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Базжина\Desktop\2017-2019 годы8\2020 ГОД\new\"/>
    </mc:Choice>
  </mc:AlternateContent>
  <xr:revisionPtr revIDLastSave="0" documentId="13_ncr:1_{A6C6D606-E8BF-4DA2-8160-3B82D217DD37}" xr6:coauthVersionLast="47" xr6:coauthVersionMax="47" xr10:uidLastSave="{00000000-0000-0000-0000-000000000000}"/>
  <bookViews>
    <workbookView xWindow="-120" yWindow="-120" windowWidth="29040" windowHeight="15840" tabRatio="691" xr2:uid="{00000000-000D-0000-FFFF-FFFF00000000}"/>
  </bookViews>
  <sheets>
    <sheet name="Реестр" sheetId="7" r:id="rId1"/>
    <sheet name="Перечень" sheetId="15" r:id="rId2"/>
    <sheet name="Рес обесп" sheetId="14" r:id="rId3"/>
    <sheet name="Плановые показатели" sheetId="5" r:id="rId4"/>
    <sheet name="Спец.счета КП 2020-2022" sheetId="12" r:id="rId5"/>
    <sheet name="Зачет" sheetId="11" r:id="rId6"/>
    <sheet name="Реестр_бонусы" sheetId="8" r:id="rId7"/>
    <sheet name="Перечень_бонусы" sheetId="13" r:id="rId8"/>
    <sheet name="Планируемые показат_бонусы" sheetId="10" r:id="rId9"/>
  </sheets>
  <definedNames>
    <definedName name="_xlnm._FilterDatabase" localSheetId="5" hidden="1">Зачет!$A$17:$WWK$22</definedName>
    <definedName name="_xlnm._FilterDatabase" localSheetId="1" hidden="1">Перечень!$A$15:$DH$1599</definedName>
    <definedName name="_xlnm._FilterDatabase" localSheetId="7" hidden="1">Перечень_бонусы!$A$93:$T$249</definedName>
    <definedName name="_xlnm._FilterDatabase" localSheetId="3" hidden="1">'Плановые показатели'!$A$9:$K$219</definedName>
    <definedName name="_xlnm._FilterDatabase" localSheetId="0" hidden="1">Реестр!$A$18:$XCX$18</definedName>
    <definedName name="_xlnm._FilterDatabase" localSheetId="6" hidden="1">Реестр_бонусы!$A$9:$AN$250</definedName>
    <definedName name="_xlnm._FilterDatabase" localSheetId="4" hidden="1">'Спец.счета КП 2020-2022'!$A$6:$WVI$1710</definedName>
    <definedName name="_xlnm.Print_Area" localSheetId="5">Зачет!$A$1:$AC$22</definedName>
    <definedName name="_xlnm.Print_Area" localSheetId="1">Перечень!$A$1:$V$1599</definedName>
    <definedName name="_xlnm.Print_Area" localSheetId="0">Реестр!$B$1:$HF$1606</definedName>
    <definedName name="_xlnm.Print_Area" localSheetId="2">'Рес обесп'!$A$1:$C$66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49" i="7" l="1"/>
  <c r="B1450" i="7"/>
  <c r="B1451" i="7"/>
  <c r="J1463" i="15" l="1"/>
  <c r="K1463" i="15"/>
  <c r="L1463" i="15"/>
  <c r="I1463" i="15"/>
  <c r="B1466" i="15"/>
  <c r="B1467" i="15"/>
  <c r="V1463" i="15"/>
  <c r="J1152" i="15"/>
  <c r="L1152" i="15"/>
  <c r="I1152" i="15"/>
  <c r="B1195" i="15"/>
  <c r="B1201" i="7"/>
  <c r="B1472" i="7"/>
  <c r="B1473" i="7"/>
  <c r="J1419" i="15" l="1"/>
  <c r="K1419" i="15"/>
  <c r="L1419" i="15"/>
  <c r="I1419" i="15"/>
  <c r="B1421" i="15"/>
  <c r="B1422" i="15"/>
  <c r="B1423" i="15"/>
  <c r="B1424" i="15"/>
  <c r="B1425" i="15"/>
  <c r="B1426" i="15"/>
  <c r="B1427" i="15"/>
  <c r="B1428" i="15"/>
  <c r="B1429" i="15"/>
  <c r="B1427" i="7"/>
  <c r="B1428" i="7"/>
  <c r="B1429" i="7"/>
  <c r="B1430" i="7"/>
  <c r="B1431" i="7"/>
  <c r="B1432" i="7"/>
  <c r="B1433" i="7"/>
  <c r="B1434" i="7"/>
  <c r="B1435" i="7"/>
  <c r="V1485" i="15" l="1"/>
  <c r="V1482" i="15"/>
  <c r="V1476" i="15"/>
  <c r="V1474" i="15"/>
  <c r="V1472" i="15"/>
  <c r="V1468" i="15"/>
  <c r="V1460" i="15"/>
  <c r="V1458" i="15"/>
  <c r="V1456" i="15"/>
  <c r="V1451" i="15"/>
  <c r="V1446" i="15"/>
  <c r="V1440" i="15"/>
  <c r="V1434" i="15"/>
  <c r="V1430" i="15"/>
  <c r="V1419" i="15" s="1"/>
  <c r="V1416" i="15"/>
  <c r="V1413" i="15"/>
  <c r="V1407" i="15"/>
  <c r="V1405" i="15"/>
  <c r="V1403" i="15"/>
  <c r="V1399" i="15"/>
  <c r="V1394" i="15"/>
  <c r="V1391" i="15"/>
  <c r="V1389" i="15"/>
  <c r="V1387" i="15"/>
  <c r="V1385" i="15"/>
  <c r="V1381" i="15"/>
  <c r="V1379" i="15"/>
  <c r="V1377" i="15"/>
  <c r="V1369" i="15"/>
  <c r="V1366" i="15"/>
  <c r="V1361" i="15"/>
  <c r="V1357" i="15"/>
  <c r="V1353" i="15"/>
  <c r="V1351" i="15"/>
  <c r="V1339" i="15"/>
  <c r="V1337" i="15"/>
  <c r="V1335" i="15"/>
  <c r="V1332" i="15"/>
  <c r="V1330" i="15"/>
  <c r="V1326" i="15"/>
  <c r="V1323" i="15"/>
  <c r="V1318" i="15"/>
  <c r="V1315" i="15"/>
  <c r="V1313" i="15"/>
  <c r="V1311" i="15"/>
  <c r="V1309" i="15"/>
  <c r="V1307" i="15"/>
  <c r="V1303" i="15"/>
  <c r="V1300" i="15"/>
  <c r="V1293" i="15"/>
  <c r="V1279" i="15"/>
  <c r="V1276" i="15"/>
  <c r="V1273" i="15"/>
  <c r="V1269" i="15"/>
  <c r="V1266" i="15"/>
  <c r="V1261" i="15"/>
  <c r="V1253" i="15"/>
  <c r="V1246" i="15"/>
  <c r="V1228" i="15"/>
  <c r="V1220" i="15"/>
  <c r="V1196" i="15"/>
  <c r="V1152" i="15"/>
  <c r="V1131" i="15"/>
  <c r="T1504" i="15" l="1"/>
  <c r="T1503" i="15" s="1"/>
  <c r="Q1503" i="15"/>
  <c r="R1503" i="15"/>
  <c r="S1503" i="15"/>
  <c r="P1503" i="15"/>
  <c r="V1503" i="15"/>
  <c r="U1504" i="15"/>
  <c r="U1503" i="15" s="1"/>
  <c r="J1503" i="15"/>
  <c r="K1503" i="15"/>
  <c r="L1503" i="15"/>
  <c r="I1503" i="15"/>
  <c r="J1369" i="15" l="1"/>
  <c r="L1369" i="15"/>
  <c r="I1369" i="15"/>
  <c r="K1376" i="15"/>
  <c r="K1369" i="15" s="1"/>
  <c r="B1374" i="15"/>
  <c r="B1375" i="15"/>
  <c r="B1376" i="15"/>
  <c r="B1194" i="15"/>
  <c r="I1196" i="15"/>
  <c r="J1196" i="15"/>
  <c r="K1196" i="15"/>
  <c r="L1196" i="15"/>
  <c r="J1025" i="15"/>
  <c r="K1025" i="15"/>
  <c r="L1025" i="15"/>
  <c r="I1025" i="15"/>
  <c r="B1127" i="15"/>
  <c r="B1128" i="15"/>
  <c r="B1129" i="15"/>
  <c r="B1130" i="15"/>
  <c r="B1380" i="7"/>
  <c r="B1381" i="7"/>
  <c r="B1382" i="7"/>
  <c r="B1200" i="7"/>
  <c r="B1133" i="7"/>
  <c r="B1134" i="7"/>
  <c r="B1135" i="7"/>
  <c r="B1136" i="7"/>
  <c r="C63" i="14" l="1"/>
  <c r="C56" i="14"/>
  <c r="C55" i="14"/>
  <c r="B1126" i="15"/>
  <c r="B1125" i="15"/>
  <c r="B1132" i="7"/>
  <c r="B1131" i="7"/>
  <c r="Q1494" i="15"/>
  <c r="R1494" i="15"/>
  <c r="S1494" i="15"/>
  <c r="T1494" i="15"/>
  <c r="P1494" i="15"/>
  <c r="Q1492" i="15"/>
  <c r="R1492" i="15"/>
  <c r="S1492" i="15"/>
  <c r="T1492" i="15"/>
  <c r="P1492" i="15"/>
  <c r="Q1490" i="15"/>
  <c r="R1490" i="15"/>
  <c r="S1490" i="15"/>
  <c r="T1490" i="15"/>
  <c r="P1490" i="15"/>
  <c r="P1497" i="15"/>
  <c r="P1501" i="15"/>
  <c r="P1499" i="15"/>
  <c r="T1502" i="15"/>
  <c r="T1500" i="15"/>
  <c r="T1498" i="15"/>
  <c r="P1496" i="15" l="1"/>
  <c r="C57" i="14"/>
  <c r="Q1489" i="15"/>
  <c r="S1489" i="15"/>
  <c r="R1489" i="15"/>
  <c r="P1489" i="15"/>
  <c r="P1488" i="15" l="1"/>
  <c r="Q1598" i="15" l="1"/>
  <c r="Q1597" i="15" s="1"/>
  <c r="Q1591" i="15" s="1"/>
  <c r="Q1589" i="15" s="1"/>
  <c r="Q1587" i="15" s="1"/>
  <c r="Q1585" i="15" s="1"/>
  <c r="Q1593" i="15"/>
  <c r="Q1581" i="15"/>
  <c r="Q1578" i="15"/>
  <c r="Q1576" i="15"/>
  <c r="Q1572" i="15"/>
  <c r="Q1497" i="15"/>
  <c r="Q1499" i="15"/>
  <c r="Q1501" i="15"/>
  <c r="Q1508" i="15"/>
  <c r="Q1523" i="15"/>
  <c r="Q1557" i="15"/>
  <c r="Q1562" i="15"/>
  <c r="Q1496" i="15" l="1"/>
  <c r="Q1488" i="15" s="1"/>
  <c r="Q1571" i="15"/>
  <c r="Q1580" i="15"/>
  <c r="Q1507" i="15"/>
  <c r="Q1506" i="15" s="1"/>
  <c r="Q1570" i="15" l="1"/>
  <c r="S1501" i="15"/>
  <c r="T1501" i="15"/>
  <c r="R1501" i="15"/>
  <c r="S1499" i="15"/>
  <c r="T1499" i="15"/>
  <c r="R1499" i="15"/>
  <c r="S1497" i="15"/>
  <c r="T1497" i="15"/>
  <c r="R1497" i="15"/>
  <c r="V1501" i="15"/>
  <c r="V1499" i="15"/>
  <c r="V1497" i="15"/>
  <c r="V1496" i="15" l="1"/>
  <c r="T1496" i="15"/>
  <c r="R1496" i="15"/>
  <c r="R1488" i="15" s="1"/>
  <c r="S1496" i="15"/>
  <c r="S1488" i="15" s="1"/>
  <c r="U1502" i="15" l="1"/>
  <c r="U1500" i="15"/>
  <c r="U1498" i="15"/>
  <c r="J1501" i="15"/>
  <c r="K1501" i="15"/>
  <c r="L1501" i="15"/>
  <c r="J1499" i="15"/>
  <c r="K1499" i="15"/>
  <c r="L1499" i="15"/>
  <c r="J1497" i="15"/>
  <c r="K1497" i="15"/>
  <c r="L1497" i="15"/>
  <c r="I1501" i="15"/>
  <c r="U1501" i="15" s="1"/>
  <c r="I1499" i="15"/>
  <c r="U1499" i="15" s="1"/>
  <c r="I1497" i="15"/>
  <c r="L1496" i="15" l="1"/>
  <c r="U1497" i="15"/>
  <c r="I1496" i="15"/>
  <c r="U1496" i="15" s="1"/>
  <c r="K1496" i="15"/>
  <c r="J1496" i="15"/>
  <c r="B181" i="13" l="1"/>
  <c r="B96" i="13" l="1"/>
  <c r="B97" i="13"/>
  <c r="B98" i="13"/>
  <c r="B99" i="13"/>
  <c r="BV1503" i="7" l="1"/>
  <c r="B100" i="8"/>
  <c r="B182" i="8"/>
  <c r="L1291" i="15" l="1"/>
  <c r="K1291" i="15"/>
  <c r="J1291" i="15"/>
  <c r="I1291" i="15"/>
  <c r="B1292" i="15" l="1"/>
  <c r="B1298" i="7"/>
  <c r="B639" i="15" l="1"/>
  <c r="V1593" i="15"/>
  <c r="V1585" i="15"/>
  <c r="V1581" i="15"/>
  <c r="V1562" i="15"/>
  <c r="V1557" i="15"/>
  <c r="V1523" i="15"/>
  <c r="V1508" i="15"/>
  <c r="V977" i="15"/>
  <c r="V951" i="15"/>
  <c r="V949" i="15"/>
  <c r="V871" i="15"/>
  <c r="V866" i="15"/>
  <c r="U1599" i="15"/>
  <c r="U1596" i="15"/>
  <c r="U1595" i="15"/>
  <c r="U1594" i="15"/>
  <c r="U1592" i="15"/>
  <c r="U1590" i="15"/>
  <c r="U1588" i="15"/>
  <c r="U1586" i="15"/>
  <c r="U1584" i="15"/>
  <c r="U1583" i="15"/>
  <c r="U1582" i="15"/>
  <c r="U1579" i="15"/>
  <c r="U1577" i="15"/>
  <c r="U1575" i="15"/>
  <c r="U1574" i="15"/>
  <c r="U1573" i="15"/>
  <c r="U1568" i="15"/>
  <c r="U1567" i="15"/>
  <c r="U1566" i="15"/>
  <c r="U1565" i="15"/>
  <c r="U1564" i="15"/>
  <c r="U1563" i="15"/>
  <c r="U1561" i="15"/>
  <c r="U1560" i="15"/>
  <c r="U1559" i="15"/>
  <c r="U1558" i="15"/>
  <c r="U1556" i="15"/>
  <c r="U1555" i="15"/>
  <c r="U1554" i="15"/>
  <c r="U1553" i="15"/>
  <c r="U1552" i="15"/>
  <c r="U1551" i="15"/>
  <c r="U1550" i="15"/>
  <c r="U1549" i="15"/>
  <c r="U1548" i="15"/>
  <c r="U1547" i="15"/>
  <c r="U1546" i="15"/>
  <c r="U1545" i="15"/>
  <c r="U1544" i="15"/>
  <c r="U1543" i="15"/>
  <c r="U1542" i="15"/>
  <c r="U1541" i="15"/>
  <c r="U1540" i="15"/>
  <c r="U1539" i="15"/>
  <c r="U1538" i="15"/>
  <c r="U1537" i="15"/>
  <c r="U1536" i="15"/>
  <c r="U1535" i="15"/>
  <c r="U1534" i="15"/>
  <c r="U1533" i="15"/>
  <c r="U1532" i="15"/>
  <c r="U1531" i="15"/>
  <c r="U1530" i="15"/>
  <c r="U1529" i="15"/>
  <c r="U1528" i="15"/>
  <c r="U1527" i="15"/>
  <c r="U1526" i="15"/>
  <c r="U1525" i="15"/>
  <c r="U1524" i="15"/>
  <c r="U1522" i="15"/>
  <c r="U1521" i="15"/>
  <c r="U1520" i="15"/>
  <c r="U1519" i="15"/>
  <c r="U1518" i="15"/>
  <c r="U1517" i="15"/>
  <c r="U1516" i="15"/>
  <c r="U1515" i="15"/>
  <c r="U1514" i="15"/>
  <c r="U1513" i="15"/>
  <c r="U1512" i="15"/>
  <c r="U1511" i="15"/>
  <c r="U1510" i="15"/>
  <c r="U1509" i="15"/>
  <c r="U1495" i="15"/>
  <c r="U1493" i="15"/>
  <c r="U1491" i="15"/>
  <c r="U1023" i="15"/>
  <c r="U1021" i="15"/>
  <c r="U1019" i="15"/>
  <c r="U1018" i="15"/>
  <c r="U1017" i="15"/>
  <c r="U1015" i="15"/>
  <c r="U1014" i="15"/>
  <c r="U1013" i="15"/>
  <c r="U1012" i="15"/>
  <c r="U1011" i="15"/>
  <c r="U1010" i="15"/>
  <c r="U1008" i="15"/>
  <c r="U1006" i="15"/>
  <c r="U1004" i="15"/>
  <c r="U1002" i="15"/>
  <c r="U1001" i="15"/>
  <c r="U1000" i="15"/>
  <c r="U999" i="15"/>
  <c r="U998" i="15"/>
  <c r="U996" i="15"/>
  <c r="U994" i="15"/>
  <c r="U992" i="15"/>
  <c r="U990" i="15"/>
  <c r="U988" i="15"/>
  <c r="U987" i="15"/>
  <c r="U986" i="15"/>
  <c r="U984" i="15"/>
  <c r="U983" i="15"/>
  <c r="U982" i="15"/>
  <c r="U981" i="15"/>
  <c r="U980" i="15"/>
  <c r="U979" i="15"/>
  <c r="U978" i="15"/>
  <c r="U976" i="15"/>
  <c r="U975" i="15"/>
  <c r="U974" i="15"/>
  <c r="U973" i="15"/>
  <c r="U971" i="15"/>
  <c r="U970" i="15"/>
  <c r="U969" i="15"/>
  <c r="U967" i="15"/>
  <c r="U965" i="15"/>
  <c r="U964" i="15"/>
  <c r="U962" i="15"/>
  <c r="U960" i="15"/>
  <c r="U958" i="15"/>
  <c r="U956" i="15"/>
  <c r="U954" i="15"/>
  <c r="U953" i="15"/>
  <c r="U952" i="15"/>
  <c r="U950" i="15"/>
  <c r="U948" i="15"/>
  <c r="U947" i="15"/>
  <c r="U945" i="15"/>
  <c r="U944" i="15"/>
  <c r="U943" i="15"/>
  <c r="U942" i="15"/>
  <c r="U941" i="15"/>
  <c r="U940" i="15"/>
  <c r="U938" i="15"/>
  <c r="U936" i="15"/>
  <c r="U935" i="15"/>
  <c r="U934" i="15"/>
  <c r="U932" i="15"/>
  <c r="U931" i="15"/>
  <c r="U930" i="15"/>
  <c r="U929" i="15"/>
  <c r="U928" i="15"/>
  <c r="U926" i="15"/>
  <c r="U925" i="15"/>
  <c r="U924" i="15"/>
  <c r="U922" i="15"/>
  <c r="U920" i="15"/>
  <c r="U918" i="15"/>
  <c r="U916" i="15"/>
  <c r="U915" i="15"/>
  <c r="U914" i="15"/>
  <c r="U912" i="15"/>
  <c r="U910" i="15"/>
  <c r="U909" i="15"/>
  <c r="U908" i="15"/>
  <c r="U906" i="15"/>
  <c r="U905" i="15"/>
  <c r="U904" i="15"/>
  <c r="U903" i="15"/>
  <c r="U902" i="15"/>
  <c r="U901" i="15"/>
  <c r="U900" i="15"/>
  <c r="U899" i="15"/>
  <c r="U897" i="15"/>
  <c r="U896" i="15"/>
  <c r="U894" i="15"/>
  <c r="U893" i="15"/>
  <c r="U891" i="15"/>
  <c r="U889" i="15"/>
  <c r="U888" i="15"/>
  <c r="U887" i="15"/>
  <c r="U885" i="15"/>
  <c r="U884" i="15"/>
  <c r="U882" i="15"/>
  <c r="U881" i="15"/>
  <c r="U880" i="15"/>
  <c r="U879" i="15"/>
  <c r="U878" i="15"/>
  <c r="U877" i="15"/>
  <c r="U876" i="15"/>
  <c r="U875" i="15"/>
  <c r="U874" i="15"/>
  <c r="U873" i="15"/>
  <c r="U872" i="15"/>
  <c r="U870" i="15"/>
  <c r="U869" i="15"/>
  <c r="U867" i="15"/>
  <c r="U865" i="15"/>
  <c r="U863" i="15"/>
  <c r="U861" i="15"/>
  <c r="U859" i="15"/>
  <c r="U857" i="15"/>
  <c r="U855" i="15"/>
  <c r="U854" i="15"/>
  <c r="U852" i="15"/>
  <c r="U851" i="15"/>
  <c r="U850" i="15"/>
  <c r="U849" i="15"/>
  <c r="U848" i="15"/>
  <c r="U847" i="15"/>
  <c r="U845" i="15"/>
  <c r="U844" i="15"/>
  <c r="U843" i="15"/>
  <c r="U842" i="15"/>
  <c r="U841" i="15"/>
  <c r="U840" i="15"/>
  <c r="U839" i="15"/>
  <c r="U838" i="15"/>
  <c r="U837" i="15"/>
  <c r="U836" i="15"/>
  <c r="U835" i="15"/>
  <c r="U834" i="15"/>
  <c r="U833" i="15"/>
  <c r="U831" i="15"/>
  <c r="U829" i="15"/>
  <c r="U827" i="15"/>
  <c r="U826" i="15"/>
  <c r="U824" i="15"/>
  <c r="U822" i="15"/>
  <c r="U821" i="15"/>
  <c r="U820" i="15"/>
  <c r="U819" i="15"/>
  <c r="U817" i="15"/>
  <c r="U816" i="15"/>
  <c r="U815" i="15"/>
  <c r="U814" i="15"/>
  <c r="U813" i="15"/>
  <c r="U811" i="15"/>
  <c r="U810" i="15"/>
  <c r="U809" i="15"/>
  <c r="U808" i="15"/>
  <c r="U807" i="15"/>
  <c r="U806" i="15"/>
  <c r="U805" i="15"/>
  <c r="U803" i="15"/>
  <c r="U802" i="15"/>
  <c r="U801" i="15"/>
  <c r="U800" i="15"/>
  <c r="U799" i="15"/>
  <c r="U798" i="15"/>
  <c r="U797" i="15"/>
  <c r="U796" i="15"/>
  <c r="U795" i="15"/>
  <c r="U794" i="15"/>
  <c r="U793" i="15"/>
  <c r="U792" i="15"/>
  <c r="U791" i="15"/>
  <c r="U790" i="15"/>
  <c r="U789" i="15"/>
  <c r="U788" i="15"/>
  <c r="U787" i="15"/>
  <c r="U786" i="15"/>
  <c r="U785" i="15"/>
  <c r="U784" i="15"/>
  <c r="U783" i="15"/>
  <c r="U781" i="15"/>
  <c r="U780" i="15"/>
  <c r="U779" i="15"/>
  <c r="U778" i="15"/>
  <c r="U777" i="15"/>
  <c r="U776" i="15"/>
  <c r="U775" i="15"/>
  <c r="U774" i="15"/>
  <c r="U773" i="15"/>
  <c r="U772" i="15"/>
  <c r="U771" i="15"/>
  <c r="U770" i="15"/>
  <c r="U769" i="15"/>
  <c r="U768" i="15"/>
  <c r="U767" i="15"/>
  <c r="U765" i="15"/>
  <c r="U764" i="15"/>
  <c r="U763" i="15"/>
  <c r="U762" i="15"/>
  <c r="U761" i="15"/>
  <c r="U760" i="15"/>
  <c r="U759" i="15"/>
  <c r="U758" i="15"/>
  <c r="U757" i="15"/>
  <c r="U756" i="15"/>
  <c r="U755" i="15"/>
  <c r="U754" i="15"/>
  <c r="U753" i="15"/>
  <c r="U752" i="15"/>
  <c r="U751" i="15"/>
  <c r="U750" i="15"/>
  <c r="U749" i="15"/>
  <c r="U748" i="15"/>
  <c r="U747" i="15"/>
  <c r="U746" i="15"/>
  <c r="U745" i="15"/>
  <c r="U744" i="15"/>
  <c r="U743" i="15"/>
  <c r="U742" i="15"/>
  <c r="U741" i="15"/>
  <c r="U740" i="15"/>
  <c r="U739" i="15"/>
  <c r="U738" i="15"/>
  <c r="U737" i="15"/>
  <c r="U736" i="15"/>
  <c r="U735" i="15"/>
  <c r="U734" i="15"/>
  <c r="U733" i="15"/>
  <c r="U732" i="15"/>
  <c r="U731" i="15"/>
  <c r="U730" i="15"/>
  <c r="U729" i="15"/>
  <c r="U728" i="15"/>
  <c r="U727" i="15"/>
  <c r="U726" i="15"/>
  <c r="U725" i="15"/>
  <c r="U724" i="15"/>
  <c r="U723" i="15"/>
  <c r="U722" i="15"/>
  <c r="U721" i="15"/>
  <c r="U720" i="15"/>
  <c r="U719" i="15"/>
  <c r="U718" i="15"/>
  <c r="U717" i="15"/>
  <c r="U716" i="15"/>
  <c r="U715" i="15"/>
  <c r="U714" i="15"/>
  <c r="U713" i="15"/>
  <c r="U712" i="15"/>
  <c r="U710" i="15"/>
  <c r="U709" i="15"/>
  <c r="U708" i="15"/>
  <c r="U707" i="15"/>
  <c r="U706" i="15"/>
  <c r="U705" i="15"/>
  <c r="U704" i="15"/>
  <c r="U703" i="15"/>
  <c r="U702" i="15"/>
  <c r="U701" i="15"/>
  <c r="U700" i="15"/>
  <c r="U699" i="15"/>
  <c r="U698" i="15"/>
  <c r="U697" i="15"/>
  <c r="U696" i="15"/>
  <c r="U695" i="15"/>
  <c r="U694" i="15"/>
  <c r="U693" i="15"/>
  <c r="U692" i="15"/>
  <c r="U691" i="15"/>
  <c r="U690" i="15"/>
  <c r="U689" i="15"/>
  <c r="U688" i="15"/>
  <c r="U687" i="15"/>
  <c r="U686" i="15"/>
  <c r="U685" i="15"/>
  <c r="U684" i="15"/>
  <c r="U683" i="15"/>
  <c r="U682" i="15"/>
  <c r="U681" i="15"/>
  <c r="U680" i="15"/>
  <c r="U679" i="15"/>
  <c r="U678" i="15"/>
  <c r="U677" i="15"/>
  <c r="U676" i="15"/>
  <c r="U675" i="15"/>
  <c r="U674" i="15"/>
  <c r="U673" i="15"/>
  <c r="U672" i="15"/>
  <c r="U671" i="15"/>
  <c r="U670" i="15"/>
  <c r="U669" i="15"/>
  <c r="U668" i="15"/>
  <c r="U666" i="15"/>
  <c r="U665" i="15"/>
  <c r="U664" i="15"/>
  <c r="U663" i="15"/>
  <c r="U662" i="15"/>
  <c r="U661" i="15"/>
  <c r="U660" i="15"/>
  <c r="U659" i="15"/>
  <c r="U658" i="15"/>
  <c r="U657" i="15"/>
  <c r="U656" i="15"/>
  <c r="U655" i="15"/>
  <c r="U654" i="15"/>
  <c r="U653" i="15"/>
  <c r="U652" i="15"/>
  <c r="U651" i="15"/>
  <c r="U650" i="15"/>
  <c r="U649" i="15"/>
  <c r="U648" i="15"/>
  <c r="U647" i="15"/>
  <c r="U646" i="15"/>
  <c r="U645" i="15"/>
  <c r="U644" i="15"/>
  <c r="U643" i="15"/>
  <c r="U642" i="15"/>
  <c r="U641" i="15"/>
  <c r="U639" i="15"/>
  <c r="U638" i="15"/>
  <c r="U637" i="15"/>
  <c r="U636" i="15"/>
  <c r="U635" i="15"/>
  <c r="U634" i="15"/>
  <c r="U633" i="15"/>
  <c r="U632" i="15"/>
  <c r="U631" i="15"/>
  <c r="U630" i="15"/>
  <c r="U629" i="15"/>
  <c r="U628" i="15"/>
  <c r="U627" i="15"/>
  <c r="U626" i="15"/>
  <c r="U625" i="15"/>
  <c r="U624" i="15"/>
  <c r="U623" i="15"/>
  <c r="U622" i="15"/>
  <c r="U621" i="15"/>
  <c r="U620" i="15"/>
  <c r="U619" i="15"/>
  <c r="U618" i="15"/>
  <c r="U617" i="15"/>
  <c r="U616" i="15"/>
  <c r="U615" i="15"/>
  <c r="U614" i="15"/>
  <c r="U613" i="15"/>
  <c r="U612" i="15"/>
  <c r="U611" i="15"/>
  <c r="U610" i="15"/>
  <c r="U609" i="15"/>
  <c r="U608" i="15"/>
  <c r="U607" i="15"/>
  <c r="U606" i="15"/>
  <c r="U605" i="15"/>
  <c r="U604" i="15"/>
  <c r="U603" i="15"/>
  <c r="U602" i="15"/>
  <c r="U601" i="15"/>
  <c r="U600" i="15"/>
  <c r="U599" i="15"/>
  <c r="U598" i="15"/>
  <c r="U597" i="15"/>
  <c r="U596" i="15"/>
  <c r="U595" i="15"/>
  <c r="U594" i="15"/>
  <c r="U593" i="15"/>
  <c r="U592" i="15"/>
  <c r="U591" i="15"/>
  <c r="U590" i="15"/>
  <c r="U589" i="15"/>
  <c r="U588" i="15"/>
  <c r="U587" i="15"/>
  <c r="U586" i="15"/>
  <c r="U585" i="15"/>
  <c r="U584" i="15"/>
  <c r="U583" i="15"/>
  <c r="U582" i="15"/>
  <c r="U581" i="15"/>
  <c r="U580" i="15"/>
  <c r="U579" i="15"/>
  <c r="U578" i="15"/>
  <c r="U577" i="15"/>
  <c r="U576" i="15"/>
  <c r="U575" i="15"/>
  <c r="U574" i="15"/>
  <c r="U573" i="15"/>
  <c r="U572" i="15"/>
  <c r="U571" i="15"/>
  <c r="U570" i="15"/>
  <c r="U569" i="15"/>
  <c r="U568" i="15"/>
  <c r="U567" i="15"/>
  <c r="U566" i="15"/>
  <c r="U565" i="15"/>
  <c r="U564" i="15"/>
  <c r="U563" i="15"/>
  <c r="U562" i="15"/>
  <c r="U561" i="15"/>
  <c r="U560" i="15"/>
  <c r="U559" i="15"/>
  <c r="U558" i="15"/>
  <c r="U557" i="15"/>
  <c r="U556" i="15"/>
  <c r="U555" i="15"/>
  <c r="U554" i="15"/>
  <c r="U553" i="15"/>
  <c r="U552" i="15"/>
  <c r="U549" i="15"/>
  <c r="U548" i="15"/>
  <c r="U546" i="15"/>
  <c r="U545" i="15"/>
  <c r="U543" i="15"/>
  <c r="U542" i="15"/>
  <c r="U541" i="15"/>
  <c r="U540" i="15"/>
  <c r="U538" i="15"/>
  <c r="U537" i="15"/>
  <c r="U536" i="15"/>
  <c r="U535" i="15"/>
  <c r="U534" i="15"/>
  <c r="U533" i="15"/>
  <c r="U532" i="15"/>
  <c r="U531" i="15"/>
  <c r="U530" i="15"/>
  <c r="U528" i="15"/>
  <c r="U526" i="15"/>
  <c r="U525" i="15"/>
  <c r="U523" i="15"/>
  <c r="U521" i="15"/>
  <c r="U520" i="15"/>
  <c r="U519" i="15"/>
  <c r="U518" i="15"/>
  <c r="U517" i="15"/>
  <c r="U515" i="15"/>
  <c r="U514" i="15"/>
  <c r="U512" i="15"/>
  <c r="U510" i="15"/>
  <c r="U509" i="15"/>
  <c r="U507" i="15"/>
  <c r="U506" i="15"/>
  <c r="U504" i="15"/>
  <c r="U502" i="15"/>
  <c r="U501" i="15"/>
  <c r="U500" i="15"/>
  <c r="U499" i="15"/>
  <c r="U498" i="15"/>
  <c r="U496" i="15"/>
  <c r="U495" i="15"/>
  <c r="U494" i="15"/>
  <c r="U493" i="15"/>
  <c r="U491" i="15"/>
  <c r="U489" i="15"/>
  <c r="U487" i="15"/>
  <c r="U486" i="15"/>
  <c r="U485" i="15"/>
  <c r="U484" i="15"/>
  <c r="U483" i="15"/>
  <c r="U482" i="15"/>
  <c r="U481" i="15"/>
  <c r="U480" i="15"/>
  <c r="U478" i="15"/>
  <c r="U477" i="15"/>
  <c r="U476" i="15"/>
  <c r="U475" i="15"/>
  <c r="U474" i="15"/>
  <c r="U473" i="15"/>
  <c r="U472" i="15"/>
  <c r="U471" i="15"/>
  <c r="U470" i="15"/>
  <c r="U469" i="15"/>
  <c r="U468" i="15"/>
  <c r="U466" i="15"/>
  <c r="U465" i="15"/>
  <c r="U464" i="15"/>
  <c r="U463" i="15"/>
  <c r="U462" i="15"/>
  <c r="U460" i="15"/>
  <c r="U458" i="15"/>
  <c r="U456" i="15"/>
  <c r="U454" i="15"/>
  <c r="U452" i="15"/>
  <c r="U450" i="15"/>
  <c r="U448" i="15"/>
  <c r="U447" i="15"/>
  <c r="U446" i="15"/>
  <c r="U445" i="15"/>
  <c r="U444" i="15"/>
  <c r="U443" i="15"/>
  <c r="U442" i="15"/>
  <c r="U441" i="15"/>
  <c r="U440" i="15"/>
  <c r="U439" i="15"/>
  <c r="U437" i="15"/>
  <c r="U436" i="15"/>
  <c r="U434" i="15"/>
  <c r="U433" i="15"/>
  <c r="U432" i="15"/>
  <c r="U431" i="15"/>
  <c r="U430" i="15"/>
  <c r="U428" i="15"/>
  <c r="U427" i="15"/>
  <c r="U426" i="15"/>
  <c r="U425" i="15"/>
  <c r="U424" i="15"/>
  <c r="U423" i="15"/>
  <c r="U421" i="15"/>
  <c r="U420" i="15"/>
  <c r="U419" i="15"/>
  <c r="U417" i="15"/>
  <c r="U415" i="15"/>
  <c r="U414" i="15"/>
  <c r="U413" i="15"/>
  <c r="U411" i="15"/>
  <c r="U410" i="15"/>
  <c r="U409" i="15"/>
  <c r="U407" i="15"/>
  <c r="U405" i="15"/>
  <c r="U404" i="15"/>
  <c r="U403" i="15"/>
  <c r="U402" i="15"/>
  <c r="U401" i="15"/>
  <c r="U400" i="15"/>
  <c r="U399" i="15"/>
  <c r="U397" i="15"/>
  <c r="U395" i="15"/>
  <c r="U394" i="15"/>
  <c r="U393" i="15"/>
  <c r="U392" i="15"/>
  <c r="U390" i="15"/>
  <c r="U388" i="15"/>
  <c r="U387" i="15"/>
  <c r="U385" i="15"/>
  <c r="U384" i="15"/>
  <c r="U383" i="15"/>
  <c r="U382" i="15"/>
  <c r="U380" i="15"/>
  <c r="U378" i="15"/>
  <c r="U376" i="15"/>
  <c r="U375" i="15"/>
  <c r="U373" i="15"/>
  <c r="U372" i="15"/>
  <c r="U371" i="15"/>
  <c r="U370" i="15"/>
  <c r="U369" i="15"/>
  <c r="U368" i="15"/>
  <c r="U367" i="15"/>
  <c r="U366" i="15"/>
  <c r="U365" i="15"/>
  <c r="U364" i="15"/>
  <c r="U363" i="15"/>
  <c r="U362" i="15"/>
  <c r="U361" i="15"/>
  <c r="U360" i="15"/>
  <c r="U359" i="15"/>
  <c r="U358" i="15"/>
  <c r="U357" i="15"/>
  <c r="U355" i="15"/>
  <c r="U353" i="15"/>
  <c r="U352" i="15"/>
  <c r="U350" i="15"/>
  <c r="U349" i="15"/>
  <c r="U348" i="15"/>
  <c r="U346" i="15"/>
  <c r="U345" i="15"/>
  <c r="U343" i="15"/>
  <c r="U342" i="15"/>
  <c r="U340" i="15"/>
  <c r="U339" i="15"/>
  <c r="U338" i="15"/>
  <c r="U337" i="15"/>
  <c r="U335" i="15"/>
  <c r="U334" i="15"/>
  <c r="U333" i="15"/>
  <c r="U332" i="15"/>
  <c r="U331" i="15"/>
  <c r="U330" i="15"/>
  <c r="U329" i="15"/>
  <c r="U328" i="15"/>
  <c r="U327" i="15"/>
  <c r="U326" i="15"/>
  <c r="U325" i="15"/>
  <c r="U324" i="15"/>
  <c r="U323" i="15"/>
  <c r="U322" i="15"/>
  <c r="U321" i="15"/>
  <c r="U320" i="15"/>
  <c r="U318" i="15"/>
  <c r="U317" i="15"/>
  <c r="U316" i="15"/>
  <c r="U315" i="15"/>
  <c r="U314" i="15"/>
  <c r="U313" i="15"/>
  <c r="U312" i="15"/>
  <c r="U311" i="15"/>
  <c r="U310" i="15"/>
  <c r="U309" i="15"/>
  <c r="U308" i="15"/>
  <c r="U307" i="15"/>
  <c r="U306" i="15"/>
  <c r="U305" i="15"/>
  <c r="U304" i="15"/>
  <c r="U302" i="15"/>
  <c r="U300" i="15"/>
  <c r="U299" i="15"/>
  <c r="U298" i="15"/>
  <c r="U297" i="15"/>
  <c r="U296" i="15"/>
  <c r="U294" i="15"/>
  <c r="U293" i="15"/>
  <c r="U292" i="15"/>
  <c r="U291" i="15"/>
  <c r="U290" i="15"/>
  <c r="U288" i="15"/>
  <c r="U287" i="15"/>
  <c r="U285" i="15"/>
  <c r="U283" i="15"/>
  <c r="U282" i="15"/>
  <c r="U281" i="15"/>
  <c r="U280" i="15"/>
  <c r="U278" i="15"/>
  <c r="U277" i="15"/>
  <c r="U276" i="15"/>
  <c r="U275" i="15"/>
  <c r="U274" i="15"/>
  <c r="U273" i="15"/>
  <c r="U271" i="15"/>
  <c r="U270" i="15"/>
  <c r="U269" i="15"/>
  <c r="U268" i="15"/>
  <c r="U267" i="15"/>
  <c r="U265" i="15"/>
  <c r="U264" i="15"/>
  <c r="U263" i="15"/>
  <c r="U262" i="15"/>
  <c r="U261" i="15"/>
  <c r="U260" i="15"/>
  <c r="U259" i="15"/>
  <c r="U258" i="15"/>
  <c r="U257" i="15"/>
  <c r="U256" i="15"/>
  <c r="U255" i="15"/>
  <c r="U254" i="15"/>
  <c r="U253" i="15"/>
  <c r="U252" i="15"/>
  <c r="U251" i="15"/>
  <c r="U250" i="15"/>
  <c r="U249" i="15"/>
  <c r="U248" i="15"/>
  <c r="U247" i="15"/>
  <c r="U246" i="15"/>
  <c r="U245" i="15"/>
  <c r="U244" i="15"/>
  <c r="U243" i="15"/>
  <c r="U242" i="15"/>
  <c r="U241" i="15"/>
  <c r="U240" i="15"/>
  <c r="U238" i="15"/>
  <c r="U237" i="15"/>
  <c r="U236" i="15"/>
  <c r="U235" i="15"/>
  <c r="U234" i="15"/>
  <c r="U232" i="15"/>
  <c r="U231" i="15"/>
  <c r="U230" i="15"/>
  <c r="U229" i="15"/>
  <c r="U228" i="15"/>
  <c r="U227" i="15"/>
  <c r="U226" i="15"/>
  <c r="U225" i="15"/>
  <c r="U224" i="15"/>
  <c r="U223" i="15"/>
  <c r="U222" i="15"/>
  <c r="U221" i="15"/>
  <c r="U220" i="15"/>
  <c r="U219" i="15"/>
  <c r="U218" i="15"/>
  <c r="U217" i="15"/>
  <c r="U216" i="15"/>
  <c r="U215" i="15"/>
  <c r="U214" i="15"/>
  <c r="U213" i="15"/>
  <c r="U212" i="15"/>
  <c r="U211" i="15"/>
  <c r="U210" i="15"/>
  <c r="U209" i="15"/>
  <c r="U208" i="15"/>
  <c r="U207" i="15"/>
  <c r="U206" i="15"/>
  <c r="U205" i="15"/>
  <c r="U204" i="15"/>
  <c r="U203" i="15"/>
  <c r="U202" i="15"/>
  <c r="U201" i="15"/>
  <c r="U200" i="15"/>
  <c r="U199" i="15"/>
  <c r="U198" i="15"/>
  <c r="U197" i="15"/>
  <c r="U195" i="15"/>
  <c r="U194" i="15"/>
  <c r="U193" i="15"/>
  <c r="U192" i="15"/>
  <c r="U191" i="15"/>
  <c r="U190" i="15"/>
  <c r="U189" i="15"/>
  <c r="U188" i="15"/>
  <c r="U187" i="15"/>
  <c r="U186" i="15"/>
  <c r="U185" i="15"/>
  <c r="U184" i="15"/>
  <c r="U183" i="15"/>
  <c r="U182" i="15"/>
  <c r="U181" i="15"/>
  <c r="U180" i="15"/>
  <c r="U179" i="15"/>
  <c r="U178" i="15"/>
  <c r="U177" i="15"/>
  <c r="U176" i="15"/>
  <c r="U175" i="15"/>
  <c r="U174" i="15"/>
  <c r="U173" i="15"/>
  <c r="U172" i="15"/>
  <c r="U171" i="15"/>
  <c r="U170" i="15"/>
  <c r="U169" i="15"/>
  <c r="U168" i="15"/>
  <c r="U167" i="15"/>
  <c r="U166" i="15"/>
  <c r="U165" i="15"/>
  <c r="U164" i="15"/>
  <c r="U163" i="15"/>
  <c r="U162" i="15"/>
  <c r="U161" i="15"/>
  <c r="U160" i="15"/>
  <c r="U159" i="15"/>
  <c r="U158" i="15"/>
  <c r="U157" i="15"/>
  <c r="U156" i="15"/>
  <c r="U155" i="15"/>
  <c r="U154" i="15"/>
  <c r="U153" i="15"/>
  <c r="U152" i="15"/>
  <c r="U151" i="15"/>
  <c r="U149" i="15"/>
  <c r="U148" i="15"/>
  <c r="U147" i="15"/>
  <c r="U146" i="15"/>
  <c r="U145" i="15"/>
  <c r="U144" i="15"/>
  <c r="U143" i="15"/>
  <c r="U142" i="15"/>
  <c r="U141" i="15"/>
  <c r="U140" i="15"/>
  <c r="U139" i="15"/>
  <c r="U138" i="15"/>
  <c r="U137" i="15"/>
  <c r="U136" i="15"/>
  <c r="U135" i="15"/>
  <c r="U134" i="15"/>
  <c r="U133" i="15"/>
  <c r="U132" i="15"/>
  <c r="U131" i="15"/>
  <c r="U130" i="15"/>
  <c r="U129" i="15"/>
  <c r="U128" i="15"/>
  <c r="U127" i="15"/>
  <c r="U126" i="15"/>
  <c r="U125" i="15"/>
  <c r="U124" i="15"/>
  <c r="U123" i="15"/>
  <c r="U122" i="15"/>
  <c r="U121" i="15"/>
  <c r="U119" i="15"/>
  <c r="U118" i="15"/>
  <c r="U117" i="15"/>
  <c r="U116" i="15"/>
  <c r="U115" i="15"/>
  <c r="U114" i="15"/>
  <c r="U113" i="15"/>
  <c r="U112" i="15"/>
  <c r="U111" i="15"/>
  <c r="U110" i="15"/>
  <c r="U109" i="15"/>
  <c r="U108" i="15"/>
  <c r="U107" i="15"/>
  <c r="U106" i="15"/>
  <c r="U105" i="15"/>
  <c r="U104" i="15"/>
  <c r="U103" i="15"/>
  <c r="U102" i="15"/>
  <c r="U101" i="15"/>
  <c r="U100" i="15"/>
  <c r="U99" i="15"/>
  <c r="U98" i="15"/>
  <c r="U97" i="15"/>
  <c r="U96" i="15"/>
  <c r="U95" i="15"/>
  <c r="U94" i="15"/>
  <c r="U93" i="15"/>
  <c r="U92" i="15"/>
  <c r="U91" i="15"/>
  <c r="U90" i="15"/>
  <c r="U89" i="15"/>
  <c r="U88" i="15"/>
  <c r="U87" i="15"/>
  <c r="U86" i="15"/>
  <c r="U85" i="15"/>
  <c r="U84" i="15"/>
  <c r="U83" i="15"/>
  <c r="U82" i="15"/>
  <c r="U81" i="15"/>
  <c r="U80" i="15"/>
  <c r="U79" i="15"/>
  <c r="U78" i="15"/>
  <c r="U77" i="15"/>
  <c r="U76" i="15"/>
  <c r="U75" i="15"/>
  <c r="U74" i="15"/>
  <c r="U73" i="15"/>
  <c r="U72" i="15"/>
  <c r="U71" i="15"/>
  <c r="U70" i="15"/>
  <c r="U69" i="15"/>
  <c r="U68" i="15"/>
  <c r="U67" i="15"/>
  <c r="U66" i="15"/>
  <c r="U65" i="15"/>
  <c r="U64" i="15"/>
  <c r="U63" i="15"/>
  <c r="U62" i="15"/>
  <c r="U61" i="15"/>
  <c r="U60" i="15"/>
  <c r="U59" i="15"/>
  <c r="U58" i="15"/>
  <c r="U57" i="15"/>
  <c r="U56" i="15"/>
  <c r="U55" i="15"/>
  <c r="U54" i="15"/>
  <c r="U53" i="15"/>
  <c r="U52" i="15"/>
  <c r="U51" i="15"/>
  <c r="U50" i="15"/>
  <c r="U49" i="15"/>
  <c r="U48" i="15"/>
  <c r="U47" i="15"/>
  <c r="U46" i="15"/>
  <c r="U45" i="15"/>
  <c r="U44" i="15"/>
  <c r="U43" i="15"/>
  <c r="U42" i="15"/>
  <c r="U41" i="15"/>
  <c r="U40" i="15"/>
  <c r="U39" i="15"/>
  <c r="U38" i="15"/>
  <c r="U37" i="15"/>
  <c r="U36" i="15"/>
  <c r="U35" i="15"/>
  <c r="U34" i="15"/>
  <c r="U33" i="15"/>
  <c r="U32" i="15"/>
  <c r="U31" i="15"/>
  <c r="U30" i="15"/>
  <c r="U29" i="15"/>
  <c r="U28" i="15"/>
  <c r="U27" i="15"/>
  <c r="U26" i="15"/>
  <c r="U25" i="15"/>
  <c r="U24" i="15"/>
  <c r="U23" i="15"/>
  <c r="U22" i="15"/>
  <c r="U21" i="15"/>
  <c r="U20" i="15"/>
  <c r="U19" i="15"/>
  <c r="U18" i="15"/>
  <c r="U17" i="15"/>
  <c r="V1507" i="15" l="1"/>
  <c r="V1506" i="15" s="1"/>
  <c r="B250" i="13"/>
  <c r="B248" i="13"/>
  <c r="B246" i="13"/>
  <c r="B244" i="13"/>
  <c r="B242" i="13"/>
  <c r="B240" i="13"/>
  <c r="B239" i="13"/>
  <c r="B237" i="13"/>
  <c r="B235" i="13"/>
  <c r="B233" i="13"/>
  <c r="B231" i="13"/>
  <c r="B229" i="13"/>
  <c r="B227" i="13"/>
  <c r="B225" i="13"/>
  <c r="B224" i="13"/>
  <c r="B223" i="13"/>
  <c r="B222" i="13"/>
  <c r="B220" i="13"/>
  <c r="B218" i="13"/>
  <c r="B216" i="13"/>
  <c r="B214" i="13"/>
  <c r="B213" i="13"/>
  <c r="B212" i="13"/>
  <c r="B210" i="13"/>
  <c r="B209" i="13"/>
  <c r="B207" i="13"/>
  <c r="B206" i="13"/>
  <c r="B204" i="13"/>
  <c r="B203" i="13"/>
  <c r="B201" i="13"/>
  <c r="B200" i="13"/>
  <c r="B199" i="13"/>
  <c r="B198" i="13"/>
  <c r="B196" i="13"/>
  <c r="B194" i="13"/>
  <c r="B193" i="13"/>
  <c r="B191" i="13"/>
  <c r="B190" i="13"/>
  <c r="B188" i="13"/>
  <c r="B187" i="13"/>
  <c r="B186" i="13"/>
  <c r="B185" i="13"/>
  <c r="B184" i="13"/>
  <c r="B183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5" i="13"/>
  <c r="B134" i="13"/>
  <c r="B133" i="13"/>
  <c r="B132" i="13"/>
  <c r="B130" i="13"/>
  <c r="B129" i="13"/>
  <c r="B128" i="13"/>
  <c r="B127" i="13"/>
  <c r="B126" i="13"/>
  <c r="B125" i="13"/>
  <c r="B124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5" i="13"/>
  <c r="B104" i="13"/>
  <c r="B103" i="13"/>
  <c r="B101" i="13"/>
  <c r="B95" i="13"/>
  <c r="B94" i="13"/>
  <c r="B93" i="13"/>
  <c r="E107" i="8"/>
  <c r="U1598" i="15"/>
  <c r="U1597" i="15" s="1"/>
  <c r="T1599" i="15"/>
  <c r="T1598" i="15" s="1"/>
  <c r="T1597" i="15" s="1"/>
  <c r="R1598" i="15"/>
  <c r="R1597" i="15" s="1"/>
  <c r="S1598" i="15"/>
  <c r="S1597" i="15" s="1"/>
  <c r="P1598" i="15"/>
  <c r="P1597" i="15" s="1"/>
  <c r="P1570" i="15" s="1"/>
  <c r="J1598" i="15"/>
  <c r="J1597" i="15" s="1"/>
  <c r="K1598" i="15"/>
  <c r="K1597" i="15" s="1"/>
  <c r="L1598" i="15"/>
  <c r="L1597" i="15" s="1"/>
  <c r="I1598" i="15"/>
  <c r="I1597" i="15" s="1"/>
  <c r="J551" i="15"/>
  <c r="K551" i="15"/>
  <c r="L551" i="15"/>
  <c r="I551" i="15"/>
  <c r="V1598" i="15" l="1"/>
  <c r="V1597" i="15" s="1"/>
  <c r="Y1597" i="15" s="1"/>
  <c r="V1572" i="15" l="1"/>
  <c r="B205" i="8" l="1"/>
  <c r="CL1033" i="7" l="1"/>
  <c r="CL1034" i="7"/>
  <c r="CL1035" i="7"/>
  <c r="CL1036" i="7"/>
  <c r="CL1037" i="7"/>
  <c r="CL1038" i="7"/>
  <c r="CL1039" i="7"/>
  <c r="CL1040" i="7"/>
  <c r="CL1041" i="7"/>
  <c r="CL1042" i="7"/>
  <c r="CL1043" i="7"/>
  <c r="CL1044" i="7"/>
  <c r="CL1045" i="7"/>
  <c r="CL1046" i="7"/>
  <c r="CL1047" i="7"/>
  <c r="CL1048" i="7"/>
  <c r="CL1049" i="7"/>
  <c r="CL1050" i="7"/>
  <c r="CL1051" i="7"/>
  <c r="CL1052" i="7"/>
  <c r="CL1053" i="7"/>
  <c r="CL1054" i="7"/>
  <c r="CL1055" i="7"/>
  <c r="CL1056" i="7"/>
  <c r="CL1057" i="7"/>
  <c r="CL1058" i="7"/>
  <c r="CL1059" i="7"/>
  <c r="CL1060" i="7"/>
  <c r="CL1061" i="7"/>
  <c r="CL1062" i="7"/>
  <c r="CL1063" i="7"/>
  <c r="CL1064" i="7"/>
  <c r="CL1065" i="7"/>
  <c r="CL1066" i="7"/>
  <c r="CL1067" i="7"/>
  <c r="CL1068" i="7"/>
  <c r="CL1069" i="7"/>
  <c r="CL1070" i="7"/>
  <c r="CL1071" i="7"/>
  <c r="CL1072" i="7"/>
  <c r="CL1073" i="7"/>
  <c r="CL1074" i="7"/>
  <c r="CL1075" i="7"/>
  <c r="CL1076" i="7"/>
  <c r="CL1077" i="7"/>
  <c r="CL1078" i="7"/>
  <c r="CL1079" i="7"/>
  <c r="CL1080" i="7"/>
  <c r="CL1081" i="7"/>
  <c r="CL1082" i="7"/>
  <c r="CL1083" i="7"/>
  <c r="CL1084" i="7"/>
  <c r="CL1085" i="7"/>
  <c r="CL1086" i="7"/>
  <c r="CL1087" i="7"/>
  <c r="CL1088" i="7"/>
  <c r="CL1089" i="7"/>
  <c r="CL1090" i="7"/>
  <c r="CL1091" i="7"/>
  <c r="CL1092" i="7"/>
  <c r="CL1093" i="7"/>
  <c r="CL1094" i="7"/>
  <c r="CL1095" i="7"/>
  <c r="CL1096" i="7"/>
  <c r="CL1097" i="7"/>
  <c r="CL1098" i="7"/>
  <c r="CL1099" i="7"/>
  <c r="CL1100" i="7"/>
  <c r="CL1101" i="7"/>
  <c r="CL1102" i="7"/>
  <c r="CL1103" i="7"/>
  <c r="CL1104" i="7"/>
  <c r="CL1105" i="7"/>
  <c r="CL1106" i="7"/>
  <c r="CL1107" i="7"/>
  <c r="CL1108" i="7"/>
  <c r="CL1109" i="7"/>
  <c r="CL1110" i="7"/>
  <c r="CL1111" i="7"/>
  <c r="CL1112" i="7"/>
  <c r="CL1113" i="7"/>
  <c r="CL1114" i="7"/>
  <c r="CL1115" i="7"/>
  <c r="CL1116" i="7"/>
  <c r="CL1117" i="7"/>
  <c r="CL1118" i="7"/>
  <c r="CL1119" i="7"/>
  <c r="CL1120" i="7"/>
  <c r="CL1121" i="7"/>
  <c r="CL1122" i="7"/>
  <c r="CL1123" i="7"/>
  <c r="CL1124" i="7"/>
  <c r="CL1125" i="7"/>
  <c r="CL1126" i="7"/>
  <c r="CL1127" i="7"/>
  <c r="CL1128" i="7"/>
  <c r="CL1129" i="7"/>
  <c r="CL1130" i="7"/>
  <c r="CL1137" i="7"/>
  <c r="CL1138" i="7"/>
  <c r="CL1139" i="7"/>
  <c r="CL1140" i="7"/>
  <c r="CL1141" i="7"/>
  <c r="CL1142" i="7"/>
  <c r="CL1143" i="7"/>
  <c r="CL1144" i="7"/>
  <c r="CL1145" i="7"/>
  <c r="CL1146" i="7"/>
  <c r="CL1147" i="7"/>
  <c r="CL1148" i="7"/>
  <c r="CL1149" i="7"/>
  <c r="CL1150" i="7"/>
  <c r="CL1151" i="7"/>
  <c r="CL1152" i="7"/>
  <c r="CL1153" i="7"/>
  <c r="CL1154" i="7"/>
  <c r="CL1155" i="7"/>
  <c r="CL1156" i="7"/>
  <c r="CL1157" i="7"/>
  <c r="CL1158" i="7"/>
  <c r="CL1159" i="7"/>
  <c r="CL1160" i="7"/>
  <c r="CL1161" i="7"/>
  <c r="CL1162" i="7"/>
  <c r="CL1163" i="7"/>
  <c r="CL1164" i="7"/>
  <c r="CL1165" i="7"/>
  <c r="CL1166" i="7"/>
  <c r="CL1167" i="7"/>
  <c r="CL1168" i="7"/>
  <c r="CL1169" i="7"/>
  <c r="CL1170" i="7"/>
  <c r="CL1171" i="7"/>
  <c r="CL1172" i="7"/>
  <c r="CL1173" i="7"/>
  <c r="CL1174" i="7"/>
  <c r="CL1175" i="7"/>
  <c r="CL1176" i="7"/>
  <c r="CL1177" i="7"/>
  <c r="CL1178" i="7"/>
  <c r="CL1179" i="7"/>
  <c r="CL1180" i="7"/>
  <c r="CL1181" i="7"/>
  <c r="CL1182" i="7"/>
  <c r="CL1183" i="7"/>
  <c r="CL1184" i="7"/>
  <c r="CL1185" i="7"/>
  <c r="CL1186" i="7"/>
  <c r="CL1187" i="7"/>
  <c r="CL1188" i="7"/>
  <c r="CL1189" i="7"/>
  <c r="CL1190" i="7"/>
  <c r="CL1191" i="7"/>
  <c r="CL1192" i="7"/>
  <c r="CL1193" i="7"/>
  <c r="CL1194" i="7"/>
  <c r="CL1195" i="7"/>
  <c r="CL1196" i="7"/>
  <c r="CL1197" i="7"/>
  <c r="CL1198" i="7"/>
  <c r="CL1199" i="7"/>
  <c r="CL1202" i="7"/>
  <c r="CL1203" i="7"/>
  <c r="CL1204" i="7"/>
  <c r="CL1205" i="7"/>
  <c r="CL1206" i="7"/>
  <c r="CL1207" i="7"/>
  <c r="CL1208" i="7"/>
  <c r="CL1209" i="7"/>
  <c r="CL1210" i="7"/>
  <c r="CL1211" i="7"/>
  <c r="CL1212" i="7"/>
  <c r="CL1213" i="7"/>
  <c r="CL1214" i="7"/>
  <c r="CL1215" i="7"/>
  <c r="CL1216" i="7"/>
  <c r="CL1217" i="7"/>
  <c r="CL1218" i="7"/>
  <c r="CL1219" i="7"/>
  <c r="CL1220" i="7"/>
  <c r="CL1221" i="7"/>
  <c r="CL1222" i="7"/>
  <c r="CL1223" i="7"/>
  <c r="CL1224" i="7"/>
  <c r="CL1225" i="7"/>
  <c r="CL1226" i="7"/>
  <c r="CL1227" i="7"/>
  <c r="CL1228" i="7"/>
  <c r="CL1229" i="7"/>
  <c r="CL1230" i="7"/>
  <c r="CL1231" i="7"/>
  <c r="CL1232" i="7"/>
  <c r="CL1233" i="7"/>
  <c r="CL1234" i="7"/>
  <c r="CL1235" i="7"/>
  <c r="CL1236" i="7"/>
  <c r="CL1237" i="7"/>
  <c r="CL1238" i="7"/>
  <c r="CL1239" i="7"/>
  <c r="CL1240" i="7"/>
  <c r="CL1241" i="7"/>
  <c r="CL1242" i="7"/>
  <c r="CL1243" i="7"/>
  <c r="CL1244" i="7"/>
  <c r="CL1245" i="7"/>
  <c r="CL1246" i="7"/>
  <c r="CL1247" i="7"/>
  <c r="CL1248" i="7"/>
  <c r="CL1249" i="7"/>
  <c r="CL1250" i="7"/>
  <c r="CL1251" i="7"/>
  <c r="CL1252" i="7"/>
  <c r="CL1253" i="7"/>
  <c r="CL1254" i="7"/>
  <c r="CL1255" i="7"/>
  <c r="CL1256" i="7"/>
  <c r="CL1257" i="7"/>
  <c r="CL1258" i="7"/>
  <c r="CL1259" i="7"/>
  <c r="CL1260" i="7"/>
  <c r="CL1261" i="7"/>
  <c r="CL1262" i="7"/>
  <c r="CL1263" i="7"/>
  <c r="CL1264" i="7"/>
  <c r="CL1265" i="7"/>
  <c r="CL1266" i="7"/>
  <c r="CL1267" i="7"/>
  <c r="CL1268" i="7"/>
  <c r="CL1269" i="7"/>
  <c r="CL1270" i="7"/>
  <c r="CL1271" i="7"/>
  <c r="CL1272" i="7"/>
  <c r="CL1273" i="7"/>
  <c r="CL1274" i="7"/>
  <c r="CL1275" i="7"/>
  <c r="CL1276" i="7"/>
  <c r="CL1277" i="7"/>
  <c r="CL1278" i="7"/>
  <c r="CL1279" i="7"/>
  <c r="CL1280" i="7"/>
  <c r="CL1281" i="7"/>
  <c r="CL1282" i="7"/>
  <c r="CL1283" i="7"/>
  <c r="CL1284" i="7"/>
  <c r="CL1285" i="7"/>
  <c r="CL1286" i="7"/>
  <c r="CL1287" i="7"/>
  <c r="CL1288" i="7"/>
  <c r="CL1289" i="7"/>
  <c r="CL1290" i="7"/>
  <c r="CL1291" i="7"/>
  <c r="CL1292" i="7"/>
  <c r="CL1293" i="7"/>
  <c r="CL1294" i="7"/>
  <c r="CL1295" i="7"/>
  <c r="CL1296" i="7"/>
  <c r="CL1299" i="7"/>
  <c r="CL1300" i="7"/>
  <c r="CL1301" i="7"/>
  <c r="CL1302" i="7"/>
  <c r="CL1303" i="7"/>
  <c r="CL1304" i="7"/>
  <c r="CL1305" i="7"/>
  <c r="CL1306" i="7"/>
  <c r="CL1307" i="7"/>
  <c r="CL1308" i="7"/>
  <c r="CL1309" i="7"/>
  <c r="CL1310" i="7"/>
  <c r="CL1311" i="7"/>
  <c r="CL1312" i="7"/>
  <c r="CL1313" i="7"/>
  <c r="CL1314" i="7"/>
  <c r="CL1315" i="7"/>
  <c r="CL1316" i="7"/>
  <c r="CL1317" i="7"/>
  <c r="CL1318" i="7"/>
  <c r="CL1319" i="7"/>
  <c r="CL1320" i="7"/>
  <c r="CL1321" i="7"/>
  <c r="CL1322" i="7"/>
  <c r="CL1323" i="7"/>
  <c r="CL1324" i="7"/>
  <c r="CL1325" i="7"/>
  <c r="CL1326" i="7"/>
  <c r="CL1327" i="7"/>
  <c r="CL1328" i="7"/>
  <c r="CL1329" i="7"/>
  <c r="CL1330" i="7"/>
  <c r="CL1331" i="7"/>
  <c r="CL1332" i="7"/>
  <c r="CL1333" i="7"/>
  <c r="CL1334" i="7"/>
  <c r="CL1335" i="7"/>
  <c r="CL1336" i="7"/>
  <c r="CL1337" i="7"/>
  <c r="CL1338" i="7"/>
  <c r="CL1339" i="7"/>
  <c r="CL1340" i="7"/>
  <c r="CL1341" i="7"/>
  <c r="CL1342" i="7"/>
  <c r="CL1343" i="7"/>
  <c r="CL1344" i="7"/>
  <c r="CL1345" i="7"/>
  <c r="CL1346" i="7"/>
  <c r="CL1347" i="7"/>
  <c r="CL1348" i="7"/>
  <c r="CL1349" i="7"/>
  <c r="CL1350" i="7"/>
  <c r="CL1351" i="7"/>
  <c r="CL1352" i="7"/>
  <c r="CL1353" i="7"/>
  <c r="CL1354" i="7"/>
  <c r="CL1355" i="7"/>
  <c r="CL1356" i="7"/>
  <c r="CL1357" i="7"/>
  <c r="CL1358" i="7"/>
  <c r="CL1359" i="7"/>
  <c r="CL1360" i="7"/>
  <c r="CL1361" i="7"/>
  <c r="CL1362" i="7"/>
  <c r="CL1363" i="7"/>
  <c r="CL1364" i="7"/>
  <c r="CL1365" i="7"/>
  <c r="CL1366" i="7"/>
  <c r="CL1367" i="7"/>
  <c r="CL1368" i="7"/>
  <c r="CL1369" i="7"/>
  <c r="CL1370" i="7"/>
  <c r="CL1371" i="7"/>
  <c r="CL1372" i="7"/>
  <c r="CL1373" i="7"/>
  <c r="CL1374" i="7"/>
  <c r="CL1375" i="7"/>
  <c r="CL1376" i="7"/>
  <c r="CL1377" i="7"/>
  <c r="CL1378" i="7"/>
  <c r="CL1379" i="7"/>
  <c r="CL1383" i="7"/>
  <c r="CL1384" i="7"/>
  <c r="CL1385" i="7"/>
  <c r="CL1386" i="7"/>
  <c r="CL1387" i="7"/>
  <c r="CL1388" i="7"/>
  <c r="CL1389" i="7"/>
  <c r="CL1390" i="7"/>
  <c r="CL1391" i="7"/>
  <c r="CL1392" i="7"/>
  <c r="CL1393" i="7"/>
  <c r="CL1394" i="7"/>
  <c r="CL1395" i="7"/>
  <c r="CL1396" i="7"/>
  <c r="CL1397" i="7"/>
  <c r="CL1398" i="7"/>
  <c r="CL1399" i="7"/>
  <c r="CL1400" i="7"/>
  <c r="CL1401" i="7"/>
  <c r="CL1402" i="7"/>
  <c r="CL1403" i="7"/>
  <c r="CL1404" i="7"/>
  <c r="CL1405" i="7"/>
  <c r="CL1406" i="7"/>
  <c r="CL1407" i="7"/>
  <c r="CL1408" i="7"/>
  <c r="CL1409" i="7"/>
  <c r="CL1410" i="7"/>
  <c r="CL1411" i="7"/>
  <c r="CL1412" i="7"/>
  <c r="CL1413" i="7"/>
  <c r="CL1414" i="7"/>
  <c r="CL1415" i="7"/>
  <c r="CL1416" i="7"/>
  <c r="CL1417" i="7"/>
  <c r="CL1418" i="7"/>
  <c r="CL1419" i="7"/>
  <c r="CL1420" i="7"/>
  <c r="CL1421" i="7"/>
  <c r="CL1422" i="7"/>
  <c r="CL1423" i="7"/>
  <c r="CL1424" i="7"/>
  <c r="CL1425" i="7"/>
  <c r="CL1426" i="7"/>
  <c r="CL1436" i="7"/>
  <c r="CL1437" i="7"/>
  <c r="CL1438" i="7"/>
  <c r="CL1439" i="7"/>
  <c r="CL1440" i="7"/>
  <c r="CL1441" i="7"/>
  <c r="CL1442" i="7"/>
  <c r="CL1443" i="7"/>
  <c r="CL1444" i="7"/>
  <c r="CL1445" i="7"/>
  <c r="CL1446" i="7"/>
  <c r="CL1447" i="7"/>
  <c r="CL1448" i="7"/>
  <c r="CL1449" i="7"/>
  <c r="CL1450" i="7"/>
  <c r="CL1451" i="7"/>
  <c r="CL1452" i="7"/>
  <c r="CL1453" i="7"/>
  <c r="CL1454" i="7"/>
  <c r="CL1455" i="7"/>
  <c r="CL1456" i="7"/>
  <c r="CL1457" i="7"/>
  <c r="CL1458" i="7"/>
  <c r="CL1459" i="7"/>
  <c r="CL1460" i="7"/>
  <c r="CL1461" i="7"/>
  <c r="CL1462" i="7"/>
  <c r="CL1463" i="7"/>
  <c r="CL1464" i="7"/>
  <c r="CL1465" i="7"/>
  <c r="CL1466" i="7"/>
  <c r="CL1467" i="7"/>
  <c r="CL1468" i="7"/>
  <c r="CL1469" i="7"/>
  <c r="CL1470" i="7"/>
  <c r="CL1471" i="7"/>
  <c r="CL1472" i="7"/>
  <c r="CL1474" i="7"/>
  <c r="CL1475" i="7"/>
  <c r="CL1476" i="7"/>
  <c r="CL1477" i="7"/>
  <c r="CL1478" i="7"/>
  <c r="CL1479" i="7"/>
  <c r="CL1480" i="7"/>
  <c r="CL1481" i="7"/>
  <c r="CL1482" i="7"/>
  <c r="CL1483" i="7"/>
  <c r="CL1484" i="7"/>
  <c r="CL1485" i="7"/>
  <c r="CL1486" i="7"/>
  <c r="CL1487" i="7"/>
  <c r="CL1488" i="7"/>
  <c r="CL1489" i="7"/>
  <c r="CL1490" i="7"/>
  <c r="CL1491" i="7"/>
  <c r="CL1492" i="7"/>
  <c r="CL1493" i="7"/>
  <c r="CL1032" i="7"/>
  <c r="CE1033" i="7" l="1"/>
  <c r="CE1034" i="7"/>
  <c r="CE1035" i="7"/>
  <c r="CE1036" i="7"/>
  <c r="CE1037" i="7"/>
  <c r="CE1038" i="7"/>
  <c r="CE1039" i="7"/>
  <c r="CE1040" i="7"/>
  <c r="CE1041" i="7"/>
  <c r="CE1042" i="7"/>
  <c r="CE1043" i="7"/>
  <c r="CE1044" i="7"/>
  <c r="CE1045" i="7"/>
  <c r="CE1046" i="7"/>
  <c r="CE1047" i="7"/>
  <c r="CE1048" i="7"/>
  <c r="CE1049" i="7"/>
  <c r="CE1050" i="7"/>
  <c r="CE1051" i="7"/>
  <c r="CE1052" i="7"/>
  <c r="CE1053" i="7"/>
  <c r="CE1054" i="7"/>
  <c r="CE1055" i="7"/>
  <c r="CE1056" i="7"/>
  <c r="CE1057" i="7"/>
  <c r="CE1058" i="7"/>
  <c r="CE1059" i="7"/>
  <c r="CE1060" i="7"/>
  <c r="CE1061" i="7"/>
  <c r="CE1062" i="7"/>
  <c r="CE1063" i="7"/>
  <c r="CE1064" i="7"/>
  <c r="CE1065" i="7"/>
  <c r="CE1066" i="7"/>
  <c r="CE1067" i="7"/>
  <c r="CE1068" i="7"/>
  <c r="CE1069" i="7"/>
  <c r="CE1070" i="7"/>
  <c r="CE1071" i="7"/>
  <c r="CE1072" i="7"/>
  <c r="CE1073" i="7"/>
  <c r="CE1074" i="7"/>
  <c r="CE1075" i="7"/>
  <c r="CE1076" i="7"/>
  <c r="CE1077" i="7"/>
  <c r="CE1078" i="7"/>
  <c r="CE1079" i="7"/>
  <c r="CE1080" i="7"/>
  <c r="CE1081" i="7"/>
  <c r="CE1082" i="7"/>
  <c r="CE1083" i="7"/>
  <c r="CE1084" i="7"/>
  <c r="CE1085" i="7"/>
  <c r="CE1086" i="7"/>
  <c r="CE1087" i="7"/>
  <c r="CE1088" i="7"/>
  <c r="CE1089" i="7"/>
  <c r="CE1090" i="7"/>
  <c r="CE1091" i="7"/>
  <c r="CE1092" i="7"/>
  <c r="CE1093" i="7"/>
  <c r="CE1094" i="7"/>
  <c r="CE1095" i="7"/>
  <c r="CE1096" i="7"/>
  <c r="CE1097" i="7"/>
  <c r="CE1098" i="7"/>
  <c r="CE1099" i="7"/>
  <c r="CE1100" i="7"/>
  <c r="CE1101" i="7"/>
  <c r="CE1102" i="7"/>
  <c r="CE1103" i="7"/>
  <c r="CE1104" i="7"/>
  <c r="CE1105" i="7"/>
  <c r="CE1106" i="7"/>
  <c r="CE1107" i="7"/>
  <c r="CE1108" i="7"/>
  <c r="CE1109" i="7"/>
  <c r="CE1110" i="7"/>
  <c r="CE1111" i="7"/>
  <c r="CE1112" i="7"/>
  <c r="CE1113" i="7"/>
  <c r="CE1114" i="7"/>
  <c r="CE1115" i="7"/>
  <c r="CE1116" i="7"/>
  <c r="CE1117" i="7"/>
  <c r="CE1118" i="7"/>
  <c r="CE1119" i="7"/>
  <c r="CE1120" i="7"/>
  <c r="CE1121" i="7"/>
  <c r="CE1122" i="7"/>
  <c r="CE1123" i="7"/>
  <c r="CE1124" i="7"/>
  <c r="CE1125" i="7"/>
  <c r="CE1126" i="7"/>
  <c r="CE1127" i="7"/>
  <c r="CE1128" i="7"/>
  <c r="CE1129" i="7"/>
  <c r="CE1130" i="7"/>
  <c r="CE1137" i="7"/>
  <c r="CE1138" i="7"/>
  <c r="CE1139" i="7"/>
  <c r="CE1140" i="7"/>
  <c r="CE1141" i="7"/>
  <c r="CE1142" i="7"/>
  <c r="CE1143" i="7"/>
  <c r="CE1144" i="7"/>
  <c r="CE1145" i="7"/>
  <c r="CE1146" i="7"/>
  <c r="CE1147" i="7"/>
  <c r="CE1148" i="7"/>
  <c r="CE1149" i="7"/>
  <c r="CE1150" i="7"/>
  <c r="CE1151" i="7"/>
  <c r="CE1152" i="7"/>
  <c r="CE1153" i="7"/>
  <c r="CE1154" i="7"/>
  <c r="CE1155" i="7"/>
  <c r="CE1156" i="7"/>
  <c r="CE1157" i="7"/>
  <c r="CE1158" i="7"/>
  <c r="CE1159" i="7"/>
  <c r="CE1160" i="7"/>
  <c r="CE1161" i="7"/>
  <c r="CE1162" i="7"/>
  <c r="CE1163" i="7"/>
  <c r="CE1164" i="7"/>
  <c r="CE1165" i="7"/>
  <c r="CE1166" i="7"/>
  <c r="CE1167" i="7"/>
  <c r="CE1168" i="7"/>
  <c r="CE1169" i="7"/>
  <c r="CE1170" i="7"/>
  <c r="CE1171" i="7"/>
  <c r="CE1172" i="7"/>
  <c r="CE1173" i="7"/>
  <c r="CE1174" i="7"/>
  <c r="CE1175" i="7"/>
  <c r="CE1176" i="7"/>
  <c r="CE1177" i="7"/>
  <c r="CE1178" i="7"/>
  <c r="CE1179" i="7"/>
  <c r="CE1180" i="7"/>
  <c r="CE1181" i="7"/>
  <c r="CE1182" i="7"/>
  <c r="CE1183" i="7"/>
  <c r="CE1184" i="7"/>
  <c r="CE1185" i="7"/>
  <c r="CE1186" i="7"/>
  <c r="CE1187" i="7"/>
  <c r="CE1188" i="7"/>
  <c r="CE1189" i="7"/>
  <c r="CE1190" i="7"/>
  <c r="CE1191" i="7"/>
  <c r="CE1192" i="7"/>
  <c r="CE1193" i="7"/>
  <c r="CE1194" i="7"/>
  <c r="CE1195" i="7"/>
  <c r="CE1196" i="7"/>
  <c r="CE1197" i="7"/>
  <c r="CE1198" i="7"/>
  <c r="CE1199" i="7"/>
  <c r="CE1202" i="7"/>
  <c r="CE1203" i="7"/>
  <c r="CE1204" i="7"/>
  <c r="CE1205" i="7"/>
  <c r="CE1206" i="7"/>
  <c r="CE1207" i="7"/>
  <c r="CE1208" i="7"/>
  <c r="CE1209" i="7"/>
  <c r="CE1210" i="7"/>
  <c r="CE1211" i="7"/>
  <c r="CE1212" i="7"/>
  <c r="CE1213" i="7"/>
  <c r="CE1214" i="7"/>
  <c r="CE1215" i="7"/>
  <c r="CE1216" i="7"/>
  <c r="CE1217" i="7"/>
  <c r="CE1218" i="7"/>
  <c r="CE1219" i="7"/>
  <c r="CE1220" i="7"/>
  <c r="CE1221" i="7"/>
  <c r="CE1222" i="7"/>
  <c r="CE1223" i="7"/>
  <c r="CE1224" i="7"/>
  <c r="CE1225" i="7"/>
  <c r="CE1226" i="7"/>
  <c r="CE1227" i="7"/>
  <c r="CE1228" i="7"/>
  <c r="CE1229" i="7"/>
  <c r="CE1230" i="7"/>
  <c r="CE1231" i="7"/>
  <c r="CE1232" i="7"/>
  <c r="CE1233" i="7"/>
  <c r="CE1234" i="7"/>
  <c r="CE1235" i="7"/>
  <c r="CE1236" i="7"/>
  <c r="CE1237" i="7"/>
  <c r="CE1238" i="7"/>
  <c r="CE1239" i="7"/>
  <c r="CE1240" i="7"/>
  <c r="CE1241" i="7"/>
  <c r="CE1242" i="7"/>
  <c r="CE1243" i="7"/>
  <c r="CE1244" i="7"/>
  <c r="CE1245" i="7"/>
  <c r="CE1246" i="7"/>
  <c r="CE1247" i="7"/>
  <c r="CE1248" i="7"/>
  <c r="CE1249" i="7"/>
  <c r="CE1250" i="7"/>
  <c r="CE1251" i="7"/>
  <c r="CE1252" i="7"/>
  <c r="CE1253" i="7"/>
  <c r="CE1254" i="7"/>
  <c r="CE1255" i="7"/>
  <c r="CE1256" i="7"/>
  <c r="CE1257" i="7"/>
  <c r="CE1258" i="7"/>
  <c r="CE1259" i="7"/>
  <c r="CE1260" i="7"/>
  <c r="CE1261" i="7"/>
  <c r="CE1262" i="7"/>
  <c r="CE1263" i="7"/>
  <c r="CE1264" i="7"/>
  <c r="CE1265" i="7"/>
  <c r="CE1266" i="7"/>
  <c r="CE1267" i="7"/>
  <c r="CE1268" i="7"/>
  <c r="CE1269" i="7"/>
  <c r="CE1270" i="7"/>
  <c r="CE1271" i="7"/>
  <c r="CE1272" i="7"/>
  <c r="CE1273" i="7"/>
  <c r="CE1274" i="7"/>
  <c r="CE1275" i="7"/>
  <c r="CE1276" i="7"/>
  <c r="CE1277" i="7"/>
  <c r="CE1278" i="7"/>
  <c r="CE1279" i="7"/>
  <c r="CE1280" i="7"/>
  <c r="CE1281" i="7"/>
  <c r="CE1282" i="7"/>
  <c r="CE1283" i="7"/>
  <c r="CE1284" i="7"/>
  <c r="CE1285" i="7"/>
  <c r="CE1286" i="7"/>
  <c r="CE1287" i="7"/>
  <c r="CE1288" i="7"/>
  <c r="CE1289" i="7"/>
  <c r="CE1290" i="7"/>
  <c r="CE1291" i="7"/>
  <c r="CE1292" i="7"/>
  <c r="CE1293" i="7"/>
  <c r="CE1294" i="7"/>
  <c r="CE1295" i="7"/>
  <c r="CE1296" i="7"/>
  <c r="CE1299" i="7"/>
  <c r="CE1300" i="7"/>
  <c r="CE1301" i="7"/>
  <c r="CE1302" i="7"/>
  <c r="CE1303" i="7"/>
  <c r="CE1304" i="7"/>
  <c r="CE1305" i="7"/>
  <c r="CE1306" i="7"/>
  <c r="CE1307" i="7"/>
  <c r="CE1308" i="7"/>
  <c r="CE1309" i="7"/>
  <c r="CE1310" i="7"/>
  <c r="CE1311" i="7"/>
  <c r="CE1312" i="7"/>
  <c r="CE1313" i="7"/>
  <c r="CE1314" i="7"/>
  <c r="CE1315" i="7"/>
  <c r="CE1316" i="7"/>
  <c r="CE1317" i="7"/>
  <c r="CE1318" i="7"/>
  <c r="CE1319" i="7"/>
  <c r="CE1320" i="7"/>
  <c r="CE1321" i="7"/>
  <c r="CE1322" i="7"/>
  <c r="CE1323" i="7"/>
  <c r="CE1324" i="7"/>
  <c r="CE1325" i="7"/>
  <c r="CE1326" i="7"/>
  <c r="CE1327" i="7"/>
  <c r="CE1328" i="7"/>
  <c r="CE1329" i="7"/>
  <c r="CE1330" i="7"/>
  <c r="CE1331" i="7"/>
  <c r="CE1332" i="7"/>
  <c r="CE1333" i="7"/>
  <c r="CE1334" i="7"/>
  <c r="CE1335" i="7"/>
  <c r="CE1336" i="7"/>
  <c r="CE1337" i="7"/>
  <c r="CE1338" i="7"/>
  <c r="CE1339" i="7"/>
  <c r="CE1340" i="7"/>
  <c r="CE1341" i="7"/>
  <c r="CE1342" i="7"/>
  <c r="CE1343" i="7"/>
  <c r="CE1344" i="7"/>
  <c r="CE1345" i="7"/>
  <c r="CE1346" i="7"/>
  <c r="CE1347" i="7"/>
  <c r="CE1348" i="7"/>
  <c r="CE1349" i="7"/>
  <c r="CE1350" i="7"/>
  <c r="CE1351" i="7"/>
  <c r="CE1352" i="7"/>
  <c r="CE1353" i="7"/>
  <c r="CE1354" i="7"/>
  <c r="CE1355" i="7"/>
  <c r="CE1356" i="7"/>
  <c r="CE1357" i="7"/>
  <c r="CE1358" i="7"/>
  <c r="CE1359" i="7"/>
  <c r="CE1360" i="7"/>
  <c r="CE1361" i="7"/>
  <c r="CE1362" i="7"/>
  <c r="CE1363" i="7"/>
  <c r="CE1364" i="7"/>
  <c r="CE1365" i="7"/>
  <c r="CE1366" i="7"/>
  <c r="CE1367" i="7"/>
  <c r="CE1368" i="7"/>
  <c r="CE1369" i="7"/>
  <c r="CE1370" i="7"/>
  <c r="CE1371" i="7"/>
  <c r="CE1372" i="7"/>
  <c r="CE1373" i="7"/>
  <c r="CE1374" i="7"/>
  <c r="CE1375" i="7"/>
  <c r="CE1376" i="7"/>
  <c r="CE1377" i="7"/>
  <c r="CE1378" i="7"/>
  <c r="CE1379" i="7"/>
  <c r="CE1383" i="7"/>
  <c r="CE1384" i="7"/>
  <c r="CE1385" i="7"/>
  <c r="CE1386" i="7"/>
  <c r="CE1387" i="7"/>
  <c r="CE1388" i="7"/>
  <c r="CE1389" i="7"/>
  <c r="CE1390" i="7"/>
  <c r="CE1391" i="7"/>
  <c r="CE1392" i="7"/>
  <c r="CE1393" i="7"/>
  <c r="CE1394" i="7"/>
  <c r="CE1395" i="7"/>
  <c r="CE1396" i="7"/>
  <c r="CE1397" i="7"/>
  <c r="CE1398" i="7"/>
  <c r="CE1399" i="7"/>
  <c r="CE1400" i="7"/>
  <c r="CE1401" i="7"/>
  <c r="CE1402" i="7"/>
  <c r="CE1403" i="7"/>
  <c r="CE1404" i="7"/>
  <c r="CE1405" i="7"/>
  <c r="CE1406" i="7"/>
  <c r="CE1407" i="7"/>
  <c r="CE1408" i="7"/>
  <c r="CE1409" i="7"/>
  <c r="CE1410" i="7"/>
  <c r="CE1411" i="7"/>
  <c r="CE1412" i="7"/>
  <c r="CE1413" i="7"/>
  <c r="CE1414" i="7"/>
  <c r="CE1415" i="7"/>
  <c r="CE1416" i="7"/>
  <c r="CE1417" i="7"/>
  <c r="CE1418" i="7"/>
  <c r="CE1419" i="7"/>
  <c r="CE1420" i="7"/>
  <c r="CE1421" i="7"/>
  <c r="CE1422" i="7"/>
  <c r="CE1423" i="7"/>
  <c r="CE1424" i="7"/>
  <c r="CE1425" i="7"/>
  <c r="CE1426" i="7"/>
  <c r="CE1436" i="7"/>
  <c r="CE1437" i="7"/>
  <c r="CE1438" i="7"/>
  <c r="CE1439" i="7"/>
  <c r="CE1440" i="7"/>
  <c r="CE1441" i="7"/>
  <c r="CE1442" i="7"/>
  <c r="CE1443" i="7"/>
  <c r="CE1444" i="7"/>
  <c r="CE1445" i="7"/>
  <c r="CE1446" i="7"/>
  <c r="CE1447" i="7"/>
  <c r="CE1448" i="7"/>
  <c r="CE1449" i="7"/>
  <c r="CE1450" i="7"/>
  <c r="CE1451" i="7"/>
  <c r="CE1452" i="7"/>
  <c r="CE1453" i="7"/>
  <c r="CE1454" i="7"/>
  <c r="CE1455" i="7"/>
  <c r="CE1456" i="7"/>
  <c r="CE1457" i="7"/>
  <c r="CE1458" i="7"/>
  <c r="CE1459" i="7"/>
  <c r="CE1460" i="7"/>
  <c r="CE1461" i="7"/>
  <c r="CE1462" i="7"/>
  <c r="CE1463" i="7"/>
  <c r="CE1464" i="7"/>
  <c r="CE1465" i="7"/>
  <c r="CE1466" i="7"/>
  <c r="CE1467" i="7"/>
  <c r="CE1468" i="7"/>
  <c r="CE1469" i="7"/>
  <c r="CE1470" i="7"/>
  <c r="CE1471" i="7"/>
  <c r="CE1472" i="7"/>
  <c r="CE1474" i="7"/>
  <c r="CE1475" i="7"/>
  <c r="CE1476" i="7"/>
  <c r="CE1477" i="7"/>
  <c r="CE1478" i="7"/>
  <c r="CE1479" i="7"/>
  <c r="CE1480" i="7"/>
  <c r="CE1481" i="7"/>
  <c r="CE1482" i="7"/>
  <c r="CE1483" i="7"/>
  <c r="CE1484" i="7"/>
  <c r="CE1485" i="7"/>
  <c r="CE1486" i="7"/>
  <c r="CE1487" i="7"/>
  <c r="CE1488" i="7"/>
  <c r="CE1489" i="7"/>
  <c r="CE1490" i="7"/>
  <c r="CE1491" i="7"/>
  <c r="CE1492" i="7"/>
  <c r="CE1032" i="7"/>
  <c r="B645" i="7" l="1"/>
  <c r="B123" i="8"/>
  <c r="BV645" i="7" l="1"/>
  <c r="CB559" i="7" l="1"/>
  <c r="CB560" i="7"/>
  <c r="CB561" i="7"/>
  <c r="CB562" i="7"/>
  <c r="CB563" i="7"/>
  <c r="CB564" i="7"/>
  <c r="CB565" i="7"/>
  <c r="CB566" i="7"/>
  <c r="CB567" i="7"/>
  <c r="CB568" i="7"/>
  <c r="CB569" i="7"/>
  <c r="CB570" i="7"/>
  <c r="CB571" i="7"/>
  <c r="CB572" i="7"/>
  <c r="CB573" i="7"/>
  <c r="CB574" i="7"/>
  <c r="CB575" i="7"/>
  <c r="CB576" i="7"/>
  <c r="CB577" i="7"/>
  <c r="CB578" i="7"/>
  <c r="CB579" i="7"/>
  <c r="CB580" i="7"/>
  <c r="CB581" i="7"/>
  <c r="CB582" i="7"/>
  <c r="CB583" i="7"/>
  <c r="CB584" i="7"/>
  <c r="CB585" i="7"/>
  <c r="CB586" i="7"/>
  <c r="CB587" i="7"/>
  <c r="CB588" i="7"/>
  <c r="CB589" i="7"/>
  <c r="CB590" i="7"/>
  <c r="CB591" i="7"/>
  <c r="CB592" i="7"/>
  <c r="CB593" i="7"/>
  <c r="CB594" i="7"/>
  <c r="CB595" i="7"/>
  <c r="CB596" i="7"/>
  <c r="CB597" i="7"/>
  <c r="CB598" i="7"/>
  <c r="CB599" i="7"/>
  <c r="CB600" i="7"/>
  <c r="CB601" i="7"/>
  <c r="CB602" i="7"/>
  <c r="CB603" i="7"/>
  <c r="CB604" i="7"/>
  <c r="CB605" i="7"/>
  <c r="CB606" i="7"/>
  <c r="CB607" i="7"/>
  <c r="CB608" i="7"/>
  <c r="CB609" i="7"/>
  <c r="CB610" i="7"/>
  <c r="CB611" i="7"/>
  <c r="CB612" i="7"/>
  <c r="CB613" i="7"/>
  <c r="CB614" i="7"/>
  <c r="CB615" i="7"/>
  <c r="CB616" i="7"/>
  <c r="CB617" i="7"/>
  <c r="CB618" i="7"/>
  <c r="CB619" i="7"/>
  <c r="CB620" i="7"/>
  <c r="CB621" i="7"/>
  <c r="CB622" i="7"/>
  <c r="CB623" i="7"/>
  <c r="CB624" i="7"/>
  <c r="CB625" i="7"/>
  <c r="CB626" i="7"/>
  <c r="CB627" i="7"/>
  <c r="CB628" i="7"/>
  <c r="CB629" i="7"/>
  <c r="CB630" i="7"/>
  <c r="CB631" i="7"/>
  <c r="CB632" i="7"/>
  <c r="CB633" i="7"/>
  <c r="CB634" i="7"/>
  <c r="CB635" i="7"/>
  <c r="CB636" i="7"/>
  <c r="CB637" i="7"/>
  <c r="CB638" i="7"/>
  <c r="CB639" i="7"/>
  <c r="CB640" i="7"/>
  <c r="CB641" i="7"/>
  <c r="CB642" i="7"/>
  <c r="CB643" i="7"/>
  <c r="CB644" i="7"/>
  <c r="CB646" i="7"/>
  <c r="CB647" i="7"/>
  <c r="CB648" i="7"/>
  <c r="CB649" i="7"/>
  <c r="CB650" i="7"/>
  <c r="CB651" i="7"/>
  <c r="CB652" i="7"/>
  <c r="CB653" i="7"/>
  <c r="CB654" i="7"/>
  <c r="CB655" i="7"/>
  <c r="CB656" i="7"/>
  <c r="CB657" i="7"/>
  <c r="CB658" i="7"/>
  <c r="CB659" i="7"/>
  <c r="CB660" i="7"/>
  <c r="CB661" i="7"/>
  <c r="CB662" i="7"/>
  <c r="CB663" i="7"/>
  <c r="CB664" i="7"/>
  <c r="CB665" i="7"/>
  <c r="CB666" i="7"/>
  <c r="CB667" i="7"/>
  <c r="CB668" i="7"/>
  <c r="CB669" i="7"/>
  <c r="CB670" i="7"/>
  <c r="CB671" i="7"/>
  <c r="CB672" i="7"/>
  <c r="CB673" i="7"/>
  <c r="CB674" i="7"/>
  <c r="CB675" i="7"/>
  <c r="CB676" i="7"/>
  <c r="CB677" i="7"/>
  <c r="CB678" i="7"/>
  <c r="CB679" i="7"/>
  <c r="CB680" i="7"/>
  <c r="CB681" i="7"/>
  <c r="CB682" i="7"/>
  <c r="CB683" i="7"/>
  <c r="CB684" i="7"/>
  <c r="CB685" i="7"/>
  <c r="CB686" i="7"/>
  <c r="CB687" i="7"/>
  <c r="CB688" i="7"/>
  <c r="CB689" i="7"/>
  <c r="CB690" i="7"/>
  <c r="CB691" i="7"/>
  <c r="CB692" i="7"/>
  <c r="CB693" i="7"/>
  <c r="CB694" i="7"/>
  <c r="CB695" i="7"/>
  <c r="CB696" i="7"/>
  <c r="CB697" i="7"/>
  <c r="CB698" i="7"/>
  <c r="CB699" i="7"/>
  <c r="CB700" i="7"/>
  <c r="CB701" i="7"/>
  <c r="CB702" i="7"/>
  <c r="CB703" i="7"/>
  <c r="CB704" i="7"/>
  <c r="CB705" i="7"/>
  <c r="CB706" i="7"/>
  <c r="CB707" i="7"/>
  <c r="CB708" i="7"/>
  <c r="CB709" i="7"/>
  <c r="CB710" i="7"/>
  <c r="CB711" i="7"/>
  <c r="CB712" i="7"/>
  <c r="CB713" i="7"/>
  <c r="CB714" i="7"/>
  <c r="CB715" i="7"/>
  <c r="CB716" i="7"/>
  <c r="CB717" i="7"/>
  <c r="CB718" i="7"/>
  <c r="CB719" i="7"/>
  <c r="CB720" i="7"/>
  <c r="CB721" i="7"/>
  <c r="CB722" i="7"/>
  <c r="CB723" i="7"/>
  <c r="CB724" i="7"/>
  <c r="CB725" i="7"/>
  <c r="CB726" i="7"/>
  <c r="CB727" i="7"/>
  <c r="CB728" i="7"/>
  <c r="CB729" i="7"/>
  <c r="CB730" i="7"/>
  <c r="CB731" i="7"/>
  <c r="CB732" i="7"/>
  <c r="CB733" i="7"/>
  <c r="CB734" i="7"/>
  <c r="CB735" i="7"/>
  <c r="CB736" i="7"/>
  <c r="CB737" i="7"/>
  <c r="CB738" i="7"/>
  <c r="CB739" i="7"/>
  <c r="CB740" i="7"/>
  <c r="CB741" i="7"/>
  <c r="CB742" i="7"/>
  <c r="CB743" i="7"/>
  <c r="CB744" i="7"/>
  <c r="CB745" i="7"/>
  <c r="CB746" i="7"/>
  <c r="CB747" i="7"/>
  <c r="CB748" i="7"/>
  <c r="CB749" i="7"/>
  <c r="CB750" i="7"/>
  <c r="CB751" i="7"/>
  <c r="CB752" i="7"/>
  <c r="CB753" i="7"/>
  <c r="CB754" i="7"/>
  <c r="CB755" i="7"/>
  <c r="CB756" i="7"/>
  <c r="CB757" i="7"/>
  <c r="CB758" i="7"/>
  <c r="CB759" i="7"/>
  <c r="CB760" i="7"/>
  <c r="CB761" i="7"/>
  <c r="CB762" i="7"/>
  <c r="CB763" i="7"/>
  <c r="CB764" i="7"/>
  <c r="CB765" i="7"/>
  <c r="CB766" i="7"/>
  <c r="CB767" i="7"/>
  <c r="CB768" i="7"/>
  <c r="CB769" i="7"/>
  <c r="CB770" i="7"/>
  <c r="CB771" i="7"/>
  <c r="CB772" i="7"/>
  <c r="CB773" i="7"/>
  <c r="CB774" i="7"/>
  <c r="CB775" i="7"/>
  <c r="CB776" i="7"/>
  <c r="CB777" i="7"/>
  <c r="CB778" i="7"/>
  <c r="CB779" i="7"/>
  <c r="CB780" i="7"/>
  <c r="CB781" i="7"/>
  <c r="CB782" i="7"/>
  <c r="CB783" i="7"/>
  <c r="CB784" i="7"/>
  <c r="CB785" i="7"/>
  <c r="CB786" i="7"/>
  <c r="CB787" i="7"/>
  <c r="CB788" i="7"/>
  <c r="CB789" i="7"/>
  <c r="CB790" i="7"/>
  <c r="CB791" i="7"/>
  <c r="CB792" i="7"/>
  <c r="CB793" i="7"/>
  <c r="CB794" i="7"/>
  <c r="CB795" i="7"/>
  <c r="CB796" i="7"/>
  <c r="CB797" i="7"/>
  <c r="CB798" i="7"/>
  <c r="CB799" i="7"/>
  <c r="CB800" i="7"/>
  <c r="CB801" i="7"/>
  <c r="CB802" i="7"/>
  <c r="CB803" i="7"/>
  <c r="CB804" i="7"/>
  <c r="CB805" i="7"/>
  <c r="CB806" i="7"/>
  <c r="CB807" i="7"/>
  <c r="CB808" i="7"/>
  <c r="CB809" i="7"/>
  <c r="CB810" i="7"/>
  <c r="CB811" i="7"/>
  <c r="CB812" i="7"/>
  <c r="CB813" i="7"/>
  <c r="CB814" i="7"/>
  <c r="CB815" i="7"/>
  <c r="CB816" i="7"/>
  <c r="CB817" i="7"/>
  <c r="CB818" i="7"/>
  <c r="CB819" i="7"/>
  <c r="CB820" i="7"/>
  <c r="CB821" i="7"/>
  <c r="CB822" i="7"/>
  <c r="CB823" i="7"/>
  <c r="CB824" i="7"/>
  <c r="CB825" i="7"/>
  <c r="CB826" i="7"/>
  <c r="CB827" i="7"/>
  <c r="CB828" i="7"/>
  <c r="CB829" i="7"/>
  <c r="CB830" i="7"/>
  <c r="CB831" i="7"/>
  <c r="CB832" i="7"/>
  <c r="CB833" i="7"/>
  <c r="CB834" i="7"/>
  <c r="CB835" i="7"/>
  <c r="CB836" i="7"/>
  <c r="CB837" i="7"/>
  <c r="CB838" i="7"/>
  <c r="CB839" i="7"/>
  <c r="CB840" i="7"/>
  <c r="CB841" i="7"/>
  <c r="CB842" i="7"/>
  <c r="CB843" i="7"/>
  <c r="CB844" i="7"/>
  <c r="CB845" i="7"/>
  <c r="CB846" i="7"/>
  <c r="CB847" i="7"/>
  <c r="CB848" i="7"/>
  <c r="CB849" i="7"/>
  <c r="CB850" i="7"/>
  <c r="CB851" i="7"/>
  <c r="CB852" i="7"/>
  <c r="CB853" i="7"/>
  <c r="CB854" i="7"/>
  <c r="CB855" i="7"/>
  <c r="CB856" i="7"/>
  <c r="CB857" i="7"/>
  <c r="CB858" i="7"/>
  <c r="CB859" i="7"/>
  <c r="CB860" i="7"/>
  <c r="CB861" i="7"/>
  <c r="CB862" i="7"/>
  <c r="CB863" i="7"/>
  <c r="CB864" i="7"/>
  <c r="CB865" i="7"/>
  <c r="CB866" i="7"/>
  <c r="CB867" i="7"/>
  <c r="CB868" i="7"/>
  <c r="CB869" i="7"/>
  <c r="CB870" i="7"/>
  <c r="CB871" i="7"/>
  <c r="CB872" i="7"/>
  <c r="CB873" i="7"/>
  <c r="CB874" i="7"/>
  <c r="CB875" i="7"/>
  <c r="CB876" i="7"/>
  <c r="CB877" i="7"/>
  <c r="CB878" i="7"/>
  <c r="CB879" i="7"/>
  <c r="CB880" i="7"/>
  <c r="CB881" i="7"/>
  <c r="CB882" i="7"/>
  <c r="CB883" i="7"/>
  <c r="CB884" i="7"/>
  <c r="CB885" i="7"/>
  <c r="CB886" i="7"/>
  <c r="CB887" i="7"/>
  <c r="CB888" i="7"/>
  <c r="CB889" i="7"/>
  <c r="CB890" i="7"/>
  <c r="CB891" i="7"/>
  <c r="CB892" i="7"/>
  <c r="CB893" i="7"/>
  <c r="CB894" i="7"/>
  <c r="CB895" i="7"/>
  <c r="CB896" i="7"/>
  <c r="CB897" i="7"/>
  <c r="CB898" i="7"/>
  <c r="CB899" i="7"/>
  <c r="CB900" i="7"/>
  <c r="CB901" i="7"/>
  <c r="CB902" i="7"/>
  <c r="CB903" i="7"/>
  <c r="CB904" i="7"/>
  <c r="CB905" i="7"/>
  <c r="CB906" i="7"/>
  <c r="CB907" i="7"/>
  <c r="CB908" i="7"/>
  <c r="CB909" i="7"/>
  <c r="CB910" i="7"/>
  <c r="CB911" i="7"/>
  <c r="CB912" i="7"/>
  <c r="CB913" i="7"/>
  <c r="CB914" i="7"/>
  <c r="CB915" i="7"/>
  <c r="CB916" i="7"/>
  <c r="CB917" i="7"/>
  <c r="CB918" i="7"/>
  <c r="CB919" i="7"/>
  <c r="CB920" i="7"/>
  <c r="CB921" i="7"/>
  <c r="CB922" i="7"/>
  <c r="CB923" i="7"/>
  <c r="CB924" i="7"/>
  <c r="CB925" i="7"/>
  <c r="CB926" i="7"/>
  <c r="CB927" i="7"/>
  <c r="CB928" i="7"/>
  <c r="CB929" i="7"/>
  <c r="CB930" i="7"/>
  <c r="CB931" i="7"/>
  <c r="CB932" i="7"/>
  <c r="CB933" i="7"/>
  <c r="CB934" i="7"/>
  <c r="CB935" i="7"/>
  <c r="CB936" i="7"/>
  <c r="CB937" i="7"/>
  <c r="CB938" i="7"/>
  <c r="CB939" i="7"/>
  <c r="CB940" i="7"/>
  <c r="CB941" i="7"/>
  <c r="CB942" i="7"/>
  <c r="CB943" i="7"/>
  <c r="CB944" i="7"/>
  <c r="CB945" i="7"/>
  <c r="CB946" i="7"/>
  <c r="CB947" i="7"/>
  <c r="CB948" i="7"/>
  <c r="CB949" i="7"/>
  <c r="CB950" i="7"/>
  <c r="CB951" i="7"/>
  <c r="CB952" i="7"/>
  <c r="CB953" i="7"/>
  <c r="CB954" i="7"/>
  <c r="CB955" i="7"/>
  <c r="CB956" i="7"/>
  <c r="CB957" i="7"/>
  <c r="CB958" i="7"/>
  <c r="CB959" i="7"/>
  <c r="CB960" i="7"/>
  <c r="CB961" i="7"/>
  <c r="CB962" i="7"/>
  <c r="CB963" i="7"/>
  <c r="CB964" i="7"/>
  <c r="CB965" i="7"/>
  <c r="CB966" i="7"/>
  <c r="CB967" i="7"/>
  <c r="CB968" i="7"/>
  <c r="CB969" i="7"/>
  <c r="CB970" i="7"/>
  <c r="CB971" i="7"/>
  <c r="CB972" i="7"/>
  <c r="CB973" i="7"/>
  <c r="CB974" i="7"/>
  <c r="CB975" i="7"/>
  <c r="CB976" i="7"/>
  <c r="CB977" i="7"/>
  <c r="CB978" i="7"/>
  <c r="CB979" i="7"/>
  <c r="CB980" i="7"/>
  <c r="CB981" i="7"/>
  <c r="CB982" i="7"/>
  <c r="CB983" i="7"/>
  <c r="CB984" i="7"/>
  <c r="CB985" i="7"/>
  <c r="CB986" i="7"/>
  <c r="CB987" i="7"/>
  <c r="CB988" i="7"/>
  <c r="CB989" i="7"/>
  <c r="CB990" i="7"/>
  <c r="CB991" i="7"/>
  <c r="CB992" i="7"/>
  <c r="CB993" i="7"/>
  <c r="CB994" i="7"/>
  <c r="CB995" i="7"/>
  <c r="CB996" i="7"/>
  <c r="CB997" i="7"/>
  <c r="CB998" i="7"/>
  <c r="CB999" i="7"/>
  <c r="CB1000" i="7"/>
  <c r="CB1001" i="7"/>
  <c r="CB1002" i="7"/>
  <c r="CB1003" i="7"/>
  <c r="CB1004" i="7"/>
  <c r="CB1005" i="7"/>
  <c r="CB1006" i="7"/>
  <c r="CB1007" i="7"/>
  <c r="CB1008" i="7"/>
  <c r="CB1009" i="7"/>
  <c r="CB1010" i="7"/>
  <c r="CB1011" i="7"/>
  <c r="CB1012" i="7"/>
  <c r="CB1013" i="7"/>
  <c r="CB1014" i="7"/>
  <c r="CB1015" i="7"/>
  <c r="CB1016" i="7"/>
  <c r="CB1017" i="7"/>
  <c r="CB1018" i="7"/>
  <c r="CB1019" i="7"/>
  <c r="CB1020" i="7"/>
  <c r="CB1021" i="7"/>
  <c r="CB1022" i="7"/>
  <c r="CB1023" i="7"/>
  <c r="CB1024" i="7"/>
  <c r="CB1025" i="7"/>
  <c r="CB1026" i="7"/>
  <c r="CB1027" i="7"/>
  <c r="CB1028" i="7"/>
  <c r="CB1029" i="7"/>
  <c r="CB558" i="7"/>
  <c r="BV1605" i="7" l="1"/>
  <c r="BV1604" i="7"/>
  <c r="K1173" i="15" l="1"/>
  <c r="X1486" i="15" l="1"/>
  <c r="X1484" i="15"/>
  <c r="X1443" i="15"/>
  <c r="X1438" i="15"/>
  <c r="X1397" i="15"/>
  <c r="X1350" i="15"/>
  <c r="X1345" i="15"/>
  <c r="X1341" i="15"/>
  <c r="X1329" i="15"/>
  <c r="X1268" i="15"/>
  <c r="X1265" i="15"/>
  <c r="X1264" i="15"/>
  <c r="X1256" i="15"/>
  <c r="X1254" i="15"/>
  <c r="X1244" i="15"/>
  <c r="X1238" i="15"/>
  <c r="X1225" i="15"/>
  <c r="X1221" i="15"/>
  <c r="X1217" i="15"/>
  <c r="X1209" i="15"/>
  <c r="X1208" i="15"/>
  <c r="X1193" i="15"/>
  <c r="X1192" i="15"/>
  <c r="X1191" i="15"/>
  <c r="X1188" i="15"/>
  <c r="X1184" i="15"/>
  <c r="X1183" i="15"/>
  <c r="X1182" i="15"/>
  <c r="X1181" i="15"/>
  <c r="X1180" i="15"/>
  <c r="X1179" i="15"/>
  <c r="X1178" i="15"/>
  <c r="X1176" i="15"/>
  <c r="X1175" i="15"/>
  <c r="X1158" i="15"/>
  <c r="X1157" i="15"/>
  <c r="X1149" i="15"/>
  <c r="X1137" i="15"/>
  <c r="X1062" i="15"/>
  <c r="X1023" i="15"/>
  <c r="X1019" i="15"/>
  <c r="X1018" i="15"/>
  <c r="X1015" i="15"/>
  <c r="X1014" i="15"/>
  <c r="X1013" i="15"/>
  <c r="X1012" i="15"/>
  <c r="X1011" i="15"/>
  <c r="X1004" i="15"/>
  <c r="X1002" i="15"/>
  <c r="X1001" i="15"/>
  <c r="X1000" i="15"/>
  <c r="X994" i="15"/>
  <c r="X987" i="15"/>
  <c r="X986" i="15"/>
  <c r="X984" i="15"/>
  <c r="X983" i="15"/>
  <c r="X976" i="15"/>
  <c r="X974" i="15"/>
  <c r="X970" i="15"/>
  <c r="X969" i="15"/>
  <c r="X965" i="15"/>
  <c r="X964" i="15"/>
  <c r="X954" i="15"/>
  <c r="X950" i="15"/>
  <c r="X948" i="15"/>
  <c r="X947" i="15"/>
  <c r="X936" i="15"/>
  <c r="X935" i="15"/>
  <c r="X934" i="15"/>
  <c r="X932" i="15"/>
  <c r="X928" i="15"/>
  <c r="X924" i="15"/>
  <c r="X918" i="15"/>
  <c r="X916" i="15"/>
  <c r="X915" i="15"/>
  <c r="X914" i="15"/>
  <c r="X910" i="15"/>
  <c r="X902" i="15"/>
  <c r="X896" i="15"/>
  <c r="X894" i="15"/>
  <c r="X891" i="15"/>
  <c r="X889" i="15"/>
  <c r="X887" i="15"/>
  <c r="X884" i="15"/>
  <c r="X881" i="15"/>
  <c r="X879" i="15"/>
  <c r="X878" i="15"/>
  <c r="X877" i="15"/>
  <c r="X873" i="15"/>
  <c r="X872" i="15"/>
  <c r="X869" i="15"/>
  <c r="X867" i="15"/>
  <c r="X865" i="15"/>
  <c r="X859" i="15"/>
  <c r="X855" i="15"/>
  <c r="X854" i="15"/>
  <c r="X851" i="15"/>
  <c r="X848" i="15"/>
  <c r="X845" i="15"/>
  <c r="X844" i="15"/>
  <c r="X842" i="15"/>
  <c r="X837" i="15"/>
  <c r="X836" i="15"/>
  <c r="X833" i="15"/>
  <c r="X831" i="15"/>
  <c r="X829" i="15"/>
  <c r="X827" i="15"/>
  <c r="X826" i="15"/>
  <c r="X822" i="15"/>
  <c r="X821" i="15"/>
  <c r="X817" i="15"/>
  <c r="X814" i="15"/>
  <c r="X813" i="15"/>
  <c r="X810" i="15"/>
  <c r="X809" i="15"/>
  <c r="X808" i="15"/>
  <c r="X807" i="15"/>
  <c r="X806" i="15"/>
  <c r="X802" i="15"/>
  <c r="X800" i="15"/>
  <c r="X784" i="15"/>
  <c r="X783" i="15"/>
  <c r="X772" i="15"/>
  <c r="X770" i="15"/>
  <c r="X769" i="15"/>
  <c r="X768" i="15"/>
  <c r="X760" i="15"/>
  <c r="X752" i="15"/>
  <c r="X751" i="15"/>
  <c r="X722" i="15"/>
  <c r="X721" i="15"/>
  <c r="X720" i="15"/>
  <c r="X716" i="15"/>
  <c r="X715" i="15"/>
  <c r="X712" i="15"/>
  <c r="X709" i="15"/>
  <c r="X704" i="15"/>
  <c r="X703" i="15"/>
  <c r="X698" i="15"/>
  <c r="X697" i="15"/>
  <c r="X696" i="15"/>
  <c r="X679" i="15"/>
  <c r="X677" i="15"/>
  <c r="X674" i="15"/>
  <c r="X673" i="15"/>
  <c r="X666" i="15"/>
  <c r="X661" i="15"/>
  <c r="X658" i="15"/>
  <c r="X648" i="15"/>
  <c r="X645" i="15"/>
  <c r="X644" i="15"/>
  <c r="X643" i="15"/>
  <c r="X637" i="15"/>
  <c r="X636" i="15"/>
  <c r="X635" i="15"/>
  <c r="X634" i="15"/>
  <c r="X633" i="15"/>
  <c r="X632" i="15"/>
  <c r="X631" i="15"/>
  <c r="X630" i="15"/>
  <c r="X629" i="15"/>
  <c r="X628" i="15"/>
  <c r="X627" i="15"/>
  <c r="X626" i="15"/>
  <c r="X625" i="15"/>
  <c r="X624" i="15"/>
  <c r="X623" i="15"/>
  <c r="X621" i="15"/>
  <c r="X620" i="15"/>
  <c r="X616" i="15"/>
  <c r="X615" i="15"/>
  <c r="X614" i="15"/>
  <c r="X606" i="15"/>
  <c r="X594" i="15"/>
  <c r="X582" i="15"/>
  <c r="X580" i="15"/>
  <c r="X579" i="15"/>
  <c r="X577" i="15"/>
  <c r="X574" i="15"/>
  <c r="X570" i="15"/>
  <c r="X569" i="15"/>
  <c r="X568" i="15"/>
  <c r="X563" i="15"/>
  <c r="X556" i="15"/>
  <c r="W648" i="15" l="1"/>
  <c r="W994" i="15"/>
  <c r="W1018" i="15"/>
  <c r="W1157" i="15"/>
  <c r="W1175" i="15"/>
  <c r="W1178" i="15"/>
  <c r="W1180" i="15"/>
  <c r="W1182" i="15"/>
  <c r="W1184" i="15"/>
  <c r="W1191" i="15"/>
  <c r="W1193" i="15"/>
  <c r="W1209" i="15"/>
  <c r="W674" i="15"/>
  <c r="W848" i="15"/>
  <c r="W910" i="15"/>
  <c r="W1019" i="15"/>
  <c r="W1137" i="15"/>
  <c r="W1158" i="15"/>
  <c r="W1176" i="15"/>
  <c r="W1179" i="15"/>
  <c r="W1181" i="15"/>
  <c r="W1183" i="15"/>
  <c r="W1188" i="15"/>
  <c r="W1192" i="15"/>
  <c r="W1256" i="15"/>
  <c r="W1329" i="15"/>
  <c r="W1486" i="15"/>
  <c r="AO1334" i="15" l="1"/>
  <c r="AO1233" i="15"/>
  <c r="X1233" i="15" s="1"/>
  <c r="AO1159" i="15"/>
  <c r="X1159" i="15" s="1"/>
  <c r="AO857" i="15"/>
  <c r="X857" i="15" s="1"/>
  <c r="AO852" i="15"/>
  <c r="X852" i="15" s="1"/>
  <c r="AO695" i="15"/>
  <c r="X695" i="15" s="1"/>
  <c r="AO170" i="15"/>
  <c r="AM1298" i="15"/>
  <c r="X1298" i="15" s="1"/>
  <c r="AM663" i="15"/>
  <c r="X663" i="15" s="1"/>
  <c r="AM659" i="15"/>
  <c r="X659" i="15" s="1"/>
  <c r="AM500" i="15"/>
  <c r="AM1466" i="15"/>
  <c r="X1466" i="15" s="1"/>
  <c r="AM1465" i="15"/>
  <c r="X1465" i="15" s="1"/>
  <c r="AM1412" i="15"/>
  <c r="X1412" i="15" s="1"/>
  <c r="AM1305" i="15"/>
  <c r="X1305" i="15" s="1"/>
  <c r="AM1304" i="15"/>
  <c r="X1304" i="15" s="1"/>
  <c r="AM1283" i="15"/>
  <c r="AM1227" i="15"/>
  <c r="X1227" i="15" s="1"/>
  <c r="AM1226" i="15"/>
  <c r="X1226" i="15" s="1"/>
  <c r="AM1223" i="15"/>
  <c r="X1223" i="15" s="1"/>
  <c r="AM1222" i="15"/>
  <c r="X1222" i="15" s="1"/>
  <c r="AM1066" i="15"/>
  <c r="X1066" i="15" s="1"/>
  <c r="AM999" i="15"/>
  <c r="X999" i="15" s="1"/>
  <c r="AM647" i="15"/>
  <c r="X647" i="15" s="1"/>
  <c r="AM343" i="15"/>
  <c r="AM342" i="15"/>
  <c r="AM328" i="15"/>
  <c r="AM326" i="15"/>
  <c r="AM235" i="15"/>
  <c r="AM140" i="15"/>
  <c r="AM1448" i="15"/>
  <c r="X1448" i="15" s="1"/>
  <c r="AM1431" i="15"/>
  <c r="X1431" i="15" s="1"/>
  <c r="AM1392" i="15"/>
  <c r="X1392" i="15" s="1"/>
  <c r="AM1365" i="15"/>
  <c r="X1365" i="15" s="1"/>
  <c r="AM1364" i="15"/>
  <c r="X1364" i="15" s="1"/>
  <c r="AM1362" i="15"/>
  <c r="X1362" i="15" s="1"/>
  <c r="AM1358" i="15"/>
  <c r="X1358" i="15" s="1"/>
  <c r="AM1355" i="15"/>
  <c r="X1355" i="15" s="1"/>
  <c r="AM1352" i="15"/>
  <c r="X1352" i="15" s="1"/>
  <c r="AM1349" i="15"/>
  <c r="AM1334" i="15"/>
  <c r="AM1328" i="15"/>
  <c r="X1328" i="15" s="1"/>
  <c r="AM1306" i="15"/>
  <c r="X1306" i="15" s="1"/>
  <c r="AM1302" i="15"/>
  <c r="X1302" i="15" s="1"/>
  <c r="AM1296" i="15"/>
  <c r="X1296" i="15" s="1"/>
  <c r="AM1205" i="15"/>
  <c r="X1205" i="15" s="1"/>
  <c r="AM1170" i="15"/>
  <c r="AM1122" i="15"/>
  <c r="AM1110" i="15"/>
  <c r="X1110" i="15" s="1"/>
  <c r="AM1100" i="15"/>
  <c r="X1100" i="15" s="1"/>
  <c r="AM1095" i="15"/>
  <c r="X1095" i="15" s="1"/>
  <c r="AM1083" i="15"/>
  <c r="X1083" i="15" s="1"/>
  <c r="AM1080" i="15"/>
  <c r="X1080" i="15" s="1"/>
  <c r="AM1073" i="15"/>
  <c r="X1073" i="15" s="1"/>
  <c r="AM1072" i="15"/>
  <c r="X1072" i="15" s="1"/>
  <c r="AM1071" i="15"/>
  <c r="X1071" i="15" s="1"/>
  <c r="AM1069" i="15"/>
  <c r="X1069" i="15" s="1"/>
  <c r="AM1068" i="15"/>
  <c r="X1068" i="15" s="1"/>
  <c r="AM1067" i="15"/>
  <c r="X1067" i="15" s="1"/>
  <c r="AM1052" i="15"/>
  <c r="X1052" i="15" s="1"/>
  <c r="AM1050" i="15"/>
  <c r="X1050" i="15" s="1"/>
  <c r="AM1049" i="15"/>
  <c r="X1049" i="15" s="1"/>
  <c r="AM1046" i="15"/>
  <c r="X1046" i="15" s="1"/>
  <c r="AM988" i="15"/>
  <c r="X988" i="15" s="1"/>
  <c r="AM888" i="15"/>
  <c r="X888" i="15" s="1"/>
  <c r="AM719" i="15"/>
  <c r="X719" i="15" s="1"/>
  <c r="AM694" i="15"/>
  <c r="X694" i="15" s="1"/>
  <c r="AM664" i="15"/>
  <c r="X664" i="15" s="1"/>
  <c r="AM660" i="15"/>
  <c r="X660" i="15" s="1"/>
  <c r="AM642" i="15"/>
  <c r="X642" i="15" s="1"/>
  <c r="AM622" i="15"/>
  <c r="X622" i="15" s="1"/>
  <c r="AM613" i="15"/>
  <c r="X613" i="15" s="1"/>
  <c r="AM609" i="15"/>
  <c r="X609" i="15" s="1"/>
  <c r="AM603" i="15"/>
  <c r="X603" i="15" s="1"/>
  <c r="AM588" i="15"/>
  <c r="X588" i="15" s="1"/>
  <c r="AM583" i="15"/>
  <c r="X583" i="15" s="1"/>
  <c r="AM545" i="15"/>
  <c r="AM526" i="15"/>
  <c r="AM499" i="15"/>
  <c r="AM491" i="15"/>
  <c r="AM464" i="15"/>
  <c r="AM428" i="15"/>
  <c r="AM397" i="15"/>
  <c r="AM393" i="15"/>
  <c r="AM383" i="15"/>
  <c r="AM378" i="15"/>
  <c r="AM363" i="15"/>
  <c r="AM315" i="15"/>
  <c r="AM314" i="15"/>
  <c r="AM292" i="15"/>
  <c r="AM291" i="15"/>
  <c r="AM290" i="15"/>
  <c r="AM276" i="15"/>
  <c r="AM273" i="15"/>
  <c r="AM254" i="15"/>
  <c r="AM214" i="15"/>
  <c r="AM213" i="15"/>
  <c r="AM211" i="15"/>
  <c r="AM207" i="15"/>
  <c r="AM141" i="15"/>
  <c r="AM138" i="15"/>
  <c r="AM136" i="15"/>
  <c r="AM103" i="15"/>
  <c r="AM100" i="15"/>
  <c r="AM88" i="15"/>
  <c r="AM87" i="15"/>
  <c r="AM85" i="15"/>
  <c r="AM83" i="15"/>
  <c r="AM82" i="15"/>
  <c r="AM81" i="15"/>
  <c r="AM80" i="15"/>
  <c r="AM71" i="15"/>
  <c r="AM69" i="15"/>
  <c r="AM62" i="15"/>
  <c r="AM61" i="15"/>
  <c r="AM43" i="15"/>
  <c r="AM20" i="15"/>
  <c r="AK1447" i="15"/>
  <c r="X1447" i="15" s="1"/>
  <c r="AK1122" i="15"/>
  <c r="AK546" i="15"/>
  <c r="AK486" i="15"/>
  <c r="AK294" i="15"/>
  <c r="AK171" i="15"/>
  <c r="AI1596" i="15"/>
  <c r="X1596" i="15" s="1"/>
  <c r="AI1595" i="15"/>
  <c r="X1595" i="15" s="1"/>
  <c r="AI1594" i="15"/>
  <c r="X1594" i="15" s="1"/>
  <c r="AI1592" i="15"/>
  <c r="X1592" i="15" s="1"/>
  <c r="AI1590" i="15"/>
  <c r="X1590" i="15" s="1"/>
  <c r="AI1588" i="15"/>
  <c r="X1588" i="15" s="1"/>
  <c r="AI1586" i="15"/>
  <c r="X1586" i="15" s="1"/>
  <c r="AI1584" i="15"/>
  <c r="X1584" i="15" s="1"/>
  <c r="AI1583" i="15"/>
  <c r="X1583" i="15" s="1"/>
  <c r="AI1582" i="15"/>
  <c r="X1582" i="15" s="1"/>
  <c r="AI1579" i="15"/>
  <c r="X1579" i="15" s="1"/>
  <c r="AI1577" i="15"/>
  <c r="X1577" i="15" s="1"/>
  <c r="AI1575" i="15"/>
  <c r="X1575" i="15" s="1"/>
  <c r="AI1574" i="15"/>
  <c r="X1574" i="15" s="1"/>
  <c r="AI1573" i="15"/>
  <c r="X1573" i="15" s="1"/>
  <c r="AI1495" i="15"/>
  <c r="X1495" i="15" s="1"/>
  <c r="AI1493" i="15"/>
  <c r="X1493" i="15" s="1"/>
  <c r="AI1491" i="15"/>
  <c r="X1491" i="15" s="1"/>
  <c r="AI1483" i="15"/>
  <c r="X1483" i="15" s="1"/>
  <c r="AI1481" i="15"/>
  <c r="X1481" i="15" s="1"/>
  <c r="AI1480" i="15"/>
  <c r="X1480" i="15" s="1"/>
  <c r="AI1479" i="15"/>
  <c r="X1479" i="15" s="1"/>
  <c r="AI1478" i="15"/>
  <c r="X1478" i="15" s="1"/>
  <c r="AI1477" i="15"/>
  <c r="X1477" i="15" s="1"/>
  <c r="AI1475" i="15"/>
  <c r="X1475" i="15" s="1"/>
  <c r="AI1473" i="15"/>
  <c r="X1473" i="15" s="1"/>
  <c r="AI1471" i="15"/>
  <c r="X1471" i="15" s="1"/>
  <c r="AI1470" i="15"/>
  <c r="X1470" i="15" s="1"/>
  <c r="AI1469" i="15"/>
  <c r="X1469" i="15" s="1"/>
  <c r="AI1464" i="15"/>
  <c r="X1464" i="15" s="1"/>
  <c r="AI1462" i="15"/>
  <c r="X1462" i="15" s="1"/>
  <c r="AI1461" i="15"/>
  <c r="X1461" i="15" s="1"/>
  <c r="AI1459" i="15"/>
  <c r="X1459" i="15" s="1"/>
  <c r="AI1457" i="15"/>
  <c r="X1457" i="15" s="1"/>
  <c r="AI1455" i="15"/>
  <c r="X1455" i="15" s="1"/>
  <c r="AI1454" i="15"/>
  <c r="X1454" i="15" s="1"/>
  <c r="AI1453" i="15"/>
  <c r="X1453" i="15" s="1"/>
  <c r="AI1452" i="15"/>
  <c r="X1452" i="15" s="1"/>
  <c r="AI1450" i="15"/>
  <c r="X1450" i="15" s="1"/>
  <c r="AI1449" i="15"/>
  <c r="X1449" i="15" s="1"/>
  <c r="AI1445" i="15"/>
  <c r="X1445" i="15" s="1"/>
  <c r="AI1444" i="15"/>
  <c r="X1444" i="15" s="1"/>
  <c r="AI1442" i="15"/>
  <c r="X1442" i="15" s="1"/>
  <c r="AI1441" i="15"/>
  <c r="X1441" i="15" s="1"/>
  <c r="AI1439" i="15"/>
  <c r="X1439" i="15" s="1"/>
  <c r="AI1437" i="15"/>
  <c r="X1437" i="15" s="1"/>
  <c r="AI1436" i="15"/>
  <c r="X1436" i="15" s="1"/>
  <c r="AI1435" i="15"/>
  <c r="X1435" i="15" s="1"/>
  <c r="AI1433" i="15"/>
  <c r="X1433" i="15" s="1"/>
  <c r="AI1432" i="15"/>
  <c r="X1432" i="15" s="1"/>
  <c r="AI1420" i="15"/>
  <c r="X1420" i="15" s="1"/>
  <c r="AI1418" i="15"/>
  <c r="X1418" i="15" s="1"/>
  <c r="AI1417" i="15"/>
  <c r="X1417" i="15" s="1"/>
  <c r="AI1415" i="15"/>
  <c r="X1415" i="15" s="1"/>
  <c r="AI1414" i="15"/>
  <c r="X1414" i="15" s="1"/>
  <c r="AI1411" i="15"/>
  <c r="X1411" i="15" s="1"/>
  <c r="AI1410" i="15"/>
  <c r="X1410" i="15" s="1"/>
  <c r="AI1409" i="15"/>
  <c r="X1409" i="15" s="1"/>
  <c r="AI1408" i="15"/>
  <c r="X1408" i="15" s="1"/>
  <c r="AI1406" i="15"/>
  <c r="X1406" i="15" s="1"/>
  <c r="AI1404" i="15"/>
  <c r="X1404" i="15" s="1"/>
  <c r="AI1402" i="15"/>
  <c r="X1402" i="15" s="1"/>
  <c r="AI1401" i="15"/>
  <c r="X1401" i="15" s="1"/>
  <c r="AI1400" i="15"/>
  <c r="X1400" i="15" s="1"/>
  <c r="AI1398" i="15"/>
  <c r="X1398" i="15" s="1"/>
  <c r="AI1396" i="15"/>
  <c r="X1396" i="15" s="1"/>
  <c r="AI1395" i="15"/>
  <c r="X1395" i="15" s="1"/>
  <c r="AI1393" i="15"/>
  <c r="X1393" i="15" s="1"/>
  <c r="AI1390" i="15"/>
  <c r="X1390" i="15" s="1"/>
  <c r="AI1388" i="15"/>
  <c r="X1388" i="15" s="1"/>
  <c r="AI1386" i="15"/>
  <c r="X1386" i="15" s="1"/>
  <c r="AI1384" i="15"/>
  <c r="X1384" i="15" s="1"/>
  <c r="AI1383" i="15"/>
  <c r="X1383" i="15" s="1"/>
  <c r="AI1382" i="15"/>
  <c r="X1382" i="15" s="1"/>
  <c r="AI1380" i="15"/>
  <c r="X1380" i="15" s="1"/>
  <c r="AI1378" i="15"/>
  <c r="X1378" i="15" s="1"/>
  <c r="AI1373" i="15"/>
  <c r="X1373" i="15" s="1"/>
  <c r="AI1372" i="15"/>
  <c r="X1372" i="15" s="1"/>
  <c r="AI1371" i="15"/>
  <c r="X1371" i="15" s="1"/>
  <c r="AI1370" i="15"/>
  <c r="X1370" i="15" s="1"/>
  <c r="AI1368" i="15"/>
  <c r="X1368" i="15" s="1"/>
  <c r="AI1367" i="15"/>
  <c r="X1367" i="15" s="1"/>
  <c r="AI1363" i="15"/>
  <c r="X1363" i="15" s="1"/>
  <c r="AI1360" i="15"/>
  <c r="X1360" i="15" s="1"/>
  <c r="AI1359" i="15"/>
  <c r="X1359" i="15" s="1"/>
  <c r="AI1356" i="15"/>
  <c r="X1356" i="15" s="1"/>
  <c r="AI1354" i="15"/>
  <c r="X1354" i="15" s="1"/>
  <c r="AI1349" i="15"/>
  <c r="AI1348" i="15"/>
  <c r="X1348" i="15" s="1"/>
  <c r="AI1347" i="15"/>
  <c r="X1347" i="15" s="1"/>
  <c r="AI1346" i="15"/>
  <c r="X1346" i="15" s="1"/>
  <c r="AI1344" i="15"/>
  <c r="X1344" i="15" s="1"/>
  <c r="AI1343" i="15"/>
  <c r="X1343" i="15" s="1"/>
  <c r="AI1342" i="15"/>
  <c r="X1342" i="15" s="1"/>
  <c r="AI1340" i="15"/>
  <c r="X1340" i="15" s="1"/>
  <c r="AI1338" i="15"/>
  <c r="X1338" i="15" s="1"/>
  <c r="AI1336" i="15"/>
  <c r="X1336" i="15" s="1"/>
  <c r="AI1333" i="15"/>
  <c r="X1333" i="15" s="1"/>
  <c r="AI1331" i="15"/>
  <c r="X1331" i="15" s="1"/>
  <c r="AI1327" i="15"/>
  <c r="X1327" i="15" s="1"/>
  <c r="AI1325" i="15"/>
  <c r="X1325" i="15" s="1"/>
  <c r="AI1324" i="15"/>
  <c r="X1324" i="15" s="1"/>
  <c r="AI1322" i="15"/>
  <c r="X1322" i="15" s="1"/>
  <c r="AI1321" i="15"/>
  <c r="X1321" i="15" s="1"/>
  <c r="AI1320" i="15"/>
  <c r="X1320" i="15" s="1"/>
  <c r="AI1319" i="15"/>
  <c r="X1319" i="15" s="1"/>
  <c r="AI1317" i="15"/>
  <c r="X1317" i="15" s="1"/>
  <c r="AI1316" i="15"/>
  <c r="X1316" i="15" s="1"/>
  <c r="AI1314" i="15"/>
  <c r="X1314" i="15" s="1"/>
  <c r="AI1312" i="15"/>
  <c r="X1312" i="15" s="1"/>
  <c r="AI1310" i="15"/>
  <c r="X1310" i="15" s="1"/>
  <c r="AI1308" i="15"/>
  <c r="X1308" i="15" s="1"/>
  <c r="AI1301" i="15"/>
  <c r="X1301" i="15" s="1"/>
  <c r="AI1299" i="15"/>
  <c r="X1299" i="15" s="1"/>
  <c r="AI1297" i="15"/>
  <c r="X1297" i="15" s="1"/>
  <c r="AI1295" i="15"/>
  <c r="X1295" i="15" s="1"/>
  <c r="AI1294" i="15"/>
  <c r="X1294" i="15" s="1"/>
  <c r="AI1290" i="15"/>
  <c r="X1290" i="15" s="1"/>
  <c r="AI1289" i="15"/>
  <c r="X1289" i="15" s="1"/>
  <c r="AI1288" i="15"/>
  <c r="X1288" i="15" s="1"/>
  <c r="AI1287" i="15"/>
  <c r="X1287" i="15" s="1"/>
  <c r="AI1286" i="15"/>
  <c r="X1286" i="15" s="1"/>
  <c r="AI1285" i="15"/>
  <c r="X1285" i="15" s="1"/>
  <c r="AI1284" i="15"/>
  <c r="X1284" i="15" s="1"/>
  <c r="AI1283" i="15"/>
  <c r="AI1282" i="15"/>
  <c r="X1282" i="15" s="1"/>
  <c r="AI1281" i="15"/>
  <c r="X1281" i="15" s="1"/>
  <c r="AI1280" i="15"/>
  <c r="X1280" i="15" s="1"/>
  <c r="AI1278" i="15"/>
  <c r="X1278" i="15" s="1"/>
  <c r="AI1277" i="15"/>
  <c r="X1277" i="15" s="1"/>
  <c r="AI1275" i="15"/>
  <c r="X1275" i="15" s="1"/>
  <c r="AI1274" i="15"/>
  <c r="X1274" i="15" s="1"/>
  <c r="AI1272" i="15"/>
  <c r="X1272" i="15" s="1"/>
  <c r="AI1271" i="15"/>
  <c r="X1271" i="15" s="1"/>
  <c r="AI1270" i="15"/>
  <c r="X1270" i="15" s="1"/>
  <c r="AI1267" i="15"/>
  <c r="X1267" i="15" s="1"/>
  <c r="AI1263" i="15"/>
  <c r="X1263" i="15" s="1"/>
  <c r="AI1262" i="15"/>
  <c r="X1262" i="15" s="1"/>
  <c r="AI1260" i="15"/>
  <c r="X1260" i="15" s="1"/>
  <c r="AI1259" i="15"/>
  <c r="X1259" i="15" s="1"/>
  <c r="AI1258" i="15"/>
  <c r="X1258" i="15" s="1"/>
  <c r="AI1257" i="15"/>
  <c r="X1257" i="15" s="1"/>
  <c r="AI1255" i="15"/>
  <c r="X1255" i="15" s="1"/>
  <c r="AI1252" i="15"/>
  <c r="X1252" i="15" s="1"/>
  <c r="AI1251" i="15"/>
  <c r="X1251" i="15" s="1"/>
  <c r="AI1250" i="15"/>
  <c r="X1250" i="15" s="1"/>
  <c r="AI1249" i="15"/>
  <c r="X1249" i="15" s="1"/>
  <c r="AI1248" i="15"/>
  <c r="X1248" i="15" s="1"/>
  <c r="AI1247" i="15"/>
  <c r="X1247" i="15" s="1"/>
  <c r="AI1245" i="15"/>
  <c r="X1245" i="15" s="1"/>
  <c r="AI1243" i="15"/>
  <c r="X1243" i="15" s="1"/>
  <c r="AI1242" i="15"/>
  <c r="X1242" i="15" s="1"/>
  <c r="AI1241" i="15"/>
  <c r="X1241" i="15" s="1"/>
  <c r="AI1240" i="15"/>
  <c r="X1240" i="15" s="1"/>
  <c r="AI1239" i="15"/>
  <c r="X1239" i="15" s="1"/>
  <c r="AI1237" i="15"/>
  <c r="X1237" i="15" s="1"/>
  <c r="AI1236" i="15"/>
  <c r="X1236" i="15" s="1"/>
  <c r="AI1235" i="15"/>
  <c r="X1235" i="15" s="1"/>
  <c r="AI1234" i="15"/>
  <c r="X1234" i="15" s="1"/>
  <c r="AI1232" i="15"/>
  <c r="X1232" i="15" s="1"/>
  <c r="AI1231" i="15"/>
  <c r="X1231" i="15" s="1"/>
  <c r="AI1230" i="15"/>
  <c r="X1230" i="15" s="1"/>
  <c r="AI1229" i="15"/>
  <c r="X1229" i="15" s="1"/>
  <c r="AI1224" i="15"/>
  <c r="X1224" i="15" s="1"/>
  <c r="AI1219" i="15"/>
  <c r="X1219" i="15" s="1"/>
  <c r="AI1218" i="15"/>
  <c r="X1218" i="15" s="1"/>
  <c r="AI1216" i="15"/>
  <c r="X1216" i="15" s="1"/>
  <c r="AI1215" i="15"/>
  <c r="X1215" i="15" s="1"/>
  <c r="AI1214" i="15"/>
  <c r="X1214" i="15" s="1"/>
  <c r="AI1212" i="15"/>
  <c r="X1212" i="15" s="1"/>
  <c r="AI1207" i="15"/>
  <c r="X1207" i="15" s="1"/>
  <c r="AI1206" i="15"/>
  <c r="X1206" i="15" s="1"/>
  <c r="AI1204" i="15"/>
  <c r="X1204" i="15" s="1"/>
  <c r="AI1203" i="15"/>
  <c r="X1203" i="15" s="1"/>
  <c r="AI1202" i="15"/>
  <c r="X1202" i="15" s="1"/>
  <c r="AI1201" i="15"/>
  <c r="X1201" i="15" s="1"/>
  <c r="AI1200" i="15"/>
  <c r="X1200" i="15" s="1"/>
  <c r="AI1199" i="15"/>
  <c r="X1199" i="15" s="1"/>
  <c r="AI1198" i="15"/>
  <c r="X1198" i="15" s="1"/>
  <c r="AI1197" i="15"/>
  <c r="X1197" i="15" s="1"/>
  <c r="AI1190" i="15"/>
  <c r="X1190" i="15" s="1"/>
  <c r="AI1187" i="15"/>
  <c r="X1187" i="15" s="1"/>
  <c r="AI1186" i="15"/>
  <c r="X1186" i="15" s="1"/>
  <c r="AI1185" i="15"/>
  <c r="X1185" i="15" s="1"/>
  <c r="AI1174" i="15"/>
  <c r="X1174" i="15" s="1"/>
  <c r="AI1173" i="15"/>
  <c r="X1173" i="15" s="1"/>
  <c r="AI1172" i="15"/>
  <c r="X1172" i="15" s="1"/>
  <c r="AI1171" i="15"/>
  <c r="X1171" i="15" s="1"/>
  <c r="AI1170" i="15"/>
  <c r="AI1169" i="15"/>
  <c r="X1169" i="15" s="1"/>
  <c r="AI1168" i="15"/>
  <c r="X1168" i="15" s="1"/>
  <c r="AI1167" i="15"/>
  <c r="X1167" i="15" s="1"/>
  <c r="AI1166" i="15"/>
  <c r="X1166" i="15" s="1"/>
  <c r="AI1165" i="15"/>
  <c r="X1165" i="15" s="1"/>
  <c r="AI1164" i="15"/>
  <c r="X1164" i="15" s="1"/>
  <c r="AI1163" i="15"/>
  <c r="X1163" i="15" s="1"/>
  <c r="AI1162" i="15"/>
  <c r="X1162" i="15" s="1"/>
  <c r="AI1161" i="15"/>
  <c r="X1161" i="15" s="1"/>
  <c r="AI1160" i="15"/>
  <c r="X1160" i="15" s="1"/>
  <c r="AI1156" i="15"/>
  <c r="X1156" i="15" s="1"/>
  <c r="AI1155" i="15"/>
  <c r="X1155" i="15" s="1"/>
  <c r="AI1154" i="15"/>
  <c r="X1154" i="15" s="1"/>
  <c r="AI1153" i="15"/>
  <c r="X1153" i="15" s="1"/>
  <c r="AI1151" i="15"/>
  <c r="X1151" i="15" s="1"/>
  <c r="AI1150" i="15"/>
  <c r="X1150" i="15" s="1"/>
  <c r="AI1148" i="15"/>
  <c r="X1148" i="15" s="1"/>
  <c r="AI1147" i="15"/>
  <c r="X1147" i="15" s="1"/>
  <c r="AI1146" i="15"/>
  <c r="X1146" i="15" s="1"/>
  <c r="AI1145" i="15"/>
  <c r="X1145" i="15" s="1"/>
  <c r="AI1144" i="15"/>
  <c r="X1144" i="15" s="1"/>
  <c r="AI1143" i="15"/>
  <c r="X1143" i="15" s="1"/>
  <c r="AI1142" i="15"/>
  <c r="X1142" i="15" s="1"/>
  <c r="AI1141" i="15"/>
  <c r="X1141" i="15" s="1"/>
  <c r="AI1140" i="15"/>
  <c r="X1140" i="15" s="1"/>
  <c r="AI1139" i="15"/>
  <c r="X1139" i="15" s="1"/>
  <c r="AI1138" i="15"/>
  <c r="X1138" i="15" s="1"/>
  <c r="AI1136" i="15"/>
  <c r="X1136" i="15" s="1"/>
  <c r="AI1135" i="15"/>
  <c r="X1135" i="15" s="1"/>
  <c r="AI1134" i="15"/>
  <c r="X1134" i="15" s="1"/>
  <c r="AI1133" i="15"/>
  <c r="X1133" i="15" s="1"/>
  <c r="AI1132" i="15"/>
  <c r="X1132" i="15" s="1"/>
  <c r="AI1124" i="15"/>
  <c r="X1124" i="15" s="1"/>
  <c r="AI1123" i="15"/>
  <c r="X1123" i="15" s="1"/>
  <c r="AI1121" i="15"/>
  <c r="X1121" i="15" s="1"/>
  <c r="AI1120" i="15"/>
  <c r="X1120" i="15" s="1"/>
  <c r="AI1119" i="15"/>
  <c r="X1119" i="15" s="1"/>
  <c r="AI1118" i="15"/>
  <c r="X1118" i="15" s="1"/>
  <c r="AI1117" i="15"/>
  <c r="X1117" i="15" s="1"/>
  <c r="AI1116" i="15"/>
  <c r="X1116" i="15" s="1"/>
  <c r="AI1115" i="15"/>
  <c r="X1115" i="15" s="1"/>
  <c r="AI1114" i="15"/>
  <c r="X1114" i="15" s="1"/>
  <c r="AI1113" i="15"/>
  <c r="X1113" i="15" s="1"/>
  <c r="AI1112" i="15"/>
  <c r="X1112" i="15" s="1"/>
  <c r="AI1111" i="15"/>
  <c r="X1111" i="15" s="1"/>
  <c r="AI1109" i="15"/>
  <c r="X1109" i="15" s="1"/>
  <c r="AI1108" i="15"/>
  <c r="X1108" i="15" s="1"/>
  <c r="AI1107" i="15"/>
  <c r="X1107" i="15" s="1"/>
  <c r="AI1106" i="15"/>
  <c r="X1106" i="15" s="1"/>
  <c r="AI1105" i="15"/>
  <c r="X1105" i="15" s="1"/>
  <c r="AI1104" i="15"/>
  <c r="X1104" i="15" s="1"/>
  <c r="AI1103" i="15"/>
  <c r="X1103" i="15" s="1"/>
  <c r="AI1102" i="15"/>
  <c r="X1102" i="15" s="1"/>
  <c r="AI1101" i="15"/>
  <c r="X1101" i="15" s="1"/>
  <c r="AI1099" i="15"/>
  <c r="X1099" i="15" s="1"/>
  <c r="AI1098" i="15"/>
  <c r="X1098" i="15" s="1"/>
  <c r="AI1097" i="15"/>
  <c r="X1097" i="15" s="1"/>
  <c r="AI1096" i="15"/>
  <c r="X1096" i="15" s="1"/>
  <c r="AI1094" i="15"/>
  <c r="X1094" i="15" s="1"/>
  <c r="AI1093" i="15"/>
  <c r="X1093" i="15" s="1"/>
  <c r="AI1092" i="15"/>
  <c r="X1092" i="15" s="1"/>
  <c r="AI1091" i="15"/>
  <c r="X1091" i="15" s="1"/>
  <c r="AI1090" i="15"/>
  <c r="X1090" i="15" s="1"/>
  <c r="AI1089" i="15"/>
  <c r="X1089" i="15" s="1"/>
  <c r="AI1088" i="15"/>
  <c r="X1088" i="15" s="1"/>
  <c r="AI1087" i="15"/>
  <c r="X1087" i="15" s="1"/>
  <c r="AI1086" i="15"/>
  <c r="X1086" i="15" s="1"/>
  <c r="AI1085" i="15"/>
  <c r="X1085" i="15" s="1"/>
  <c r="AI1084" i="15"/>
  <c r="X1084" i="15" s="1"/>
  <c r="AI1082" i="15"/>
  <c r="X1082" i="15" s="1"/>
  <c r="AI1081" i="15"/>
  <c r="X1081" i="15" s="1"/>
  <c r="AI1079" i="15"/>
  <c r="X1079" i="15" s="1"/>
  <c r="AI1078" i="15"/>
  <c r="X1078" i="15" s="1"/>
  <c r="AI1077" i="15"/>
  <c r="X1077" i="15" s="1"/>
  <c r="AI1076" i="15"/>
  <c r="X1076" i="15" s="1"/>
  <c r="AI1075" i="15"/>
  <c r="X1075" i="15" s="1"/>
  <c r="AI1074" i="15"/>
  <c r="X1074" i="15" s="1"/>
  <c r="AI1070" i="15"/>
  <c r="X1070" i="15" s="1"/>
  <c r="AI1065" i="15"/>
  <c r="X1065" i="15" s="1"/>
  <c r="AI1064" i="15"/>
  <c r="X1064" i="15" s="1"/>
  <c r="AI1063" i="15"/>
  <c r="X1063" i="15" s="1"/>
  <c r="AI1061" i="15"/>
  <c r="X1061" i="15" s="1"/>
  <c r="AI1060" i="15"/>
  <c r="X1060" i="15" s="1"/>
  <c r="AI1058" i="15"/>
  <c r="X1058" i="15" s="1"/>
  <c r="AI1057" i="15"/>
  <c r="X1057" i="15" s="1"/>
  <c r="AI1056" i="15"/>
  <c r="X1056" i="15" s="1"/>
  <c r="AI1055" i="15"/>
  <c r="X1055" i="15" s="1"/>
  <c r="AI1054" i="15"/>
  <c r="X1054" i="15" s="1"/>
  <c r="AI1053" i="15"/>
  <c r="X1053" i="15" s="1"/>
  <c r="AI1051" i="15"/>
  <c r="X1051" i="15" s="1"/>
  <c r="AI1048" i="15"/>
  <c r="X1048" i="15" s="1"/>
  <c r="AI1047" i="15"/>
  <c r="X1047" i="15" s="1"/>
  <c r="AI1045" i="15"/>
  <c r="X1045" i="15" s="1"/>
  <c r="AI1044" i="15"/>
  <c r="X1044" i="15" s="1"/>
  <c r="AI1043" i="15"/>
  <c r="X1043" i="15" s="1"/>
  <c r="AI1042" i="15"/>
  <c r="X1042" i="15" s="1"/>
  <c r="AI1041" i="15"/>
  <c r="X1041" i="15" s="1"/>
  <c r="AI1040" i="15"/>
  <c r="X1040" i="15" s="1"/>
  <c r="AI1039" i="15"/>
  <c r="X1039" i="15" s="1"/>
  <c r="AI1038" i="15"/>
  <c r="X1038" i="15" s="1"/>
  <c r="AI1037" i="15"/>
  <c r="X1037" i="15" s="1"/>
  <c r="AI1036" i="15"/>
  <c r="X1036" i="15" s="1"/>
  <c r="AI1035" i="15"/>
  <c r="X1035" i="15" s="1"/>
  <c r="AI1034" i="15"/>
  <c r="X1034" i="15" s="1"/>
  <c r="AI1033" i="15"/>
  <c r="X1033" i="15" s="1"/>
  <c r="AI1032" i="15"/>
  <c r="X1032" i="15" s="1"/>
  <c r="AI1031" i="15"/>
  <c r="X1031" i="15" s="1"/>
  <c r="AI1030" i="15"/>
  <c r="X1030" i="15" s="1"/>
  <c r="AI1029" i="15"/>
  <c r="X1029" i="15" s="1"/>
  <c r="AI1028" i="15"/>
  <c r="X1028" i="15" s="1"/>
  <c r="AI1027" i="15"/>
  <c r="X1027" i="15" s="1"/>
  <c r="AI1026" i="15"/>
  <c r="X1026" i="15" s="1"/>
  <c r="AI1021" i="15"/>
  <c r="X1021" i="15" s="1"/>
  <c r="AI1017" i="15"/>
  <c r="X1017" i="15" s="1"/>
  <c r="AI1010" i="15"/>
  <c r="X1010" i="15" s="1"/>
  <c r="AI1008" i="15"/>
  <c r="X1008" i="15" s="1"/>
  <c r="AI1006" i="15"/>
  <c r="X1006" i="15" s="1"/>
  <c r="AI998" i="15"/>
  <c r="X998" i="15" s="1"/>
  <c r="AI996" i="15"/>
  <c r="X996" i="15" s="1"/>
  <c r="AI992" i="15"/>
  <c r="X992" i="15" s="1"/>
  <c r="AI990" i="15"/>
  <c r="X990" i="15" s="1"/>
  <c r="AI982" i="15"/>
  <c r="X982" i="15" s="1"/>
  <c r="AI981" i="15"/>
  <c r="X981" i="15" s="1"/>
  <c r="AI980" i="15"/>
  <c r="X980" i="15" s="1"/>
  <c r="AI979" i="15"/>
  <c r="X979" i="15" s="1"/>
  <c r="AI978" i="15"/>
  <c r="X978" i="15" s="1"/>
  <c r="AI975" i="15"/>
  <c r="X975" i="15" s="1"/>
  <c r="AI973" i="15"/>
  <c r="X973" i="15" s="1"/>
  <c r="AI971" i="15"/>
  <c r="X971" i="15" s="1"/>
  <c r="AI967" i="15"/>
  <c r="X967" i="15" s="1"/>
  <c r="AI962" i="15"/>
  <c r="X962" i="15" s="1"/>
  <c r="AI960" i="15"/>
  <c r="X960" i="15" s="1"/>
  <c r="AI958" i="15"/>
  <c r="X958" i="15" s="1"/>
  <c r="AI956" i="15"/>
  <c r="X956" i="15" s="1"/>
  <c r="AI953" i="15"/>
  <c r="X953" i="15" s="1"/>
  <c r="AI952" i="15"/>
  <c r="X952" i="15" s="1"/>
  <c r="AI945" i="15"/>
  <c r="X945" i="15" s="1"/>
  <c r="AI944" i="15"/>
  <c r="X944" i="15" s="1"/>
  <c r="AI943" i="15"/>
  <c r="X943" i="15" s="1"/>
  <c r="AI942" i="15"/>
  <c r="X942" i="15" s="1"/>
  <c r="AI941" i="15"/>
  <c r="X941" i="15" s="1"/>
  <c r="AI940" i="15"/>
  <c r="X940" i="15" s="1"/>
  <c r="AI938" i="15"/>
  <c r="X938" i="15" s="1"/>
  <c r="AI931" i="15"/>
  <c r="X931" i="15" s="1"/>
  <c r="AI930" i="15"/>
  <c r="X930" i="15" s="1"/>
  <c r="AI929" i="15"/>
  <c r="X929" i="15" s="1"/>
  <c r="AI926" i="15"/>
  <c r="X926" i="15" s="1"/>
  <c r="AI925" i="15"/>
  <c r="X925" i="15" s="1"/>
  <c r="AI922" i="15"/>
  <c r="X922" i="15" s="1"/>
  <c r="AI920" i="15"/>
  <c r="X920" i="15" s="1"/>
  <c r="AI912" i="15"/>
  <c r="X912" i="15" s="1"/>
  <c r="AI909" i="15"/>
  <c r="X909" i="15" s="1"/>
  <c r="AI908" i="15"/>
  <c r="X908" i="15" s="1"/>
  <c r="AI906" i="15"/>
  <c r="X906" i="15" s="1"/>
  <c r="AI905" i="15"/>
  <c r="X905" i="15" s="1"/>
  <c r="AI904" i="15"/>
  <c r="X904" i="15" s="1"/>
  <c r="AI903" i="15"/>
  <c r="X903" i="15" s="1"/>
  <c r="AI901" i="15"/>
  <c r="X901" i="15" s="1"/>
  <c r="AI900" i="15"/>
  <c r="X900" i="15" s="1"/>
  <c r="AI899" i="15"/>
  <c r="X899" i="15" s="1"/>
  <c r="AI897" i="15"/>
  <c r="X897" i="15" s="1"/>
  <c r="AI893" i="15"/>
  <c r="X893" i="15" s="1"/>
  <c r="AI885" i="15"/>
  <c r="X885" i="15" s="1"/>
  <c r="AI882" i="15"/>
  <c r="X882" i="15" s="1"/>
  <c r="AI880" i="15"/>
  <c r="X880" i="15" s="1"/>
  <c r="AI876" i="15"/>
  <c r="X876" i="15" s="1"/>
  <c r="AI875" i="15"/>
  <c r="X875" i="15" s="1"/>
  <c r="AI874" i="15"/>
  <c r="X874" i="15" s="1"/>
  <c r="AI870" i="15"/>
  <c r="X870" i="15" s="1"/>
  <c r="AI863" i="15"/>
  <c r="X863" i="15" s="1"/>
  <c r="AI861" i="15"/>
  <c r="X861" i="15" s="1"/>
  <c r="AI850" i="15"/>
  <c r="X850" i="15" s="1"/>
  <c r="AI849" i="15"/>
  <c r="X849" i="15" s="1"/>
  <c r="AI847" i="15"/>
  <c r="X847" i="15" s="1"/>
  <c r="AI841" i="15"/>
  <c r="X841" i="15" s="1"/>
  <c r="AI840" i="15"/>
  <c r="X840" i="15" s="1"/>
  <c r="AI839" i="15"/>
  <c r="X839" i="15" s="1"/>
  <c r="AI838" i="15"/>
  <c r="X838" i="15" s="1"/>
  <c r="AI835" i="15"/>
  <c r="X835" i="15" s="1"/>
  <c r="AI834" i="15"/>
  <c r="X834" i="15" s="1"/>
  <c r="AI824" i="15"/>
  <c r="X824" i="15" s="1"/>
  <c r="AI820" i="15"/>
  <c r="X820" i="15" s="1"/>
  <c r="AI819" i="15"/>
  <c r="X819" i="15" s="1"/>
  <c r="AI816" i="15"/>
  <c r="X816" i="15" s="1"/>
  <c r="AI815" i="15"/>
  <c r="X815" i="15" s="1"/>
  <c r="AI811" i="15"/>
  <c r="X811" i="15" s="1"/>
  <c r="AI805" i="15"/>
  <c r="X805" i="15" s="1"/>
  <c r="AI803" i="15"/>
  <c r="X803" i="15" s="1"/>
  <c r="AI801" i="15"/>
  <c r="X801" i="15" s="1"/>
  <c r="AI799" i="15"/>
  <c r="X799" i="15" s="1"/>
  <c r="AI798" i="15"/>
  <c r="X798" i="15" s="1"/>
  <c r="AI797" i="15"/>
  <c r="X797" i="15" s="1"/>
  <c r="AI796" i="15"/>
  <c r="X796" i="15" s="1"/>
  <c r="AI795" i="15"/>
  <c r="X795" i="15" s="1"/>
  <c r="AI794" i="15"/>
  <c r="X794" i="15" s="1"/>
  <c r="AI792" i="15"/>
  <c r="X792" i="15" s="1"/>
  <c r="AI791" i="15"/>
  <c r="X791" i="15" s="1"/>
  <c r="AI790" i="15"/>
  <c r="X790" i="15" s="1"/>
  <c r="AI789" i="15"/>
  <c r="X789" i="15" s="1"/>
  <c r="AI788" i="15"/>
  <c r="X788" i="15" s="1"/>
  <c r="AI787" i="15"/>
  <c r="X787" i="15" s="1"/>
  <c r="AI786" i="15"/>
  <c r="X786" i="15" s="1"/>
  <c r="AI785" i="15"/>
  <c r="X785" i="15" s="1"/>
  <c r="AI718" i="15"/>
  <c r="X718" i="15" s="1"/>
  <c r="AI717" i="15"/>
  <c r="X717" i="15" s="1"/>
  <c r="AI710" i="15"/>
  <c r="X710" i="15" s="1"/>
  <c r="AI708" i="15"/>
  <c r="X708" i="15" s="1"/>
  <c r="AI700" i="15"/>
  <c r="X700" i="15" s="1"/>
  <c r="AI699" i="15"/>
  <c r="X699" i="15" s="1"/>
  <c r="AI693" i="15"/>
  <c r="X693" i="15" s="1"/>
  <c r="AI692" i="15"/>
  <c r="X692" i="15" s="1"/>
  <c r="AI690" i="15"/>
  <c r="X690" i="15" s="1"/>
  <c r="AI689" i="15"/>
  <c r="X689" i="15" s="1"/>
  <c r="AI688" i="15"/>
  <c r="X688" i="15" s="1"/>
  <c r="AI687" i="15"/>
  <c r="X687" i="15" s="1"/>
  <c r="AI686" i="15"/>
  <c r="X686" i="15" s="1"/>
  <c r="AI685" i="15"/>
  <c r="X685" i="15" s="1"/>
  <c r="AI684" i="15"/>
  <c r="X684" i="15" s="1"/>
  <c r="AI683" i="15"/>
  <c r="X683" i="15" s="1"/>
  <c r="AI682" i="15"/>
  <c r="X682" i="15" s="1"/>
  <c r="AI681" i="15"/>
  <c r="X681" i="15" s="1"/>
  <c r="AI680" i="15"/>
  <c r="X680" i="15" s="1"/>
  <c r="AI678" i="15"/>
  <c r="X678" i="15" s="1"/>
  <c r="AI676" i="15"/>
  <c r="X676" i="15" s="1"/>
  <c r="AI675" i="15"/>
  <c r="X675" i="15" s="1"/>
  <c r="AI672" i="15"/>
  <c r="X672" i="15" s="1"/>
  <c r="AI671" i="15"/>
  <c r="X671" i="15" s="1"/>
  <c r="AI670" i="15"/>
  <c r="X670" i="15" s="1"/>
  <c r="AI669" i="15"/>
  <c r="X669" i="15" s="1"/>
  <c r="AI668" i="15"/>
  <c r="X668" i="15" s="1"/>
  <c r="AI665" i="15"/>
  <c r="X665" i="15" s="1"/>
  <c r="AI662" i="15"/>
  <c r="X662" i="15" s="1"/>
  <c r="AI657" i="15"/>
  <c r="X657" i="15" s="1"/>
  <c r="AI656" i="15"/>
  <c r="X656" i="15" s="1"/>
  <c r="AI655" i="15"/>
  <c r="X655" i="15" s="1"/>
  <c r="AI654" i="15"/>
  <c r="X654" i="15" s="1"/>
  <c r="AI653" i="15"/>
  <c r="X653" i="15" s="1"/>
  <c r="AI652" i="15"/>
  <c r="X652" i="15" s="1"/>
  <c r="AI651" i="15"/>
  <c r="X651" i="15" s="1"/>
  <c r="AI650" i="15"/>
  <c r="X650" i="15" s="1"/>
  <c r="AI649" i="15"/>
  <c r="X649" i="15" s="1"/>
  <c r="AI646" i="15"/>
  <c r="X646" i="15" s="1"/>
  <c r="AI641" i="15"/>
  <c r="X641" i="15" s="1"/>
  <c r="AI619" i="15"/>
  <c r="X619" i="15" s="1"/>
  <c r="AI617" i="15"/>
  <c r="X617" i="15" s="1"/>
  <c r="AI612" i="15"/>
  <c r="X612" i="15" s="1"/>
  <c r="AI611" i="15"/>
  <c r="X611" i="15" s="1"/>
  <c r="AI610" i="15"/>
  <c r="X610" i="15" s="1"/>
  <c r="AI608" i="15"/>
  <c r="X608" i="15" s="1"/>
  <c r="AI607" i="15"/>
  <c r="X607" i="15" s="1"/>
  <c r="AI605" i="15"/>
  <c r="X605" i="15" s="1"/>
  <c r="AI604" i="15"/>
  <c r="X604" i="15" s="1"/>
  <c r="AI602" i="15"/>
  <c r="X602" i="15" s="1"/>
  <c r="AI601" i="15"/>
  <c r="X601" i="15" s="1"/>
  <c r="AI600" i="15"/>
  <c r="X600" i="15" s="1"/>
  <c r="AI599" i="15"/>
  <c r="X599" i="15" s="1"/>
  <c r="AI598" i="15"/>
  <c r="X598" i="15" s="1"/>
  <c r="AI597" i="15"/>
  <c r="X597" i="15" s="1"/>
  <c r="AI596" i="15"/>
  <c r="X596" i="15" s="1"/>
  <c r="AI595" i="15"/>
  <c r="X595" i="15" s="1"/>
  <c r="AI593" i="15"/>
  <c r="X593" i="15" s="1"/>
  <c r="AI591" i="15"/>
  <c r="X591" i="15" s="1"/>
  <c r="AI590" i="15"/>
  <c r="X590" i="15" s="1"/>
  <c r="AI586" i="15"/>
  <c r="X586" i="15" s="1"/>
  <c r="AI585" i="15"/>
  <c r="X585" i="15" s="1"/>
  <c r="AI584" i="15"/>
  <c r="X584" i="15" s="1"/>
  <c r="AI581" i="15"/>
  <c r="X581" i="15" s="1"/>
  <c r="AI578" i="15"/>
  <c r="X578" i="15" s="1"/>
  <c r="AI576" i="15"/>
  <c r="X576" i="15" s="1"/>
  <c r="AI575" i="15"/>
  <c r="X575" i="15" s="1"/>
  <c r="AI573" i="15"/>
  <c r="X573" i="15" s="1"/>
  <c r="AI572" i="15"/>
  <c r="X572" i="15" s="1"/>
  <c r="AI571" i="15"/>
  <c r="X571" i="15" s="1"/>
  <c r="AI567" i="15"/>
  <c r="X567" i="15" s="1"/>
  <c r="AI566" i="15"/>
  <c r="X566" i="15" s="1"/>
  <c r="AI565" i="15"/>
  <c r="X565" i="15" s="1"/>
  <c r="AI564" i="15"/>
  <c r="X564" i="15" s="1"/>
  <c r="AI562" i="15"/>
  <c r="X562" i="15" s="1"/>
  <c r="AI561" i="15"/>
  <c r="X561" i="15" s="1"/>
  <c r="AI560" i="15"/>
  <c r="X560" i="15" s="1"/>
  <c r="AI559" i="15"/>
  <c r="X559" i="15" s="1"/>
  <c r="AI558" i="15"/>
  <c r="X558" i="15" s="1"/>
  <c r="AI557" i="15"/>
  <c r="X557" i="15" s="1"/>
  <c r="AI555" i="15"/>
  <c r="X555" i="15" s="1"/>
  <c r="AI554" i="15"/>
  <c r="X554" i="15" s="1"/>
  <c r="AI553" i="15"/>
  <c r="X553" i="15" s="1"/>
  <c r="AI552" i="15"/>
  <c r="X552" i="15" s="1"/>
  <c r="AI548" i="15"/>
  <c r="AI542" i="15"/>
  <c r="AI540" i="15"/>
  <c r="AI530" i="15"/>
  <c r="AI528" i="15"/>
  <c r="AI525" i="15"/>
  <c r="AI523" i="15"/>
  <c r="AI520" i="15"/>
  <c r="AI519" i="15"/>
  <c r="AI517" i="15"/>
  <c r="AI512" i="15"/>
  <c r="AI509" i="15"/>
  <c r="AI506" i="15"/>
  <c r="AI504" i="15"/>
  <c r="AI502" i="15"/>
  <c r="AI498" i="15"/>
  <c r="AI496" i="15"/>
  <c r="AI495" i="15"/>
  <c r="AI494" i="15"/>
  <c r="AI493" i="15"/>
  <c r="AI489" i="15"/>
  <c r="AI485" i="15"/>
  <c r="AI484" i="15"/>
  <c r="AI482" i="15"/>
  <c r="AI481" i="15"/>
  <c r="AI480" i="15"/>
  <c r="AI478" i="15"/>
  <c r="AI477" i="15"/>
  <c r="AI476" i="15"/>
  <c r="AI470" i="15"/>
  <c r="AI469" i="15"/>
  <c r="AI468" i="15"/>
  <c r="AI465" i="15"/>
  <c r="AI463" i="15"/>
  <c r="AI454" i="15"/>
  <c r="AI452" i="15"/>
  <c r="AI450" i="15"/>
  <c r="AI446" i="15"/>
  <c r="AI445" i="15"/>
  <c r="AI444" i="15"/>
  <c r="AI443" i="15"/>
  <c r="AI442" i="15"/>
  <c r="AI440" i="15"/>
  <c r="AI439" i="15"/>
  <c r="AI437" i="15"/>
  <c r="AI436" i="15"/>
  <c r="AI434" i="15"/>
  <c r="AI432" i="15"/>
  <c r="AI431" i="15"/>
  <c r="AI430" i="15"/>
  <c r="AI424" i="15"/>
  <c r="AI417" i="15"/>
  <c r="AI415" i="15"/>
  <c r="AI414" i="15"/>
  <c r="AI413" i="15"/>
  <c r="AI407" i="15"/>
  <c r="AI402" i="15"/>
  <c r="AI400" i="15"/>
  <c r="AI399" i="15"/>
  <c r="AI394" i="15"/>
  <c r="AI387" i="15"/>
  <c r="AI382" i="15"/>
  <c r="AI380" i="15"/>
  <c r="AI378" i="15"/>
  <c r="AI375" i="15"/>
  <c r="AI370" i="15"/>
  <c r="AI369" i="15"/>
  <c r="AI368" i="15"/>
  <c r="AI366" i="15"/>
  <c r="AI365" i="15"/>
  <c r="AI364" i="15"/>
  <c r="AI362" i="15"/>
  <c r="AI361" i="15"/>
  <c r="AI360" i="15"/>
  <c r="AI359" i="15"/>
  <c r="AI358" i="15"/>
  <c r="AI355" i="15"/>
  <c r="AI352" i="15"/>
  <c r="AI350" i="15"/>
  <c r="AI346" i="15"/>
  <c r="AI345" i="15"/>
  <c r="AI340" i="15"/>
  <c r="AI339" i="15"/>
  <c r="AI333" i="15"/>
  <c r="AI332" i="15"/>
  <c r="AI331" i="15"/>
  <c r="AI330" i="15"/>
  <c r="AI329" i="15"/>
  <c r="AI324" i="15"/>
  <c r="AI322" i="15"/>
  <c r="AI320" i="15"/>
  <c r="AI318" i="15"/>
  <c r="AI317" i="15"/>
  <c r="AI312" i="15"/>
  <c r="AI308" i="15"/>
  <c r="AI307" i="15"/>
  <c r="AI306" i="15"/>
  <c r="AI305" i="15"/>
  <c r="AI302" i="15"/>
  <c r="AI296" i="15"/>
  <c r="AI288" i="15"/>
  <c r="AI287" i="15"/>
  <c r="AI283" i="15"/>
  <c r="AI282" i="15"/>
  <c r="AI280" i="15"/>
  <c r="AI278" i="15"/>
  <c r="AI277" i="15"/>
  <c r="AI275" i="15"/>
  <c r="AI274" i="15"/>
  <c r="AI273" i="15"/>
  <c r="AI271" i="15"/>
  <c r="AI270" i="15"/>
  <c r="AI269" i="15"/>
  <c r="AI268" i="15"/>
  <c r="AI267" i="15"/>
  <c r="AI263" i="15"/>
  <c r="AI262" i="15"/>
  <c r="AI261" i="15"/>
  <c r="AI260" i="15"/>
  <c r="AI259" i="15"/>
  <c r="AI258" i="15"/>
  <c r="AI257" i="15"/>
  <c r="AI255" i="15"/>
  <c r="AI253" i="15"/>
  <c r="AI252" i="15"/>
  <c r="AI251" i="15"/>
  <c r="AI250" i="15"/>
  <c r="AI249" i="15"/>
  <c r="AI248" i="15"/>
  <c r="AI246" i="15"/>
  <c r="AI245" i="15"/>
  <c r="AI244" i="15"/>
  <c r="AI234" i="15"/>
  <c r="AI210" i="15"/>
  <c r="AI209" i="15"/>
  <c r="AI204" i="15"/>
  <c r="AI198" i="15"/>
  <c r="AI187" i="15"/>
  <c r="AI186" i="15"/>
  <c r="AI185" i="15"/>
  <c r="AI184" i="15"/>
  <c r="AI183" i="15"/>
  <c r="AI182" i="15"/>
  <c r="AI181" i="15"/>
  <c r="AI180" i="15"/>
  <c r="AI174" i="15"/>
  <c r="AI168" i="15"/>
  <c r="AI166" i="15"/>
  <c r="AI165" i="15"/>
  <c r="AI164" i="15"/>
  <c r="AI162" i="15"/>
  <c r="AI161" i="15"/>
  <c r="AI160" i="15"/>
  <c r="AI159" i="15"/>
  <c r="AI157" i="15"/>
  <c r="AI155" i="15"/>
  <c r="AI154" i="15"/>
  <c r="AI153" i="15"/>
  <c r="AI151" i="15"/>
  <c r="AI147" i="15"/>
  <c r="AI146" i="15"/>
  <c r="AI131" i="15"/>
  <c r="AI130" i="15"/>
  <c r="AI129" i="15"/>
  <c r="AI128" i="15"/>
  <c r="AI127" i="15"/>
  <c r="AI126" i="15"/>
  <c r="AI125" i="15"/>
  <c r="AI123" i="15"/>
  <c r="AI122" i="15"/>
  <c r="AI121" i="15"/>
  <c r="AI110" i="15"/>
  <c r="AI101" i="15"/>
  <c r="AI97" i="15"/>
  <c r="AI96" i="15"/>
  <c r="AI95" i="15"/>
  <c r="AI94" i="15"/>
  <c r="AI93" i="15"/>
  <c r="AI92" i="15"/>
  <c r="AI91" i="15"/>
  <c r="AI90" i="15"/>
  <c r="AI89" i="15"/>
  <c r="AI86" i="15"/>
  <c r="AI84" i="15"/>
  <c r="AI79" i="15"/>
  <c r="AG76" i="15"/>
  <c r="AG77" i="15"/>
  <c r="AG102" i="15"/>
  <c r="AG1564" i="15"/>
  <c r="X1564" i="15" s="1"/>
  <c r="AG777" i="15"/>
  <c r="X777" i="15" s="1"/>
  <c r="AG1518" i="15"/>
  <c r="X1518" i="15" s="1"/>
  <c r="AG240" i="15"/>
  <c r="AG107" i="15"/>
  <c r="AG1568" i="15"/>
  <c r="X1568" i="15" s="1"/>
  <c r="AG1567" i="15"/>
  <c r="X1567" i="15" s="1"/>
  <c r="AG1566" i="15"/>
  <c r="X1566" i="15" s="1"/>
  <c r="AG1565" i="15"/>
  <c r="X1565" i="15" s="1"/>
  <c r="AG1563" i="15"/>
  <c r="X1563" i="15" s="1"/>
  <c r="AG1561" i="15"/>
  <c r="X1561" i="15" s="1"/>
  <c r="AG1560" i="15"/>
  <c r="X1560" i="15" s="1"/>
  <c r="AG1559" i="15"/>
  <c r="X1559" i="15" s="1"/>
  <c r="AG1558" i="15"/>
  <c r="X1558" i="15" s="1"/>
  <c r="AG1556" i="15"/>
  <c r="X1556" i="15" s="1"/>
  <c r="AG1555" i="15"/>
  <c r="X1555" i="15" s="1"/>
  <c r="AG1554" i="15"/>
  <c r="X1554" i="15" s="1"/>
  <c r="AG1553" i="15"/>
  <c r="X1553" i="15" s="1"/>
  <c r="AG1552" i="15"/>
  <c r="X1552" i="15" s="1"/>
  <c r="AG1551" i="15"/>
  <c r="X1551" i="15" s="1"/>
  <c r="AG1550" i="15"/>
  <c r="X1550" i="15" s="1"/>
  <c r="AG1549" i="15"/>
  <c r="X1549" i="15" s="1"/>
  <c r="AG1548" i="15"/>
  <c r="X1548" i="15" s="1"/>
  <c r="AG1547" i="15"/>
  <c r="X1547" i="15" s="1"/>
  <c r="AG1546" i="15"/>
  <c r="X1546" i="15" s="1"/>
  <c r="AG1545" i="15"/>
  <c r="X1545" i="15" s="1"/>
  <c r="AG1544" i="15"/>
  <c r="X1544" i="15" s="1"/>
  <c r="AG1543" i="15"/>
  <c r="X1543" i="15" s="1"/>
  <c r="AG1542" i="15"/>
  <c r="X1542" i="15" s="1"/>
  <c r="AG1541" i="15"/>
  <c r="X1541" i="15" s="1"/>
  <c r="AG1540" i="15"/>
  <c r="X1540" i="15" s="1"/>
  <c r="AG1539" i="15"/>
  <c r="X1539" i="15" s="1"/>
  <c r="AG1538" i="15"/>
  <c r="X1538" i="15" s="1"/>
  <c r="AG1537" i="15"/>
  <c r="X1537" i="15" s="1"/>
  <c r="AG1536" i="15"/>
  <c r="X1536" i="15" s="1"/>
  <c r="AG1535" i="15"/>
  <c r="X1535" i="15" s="1"/>
  <c r="AG1534" i="15"/>
  <c r="X1534" i="15" s="1"/>
  <c r="AG1533" i="15"/>
  <c r="X1533" i="15" s="1"/>
  <c r="AG1532" i="15"/>
  <c r="X1532" i="15" s="1"/>
  <c r="AG1531" i="15"/>
  <c r="X1531" i="15" s="1"/>
  <c r="AG1530" i="15"/>
  <c r="X1530" i="15" s="1"/>
  <c r="AG1529" i="15"/>
  <c r="X1529" i="15" s="1"/>
  <c r="AG1528" i="15"/>
  <c r="X1528" i="15" s="1"/>
  <c r="AG1527" i="15"/>
  <c r="X1527" i="15" s="1"/>
  <c r="AG1526" i="15"/>
  <c r="X1526" i="15" s="1"/>
  <c r="AG1525" i="15"/>
  <c r="X1525" i="15" s="1"/>
  <c r="AG1524" i="15"/>
  <c r="X1524" i="15" s="1"/>
  <c r="AG1522" i="15"/>
  <c r="X1522" i="15" s="1"/>
  <c r="AG1520" i="15"/>
  <c r="X1520" i="15" s="1"/>
  <c r="AG1519" i="15"/>
  <c r="X1519" i="15" s="1"/>
  <c r="AG1517" i="15"/>
  <c r="X1517" i="15" s="1"/>
  <c r="AG1516" i="15"/>
  <c r="X1516" i="15" s="1"/>
  <c r="AG1515" i="15"/>
  <c r="X1515" i="15" s="1"/>
  <c r="AG1514" i="15"/>
  <c r="X1514" i="15" s="1"/>
  <c r="AG1513" i="15"/>
  <c r="X1513" i="15" s="1"/>
  <c r="AG1512" i="15"/>
  <c r="X1512" i="15" s="1"/>
  <c r="AG1511" i="15"/>
  <c r="X1511" i="15" s="1"/>
  <c r="AG1510" i="15"/>
  <c r="X1510" i="15" s="1"/>
  <c r="AG1213" i="15"/>
  <c r="X1213" i="15" s="1"/>
  <c r="AG1211" i="15"/>
  <c r="X1211" i="15" s="1"/>
  <c r="AG1210" i="15"/>
  <c r="X1210" i="15" s="1"/>
  <c r="AG1189" i="15"/>
  <c r="X1189" i="15" s="1"/>
  <c r="AG1177" i="15"/>
  <c r="X1177" i="15" s="1"/>
  <c r="AG1059" i="15"/>
  <c r="X1059" i="15" s="1"/>
  <c r="AG843" i="15"/>
  <c r="X843" i="15" s="1"/>
  <c r="AG793" i="15"/>
  <c r="X793" i="15" s="1"/>
  <c r="AG781" i="15"/>
  <c r="X781" i="15" s="1"/>
  <c r="AG780" i="15"/>
  <c r="X780" i="15" s="1"/>
  <c r="AG779" i="15"/>
  <c r="X779" i="15" s="1"/>
  <c r="AG778" i="15"/>
  <c r="X778" i="15" s="1"/>
  <c r="AG776" i="15"/>
  <c r="X776" i="15" s="1"/>
  <c r="AG775" i="15"/>
  <c r="X775" i="15" s="1"/>
  <c r="AG774" i="15"/>
  <c r="X774" i="15" s="1"/>
  <c r="AG773" i="15"/>
  <c r="X773" i="15" s="1"/>
  <c r="AG771" i="15"/>
  <c r="X771" i="15" s="1"/>
  <c r="AG767" i="15"/>
  <c r="X767" i="15" s="1"/>
  <c r="AG765" i="15"/>
  <c r="X765" i="15" s="1"/>
  <c r="AG764" i="15"/>
  <c r="X764" i="15" s="1"/>
  <c r="AG763" i="15"/>
  <c r="X763" i="15" s="1"/>
  <c r="AG762" i="15"/>
  <c r="X762" i="15" s="1"/>
  <c r="AG761" i="15"/>
  <c r="X761" i="15" s="1"/>
  <c r="AG759" i="15"/>
  <c r="X759" i="15" s="1"/>
  <c r="AG758" i="15"/>
  <c r="X758" i="15" s="1"/>
  <c r="AG757" i="15"/>
  <c r="X757" i="15" s="1"/>
  <c r="AG756" i="15"/>
  <c r="X756" i="15" s="1"/>
  <c r="AG755" i="15"/>
  <c r="X755" i="15" s="1"/>
  <c r="AG754" i="15"/>
  <c r="X754" i="15" s="1"/>
  <c r="AG753" i="15"/>
  <c r="X753" i="15" s="1"/>
  <c r="AG750" i="15"/>
  <c r="X750" i="15" s="1"/>
  <c r="AG749" i="15"/>
  <c r="X749" i="15" s="1"/>
  <c r="AG748" i="15"/>
  <c r="X748" i="15" s="1"/>
  <c r="AG747" i="15"/>
  <c r="X747" i="15" s="1"/>
  <c r="AG746" i="15"/>
  <c r="X746" i="15" s="1"/>
  <c r="AG745" i="15"/>
  <c r="X745" i="15" s="1"/>
  <c r="AG744" i="15"/>
  <c r="X744" i="15" s="1"/>
  <c r="AG743" i="15"/>
  <c r="X743" i="15" s="1"/>
  <c r="AG742" i="15"/>
  <c r="X742" i="15" s="1"/>
  <c r="AG741" i="15"/>
  <c r="X741" i="15" s="1"/>
  <c r="AG740" i="15"/>
  <c r="X740" i="15" s="1"/>
  <c r="AG739" i="15"/>
  <c r="X739" i="15" s="1"/>
  <c r="AG738" i="15"/>
  <c r="X738" i="15" s="1"/>
  <c r="AG737" i="15"/>
  <c r="X737" i="15" s="1"/>
  <c r="AG736" i="15"/>
  <c r="X736" i="15" s="1"/>
  <c r="AG735" i="15"/>
  <c r="X735" i="15" s="1"/>
  <c r="AG734" i="15"/>
  <c r="X734" i="15" s="1"/>
  <c r="AG733" i="15"/>
  <c r="X733" i="15" s="1"/>
  <c r="AG732" i="15"/>
  <c r="X732" i="15" s="1"/>
  <c r="AG731" i="15"/>
  <c r="X731" i="15" s="1"/>
  <c r="AG730" i="15"/>
  <c r="X730" i="15" s="1"/>
  <c r="AG729" i="15"/>
  <c r="X729" i="15" s="1"/>
  <c r="AG728" i="15"/>
  <c r="X728" i="15" s="1"/>
  <c r="AG727" i="15"/>
  <c r="X727" i="15" s="1"/>
  <c r="AG726" i="15"/>
  <c r="X726" i="15" s="1"/>
  <c r="AG725" i="15"/>
  <c r="X725" i="15" s="1"/>
  <c r="AG724" i="15"/>
  <c r="X724" i="15" s="1"/>
  <c r="AG723" i="15"/>
  <c r="X723" i="15" s="1"/>
  <c r="AG714" i="15"/>
  <c r="X714" i="15" s="1"/>
  <c r="AG713" i="15"/>
  <c r="X713" i="15" s="1"/>
  <c r="AG707" i="15"/>
  <c r="X707" i="15" s="1"/>
  <c r="AG706" i="15"/>
  <c r="X706" i="15" s="1"/>
  <c r="AG705" i="15"/>
  <c r="X705" i="15" s="1"/>
  <c r="AG702" i="15"/>
  <c r="X702" i="15" s="1"/>
  <c r="AG701" i="15"/>
  <c r="X701" i="15" s="1"/>
  <c r="AG691" i="15"/>
  <c r="X691" i="15" s="1"/>
  <c r="AG638" i="15"/>
  <c r="X638" i="15" s="1"/>
  <c r="AG592" i="15"/>
  <c r="X592" i="15" s="1"/>
  <c r="AG589" i="15"/>
  <c r="X589" i="15" s="1"/>
  <c r="AG313" i="15"/>
  <c r="AG309" i="15"/>
  <c r="AG247" i="15"/>
  <c r="AG243" i="15"/>
  <c r="AG237" i="15"/>
  <c r="AG231" i="15"/>
  <c r="AG230" i="15"/>
  <c r="AG228" i="15"/>
  <c r="AG227" i="15"/>
  <c r="AG226" i="15"/>
  <c r="AG225" i="15"/>
  <c r="AG224" i="15"/>
  <c r="AG223" i="15"/>
  <c r="AG222" i="15"/>
  <c r="AG221" i="15"/>
  <c r="AG220" i="15"/>
  <c r="AG219" i="15"/>
  <c r="AG218" i="15"/>
  <c r="AG217" i="15"/>
  <c r="AG215" i="15"/>
  <c r="AG212" i="15"/>
  <c r="AG203" i="15"/>
  <c r="AG202" i="15"/>
  <c r="AG201" i="15"/>
  <c r="AG200" i="15"/>
  <c r="AG188" i="15"/>
  <c r="AG177" i="15"/>
  <c r="AG176" i="15"/>
  <c r="AG175" i="15"/>
  <c r="AG172" i="15"/>
  <c r="AG169" i="15"/>
  <c r="AG158" i="15"/>
  <c r="AG156" i="15"/>
  <c r="AG142" i="15"/>
  <c r="AG109" i="15"/>
  <c r="AG108" i="15"/>
  <c r="AG106" i="15"/>
  <c r="AG105" i="15"/>
  <c r="AG104" i="15"/>
  <c r="AG60" i="15"/>
  <c r="AG44" i="15"/>
  <c r="AG40" i="15"/>
  <c r="AG39" i="15"/>
  <c r="AG38" i="15"/>
  <c r="AG37" i="15"/>
  <c r="AG29" i="15"/>
  <c r="AG18" i="15"/>
  <c r="AG618" i="15"/>
  <c r="X618" i="15" s="1"/>
  <c r="AG587" i="15"/>
  <c r="X587" i="15" s="1"/>
  <c r="AG1521" i="15"/>
  <c r="X1521" i="15" s="1"/>
  <c r="AG1509" i="15"/>
  <c r="X1509" i="15" s="1"/>
  <c r="X1122" i="15" l="1"/>
  <c r="X1170" i="15"/>
  <c r="W1170" i="15" s="1"/>
  <c r="X1283" i="15"/>
  <c r="X1334" i="15"/>
  <c r="W1334" i="15" s="1"/>
  <c r="X1349" i="15"/>
  <c r="W587" i="15"/>
  <c r="W552" i="15"/>
  <c r="W561" i="15"/>
  <c r="W581" i="15"/>
  <c r="W585" i="15"/>
  <c r="W593" i="15"/>
  <c r="W596" i="15"/>
  <c r="W653" i="15"/>
  <c r="W685" i="15"/>
  <c r="W689" i="15"/>
  <c r="W708" i="15"/>
  <c r="W819" i="15"/>
  <c r="W926" i="15"/>
  <c r="W962" i="15"/>
  <c r="W975" i="15"/>
  <c r="W1021" i="15"/>
  <c r="W1027" i="15"/>
  <c r="W1029" i="15"/>
  <c r="W1031" i="15"/>
  <c r="W1035" i="15"/>
  <c r="W1037" i="15"/>
  <c r="W1039" i="15"/>
  <c r="W1053" i="15"/>
  <c r="W1060" i="15"/>
  <c r="W1063" i="15"/>
  <c r="W1079" i="15"/>
  <c r="W1082" i="15"/>
  <c r="W1085" i="15"/>
  <c r="W1172" i="15"/>
  <c r="W1173" i="15"/>
  <c r="W1185" i="15"/>
  <c r="W1249" i="15"/>
  <c r="W1255" i="15"/>
  <c r="W1322" i="15"/>
  <c r="W1331" i="15"/>
  <c r="W1336" i="15"/>
  <c r="W1475" i="15"/>
  <c r="W1586" i="15"/>
  <c r="W1590" i="15"/>
  <c r="W1447" i="15"/>
  <c r="W1358" i="15"/>
  <c r="W663" i="15"/>
  <c r="W1159" i="15"/>
  <c r="W553" i="15"/>
  <c r="W555" i="15"/>
  <c r="W562" i="15"/>
  <c r="W572" i="15"/>
  <c r="W578" i="15"/>
  <c r="W584" i="15"/>
  <c r="W700" i="15"/>
  <c r="W710" i="15"/>
  <c r="W803" i="15"/>
  <c r="W816" i="15"/>
  <c r="W820" i="15"/>
  <c r="W893" i="15"/>
  <c r="W906" i="15"/>
  <c r="W960" i="15"/>
  <c r="W973" i="15"/>
  <c r="W980" i="15"/>
  <c r="W1008" i="15"/>
  <c r="W1028" i="15"/>
  <c r="W1030" i="15"/>
  <c r="W1032" i="15"/>
  <c r="W1034" i="15"/>
  <c r="W1038" i="15"/>
  <c r="W1040" i="15"/>
  <c r="W1044" i="15"/>
  <c r="W1047" i="15"/>
  <c r="W1051" i="15"/>
  <c r="W1054" i="15"/>
  <c r="W1058" i="15"/>
  <c r="W1061" i="15"/>
  <c r="W1074" i="15"/>
  <c r="W1086" i="15"/>
  <c r="W1106" i="15"/>
  <c r="W1174" i="15"/>
  <c r="W1190" i="15"/>
  <c r="W1215" i="15"/>
  <c r="W1242" i="15"/>
  <c r="W1271" i="15"/>
  <c r="W1333" i="15"/>
  <c r="W1344" i="15"/>
  <c r="W1395" i="15"/>
  <c r="W1414" i="15"/>
  <c r="W1470" i="15"/>
  <c r="W1582" i="15"/>
  <c r="W1584" i="15"/>
  <c r="W1122" i="15"/>
  <c r="W622" i="15"/>
  <c r="W694" i="15"/>
  <c r="W1080" i="15"/>
  <c r="W1362" i="15"/>
  <c r="W1298" i="15"/>
  <c r="W1233" i="15"/>
  <c r="B637" i="15"/>
  <c r="B578" i="15"/>
  <c r="B579" i="15"/>
  <c r="B580" i="15"/>
  <c r="B371" i="15"/>
  <c r="B372" i="15"/>
  <c r="B373" i="15"/>
  <c r="B1048" i="15"/>
  <c r="L946" i="15" l="1"/>
  <c r="K946" i="15"/>
  <c r="J946" i="15"/>
  <c r="I946" i="15"/>
  <c r="L949" i="15"/>
  <c r="K949" i="15"/>
  <c r="J949" i="15"/>
  <c r="I949" i="15"/>
  <c r="B950" i="15"/>
  <c r="B948" i="15"/>
  <c r="B935" i="15"/>
  <c r="B814" i="15"/>
  <c r="B815" i="15"/>
  <c r="B816" i="15"/>
  <c r="B817" i="15"/>
  <c r="Y816" i="15"/>
  <c r="B783" i="15"/>
  <c r="B784" i="15"/>
  <c r="B807" i="15"/>
  <c r="L782" i="15"/>
  <c r="K782" i="15"/>
  <c r="J782" i="15"/>
  <c r="I782" i="15"/>
  <c r="Y950" i="15" l="1"/>
  <c r="Y637" i="15"/>
  <c r="Y935" i="15"/>
  <c r="Y807" i="15" l="1"/>
  <c r="Y784" i="15"/>
  <c r="Y948" i="15"/>
  <c r="Y817" i="15"/>
  <c r="Y814" i="15"/>
  <c r="Y783" i="15"/>
  <c r="B956" i="7"/>
  <c r="B954" i="7"/>
  <c r="B823" i="7"/>
  <c r="B822" i="7"/>
  <c r="B820" i="7"/>
  <c r="B813" i="7"/>
  <c r="B789" i="7"/>
  <c r="B790" i="7"/>
  <c r="B941" i="7"/>
  <c r="CA440" i="7"/>
  <c r="B440" i="7"/>
  <c r="Y578" i="15"/>
  <c r="B581" i="15"/>
  <c r="Y581" i="15"/>
  <c r="B555" i="15"/>
  <c r="Y555" i="15"/>
  <c r="B1207" i="15"/>
  <c r="B1208" i="15"/>
  <c r="B1213" i="7"/>
  <c r="B1150" i="15"/>
  <c r="B1151" i="15"/>
  <c r="B1156" i="7"/>
  <c r="B1157" i="7"/>
  <c r="B1054" i="7" l="1"/>
  <c r="B587" i="7"/>
  <c r="B561" i="7"/>
  <c r="B584" i="7"/>
  <c r="B643" i="7"/>
  <c r="B644" i="7"/>
  <c r="BV1045" i="7"/>
  <c r="BV584" i="7" l="1"/>
  <c r="BV587" i="7"/>
  <c r="BV1054" i="7"/>
  <c r="BV561" i="7"/>
  <c r="BV643" i="7"/>
  <c r="C42" i="14" l="1"/>
  <c r="C41" i="14"/>
  <c r="C21" i="14"/>
  <c r="C20" i="14"/>
  <c r="C34" i="14" l="1"/>
  <c r="C32" i="14"/>
  <c r="B1331" i="15" l="1"/>
  <c r="L1330" i="15"/>
  <c r="K1330" i="15"/>
  <c r="J1330" i="15"/>
  <c r="I1330" i="15"/>
  <c r="B1321" i="15"/>
  <c r="B1328" i="7"/>
  <c r="B1327" i="7"/>
  <c r="B1337" i="7"/>
  <c r="BV1576" i="7" l="1"/>
  <c r="BV1512" i="7"/>
  <c r="BV1494" i="7"/>
  <c r="BV1493" i="7"/>
  <c r="BV1336" i="7" l="1"/>
  <c r="B21" i="8" l="1"/>
  <c r="B1172" i="15"/>
  <c r="C12" i="14"/>
  <c r="C25" i="14"/>
  <c r="C5" i="14"/>
  <c r="T1596" i="15"/>
  <c r="T1595" i="15"/>
  <c r="T1594" i="15"/>
  <c r="S1593" i="15"/>
  <c r="R1593" i="15"/>
  <c r="L1593" i="15"/>
  <c r="K1593" i="15"/>
  <c r="J1593" i="15"/>
  <c r="I1593" i="15"/>
  <c r="U1593" i="15" s="1"/>
  <c r="T1592" i="15"/>
  <c r="T1591" i="15" s="1"/>
  <c r="S1591" i="15"/>
  <c r="S1589" i="15" s="1"/>
  <c r="S1587" i="15" s="1"/>
  <c r="S1585" i="15" s="1"/>
  <c r="R1591" i="15"/>
  <c r="R1589" i="15" s="1"/>
  <c r="L1591" i="15"/>
  <c r="K1591" i="15"/>
  <c r="J1591" i="15"/>
  <c r="I1591" i="15"/>
  <c r="U1591" i="15" s="1"/>
  <c r="Y1590" i="15"/>
  <c r="T1590" i="15"/>
  <c r="T1589" i="15" s="1"/>
  <c r="V1589" i="15"/>
  <c r="L1589" i="15"/>
  <c r="K1589" i="15"/>
  <c r="J1589" i="15"/>
  <c r="I1589" i="15"/>
  <c r="U1589" i="15" s="1"/>
  <c r="Y1588" i="15"/>
  <c r="T1588" i="15"/>
  <c r="T1587" i="15" s="1"/>
  <c r="K1588" i="15"/>
  <c r="K1587" i="15" s="1"/>
  <c r="V1587" i="15"/>
  <c r="L1587" i="15"/>
  <c r="J1587" i="15"/>
  <c r="I1587" i="15"/>
  <c r="U1587" i="15" s="1"/>
  <c r="Y1586" i="15"/>
  <c r="T1586" i="15"/>
  <c r="T1585" i="15" s="1"/>
  <c r="K1586" i="15"/>
  <c r="K1585" i="15" s="1"/>
  <c r="L1585" i="15"/>
  <c r="J1585" i="15"/>
  <c r="I1585" i="15"/>
  <c r="U1585" i="15" s="1"/>
  <c r="Y1584" i="15"/>
  <c r="T1584" i="15"/>
  <c r="K1584" i="15"/>
  <c r="Y1583" i="15"/>
  <c r="T1583" i="15"/>
  <c r="K1583" i="15"/>
  <c r="Y1582" i="15"/>
  <c r="T1582" i="15"/>
  <c r="K1582" i="15"/>
  <c r="S1581" i="15"/>
  <c r="R1581" i="15"/>
  <c r="L1581" i="15"/>
  <c r="J1581" i="15"/>
  <c r="I1581" i="15"/>
  <c r="U1581" i="15" s="1"/>
  <c r="Y1579" i="15"/>
  <c r="T1579" i="15"/>
  <c r="T1578" i="15" s="1"/>
  <c r="V1578" i="15"/>
  <c r="S1578" i="15"/>
  <c r="R1578" i="15"/>
  <c r="L1578" i="15"/>
  <c r="K1578" i="15"/>
  <c r="J1578" i="15"/>
  <c r="I1578" i="15"/>
  <c r="Y1577" i="15"/>
  <c r="T1577" i="15"/>
  <c r="T1576" i="15" s="1"/>
  <c r="V1576" i="15"/>
  <c r="S1576" i="15"/>
  <c r="R1576" i="15"/>
  <c r="L1576" i="15"/>
  <c r="K1576" i="15"/>
  <c r="J1576" i="15"/>
  <c r="I1576" i="15"/>
  <c r="U1576" i="15" s="1"/>
  <c r="T1575" i="15"/>
  <c r="Y1574" i="15"/>
  <c r="T1574" i="15"/>
  <c r="Y1573" i="15"/>
  <c r="T1573" i="15"/>
  <c r="S1572" i="15"/>
  <c r="R1572" i="15"/>
  <c r="L1572" i="15"/>
  <c r="K1572" i="15"/>
  <c r="J1572" i="15"/>
  <c r="I1572" i="15"/>
  <c r="U1572" i="15" s="1"/>
  <c r="T1568" i="15"/>
  <c r="B1568" i="15"/>
  <c r="T1567" i="15"/>
  <c r="B1567" i="15"/>
  <c r="T1566" i="15"/>
  <c r="B1566" i="15"/>
  <c r="T1565" i="15"/>
  <c r="B1565" i="15"/>
  <c r="T1564" i="15"/>
  <c r="B1564" i="15"/>
  <c r="T1563" i="15"/>
  <c r="B1563" i="15"/>
  <c r="S1562" i="15"/>
  <c r="R1562" i="15"/>
  <c r="L1562" i="15"/>
  <c r="K1562" i="15"/>
  <c r="J1562" i="15"/>
  <c r="I1562" i="15"/>
  <c r="U1562" i="15" s="1"/>
  <c r="T1561" i="15"/>
  <c r="B1561" i="15"/>
  <c r="T1560" i="15"/>
  <c r="B1560" i="15"/>
  <c r="T1559" i="15"/>
  <c r="B1559" i="15"/>
  <c r="T1558" i="15"/>
  <c r="B1558" i="15"/>
  <c r="S1557" i="15"/>
  <c r="R1557" i="15"/>
  <c r="L1557" i="15"/>
  <c r="K1557" i="15"/>
  <c r="J1557" i="15"/>
  <c r="I1557" i="15"/>
  <c r="U1557" i="15" s="1"/>
  <c r="T1556" i="15"/>
  <c r="B1556" i="15"/>
  <c r="T1555" i="15"/>
  <c r="B1555" i="15"/>
  <c r="T1554" i="15"/>
  <c r="B1554" i="15"/>
  <c r="T1553" i="15"/>
  <c r="B1553" i="15"/>
  <c r="T1552" i="15"/>
  <c r="B1552" i="15"/>
  <c r="T1551" i="15"/>
  <c r="B1551" i="15"/>
  <c r="T1550" i="15"/>
  <c r="B1550" i="15"/>
  <c r="T1549" i="15"/>
  <c r="B1549" i="15"/>
  <c r="T1548" i="15"/>
  <c r="B1548" i="15"/>
  <c r="T1547" i="15"/>
  <c r="B1547" i="15"/>
  <c r="T1546" i="15"/>
  <c r="B1546" i="15"/>
  <c r="T1545" i="15"/>
  <c r="B1545" i="15"/>
  <c r="T1544" i="15"/>
  <c r="B1544" i="15"/>
  <c r="T1543" i="15"/>
  <c r="B1543" i="15"/>
  <c r="T1542" i="15"/>
  <c r="B1542" i="15"/>
  <c r="T1541" i="15"/>
  <c r="B1541" i="15"/>
  <c r="T1540" i="15"/>
  <c r="B1540" i="15"/>
  <c r="T1539" i="15"/>
  <c r="B1539" i="15"/>
  <c r="T1538" i="15"/>
  <c r="B1538" i="15"/>
  <c r="T1537" i="15"/>
  <c r="B1537" i="15"/>
  <c r="T1536" i="15"/>
  <c r="B1536" i="15"/>
  <c r="T1535" i="15"/>
  <c r="B1535" i="15"/>
  <c r="T1534" i="15"/>
  <c r="B1534" i="15"/>
  <c r="T1533" i="15"/>
  <c r="B1533" i="15"/>
  <c r="T1532" i="15"/>
  <c r="B1532" i="15"/>
  <c r="T1531" i="15"/>
  <c r="B1531" i="15"/>
  <c r="T1530" i="15"/>
  <c r="B1530" i="15"/>
  <c r="T1529" i="15"/>
  <c r="B1529" i="15"/>
  <c r="T1528" i="15"/>
  <c r="B1528" i="15"/>
  <c r="T1527" i="15"/>
  <c r="B1527" i="15"/>
  <c r="T1526" i="15"/>
  <c r="B1526" i="15"/>
  <c r="T1525" i="15"/>
  <c r="B1525" i="15"/>
  <c r="T1524" i="15"/>
  <c r="B1524" i="15"/>
  <c r="S1523" i="15"/>
  <c r="R1523" i="15"/>
  <c r="L1523" i="15"/>
  <c r="K1523" i="15"/>
  <c r="J1523" i="15"/>
  <c r="I1523" i="15"/>
  <c r="U1523" i="15" s="1"/>
  <c r="T1522" i="15"/>
  <c r="B1522" i="15"/>
  <c r="K1508" i="15"/>
  <c r="T1521" i="15"/>
  <c r="B1521" i="15"/>
  <c r="T1520" i="15"/>
  <c r="B1520" i="15"/>
  <c r="T1519" i="15"/>
  <c r="B1519" i="15"/>
  <c r="T1518" i="15"/>
  <c r="B1518" i="15"/>
  <c r="T1517" i="15"/>
  <c r="B1517" i="15"/>
  <c r="T1516" i="15"/>
  <c r="B1516" i="15"/>
  <c r="T1515" i="15"/>
  <c r="B1515" i="15"/>
  <c r="T1514" i="15"/>
  <c r="B1514" i="15"/>
  <c r="T1513" i="15"/>
  <c r="B1513" i="15"/>
  <c r="T1512" i="15"/>
  <c r="B1512" i="15"/>
  <c r="T1511" i="15"/>
  <c r="B1511" i="15"/>
  <c r="T1510" i="15"/>
  <c r="B1510" i="15"/>
  <c r="T1509" i="15"/>
  <c r="B1509" i="15"/>
  <c r="S1508" i="15"/>
  <c r="R1508" i="15"/>
  <c r="L1508" i="15"/>
  <c r="J1508" i="15"/>
  <c r="I1508" i="15"/>
  <c r="Y1495" i="15"/>
  <c r="V1494" i="15"/>
  <c r="L1494" i="15"/>
  <c r="K1494" i="15"/>
  <c r="J1494" i="15"/>
  <c r="I1494" i="15"/>
  <c r="U1494" i="15" s="1"/>
  <c r="Y1493" i="15"/>
  <c r="V1492" i="15"/>
  <c r="L1492" i="15"/>
  <c r="K1492" i="15"/>
  <c r="J1492" i="15"/>
  <c r="I1492" i="15"/>
  <c r="U1492" i="15" s="1"/>
  <c r="Y1491" i="15"/>
  <c r="V1490" i="15"/>
  <c r="L1490" i="15"/>
  <c r="K1490" i="15"/>
  <c r="J1490" i="15"/>
  <c r="I1490" i="15"/>
  <c r="U1490" i="15" s="1"/>
  <c r="B1486" i="15"/>
  <c r="L1485" i="15"/>
  <c r="K1485" i="15"/>
  <c r="J1485" i="15"/>
  <c r="I1485" i="15"/>
  <c r="B1484" i="15"/>
  <c r="B1483" i="15"/>
  <c r="L1482" i="15"/>
  <c r="K1482" i="15"/>
  <c r="J1482" i="15"/>
  <c r="I1482" i="15"/>
  <c r="B1481" i="15"/>
  <c r="B1480" i="15"/>
  <c r="B1479" i="15"/>
  <c r="B1478" i="15"/>
  <c r="B1477" i="15"/>
  <c r="L1476" i="15"/>
  <c r="K1476" i="15"/>
  <c r="J1476" i="15"/>
  <c r="I1476" i="15"/>
  <c r="B1475" i="15"/>
  <c r="L1474" i="15"/>
  <c r="K1474" i="15"/>
  <c r="J1474" i="15"/>
  <c r="I1474" i="15"/>
  <c r="B1473" i="15"/>
  <c r="L1472" i="15"/>
  <c r="K1472" i="15"/>
  <c r="J1472" i="15"/>
  <c r="I1472" i="15"/>
  <c r="B1471" i="15"/>
  <c r="B1470" i="15"/>
  <c r="B1469" i="15"/>
  <c r="L1468" i="15"/>
  <c r="K1468" i="15"/>
  <c r="J1468" i="15"/>
  <c r="I1468" i="15"/>
  <c r="B1465" i="15"/>
  <c r="B1464" i="15"/>
  <c r="B1462" i="15"/>
  <c r="B1461" i="15"/>
  <c r="L1460" i="15"/>
  <c r="K1460" i="15"/>
  <c r="J1460" i="15"/>
  <c r="I1460" i="15"/>
  <c r="B1459" i="15"/>
  <c r="L1458" i="15"/>
  <c r="K1458" i="15"/>
  <c r="J1458" i="15"/>
  <c r="I1458" i="15"/>
  <c r="B1457" i="15"/>
  <c r="L1456" i="15"/>
  <c r="K1456" i="15"/>
  <c r="J1456" i="15"/>
  <c r="I1456" i="15"/>
  <c r="B1455" i="15"/>
  <c r="B1454" i="15"/>
  <c r="B1453" i="15"/>
  <c r="B1452" i="15"/>
  <c r="L1451" i="15"/>
  <c r="K1451" i="15"/>
  <c r="J1451" i="15"/>
  <c r="I1451" i="15"/>
  <c r="B1450" i="15"/>
  <c r="B1449" i="15"/>
  <c r="B1448" i="15"/>
  <c r="B1447" i="15"/>
  <c r="L1446" i="15"/>
  <c r="K1446" i="15"/>
  <c r="J1446" i="15"/>
  <c r="I1446" i="15"/>
  <c r="B1445" i="15"/>
  <c r="B1444" i="15"/>
  <c r="B1443" i="15"/>
  <c r="B1442" i="15"/>
  <c r="B1441" i="15"/>
  <c r="L1440" i="15"/>
  <c r="K1440" i="15"/>
  <c r="J1440" i="15"/>
  <c r="I1440" i="15"/>
  <c r="B1439" i="15"/>
  <c r="B1438" i="15"/>
  <c r="B1437" i="15"/>
  <c r="B1436" i="15"/>
  <c r="K1435" i="15"/>
  <c r="K1434" i="15" s="1"/>
  <c r="B1435" i="15"/>
  <c r="L1434" i="15"/>
  <c r="J1434" i="15"/>
  <c r="I1434" i="15"/>
  <c r="B1433" i="15"/>
  <c r="B1432" i="15"/>
  <c r="B1431" i="15"/>
  <c r="L1430" i="15"/>
  <c r="K1430" i="15"/>
  <c r="J1430" i="15"/>
  <c r="I1430" i="15"/>
  <c r="B1420" i="15"/>
  <c r="B1418" i="15"/>
  <c r="B1417" i="15"/>
  <c r="L1416" i="15"/>
  <c r="K1416" i="15"/>
  <c r="J1416" i="15"/>
  <c r="I1416" i="15"/>
  <c r="B1415" i="15"/>
  <c r="B1414" i="15"/>
  <c r="L1413" i="15"/>
  <c r="K1413" i="15"/>
  <c r="J1413" i="15"/>
  <c r="I1413" i="15"/>
  <c r="B1412" i="15"/>
  <c r="B1411" i="15"/>
  <c r="B1410" i="15"/>
  <c r="B1409" i="15"/>
  <c r="B1408" i="15"/>
  <c r="L1407" i="15"/>
  <c r="K1407" i="15"/>
  <c r="J1407" i="15"/>
  <c r="I1407" i="15"/>
  <c r="B1406" i="15"/>
  <c r="L1405" i="15"/>
  <c r="K1405" i="15"/>
  <c r="J1405" i="15"/>
  <c r="I1405" i="15"/>
  <c r="B1404" i="15"/>
  <c r="L1403" i="15"/>
  <c r="K1403" i="15"/>
  <c r="J1403" i="15"/>
  <c r="I1403" i="15"/>
  <c r="B1402" i="15"/>
  <c r="B1401" i="15"/>
  <c r="B1400" i="15"/>
  <c r="L1399" i="15"/>
  <c r="K1399" i="15"/>
  <c r="J1399" i="15"/>
  <c r="I1399" i="15"/>
  <c r="K1398" i="15"/>
  <c r="K1394" i="15" s="1"/>
  <c r="B1398" i="15"/>
  <c r="B1397" i="15"/>
  <c r="B1396" i="15"/>
  <c r="B1395" i="15"/>
  <c r="L1394" i="15"/>
  <c r="J1394" i="15"/>
  <c r="I1394" i="15"/>
  <c r="B1393" i="15"/>
  <c r="B1392" i="15"/>
  <c r="L1391" i="15"/>
  <c r="K1391" i="15"/>
  <c r="J1391" i="15"/>
  <c r="I1391" i="15"/>
  <c r="B1390" i="15"/>
  <c r="L1389" i="15"/>
  <c r="K1389" i="15"/>
  <c r="J1389" i="15"/>
  <c r="I1389" i="15"/>
  <c r="B1388" i="15"/>
  <c r="L1387" i="15"/>
  <c r="K1387" i="15"/>
  <c r="J1387" i="15"/>
  <c r="I1387" i="15"/>
  <c r="B1386" i="15"/>
  <c r="L1385" i="15"/>
  <c r="K1385" i="15"/>
  <c r="J1385" i="15"/>
  <c r="I1385" i="15"/>
  <c r="B1384" i="15"/>
  <c r="B1383" i="15"/>
  <c r="B1382" i="15"/>
  <c r="L1381" i="15"/>
  <c r="K1381" i="15"/>
  <c r="J1381" i="15"/>
  <c r="I1381" i="15"/>
  <c r="B1380" i="15"/>
  <c r="L1379" i="15"/>
  <c r="K1379" i="15"/>
  <c r="J1379" i="15"/>
  <c r="I1379" i="15"/>
  <c r="B1378" i="15"/>
  <c r="L1377" i="15"/>
  <c r="K1377" i="15"/>
  <c r="J1377" i="15"/>
  <c r="I1377" i="15"/>
  <c r="B1373" i="15"/>
  <c r="B1372" i="15"/>
  <c r="B1371" i="15"/>
  <c r="B1370" i="15"/>
  <c r="B1368" i="15"/>
  <c r="B1367" i="15"/>
  <c r="L1366" i="15"/>
  <c r="K1366" i="15"/>
  <c r="J1366" i="15"/>
  <c r="I1366" i="15"/>
  <c r="B1365" i="15"/>
  <c r="B1364" i="15"/>
  <c r="B1363" i="15"/>
  <c r="B1362" i="15"/>
  <c r="L1361" i="15"/>
  <c r="K1361" i="15"/>
  <c r="J1361" i="15"/>
  <c r="I1361" i="15"/>
  <c r="B1360" i="15"/>
  <c r="B1359" i="15"/>
  <c r="B1358" i="15"/>
  <c r="L1357" i="15"/>
  <c r="K1357" i="15"/>
  <c r="J1357" i="15"/>
  <c r="I1357" i="15"/>
  <c r="B1356" i="15"/>
  <c r="B1355" i="15"/>
  <c r="B1354" i="15"/>
  <c r="L1353" i="15"/>
  <c r="K1353" i="15"/>
  <c r="J1353" i="15"/>
  <c r="I1353" i="15"/>
  <c r="B1352" i="15"/>
  <c r="L1351" i="15"/>
  <c r="K1351" i="15"/>
  <c r="J1351" i="15"/>
  <c r="I1351" i="15"/>
  <c r="B1350" i="15"/>
  <c r="B1349" i="15"/>
  <c r="B1348" i="15"/>
  <c r="B1347" i="15"/>
  <c r="B1346" i="15"/>
  <c r="B1345" i="15"/>
  <c r="B1344" i="15"/>
  <c r="B1343" i="15"/>
  <c r="B1342" i="15"/>
  <c r="B1341" i="15"/>
  <c r="B1340" i="15"/>
  <c r="L1339" i="15"/>
  <c r="K1339" i="15"/>
  <c r="J1339" i="15"/>
  <c r="I1339" i="15"/>
  <c r="B1338" i="15"/>
  <c r="L1337" i="15"/>
  <c r="K1337" i="15"/>
  <c r="J1337" i="15"/>
  <c r="I1337" i="15"/>
  <c r="B1336" i="15"/>
  <c r="L1335" i="15"/>
  <c r="K1335" i="15"/>
  <c r="J1335" i="15"/>
  <c r="I1335" i="15"/>
  <c r="B1334" i="15"/>
  <c r="B1333" i="15"/>
  <c r="L1332" i="15"/>
  <c r="K1332" i="15"/>
  <c r="J1332" i="15"/>
  <c r="I1332" i="15"/>
  <c r="B1329" i="15"/>
  <c r="B1328" i="15"/>
  <c r="B1327" i="15"/>
  <c r="L1326" i="15"/>
  <c r="K1326" i="15"/>
  <c r="J1326" i="15"/>
  <c r="I1326" i="15"/>
  <c r="B1325" i="15"/>
  <c r="B1324" i="15"/>
  <c r="L1323" i="15"/>
  <c r="K1323" i="15"/>
  <c r="J1323" i="15"/>
  <c r="I1323" i="15"/>
  <c r="B1322" i="15"/>
  <c r="B1320" i="15"/>
  <c r="B1319" i="15"/>
  <c r="L1318" i="15"/>
  <c r="K1318" i="15"/>
  <c r="J1318" i="15"/>
  <c r="I1318" i="15"/>
  <c r="B1317" i="15"/>
  <c r="B1316" i="15"/>
  <c r="L1315" i="15"/>
  <c r="K1315" i="15"/>
  <c r="J1315" i="15"/>
  <c r="I1315" i="15"/>
  <c r="K1314" i="15"/>
  <c r="K1313" i="15" s="1"/>
  <c r="B1314" i="15"/>
  <c r="L1313" i="15"/>
  <c r="J1313" i="15"/>
  <c r="I1313" i="15"/>
  <c r="B1312" i="15"/>
  <c r="L1311" i="15"/>
  <c r="K1311" i="15"/>
  <c r="J1311" i="15"/>
  <c r="I1311" i="15"/>
  <c r="B1310" i="15"/>
  <c r="L1309" i="15"/>
  <c r="K1309" i="15"/>
  <c r="J1309" i="15"/>
  <c r="I1309" i="15"/>
  <c r="B1308" i="15"/>
  <c r="L1307" i="15"/>
  <c r="K1307" i="15"/>
  <c r="J1307" i="15"/>
  <c r="I1307" i="15"/>
  <c r="B1306" i="15"/>
  <c r="B1305" i="15"/>
  <c r="B1304" i="15"/>
  <c r="L1303" i="15"/>
  <c r="K1303" i="15"/>
  <c r="J1303" i="15"/>
  <c r="I1303" i="15"/>
  <c r="B1302" i="15"/>
  <c r="B1301" i="15"/>
  <c r="L1300" i="15"/>
  <c r="K1300" i="15"/>
  <c r="J1300" i="15"/>
  <c r="I1300" i="15"/>
  <c r="B1299" i="15"/>
  <c r="B1298" i="15"/>
  <c r="B1297" i="15"/>
  <c r="B1296" i="15"/>
  <c r="B1295" i="15"/>
  <c r="B1294" i="15"/>
  <c r="L1293" i="15"/>
  <c r="K1293" i="15"/>
  <c r="J1293" i="15"/>
  <c r="I1293" i="15"/>
  <c r="B1290" i="15"/>
  <c r="B1289" i="15"/>
  <c r="K1288" i="15"/>
  <c r="K1279" i="15" s="1"/>
  <c r="B1288" i="15"/>
  <c r="B1287" i="15"/>
  <c r="B1286" i="15"/>
  <c r="B1285" i="15"/>
  <c r="B1284" i="15"/>
  <c r="B1283" i="15"/>
  <c r="B1282" i="15"/>
  <c r="B1281" i="15"/>
  <c r="B1280" i="15"/>
  <c r="L1279" i="15"/>
  <c r="J1279" i="15"/>
  <c r="I1279" i="15"/>
  <c r="B1278" i="15"/>
  <c r="B1277" i="15"/>
  <c r="L1276" i="15"/>
  <c r="K1276" i="15"/>
  <c r="J1276" i="15"/>
  <c r="I1276" i="15"/>
  <c r="B1275" i="15"/>
  <c r="B1274" i="15"/>
  <c r="L1273" i="15"/>
  <c r="K1273" i="15"/>
  <c r="J1273" i="15"/>
  <c r="I1273" i="15"/>
  <c r="B1272" i="15"/>
  <c r="B1271" i="15"/>
  <c r="B1270" i="15"/>
  <c r="L1269" i="15"/>
  <c r="K1269" i="15"/>
  <c r="J1269" i="15"/>
  <c r="I1269" i="15"/>
  <c r="B1268" i="15"/>
  <c r="B1267" i="15"/>
  <c r="L1266" i="15"/>
  <c r="K1266" i="15"/>
  <c r="J1266" i="15"/>
  <c r="I1266" i="15"/>
  <c r="B1265" i="15"/>
  <c r="B1264" i="15"/>
  <c r="B1263" i="15"/>
  <c r="B1262" i="15"/>
  <c r="L1261" i="15"/>
  <c r="K1261" i="15"/>
  <c r="J1261" i="15"/>
  <c r="I1261" i="15"/>
  <c r="B1260" i="15"/>
  <c r="B1259" i="15"/>
  <c r="B1258" i="15"/>
  <c r="B1257" i="15"/>
  <c r="B1256" i="15"/>
  <c r="B1255" i="15"/>
  <c r="B1254" i="15"/>
  <c r="L1253" i="15"/>
  <c r="K1253" i="15"/>
  <c r="J1253" i="15"/>
  <c r="I1253" i="15"/>
  <c r="B1252" i="15"/>
  <c r="B1251" i="15"/>
  <c r="B1250" i="15"/>
  <c r="B1249" i="15"/>
  <c r="B1248" i="15"/>
  <c r="B1247" i="15"/>
  <c r="L1246" i="15"/>
  <c r="K1246" i="15"/>
  <c r="J1246" i="15"/>
  <c r="I1246" i="15"/>
  <c r="B1245" i="15"/>
  <c r="B1244" i="15"/>
  <c r="B1243" i="15"/>
  <c r="B1242" i="15"/>
  <c r="B1241" i="15"/>
  <c r="B1240" i="15"/>
  <c r="B1239" i="15"/>
  <c r="B1238" i="15"/>
  <c r="B1237" i="15"/>
  <c r="B1236" i="15"/>
  <c r="B1235" i="15"/>
  <c r="B1234" i="15"/>
  <c r="B1233" i="15"/>
  <c r="B1232" i="15"/>
  <c r="B1231" i="15"/>
  <c r="B1230" i="15"/>
  <c r="B1229" i="15"/>
  <c r="L1228" i="15"/>
  <c r="K1228" i="15"/>
  <c r="J1228" i="15"/>
  <c r="I1228" i="15"/>
  <c r="B1227" i="15"/>
  <c r="B1226" i="15"/>
  <c r="B1225" i="15"/>
  <c r="B1224" i="15"/>
  <c r="B1223" i="15"/>
  <c r="B1222" i="15"/>
  <c r="B1221" i="15"/>
  <c r="L1220" i="15"/>
  <c r="K1220" i="15"/>
  <c r="J1220" i="15"/>
  <c r="I1220" i="15"/>
  <c r="B1219" i="15"/>
  <c r="B1218" i="15"/>
  <c r="B1217" i="15"/>
  <c r="B1216" i="15"/>
  <c r="B1215" i="15"/>
  <c r="B1214" i="15"/>
  <c r="B1213" i="15"/>
  <c r="B1212" i="15"/>
  <c r="B1211" i="15"/>
  <c r="B1210" i="15"/>
  <c r="B1209" i="15"/>
  <c r="B1206" i="15"/>
  <c r="B1205" i="15"/>
  <c r="B1204" i="15"/>
  <c r="B1203" i="15"/>
  <c r="B1202" i="15"/>
  <c r="B1201" i="15"/>
  <c r="B1200" i="15"/>
  <c r="B1199" i="15"/>
  <c r="B1198" i="15"/>
  <c r="B1197" i="15"/>
  <c r="B1193" i="15"/>
  <c r="B1192" i="15"/>
  <c r="B1191" i="15"/>
  <c r="B1190" i="15"/>
  <c r="B1189" i="15"/>
  <c r="B1188" i="15"/>
  <c r="B1187" i="15"/>
  <c r="B1186" i="15"/>
  <c r="B1185" i="15"/>
  <c r="B1184" i="15"/>
  <c r="B1183" i="15"/>
  <c r="B1182" i="15"/>
  <c r="B1181" i="15"/>
  <c r="B1180" i="15"/>
  <c r="B1179" i="15"/>
  <c r="B1178" i="15"/>
  <c r="B1177" i="15"/>
  <c r="B1176" i="15"/>
  <c r="B1175" i="15"/>
  <c r="B1174" i="15"/>
  <c r="B1173" i="15"/>
  <c r="B1171" i="15"/>
  <c r="K1170" i="15"/>
  <c r="K1152" i="15" s="1"/>
  <c r="B1170" i="15"/>
  <c r="B1169" i="15"/>
  <c r="B1168" i="15"/>
  <c r="B1167" i="15"/>
  <c r="B1166" i="15"/>
  <c r="B1165" i="15"/>
  <c r="B1164" i="15"/>
  <c r="B1163" i="15"/>
  <c r="B1162" i="15"/>
  <c r="B1161" i="15"/>
  <c r="B1160" i="15"/>
  <c r="B1159" i="15"/>
  <c r="B1158" i="15"/>
  <c r="B1157" i="15"/>
  <c r="B1156" i="15"/>
  <c r="B1155" i="15"/>
  <c r="B1154" i="15"/>
  <c r="B1153" i="15"/>
  <c r="B1149" i="15"/>
  <c r="B1148" i="15"/>
  <c r="B1147" i="15"/>
  <c r="B1146" i="15"/>
  <c r="B1145" i="15"/>
  <c r="B1144" i="15"/>
  <c r="B1143" i="15"/>
  <c r="B1142" i="15"/>
  <c r="B1141" i="15"/>
  <c r="B1140" i="15"/>
  <c r="B1139" i="15"/>
  <c r="B1138" i="15"/>
  <c r="B1137" i="15"/>
  <c r="B1136" i="15"/>
  <c r="B1135" i="15"/>
  <c r="B1134" i="15"/>
  <c r="B1133" i="15"/>
  <c r="B1132" i="15"/>
  <c r="L1131" i="15"/>
  <c r="K1131" i="15"/>
  <c r="J1131" i="15"/>
  <c r="I1131" i="15"/>
  <c r="B1124" i="15"/>
  <c r="B1123" i="15"/>
  <c r="B1122" i="15"/>
  <c r="B1121" i="15"/>
  <c r="B1120" i="15"/>
  <c r="B1119" i="15"/>
  <c r="B1118" i="15"/>
  <c r="B1117" i="15"/>
  <c r="B1116" i="15"/>
  <c r="B1115" i="15"/>
  <c r="B1114" i="15"/>
  <c r="B1113" i="15"/>
  <c r="B1112" i="15"/>
  <c r="B1111" i="15"/>
  <c r="B1110" i="15"/>
  <c r="B1109" i="15"/>
  <c r="B1108" i="15"/>
  <c r="B1107" i="15"/>
  <c r="B1106" i="15"/>
  <c r="B1105" i="15"/>
  <c r="B1104" i="15"/>
  <c r="B1103" i="15"/>
  <c r="B1102" i="15"/>
  <c r="B1101" i="15"/>
  <c r="B1100" i="15"/>
  <c r="B1099" i="15"/>
  <c r="B1098" i="15"/>
  <c r="B1097" i="15"/>
  <c r="B1096" i="15"/>
  <c r="B1095" i="15"/>
  <c r="B1094" i="15"/>
  <c r="B1093" i="15"/>
  <c r="B1092" i="15"/>
  <c r="B1091" i="15"/>
  <c r="B1090" i="15"/>
  <c r="B1089" i="15"/>
  <c r="B1088" i="15"/>
  <c r="B1087" i="15"/>
  <c r="B1086" i="15"/>
  <c r="B1085" i="15"/>
  <c r="B1084" i="15"/>
  <c r="B1083" i="15"/>
  <c r="B1082" i="15"/>
  <c r="B1081" i="15"/>
  <c r="B1080" i="15"/>
  <c r="B1079" i="15"/>
  <c r="B1078" i="15"/>
  <c r="B1077" i="15"/>
  <c r="B1076" i="15"/>
  <c r="B1075" i="15"/>
  <c r="B1074" i="15"/>
  <c r="B1073" i="15"/>
  <c r="B1072" i="15"/>
  <c r="B1071" i="15"/>
  <c r="B1070" i="15"/>
  <c r="B1069" i="15"/>
  <c r="B1068" i="15"/>
  <c r="B1067" i="15"/>
  <c r="B1066" i="15"/>
  <c r="B1065" i="15"/>
  <c r="B1064" i="15"/>
  <c r="B1063" i="15"/>
  <c r="B1062" i="15"/>
  <c r="B1061" i="15"/>
  <c r="B1060" i="15"/>
  <c r="B1059" i="15"/>
  <c r="B1058" i="15"/>
  <c r="B1057" i="15"/>
  <c r="B1056" i="15"/>
  <c r="B1055" i="15"/>
  <c r="B1054" i="15"/>
  <c r="B1053" i="15"/>
  <c r="B1052" i="15"/>
  <c r="B1051" i="15"/>
  <c r="B1050" i="15"/>
  <c r="B1049" i="15"/>
  <c r="B1047" i="15"/>
  <c r="B1046" i="15"/>
  <c r="B1045" i="15"/>
  <c r="B1044" i="15"/>
  <c r="B1043" i="15"/>
  <c r="B1042" i="15"/>
  <c r="B1041" i="15"/>
  <c r="B1040" i="15"/>
  <c r="B1039" i="15"/>
  <c r="B1038" i="15"/>
  <c r="B1037" i="15"/>
  <c r="B1036" i="15"/>
  <c r="B1035" i="15"/>
  <c r="B1034" i="15"/>
  <c r="B1033" i="15"/>
  <c r="B1032" i="15"/>
  <c r="B1031" i="15"/>
  <c r="B1030" i="15"/>
  <c r="B1029" i="15"/>
  <c r="B1028" i="15"/>
  <c r="B1027" i="15"/>
  <c r="B1026" i="15"/>
  <c r="B1023" i="15"/>
  <c r="L1022" i="15"/>
  <c r="K1022" i="15"/>
  <c r="J1022" i="15"/>
  <c r="I1022" i="15"/>
  <c r="U1022" i="15" s="1"/>
  <c r="Y1021" i="15"/>
  <c r="B1021" i="15"/>
  <c r="V1020" i="15"/>
  <c r="C48" i="14"/>
  <c r="L1020" i="15"/>
  <c r="K1020" i="15"/>
  <c r="J1020" i="15"/>
  <c r="I1020" i="15"/>
  <c r="U1020" i="15" s="1"/>
  <c r="B1019" i="15"/>
  <c r="B1018" i="15"/>
  <c r="Y1017" i="15"/>
  <c r="B1017" i="15"/>
  <c r="L1016" i="15"/>
  <c r="K1016" i="15"/>
  <c r="J1016" i="15"/>
  <c r="I1016" i="15"/>
  <c r="U1016" i="15" s="1"/>
  <c r="B1015" i="15"/>
  <c r="B1014" i="15"/>
  <c r="B1013" i="15"/>
  <c r="B1012" i="15"/>
  <c r="B1011" i="15"/>
  <c r="Y1010" i="15"/>
  <c r="B1010" i="15"/>
  <c r="L1009" i="15"/>
  <c r="K1009" i="15"/>
  <c r="J1009" i="15"/>
  <c r="I1009" i="15"/>
  <c r="U1009" i="15" s="1"/>
  <c r="B1008" i="15"/>
  <c r="V1007" i="15"/>
  <c r="L1007" i="15"/>
  <c r="K1007" i="15"/>
  <c r="J1007" i="15"/>
  <c r="I1007" i="15"/>
  <c r="U1007" i="15" s="1"/>
  <c r="B1006" i="15"/>
  <c r="L1005" i="15"/>
  <c r="K1005" i="15"/>
  <c r="J1005" i="15"/>
  <c r="I1005" i="15"/>
  <c r="U1005" i="15" s="1"/>
  <c r="B1004" i="15"/>
  <c r="L1003" i="15"/>
  <c r="K1003" i="15"/>
  <c r="J1003" i="15"/>
  <c r="I1003" i="15"/>
  <c r="U1003" i="15" s="1"/>
  <c r="B1002" i="15"/>
  <c r="B1001" i="15"/>
  <c r="Y1000" i="15"/>
  <c r="B1000" i="15"/>
  <c r="B999" i="15"/>
  <c r="Y998" i="15"/>
  <c r="B998" i="15"/>
  <c r="L997" i="15"/>
  <c r="K997" i="15"/>
  <c r="J997" i="15"/>
  <c r="I997" i="15"/>
  <c r="U997" i="15" s="1"/>
  <c r="Y996" i="15"/>
  <c r="B996" i="15"/>
  <c r="V995" i="15"/>
  <c r="L995" i="15"/>
  <c r="K995" i="15"/>
  <c r="J995" i="15"/>
  <c r="I995" i="15"/>
  <c r="U995" i="15" s="1"/>
  <c r="B994" i="15"/>
  <c r="V993" i="15"/>
  <c r="L993" i="15"/>
  <c r="K993" i="15"/>
  <c r="J993" i="15"/>
  <c r="I993" i="15"/>
  <c r="U993" i="15" s="1"/>
  <c r="Y992" i="15"/>
  <c r="B992" i="15"/>
  <c r="V991" i="15"/>
  <c r="L991" i="15"/>
  <c r="K991" i="15"/>
  <c r="J991" i="15"/>
  <c r="I991" i="15"/>
  <c r="U991" i="15" s="1"/>
  <c r="B990" i="15"/>
  <c r="L989" i="15"/>
  <c r="K989" i="15"/>
  <c r="J989" i="15"/>
  <c r="I989" i="15"/>
  <c r="U989" i="15" s="1"/>
  <c r="B988" i="15"/>
  <c r="B987" i="15"/>
  <c r="B986" i="15"/>
  <c r="L985" i="15"/>
  <c r="K985" i="15"/>
  <c r="J985" i="15"/>
  <c r="I985" i="15"/>
  <c r="U985" i="15" s="1"/>
  <c r="B984" i="15"/>
  <c r="B983" i="15"/>
  <c r="Y982" i="15"/>
  <c r="B982" i="15"/>
  <c r="B981" i="15"/>
  <c r="Y980" i="15"/>
  <c r="B980" i="15"/>
  <c r="Y979" i="15"/>
  <c r="B979" i="15"/>
  <c r="Y978" i="15"/>
  <c r="B978" i="15"/>
  <c r="L977" i="15"/>
  <c r="K977" i="15"/>
  <c r="J977" i="15"/>
  <c r="I977" i="15"/>
  <c r="U977" i="15" s="1"/>
  <c r="B976" i="15"/>
  <c r="Y975" i="15"/>
  <c r="B975" i="15"/>
  <c r="B974" i="15"/>
  <c r="Y973" i="15"/>
  <c r="B973" i="15"/>
  <c r="L972" i="15"/>
  <c r="K972" i="15"/>
  <c r="J972" i="15"/>
  <c r="I972" i="15"/>
  <c r="U972" i="15" s="1"/>
  <c r="B971" i="15"/>
  <c r="K970" i="15"/>
  <c r="K968" i="15" s="1"/>
  <c r="B970" i="15"/>
  <c r="B969" i="15"/>
  <c r="L968" i="15"/>
  <c r="J968" i="15"/>
  <c r="I968" i="15"/>
  <c r="U968" i="15" s="1"/>
  <c r="B967" i="15"/>
  <c r="L966" i="15"/>
  <c r="K966" i="15"/>
  <c r="J966" i="15"/>
  <c r="I966" i="15"/>
  <c r="U966" i="15" s="1"/>
  <c r="B965" i="15"/>
  <c r="B964" i="15"/>
  <c r="L963" i="15"/>
  <c r="K963" i="15"/>
  <c r="J963" i="15"/>
  <c r="I963" i="15"/>
  <c r="U963" i="15" s="1"/>
  <c r="Y962" i="15"/>
  <c r="B962" i="15"/>
  <c r="V961" i="15"/>
  <c r="L961" i="15"/>
  <c r="K961" i="15"/>
  <c r="J961" i="15"/>
  <c r="I961" i="15"/>
  <c r="U961" i="15" s="1"/>
  <c r="Y960" i="15"/>
  <c r="B960" i="15"/>
  <c r="L959" i="15"/>
  <c r="K959" i="15"/>
  <c r="J959" i="15"/>
  <c r="I959" i="15"/>
  <c r="U959" i="15" s="1"/>
  <c r="Y958" i="15"/>
  <c r="B958" i="15"/>
  <c r="L957" i="15"/>
  <c r="K957" i="15"/>
  <c r="J957" i="15"/>
  <c r="I957" i="15"/>
  <c r="U957" i="15" s="1"/>
  <c r="Y956" i="15"/>
  <c r="B956" i="15"/>
  <c r="V955" i="15"/>
  <c r="L955" i="15"/>
  <c r="K955" i="15"/>
  <c r="J955" i="15"/>
  <c r="I955" i="15"/>
  <c r="U955" i="15" s="1"/>
  <c r="B954" i="15"/>
  <c r="Y953" i="15"/>
  <c r="B953" i="15"/>
  <c r="B952" i="15"/>
  <c r="L951" i="15"/>
  <c r="K951" i="15"/>
  <c r="J951" i="15"/>
  <c r="I951" i="15"/>
  <c r="B947" i="15"/>
  <c r="U946" i="15"/>
  <c r="Y945" i="15"/>
  <c r="B945" i="15"/>
  <c r="Y944" i="15"/>
  <c r="B944" i="15"/>
  <c r="Y943" i="15"/>
  <c r="B943" i="15"/>
  <c r="Y942" i="15"/>
  <c r="B942" i="15"/>
  <c r="Y941" i="15"/>
  <c r="B941" i="15"/>
  <c r="B940" i="15"/>
  <c r="L939" i="15"/>
  <c r="K939" i="15"/>
  <c r="J939" i="15"/>
  <c r="I939" i="15"/>
  <c r="U939" i="15" s="1"/>
  <c r="Y938" i="15"/>
  <c r="B938" i="15"/>
  <c r="V937" i="15"/>
  <c r="L937" i="15"/>
  <c r="K937" i="15"/>
  <c r="J937" i="15"/>
  <c r="I937" i="15"/>
  <c r="U937" i="15" s="1"/>
  <c r="B936" i="15"/>
  <c r="B934" i="15"/>
  <c r="L933" i="15"/>
  <c r="K933" i="15"/>
  <c r="J933" i="15"/>
  <c r="I933" i="15"/>
  <c r="U933" i="15" s="1"/>
  <c r="B932" i="15"/>
  <c r="B931" i="15"/>
  <c r="Y930" i="15"/>
  <c r="B930" i="15"/>
  <c r="Y929" i="15"/>
  <c r="B929" i="15"/>
  <c r="B928" i="15"/>
  <c r="L927" i="15"/>
  <c r="K927" i="15"/>
  <c r="J927" i="15"/>
  <c r="I927" i="15"/>
  <c r="U927" i="15" s="1"/>
  <c r="Y926" i="15"/>
  <c r="B926" i="15"/>
  <c r="B925" i="15"/>
  <c r="B924" i="15"/>
  <c r="L923" i="15"/>
  <c r="K923" i="15"/>
  <c r="J923" i="15"/>
  <c r="I923" i="15"/>
  <c r="U923" i="15" s="1"/>
  <c r="Y922" i="15"/>
  <c r="B922" i="15"/>
  <c r="V921" i="15"/>
  <c r="L921" i="15"/>
  <c r="K921" i="15"/>
  <c r="J921" i="15"/>
  <c r="I921" i="15"/>
  <c r="U921" i="15" s="1"/>
  <c r="Y920" i="15"/>
  <c r="B920" i="15"/>
  <c r="V919" i="15"/>
  <c r="L919" i="15"/>
  <c r="K919" i="15"/>
  <c r="J919" i="15"/>
  <c r="I919" i="15"/>
  <c r="U919" i="15" s="1"/>
  <c r="B918" i="15"/>
  <c r="L917" i="15"/>
  <c r="K917" i="15"/>
  <c r="J917" i="15"/>
  <c r="I917" i="15"/>
  <c r="U917" i="15" s="1"/>
  <c r="B916" i="15"/>
  <c r="Y915" i="15"/>
  <c r="B915" i="15"/>
  <c r="B914" i="15"/>
  <c r="L913" i="15"/>
  <c r="K913" i="15"/>
  <c r="J913" i="15"/>
  <c r="I913" i="15"/>
  <c r="U913" i="15" s="1"/>
  <c r="Y912" i="15"/>
  <c r="B912" i="15"/>
  <c r="V911" i="15"/>
  <c r="L911" i="15"/>
  <c r="K911" i="15"/>
  <c r="J911" i="15"/>
  <c r="I911" i="15"/>
  <c r="U911" i="15" s="1"/>
  <c r="K910" i="15"/>
  <c r="K907" i="15" s="1"/>
  <c r="B910" i="15"/>
  <c r="Y909" i="15"/>
  <c r="B909" i="15"/>
  <c r="Y908" i="15"/>
  <c r="B908" i="15"/>
  <c r="V907" i="15"/>
  <c r="L907" i="15"/>
  <c r="J907" i="15"/>
  <c r="I907" i="15"/>
  <c r="U907" i="15" s="1"/>
  <c r="Y906" i="15"/>
  <c r="K906" i="15"/>
  <c r="K898" i="15" s="1"/>
  <c r="B906" i="15"/>
  <c r="Y905" i="15"/>
  <c r="B905" i="15"/>
  <c r="Y904" i="15"/>
  <c r="B904" i="15"/>
  <c r="Y903" i="15"/>
  <c r="B903" i="15"/>
  <c r="B902" i="15"/>
  <c r="Y901" i="15"/>
  <c r="B901" i="15"/>
  <c r="Y900" i="15"/>
  <c r="B900" i="15"/>
  <c r="B899" i="15"/>
  <c r="L898" i="15"/>
  <c r="J898" i="15"/>
  <c r="I898" i="15"/>
  <c r="U898" i="15" s="1"/>
  <c r="Y897" i="15"/>
  <c r="B897" i="15"/>
  <c r="B896" i="15"/>
  <c r="L895" i="15"/>
  <c r="K895" i="15"/>
  <c r="J895" i="15"/>
  <c r="I895" i="15"/>
  <c r="U895" i="15" s="1"/>
  <c r="B894" i="15"/>
  <c r="Y893" i="15"/>
  <c r="B893" i="15"/>
  <c r="L892" i="15"/>
  <c r="K892" i="15"/>
  <c r="J892" i="15"/>
  <c r="I892" i="15"/>
  <c r="U892" i="15" s="1"/>
  <c r="B891" i="15"/>
  <c r="L890" i="15"/>
  <c r="K890" i="15"/>
  <c r="J890" i="15"/>
  <c r="I890" i="15"/>
  <c r="U890" i="15" s="1"/>
  <c r="Y889" i="15"/>
  <c r="B889" i="15"/>
  <c r="Y888" i="15"/>
  <c r="B888" i="15"/>
  <c r="B887" i="15"/>
  <c r="L886" i="15"/>
  <c r="K886" i="15"/>
  <c r="J886" i="15"/>
  <c r="I886" i="15"/>
  <c r="U886" i="15" s="1"/>
  <c r="Y885" i="15"/>
  <c r="B885" i="15"/>
  <c r="Y884" i="15"/>
  <c r="B884" i="15"/>
  <c r="L883" i="15"/>
  <c r="K883" i="15"/>
  <c r="J883" i="15"/>
  <c r="I883" i="15"/>
  <c r="U883" i="15" s="1"/>
  <c r="B882" i="15"/>
  <c r="B881" i="15"/>
  <c r="Y880" i="15"/>
  <c r="B880" i="15"/>
  <c r="B879" i="15"/>
  <c r="B878" i="15"/>
  <c r="B877" i="15"/>
  <c r="Y876" i="15"/>
  <c r="B876" i="15"/>
  <c r="B875" i="15"/>
  <c r="Y874" i="15"/>
  <c r="B874" i="15"/>
  <c r="Y873" i="15"/>
  <c r="B873" i="15"/>
  <c r="B872" i="15"/>
  <c r="L871" i="15"/>
  <c r="K871" i="15"/>
  <c r="J871" i="15"/>
  <c r="I871" i="15"/>
  <c r="U871" i="15" s="1"/>
  <c r="Y870" i="15"/>
  <c r="B870" i="15"/>
  <c r="B869" i="15"/>
  <c r="L868" i="15"/>
  <c r="K868" i="15"/>
  <c r="J868" i="15"/>
  <c r="I868" i="15"/>
  <c r="U868" i="15" s="1"/>
  <c r="B867" i="15"/>
  <c r="L866" i="15"/>
  <c r="K866" i="15"/>
  <c r="J866" i="15"/>
  <c r="I866" i="15"/>
  <c r="U866" i="15" s="1"/>
  <c r="B865" i="15"/>
  <c r="L864" i="15"/>
  <c r="K864" i="15"/>
  <c r="J864" i="15"/>
  <c r="I864" i="15"/>
  <c r="U864" i="15" s="1"/>
  <c r="B863" i="15"/>
  <c r="V862" i="15"/>
  <c r="L862" i="15"/>
  <c r="K862" i="15"/>
  <c r="J862" i="15"/>
  <c r="I862" i="15"/>
  <c r="U862" i="15" s="1"/>
  <c r="B861" i="15"/>
  <c r="V860" i="15"/>
  <c r="L860" i="15"/>
  <c r="K860" i="15"/>
  <c r="J860" i="15"/>
  <c r="I860" i="15"/>
  <c r="U860" i="15" s="1"/>
  <c r="B859" i="15"/>
  <c r="L858" i="15"/>
  <c r="K858" i="15"/>
  <c r="J858" i="15"/>
  <c r="I858" i="15"/>
  <c r="U858" i="15" s="1"/>
  <c r="B857" i="15"/>
  <c r="L856" i="15"/>
  <c r="K856" i="15"/>
  <c r="J856" i="15"/>
  <c r="I856" i="15"/>
  <c r="U856" i="15" s="1"/>
  <c r="B855" i="15"/>
  <c r="B854" i="15"/>
  <c r="L853" i="15"/>
  <c r="K853" i="15"/>
  <c r="J853" i="15"/>
  <c r="I853" i="15"/>
  <c r="U853" i="15" s="1"/>
  <c r="B852" i="15"/>
  <c r="B851" i="15"/>
  <c r="Y850" i="15"/>
  <c r="B850" i="15"/>
  <c r="Y849" i="15"/>
  <c r="B849" i="15"/>
  <c r="Y848" i="15"/>
  <c r="B848" i="15"/>
  <c r="B847" i="15"/>
  <c r="L846" i="15"/>
  <c r="K846" i="15"/>
  <c r="J846" i="15"/>
  <c r="I846" i="15"/>
  <c r="U846" i="15" s="1"/>
  <c r="B845" i="15"/>
  <c r="B844" i="15"/>
  <c r="Y843" i="15"/>
  <c r="B843" i="15"/>
  <c r="K842" i="15"/>
  <c r="K832" i="15" s="1"/>
  <c r="B842" i="15"/>
  <c r="Y841" i="15"/>
  <c r="B841" i="15"/>
  <c r="B840" i="15"/>
  <c r="Y839" i="15"/>
  <c r="B839" i="15"/>
  <c r="B838" i="15"/>
  <c r="B837" i="15"/>
  <c r="B836" i="15"/>
  <c r="Y835" i="15"/>
  <c r="B835" i="15"/>
  <c r="B834" i="15"/>
  <c r="B833" i="15"/>
  <c r="L832" i="15"/>
  <c r="J832" i="15"/>
  <c r="I832" i="15"/>
  <c r="U832" i="15" s="1"/>
  <c r="B831" i="15"/>
  <c r="L830" i="15"/>
  <c r="K830" i="15"/>
  <c r="J830" i="15"/>
  <c r="I830" i="15"/>
  <c r="U830" i="15" s="1"/>
  <c r="B829" i="15"/>
  <c r="L828" i="15"/>
  <c r="K828" i="15"/>
  <c r="J828" i="15"/>
  <c r="I828" i="15"/>
  <c r="U828" i="15" s="1"/>
  <c r="B827" i="15"/>
  <c r="B826" i="15"/>
  <c r="L825" i="15"/>
  <c r="K825" i="15"/>
  <c r="J825" i="15"/>
  <c r="I825" i="15"/>
  <c r="U825" i="15" s="1"/>
  <c r="B824" i="15"/>
  <c r="L823" i="15"/>
  <c r="K823" i="15"/>
  <c r="J823" i="15"/>
  <c r="I823" i="15"/>
  <c r="U823" i="15" s="1"/>
  <c r="B822" i="15"/>
  <c r="B821" i="15"/>
  <c r="Y820" i="15"/>
  <c r="B820" i="15"/>
  <c r="Y819" i="15"/>
  <c r="B819" i="15"/>
  <c r="L818" i="15"/>
  <c r="K818" i="15"/>
  <c r="J818" i="15"/>
  <c r="I818" i="15"/>
  <c r="U818" i="15" s="1"/>
  <c r="B813" i="15"/>
  <c r="L812" i="15"/>
  <c r="K812" i="15"/>
  <c r="J812" i="15"/>
  <c r="I812" i="15"/>
  <c r="U812" i="15" s="1"/>
  <c r="Y811" i="15"/>
  <c r="B811" i="15"/>
  <c r="B810" i="15"/>
  <c r="B809" i="15"/>
  <c r="B808" i="15"/>
  <c r="B806" i="15"/>
  <c r="B805" i="15"/>
  <c r="L804" i="15"/>
  <c r="K804" i="15"/>
  <c r="J804" i="15"/>
  <c r="I804" i="15"/>
  <c r="U804" i="15" s="1"/>
  <c r="Y803" i="15"/>
  <c r="B803" i="15"/>
  <c r="B802" i="15"/>
  <c r="Y801" i="15"/>
  <c r="B801" i="15"/>
  <c r="Y800" i="15"/>
  <c r="B800" i="15"/>
  <c r="B799" i="15"/>
  <c r="B798" i="15"/>
  <c r="Y797" i="15"/>
  <c r="B797" i="15"/>
  <c r="B796" i="15"/>
  <c r="Y795" i="15"/>
  <c r="B795" i="15"/>
  <c r="B794" i="15"/>
  <c r="Y793" i="15"/>
  <c r="B793" i="15"/>
  <c r="Y792" i="15"/>
  <c r="B792" i="15"/>
  <c r="Y791" i="15"/>
  <c r="B791" i="15"/>
  <c r="Y790" i="15"/>
  <c r="B790" i="15"/>
  <c r="Y789" i="15"/>
  <c r="B789" i="15"/>
  <c r="Y788" i="15"/>
  <c r="B788" i="15"/>
  <c r="B787" i="15"/>
  <c r="B786" i="15"/>
  <c r="B785" i="15"/>
  <c r="U782" i="15"/>
  <c r="Y781" i="15"/>
  <c r="B781" i="15"/>
  <c r="Y780" i="15"/>
  <c r="B780" i="15"/>
  <c r="Y779" i="15"/>
  <c r="B779" i="15"/>
  <c r="Y778" i="15"/>
  <c r="B778" i="15"/>
  <c r="Y777" i="15"/>
  <c r="B777" i="15"/>
  <c r="Y776" i="15"/>
  <c r="B776" i="15"/>
  <c r="Y775" i="15"/>
  <c r="B775" i="15"/>
  <c r="Y774" i="15"/>
  <c r="B774" i="15"/>
  <c r="Y773" i="15"/>
  <c r="B773" i="15"/>
  <c r="B772" i="15"/>
  <c r="Y771" i="15"/>
  <c r="B771" i="15"/>
  <c r="B770" i="15"/>
  <c r="B769" i="15"/>
  <c r="B768" i="15"/>
  <c r="Y767" i="15"/>
  <c r="B767" i="15"/>
  <c r="L766" i="15"/>
  <c r="K766" i="15"/>
  <c r="J766" i="15"/>
  <c r="I766" i="15"/>
  <c r="U766" i="15" s="1"/>
  <c r="Y765" i="15"/>
  <c r="B765" i="15"/>
  <c r="Y764" i="15"/>
  <c r="B764" i="15"/>
  <c r="Y763" i="15"/>
  <c r="B763" i="15"/>
  <c r="Y762" i="15"/>
  <c r="B762" i="15"/>
  <c r="Y761" i="15"/>
  <c r="B761" i="15"/>
  <c r="B760" i="15"/>
  <c r="Y759" i="15"/>
  <c r="B759" i="15"/>
  <c r="Y758" i="15"/>
  <c r="B758" i="15"/>
  <c r="Y757" i="15"/>
  <c r="B757" i="15"/>
  <c r="Y756" i="15"/>
  <c r="B756" i="15"/>
  <c r="Y755" i="15"/>
  <c r="B755" i="15"/>
  <c r="Y754" i="15"/>
  <c r="B754" i="15"/>
  <c r="Y753" i="15"/>
  <c r="B753" i="15"/>
  <c r="B752" i="15"/>
  <c r="B751" i="15"/>
  <c r="Y750" i="15"/>
  <c r="B750" i="15"/>
  <c r="Y749" i="15"/>
  <c r="B749" i="15"/>
  <c r="B748" i="15"/>
  <c r="Y747" i="15"/>
  <c r="B747" i="15"/>
  <c r="Y746" i="15"/>
  <c r="B746" i="15"/>
  <c r="Y745" i="15"/>
  <c r="B745" i="15"/>
  <c r="Y744" i="15"/>
  <c r="B744" i="15"/>
  <c r="Y743" i="15"/>
  <c r="B743" i="15"/>
  <c r="Y742" i="15"/>
  <c r="B742" i="15"/>
  <c r="Y741" i="15"/>
  <c r="B741" i="15"/>
  <c r="Y740" i="15"/>
  <c r="B740" i="15"/>
  <c r="Y739" i="15"/>
  <c r="B739" i="15"/>
  <c r="Y738" i="15"/>
  <c r="B738" i="15"/>
  <c r="Y737" i="15"/>
  <c r="B737" i="15"/>
  <c r="Y736" i="15"/>
  <c r="B736" i="15"/>
  <c r="Y735" i="15"/>
  <c r="B735" i="15"/>
  <c r="Y734" i="15"/>
  <c r="B734" i="15"/>
  <c r="Y733" i="15"/>
  <c r="B733" i="15"/>
  <c r="Y732" i="15"/>
  <c r="B732" i="15"/>
  <c r="Y731" i="15"/>
  <c r="B731" i="15"/>
  <c r="Y730" i="15"/>
  <c r="B730" i="15"/>
  <c r="Y729" i="15"/>
  <c r="B729" i="15"/>
  <c r="Y728" i="15"/>
  <c r="B728" i="15"/>
  <c r="Y727" i="15"/>
  <c r="B727" i="15"/>
  <c r="Y726" i="15"/>
  <c r="B726" i="15"/>
  <c r="Y725" i="15"/>
  <c r="B725" i="15"/>
  <c r="Y724" i="15"/>
  <c r="B724" i="15"/>
  <c r="Y723" i="15"/>
  <c r="B723" i="15"/>
  <c r="B722" i="15"/>
  <c r="Y721" i="15"/>
  <c r="B721" i="15"/>
  <c r="B720" i="15"/>
  <c r="B719" i="15"/>
  <c r="Y718" i="15"/>
  <c r="B718" i="15"/>
  <c r="B717" i="15"/>
  <c r="B716" i="15"/>
  <c r="B715" i="15"/>
  <c r="Y714" i="15"/>
  <c r="B714" i="15"/>
  <c r="Y713" i="15"/>
  <c r="B713" i="15"/>
  <c r="B712" i="15"/>
  <c r="L711" i="15"/>
  <c r="K711" i="15"/>
  <c r="J711" i="15"/>
  <c r="I711" i="15"/>
  <c r="U711" i="15" s="1"/>
  <c r="Y710" i="15"/>
  <c r="B710" i="15"/>
  <c r="B709" i="15"/>
  <c r="Y708" i="15"/>
  <c r="B708" i="15"/>
  <c r="Y707" i="15"/>
  <c r="B707" i="15"/>
  <c r="Y706" i="15"/>
  <c r="B706" i="15"/>
  <c r="Y705" i="15"/>
  <c r="B705" i="15"/>
  <c r="B704" i="15"/>
  <c r="B703" i="15"/>
  <c r="Y702" i="15"/>
  <c r="B702" i="15"/>
  <c r="Y701" i="15"/>
  <c r="B701" i="15"/>
  <c r="Y700" i="15"/>
  <c r="B700" i="15"/>
  <c r="B699" i="15"/>
  <c r="Y698" i="15"/>
  <c r="B698" i="15"/>
  <c r="Y697" i="15"/>
  <c r="B697" i="15"/>
  <c r="Y696" i="15"/>
  <c r="B696" i="15"/>
  <c r="B695" i="15"/>
  <c r="Y694" i="15"/>
  <c r="B694" i="15"/>
  <c r="Y693" i="15"/>
  <c r="B693" i="15"/>
  <c r="Y692" i="15"/>
  <c r="B692" i="15"/>
  <c r="Y691" i="15"/>
  <c r="B691" i="15"/>
  <c r="Y690" i="15"/>
  <c r="B690" i="15"/>
  <c r="Y689" i="15"/>
  <c r="B689" i="15"/>
  <c r="B688" i="15"/>
  <c r="Y687" i="15"/>
  <c r="B687" i="15"/>
  <c r="Y686" i="15"/>
  <c r="B686" i="15"/>
  <c r="Y685" i="15"/>
  <c r="B685" i="15"/>
  <c r="Y684" i="15"/>
  <c r="B684" i="15"/>
  <c r="Y683" i="15"/>
  <c r="B683" i="15"/>
  <c r="Y682" i="15"/>
  <c r="B682" i="15"/>
  <c r="Y681" i="15"/>
  <c r="B681" i="15"/>
  <c r="Y680" i="15"/>
  <c r="B680" i="15"/>
  <c r="B679" i="15"/>
  <c r="Y678" i="15"/>
  <c r="B678" i="15"/>
  <c r="B677" i="15"/>
  <c r="Y676" i="15"/>
  <c r="B676" i="15"/>
  <c r="Y675" i="15"/>
  <c r="B675" i="15"/>
  <c r="Y674" i="15"/>
  <c r="B674" i="15"/>
  <c r="B673" i="15"/>
  <c r="Y672" i="15"/>
  <c r="B672" i="15"/>
  <c r="Y671" i="15"/>
  <c r="B671" i="15"/>
  <c r="B670" i="15"/>
  <c r="Y669" i="15"/>
  <c r="B669" i="15"/>
  <c r="B668" i="15"/>
  <c r="L667" i="15"/>
  <c r="K667" i="15"/>
  <c r="J667" i="15"/>
  <c r="I667" i="15"/>
  <c r="U667" i="15" s="1"/>
  <c r="B666" i="15"/>
  <c r="Y665" i="15"/>
  <c r="B665" i="15"/>
  <c r="B664" i="15"/>
  <c r="B663" i="15"/>
  <c r="Y662" i="15"/>
  <c r="B662" i="15"/>
  <c r="B661" i="15"/>
  <c r="B660" i="15"/>
  <c r="Y659" i="15"/>
  <c r="B659" i="15"/>
  <c r="B658" i="15"/>
  <c r="B657" i="15"/>
  <c r="B656" i="15"/>
  <c r="B655" i="15"/>
  <c r="B654" i="15"/>
  <c r="Y653" i="15"/>
  <c r="B653" i="15"/>
  <c r="B652" i="15"/>
  <c r="Y651" i="15"/>
  <c r="B651" i="15"/>
  <c r="Y650" i="15"/>
  <c r="B650" i="15"/>
  <c r="Y649" i="15"/>
  <c r="B649" i="15"/>
  <c r="B648" i="15"/>
  <c r="Y647" i="15"/>
  <c r="B647" i="15"/>
  <c r="Y646" i="15"/>
  <c r="B646" i="15"/>
  <c r="B645" i="15"/>
  <c r="B644" i="15"/>
  <c r="B643" i="15"/>
  <c r="Y642" i="15"/>
  <c r="B642" i="15"/>
  <c r="Y641" i="15"/>
  <c r="B641" i="15"/>
  <c r="L640" i="15"/>
  <c r="K640" i="15"/>
  <c r="J640" i="15"/>
  <c r="I640" i="15"/>
  <c r="Y638" i="15"/>
  <c r="B638" i="15"/>
  <c r="B636" i="15"/>
  <c r="B635" i="15"/>
  <c r="B634" i="15"/>
  <c r="B633" i="15"/>
  <c r="B632" i="15"/>
  <c r="B631" i="15"/>
  <c r="B630" i="15"/>
  <c r="B629" i="15"/>
  <c r="B628" i="15"/>
  <c r="B627" i="15"/>
  <c r="B626" i="15"/>
  <c r="B625" i="15"/>
  <c r="B624" i="15"/>
  <c r="B623" i="15"/>
  <c r="Y622" i="15"/>
  <c r="B622" i="15"/>
  <c r="B621" i="15"/>
  <c r="B620" i="15"/>
  <c r="Y619" i="15"/>
  <c r="B619" i="15"/>
  <c r="B618" i="15"/>
  <c r="B617" i="15"/>
  <c r="B616" i="15"/>
  <c r="B615" i="15"/>
  <c r="B614" i="15"/>
  <c r="Y613" i="15"/>
  <c r="B613" i="15"/>
  <c r="Y612" i="15"/>
  <c r="B612" i="15"/>
  <c r="Y611" i="15"/>
  <c r="B611" i="15"/>
  <c r="Y610" i="15"/>
  <c r="B610" i="15"/>
  <c r="Y609" i="15"/>
  <c r="B609" i="15"/>
  <c r="Y608" i="15"/>
  <c r="B608" i="15"/>
  <c r="B607" i="15"/>
  <c r="B606" i="15"/>
  <c r="Y605" i="15"/>
  <c r="B605" i="15"/>
  <c r="B604" i="15"/>
  <c r="Y603" i="15"/>
  <c r="B603" i="15"/>
  <c r="Y602" i="15"/>
  <c r="B602" i="15"/>
  <c r="B601" i="15"/>
  <c r="Y600" i="15"/>
  <c r="B600" i="15"/>
  <c r="Y599" i="15"/>
  <c r="B599" i="15"/>
  <c r="B598" i="15"/>
  <c r="B597" i="15"/>
  <c r="Y596" i="15"/>
  <c r="B596" i="15"/>
  <c r="B595" i="15"/>
  <c r="B594" i="15"/>
  <c r="Y593" i="15"/>
  <c r="B593" i="15"/>
  <c r="Y592" i="15"/>
  <c r="B592" i="15"/>
  <c r="Y591" i="15"/>
  <c r="B591" i="15"/>
  <c r="Y590" i="15"/>
  <c r="B590" i="15"/>
  <c r="B589" i="15"/>
  <c r="Y588" i="15"/>
  <c r="B588" i="15"/>
  <c r="B587" i="15"/>
  <c r="B586" i="15"/>
  <c r="Y585" i="15"/>
  <c r="B585" i="15"/>
  <c r="Y584" i="15"/>
  <c r="B584" i="15"/>
  <c r="Y583" i="15"/>
  <c r="B583" i="15"/>
  <c r="B582" i="15"/>
  <c r="B577" i="15"/>
  <c r="Y576" i="15"/>
  <c r="B576" i="15"/>
  <c r="B575" i="15"/>
  <c r="B574" i="15"/>
  <c r="Y573" i="15"/>
  <c r="B573" i="15"/>
  <c r="Y572" i="15"/>
  <c r="B572" i="15"/>
  <c r="Y571" i="15"/>
  <c r="B571" i="15"/>
  <c r="B570" i="15"/>
  <c r="B569" i="15"/>
  <c r="B568" i="15"/>
  <c r="B567" i="15"/>
  <c r="Y566" i="15"/>
  <c r="B566" i="15"/>
  <c r="B565" i="15"/>
  <c r="B564" i="15"/>
  <c r="B563" i="15"/>
  <c r="Y562" i="15"/>
  <c r="B562" i="15"/>
  <c r="Y561" i="15"/>
  <c r="B561" i="15"/>
  <c r="B560" i="15"/>
  <c r="B559" i="15"/>
  <c r="B558" i="15"/>
  <c r="Y557" i="15"/>
  <c r="B557" i="15"/>
  <c r="B556" i="15"/>
  <c r="Y554" i="15"/>
  <c r="B554" i="15"/>
  <c r="Y553" i="15"/>
  <c r="B553" i="15"/>
  <c r="Y552" i="15"/>
  <c r="B552" i="15"/>
  <c r="B549" i="15"/>
  <c r="B548" i="15"/>
  <c r="L547" i="15"/>
  <c r="K547" i="15"/>
  <c r="J547" i="15"/>
  <c r="I547" i="15"/>
  <c r="U547" i="15" s="1"/>
  <c r="Y546" i="15"/>
  <c r="B546" i="15"/>
  <c r="B545" i="15"/>
  <c r="L544" i="15"/>
  <c r="K544" i="15"/>
  <c r="J544" i="15"/>
  <c r="I544" i="15"/>
  <c r="U544" i="15" s="1"/>
  <c r="Y543" i="15"/>
  <c r="B543" i="15"/>
  <c r="B542" i="15"/>
  <c r="Y541" i="15"/>
  <c r="B541" i="15"/>
  <c r="B540" i="15"/>
  <c r="L539" i="15"/>
  <c r="K539" i="15"/>
  <c r="J539" i="15"/>
  <c r="I539" i="15"/>
  <c r="U539" i="15" s="1"/>
  <c r="Y538" i="15"/>
  <c r="B538" i="15"/>
  <c r="Y537" i="15"/>
  <c r="B537" i="15"/>
  <c r="Y536" i="15"/>
  <c r="B536" i="15"/>
  <c r="Y535" i="15"/>
  <c r="B535" i="15"/>
  <c r="Y534" i="15"/>
  <c r="B534" i="15"/>
  <c r="Y533" i="15"/>
  <c r="B533" i="15"/>
  <c r="Y532" i="15"/>
  <c r="B532" i="15"/>
  <c r="Y531" i="15"/>
  <c r="B531" i="15"/>
  <c r="B530" i="15"/>
  <c r="L529" i="15"/>
  <c r="K529" i="15"/>
  <c r="J529" i="15"/>
  <c r="I529" i="15"/>
  <c r="U529" i="15" s="1"/>
  <c r="B528" i="15"/>
  <c r="L527" i="15"/>
  <c r="K527" i="15"/>
  <c r="J527" i="15"/>
  <c r="I527" i="15"/>
  <c r="U527" i="15" s="1"/>
  <c r="B526" i="15"/>
  <c r="B525" i="15"/>
  <c r="L524" i="15"/>
  <c r="K524" i="15"/>
  <c r="J524" i="15"/>
  <c r="I524" i="15"/>
  <c r="U524" i="15" s="1"/>
  <c r="B523" i="15"/>
  <c r="L522" i="15"/>
  <c r="K522" i="15"/>
  <c r="J522" i="15"/>
  <c r="I522" i="15"/>
  <c r="U522" i="15" s="1"/>
  <c r="Y521" i="15"/>
  <c r="B521" i="15"/>
  <c r="B520" i="15"/>
  <c r="B519" i="15"/>
  <c r="Y518" i="15"/>
  <c r="B518" i="15"/>
  <c r="B517" i="15"/>
  <c r="L516" i="15"/>
  <c r="K516" i="15"/>
  <c r="J516" i="15"/>
  <c r="I516" i="15"/>
  <c r="U516" i="15" s="1"/>
  <c r="Y515" i="15"/>
  <c r="B515" i="15"/>
  <c r="Y514" i="15"/>
  <c r="B514" i="15"/>
  <c r="V513" i="15"/>
  <c r="L513" i="15"/>
  <c r="K513" i="15"/>
  <c r="J513" i="15"/>
  <c r="I513" i="15"/>
  <c r="U513" i="15" s="1"/>
  <c r="B512" i="15"/>
  <c r="L511" i="15"/>
  <c r="K511" i="15"/>
  <c r="J511" i="15"/>
  <c r="I511" i="15"/>
  <c r="U511" i="15" s="1"/>
  <c r="Y510" i="15"/>
  <c r="B510" i="15"/>
  <c r="B509" i="15"/>
  <c r="L508" i="15"/>
  <c r="K508" i="15"/>
  <c r="J508" i="15"/>
  <c r="I508" i="15"/>
  <c r="U508" i="15" s="1"/>
  <c r="Y507" i="15"/>
  <c r="B507" i="15"/>
  <c r="B506" i="15"/>
  <c r="L505" i="15"/>
  <c r="K505" i="15"/>
  <c r="J505" i="15"/>
  <c r="I505" i="15"/>
  <c r="U505" i="15" s="1"/>
  <c r="B504" i="15"/>
  <c r="L503" i="15"/>
  <c r="K503" i="15"/>
  <c r="J503" i="15"/>
  <c r="I503" i="15"/>
  <c r="U503" i="15" s="1"/>
  <c r="B502" i="15"/>
  <c r="Y501" i="15"/>
  <c r="B501" i="15"/>
  <c r="B500" i="15"/>
  <c r="B499" i="15"/>
  <c r="B498" i="15"/>
  <c r="L497" i="15"/>
  <c r="K497" i="15"/>
  <c r="J497" i="15"/>
  <c r="I497" i="15"/>
  <c r="U497" i="15" s="1"/>
  <c r="B496" i="15"/>
  <c r="B495" i="15"/>
  <c r="B494" i="15"/>
  <c r="B493" i="15"/>
  <c r="L492" i="15"/>
  <c r="K492" i="15"/>
  <c r="J492" i="15"/>
  <c r="I492" i="15"/>
  <c r="U492" i="15" s="1"/>
  <c r="Y491" i="15"/>
  <c r="B491" i="15"/>
  <c r="V490" i="15"/>
  <c r="L490" i="15"/>
  <c r="K490" i="15"/>
  <c r="J490" i="15"/>
  <c r="I490" i="15"/>
  <c r="U490" i="15" s="1"/>
  <c r="B489" i="15"/>
  <c r="L488" i="15"/>
  <c r="K488" i="15"/>
  <c r="J488" i="15"/>
  <c r="I488" i="15"/>
  <c r="U488" i="15" s="1"/>
  <c r="Y487" i="15"/>
  <c r="B487" i="15"/>
  <c r="Y486" i="15"/>
  <c r="B486" i="15"/>
  <c r="B485" i="15"/>
  <c r="B484" i="15"/>
  <c r="Y483" i="15"/>
  <c r="B483" i="15"/>
  <c r="B482" i="15"/>
  <c r="B481" i="15"/>
  <c r="B480" i="15"/>
  <c r="L479" i="15"/>
  <c r="K479" i="15"/>
  <c r="J479" i="15"/>
  <c r="I479" i="15"/>
  <c r="U479" i="15" s="1"/>
  <c r="B478" i="15"/>
  <c r="B477" i="15"/>
  <c r="B476" i="15"/>
  <c r="Y475" i="15"/>
  <c r="B475" i="15"/>
  <c r="Y474" i="15"/>
  <c r="B474" i="15"/>
  <c r="Y473" i="15"/>
  <c r="B473" i="15"/>
  <c r="Y472" i="15"/>
  <c r="B472" i="15"/>
  <c r="Y471" i="15"/>
  <c r="B471" i="15"/>
  <c r="B470" i="15"/>
  <c r="B469" i="15"/>
  <c r="B468" i="15"/>
  <c r="L467" i="15"/>
  <c r="K467" i="15"/>
  <c r="J467" i="15"/>
  <c r="I467" i="15"/>
  <c r="U467" i="15" s="1"/>
  <c r="Y466" i="15"/>
  <c r="B466" i="15"/>
  <c r="B465" i="15"/>
  <c r="B464" i="15"/>
  <c r="B463" i="15"/>
  <c r="Y462" i="15"/>
  <c r="B462" i="15"/>
  <c r="L461" i="15"/>
  <c r="K461" i="15"/>
  <c r="J461" i="15"/>
  <c r="I461" i="15"/>
  <c r="U461" i="15" s="1"/>
  <c r="Y460" i="15"/>
  <c r="B460" i="15"/>
  <c r="V459" i="15"/>
  <c r="L459" i="15"/>
  <c r="K459" i="15"/>
  <c r="J459" i="15"/>
  <c r="I459" i="15"/>
  <c r="U459" i="15" s="1"/>
  <c r="Y458" i="15"/>
  <c r="B458" i="15"/>
  <c r="V457" i="15"/>
  <c r="L457" i="15"/>
  <c r="K457" i="15"/>
  <c r="J457" i="15"/>
  <c r="I457" i="15"/>
  <c r="U457" i="15" s="1"/>
  <c r="Y456" i="15"/>
  <c r="B456" i="15"/>
  <c r="V455" i="15"/>
  <c r="L455" i="15"/>
  <c r="K455" i="15"/>
  <c r="J455" i="15"/>
  <c r="I455" i="15"/>
  <c r="U455" i="15" s="1"/>
  <c r="B454" i="15"/>
  <c r="L453" i="15"/>
  <c r="K453" i="15"/>
  <c r="J453" i="15"/>
  <c r="I453" i="15"/>
  <c r="U453" i="15" s="1"/>
  <c r="B452" i="15"/>
  <c r="L451" i="15"/>
  <c r="K451" i="15"/>
  <c r="J451" i="15"/>
  <c r="I451" i="15"/>
  <c r="U451" i="15" s="1"/>
  <c r="B450" i="15"/>
  <c r="L449" i="15"/>
  <c r="K449" i="15"/>
  <c r="J449" i="15"/>
  <c r="I449" i="15"/>
  <c r="U449" i="15" s="1"/>
  <c r="Y448" i="15"/>
  <c r="B448" i="15"/>
  <c r="Y447" i="15"/>
  <c r="B447" i="15"/>
  <c r="B446" i="15"/>
  <c r="B445" i="15"/>
  <c r="B444" i="15"/>
  <c r="B443" i="15"/>
  <c r="B442" i="15"/>
  <c r="Y441" i="15"/>
  <c r="B441" i="15"/>
  <c r="B440" i="15"/>
  <c r="B439" i="15"/>
  <c r="L438" i="15"/>
  <c r="K438" i="15"/>
  <c r="J438" i="15"/>
  <c r="I438" i="15"/>
  <c r="U438" i="15" s="1"/>
  <c r="B437" i="15"/>
  <c r="B436" i="15"/>
  <c r="L435" i="15"/>
  <c r="K435" i="15"/>
  <c r="J435" i="15"/>
  <c r="I435" i="15"/>
  <c r="U435" i="15" s="1"/>
  <c r="B434" i="15"/>
  <c r="Y433" i="15"/>
  <c r="B433" i="15"/>
  <c r="B432" i="15"/>
  <c r="B431" i="15"/>
  <c r="B430" i="15"/>
  <c r="L429" i="15"/>
  <c r="K429" i="15"/>
  <c r="J429" i="15"/>
  <c r="I429" i="15"/>
  <c r="U429" i="15" s="1"/>
  <c r="B428" i="15"/>
  <c r="Y427" i="15"/>
  <c r="B427" i="15"/>
  <c r="Y426" i="15"/>
  <c r="B426" i="15"/>
  <c r="Y425" i="15"/>
  <c r="B425" i="15"/>
  <c r="B424" i="15"/>
  <c r="Y423" i="15"/>
  <c r="B423" i="15"/>
  <c r="L422" i="15"/>
  <c r="K422" i="15"/>
  <c r="J422" i="15"/>
  <c r="I422" i="15"/>
  <c r="U422" i="15" s="1"/>
  <c r="Y421" i="15"/>
  <c r="B421" i="15"/>
  <c r="Y420" i="15"/>
  <c r="B420" i="15"/>
  <c r="Y419" i="15"/>
  <c r="B419" i="15"/>
  <c r="V418" i="15"/>
  <c r="L418" i="15"/>
  <c r="K418" i="15"/>
  <c r="J418" i="15"/>
  <c r="I418" i="15"/>
  <c r="U418" i="15" s="1"/>
  <c r="B417" i="15"/>
  <c r="L416" i="15"/>
  <c r="K416" i="15"/>
  <c r="J416" i="15"/>
  <c r="I416" i="15"/>
  <c r="U416" i="15" s="1"/>
  <c r="B415" i="15"/>
  <c r="B414" i="15"/>
  <c r="B413" i="15"/>
  <c r="L412" i="15"/>
  <c r="K412" i="15"/>
  <c r="J412" i="15"/>
  <c r="I412" i="15"/>
  <c r="U412" i="15" s="1"/>
  <c r="Y411" i="15"/>
  <c r="B411" i="15"/>
  <c r="Y410" i="15"/>
  <c r="B410" i="15"/>
  <c r="Y409" i="15"/>
  <c r="B409" i="15"/>
  <c r="V408" i="15"/>
  <c r="L408" i="15"/>
  <c r="K408" i="15"/>
  <c r="J408" i="15"/>
  <c r="I408" i="15"/>
  <c r="U408" i="15" s="1"/>
  <c r="B407" i="15"/>
  <c r="L406" i="15"/>
  <c r="K406" i="15"/>
  <c r="J406" i="15"/>
  <c r="I406" i="15"/>
  <c r="U406" i="15" s="1"/>
  <c r="Y405" i="15"/>
  <c r="B405" i="15"/>
  <c r="Y404" i="15"/>
  <c r="B404" i="15"/>
  <c r="Y403" i="15"/>
  <c r="B403" i="15"/>
  <c r="B402" i="15"/>
  <c r="Y401" i="15"/>
  <c r="B401" i="15"/>
  <c r="B400" i="15"/>
  <c r="B399" i="15"/>
  <c r="L398" i="15"/>
  <c r="K398" i="15"/>
  <c r="J398" i="15"/>
  <c r="I398" i="15"/>
  <c r="U398" i="15" s="1"/>
  <c r="B397" i="15"/>
  <c r="L396" i="15"/>
  <c r="K396" i="15"/>
  <c r="J396" i="15"/>
  <c r="I396" i="15"/>
  <c r="U396" i="15" s="1"/>
  <c r="Y395" i="15"/>
  <c r="B395" i="15"/>
  <c r="B394" i="15"/>
  <c r="B393" i="15"/>
  <c r="Y392" i="15"/>
  <c r="B392" i="15"/>
  <c r="L391" i="15"/>
  <c r="K391" i="15"/>
  <c r="J391" i="15"/>
  <c r="I391" i="15"/>
  <c r="U391" i="15" s="1"/>
  <c r="Y390" i="15"/>
  <c r="B390" i="15"/>
  <c r="V389" i="15"/>
  <c r="L389" i="15"/>
  <c r="K389" i="15"/>
  <c r="J389" i="15"/>
  <c r="I389" i="15"/>
  <c r="U389" i="15" s="1"/>
  <c r="Y388" i="15"/>
  <c r="B388" i="15"/>
  <c r="B387" i="15"/>
  <c r="L386" i="15"/>
  <c r="K386" i="15"/>
  <c r="J386" i="15"/>
  <c r="I386" i="15"/>
  <c r="U386" i="15" s="1"/>
  <c r="Y385" i="15"/>
  <c r="B385" i="15"/>
  <c r="Y384" i="15"/>
  <c r="B384" i="15"/>
  <c r="B383" i="15"/>
  <c r="B382" i="15"/>
  <c r="L381" i="15"/>
  <c r="K381" i="15"/>
  <c r="J381" i="15"/>
  <c r="I381" i="15"/>
  <c r="U381" i="15" s="1"/>
  <c r="B380" i="15"/>
  <c r="L379" i="15"/>
  <c r="K379" i="15"/>
  <c r="J379" i="15"/>
  <c r="I379" i="15"/>
  <c r="U379" i="15" s="1"/>
  <c r="B378" i="15"/>
  <c r="L377" i="15"/>
  <c r="K377" i="15"/>
  <c r="J377" i="15"/>
  <c r="I377" i="15"/>
  <c r="U377" i="15" s="1"/>
  <c r="Y376" i="15"/>
  <c r="B376" i="15"/>
  <c r="B375" i="15"/>
  <c r="L374" i="15"/>
  <c r="K374" i="15"/>
  <c r="J374" i="15"/>
  <c r="I374" i="15"/>
  <c r="U374" i="15" s="1"/>
  <c r="Y373" i="15"/>
  <c r="Y372" i="15"/>
  <c r="Y371" i="15"/>
  <c r="B370" i="15"/>
  <c r="B369" i="15"/>
  <c r="B368" i="15"/>
  <c r="Y367" i="15"/>
  <c r="B367" i="15"/>
  <c r="B366" i="15"/>
  <c r="B365" i="15"/>
  <c r="B364" i="15"/>
  <c r="B363" i="15"/>
  <c r="B362" i="15"/>
  <c r="B361" i="15"/>
  <c r="B360" i="15"/>
  <c r="B359" i="15"/>
  <c r="B358" i="15"/>
  <c r="Y357" i="15"/>
  <c r="B357" i="15"/>
  <c r="L356" i="15"/>
  <c r="K356" i="15"/>
  <c r="J356" i="15"/>
  <c r="I356" i="15"/>
  <c r="U356" i="15" s="1"/>
  <c r="B355" i="15"/>
  <c r="L354" i="15"/>
  <c r="K354" i="15"/>
  <c r="J354" i="15"/>
  <c r="I354" i="15"/>
  <c r="U354" i="15" s="1"/>
  <c r="Y353" i="15"/>
  <c r="B353" i="15"/>
  <c r="B352" i="15"/>
  <c r="L351" i="15"/>
  <c r="K351" i="15"/>
  <c r="J351" i="15"/>
  <c r="I351" i="15"/>
  <c r="U351" i="15" s="1"/>
  <c r="B350" i="15"/>
  <c r="Y349" i="15"/>
  <c r="B349" i="15"/>
  <c r="Y348" i="15"/>
  <c r="B348" i="15"/>
  <c r="L347" i="15"/>
  <c r="K347" i="15"/>
  <c r="J347" i="15"/>
  <c r="I347" i="15"/>
  <c r="U347" i="15" s="1"/>
  <c r="B346" i="15"/>
  <c r="B345" i="15"/>
  <c r="L344" i="15"/>
  <c r="K344" i="15"/>
  <c r="J344" i="15"/>
  <c r="I344" i="15"/>
  <c r="U344" i="15" s="1"/>
  <c r="Y343" i="15"/>
  <c r="B343" i="15"/>
  <c r="Y342" i="15"/>
  <c r="B342" i="15"/>
  <c r="V341" i="15"/>
  <c r="L341" i="15"/>
  <c r="K341" i="15"/>
  <c r="J341" i="15"/>
  <c r="I341" i="15"/>
  <c r="U341" i="15" s="1"/>
  <c r="B340" i="15"/>
  <c r="B339" i="15"/>
  <c r="Y338" i="15"/>
  <c r="B338" i="15"/>
  <c r="Y337" i="15"/>
  <c r="B337" i="15"/>
  <c r="L336" i="15"/>
  <c r="K336" i="15"/>
  <c r="J336" i="15"/>
  <c r="I336" i="15"/>
  <c r="U336" i="15" s="1"/>
  <c r="Y335" i="15"/>
  <c r="B335" i="15"/>
  <c r="Y334" i="15"/>
  <c r="B334" i="15"/>
  <c r="B333" i="15"/>
  <c r="B332" i="15"/>
  <c r="B331" i="15"/>
  <c r="B330" i="15"/>
  <c r="B329" i="15"/>
  <c r="Y328" i="15"/>
  <c r="B328" i="15"/>
  <c r="Y327" i="15"/>
  <c r="B327" i="15"/>
  <c r="Y326" i="15"/>
  <c r="B326" i="15"/>
  <c r="Y325" i="15"/>
  <c r="B325" i="15"/>
  <c r="B324" i="15"/>
  <c r="Y323" i="15"/>
  <c r="B323" i="15"/>
  <c r="B322" i="15"/>
  <c r="Y321" i="15"/>
  <c r="B321" i="15"/>
  <c r="B320" i="15"/>
  <c r="L319" i="15"/>
  <c r="K319" i="15"/>
  <c r="J319" i="15"/>
  <c r="I319" i="15"/>
  <c r="U319" i="15" s="1"/>
  <c r="B318" i="15"/>
  <c r="B317" i="15"/>
  <c r="Y316" i="15"/>
  <c r="B316" i="15"/>
  <c r="B315" i="15"/>
  <c r="B314" i="15"/>
  <c r="Y313" i="15"/>
  <c r="B313" i="15"/>
  <c r="B312" i="15"/>
  <c r="Y311" i="15"/>
  <c r="B311" i="15"/>
  <c r="Y310" i="15"/>
  <c r="B310" i="15"/>
  <c r="Y309" i="15"/>
  <c r="B309" i="15"/>
  <c r="B308" i="15"/>
  <c r="B307" i="15"/>
  <c r="B306" i="15"/>
  <c r="B305" i="15"/>
  <c r="Y304" i="15"/>
  <c r="B304" i="15"/>
  <c r="L303" i="15"/>
  <c r="K303" i="15"/>
  <c r="J303" i="15"/>
  <c r="I303" i="15"/>
  <c r="U303" i="15" s="1"/>
  <c r="B302" i="15"/>
  <c r="L301" i="15"/>
  <c r="K301" i="15"/>
  <c r="J301" i="15"/>
  <c r="I301" i="15"/>
  <c r="U301" i="15" s="1"/>
  <c r="Y300" i="15"/>
  <c r="B300" i="15"/>
  <c r="B299" i="15"/>
  <c r="Y298" i="15"/>
  <c r="B298" i="15"/>
  <c r="Y297" i="15"/>
  <c r="B297" i="15"/>
  <c r="B296" i="15"/>
  <c r="L295" i="15"/>
  <c r="K295" i="15"/>
  <c r="J295" i="15"/>
  <c r="I295" i="15"/>
  <c r="U295" i="15" s="1"/>
  <c r="Y294" i="15"/>
  <c r="B294" i="15"/>
  <c r="Y293" i="15"/>
  <c r="B293" i="15"/>
  <c r="B292" i="15"/>
  <c r="B291" i="15"/>
  <c r="B290" i="15"/>
  <c r="L289" i="15"/>
  <c r="K289" i="15"/>
  <c r="J289" i="15"/>
  <c r="I289" i="15"/>
  <c r="U289" i="15" s="1"/>
  <c r="B288" i="15"/>
  <c r="B287" i="15"/>
  <c r="L286" i="15"/>
  <c r="K286" i="15"/>
  <c r="J286" i="15"/>
  <c r="I286" i="15"/>
  <c r="U286" i="15" s="1"/>
  <c r="B285" i="15"/>
  <c r="L284" i="15"/>
  <c r="K284" i="15"/>
  <c r="J284" i="15"/>
  <c r="I284" i="15"/>
  <c r="U284" i="15" s="1"/>
  <c r="B283" i="15"/>
  <c r="B282" i="15"/>
  <c r="Y281" i="15"/>
  <c r="B281" i="15"/>
  <c r="B280" i="15"/>
  <c r="L279" i="15"/>
  <c r="K279" i="15"/>
  <c r="J279" i="15"/>
  <c r="I279" i="15"/>
  <c r="U279" i="15" s="1"/>
  <c r="B278" i="15"/>
  <c r="B277" i="15"/>
  <c r="B276" i="15"/>
  <c r="B275" i="15"/>
  <c r="B274" i="15"/>
  <c r="B273" i="15"/>
  <c r="L272" i="15"/>
  <c r="K272" i="15"/>
  <c r="J272" i="15"/>
  <c r="I272" i="15"/>
  <c r="U272" i="15" s="1"/>
  <c r="B271" i="15"/>
  <c r="B270" i="15"/>
  <c r="B269" i="15"/>
  <c r="B268" i="15"/>
  <c r="B267" i="15"/>
  <c r="L266" i="15"/>
  <c r="K266" i="15"/>
  <c r="J266" i="15"/>
  <c r="I266" i="15"/>
  <c r="U266" i="15" s="1"/>
  <c r="Y265" i="15"/>
  <c r="B265" i="15"/>
  <c r="Y264" i="15"/>
  <c r="B264" i="15"/>
  <c r="B263" i="15"/>
  <c r="B262" i="15"/>
  <c r="B261" i="15"/>
  <c r="B260" i="15"/>
  <c r="B259" i="15"/>
  <c r="B258" i="15"/>
  <c r="B257" i="15"/>
  <c r="Y256" i="15"/>
  <c r="B256" i="15"/>
  <c r="B255" i="15"/>
  <c r="B254" i="15"/>
  <c r="B253" i="15"/>
  <c r="B252" i="15"/>
  <c r="B251" i="15"/>
  <c r="B250" i="15"/>
  <c r="B249" i="15"/>
  <c r="B248" i="15"/>
  <c r="Y247" i="15"/>
  <c r="B247" i="15"/>
  <c r="B246" i="15"/>
  <c r="B245" i="15"/>
  <c r="B244" i="15"/>
  <c r="Y243" i="15"/>
  <c r="B243" i="15"/>
  <c r="Y242" i="15"/>
  <c r="B242" i="15"/>
  <c r="Y241" i="15"/>
  <c r="B241" i="15"/>
  <c r="Y240" i="15"/>
  <c r="B240" i="15"/>
  <c r="L239" i="15"/>
  <c r="K239" i="15"/>
  <c r="J239" i="15"/>
  <c r="I239" i="15"/>
  <c r="U239" i="15" s="1"/>
  <c r="Y238" i="15"/>
  <c r="B238" i="15"/>
  <c r="Y237" i="15"/>
  <c r="B237" i="15"/>
  <c r="Y236" i="15"/>
  <c r="B236" i="15"/>
  <c r="Y235" i="15"/>
  <c r="B235" i="15"/>
  <c r="B234" i="15"/>
  <c r="L233" i="15"/>
  <c r="K233" i="15"/>
  <c r="J233" i="15"/>
  <c r="I233" i="15"/>
  <c r="U233" i="15" s="1"/>
  <c r="Y232" i="15"/>
  <c r="B232" i="15"/>
  <c r="Y231" i="15"/>
  <c r="B231" i="15"/>
  <c r="Y230" i="15"/>
  <c r="B230" i="15"/>
  <c r="Y229" i="15"/>
  <c r="B229" i="15"/>
  <c r="Y228" i="15"/>
  <c r="B228" i="15"/>
  <c r="Y227" i="15"/>
  <c r="B227" i="15"/>
  <c r="Y226" i="15"/>
  <c r="B226" i="15"/>
  <c r="Y225" i="15"/>
  <c r="B225" i="15"/>
  <c r="Y224" i="15"/>
  <c r="B224" i="15"/>
  <c r="Y223" i="15"/>
  <c r="B223" i="15"/>
  <c r="Y222" i="15"/>
  <c r="B222" i="15"/>
  <c r="Y221" i="15"/>
  <c r="B221" i="15"/>
  <c r="Y220" i="15"/>
  <c r="B220" i="15"/>
  <c r="Y219" i="15"/>
  <c r="B219" i="15"/>
  <c r="Y218" i="15"/>
  <c r="B218" i="15"/>
  <c r="Y217" i="15"/>
  <c r="B217" i="15"/>
  <c r="Y216" i="15"/>
  <c r="B216" i="15"/>
  <c r="Y215" i="15"/>
  <c r="B215" i="15"/>
  <c r="B214" i="15"/>
  <c r="B213" i="15"/>
  <c r="Y212" i="15"/>
  <c r="B212" i="15"/>
  <c r="B211" i="15"/>
  <c r="B210" i="15"/>
  <c r="B209" i="15"/>
  <c r="Y208" i="15"/>
  <c r="B208" i="15"/>
  <c r="B207" i="15"/>
  <c r="Y206" i="15"/>
  <c r="B206" i="15"/>
  <c r="Y205" i="15"/>
  <c r="B205" i="15"/>
  <c r="B204" i="15"/>
  <c r="Y203" i="15"/>
  <c r="B203" i="15"/>
  <c r="Y202" i="15"/>
  <c r="B202" i="15"/>
  <c r="Y201" i="15"/>
  <c r="B201" i="15"/>
  <c r="Y200" i="15"/>
  <c r="B200" i="15"/>
  <c r="Y199" i="15"/>
  <c r="B199" i="15"/>
  <c r="B198" i="15"/>
  <c r="Y197" i="15"/>
  <c r="B197" i="15"/>
  <c r="L196" i="15"/>
  <c r="K196" i="15"/>
  <c r="J196" i="15"/>
  <c r="I196" i="15"/>
  <c r="U196" i="15" s="1"/>
  <c r="Y195" i="15"/>
  <c r="B195" i="15"/>
  <c r="Y194" i="15"/>
  <c r="B194" i="15"/>
  <c r="Y193" i="15"/>
  <c r="B193" i="15"/>
  <c r="Y192" i="15"/>
  <c r="B192" i="15"/>
  <c r="Y191" i="15"/>
  <c r="B191" i="15"/>
  <c r="Y190" i="15"/>
  <c r="B190" i="15"/>
  <c r="Y189" i="15"/>
  <c r="B189" i="15"/>
  <c r="Y188" i="15"/>
  <c r="B188" i="15"/>
  <c r="B187" i="15"/>
  <c r="B186" i="15"/>
  <c r="B185" i="15"/>
  <c r="B184" i="15"/>
  <c r="B183" i="15"/>
  <c r="B182" i="15"/>
  <c r="B181" i="15"/>
  <c r="B180" i="15"/>
  <c r="Y179" i="15"/>
  <c r="B179" i="15"/>
  <c r="Y178" i="15"/>
  <c r="B178" i="15"/>
  <c r="Y177" i="15"/>
  <c r="B177" i="15"/>
  <c r="Y176" i="15"/>
  <c r="B176" i="15"/>
  <c r="Y175" i="15"/>
  <c r="B175" i="15"/>
  <c r="B174" i="15"/>
  <c r="Y173" i="15"/>
  <c r="B173" i="15"/>
  <c r="Y172" i="15"/>
  <c r="B172" i="15"/>
  <c r="Y171" i="15"/>
  <c r="B171" i="15"/>
  <c r="B170" i="15"/>
  <c r="Y169" i="15"/>
  <c r="B169" i="15"/>
  <c r="B168" i="15"/>
  <c r="Y167" i="15"/>
  <c r="B167" i="15"/>
  <c r="B166" i="15"/>
  <c r="B165" i="15"/>
  <c r="B164" i="15"/>
  <c r="Y163" i="15"/>
  <c r="B163" i="15"/>
  <c r="B162" i="15"/>
  <c r="B161" i="15"/>
  <c r="B160" i="15"/>
  <c r="B159" i="15"/>
  <c r="Y158" i="15"/>
  <c r="B158" i="15"/>
  <c r="B157" i="15"/>
  <c r="Y156" i="15"/>
  <c r="B156" i="15"/>
  <c r="B155" i="15"/>
  <c r="B154" i="15"/>
  <c r="B153" i="15"/>
  <c r="Y152" i="15"/>
  <c r="B152" i="15"/>
  <c r="B151" i="15"/>
  <c r="L150" i="15"/>
  <c r="K150" i="15"/>
  <c r="J150" i="15"/>
  <c r="I150" i="15"/>
  <c r="U150" i="15" s="1"/>
  <c r="Y149" i="15"/>
  <c r="B149" i="15"/>
  <c r="Y148" i="15"/>
  <c r="B148" i="15"/>
  <c r="Y147" i="15"/>
  <c r="B147" i="15"/>
  <c r="Y146" i="15"/>
  <c r="B146" i="15"/>
  <c r="Y145" i="15"/>
  <c r="B145" i="15"/>
  <c r="Y144" i="15"/>
  <c r="B144" i="15"/>
  <c r="Y143" i="15"/>
  <c r="B143" i="15"/>
  <c r="Y142" i="15"/>
  <c r="B142" i="15"/>
  <c r="Y141" i="15"/>
  <c r="B141" i="15"/>
  <c r="Y140" i="15"/>
  <c r="B140" i="15"/>
  <c r="Y139" i="15"/>
  <c r="B139" i="15"/>
  <c r="Y138" i="15"/>
  <c r="B138" i="15"/>
  <c r="Y137" i="15"/>
  <c r="B137" i="15"/>
  <c r="Y136" i="15"/>
  <c r="B136" i="15"/>
  <c r="Y135" i="15"/>
  <c r="B135" i="15"/>
  <c r="Y134" i="15"/>
  <c r="B134" i="15"/>
  <c r="Y133" i="15"/>
  <c r="B133" i="15"/>
  <c r="Y132" i="15"/>
  <c r="B132" i="15"/>
  <c r="Y131" i="15"/>
  <c r="B131" i="15"/>
  <c r="Y130" i="15"/>
  <c r="B130" i="15"/>
  <c r="Y129" i="15"/>
  <c r="B129" i="15"/>
  <c r="Y128" i="15"/>
  <c r="B128" i="15"/>
  <c r="Y127" i="15"/>
  <c r="B127" i="15"/>
  <c r="Y126" i="15"/>
  <c r="B126" i="15"/>
  <c r="Y125" i="15"/>
  <c r="B125" i="15"/>
  <c r="Y124" i="15"/>
  <c r="B124" i="15"/>
  <c r="Y123" i="15"/>
  <c r="B123" i="15"/>
  <c r="Y122" i="15"/>
  <c r="B122" i="15"/>
  <c r="Y121" i="15"/>
  <c r="B121" i="15"/>
  <c r="L120" i="15"/>
  <c r="K120" i="15"/>
  <c r="J120" i="15"/>
  <c r="I120" i="15"/>
  <c r="U120" i="15" s="1"/>
  <c r="Y119" i="15"/>
  <c r="B119" i="15"/>
  <c r="Y118" i="15"/>
  <c r="B118" i="15"/>
  <c r="Y117" i="15"/>
  <c r="B117" i="15"/>
  <c r="Y116" i="15"/>
  <c r="B116" i="15"/>
  <c r="Y115" i="15"/>
  <c r="B115" i="15"/>
  <c r="Y114" i="15"/>
  <c r="B114" i="15"/>
  <c r="Y113" i="15"/>
  <c r="B113" i="15"/>
  <c r="Y112" i="15"/>
  <c r="B112" i="15"/>
  <c r="Y111" i="15"/>
  <c r="B111" i="15"/>
  <c r="Y110" i="15"/>
  <c r="B110" i="15"/>
  <c r="Y109" i="15"/>
  <c r="B109" i="15"/>
  <c r="Y108" i="15"/>
  <c r="B108" i="15"/>
  <c r="Y107" i="15"/>
  <c r="B107" i="15"/>
  <c r="Y106" i="15"/>
  <c r="B106" i="15"/>
  <c r="Y105" i="15"/>
  <c r="B105" i="15"/>
  <c r="Y104" i="15"/>
  <c r="B104" i="15"/>
  <c r="Y103" i="15"/>
  <c r="B103" i="15"/>
  <c r="Y102" i="15"/>
  <c r="B102" i="15"/>
  <c r="Y101" i="15"/>
  <c r="B101" i="15"/>
  <c r="Y100" i="15"/>
  <c r="B100" i="15"/>
  <c r="Y99" i="15"/>
  <c r="B99" i="15"/>
  <c r="Y98" i="15"/>
  <c r="B98" i="15"/>
  <c r="Y97" i="15"/>
  <c r="B97" i="15"/>
  <c r="Y96" i="15"/>
  <c r="B96" i="15"/>
  <c r="Y95" i="15"/>
  <c r="B95" i="15"/>
  <c r="Y94" i="15"/>
  <c r="B94" i="15"/>
  <c r="Y93" i="15"/>
  <c r="B93" i="15"/>
  <c r="Y92" i="15"/>
  <c r="B92" i="15"/>
  <c r="Y91" i="15"/>
  <c r="B91" i="15"/>
  <c r="Y90" i="15"/>
  <c r="B90" i="15"/>
  <c r="Y89" i="15"/>
  <c r="B89" i="15"/>
  <c r="Y88" i="15"/>
  <c r="B88" i="15"/>
  <c r="Y87" i="15"/>
  <c r="B87" i="15"/>
  <c r="Y86" i="15"/>
  <c r="B86" i="15"/>
  <c r="Y85" i="15"/>
  <c r="B85" i="15"/>
  <c r="Y84" i="15"/>
  <c r="B84" i="15"/>
  <c r="Y83" i="15"/>
  <c r="B83" i="15"/>
  <c r="Y82" i="15"/>
  <c r="B82" i="15"/>
  <c r="Y81" i="15"/>
  <c r="B81" i="15"/>
  <c r="Y80" i="15"/>
  <c r="B80" i="15"/>
  <c r="Y79" i="15"/>
  <c r="B79" i="15"/>
  <c r="Y78" i="15"/>
  <c r="B78" i="15"/>
  <c r="Y77" i="15"/>
  <c r="B77" i="15"/>
  <c r="Y76" i="15"/>
  <c r="B76" i="15"/>
  <c r="AI75" i="15"/>
  <c r="Y75" i="15"/>
  <c r="B75" i="15"/>
  <c r="AI74" i="15"/>
  <c r="Y74" i="15"/>
  <c r="B74" i="15"/>
  <c r="AI73" i="15"/>
  <c r="Y73" i="15"/>
  <c r="B73" i="15"/>
  <c r="AI72" i="15"/>
  <c r="Y72" i="15"/>
  <c r="B72" i="15"/>
  <c r="Y71" i="15"/>
  <c r="B71" i="15"/>
  <c r="AI70" i="15"/>
  <c r="Y70" i="15"/>
  <c r="B70" i="15"/>
  <c r="Y69" i="15"/>
  <c r="B69" i="15"/>
  <c r="AI68" i="15"/>
  <c r="Y68" i="15"/>
  <c r="B68" i="15"/>
  <c r="AI67" i="15"/>
  <c r="Y67" i="15"/>
  <c r="B67" i="15"/>
  <c r="AI66" i="15"/>
  <c r="Y66" i="15"/>
  <c r="B66" i="15"/>
  <c r="Y65" i="15"/>
  <c r="B65" i="15"/>
  <c r="AI64" i="15"/>
  <c r="Y64" i="15"/>
  <c r="B64" i="15"/>
  <c r="AI63" i="15"/>
  <c r="Y63" i="15"/>
  <c r="B63" i="15"/>
  <c r="Y62" i="15"/>
  <c r="B62" i="15"/>
  <c r="Y61" i="15"/>
  <c r="B61" i="15"/>
  <c r="Y60" i="15"/>
  <c r="B60" i="15"/>
  <c r="AI59" i="15"/>
  <c r="Y59" i="15"/>
  <c r="B59" i="15"/>
  <c r="AI58" i="15"/>
  <c r="Y58" i="15"/>
  <c r="B58" i="15"/>
  <c r="Y57" i="15"/>
  <c r="B57" i="15"/>
  <c r="AI56" i="15"/>
  <c r="Y56" i="15"/>
  <c r="B56" i="15"/>
  <c r="AI55" i="15"/>
  <c r="Y55" i="15"/>
  <c r="B55" i="15"/>
  <c r="AI54" i="15"/>
  <c r="Y54" i="15"/>
  <c r="B54" i="15"/>
  <c r="AI53" i="15"/>
  <c r="Y53" i="15"/>
  <c r="B53" i="15"/>
  <c r="AI52" i="15"/>
  <c r="Y52" i="15"/>
  <c r="B52" i="15"/>
  <c r="AI51" i="15"/>
  <c r="Y51" i="15"/>
  <c r="B51" i="15"/>
  <c r="AI50" i="15"/>
  <c r="Y50" i="15"/>
  <c r="B50" i="15"/>
  <c r="AI49" i="15"/>
  <c r="Y49" i="15"/>
  <c r="B49" i="15"/>
  <c r="AI48" i="15"/>
  <c r="Y48" i="15"/>
  <c r="B48" i="15"/>
  <c r="AI47" i="15"/>
  <c r="Y47" i="15"/>
  <c r="B47" i="15"/>
  <c r="AI46" i="15"/>
  <c r="Y46" i="15"/>
  <c r="B46" i="15"/>
  <c r="AI45" i="15"/>
  <c r="Y45" i="15"/>
  <c r="B45" i="15"/>
  <c r="Y44" i="15"/>
  <c r="B44" i="15"/>
  <c r="Y43" i="15"/>
  <c r="B43" i="15"/>
  <c r="AI42" i="15"/>
  <c r="Y42" i="15"/>
  <c r="B42" i="15"/>
  <c r="AI41" i="15"/>
  <c r="Y41" i="15"/>
  <c r="B41" i="15"/>
  <c r="Y40" i="15"/>
  <c r="B40" i="15"/>
  <c r="Y39" i="15"/>
  <c r="B39" i="15"/>
  <c r="Y38" i="15"/>
  <c r="B38" i="15"/>
  <c r="Y37" i="15"/>
  <c r="B37" i="15"/>
  <c r="AI36" i="15"/>
  <c r="Y36" i="15"/>
  <c r="B36" i="15"/>
  <c r="Y35" i="15"/>
  <c r="B35" i="15"/>
  <c r="Y34" i="15"/>
  <c r="B34" i="15"/>
  <c r="AI33" i="15"/>
  <c r="Y33" i="15"/>
  <c r="B33" i="15"/>
  <c r="AI32" i="15"/>
  <c r="Y32" i="15"/>
  <c r="B32" i="15"/>
  <c r="AI31" i="15"/>
  <c r="Y31" i="15"/>
  <c r="B31" i="15"/>
  <c r="AI30" i="15"/>
  <c r="Y30" i="15"/>
  <c r="B30" i="15"/>
  <c r="Y29" i="15"/>
  <c r="B29" i="15"/>
  <c r="AI28" i="15"/>
  <c r="Y28" i="15"/>
  <c r="B28" i="15"/>
  <c r="AI27" i="15"/>
  <c r="Y27" i="15"/>
  <c r="B27" i="15"/>
  <c r="Y26" i="15"/>
  <c r="B26" i="15"/>
  <c r="AI25" i="15"/>
  <c r="Y25" i="15"/>
  <c r="B25" i="15"/>
  <c r="Y24" i="15"/>
  <c r="B24" i="15"/>
  <c r="AI23" i="15"/>
  <c r="Y23" i="15"/>
  <c r="B23" i="15"/>
  <c r="AI22" i="15"/>
  <c r="Y22" i="15"/>
  <c r="B22" i="15"/>
  <c r="AI21" i="15"/>
  <c r="Y21" i="15"/>
  <c r="B21" i="15"/>
  <c r="Y20" i="15"/>
  <c r="B20" i="15"/>
  <c r="AI19" i="15"/>
  <c r="Y19" i="15"/>
  <c r="B19" i="15"/>
  <c r="Y18" i="15"/>
  <c r="B18" i="15"/>
  <c r="Y17" i="15"/>
  <c r="B17" i="15"/>
  <c r="AI16" i="15"/>
  <c r="U16" i="15"/>
  <c r="B16" i="15"/>
  <c r="L15" i="15"/>
  <c r="K15" i="15"/>
  <c r="J15" i="15"/>
  <c r="I15" i="15"/>
  <c r="U15" i="15" s="1"/>
  <c r="L1024" i="15" l="1"/>
  <c r="I1024" i="15"/>
  <c r="J1024" i="15"/>
  <c r="K1024" i="15"/>
  <c r="Y16" i="15"/>
  <c r="Y1018" i="15"/>
  <c r="Y559" i="15"/>
  <c r="Y575" i="15"/>
  <c r="Y928" i="15"/>
  <c r="Y932" i="15"/>
  <c r="Y936" i="15"/>
  <c r="Y994" i="15"/>
  <c r="Y1575" i="15"/>
  <c r="Y549" i="15"/>
  <c r="Y606" i="15"/>
  <c r="Y618" i="15"/>
  <c r="Y663" i="15"/>
  <c r="Y861" i="15"/>
  <c r="Y1011" i="15"/>
  <c r="Y1012" i="15"/>
  <c r="Y1019" i="15"/>
  <c r="Y863" i="15"/>
  <c r="Y587" i="15"/>
  <c r="Y644" i="15"/>
  <c r="Y648" i="15"/>
  <c r="Y881" i="15"/>
  <c r="Y1013" i="15"/>
  <c r="Y569" i="15"/>
  <c r="Y851" i="15"/>
  <c r="Y910" i="15"/>
  <c r="Y1008" i="15"/>
  <c r="Y645" i="15"/>
  <c r="Y661" i="15"/>
  <c r="Y981" i="15"/>
  <c r="Y770" i="15"/>
  <c r="Y1014" i="15"/>
  <c r="Y597" i="15"/>
  <c r="Y658" i="15"/>
  <c r="Y704" i="15"/>
  <c r="K550" i="15"/>
  <c r="L550" i="15"/>
  <c r="C28" i="14"/>
  <c r="U640" i="15"/>
  <c r="I550" i="15"/>
  <c r="U550" i="15" s="1"/>
  <c r="J550" i="15"/>
  <c r="Y673" i="15"/>
  <c r="Y170" i="15"/>
  <c r="Y827" i="15"/>
  <c r="Y720" i="15"/>
  <c r="Y166" i="15"/>
  <c r="Y180" i="15"/>
  <c r="Y181" i="15"/>
  <c r="Y182" i="15"/>
  <c r="Y183" i="15"/>
  <c r="Y209" i="15"/>
  <c r="Y211" i="15"/>
  <c r="Y214" i="15"/>
  <c r="Y268" i="15"/>
  <c r="Y282" i="15"/>
  <c r="Y296" i="15"/>
  <c r="Y154" i="15"/>
  <c r="Y244" i="15"/>
  <c r="Y245" i="15"/>
  <c r="Y246" i="15"/>
  <c r="Y249" i="15"/>
  <c r="Y251" i="15"/>
  <c r="Y253" i="15"/>
  <c r="Y255" i="15"/>
  <c r="Y291" i="15"/>
  <c r="Y299" i="15"/>
  <c r="Y307" i="15"/>
  <c r="Y314" i="15"/>
  <c r="Y346" i="15"/>
  <c r="Y358" i="15"/>
  <c r="Y360" i="15"/>
  <c r="Y362" i="15"/>
  <c r="Y364" i="15"/>
  <c r="Y366" i="15"/>
  <c r="Y428" i="15"/>
  <c r="Y484" i="15"/>
  <c r="Y525" i="15"/>
  <c r="Y526" i="15"/>
  <c r="Y164" i="15"/>
  <c r="Y174" i="15"/>
  <c r="Y184" i="15"/>
  <c r="Y185" i="15"/>
  <c r="Y186" i="15"/>
  <c r="Y187" i="15"/>
  <c r="Y198" i="15"/>
  <c r="Y210" i="15"/>
  <c r="Y271" i="15"/>
  <c r="Y318" i="15"/>
  <c r="Y340" i="15"/>
  <c r="Y368" i="15"/>
  <c r="Y370" i="15"/>
  <c r="Y436" i="15"/>
  <c r="Y437" i="15"/>
  <c r="Y480" i="15"/>
  <c r="Y482" i="15"/>
  <c r="Y502" i="15"/>
  <c r="Y520" i="15"/>
  <c r="U951" i="15"/>
  <c r="U949" i="15"/>
  <c r="T1562" i="15"/>
  <c r="Y273" i="15"/>
  <c r="R1507" i="15"/>
  <c r="T1593" i="15"/>
  <c r="J1507" i="15"/>
  <c r="J1506" i="15" s="1"/>
  <c r="S1507" i="15"/>
  <c r="S1506" i="15" s="1"/>
  <c r="K1571" i="15"/>
  <c r="R1571" i="15"/>
  <c r="Y499" i="15"/>
  <c r="L14" i="15"/>
  <c r="T1557" i="15"/>
  <c r="V1489" i="15"/>
  <c r="V1488" i="15" s="1"/>
  <c r="K1489" i="15"/>
  <c r="K1488" i="15" s="1"/>
  <c r="T1489" i="15"/>
  <c r="T1488" i="15" s="1"/>
  <c r="I1580" i="15"/>
  <c r="U1580" i="15" s="1"/>
  <c r="V1571" i="15"/>
  <c r="J1571" i="15"/>
  <c r="S1571" i="15"/>
  <c r="Y359" i="15"/>
  <c r="Y485" i="15"/>
  <c r="J14" i="15"/>
  <c r="C8" i="14"/>
  <c r="C9" i="14" s="1"/>
  <c r="Y155" i="15"/>
  <c r="Y248" i="15"/>
  <c r="Y252" i="15"/>
  <c r="Y500" i="15"/>
  <c r="Y517" i="15"/>
  <c r="Y363" i="15"/>
  <c r="K14" i="15"/>
  <c r="Y213" i="15"/>
  <c r="Y308" i="15"/>
  <c r="Y339" i="15"/>
  <c r="Y361" i="15"/>
  <c r="Y365" i="15"/>
  <c r="Y530" i="15"/>
  <c r="Y345" i="15"/>
  <c r="Y153" i="15"/>
  <c r="Y165" i="15"/>
  <c r="Y250" i="15"/>
  <c r="Y254" i="15"/>
  <c r="Y283" i="15"/>
  <c r="Y317" i="15"/>
  <c r="Y498" i="15"/>
  <c r="K1507" i="15"/>
  <c r="K1506" i="15" s="1"/>
  <c r="I1571" i="15"/>
  <c r="U1578" i="15"/>
  <c r="L1507" i="15"/>
  <c r="L1506" i="15" s="1"/>
  <c r="T1581" i="15"/>
  <c r="L1489" i="15"/>
  <c r="L1488" i="15" s="1"/>
  <c r="L1571" i="15"/>
  <c r="J1580" i="15"/>
  <c r="L1580" i="15"/>
  <c r="Y257" i="15"/>
  <c r="Y258" i="15"/>
  <c r="Y259" i="15"/>
  <c r="Y260" i="15"/>
  <c r="Y261" i="15"/>
  <c r="Y262" i="15"/>
  <c r="Y263" i="15"/>
  <c r="Y292" i="15"/>
  <c r="Y157" i="15"/>
  <c r="Y159" i="15"/>
  <c r="Y160" i="15"/>
  <c r="Y161" i="15"/>
  <c r="Y162" i="15"/>
  <c r="Y168" i="15"/>
  <c r="Y204" i="15"/>
  <c r="Y207" i="15"/>
  <c r="Y290" i="15"/>
  <c r="Y151" i="15"/>
  <c r="Y267" i="15"/>
  <c r="Y275" i="15"/>
  <c r="Y277" i="15"/>
  <c r="Y305" i="15"/>
  <c r="Y324" i="15"/>
  <c r="Y329" i="15"/>
  <c r="Y333" i="15"/>
  <c r="Y383" i="15"/>
  <c r="Y394" i="15"/>
  <c r="Y413" i="15"/>
  <c r="Y424" i="15"/>
  <c r="Y444" i="15"/>
  <c r="Y469" i="15"/>
  <c r="Y476" i="15"/>
  <c r="Y496" i="15"/>
  <c r="Y540" i="15"/>
  <c r="I14" i="15"/>
  <c r="Y288" i="15"/>
  <c r="Y322" i="15"/>
  <c r="Y330" i="15"/>
  <c r="Y397" i="15"/>
  <c r="Y414" i="15"/>
  <c r="Y445" i="15"/>
  <c r="Y463" i="15"/>
  <c r="Y470" i="15"/>
  <c r="Y477" i="15"/>
  <c r="Y493" i="15"/>
  <c r="Y270" i="15"/>
  <c r="Y274" i="15"/>
  <c r="Y276" i="15"/>
  <c r="Y278" i="15"/>
  <c r="Y306" i="15"/>
  <c r="Y312" i="15"/>
  <c r="Y320" i="15"/>
  <c r="Y331" i="15"/>
  <c r="Y399" i="15"/>
  <c r="Y415" i="15"/>
  <c r="Y439" i="15"/>
  <c r="Y442" i="15"/>
  <c r="Y446" i="15"/>
  <c r="Y464" i="15"/>
  <c r="Y478" i="15"/>
  <c r="Y494" i="15"/>
  <c r="Y542" i="15"/>
  <c r="Y269" i="15"/>
  <c r="Y280" i="15"/>
  <c r="Y287" i="15"/>
  <c r="Y315" i="15"/>
  <c r="Y332" i="15"/>
  <c r="Y369" i="15"/>
  <c r="Y382" i="15"/>
  <c r="Y393" i="15"/>
  <c r="Y400" i="15"/>
  <c r="Y402" i="15"/>
  <c r="Y432" i="15"/>
  <c r="Y434" i="15"/>
  <c r="Y440" i="15"/>
  <c r="Y443" i="15"/>
  <c r="Y465" i="15"/>
  <c r="Y468" i="15"/>
  <c r="Y481" i="15"/>
  <c r="Y495" i="15"/>
  <c r="Y509" i="15"/>
  <c r="Y519" i="15"/>
  <c r="U551" i="15"/>
  <c r="Y430" i="15"/>
  <c r="Y431" i="15"/>
  <c r="V923" i="15"/>
  <c r="V959" i="15"/>
  <c r="V957" i="15"/>
  <c r="T1523" i="15"/>
  <c r="J1489" i="15"/>
  <c r="J1488" i="15" s="1"/>
  <c r="U1508" i="15"/>
  <c r="I1507" i="15"/>
  <c r="R1587" i="15"/>
  <c r="I1489" i="15"/>
  <c r="I1488" i="15" s="1"/>
  <c r="T1508" i="15"/>
  <c r="K1581" i="15"/>
  <c r="K1580" i="15" s="1"/>
  <c r="T1572" i="15"/>
  <c r="T1571" i="15" s="1"/>
  <c r="S1580" i="15"/>
  <c r="Y565" i="15" l="1"/>
  <c r="Y987" i="15"/>
  <c r="Y1592" i="15"/>
  <c r="Y986" i="15"/>
  <c r="Y824" i="15"/>
  <c r="Y628" i="15"/>
  <c r="Y752" i="15"/>
  <c r="Y556" i="15"/>
  <c r="Y810" i="15"/>
  <c r="Y558" i="15"/>
  <c r="Y1565" i="15"/>
  <c r="Y1511" i="15"/>
  <c r="Y878" i="15"/>
  <c r="Y577" i="15"/>
  <c r="Y715" i="15"/>
  <c r="Y709" i="15"/>
  <c r="Y877" i="15"/>
  <c r="Y1594" i="15"/>
  <c r="Y634" i="15"/>
  <c r="Y1595" i="15"/>
  <c r="Y786" i="15"/>
  <c r="Y925" i="15"/>
  <c r="Y984" i="15"/>
  <c r="Y760" i="15"/>
  <c r="Y620" i="15"/>
  <c r="Y712" i="15"/>
  <c r="Y808" i="15"/>
  <c r="Y1561" i="15"/>
  <c r="Y1554" i="15"/>
  <c r="Y854" i="15"/>
  <c r="Y857" i="15"/>
  <c r="Y677" i="15"/>
  <c r="Y1568" i="15"/>
  <c r="Y630" i="15"/>
  <c r="Y1520" i="15"/>
  <c r="Y785" i="15"/>
  <c r="Y914" i="15"/>
  <c r="Y969" i="15"/>
  <c r="Y719" i="15"/>
  <c r="Y579" i="15"/>
  <c r="Y805" i="15"/>
  <c r="Y1522" i="15"/>
  <c r="Y1553" i="15"/>
  <c r="Y974" i="15"/>
  <c r="Y670" i="15"/>
  <c r="Y813" i="15"/>
  <c r="Y833" i="15"/>
  <c r="Y664" i="15"/>
  <c r="Y1567" i="15"/>
  <c r="Y626" i="15"/>
  <c r="Y1518" i="15"/>
  <c r="Y768" i="15"/>
  <c r="Y716" i="15"/>
  <c r="Y796" i="15"/>
  <c r="Y879" i="15"/>
  <c r="Y1546" i="15"/>
  <c r="Y1550" i="15"/>
  <c r="Y563" i="15"/>
  <c r="Y806" i="15"/>
  <c r="Y643" i="15"/>
  <c r="Y1566" i="15"/>
  <c r="Y621" i="15"/>
  <c r="Y1517" i="15"/>
  <c r="Y748" i="15"/>
  <c r="Y632" i="15"/>
  <c r="Y568" i="15"/>
  <c r="Y1560" i="15"/>
  <c r="Y1556" i="15"/>
  <c r="Y952" i="15"/>
  <c r="Y574" i="15"/>
  <c r="Y1532" i="15"/>
  <c r="Y1534" i="15"/>
  <c r="Y570" i="15"/>
  <c r="Y838" i="15"/>
  <c r="Y657" i="15"/>
  <c r="Y1555" i="15"/>
  <c r="Y1545" i="15"/>
  <c r="Y1549" i="15"/>
  <c r="Y965" i="15"/>
  <c r="Y717" i="15"/>
  <c r="Y1564" i="15"/>
  <c r="Y616" i="15"/>
  <c r="Y1516" i="15"/>
  <c r="Y633" i="15"/>
  <c r="Y970" i="15"/>
  <c r="Y855" i="15"/>
  <c r="Y1596" i="15"/>
  <c r="Y1528" i="15"/>
  <c r="Y1530" i="15"/>
  <c r="Y1001" i="15"/>
  <c r="Y772" i="15"/>
  <c r="Y688" i="15"/>
  <c r="Y598" i="15"/>
  <c r="Y660" i="15"/>
  <c r="Y1548" i="15"/>
  <c r="Y1538" i="15"/>
  <c r="Y1542" i="15"/>
  <c r="Y666" i="15"/>
  <c r="Y1514" i="15"/>
  <c r="Y629" i="15"/>
  <c r="Y1535" i="15"/>
  <c r="Y627" i="15"/>
  <c r="Y1526" i="15"/>
  <c r="Y668" i="15"/>
  <c r="Y595" i="15"/>
  <c r="Y656" i="15"/>
  <c r="Y1547" i="15"/>
  <c r="Y1537" i="15"/>
  <c r="Y1552" i="15"/>
  <c r="Y1541" i="15"/>
  <c r="Y655" i="15"/>
  <c r="Y916" i="15"/>
  <c r="Y1513" i="15"/>
  <c r="Y852" i="15"/>
  <c r="Y625" i="15"/>
  <c r="Y834" i="15"/>
  <c r="Y695" i="15"/>
  <c r="Y769" i="15"/>
  <c r="Y1533" i="15"/>
  <c r="Y751" i="15"/>
  <c r="Y924" i="15"/>
  <c r="Y847" i="15"/>
  <c r="Y636" i="15"/>
  <c r="Y589" i="15"/>
  <c r="Y607" i="15"/>
  <c r="Y1540" i="15"/>
  <c r="Y1515" i="15"/>
  <c r="Y1551" i="15"/>
  <c r="Y842" i="15"/>
  <c r="Y875" i="15"/>
  <c r="Y1512" i="15"/>
  <c r="Y821" i="15"/>
  <c r="Y623" i="15"/>
  <c r="Y882" i="15"/>
  <c r="Y615" i="15"/>
  <c r="Y787" i="15"/>
  <c r="Y964" i="15"/>
  <c r="Y722" i="15"/>
  <c r="Y902" i="15"/>
  <c r="Y614" i="15"/>
  <c r="Y567" i="15"/>
  <c r="Y654" i="15"/>
  <c r="Y594" i="15"/>
  <c r="Y1539" i="15"/>
  <c r="Y1544" i="15"/>
  <c r="Y845" i="15"/>
  <c r="Y703" i="15"/>
  <c r="Y1521" i="15"/>
  <c r="Y976" i="15"/>
  <c r="Y1510" i="15"/>
  <c r="Y799" i="15"/>
  <c r="Y586" i="15"/>
  <c r="Y1525" i="15"/>
  <c r="Y1531" i="15"/>
  <c r="Y899" i="15"/>
  <c r="Y840" i="15"/>
  <c r="Y1529" i="15"/>
  <c r="Y983" i="15"/>
  <c r="Y999" i="15"/>
  <c r="Y837" i="15"/>
  <c r="Y604" i="15"/>
  <c r="Y564" i="15"/>
  <c r="Y624" i="15"/>
  <c r="Y560" i="15"/>
  <c r="Y1519" i="15"/>
  <c r="Y1543" i="15"/>
  <c r="Y809" i="15"/>
  <c r="Y1002" i="15"/>
  <c r="Y699" i="15"/>
  <c r="Y872" i="15"/>
  <c r="Y635" i="15"/>
  <c r="Y844" i="15"/>
  <c r="Y798" i="15"/>
  <c r="Y582" i="15"/>
  <c r="Y954" i="15"/>
  <c r="Y815" i="15"/>
  <c r="Y1559" i="15"/>
  <c r="Y971" i="15"/>
  <c r="Y1527" i="15"/>
  <c r="Y988" i="15"/>
  <c r="Y802" i="15"/>
  <c r="Y822" i="15"/>
  <c r="Y601" i="15"/>
  <c r="Y580" i="15"/>
  <c r="Y1536" i="15"/>
  <c r="Y679" i="15"/>
  <c r="Y617" i="15"/>
  <c r="Y652" i="15"/>
  <c r="Y631" i="15"/>
  <c r="Y836" i="15"/>
  <c r="Y794" i="15"/>
  <c r="L1570" i="15"/>
  <c r="S1570" i="15"/>
  <c r="K1570" i="15"/>
  <c r="J1570" i="15"/>
  <c r="U1571" i="15"/>
  <c r="I1570" i="15"/>
  <c r="U1570" i="15" s="1"/>
  <c r="V933" i="15"/>
  <c r="Y934" i="15"/>
  <c r="V890" i="15"/>
  <c r="Y891" i="15"/>
  <c r="V547" i="15"/>
  <c r="Y548" i="15"/>
  <c r="Y1558" i="15"/>
  <c r="Y1524" i="15"/>
  <c r="V825" i="15"/>
  <c r="Y826" i="15"/>
  <c r="V939" i="15"/>
  <c r="Y940" i="15"/>
  <c r="V989" i="15"/>
  <c r="Y990" i="15"/>
  <c r="V351" i="15"/>
  <c r="Y352" i="15"/>
  <c r="V347" i="15"/>
  <c r="Y350" i="15"/>
  <c r="V886" i="15"/>
  <c r="Y887" i="15"/>
  <c r="V374" i="15"/>
  <c r="Y375" i="15"/>
  <c r="V527" i="15"/>
  <c r="Y528" i="15"/>
  <c r="V503" i="15"/>
  <c r="Y504" i="15"/>
  <c r="V451" i="15"/>
  <c r="Y452" i="15"/>
  <c r="V406" i="15"/>
  <c r="Y407" i="15"/>
  <c r="V895" i="15"/>
  <c r="Y896" i="15"/>
  <c r="V868" i="15"/>
  <c r="Y869" i="15"/>
  <c r="V917" i="15"/>
  <c r="Y918" i="15"/>
  <c r="V233" i="15"/>
  <c r="Y234" i="15"/>
  <c r="V1009" i="15"/>
  <c r="Y1015" i="15"/>
  <c r="V946" i="15"/>
  <c r="Y947" i="15"/>
  <c r="V858" i="15"/>
  <c r="Y859" i="15"/>
  <c r="V511" i="15"/>
  <c r="Y512" i="15"/>
  <c r="V488" i="15"/>
  <c r="Y489" i="15"/>
  <c r="Y1509" i="15"/>
  <c r="V1022" i="15"/>
  <c r="Y1023" i="15"/>
  <c r="V1003" i="15"/>
  <c r="Y1004" i="15"/>
  <c r="V927" i="15"/>
  <c r="Y931" i="15"/>
  <c r="V449" i="15"/>
  <c r="Y450" i="15"/>
  <c r="V416" i="15"/>
  <c r="Y417" i="15"/>
  <c r="V354" i="15"/>
  <c r="Y355" i="15"/>
  <c r="V386" i="15"/>
  <c r="Y387" i="15"/>
  <c r="V828" i="15"/>
  <c r="Y829" i="15"/>
  <c r="V830" i="15"/>
  <c r="Y831" i="15"/>
  <c r="V522" i="15"/>
  <c r="Y523" i="15"/>
  <c r="V301" i="15"/>
  <c r="Y302" i="15"/>
  <c r="V864" i="15"/>
  <c r="Y865" i="15"/>
  <c r="Y867" i="15"/>
  <c r="V892" i="15"/>
  <c r="Y894" i="15"/>
  <c r="V505" i="15"/>
  <c r="Y506" i="15"/>
  <c r="Y1563" i="15"/>
  <c r="V379" i="15"/>
  <c r="Y380" i="15"/>
  <c r="V1005" i="15"/>
  <c r="Y1006" i="15"/>
  <c r="V966" i="15"/>
  <c r="Y967" i="15"/>
  <c r="V544" i="15"/>
  <c r="Y545" i="15"/>
  <c r="V453" i="15"/>
  <c r="Y454" i="15"/>
  <c r="V913" i="15"/>
  <c r="V295" i="15"/>
  <c r="V289" i="15"/>
  <c r="V344" i="15"/>
  <c r="V435" i="15"/>
  <c r="V524" i="15"/>
  <c r="V284" i="15"/>
  <c r="V422" i="15"/>
  <c r="V336" i="15"/>
  <c r="V883" i="15"/>
  <c r="R1585" i="15"/>
  <c r="R1506" i="15"/>
  <c r="C15" i="14"/>
  <c r="C13" i="14"/>
  <c r="C14" i="14"/>
  <c r="V818" i="15"/>
  <c r="V856" i="15"/>
  <c r="V391" i="15"/>
  <c r="T1580" i="15"/>
  <c r="T1570" i="15" s="1"/>
  <c r="V529" i="15"/>
  <c r="V279" i="15"/>
  <c r="V479" i="15"/>
  <c r="V812" i="15"/>
  <c r="V286" i="15"/>
  <c r="C27" i="14"/>
  <c r="C49" i="14"/>
  <c r="V497" i="15"/>
  <c r="L13" i="15"/>
  <c r="K13" i="15"/>
  <c r="V963" i="15"/>
  <c r="V1016" i="15"/>
  <c r="V667" i="15"/>
  <c r="V150" i="15"/>
  <c r="V239" i="15"/>
  <c r="V853" i="15"/>
  <c r="J13" i="15"/>
  <c r="V804" i="15"/>
  <c r="T1507" i="15"/>
  <c r="T1506" i="15" s="1"/>
  <c r="V972" i="15"/>
  <c r="V640" i="15"/>
  <c r="V319" i="15"/>
  <c r="V15" i="15"/>
  <c r="V711" i="15"/>
  <c r="V467" i="15"/>
  <c r="V516" i="15"/>
  <c r="U14" i="15"/>
  <c r="I13" i="15"/>
  <c r="V196" i="15"/>
  <c r="V997" i="15"/>
  <c r="V832" i="15"/>
  <c r="V846" i="15"/>
  <c r="V429" i="15"/>
  <c r="V438" i="15"/>
  <c r="V272" i="15"/>
  <c r="V492" i="15"/>
  <c r="V461" i="15"/>
  <c r="V539" i="15"/>
  <c r="V303" i="15"/>
  <c r="V120" i="15"/>
  <c r="V356" i="15"/>
  <c r="U1507" i="15"/>
  <c r="I1506" i="15"/>
  <c r="U1506" i="15" s="1"/>
  <c r="U1489" i="15"/>
  <c r="U1488" i="15"/>
  <c r="V985" i="15"/>
  <c r="V782" i="15"/>
  <c r="V398" i="15"/>
  <c r="V266" i="15"/>
  <c r="V1591" i="15"/>
  <c r="V1580" i="15" s="1"/>
  <c r="V766" i="15"/>
  <c r="V968" i="15"/>
  <c r="V898" i="15"/>
  <c r="V823" i="15"/>
  <c r="V551" i="15"/>
  <c r="V508" i="15"/>
  <c r="V381" i="15"/>
  <c r="V396" i="15"/>
  <c r="V412" i="15"/>
  <c r="V1570" i="15" l="1"/>
  <c r="V377" i="15"/>
  <c r="V14" i="15" s="1"/>
  <c r="Y378" i="15"/>
  <c r="R1580" i="15"/>
  <c r="R1570" i="15" s="1"/>
  <c r="V550" i="15"/>
  <c r="B1178" i="7" l="1"/>
  <c r="C36" i="14" l="1"/>
  <c r="B629" i="7" l="1"/>
  <c r="B630" i="7"/>
  <c r="B631" i="7"/>
  <c r="B850" i="7"/>
  <c r="B1010" i="7"/>
  <c r="CA1125" i="7"/>
  <c r="B1125" i="7"/>
  <c r="B1124" i="7"/>
  <c r="B1123" i="7"/>
  <c r="B1122" i="7"/>
  <c r="B1121" i="7"/>
  <c r="B1370" i="7"/>
  <c r="B1371" i="7"/>
  <c r="BV1121" i="7" l="1"/>
  <c r="BV1123" i="7"/>
  <c r="BV1122" i="7"/>
  <c r="BV1124" i="7"/>
  <c r="BV1125" i="7"/>
  <c r="BV629" i="7"/>
  <c r="BV630" i="7"/>
  <c r="BV1009" i="7" l="1"/>
  <c r="B714" i="7"/>
  <c r="B1476" i="7"/>
  <c r="B1344" i="7" l="1"/>
  <c r="B1034" i="7"/>
  <c r="BV1034" i="7" l="1"/>
  <c r="BV1343" i="7"/>
  <c r="B1355" i="7" l="1"/>
  <c r="B931" i="7"/>
  <c r="B1248" i="7" l="1"/>
  <c r="B1247" i="7"/>
  <c r="B1246" i="7"/>
  <c r="B1245" i="7"/>
  <c r="B1398" i="7"/>
  <c r="B1570" i="7" l="1"/>
  <c r="B1565" i="7"/>
  <c r="B1533" i="7"/>
  <c r="B1532" i="7"/>
  <c r="B1531" i="7"/>
  <c r="B1519" i="7"/>
  <c r="B1518" i="7"/>
  <c r="B1575" i="7"/>
  <c r="B1574" i="7"/>
  <c r="B1573" i="7"/>
  <c r="B1572" i="7"/>
  <c r="B1571" i="7"/>
  <c r="B1568" i="7"/>
  <c r="B1567" i="7"/>
  <c r="B1566" i="7"/>
  <c r="B1563" i="7"/>
  <c r="B1562" i="7"/>
  <c r="B1561" i="7"/>
  <c r="B1560" i="7"/>
  <c r="B1559" i="7"/>
  <c r="B1558" i="7"/>
  <c r="B1557" i="7"/>
  <c r="B1556" i="7"/>
  <c r="B1555" i="7"/>
  <c r="B1554" i="7"/>
  <c r="B1553" i="7"/>
  <c r="B1552" i="7"/>
  <c r="B1551" i="7"/>
  <c r="B1550" i="7"/>
  <c r="B1549" i="7"/>
  <c r="B1548" i="7"/>
  <c r="B1547" i="7"/>
  <c r="B1546" i="7"/>
  <c r="B1545" i="7"/>
  <c r="B1544" i="7"/>
  <c r="B1543" i="7"/>
  <c r="B1542" i="7"/>
  <c r="B1541" i="7"/>
  <c r="B1540" i="7"/>
  <c r="B1539" i="7"/>
  <c r="B1538" i="7"/>
  <c r="B1537" i="7"/>
  <c r="B1536" i="7"/>
  <c r="B1535" i="7"/>
  <c r="B1534" i="7"/>
  <c r="B1529" i="7"/>
  <c r="B1528" i="7"/>
  <c r="B1527" i="7"/>
  <c r="B1526" i="7"/>
  <c r="B1525" i="7"/>
  <c r="B1524" i="7"/>
  <c r="B1523" i="7"/>
  <c r="B1522" i="7"/>
  <c r="B1521" i="7"/>
  <c r="B1520" i="7"/>
  <c r="B1517" i="7"/>
  <c r="B1516" i="7"/>
  <c r="B1295" i="7"/>
  <c r="B1296" i="7"/>
  <c r="B1224" i="7"/>
  <c r="B1225" i="7"/>
  <c r="B1223" i="7"/>
  <c r="B1155" i="7"/>
  <c r="BV1530" i="7" l="1"/>
  <c r="BV1515" i="7"/>
  <c r="BV1564" i="7" l="1"/>
  <c r="B642" i="7" l="1"/>
  <c r="B930" i="7"/>
  <c r="B1027" i="7"/>
  <c r="B679" i="7"/>
  <c r="B691" i="7"/>
  <c r="B916" i="7"/>
  <c r="BV642" i="7" l="1"/>
  <c r="BV1026" i="7" l="1"/>
  <c r="B377" i="7" l="1"/>
  <c r="B378" i="7"/>
  <c r="B379" i="7"/>
  <c r="B851" i="7"/>
  <c r="B849" i="7"/>
  <c r="B728" i="7"/>
  <c r="B861" i="7"/>
  <c r="B787" i="7"/>
  <c r="B953" i="7"/>
  <c r="B990" i="7"/>
  <c r="B989" i="7"/>
  <c r="B970" i="7"/>
  <c r="B1007" i="7"/>
  <c r="B1008" i="7"/>
  <c r="B715" i="7"/>
  <c r="B716" i="7"/>
  <c r="B839" i="7"/>
  <c r="AT839" i="7"/>
  <c r="B840" i="7"/>
  <c r="B982" i="7"/>
  <c r="B976" i="7"/>
  <c r="B632" i="7"/>
  <c r="B633" i="7"/>
  <c r="B634" i="7"/>
  <c r="B635" i="7"/>
  <c r="B636" i="7"/>
  <c r="B637" i="7"/>
  <c r="B638" i="7"/>
  <c r="B639" i="7"/>
  <c r="B640" i="7"/>
  <c r="B641" i="7"/>
  <c r="B966" i="7"/>
  <c r="B981" i="7"/>
  <c r="BV631" i="7" l="1"/>
  <c r="BV635" i="7"/>
  <c r="BV633" i="7"/>
  <c r="BV638" i="7"/>
  <c r="BV640" i="7"/>
  <c r="BV632" i="7"/>
  <c r="BV636" i="7"/>
  <c r="BV641" i="7"/>
  <c r="BV634" i="7"/>
  <c r="BV639" i="7"/>
  <c r="BV637" i="7" l="1"/>
  <c r="BV965" i="7"/>
  <c r="B1318" i="7"/>
  <c r="B1284" i="7"/>
  <c r="B1311" i="7"/>
  <c r="B1320" i="7"/>
  <c r="B1374" i="7"/>
  <c r="B1392" i="7"/>
  <c r="B1486" i="7"/>
  <c r="B1487" i="7"/>
  <c r="B1444" i="7"/>
  <c r="B1424" i="7"/>
  <c r="B1417" i="7"/>
  <c r="B1199" i="7"/>
  <c r="B1198" i="7"/>
  <c r="B1197" i="7"/>
  <c r="B1196" i="7"/>
  <c r="B1195" i="7"/>
  <c r="B1194" i="7"/>
  <c r="B1193" i="7"/>
  <c r="B1192" i="7"/>
  <c r="B1191" i="7"/>
  <c r="B1190" i="7"/>
  <c r="B1189" i="7"/>
  <c r="B1188" i="7"/>
  <c r="B1187" i="7"/>
  <c r="B1186" i="7"/>
  <c r="B1185" i="7"/>
  <c r="B1184" i="7"/>
  <c r="B1183" i="7"/>
  <c r="B1182" i="7"/>
  <c r="B1181" i="7"/>
  <c r="CA1182" i="7"/>
  <c r="B1389" i="7"/>
  <c r="B1362" i="7"/>
  <c r="B1214" i="7"/>
  <c r="B1215" i="7"/>
  <c r="B1216" i="7"/>
  <c r="B1217" i="7"/>
  <c r="B1218" i="7"/>
  <c r="B1219" i="7"/>
  <c r="B1220" i="7"/>
  <c r="B1334" i="7"/>
  <c r="B1335" i="7"/>
  <c r="B1152" i="7"/>
  <c r="B1153" i="7"/>
  <c r="B1154" i="7"/>
  <c r="B1293" i="7"/>
  <c r="B1294" i="7"/>
  <c r="B1093" i="7"/>
  <c r="B1094" i="7"/>
  <c r="B1095" i="7"/>
  <c r="B1096" i="7"/>
  <c r="B1097" i="7"/>
  <c r="B1098" i="7"/>
  <c r="B1099" i="7"/>
  <c r="B1100" i="7"/>
  <c r="B1101" i="7"/>
  <c r="B1102" i="7"/>
  <c r="B1103" i="7"/>
  <c r="B1104" i="7"/>
  <c r="B1105" i="7"/>
  <c r="B1106" i="7"/>
  <c r="B1107" i="7"/>
  <c r="B1108" i="7"/>
  <c r="B1109" i="7"/>
  <c r="B1110" i="7"/>
  <c r="B1111" i="7"/>
  <c r="B1112" i="7"/>
  <c r="B1113" i="7"/>
  <c r="B1270" i="7"/>
  <c r="B1271" i="7"/>
  <c r="B1263" i="7"/>
  <c r="B1264" i="7"/>
  <c r="B1265" i="7"/>
  <c r="B1266" i="7"/>
  <c r="B1254" i="7"/>
  <c r="B1255" i="7"/>
  <c r="B1256" i="7"/>
  <c r="B1257" i="7"/>
  <c r="B1258" i="7"/>
  <c r="BV952" i="7" l="1"/>
  <c r="BV1108" i="7"/>
  <c r="BV1104" i="7"/>
  <c r="BV1099" i="7"/>
  <c r="BV1094" i="7"/>
  <c r="BV1107" i="7"/>
  <c r="BV1103" i="7"/>
  <c r="BV1097" i="7"/>
  <c r="BV1093" i="7"/>
  <c r="BV1098" i="7"/>
  <c r="BV1111" i="7"/>
  <c r="BV1106" i="7"/>
  <c r="BV1101" i="7"/>
  <c r="BV1096" i="7"/>
  <c r="BV1110" i="7"/>
  <c r="BV1105" i="7"/>
  <c r="BV1100" i="7"/>
  <c r="BV1095" i="7"/>
  <c r="BV1109" i="7" l="1"/>
  <c r="BV1102" i="7"/>
  <c r="BV1391" i="7"/>
  <c r="BV1317" i="7"/>
  <c r="B84" i="8"/>
  <c r="E83" i="8"/>
  <c r="B82" i="8"/>
  <c r="B90" i="8" l="1"/>
  <c r="E89" i="8"/>
  <c r="BY1319" i="7" l="1"/>
  <c r="BV1319" i="7"/>
  <c r="B1477" i="7" l="1"/>
  <c r="B1459" i="7"/>
  <c r="B1460" i="7"/>
  <c r="B1461" i="7"/>
  <c r="B1443" i="7"/>
  <c r="B1445" i="7"/>
  <c r="B1439" i="7"/>
  <c r="B1426" i="7"/>
  <c r="AT1455" i="7"/>
  <c r="B1455" i="7"/>
  <c r="B1456" i="7"/>
  <c r="B1352" i="7"/>
  <c r="B1353" i="7"/>
  <c r="B1354" i="7"/>
  <c r="B1229" i="7"/>
  <c r="B1230" i="7"/>
  <c r="B663" i="7"/>
  <c r="B664" i="7"/>
  <c r="B665" i="7"/>
  <c r="B666" i="7"/>
  <c r="BV1112" i="7" l="1"/>
  <c r="BV1425" i="7" l="1"/>
  <c r="B825" i="7"/>
  <c r="B826" i="7"/>
  <c r="B627" i="7"/>
  <c r="B628" i="7"/>
  <c r="B1308" i="7"/>
  <c r="B1312" i="7"/>
  <c r="B1314" i="7"/>
  <c r="B1490" i="7"/>
  <c r="B1418" i="7"/>
  <c r="B1407" i="7"/>
  <c r="B1408" i="7"/>
  <c r="B1412" i="7"/>
  <c r="B1421" i="7"/>
  <c r="B1399" i="7"/>
  <c r="B1281" i="7"/>
  <c r="B1278" i="7"/>
  <c r="B1340" i="7"/>
  <c r="B1333" i="7"/>
  <c r="B1331" i="7"/>
  <c r="B1326" i="7"/>
  <c r="B1179" i="7"/>
  <c r="B1180" i="7"/>
  <c r="B1177" i="7"/>
  <c r="B1390" i="7"/>
  <c r="B1379" i="7"/>
  <c r="B1378" i="7"/>
  <c r="B1301" i="7"/>
  <c r="B1302" i="7"/>
  <c r="B1303" i="7"/>
  <c r="B1304" i="7"/>
  <c r="B1305" i="7"/>
  <c r="B1448" i="7"/>
  <c r="CA1450" i="7"/>
  <c r="B1114" i="7"/>
  <c r="B1115" i="7"/>
  <c r="B1116" i="7"/>
  <c r="B1117" i="7"/>
  <c r="B1118" i="7"/>
  <c r="B1119" i="7"/>
  <c r="B1120" i="7"/>
  <c r="B1126" i="7"/>
  <c r="B1127" i="7"/>
  <c r="B1128" i="7"/>
  <c r="B1129" i="7"/>
  <c r="B1130" i="7"/>
  <c r="B1092" i="7"/>
  <c r="B1358" i="7"/>
  <c r="B1356" i="7"/>
  <c r="B1351" i="7"/>
  <c r="B1492" i="7"/>
  <c r="AT1489" i="7"/>
  <c r="B1489" i="7"/>
  <c r="B1269" i="7"/>
  <c r="B1262" i="7"/>
  <c r="B1243" i="7"/>
  <c r="B1244" i="7"/>
  <c r="B1249" i="7"/>
  <c r="B1250" i="7"/>
  <c r="B1251" i="7"/>
  <c r="AT1243" i="7"/>
  <c r="B1231" i="7"/>
  <c r="B1232" i="7"/>
  <c r="B1233" i="7"/>
  <c r="B1228" i="7"/>
  <c r="B1221" i="7"/>
  <c r="B1222" i="7"/>
  <c r="B1212" i="7"/>
  <c r="B1151" i="7"/>
  <c r="B86" i="8"/>
  <c r="E85" i="8"/>
  <c r="B88" i="8"/>
  <c r="B81" i="8"/>
  <c r="E80" i="8"/>
  <c r="B774" i="7"/>
  <c r="BV1117" i="7" l="1"/>
  <c r="BV1130" i="7"/>
  <c r="BV1092" i="7"/>
  <c r="BV1113" i="7"/>
  <c r="BV1118" i="7"/>
  <c r="BV1129" i="7"/>
  <c r="BV1114" i="7"/>
  <c r="BV1119" i="7"/>
  <c r="BV1127" i="7"/>
  <c r="BV1116" i="7"/>
  <c r="BV1120" i="7"/>
  <c r="BV1126" i="7"/>
  <c r="BV1115" i="7"/>
  <c r="BV1128" i="7"/>
  <c r="BV1332" i="7"/>
  <c r="BV628" i="7" l="1"/>
  <c r="BV1357" i="7"/>
  <c r="BV1313" i="7"/>
  <c r="BV1488" i="7"/>
  <c r="BV1397" i="7" l="1"/>
  <c r="B1292" i="7" l="1"/>
  <c r="B1242" i="7"/>
  <c r="BV1411" i="7" l="1"/>
  <c r="B1273" i="7" l="1"/>
  <c r="B249" i="8"/>
  <c r="E248" i="8"/>
  <c r="B1175" i="7" l="1"/>
  <c r="B1174" i="7"/>
  <c r="BV1598" i="7" l="1"/>
  <c r="BV1596" i="7"/>
  <c r="BV1594" i="7"/>
  <c r="BV1600" i="7"/>
  <c r="B1289" i="7"/>
  <c r="B1290" i="7"/>
  <c r="B1291" i="7"/>
  <c r="B1057" i="7" l="1"/>
  <c r="BV1057" i="7" l="1"/>
  <c r="BV1592" i="7" l="1"/>
  <c r="BV1583" i="7"/>
  <c r="BV1585" i="7"/>
  <c r="BV1579" i="7"/>
  <c r="C18" i="14" l="1"/>
  <c r="C22" i="14" s="1"/>
  <c r="BV1578" i="7"/>
  <c r="B786" i="7" l="1"/>
  <c r="B785" i="7"/>
  <c r="B784" i="7"/>
  <c r="B783" i="7"/>
  <c r="B782" i="7"/>
  <c r="B712" i="7"/>
  <c r="B711" i="7"/>
  <c r="B710" i="7"/>
  <c r="B709" i="7"/>
  <c r="B770" i="7"/>
  <c r="B754" i="7"/>
  <c r="B753" i="7"/>
  <c r="B752" i="7"/>
  <c r="B751" i="7"/>
  <c r="B750" i="7"/>
  <c r="B749" i="7"/>
  <c r="B748" i="7"/>
  <c r="B747" i="7"/>
  <c r="B746" i="7"/>
  <c r="B745" i="7"/>
  <c r="B744" i="7"/>
  <c r="B743" i="7"/>
  <c r="B742" i="7"/>
  <c r="B741" i="7"/>
  <c r="B740" i="7"/>
  <c r="B739" i="7"/>
  <c r="B762" i="7"/>
  <c r="B761" i="7"/>
  <c r="B760" i="7"/>
  <c r="B759" i="7"/>
  <c r="B758" i="7"/>
  <c r="B757" i="7"/>
  <c r="B756" i="7"/>
  <c r="B755" i="7"/>
  <c r="B766" i="7"/>
  <c r="B765" i="7"/>
  <c r="B764" i="7"/>
  <c r="B763" i="7"/>
  <c r="B768" i="7"/>
  <c r="B767" i="7"/>
  <c r="B769" i="7"/>
  <c r="B738" i="7"/>
  <c r="BV627" i="7" l="1"/>
  <c r="B1403" i="7"/>
  <c r="BV1569" i="7" l="1"/>
  <c r="B1085" i="7"/>
  <c r="B1084" i="7"/>
  <c r="B1088" i="7"/>
  <c r="B1087" i="7"/>
  <c r="B1086" i="7"/>
  <c r="B1090" i="7"/>
  <c r="B1089" i="7"/>
  <c r="B1091" i="7"/>
  <c r="B1083" i="7"/>
  <c r="B626" i="7"/>
  <c r="BV1514" i="7" l="1"/>
  <c r="BV1089" i="7"/>
  <c r="BV1087" i="7"/>
  <c r="BV1084" i="7"/>
  <c r="BV644" i="7"/>
  <c r="BV626" i="7"/>
  <c r="BV1083" i="7"/>
  <c r="BV1091" i="7"/>
  <c r="BV1090" i="7"/>
  <c r="BV1086" i="7"/>
  <c r="BV1088" i="7"/>
  <c r="BV1085" i="7"/>
  <c r="B713" i="7"/>
  <c r="B708" i="7"/>
  <c r="BV1513" i="7" l="1"/>
  <c r="B163" i="8" l="1"/>
  <c r="B162" i="8"/>
  <c r="B340" i="7" l="1"/>
  <c r="B341" i="7"/>
  <c r="B1211" i="7" l="1"/>
  <c r="C29" i="14" l="1"/>
  <c r="B706" i="7" l="1"/>
  <c r="B707" i="7"/>
  <c r="B781" i="7"/>
  <c r="B780" i="7"/>
  <c r="B779" i="7"/>
  <c r="B734" i="7"/>
  <c r="B733" i="7"/>
  <c r="B732" i="7"/>
  <c r="B736" i="7"/>
  <c r="B735" i="7"/>
  <c r="B737" i="7"/>
  <c r="B60" i="13"/>
  <c r="B61" i="8"/>
  <c r="E60" i="8"/>
  <c r="B924" i="7" l="1"/>
  <c r="BV923" i="7" l="1"/>
  <c r="B888" i="7" l="1"/>
  <c r="CA921" i="7"/>
  <c r="B921" i="7"/>
  <c r="B922" i="7"/>
  <c r="B808" i="7"/>
  <c r="B809" i="7"/>
  <c r="B988" i="7"/>
  <c r="B1020" i="7"/>
  <c r="B1021" i="7"/>
  <c r="B672" i="7"/>
  <c r="B778" i="7"/>
  <c r="CA376" i="7"/>
  <c r="B376" i="7"/>
  <c r="AT379" i="7"/>
  <c r="B671" i="7"/>
  <c r="CA671" i="7"/>
  <c r="B719" i="7"/>
  <c r="B720" i="7"/>
  <c r="B721" i="7"/>
  <c r="B722" i="7"/>
  <c r="B704" i="7" l="1"/>
  <c r="B705" i="7"/>
  <c r="B951" i="7"/>
  <c r="B1261" i="7" l="1"/>
  <c r="B730" i="7"/>
  <c r="B729" i="7"/>
  <c r="B77" i="13" l="1"/>
  <c r="B75" i="13"/>
  <c r="B73" i="13"/>
  <c r="B71" i="13"/>
  <c r="B69" i="13"/>
  <c r="B67" i="13"/>
  <c r="B66" i="13"/>
  <c r="B65" i="13"/>
  <c r="B62" i="13"/>
  <c r="B58" i="13"/>
  <c r="B56" i="13"/>
  <c r="B55" i="13"/>
  <c r="B54" i="13"/>
  <c r="B52" i="13"/>
  <c r="B50" i="13"/>
  <c r="B48" i="13"/>
  <c r="B46" i="13"/>
  <c r="B45" i="13"/>
  <c r="B44" i="13"/>
  <c r="B42" i="13"/>
  <c r="B40" i="13"/>
  <c r="B38" i="13"/>
  <c r="B37" i="13"/>
  <c r="B36" i="13"/>
  <c r="B34" i="13"/>
  <c r="B33" i="13"/>
  <c r="B31" i="13"/>
  <c r="B30" i="13"/>
  <c r="B28" i="13"/>
  <c r="B26" i="13"/>
  <c r="B24" i="13"/>
  <c r="B22" i="13"/>
  <c r="B21" i="13"/>
  <c r="B20" i="13"/>
  <c r="B19" i="13"/>
  <c r="B18" i="13"/>
  <c r="B17" i="13"/>
  <c r="B16" i="13"/>
  <c r="B15" i="13"/>
  <c r="B13" i="13"/>
  <c r="B251" i="8"/>
  <c r="E250" i="8"/>
  <c r="B247" i="8"/>
  <c r="E246" i="8"/>
  <c r="B245" i="8"/>
  <c r="B243" i="8"/>
  <c r="E242" i="8"/>
  <c r="B241" i="8"/>
  <c r="B240" i="8"/>
  <c r="E239" i="8"/>
  <c r="B238" i="8"/>
  <c r="E237" i="8"/>
  <c r="B236" i="8"/>
  <c r="E235" i="8"/>
  <c r="B234" i="8"/>
  <c r="E233" i="8"/>
  <c r="B232" i="8"/>
  <c r="E231" i="8"/>
  <c r="B230" i="8"/>
  <c r="E229" i="8"/>
  <c r="B228" i="8"/>
  <c r="E227" i="8"/>
  <c r="B226" i="8"/>
  <c r="B225" i="8"/>
  <c r="B224" i="8"/>
  <c r="B223" i="8"/>
  <c r="E222" i="8"/>
  <c r="B221" i="8"/>
  <c r="B219" i="8"/>
  <c r="E218" i="8"/>
  <c r="B217" i="8"/>
  <c r="E216" i="8"/>
  <c r="B215" i="8"/>
  <c r="B214" i="8"/>
  <c r="B213" i="8"/>
  <c r="E212" i="8"/>
  <c r="B211" i="8"/>
  <c r="B210" i="8"/>
  <c r="E209" i="8"/>
  <c r="B208" i="8"/>
  <c r="B207" i="8"/>
  <c r="E206" i="8"/>
  <c r="B204" i="8"/>
  <c r="E203" i="8"/>
  <c r="B202" i="8"/>
  <c r="B201" i="8"/>
  <c r="B200" i="8"/>
  <c r="B199" i="8"/>
  <c r="E198" i="8"/>
  <c r="B197" i="8"/>
  <c r="E196" i="8"/>
  <c r="B195" i="8"/>
  <c r="B194" i="8"/>
  <c r="E193" i="8"/>
  <c r="B192" i="8"/>
  <c r="B191" i="8"/>
  <c r="E190" i="8"/>
  <c r="B189" i="8"/>
  <c r="B188" i="8"/>
  <c r="B187" i="8"/>
  <c r="B186" i="8"/>
  <c r="B185" i="8"/>
  <c r="B184" i="8"/>
  <c r="E183" i="8"/>
  <c r="B181" i="8"/>
  <c r="B180" i="8"/>
  <c r="B179" i="8"/>
  <c r="B178" i="8"/>
  <c r="B177" i="8"/>
  <c r="B176" i="8"/>
  <c r="B175" i="8"/>
  <c r="B174" i="8"/>
  <c r="B173" i="8"/>
  <c r="B172" i="8"/>
  <c r="B171" i="8"/>
  <c r="B170" i="8"/>
  <c r="B169" i="8"/>
  <c r="B168" i="8"/>
  <c r="B167" i="8"/>
  <c r="E166" i="8"/>
  <c r="B165" i="8"/>
  <c r="B164" i="8"/>
  <c r="B161" i="8"/>
  <c r="B160" i="8"/>
  <c r="B159" i="8"/>
  <c r="B158" i="8"/>
  <c r="B157" i="8"/>
  <c r="B156" i="8"/>
  <c r="B155" i="8"/>
  <c r="B154" i="8"/>
  <c r="B153" i="8"/>
  <c r="B152" i="8"/>
  <c r="B151" i="8"/>
  <c r="B150" i="8"/>
  <c r="B149" i="8"/>
  <c r="B148" i="8"/>
  <c r="B147" i="8"/>
  <c r="B146" i="8"/>
  <c r="B145" i="8"/>
  <c r="B144" i="8"/>
  <c r="B143" i="8"/>
  <c r="B142" i="8"/>
  <c r="B141" i="8"/>
  <c r="B140" i="8"/>
  <c r="B139" i="8"/>
  <c r="B138" i="8"/>
  <c r="E137" i="8"/>
  <c r="B136" i="8"/>
  <c r="B135" i="8"/>
  <c r="B134" i="8"/>
  <c r="B133" i="8"/>
  <c r="E132" i="8"/>
  <c r="B131" i="8"/>
  <c r="B130" i="8"/>
  <c r="B129" i="8"/>
  <c r="B128" i="8"/>
  <c r="B127" i="8"/>
  <c r="B126" i="8"/>
  <c r="B125" i="8"/>
  <c r="E124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6" i="8"/>
  <c r="B105" i="8"/>
  <c r="B104" i="8"/>
  <c r="E103" i="8"/>
  <c r="B102" i="8"/>
  <c r="E101" i="8"/>
  <c r="B99" i="8"/>
  <c r="B98" i="8"/>
  <c r="B97" i="8"/>
  <c r="B96" i="8"/>
  <c r="B95" i="8"/>
  <c r="B94" i="8"/>
  <c r="E93" i="8"/>
  <c r="E87" i="8"/>
  <c r="B78" i="8"/>
  <c r="E77" i="8"/>
  <c r="B76" i="8"/>
  <c r="E75" i="8"/>
  <c r="B74" i="8"/>
  <c r="E73" i="8"/>
  <c r="B72" i="8"/>
  <c r="E71" i="8"/>
  <c r="B70" i="8"/>
  <c r="E69" i="8"/>
  <c r="B68" i="8"/>
  <c r="B67" i="8"/>
  <c r="B66" i="8"/>
  <c r="E65" i="8"/>
  <c r="B63" i="8"/>
  <c r="E62" i="8"/>
  <c r="B59" i="8"/>
  <c r="E58" i="8"/>
  <c r="B57" i="8"/>
  <c r="B56" i="8"/>
  <c r="B55" i="8"/>
  <c r="E54" i="8"/>
  <c r="B53" i="8"/>
  <c r="E52" i="8"/>
  <c r="B51" i="8"/>
  <c r="E50" i="8"/>
  <c r="B49" i="8"/>
  <c r="E48" i="8"/>
  <c r="B47" i="8"/>
  <c r="B46" i="8"/>
  <c r="B45" i="8"/>
  <c r="E44" i="8"/>
  <c r="B43" i="8"/>
  <c r="E42" i="8"/>
  <c r="B41" i="8"/>
  <c r="E40" i="8"/>
  <c r="E36" i="8" s="1"/>
  <c r="B39" i="8"/>
  <c r="B38" i="8"/>
  <c r="B37" i="8"/>
  <c r="B35" i="8"/>
  <c r="B34" i="8"/>
  <c r="E33" i="8"/>
  <c r="B32" i="8"/>
  <c r="B31" i="8"/>
  <c r="E30" i="8"/>
  <c r="B29" i="8"/>
  <c r="E28" i="8"/>
  <c r="B27" i="8"/>
  <c r="E26" i="8"/>
  <c r="B25" i="8"/>
  <c r="E24" i="8"/>
  <c r="B23" i="8"/>
  <c r="B22" i="8"/>
  <c r="B20" i="8"/>
  <c r="B19" i="8"/>
  <c r="B18" i="8"/>
  <c r="B17" i="8"/>
  <c r="B16" i="8"/>
  <c r="E15" i="8"/>
  <c r="B14" i="8"/>
  <c r="E13" i="8"/>
  <c r="E10" i="11"/>
  <c r="F10" i="11" s="1"/>
  <c r="ER1493" i="7"/>
  <c r="CH1493" i="7"/>
  <c r="CE1493" i="7"/>
  <c r="B1485" i="7"/>
  <c r="B1484" i="7"/>
  <c r="B1483" i="7"/>
  <c r="B1481" i="7"/>
  <c r="B1479" i="7"/>
  <c r="B1475" i="7"/>
  <c r="B1471" i="7"/>
  <c r="B1470" i="7"/>
  <c r="B1468" i="7"/>
  <c r="B1467" i="7"/>
  <c r="B1465" i="7"/>
  <c r="B1463" i="7"/>
  <c r="B1458" i="7"/>
  <c r="B1454" i="7"/>
  <c r="B1453" i="7"/>
  <c r="B1447" i="7"/>
  <c r="B1442" i="7"/>
  <c r="B1441" i="7"/>
  <c r="B1438" i="7"/>
  <c r="B1437" i="7"/>
  <c r="B1423" i="7"/>
  <c r="B1420" i="7"/>
  <c r="B1416" i="7"/>
  <c r="B1415" i="7"/>
  <c r="B1414" i="7"/>
  <c r="B1410" i="7"/>
  <c r="B1406" i="7"/>
  <c r="B1404" i="7"/>
  <c r="B1402" i="7"/>
  <c r="B1401" i="7"/>
  <c r="B1396" i="7"/>
  <c r="B1394" i="7"/>
  <c r="B1388" i="7"/>
  <c r="B1386" i="7"/>
  <c r="B1384" i="7"/>
  <c r="B1377" i="7"/>
  <c r="B1376" i="7"/>
  <c r="B1373" i="7"/>
  <c r="B1369" i="7"/>
  <c r="B1368" i="7"/>
  <c r="B1366" i="7"/>
  <c r="B1365" i="7"/>
  <c r="B1364" i="7"/>
  <c r="B1361" i="7"/>
  <c r="B1360" i="7"/>
  <c r="B1350" i="7"/>
  <c r="B1349" i="7"/>
  <c r="B1348" i="7"/>
  <c r="B1347" i="7"/>
  <c r="B1346" i="7"/>
  <c r="B1342" i="7"/>
  <c r="B1339" i="7"/>
  <c r="B1330" i="7"/>
  <c r="B1325" i="7"/>
  <c r="B1323" i="7"/>
  <c r="B1322" i="7"/>
  <c r="B1316" i="7"/>
  <c r="B1310" i="7"/>
  <c r="B1307" i="7"/>
  <c r="B1300" i="7"/>
  <c r="AT1289" i="7"/>
  <c r="B1288" i="7"/>
  <c r="B1287" i="7"/>
  <c r="B1286" i="7"/>
  <c r="B1283" i="7"/>
  <c r="B1280" i="7"/>
  <c r="B1277" i="7"/>
  <c r="B1276" i="7"/>
  <c r="B1274" i="7"/>
  <c r="B1268" i="7"/>
  <c r="B1260" i="7"/>
  <c r="B1253" i="7"/>
  <c r="B1241" i="7"/>
  <c r="B1240" i="7"/>
  <c r="B1239" i="7"/>
  <c r="B1238" i="7"/>
  <c r="B1237" i="7"/>
  <c r="B1236" i="7"/>
  <c r="B1235" i="7"/>
  <c r="B1227" i="7"/>
  <c r="B1210" i="7"/>
  <c r="B1209" i="7"/>
  <c r="B1208" i="7"/>
  <c r="B1207" i="7"/>
  <c r="AT1206" i="7"/>
  <c r="B1206" i="7"/>
  <c r="B1205" i="7"/>
  <c r="B1204" i="7"/>
  <c r="B1203" i="7"/>
  <c r="B1176" i="7"/>
  <c r="B1173" i="7"/>
  <c r="B1172" i="7"/>
  <c r="B1171" i="7"/>
  <c r="B1170" i="7"/>
  <c r="B1169" i="7"/>
  <c r="B1168" i="7"/>
  <c r="B1167" i="7"/>
  <c r="B1166" i="7"/>
  <c r="B1165" i="7"/>
  <c r="B1164" i="7"/>
  <c r="B1163" i="7"/>
  <c r="B1162" i="7"/>
  <c r="B1161" i="7"/>
  <c r="B1160" i="7"/>
  <c r="B1159" i="7"/>
  <c r="B1150" i="7"/>
  <c r="B1149" i="7"/>
  <c r="B1148" i="7"/>
  <c r="B1147" i="7"/>
  <c r="B1146" i="7"/>
  <c r="B1145" i="7"/>
  <c r="B1144" i="7"/>
  <c r="B1143" i="7"/>
  <c r="B1142" i="7"/>
  <c r="B1141" i="7"/>
  <c r="B1140" i="7"/>
  <c r="B1139" i="7"/>
  <c r="B1138" i="7"/>
  <c r="B1082" i="7"/>
  <c r="B1081" i="7"/>
  <c r="B1080" i="7"/>
  <c r="B1079" i="7"/>
  <c r="B1078" i="7"/>
  <c r="B1077" i="7"/>
  <c r="B1076" i="7"/>
  <c r="B1075" i="7"/>
  <c r="B1074" i="7"/>
  <c r="B1073" i="7"/>
  <c r="B1072" i="7"/>
  <c r="B1071" i="7"/>
  <c r="B1070" i="7"/>
  <c r="B1069" i="7"/>
  <c r="B1068" i="7"/>
  <c r="B1067" i="7"/>
  <c r="B1066" i="7"/>
  <c r="B1065" i="7"/>
  <c r="B1064" i="7"/>
  <c r="B1063" i="7"/>
  <c r="B1062" i="7"/>
  <c r="B1061" i="7"/>
  <c r="B1060" i="7"/>
  <c r="B1059" i="7"/>
  <c r="B1058" i="7"/>
  <c r="B1056" i="7"/>
  <c r="B1055" i="7"/>
  <c r="B1053" i="7"/>
  <c r="B1052" i="7"/>
  <c r="B1051" i="7"/>
  <c r="B1050" i="7"/>
  <c r="B1049" i="7"/>
  <c r="B1048" i="7"/>
  <c r="B1047" i="7"/>
  <c r="B1046" i="7"/>
  <c r="B1045" i="7"/>
  <c r="B1044" i="7"/>
  <c r="B1043" i="7"/>
  <c r="B1042" i="7"/>
  <c r="B1041" i="7"/>
  <c r="B1040" i="7"/>
  <c r="B1039" i="7"/>
  <c r="B1038" i="7"/>
  <c r="B1037" i="7"/>
  <c r="B1036" i="7"/>
  <c r="B1035" i="7"/>
  <c r="B1033" i="7"/>
  <c r="B1032" i="7"/>
  <c r="B1029" i="7"/>
  <c r="B1025" i="7"/>
  <c r="B1024" i="7"/>
  <c r="B1023" i="7"/>
  <c r="B1019" i="7"/>
  <c r="B1018" i="7"/>
  <c r="B1017" i="7"/>
  <c r="B1016" i="7"/>
  <c r="B1014" i="7"/>
  <c r="B1012" i="7"/>
  <c r="B1006" i="7"/>
  <c r="B1005" i="7"/>
  <c r="B1004" i="7"/>
  <c r="B1002" i="7"/>
  <c r="B1000" i="7"/>
  <c r="B998" i="7"/>
  <c r="B996" i="7"/>
  <c r="B994" i="7"/>
  <c r="B993" i="7"/>
  <c r="B992" i="7"/>
  <c r="CA987" i="7"/>
  <c r="B987" i="7"/>
  <c r="B986" i="7"/>
  <c r="AT985" i="7"/>
  <c r="B985" i="7"/>
  <c r="B984" i="7"/>
  <c r="B980" i="7"/>
  <c r="B979" i="7"/>
  <c r="B977" i="7"/>
  <c r="B975" i="7"/>
  <c r="B973" i="7"/>
  <c r="B971" i="7"/>
  <c r="B968" i="7"/>
  <c r="B964" i="7"/>
  <c r="B962" i="7"/>
  <c r="B960" i="7"/>
  <c r="B959" i="7"/>
  <c r="B958" i="7"/>
  <c r="B950" i="7"/>
  <c r="B949" i="7"/>
  <c r="B948" i="7"/>
  <c r="B947" i="7"/>
  <c r="B946" i="7"/>
  <c r="B944" i="7"/>
  <c r="B942" i="7"/>
  <c r="B940" i="7"/>
  <c r="B938" i="7"/>
  <c r="B937" i="7"/>
  <c r="B936" i="7"/>
  <c r="B935" i="7"/>
  <c r="B934" i="7"/>
  <c r="B932" i="7"/>
  <c r="B928" i="7"/>
  <c r="B926" i="7"/>
  <c r="B920" i="7"/>
  <c r="B918" i="7"/>
  <c r="B915" i="7"/>
  <c r="B914" i="7"/>
  <c r="B912" i="7"/>
  <c r="CA911" i="7"/>
  <c r="B911" i="7"/>
  <c r="B910" i="7"/>
  <c r="B909" i="7"/>
  <c r="B908" i="7"/>
  <c r="B907" i="7"/>
  <c r="B906" i="7"/>
  <c r="B905" i="7"/>
  <c r="CA903" i="7"/>
  <c r="B903" i="7"/>
  <c r="B902" i="7"/>
  <c r="B900" i="7"/>
  <c r="B899" i="7"/>
  <c r="B897" i="7"/>
  <c r="B895" i="7"/>
  <c r="B894" i="7"/>
  <c r="B893" i="7"/>
  <c r="B891" i="7"/>
  <c r="B890" i="7"/>
  <c r="B887" i="7"/>
  <c r="B886" i="7"/>
  <c r="B885" i="7"/>
  <c r="B884" i="7"/>
  <c r="B883" i="7"/>
  <c r="B882" i="7"/>
  <c r="AT881" i="7"/>
  <c r="B881" i="7"/>
  <c r="B880" i="7"/>
  <c r="B879" i="7"/>
  <c r="B878" i="7"/>
  <c r="CA876" i="7"/>
  <c r="B876" i="7"/>
  <c r="B875" i="7"/>
  <c r="B873" i="7"/>
  <c r="B871" i="7"/>
  <c r="B869" i="7"/>
  <c r="B867" i="7"/>
  <c r="B865" i="7"/>
  <c r="B863" i="7"/>
  <c r="B860" i="7"/>
  <c r="B858" i="7"/>
  <c r="B857" i="7"/>
  <c r="B856" i="7"/>
  <c r="B855" i="7"/>
  <c r="B854" i="7"/>
  <c r="AT853" i="7"/>
  <c r="B853" i="7"/>
  <c r="B848" i="7"/>
  <c r="CA847" i="7"/>
  <c r="B847" i="7"/>
  <c r="B846" i="7"/>
  <c r="B845" i="7"/>
  <c r="B844" i="7"/>
  <c r="B843" i="7"/>
  <c r="B842" i="7"/>
  <c r="B841" i="7"/>
  <c r="B837" i="7"/>
  <c r="B835" i="7"/>
  <c r="B833" i="7"/>
  <c r="B832" i="7"/>
  <c r="B830" i="7"/>
  <c r="B828" i="7"/>
  <c r="B827" i="7"/>
  <c r="B821" i="7"/>
  <c r="B819" i="7"/>
  <c r="B817" i="7"/>
  <c r="B816" i="7"/>
  <c r="B815" i="7"/>
  <c r="B814" i="7"/>
  <c r="B812" i="7"/>
  <c r="B811" i="7"/>
  <c r="B807" i="7"/>
  <c r="B806" i="7"/>
  <c r="B805" i="7"/>
  <c r="B804" i="7"/>
  <c r="B803" i="7"/>
  <c r="B802" i="7"/>
  <c r="B801" i="7"/>
  <c r="B800" i="7"/>
  <c r="B799" i="7"/>
  <c r="B798" i="7"/>
  <c r="B797" i="7"/>
  <c r="B796" i="7"/>
  <c r="B795" i="7"/>
  <c r="AT794" i="7"/>
  <c r="B794" i="7"/>
  <c r="B793" i="7"/>
  <c r="B792" i="7"/>
  <c r="B791" i="7"/>
  <c r="B777" i="7"/>
  <c r="B776" i="7"/>
  <c r="B775" i="7"/>
  <c r="B773" i="7"/>
  <c r="B771" i="7"/>
  <c r="B731" i="7"/>
  <c r="B727" i="7"/>
  <c r="B726" i="7"/>
  <c r="B725" i="7"/>
  <c r="CA724" i="7"/>
  <c r="B724" i="7"/>
  <c r="B723" i="7"/>
  <c r="B718" i="7"/>
  <c r="B703" i="7"/>
  <c r="B702" i="7"/>
  <c r="B701" i="7"/>
  <c r="B700" i="7"/>
  <c r="B699" i="7"/>
  <c r="B698" i="7"/>
  <c r="B697" i="7"/>
  <c r="B696" i="7"/>
  <c r="B695" i="7"/>
  <c r="B694" i="7"/>
  <c r="B693" i="7"/>
  <c r="B692" i="7"/>
  <c r="B690" i="7"/>
  <c r="B689" i="7"/>
  <c r="B688" i="7"/>
  <c r="B687" i="7"/>
  <c r="B686" i="7"/>
  <c r="B685" i="7"/>
  <c r="B684" i="7"/>
  <c r="B683" i="7"/>
  <c r="B682" i="7"/>
  <c r="B681" i="7"/>
  <c r="B680" i="7"/>
  <c r="B678" i="7"/>
  <c r="B677" i="7"/>
  <c r="B676" i="7"/>
  <c r="B675" i="7"/>
  <c r="B674" i="7"/>
  <c r="B670" i="7"/>
  <c r="B669" i="7"/>
  <c r="B668" i="7"/>
  <c r="B667" i="7"/>
  <c r="B662" i="7"/>
  <c r="B661" i="7"/>
  <c r="B660" i="7"/>
  <c r="B659" i="7"/>
  <c r="B658" i="7"/>
  <c r="B657" i="7"/>
  <c r="B656" i="7"/>
  <c r="B655" i="7"/>
  <c r="B654" i="7"/>
  <c r="B653" i="7"/>
  <c r="B652" i="7"/>
  <c r="B651" i="7"/>
  <c r="B650" i="7"/>
  <c r="B649" i="7"/>
  <c r="B648" i="7"/>
  <c r="B647" i="7"/>
  <c r="B625" i="7"/>
  <c r="B624" i="7"/>
  <c r="B623" i="7"/>
  <c r="B622" i="7"/>
  <c r="B621" i="7"/>
  <c r="B620" i="7"/>
  <c r="B619" i="7"/>
  <c r="B618" i="7"/>
  <c r="B617" i="7"/>
  <c r="B616" i="7"/>
  <c r="B615" i="7"/>
  <c r="B614" i="7"/>
  <c r="B613" i="7"/>
  <c r="B612" i="7"/>
  <c r="B611" i="7"/>
  <c r="B610" i="7"/>
  <c r="B609" i="7"/>
  <c r="B608" i="7"/>
  <c r="B607" i="7"/>
  <c r="CA606" i="7"/>
  <c r="B606" i="7"/>
  <c r="B605" i="7"/>
  <c r="B604" i="7"/>
  <c r="B603" i="7"/>
  <c r="B602" i="7"/>
  <c r="B601" i="7"/>
  <c r="B600" i="7"/>
  <c r="B599" i="7"/>
  <c r="B598" i="7"/>
  <c r="B597" i="7"/>
  <c r="B596" i="7"/>
  <c r="B595" i="7"/>
  <c r="B594" i="7"/>
  <c r="B593" i="7"/>
  <c r="B592" i="7"/>
  <c r="CA591" i="7"/>
  <c r="B591" i="7"/>
  <c r="B590" i="7"/>
  <c r="B589" i="7"/>
  <c r="B588" i="7"/>
  <c r="B586" i="7"/>
  <c r="B585" i="7"/>
  <c r="B583" i="7"/>
  <c r="B582" i="7"/>
  <c r="B581" i="7"/>
  <c r="B580" i="7"/>
  <c r="B579" i="7"/>
  <c r="B578" i="7"/>
  <c r="B577" i="7"/>
  <c r="B576" i="7"/>
  <c r="B575" i="7"/>
  <c r="B574" i="7"/>
  <c r="B573" i="7"/>
  <c r="B572" i="7"/>
  <c r="B571" i="7"/>
  <c r="B570" i="7"/>
  <c r="B569" i="7"/>
  <c r="B568" i="7"/>
  <c r="B567" i="7"/>
  <c r="B566" i="7"/>
  <c r="B565" i="7"/>
  <c r="B564" i="7"/>
  <c r="B563" i="7"/>
  <c r="B562" i="7"/>
  <c r="BV560" i="7"/>
  <c r="B560" i="7"/>
  <c r="B559" i="7"/>
  <c r="B558" i="7"/>
  <c r="B555" i="7"/>
  <c r="CA554" i="7"/>
  <c r="B554" i="7"/>
  <c r="B552" i="7"/>
  <c r="B551" i="7"/>
  <c r="B549" i="7"/>
  <c r="B548" i="7"/>
  <c r="B547" i="7"/>
  <c r="CA546" i="7"/>
  <c r="B546" i="7"/>
  <c r="B544" i="7"/>
  <c r="B543" i="7"/>
  <c r="B542" i="7"/>
  <c r="B541" i="7"/>
  <c r="B540" i="7"/>
  <c r="B539" i="7"/>
  <c r="B538" i="7"/>
  <c r="B537" i="7"/>
  <c r="CA536" i="7"/>
  <c r="B536" i="7"/>
  <c r="CA534" i="7"/>
  <c r="B534" i="7"/>
  <c r="B532" i="7"/>
  <c r="B531" i="7"/>
  <c r="CA529" i="7"/>
  <c r="B529" i="7"/>
  <c r="B527" i="7"/>
  <c r="CA526" i="7"/>
  <c r="B526" i="7"/>
  <c r="CA525" i="7"/>
  <c r="B525" i="7"/>
  <c r="B524" i="7"/>
  <c r="CA523" i="7"/>
  <c r="B523" i="7"/>
  <c r="B521" i="7"/>
  <c r="B520" i="7"/>
  <c r="B518" i="7"/>
  <c r="B516" i="7"/>
  <c r="B515" i="7"/>
  <c r="B513" i="7"/>
  <c r="B512" i="7"/>
  <c r="CA510" i="7"/>
  <c r="B510" i="7"/>
  <c r="CA508" i="7"/>
  <c r="B508" i="7"/>
  <c r="B507" i="7"/>
  <c r="B506" i="7"/>
  <c r="B505" i="7"/>
  <c r="B504" i="7"/>
  <c r="B502" i="7"/>
  <c r="B501" i="7"/>
  <c r="B500" i="7"/>
  <c r="B499" i="7"/>
  <c r="B497" i="7"/>
  <c r="CA495" i="7"/>
  <c r="B495" i="7"/>
  <c r="B493" i="7"/>
  <c r="B492" i="7"/>
  <c r="CA491" i="7"/>
  <c r="B491" i="7"/>
  <c r="CA490" i="7"/>
  <c r="B490" i="7"/>
  <c r="CA489" i="7"/>
  <c r="B489" i="7"/>
  <c r="AT488" i="7"/>
  <c r="B488" i="7"/>
  <c r="B487" i="7"/>
  <c r="CA486" i="7"/>
  <c r="B486" i="7"/>
  <c r="CA484" i="7"/>
  <c r="B484" i="7"/>
  <c r="B483" i="7"/>
  <c r="B482" i="7"/>
  <c r="CA481" i="7"/>
  <c r="B481" i="7"/>
  <c r="CA480" i="7"/>
  <c r="B480" i="7"/>
  <c r="B479" i="7"/>
  <c r="B478" i="7"/>
  <c r="B477" i="7"/>
  <c r="CA476" i="7"/>
  <c r="B476" i="7"/>
  <c r="B475" i="7"/>
  <c r="CA474" i="7"/>
  <c r="B474" i="7"/>
  <c r="B472" i="7"/>
  <c r="CA471" i="7"/>
  <c r="B471" i="7"/>
  <c r="B470" i="7"/>
  <c r="CA469" i="7"/>
  <c r="B469" i="7"/>
  <c r="B468" i="7"/>
  <c r="B466" i="7"/>
  <c r="B464" i="7"/>
  <c r="B462" i="7"/>
  <c r="CA460" i="7"/>
  <c r="B460" i="7"/>
  <c r="CA458" i="7"/>
  <c r="B458" i="7"/>
  <c r="CA456" i="7"/>
  <c r="B456" i="7"/>
  <c r="B454" i="7"/>
  <c r="B453" i="7"/>
  <c r="CA452" i="7"/>
  <c r="B452" i="7"/>
  <c r="CA451" i="7"/>
  <c r="B451" i="7"/>
  <c r="CA450" i="7"/>
  <c r="B450" i="7"/>
  <c r="CA449" i="7"/>
  <c r="B449" i="7"/>
  <c r="B448" i="7"/>
  <c r="B447" i="7"/>
  <c r="B446" i="7"/>
  <c r="B445" i="7"/>
  <c r="B443" i="7"/>
  <c r="CA442" i="7"/>
  <c r="B442" i="7"/>
  <c r="B439" i="7"/>
  <c r="CA438" i="7"/>
  <c r="B438" i="7"/>
  <c r="CA437" i="7"/>
  <c r="B437" i="7"/>
  <c r="B436" i="7"/>
  <c r="B434" i="7"/>
  <c r="B433" i="7"/>
  <c r="B432" i="7"/>
  <c r="B431" i="7"/>
  <c r="B430" i="7"/>
  <c r="B429" i="7"/>
  <c r="B427" i="7"/>
  <c r="B426" i="7"/>
  <c r="B425" i="7"/>
  <c r="B423" i="7"/>
  <c r="CA421" i="7"/>
  <c r="B421" i="7"/>
  <c r="CA420" i="7"/>
  <c r="B420" i="7"/>
  <c r="CA419" i="7"/>
  <c r="B419" i="7"/>
  <c r="B417" i="7"/>
  <c r="B416" i="7"/>
  <c r="B415" i="7"/>
  <c r="B413" i="7"/>
  <c r="B411" i="7"/>
  <c r="B410" i="7"/>
  <c r="B409" i="7"/>
  <c r="CA408" i="7"/>
  <c r="B408" i="7"/>
  <c r="B407" i="7"/>
  <c r="B406" i="7"/>
  <c r="B405" i="7"/>
  <c r="B403" i="7"/>
  <c r="B401" i="7"/>
  <c r="B400" i="7"/>
  <c r="B399" i="7"/>
  <c r="B398" i="7"/>
  <c r="CA396" i="7"/>
  <c r="B396" i="7"/>
  <c r="B394" i="7"/>
  <c r="B393" i="7"/>
  <c r="B391" i="7"/>
  <c r="B390" i="7"/>
  <c r="B389" i="7"/>
  <c r="CA388" i="7"/>
  <c r="B388" i="7"/>
  <c r="B386" i="7"/>
  <c r="CA384" i="7"/>
  <c r="B384" i="7"/>
  <c r="B382" i="7"/>
  <c r="CA381" i="7"/>
  <c r="B381" i="7"/>
  <c r="CA375" i="7"/>
  <c r="B375" i="7"/>
  <c r="CA374" i="7"/>
  <c r="B374" i="7"/>
  <c r="B373" i="7"/>
  <c r="CA372" i="7"/>
  <c r="B372" i="7"/>
  <c r="CA371" i="7"/>
  <c r="B371" i="7"/>
  <c r="CA370" i="7"/>
  <c r="B370" i="7"/>
  <c r="B369" i="7"/>
  <c r="B368" i="7"/>
  <c r="B367" i="7"/>
  <c r="CA366" i="7"/>
  <c r="B366" i="7"/>
  <c r="B365" i="7"/>
  <c r="B364" i="7"/>
  <c r="B363" i="7"/>
  <c r="B361" i="7"/>
  <c r="B359" i="7"/>
  <c r="B358" i="7"/>
  <c r="B356" i="7"/>
  <c r="B355" i="7"/>
  <c r="B354" i="7"/>
  <c r="B352" i="7"/>
  <c r="CA351" i="7"/>
  <c r="B351" i="7"/>
  <c r="B349" i="7"/>
  <c r="B348" i="7"/>
  <c r="CA346" i="7"/>
  <c r="B346" i="7"/>
  <c r="CA345" i="7"/>
  <c r="B345" i="7"/>
  <c r="B344" i="7"/>
  <c r="B343" i="7"/>
  <c r="CA339" i="7"/>
  <c r="B339" i="7"/>
  <c r="CA338" i="7"/>
  <c r="B338" i="7"/>
  <c r="CA337" i="7"/>
  <c r="B337" i="7"/>
  <c r="CA336" i="7"/>
  <c r="B336" i="7"/>
  <c r="CA335" i="7"/>
  <c r="B335" i="7"/>
  <c r="B334" i="7"/>
  <c r="B333" i="7"/>
  <c r="B332" i="7"/>
  <c r="B331" i="7"/>
  <c r="B330" i="7"/>
  <c r="B329" i="7"/>
  <c r="B328" i="7"/>
  <c r="B327" i="7"/>
  <c r="B326" i="7"/>
  <c r="CA324" i="7"/>
  <c r="B324" i="7"/>
  <c r="CA323" i="7"/>
  <c r="B323" i="7"/>
  <c r="CA322" i="7"/>
  <c r="B322" i="7"/>
  <c r="B321" i="7"/>
  <c r="B320" i="7"/>
  <c r="B319" i="7"/>
  <c r="CA318" i="7"/>
  <c r="B318" i="7"/>
  <c r="B317" i="7"/>
  <c r="B316" i="7"/>
  <c r="B315" i="7"/>
  <c r="CA314" i="7"/>
  <c r="B314" i="7"/>
  <c r="CA313" i="7"/>
  <c r="B313" i="7"/>
  <c r="B312" i="7"/>
  <c r="B311" i="7"/>
  <c r="B310" i="7"/>
  <c r="B308" i="7"/>
  <c r="B306" i="7"/>
  <c r="B305" i="7"/>
  <c r="B304" i="7"/>
  <c r="B303" i="7"/>
  <c r="B302" i="7"/>
  <c r="B300" i="7"/>
  <c r="B299" i="7"/>
  <c r="B298" i="7"/>
  <c r="B297" i="7"/>
  <c r="B296" i="7"/>
  <c r="B294" i="7"/>
  <c r="CA293" i="7"/>
  <c r="B293" i="7"/>
  <c r="B291" i="7"/>
  <c r="CA289" i="7"/>
  <c r="B289" i="7"/>
  <c r="CA288" i="7"/>
  <c r="B288" i="7"/>
  <c r="B287" i="7"/>
  <c r="B286" i="7"/>
  <c r="B284" i="7"/>
  <c r="CA283" i="7"/>
  <c r="B283" i="7"/>
  <c r="B282" i="7"/>
  <c r="B281" i="7"/>
  <c r="B280" i="7"/>
  <c r="B279" i="7"/>
  <c r="B277" i="7"/>
  <c r="B276" i="7"/>
  <c r="B275" i="7"/>
  <c r="B274" i="7"/>
  <c r="B273" i="7"/>
  <c r="B271" i="7"/>
  <c r="B270" i="7"/>
  <c r="B269" i="7"/>
  <c r="B268" i="7"/>
  <c r="CA267" i="7"/>
  <c r="B267" i="7"/>
  <c r="CA266" i="7"/>
  <c r="B266" i="7"/>
  <c r="B265" i="7"/>
  <c r="CA264" i="7"/>
  <c r="B264" i="7"/>
  <c r="CA263" i="7"/>
  <c r="B263" i="7"/>
  <c r="B262" i="7"/>
  <c r="B261" i="7"/>
  <c r="B260" i="7"/>
  <c r="CA259" i="7"/>
  <c r="B259" i="7"/>
  <c r="CA258" i="7"/>
  <c r="B258" i="7"/>
  <c r="CA257" i="7"/>
  <c r="B257" i="7"/>
  <c r="B256" i="7"/>
  <c r="B255" i="7"/>
  <c r="B254" i="7"/>
  <c r="B253" i="7"/>
  <c r="CA252" i="7"/>
  <c r="B252" i="7"/>
  <c r="CA251" i="7"/>
  <c r="B251" i="7"/>
  <c r="CA250" i="7"/>
  <c r="B250" i="7"/>
  <c r="AT249" i="7"/>
  <c r="B249" i="7"/>
  <c r="B248" i="7"/>
  <c r="B247" i="7"/>
  <c r="B246" i="7"/>
  <c r="B244" i="7"/>
  <c r="B243" i="7"/>
  <c r="B242" i="7"/>
  <c r="B241" i="7"/>
  <c r="CA240" i="7"/>
  <c r="B240" i="7"/>
  <c r="B238" i="7"/>
  <c r="B237" i="7"/>
  <c r="B236" i="7"/>
  <c r="B235" i="7"/>
  <c r="B234" i="7"/>
  <c r="B233" i="7"/>
  <c r="B232" i="7"/>
  <c r="B231" i="7"/>
  <c r="B230" i="7"/>
  <c r="B229" i="7"/>
  <c r="B228" i="7"/>
  <c r="B227" i="7"/>
  <c r="B226" i="7"/>
  <c r="B225" i="7"/>
  <c r="B224" i="7"/>
  <c r="B223" i="7"/>
  <c r="B222" i="7"/>
  <c r="B221" i="7"/>
  <c r="B220" i="7"/>
  <c r="B219" i="7"/>
  <c r="B218" i="7"/>
  <c r="B217" i="7"/>
  <c r="CA216" i="7"/>
  <c r="B216" i="7"/>
  <c r="CA215" i="7"/>
  <c r="B215" i="7"/>
  <c r="B214" i="7"/>
  <c r="B213" i="7"/>
  <c r="B212" i="7"/>
  <c r="CA211" i="7"/>
  <c r="B211" i="7"/>
  <c r="B210" i="7"/>
  <c r="B209" i="7"/>
  <c r="B208" i="7"/>
  <c r="B207" i="7"/>
  <c r="B206" i="7"/>
  <c r="B205" i="7"/>
  <c r="B204" i="7"/>
  <c r="B203" i="7"/>
  <c r="B201" i="7"/>
  <c r="B200" i="7"/>
  <c r="B199" i="7"/>
  <c r="B198" i="7"/>
  <c r="B197" i="7"/>
  <c r="B196" i="7"/>
  <c r="B195" i="7"/>
  <c r="AT194" i="7"/>
  <c r="B194" i="7"/>
  <c r="B193" i="7"/>
  <c r="B192" i="7"/>
  <c r="B191" i="7"/>
  <c r="CA190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CA174" i="7"/>
  <c r="B174" i="7"/>
  <c r="B173" i="7"/>
  <c r="B172" i="7"/>
  <c r="CA171" i="7"/>
  <c r="B171" i="7"/>
  <c r="B170" i="7"/>
  <c r="B169" i="7"/>
  <c r="CA168" i="7"/>
  <c r="B168" i="7"/>
  <c r="CA167" i="7"/>
  <c r="B167" i="7"/>
  <c r="B166" i="7"/>
  <c r="B165" i="7"/>
  <c r="B164" i="7"/>
  <c r="CA163" i="7"/>
  <c r="B163" i="7"/>
  <c r="AT162" i="7"/>
  <c r="B162" i="7"/>
  <c r="B161" i="7"/>
  <c r="B160" i="7"/>
  <c r="CA159" i="7"/>
  <c r="B159" i="7"/>
  <c r="B158" i="7"/>
  <c r="CA157" i="7"/>
  <c r="B157" i="7"/>
  <c r="B155" i="7"/>
  <c r="B154" i="7"/>
  <c r="CA153" i="7"/>
  <c r="B153" i="7"/>
  <c r="CA152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CA138" i="7"/>
  <c r="B138" i="7"/>
  <c r="B137" i="7"/>
  <c r="CA136" i="7"/>
  <c r="B136" i="7"/>
  <c r="CA135" i="7"/>
  <c r="B135" i="7"/>
  <c r="CA134" i="7"/>
  <c r="B134" i="7"/>
  <c r="CA133" i="7"/>
  <c r="B133" i="7"/>
  <c r="CA132" i="7"/>
  <c r="B132" i="7"/>
  <c r="CA131" i="7"/>
  <c r="B131" i="7"/>
  <c r="B130" i="7"/>
  <c r="B129" i="7"/>
  <c r="B128" i="7"/>
  <c r="CA127" i="7"/>
  <c r="B127" i="7"/>
  <c r="CA125" i="7"/>
  <c r="B125" i="7"/>
  <c r="B124" i="7"/>
  <c r="B123" i="7"/>
  <c r="B122" i="7"/>
  <c r="B121" i="7"/>
  <c r="B120" i="7"/>
  <c r="B119" i="7"/>
  <c r="B118" i="7"/>
  <c r="B117" i="7"/>
  <c r="CA116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CA102" i="7"/>
  <c r="B102" i="7"/>
  <c r="B101" i="7"/>
  <c r="CA100" i="7"/>
  <c r="B100" i="7"/>
  <c r="CA99" i="7"/>
  <c r="B99" i="7"/>
  <c r="CA98" i="7"/>
  <c r="B98" i="7"/>
  <c r="CA97" i="7"/>
  <c r="B97" i="7"/>
  <c r="CA96" i="7"/>
  <c r="B96" i="7"/>
  <c r="CA95" i="7"/>
  <c r="B95" i="7"/>
  <c r="B94" i="7"/>
  <c r="B93" i="7"/>
  <c r="B92" i="7"/>
  <c r="B91" i="7"/>
  <c r="CA90" i="7"/>
  <c r="B90" i="7"/>
  <c r="B89" i="7"/>
  <c r="B88" i="7"/>
  <c r="B87" i="7"/>
  <c r="B86" i="7"/>
  <c r="CA85" i="7"/>
  <c r="B85" i="7"/>
  <c r="B84" i="7"/>
  <c r="B83" i="7"/>
  <c r="B82" i="7"/>
  <c r="CA81" i="7"/>
  <c r="B81" i="7"/>
  <c r="CA80" i="7"/>
  <c r="B80" i="7"/>
  <c r="CA79" i="7"/>
  <c r="B79" i="7"/>
  <c r="CA78" i="7"/>
  <c r="B78" i="7"/>
  <c r="B77" i="7"/>
  <c r="CA76" i="7"/>
  <c r="B76" i="7"/>
  <c r="B75" i="7"/>
  <c r="CA74" i="7"/>
  <c r="B74" i="7"/>
  <c r="CA73" i="7"/>
  <c r="B73" i="7"/>
  <c r="B72" i="7"/>
  <c r="B71" i="7"/>
  <c r="CA70" i="7"/>
  <c r="B70" i="7"/>
  <c r="CA69" i="7"/>
  <c r="B69" i="7"/>
  <c r="B68" i="7"/>
  <c r="B67" i="7"/>
  <c r="B66" i="7"/>
  <c r="CA65" i="7"/>
  <c r="B65" i="7"/>
  <c r="CA64" i="7"/>
  <c r="B64" i="7"/>
  <c r="B63" i="7"/>
  <c r="CA62" i="7"/>
  <c r="B62" i="7"/>
  <c r="B61" i="7"/>
  <c r="CA60" i="7"/>
  <c r="B60" i="7"/>
  <c r="B59" i="7"/>
  <c r="CA58" i="7"/>
  <c r="B58" i="7"/>
  <c r="CA57" i="7"/>
  <c r="B57" i="7"/>
  <c r="B56" i="7"/>
  <c r="CA55" i="7"/>
  <c r="B55" i="7"/>
  <c r="B54" i="7"/>
  <c r="B53" i="7"/>
  <c r="B52" i="7"/>
  <c r="CA51" i="7"/>
  <c r="B51" i="7"/>
  <c r="B50" i="7"/>
  <c r="B49" i="7"/>
  <c r="B48" i="7"/>
  <c r="CA47" i="7"/>
  <c r="B47" i="7"/>
  <c r="B46" i="7"/>
  <c r="B45" i="7"/>
  <c r="B44" i="7"/>
  <c r="B43" i="7"/>
  <c r="B42" i="7"/>
  <c r="B41" i="7"/>
  <c r="BY40" i="7"/>
  <c r="AR40" i="7"/>
  <c r="B40" i="7"/>
  <c r="B39" i="7"/>
  <c r="B38" i="7"/>
  <c r="B37" i="7"/>
  <c r="B36" i="7"/>
  <c r="AT35" i="7"/>
  <c r="B35" i="7"/>
  <c r="CA34" i="7"/>
  <c r="B34" i="7"/>
  <c r="CA33" i="7"/>
  <c r="B33" i="7"/>
  <c r="B32" i="7"/>
  <c r="CA31" i="7"/>
  <c r="B31" i="7"/>
  <c r="B30" i="7"/>
  <c r="B29" i="7"/>
  <c r="B28" i="7"/>
  <c r="CA27" i="7"/>
  <c r="B27" i="7"/>
  <c r="B26" i="7"/>
  <c r="B25" i="7"/>
  <c r="B24" i="7"/>
  <c r="B23" i="7"/>
  <c r="B22" i="7"/>
  <c r="BV593" i="7" l="1"/>
  <c r="BV599" i="7"/>
  <c r="BV604" i="7"/>
  <c r="BV1038" i="7"/>
  <c r="BV1044" i="7"/>
  <c r="BV1050" i="7"/>
  <c r="BV1058" i="7"/>
  <c r="BV1064" i="7"/>
  <c r="BV1070" i="7"/>
  <c r="BV1075" i="7"/>
  <c r="BV1081" i="7"/>
  <c r="BV558" i="7"/>
  <c r="BV563" i="7"/>
  <c r="BV565" i="7"/>
  <c r="BV567" i="7"/>
  <c r="BV569" i="7"/>
  <c r="BV571" i="7"/>
  <c r="BV573" i="7"/>
  <c r="BV575" i="7"/>
  <c r="BV576" i="7"/>
  <c r="BV578" i="7"/>
  <c r="BV580" i="7"/>
  <c r="BV582" i="7"/>
  <c r="BV585" i="7"/>
  <c r="BV588" i="7"/>
  <c r="BV590" i="7"/>
  <c r="BV608" i="7"/>
  <c r="BV610" i="7"/>
  <c r="BV612" i="7"/>
  <c r="BV614" i="7"/>
  <c r="BV616" i="7"/>
  <c r="BV618" i="7"/>
  <c r="BV620" i="7"/>
  <c r="BV622" i="7"/>
  <c r="BV624" i="7"/>
  <c r="BV597" i="7"/>
  <c r="BV602" i="7"/>
  <c r="BV1036" i="7"/>
  <c r="BV1042" i="7"/>
  <c r="BV1046" i="7"/>
  <c r="BV1055" i="7"/>
  <c r="BV1062" i="7"/>
  <c r="BV1066" i="7"/>
  <c r="BV1072" i="7"/>
  <c r="BV1077" i="7"/>
  <c r="BV592" i="7"/>
  <c r="BV594" i="7"/>
  <c r="BV596" i="7"/>
  <c r="BV598" i="7"/>
  <c r="BV600" i="7"/>
  <c r="BV601" i="7"/>
  <c r="BV603" i="7"/>
  <c r="BV605" i="7"/>
  <c r="BV1032" i="7"/>
  <c r="BV1035" i="7"/>
  <c r="BV1037" i="7"/>
  <c r="BV1039" i="7"/>
  <c r="BV1041" i="7"/>
  <c r="BV1043" i="7"/>
  <c r="BV1047" i="7"/>
  <c r="BV1049" i="7"/>
  <c r="BV1051" i="7"/>
  <c r="BV1053" i="7"/>
  <c r="BV1056" i="7"/>
  <c r="BV1059" i="7"/>
  <c r="BV1061" i="7"/>
  <c r="BV1063" i="7"/>
  <c r="BV1065" i="7"/>
  <c r="BV1067" i="7"/>
  <c r="BV1069" i="7"/>
  <c r="BV1071" i="7"/>
  <c r="BV1073" i="7"/>
  <c r="BV1076" i="7"/>
  <c r="BV1078" i="7"/>
  <c r="BV1080" i="7"/>
  <c r="BV1082" i="7"/>
  <c r="BV595" i="7"/>
  <c r="BV606" i="7"/>
  <c r="BV1033" i="7"/>
  <c r="BV1040" i="7"/>
  <c r="BV1048" i="7"/>
  <c r="BV1052" i="7"/>
  <c r="BV1060" i="7"/>
  <c r="BV1068" i="7"/>
  <c r="BV1074" i="7"/>
  <c r="BV1079" i="7"/>
  <c r="BV559" i="7"/>
  <c r="BV562" i="7"/>
  <c r="BV564" i="7"/>
  <c r="BV566" i="7"/>
  <c r="BV568" i="7"/>
  <c r="BV570" i="7"/>
  <c r="BV572" i="7"/>
  <c r="BV574" i="7"/>
  <c r="BV577" i="7"/>
  <c r="BV579" i="7"/>
  <c r="BV581" i="7"/>
  <c r="BV583" i="7"/>
  <c r="BV586" i="7"/>
  <c r="BV589" i="7"/>
  <c r="BV591" i="7"/>
  <c r="BV607" i="7"/>
  <c r="BV609" i="7"/>
  <c r="BV611" i="7"/>
  <c r="BV613" i="7"/>
  <c r="BV615" i="7"/>
  <c r="BV617" i="7"/>
  <c r="BV619" i="7"/>
  <c r="BV621" i="7"/>
  <c r="BV623" i="7"/>
  <c r="BV625" i="7"/>
  <c r="BV290" i="7"/>
  <c r="BV402" i="7"/>
  <c r="BV457" i="7"/>
  <c r="BV494" i="7"/>
  <c r="BV859" i="7"/>
  <c r="E79" i="8"/>
  <c r="E12" i="8"/>
  <c r="E11" i="8"/>
  <c r="E64" i="8"/>
  <c r="BV866" i="7"/>
  <c r="BV1272" i="7"/>
  <c r="BV1419" i="7"/>
  <c r="BV517" i="7"/>
  <c r="BV550" i="7"/>
  <c r="BV509" i="7"/>
  <c r="BV913" i="7"/>
  <c r="BV350" i="7"/>
  <c r="BY870" i="7"/>
  <c r="BV1405" i="7"/>
  <c r="BV870" i="7"/>
  <c r="BV1267" i="7"/>
  <c r="BV1329" i="7"/>
  <c r="BV1279" i="7"/>
  <c r="BV1422" i="7"/>
  <c r="BV1474" i="7"/>
  <c r="BV1387" i="7"/>
  <c r="BV1497" i="7" l="1"/>
  <c r="BV955" i="7"/>
  <c r="BV1275" i="7"/>
  <c r="BV342" i="7"/>
  <c r="BV896" i="7"/>
  <c r="BV557" i="7"/>
  <c r="BV435" i="7"/>
  <c r="BV1436" i="7"/>
  <c r="BV1031" i="7"/>
  <c r="BV1367" i="7"/>
  <c r="BV357" i="7"/>
  <c r="BV530" i="7"/>
  <c r="BV872" i="7"/>
  <c r="BV1480" i="7"/>
  <c r="BV202" i="7"/>
  <c r="BV503" i="7"/>
  <c r="BV465" i="7"/>
  <c r="BV383" i="7"/>
  <c r="BV1252" i="7"/>
  <c r="BV943" i="7"/>
  <c r="BV1363" i="7"/>
  <c r="BV957" i="7"/>
  <c r="BV239" i="7"/>
  <c r="BV325" i="7"/>
  <c r="BV498" i="7"/>
  <c r="BV1446" i="7"/>
  <c r="BV1028" i="7"/>
  <c r="BV353" i="7"/>
  <c r="BY528" i="7"/>
  <c r="BV528" i="7"/>
  <c r="BV441" i="7"/>
  <c r="BY347" i="7"/>
  <c r="BV347" i="7"/>
  <c r="BV418" i="7"/>
  <c r="BV1375" i="7"/>
  <c r="BV1466" i="7"/>
  <c r="BV925" i="7"/>
  <c r="BV385" i="7"/>
  <c r="BV272" i="7"/>
  <c r="BV831" i="7"/>
  <c r="BV1440" i="7"/>
  <c r="BV1226" i="7"/>
  <c r="BV917" i="7"/>
  <c r="BV278" i="7"/>
  <c r="BV999" i="7"/>
  <c r="BV414" i="7"/>
  <c r="BV307" i="7"/>
  <c r="BV1324" i="7"/>
  <c r="BV1306" i="7"/>
  <c r="BV1282" i="7"/>
  <c r="BV1501" i="7"/>
  <c r="BV829" i="7"/>
  <c r="BV927" i="7"/>
  <c r="BV1011" i="7"/>
  <c r="BV545" i="7"/>
  <c r="BV459" i="7"/>
  <c r="BV285" i="7"/>
  <c r="BV392" i="7"/>
  <c r="BV1499" i="7"/>
  <c r="BV1478" i="7"/>
  <c r="BV533" i="7"/>
  <c r="BV422" i="7"/>
  <c r="BV245" i="7"/>
  <c r="BV1409" i="7"/>
  <c r="BV496" i="7"/>
  <c r="BV412" i="7"/>
  <c r="BV1457" i="7"/>
  <c r="BV1395" i="7"/>
  <c r="BV972" i="7"/>
  <c r="BY245" i="7"/>
  <c r="BV997" i="7"/>
  <c r="BY353" i="7"/>
  <c r="BV995" i="7"/>
  <c r="BY533" i="7"/>
  <c r="BY550" i="7"/>
  <c r="BY517" i="7"/>
  <c r="BV1137" i="7"/>
  <c r="BV933" i="7"/>
  <c r="BY357" i="7"/>
  <c r="BY530" i="7"/>
  <c r="BY509" i="7"/>
  <c r="BV467" i="7"/>
  <c r="BY435" i="7"/>
  <c r="BV156" i="7"/>
  <c r="BY325" i="7"/>
  <c r="BY202" i="7"/>
  <c r="BV309" i="7"/>
  <c r="BV473" i="7"/>
  <c r="BY342" i="7"/>
  <c r="BV772" i="7"/>
  <c r="CB503" i="7"/>
  <c r="BY503" i="7"/>
  <c r="BY350" i="7"/>
  <c r="BY239" i="7"/>
  <c r="BV362" i="7"/>
  <c r="BV535" i="7"/>
  <c r="BV380" i="7"/>
  <c r="BV292" i="7"/>
  <c r="BY872" i="7"/>
  <c r="BV511" i="7"/>
  <c r="CA955" i="7" l="1"/>
  <c r="CA956" i="7"/>
  <c r="BV1345" i="7"/>
  <c r="CA822" i="7"/>
  <c r="CA954" i="7"/>
  <c r="CA820" i="7"/>
  <c r="CA823" i="7"/>
  <c r="CA941" i="7"/>
  <c r="CA790" i="7"/>
  <c r="CA789" i="7"/>
  <c r="BV874" i="7"/>
  <c r="CA1213" i="7"/>
  <c r="CA1157" i="7"/>
  <c r="CA1156" i="7"/>
  <c r="CA1054" i="7"/>
  <c r="CA584" i="7"/>
  <c r="CA587" i="7"/>
  <c r="CA561" i="7"/>
  <c r="CA1178" i="7"/>
  <c r="CA1327" i="7"/>
  <c r="BV455" i="7"/>
  <c r="BV945" i="7"/>
  <c r="BV485" i="7"/>
  <c r="BV862" i="7"/>
  <c r="BV904" i="7"/>
  <c r="BV646" i="7"/>
  <c r="BV1400" i="7"/>
  <c r="BV1413" i="7"/>
  <c r="BV1469" i="7"/>
  <c r="BV301" i="7"/>
  <c r="BV892" i="7"/>
  <c r="BV428" i="7"/>
  <c r="BV974" i="7"/>
  <c r="BV877" i="7"/>
  <c r="BV1393" i="7"/>
  <c r="BV788" i="7"/>
  <c r="BV1013" i="7"/>
  <c r="BV1341" i="7"/>
  <c r="BV360" i="7"/>
  <c r="BY522" i="7"/>
  <c r="BV522" i="7"/>
  <c r="BV395" i="7"/>
  <c r="BV889" i="7"/>
  <c r="BV967" i="7"/>
  <c r="BV868" i="7"/>
  <c r="BV1001" i="7"/>
  <c r="BV1588" i="7"/>
  <c r="BV1482" i="7"/>
  <c r="BV1372" i="7"/>
  <c r="BV1003" i="7"/>
  <c r="BV673" i="7"/>
  <c r="BV295" i="7"/>
  <c r="BV1022" i="7"/>
  <c r="BV1321" i="7"/>
  <c r="BV1383" i="7"/>
  <c r="BV898" i="7"/>
  <c r="BV983" i="7"/>
  <c r="BV397" i="7"/>
  <c r="BV424" i="7"/>
  <c r="BV404" i="7"/>
  <c r="BV818" i="7"/>
  <c r="BV444" i="7"/>
  <c r="BV1495" i="7"/>
  <c r="BV1496" i="7"/>
  <c r="BV461" i="7"/>
  <c r="BV963" i="7"/>
  <c r="BV1259" i="7"/>
  <c r="BV463" i="7"/>
  <c r="BV838" i="7"/>
  <c r="BV961" i="7"/>
  <c r="BV1464" i="7"/>
  <c r="BV852" i="7"/>
  <c r="BV939" i="7"/>
  <c r="BV834" i="7"/>
  <c r="BV824" i="7"/>
  <c r="BV1491" i="7"/>
  <c r="BV1462" i="7"/>
  <c r="BV901" i="7"/>
  <c r="BV810" i="7"/>
  <c r="BV387" i="7"/>
  <c r="BV1452" i="7"/>
  <c r="BY519" i="7"/>
  <c r="BV519" i="7"/>
  <c r="BV126" i="7"/>
  <c r="BV1309" i="7"/>
  <c r="BV1285" i="7"/>
  <c r="BV991" i="7"/>
  <c r="BV553" i="7"/>
  <c r="BV864" i="7"/>
  <c r="BV1299" i="7"/>
  <c r="BV1158" i="7"/>
  <c r="BY514" i="7"/>
  <c r="BV514" i="7"/>
  <c r="BV1234" i="7"/>
  <c r="BV1385" i="7"/>
  <c r="BV1315" i="7"/>
  <c r="BV1015" i="7"/>
  <c r="BV21" i="7"/>
  <c r="BV1359" i="7"/>
  <c r="BV969" i="7"/>
  <c r="CA1010" i="7"/>
  <c r="CA277" i="7"/>
  <c r="CA817" i="7"/>
  <c r="CA275" i="7"/>
  <c r="CA276" i="7"/>
  <c r="CA1130" i="7"/>
  <c r="CA1009" i="7"/>
  <c r="CA1121" i="7"/>
  <c r="CA1123" i="7"/>
  <c r="CA1124" i="7"/>
  <c r="CA1122" i="7"/>
  <c r="CA1371" i="7"/>
  <c r="CA1370" i="7"/>
  <c r="CA1476" i="7"/>
  <c r="CA714" i="7"/>
  <c r="CA931" i="7"/>
  <c r="CA1355" i="7"/>
  <c r="CA1398" i="7"/>
  <c r="CA1248" i="7"/>
  <c r="CA1245" i="7"/>
  <c r="CA1246" i="7"/>
  <c r="CA1247" i="7"/>
  <c r="CA1296" i="7"/>
  <c r="CA1295" i="7"/>
  <c r="CA1223" i="7"/>
  <c r="CA1225" i="7"/>
  <c r="CA1224" i="7"/>
  <c r="CA1155" i="7"/>
  <c r="CA930" i="7"/>
  <c r="CA1027" i="7"/>
  <c r="CA1026" i="7"/>
  <c r="CA916" i="7"/>
  <c r="CA679" i="7"/>
  <c r="CA849" i="7"/>
  <c r="CA787" i="7"/>
  <c r="CA851" i="7"/>
  <c r="CA989" i="7"/>
  <c r="CA952" i="7"/>
  <c r="CA840" i="7"/>
  <c r="CA990" i="7"/>
  <c r="CA641" i="7"/>
  <c r="CA639" i="7"/>
  <c r="CA637" i="7"/>
  <c r="CA636" i="7"/>
  <c r="CA640" i="7"/>
  <c r="CA638" i="7"/>
  <c r="CA965" i="7"/>
  <c r="CA1318" i="7"/>
  <c r="CA1317" i="7"/>
  <c r="CA1311" i="7"/>
  <c r="CA1284" i="7"/>
  <c r="CA1320" i="7"/>
  <c r="CA1319" i="7"/>
  <c r="CA1374" i="7"/>
  <c r="CA1449" i="7"/>
  <c r="CA1392" i="7"/>
  <c r="CA1391" i="7"/>
  <c r="CA1424" i="7"/>
  <c r="CA1487" i="7"/>
  <c r="CA1486" i="7"/>
  <c r="CA1193" i="7"/>
  <c r="CA1191" i="7"/>
  <c r="CA1189" i="7"/>
  <c r="CA1185" i="7"/>
  <c r="CA1181" i="7"/>
  <c r="CA1195" i="7"/>
  <c r="CA1183" i="7"/>
  <c r="CA1194" i="7"/>
  <c r="CA1199" i="7"/>
  <c r="CA1188" i="7"/>
  <c r="CA1184" i="7"/>
  <c r="CA1198" i="7"/>
  <c r="CA1197" i="7"/>
  <c r="CA1192" i="7"/>
  <c r="CA1187" i="7"/>
  <c r="CA1196" i="7"/>
  <c r="CA1190" i="7"/>
  <c r="CA1186" i="7"/>
  <c r="CA1389" i="7"/>
  <c r="CA1362" i="7"/>
  <c r="CA1220" i="7"/>
  <c r="CA1217" i="7"/>
  <c r="CA1214" i="7"/>
  <c r="CA1215" i="7"/>
  <c r="CA1219" i="7"/>
  <c r="CA1216" i="7"/>
  <c r="CA1218" i="7"/>
  <c r="CA1335" i="7"/>
  <c r="CA1334" i="7"/>
  <c r="CA1152" i="7"/>
  <c r="CA1154" i="7"/>
  <c r="CA1153" i="7"/>
  <c r="CA1294" i="7"/>
  <c r="CA1293" i="7"/>
  <c r="CA1099" i="7"/>
  <c r="CA1111" i="7"/>
  <c r="CA1098" i="7"/>
  <c r="CA1102" i="7"/>
  <c r="CA1265" i="7"/>
  <c r="CA1477" i="7"/>
  <c r="CA1461" i="7"/>
  <c r="CA1460" i="7"/>
  <c r="CA1439" i="7"/>
  <c r="CA1445" i="7"/>
  <c r="CA1426" i="7"/>
  <c r="CA1425" i="7"/>
  <c r="CA1456" i="7"/>
  <c r="CA1354" i="7"/>
  <c r="CA1352" i="7"/>
  <c r="CA1353" i="7"/>
  <c r="CA1230" i="7"/>
  <c r="CA1229" i="7"/>
  <c r="CA825" i="7"/>
  <c r="CA628" i="7"/>
  <c r="CA826" i="7"/>
  <c r="CA1312" i="7"/>
  <c r="CA1308" i="7"/>
  <c r="CA1418" i="7"/>
  <c r="CA1314" i="7"/>
  <c r="CA1313" i="7"/>
  <c r="CA1408" i="7"/>
  <c r="CA1407" i="7"/>
  <c r="CA1421" i="7"/>
  <c r="CA1412" i="7"/>
  <c r="CA1281" i="7"/>
  <c r="CA1399" i="7"/>
  <c r="CA1340" i="7"/>
  <c r="CA1278" i="7"/>
  <c r="CA1333" i="7"/>
  <c r="CA1332" i="7"/>
  <c r="CA1331" i="7"/>
  <c r="CA1180" i="7"/>
  <c r="CA1179" i="7"/>
  <c r="CA1379" i="7"/>
  <c r="CA1390" i="7"/>
  <c r="CA1451" i="7"/>
  <c r="CA1305" i="7"/>
  <c r="CA1303" i="7"/>
  <c r="CA1304" i="7"/>
  <c r="CA1302" i="7"/>
  <c r="CA1092" i="7"/>
  <c r="CA1117" i="7"/>
  <c r="CA1127" i="7"/>
  <c r="CA1114" i="7"/>
  <c r="CA1113" i="7"/>
  <c r="CA1129" i="7"/>
  <c r="CA1128" i="7"/>
  <c r="CA1116" i="7"/>
  <c r="CA1115" i="7"/>
  <c r="CA1358" i="7"/>
  <c r="CA1126" i="7"/>
  <c r="CA1120" i="7"/>
  <c r="CA1119" i="7"/>
  <c r="CA1118" i="7"/>
  <c r="CA1356" i="7"/>
  <c r="CA1492" i="7"/>
  <c r="CA1262" i="7"/>
  <c r="CA1271" i="7"/>
  <c r="CA1270" i="7"/>
  <c r="CA1255" i="7"/>
  <c r="CA1266" i="7"/>
  <c r="CA1263" i="7"/>
  <c r="CA1264" i="7"/>
  <c r="CA1249" i="7"/>
  <c r="CA1251" i="7"/>
  <c r="CA1243" i="7"/>
  <c r="CA1250" i="7"/>
  <c r="CA1244" i="7"/>
  <c r="CA1233" i="7"/>
  <c r="CA1231" i="7"/>
  <c r="CA1232" i="7"/>
  <c r="CA1222" i="7"/>
  <c r="CA1221" i="7"/>
  <c r="CA774" i="7"/>
  <c r="CA1292" i="7"/>
  <c r="CA1290" i="7"/>
  <c r="BV717" i="7"/>
  <c r="CA782" i="7"/>
  <c r="CA786" i="7"/>
  <c r="CA785" i="7"/>
  <c r="CA783" i="7"/>
  <c r="CA784" i="7"/>
  <c r="CA712" i="7"/>
  <c r="CA711" i="7"/>
  <c r="CA710" i="7"/>
  <c r="CA709" i="7"/>
  <c r="CA770" i="7"/>
  <c r="CA754" i="7"/>
  <c r="CA750" i="7"/>
  <c r="CA746" i="7"/>
  <c r="CA742" i="7"/>
  <c r="CA739" i="7"/>
  <c r="CA753" i="7"/>
  <c r="CA749" i="7"/>
  <c r="CA745" i="7"/>
  <c r="CA741" i="7"/>
  <c r="CA747" i="7"/>
  <c r="CA752" i="7"/>
  <c r="CA748" i="7"/>
  <c r="CA744" i="7"/>
  <c r="CA740" i="7"/>
  <c r="CA751" i="7"/>
  <c r="CA743" i="7"/>
  <c r="CA762" i="7"/>
  <c r="CA758" i="7"/>
  <c r="CA761" i="7"/>
  <c r="CA757" i="7"/>
  <c r="CA759" i="7"/>
  <c r="CA760" i="7"/>
  <c r="CA756" i="7"/>
  <c r="CA755" i="7"/>
  <c r="CA766" i="7"/>
  <c r="CA765" i="7"/>
  <c r="CA764" i="7"/>
  <c r="CA763" i="7"/>
  <c r="CA768" i="7"/>
  <c r="CA767" i="7"/>
  <c r="CA738" i="7"/>
  <c r="CA769" i="7"/>
  <c r="BV978" i="7"/>
  <c r="CA1085" i="7"/>
  <c r="CA1084" i="7"/>
  <c r="CA1088" i="7"/>
  <c r="CA1086" i="7"/>
  <c r="CA1087" i="7"/>
  <c r="CA1091" i="7"/>
  <c r="CA1090" i="7"/>
  <c r="CA1089" i="7"/>
  <c r="CA1083" i="7"/>
  <c r="CA713" i="7"/>
  <c r="CA708" i="7"/>
  <c r="CA1291" i="7"/>
  <c r="CA340" i="7"/>
  <c r="CA706" i="7"/>
  <c r="CA707" i="7"/>
  <c r="CA779" i="7"/>
  <c r="CA781" i="7"/>
  <c r="CA780" i="7"/>
  <c r="CA734" i="7"/>
  <c r="CA733" i="7"/>
  <c r="CA732" i="7"/>
  <c r="CA736" i="7"/>
  <c r="CA735" i="7"/>
  <c r="CA737" i="7"/>
  <c r="CA924" i="7"/>
  <c r="CA923" i="7"/>
  <c r="CA888" i="7"/>
  <c r="CA808" i="7"/>
  <c r="CA922" i="7"/>
  <c r="CA988" i="7"/>
  <c r="CA809" i="7"/>
  <c r="CA1020" i="7"/>
  <c r="CA672" i="7"/>
  <c r="CA1021" i="7"/>
  <c r="CA778" i="7"/>
  <c r="CA379" i="7"/>
  <c r="CA377" i="7"/>
  <c r="CA378" i="7"/>
  <c r="CA704" i="7"/>
  <c r="CA367" i="7"/>
  <c r="CA705" i="7"/>
  <c r="CA1261" i="7"/>
  <c r="CA730" i="7"/>
  <c r="CA729" i="7"/>
  <c r="BY126" i="7"/>
  <c r="BV919" i="7"/>
  <c r="BY646" i="7"/>
  <c r="BY868" i="7"/>
  <c r="BY553" i="7"/>
  <c r="BY788" i="7"/>
  <c r="BY380" i="7"/>
  <c r="BY362" i="7"/>
  <c r="AW362" i="7"/>
  <c r="BY467" i="7"/>
  <c r="BY1137" i="7"/>
  <c r="BY1345" i="7"/>
  <c r="BY511" i="7"/>
  <c r="BY292" i="7"/>
  <c r="BY535" i="7"/>
  <c r="CA1079" i="7"/>
  <c r="CA1078" i="7"/>
  <c r="CA1077" i="7"/>
  <c r="CA1076" i="7"/>
  <c r="CA1073" i="7"/>
  <c r="CA1067" i="7"/>
  <c r="CA1029" i="7"/>
  <c r="CA1454" i="7"/>
  <c r="CA1082" i="7"/>
  <c r="CA1022" i="7"/>
  <c r="CA1019" i="7"/>
  <c r="CA1013" i="7"/>
  <c r="CA1003" i="7"/>
  <c r="CA996" i="7"/>
  <c r="CA992" i="7"/>
  <c r="CA979" i="7"/>
  <c r="CA968" i="7"/>
  <c r="CA962" i="7"/>
  <c r="CA946" i="7"/>
  <c r="CA943" i="7"/>
  <c r="CA938" i="7"/>
  <c r="CA936" i="7"/>
  <c r="CA929" i="7"/>
  <c r="CA928" i="7"/>
  <c r="CA919" i="7"/>
  <c r="CA913" i="7"/>
  <c r="CA907" i="7"/>
  <c r="CA904" i="7"/>
  <c r="CA901" i="7"/>
  <c r="CA893" i="7"/>
  <c r="CA886" i="7"/>
  <c r="CA884" i="7"/>
  <c r="CA882" i="7"/>
  <c r="CA1028" i="7"/>
  <c r="CA1023" i="7"/>
  <c r="CA1018" i="7"/>
  <c r="CA1016" i="7"/>
  <c r="CA1006" i="7"/>
  <c r="CA1005" i="7"/>
  <c r="CA1000" i="7"/>
  <c r="CA997" i="7"/>
  <c r="CA993" i="7"/>
  <c r="CA984" i="7"/>
  <c r="CA975" i="7"/>
  <c r="CA969" i="7"/>
  <c r="CA963" i="7"/>
  <c r="CA960" i="7"/>
  <c r="CA958" i="7"/>
  <c r="CA949" i="7"/>
  <c r="CA947" i="7"/>
  <c r="CA940" i="7"/>
  <c r="CA939" i="7"/>
  <c r="CA934" i="7"/>
  <c r="CA926" i="7"/>
  <c r="CA920" i="7"/>
  <c r="CA917" i="7"/>
  <c r="CA914" i="7"/>
  <c r="CA909" i="7"/>
  <c r="CA905" i="7"/>
  <c r="CA899" i="7"/>
  <c r="CA895" i="7"/>
  <c r="CA1080" i="7"/>
  <c r="CA1075" i="7"/>
  <c r="CA1068" i="7"/>
  <c r="CA1015" i="7"/>
  <c r="CA1014" i="7"/>
  <c r="CA1011" i="7"/>
  <c r="CA1004" i="7"/>
  <c r="CA985" i="7"/>
  <c r="CA977" i="7"/>
  <c r="CA972" i="7"/>
  <c r="CA971" i="7"/>
  <c r="CA967" i="7"/>
  <c r="CA959" i="7"/>
  <c r="CA957" i="7"/>
  <c r="CA925" i="7"/>
  <c r="CA906" i="7"/>
  <c r="CA902" i="7"/>
  <c r="CA890" i="7"/>
  <c r="CA887" i="7"/>
  <c r="CA880" i="7"/>
  <c r="CA875" i="7"/>
  <c r="CA874" i="7"/>
  <c r="CA873" i="7"/>
  <c r="CA870" i="7"/>
  <c r="CA869" i="7"/>
  <c r="CA866" i="7"/>
  <c r="CA865" i="7"/>
  <c r="CA860" i="7"/>
  <c r="CA852" i="7"/>
  <c r="CA838" i="7"/>
  <c r="CA832" i="7"/>
  <c r="CA827" i="7"/>
  <c r="CA818" i="7"/>
  <c r="CA802" i="7"/>
  <c r="CA798" i="7"/>
  <c r="CA796" i="7"/>
  <c r="CA795" i="7"/>
  <c r="CA793" i="7"/>
  <c r="CA791" i="7"/>
  <c r="CA777" i="7"/>
  <c r="CA727" i="7"/>
  <c r="CA725" i="7"/>
  <c r="CA722" i="7"/>
  <c r="CA700" i="7"/>
  <c r="CA694" i="7"/>
  <c r="CA668" i="7"/>
  <c r="CA667" i="7"/>
  <c r="CA665" i="7"/>
  <c r="CA662" i="7"/>
  <c r="CA659" i="7"/>
  <c r="CA653" i="7"/>
  <c r="CA651" i="7"/>
  <c r="CA649" i="7"/>
  <c r="CA647" i="7"/>
  <c r="CA619" i="7"/>
  <c r="CA618" i="7"/>
  <c r="CA611" i="7"/>
  <c r="CA610" i="7"/>
  <c r="CA593" i="7"/>
  <c r="CA592" i="7"/>
  <c r="CA590" i="7"/>
  <c r="CA589" i="7"/>
  <c r="CA588" i="7"/>
  <c r="CA1074" i="7"/>
  <c r="CA1072" i="7"/>
  <c r="CA1071" i="7"/>
  <c r="CA1070" i="7"/>
  <c r="CA1017" i="7"/>
  <c r="CA1002" i="7"/>
  <c r="CA983" i="7"/>
  <c r="CA974" i="7"/>
  <c r="CA937" i="7"/>
  <c r="CA933" i="7"/>
  <c r="CA932" i="7"/>
  <c r="CA918" i="7"/>
  <c r="CA900" i="7"/>
  <c r="CA898" i="7"/>
  <c r="CA897" i="7"/>
  <c r="CA892" i="7"/>
  <c r="CA889" i="7"/>
  <c r="CA885" i="7"/>
  <c r="CA881" i="7"/>
  <c r="CA879" i="7"/>
  <c r="CA863" i="7"/>
  <c r="CA859" i="7"/>
  <c r="CA858" i="7"/>
  <c r="CA856" i="7"/>
  <c r="CA853" i="7"/>
  <c r="CA845" i="7"/>
  <c r="CA843" i="7"/>
  <c r="CA835" i="7"/>
  <c r="CA830" i="7"/>
  <c r="CA811" i="7"/>
  <c r="CA806" i="7"/>
  <c r="CA805" i="7"/>
  <c r="CA801" i="7"/>
  <c r="CA775" i="7"/>
  <c r="CA773" i="7"/>
  <c r="CA719" i="7"/>
  <c r="CA717" i="7"/>
  <c r="CA703" i="7"/>
  <c r="CA697" i="7"/>
  <c r="CA693" i="7"/>
  <c r="CA690" i="7"/>
  <c r="CA689" i="7"/>
  <c r="CA686" i="7"/>
  <c r="CA685" i="7"/>
  <c r="CA683" i="7"/>
  <c r="CA681" i="7"/>
  <c r="CA678" i="7"/>
  <c r="CA676" i="7"/>
  <c r="CA674" i="7"/>
  <c r="CA670" i="7"/>
  <c r="CA658" i="7"/>
  <c r="CA656" i="7"/>
  <c r="CA654" i="7"/>
  <c r="CA617" i="7"/>
  <c r="CA616" i="7"/>
  <c r="CA615" i="7"/>
  <c r="CA614" i="7"/>
  <c r="CA609" i="7"/>
  <c r="CA607" i="7"/>
  <c r="CA605" i="7"/>
  <c r="CA595" i="7"/>
  <c r="CA583" i="7"/>
  <c r="CA579" i="7"/>
  <c r="CA578" i="7"/>
  <c r="CA570" i="7"/>
  <c r="CA1081" i="7"/>
  <c r="CA1012" i="7"/>
  <c r="CA980" i="7"/>
  <c r="CA961" i="7"/>
  <c r="CA948" i="7"/>
  <c r="CA945" i="7"/>
  <c r="CA944" i="7"/>
  <c r="CA912" i="7"/>
  <c r="CA910" i="7"/>
  <c r="CA883" i="7"/>
  <c r="CA878" i="7"/>
  <c r="CA877" i="7"/>
  <c r="CA871" i="7"/>
  <c r="CA862" i="7"/>
  <c r="CA857" i="7"/>
  <c r="CA836" i="7"/>
  <c r="CA821" i="7"/>
  <c r="CA812" i="7"/>
  <c r="CA810" i="7"/>
  <c r="CA772" i="7"/>
  <c r="CA731" i="7"/>
  <c r="CA718" i="7"/>
  <c r="CA702" i="7"/>
  <c r="CA660" i="7"/>
  <c r="CA657" i="7"/>
  <c r="CA655" i="7"/>
  <c r="CA646" i="7"/>
  <c r="CA604" i="7"/>
  <c r="CA586" i="7"/>
  <c r="CA585" i="7"/>
  <c r="CA582" i="7"/>
  <c r="CA581" i="7"/>
  <c r="CA577" i="7"/>
  <c r="CA567" i="7"/>
  <c r="CA566" i="7"/>
  <c r="CA562" i="7"/>
  <c r="CA557" i="7"/>
  <c r="CA535" i="7"/>
  <c r="CA528" i="7"/>
  <c r="CA527" i="7"/>
  <c r="CA524" i="7"/>
  <c r="CA522" i="7"/>
  <c r="CA521" i="7"/>
  <c r="CA515" i="7"/>
  <c r="CA511" i="7"/>
  <c r="CA499" i="7"/>
  <c r="CA497" i="7"/>
  <c r="CA473" i="7"/>
  <c r="CA472" i="7"/>
  <c r="CA464" i="7"/>
  <c r="CA454" i="7"/>
  <c r="CA448" i="7"/>
  <c r="CA444" i="7"/>
  <c r="CA436" i="7"/>
  <c r="CA431" i="7"/>
  <c r="CA427" i="7"/>
  <c r="CA423" i="7"/>
  <c r="CA413" i="7"/>
  <c r="CA405" i="7"/>
  <c r="CA403" i="7"/>
  <c r="CA402" i="7"/>
  <c r="CA389" i="7"/>
  <c r="CA380" i="7"/>
  <c r="CA368" i="7"/>
  <c r="CA364" i="7"/>
  <c r="CA361" i="7"/>
  <c r="CA347" i="7"/>
  <c r="CA343" i="7"/>
  <c r="CA331" i="7"/>
  <c r="CA321" i="7"/>
  <c r="CA320" i="7"/>
  <c r="CA319" i="7"/>
  <c r="CA317" i="7"/>
  <c r="CA315" i="7"/>
  <c r="CA312" i="7"/>
  <c r="CA309" i="7"/>
  <c r="CA308" i="7"/>
  <c r="CA306" i="7"/>
  <c r="CA302" i="7"/>
  <c r="CA300" i="7"/>
  <c r="CA295" i="7"/>
  <c r="CA279" i="7"/>
  <c r="CA274" i="7"/>
  <c r="CA256" i="7"/>
  <c r="CA255" i="7"/>
  <c r="CA241" i="7"/>
  <c r="CA236" i="7"/>
  <c r="CA208" i="7"/>
  <c r="CA203" i="7"/>
  <c r="CA193" i="7"/>
  <c r="CA192" i="7"/>
  <c r="CA191" i="7"/>
  <c r="CA189" i="7"/>
  <c r="CA149" i="7"/>
  <c r="CA141" i="7"/>
  <c r="CA130" i="7"/>
  <c r="CA113" i="7"/>
  <c r="CA109" i="7"/>
  <c r="CA93" i="7"/>
  <c r="CA92" i="7"/>
  <c r="CA67" i="7"/>
  <c r="CA66" i="7"/>
  <c r="CA63" i="7"/>
  <c r="CA56" i="7"/>
  <c r="CA49" i="7"/>
  <c r="CA43" i="7"/>
  <c r="CA36" i="7"/>
  <c r="CA35" i="7"/>
  <c r="CA32" i="7"/>
  <c r="CA25" i="7"/>
  <c r="CA1069" i="7"/>
  <c r="CA995" i="7"/>
  <c r="CA994" i="7"/>
  <c r="CA991" i="7"/>
  <c r="CA950" i="7"/>
  <c r="CA915" i="7"/>
  <c r="CA896" i="7"/>
  <c r="CA894" i="7"/>
  <c r="CA891" i="7"/>
  <c r="CA868" i="7"/>
  <c r="CA864" i="7"/>
  <c r="CA846" i="7"/>
  <c r="CA844" i="7"/>
  <c r="CA842" i="7"/>
  <c r="CA834" i="7"/>
  <c r="CA833" i="7"/>
  <c r="CA831" i="7"/>
  <c r="CA819" i="7"/>
  <c r="CA814" i="7"/>
  <c r="CA797" i="7"/>
  <c r="CA771" i="7"/>
  <c r="CA726" i="7"/>
  <c r="CA661" i="7"/>
  <c r="CA652" i="7"/>
  <c r="CA613" i="7"/>
  <c r="CA603" i="7"/>
  <c r="CA602" i="7"/>
  <c r="CA601" i="7"/>
  <c r="CA600" i="7"/>
  <c r="CA599" i="7"/>
  <c r="CA598" i="7"/>
  <c r="CA597" i="7"/>
  <c r="CA596" i="7"/>
  <c r="CA580" i="7"/>
  <c r="CA576" i="7"/>
  <c r="CA575" i="7"/>
  <c r="CA565" i="7"/>
  <c r="CA544" i="7"/>
  <c r="CA542" i="7"/>
  <c r="CA539" i="7"/>
  <c r="CA538" i="7"/>
  <c r="CA537" i="7"/>
  <c r="CA533" i="7"/>
  <c r="CA532" i="7"/>
  <c r="CA514" i="7"/>
  <c r="CA513" i="7"/>
  <c r="CA509" i="7"/>
  <c r="CA507" i="7"/>
  <c r="CA503" i="7"/>
  <c r="CA502" i="7"/>
  <c r="CA498" i="7"/>
  <c r="CA496" i="7"/>
  <c r="CA493" i="7"/>
  <c r="CA492" i="7"/>
  <c r="CA485" i="7"/>
  <c r="CA483" i="7"/>
  <c r="CA479" i="7"/>
  <c r="CA475" i="7"/>
  <c r="CA468" i="7"/>
  <c r="CA465" i="7"/>
  <c r="CA462" i="7"/>
  <c r="CA459" i="7"/>
  <c r="CA457" i="7"/>
  <c r="CA455" i="7"/>
  <c r="CA447" i="7"/>
  <c r="CA441" i="7"/>
  <c r="CA439" i="7"/>
  <c r="CA435" i="7"/>
  <c r="CA434" i="7"/>
  <c r="CA430" i="7"/>
  <c r="CA428" i="7"/>
  <c r="CA424" i="7"/>
  <c r="CA422" i="7"/>
  <c r="CA417" i="7"/>
  <c r="CA415" i="7"/>
  <c r="CA412" i="7"/>
  <c r="CA407" i="7"/>
  <c r="CA404" i="7"/>
  <c r="CA397" i="7"/>
  <c r="CA394" i="7"/>
  <c r="CA393" i="7"/>
  <c r="CA391" i="7"/>
  <c r="CA386" i="7"/>
  <c r="CA382" i="7"/>
  <c r="CA373" i="7"/>
  <c r="CA363" i="7"/>
  <c r="CA359" i="7"/>
  <c r="CA353" i="7"/>
  <c r="CA352" i="7"/>
  <c r="CA328" i="7"/>
  <c r="CA326" i="7"/>
  <c r="CA311" i="7"/>
  <c r="CA307" i="7"/>
  <c r="CA305" i="7"/>
  <c r="CA301" i="7"/>
  <c r="CA299" i="7"/>
  <c r="CA287" i="7"/>
  <c r="CA278" i="7"/>
  <c r="CA273" i="7"/>
  <c r="CA271" i="7"/>
  <c r="CA254" i="7"/>
  <c r="CA247" i="7"/>
  <c r="CA245" i="7"/>
  <c r="CA244" i="7"/>
  <c r="CA233" i="7"/>
  <c r="CA231" i="7"/>
  <c r="CA230" i="7"/>
  <c r="CA229" i="7"/>
  <c r="CA228" i="7"/>
  <c r="CA227" i="7"/>
  <c r="CA226" i="7"/>
  <c r="CA225" i="7"/>
  <c r="CA224" i="7"/>
  <c r="CA223" i="7"/>
  <c r="CA222" i="7"/>
  <c r="CA205" i="7"/>
  <c r="CA188" i="7"/>
  <c r="CA187" i="7"/>
  <c r="CA170" i="7"/>
  <c r="CA166" i="7"/>
  <c r="CA162" i="7"/>
  <c r="CA158" i="7"/>
  <c r="CA942" i="7"/>
  <c r="CA935" i="7"/>
  <c r="CA867" i="7"/>
  <c r="CA855" i="7"/>
  <c r="CA829" i="7"/>
  <c r="CA828" i="7"/>
  <c r="CA824" i="7"/>
  <c r="CA807" i="7"/>
  <c r="CA803" i="7"/>
  <c r="CA800" i="7"/>
  <c r="CA799" i="7"/>
  <c r="CA792" i="7"/>
  <c r="CA701" i="7"/>
  <c r="CA699" i="7"/>
  <c r="CA696" i="7"/>
  <c r="CA687" i="7"/>
  <c r="CA680" i="7"/>
  <c r="CA673" i="7"/>
  <c r="CA669" i="7"/>
  <c r="CA666" i="7"/>
  <c r="CA650" i="7"/>
  <c r="CA625" i="7"/>
  <c r="CA908" i="7"/>
  <c r="CA872" i="7"/>
  <c r="CA841" i="7"/>
  <c r="CA804" i="7"/>
  <c r="CA794" i="7"/>
  <c r="CA688" i="7"/>
  <c r="CA682" i="7"/>
  <c r="CA675" i="7"/>
  <c r="CA648" i="7"/>
  <c r="CA594" i="7"/>
  <c r="CA574" i="7"/>
  <c r="CA563" i="7"/>
  <c r="CA543" i="7"/>
  <c r="CA541" i="7"/>
  <c r="CA519" i="7"/>
  <c r="CA518" i="7"/>
  <c r="CA512" i="7"/>
  <c r="CA500" i="7"/>
  <c r="CA494" i="7"/>
  <c r="CA463" i="7"/>
  <c r="CA453" i="7"/>
  <c r="CA1001" i="7"/>
  <c r="CA978" i="7"/>
  <c r="CA927" i="7"/>
  <c r="CA837" i="7"/>
  <c r="CA776" i="7"/>
  <c r="CA684" i="7"/>
  <c r="CA677" i="7"/>
  <c r="CA612" i="7"/>
  <c r="CA559" i="7"/>
  <c r="CA553" i="7"/>
  <c r="CA552" i="7"/>
  <c r="CA551" i="7"/>
  <c r="CA550" i="7"/>
  <c r="CA548" i="7"/>
  <c r="CA531" i="7"/>
  <c r="CA520" i="7"/>
  <c r="CA517" i="7"/>
  <c r="CA505" i="7"/>
  <c r="CA488" i="7"/>
  <c r="CA477" i="7"/>
  <c r="CA461" i="7"/>
  <c r="CA446" i="7"/>
  <c r="CA999" i="7"/>
  <c r="CA998" i="7"/>
  <c r="CA848" i="7"/>
  <c r="CA572" i="7"/>
  <c r="CA571" i="7"/>
  <c r="CA569" i="7"/>
  <c r="CA530" i="7"/>
  <c r="CA506" i="7"/>
  <c r="CA478" i="7"/>
  <c r="CA432" i="7"/>
  <c r="CA429" i="7"/>
  <c r="CA425" i="7"/>
  <c r="CA416" i="7"/>
  <c r="CA414" i="7"/>
  <c r="CA401" i="7"/>
  <c r="CA385" i="7"/>
  <c r="CA362" i="7"/>
  <c r="CA356" i="7"/>
  <c r="CA355" i="7"/>
  <c r="CA354" i="7"/>
  <c r="CA349" i="7"/>
  <c r="CA348" i="7"/>
  <c r="CA342" i="7"/>
  <c r="CA341" i="7"/>
  <c r="CA332" i="7"/>
  <c r="CA330" i="7"/>
  <c r="CA285" i="7"/>
  <c r="CA284" i="7"/>
  <c r="CA249" i="7"/>
  <c r="CA238" i="7"/>
  <c r="CA234" i="7"/>
  <c r="CA220" i="7"/>
  <c r="CA206" i="7"/>
  <c r="CA204" i="7"/>
  <c r="CA185" i="7"/>
  <c r="CA140" i="7"/>
  <c r="CA139" i="7"/>
  <c r="CA122" i="7"/>
  <c r="CA118" i="7"/>
  <c r="CA110" i="7"/>
  <c r="CA108" i="7"/>
  <c r="CA104" i="7"/>
  <c r="CA68" i="7"/>
  <c r="CA53" i="7"/>
  <c r="CA45" i="7"/>
  <c r="CA44" i="7"/>
  <c r="CA39" i="7"/>
  <c r="CA38" i="7"/>
  <c r="CA37" i="7"/>
  <c r="CA30" i="7"/>
  <c r="CA23" i="7"/>
  <c r="CA50" i="7"/>
  <c r="CA28" i="7"/>
  <c r="CA418" i="7"/>
  <c r="CA400" i="7"/>
  <c r="CA398" i="7"/>
  <c r="CA387" i="7"/>
  <c r="CA357" i="7"/>
  <c r="CA350" i="7"/>
  <c r="CA298" i="7"/>
  <c r="CA291" i="7"/>
  <c r="CA243" i="7"/>
  <c r="CA235" i="7"/>
  <c r="CA210" i="7"/>
  <c r="CA202" i="7"/>
  <c r="CA184" i="7"/>
  <c r="CA182" i="7"/>
  <c r="CA180" i="7"/>
  <c r="CA178" i="7"/>
  <c r="CA175" i="7"/>
  <c r="CA173" i="7"/>
  <c r="CA160" i="7"/>
  <c r="CA126" i="7"/>
  <c r="CA117" i="7"/>
  <c r="CA111" i="7"/>
  <c r="CA107" i="7"/>
  <c r="CA88" i="7"/>
  <c r="CA86" i="7"/>
  <c r="CA83" i="7"/>
  <c r="CA46" i="7"/>
  <c r="CA41" i="7"/>
  <c r="CA26" i="7"/>
  <c r="CA692" i="7"/>
  <c r="CA556" i="7"/>
  <c r="CA516" i="7"/>
  <c r="CA482" i="7"/>
  <c r="CA466" i="7"/>
  <c r="CA433" i="7"/>
  <c r="CA426" i="7"/>
  <c r="CA395" i="7"/>
  <c r="CA392" i="7"/>
  <c r="CA369" i="7"/>
  <c r="CA360" i="7"/>
  <c r="CA333" i="7"/>
  <c r="CA329" i="7"/>
  <c r="CA327" i="7"/>
  <c r="CA325" i="7"/>
  <c r="CA304" i="7"/>
  <c r="CA296" i="7"/>
  <c r="CA281" i="7"/>
  <c r="CA272" i="7"/>
  <c r="CA269" i="7"/>
  <c r="CA268" i="7"/>
  <c r="CA265" i="7"/>
  <c r="CA262" i="7"/>
  <c r="CA261" i="7"/>
  <c r="CA260" i="7"/>
  <c r="CA248" i="7"/>
  <c r="CA246" i="7"/>
  <c r="CA221" i="7"/>
  <c r="CA217" i="7"/>
  <c r="CA194" i="7"/>
  <c r="CA186" i="7"/>
  <c r="CA129" i="7"/>
  <c r="CA123" i="7"/>
  <c r="CA119" i="7"/>
  <c r="CA115" i="7"/>
  <c r="CA105" i="7"/>
  <c r="CA75" i="7"/>
  <c r="CA71" i="7"/>
  <c r="CA52" i="7"/>
  <c r="CA29" i="7"/>
  <c r="CA22" i="7"/>
  <c r="CA270" i="7"/>
  <c r="CA232" i="7"/>
  <c r="CA214" i="7"/>
  <c r="CA212" i="7"/>
  <c r="CA195" i="7"/>
  <c r="CA165" i="7"/>
  <c r="CA155" i="7"/>
  <c r="CA151" i="7"/>
  <c r="CA150" i="7"/>
  <c r="CA137" i="7"/>
  <c r="CA128" i="7"/>
  <c r="CA124" i="7"/>
  <c r="CA120" i="7"/>
  <c r="CA106" i="7"/>
  <c r="CA72" i="7"/>
  <c r="CA59" i="7"/>
  <c r="CA48" i="7"/>
  <c r="CA42" i="7"/>
  <c r="CA788" i="7"/>
  <c r="CA723" i="7"/>
  <c r="CA721" i="7"/>
  <c r="CA698" i="7"/>
  <c r="CA664" i="7"/>
  <c r="CA573" i="7"/>
  <c r="CA568" i="7"/>
  <c r="CA564" i="7"/>
  <c r="CA560" i="7"/>
  <c r="CA547" i="7"/>
  <c r="CA545" i="7"/>
  <c r="CA504" i="7"/>
  <c r="CA501" i="7"/>
  <c r="CA487" i="7"/>
  <c r="CA399" i="7"/>
  <c r="CA344" i="7"/>
  <c r="CA292" i="7"/>
  <c r="CA290" i="7"/>
  <c r="CA286" i="7"/>
  <c r="CA253" i="7"/>
  <c r="CA239" i="7"/>
  <c r="CA237" i="7"/>
  <c r="CA219" i="7"/>
  <c r="CA207" i="7"/>
  <c r="CA183" i="7"/>
  <c r="CA181" i="7"/>
  <c r="CA179" i="7"/>
  <c r="CA177" i="7"/>
  <c r="CA176" i="7"/>
  <c r="CA172" i="7"/>
  <c r="CA164" i="7"/>
  <c r="CA156" i="7"/>
  <c r="CA148" i="7"/>
  <c r="CA147" i="7"/>
  <c r="CA146" i="7"/>
  <c r="CA145" i="7"/>
  <c r="CA144" i="7"/>
  <c r="CA143" i="7"/>
  <c r="CA142" i="7"/>
  <c r="CA121" i="7"/>
  <c r="CA112" i="7"/>
  <c r="CA103" i="7"/>
  <c r="CA101" i="7"/>
  <c r="CA94" i="7"/>
  <c r="CA91" i="7"/>
  <c r="CA89" i="7"/>
  <c r="CA87" i="7"/>
  <c r="CA84" i="7"/>
  <c r="CA82" i="7"/>
  <c r="CA77" i="7"/>
  <c r="CA61" i="7"/>
  <c r="CA54" i="7"/>
  <c r="CA24" i="7"/>
  <c r="CA854" i="7"/>
  <c r="CA695" i="7"/>
  <c r="CA558" i="7"/>
  <c r="CA540" i="7"/>
  <c r="CA470" i="7"/>
  <c r="CA467" i="7"/>
  <c r="CA443" i="7"/>
  <c r="CA406" i="7"/>
  <c r="CA390" i="7"/>
  <c r="CA383" i="7"/>
  <c r="CA365" i="7"/>
  <c r="CA358" i="7"/>
  <c r="CA334" i="7"/>
  <c r="CA316" i="7"/>
  <c r="CA310" i="7"/>
  <c r="CA303" i="7"/>
  <c r="CA297" i="7"/>
  <c r="CA294" i="7"/>
  <c r="CA282" i="7"/>
  <c r="CA280" i="7"/>
  <c r="CA242" i="7"/>
  <c r="CA218" i="7"/>
  <c r="CA213" i="7"/>
  <c r="CA209" i="7"/>
  <c r="CA169" i="7"/>
  <c r="CA161" i="7"/>
  <c r="CA154" i="7"/>
  <c r="CA114" i="7"/>
  <c r="BY852" i="7"/>
  <c r="BY874" i="7"/>
  <c r="BY673" i="7"/>
  <c r="BY772" i="7"/>
  <c r="BY473" i="7"/>
  <c r="BY309" i="7"/>
  <c r="BY156" i="7"/>
  <c r="AT956" i="7" l="1"/>
  <c r="AT954" i="7"/>
  <c r="AT955" i="7"/>
  <c r="AT823" i="7"/>
  <c r="AT822" i="7"/>
  <c r="AT941" i="7"/>
  <c r="AT820" i="7"/>
  <c r="AT1156" i="7"/>
  <c r="AT1157" i="7"/>
  <c r="AT1054" i="7"/>
  <c r="AT1327" i="7"/>
  <c r="AT584" i="7"/>
  <c r="AT561" i="7"/>
  <c r="BV836" i="7"/>
  <c r="BV1577" i="7"/>
  <c r="BV1338" i="7"/>
  <c r="BV1202" i="7"/>
  <c r="BV20" i="7"/>
  <c r="BV929" i="7"/>
  <c r="C39" i="14"/>
  <c r="C43" i="14" s="1"/>
  <c r="BV1587" i="7"/>
  <c r="AT630" i="7"/>
  <c r="AT629" i="7"/>
  <c r="AT850" i="7"/>
  <c r="AT1010" i="7"/>
  <c r="AT1009" i="7"/>
  <c r="AT1124" i="7"/>
  <c r="AT1125" i="7"/>
  <c r="AT1122" i="7"/>
  <c r="AT1370" i="7"/>
  <c r="AT1371" i="7"/>
  <c r="AT1476" i="7"/>
  <c r="AT714" i="7"/>
  <c r="AT1034" i="7"/>
  <c r="AT1344" i="7"/>
  <c r="AT1343" i="7"/>
  <c r="AT931" i="7"/>
  <c r="AT1355" i="7"/>
  <c r="AT1398" i="7"/>
  <c r="AT1248" i="7"/>
  <c r="AT1564" i="7"/>
  <c r="AT1569" i="7"/>
  <c r="AT1515" i="7"/>
  <c r="AT1530" i="7"/>
  <c r="AT1565" i="7"/>
  <c r="AT1570" i="7"/>
  <c r="AT1533" i="7"/>
  <c r="AT1532" i="7"/>
  <c r="AT1531" i="7"/>
  <c r="AT1519" i="7"/>
  <c r="AT1518" i="7"/>
  <c r="AT1575" i="7"/>
  <c r="AT1574" i="7"/>
  <c r="AT1573" i="7"/>
  <c r="AT1572" i="7"/>
  <c r="AT1571" i="7"/>
  <c r="AT1568" i="7"/>
  <c r="AT1567" i="7"/>
  <c r="AT1566" i="7"/>
  <c r="AT1561" i="7"/>
  <c r="AT1560" i="7"/>
  <c r="AT1559" i="7"/>
  <c r="AT1556" i="7"/>
  <c r="AT1553" i="7"/>
  <c r="AT1562" i="7"/>
  <c r="AT1557" i="7"/>
  <c r="AT1555" i="7"/>
  <c r="AT1552" i="7"/>
  <c r="AT1563" i="7"/>
  <c r="AT1558" i="7"/>
  <c r="AT1554" i="7"/>
  <c r="AT1551" i="7"/>
  <c r="AT1550" i="7"/>
  <c r="AT1549" i="7"/>
  <c r="AT1548" i="7"/>
  <c r="AT1547" i="7"/>
  <c r="AT1546" i="7"/>
  <c r="AT1545" i="7"/>
  <c r="AT1544" i="7"/>
  <c r="AT1543" i="7"/>
  <c r="AT1542" i="7"/>
  <c r="AT1541" i="7"/>
  <c r="AT1540" i="7"/>
  <c r="AT1537" i="7"/>
  <c r="AT1536" i="7"/>
  <c r="AT1538" i="7"/>
  <c r="AT1539" i="7"/>
  <c r="AT1535" i="7"/>
  <c r="AT1534" i="7"/>
  <c r="AT1529" i="7"/>
  <c r="AT1528" i="7"/>
  <c r="AT1527" i="7"/>
  <c r="AT1526" i="7"/>
  <c r="AT1525" i="7"/>
  <c r="AT1520" i="7"/>
  <c r="AT1521" i="7"/>
  <c r="AT1524" i="7"/>
  <c r="AT1522" i="7"/>
  <c r="AT1516" i="7"/>
  <c r="AT1523" i="7"/>
  <c r="AT1517" i="7"/>
  <c r="AT1296" i="7"/>
  <c r="AT1295" i="7"/>
  <c r="AT1225" i="7"/>
  <c r="AT1224" i="7"/>
  <c r="AT642" i="7"/>
  <c r="AT930" i="7"/>
  <c r="AT679" i="7"/>
  <c r="AT1026" i="7"/>
  <c r="AT1027" i="7"/>
  <c r="AT916" i="7"/>
  <c r="AT849" i="7"/>
  <c r="AT728" i="7"/>
  <c r="AT851" i="7"/>
  <c r="AT861" i="7"/>
  <c r="AT952" i="7"/>
  <c r="AT989" i="7"/>
  <c r="AT953" i="7"/>
  <c r="AT970" i="7"/>
  <c r="AT990" i="7"/>
  <c r="AT716" i="7"/>
  <c r="AT1008" i="7"/>
  <c r="AT1007" i="7"/>
  <c r="AT840" i="7"/>
  <c r="AT715" i="7"/>
  <c r="AT976" i="7"/>
  <c r="AT982" i="7"/>
  <c r="AT636" i="7"/>
  <c r="AT634" i="7"/>
  <c r="AT632" i="7"/>
  <c r="AT966" i="7"/>
  <c r="AT637" i="7"/>
  <c r="AT635" i="7"/>
  <c r="AT633" i="7"/>
  <c r="AT965" i="7"/>
  <c r="AT981" i="7"/>
  <c r="AT631" i="7"/>
  <c r="AT1284" i="7"/>
  <c r="AT1318" i="7"/>
  <c r="AT1317" i="7"/>
  <c r="AT1320" i="7"/>
  <c r="AT1319" i="7"/>
  <c r="AT1374" i="7"/>
  <c r="AT1392" i="7"/>
  <c r="AT1391" i="7"/>
  <c r="AT1487" i="7"/>
  <c r="AT1486" i="7"/>
  <c r="AT1424" i="7"/>
  <c r="AT1196" i="7"/>
  <c r="AT1192" i="7"/>
  <c r="AT1193" i="7"/>
  <c r="AT1191" i="7"/>
  <c r="AT1181" i="7"/>
  <c r="AT1389" i="7"/>
  <c r="AT1362" i="7"/>
  <c r="AT1218" i="7"/>
  <c r="AT1215" i="7"/>
  <c r="AT1154" i="7"/>
  <c r="AT1153" i="7"/>
  <c r="AT1293" i="7"/>
  <c r="AT1294" i="7"/>
  <c r="AT1098" i="7"/>
  <c r="AT1102" i="7"/>
  <c r="AT1094" i="7"/>
  <c r="AT1099" i="7"/>
  <c r="AT1111" i="7"/>
  <c r="AT1265" i="7"/>
  <c r="AT1477" i="7"/>
  <c r="AT1443" i="7"/>
  <c r="AT1461" i="7"/>
  <c r="AT1460" i="7"/>
  <c r="AT1439" i="7"/>
  <c r="AT1445" i="7"/>
  <c r="AT1456" i="7"/>
  <c r="AT1425" i="7"/>
  <c r="AT1426" i="7"/>
  <c r="AT1353" i="7"/>
  <c r="AT1354" i="7"/>
  <c r="AT1352" i="7"/>
  <c r="AT1230" i="7"/>
  <c r="AT1229" i="7"/>
  <c r="AT826" i="7"/>
  <c r="AT825" i="7"/>
  <c r="AT1308" i="7"/>
  <c r="AT628" i="7"/>
  <c r="AT1314" i="7"/>
  <c r="AT1313" i="7"/>
  <c r="AT1407" i="7"/>
  <c r="AT1408" i="7"/>
  <c r="AT1421" i="7"/>
  <c r="AT1412" i="7"/>
  <c r="AT1281" i="7"/>
  <c r="AT1399" i="7"/>
  <c r="AT1340" i="7"/>
  <c r="AT1278" i="7"/>
  <c r="BY1332" i="7"/>
  <c r="AT1332" i="7"/>
  <c r="AT1333" i="7"/>
  <c r="AT1326" i="7"/>
  <c r="AT1331" i="7"/>
  <c r="AT1177" i="7"/>
  <c r="AT1179" i="7"/>
  <c r="AT1180" i="7"/>
  <c r="AT1378" i="7"/>
  <c r="AT1390" i="7"/>
  <c r="AT1301" i="7"/>
  <c r="AT1379" i="7"/>
  <c r="AT1448" i="7"/>
  <c r="AT1305" i="7"/>
  <c r="AT1303" i="7"/>
  <c r="AT1302" i="7"/>
  <c r="AT1092" i="7"/>
  <c r="AT1451" i="7"/>
  <c r="AT1118" i="7"/>
  <c r="AT1113" i="7"/>
  <c r="AT1115" i="7"/>
  <c r="AT1130" i="7"/>
  <c r="AT1117" i="7"/>
  <c r="AT1128" i="7"/>
  <c r="AT1358" i="7"/>
  <c r="AT1126" i="7"/>
  <c r="AT1114" i="7"/>
  <c r="AT1357" i="7"/>
  <c r="AT1356" i="7"/>
  <c r="AT1492" i="7"/>
  <c r="AT1269" i="7"/>
  <c r="AT1488" i="7"/>
  <c r="AT1262" i="7"/>
  <c r="AT1270" i="7"/>
  <c r="AT1271" i="7"/>
  <c r="AT1254" i="7"/>
  <c r="AT1266" i="7"/>
  <c r="AT1263" i="7"/>
  <c r="AT1264" i="7"/>
  <c r="AT1256" i="7"/>
  <c r="AT1255" i="7"/>
  <c r="AT1228" i="7"/>
  <c r="AT1233" i="7"/>
  <c r="AT1231" i="7"/>
  <c r="AT1232" i="7"/>
  <c r="AT1221" i="7"/>
  <c r="AT1222" i="7"/>
  <c r="AT774" i="7"/>
  <c r="AT1472" i="7"/>
  <c r="AT1459" i="7"/>
  <c r="AT1411" i="7"/>
  <c r="AT1292" i="7"/>
  <c r="AT1273" i="7"/>
  <c r="AT1242" i="7"/>
  <c r="AT1175" i="7"/>
  <c r="AT1174" i="7"/>
  <c r="AT1290" i="7"/>
  <c r="AT1403" i="7"/>
  <c r="AT1057" i="7"/>
  <c r="BY978" i="7"/>
  <c r="AT1085" i="7"/>
  <c r="AT1084" i="7"/>
  <c r="AT1086" i="7"/>
  <c r="AT1088" i="7"/>
  <c r="AT1087" i="7"/>
  <c r="AT1090" i="7"/>
  <c r="AT1089" i="7"/>
  <c r="AT1083" i="7"/>
  <c r="AT1091" i="7"/>
  <c r="AT626" i="7"/>
  <c r="AT1291" i="7"/>
  <c r="AT924" i="7"/>
  <c r="AT923" i="7"/>
  <c r="AT922" i="7"/>
  <c r="AT888" i="7"/>
  <c r="AT988" i="7"/>
  <c r="AT809" i="7"/>
  <c r="AT1021" i="7"/>
  <c r="AT778" i="7"/>
  <c r="AT377" i="7"/>
  <c r="AT378" i="7"/>
  <c r="AT720" i="7"/>
  <c r="AT671" i="7"/>
  <c r="AT1261" i="7"/>
  <c r="AT1482" i="7"/>
  <c r="AT1480" i="7"/>
  <c r="AT1469" i="7"/>
  <c r="AT1466" i="7"/>
  <c r="AT1446" i="7"/>
  <c r="AT1441" i="7"/>
  <c r="AT1437" i="7"/>
  <c r="AT1415" i="7"/>
  <c r="AT1409" i="7"/>
  <c r="AT1400" i="7"/>
  <c r="AT1388" i="7"/>
  <c r="AT1385" i="7"/>
  <c r="AT1485" i="7"/>
  <c r="AT1484" i="7"/>
  <c r="AT1483" i="7"/>
  <c r="AT1475" i="7"/>
  <c r="AT1465" i="7"/>
  <c r="AT1464" i="7"/>
  <c r="AT1442" i="7"/>
  <c r="AT1414" i="7"/>
  <c r="AT1413" i="7"/>
  <c r="AT1406" i="7"/>
  <c r="AT1405" i="7"/>
  <c r="AT1395" i="7"/>
  <c r="AT1386" i="7"/>
  <c r="AT1369" i="7"/>
  <c r="AT1366" i="7"/>
  <c r="AT1349" i="7"/>
  <c r="AT1347" i="7"/>
  <c r="AT1345" i="7"/>
  <c r="AT1323" i="7"/>
  <c r="AT1310" i="7"/>
  <c r="AT1306" i="7"/>
  <c r="AT1300" i="7"/>
  <c r="AT1286" i="7"/>
  <c r="AT1282" i="7"/>
  <c r="AT1274" i="7"/>
  <c r="AT1268" i="7"/>
  <c r="AT1259" i="7"/>
  <c r="AT1252" i="7"/>
  <c r="AT1240" i="7"/>
  <c r="AT1237" i="7"/>
  <c r="AT1234" i="7"/>
  <c r="AT1226" i="7"/>
  <c r="AT1207" i="7"/>
  <c r="AT1205" i="7"/>
  <c r="AT1172" i="7"/>
  <c r="AT1169" i="7"/>
  <c r="AT1166" i="7"/>
  <c r="AT1148" i="7"/>
  <c r="AT1481" i="7"/>
  <c r="AT1470" i="7"/>
  <c r="AT1463" i="7"/>
  <c r="AT1462" i="7"/>
  <c r="AT1458" i="7"/>
  <c r="AT1457" i="7"/>
  <c r="AT1453" i="7"/>
  <c r="AT1452" i="7"/>
  <c r="AT1419" i="7"/>
  <c r="AT1404" i="7"/>
  <c r="AT1402" i="7"/>
  <c r="AT1401" i="7"/>
  <c r="AT1394" i="7"/>
  <c r="AT1393" i="7"/>
  <c r="AT1387" i="7"/>
  <c r="AT1384" i="7"/>
  <c r="AT1383" i="7"/>
  <c r="AT1361" i="7"/>
  <c r="AT1360" i="7"/>
  <c r="AT1359" i="7"/>
  <c r="AT1339" i="7"/>
  <c r="AT1325" i="7"/>
  <c r="AT1324" i="7"/>
  <c r="AT1299" i="7"/>
  <c r="AT1283" i="7"/>
  <c r="AT1241" i="7"/>
  <c r="AT1168" i="7"/>
  <c r="AT1167" i="7"/>
  <c r="AT1158" i="7"/>
  <c r="AT1146" i="7"/>
  <c r="AT1142" i="7"/>
  <c r="AT1138" i="7"/>
  <c r="AT1080" i="7"/>
  <c r="AT1074" i="7"/>
  <c r="AT1068" i="7"/>
  <c r="AT1047" i="7"/>
  <c r="AT1046" i="7"/>
  <c r="AT1045" i="7"/>
  <c r="AT1044" i="7"/>
  <c r="AT1043" i="7"/>
  <c r="AT1042" i="7"/>
  <c r="AT1028" i="7"/>
  <c r="AT1479" i="7"/>
  <c r="AT1478" i="7"/>
  <c r="AT1471" i="7"/>
  <c r="AT1468" i="7"/>
  <c r="AT1467" i="7"/>
  <c r="AT1447" i="7"/>
  <c r="AT1440" i="7"/>
  <c r="AT1438" i="7"/>
  <c r="AT1436" i="7"/>
  <c r="AT1423" i="7"/>
  <c r="AT1422" i="7"/>
  <c r="AT1416" i="7"/>
  <c r="AT1410" i="7"/>
  <c r="AT1368" i="7"/>
  <c r="AT1367" i="7"/>
  <c r="AT1350" i="7"/>
  <c r="AT1346" i="7"/>
  <c r="AT1338" i="7"/>
  <c r="AT1309" i="7"/>
  <c r="AT1280" i="7"/>
  <c r="AT1279" i="7"/>
  <c r="AT1272" i="7"/>
  <c r="AT1239" i="7"/>
  <c r="AT1238" i="7"/>
  <c r="AT1209" i="7"/>
  <c r="AT1204" i="7"/>
  <c r="AT1203" i="7"/>
  <c r="AT1202" i="7"/>
  <c r="AT1165" i="7"/>
  <c r="AT1164" i="7"/>
  <c r="AT1163" i="7"/>
  <c r="AT1150" i="7"/>
  <c r="AT1149" i="7"/>
  <c r="AT1145" i="7"/>
  <c r="AT1141" i="7"/>
  <c r="AT1076" i="7"/>
  <c r="AT1454" i="7"/>
  <c r="AT1397" i="7"/>
  <c r="AT1376" i="7"/>
  <c r="AT1365" i="7"/>
  <c r="AT1364" i="7"/>
  <c r="AT1363" i="7"/>
  <c r="AT1348" i="7"/>
  <c r="AT1329" i="7"/>
  <c r="AT1307" i="7"/>
  <c r="AT1285" i="7"/>
  <c r="AT1276" i="7"/>
  <c r="AT1173" i="7"/>
  <c r="AT1160" i="7"/>
  <c r="AT1147" i="7"/>
  <c r="AT1144" i="7"/>
  <c r="AT1070" i="7"/>
  <c r="AT1056" i="7"/>
  <c r="AT1052" i="7"/>
  <c r="AT1029" i="7"/>
  <c r="AT1015" i="7"/>
  <c r="AT1012" i="7"/>
  <c r="AT1002" i="7"/>
  <c r="AT999" i="7"/>
  <c r="AT995" i="7"/>
  <c r="AT983" i="7"/>
  <c r="AT978" i="7"/>
  <c r="AT974" i="7"/>
  <c r="AT972" i="7"/>
  <c r="AT967" i="7"/>
  <c r="AT959" i="7"/>
  <c r="AT957" i="7"/>
  <c r="AT950" i="7"/>
  <c r="AT948" i="7"/>
  <c r="AT945" i="7"/>
  <c r="AT933" i="7"/>
  <c r="AT925" i="7"/>
  <c r="AT918" i="7"/>
  <c r="AT912" i="7"/>
  <c r="AT910" i="7"/>
  <c r="AT903" i="7"/>
  <c r="AT900" i="7"/>
  <c r="AT898" i="7"/>
  <c r="AT890" i="7"/>
  <c r="AT879" i="7"/>
  <c r="AT877" i="7"/>
  <c r="AT1491" i="7"/>
  <c r="AT1396" i="7"/>
  <c r="AT1377" i="7"/>
  <c r="AT1342" i="7"/>
  <c r="AT1341" i="7"/>
  <c r="AT1330" i="7"/>
  <c r="AT1321" i="7"/>
  <c r="AT1316" i="7"/>
  <c r="AT1315" i="7"/>
  <c r="AT1287" i="7"/>
  <c r="AT1277" i="7"/>
  <c r="AT1267" i="7"/>
  <c r="AT1260" i="7"/>
  <c r="AT1253" i="7"/>
  <c r="AT1235" i="7"/>
  <c r="AT1227" i="7"/>
  <c r="AT1211" i="7"/>
  <c r="AT1210" i="7"/>
  <c r="AT1176" i="7"/>
  <c r="AT1161" i="7"/>
  <c r="AT1159" i="7"/>
  <c r="AT1058" i="7"/>
  <c r="AT1053" i="7"/>
  <c r="AT1037" i="7"/>
  <c r="AT1022" i="7"/>
  <c r="AT1013" i="7"/>
  <c r="AT1003" i="7"/>
  <c r="AT996" i="7"/>
  <c r="AT992" i="7"/>
  <c r="AT986" i="7"/>
  <c r="AT979" i="7"/>
  <c r="AT968" i="7"/>
  <c r="AT946" i="7"/>
  <c r="AT943" i="7"/>
  <c r="AT929" i="7"/>
  <c r="AT928" i="7"/>
  <c r="AT919" i="7"/>
  <c r="AT913" i="7"/>
  <c r="AT907" i="7"/>
  <c r="AT904" i="7"/>
  <c r="AT901" i="7"/>
  <c r="AT1236" i="7"/>
  <c r="AT1143" i="7"/>
  <c r="AT1140" i="7"/>
  <c r="AT1137" i="7"/>
  <c r="AT1082" i="7"/>
  <c r="AT1081" i="7"/>
  <c r="AT1069" i="7"/>
  <c r="AT1067" i="7"/>
  <c r="AT1066" i="7"/>
  <c r="AT1065" i="7"/>
  <c r="AT1064" i="7"/>
  <c r="AT1063" i="7"/>
  <c r="AT1050" i="7"/>
  <c r="AT1016" i="7"/>
  <c r="AT1005" i="7"/>
  <c r="AT998" i="7"/>
  <c r="AT961" i="7"/>
  <c r="AT944" i="7"/>
  <c r="AT940" i="7"/>
  <c r="AT939" i="7"/>
  <c r="AT935" i="7"/>
  <c r="AT927" i="7"/>
  <c r="AT915" i="7"/>
  <c r="AT908" i="7"/>
  <c r="AT894" i="7"/>
  <c r="AT883" i="7"/>
  <c r="AT872" i="7"/>
  <c r="AT868" i="7"/>
  <c r="AT854" i="7"/>
  <c r="AT846" i="7"/>
  <c r="AT844" i="7"/>
  <c r="AT842" i="7"/>
  <c r="AT837" i="7"/>
  <c r="AT834" i="7"/>
  <c r="AT829" i="7"/>
  <c r="AT824" i="7"/>
  <c r="AT821" i="7"/>
  <c r="AT815" i="7"/>
  <c r="AT812" i="7"/>
  <c r="AT810" i="7"/>
  <c r="AT800" i="7"/>
  <c r="AT799" i="7"/>
  <c r="AT788" i="7"/>
  <c r="AT772" i="7"/>
  <c r="AT726" i="7"/>
  <c r="AT724" i="7"/>
  <c r="AT721" i="7"/>
  <c r="AT718" i="7"/>
  <c r="AT692" i="7"/>
  <c r="AT688" i="7"/>
  <c r="AT687" i="7"/>
  <c r="AT684" i="7"/>
  <c r="AT682" i="7"/>
  <c r="AT680" i="7"/>
  <c r="AT677" i="7"/>
  <c r="AT675" i="7"/>
  <c r="AT657" i="7"/>
  <c r="AT655" i="7"/>
  <c r="AT646" i="7"/>
  <c r="AT625" i="7"/>
  <c r="AT624" i="7"/>
  <c r="AT623" i="7"/>
  <c r="AT622" i="7"/>
  <c r="AT621" i="7"/>
  <c r="AT620" i="7"/>
  <c r="AT612" i="7"/>
  <c r="AT596" i="7"/>
  <c r="AT1474" i="7"/>
  <c r="AT1275" i="7"/>
  <c r="AT1073" i="7"/>
  <c r="AT1051" i="7"/>
  <c r="AT1023" i="7"/>
  <c r="AT1014" i="7"/>
  <c r="AT1011" i="7"/>
  <c r="AT1004" i="7"/>
  <c r="AT971" i="7"/>
  <c r="AT960" i="7"/>
  <c r="AT958" i="7"/>
  <c r="AT926" i="7"/>
  <c r="AT920" i="7"/>
  <c r="AT906" i="7"/>
  <c r="AT902" i="7"/>
  <c r="AT893" i="7"/>
  <c r="AT886" i="7"/>
  <c r="AT882" i="7"/>
  <c r="AT880" i="7"/>
  <c r="AT875" i="7"/>
  <c r="AT873" i="7"/>
  <c r="AT869" i="7"/>
  <c r="AT866" i="7"/>
  <c r="AT865" i="7"/>
  <c r="AT838" i="7"/>
  <c r="AT832" i="7"/>
  <c r="AT827" i="7"/>
  <c r="AT818" i="7"/>
  <c r="AT798" i="7"/>
  <c r="AT796" i="7"/>
  <c r="AT795" i="7"/>
  <c r="AT793" i="7"/>
  <c r="AT791" i="7"/>
  <c r="AT725" i="7"/>
  <c r="AT722" i="7"/>
  <c r="AT673" i="7"/>
  <c r="AT665" i="7"/>
  <c r="AT653" i="7"/>
  <c r="AT651" i="7"/>
  <c r="AT649" i="7"/>
  <c r="AT647" i="7"/>
  <c r="AT618" i="7"/>
  <c r="AT610" i="7"/>
  <c r="AT608" i="7"/>
  <c r="AT580" i="7"/>
  <c r="AT576" i="7"/>
  <c r="AT574" i="7"/>
  <c r="AT571" i="7"/>
  <c r="AT567" i="7"/>
  <c r="AT1208" i="7"/>
  <c r="AT1162" i="7"/>
  <c r="AT1060" i="7"/>
  <c r="AT997" i="7"/>
  <c r="AT963" i="7"/>
  <c r="AT947" i="7"/>
  <c r="AT934" i="7"/>
  <c r="AT859" i="7"/>
  <c r="AT852" i="7"/>
  <c r="AT806" i="7"/>
  <c r="AT690" i="7"/>
  <c r="AT689" i="7"/>
  <c r="AT686" i="7"/>
  <c r="AT685" i="7"/>
  <c r="AT683" i="7"/>
  <c r="AT681" i="7"/>
  <c r="AT678" i="7"/>
  <c r="AT676" i="7"/>
  <c r="AT674" i="7"/>
  <c r="AT663" i="7"/>
  <c r="AT648" i="7"/>
  <c r="AT595" i="7"/>
  <c r="AT594" i="7"/>
  <c r="AT583" i="7"/>
  <c r="AT578" i="7"/>
  <c r="AT569" i="7"/>
  <c r="AT568" i="7"/>
  <c r="AT563" i="7"/>
  <c r="AT558" i="7"/>
  <c r="AT556" i="7"/>
  <c r="AT547" i="7"/>
  <c r="AT543" i="7"/>
  <c r="AT540" i="7"/>
  <c r="AT529" i="7"/>
  <c r="AT512" i="7"/>
  <c r="AT504" i="7"/>
  <c r="AT500" i="7"/>
  <c r="AT487" i="7"/>
  <c r="AT474" i="7"/>
  <c r="AT466" i="7"/>
  <c r="AT446" i="7"/>
  <c r="AT437" i="7"/>
  <c r="AT429" i="7"/>
  <c r="AT425" i="7"/>
  <c r="AT416" i="7"/>
  <c r="AT406" i="7"/>
  <c r="AT398" i="7"/>
  <c r="AT381" i="7"/>
  <c r="AT365" i="7"/>
  <c r="AT354" i="7"/>
  <c r="AT348" i="7"/>
  <c r="AT342" i="7"/>
  <c r="AT329" i="7"/>
  <c r="AT327" i="7"/>
  <c r="AT325" i="7"/>
  <c r="AT313" i="7"/>
  <c r="AT304" i="7"/>
  <c r="AT294" i="7"/>
  <c r="AT285" i="7"/>
  <c r="AT280" i="7"/>
  <c r="AT252" i="7"/>
  <c r="AT248" i="7"/>
  <c r="AT246" i="7"/>
  <c r="AT239" i="7"/>
  <c r="AT234" i="7"/>
  <c r="AT232" i="7"/>
  <c r="AT212" i="7"/>
  <c r="AT210" i="7"/>
  <c r="AT206" i="7"/>
  <c r="AT204" i="7"/>
  <c r="AT202" i="7"/>
  <c r="AT172" i="7"/>
  <c r="AT168" i="7"/>
  <c r="AT164" i="7"/>
  <c r="AT160" i="7"/>
  <c r="AT138" i="7"/>
  <c r="AT135" i="7"/>
  <c r="AT131" i="7"/>
  <c r="AT128" i="7"/>
  <c r="AT110" i="7"/>
  <c r="AT57" i="7"/>
  <c r="AT53" i="7"/>
  <c r="AT50" i="7"/>
  <c r="AT46" i="7"/>
  <c r="AT41" i="7"/>
  <c r="AT37" i="7"/>
  <c r="AT33" i="7"/>
  <c r="AT29" i="7"/>
  <c r="AT26" i="7"/>
  <c r="AT1288" i="7"/>
  <c r="AT949" i="7"/>
  <c r="AT932" i="7"/>
  <c r="AT917" i="7"/>
  <c r="AT899" i="7"/>
  <c r="AT892" i="7"/>
  <c r="AT885" i="7"/>
  <c r="AT884" i="7"/>
  <c r="AT878" i="7"/>
  <c r="AT871" i="7"/>
  <c r="AT870" i="7"/>
  <c r="AT862" i="7"/>
  <c r="AT836" i="7"/>
  <c r="AT811" i="7"/>
  <c r="AT775" i="7"/>
  <c r="AT773" i="7"/>
  <c r="AT717" i="7"/>
  <c r="AT658" i="7"/>
  <c r="AT656" i="7"/>
  <c r="AT654" i="7"/>
  <c r="AT605" i="7"/>
  <c r="AT604" i="7"/>
  <c r="AT582" i="7"/>
  <c r="AT581" i="7"/>
  <c r="AT577" i="7"/>
  <c r="AT566" i="7"/>
  <c r="AT562" i="7"/>
  <c r="AT557" i="7"/>
  <c r="AT553" i="7"/>
  <c r="AT550" i="7"/>
  <c r="AT534" i="7"/>
  <c r="AT530" i="7"/>
  <c r="AT524" i="7"/>
  <c r="AT521" i="7"/>
  <c r="AT517" i="7"/>
  <c r="AT515" i="7"/>
  <c r="AT510" i="7"/>
  <c r="AT499" i="7"/>
  <c r="AT486" i="7"/>
  <c r="AT484" i="7"/>
  <c r="AT476" i="7"/>
  <c r="AT469" i="7"/>
  <c r="AT467" i="7"/>
  <c r="AT464" i="7"/>
  <c r="AT460" i="7"/>
  <c r="AT458" i="7"/>
  <c r="AT454" i="7"/>
  <c r="AT448" i="7"/>
  <c r="AT444" i="7"/>
  <c r="AT442" i="7"/>
  <c r="AT436" i="7"/>
  <c r="AT427" i="7"/>
  <c r="AT423" i="7"/>
  <c r="AT420" i="7"/>
  <c r="AT413" i="7"/>
  <c r="AT405" i="7"/>
  <c r="AT396" i="7"/>
  <c r="AT389" i="7"/>
  <c r="AT368" i="7"/>
  <c r="AT364" i="7"/>
  <c r="AT361" i="7"/>
  <c r="AT357" i="7"/>
  <c r="AT350" i="7"/>
  <c r="AT343" i="7"/>
  <c r="AT331" i="7"/>
  <c r="AT317" i="7"/>
  <c r="AT315" i="7"/>
  <c r="AT312" i="7"/>
  <c r="AT308" i="7"/>
  <c r="AT302" i="7"/>
  <c r="AT295" i="7"/>
  <c r="AT292" i="7"/>
  <c r="AT279" i="7"/>
  <c r="AT274" i="7"/>
  <c r="AT255" i="7"/>
  <c r="AT251" i="7"/>
  <c r="AT241" i="7"/>
  <c r="AT236" i="7"/>
  <c r="AT208" i="7"/>
  <c r="AT203" i="7"/>
  <c r="AT171" i="7"/>
  <c r="AT167" i="7"/>
  <c r="AT163" i="7"/>
  <c r="AT159" i="7"/>
  <c r="AT156" i="7"/>
  <c r="AT1322" i="7"/>
  <c r="AT1055" i="7"/>
  <c r="AT1041" i="7"/>
  <c r="AT1040" i="7"/>
  <c r="AT1039" i="7"/>
  <c r="AT991" i="7"/>
  <c r="AT889" i="7"/>
  <c r="AT864" i="7"/>
  <c r="AT848" i="7"/>
  <c r="AT719" i="7"/>
  <c r="AT693" i="7"/>
  <c r="AT1375" i="7"/>
  <c r="AT1373" i="7"/>
  <c r="AT1372" i="7"/>
  <c r="AT1139" i="7"/>
  <c r="AT1059" i="7"/>
  <c r="AT1017" i="7"/>
  <c r="AT969" i="7"/>
  <c r="AT905" i="7"/>
  <c r="AT867" i="7"/>
  <c r="AT845" i="7"/>
  <c r="AT831" i="7"/>
  <c r="AT830" i="7"/>
  <c r="AT828" i="7"/>
  <c r="AT792" i="7"/>
  <c r="AT652" i="7"/>
  <c r="AT650" i="7"/>
  <c r="AT575" i="7"/>
  <c r="AT565" i="7"/>
  <c r="AT564" i="7"/>
  <c r="AT546" i="7"/>
  <c r="AT545" i="7"/>
  <c r="AT523" i="7"/>
  <c r="AT514" i="7"/>
  <c r="AT511" i="7"/>
  <c r="AT502" i="7"/>
  <c r="AT501" i="7"/>
  <c r="AT492" i="7"/>
  <c r="AT457" i="7"/>
  <c r="AT1171" i="7"/>
  <c r="AT1170" i="7"/>
  <c r="AT993" i="7"/>
  <c r="AT984" i="7"/>
  <c r="AT975" i="7"/>
  <c r="AT914" i="7"/>
  <c r="AT896" i="7"/>
  <c r="AT874" i="7"/>
  <c r="AT843" i="7"/>
  <c r="AT841" i="7"/>
  <c r="AT835" i="7"/>
  <c r="AT613" i="7"/>
  <c r="AT554" i="7"/>
  <c r="AT544" i="7"/>
  <c r="AT533" i="7"/>
  <c r="AT522" i="7"/>
  <c r="AT518" i="7"/>
  <c r="AT513" i="7"/>
  <c r="AT473" i="7"/>
  <c r="AT463" i="7"/>
  <c r="AT453" i="7"/>
  <c r="AT441" i="7"/>
  <c r="AT1035" i="7"/>
  <c r="AT1033" i="7"/>
  <c r="AT1032" i="7"/>
  <c r="AT1031" i="7"/>
  <c r="AT1030" i="7"/>
  <c r="AT1001" i="7"/>
  <c r="AT573" i="7"/>
  <c r="AT570" i="7"/>
  <c r="AT535" i="7"/>
  <c r="AT531" i="7"/>
  <c r="AT503" i="7"/>
  <c r="AT498" i="7"/>
  <c r="AT459" i="7"/>
  <c r="AT419" i="7"/>
  <c r="AT418" i="7"/>
  <c r="AT412" i="7"/>
  <c r="AT397" i="7"/>
  <c r="AT388" i="7"/>
  <c r="AT387" i="7"/>
  <c r="AT347" i="7"/>
  <c r="AT344" i="7"/>
  <c r="AT314" i="7"/>
  <c r="AT309" i="7"/>
  <c r="AT307" i="7"/>
  <c r="AT293" i="7"/>
  <c r="AT287" i="7"/>
  <c r="AT286" i="7"/>
  <c r="AT254" i="7"/>
  <c r="AT253" i="7"/>
  <c r="AT244" i="7"/>
  <c r="AT240" i="7"/>
  <c r="AT235" i="7"/>
  <c r="AT211" i="7"/>
  <c r="AT207" i="7"/>
  <c r="AT134" i="7"/>
  <c r="AT111" i="7"/>
  <c r="AT62" i="7"/>
  <c r="AT61" i="7"/>
  <c r="AT55" i="7"/>
  <c r="AT54" i="7"/>
  <c r="AT34" i="7"/>
  <c r="AT32" i="7"/>
  <c r="AT24" i="7"/>
  <c r="AT60" i="7"/>
  <c r="AT52" i="7"/>
  <c r="AT51" i="7"/>
  <c r="AT383" i="7"/>
  <c r="AT380" i="7"/>
  <c r="AT351" i="7"/>
  <c r="AT311" i="7"/>
  <c r="AT303" i="7"/>
  <c r="AT271" i="7"/>
  <c r="AT170" i="7"/>
  <c r="AT161" i="7"/>
  <c r="AT125" i="7"/>
  <c r="AT59" i="7"/>
  <c r="AT58" i="7"/>
  <c r="AT56" i="7"/>
  <c r="AT47" i="7"/>
  <c r="AT28" i="7"/>
  <c r="AT937" i="7"/>
  <c r="AT614" i="7"/>
  <c r="AT528" i="7"/>
  <c r="AT447" i="7"/>
  <c r="AT438" i="7"/>
  <c r="AT435" i="7"/>
  <c r="AT430" i="7"/>
  <c r="AT428" i="7"/>
  <c r="AT424" i="7"/>
  <c r="AT422" i="7"/>
  <c r="AT417" i="7"/>
  <c r="AT404" i="7"/>
  <c r="AT386" i="7"/>
  <c r="AT385" i="7"/>
  <c r="AT363" i="7"/>
  <c r="AT362" i="7"/>
  <c r="AT330" i="7"/>
  <c r="AT278" i="7"/>
  <c r="AT250" i="7"/>
  <c r="AT233" i="7"/>
  <c r="AT205" i="7"/>
  <c r="AT139" i="7"/>
  <c r="AT133" i="7"/>
  <c r="AT132" i="7"/>
  <c r="AT130" i="7"/>
  <c r="AT126" i="7"/>
  <c r="AT45" i="7"/>
  <c r="AT44" i="7"/>
  <c r="AT39" i="7"/>
  <c r="AT31" i="7"/>
  <c r="AT30" i="7"/>
  <c r="AT23" i="7"/>
  <c r="AT281" i="7"/>
  <c r="AT273" i="7"/>
  <c r="AT129" i="7"/>
  <c r="AT115" i="7"/>
  <c r="AT49" i="7"/>
  <c r="AT43" i="7"/>
  <c r="AT22" i="7"/>
  <c r="AT819" i="7"/>
  <c r="AT797" i="7"/>
  <c r="AT548" i="7"/>
  <c r="AT536" i="7"/>
  <c r="AT505" i="7"/>
  <c r="AT468" i="7"/>
  <c r="AT455" i="7"/>
  <c r="AT407" i="7"/>
  <c r="AT390" i="7"/>
  <c r="AT384" i="7"/>
  <c r="AT358" i="7"/>
  <c r="AT352" i="7"/>
  <c r="AT316" i="7"/>
  <c r="AT310" i="7"/>
  <c r="AT301" i="7"/>
  <c r="AT245" i="7"/>
  <c r="AT242" i="7"/>
  <c r="AT209" i="7"/>
  <c r="AT169" i="7"/>
  <c r="AT166" i="7"/>
  <c r="AT165" i="7"/>
  <c r="AT158" i="7"/>
  <c r="AT157" i="7"/>
  <c r="AT137" i="7"/>
  <c r="AT136" i="7"/>
  <c r="AT127" i="7"/>
  <c r="AT113" i="7"/>
  <c r="AT63" i="7"/>
  <c r="AT42" i="7"/>
  <c r="AT27" i="7"/>
  <c r="AT25" i="7"/>
  <c r="AT897" i="7"/>
  <c r="AT833" i="7"/>
  <c r="AT559" i="7"/>
  <c r="AT509" i="7"/>
  <c r="AT485" i="7"/>
  <c r="AT483" i="7"/>
  <c r="AT475" i="7"/>
  <c r="AT465" i="7"/>
  <c r="AT395" i="7"/>
  <c r="AT393" i="7"/>
  <c r="AT392" i="7"/>
  <c r="AT367" i="7"/>
  <c r="AT366" i="7"/>
  <c r="AT360" i="7"/>
  <c r="AT353" i="7"/>
  <c r="AT328" i="7"/>
  <c r="AT326" i="7"/>
  <c r="AT296" i="7"/>
  <c r="AT272" i="7"/>
  <c r="AT247" i="7"/>
  <c r="BV1030" i="7" l="1"/>
  <c r="BV556" i="7"/>
  <c r="BV19" i="7" l="1"/>
  <c r="U1353" i="15"/>
  <c r="U1357" i="15"/>
  <c r="U1351" i="15"/>
  <c r="U1366" i="15"/>
  <c r="U1365" i="15"/>
  <c r="Y1365" i="15" s="1"/>
  <c r="U1361" i="15"/>
  <c r="U1363" i="15"/>
  <c r="Y1363" i="15" s="1"/>
  <c r="U1356" i="15"/>
  <c r="Y1356" i="15" s="1"/>
  <c r="U1359" i="15"/>
  <c r="Y1359" i="15" s="1"/>
  <c r="U1360" i="15"/>
  <c r="Y1360" i="15" s="1"/>
  <c r="U1355" i="15"/>
  <c r="Y1355" i="15" s="1"/>
  <c r="U1364" i="15"/>
  <c r="Y1364" i="15" s="1"/>
  <c r="U1368" i="15"/>
  <c r="Y1368" i="15" s="1"/>
  <c r="U1125" i="15"/>
  <c r="V1125" i="15" s="1"/>
  <c r="U1283" i="15"/>
  <c r="Y1283" i="15" s="1"/>
  <c r="U1304" i="15"/>
  <c r="Y1304" i="15" s="1"/>
  <c r="U1092" i="15"/>
  <c r="Y1092" i="15" s="1"/>
  <c r="U1123" i="15"/>
  <c r="Y1123" i="15" s="1"/>
  <c r="U1346" i="15"/>
  <c r="Y1346" i="15" s="1"/>
  <c r="U1111" i="15"/>
  <c r="Y1111" i="15" s="1"/>
  <c r="U1274" i="15"/>
  <c r="Y1274" i="15" s="1"/>
  <c r="U1116" i="15"/>
  <c r="Y1116" i="15" s="1"/>
  <c r="U1252" i="15"/>
  <c r="Y1252" i="15" s="1"/>
  <c r="U1278" i="15"/>
  <c r="Y1278" i="15" s="1"/>
  <c r="U1288" i="15"/>
  <c r="Y1288" i="15" s="1"/>
  <c r="U1115" i="15"/>
  <c r="Y1115" i="15" s="1"/>
  <c r="U1124" i="15"/>
  <c r="Y1124" i="15" s="1"/>
  <c r="U1350" i="15"/>
  <c r="Y1350" i="15" s="1"/>
  <c r="U1108" i="15"/>
  <c r="Y1108" i="15" s="1"/>
  <c r="U1275" i="15"/>
  <c r="Y1275" i="15" s="1"/>
  <c r="U1471" i="15"/>
  <c r="Y1471" i="15" s="1"/>
  <c r="U1041" i="15"/>
  <c r="Y1041" i="15" s="1"/>
  <c r="U1402" i="15"/>
  <c r="Y1402" i="15" s="1"/>
  <c r="U1338" i="15"/>
  <c r="Y1338" i="15" s="1"/>
  <c r="U1393" i="15"/>
  <c r="Y1393" i="15" s="1"/>
  <c r="U1107" i="15"/>
  <c r="Y1107" i="15" s="1"/>
  <c r="U1284" i="15"/>
  <c r="Y1284" i="15" s="1"/>
  <c r="U1068" i="15"/>
  <c r="Y1068" i="15" s="1"/>
  <c r="U1299" i="15"/>
  <c r="Y1299" i="15" s="1"/>
  <c r="U1067" i="15"/>
  <c r="Y1067" i="15" s="1"/>
  <c r="U1260" i="15"/>
  <c r="Y1260" i="15" s="1"/>
  <c r="U1114" i="15"/>
  <c r="Y1114" i="15" s="1"/>
  <c r="U1348" i="15"/>
  <c r="Y1348" i="15" s="1"/>
  <c r="U1258" i="15"/>
  <c r="Y1258" i="15" s="1"/>
  <c r="U1078" i="15"/>
  <c r="Y1078" i="15" s="1"/>
  <c r="U1088" i="15"/>
  <c r="Y1088" i="15" s="1"/>
  <c r="U1121" i="15"/>
  <c r="Y1121" i="15" s="1"/>
  <c r="U1187" i="15"/>
  <c r="Y1187" i="15" s="1"/>
  <c r="U1120" i="15"/>
  <c r="Y1120" i="15" s="1"/>
  <c r="U1282" i="15"/>
  <c r="Y1282" i="15" s="1"/>
  <c r="U1237" i="15"/>
  <c r="Y1237" i="15" s="1"/>
  <c r="U1239" i="15"/>
  <c r="Y1239" i="15" s="1"/>
  <c r="U1240" i="15"/>
  <c r="Y1240" i="15" s="1"/>
  <c r="U1245" i="15"/>
  <c r="Y1245" i="15" s="1"/>
  <c r="U1478" i="15"/>
  <c r="Y1478" i="15" s="1"/>
  <c r="U1071" i="15"/>
  <c r="Y1071" i="15" s="1"/>
  <c r="U1344" i="15"/>
  <c r="Y1344" i="15" s="1"/>
  <c r="U1191" i="15"/>
  <c r="Y1191" i="15" s="1"/>
  <c r="U1030" i="15"/>
  <c r="Y1030" i="15" s="1"/>
  <c r="U1158" i="15"/>
  <c r="Y1158" i="15" s="1"/>
  <c r="U1112" i="15"/>
  <c r="Y1112" i="15" s="1"/>
  <c r="U1173" i="15"/>
  <c r="Y1173" i="15" s="1"/>
  <c r="U1161" i="15"/>
  <c r="Y1161" i="15" s="1"/>
  <c r="U1137" i="15"/>
  <c r="Y1137" i="15" s="1"/>
  <c r="U1259" i="15"/>
  <c r="Y1259" i="15" s="1"/>
  <c r="U1446" i="15"/>
  <c r="U1456" i="15"/>
  <c r="U1244" i="15"/>
  <c r="Y1244" i="15" s="1"/>
  <c r="U1447" i="15"/>
  <c r="Y1447" i="15" s="1"/>
  <c r="U1289" i="15"/>
  <c r="Y1289" i="15" s="1"/>
  <c r="U1148" i="15"/>
  <c r="Y1148" i="15" s="1"/>
  <c r="U1217" i="15"/>
  <c r="Y1217" i="15" s="1"/>
  <c r="U1047" i="15"/>
  <c r="Y1047" i="15" s="1"/>
  <c r="U1027" i="15"/>
  <c r="Y1027" i="15" s="1"/>
  <c r="U1183" i="15"/>
  <c r="Y1183" i="15" s="1"/>
  <c r="U1297" i="15"/>
  <c r="Y1297" i="15" s="1"/>
  <c r="U1147" i="15"/>
  <c r="Y1147" i="15" s="1"/>
  <c r="U1081" i="15"/>
  <c r="Y1081" i="15" s="1"/>
  <c r="U1209" i="15"/>
  <c r="Y1209" i="15" s="1"/>
  <c r="U1042" i="15"/>
  <c r="Y1042" i="15" s="1"/>
  <c r="U1486" i="15"/>
  <c r="Y1486" i="15" s="1"/>
  <c r="U1383" i="15"/>
  <c r="Y1383" i="15" s="1"/>
  <c r="U1182" i="15"/>
  <c r="Y1182" i="15" s="1"/>
  <c r="U1334" i="15"/>
  <c r="Y1334" i="15" s="1"/>
  <c r="U1222" i="15"/>
  <c r="Y1222" i="15" s="1"/>
  <c r="U1100" i="15"/>
  <c r="Y1100" i="15" s="1"/>
  <c r="U1069" i="15"/>
  <c r="Y1069" i="15" s="1"/>
  <c r="U1308" i="15"/>
  <c r="Y1308" i="15" s="1"/>
  <c r="U1058" i="15"/>
  <c r="Y1058" i="15" s="1"/>
  <c r="U1033" i="15"/>
  <c r="Y1033" i="15" s="1"/>
  <c r="U1465" i="15"/>
  <c r="Y1465" i="15" s="1"/>
  <c r="U1305" i="15"/>
  <c r="Y1305" i="15" s="1"/>
  <c r="U1185" i="15"/>
  <c r="Y1185" i="15" s="1"/>
  <c r="U1157" i="15"/>
  <c r="Y1157" i="15" s="1"/>
  <c r="U1479" i="15"/>
  <c r="Y1479" i="15" s="1"/>
  <c r="U1404" i="15"/>
  <c r="Y1404" i="15" s="1"/>
  <c r="U1221" i="15"/>
  <c r="Y1221" i="15" s="1"/>
  <c r="U1117" i="15"/>
  <c r="Y1117" i="15" s="1"/>
  <c r="U1076" i="15"/>
  <c r="Y1076" i="15" s="1"/>
  <c r="U1176" i="15"/>
  <c r="Y1176" i="15" s="1"/>
  <c r="U1044" i="15"/>
  <c r="Y1044" i="15" s="1"/>
  <c r="U1406" i="15"/>
  <c r="Y1406" i="15" s="1"/>
  <c r="U1434" i="15"/>
  <c r="U1379" i="15"/>
  <c r="U1228" i="15"/>
  <c r="U1440" i="15"/>
  <c r="U1337" i="15"/>
  <c r="U1315" i="15"/>
  <c r="U1468" i="15"/>
  <c r="U1403" i="15"/>
  <c r="U1311" i="15"/>
  <c r="U1253" i="15"/>
  <c r="U1416" i="15"/>
  <c r="U1381" i="15"/>
  <c r="U1293" i="15"/>
  <c r="U1192" i="15"/>
  <c r="Y1192" i="15" s="1"/>
  <c r="U1031" i="15"/>
  <c r="Y1031" i="15" s="1"/>
  <c r="U1388" i="15"/>
  <c r="Y1388" i="15" s="1"/>
  <c r="U1433" i="15"/>
  <c r="Y1433" i="15" s="1"/>
  <c r="U1418" i="15"/>
  <c r="Y1418" i="15" s="1"/>
  <c r="U1449" i="15"/>
  <c r="Y1449" i="15" s="1"/>
  <c r="U1073" i="15"/>
  <c r="Y1073" i="15" s="1"/>
  <c r="U1037" i="15"/>
  <c r="Y1037" i="15" s="1"/>
  <c r="U1247" i="15"/>
  <c r="Y1247" i="15" s="1"/>
  <c r="U1079" i="15"/>
  <c r="Y1079" i="15" s="1"/>
  <c r="U1049" i="15"/>
  <c r="Y1049" i="15" s="1"/>
  <c r="U1394" i="15"/>
  <c r="U1385" i="15"/>
  <c r="U1062" i="15"/>
  <c r="Y1062" i="15" s="1"/>
  <c r="U1443" i="15"/>
  <c r="Y1443" i="15" s="1"/>
  <c r="U1414" i="15"/>
  <c r="Y1414" i="15" s="1"/>
  <c r="U1231" i="15"/>
  <c r="Y1231" i="15" s="1"/>
  <c r="U1090" i="15"/>
  <c r="Y1090" i="15" s="1"/>
  <c r="U1175" i="15"/>
  <c r="Y1175" i="15" s="1"/>
  <c r="U1039" i="15"/>
  <c r="Y1039" i="15" s="1"/>
  <c r="U1397" i="15"/>
  <c r="Y1397" i="15" s="1"/>
  <c r="U1179" i="15"/>
  <c r="Y1179" i="15" s="1"/>
  <c r="U1242" i="15"/>
  <c r="Y1242" i="15" s="1"/>
  <c r="U1113" i="15"/>
  <c r="Y1113" i="15" s="1"/>
  <c r="U1063" i="15"/>
  <c r="Y1063" i="15" s="1"/>
  <c r="U1055" i="15"/>
  <c r="Y1055" i="15" s="1"/>
  <c r="U1038" i="15"/>
  <c r="Y1038" i="15" s="1"/>
  <c r="U1483" i="15"/>
  <c r="Y1483" i="15" s="1"/>
  <c r="U1347" i="15"/>
  <c r="Y1347" i="15" s="1"/>
  <c r="U1178" i="15"/>
  <c r="Y1178" i="15" s="1"/>
  <c r="U1329" i="15"/>
  <c r="Y1329" i="15" s="1"/>
  <c r="U1203" i="15"/>
  <c r="Y1203" i="15" s="1"/>
  <c r="U1080" i="15"/>
  <c r="Y1080" i="15" s="1"/>
  <c r="U1066" i="15"/>
  <c r="Y1066" i="15" s="1"/>
  <c r="U1184" i="15"/>
  <c r="Y1184" i="15" s="1"/>
  <c r="U1215" i="15"/>
  <c r="Y1215" i="15" s="1"/>
  <c r="U1054" i="15"/>
  <c r="Y1054" i="15" s="1"/>
  <c r="U1029" i="15"/>
  <c r="Y1029" i="15" s="1"/>
  <c r="U1395" i="15"/>
  <c r="Y1395" i="15" s="1"/>
  <c r="U1302" i="15"/>
  <c r="Y1302" i="15" s="1"/>
  <c r="U1181" i="15"/>
  <c r="Y1181" i="15" s="1"/>
  <c r="U1448" i="15"/>
  <c r="Y1448" i="15" s="1"/>
  <c r="U1328" i="15"/>
  <c r="Y1328" i="15" s="1"/>
  <c r="U1193" i="15"/>
  <c r="Y1193" i="15" s="1"/>
  <c r="U1099" i="15"/>
  <c r="Y1099" i="15" s="1"/>
  <c r="U1072" i="15"/>
  <c r="Y1072" i="15" s="1"/>
  <c r="U1431" i="15"/>
  <c r="Y1431" i="15" s="1"/>
  <c r="U1061" i="15"/>
  <c r="Y1061" i="15" s="1"/>
  <c r="U1040" i="15"/>
  <c r="Y1040" i="15" s="1"/>
  <c r="U1349" i="15"/>
  <c r="Y1349" i="15" s="1"/>
  <c r="U1430" i="15"/>
  <c r="U1323" i="15"/>
  <c r="U1472" i="15"/>
  <c r="U1413" i="15"/>
  <c r="U1332" i="15"/>
  <c r="U1276" i="15"/>
  <c r="U1458" i="15"/>
  <c r="U1391" i="15"/>
  <c r="U1279" i="15"/>
  <c r="U1485" i="15"/>
  <c r="U1389" i="15"/>
  <c r="U1309" i="15"/>
  <c r="U1273" i="15"/>
  <c r="U1298" i="15"/>
  <c r="Y1298" i="15" s="1"/>
  <c r="U1386" i="15"/>
  <c r="Y1386" i="15" s="1"/>
  <c r="U1155" i="15"/>
  <c r="Y1155" i="15" s="1"/>
  <c r="U1085" i="15"/>
  <c r="Y1085" i="15" s="1"/>
  <c r="U1046" i="15"/>
  <c r="Y1046" i="15" s="1"/>
  <c r="U1248" i="15"/>
  <c r="Y1248" i="15" s="1"/>
  <c r="U1226" i="15"/>
  <c r="Y1226" i="15" s="1"/>
  <c r="U1432" i="15"/>
  <c r="Y1432" i="15" s="1"/>
  <c r="U1382" i="15"/>
  <c r="Y1382" i="15" s="1"/>
  <c r="U1225" i="15"/>
  <c r="Y1225" i="15" s="1"/>
  <c r="U1470" i="15"/>
  <c r="Y1470" i="15" s="1"/>
  <c r="U1300" i="15"/>
  <c r="U1243" i="15"/>
  <c r="Y1243" i="15" s="1"/>
  <c r="U1327" i="15"/>
  <c r="Y1327" i="15" s="1"/>
  <c r="U1205" i="15"/>
  <c r="Y1205" i="15" s="1"/>
  <c r="U1086" i="15"/>
  <c r="Y1086" i="15" s="1"/>
  <c r="U1180" i="15"/>
  <c r="Y1180" i="15" s="1"/>
  <c r="U1060" i="15"/>
  <c r="Y1060" i="15" s="1"/>
  <c r="U1035" i="15"/>
  <c r="Y1035" i="15" s="1"/>
  <c r="U1384" i="15"/>
  <c r="Y1384" i="15" s="1"/>
  <c r="U1159" i="15"/>
  <c r="Y1159" i="15" s="1"/>
  <c r="U1477" i="15"/>
  <c r="Y1477" i="15" s="1"/>
  <c r="U1238" i="15"/>
  <c r="Y1238" i="15" s="1"/>
  <c r="U1101" i="15"/>
  <c r="Y1101" i="15" s="1"/>
  <c r="U1436" i="15"/>
  <c r="Y1436" i="15" s="1"/>
  <c r="U1051" i="15"/>
  <c r="Y1051" i="15" s="1"/>
  <c r="U1034" i="15"/>
  <c r="Y1034" i="15" s="1"/>
  <c r="U1466" i="15"/>
  <c r="Y1466" i="15" s="1"/>
  <c r="U1256" i="15"/>
  <c r="Y1256" i="15" s="1"/>
  <c r="U1166" i="15"/>
  <c r="Y1166" i="15" s="1"/>
  <c r="U1480" i="15"/>
  <c r="Y1480" i="15" s="1"/>
  <c r="U1296" i="15"/>
  <c r="Y1296" i="15" s="1"/>
  <c r="U1190" i="15"/>
  <c r="Y1190" i="15" s="1"/>
  <c r="U1077" i="15"/>
  <c r="Y1077" i="15" s="1"/>
  <c r="U1439" i="15"/>
  <c r="Y1439" i="15" s="1"/>
  <c r="U1212" i="15"/>
  <c r="Y1212" i="15" s="1"/>
  <c r="U1050" i="15"/>
  <c r="Y1050" i="15" s="1"/>
  <c r="U1254" i="15"/>
  <c r="Y1254" i="15" s="1"/>
  <c r="U1392" i="15"/>
  <c r="Y1392" i="15" s="1"/>
  <c r="U1263" i="15"/>
  <c r="Y1263" i="15" s="1"/>
  <c r="U1165" i="15"/>
  <c r="Y1165" i="15" s="1"/>
  <c r="U1442" i="15"/>
  <c r="Y1442" i="15" s="1"/>
  <c r="U1290" i="15"/>
  <c r="Y1290" i="15" s="1"/>
  <c r="U1149" i="15"/>
  <c r="Y1149" i="15" s="1"/>
  <c r="U1095" i="15"/>
  <c r="Y1095" i="15" s="1"/>
  <c r="U1325" i="15"/>
  <c r="Y1325" i="15" s="1"/>
  <c r="U1053" i="15"/>
  <c r="Y1053" i="15" s="1"/>
  <c r="U1312" i="15"/>
  <c r="Y1312" i="15" s="1"/>
  <c r="U1474" i="15"/>
  <c r="U1399" i="15"/>
  <c r="U1303" i="15"/>
  <c r="U1460" i="15"/>
  <c r="U1377" i="15"/>
  <c r="U1326" i="15"/>
  <c r="U1261" i="15"/>
  <c r="U1407" i="15"/>
  <c r="U1335" i="15"/>
  <c r="U1269" i="15"/>
  <c r="U1476" i="15"/>
  <c r="U1387" i="15"/>
  <c r="U1307" i="15"/>
  <c r="U1220" i="15"/>
  <c r="U1052" i="15"/>
  <c r="Y1052" i="15" s="1"/>
  <c r="U1188" i="15"/>
  <c r="Y1188" i="15" s="1"/>
  <c r="U1415" i="15"/>
  <c r="Y1415" i="15" s="1"/>
  <c r="U1246" i="15"/>
  <c r="U1451" i="15"/>
  <c r="U1339" i="15"/>
  <c r="U1318" i="15"/>
  <c r="U1482" i="15"/>
  <c r="U1405" i="15"/>
  <c r="U1313" i="15"/>
  <c r="U1266" i="15"/>
  <c r="U1131" i="15"/>
  <c r="U1032" i="15"/>
  <c r="Y1032" i="15" s="1"/>
  <c r="U1043" i="15"/>
  <c r="Y1043" i="15" s="1"/>
  <c r="U1065" i="15"/>
  <c r="Y1065" i="15" s="1"/>
  <c r="U1074" i="15"/>
  <c r="Y1074" i="15" s="1"/>
  <c r="U1084" i="15"/>
  <c r="Y1084" i="15" s="1"/>
  <c r="U1089" i="15"/>
  <c r="Y1089" i="15" s="1"/>
  <c r="U1098" i="15"/>
  <c r="Y1098" i="15" s="1"/>
  <c r="U1103" i="15"/>
  <c r="Y1103" i="15" s="1"/>
  <c r="U1109" i="15"/>
  <c r="Y1109" i="15" s="1"/>
  <c r="U1118" i="15"/>
  <c r="Y1118" i="15" s="1"/>
  <c r="U1135" i="15"/>
  <c r="Y1135" i="15" s="1"/>
  <c r="U1138" i="15"/>
  <c r="Y1138" i="15" s="1"/>
  <c r="U1142" i="15"/>
  <c r="Y1142" i="15" s="1"/>
  <c r="U1146" i="15"/>
  <c r="Y1146" i="15" s="1"/>
  <c r="U1162" i="15"/>
  <c r="Y1162" i="15" s="1"/>
  <c r="U1168" i="15"/>
  <c r="Y1168" i="15" s="1"/>
  <c r="U1200" i="15"/>
  <c r="Y1200" i="15" s="1"/>
  <c r="U1036" i="15"/>
  <c r="Y1036" i="15" s="1"/>
  <c r="U1045" i="15"/>
  <c r="Y1045" i="15" s="1"/>
  <c r="U1057" i="15"/>
  <c r="Y1057" i="15" s="1"/>
  <c r="U1064" i="15"/>
  <c r="Y1064" i="15" s="1"/>
  <c r="U1083" i="15"/>
  <c r="Y1083" i="15" s="1"/>
  <c r="U1091" i="15"/>
  <c r="Y1091" i="15" s="1"/>
  <c r="U1094" i="15"/>
  <c r="Y1094" i="15" s="1"/>
  <c r="U1097" i="15"/>
  <c r="Y1097" i="15" s="1"/>
  <c r="U1102" i="15"/>
  <c r="Y1102" i="15" s="1"/>
  <c r="U1106" i="15"/>
  <c r="Y1106" i="15" s="1"/>
  <c r="U1134" i="15"/>
  <c r="Y1134" i="15" s="1"/>
  <c r="U1141" i="15"/>
  <c r="Y1141" i="15" s="1"/>
  <c r="U1145" i="15"/>
  <c r="Y1145" i="15" s="1"/>
  <c r="U1154" i="15"/>
  <c r="Y1154" i="15" s="1"/>
  <c r="U1167" i="15"/>
  <c r="Y1167" i="15" s="1"/>
  <c r="U1199" i="15"/>
  <c r="Y1199" i="15" s="1"/>
  <c r="U1026" i="15"/>
  <c r="Y1026" i="15" s="1"/>
  <c r="U1056" i="15"/>
  <c r="Y1056" i="15" s="1"/>
  <c r="U1059" i="15"/>
  <c r="Y1059" i="15" s="1"/>
  <c r="U1082" i="15"/>
  <c r="Y1082" i="15" s="1"/>
  <c r="U1093" i="15"/>
  <c r="Y1093" i="15" s="1"/>
  <c r="U1096" i="15"/>
  <c r="Y1096" i="15" s="1"/>
  <c r="U1105" i="15"/>
  <c r="Y1105" i="15" s="1"/>
  <c r="U1122" i="15"/>
  <c r="Y1122" i="15" s="1"/>
  <c r="U1133" i="15"/>
  <c r="Y1133" i="15" s="1"/>
  <c r="U1140" i="15"/>
  <c r="Y1140" i="15" s="1"/>
  <c r="U1144" i="15"/>
  <c r="Y1144" i="15" s="1"/>
  <c r="U1153" i="15"/>
  <c r="Y1153" i="15" s="1"/>
  <c r="U1156" i="15"/>
  <c r="Y1156" i="15" s="1"/>
  <c r="U1164" i="15"/>
  <c r="Y1164" i="15" s="1"/>
  <c r="U1171" i="15"/>
  <c r="Y1171" i="15" s="1"/>
  <c r="U1186" i="15"/>
  <c r="Y1186" i="15" s="1"/>
  <c r="U1198" i="15"/>
  <c r="Y1198" i="15" s="1"/>
  <c r="U1202" i="15"/>
  <c r="Y1202" i="15" s="1"/>
  <c r="U1028" i="15"/>
  <c r="Y1028" i="15" s="1"/>
  <c r="U1070" i="15"/>
  <c r="Y1070" i="15" s="1"/>
  <c r="U1075" i="15"/>
  <c r="Y1075" i="15" s="1"/>
  <c r="U1087" i="15"/>
  <c r="Y1087" i="15" s="1"/>
  <c r="U1104" i="15"/>
  <c r="Y1104" i="15" s="1"/>
  <c r="U1110" i="15"/>
  <c r="Y1110" i="15" s="1"/>
  <c r="U1119" i="15"/>
  <c r="Y1119" i="15" s="1"/>
  <c r="U1132" i="15"/>
  <c r="Y1132" i="15" s="1"/>
  <c r="U1136" i="15"/>
  <c r="Y1136" i="15" s="1"/>
  <c r="U1139" i="15"/>
  <c r="Y1139" i="15" s="1"/>
  <c r="U1143" i="15"/>
  <c r="Y1143" i="15" s="1"/>
  <c r="U1152" i="15"/>
  <c r="U1160" i="15"/>
  <c r="Y1160" i="15" s="1"/>
  <c r="U1163" i="15"/>
  <c r="Y1163" i="15" s="1"/>
  <c r="U1169" i="15"/>
  <c r="Y1169" i="15" s="1"/>
  <c r="U1170" i="15"/>
  <c r="Y1170" i="15" s="1"/>
  <c r="U1174" i="15"/>
  <c r="Y1174" i="15" s="1"/>
  <c r="U1197" i="15"/>
  <c r="Y1197" i="15" s="1"/>
  <c r="U1201" i="15"/>
  <c r="Y1201" i="15" s="1"/>
  <c r="U1206" i="15"/>
  <c r="Y1206" i="15" s="1"/>
  <c r="U1218" i="15"/>
  <c r="Y1218" i="15" s="1"/>
  <c r="U1223" i="15"/>
  <c r="Y1223" i="15" s="1"/>
  <c r="U1235" i="15"/>
  <c r="Y1235" i="15" s="1"/>
  <c r="U1268" i="15"/>
  <c r="Y1268" i="15" s="1"/>
  <c r="U1271" i="15"/>
  <c r="Y1271" i="15" s="1"/>
  <c r="U1287" i="15"/>
  <c r="Y1287" i="15" s="1"/>
  <c r="U1294" i="15"/>
  <c r="Y1294" i="15" s="1"/>
  <c r="U1301" i="15"/>
  <c r="Y1301" i="15" s="1"/>
  <c r="U1310" i="15"/>
  <c r="Y1310" i="15" s="1"/>
  <c r="U1342" i="15"/>
  <c r="Y1342" i="15" s="1"/>
  <c r="U1345" i="15"/>
  <c r="Y1345" i="15" s="1"/>
  <c r="U1370" i="15"/>
  <c r="Y1370" i="15" s="1"/>
  <c r="U1390" i="15"/>
  <c r="Y1390" i="15" s="1"/>
  <c r="U1396" i="15"/>
  <c r="Y1396" i="15" s="1"/>
  <c r="U1409" i="15"/>
  <c r="Y1409" i="15" s="1"/>
  <c r="U1417" i="15"/>
  <c r="Y1417" i="15" s="1"/>
  <c r="U1437" i="15"/>
  <c r="Y1437" i="15" s="1"/>
  <c r="U1441" i="15"/>
  <c r="Y1441" i="15" s="1"/>
  <c r="U1454" i="15"/>
  <c r="Y1454" i="15" s="1"/>
  <c r="U1457" i="15"/>
  <c r="Y1457" i="15" s="1"/>
  <c r="U1481" i="15"/>
  <c r="Y1481" i="15" s="1"/>
  <c r="U1172" i="15"/>
  <c r="Y1172" i="15" s="1"/>
  <c r="U1234" i="15"/>
  <c r="Y1234" i="15" s="1"/>
  <c r="U1267" i="15"/>
  <c r="Y1267" i="15" s="1"/>
  <c r="U1270" i="15"/>
  <c r="Y1270" i="15" s="1"/>
  <c r="U1281" i="15"/>
  <c r="Y1281" i="15" s="1"/>
  <c r="U1286" i="15"/>
  <c r="Y1286" i="15" s="1"/>
  <c r="U1314" i="15"/>
  <c r="Y1314" i="15" s="1"/>
  <c r="U1317" i="15"/>
  <c r="Y1317" i="15" s="1"/>
  <c r="U1320" i="15"/>
  <c r="Y1320" i="15" s="1"/>
  <c r="U1336" i="15"/>
  <c r="Y1336" i="15" s="1"/>
  <c r="U1341" i="15"/>
  <c r="Y1341" i="15" s="1"/>
  <c r="U1373" i="15"/>
  <c r="Y1373" i="15" s="1"/>
  <c r="U1408" i="15"/>
  <c r="Y1408" i="15" s="1"/>
  <c r="U1412" i="15"/>
  <c r="Y1412" i="15" s="1"/>
  <c r="U1450" i="15"/>
  <c r="Y1450" i="15" s="1"/>
  <c r="U1453" i="15"/>
  <c r="Y1453" i="15" s="1"/>
  <c r="U1459" i="15"/>
  <c r="Y1459" i="15" s="1"/>
  <c r="U1462" i="15"/>
  <c r="Y1462" i="15" s="1"/>
  <c r="U1464" i="15"/>
  <c r="Y1464" i="15" s="1"/>
  <c r="U1469" i="15"/>
  <c r="Y1469" i="15" s="1"/>
  <c r="U1208" i="15"/>
  <c r="Y1208" i="15" s="1"/>
  <c r="U1211" i="15"/>
  <c r="Y1211" i="15" s="1"/>
  <c r="U1214" i="15"/>
  <c r="Y1214" i="15" s="1"/>
  <c r="U1227" i="15"/>
  <c r="Y1227" i="15" s="1"/>
  <c r="U1230" i="15"/>
  <c r="Y1230" i="15" s="1"/>
  <c r="U1233" i="15"/>
  <c r="Y1233" i="15" s="1"/>
  <c r="U1241" i="15"/>
  <c r="Y1241" i="15" s="1"/>
  <c r="U1262" i="15"/>
  <c r="Y1262" i="15" s="1"/>
  <c r="U1277" i="15"/>
  <c r="Y1277" i="15" s="1"/>
  <c r="U1280" i="15"/>
  <c r="Y1280" i="15" s="1"/>
  <c r="U1285" i="15"/>
  <c r="Y1285" i="15" s="1"/>
  <c r="U1316" i="15"/>
  <c r="Y1316" i="15" s="1"/>
  <c r="U1319" i="15"/>
  <c r="Y1319" i="15" s="1"/>
  <c r="U1333" i="15"/>
  <c r="Y1333" i="15" s="1"/>
  <c r="U1340" i="15"/>
  <c r="Y1340" i="15" s="1"/>
  <c r="U1372" i="15"/>
  <c r="Y1372" i="15" s="1"/>
  <c r="U1378" i="15"/>
  <c r="Y1378" i="15" s="1"/>
  <c r="U1398" i="15"/>
  <c r="Y1398" i="15" s="1"/>
  <c r="U1401" i="15"/>
  <c r="Y1401" i="15" s="1"/>
  <c r="U1411" i="15"/>
  <c r="Y1411" i="15" s="1"/>
  <c r="U1420" i="15"/>
  <c r="Y1420" i="15" s="1"/>
  <c r="U1445" i="15"/>
  <c r="Y1445" i="15" s="1"/>
  <c r="U1452" i="15"/>
  <c r="Y1452" i="15" s="1"/>
  <c r="U1461" i="15"/>
  <c r="Y1461" i="15" s="1"/>
  <c r="U1463" i="15"/>
  <c r="U1473" i="15"/>
  <c r="Y1473" i="15" s="1"/>
  <c r="U1204" i="15"/>
  <c r="Y1204" i="15" s="1"/>
  <c r="U1210" i="15"/>
  <c r="Y1210" i="15" s="1"/>
  <c r="U1213" i="15"/>
  <c r="Y1213" i="15" s="1"/>
  <c r="U1216" i="15"/>
  <c r="Y1216" i="15" s="1"/>
  <c r="U1219" i="15"/>
  <c r="Y1219" i="15" s="1"/>
  <c r="U1224" i="15"/>
  <c r="Y1224" i="15" s="1"/>
  <c r="U1229" i="15"/>
  <c r="Y1229" i="15" s="1"/>
  <c r="U1232" i="15"/>
  <c r="Y1232" i="15" s="1"/>
  <c r="U1236" i="15"/>
  <c r="Y1236" i="15" s="1"/>
  <c r="U1255" i="15"/>
  <c r="Y1255" i="15" s="1"/>
  <c r="U1272" i="15"/>
  <c r="Y1272" i="15" s="1"/>
  <c r="U1295" i="15"/>
  <c r="Y1295" i="15" s="1"/>
  <c r="U1306" i="15"/>
  <c r="Y1306" i="15" s="1"/>
  <c r="U1324" i="15"/>
  <c r="Y1324" i="15" s="1"/>
  <c r="U1343" i="15"/>
  <c r="Y1343" i="15" s="1"/>
  <c r="U1371" i="15"/>
  <c r="Y1371" i="15" s="1"/>
  <c r="U1380" i="15"/>
  <c r="Y1380" i="15" s="1"/>
  <c r="U1400" i="15"/>
  <c r="Y1400" i="15" s="1"/>
  <c r="U1410" i="15"/>
  <c r="Y1410" i="15" s="1"/>
  <c r="U1419" i="15"/>
  <c r="U1435" i="15"/>
  <c r="Y1435" i="15" s="1"/>
  <c r="U1438" i="15"/>
  <c r="Y1438" i="15" s="1"/>
  <c r="U1444" i="15"/>
  <c r="Y1444" i="15" s="1"/>
  <c r="U1455" i="15"/>
  <c r="Y1455" i="15" s="1"/>
  <c r="U1475" i="15"/>
  <c r="Y1475" i="15" s="1"/>
  <c r="U1484" i="15"/>
  <c r="Y1484" i="15" s="1"/>
  <c r="U1321" i="15"/>
  <c r="Y1321" i="15" s="1"/>
  <c r="U1330" i="15"/>
  <c r="U1322" i="15"/>
  <c r="Y1322" i="15" s="1"/>
  <c r="U1331" i="15"/>
  <c r="Y1331" i="15" s="1"/>
  <c r="U1207" i="15"/>
  <c r="Y1207" i="15" s="1"/>
  <c r="U1150" i="15"/>
  <c r="Y1150" i="15" s="1"/>
  <c r="U1151" i="15"/>
  <c r="Y1151" i="15" s="1"/>
  <c r="U1249" i="15"/>
  <c r="Y1249" i="15" s="1"/>
  <c r="U1048" i="15"/>
  <c r="Y1048" i="15" s="1"/>
  <c r="U1177" i="15"/>
  <c r="Y1177" i="15" s="1"/>
  <c r="U1189" i="15"/>
  <c r="Y1189" i="15" s="1"/>
  <c r="U1264" i="15"/>
  <c r="Y1264" i="15" s="1"/>
  <c r="U1250" i="15"/>
  <c r="Y1250" i="15" s="1"/>
  <c r="U1265" i="15"/>
  <c r="Y1265" i="15" s="1"/>
  <c r="U1257" i="15"/>
  <c r="Y1257" i="15" s="1"/>
  <c r="U1251" i="15"/>
  <c r="Y1251" i="15" s="1"/>
  <c r="U1292" i="15"/>
  <c r="U1291" i="15" s="1"/>
  <c r="U13" i="15"/>
  <c r="U1126" i="15"/>
  <c r="V1126" i="15" s="1"/>
  <c r="U1369" i="15"/>
  <c r="U1196" i="15"/>
  <c r="U1129" i="15"/>
  <c r="U1127" i="15"/>
  <c r="U1375" i="15"/>
  <c r="U1194" i="15"/>
  <c r="U1128" i="15"/>
  <c r="U1376" i="15"/>
  <c r="U1130" i="15"/>
  <c r="U1374" i="15"/>
  <c r="U1422" i="15"/>
  <c r="U1426" i="15"/>
  <c r="U1424" i="15"/>
  <c r="U1428" i="15"/>
  <c r="U1025" i="15"/>
  <c r="U1421" i="15"/>
  <c r="U1423" i="15"/>
  <c r="U1425" i="15"/>
  <c r="U1427" i="15"/>
  <c r="U1429" i="15"/>
  <c r="U1367" i="15"/>
  <c r="Y1367" i="15" s="1"/>
  <c r="U1352" i="15"/>
  <c r="Y1352" i="15" s="1"/>
  <c r="U1354" i="15"/>
  <c r="Y1354" i="15" s="1"/>
  <c r="U1358" i="15"/>
  <c r="Y1358" i="15" s="1"/>
  <c r="U1362" i="15"/>
  <c r="Y1362" i="15" s="1"/>
  <c r="V1292" i="15" l="1"/>
  <c r="V1291" i="15" s="1"/>
  <c r="C46" i="14"/>
  <c r="C50" i="14" s="1"/>
  <c r="V1025" i="15"/>
  <c r="V1024" i="15" s="1"/>
  <c r="V13" i="15" s="1"/>
  <c r="U1024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  <author/>
    <author>RePack by Diakov</author>
  </authors>
  <commentList>
    <comment ref="L4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7,8,9 под. 3,4,5,6 под.</t>
        </r>
      </text>
    </comment>
    <comment ref="R109" authorId="1" shapeId="0" xr:uid="{00000000-0006-0000-0000-000002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>1 этап и 2 этап</t>
        </r>
      </text>
    </comment>
    <comment ref="N264" authorId="0" shapeId="0" xr:uid="{00000000-0006-0000-0000-000003000000}">
      <text>
        <r>
          <rPr>
            <b/>
            <sz val="36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36"/>
            <color indexed="81"/>
            <rFont val="Tahoma"/>
            <family val="2"/>
            <charset val="204"/>
          </rPr>
          <t xml:space="preserve">
Будет 2-й этап на 377278,61, выставили
</t>
        </r>
      </text>
    </comment>
    <comment ref="AD279" authorId="1" shapeId="0" xr:uid="{00000000-0006-0000-0000-000004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>с учетом ПСД на фасад</t>
        </r>
      </text>
    </comment>
    <comment ref="R369" authorId="1" shapeId="0" xr:uid="{00000000-0006-0000-0000-000005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1-й этап и 2-й этап оплачены оба
</t>
        </r>
      </text>
    </comment>
    <comment ref="N423" authorId="1" shapeId="0" xr:uid="{00000000-0006-0000-0000-000006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есть МО
</t>
        </r>
      </text>
    </comment>
    <comment ref="AD423" authorId="1" shapeId="0" xr:uid="{00000000-0006-0000-0000-000007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есть МО
</t>
        </r>
      </text>
    </comment>
    <comment ref="C499" authorId="2" shapeId="0" xr:uid="{00000000-0006-0000-0000-000008000000}">
      <text>
        <r>
          <rPr>
            <b/>
            <sz val="16"/>
            <color indexed="81"/>
            <rFont val="Tahoma"/>
            <family val="2"/>
            <charset val="204"/>
          </rPr>
          <t>RePack by Diakov:</t>
        </r>
        <r>
          <rPr>
            <sz val="36"/>
            <color indexed="81"/>
            <rFont val="Tahoma"/>
            <family val="2"/>
            <charset val="204"/>
          </rPr>
          <t xml:space="preserve">
корп.1</t>
        </r>
      </text>
    </comment>
    <comment ref="C500" authorId="2" shapeId="0" xr:uid="{00000000-0006-0000-0000-000009000000}">
      <text>
        <r>
          <rPr>
            <b/>
            <sz val="14"/>
            <color indexed="81"/>
            <rFont val="Tahoma"/>
            <family val="2"/>
            <charset val="204"/>
          </rPr>
          <t>RePack by Diakov:</t>
        </r>
        <r>
          <rPr>
            <sz val="36"/>
            <color indexed="81"/>
            <rFont val="Tahoma"/>
            <family val="2"/>
            <charset val="204"/>
          </rPr>
          <t xml:space="preserve">
корп.3</t>
        </r>
      </text>
    </comment>
    <comment ref="C501" authorId="2" shapeId="0" xr:uid="{00000000-0006-0000-0000-00000A000000}">
      <text>
        <r>
          <rPr>
            <b/>
            <sz val="18"/>
            <color indexed="81"/>
            <rFont val="Tahoma"/>
            <family val="2"/>
            <charset val="204"/>
          </rPr>
          <t>RePack by Diakov:</t>
        </r>
        <r>
          <rPr>
            <sz val="18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корп.3</t>
        </r>
      </text>
    </comment>
    <comment ref="C502" authorId="2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>RePack by Diakov: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36"/>
            <color indexed="81"/>
            <rFont val="Tahoma"/>
            <family val="2"/>
            <charset val="204"/>
          </rPr>
          <t>корп.1</t>
        </r>
      </text>
    </comment>
    <comment ref="AC512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Оплачено с учетом ведения с 10%</t>
        </r>
      </text>
    </comment>
    <comment ref="R532" authorId="1" shapeId="0" xr:uid="{00000000-0006-0000-0000-00000D000000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36"/>
            <color rgb="FF000000"/>
            <rFont val="Tahoma"/>
            <family val="2"/>
            <charset val="204"/>
          </rPr>
          <t>1-й этап
и 2-й этап</t>
        </r>
      </text>
    </comment>
    <comment ref="AC532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18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2</t>
        </r>
        <r>
          <rPr>
            <sz val="36"/>
            <color indexed="81"/>
            <rFont val="Times New Roman"/>
            <family val="1"/>
            <charset val="204"/>
          </rPr>
          <t xml:space="preserve"> этап</t>
        </r>
      </text>
    </comment>
    <comment ref="AD885" authorId="0" shapeId="0" xr:uid="{00000000-0006-0000-0000-00000F000000}">
      <text>
        <r>
          <rPr>
            <b/>
            <sz val="36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36"/>
            <color indexed="81"/>
            <rFont val="Tahoma"/>
            <family val="2"/>
            <charset val="204"/>
          </rPr>
          <t xml:space="preserve">
Крыша и фасад</t>
        </r>
      </text>
    </comment>
    <comment ref="G1334" authorId="0" shapeId="0" xr:uid="{00000000-0006-0000-0000-000010000000}">
      <text>
        <r>
          <rPr>
            <b/>
            <sz val="48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48"/>
            <color indexed="81"/>
            <rFont val="Tahoma"/>
            <family val="2"/>
            <charset val="204"/>
          </rPr>
          <t xml:space="preserve">
Оплачен только 1-й этап</t>
        </r>
      </text>
    </comment>
    <comment ref="G1335" authorId="0" shapeId="0" xr:uid="{00000000-0006-0000-0000-000011000000}">
      <text>
        <r>
          <rPr>
            <b/>
            <sz val="48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48"/>
            <color indexed="81"/>
            <rFont val="Tahoma"/>
            <family val="2"/>
            <charset val="204"/>
          </rPr>
          <t xml:space="preserve">
Оплачен только 1-й этап</t>
        </r>
      </text>
    </comment>
    <comment ref="AD1426" authorId="0" shapeId="0" xr:uid="{00000000-0006-0000-0000-000012000000}">
      <text>
        <r>
          <rPr>
            <b/>
            <sz val="36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36"/>
            <color indexed="81"/>
            <rFont val="Tahoma"/>
            <family val="2"/>
            <charset val="204"/>
          </rPr>
          <t xml:space="preserve">
Крыша и ЭЭ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  <author>Екатерина Александровна Бутылина</author>
  </authors>
  <commentList>
    <comment ref="AE47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36"/>
            <color indexed="81"/>
            <rFont val="Tahoma"/>
            <family val="2"/>
            <charset val="204"/>
          </rPr>
          <t xml:space="preserve">Оплачено только 6284,85
</t>
        </r>
      </text>
    </comment>
    <comment ref="P99" authorId="0" shapeId="0" xr:uid="{FD194BD4-E205-42C7-8611-9F52FC330045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Добали еще по второму кругу</t>
        </r>
      </text>
    </comment>
    <comment ref="C245" authorId="1" shapeId="0" xr:uid="{00000000-0006-0000-0600-000002000000}">
      <text>
        <r>
          <rPr>
            <sz val="36"/>
            <color indexed="81"/>
            <rFont val="Tahoma"/>
            <family val="2"/>
            <charset val="204"/>
          </rPr>
          <t xml:space="preserve">
корп. 1
</t>
        </r>
      </text>
    </comment>
  </commentList>
</comments>
</file>

<file path=xl/sharedStrings.xml><?xml version="1.0" encoding="utf-8"?>
<sst xmlns="http://schemas.openxmlformats.org/spreadsheetml/2006/main" count="19467" uniqueCount="3347">
  <si>
    <t>Гусь-Хрустальный р-н, Вашутино д, Микрорайон ул, 3</t>
  </si>
  <si>
    <t>Гусь-Хрустальный р-н, Великодворский п, Песочная ул, 20</t>
  </si>
  <si>
    <t>Гусь-Хрустальный р-н, Добрятино п, Ленина ул, 2а</t>
  </si>
  <si>
    <t>Гусь-Хрустальный р-н, Иванищи п, Фрунзе ул, 1а</t>
  </si>
  <si>
    <t>Гусь-Хрустальный р-н, Курлово г, Володарского ул, 5</t>
  </si>
  <si>
    <t>Гусь-Хрустальный р-н, Никулино д, Центральная ул, 19А</t>
  </si>
  <si>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</si>
  <si>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</si>
  <si>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</si>
  <si>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</si>
  <si>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</si>
  <si>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</si>
  <si>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</si>
  <si>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</si>
  <si>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</si>
  <si>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</si>
  <si>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</si>
  <si>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</si>
  <si>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</si>
  <si>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</si>
  <si>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</si>
  <si>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</si>
  <si>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</si>
  <si>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</si>
  <si>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</si>
  <si>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</si>
  <si>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</si>
  <si>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</si>
  <si>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</si>
  <si>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</si>
  <si>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</si>
  <si>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</si>
  <si>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</si>
  <si>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</si>
  <si>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</si>
  <si>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</si>
  <si>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</si>
  <si>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</si>
  <si>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</si>
  <si>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</si>
  <si>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Петушинский р-н, Сосновый Бор п, Центральная ул, 8</t>
  </si>
  <si>
    <t>Петушинский р-н, Вольгинский п, Новосеменковская ул, 4</t>
  </si>
  <si>
    <t>Петушинский р-н, Городищи п, К.Соловьева ул, 2</t>
  </si>
  <si>
    <t>Петушинский р-н, Костерево г, 40 лет Октября ул, 6</t>
  </si>
  <si>
    <t>Петушинский р-н, Костерево г, им Горького ул, 7</t>
  </si>
  <si>
    <t>Петушинский р-н, Костерево г, им Горького ул, 11</t>
  </si>
  <si>
    <t>Петушинский р-н, Покров г, 3 Интернационала ул, 64а</t>
  </si>
  <si>
    <t>Петушинский р-н, Покров г, Больничный проезд, 21</t>
  </si>
  <si>
    <t>Петушки г, Лесная ул, 16</t>
  </si>
  <si>
    <t>Петушки г, Советская пл, 1</t>
  </si>
  <si>
    <t>Петушки г, Спортивная ул, 6</t>
  </si>
  <si>
    <t>Петушки г, Трудовая ул, 6</t>
  </si>
  <si>
    <t>Петушинский р-н, Вольгинский п, Старовская ул, 16</t>
  </si>
  <si>
    <t>Петушинский р-н, Городищи п, Ленина ул, 3</t>
  </si>
  <si>
    <t>Петушинский р-н, Костерево г, Бормино ул, 58</t>
  </si>
  <si>
    <t>Петушинский р-н, Новое Аннино д, Центральная ул, 1</t>
  </si>
  <si>
    <t>Петушинский р-н, Покров г, Больничный проезд, 18</t>
  </si>
  <si>
    <t>Петушинский р-н, Санино д, Лесная ул, 171</t>
  </si>
  <si>
    <t>Петушки г, Лесная ул, 15</t>
  </si>
  <si>
    <t>Петушки г, Лесная ул, 18</t>
  </si>
  <si>
    <t>Петушки г, Маяковского ул, 21</t>
  </si>
  <si>
    <t>Петушки г, Профсоюзная ул, 14</t>
  </si>
  <si>
    <t>Петушки г, Профсоюзная ул, 14а</t>
  </si>
  <si>
    <t>Петушинский р-н, Вольгинский п, Старовская ул, 14</t>
  </si>
  <si>
    <t>Петушинский р-н, Городищи п, Советская ул, 45а</t>
  </si>
  <si>
    <t>Петушинский р-н, Костерево г, Писцова ул, 56</t>
  </si>
  <si>
    <t>Петушинский р-н, Нагорный п, Владимирская ул, 8</t>
  </si>
  <si>
    <t>Петушинский р-н, Покров г, 3 Интернационала ул, 49</t>
  </si>
  <si>
    <t>Петушинский р-н, Покров г, 3 Интернационала ул, 55</t>
  </si>
  <si>
    <t>Петушинский р-н, Покров г, Пролетарская ул, 5</t>
  </si>
  <si>
    <t>Петушки г, Зеленая ул, 22</t>
  </si>
  <si>
    <t>Петушки г, Лесная ул, 2а</t>
  </si>
  <si>
    <t>Петушки г, Лесная ул, 13</t>
  </si>
  <si>
    <t>Кольчугино г, 50 лет Октября ул, 10</t>
  </si>
  <si>
    <t>Кольчугино г, Дружбы ул, 4</t>
  </si>
  <si>
    <t>Кольчугино г, Ленина ул, 12</t>
  </si>
  <si>
    <t>Кольчугинский р-н, Раздолье п, Новоселов ул, 2</t>
  </si>
  <si>
    <t>Кольчугино г, 3 Интернационала ул, 81</t>
  </si>
  <si>
    <t>Кольчугино г, Котовского ул, 23</t>
  </si>
  <si>
    <t>Кольчугино г, Щорса ул, 9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</si>
  <si>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</si>
  <si>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</si>
  <si>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Золотуха п, Пятнадцатая ул, 3</t>
  </si>
  <si>
    <t>Кольчугино г, Алексеева ул, 8</t>
  </si>
  <si>
    <t>Кольчугино г, КИМ ул, 6</t>
  </si>
  <si>
    <t>Кольчугино г, Чапаева ул, 3</t>
  </si>
  <si>
    <t>Кольчугинский р-н, Металлист п, Молодежная ул, 1</t>
  </si>
  <si>
    <t>Кольчугинский р-н, Раздолье п, Новоселов ул, 3</t>
  </si>
  <si>
    <t>Судогда г, Бякова ул, 30</t>
  </si>
  <si>
    <t>Судогда г, Ленина ул, 74</t>
  </si>
  <si>
    <t>Судогодский р-н, Андреево п, Первомайская ул, 9</t>
  </si>
  <si>
    <t>Судогодский р-н, Головино п, Радужная ул, 1</t>
  </si>
  <si>
    <t>Судогодский р-н, Мошок с, Заводская ул, 8</t>
  </si>
  <si>
    <t>Судогодский р-н, Муромцево п, Комсомольская ул, 9</t>
  </si>
  <si>
    <t>Судогда г, Коммунистическая ул, 3</t>
  </si>
  <si>
    <t>Судогда г, Ленина ул, 70</t>
  </si>
  <si>
    <t>Судогодский р-н, Головино п, Радужная ул, 2</t>
  </si>
  <si>
    <t>Судогодский р-н, Коняево п, 44</t>
  </si>
  <si>
    <t>Судогодский р-н, Муромцево п, Комсомольская ул, 10а</t>
  </si>
  <si>
    <t>Судогда г, Гагарина ул, 7а</t>
  </si>
  <si>
    <t>Судогда г, Коммунистическая ул, 6</t>
  </si>
  <si>
    <t>Судогодский р-н, Головино п, Радужная ул, 11</t>
  </si>
  <si>
    <t>Судогодский р-н, им Воровского п, Спортивная ул, 6</t>
  </si>
  <si>
    <t>Судогодский р-н, им Воровского п, Спортивная ул, 11</t>
  </si>
  <si>
    <t>Судогодский р-н, Ликино с, Лесная ул, 7</t>
  </si>
  <si>
    <t>Меленки г, Валентины Суздальцевой ул, 27</t>
  </si>
  <si>
    <t>Меленки г, Дзержинского ул, 42</t>
  </si>
  <si>
    <t>Меленки г, Коминтерна ул, 211</t>
  </si>
  <si>
    <t>Меленки г, Красноармейская ул, 204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</si>
  <si>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</si>
  <si>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</si>
  <si>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</si>
  <si>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Киржач г, Гастелло ул, 7</t>
  </si>
  <si>
    <t>Киржач г, Денисенко ул, 15</t>
  </si>
  <si>
    <t>Киржач г, Красный Октябрь мкр, Южный кв-л, 3</t>
  </si>
  <si>
    <t>Киржач г, Красный Октябрь мкр, Южный кв-л, 6</t>
  </si>
  <si>
    <t>Киржач г, М.Расковой ул, 17</t>
  </si>
  <si>
    <t>Киржач г, Совхозная ул, 2</t>
  </si>
  <si>
    <t>Киржачский р-н, Кашино д, Кашино п. тер, 136</t>
  </si>
  <si>
    <t>Киржачский р-н, Новоселово д, Ленинская ул, 7</t>
  </si>
  <si>
    <t>Киржачский р-н, Федоровское д, Советская ул, 19</t>
  </si>
  <si>
    <t>Киржач г, Добровольского ул, 20</t>
  </si>
  <si>
    <t>Киржач г, Красный Октябрь мкр, Солнечный кв-л, 1</t>
  </si>
  <si>
    <t>Киржач г, Красный Октябрь мкр, Солнечный кв-л, 8</t>
  </si>
  <si>
    <t>Киржач г, Магистральная ул, 2</t>
  </si>
  <si>
    <t>Киржач г, Морозовская ул, 120</t>
  </si>
  <si>
    <t>Киржач г, Привокзальная ул, 9</t>
  </si>
  <si>
    <t>Киржач г, Приозерная ул, 1в</t>
  </si>
  <si>
    <t>Киржач г, Свобода ул, 113</t>
  </si>
  <si>
    <t>Киржач г, Большая Московская ул, 1а</t>
  </si>
  <si>
    <t>Киржач г, Красный Октябрь мкр, Октябрьская ул, 11</t>
  </si>
  <si>
    <t>Киржач г, Красный Октябрь мкр, Солнечный кв-л, 2</t>
  </si>
  <si>
    <t>Киржач г, Павловского ул, 36</t>
  </si>
  <si>
    <t>Киржач г, Прибрежный кв-л, 2</t>
  </si>
  <si>
    <t>Киржач г, Станционная ул, 65</t>
  </si>
  <si>
    <t>Собинка г, Гагарина ул, 9</t>
  </si>
  <si>
    <t>Собинка г, Мира ул, 3</t>
  </si>
  <si>
    <t>Собинский р-н, Ворша с, Молодежная ул, 15</t>
  </si>
  <si>
    <t>Собинский р-н, Лакинск г, 21 Партсъезда ул, 15</t>
  </si>
  <si>
    <t>Собинский р-н, Лакинск г, 21 Партсъезда ул, 22</t>
  </si>
  <si>
    <t>Собинский р-н, Ставрово п, Механизаторов ул, 9</t>
  </si>
  <si>
    <t>Собинский р-н, Ставрово п, Советская ул, 88</t>
  </si>
  <si>
    <t>Собинский р-н, Черкутино с, Им В.А.Солоухина ул, 2</t>
  </si>
  <si>
    <t>Собинский р-н, Лакинск г, 10 Октября ул, 2</t>
  </si>
  <si>
    <t>Собинка г, Гагарина ул, 12</t>
  </si>
  <si>
    <t>Собинка г, Родниковская ул, 22</t>
  </si>
  <si>
    <t>Собинка г, Шибаева ул, 21</t>
  </si>
  <si>
    <t>Собинский р-н, Бабаево с, Молодежная ул, 2</t>
  </si>
  <si>
    <t>Собинский р-н, Курилово д, Молодежная ул, 5</t>
  </si>
  <si>
    <t>Собинский р-н, Лакинск г, Лермонтова ул, 46</t>
  </si>
  <si>
    <t>Собинский р-н, Лакинск г, Лермонтова ул, 47</t>
  </si>
  <si>
    <t>Собинский р-н, Лакинск г, Мира ул, 95</t>
  </si>
  <si>
    <t>Собинский р-н, Ставрово п, Октябрьская ул, 126</t>
  </si>
  <si>
    <t>Собинский р-н, Толпухово д, Молодежная ул, 5</t>
  </si>
  <si>
    <t>Собинка г, Гоголя ул, 1Б</t>
  </si>
  <si>
    <t>Собинка г, Мира ул, 11</t>
  </si>
  <si>
    <t>Собинка г, Шибаева ул, 18</t>
  </si>
  <si>
    <t>Собинский р-н, Заречное с, Парковая ул, 7</t>
  </si>
  <si>
    <t>Собинский р-н, Лакинск г, 21 Партсъезда ул, 4</t>
  </si>
  <si>
    <t>Собинский р-н, Лакинск г, 21 Партсъезда ул, 23</t>
  </si>
  <si>
    <t>Собинский р-н, Ставрово п, Советская ул, 82</t>
  </si>
  <si>
    <t>Собинский р-н, Толпухово д, Молодежная ул, 4</t>
  </si>
  <si>
    <t>Собинский р-н, Толпухово д, Молодежная ул, 12</t>
  </si>
  <si>
    <t>Собинка г, Гагарина ул, 8</t>
  </si>
  <si>
    <t>Ковровский р-н, Клязьминский Городок с, Клязьминская ПМК ул, 15</t>
  </si>
  <si>
    <t>Ковровский р-н, Малыгино п, Юбилейная ул, 47</t>
  </si>
  <si>
    <t>Ковровский р-н, Мелехово пгт, Гагарина ул, 4</t>
  </si>
  <si>
    <t>Ковровский р-н, Мелехово пгт, Красная Горка ул, 2</t>
  </si>
  <si>
    <t>Ковровский р-н, Мелехово пгт, Первомайская ул, 53</t>
  </si>
  <si>
    <t>Ковровский р-н, Клязьминский Городок с, Клязьминская ПМК ул, 3</t>
  </si>
  <si>
    <t>Ковровский р-н, Ковров-35 городок, Центральная ул, 111</t>
  </si>
  <si>
    <t>Ковровский р-н, Малыгино п, Школьная ул, 55</t>
  </si>
  <si>
    <t>Ковровский р-н, Малыгино п, Юбилейная ул, 48</t>
  </si>
  <si>
    <t>Ковровский р-н, Нерехта п, Просторная ул, 2</t>
  </si>
  <si>
    <t>Ковровский р-н, Гигант п, Первомайская ул, 17</t>
  </si>
  <si>
    <t>Ковровский р-н, Глебово д, Школьная ул, 20</t>
  </si>
  <si>
    <t>Ковровский р-н, Достижение п, Кирпичная ул, 29</t>
  </si>
  <si>
    <t>Ковровский р-н, Мелехово пгт, Строительная ул, 3</t>
  </si>
  <si>
    <t>Ковровский р-н, подстанция Заря р-н, 1</t>
  </si>
  <si>
    <t>Ковровский р-н, Мелехово пгт, Школьный пер, 27</t>
  </si>
  <si>
    <t>Суздаль г, Ленина ул, 69</t>
  </si>
  <si>
    <t>Суздаль г, Ленина ул, 71</t>
  </si>
  <si>
    <t>Суздальский р-н, Красногвардейский п, Октябрьская ул, 5</t>
  </si>
  <si>
    <t>Суздальский р-н, Содышка п, Владимирская ул, 10</t>
  </si>
  <si>
    <t>Суздальский р-н, Сокол п, 4</t>
  </si>
  <si>
    <t>Суздаль г, Гоголя ул, 15</t>
  </si>
  <si>
    <t>Суздаль г, Ленина ул, 26</t>
  </si>
  <si>
    <t>Суздаль г, Советская ул, 4</t>
  </si>
  <si>
    <t>Суздальский р-н, Боголюбово п, Западная ул, 5</t>
  </si>
  <si>
    <t>Суздальский р-н, Цибеево с, Западная ул, 3</t>
  </si>
  <si>
    <t>Суздаль г, Гоголя ул, 11</t>
  </si>
  <si>
    <t>Суздаль г, Советская ул, 20</t>
  </si>
  <si>
    <t>Суздаль г, Советская ул, 39</t>
  </si>
  <si>
    <t>Суздальский р-н, Садовый п, Центральная ул, 4</t>
  </si>
  <si>
    <t>Муромский р-н, Фабрики им П.Л.Войкова п, 31</t>
  </si>
  <si>
    <t>Муромский р-н, Механизаторов п, 55а</t>
  </si>
  <si>
    <t>Муромский р-н, Механизаторов п, 64</t>
  </si>
  <si>
    <t>Муромский р-н, Муромский п, Садовая ул, 27</t>
  </si>
  <si>
    <t>Муромский р-н, Муромский п, Садовая ул, 28</t>
  </si>
  <si>
    <t>Муромский р-н, Механизаторов п, 49</t>
  </si>
  <si>
    <t>Муромский р-н, Механизаторов п, 51</t>
  </si>
  <si>
    <t>Муромский р-н, Механизаторов п, 54</t>
  </si>
  <si>
    <t>Муромский р-н, Механизаторов п, 55</t>
  </si>
  <si>
    <t>Муромский р-н, Муромский п, Озёрная ул, 22</t>
  </si>
  <si>
    <t>Муромский р-н, Зимёнки п, Мира ул, 5</t>
  </si>
  <si>
    <t>Юрьев-Польский г, 1 Мая ул, 70</t>
  </si>
  <si>
    <t>Юрьев-Польский г, 1 Мая ул, 76</t>
  </si>
  <si>
    <t>Юрьев-Польский г, Артиллерийская ул, 34</t>
  </si>
  <si>
    <t>Юрьев-Польский г, Герцена ул, 4А</t>
  </si>
  <si>
    <t>Юрьев-Польский г, Луговая ул, 1</t>
  </si>
  <si>
    <t>Юрьев-Польский г, Луговая ул, 35</t>
  </si>
  <si>
    <t>Юрьев-Польский г, Свободы ул, 141</t>
  </si>
  <si>
    <t>Юрьев-Польский р-н, Горки с, Механическая ул, 2</t>
  </si>
  <si>
    <t>Юрьев-Польский р-н, Небылое с, Первомайская ул, 83</t>
  </si>
  <si>
    <t>Юрьев-Польский р-н, Небылое с, Школьная ул, 11</t>
  </si>
  <si>
    <t>Юрьев-Польский р-н, Небылое с, Школьная ул, 13</t>
  </si>
  <si>
    <t>Юрьев-Польский р-н, Пригородный с, 4</t>
  </si>
  <si>
    <t>Юрьев-Польский р-н, Сима с, Комсомольская ул, 6</t>
  </si>
  <si>
    <t>Юрьев-Польский р-н, Федоровское с, 69</t>
  </si>
  <si>
    <t>Юрьев-Польский р-н, Шихобалово с, 8</t>
  </si>
  <si>
    <t>Селивановский р-н, Красная Горбатка п, Первомайская ул, 102</t>
  </si>
  <si>
    <t>Селивановский р-н, Красная Горбатка п, Пионерская ул, 20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</si>
  <si>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</si>
  <si>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</si>
  <si>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Ушна п, Заводская ул, 3</t>
  </si>
  <si>
    <t>Гороховец г, Гагарина ул, 37</t>
  </si>
  <si>
    <t>Гороховец г, Гагарина ул, 44</t>
  </si>
  <si>
    <t>Гороховец г, Горького ул, 50</t>
  </si>
  <si>
    <t>Гороховец г, Кирова ул, 9</t>
  </si>
  <si>
    <t>Гороховец г, Кутузова ул, 9</t>
  </si>
  <si>
    <t>Гороховец г, Ленина ул, 59</t>
  </si>
  <si>
    <t>Гороховец г, Мира ул, 4</t>
  </si>
  <si>
    <t>Гороховец г, Мира ул, 30</t>
  </si>
  <si>
    <t>Гороховец г, Строителей ул, 4</t>
  </si>
  <si>
    <t>Гороховец г, Строителей ул, 7</t>
  </si>
  <si>
    <t>Гороховецкий р-н, Васильчиково д, 23</t>
  </si>
  <si>
    <t>Гороховецкий р-н, Гришино с, Ленина ул, 56</t>
  </si>
  <si>
    <t>Гороховецкий р-н, Куприяново д, Дорожная ул, 5</t>
  </si>
  <si>
    <t>Гороховецкий р-н, Лучинки д, Лучинковская ул, 65</t>
  </si>
  <si>
    <t>Гороховецкий р-н, Пролетарский п, Октябрьская ул, 3</t>
  </si>
  <si>
    <t>Гороховецкий р-н, Торфопредприятия Большое п, Ленина ул, 7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</si>
  <si>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</si>
  <si>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</si>
  <si>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</si>
  <si>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</si>
  <si>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</si>
  <si>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</si>
  <si>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</si>
  <si>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</si>
  <si>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</si>
  <si>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</si>
  <si>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</si>
  <si>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</si>
  <si>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</si>
  <si>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</si>
  <si>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</si>
  <si>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</si>
  <si>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чел.</t>
  </si>
  <si>
    <t>руб./кв.м</t>
  </si>
  <si>
    <t>РО</t>
  </si>
  <si>
    <t>НУ</t>
  </si>
  <si>
    <t>Каменные, кирпичные</t>
  </si>
  <si>
    <t>-</t>
  </si>
  <si>
    <t>УК</t>
  </si>
  <si>
    <t>МУП "Аэлита"</t>
  </si>
  <si>
    <t>ООО "УК Покров"</t>
  </si>
  <si>
    <t>ООО "ЖКХ г. Костерево"</t>
  </si>
  <si>
    <t>МУП "Инфраструктура и сервис"</t>
  </si>
  <si>
    <t>МУП "РСУ г. Петушки"</t>
  </si>
  <si>
    <t>ООО "Сфера"</t>
  </si>
  <si>
    <t>ООО "ЖЭУ №3"</t>
  </si>
  <si>
    <t>ООО "УК в ЖКХ в г. Кольчугино"</t>
  </si>
  <si>
    <t>ООО " Комфорт"</t>
  </si>
  <si>
    <t>ООО"НАШ ДОМ"</t>
  </si>
  <si>
    <t>ООО "Андреевская УК"</t>
  </si>
  <si>
    <t>МКП г. Судогда "Коммунальщик"</t>
  </si>
  <si>
    <t>БУ</t>
  </si>
  <si>
    <t>ООО" Монолит"</t>
  </si>
  <si>
    <t>ООО "УК"Наш Дом"</t>
  </si>
  <si>
    <t>ФУМП ЖКХ</t>
  </si>
  <si>
    <t xml:space="preserve">Панельные </t>
  </si>
  <si>
    <t>МУП ЖКХ "УК Собинского района"</t>
  </si>
  <si>
    <t>МУМП ЖКХ п.Ставрово</t>
  </si>
  <si>
    <t>ООО "ЖилСтрой"</t>
  </si>
  <si>
    <t>ЖК</t>
  </si>
  <si>
    <t>ЖСК ул. Мира,д.3</t>
  </si>
  <si>
    <t>ООО "Плазма"</t>
  </si>
  <si>
    <t>ООО УК "Пономарев С.А."</t>
  </si>
  <si>
    <t>ЖСК ул. Гагарина,д.12</t>
  </si>
  <si>
    <t>ООО УК Теплый дом</t>
  </si>
  <si>
    <t>ТСН</t>
  </si>
  <si>
    <t>ЖСК</t>
  </si>
  <si>
    <t>ЖСК ул. Гоголя, д.1б</t>
  </si>
  <si>
    <t>ЖСК ул. Гагарина, д.8</t>
  </si>
  <si>
    <t>ЖСК ул. Гагарина, д.9</t>
  </si>
  <si>
    <t>1917</t>
  </si>
  <si>
    <t>2</t>
  </si>
  <si>
    <t>1</t>
  </si>
  <si>
    <t>1968</t>
  </si>
  <si>
    <t>1961</t>
  </si>
  <si>
    <t>1969</t>
  </si>
  <si>
    <t>4</t>
  </si>
  <si>
    <t>1975</t>
  </si>
  <si>
    <t>1982</t>
  </si>
  <si>
    <t>Панельные</t>
  </si>
  <si>
    <t>3</t>
  </si>
  <si>
    <t>1979</t>
  </si>
  <si>
    <t>1971</t>
  </si>
  <si>
    <t>1970</t>
  </si>
  <si>
    <t>1964</t>
  </si>
  <si>
    <t>1981</t>
  </si>
  <si>
    <t>Ж/б панели</t>
  </si>
  <si>
    <t>МУП "ЖКХ" ЗАТО г. Радужный</t>
  </si>
  <si>
    <t>МУП "ЖКХ" ЗАТО г. Радужный </t>
  </si>
  <si>
    <t>ООО "Домоуправ"</t>
  </si>
  <si>
    <t>ООО ДУК "Территория"</t>
  </si>
  <si>
    <t>1989</t>
  </si>
  <si>
    <t>Шлакоблочные</t>
  </si>
  <si>
    <t>ООО "Верба"</t>
  </si>
  <si>
    <t>ООО "Союз"</t>
  </si>
  <si>
    <t>ООО УК "Партнер"</t>
  </si>
  <si>
    <t>ООО "РЕМСТРОЙ Южный"</t>
  </si>
  <si>
    <t>1992</t>
  </si>
  <si>
    <t>Деревянные</t>
  </si>
  <si>
    <t>ООО УК "ТеплоСервис"</t>
  </si>
  <si>
    <t>ООО "Управляющая компания № 1"</t>
  </si>
  <si>
    <t>ООО "ГУК"</t>
  </si>
  <si>
    <t>ООО "Жилцентр"</t>
  </si>
  <si>
    <t>ООО "ДомСервис"</t>
  </si>
  <si>
    <t>Блочные</t>
  </si>
  <si>
    <t xml:space="preserve">УК </t>
  </si>
  <si>
    <t>Комсервис+</t>
  </si>
  <si>
    <t>Плес+</t>
  </si>
  <si>
    <t>ООО "Управляющая организация ремонтно-эксплуатационное управление № 1"</t>
  </si>
  <si>
    <t>ТСЖ</t>
  </si>
  <si>
    <t>"Новый-1"</t>
  </si>
  <si>
    <t>ООО "МКД-Сервис" </t>
  </si>
  <si>
    <t xml:space="preserve">ТСН </t>
  </si>
  <si>
    <t>"Надежда"</t>
  </si>
  <si>
    <t>ООО "Управляющая организация"</t>
  </si>
  <si>
    <t>"Дом - 27"</t>
  </si>
  <si>
    <t>ООО "МУПЖРЭП"</t>
  </si>
  <si>
    <t>ООО "Жилищник-Центр"</t>
  </si>
  <si>
    <t>1976</t>
  </si>
  <si>
    <t>5</t>
  </si>
  <si>
    <t>1972</t>
  </si>
  <si>
    <t>1977</t>
  </si>
  <si>
    <t>1959</t>
  </si>
  <si>
    <t>1980</t>
  </si>
  <si>
    <t>1986</t>
  </si>
  <si>
    <t>9</t>
  </si>
  <si>
    <t>1958</t>
  </si>
  <si>
    <t>1990</t>
  </si>
  <si>
    <t>1962</t>
  </si>
  <si>
    <t>1912</t>
  </si>
  <si>
    <t>1941</t>
  </si>
  <si>
    <t>деревянные</t>
  </si>
  <si>
    <t>1999</t>
  </si>
  <si>
    <t>1948</t>
  </si>
  <si>
    <t>1960</t>
  </si>
  <si>
    <t>1985</t>
  </si>
  <si>
    <t>1974</t>
  </si>
  <si>
    <t>6</t>
  </si>
  <si>
    <t>1956</t>
  </si>
  <si>
    <t>1983</t>
  </si>
  <si>
    <t>1966</t>
  </si>
  <si>
    <t>1994</t>
  </si>
  <si>
    <t>1973</t>
  </si>
  <si>
    <t>Радужный г, 1-й кв-л, 13</t>
  </si>
  <si>
    <t>Радужный г, 1-й кв-л, 37</t>
  </si>
  <si>
    <t>Радужный г, 3-й кв-л, 19</t>
  </si>
  <si>
    <t>Радужный г, 1-й кв-л, 26</t>
  </si>
  <si>
    <t>Радужный г, 1-й кв-л, 7</t>
  </si>
  <si>
    <t>Радужный г, 1-й кв-л, 12А</t>
  </si>
  <si>
    <t>Радужный г, 3-й кв-л, 29</t>
  </si>
  <si>
    <t>Муром г, Владимирская ул, 37</t>
  </si>
  <si>
    <t>Муром г, Владимирская ул, 2</t>
  </si>
  <si>
    <t>Муром г, Гоголева ул, 10</t>
  </si>
  <si>
    <t>Муром г, Дзержинского ул, 45</t>
  </si>
  <si>
    <t>Муром г, Комсомольская ул, 51</t>
  </si>
  <si>
    <t>Муром г, Куйбышева ул, 2</t>
  </si>
  <si>
    <t>Муром г, Куликова ул, 5</t>
  </si>
  <si>
    <t>Муром г, Лаврентьева ул, 42 корп. 2</t>
  </si>
  <si>
    <t>Муром г, Ленинградская ул, 34/6</t>
  </si>
  <si>
    <t>Муром г, Льва Толстого ул, 57</t>
  </si>
  <si>
    <t>Муром г, Мичуринская ул, 19</t>
  </si>
  <si>
    <t>Муром г, Муромская ул, 15</t>
  </si>
  <si>
    <t>Муром г, Первомайская ул, 84</t>
  </si>
  <si>
    <t>Муром г, Щербакова ул, 25</t>
  </si>
  <si>
    <t>Муром г, Энгельса ул, 5</t>
  </si>
  <si>
    <t>Муром г, Владимирская ул, 35а</t>
  </si>
  <si>
    <t>Муром г, Дзержинского ул, 4</t>
  </si>
  <si>
    <t>Муром г, Кленовая ул, 1 корп. 2</t>
  </si>
  <si>
    <t>Муром г, Куликова ул, 25</t>
  </si>
  <si>
    <t>Муром г, Ленинградская ул, 5</t>
  </si>
  <si>
    <t>Муром г, Ленинградская ул, 9</t>
  </si>
  <si>
    <t>Муром г, Мичуринская ул, 11</t>
  </si>
  <si>
    <t>Муром г, Мичуринская ул, 27</t>
  </si>
  <si>
    <t>Муром г, Московская ул, 30</t>
  </si>
  <si>
    <t>Муром г, Московская ул, 42</t>
  </si>
  <si>
    <t>Муром г, Московская ул, 109</t>
  </si>
  <si>
    <t>Муром г, Московская ул, 112</t>
  </si>
  <si>
    <t>Муром г, Муромская ул, 17</t>
  </si>
  <si>
    <t>Муром г, Набережная ул, 17</t>
  </si>
  <si>
    <t>Муром г, Орловская ул, 19</t>
  </si>
  <si>
    <t>Муром г, Спортивная ул, 11</t>
  </si>
  <si>
    <t>Муром г, Спортивная ул, 12</t>
  </si>
  <si>
    <t>Муром г, Свердлова ул, 49</t>
  </si>
  <si>
    <t>Муром г, Первомайская ул, 22</t>
  </si>
  <si>
    <t>Муром г, Филатова ул, 19а</t>
  </si>
  <si>
    <t>Муром г, Цветочный б-р, 6</t>
  </si>
  <si>
    <t>Муром г, Южная ул, 7</t>
  </si>
  <si>
    <t>Муром г, Заводская ул, 21</t>
  </si>
  <si>
    <t>Муром г, Коммунистическая ул, 39</t>
  </si>
  <si>
    <t>Муром г, Лаврентьева ул, 41</t>
  </si>
  <si>
    <t>Муром г, Ленинградская ул, 19</t>
  </si>
  <si>
    <t>Муром г, Московская ул, 86</t>
  </si>
  <si>
    <t>Муром г, Московская ул, 71</t>
  </si>
  <si>
    <t>Муром г, Муромская ул, 19</t>
  </si>
  <si>
    <t>Муром г, Пролетарская ул, 1б</t>
  </si>
  <si>
    <t>Муром г, Радиозаводское ш, 46</t>
  </si>
  <si>
    <t>Муром г, Спортивная ул, 8</t>
  </si>
  <si>
    <t>Муром г, Свердлова ул, 17</t>
  </si>
  <si>
    <t>Муром г, Чкалова ул, 29</t>
  </si>
  <si>
    <t>Муром г, Щербакова ул, 33</t>
  </si>
  <si>
    <t>Муром г, Энергетиков ул, 3а</t>
  </si>
  <si>
    <t>Муром г, Экземплярского ул, 74</t>
  </si>
  <si>
    <t>Гусь-Хрустальный г, Гражданский пер, 9</t>
  </si>
  <si>
    <t>Гусь-Хрустальный г, Дружбы Народов ул, 18</t>
  </si>
  <si>
    <t>Гусь-Хрустальный г, Зеркальная ул, 3</t>
  </si>
  <si>
    <t>Гусь-Хрустальный г, Зеркальная ул, 5</t>
  </si>
  <si>
    <t>Гусь-Хрустальный г, Зеркальная ул, 6</t>
  </si>
  <si>
    <t>Гусь-Хрустальный г, Зеркальная ул, 8</t>
  </si>
  <si>
    <t>Гусь-Хрустальный г, Микрорайон ул, 2</t>
  </si>
  <si>
    <t>Гусь-Хрустальный г, Микрорайон ул, 12</t>
  </si>
  <si>
    <t>Гусь-Хрустальный г, Микрорайон ул, 13</t>
  </si>
  <si>
    <t>Гусь-Хрустальный г, Микрорайон ул, 23</t>
  </si>
  <si>
    <t>Гусь-Хрустальный г, Микрорайон ул, 25</t>
  </si>
  <si>
    <t>Гусь-Хрустальный г, Микрорайон ул, 27</t>
  </si>
  <si>
    <t>Гусь-Хрустальный г, Писарева ул, 14</t>
  </si>
  <si>
    <t>Гусь-Хрустальный г, Ленинградская ул, 12</t>
  </si>
  <si>
    <t>Гусь-Хрустальный г, Мира ул, 5</t>
  </si>
  <si>
    <t>Гусь-Хрустальный г, Микрорайон ул, 31</t>
  </si>
  <si>
    <t>Гусь-Хрустальный г, Гусевский п, Интернациональная ул, 6</t>
  </si>
  <si>
    <t>Гусь-Хрустальный г, Гусевский п, Интернациональная ул, 8</t>
  </si>
  <si>
    <t>Гусь-Хрустальный г, Гусевский п, Мира ул, 5</t>
  </si>
  <si>
    <t>Гусь-Хрустальный г, Гусевский п, Мира ул, 17</t>
  </si>
  <si>
    <t>Гусь-Хрустальный г, Гусевский п, Октябрьская ул, 9</t>
  </si>
  <si>
    <t>Гусь-Хрустальный г, Гусевский п, Октябрьская ул, 11</t>
  </si>
  <si>
    <t>Гусь-Хрустальный г, Новый п, Ленина ул, 13</t>
  </si>
  <si>
    <t>Гусь-Хрустальный г, Теплицкий пр-кт, 22</t>
  </si>
  <si>
    <t>Гусь-Хрустальный г, Калинина ул, 53</t>
  </si>
  <si>
    <t>Гусь-Хрустальный г, Карла Маркса ул, 10/13</t>
  </si>
  <si>
    <t>Гусь-Хрустальный г, Курловская ул, 10</t>
  </si>
  <si>
    <t>Гусь-Хрустальный г, Микрорайон ул, 21</t>
  </si>
  <si>
    <t>Гусь-Хрустальный г, Микрорайон ул, 37</t>
  </si>
  <si>
    <t>Гусь-Хрустальный г, Микрорайон ул, 40</t>
  </si>
  <si>
    <t>Гусь-Хрустальный г, Мира ул, 20</t>
  </si>
  <si>
    <t>Гусь-Хрустальный г, Осьмова ул, 24</t>
  </si>
  <si>
    <t>Гусь-Хрустальный г, Гусевский п, Мира ул, 6</t>
  </si>
  <si>
    <t>Гусь-Хрустальный г, Гусевский п, Строительная ул, 20</t>
  </si>
  <si>
    <t>Гусь-Хрустальный г, Новый п, Ленина ул, 9</t>
  </si>
  <si>
    <t>Гусь-Хрустальный г, 50 лет Советской Власти пр-кт, 27</t>
  </si>
  <si>
    <t>Гусь-Хрустальный г, Транспортная ул, 6</t>
  </si>
  <si>
    <t>Владимир г, Алябьева ул, 3а</t>
  </si>
  <si>
    <t>Владимир г, Безыменского ул, 14а</t>
  </si>
  <si>
    <t>Владимир г, Белоконской ул, 12</t>
  </si>
  <si>
    <t>Владимир г, Белоконской ул, 23</t>
  </si>
  <si>
    <t>Владимир г, Большая Нижегородская ул, 105д</t>
  </si>
  <si>
    <t>Владимир г, Василисина ул, 5</t>
  </si>
  <si>
    <t>Владимир г, Василисина ул, 10а</t>
  </si>
  <si>
    <t>Владимир г, Вокзальная ул, 11</t>
  </si>
  <si>
    <t>Владимир г, Воровского ул, 6</t>
  </si>
  <si>
    <t>Владимир г, Горького ул, 52А</t>
  </si>
  <si>
    <t>Владимир г, Диктора Левитана ул, 26</t>
  </si>
  <si>
    <t>Владимир г, Добросельская ул, 213</t>
  </si>
  <si>
    <t>Владимир г, Добросельский проезд, 4</t>
  </si>
  <si>
    <t>Владимир г, Завадского ул, 11В</t>
  </si>
  <si>
    <t>Владимир г, Комиссарова ул, 2</t>
  </si>
  <si>
    <t>Владимир г, Комиссарова ул, 3А</t>
  </si>
  <si>
    <t>Владимир г, Комиссарова ул, 51</t>
  </si>
  <si>
    <t>Владимир г, Лакина ул, 139В</t>
  </si>
  <si>
    <t>Владимир г, Лакина ул, 141Г</t>
  </si>
  <si>
    <t>Владимир г, Лакина ул, 191</t>
  </si>
  <si>
    <t>Владимир г, Лакина проезд, 4</t>
  </si>
  <si>
    <t>Владимир г, Ленина пр-кт, 24</t>
  </si>
  <si>
    <t>Владимир г, Коммунар мкр, Песочная ул, 11</t>
  </si>
  <si>
    <t>Владимир г, Растопчина ул, 41а</t>
  </si>
  <si>
    <t>Владимир г, Спасское с, Садовая ул, 2</t>
  </si>
  <si>
    <t>Владимир г, Спасское с, Совхозная ул, 5</t>
  </si>
  <si>
    <t>Владимир г, Энергетик мкр, Совхозная ул, 7</t>
  </si>
  <si>
    <t>Владимир г, Соколова-Соколенка ул, 4</t>
  </si>
  <si>
    <t>Владимир г, Соколова-Соколенка ул, 6б</t>
  </si>
  <si>
    <t>Владимир г, Соколова-Соколенка ул, 19а</t>
  </si>
  <si>
    <t>Владимир г, Соколова-Соколенка ул, 19в</t>
  </si>
  <si>
    <t>Владимир г, Ставровская ул, 6А</t>
  </si>
  <si>
    <t>Владимир г, Стасова ул, 40А</t>
  </si>
  <si>
    <t>Владимир г, Стрелецкий городок, 52</t>
  </si>
  <si>
    <t>Владимир г, Строителей пр-кт, 26Б</t>
  </si>
  <si>
    <t>Владимир г, Студенческая ул, 2А</t>
  </si>
  <si>
    <t>Владимир г, Судогодское ш, 3а</t>
  </si>
  <si>
    <t>Владимир г, Судогодское ш, 7а</t>
  </si>
  <si>
    <t>Владимир г, Судогодское ш, 23</t>
  </si>
  <si>
    <t>Владимир г, Судогодское ш, 23б</t>
  </si>
  <si>
    <t>Владимир г, Судогодское ш, 25а</t>
  </si>
  <si>
    <t>Владимир г, Тихонравова ул, 3А</t>
  </si>
  <si>
    <t>Владимир г, Тихонравова ул, 8</t>
  </si>
  <si>
    <t>Владимир г, Труда ул, 11</t>
  </si>
  <si>
    <t>Владимир г, Фатьянова ул, 27</t>
  </si>
  <si>
    <t>Владимир г, Фейгина ул, 2/20</t>
  </si>
  <si>
    <t>Владимир г, Заклязьменский п, Центральная ул, 18</t>
  </si>
  <si>
    <t>Владимир г, Чапаева ул, 5</t>
  </si>
  <si>
    <t>Владимир г, Коммунар мкр, Школьная ул, 4</t>
  </si>
  <si>
    <t>Владимир г, Балакирева ул, 28</t>
  </si>
  <si>
    <t>Владимир г, Балакирева ул, 41а</t>
  </si>
  <si>
    <t>Владимир г, Балакирева ул, 43д</t>
  </si>
  <si>
    <t>Владимир г, Безыменского ул, 5б</t>
  </si>
  <si>
    <t>Владимир г, Безыменского ул, 10а</t>
  </si>
  <si>
    <t>Владимир г, Безыменского ул, 10б</t>
  </si>
  <si>
    <t>Владимир г, Василисина ул, 10в</t>
  </si>
  <si>
    <t>Владимир г, Вокзальная ул, 71</t>
  </si>
  <si>
    <t>Владимир г, Диктора Левитана ул, 3Б</t>
  </si>
  <si>
    <t>Владимир г, Диктора Левитана ул, 4А</t>
  </si>
  <si>
    <t>Владимир г, Диктора Левитана ул, 33</t>
  </si>
  <si>
    <t>Владимир г, Добросельская ул, 4</t>
  </si>
  <si>
    <t>Владимир г, Добросельская ул, 167б</t>
  </si>
  <si>
    <t>Владимир г, Добросельская ул, 207а</t>
  </si>
  <si>
    <t>Владимир г, Добросельская ул, 205</t>
  </si>
  <si>
    <t>Владимир г, Добросельская ул, 211а</t>
  </si>
  <si>
    <t>Владимир г, Лакина ул, 137А</t>
  </si>
  <si>
    <t>Владимир г, Лакина ул, 147Б</t>
  </si>
  <si>
    <t>Владимир г, Ленина пр-кт, 62</t>
  </si>
  <si>
    <t>Владимир г, Мира ул, 32Б</t>
  </si>
  <si>
    <t>Владимир г, Мира ул, 42</t>
  </si>
  <si>
    <t>Владимир г, Михайловская ул, 20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</si>
  <si>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</si>
  <si>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</si>
  <si>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</si>
  <si>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Полины Осипенко ул, 20</t>
  </si>
  <si>
    <t>Владимир г, Растопчина ул, 17</t>
  </si>
  <si>
    <t>Владимир г, Спасское с, Садовая ул, 1</t>
  </si>
  <si>
    <t>Владимир г, Энергетик мкр, Совхозная ул, 4</t>
  </si>
  <si>
    <t>Владимир г, Солнечная ул, 52</t>
  </si>
  <si>
    <t>Владимир г, Стасова ул, 1/36</t>
  </si>
  <si>
    <t>Владимир г, Стрелецкая ул, 27Б</t>
  </si>
  <si>
    <t>Владимир г, Строителей пр-кт, 30</t>
  </si>
  <si>
    <t>Владимир г, Студенческая ул, 1</t>
  </si>
  <si>
    <t>Владимир г, Судогодское ш, 5а</t>
  </si>
  <si>
    <t>Владимир г, Суздальский пр-кт, 17а</t>
  </si>
  <si>
    <t>Владимир г, Тракторная ул, 14</t>
  </si>
  <si>
    <t>Владимир г, Усти-на-Лабе ул, 22</t>
  </si>
  <si>
    <t>Владимир г, Алябьева ул, 23а</t>
  </si>
  <si>
    <t>Владимир г, Балакирева ул, 29</t>
  </si>
  <si>
    <t>Владимир г, Безыменского ул, 21б</t>
  </si>
  <si>
    <t>Владимир г, Верхняя Дуброва ул, 38В</t>
  </si>
  <si>
    <t>Владимир г, Добросельская ул, 161а</t>
  </si>
  <si>
    <t>Владимир г, Егорова ул, 6</t>
  </si>
  <si>
    <t>Владимир г, Жуковского ул, 2</t>
  </si>
  <si>
    <t>Владимир г, Жуковского ул, 8Б</t>
  </si>
  <si>
    <t>Владимир г, Казарменная ул, 5</t>
  </si>
  <si>
    <t>Владимир г, Каманина ул, 14</t>
  </si>
  <si>
    <t>Владимир г, Красноармейская ул, 24</t>
  </si>
  <si>
    <t>Владимир г, Краснознаменная ул, 8А</t>
  </si>
  <si>
    <t>Владимир г, Лакина ул, 129В</t>
  </si>
  <si>
    <t>Владимир г, Лакина ул, 129Г</t>
  </si>
  <si>
    <t>Владимир г, Лакина ул, 153</t>
  </si>
  <si>
    <t>Владимир г, Ленина пр-кт, 35Б</t>
  </si>
  <si>
    <t>Владимир г, Ленина пр-кт, 67Б</t>
  </si>
  <si>
    <t>Владимир г, Ново-Ямская ул, 23</t>
  </si>
  <si>
    <t>Владимир г, Ново-Ямской пер, 4б</t>
  </si>
  <si>
    <t>Владимир г, Октябрьский пр-кт, 12</t>
  </si>
  <si>
    <t>Владимир г, Октябрьский пр-кт, 41</t>
  </si>
  <si>
    <t>Владимир г, Полины Осипенко ул, 1</t>
  </si>
  <si>
    <t>Владимир г, Помпецкий пер, 1</t>
  </si>
  <si>
    <t>Владимир г, Растопчина ул, 29</t>
  </si>
  <si>
    <t>Владимир г, Строителей пр-кт, 25</t>
  </si>
  <si>
    <t>Владимир г, Строителей ул, 6А</t>
  </si>
  <si>
    <t>Владимир г, Строителей ул, 10А</t>
  </si>
  <si>
    <t>Владимир г, Суворова ул, 1а</t>
  </si>
  <si>
    <t>Владимир г, Фатьянова ул, 24</t>
  </si>
  <si>
    <t>Владимир г, Энергетик мкр, Энергетиков ул, 11Б</t>
  </si>
  <si>
    <t>Владимир г, Юбилейная ул, 34</t>
  </si>
  <si>
    <t>Александров г, 1-я Лесная ул, 6</t>
  </si>
  <si>
    <t>Александров г, Гагарина ул, 1 корп. 1</t>
  </si>
  <si>
    <t>Александров г, Гагарина ул, 15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</si>
  <si>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</si>
  <si>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</si>
  <si>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</si>
  <si>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Королева ул, 7</t>
  </si>
  <si>
    <t>Александров г, Королева ул, 9</t>
  </si>
  <si>
    <t>Александров г, Красный Переулок ул, 25 корп. 2</t>
  </si>
  <si>
    <t>Александров г, Красный Переулок ул, 4</t>
  </si>
  <si>
    <t>Александров г, Красный Переулок ул, 9</t>
  </si>
  <si>
    <t>Александров г, Ленина ул, 32</t>
  </si>
  <si>
    <t>Александров г, Маяковского ул, 1</t>
  </si>
  <si>
    <t>Александров г, Маяковского ул, 38</t>
  </si>
  <si>
    <t>Александров г, Маяковского ул, 7</t>
  </si>
  <si>
    <t>Александров г, Октябрьская ул, 12</t>
  </si>
  <si>
    <t>Александров г, П.Топоркова ул, 5</t>
  </si>
  <si>
    <t>Александров г, Перфильева ул, 10</t>
  </si>
  <si>
    <t>Александров г, Революции ул, 48</t>
  </si>
  <si>
    <t>Александров г, Революции ул, 51</t>
  </si>
  <si>
    <t>Александров г, Революции ул, 57</t>
  </si>
  <si>
    <t>Александров г, Революции ул, 87</t>
  </si>
  <si>
    <t>Александров г, Свердлова ул, 39 корп. 1</t>
  </si>
  <si>
    <t>Александров г, Свердлова ул, 39</t>
  </si>
  <si>
    <t>Александров г, Советская ул, 23</t>
  </si>
  <si>
    <t>Александров г, Терешковой ул, 1</t>
  </si>
  <si>
    <t>Александров г, Терешковой ул, 13 корп. 3</t>
  </si>
  <si>
    <t>Александров г, Терешковой ул, 2 корп. 2</t>
  </si>
  <si>
    <t>Александров г, Фабрика Калинина ул, 22</t>
  </si>
  <si>
    <t>Александровский р-н, Балакирево пгт, Юго-Западный кв-л, 22</t>
  </si>
  <si>
    <t>Александровский р-н, Карабаново г, Карпова ул, 1</t>
  </si>
  <si>
    <t>Александровский р-н, Карабаново г, Мира ул, 13</t>
  </si>
  <si>
    <t>Александровский р-н, Карабаново г, Мира ул, 17</t>
  </si>
  <si>
    <t>Александровский р-н, Карабаново г, Ногина ул, 13</t>
  </si>
  <si>
    <t>Александровский р-н, Карабаново г, Почтовая ул, 19</t>
  </si>
  <si>
    <t>Александровский р-н, Карабаново г, Почтовая ул, 20</t>
  </si>
  <si>
    <t>Александровский р-н, Карабаново г, Чулкова ул, 1</t>
  </si>
  <si>
    <t>Александровский р-н, Струнино г, Больничный проезд, 11</t>
  </si>
  <si>
    <t>Александровский р-н, Струнино г, Больничный проезд, 15</t>
  </si>
  <si>
    <t>Александровский р-н, Струнино г, Больничный проезд, 8</t>
  </si>
  <si>
    <t>Александровский р-н, Струнино г, Дубки кв-л, 9</t>
  </si>
  <si>
    <t>Александровский р-н, Струнино г, Заречная ул, 1а</t>
  </si>
  <si>
    <t>Александровский р-н, Струнино г, Чкалова пер, 1</t>
  </si>
  <si>
    <t>Вязники г, Дечинский мкр, 14</t>
  </si>
  <si>
    <t>Вязники г, Дечинский мкр, 2</t>
  </si>
  <si>
    <t>Вязники г, Ефимьево ул, 10</t>
  </si>
  <si>
    <t>Вязники г, Калинина ул, 7</t>
  </si>
  <si>
    <t>Вязники г, Л.Толстого ул, 2/26</t>
  </si>
  <si>
    <t>Вязники г, Л.Толстого ул, 51/22</t>
  </si>
  <si>
    <t>Вязники г, Ленина ул, 6</t>
  </si>
  <si>
    <t>Вязники г, Металлистов ул, 12</t>
  </si>
  <si>
    <t>Вязники г, Металлистов ул, 14</t>
  </si>
  <si>
    <t>Вязники г, Металлистов ул, 16</t>
  </si>
  <si>
    <t>Вязники г, Металлистов ул, 19</t>
  </si>
  <si>
    <t>Вязники г, Нововязники мкр, Механизаторов ул, 108</t>
  </si>
  <si>
    <t>Вязники г, Нововязники мкр, Текстильная ул, 1</t>
  </si>
  <si>
    <t>Вязники г, Нововязники мкр, Южная ул, 11</t>
  </si>
  <si>
    <t>Вязники г, Советская ул, 60/2</t>
  </si>
  <si>
    <t>Вязниковский р-н, Барское Татарово с, Совхозная ул, 15</t>
  </si>
  <si>
    <t>Вязниковский р-н, Мстёра ст, Дома подстанции ул, 1</t>
  </si>
  <si>
    <t>Вязниковский р-н, Никологоры п, 1-я Пролетарская ул, 59</t>
  </si>
  <si>
    <t>Вязниковский р-н, Никологоры п, Механическая ул, 55</t>
  </si>
  <si>
    <t>Вязниковский р-н, Никологоры п, Подгорье ул, 13</t>
  </si>
  <si>
    <t>Вязниковский р-н, Никологоры п, Юбилейная ул, 7б</t>
  </si>
  <si>
    <t>Вязниковский р-н, Октябрьская д, Садовая ул, 2</t>
  </si>
  <si>
    <t>Вязниковский р-н, Октябрьский п, Клубная ул, 4</t>
  </si>
  <si>
    <t>Вязниковский р-н, Октябрьский п, Маяковского ул, 3а</t>
  </si>
  <si>
    <t>Вязниковский р-н, Паустово д, Текстильщиков ул, 10</t>
  </si>
  <si>
    <t>Вязниковский р-н, Паустово д, Текстильщиков ул, 17</t>
  </si>
  <si>
    <t>Вязниковский р-н, Паустово д, Фабричная ул, 6</t>
  </si>
  <si>
    <t>Вязниковский р-н, Пески д, Новая ул, 6</t>
  </si>
  <si>
    <t>Вязниковский р-н, Пески д, Новая ул, 7</t>
  </si>
  <si>
    <t>Вязниковский р-н, Сергиевы Горки с, Садовая ул, 4</t>
  </si>
  <si>
    <t>Вязниковский р-н, Серково д, Новая ул, 2</t>
  </si>
  <si>
    <t>Вязниковский р-н, Степанцево п, Ленина ул, 16</t>
  </si>
  <si>
    <t>Вязниковский р-н, Степанцево п, Совхозная ул, 4</t>
  </si>
  <si>
    <t>Вязниковский р-н, Центральный п, Главная ул, 18</t>
  </si>
  <si>
    <t>Вязниковский р-н, Центральный п, Клубная ул, 4</t>
  </si>
  <si>
    <t>Камешково г, Карла Маркса ул, 62</t>
  </si>
  <si>
    <t>Камешково г, Комсомольская пл, 10б</t>
  </si>
  <si>
    <t>Камешково г, Смурова ул, 7</t>
  </si>
  <si>
    <t>Камешково г, Советская ул, 2</t>
  </si>
  <si>
    <t>Камешковский р-н, Гатиха с, Шоссейная ул, 1</t>
  </si>
  <si>
    <t>Камешковский р-н, им Максима Горького п, Морозова ул, 4</t>
  </si>
  <si>
    <t>Камешковский р-н, им Максима Горького п, Шоссейная ул, 2</t>
  </si>
  <si>
    <t>Камешковский р-н, Коверино с, Садовая ул, 5</t>
  </si>
  <si>
    <t>Камешковский р-н, Новки п, Чапаева ул, 13</t>
  </si>
  <si>
    <t>Камешковский р-н, Новки п, Чапаева ул, 21</t>
  </si>
  <si>
    <t>ООО УК "Селиваново"</t>
  </si>
  <si>
    <t>ТСЖ "Королева 9"</t>
  </si>
  <si>
    <t>ООО "Перспектива"</t>
  </si>
  <si>
    <t>ООО "Содружество"</t>
  </si>
  <si>
    <t>ООО "РСК"</t>
  </si>
  <si>
    <t>ООО "ЖКХ "УЮТ"</t>
  </si>
  <si>
    <t>ТСЖ "Калина"</t>
  </si>
  <si>
    <t>ООО "Балремстрой"</t>
  </si>
  <si>
    <t>ООО "ЖКО"</t>
  </si>
  <si>
    <t>ООО "Потенциал"</t>
  </si>
  <si>
    <t>ООО "Алдега"</t>
  </si>
  <si>
    <t>ООО "Содружество С"</t>
  </si>
  <si>
    <t>УК "НУК"</t>
  </si>
  <si>
    <t>ТСЖ "Совхозное"</t>
  </si>
  <si>
    <t>МУП "ЖКС"</t>
  </si>
  <si>
    <t>ТСЖ "Ефимьево 10"</t>
  </si>
  <si>
    <t>ООО "ЖЭК № 3"</t>
  </si>
  <si>
    <t>ТСЖ "Волна"</t>
  </si>
  <si>
    <t>ООО "ЖЭК"Никологоры"</t>
  </si>
  <si>
    <t>ТСЖ "Южная 11"</t>
  </si>
  <si>
    <t>ТСЖ "Березка"</t>
  </si>
  <si>
    <t>Бетонные</t>
  </si>
  <si>
    <t>ТСЖ "Степанцевское"</t>
  </si>
  <si>
    <t>ООО "МП "Альтернатива"</t>
  </si>
  <si>
    <t>ООО"Жилфонд"</t>
  </si>
  <si>
    <t>ООО "Уют"</t>
  </si>
  <si>
    <t>ООО "Надежда"</t>
  </si>
  <si>
    <t xml:space="preserve"> </t>
  </si>
  <si>
    <t>Приложение к Таблице №1</t>
  </si>
  <si>
    <t xml:space="preserve">Источники финансирования </t>
  </si>
  <si>
    <t xml:space="preserve">Всего </t>
  </si>
  <si>
    <t>в том числе: Фонд содействия реформированию жилищно-коммунального хозяйства</t>
  </si>
  <si>
    <t>Областной бюджет</t>
  </si>
  <si>
    <t>Местные бюджеты</t>
  </si>
  <si>
    <t>Средства собственников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</si>
  <si>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</t>
  </si>
  <si>
    <t>Объем финансирования в 2020 г., руб.</t>
  </si>
  <si>
    <t>Объем финансирования в 2021 г., руб.</t>
  </si>
  <si>
    <t>Объем финансирования в 2022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</si>
  <si>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</si>
  <si>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</si>
  <si>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</si>
  <si>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</si>
  <si>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</si>
  <si>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</si>
  <si>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</si>
  <si>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2020-2022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</si>
  <si>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 </t>
  </si>
  <si>
    <t>Х</t>
  </si>
  <si>
    <t>Итого по сводному краткосрочному плану на 2020-2022 годы</t>
  </si>
  <si>
    <t>Итого по сводному краткосрочному плану на 2020 год</t>
  </si>
  <si>
    <t>Итого по сводному краткосрочному плану на 2021 год</t>
  </si>
  <si>
    <t>Итого по сводному краткосрочному плану на 2022 год</t>
  </si>
  <si>
    <t xml:space="preserve">Итого по город Гусь-Хрустальный  </t>
  </si>
  <si>
    <t xml:space="preserve">Итого по округ Муром  </t>
  </si>
  <si>
    <t xml:space="preserve">Итого по ЗАТО город Радужный  </t>
  </si>
  <si>
    <t>Вязниковский р-н, Никологоры п, Красноармейский пер, 1</t>
  </si>
  <si>
    <t>Итого по город Ковров</t>
  </si>
  <si>
    <t>Ковров г, Абельмана ул, 46</t>
  </si>
  <si>
    <t>Ковров г, Брюсова проезд, 4</t>
  </si>
  <si>
    <t>Ковров г, Грибоедова ул, 119</t>
  </si>
  <si>
    <t>Ковров г, Запольная ул, 26</t>
  </si>
  <si>
    <t>Ковров г, Зои Космодемьянской ул, 26/1</t>
  </si>
  <si>
    <t>Ковров г, Кирова ул, 73</t>
  </si>
  <si>
    <t>Ковров г, Кирова ул, 77</t>
  </si>
  <si>
    <t>Ковров г, Ковров-8 тер, 2</t>
  </si>
  <si>
    <t>Ковров г, Куйбышева ул, 11</t>
  </si>
  <si>
    <t>Ковров г, Ленина пр-кт, 23</t>
  </si>
  <si>
    <t>Ковров г, Муромская ул, 9</t>
  </si>
  <si>
    <t>Ковров г, Социалистическая ул, 10</t>
  </si>
  <si>
    <t>Ковров г, Ватутина ул, 2а</t>
  </si>
  <si>
    <t>Ковров г, Дегтярева ул, 164</t>
  </si>
  <si>
    <t>Ковров г, Еловая ул, 82/2</t>
  </si>
  <si>
    <t>Ковров г, Железнодорожная ул, 55</t>
  </si>
  <si>
    <t>Ковров г, Маяковского ул, 79</t>
  </si>
  <si>
    <t>Ковров г, Пугачева ул, 9</t>
  </si>
  <si>
    <t>Ковров г, Солнечная ул, 2</t>
  </si>
  <si>
    <t>Ковров г, Строителей ул, 5</t>
  </si>
  <si>
    <t xml:space="preserve">Итого по город Ковров </t>
  </si>
  <si>
    <t>Ковров г, Барсукова ул, 14а</t>
  </si>
  <si>
    <t>Ковров г, Васильева ул, 14а</t>
  </si>
  <si>
    <t>Ковров г, Ватутина ул, 2в</t>
  </si>
  <si>
    <t>Ковров г, Еловая ул, 82/3</t>
  </si>
  <si>
    <t>Ковров г, Клязьменская ул, 10</t>
  </si>
  <si>
    <t>Ковров г, Ковров-8 тер, 1</t>
  </si>
  <si>
    <t>Ковров г, Ковров-8 тер, 6</t>
  </si>
  <si>
    <t>Ковров г, Муромская ул, 7</t>
  </si>
  <si>
    <t>Ковров г, Сосновая ул, 18</t>
  </si>
  <si>
    <t>Ковров г, Федорова ул, 91</t>
  </si>
  <si>
    <t>Ковровский р-н, Мелехово пгт, Школьный пер, 26</t>
  </si>
  <si>
    <t>Ковровский р-н, Новый п, Першутова ул, 4</t>
  </si>
  <si>
    <t>Суздальский р-н, Гавриловское с, Школьная ул, 17</t>
  </si>
  <si>
    <t>Камешковский р-н, Лубенцы д, 66</t>
  </si>
  <si>
    <t>Петушинский р-н, Покров г, 3 Интернационала ул, 79а</t>
  </si>
  <si>
    <t>Владимир г, Каманина ул, 22</t>
  </si>
  <si>
    <t>Владимир г, Луначарского ул, 39</t>
  </si>
  <si>
    <t>Владимир г, Совхоз Вышка ул, 10</t>
  </si>
  <si>
    <t>Владимир г, Нижняя Дуброва ул, 22</t>
  </si>
  <si>
    <t>ООО "УК "Веста"</t>
  </si>
  <si>
    <t>ООО "ЖЭЦ-управление"</t>
  </si>
  <si>
    <t>ООО УМД "Континент"</t>
  </si>
  <si>
    <t>ООО ЖКО "РОСКО"</t>
  </si>
  <si>
    <t>ООО "КЭЧ"</t>
  </si>
  <si>
    <t>ООО УК "Согласие"</t>
  </si>
  <si>
    <t>ООО "УК "ВИКА"</t>
  </si>
  <si>
    <t>ООО УК "Жилсервис"</t>
  </si>
  <si>
    <t>ООО "УК "Восточное"</t>
  </si>
  <si>
    <t>ООО "Комсервис+"</t>
  </si>
  <si>
    <t>ЖСК 9</t>
  </si>
  <si>
    <t xml:space="preserve"> "Новый-2" </t>
  </si>
  <si>
    <t>Ковров г, Зои Космодемьянской ул, 21</t>
  </si>
  <si>
    <t>Муром г, Владимирское ш, 12</t>
  </si>
  <si>
    <t>Итого по город Александров</t>
  </si>
  <si>
    <t>Итого по поселок Балакирево</t>
  </si>
  <si>
    <t>Итого по город Карабаново</t>
  </si>
  <si>
    <t>Итого по город Струнино</t>
  </si>
  <si>
    <t>Итого по поселок Никологоры</t>
  </si>
  <si>
    <t>Итого по Степанцевское</t>
  </si>
  <si>
    <t>Итого по Паустовское</t>
  </si>
  <si>
    <t>Итого по Октябрьское</t>
  </si>
  <si>
    <t>Итого по город Вязники</t>
  </si>
  <si>
    <t>Итого по город Гороховец</t>
  </si>
  <si>
    <t>Итого по Куприяновское</t>
  </si>
  <si>
    <t>Итого по Денисовское</t>
  </si>
  <si>
    <t>Итого по поселок Анопино</t>
  </si>
  <si>
    <t>Итого по город Камешково</t>
  </si>
  <si>
    <t>Итого по Вахромеевское</t>
  </si>
  <si>
    <t>Итого по Сергеихинское</t>
  </si>
  <si>
    <t>Итого по город Киржач</t>
  </si>
  <si>
    <t>Итого по Филипповское</t>
  </si>
  <si>
    <t>Итого по Першинское</t>
  </si>
  <si>
    <t>Итого по поселок Мелехово</t>
  </si>
  <si>
    <t>Итого по Малыгинское</t>
  </si>
  <si>
    <t>Итого по Новосельское</t>
  </si>
  <si>
    <t>Итого по Клязьминское</t>
  </si>
  <si>
    <t>Итого по город Кольчугино</t>
  </si>
  <si>
    <t>Итого по Раздольевское</t>
  </si>
  <si>
    <t>Итого по город Меленки</t>
  </si>
  <si>
    <t>Итого по Нагорное</t>
  </si>
  <si>
    <t>Итого по поселок Вольгинский</t>
  </si>
  <si>
    <t>Итого по город Покров</t>
  </si>
  <si>
    <t>Итого по город Костерево</t>
  </si>
  <si>
    <t>Итого по поселок Городищи</t>
  </si>
  <si>
    <t>Итого по город Петушки</t>
  </si>
  <si>
    <t>Итого по поселок Красная Горбатка</t>
  </si>
  <si>
    <t>Итого по Малышевское</t>
  </si>
  <si>
    <t>Итого по Воршинское</t>
  </si>
  <si>
    <t>Итого по Черкутинское</t>
  </si>
  <si>
    <t>Итого по поселок Ставрово</t>
  </si>
  <si>
    <t>Итого по город Лакинск</t>
  </si>
  <si>
    <t>Итого по город Собинка</t>
  </si>
  <si>
    <t>Итого по город Судогда</t>
  </si>
  <si>
    <t>Итого по Головинское</t>
  </si>
  <si>
    <t>Итого по Мошокское</t>
  </si>
  <si>
    <t>Итого по Муромцевское</t>
  </si>
  <si>
    <t>Итого по город Суздаль</t>
  </si>
  <si>
    <t>Итого по Боголюбовское</t>
  </si>
  <si>
    <t>Итого по Новоалександровское</t>
  </si>
  <si>
    <t>Итого по Селецкое</t>
  </si>
  <si>
    <t>Итого по город Юрьев-Польский</t>
  </si>
  <si>
    <t>Итого по Небыловское</t>
  </si>
  <si>
    <t>Итого по Симское</t>
  </si>
  <si>
    <t>Итого по Красносельское</t>
  </si>
  <si>
    <t>Итого по поселок Мстера</t>
  </si>
  <si>
    <t>Итого по Фоминское</t>
  </si>
  <si>
    <t>Итого по поселок Добрятино</t>
  </si>
  <si>
    <t>Итого по поселок Великодворский</t>
  </si>
  <si>
    <t>Итого по Брызгаловское</t>
  </si>
  <si>
    <t>Итого по Ивановское</t>
  </si>
  <si>
    <t>Итого по Бавленское</t>
  </si>
  <si>
    <t>Итого по Ильинское</t>
  </si>
  <si>
    <t>Итого по Ляховское</t>
  </si>
  <si>
    <t>Итого по Дмитриевогорское</t>
  </si>
  <si>
    <t>Итого по Петушинское</t>
  </si>
  <si>
    <t>Итого по Куриловское</t>
  </si>
  <si>
    <t>Итого по Толпуховское</t>
  </si>
  <si>
    <t>Итого по Вяткинское</t>
  </si>
  <si>
    <t>Итого по Павловское</t>
  </si>
  <si>
    <t>Итого по Андреевское</t>
  </si>
  <si>
    <t>Итого по Копнинское</t>
  </si>
  <si>
    <t>Итого по Пекшинское</t>
  </si>
  <si>
    <t>Итого по поселок Мстёра</t>
  </si>
  <si>
    <t>Итого по город Курлово</t>
  </si>
  <si>
    <t>Итого по поселок Иванищи</t>
  </si>
  <si>
    <t>Итого по Пенкинское</t>
  </si>
  <si>
    <t>Итого по Флорищинское</t>
  </si>
  <si>
    <t>Итого по Ковардицкое</t>
  </si>
  <si>
    <t>X</t>
  </si>
  <si>
    <t>Итого по Кипревское</t>
  </si>
  <si>
    <t xml:space="preserve">город Гусь-Хрустальный  </t>
  </si>
  <si>
    <t xml:space="preserve">округ Муром  </t>
  </si>
  <si>
    <t xml:space="preserve">город Ковров </t>
  </si>
  <si>
    <t xml:space="preserve">ЗАТО город Радужный  </t>
  </si>
  <si>
    <t>город Александров</t>
  </si>
  <si>
    <t>поселок Балакирево</t>
  </si>
  <si>
    <t>город Карабаново</t>
  </si>
  <si>
    <t>город Струнино</t>
  </si>
  <si>
    <t>поселок Никологоры</t>
  </si>
  <si>
    <t>Степанцевское</t>
  </si>
  <si>
    <t>Паустовское</t>
  </si>
  <si>
    <t>поселок Мстёра</t>
  </si>
  <si>
    <t>Октябрьское</t>
  </si>
  <si>
    <t>город Вязники</t>
  </si>
  <si>
    <t>город Гороховец</t>
  </si>
  <si>
    <t>Куприяновское</t>
  </si>
  <si>
    <t>Денисовское</t>
  </si>
  <si>
    <t>город Курлово</t>
  </si>
  <si>
    <t>поселок Иванищи</t>
  </si>
  <si>
    <t>город Камешково</t>
  </si>
  <si>
    <t>Брызгаловское</t>
  </si>
  <si>
    <t>Сергеихинское</t>
  </si>
  <si>
    <t>Пенкинское</t>
  </si>
  <si>
    <t>город Киржач</t>
  </si>
  <si>
    <t>Клязьминское</t>
  </si>
  <si>
    <t>поселок Мелехово</t>
  </si>
  <si>
    <t>Малыгинское</t>
  </si>
  <si>
    <t>Новосельское</t>
  </si>
  <si>
    <t>город Кольчугино</t>
  </si>
  <si>
    <t>Раздольевское</t>
  </si>
  <si>
    <t>Флорищинское</t>
  </si>
  <si>
    <t>город Меленки</t>
  </si>
  <si>
    <t>Дмитриевогорское</t>
  </si>
  <si>
    <t>Ковардицкое</t>
  </si>
  <si>
    <t>Нагорное</t>
  </si>
  <si>
    <t>город Покров</t>
  </si>
  <si>
    <t>город Костерево</t>
  </si>
  <si>
    <t>поселок Городищи</t>
  </si>
  <si>
    <t>Пекшинское</t>
  </si>
  <si>
    <t>город Петушки</t>
  </si>
  <si>
    <t>поселок Вольгинский</t>
  </si>
  <si>
    <t>поселок Красная Горбатка</t>
  </si>
  <si>
    <t>Копнинское</t>
  </si>
  <si>
    <t>Толпуховское</t>
  </si>
  <si>
    <t>поселок Ставрово</t>
  </si>
  <si>
    <t>город Собинка</t>
  </si>
  <si>
    <t>город Судогда</t>
  </si>
  <si>
    <t>Андреевское</t>
  </si>
  <si>
    <t>Головинское</t>
  </si>
  <si>
    <t>Мошокское</t>
  </si>
  <si>
    <t>город Суздаль</t>
  </si>
  <si>
    <t>Боголюбовское</t>
  </si>
  <si>
    <t>Селецкое</t>
  </si>
  <si>
    <t>Павловское</t>
  </si>
  <si>
    <t>город Юрьев-Польский</t>
  </si>
  <si>
    <t>Небыловское</t>
  </si>
  <si>
    <t>город Ковров</t>
  </si>
  <si>
    <t>поселок Мстера</t>
  </si>
  <si>
    <t>Фоминское</t>
  </si>
  <si>
    <t>поселок Добрятино</t>
  </si>
  <si>
    <t>поселок Великодворский</t>
  </si>
  <si>
    <t>Вахромеевское</t>
  </si>
  <si>
    <t>Ивановское</t>
  </si>
  <si>
    <t>Бавленское</t>
  </si>
  <si>
    <t>Ильинское</t>
  </si>
  <si>
    <t>Ляховское</t>
  </si>
  <si>
    <t>Петушинское</t>
  </si>
  <si>
    <t>Воршинское</t>
  </si>
  <si>
    <t>Куриловское</t>
  </si>
  <si>
    <t>город Лакинск</t>
  </si>
  <si>
    <t>Вяткинское</t>
  </si>
  <si>
    <t>Муромцевское</t>
  </si>
  <si>
    <t>Новоалександровское</t>
  </si>
  <si>
    <t>Красносельское</t>
  </si>
  <si>
    <t>поселок Анопино</t>
  </si>
  <si>
    <t>Филипповское</t>
  </si>
  <si>
    <t>Кипревское</t>
  </si>
  <si>
    <t>Першинское</t>
  </si>
  <si>
    <t>Малышевское</t>
  </si>
  <si>
    <t>Черкутинское</t>
  </si>
  <si>
    <t>Симское</t>
  </si>
  <si>
    <t>Таблица №1</t>
  </si>
  <si>
    <t>к сводному краткосрочному плану реализации
 региональной программы капитального ремонта общего
 имущества в многоквартирных домах на 2020-2022 годы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</si>
  <si>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2020 - 2022 годы</t>
  </si>
  <si>
    <t>Приложение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</si>
  <si>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</si>
  <si>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</si>
  <si>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</si>
  <si>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</si>
  <si>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</si>
  <si>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</si>
  <si>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2020 - 2022 годы *  **</t>
  </si>
  <si>
    <t>виды, установленные ч.1 ст.166 Жилищного Кодекса РФ</t>
  </si>
  <si>
    <t xml:space="preserve">город Владимир  </t>
  </si>
  <si>
    <t>ООО "ЖЭЦ-Управление" </t>
  </si>
  <si>
    <t>ООО "Универсалстрой"</t>
  </si>
  <si>
    <t>ООО УК "Старый город"</t>
  </si>
  <si>
    <t>ООО "Фортуна"</t>
  </si>
  <si>
    <t>ООО "НУК"</t>
  </si>
  <si>
    <t>ООО "Содружество-С"</t>
  </si>
  <si>
    <t xml:space="preserve">ООО УК "Теплый дом" </t>
  </si>
  <si>
    <t>ООО "Комстройсервис"</t>
  </si>
  <si>
    <t>ООО "Жилищник" г.Суздаль</t>
  </si>
  <si>
    <t>ООО УК "Влад-комстрой"</t>
  </si>
  <si>
    <t>ООО "Оникс"</t>
  </si>
  <si>
    <t>ООО "ЖЭК "Никологоры"</t>
  </si>
  <si>
    <t>ООО "Лидер"</t>
  </si>
  <si>
    <t>ООО "Плес+"</t>
  </si>
  <si>
    <t>Количество жителей, зарегистрированных в МКД на          дату утверждения краткосрочного плана</t>
  </si>
  <si>
    <t>в том числе жилых           помещений, находящихся в собственности граждан</t>
  </si>
  <si>
    <t>Способ формирования фонда         капитального ремонта (РО - счет регионального оператора, СС -           специальный счет)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</si>
  <si>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</si>
  <si>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за счет средств         собственников помещений в МКД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</si>
  <si>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2020 - 2022 годы определены таблицей №1 к сводному краткосрочному плану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</si>
  <si>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</si>
  <si>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</si>
  <si>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</si>
  <si>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капитальный ремонт внутридомовых инженерных систем вентиляции и дымоудаления при капитальном ремонте         крыш</t>
  </si>
  <si>
    <t>ремонт выпусков системы водоотведения до первого смотрового колодца при     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</si>
  <si>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       (тепловой энергии, горячей и холодной воды, электрической энергии, газа), с                       оборудованием устройств автоматизации и диспетчеризации, при проведении              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</si>
  <si>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             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</si>
  <si>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</si>
  <si>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</si>
  <si>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>Многоквартирные дома, имеющие полноту собираемости взносов на капитальный ремонт в объеме 100 % и выше от сумм начисленных взносов на капитальный ремонт</t>
  </si>
  <si>
    <t>Александров г, Лермонтова ул, 13</t>
  </si>
  <si>
    <t>Владимир г, Дворянская ул, 15</t>
  </si>
  <si>
    <t>Владимир г, Алябьева ул, 17А</t>
  </si>
  <si>
    <t>Владимир г, Алябьева ул, 9</t>
  </si>
  <si>
    <t>Гороховец г, Краснова ул, 8</t>
  </si>
  <si>
    <t>Гусь-Хрустальный г, Орловская ул, 24</t>
  </si>
  <si>
    <t>Гусь-Хрустальный г, Заводской пер, 8</t>
  </si>
  <si>
    <t>Киржач г, Гастелло ул, 1</t>
  </si>
  <si>
    <t>Ковров г, Грибоедова ул, 70</t>
  </si>
  <si>
    <t>Кольчугино г, Ким ул, 18</t>
  </si>
  <si>
    <t>Меленки г, Коминтерна ул, 104</t>
  </si>
  <si>
    <t>Муром г, Воровского ул, 99</t>
  </si>
  <si>
    <t>Муром г, Воровского ул, 16А</t>
  </si>
  <si>
    <t>Муром г, Экземплярского ул, 13А</t>
  </si>
  <si>
    <t>Собинский р-н, Ставрово п, Октябрьская ул, 109</t>
  </si>
  <si>
    <t>Суздальский р-н, Боголюбово п, Западная ул, 7</t>
  </si>
  <si>
    <t>Владимир г, Ново-Ямской пер, 6б</t>
  </si>
  <si>
    <t>Судогодский р-н, Муромцево п, Октябрьская ул, 13</t>
  </si>
  <si>
    <t>Собинский р-н, Асерхово п, Железнодорожная ул, 5</t>
  </si>
  <si>
    <t>2019-2021</t>
  </si>
  <si>
    <t>2017-2019</t>
  </si>
  <si>
    <t>2018-2020</t>
  </si>
  <si>
    <t>2020-2022</t>
  </si>
  <si>
    <t>2022-2024</t>
  </si>
  <si>
    <t>2021-2023</t>
  </si>
  <si>
    <t>2025-2027</t>
  </si>
  <si>
    <t>Киржач г, Красный Октябрь мкр, Фурманова ул, 22</t>
  </si>
  <si>
    <t>Итого по город Владимир</t>
  </si>
  <si>
    <t>Итого по город Гусь-Хрустальный</t>
  </si>
  <si>
    <t>Итого по город Муром</t>
  </si>
  <si>
    <t>Итого по Асерховское</t>
  </si>
  <si>
    <t>Итого по субъекту: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</si>
  <si>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</si>
  <si>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</si>
  <si>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</si>
  <si>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</si>
  <si>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</si>
  <si>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</si>
  <si>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ТСН "Дворянская-15"</t>
  </si>
  <si>
    <t>ООО "ЖРЭП №8"</t>
  </si>
  <si>
    <t>МУП города Владимиру "ГУК"</t>
  </si>
  <si>
    <t>"Березка"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</si>
  <si>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</si>
  <si>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</si>
  <si>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Количество
жителей,
зарегистрированных в МКД
на дату
утверждения
программы</t>
  </si>
  <si>
    <t>Владимир г, Алябьева ул, 25</t>
  </si>
  <si>
    <t>Владимир г, Строителей ул, 10</t>
  </si>
  <si>
    <t>Владимир г, Асаткина ул, 27</t>
  </si>
  <si>
    <t>Владимир г, Диктора Левитана ул, 49</t>
  </si>
  <si>
    <t>Вязники г, Металлистов ул, 23а</t>
  </si>
  <si>
    <t>Суздаль г, Гоголя ул, 45</t>
  </si>
  <si>
    <t>ООО"ЖЭК№3"</t>
  </si>
  <si>
    <t>ООО "Жилищник" </t>
  </si>
  <si>
    <t>ООО «ЖРЭП № 8»</t>
  </si>
  <si>
    <t>ООО «Жилищник»</t>
  </si>
  <si>
    <t>ООО УК «ЛЮКС»</t>
  </si>
  <si>
    <t>Ковров г, Пугачева ул, 29</t>
  </si>
  <si>
    <t>ООО "Жилищник-Центр" </t>
  </si>
  <si>
    <t>Владимир г, Березина ул, 3</t>
  </si>
  <si>
    <t>Суздальский р-н, Новое с, Молодежная ул, 1</t>
  </si>
  <si>
    <t>ООО "УК СОДРУЖЕСТВО"</t>
  </si>
  <si>
    <t>ТСН "СОГЛАСИЕ 108"</t>
  </si>
  <si>
    <t>ООО "УК"Меленковского района"</t>
  </si>
  <si>
    <t>ООО "ЖКХ"УЮТ"</t>
  </si>
  <si>
    <t>ООО "ЖЭК №4"</t>
  </si>
  <si>
    <t>Владимир г, Кирова ул, 1А</t>
  </si>
  <si>
    <t>Владимир г, Чапаева ул, 6</t>
  </si>
  <si>
    <t>Владимир г, Разина ул, 33</t>
  </si>
  <si>
    <t>ООО  «УК ЛЮКС»</t>
  </si>
  <si>
    <t xml:space="preserve">Итого по город Владимир  </t>
  </si>
  <si>
    <t>Юрьев-Польский р-н, Небылое с, Луговая ул, 1</t>
  </si>
  <si>
    <t>Александров г, Гагарина ул, 1</t>
  </si>
  <si>
    <t>Владимир г, Безыменского ул, 14</t>
  </si>
  <si>
    <t>Владимир г, Большая Нижегородская ул, 34</t>
  </si>
  <si>
    <t>Владимир г, Большая Нижегородская ул, 32</t>
  </si>
  <si>
    <t>Владимир г, Диктора Левитана ул, 1А</t>
  </si>
  <si>
    <t>Владимир г, Казарменная ул, 9</t>
  </si>
  <si>
    <t>Владимир г, Кирова ул, 9</t>
  </si>
  <si>
    <t>Владимир г, Комиссарова ул, 35а</t>
  </si>
  <si>
    <t>Владимир г, Красноармейская ул, 32</t>
  </si>
  <si>
    <t>Владимир г, Красноармейская ул, 43</t>
  </si>
  <si>
    <t>Владимир г, Лакина ул, 145</t>
  </si>
  <si>
    <t>Владимир г, Лакина ул, 157А</t>
  </si>
  <si>
    <t>Владимир г, Луначарского ул, 27</t>
  </si>
  <si>
    <t>Владимир г, Модорова ул, 6</t>
  </si>
  <si>
    <t>Владимир г, Октябрьский военный городок, 23</t>
  </si>
  <si>
    <t>Владимир г, Рабочая ул, 13</t>
  </si>
  <si>
    <t>Владимир г, Строителей пр-кт, 17</t>
  </si>
  <si>
    <t>Владимир г, Строителей пр-кт, 32</t>
  </si>
  <si>
    <t>Владимир г, Строителей пр-кт, 36</t>
  </si>
  <si>
    <t>Владимир г, Строителей пр-кт, 40</t>
  </si>
  <si>
    <t>Владимир г, Соколова-Соколенка ул, 22</t>
  </si>
  <si>
    <t>Владимир г, Суздальский пр-кт, 25</t>
  </si>
  <si>
    <t>Владимир г, Гагарина ул, 10</t>
  </si>
  <si>
    <t>Владимир г, 1-я Пионерская ул, 59</t>
  </si>
  <si>
    <t>Владимир г, Чайковского ул, 19/1</t>
  </si>
  <si>
    <t>Владимир г, Комиссарова ул, 12а</t>
  </si>
  <si>
    <t>Владимир г, Мира ул, 26</t>
  </si>
  <si>
    <t>Владимир г, 1-я Пионерская ул, 67</t>
  </si>
  <si>
    <t>Владимир г, Горького ул, 61</t>
  </si>
  <si>
    <t>Владимир г, Горького ул, 72</t>
  </si>
  <si>
    <t>Владимир г, Ильича ул, 7б</t>
  </si>
  <si>
    <t>Владимир г, Ильича ул, 13</t>
  </si>
  <si>
    <t>Владимир г, Северная ул, 15</t>
  </si>
  <si>
    <t>Владимир г, Труда ул, 14А</t>
  </si>
  <si>
    <t>Владимир г, Энергетик мкр, Энергетиков ул, 2Б</t>
  </si>
  <si>
    <t>Владимир г, Добросельская ул, 161</t>
  </si>
  <si>
    <t>Владимир г, Баумана ул, 4</t>
  </si>
  <si>
    <t>Владимир г, Даргомыжского ул, 20</t>
  </si>
  <si>
    <t>Владимир г, Электроприборовский проезд, 4</t>
  </si>
  <si>
    <t>Владимир г, Большая Нижегородская ул, 99а</t>
  </si>
  <si>
    <t>Гусь-Хрустальный г, Муравьева-Апостола ул, 10</t>
  </si>
  <si>
    <t>Гусь-Хрустальный г, 2-я Народная ул, 2</t>
  </si>
  <si>
    <t>Гусь-Хрустальный г, Луначарского ул, 7</t>
  </si>
  <si>
    <t>Гусь-Хрустальный г, Осьмова ул, 7</t>
  </si>
  <si>
    <t>Гусь-Хрустальный г, Осьмова ул, 8</t>
  </si>
  <si>
    <t>Гусь-Хрустальный г, Плеханова ул, 1</t>
  </si>
  <si>
    <t>Гусь-Хрустальный г, 50 лет Советской Власти пр-кт, 25</t>
  </si>
  <si>
    <t>Гусь-Хрустальный г, Гусевский п, Мира ул, 11</t>
  </si>
  <si>
    <t>Гусь-Хрустальный г, Революции ул, 17/7</t>
  </si>
  <si>
    <t>Гусь-Хрустальный г, Транспортная ул, 13</t>
  </si>
  <si>
    <t>Гусь-Хрустальный г, Красных Партизан ул, 72/29</t>
  </si>
  <si>
    <t>Гусь-Хрустальный г, Ломоносова ул, 2а/8а</t>
  </si>
  <si>
    <t>Гусь-Хрустальный г, Теплицкий пр-кт, 4</t>
  </si>
  <si>
    <t>Гусь-Хрустальный г, Гусевский п, Интернациональная ул, 10</t>
  </si>
  <si>
    <t>Муром г, Войкова ул, 9</t>
  </si>
  <si>
    <t>Муром г, Карла Маркса ул, 36</t>
  </si>
  <si>
    <t>Муром г, Меленковская ул, 9</t>
  </si>
  <si>
    <t>Муромский р-н, Механизаторов п, 52</t>
  </si>
  <si>
    <t>Муром г, Радиозаводское ш, 38А</t>
  </si>
  <si>
    <t>Муром г, Трудовая ул, 37</t>
  </si>
  <si>
    <t>Муром г, Артема ул, 1а</t>
  </si>
  <si>
    <t>Муром г, Заводская ул, 1</t>
  </si>
  <si>
    <t>Муром г, Куликова ул, 23</t>
  </si>
  <si>
    <t>Муромский р-н, Фабрики им П.Л.Войкова п, 23</t>
  </si>
  <si>
    <t>Муром г, Ковровская ул, 16</t>
  </si>
  <si>
    <t>Муром г, Пушкина ул, 1а</t>
  </si>
  <si>
    <t>Муром г, Ленина ул, 110</t>
  </si>
  <si>
    <t>Ковров г, 19 Партсъезда ул, 3</t>
  </si>
  <si>
    <t>Ковров г, Ковров-8 тер, 3</t>
  </si>
  <si>
    <t>Ковров г, Первомайская ул, 21</t>
  </si>
  <si>
    <t>Ковров г, Ковров-8 тер, 9</t>
  </si>
  <si>
    <t>Ковров г, Абельмана ул, 22</t>
  </si>
  <si>
    <t>Ковров г, Еловая ул, 86</t>
  </si>
  <si>
    <t>Ковров г, Кузнечная ул, 6А</t>
  </si>
  <si>
    <t>Ковров г, Пугачева ул, 35</t>
  </si>
  <si>
    <t>Ковров г, Волго-Донская ул, 6</t>
  </si>
  <si>
    <t>Ковров г, Туманова ул, 4</t>
  </si>
  <si>
    <t>Ковров г, Еловая ул, 82/1</t>
  </si>
  <si>
    <t>Радужный г, 1-й кв-л, 17</t>
  </si>
  <si>
    <t>Радужный г, 9-й кв-л, 8</t>
  </si>
  <si>
    <t>Александров г, Горького ул, 3</t>
  </si>
  <si>
    <t>Александров г, Лермонтова ул, 9</t>
  </si>
  <si>
    <t>Александров г, Ленина ул, 26</t>
  </si>
  <si>
    <t>Александров г, Стрелецкая Набережная ул, 1</t>
  </si>
  <si>
    <t>Александров г, Ческа-Липа ул, 2</t>
  </si>
  <si>
    <t>Александровский р-н, Карабаново г, Карпова ул, 3</t>
  </si>
  <si>
    <t>Александровский р-н, Лисавы д, Центральная ул, 2</t>
  </si>
  <si>
    <t>Александровский р-н, Струнино г, Дзержинского ул, 9</t>
  </si>
  <si>
    <t>Александров г, Кубасова ул, 5</t>
  </si>
  <si>
    <t>Александров г, Фабрика Калинина ул, 24</t>
  </si>
  <si>
    <t>Александров г, Ленина ул, 30</t>
  </si>
  <si>
    <t>Александров г, Революции ул, 40</t>
  </si>
  <si>
    <t>Александров г, Институтская ул, 12</t>
  </si>
  <si>
    <t>Александров г, Терешковой ул, 10</t>
  </si>
  <si>
    <t>Александров г, Совхоз Правда ул, 32</t>
  </si>
  <si>
    <t>Александровский р-н, Балакирево пгт, Юго-Западный кв-л, 6</t>
  </si>
  <si>
    <t>Александровский р-н, Балакирево пгт, 60 лет Октября ул, 2</t>
  </si>
  <si>
    <t>Александровский р-н, Балакирево пгт, Юго-Западный кв-л, 8</t>
  </si>
  <si>
    <t>Александровский р-н, Карабаново г, Садовая ул, 6</t>
  </si>
  <si>
    <t>Александровский р-н, Струнино г, Дубки кв-л, 6</t>
  </si>
  <si>
    <t>Вязники г, Мошина ул, 28</t>
  </si>
  <si>
    <t>Вязники г, Сергиевских ул, 19/9</t>
  </si>
  <si>
    <t>Вязниковский р-н, Степанцево п, Ленина ул, 5</t>
  </si>
  <si>
    <t>Вязниковский р-н, Степанцево п, Ленина ул, 6</t>
  </si>
  <si>
    <t>Вязниковский р-н, Степанцево п, Ленина ул, 13</t>
  </si>
  <si>
    <t>Вязниковский р-н, Эдон д, Советская ул, 28</t>
  </si>
  <si>
    <t>Вязники г, С.Лазо ул, 2</t>
  </si>
  <si>
    <t>Вязники г, Благовещенская ул, 42</t>
  </si>
  <si>
    <t>Вязники г, Ленина ул, 24</t>
  </si>
  <si>
    <t>Вязники г, Владимирская ул, 12/15</t>
  </si>
  <si>
    <t>Вязниковский р-н, Октябрьская д, Садовая ул, 1</t>
  </si>
  <si>
    <t>Вязниковский р-н, Паустово д, Текстильщиков ул, 15</t>
  </si>
  <si>
    <t>Гороховец г, Кирова ул, 5</t>
  </si>
  <si>
    <t>Гороховец г, Лермонтова ул, 4</t>
  </si>
  <si>
    <t>Гороховец г, Мира ул, 13</t>
  </si>
  <si>
    <t>Гороховец г, Кирова ул, 11</t>
  </si>
  <si>
    <t>Гороховец г, Льва Толстого ул, 46</t>
  </si>
  <si>
    <t>Гороховец г, Ленина ул, 29</t>
  </si>
  <si>
    <t>Гороховецкий р-н, Васильчиково д, 22</t>
  </si>
  <si>
    <t>Гороховецкий р-н, Пролетарский п, Новофабричная ул, 22</t>
  </si>
  <si>
    <t>Гороховецкий р-н, Арефино д, Совхозная ул, 1</t>
  </si>
  <si>
    <t>Камешково г, Молодежная ул, 11</t>
  </si>
  <si>
    <t>Камешковский р-н, им Максима Горького п, Морозова ул, 6</t>
  </si>
  <si>
    <t>Киржач г, Красный Октябрь мкр, Южный кв-л, 1</t>
  </si>
  <si>
    <t>Киржач г, Красный Октябрь мкр, Южный кв-л, 4</t>
  </si>
  <si>
    <t>Киржач г, Прибрежный кв-л, 3</t>
  </si>
  <si>
    <t>Киржач г, Привокзальная ул, 3</t>
  </si>
  <si>
    <t>Киржач г, Красный Октябрь мкр, Метленкова ул, 4</t>
  </si>
  <si>
    <t>Киржач г, Прибрежный кв-л, 4</t>
  </si>
  <si>
    <t>Киржачский р-н, Участок Мележи нп, ДРП-1 тер, 4</t>
  </si>
  <si>
    <t>Ковровский р-н, Новый п, Лесная ул, 3</t>
  </si>
  <si>
    <t>Ковровский р-н, Новый п, Школьная ул, 5</t>
  </si>
  <si>
    <t>Ковровский р-н, Малыгино п, Школьная ул, 60</t>
  </si>
  <si>
    <t>Ковровский р-н, Красный Октябрь п, Комсомольская ул, 1</t>
  </si>
  <si>
    <t>Кольчугино г, Коллективная ул, 35</t>
  </si>
  <si>
    <t>Кольчугино г, Щорса ул, 18</t>
  </si>
  <si>
    <t>Кольчугинский р-н, Бавлены п, Центральная ул, 8</t>
  </si>
  <si>
    <t>Меленки г, Красноармейская ул, 92</t>
  </si>
  <si>
    <t>Меленки г, Школьный пер, 4</t>
  </si>
  <si>
    <t>Меленки г, Коммунистическая ул, 28</t>
  </si>
  <si>
    <t>Петушинский р-н, Покров г, 3 Интернационала ул, 52а</t>
  </si>
  <si>
    <t>Петушинский р-н, Покров г, 3 Интернационала ул, 76</t>
  </si>
  <si>
    <t>Петушинский р-н, Покров г, Первомайская ул, 1</t>
  </si>
  <si>
    <t>Петушинский р-н, Покров г, Герасимова ул, 17</t>
  </si>
  <si>
    <t>Петушинский р-н, Покров г, Школьный проезд, 4А</t>
  </si>
  <si>
    <t>Петушки г, Прудная ул, 21</t>
  </si>
  <si>
    <t>Петушки г, Строителей ул, 4</t>
  </si>
  <si>
    <t>Петушки г, Московская ул, 21</t>
  </si>
  <si>
    <t>Петушки г, Вокзальная ул, 58</t>
  </si>
  <si>
    <t>Петушки г, Коммунальная ул, 1</t>
  </si>
  <si>
    <t>Петушинский р-н, Костерево г, им Горького ул, 14</t>
  </si>
  <si>
    <t>Петушинский р-н, Костерево г, Ленина ул, 7</t>
  </si>
  <si>
    <t>Петушинский р-н, Вольгинский п, Новосеменковская ул, 12</t>
  </si>
  <si>
    <t>Петушинский р-н, Воспушка д, Ленина ул, 2</t>
  </si>
  <si>
    <t>Собинский р-н, Лакинск г, 21 Партсъезда ул, 5</t>
  </si>
  <si>
    <t>Собинский р-н, Лакинск г, 21 Партсъезда ул, 9</t>
  </si>
  <si>
    <t>Собинский р-н, Лакинск г, Набережная ул, 5</t>
  </si>
  <si>
    <t>Итого по Колокшанское</t>
  </si>
  <si>
    <t>Собинский р-н, Колокша п, Центральная ул, 2</t>
  </si>
  <si>
    <t>Собинка г, Красная Звезда ул, 4</t>
  </si>
  <si>
    <t>Собинка г, Гагарина ул, 5</t>
  </si>
  <si>
    <t>Собинка г, Рабочий пр-кт, 17</t>
  </si>
  <si>
    <t>Собинский р-н, Ставрово п, Советская ул, 43</t>
  </si>
  <si>
    <t>Собинский р-н, Ставрово п, Ленина ул, 12</t>
  </si>
  <si>
    <t>Судогда г, Красная ул, 20</t>
  </si>
  <si>
    <t>Судогда г, Ленина ул, 54в</t>
  </si>
  <si>
    <t>Судогда г, Гагарина ул, 19</t>
  </si>
  <si>
    <t xml:space="preserve">Итого по Вяткинское </t>
  </si>
  <si>
    <t>Судогодский р-н, Гридино д, Молодежная ул, 10</t>
  </si>
  <si>
    <t>Суздаль г, Калинина ул, 3</t>
  </si>
  <si>
    <t>Суздаль г, Калинина ул, 1</t>
  </si>
  <si>
    <t>Суздаль г, Лоунская ул, 3</t>
  </si>
  <si>
    <t>Суздаль г, Лоунская ул, 5</t>
  </si>
  <si>
    <t>Юрьев-Польский г, Шибанкова ул, 142а</t>
  </si>
  <si>
    <t>Юрьев-Польский г, Чехова ул, 7А</t>
  </si>
  <si>
    <t>Юрьев-Польский г, Шибанкова ул, 8</t>
  </si>
  <si>
    <t>Юрьев-Польский г, Луговая ул, 41</t>
  </si>
  <si>
    <t>Юрьев-Польский р-н, Небылое с, Школьная ул, 9</t>
  </si>
  <si>
    <t>Итого по Краснопламенское</t>
  </si>
  <si>
    <t>Ковров г, Абельмана ул, 4</t>
  </si>
  <si>
    <t>Муром г, Первомайская ул, 101</t>
  </si>
  <si>
    <t xml:space="preserve">Итого по Денисовское </t>
  </si>
  <si>
    <t>Гороховецкий р-н, Чулково п, Парковая ул, 1</t>
  </si>
  <si>
    <t>Собинка г, Лакина ул, 9</t>
  </si>
  <si>
    <t>Собинский р-н, Лакинск г, Ленина пр-кт, 67</t>
  </si>
  <si>
    <t>Собинский р-н, Лакинск г, Советская ул, 63</t>
  </si>
  <si>
    <t>Гусь-Хрустальный г, 50 лет Советской Власти пр-кт, 43</t>
  </si>
  <si>
    <t>Гусь-Хрустальный г, Гусевский п, Пионерская ул, 15</t>
  </si>
  <si>
    <t>Гусь-Хрустальный г, Гусевский п, Октябрьская ул, 7</t>
  </si>
  <si>
    <t>Юрьев-Польский р-н, Сима с, Луговая ул, 3</t>
  </si>
  <si>
    <t>Юрьев-Польский р-н, Сима с, Луговая ул, 4</t>
  </si>
  <si>
    <t>Итого по Новлянское</t>
  </si>
  <si>
    <t>Селивановский р-н, Новлянка п, Молодежная ул, 4</t>
  </si>
  <si>
    <t>Муром г, Льва Толстого ул, 107</t>
  </si>
  <si>
    <t>Муром г, Куликова ул, 15</t>
  </si>
  <si>
    <t>Муром г, Кирова ул, 18</t>
  </si>
  <si>
    <t>Муром г, Лакина ул, 89</t>
  </si>
  <si>
    <t>Муром г, Кожевники ул, 11</t>
  </si>
  <si>
    <t>Собинский р-н, Ставрово п, Советская ул, 92А</t>
  </si>
  <si>
    <t>ООО "АТ плюс"</t>
  </si>
  <si>
    <t>ООО "УК "Жилсервис"</t>
  </si>
  <si>
    <t>ООО  "Управляющая компания №1"</t>
  </si>
  <si>
    <t>ООО "МКД - Сервис"</t>
  </si>
  <si>
    <t>МУП "АЭЛИТА"</t>
  </si>
  <si>
    <t>МУП "РСУ" г.Петушки</t>
  </si>
  <si>
    <t>ООО "Эксперт"</t>
  </si>
  <si>
    <t>МУП г Кольчугино Коммунальник</t>
  </si>
  <si>
    <t>ООО "КОМФОРТ"</t>
  </si>
  <si>
    <t>ООО"УК"Наш Дом"</t>
  </si>
  <si>
    <t xml:space="preserve">ООО"УК"Наш Дом" </t>
  </si>
  <si>
    <t>ИП Деркач В. Н. </t>
  </si>
  <si>
    <t>МУП "Коммунальщик"</t>
  </si>
  <si>
    <t xml:space="preserve">Блочные </t>
  </si>
  <si>
    <t>2001</t>
  </si>
  <si>
    <t>ООО РСК</t>
  </si>
  <si>
    <t>ООО "УК Содружество"</t>
  </si>
  <si>
    <t>ООО "ПОТЕНЦИАЛ"</t>
  </si>
  <si>
    <t>ООО"Жилтрест"</t>
  </si>
  <si>
    <t>ООО "УК СОДРУЖЕСТВО С"</t>
  </si>
  <si>
    <t>МКП Владимир ЖКХ</t>
  </si>
  <si>
    <t>Монолитные</t>
  </si>
  <si>
    <t>ООО «Мой дом»</t>
  </si>
  <si>
    <t>Непосредственное управление</t>
  </si>
  <si>
    <t>ООО «Жилищник-Центр»</t>
  </si>
  <si>
    <t>Каменные/блочные</t>
  </si>
  <si>
    <t>ООО "ЖКО" </t>
  </si>
  <si>
    <t>ООО "Новая управляющая компания"</t>
  </si>
  <si>
    <t>1957</t>
  </si>
  <si>
    <t>"Нить"</t>
  </si>
  <si>
    <t>ООО "Стройград"</t>
  </si>
  <si>
    <t>ООО "Монолит"</t>
  </si>
  <si>
    <t>ООО "УК Наш Дом"</t>
  </si>
  <si>
    <t>ООО "Уютный дом"</t>
  </si>
  <si>
    <t>ООО "Комсервис+" </t>
  </si>
  <si>
    <t>ООО "ЖЭК № 2"</t>
  </si>
  <si>
    <t>ООО "ЖЭК Никологоры"</t>
  </si>
  <si>
    <t>ООО "Степанцевское ЖКХ"</t>
  </si>
  <si>
    <t xml:space="preserve">ООО УК ЖКХ Собинского района </t>
  </si>
  <si>
    <t>ООО УК "Пономарев С.А." </t>
  </si>
  <si>
    <t>ООО"УК "Меленковского района </t>
  </si>
  <si>
    <t>ООО «Фортуна» </t>
  </si>
  <si>
    <t xml:space="preserve">ООО ДУК "Территория" </t>
  </si>
  <si>
    <t>ООО "Ремстрой Южный"</t>
  </si>
  <si>
    <t>Кирпичные/блочные</t>
  </si>
  <si>
    <t>ООО "Тепломир" </t>
  </si>
  <si>
    <t>ООО УК "Вика"</t>
  </si>
  <si>
    <t>ООО УК "ВИКА" </t>
  </si>
  <si>
    <t>МУП "ЖКХ"</t>
  </si>
  <si>
    <t>ИП Деркач В.Н.</t>
  </si>
  <si>
    <t>ООО "Жилищник" город Суздаль</t>
  </si>
  <si>
    <t>ООО "Управляющая компания № 3"</t>
  </si>
  <si>
    <t>Александров г, Коллективная Аллея ул, 16</t>
  </si>
  <si>
    <t>Александров г, Стрелецкая Набережная ул, 10</t>
  </si>
  <si>
    <t>ООО "УК РЭУ №1"</t>
  </si>
  <si>
    <t>ООО "ДОМОУПРАВ"</t>
  </si>
  <si>
    <t>ООО "УО "РМД"</t>
  </si>
  <si>
    <t>ООО "ЖИЛСТРОЙ"</t>
  </si>
  <si>
    <t>ТСЖ Г.СОБИНКА, УЛ.ЛАКИНА, Д.9</t>
  </si>
  <si>
    <t>ООО "БАЛРЕМСТРОЙ"</t>
  </si>
  <si>
    <t>ООО "Достояние"</t>
  </si>
  <si>
    <t>город Владимир</t>
  </si>
  <si>
    <t>город Гусь-Хрустальный</t>
  </si>
  <si>
    <t>город Муром</t>
  </si>
  <si>
    <t>Асерховское</t>
  </si>
  <si>
    <t>Краснопламенское</t>
  </si>
  <si>
    <t>Новлянское</t>
  </si>
  <si>
    <t>Колокшанское</t>
  </si>
  <si>
    <t xml:space="preserve">Вяткинское </t>
  </si>
  <si>
    <t xml:space="preserve">Денисовское </t>
  </si>
  <si>
    <t>Суздальский р-н, Сокол п, 1</t>
  </si>
  <si>
    <t>Ковров г, Мира пр-кт, 2</t>
  </si>
  <si>
    <t>Владимир г, Краснознаменная ул, 5</t>
  </si>
  <si>
    <t>Владимир г, Растопчина ул, 19</t>
  </si>
  <si>
    <t>Владимир г, Чайковского ул, 38</t>
  </si>
  <si>
    <t>Владимир г, Электроприборовский проезд, 2</t>
  </si>
  <si>
    <t>Владимир г, Василисина ул, 11</t>
  </si>
  <si>
    <t>Владимир г, Ленина пр-кт, 7</t>
  </si>
  <si>
    <t>Владимир г, Суздальская ул, 2</t>
  </si>
  <si>
    <t>Владимир г, Гагарина ул, 29</t>
  </si>
  <si>
    <t>Владимир г, Большая Нижегородская ул, 67г</t>
  </si>
  <si>
    <t>Владимир г, Каманина ул, 26</t>
  </si>
  <si>
    <t>Владимир г, Судогодское ш, 1</t>
  </si>
  <si>
    <t>МКП г.Владимира «ЖКХ»</t>
  </si>
  <si>
    <t>ООО «Владимирская управляющая компания»</t>
  </si>
  <si>
    <t>ООО «МУПЖРЭП»</t>
  </si>
  <si>
    <t>МУП г.Владимира «ГУК»</t>
  </si>
  <si>
    <t>Ковров г, Брюсова ул, 54</t>
  </si>
  <si>
    <t>Ковров г, Волго-Донская ул, 7в</t>
  </si>
  <si>
    <t>Ковров г, Запольная ул, 28</t>
  </si>
  <si>
    <t>Ковров г, Зои Космодемьянской ул, 30</t>
  </si>
  <si>
    <t>Ковров г, Свердлова ул, 15</t>
  </si>
  <si>
    <t>ТСЖ "Мир-2"</t>
  </si>
  <si>
    <t>ООО УК "Сфера"</t>
  </si>
  <si>
    <t>ЖСК № 55</t>
  </si>
  <si>
    <t>ООО УК "Восточное"</t>
  </si>
  <si>
    <t>ООО «ТЭК»</t>
  </si>
  <si>
    <t>ООО»Жилищник-Центр»</t>
  </si>
  <si>
    <t>ООО УК «Старый город»</t>
  </si>
  <si>
    <t>ООО ЖРП «Заклязьменский»</t>
  </si>
  <si>
    <t>Владимир г, Ленина пр-кт, 5</t>
  </si>
  <si>
    <t>Владимир г, Ленина пр-кт, 20</t>
  </si>
  <si>
    <t>Владимир г, Каманина ул, 27</t>
  </si>
  <si>
    <t>МКП г.Владимир "ЖКХ"</t>
  </si>
  <si>
    <t>Ковровский р-н, Мелехово пгт, Советская ул, 14</t>
  </si>
  <si>
    <t>Камешковский р-н, Дружба п, Мира ул, 9</t>
  </si>
  <si>
    <t>Многоквартирные дома, при ремонте которых подрядными организациями не устранены недостатки в установленные договорами сроки своими силами</t>
  </si>
  <si>
    <t>Итого по округ Муром</t>
  </si>
  <si>
    <t>Итого по ЗАТО город Радужный</t>
  </si>
  <si>
    <t>Итого по Второвское</t>
  </si>
  <si>
    <t>Александров г, Терешковой ул, 7 корп. 3</t>
  </si>
  <si>
    <t>Александров г, Терешковой ул, 8</t>
  </si>
  <si>
    <t>Александров г, Вокзальная ул, 20</t>
  </si>
  <si>
    <t>Александров г, Лермонтова ул, 24 корп. 1</t>
  </si>
  <si>
    <t>Александров г, Ленина ул, 1 корп. 1</t>
  </si>
  <si>
    <t>Вязниковский р-н, Никологоры п, 1-я Пролетарская ул, 61</t>
  </si>
  <si>
    <t>Вязниковский р-н, Никологоры п, Е.Игошина ул, 22а</t>
  </si>
  <si>
    <t>Владимир г, Ленина пр-кт, 27Б</t>
  </si>
  <si>
    <t>Владимир г, Оргтруд мкр, Молодежная ул, 12</t>
  </si>
  <si>
    <t>Владимир г, Лермонтова ул, 22</t>
  </si>
  <si>
    <t>Владимир г, Добросельская ул, 193</t>
  </si>
  <si>
    <t>Владимир г, Оргтруд мкр, Молодежная ул, 11</t>
  </si>
  <si>
    <t>Владимир г, Горького ул, 63</t>
  </si>
  <si>
    <t>Владимир г, Полины Осипенко ул, 4</t>
  </si>
  <si>
    <t>Владимир г, Рабочий спуск, 3</t>
  </si>
  <si>
    <t>Вязники г, Железнодорожная ул, 44</t>
  </si>
  <si>
    <t>Вязники г, Нововязники мкр, Юбилейная ул, 6</t>
  </si>
  <si>
    <t>Вязники г, Ленина ул, 8</t>
  </si>
  <si>
    <t>Вязники г, Железнодорожная ул, 51</t>
  </si>
  <si>
    <t>Вязники г, Новая ул, 12</t>
  </si>
  <si>
    <t>Вязники г, Герцена ул, 38а</t>
  </si>
  <si>
    <t>Вязниковский р-н, Большевысоково д, Садовая ул, 13</t>
  </si>
  <si>
    <t>Вязниковский р-н, Октябрьский п, Советская ул, 1</t>
  </si>
  <si>
    <t>Вязниковский р-н, Октябрьский п, Первомайская ул, 2</t>
  </si>
  <si>
    <t>Вязниковский р-н, Лукново п, Фабричная ул, 25</t>
  </si>
  <si>
    <t>Ковров г, Брюсова ул, 58</t>
  </si>
  <si>
    <t>Ковров г, Ленина пр-кт, 11</t>
  </si>
  <si>
    <t>Ковров г, Тимофея Павловского ул, 2</t>
  </si>
  <si>
    <t>Ковров г, Текстильная ул, 2а</t>
  </si>
  <si>
    <t>Ковров г, Абельмана ул, 38</t>
  </si>
  <si>
    <t>Ковров г, Ленина пр-кт, 7</t>
  </si>
  <si>
    <t>Ковров г, Дегтярева ул, 4</t>
  </si>
  <si>
    <t>Ковров г, Ленина пр-кт, 9</t>
  </si>
  <si>
    <t>Ковров г, Ленина пр-кт, 38А</t>
  </si>
  <si>
    <t>Ковров г, Либерецкая ул, 4</t>
  </si>
  <si>
    <t>Ковров г, Чернышевского ул, 2</t>
  </si>
  <si>
    <t>Ковров г, Либерецкая ул, 9</t>
  </si>
  <si>
    <t>Ковров г, Летняя ул, 35</t>
  </si>
  <si>
    <t>Ковров г, Социалистическая ул, 3</t>
  </si>
  <si>
    <t>Ковров г, Белинского ул, 3</t>
  </si>
  <si>
    <t>Ковров г, Дегтярева ул, 204</t>
  </si>
  <si>
    <t>Ковров г, Лесная ул, 11</t>
  </si>
  <si>
    <t>Ковров г, Ленина пр-кт, 18</t>
  </si>
  <si>
    <t>Муром г, Кирова ул, 30</t>
  </si>
  <si>
    <t>Муром г, Владимирская ул, 7</t>
  </si>
  <si>
    <t>Муром г, Энгельса ул, 1</t>
  </si>
  <si>
    <t>Муром г, Советская ул, 73А</t>
  </si>
  <si>
    <t>Муром г, Южная ул, 22</t>
  </si>
  <si>
    <t>Муром г, Воровского ул, 91а</t>
  </si>
  <si>
    <t>Муром г, Куйбышева ул, 1г</t>
  </si>
  <si>
    <t>Муром г, Пролетарская ул, 73</t>
  </si>
  <si>
    <t>Муром г, Владимирская ул, 6</t>
  </si>
  <si>
    <t>Муром г, Радиозаводское ш, 20</t>
  </si>
  <si>
    <t>Муром г, Серова ул, 40</t>
  </si>
  <si>
    <t>Радужный г, 1-й кв-л, 18</t>
  </si>
  <si>
    <t>Радужный г, 1-й кв-л, 23</t>
  </si>
  <si>
    <t>Радужный г, 1-й кв-л, 27</t>
  </si>
  <si>
    <t>Радужный г, 1-й кв-л, 29</t>
  </si>
  <si>
    <t>Вязниковский р-н, Мстёра ст, Мира ул, 1</t>
  </si>
  <si>
    <t>Вязниковский р-н, Мстёра ст, Мира ул, 2</t>
  </si>
  <si>
    <t>Камешковский р-н, Второво с, Молодежная ул, 5</t>
  </si>
  <si>
    <t>Суздальский р-н, Сновицы с, Школьная ул, 8</t>
  </si>
  <si>
    <t>Петушки г, Московская ул, 9</t>
  </si>
  <si>
    <t>Петушки г, Лесная ул, 20</t>
  </si>
  <si>
    <t>Камешковский р-н, им Карла Маркса п, Карла Маркса ул, 2</t>
  </si>
  <si>
    <t>Киржач г, Красный Октябрь мкр, Пушкина ул, 26</t>
  </si>
  <si>
    <t>Петушинский р-н, Покров г, Больничный проезд, 6</t>
  </si>
  <si>
    <t>Петушинский р-н, Покров г, Ленина ул, 124</t>
  </si>
  <si>
    <t>Петушинский р-н, Труд п, Советская ул, 1</t>
  </si>
  <si>
    <t>Петушинский р-н, Труд п, Советская ул, 2</t>
  </si>
  <si>
    <t>Судогодский р-н, Бег п, Октябрьская ул, 15</t>
  </si>
  <si>
    <t>Гороховецкий р-н, Выезд д, Полевая ул, 3</t>
  </si>
  <si>
    <t>Собинский р-н, Лакинск г, Пушкина ул, 11</t>
  </si>
  <si>
    <t>Собинский р-н, Лакинск г, Мира ул, 7а</t>
  </si>
  <si>
    <t>Собинский р-н, Лакинск г, Ленина пр-кт, 8/3</t>
  </si>
  <si>
    <t>Селивановский р-н, Новлянка д, Совхозная ул, 26</t>
  </si>
  <si>
    <t>Селивановский р-н, Малышево с, Школьная ул, 4</t>
  </si>
  <si>
    <t>Ковровский р-н, Первомайский п, 17</t>
  </si>
  <si>
    <t>Петушинский р-н, Головино д, Полевая ул, 1</t>
  </si>
  <si>
    <t>Судогодский р-н, Мошок с, Заводская ул, 26</t>
  </si>
  <si>
    <t>Владимир г, Добросельская ул, 198</t>
  </si>
  <si>
    <t>Владимир г, Никитская ул, 23</t>
  </si>
  <si>
    <t>Владимир г, Труда ул, 8</t>
  </si>
  <si>
    <t>Владимир г, Усти-на-Лабе ул, 17</t>
  </si>
  <si>
    <t>Ковров г, Ленина пр-кт, 25</t>
  </si>
  <si>
    <t>Ковров г, Муромская ул, 1</t>
  </si>
  <si>
    <t>Ковров г, Тимофея Павловского ул, 6</t>
  </si>
  <si>
    <t>Кольчугинский р-н, Дубки п, Совхозная ул, 4</t>
  </si>
  <si>
    <t>Кольчугинский р-н, Дубки п, Совхозная ул, 6</t>
  </si>
  <si>
    <t>Муром г, Пролетарская ул, 41</t>
  </si>
  <si>
    <t>Петушки г, Спортивная ул, 6а</t>
  </si>
  <si>
    <t>ООО "ЖКХ "УЮТ""</t>
  </si>
  <si>
    <t>ООО "ЖКХ "УЮТ" </t>
  </si>
  <si>
    <t>МКП г. Владимира "ЖКХ"</t>
  </si>
  <si>
    <t>ООО "ЖРЭП № 8" </t>
  </si>
  <si>
    <t>ООО "Наш дом" </t>
  </si>
  <si>
    <t>ООО "ЖЭК № 4"</t>
  </si>
  <si>
    <t>ООО"ЖЭК№3" </t>
  </si>
  <si>
    <t>ООО "УК Сфера"</t>
  </si>
  <si>
    <t>ООО УК "Ковровтеплострой"</t>
  </si>
  <si>
    <t>ООО "УК "Веста" </t>
  </si>
  <si>
    <t>ООО "УМД Континент" </t>
  </si>
  <si>
    <t>ООО УК "Согласие" </t>
  </si>
  <si>
    <t>ТСН "КИРОВА 30"</t>
  </si>
  <si>
    <t>ООО "Фортуна" </t>
  </si>
  <si>
    <t>ООО "РЕМСТРОЙ Южный" </t>
  </si>
  <si>
    <t>ООО «Фортуна»</t>
  </si>
  <si>
    <t>ООО "РЕМСТРОЙ ЮЖНЫЙ"</t>
  </si>
  <si>
    <t>ООО "ФОРТУНА</t>
  </si>
  <si>
    <t>ООО "ФОРТУНА"</t>
  </si>
  <si>
    <t>ТСЖ "СНОВИЦЫ"</t>
  </si>
  <si>
    <t>МУП "РСУ" г. Петушки</t>
  </si>
  <si>
    <t xml:space="preserve"> "Карла Маркса 2"</t>
  </si>
  <si>
    <t>ООО "УК ПОКРОВ"</t>
  </si>
  <si>
    <t>ООО "ЭКСПЕРТ"</t>
  </si>
  <si>
    <t>ООО "СМК-РЕКОНСТРУКЦИЯ"</t>
  </si>
  <si>
    <t>2016</t>
  </si>
  <si>
    <t>Владимир г, Верхняя Дуброва ул, 16</t>
  </si>
  <si>
    <t>Владимир г, Московское ш, 1</t>
  </si>
  <si>
    <t>Гороховец г, Краснова ул, 5</t>
  </si>
  <si>
    <t>Гороховец г, Полевая ул, 1</t>
  </si>
  <si>
    <t>Гороховецкий р-н, Торфопредприятия Большое п, Октябрьская ул, 8</t>
  </si>
  <si>
    <t>Гороховецкий р-н, Галицы п, Пролетарская ул, 34</t>
  </si>
  <si>
    <t>Ковров г, Киркижа ул, 30</t>
  </si>
  <si>
    <t>Ковров г, Лопатина ул, 23</t>
  </si>
  <si>
    <t>Ковров г, Машиностроителей ул, 11</t>
  </si>
  <si>
    <t>Вязники г, Благовещенская ул, 38</t>
  </si>
  <si>
    <t>Владимир г, Токарева ул, 10</t>
  </si>
  <si>
    <t>Владимир г, Горького ул, 57</t>
  </si>
  <si>
    <t>Владимир г, Диктора Левитана ул, 39</t>
  </si>
  <si>
    <t>Владимир г, Егорова ул, 2</t>
  </si>
  <si>
    <t>Владимир г, Дворянская ул, 13</t>
  </si>
  <si>
    <t>Владимир г, Асаткина ул, 12</t>
  </si>
  <si>
    <t>Суздальский р-н, Новоалександрово с, Студенческая ул, 6</t>
  </si>
  <si>
    <t>Гороховец г, Мира ул, 18</t>
  </si>
  <si>
    <t>Гороховец г, Советская ул, 13</t>
  </si>
  <si>
    <t>Вязники г, Соборная пл, 4</t>
  </si>
  <si>
    <t>Муром г, Мечникова ул, 81</t>
  </si>
  <si>
    <t>Петушинский р-н, Пахомово д, 37</t>
  </si>
  <si>
    <t>Петушинский р-н, Городищи п, Октябрьская 2-я ул, 25</t>
  </si>
  <si>
    <t>Камешковский р-н, им Максима Горького п, Шоссейная ул, 1</t>
  </si>
  <si>
    <t>Радужный г, 1-й кв-л, 20</t>
  </si>
  <si>
    <t>Александров г, Терешковой ул, 7 корп. 2</t>
  </si>
  <si>
    <t>Гусь-Хрустальный г, Каляевская ул, 3</t>
  </si>
  <si>
    <t>Киржач г, Больничный проезд, 4</t>
  </si>
  <si>
    <t>Собинский р-н, Лакинск г, 21 Партсъезда ул, 11</t>
  </si>
  <si>
    <t>Юрьев-Польский г, Герцена ул, 13А</t>
  </si>
  <si>
    <t>Юрьев-Польский г, Герцена ул, 15</t>
  </si>
  <si>
    <t>Муромский р-н, Фабрики им П.Л.Войкова п, 25</t>
  </si>
  <si>
    <t>Муром г, Спортивная ул, 10</t>
  </si>
  <si>
    <t>Александровский р-н, Карабаново г, Мира ул, 16</t>
  </si>
  <si>
    <t>Петушинский р-н, Вольгинский п, Старовская ул, 3</t>
  </si>
  <si>
    <t>МКП Г. ВЛАДИМИРА "ЖКХ"</t>
  </si>
  <si>
    <t>ООО УК "СОГЛАСИЕ"</t>
  </si>
  <si>
    <t>округ Муром</t>
  </si>
  <si>
    <t>ЗАТО город Радужный</t>
  </si>
  <si>
    <t>Второвское</t>
  </si>
  <si>
    <t>Камешково г, Рабочая ул, 7В</t>
  </si>
  <si>
    <t>Ковровский р-н, подстанция Заря р-н, 3</t>
  </si>
  <si>
    <t>Ковровский р-н, Мелехово пгт, Советская ул, 9</t>
  </si>
  <si>
    <t>ООО "УПРАВЛЯЮЩАЯ ОРГАНИЗАЦИЯ" Г.ГУСЬ-ХРУСТАЛЬНЫЙ</t>
  </si>
  <si>
    <t>Кирпичные, блочные</t>
  </si>
  <si>
    <t>ООО "ЖКО Роско"</t>
  </si>
  <si>
    <t>1880</t>
  </si>
  <si>
    <t>"Галицы"</t>
  </si>
  <si>
    <t>ООО "УЮТ"</t>
  </si>
  <si>
    <t>ООО "Жилфонд"</t>
  </si>
  <si>
    <t>ООО "МОНОЛИТ"</t>
  </si>
  <si>
    <t>УК "Порядок"</t>
  </si>
  <si>
    <t>Гороховец г, Ленина ул, 15</t>
  </si>
  <si>
    <t>Владимир г, Асаткина ул, 15</t>
  </si>
  <si>
    <t>Владимир г, Юрьевец мкр, Институтский городок, 4</t>
  </si>
  <si>
    <t>Владимир г, Кирова ул, 10</t>
  </si>
  <si>
    <t>Владимир г, Полины Осипенко ул, 15</t>
  </si>
  <si>
    <t>Владимир г, Труда ул, 32</t>
  </si>
  <si>
    <t>ООО «Жилищная компания»</t>
  </si>
  <si>
    <t>ООО «УК Лидер»</t>
  </si>
  <si>
    <t>Муром г, Кленовая ул, 1/3</t>
  </si>
  <si>
    <t>Гусь-Хрустальный г, Октябрьская ул, 2</t>
  </si>
  <si>
    <t>Гусь-Хрустальный г, Ломоносова ул, 24а</t>
  </si>
  <si>
    <t>Киржач г, Совхозная ул, 1</t>
  </si>
  <si>
    <t>Александров г, Лермонтова ул, 14</t>
  </si>
  <si>
    <t>Каменные, блочные</t>
  </si>
  <si>
    <t>Петушинский р-н, Покров г, 3 Интернационала ул, 68</t>
  </si>
  <si>
    <t>ООО "МКД-СЕРВИС"</t>
  </si>
  <si>
    <t>МУП города Владимира "ГУК" </t>
  </si>
  <si>
    <t>Владимир г, Семашко ул, 13</t>
  </si>
  <si>
    <t>Ковров г, Блинова ул, 74</t>
  </si>
  <si>
    <t>Ковров г, Сосновая ул, 28</t>
  </si>
  <si>
    <t>ООО УК "Парадигма"</t>
  </si>
  <si>
    <t>ООО "УК"Парадигма"</t>
  </si>
  <si>
    <t>ООО "Наше ЖКО"</t>
  </si>
  <si>
    <t>Гороховец г, Ленина ул, 6</t>
  </si>
  <si>
    <t>Гороховец г, Набережная ул, 28</t>
  </si>
  <si>
    <t>Судогодский р-н, Гонобилово д, Центральная ул, 1</t>
  </si>
  <si>
    <t>Владимир г, Офицерская ул, 1</t>
  </si>
  <si>
    <t>Владимир г, Юбилейная ул, 78</t>
  </si>
  <si>
    <t>Владимир г, Даргомыжского ул, 10/20</t>
  </si>
  <si>
    <t>Владимир г, Диктора Левитана ул, 55А</t>
  </si>
  <si>
    <t>Владимир г, Лакина ул, 151</t>
  </si>
  <si>
    <t>Владимир г, Чайковского ул, 32</t>
  </si>
  <si>
    <t>Владимир г, Модорова ул, 8</t>
  </si>
  <si>
    <t>Владимир г, Фейгина ул, 6/25</t>
  </si>
  <si>
    <t>Александров г, Юбилейная ул, 2</t>
  </si>
  <si>
    <t>Александров г, 1-я Крестьянская ул, 16</t>
  </si>
  <si>
    <t>Александров г, Охотный луг ул, 23</t>
  </si>
  <si>
    <t>Александров г, Маяковского ул, 18</t>
  </si>
  <si>
    <t>Муром г, Пушкина ул, 16</t>
  </si>
  <si>
    <t>Гусь-Хрустальный г, Ленинградская ул, 1а</t>
  </si>
  <si>
    <t>Гусь-Хрустальный г, Транспортная ул, 7</t>
  </si>
  <si>
    <t>Гусь-Хрустальный г, Транспортная ул, 8</t>
  </si>
  <si>
    <t>Гусь-Хрустальный г, Фрезерная ул, 4</t>
  </si>
  <si>
    <t>Владимир г, Перекопский военный городок, 20</t>
  </si>
  <si>
    <t>Владимир г, Перекопский военный городок, 10</t>
  </si>
  <si>
    <t>Владимир г, Василисина ул, 1</t>
  </si>
  <si>
    <t>Владимир г, Доватора ул, 3А</t>
  </si>
  <si>
    <t>Владимир г, Ленина пр-кт, 64</t>
  </si>
  <si>
    <t>Владимир г, Ленина пр-кт, 68</t>
  </si>
  <si>
    <t>Владимир г, Ставровская ул, 2Б</t>
  </si>
  <si>
    <t>ООО «ЖилСтройСтандарт»</t>
  </si>
  <si>
    <t>ТСЖ «Центр»</t>
  </si>
  <si>
    <t>ООО «КЭЧ»</t>
  </si>
  <si>
    <t>ООО  «Универсал Строй»»</t>
  </si>
  <si>
    <t>ООО «Квартал»</t>
  </si>
  <si>
    <t>ООО "Жилищник</t>
  </si>
  <si>
    <t>ООО «Жилремстрой»</t>
  </si>
  <si>
    <t>ЗАО «Альтернатива»</t>
  </si>
  <si>
    <t xml:space="preserve"> ООО «ТЭК»</t>
  </si>
  <si>
    <t xml:space="preserve"> ООО «УниверсалСтрой»</t>
  </si>
  <si>
    <t xml:space="preserve"> ООО «Жилремстрой»</t>
  </si>
  <si>
    <t xml:space="preserve"> МУП г.Владимира «ГУК»</t>
  </si>
  <si>
    <t>НО</t>
  </si>
  <si>
    <t>ООО «Оникс»</t>
  </si>
  <si>
    <t xml:space="preserve"> ООО «Жилищник»</t>
  </si>
  <si>
    <t>ООО «ВУК»</t>
  </si>
  <si>
    <t>ООО "ЖКС "Алдега"</t>
  </si>
  <si>
    <t>Муром г, Филатова ул, 19</t>
  </si>
  <si>
    <t>Муром г, Цветочный б-р, 4</t>
  </si>
  <si>
    <t>Радужный г, 1-й кв-л, 24</t>
  </si>
  <si>
    <t>п Красный Октябрь ул Мира д.15</t>
  </si>
  <si>
    <t>п Красный Октябрь ул Комсомольская д.1</t>
  </si>
  <si>
    <t>х</t>
  </si>
  <si>
    <t>п Малыгино ул Юбилейная д.51</t>
  </si>
  <si>
    <t>п Мелехово ул Первомайская д.53</t>
  </si>
  <si>
    <t>г Гусь-Хрустальный ул Дружбы Народов д.8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</si>
  <si>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</t>
  </si>
  <si>
    <t xml:space="preserve">Итого по Владимирской области по 2020 году: </t>
  </si>
  <si>
    <t>Юрьев-Польский г, Шибанкова ул, 160</t>
  </si>
  <si>
    <t>Итого по Владимирской области по 2020 году:</t>
  </si>
  <si>
    <t>Итого по Владимирской области на 2020 год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</si>
  <si>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</si>
  <si>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</si>
  <si>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Ковров г, Волго-Донская ул, 10/1</t>
  </si>
  <si>
    <t>Ковров г, Федорова ул, 93</t>
  </si>
  <si>
    <t>Муром г, Цветочный б-р, 3</t>
  </si>
  <si>
    <t>Муром г, Советская ул, 66</t>
  </si>
  <si>
    <t>Ковров г, Брюсова ул, 52/1</t>
  </si>
  <si>
    <t>ООО"УК"ЖКО РОСКО"</t>
  </si>
  <si>
    <t>Кольчугино г, Мира ул, 15</t>
  </si>
  <si>
    <t>Кольчугино г, Луговая ул, 7</t>
  </si>
  <si>
    <t>Собинский р-н, Заречное с, Парковая ул, 5</t>
  </si>
  <si>
    <t>Собинский р-н, Заречное с, Парковая ул, 2</t>
  </si>
  <si>
    <t>Собинский р-н, Заречное с, Парковая ул, 3</t>
  </si>
  <si>
    <t>Собинский р-н, Заречное с, Парковая ул, 4</t>
  </si>
  <si>
    <t>Александров г, Совхоз Правда ул, 37</t>
  </si>
  <si>
    <t>Петушинский р-н, Костерево г, 40 лет Октября ул, 2</t>
  </si>
  <si>
    <t>Владимир г, Михайловская ул, 53</t>
  </si>
  <si>
    <t>Владимир г, Фатьянова ул, 28</t>
  </si>
  <si>
    <t>Александров г, Стрелецкая Набережная ул, 9</t>
  </si>
  <si>
    <t>ТСЖ "Стрелецкий"</t>
  </si>
  <si>
    <t>ООО"УК ЛЮКС"</t>
  </si>
  <si>
    <t>ООО "ЖЭУ"</t>
  </si>
  <si>
    <t>ООО "ЖРЭП № 8"</t>
  </si>
  <si>
    <t>Гусь-Хрустальный р-н, Иванищи п, Южная ул, 1а</t>
  </si>
  <si>
    <t>Гусь-Хрустальный р-н, Иванищи п, Южная ул, 6</t>
  </si>
  <si>
    <t>Ковровский р-н, Гигант п, Первомайская ул, 15</t>
  </si>
  <si>
    <t>Гусь-Хрустальный г, Транспортная ул, 4а</t>
  </si>
  <si>
    <t>Владимир г, Перекопский военный городок, 8</t>
  </si>
  <si>
    <t>Муром г, Ленинградская ул, 29 корп. 2</t>
  </si>
  <si>
    <t>Владимир г, Безыменского ул, 12</t>
  </si>
  <si>
    <t>Владимир г, Усти-на-Лабе ул, 14</t>
  </si>
  <si>
    <t>Меленковский р-н, Денятино с, Механизаторов ул, 1</t>
  </si>
  <si>
    <t>Итого по Денятинское</t>
  </si>
  <si>
    <t>ТСЖ "Денятино"</t>
  </si>
  <si>
    <t>Денятинское</t>
  </si>
  <si>
    <t>Срок проведения капитального ремонта в           МКД</t>
  </si>
  <si>
    <t>замена плоской кровли на           стропильную</t>
  </si>
  <si>
    <t>капитальный ремонт внутридомовых инженерных систем вентиляции и дымоудаления при капитальном            ремонте крыш</t>
  </si>
  <si>
    <t>ремонт внутридомовых инженерных               систем теплоснабжения с заменой отопительных приборов (радиаторов) в               местах общего пользования и                    отопительных приборов (радиаторов), расположенных в жилых помещениях,         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</si>
  <si>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           канализации</t>
  </si>
  <si>
    <t>ремонт выпусков системы              водоотведения до первого                          смотрового колодца при капитальном               ремонте внутридомовых инженерных                      систем водоотведения</t>
  </si>
  <si>
    <t>установка узлов управления и                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</si>
  <si>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          капитального ремонта внутридомовых инженерных систем теплоснабжения</t>
  </si>
  <si>
    <t>авторский надзор при выполнении работ             по  МКД, имеющих статус объекта культурного наследия (памятника истории             и культуры) народов РФ</t>
  </si>
  <si>
    <t>Итого по Владимирской области за период 2020-2022 годы:</t>
  </si>
  <si>
    <t>Итого по Владимирской области в 2020 году:</t>
  </si>
  <si>
    <t>Киржачский р-н, Горка п, Шелковиков ул, 6</t>
  </si>
  <si>
    <t>Итого по Горкинское</t>
  </si>
  <si>
    <t>Информация о ранее проведенных отдельных работах по капитальному ремонту общего имущества многоквартирных домов на территории Владимирской области в период 2020- 2022 годов</t>
  </si>
  <si>
    <t>Владимир г, Стасова ул, 31</t>
  </si>
  <si>
    <t>Срок проведения капитального ремонта в МКД</t>
  </si>
  <si>
    <t>авторский надзор при выполнении работ по  МКД, имеющих статус объекта культурного наследия (памятника истории и культуры)          народов РФ</t>
  </si>
  <si>
    <t>Кольчугино г, Лермонтова ул, 5</t>
  </si>
  <si>
    <t>Владимир г, Тракторная ул, 4</t>
  </si>
  <si>
    <t>Владимир г, Балакирева ул, 27</t>
  </si>
  <si>
    <t>Владимир г, Безыменского ул, 11</t>
  </si>
  <si>
    <t>Владимир г, Белоконской ул, 15Б</t>
  </si>
  <si>
    <t>Владимир г, Благонравова ул, 5</t>
  </si>
  <si>
    <t>Владимир г, Большая Нижегородская ул, 27а</t>
  </si>
  <si>
    <t>Владимир г, Варваринский проезд, 3</t>
  </si>
  <si>
    <t>Владимир г, Верхняя Дуброва ул, 3</t>
  </si>
  <si>
    <t>Владимир г, Верхняя Дуброва ул, 26А</t>
  </si>
  <si>
    <t>Владимир г, Верхняя Дуброва ул, 26Г</t>
  </si>
  <si>
    <t>Владимир г, Горького ул, 125</t>
  </si>
  <si>
    <t>Владимир г, Горького ул, 129</t>
  </si>
  <si>
    <t>Владимир г, Красноармейская ул, 46</t>
  </si>
  <si>
    <t>Владимир г, Куйбышева ул, 66а</t>
  </si>
  <si>
    <t>Владимир г, Ленина пр-кт, 13Б</t>
  </si>
  <si>
    <t>Владимир г, Ленина пр-кт, 32</t>
  </si>
  <si>
    <t>Владимир г, Ленина пр-кт, 34</t>
  </si>
  <si>
    <t>Владимир г, Мира ул, 15</t>
  </si>
  <si>
    <t>Владимир г, Мира ул, 4Б</t>
  </si>
  <si>
    <t>Владимир г, Народная ул, 8</t>
  </si>
  <si>
    <t>Владимир г, Нижняя Дуброва ул, 21А</t>
  </si>
  <si>
    <t>Владимир г, Нижняя Дуброва ул, 34</t>
  </si>
  <si>
    <t>Владимир г, Нижняя Дуброва ул, 42</t>
  </si>
  <si>
    <t>Владимир г, Никитина ул, 4А</t>
  </si>
  <si>
    <t>Владимир г, Октябрьский пр-кт, 25</t>
  </si>
  <si>
    <t>Владимир г, Октябрьский пр-кт, 36</t>
  </si>
  <si>
    <t>Владимир г, Сакко и Ванцетти ул, 23Б</t>
  </si>
  <si>
    <t>Владимир г, Северная ул, 26</t>
  </si>
  <si>
    <t>Владимир г, Соколова-Соколенка ул, 16</t>
  </si>
  <si>
    <t>Владимир г, Соколова-Соколенка ул, 3Б</t>
  </si>
  <si>
    <t>Владимир г, Соколова-Соколенка ул, 29</t>
  </si>
  <si>
    <t>Владимир г, Соколова-Соколенка ул, 30</t>
  </si>
  <si>
    <t>Владимир г, Стрелецкая ул, 36А</t>
  </si>
  <si>
    <t>Владимир г, Суздальский пр-кт, 13А</t>
  </si>
  <si>
    <t>Владимир г, Тихонравова ул, 9</t>
  </si>
  <si>
    <t>Владимир г, Тихонравова ул, 11</t>
  </si>
  <si>
    <t>Владимир г, Юбилейная ул, 20</t>
  </si>
  <si>
    <t>Владимир г, Хирурга Орлова ул, 2б</t>
  </si>
  <si>
    <t>Владимир г, Чайковского ул, 25А</t>
  </si>
  <si>
    <t>Владимир г, Красноармейская ул, 43Г</t>
  </si>
  <si>
    <t>Владимир г, Безыменского ул, 4</t>
  </si>
  <si>
    <t>Владимир г, Верхняя Дуброва ул, 18Б</t>
  </si>
  <si>
    <t>Владимир г, Верхняя Дуброва ул, 38Б</t>
  </si>
  <si>
    <t>Владимир г, Диктора Левитана ул, 5</t>
  </si>
  <si>
    <t>Владимир г, Добросельская ул, 199а</t>
  </si>
  <si>
    <t>Владимир г, Добросельская ул, 207</t>
  </si>
  <si>
    <t>Владимир г, Комиссарова ул, 13</t>
  </si>
  <si>
    <t>Владимир г, Комиссарова ул, 23</t>
  </si>
  <si>
    <t>Владимир г, Лакина проезд, 8</t>
  </si>
  <si>
    <t>Владимир г, Лесной мкр, Лесная ул, 6</t>
  </si>
  <si>
    <t>Владимир г, Нижняя Дуброва ул, 32А</t>
  </si>
  <si>
    <t>Владимир г, Нижняя Дуброва ул, 46</t>
  </si>
  <si>
    <t>Владимир г, Нижняя Дуброва ул, 46Б</t>
  </si>
  <si>
    <t>Владимир г, Октябрьский пр-кт, 27</t>
  </si>
  <si>
    <t>Владимир г, Оргтруд мкр, Молодежная ул, 15</t>
  </si>
  <si>
    <t>Владимир г, Оргтруд мкр, Молодежная ул, 18</t>
  </si>
  <si>
    <t>Владимир г, Оргтруд мкр, Молодежная ул, 19</t>
  </si>
  <si>
    <t>Владимир г, Оргтруд мкр, Октябрьская ул, 27</t>
  </si>
  <si>
    <t>Владимир г, Оргтруд мкр, Строителей ул, 1</t>
  </si>
  <si>
    <t>Владимир г, Оргтруд мкр, Строителей ул, 4</t>
  </si>
  <si>
    <t>Владимир г, Полины Осипенко ул, 17</t>
  </si>
  <si>
    <t>Владимир г, Растопчина ул, 33а</t>
  </si>
  <si>
    <t>Владимир г, Растопчина ул, 55</t>
  </si>
  <si>
    <t>Владимир г, Соколова-Соколенка ул, 9</t>
  </si>
  <si>
    <t>Владимир г, Солнечная ул, 41А</t>
  </si>
  <si>
    <t>Владимир г, Суздальский пр-кт, 21</t>
  </si>
  <si>
    <t>Владимир г, Тихонравова ул, 4</t>
  </si>
  <si>
    <t>Владимир г, Тракторная ул, 5</t>
  </si>
  <si>
    <t>Владимир г, Энергетик мкр, Энергетиков ул, 6</t>
  </si>
  <si>
    <t>Владимир г, Энергетик мкр, Энергетиков ул, 9</t>
  </si>
  <si>
    <t>Владимир г, Юбилейная ул, 76А</t>
  </si>
  <si>
    <t>Владимир г, Юрьевец мкр, Михалькова ул, 2</t>
  </si>
  <si>
    <t>Владимир г, Юрьевец мкр, Михалькова ул, 5</t>
  </si>
  <si>
    <t>Александров г, Ленина ул, 2</t>
  </si>
  <si>
    <t>Гусь-Хрустальный г, 50 лет Советской Власти пр-кт, 35</t>
  </si>
  <si>
    <t>Гусь-Хрустальный г, Карла Либкнехта ул, 5а</t>
  </si>
  <si>
    <t>Гусь-Хрустальный г, Октябрьская ул, 68</t>
  </si>
  <si>
    <t>Гусь-Хрустальный г, Транспортная ул, 16а</t>
  </si>
  <si>
    <t>Ковров г, 5 Декабря ул, 22</t>
  </si>
  <si>
    <t>Ковров г, Грибоедова ул, 7</t>
  </si>
  <si>
    <t>Ковров г, Грибоедова ул, 9</t>
  </si>
  <si>
    <t>Ковров г, Зои Космодемьянской ул, 11</t>
  </si>
  <si>
    <t>Ковров г, Киркижа ул, 20</t>
  </si>
  <si>
    <t>Ковров г, Комсомольская ул, 24</t>
  </si>
  <si>
    <t>Ковров г, Куйбышева ул, 6</t>
  </si>
  <si>
    <t>Ковров г, Ленина пр-кт, 49/1</t>
  </si>
  <si>
    <t>Ковров г, Ленина пр-кт, 5</t>
  </si>
  <si>
    <t>Ковров г, Лесная ул, 4</t>
  </si>
  <si>
    <t>Ковров г, Малеева ул, 1/1</t>
  </si>
  <si>
    <t>Ковров г, Матвеева ул, 5</t>
  </si>
  <si>
    <t>Ковров г, Машиностроителей ул, 3</t>
  </si>
  <si>
    <t>Ковров г, Маяковского ул, 4</t>
  </si>
  <si>
    <t>Ковров г, Мира пр-кт, 6</t>
  </si>
  <si>
    <t>Ковров г, Партизанская ул, 1</t>
  </si>
  <si>
    <t>Ковров г, Садовая ул, 23</t>
  </si>
  <si>
    <t>Ковров г, Сергея Лазо ул, 4</t>
  </si>
  <si>
    <t>Ковров г, Строителей ул, 12/1</t>
  </si>
  <si>
    <t>Ковров г, Строителей ул, 33</t>
  </si>
  <si>
    <t>Ковров г, Тимофея Павловского ул, 10</t>
  </si>
  <si>
    <t>Ковров г, Волго-Донская ул, 11В</t>
  </si>
  <si>
    <t>Итого по Григорьевское</t>
  </si>
  <si>
    <t>Гусь-Хрустальный р-н, Вековка ст, 1</t>
  </si>
  <si>
    <t>Гусь-Хрустальный р-н, Вековка ст, 3</t>
  </si>
  <si>
    <t>Гусь-Хрустальный р-н, Вековка ст, 4</t>
  </si>
  <si>
    <t>Гусь-Хрустальный р-н, Вековка ст, 5</t>
  </si>
  <si>
    <t>Камешковский р-н, им Максима Горького п, Шоссейная ул, 6</t>
  </si>
  <si>
    <t>Кольчугино г, 3 Интернационала ул, 57</t>
  </si>
  <si>
    <t>Кольчугино г, 50 лет Октября ул, 26</t>
  </si>
  <si>
    <t>Кольчугино г, 50 лет Октября ул, 5А</t>
  </si>
  <si>
    <t>Кольчугино г, Дружбы ул, 20а</t>
  </si>
  <si>
    <t>Кольчугино г, Максимова ул, 21</t>
  </si>
  <si>
    <t>Кольчугино г, Мира ул, 3</t>
  </si>
  <si>
    <t>Кольчугино г, Веденеева ул, 12</t>
  </si>
  <si>
    <t>Кольчугино г, Добровольского ул, 15</t>
  </si>
  <si>
    <t>Кольчугино г, Добровольского ул, 17</t>
  </si>
  <si>
    <t>Кольчугино г, Добровольского ул, 19</t>
  </si>
  <si>
    <t>Кольчугино г, Добровольского ул, 27</t>
  </si>
  <si>
    <t>Кольчугино г, Коллективная ул, 41</t>
  </si>
  <si>
    <t>Кольчугино г, Московская ул, 62</t>
  </si>
  <si>
    <t>Муром г, 30 лет Победы ул, 8</t>
  </si>
  <si>
    <t>Муром г, Автодора ул, 37</t>
  </si>
  <si>
    <t>Муром г, Воровского ул, 88</t>
  </si>
  <si>
    <t>Муром г, Ковровская ул, 12</t>
  </si>
  <si>
    <t>Муром г, Кооперативная ул, 6</t>
  </si>
  <si>
    <t>Муром г, Куйбышева ул, 36</t>
  </si>
  <si>
    <t>Муром г, Куйбышева ул, 38</t>
  </si>
  <si>
    <t>Муром г, Лаврентьева ул, 39</t>
  </si>
  <si>
    <t>Муром г, Ленинградская ул, 24</t>
  </si>
  <si>
    <t>Муром г, Муромская ул, 25</t>
  </si>
  <si>
    <t>Муром г, Нижегородская ул, 29</t>
  </si>
  <si>
    <t>Муром г, Свердлова ул, 33</t>
  </si>
  <si>
    <t>Муром г, Филатова ул, 5</t>
  </si>
  <si>
    <t>Муром г, Владимирская ул, 9</t>
  </si>
  <si>
    <t>Муром г, Комсомольская ул, 49</t>
  </si>
  <si>
    <t>Муром г, Красногвардейская ул, 40</t>
  </si>
  <si>
    <t>Муром г, Мечникова ул, 36</t>
  </si>
  <si>
    <t>Собинка г, Некрасова ул, 2А</t>
  </si>
  <si>
    <t>Собинка г, Некрасова ул, 2Б</t>
  </si>
  <si>
    <t>Собинка г, Некрасова ул, 2В</t>
  </si>
  <si>
    <t>Собинский р-н, Лакинск г, Мира ул, 89</t>
  </si>
  <si>
    <t>Суздальский р-н, Павловское с, Школьная ул, 19</t>
  </si>
  <si>
    <t>Суздальский р-н, Павловское с, Школьная ул, 20</t>
  </si>
  <si>
    <t>Информация о выполнении капитального ремонта общего имущества в многоквартирных домах со способом формирования фонда капитально ремонта - специальный счет на территории Владимирской области в период 2020-2022 годы в рамках реализации региональной программы капитального ремонта</t>
  </si>
  <si>
    <t>Муром г, Кленовая ул, 5</t>
  </si>
  <si>
    <t>Владимир г, Гастелло ул, 1</t>
  </si>
  <si>
    <t>Кольчугино г, Ломако ул, 12</t>
  </si>
  <si>
    <t>ТСЖ "Весна"</t>
  </si>
  <si>
    <t>Ковровский р-н, Старая д, Совхозная ул, 27</t>
  </si>
  <si>
    <t>Кольчугино г, Ломако ул, 16</t>
  </si>
  <si>
    <t>Кольчугино г, Ульяновская ул, 45</t>
  </si>
  <si>
    <t>ООО "Управляющая компания в ЖКХ города Кольчугино"</t>
  </si>
  <si>
    <t>ОАО "ПЭО "Сфера"</t>
  </si>
  <si>
    <t>2014</t>
  </si>
  <si>
    <t>2015</t>
  </si>
  <si>
    <t>Вязниковский р-н, Никологоры п, 40 лет Октября ул, 2</t>
  </si>
  <si>
    <t>2017</t>
  </si>
  <si>
    <t>Владимир г, Лакина ул, 133</t>
  </si>
  <si>
    <t>Вязники г, Дечинский мкр, 16</t>
  </si>
  <si>
    <t>Ковров г, Лизы Чайкиной ул, 36</t>
  </si>
  <si>
    <t>Ковров г, Лопатина ул, 61</t>
  </si>
  <si>
    <t>Ковров г, Пугачева ул, 30</t>
  </si>
  <si>
    <t>Ковров г, Моховая ул, 3</t>
  </si>
  <si>
    <t>Муром г, Ленинградская ул, 34 корп. 5</t>
  </si>
  <si>
    <t>Муром г, Первомайская ул, 13</t>
  </si>
  <si>
    <t>Камешковский р-н, Мирный п, Центральная ул, 86</t>
  </si>
  <si>
    <t>Киржач г, Магистральная ул, 1</t>
  </si>
  <si>
    <t>Петушинский р-н, Пекша д, Октябрьская ул, 2</t>
  </si>
  <si>
    <t>Гороховецкий р-н, Фоминки с, Чекунова ул, 4</t>
  </si>
  <si>
    <t>Собинка г, Мира ул, 1А</t>
  </si>
  <si>
    <t>ТСЖ "ЗОА,16"</t>
  </si>
  <si>
    <t>ООО "ЖЭЦ-Управление"</t>
  </si>
  <si>
    <t>ООО "УМД Континент"</t>
  </si>
  <si>
    <t>ООО"Управдом"</t>
  </si>
  <si>
    <t>ООО Киржачское ЖЭУ №1</t>
  </si>
  <si>
    <t>ООО "СМК-Реконструкция"</t>
  </si>
  <si>
    <t>ООО УК "Спецстройгарант-1"</t>
  </si>
  <si>
    <t>Селивановский р-н, Красная Горбатка п, Свободы ул, 81</t>
  </si>
  <si>
    <t>Перечень многоквартирных домов,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</si>
  <si>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Информация по многоквартирным домам,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</si>
  <si>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Итого по Владимирской области в 2020 году</t>
  </si>
  <si>
    <t>Александровский р-н, Струнино г, Островского ул, 3</t>
  </si>
  <si>
    <t>ООО "УК "Содружество С"</t>
  </si>
  <si>
    <t>вентканалы</t>
  </si>
  <si>
    <t>Киржачский р-н, Ефремово д, Восточная ул, 4</t>
  </si>
  <si>
    <t>Владимир г, Юбилейная ул, 56</t>
  </si>
  <si>
    <t>Александровский р-н, Балакирево пгт, 60 лет Октября ул, 10</t>
  </si>
  <si>
    <t>Владимир г, Доватора ул, 2</t>
  </si>
  <si>
    <t>Владимир г, Белоконской ул, 8</t>
  </si>
  <si>
    <t>Владимир г, Белоконской ул, 8А</t>
  </si>
  <si>
    <t>Владимир г, Судогодское ш, 31</t>
  </si>
  <si>
    <t>Гусь-Хрустальный г, Менделеева ул, 17а</t>
  </si>
  <si>
    <t>Ковров г, Брюсова ул, 52/2</t>
  </si>
  <si>
    <t>Ковров г, Генералова ул, 10</t>
  </si>
  <si>
    <t>Александров г, 2-я Стрелецкая ул, 17</t>
  </si>
  <si>
    <t>Александров г, 1-я Крестьянская ул, 12</t>
  </si>
  <si>
    <t>Александров г, Институтская ул, 18</t>
  </si>
  <si>
    <t>Александровский р-н, Струнино г, Заречная ул, 36</t>
  </si>
  <si>
    <t>Итого по Владимирской области по 2021 году:</t>
  </si>
  <si>
    <t>Гусь-Хрустальный г, Курловская ул, 25</t>
  </si>
  <si>
    <t>Всего по субъекту:</t>
  </si>
  <si>
    <t>Собинский р-н, Лакинск г, Карла Маркса ул, 21</t>
  </si>
  <si>
    <t>Радужный г, 1-й кв-л, 6</t>
  </si>
  <si>
    <t>Вязники г, Новая ул, 13</t>
  </si>
  <si>
    <t>Вязники г, Жуковского ул, 1</t>
  </si>
  <si>
    <t>Собинский р-н, Ставрово п, Южная ул, 2</t>
  </si>
  <si>
    <t>Александровский р-н, Карабаново г, Лермонтова пл, 14</t>
  </si>
  <si>
    <t>Александровский р-н, Карабаново г, Почтовая ул, 18</t>
  </si>
  <si>
    <t>Александровский р-н, Карабаново г, Лермонтова пл, 1</t>
  </si>
  <si>
    <t>Камешковский р-н, им Красина п, Садовая ул, 8</t>
  </si>
  <si>
    <t>Собинка г, Гагарина ул, 16</t>
  </si>
  <si>
    <t>Ковровский р-н, Красный Октябрь п, Мира ул, 15</t>
  </si>
  <si>
    <t>Собинский р-н, Ставрово п, Комсомольская ул, 3А</t>
  </si>
  <si>
    <t>Владимир г, Безыменского ул, 17а</t>
  </si>
  <si>
    <t>Владимир г, Безыменского ул, 1а</t>
  </si>
  <si>
    <t>Владимир г, Диктора Левитана ул, 42</t>
  </si>
  <si>
    <t>Владимир г, Добросельская ул, 209</t>
  </si>
  <si>
    <t>Владимир г, Егорова ул, 16а</t>
  </si>
  <si>
    <t>Владимир г, Жуковского ул, 20а</t>
  </si>
  <si>
    <t>Владимир г, Казарменная ул, 5А</t>
  </si>
  <si>
    <t>Владимир г, Комиссарова ул, 21</t>
  </si>
  <si>
    <t>Владимир г, Комиссарова ул, 22</t>
  </si>
  <si>
    <t>Владимир г, Красноармейская ул, 45</t>
  </si>
  <si>
    <t>Владимир г, Лакина ул, 141В</t>
  </si>
  <si>
    <t>Владимир г, Лакина ул, 3</t>
  </si>
  <si>
    <t>Владимир г, Ленина пр-кт, 71а</t>
  </si>
  <si>
    <t>Владимир г, Лесной мкр, Лесная ул, 10</t>
  </si>
  <si>
    <t>Владимир г, Лесной мкр, Лесная ул, 12</t>
  </si>
  <si>
    <t>Владимир г, Лесной мкр, Лесная ул, 13</t>
  </si>
  <si>
    <t>Владимир г, Ново-Ямская ул, 29А</t>
  </si>
  <si>
    <t>Владимир г, Оргтруд мкр, Октябрьская ул, 18</t>
  </si>
  <si>
    <t>Владимир г, Оргтруд мкр, Строителей ул, 3</t>
  </si>
  <si>
    <t>Владимир г, Северная ул, 28</t>
  </si>
  <si>
    <t>Владимир г, Соколова-Соколенка ул, 23</t>
  </si>
  <si>
    <t>Владимир г, Строителей пр-кт, 15Б</t>
  </si>
  <si>
    <t>Владимир г, Строителей пр-кт, 34А</t>
  </si>
  <si>
    <t>Владимир г, Строителей пр-кт, 4</t>
  </si>
  <si>
    <t>Владимир г, Суздальский пр-кт, 16</t>
  </si>
  <si>
    <t>Владимир г, Суздальский пр-кт, 26</t>
  </si>
  <si>
    <t>Владимир г, Тракторная ул, 7А</t>
  </si>
  <si>
    <t>Владимир г, Чайковского ул, 48</t>
  </si>
  <si>
    <t>Владимир г, Энергетик мкр, Садовая ул, 13</t>
  </si>
  <si>
    <t>Владимир г, Энергетик мкр, Энергетиков ул, 3</t>
  </si>
  <si>
    <t>Владимир г, 2-я Кольцевая ул, 26а</t>
  </si>
  <si>
    <t>Владимир г, 3-я Кольцевая ул, 25а</t>
  </si>
  <si>
    <t>Владимир г, Безыменского ул, 9в</t>
  </si>
  <si>
    <t>Владимир г, Безыменского ул, 9д</t>
  </si>
  <si>
    <t>Владимир г, Безыменского ул, 13б</t>
  </si>
  <si>
    <t>Владимир г, Белоконской ул, 15</t>
  </si>
  <si>
    <t>Владимир г, Большой проезд, 15а</t>
  </si>
  <si>
    <t>Владимир г, Василисина ул, 8б</t>
  </si>
  <si>
    <t>Владимир г, Василисина ул, 22а</t>
  </si>
  <si>
    <t>Владимир г, Верхняя Дуброва ул, 18</t>
  </si>
  <si>
    <t>Владимир г, Горького ул, 85А</t>
  </si>
  <si>
    <t>Владимир г, Диктора Левитана ул, 5А</t>
  </si>
  <si>
    <t>Владимир г, Егорова ул, 1</t>
  </si>
  <si>
    <t>Владимир г, Егорова ул, 10б</t>
  </si>
  <si>
    <t>Владимир г, Западная ул, 59</t>
  </si>
  <si>
    <t>Владимир г, Кирова ул, 3А</t>
  </si>
  <si>
    <t>Владимир г, Кирова ул, 6</t>
  </si>
  <si>
    <t>Владимир г, Кирова ул, 7</t>
  </si>
  <si>
    <t>Владимир г, Комиссарова ул, 4</t>
  </si>
  <si>
    <t>Владимир г, Коммунар мкр, Зеленая ул, 62</t>
  </si>
  <si>
    <t>Владимир г, Коммунар мкр, Зеленая ул, 64</t>
  </si>
  <si>
    <t>Владимир г, Коммунар мкр, Зеленая ул, 68</t>
  </si>
  <si>
    <t>Владимир г, Костерин пер, 10</t>
  </si>
  <si>
    <t>Владимир г, Куйбышева ул, 66</t>
  </si>
  <si>
    <t>Владимир г, Лакина ул, 155А</t>
  </si>
  <si>
    <t>Владимир г, Ленина пр-кт, 49</t>
  </si>
  <si>
    <t>Владимир г, Ленина пр-кт, 60</t>
  </si>
  <si>
    <t>Владимир г, Лермонтова ул, 45</t>
  </si>
  <si>
    <t>Владимир г, Мира ул, 6</t>
  </si>
  <si>
    <t>Владимир г, Мира ул, 6Б</t>
  </si>
  <si>
    <t>Владимир г, Мира ул, 22</t>
  </si>
  <si>
    <t>Владимир г, Михайловская ул, 6</t>
  </si>
  <si>
    <t>Владимир г, Михайловская ул, 12</t>
  </si>
  <si>
    <t>Владимир г, Михайловская ул, 55</t>
  </si>
  <si>
    <t>Владимир г, Нижняя Дуброва ул, 26</t>
  </si>
  <si>
    <t>Владимир г, Нижняя Дуброва ул, 33</t>
  </si>
  <si>
    <t>Владимир г, Ново-Ямская ул, 70</t>
  </si>
  <si>
    <t>Владимир г, Офицерская ул, 9А</t>
  </si>
  <si>
    <t>Владимир г, Офицерская ул, 16</t>
  </si>
  <si>
    <t>Владимир г, Пичугина ул, 5</t>
  </si>
  <si>
    <t>Владимир г, Пичугина ул, 14</t>
  </si>
  <si>
    <t>Владимир г, Полины Осипенко ул, 11</t>
  </si>
  <si>
    <t>Владимир г, Растопчина ул, 33в</t>
  </si>
  <si>
    <t>Владимир г, Растопчина ул, 39в</t>
  </si>
  <si>
    <t>Владимир г, Растопчина ул, 61</t>
  </si>
  <si>
    <t>Владимир г, Растопчина ул, 61а</t>
  </si>
  <si>
    <t>Владимир г, Северная ул, 22</t>
  </si>
  <si>
    <t>Владимир г, Семашко ул, 8</t>
  </si>
  <si>
    <t>Владимир г, Соколова-Соколенка ул, 20</t>
  </si>
  <si>
    <t>Владимир г, Столетовых ул, 5</t>
  </si>
  <si>
    <t>Владимир г, Строителей пр-кт, 34В</t>
  </si>
  <si>
    <t>Владимир г, Студенческая ул, 6Д</t>
  </si>
  <si>
    <t>Владимир г, Суворова ул, 11</t>
  </si>
  <si>
    <t>Владимир г, Судогодское ш, 17а</t>
  </si>
  <si>
    <t>Владимир г, Судогодское ш, 27а</t>
  </si>
  <si>
    <t>Владимир г, Сурикова ул, 14</t>
  </si>
  <si>
    <t>Владимир г, Сущевская ул, 3</t>
  </si>
  <si>
    <t>Владимир г, Сущевская ул, 7</t>
  </si>
  <si>
    <t>Владимир г, Тракторная ул, 13</t>
  </si>
  <si>
    <t>Владимир г, Университетская ул, 7</t>
  </si>
  <si>
    <t>Владимир г, Усти-на-Лабе ул, 16</t>
  </si>
  <si>
    <t>Владимир г, Усти-на-Лабе ул, 23</t>
  </si>
  <si>
    <t>Владимир г, Юбилейная ул, 12</t>
  </si>
  <si>
    <t>Владимир г, Юбилейная ул, 50</t>
  </si>
  <si>
    <t>Владимир г, Юбилейная ул, 52</t>
  </si>
  <si>
    <t>Владимир г, Юбилейная ул, 58</t>
  </si>
  <si>
    <t>Владимир г, Юбилейная ул, 68</t>
  </si>
  <si>
    <t>Владимир г, Юрьевец мкр, Школьный проезд, 4</t>
  </si>
  <si>
    <t>Александров г, Институтская ул, 8</t>
  </si>
  <si>
    <t>Александров г, Королева ул, 1</t>
  </si>
  <si>
    <t>Александров г, Королева ул, 12</t>
  </si>
  <si>
    <t>Александров г, Коссович ул, 6</t>
  </si>
  <si>
    <t>Александров г, Коссович ул, 7</t>
  </si>
  <si>
    <t>Александров г, Ленина ул, 14</t>
  </si>
  <si>
    <t>Александров г, Маяковского ул, 13</t>
  </si>
  <si>
    <t>Александров г, Октябрьская ул, 6 корп. 2</t>
  </si>
  <si>
    <t>Александров г, П.Топоркова ул, 2</t>
  </si>
  <si>
    <t>Александров г, Революции ул, 24</t>
  </si>
  <si>
    <t>Александров г, Революции ул, 36</t>
  </si>
  <si>
    <t>Александров г, Терешковой ул, 10 корп. 2</t>
  </si>
  <si>
    <t>Александров г, Энтузиастов ул, 11</t>
  </si>
  <si>
    <t>Гусь-Хрустальный г, 50 лет Советской Власти пр-кт, 29</t>
  </si>
  <si>
    <t>Гусь-Хрустальный г, Интернациональная ул, 40б</t>
  </si>
  <si>
    <t>Гусь-Хрустальный г, Калинина ул, 41</t>
  </si>
  <si>
    <t>Гусь-Хрустальный г, Каховского ул, 10</t>
  </si>
  <si>
    <t>Гусь-Хрустальный г, Красноармейская ул, 19</t>
  </si>
  <si>
    <t>Гусь-Хрустальный г, Курловская ул, 18</t>
  </si>
  <si>
    <t>Гусь-Хрустальный г, Маяковского ул, 1а</t>
  </si>
  <si>
    <t>Гусь-Хрустальный г, Менделеева ул, 15а</t>
  </si>
  <si>
    <t>Гусь-Хрустальный г, Муравьева-Апостола ул, 11</t>
  </si>
  <si>
    <t>Гусь-Хрустальный г, Октябрьская ул, 76</t>
  </si>
  <si>
    <t>Гусь-Хрустальный г, Полевая ул, 3</t>
  </si>
  <si>
    <t>Гусь-Хрустальный г, Полярная ул, 9</t>
  </si>
  <si>
    <t>Гусь-Хрустальный г, Торфяная ул, 7</t>
  </si>
  <si>
    <t>Гусь-Хрустальный г, Торфяная ул, 15</t>
  </si>
  <si>
    <t>Гусь-Хрустальный г, Транспортная ул, 19</t>
  </si>
  <si>
    <t>Ковров г, Абельмана ул, 130</t>
  </si>
  <si>
    <t>Ковров г, Белинского ул, 1/1</t>
  </si>
  <si>
    <t>Ковров г, Ватутина ул, 49</t>
  </si>
  <si>
    <t>Ковров г, Ватутина ул, 53</t>
  </si>
  <si>
    <t>Ковров г, Ватутина ул, 55</t>
  </si>
  <si>
    <t>Ковров г, Грибоедова ул, 11</t>
  </si>
  <si>
    <t>Ковров г, Грибоедова ул, 13</t>
  </si>
  <si>
    <t>Ковров г, Еловая ул, 86/2</t>
  </si>
  <si>
    <t>Ковров г, Еловая ул, 86/9</t>
  </si>
  <si>
    <t>Ковров г, Молодогвардейская ул, 3</t>
  </si>
  <si>
    <t>Ковров г, Моховая ул, 1/3</t>
  </si>
  <si>
    <t>Ковров г, Муромская ул, 23/2</t>
  </si>
  <si>
    <t>Ковров г, Абельмана ул, 27</t>
  </si>
  <si>
    <t>Ковров г, Ватутина ул, 86</t>
  </si>
  <si>
    <t>Ковров г, Волго-Донская ул, 7а</t>
  </si>
  <si>
    <t>Ковров г, Восточная ул, 52 корп. 4</t>
  </si>
  <si>
    <t>Ковров г, Восточный проезд, 14/2</t>
  </si>
  <si>
    <t>Ковров г, Восточный проезд, 16/1</t>
  </si>
  <si>
    <t>Ковров г, Гастелло ул, 9</t>
  </si>
  <si>
    <t>Ковров г, Дегтярева ул, 19</t>
  </si>
  <si>
    <t>Ковров г, Димитрова ул, 8</t>
  </si>
  <si>
    <t>Ковров г, Димитрова ул, 16</t>
  </si>
  <si>
    <t>Ковров г, Димитрова ул, 18</t>
  </si>
  <si>
    <t>Ковров г, Еловая ул, 88</t>
  </si>
  <si>
    <t>Ковров г, Зои Космодемьянской ул, 3 корп. 1</t>
  </si>
  <si>
    <t>Ковров г, Зои Космодемьянской ул, 23</t>
  </si>
  <si>
    <t>Ковров г, Калинина ул, 9</t>
  </si>
  <si>
    <t>Ковров г, Калинина ул, 20</t>
  </si>
  <si>
    <t>Ковров г, Калинина ул, 21</t>
  </si>
  <si>
    <t>Ковров г, Киркижа ул, 16</t>
  </si>
  <si>
    <t>Ковров г, Комсомольская ул, 28</t>
  </si>
  <si>
    <t>Ковров г, Комсомольская ул, 30</t>
  </si>
  <si>
    <t>Ковров г, Комсомольская ул, 34 корп. 2</t>
  </si>
  <si>
    <t>Ковров г, Комсомольская ул, 36/4</t>
  </si>
  <si>
    <t>Ковров г, Космонавтов ул, 4/3</t>
  </si>
  <si>
    <t>Ковров г, Куйбышева ул, 4</t>
  </si>
  <si>
    <t>Ковров г, Куйбышева ул, 14</t>
  </si>
  <si>
    <t>Ковров г, Куйбышева ул, 15</t>
  </si>
  <si>
    <t>Ковров г, Куйбышева ул, 18</t>
  </si>
  <si>
    <t>Ковров г, Ленина пр-кт, 46</t>
  </si>
  <si>
    <t>Ковров г, Ленина пр-кт, 49</t>
  </si>
  <si>
    <t>Ковров г, Летняя ул, 29</t>
  </si>
  <si>
    <t>Ковров г, Лопатина ул, 19</t>
  </si>
  <si>
    <t>Ковров г, Машиностроителей ул, 5</t>
  </si>
  <si>
    <t>Ковров г, Машиностроителей ул, 13</t>
  </si>
  <si>
    <t>Ковров г, Машиностроителей ул, 15</t>
  </si>
  <si>
    <t>Ковров г, Маяковского ул, 24</t>
  </si>
  <si>
    <t>Ковров г, Маяковского ул, 28</t>
  </si>
  <si>
    <t>Ковров г, Маяковского ул, 30</t>
  </si>
  <si>
    <t>Ковров г, Московская ул, 3</t>
  </si>
  <si>
    <t>Ковров г, Московская ул, 4</t>
  </si>
  <si>
    <t>Ковров г, Московская ул, 6</t>
  </si>
  <si>
    <t>Ковров г, Московская ул, 7</t>
  </si>
  <si>
    <t>Ковров г, Московская ул, 9</t>
  </si>
  <si>
    <t>Ковров г, Моховая ул, 2/9</t>
  </si>
  <si>
    <t>Ковров г, Муромская ул, 23 корп. 3</t>
  </si>
  <si>
    <t>Ковров г, Муромская ул, 31</t>
  </si>
  <si>
    <t>Ковров г, Муромская ул, 33</t>
  </si>
  <si>
    <t>Ковров г, Ногина пер, 3</t>
  </si>
  <si>
    <t>Ковров г, Ногина пер, 5</t>
  </si>
  <si>
    <t>Ковров г, Островского ул, 73</t>
  </si>
  <si>
    <t>Ковров г, Островского ул, 79</t>
  </si>
  <si>
    <t>Ковров г, Островского ул, 81</t>
  </si>
  <si>
    <t>Ковров г, Пионерская ул, 6</t>
  </si>
  <si>
    <t>Ковров г, Подлесная ул, 21</t>
  </si>
  <si>
    <t>Ковров г, Подлесная ул, 22</t>
  </si>
  <si>
    <t>Ковров г, Подлесная ул, 24</t>
  </si>
  <si>
    <t>Ковров г, Сосновая ул, 15 корп. 1</t>
  </si>
  <si>
    <t>Ковров г, Сосновая ул, 35</t>
  </si>
  <si>
    <t>Ковров г, Сосновая ул, 37</t>
  </si>
  <si>
    <t>Ковров г, Социалистическая ул, 15</t>
  </si>
  <si>
    <t>Ковров г, Строителей ул, 8</t>
  </si>
  <si>
    <t>Ковров г, Строителей ул, 9</t>
  </si>
  <si>
    <t>Ковров г, Строителей ул, 10</t>
  </si>
  <si>
    <t>Ковров г, Строителей ул, 14</t>
  </si>
  <si>
    <t>Ковров г, Строителей ул, 15/2</t>
  </si>
  <si>
    <t>Ковров г, Транспортная ул, 81</t>
  </si>
  <si>
    <t>Ковров г, Фурманова ул, 27</t>
  </si>
  <si>
    <t>Ковров г, Циолковского ул, 19</t>
  </si>
  <si>
    <t>Ковров г, Циолковского ул, 40</t>
  </si>
  <si>
    <t>Ковров г, Ленина пр-кт, 21</t>
  </si>
  <si>
    <t>Ковров г, Никитина ул, 34</t>
  </si>
  <si>
    <t>Гусь-Хрустальный р-н, Курлово г, Володарского ул, 1</t>
  </si>
  <si>
    <t>Кольчугино г, 3 Интернационала ул, 60</t>
  </si>
  <si>
    <t>Кольчугино г, Добровольского ул, 3</t>
  </si>
  <si>
    <t>Кольчугино г, Добровольского ул, 21</t>
  </si>
  <si>
    <t>Кольчугино г, Дружбы ул, 6а</t>
  </si>
  <si>
    <t>Кольчугино г, Дружбы ул, 8</t>
  </si>
  <si>
    <t>Кольчугино г, Дружбы ул, 12</t>
  </si>
  <si>
    <t>Кольчугино г, Дружбы ул, 23</t>
  </si>
  <si>
    <t>Кольчугино г, Дружбы ул, 32</t>
  </si>
  <si>
    <t>Кольчугино г, Ломако ул, 26</t>
  </si>
  <si>
    <t>Кольчугино г, Мира ул, 1</t>
  </si>
  <si>
    <t>Кольчугино г, Мира ул, 2</t>
  </si>
  <si>
    <t>Кольчугино г, Московская ул, 60</t>
  </si>
  <si>
    <t>Кольчугино г, Октябрьская ул, 36</t>
  </si>
  <si>
    <t>Кольчугино г, Победы ул, 9</t>
  </si>
  <si>
    <t>Кольчугино г, Победы ул, 11</t>
  </si>
  <si>
    <t>Кольчугино г, Ульяновская ул, 37</t>
  </si>
  <si>
    <t>Кольчугино г, Алексеева ул, 3б</t>
  </si>
  <si>
    <t>Муром г, Ленинградская ул, 26/6</t>
  </si>
  <si>
    <t>Муром г, Пролетарская ул, 50</t>
  </si>
  <si>
    <t>Муром г, Щербакова ул, 10</t>
  </si>
  <si>
    <t>Муром г, 30 лет Победы ул, 9 корп. 2</t>
  </si>
  <si>
    <t>Муром г, Артема ул, 20</t>
  </si>
  <si>
    <t>Муром г, Вокзальная ул, 16</t>
  </si>
  <si>
    <t>Муром г, Карла Маркса ул, 50</t>
  </si>
  <si>
    <t>Муром г, Кленовая ул, 30</t>
  </si>
  <si>
    <t>Муром г, Кленовая ул, 36</t>
  </si>
  <si>
    <t>Муром г, Кооперативная ул, 8</t>
  </si>
  <si>
    <t>Муром г, Кооперативная ул, 11</t>
  </si>
  <si>
    <t>Муром г, Кооперативная ул, 13</t>
  </si>
  <si>
    <t>Муром г, Кооперативный проезд, 8</t>
  </si>
  <si>
    <t>Муром г, Куйбышева ул, 32</t>
  </si>
  <si>
    <t>Муром г, Ленина ул, 55</t>
  </si>
  <si>
    <t>Муром г, Ленина ул, 85</t>
  </si>
  <si>
    <t>Муром г, Ленинградская ул, 20</t>
  </si>
  <si>
    <t>Муром г, Меленковская ул, 7</t>
  </si>
  <si>
    <t>Муром г, Меленковская ул, 11</t>
  </si>
  <si>
    <t>Муром г, Московская ул, 47</t>
  </si>
  <si>
    <t>Муром г, Муромская ул, 23</t>
  </si>
  <si>
    <t>Муром г, Совхозная ул, 15А</t>
  </si>
  <si>
    <t>Муром г, Филатова ул, 7</t>
  </si>
  <si>
    <t>Муром г, Чкалова ул, 6Б</t>
  </si>
  <si>
    <t>Муром г, Школьная ул, 1А</t>
  </si>
  <si>
    <t>Муром г, Энгельса ул, 7</t>
  </si>
  <si>
    <t>Камешково г, Свердлова ул, 9</t>
  </si>
  <si>
    <t>Камешково г, Молодежная ул, 2</t>
  </si>
  <si>
    <t>Камешково г, Ногина ул, 5</t>
  </si>
  <si>
    <t>Камешково г, Смурова ул, 10</t>
  </si>
  <si>
    <t>Камешково г, Совхозная ул, 21</t>
  </si>
  <si>
    <t>Камешково г, Школьная ул, 7</t>
  </si>
  <si>
    <t>Камешково г, Ленина ул, 6</t>
  </si>
  <si>
    <t>Юрьев-Польский г, Авангардский пер, 9</t>
  </si>
  <si>
    <t>Юрьев-Польский г, Авангардский пер, 5А</t>
  </si>
  <si>
    <t>Юрьев-Польский г, Революции ул, 9</t>
  </si>
  <si>
    <t>Юрьев-Польский г, Свободы ул, 129</t>
  </si>
  <si>
    <t>Юрьев-Польский г, Свободы ул, 133</t>
  </si>
  <si>
    <t>Юрьев-Польский г, Шибанкова ул, 116</t>
  </si>
  <si>
    <t>Вязники г, Дечинский мкр, 12а</t>
  </si>
  <si>
    <t>Вязники г, Ефимьево ул, 4</t>
  </si>
  <si>
    <t>Вязники г, Ленина ул, 19</t>
  </si>
  <si>
    <t>Вязники г, Металлистов ул, 10</t>
  </si>
  <si>
    <t>Вязники г, Спортивная ул, 8</t>
  </si>
  <si>
    <t>Вязники г, Стахановская ул, 16</t>
  </si>
  <si>
    <t>Радужный г, 1-й кв-л, 15</t>
  </si>
  <si>
    <t>Радужный г, 3-й кв-л, 26</t>
  </si>
  <si>
    <t>Радужный г, 3-й кв-л, 5</t>
  </si>
  <si>
    <t>Киржач г, Красный Октябрь мкр, Солнечный кв-л, 4</t>
  </si>
  <si>
    <t>Киржач г, Пугачева ул, 6</t>
  </si>
  <si>
    <t>Меленки г, Академика Королева ул, 25</t>
  </si>
  <si>
    <t>Итого по Ковардитское</t>
  </si>
  <si>
    <t>Муромский р-н, Ковардицы с, Молодежная ул, 11</t>
  </si>
  <si>
    <t>Петушинский р-н, Покров г, Больничный проезд, 4 корп. 2</t>
  </si>
  <si>
    <t>Петушки г, Московская ул, 5</t>
  </si>
  <si>
    <t>Петушки г, Строителей ул, 22</t>
  </si>
  <si>
    <t>Собинка г, Гагарина ул, 7</t>
  </si>
  <si>
    <t>Собинка г, Калинина ул, 2А</t>
  </si>
  <si>
    <t>Собинка г, Мира ул, 2</t>
  </si>
  <si>
    <t>Собинка г, Мира ул, 10</t>
  </si>
  <si>
    <t>Собинка г, Центральная ул, 26</t>
  </si>
  <si>
    <t>Собинский р-н, Лакинск г, 17 Партсъезда ул, 5</t>
  </si>
  <si>
    <t>Собинский р-н, Лакинск г, Парижской Коммуны ул, 31</t>
  </si>
  <si>
    <t>Собинский р-н, Лакинск г, Парковый проезд, 4</t>
  </si>
  <si>
    <t>Собинский р-н, Ставрово п, Комсомольская ул, 5</t>
  </si>
  <si>
    <t>Собинский р-н, Ставрово п, Комсомольская ул, 10</t>
  </si>
  <si>
    <t>Собинский р-н, Ставрово п, Школьная ул, 3</t>
  </si>
  <si>
    <t>Собинский р-н, Ставрово п, Школьная ул, 4</t>
  </si>
  <si>
    <t>Суздальский р-н, Боголюбово п, Западная ул, 13</t>
  </si>
  <si>
    <t>Суздальский р-н, Боголюбово п, Западная ул, 25а</t>
  </si>
  <si>
    <t>Суздальский р-н, Боголюбово п, Западная ул, 27а</t>
  </si>
  <si>
    <t>Суздальский р-н, Сокол п, 7</t>
  </si>
  <si>
    <t>Суздальский р-н, Сокол п, 14</t>
  </si>
  <si>
    <t>Суздальский р-н, Боголюбово п, Новая ул, 26</t>
  </si>
  <si>
    <t xml:space="preserve">Итого по Новоалександровское </t>
  </si>
  <si>
    <t>Суздальский р-н, Новоалександрово с, Студенческая ул, 2</t>
  </si>
  <si>
    <t>Суздальский р-н, Новоалександрово с, Студенческая ул, 3</t>
  </si>
  <si>
    <t>Суздальский р-н, Садовый п, Садовая ул, 3</t>
  </si>
  <si>
    <t>Суздальский р-н, Спасское-Городище с, Центральная ул, 12</t>
  </si>
  <si>
    <t>ООО "УК ЖРЭП"</t>
  </si>
  <si>
    <t>8</t>
  </si>
  <si>
    <t>7</t>
  </si>
  <si>
    <t>10</t>
  </si>
  <si>
    <t>МУП города Владимира "ГУК"</t>
  </si>
  <si>
    <t>12</t>
  </si>
  <si>
    <t>ООО "Ресурс"</t>
  </si>
  <si>
    <t>ООО "ГКС 1"</t>
  </si>
  <si>
    <t>ООО "Нерехта"</t>
  </si>
  <si>
    <t>Ковров г, Ковров-8 тер, 8</t>
  </si>
  <si>
    <t>Вязниковский р-н, Пировы-Городищи д, Молодежная ул, 5</t>
  </si>
  <si>
    <t>Кольчугино г, Луговая ул, 5</t>
  </si>
  <si>
    <t>ООО "ЖЭУ 2"</t>
  </si>
  <si>
    <t>Кольчугинский р-н, Бавлены п, Центральная ул, 10А</t>
  </si>
  <si>
    <t xml:space="preserve">к постановлению Департамента жилищно-коммунального хозяйства Владимирской области </t>
  </si>
  <si>
    <t>Собинский р-н, Ставрово п, Юбилейная ул, 7</t>
  </si>
  <si>
    <t>Ковровский р-н, Мелехово пгт, Пионерская ул, 5</t>
  </si>
  <si>
    <t>Петушки г, Московская ул, 18</t>
  </si>
  <si>
    <t>Собинский р-н, Лакинск г, Мира ул, 49б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</si>
  <si>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за счет средств регионального оператора определены таблицей №1</t>
  </si>
  <si>
    <t>Радужный г, 1-й кв-л, 28</t>
  </si>
  <si>
    <t>Гусь-Хрустальный р-н, Анопино п, Чехова ул, 2</t>
  </si>
  <si>
    <t>Суздальский р-н, Красногвардейский п, Октябрьская ул, 15</t>
  </si>
  <si>
    <t>Владимир г, Бобкова ул, 1а</t>
  </si>
  <si>
    <t>Владимир г, Диктора Левитана ул, 31</t>
  </si>
  <si>
    <t>Владимир г, Каманина ул, 18</t>
  </si>
  <si>
    <t>Владимир г, Каманина ул, 28</t>
  </si>
  <si>
    <t>Владимир г, Краснознаменная ул, 10</t>
  </si>
  <si>
    <t>Владимир г, МОПРа ул, 13</t>
  </si>
  <si>
    <t>Владимир г, Октябрьский пр-кт, 42</t>
  </si>
  <si>
    <t>Владимир г, Стасова ул, 44/11</t>
  </si>
  <si>
    <t>Владимир г, Юбилейная ул, 4</t>
  </si>
  <si>
    <t>Собинка г, Молодежная ул, 26</t>
  </si>
  <si>
    <t>Суздальский р-н, Новое с, Молодежная ул, 3</t>
  </si>
  <si>
    <t>Ковров г, Ранжева ул, 5</t>
  </si>
  <si>
    <t>Ковров г, Туманова ул, 12</t>
  </si>
  <si>
    <t>Александровский р-н, Карабаново г, Лермонтова пл, 13</t>
  </si>
  <si>
    <t>Петушки г, Советская пл, 11</t>
  </si>
  <si>
    <t>Муром г, Войкова ул, 2а</t>
  </si>
  <si>
    <t>Муром г, Кооперативная ул, 2</t>
  </si>
  <si>
    <t>Гусь-Хрустальный г, Мира ул, 18</t>
  </si>
  <si>
    <t>Александров г, Ново-Стрелецкий проезд ул, 14</t>
  </si>
  <si>
    <t>Вязники г, Владимирская ул, 2</t>
  </si>
  <si>
    <t>Киржач г, Ленинградская ул, 98</t>
  </si>
  <si>
    <t>Собинка г, Ленина ул, 31</t>
  </si>
  <si>
    <t>Итого по Бутылицкое</t>
  </si>
  <si>
    <t>Меленковский р-н, Архангел с, Совхозная ул, 182</t>
  </si>
  <si>
    <t>Бутылицкое</t>
  </si>
  <si>
    <t>Меленки г, Муромская ул, 39</t>
  </si>
  <si>
    <t>Радужный г, 3-й кв-л, 34</t>
  </si>
  <si>
    <t>Ковров г, Брюсова ул, 52</t>
  </si>
  <si>
    <t>Ковров г, Лизы Чайкиной ул, 104</t>
  </si>
  <si>
    <t>Ковров г, Лизы Чайкиной ул, 108</t>
  </si>
  <si>
    <t>Ковров г, Маяковского ул, 83</t>
  </si>
  <si>
    <t>Ковров г, Маяковского ул, 85</t>
  </si>
  <si>
    <t>Ковров г, Маяковского ул, 87</t>
  </si>
  <si>
    <t>Радужный г, 3-й кв-л, 25</t>
  </si>
  <si>
    <t>Муром г, Дзержинского ул, 2Б</t>
  </si>
  <si>
    <t>Муром г, Кленовая ул, 34</t>
  </si>
  <si>
    <t>Владимир г, Завадского ул, 13Б</t>
  </si>
  <si>
    <t>Владимир г, Нижняя Дуброва ул, 37</t>
  </si>
  <si>
    <t>Владимир г, Нижняя Дуброва ул, 44</t>
  </si>
  <si>
    <t>Владимир г, Соколова-Соколенка ул, 11</t>
  </si>
  <si>
    <t>Владимир г, Суворова ул, 2</t>
  </si>
  <si>
    <t>Владимир г, Фатьянова ул, 21</t>
  </si>
  <si>
    <t>Владимир г, Энергетик мкр, Энергетиков ул, 1А</t>
  </si>
  <si>
    <t>Владимир г, Юбилейная ул, 46</t>
  </si>
  <si>
    <t>Владимир г, Балакирева ул, 55</t>
  </si>
  <si>
    <t>Владимир г, Белоконской ул, 25</t>
  </si>
  <si>
    <t>Владимир г, Верхняя Дуброва ул, 18А</t>
  </si>
  <si>
    <t>Владимир г, Верхняя Дуброва ул, 38Д</t>
  </si>
  <si>
    <t>Владимир г, Горная ул, 5</t>
  </si>
  <si>
    <t>Владимир г, Горького ул, 44</t>
  </si>
  <si>
    <t>Владимир г, Добросельская ул, 165</t>
  </si>
  <si>
    <t>Владимир г, Завадского ул, 15А</t>
  </si>
  <si>
    <t>Владимир г, Куйбышева ул, 42</t>
  </si>
  <si>
    <t>Владимир г, Лакина ул, 143А</t>
  </si>
  <si>
    <t>Владимир г, Ленина пр-кт, 42</t>
  </si>
  <si>
    <t>Владимир г, Ленина пр-кт, 51</t>
  </si>
  <si>
    <t>Владимир г, Ленина пр-кт, 67А</t>
  </si>
  <si>
    <t>Владимир г, Лесной мкр, Лесная ул, 8</t>
  </si>
  <si>
    <t>Владимир г, Нижняя Дуброва ул, 1</t>
  </si>
  <si>
    <t>Владимир г, Нижняя Дуброва ул, 27</t>
  </si>
  <si>
    <t>Владимир г, Оргтруд мкр, Октябрьская ул, 10</t>
  </si>
  <si>
    <t>Владимир г, Оргтруд мкр, Октябрьская ул, 16</t>
  </si>
  <si>
    <t>Владимир г, Оргтруд мкр, Октябрьская ул, 25</t>
  </si>
  <si>
    <t>Владимир г, Оргтруд мкр, Строителей ул, 5</t>
  </si>
  <si>
    <t>Владимир г, Пичугина ул, 12</t>
  </si>
  <si>
    <t>Владимир г, Растопчина ул, 1</t>
  </si>
  <si>
    <t>Владимир г, Растопчина ул, 49а</t>
  </si>
  <si>
    <t>Владимир г, Растопчина ул, 55а</t>
  </si>
  <si>
    <t>Владимир г, Садовая ул, 17</t>
  </si>
  <si>
    <t>Владимир г, Соколова-Соколенка ул, 21</t>
  </si>
  <si>
    <t>Владимир г, Соколова-Соколенка ул, 5а</t>
  </si>
  <si>
    <t>Владимир г, Строителей пр-кт, 12</t>
  </si>
  <si>
    <t>Владимир г, Строителей пр-кт, 22</t>
  </si>
  <si>
    <t>Владимир г, Строителей пр-кт, 44А</t>
  </si>
  <si>
    <t>Владимир г, Чайковского ул, 44Б</t>
  </si>
  <si>
    <t>Владимир г, Энергетик мкр, Садовая ул, 15</t>
  </si>
  <si>
    <t>Владимир г, Энергетик мкр, Энергетиков ул, 23</t>
  </si>
  <si>
    <t>Владимир г, Юрьевец мкр, Институтский городок, 26</t>
  </si>
  <si>
    <t>Владимир г, Юрьевец мкр, Михалькова ул, 12</t>
  </si>
  <si>
    <t>Владимир г, Юрьевец мкр, Школьный проезд, 1А</t>
  </si>
  <si>
    <t>Гусь-Хрустальный г, Транспортная ул, 12</t>
  </si>
  <si>
    <t>Гусь-Хрустальный г, Курловская ул, 30</t>
  </si>
  <si>
    <t>Ковров г, Абельмана ул, 128</t>
  </si>
  <si>
    <t>Ковров г, Абельмана ул, 139/1</t>
  </si>
  <si>
    <t>Ковров г, Волго-Донская ул, 26</t>
  </si>
  <si>
    <t>Ковров г, Димитрова ул, 2</t>
  </si>
  <si>
    <t>Ковров г, Еловая ул, 86/8</t>
  </si>
  <si>
    <t>Ковров г, Кирова ул, 75</t>
  </si>
  <si>
    <t>Ковров г, Комсомольская ул, 32</t>
  </si>
  <si>
    <t>Ковров г, Ленина пр-кт, 12А</t>
  </si>
  <si>
    <t>Ковров г, Молодогвардейская ул, 7</t>
  </si>
  <si>
    <t>Ковров г, Тимофея Павловского ул, 8</t>
  </si>
  <si>
    <t>Ковров г, Комсомольская ул, 34/3</t>
  </si>
  <si>
    <t>Кольчугино г, Белая Речка мкр, Школьная ул, 11а</t>
  </si>
  <si>
    <t>Кольчугино г, Веденеева ул, 3</t>
  </si>
  <si>
    <t>Кольчугино г, Дружбы ул, 22</t>
  </si>
  <si>
    <t>Кольчугино г, Дружбы ул, 7</t>
  </si>
  <si>
    <t>Кольчугино г, Коллективная ул, 47</t>
  </si>
  <si>
    <t>Кольчугино г, Ленина ул, 11а</t>
  </si>
  <si>
    <t>Кольчугино г, Ленина ул, 2</t>
  </si>
  <si>
    <t>Кольчугино г, Лермонтова ул, 3</t>
  </si>
  <si>
    <t>Кольчугино г, Луговая ул, 10</t>
  </si>
  <si>
    <t>Кольчугино г, Чапаева ул, 2а</t>
  </si>
  <si>
    <t>Кольчугино г, Шмелева ул, 17</t>
  </si>
  <si>
    <t>Кольчугино г, 50 лет Октября ул, 14</t>
  </si>
  <si>
    <t>Кольчугино г, 50 лет СССР ул, 6</t>
  </si>
  <si>
    <t>Кольчугино г, Чапаева ул, 1г</t>
  </si>
  <si>
    <t>Муром г, Заводская ул, 19</t>
  </si>
  <si>
    <t>Муром г, Карачаровское ш, 26б</t>
  </si>
  <si>
    <t>Муром г, Карачаровское ш, 30а</t>
  </si>
  <si>
    <t>Муром г, Кленовая ул, 3 корп. 2</t>
  </si>
  <si>
    <t>Муром г, Льва Толстого ул, 54</t>
  </si>
  <si>
    <t>Муром г, Машинистов ул, 5</t>
  </si>
  <si>
    <t>Муром г, Октябрьская ул, 29</t>
  </si>
  <si>
    <t>Муром г, Октябрьская ул, 9а</t>
  </si>
  <si>
    <t>Муром г, Энгельса ул, 21</t>
  </si>
  <si>
    <t>Муром г, Карачаровское ш, 26а</t>
  </si>
  <si>
    <t>Муром г, Кленовая ул, 3 корп. 1</t>
  </si>
  <si>
    <t>Муром г, Ковровская ул, 10</t>
  </si>
  <si>
    <t>Муром г, Льва Толстого ул, 96</t>
  </si>
  <si>
    <t>Муром г, Муромская ул, 23 корп. 2</t>
  </si>
  <si>
    <t>Муром г, Первомайская ул, 93</t>
  </si>
  <si>
    <t>Муром г, Филатова ул, 6</t>
  </si>
  <si>
    <t>Муром г, Энгельса ул, 25</t>
  </si>
  <si>
    <t>Камешково г, 3 Интернационала ул, 3</t>
  </si>
  <si>
    <t>Камешково г, Володарского ул, 2</t>
  </si>
  <si>
    <t>Камешково г, Молодежная ул, 9</t>
  </si>
  <si>
    <t>Камешково г, Крупской ул, 8А</t>
  </si>
  <si>
    <t>Юрьев-Польский г, Школьная ул, 40</t>
  </si>
  <si>
    <t>Вязники г, Куйбышева ул, 4</t>
  </si>
  <si>
    <t>Суздальский р-н, Сокол п, 9</t>
  </si>
  <si>
    <t>Суздальский р-н, Кутуково с, Школьная ул, 5</t>
  </si>
  <si>
    <t>Суздальский р-н, Павловское с, Центральная ул, 29</t>
  </si>
  <si>
    <t>Селивановский р-н, Красная Горбатка п, 2-я Заводская ул, 5</t>
  </si>
  <si>
    <t>Селивановский р-н, Красная Горбатка п, Северная ул, 75</t>
  </si>
  <si>
    <t>Селивановский р-н, Красная Горбатка п, Строителей ул, 5</t>
  </si>
  <si>
    <t>Селивановский р-н, Красная Горбатка п, Школьная ул, 29</t>
  </si>
  <si>
    <t>Селивановский р-н, Красная Горбатка п, Школьная ул, 22</t>
  </si>
  <si>
    <t>Судогодский р-н, Бараки д, Молодежная ул, 1</t>
  </si>
  <si>
    <t>Итого по Владимирской области в 2021 году:</t>
  </si>
  <si>
    <t>Петушинский р-н, Нагорный п, Горячкина ул, 3</t>
  </si>
  <si>
    <t>ООО УК "Управдом"</t>
  </si>
  <si>
    <t>ООО «НАШЕ ЖКО»</t>
  </si>
  <si>
    <t>11</t>
  </si>
  <si>
    <t>ТСЖ Дечинский 14</t>
  </si>
  <si>
    <t>ООО "Ком-сервис"</t>
  </si>
  <si>
    <t>Ковров г, Лизы Чайкиной ул, 106</t>
  </si>
  <si>
    <t>Ковров г, Матвеева ул, 3</t>
  </si>
  <si>
    <t>ООО "УК "ЖКО РОСКО"</t>
  </si>
  <si>
    <t xml:space="preserve">Итого по Владимирской области по 2021 году: </t>
  </si>
  <si>
    <t>Вязники г, Дечинский мкр, 6</t>
  </si>
  <si>
    <t>Камешковский р-н, Мирный п, Центральная ул, 82</t>
  </si>
  <si>
    <t>Итого по Владимирской области на 2021 год</t>
  </si>
  <si>
    <t>Всего по Владимирской области на 2020-2022 годы</t>
  </si>
  <si>
    <t>Всего по Владимирской области на 2020-2022 годы:</t>
  </si>
  <si>
    <t xml:space="preserve">Всего по Владимирской области на 2020-2022 годы: </t>
  </si>
  <si>
    <t>Камешково г, Крупской ул, 17В</t>
  </si>
  <si>
    <t>ООО"УЮТ"</t>
  </si>
  <si>
    <t>Юрьев-Польский г, Луговая ул, 51</t>
  </si>
  <si>
    <t>Ковров г, Набережная ул, 17</t>
  </si>
  <si>
    <t>Ковров г, Социалистическая ул, 17</t>
  </si>
  <si>
    <t>Итого по поселок Золотково</t>
  </si>
  <si>
    <t>Гусь-Хрустальный р-н, Золотково п, Ломоносова ул, 7</t>
  </si>
  <si>
    <t>поселок Золотково</t>
  </si>
  <si>
    <t>Муром г, Мечникова ул, 56</t>
  </si>
  <si>
    <t>Владимир г, Асаткина ул, 2А</t>
  </si>
  <si>
    <t>Владимир г, Верхняя Дуброва ул, 20А</t>
  </si>
  <si>
    <t>Владимир г, Горького ул, 55</t>
  </si>
  <si>
    <t>Владимир г, Добросельская ул, 195а</t>
  </si>
  <si>
    <t>Владимир г, Егорова ул, 3</t>
  </si>
  <si>
    <t>Владимир г, Лермонтова ул, 44</t>
  </si>
  <si>
    <t>Владимир г, Ново-Ямская ул, 9</t>
  </si>
  <si>
    <t>Владимир г, Полины Осипенко ул, 3</t>
  </si>
  <si>
    <t>Владимир г, Растопчина ул, 45а</t>
  </si>
  <si>
    <t>Владимир г, 9 Января ул, 3</t>
  </si>
  <si>
    <t>Муром г, Дзержинского ул, 5а</t>
  </si>
  <si>
    <t>Муром г, Комсомольская ул, 50</t>
  </si>
  <si>
    <t>Муром г, Московская ул, 64</t>
  </si>
  <si>
    <t>Муром г, Орловская ул, 5</t>
  </si>
  <si>
    <t>Муром г, Экземплярского ул, 70</t>
  </si>
  <si>
    <t>Владимир г, Суворова ул, 3а</t>
  </si>
  <si>
    <t>Владимир г, Батурина ул, 33</t>
  </si>
  <si>
    <t>Владимир г, Безыменского ул, 13а</t>
  </si>
  <si>
    <t>Владимир г, Белоконской ул, 13А</t>
  </si>
  <si>
    <t>Владимир г, Верхняя Дуброва ул, 33</t>
  </si>
  <si>
    <t>Владимир г, Воровского ул, 8а</t>
  </si>
  <si>
    <t>Владимир г, Горького ул, 84</t>
  </si>
  <si>
    <t>Владимир г, Ленина пр-кт, 44</t>
  </si>
  <si>
    <t>Владимир г, Ленина пр-кт, 47А</t>
  </si>
  <si>
    <t>Владимир г, Мира ул, 4А</t>
  </si>
  <si>
    <t>Владимир г, Строителей пр-кт, 42Г</t>
  </si>
  <si>
    <t>Владимир г, Добросельская ул, 193Г</t>
  </si>
  <si>
    <t>Владимир г, Энергетик мкр, Энергетиков ул, 6Б</t>
  </si>
  <si>
    <t>Владимир г, Диктора Левитана ул, 4Г</t>
  </si>
  <si>
    <t>Владимир г, Чайковского ул, 36</t>
  </si>
  <si>
    <t>Владимир г, Василисина ул, 9</t>
  </si>
  <si>
    <t>Владимир г, Василисина ул, 4</t>
  </si>
  <si>
    <t>Владимир г, Верхняя Дуброва ул, 10</t>
  </si>
  <si>
    <t>Владимир г, Строителей пр-кт, 2Г</t>
  </si>
  <si>
    <t>Владимир г, Фатьянова ул, 2А</t>
  </si>
  <si>
    <t>Владимир г, Верхняя Дуброва ул, 38А</t>
  </si>
  <si>
    <t>Владимир г, Перекопский военный городок, 25</t>
  </si>
  <si>
    <t>Владимир г, Почаевская ул, 22А</t>
  </si>
  <si>
    <t>Владимир г, Пугачева ул, 62</t>
  </si>
  <si>
    <t>Владимир г, Разина ул, 26</t>
  </si>
  <si>
    <t>Владимир г, Диктора Левитана ул, 55</t>
  </si>
  <si>
    <t>Владимир г, Юбилейная ул, 42</t>
  </si>
  <si>
    <t>Владимир г, Безыменского ул, 4а</t>
  </si>
  <si>
    <t>Владимир г, Верхняя Дуброва ул, 2</t>
  </si>
  <si>
    <t>Владимир г, Ново-Ямская ул, 2</t>
  </si>
  <si>
    <t>Владимир г, Московское ш, 1б</t>
  </si>
  <si>
    <t>Владимир г, Комиссарова ул, 23а</t>
  </si>
  <si>
    <t>Владимир г, Ломоносова ул, 1</t>
  </si>
  <si>
    <t>Владимир г, Мира ул, 17</t>
  </si>
  <si>
    <t>Владимир г, Октябрьский военный городок, 25</t>
  </si>
  <si>
    <t>Владимир г, Полины Осипенко ул, 27</t>
  </si>
  <si>
    <t>Владимир г, Соколова-Соколенка ул, 6в</t>
  </si>
  <si>
    <t>Владимир г, Строителей пр-кт, 34Б</t>
  </si>
  <si>
    <t>Владимир г, Тракторная ул, 1Г</t>
  </si>
  <si>
    <t>Владимир г, Юбилейная ул, 5</t>
  </si>
  <si>
    <t>Владимир г, Белоконской ул, 14</t>
  </si>
  <si>
    <t>Владимир г, Горького ул, 115</t>
  </si>
  <si>
    <t>Владимир г, Юбилейная ул, 38А</t>
  </si>
  <si>
    <t>Александров г, Революции ул, 38</t>
  </si>
  <si>
    <t>Александров г, Революции ул, 72</t>
  </si>
  <si>
    <t>Александров г, Институтская ул, 6 корп. 2</t>
  </si>
  <si>
    <t>Александров г, Королева ул, 16</t>
  </si>
  <si>
    <t>Александров г, Королева ул, 18</t>
  </si>
  <si>
    <t>Александров г, Королева ул, 20</t>
  </si>
  <si>
    <t>Александров г, Маяковского ул, 36А</t>
  </si>
  <si>
    <t>Александров г, Ческа-Липа ул, 10</t>
  </si>
  <si>
    <t>Александров г, Геологов ул, 8</t>
  </si>
  <si>
    <t>Гусь-Хрустальный г, Маяковского ул, 3а</t>
  </si>
  <si>
    <t>Гусь-Хрустальный г, Менделеева ул, 19а</t>
  </si>
  <si>
    <t>Гусь-Хрустальный г, Менделеева ул, 25</t>
  </si>
  <si>
    <t>Гусь-Хрустальный г, Пролетарская ул, 18</t>
  </si>
  <si>
    <t>Гусь-Хрустальный г, Рязанская ул, 2</t>
  </si>
  <si>
    <t>Гусь-Хрустальный г, Теплицкий пр-кт, 12</t>
  </si>
  <si>
    <t>Гусь-Хрустальный г, Транспортная ул, 16</t>
  </si>
  <si>
    <t>Ковров г, 5 Декабря ул, 22/2</t>
  </si>
  <si>
    <t>Ковров г, Комсомольская ул, 104</t>
  </si>
  <si>
    <t>Ковров г, МОПРа ул, 26</t>
  </si>
  <si>
    <t>Ковров г, Строителей ул, 2</t>
  </si>
  <si>
    <t>Ковров г, Строителей ул, 22</t>
  </si>
  <si>
    <t>Ковров г, Волго-Донская ул, 27</t>
  </si>
  <si>
    <t>Ковров г, Брюсова ул, 54/1</t>
  </si>
  <si>
    <t>Ковров г, Грибоедова ул, 125</t>
  </si>
  <si>
    <t>Ковров г, Зои Космодемьянской ул, 7/3</t>
  </si>
  <si>
    <t>Ковров г, Зои Космодемьянской ул, 9</t>
  </si>
  <si>
    <t>Ковров г, Зои Космодемьянской ул, 26/2</t>
  </si>
  <si>
    <t>Ковров г, Комсомольская ул, 36/3</t>
  </si>
  <si>
    <t>Ковров г, Летняя ул, 19</t>
  </si>
  <si>
    <t>Ковров г, Летняя ул, 86</t>
  </si>
  <si>
    <t>Ковров г, Лопатина ул, 44</t>
  </si>
  <si>
    <t>Ковров г, Машиностроителей ул, 7</t>
  </si>
  <si>
    <t>Ковров г, Маяковского ул, 2</t>
  </si>
  <si>
    <t>Ковров г, Моховая ул, 2 корп. 10</t>
  </si>
  <si>
    <t>Ковров г, Моховая ул, 2/6</t>
  </si>
  <si>
    <t>Ковров г, Ногина ул, 20</t>
  </si>
  <si>
    <t>Ковров г, Северный проезд, 10а</t>
  </si>
  <si>
    <t>Ковров г, Сосновая ул, 39</t>
  </si>
  <si>
    <t>Ковров г, Строителей ул, 16</t>
  </si>
  <si>
    <t>Ковров г, Строителей ул, 18</t>
  </si>
  <si>
    <t>Ковров г, Фабричный проезд, 6</t>
  </si>
  <si>
    <t>Ковров г, Фурманова ул, 35</t>
  </si>
  <si>
    <t>Ковров г, Клязьменская ул, 6</t>
  </si>
  <si>
    <t>Ковров г, Лопатина ул, 68</t>
  </si>
  <si>
    <t>Ковров г, Сосновая ул, 15/3</t>
  </si>
  <si>
    <t>Ковров г, Строителей ул, 15</t>
  </si>
  <si>
    <t>Кольчугино г, Белая Речка мкр, Новая ул, 5</t>
  </si>
  <si>
    <t>Кольчугино г, Ульяновская ул, 35</t>
  </si>
  <si>
    <t>Кольчугино г, Дружбы ул, 6</t>
  </si>
  <si>
    <t>Кольчугино г, Максимова ул, 25</t>
  </si>
  <si>
    <t>Кольчугино г, Московская ул, 66</t>
  </si>
  <si>
    <t>Кольчугино г, 3 Интернационала ул, 63</t>
  </si>
  <si>
    <t>Кольчугино г, Инициативная ул, 13</t>
  </si>
  <si>
    <t>Кольчугино г, 50 лет Октября ул, 22</t>
  </si>
  <si>
    <t>Кольчугино г, Добровольского ул, 9</t>
  </si>
  <si>
    <t>Кольчугино г, Шмелева ул, 2</t>
  </si>
  <si>
    <t>Муром г, 30 лет Победы ул, 9 корп. 1</t>
  </si>
  <si>
    <t>Муром г, Ленинградская ул, 31</t>
  </si>
  <si>
    <t>Муром г, Ленинградская ул, 42</t>
  </si>
  <si>
    <t>Муром г, Советская ул, 44</t>
  </si>
  <si>
    <t>Муром г, Пролетарская ул, 21</t>
  </si>
  <si>
    <t>Муром г, Кленовая ул, 7А</t>
  </si>
  <si>
    <t>Муром г, Кооперативная ул, 5</t>
  </si>
  <si>
    <t>Муром г, Кооперативная ул, 7</t>
  </si>
  <si>
    <t>Муром г, Лесная ул, 1</t>
  </si>
  <si>
    <t>Муром г, Меленковская ул, 3 корп. 2</t>
  </si>
  <si>
    <t>Муром г, Муромская ул, 9 корп. 2</t>
  </si>
  <si>
    <t>Муром г, Муромская ул, 12</t>
  </si>
  <si>
    <t>Муром г, Чкалова ул, 10Б</t>
  </si>
  <si>
    <t>Муром г, Орловская ул, 21</t>
  </si>
  <si>
    <t>Муром г, Лаврентьева ул, 43</t>
  </si>
  <si>
    <t>Муром г, Свердлова ул, 65</t>
  </si>
  <si>
    <t>Муром г, Красногвардейская ул, 32</t>
  </si>
  <si>
    <t>Камешково г, Дорофеичева ул, 7а</t>
  </si>
  <si>
    <t>Камешково г, Совхозная ул, 17</t>
  </si>
  <si>
    <t>Юрьев-Польский г, Авангардский пер, 20</t>
  </si>
  <si>
    <t>Юрьев-Польский г, Садовый пер, 4</t>
  </si>
  <si>
    <t>Вязники г, Высоковольтная ул, 61</t>
  </si>
  <si>
    <t>Вязники г, Чехова ул, 19а</t>
  </si>
  <si>
    <t>Вязники г, Нововязники мкр, Механизаторов ул, 113</t>
  </si>
  <si>
    <t>Радужный г, 3-й кв-л, 13</t>
  </si>
  <si>
    <t>Радужный г, 3-й кв-л, 2</t>
  </si>
  <si>
    <t>Меленки г, Комсомольская ул, 98</t>
  </si>
  <si>
    <t>Петушинский р-н, Покров г, Герасимова ул, 30</t>
  </si>
  <si>
    <t>Собинка г, Гагарина ул, 2</t>
  </si>
  <si>
    <t>Собинка г, Гагарина ул, 4</t>
  </si>
  <si>
    <t>Собинка г, Молодежная ул, 1</t>
  </si>
  <si>
    <t>Собинка г, Молодежная ул, 2</t>
  </si>
  <si>
    <t>Собинка г, Чайковского ул, 4</t>
  </si>
  <si>
    <t>Собинский р-н, Лакинск г, 21 Партсъезда ул, 17</t>
  </si>
  <si>
    <t>Собинский р-н, Лакинск г, 21 Партсъезда ул, 19</t>
  </si>
  <si>
    <t>Собинский р-н, Лакинск г, 21 Партсъезда ул, 21</t>
  </si>
  <si>
    <t>Собинский р-н, Лакинск г, Горького ул, 12</t>
  </si>
  <si>
    <t>Собинский р-н, Ставрово п, Октябрьская ул, 140</t>
  </si>
  <si>
    <t>Собинский р-н, Ставрово п, Юбилейная ул, 4</t>
  </si>
  <si>
    <t>Собинский р-н, Ставрово п, Юбилейная ул, 4А</t>
  </si>
  <si>
    <t>Собинский р-н, Ставрово п, Юбилейная ул, 6</t>
  </si>
  <si>
    <t>Собинский р-н, Ставрово п, Юбилейная ул, 8</t>
  </si>
  <si>
    <t>Суздальский р-н, Сокол п, 10</t>
  </si>
  <si>
    <t>Суздальский р-н, Сокол п, 11</t>
  </si>
  <si>
    <t>Суздальский р-н, Сокол п, 15</t>
  </si>
  <si>
    <t>Суздальский р-н, Новоалександрово с, Рабочая ул, 2</t>
  </si>
  <si>
    <t>Кольчугинский р-н, Бавлены п, Мира ул, 9</t>
  </si>
  <si>
    <t>Владимир г, Верхняя Дуброва ул, 22</t>
  </si>
  <si>
    <t>Владимир г, Горького ул, 99</t>
  </si>
  <si>
    <t>Владимир г, Лакина ул, 153А</t>
  </si>
  <si>
    <t>Владимир г, Горького ул, 103</t>
  </si>
  <si>
    <t>Владимир г, Лесной мкр, Лесная ул, 15</t>
  </si>
  <si>
    <t>Владимир г, Нижняя Дуброва ул, 3а</t>
  </si>
  <si>
    <t>Кольчугино г, Белая Речка мкр, Молодежная ул, 2</t>
  </si>
  <si>
    <t>Кольчугино г, Чапаева ул, 1а</t>
  </si>
  <si>
    <t>Кольчугино г, Ломако ул, 32</t>
  </si>
  <si>
    <t>Кольчугино г, Щорса ул, 11</t>
  </si>
  <si>
    <t>Муром г, Ковровская ул, 20</t>
  </si>
  <si>
    <t>Петушинский р-н, Покров г, 3 Интернационала ул, 83</t>
  </si>
  <si>
    <t>Ковров г, Волго-Донская ул, 25</t>
  </si>
  <si>
    <t>Ковров г, Грибоедова ул, 13/2</t>
  </si>
  <si>
    <t>Ковров г, Грибоедова ул, 13/3</t>
  </si>
  <si>
    <t>Ковров г, Грибоедова ул, 7/3</t>
  </si>
  <si>
    <t>Ковров г, Еловая ул, 94</t>
  </si>
  <si>
    <t>Ковров г, Еловая ул, 96/1</t>
  </si>
  <si>
    <t>Ковров г, Зои Космодемьянской ул, 1/11</t>
  </si>
  <si>
    <t>Ковров г, Зои Космодемьянской ул, 1/12</t>
  </si>
  <si>
    <t>Ковров г, Зои Космодемьянской ул, 1/8</t>
  </si>
  <si>
    <t>Ковров г, Зои Космодемьянской ул, 1/9</t>
  </si>
  <si>
    <t>Ковров г, Зои Космодемьянской ул, 28</t>
  </si>
  <si>
    <t>Ковров г, Кирова ул, 79</t>
  </si>
  <si>
    <t>Ковров г, Комсомольская ул, 99</t>
  </si>
  <si>
    <t>Ковров г, Комсомольская ул, 99/1</t>
  </si>
  <si>
    <t>Ковров г, Ленина пр-кт, 1Б</t>
  </si>
  <si>
    <t>Ковров г, Лизы Чайкиной ул, 102</t>
  </si>
  <si>
    <t>Ковров г, Маяковского ул, 81</t>
  </si>
  <si>
    <t>Ковров г, Маяковского ул, 89</t>
  </si>
  <si>
    <t>Ковров г, Пролетарская ул, 14/1</t>
  </si>
  <si>
    <t>Ковров г, Рабочая ул, 35</t>
  </si>
  <si>
    <t>Ковров г, Сосновая ул, 41</t>
  </si>
  <si>
    <t>Ковров г, Строителей ул, 3</t>
  </si>
  <si>
    <t>Ковров г, Строителей ул, 39</t>
  </si>
  <si>
    <t>Ковров г, Строителей ул, 41</t>
  </si>
  <si>
    <t>Ковров г, Строителей ул, 43</t>
  </si>
  <si>
    <t>Муром г, Нижегородская ул, 1</t>
  </si>
  <si>
    <t>Муром г, Фрунзе ул, 2</t>
  </si>
  <si>
    <t>Муром г, Чкалова ул, 20</t>
  </si>
  <si>
    <t>Радужный г, 1-й кв-л, 35</t>
  </si>
  <si>
    <t>Радужный г, 3-й кв-л, 17А</t>
  </si>
  <si>
    <t>Радужный г, 3-й кв-л, 21</t>
  </si>
  <si>
    <t>Радужный г, 3-й кв-л, 23</t>
  </si>
  <si>
    <t>Радужный г, 3-й кв-л, 9</t>
  </si>
  <si>
    <t>Владимир г, Растопчина ул, 51</t>
  </si>
  <si>
    <t>Владимир г, Соколова-Соколенка ул, 17б</t>
  </si>
  <si>
    <t>400</t>
  </si>
  <si>
    <t>266</t>
  </si>
  <si>
    <t>472</t>
  </si>
  <si>
    <t>367</t>
  </si>
  <si>
    <t>289</t>
  </si>
  <si>
    <t>Кирпич</t>
  </si>
  <si>
    <t>321</t>
  </si>
  <si>
    <t>220</t>
  </si>
  <si>
    <t>151</t>
  </si>
  <si>
    <t>160</t>
  </si>
  <si>
    <t>977</t>
  </si>
  <si>
    <t>ООО "УМД КОНТИНЕНТ"</t>
  </si>
  <si>
    <t>256</t>
  </si>
  <si>
    <t>237</t>
  </si>
  <si>
    <t>330</t>
  </si>
  <si>
    <t>ООО "ЖЭЦ-УПРАВЛЕНИЕ"</t>
  </si>
  <si>
    <t>326</t>
  </si>
  <si>
    <t>ООО "НАШЕ ЖКО"</t>
  </si>
  <si>
    <t>163</t>
  </si>
  <si>
    <t>179</t>
  </si>
  <si>
    <t>304</t>
  </si>
  <si>
    <t>331</t>
  </si>
  <si>
    <t>359</t>
  </si>
  <si>
    <t>415</t>
  </si>
  <si>
    <t>318</t>
  </si>
  <si>
    <t>249</t>
  </si>
  <si>
    <t>ООО УК "ВИКА"</t>
  </si>
  <si>
    <t>146</t>
  </si>
  <si>
    <t>161</t>
  </si>
  <si>
    <t>302</t>
  </si>
  <si>
    <t>ТСЖ "ДОМ-5"</t>
  </si>
  <si>
    <t>365</t>
  </si>
  <si>
    <t>ТСЖ "МАШИНОСТРОИТЕЛЕЙ 7"</t>
  </si>
  <si>
    <t>562</t>
  </si>
  <si>
    <t>ЖСК № 59</t>
  </si>
  <si>
    <t>138</t>
  </si>
  <si>
    <t>2008</t>
  </si>
  <si>
    <t>315</t>
  </si>
  <si>
    <t>ООО УК "УПРАВДОМ"</t>
  </si>
  <si>
    <t>240</t>
  </si>
  <si>
    <t>230</t>
  </si>
  <si>
    <t>141</t>
  </si>
  <si>
    <t>495</t>
  </si>
  <si>
    <t>247</t>
  </si>
  <si>
    <t>411</t>
  </si>
  <si>
    <t>197</t>
  </si>
  <si>
    <t>ООО "УК ЛЮКС"</t>
  </si>
  <si>
    <t>ТСН "Пушкина 16"</t>
  </si>
  <si>
    <t>Владимир г, Безыменского ул, 16</t>
  </si>
  <si>
    <t>Владимир г, Безыменского ул, 16а</t>
  </si>
  <si>
    <t>Владимир г, Добросельская ул, 185</t>
  </si>
  <si>
    <t>Владимир г, Соколова-Соколенка ул, 17</t>
  </si>
  <si>
    <t>Владимир г, Соколова-Соколенка ул, 19</t>
  </si>
  <si>
    <t>Владимир г, Соколова-Соколенка ул, 7</t>
  </si>
  <si>
    <t>Владимир г, Комиссарова ул, 3Б</t>
  </si>
  <si>
    <t>Владимир г, Василисина ул, 6</t>
  </si>
  <si>
    <t>Владимир г, Василисина ул, 8а</t>
  </si>
  <si>
    <t>Владимир г, Ново-Ямская ул, 25</t>
  </si>
  <si>
    <t>Гороховец г, Братьев Бесединых ул, 8</t>
  </si>
  <si>
    <t>Гороховец г, Сиреневая ул, 1</t>
  </si>
  <si>
    <t>Гороховецкий р-н, Арефино д, Совхозная ул, 10</t>
  </si>
  <si>
    <t>Гороховец г, Гагарина ул, 52</t>
  </si>
  <si>
    <t>Муром г, Совхозная ул, 3</t>
  </si>
  <si>
    <t>Итого по Владимирской области в 2021 году</t>
  </si>
  <si>
    <t>ООО "Дом-сервис"</t>
  </si>
  <si>
    <t>Вязниковский р-н, Степанцево п, Ленина ул, 9</t>
  </si>
  <si>
    <t>Киржач г, Красный Октябрь мкр, Первомайская ул, 14а</t>
  </si>
  <si>
    <t>Киржач г, Красный Октябрь мкр, Фурманова ул, 10</t>
  </si>
  <si>
    <t>Киржач г, Красный Октябрь мкр, Фурманова ул, 39</t>
  </si>
  <si>
    <t>Муром г, Орджоникидзе ул, 5а</t>
  </si>
  <si>
    <t>Муром г, Карачаровское ш, 11</t>
  </si>
  <si>
    <t>Александровский р-н, Струнино г, Дубки кв-л, 10</t>
  </si>
  <si>
    <t>Вязниковский р-н, Никологоры п, 3-я Пролетарская ул, 28</t>
  </si>
  <si>
    <t>Владимир г, Разина ул, 31</t>
  </si>
  <si>
    <t>Владимир г, Балакирева ул, 49</t>
  </si>
  <si>
    <t>Владимир г, Безыменского ул, 7</t>
  </si>
  <si>
    <t>Владимир г, Добросельская ул, 175</t>
  </si>
  <si>
    <t>Владимир г, Егорова ул, 11а</t>
  </si>
  <si>
    <t>Владимир г, Комиссарова ул, 47</t>
  </si>
  <si>
    <t>Владимир г, Куйбышева ул, 58</t>
  </si>
  <si>
    <t>Владимир г, Лакина ул, 129</t>
  </si>
  <si>
    <t>Владимир г, Лакина ул, 137Б</t>
  </si>
  <si>
    <t>Владимир г, Лесной мкр, Лесная ул, 3</t>
  </si>
  <si>
    <t>Владимир г, Растопчина ул, 3</t>
  </si>
  <si>
    <t>Владимир г, Растопчина ул, 53</t>
  </si>
  <si>
    <t>Владимир г, Строителей пр-кт, 14А</t>
  </si>
  <si>
    <t>Владимир г, Строителей пр-кт, 18А</t>
  </si>
  <si>
    <t>Владимир г, Энергетик мкр, Северная ул, 4</t>
  </si>
  <si>
    <t>Владимир г, Энергетик мкр, Энергетиков ул, 25</t>
  </si>
  <si>
    <t>Владимир г, Энергетик мкр, Энергетиков ул, 27</t>
  </si>
  <si>
    <t>Владимир г, Энергетик мкр, Энергетиков ул, 27А</t>
  </si>
  <si>
    <t>Владимир г, Юрьевец мкр, Институтский городок, 28</t>
  </si>
  <si>
    <t>Владимир г, Юрьевец мкр, Михалькова ул, 8</t>
  </si>
  <si>
    <t>Владимир г, Юрьевец мкр, Ноябрьская ул, 8А</t>
  </si>
  <si>
    <t>Гусь-Хрустальный р-н, Добрятино п, 60 лет Октября ул, 8</t>
  </si>
  <si>
    <t>Кольчугино г, 3 Интернационала ул, 53</t>
  </si>
  <si>
    <t>Кольчугино г, Алексеева ул, 1а</t>
  </si>
  <si>
    <t>Кольчугино г, Белая Речка мкр, Родниковая ул, 45</t>
  </si>
  <si>
    <t>Кольчугино г, Белая Речка мкр, Школьная ул, 12</t>
  </si>
  <si>
    <t>Кольчугино г, Веденеева ул, 10</t>
  </si>
  <si>
    <t>Кольчугино г, Веденеева ул, 16</t>
  </si>
  <si>
    <t>Кольчугино г, Веденеева ул, 6</t>
  </si>
  <si>
    <t>Кольчугино г, Дружбы ул, 24</t>
  </si>
  <si>
    <t>Кольчугино г, Ленина ул, 10</t>
  </si>
  <si>
    <t>Кольчугино г, Ленина ул, 6</t>
  </si>
  <si>
    <t>Кольчугино г, Ульяновская ул, 27</t>
  </si>
  <si>
    <t>Кольчугино г, Шмелева ул, 16</t>
  </si>
  <si>
    <t>Муром г, Кленовая ул, 12а</t>
  </si>
  <si>
    <t>Муром г, Лакина ул, 41</t>
  </si>
  <si>
    <t>Муром г, Осипенко ул, 25</t>
  </si>
  <si>
    <t>Муром г, Осипенко ул, 30</t>
  </si>
  <si>
    <t>Муром г, Трудовая ул, 33</t>
  </si>
  <si>
    <t>Суздальский р-н, Кутуково с, Садовая ул, 7</t>
  </si>
  <si>
    <t>Судогодский р-н, Вяткино д, Докучаева ул, 10</t>
  </si>
  <si>
    <t>Камешковский р-н, Гатиха с, Военный городок ул, 19а</t>
  </si>
  <si>
    <t>Камешковский р-н, Гатиха с, Военный городок ул, 19в</t>
  </si>
  <si>
    <t>Камешковский р-н, Гатиха с, Военный городок ул, 19г</t>
  </si>
  <si>
    <t>Итого по Вольгинский</t>
  </si>
  <si>
    <t>Петушинский р-н, Вольгинский п, Новосеменковская ул, 21</t>
  </si>
  <si>
    <t>Владимир г, Василисина ул, 7</t>
  </si>
  <si>
    <t>Владимир г, Егорова ул, 10а</t>
  </si>
  <si>
    <t>Владимир г, Завадского ул, 9Б</t>
  </si>
  <si>
    <t>Владимир г, Кирова ул, 22</t>
  </si>
  <si>
    <t>Владимир г, Комиссарова ул, 28</t>
  </si>
  <si>
    <t>Владимир г, Куйбышева ул, 46</t>
  </si>
  <si>
    <t>Владимир г, Куйбышева ул, 52</t>
  </si>
  <si>
    <t>Владимир г, Лакина ул, 147А</t>
  </si>
  <si>
    <t>Владимир г, Оргтруд мкр, Молодежная ул, 13</t>
  </si>
  <si>
    <t>Владимир г, Оргтруд мкр, Молодежная ул, 7</t>
  </si>
  <si>
    <t>Владимир г, Оргтруд мкр, Строителей ул, 7</t>
  </si>
  <si>
    <t>Владимир г, Перекопский военный городок, 22</t>
  </si>
  <si>
    <t>Владимир г, Растопчина ул, 35</t>
  </si>
  <si>
    <t>Владимир г, Соколова-Соколенка ул, 28</t>
  </si>
  <si>
    <t>Владимир г, Соколова-Соколенка ул, 5б</t>
  </si>
  <si>
    <t>Владимир г, Строителей пр-кт, 14</t>
  </si>
  <si>
    <t>Владимир г, Строителей пр-кт, 32А</t>
  </si>
  <si>
    <t>Владимир г, Суворова ул, 1</t>
  </si>
  <si>
    <t>Владимир г, Суздальский пр-кт, 6</t>
  </si>
  <si>
    <t>Владимир г, Суздальский пр-кт, 9Б</t>
  </si>
  <si>
    <t>Владимир г, Сурикова ул, 15</t>
  </si>
  <si>
    <t>Владимир г, Сущевский проезд, 1</t>
  </si>
  <si>
    <t>Владимир г, Тихонравова ул, 10</t>
  </si>
  <si>
    <t>Владимир г, Тракторная ул, 3</t>
  </si>
  <si>
    <t>Владимир г, Тракторная ул, 9</t>
  </si>
  <si>
    <t>Владимир г, Усти-на-Лабе ул, 27</t>
  </si>
  <si>
    <t>Владимир г, Чайковского ул, 36Б</t>
  </si>
  <si>
    <t>Владимир г, Энергетик мкр, Энергетиков ул, 12Б</t>
  </si>
  <si>
    <t>Владимир г, Энергетик мкр, Энергетиков ул, 3А</t>
  </si>
  <si>
    <t>Владимир г, Юбилейная ул, 10</t>
  </si>
  <si>
    <t>Владимир г, Юбилейная ул, 26</t>
  </si>
  <si>
    <t>Владимир г, Юбилейная ул, 74</t>
  </si>
  <si>
    <t>Владимир г, Юрьевец мкр, Михалькова ул, 1</t>
  </si>
  <si>
    <t>Кольчугино г, 5 Линия Ленинского поселка ул, 1а</t>
  </si>
  <si>
    <t>Кольчугино г, 50 лет Октября ул, 5</t>
  </si>
  <si>
    <t>Кольчугино г, 50 лет Октября ул, 9</t>
  </si>
  <si>
    <t>Кольчугино г, Алексеева ул, 2</t>
  </si>
  <si>
    <t>Кольчугино г, Луговая ул, 8</t>
  </si>
  <si>
    <t>Кольчугино г, Шмелева ул, 14</t>
  </si>
  <si>
    <t>Кольчугино г, Щорса ул, 13</t>
  </si>
  <si>
    <t>Муром г, Заводская ул, 5</t>
  </si>
  <si>
    <t>Муром г, Ковровская ул, 2</t>
  </si>
  <si>
    <t>Муром г, Мечтателей ул, 10</t>
  </si>
  <si>
    <t>Муром г, Московская ул, 85А</t>
  </si>
  <si>
    <t>Гусь-Хрустальный г, Микрорайон ул, 45</t>
  </si>
  <si>
    <t>Ковров г, Абельмана ул, 139</t>
  </si>
  <si>
    <t>Ковров г, Абельмана ул, 139/2</t>
  </si>
  <si>
    <t>Ковров г, Восточный проезд, 14/3</t>
  </si>
  <si>
    <t>Ковров г, Еловая ул, 90/2</t>
  </si>
  <si>
    <t>Селивановский р-н, Красная Горбатка п, 2-я Заводская ул, 4</t>
  </si>
  <si>
    <t>Суздальский р-н, Павловское с, Школьная ул, 23</t>
  </si>
  <si>
    <t>Юрьев-Польский г, Садовый пер, 23</t>
  </si>
  <si>
    <t>Итого по Владимирской области по 2022 году:</t>
  </si>
  <si>
    <t>ООО УК "Наш дом"</t>
  </si>
  <si>
    <t>Вязники г, Нововязники мкр, Привокзальная ул, 59</t>
  </si>
  <si>
    <t>Получатель бюджетных средств - Некоммерческая организация "Фонд капитального ремонта многоквартирных домов Владимирской области" (далее - Некоммерческая организация)</t>
  </si>
  <si>
    <t xml:space="preserve">Получатель бюджетных средств - Некоммерческая организация (в рамках постановления администрации области от 05.10.2018 №742) </t>
  </si>
  <si>
    <t>в том числе: областной бюджет</t>
  </si>
  <si>
    <t xml:space="preserve">Получатель бюджетных средств - Некоммерческая организация, товарищество собственников жилья, жилищный, жилищно-строительный кооператив, управляющая организация
 (в рамках постановления администрации области от 05.10.2018 №742, в рамках постановления Губернатора области от 13.02.2014 № 111) </t>
  </si>
  <si>
    <t xml:space="preserve">Получатель бюджетных средств - Некоммерческая организация </t>
  </si>
  <si>
    <t xml:space="preserve">Проведение капитального ремонта общего имущества в связи с возникновением аварии, иных чрезвычайных ситуаций природного или техногенного характера (постановление администрации Владимирской области от 14.08.2017 № 678) </t>
  </si>
  <si>
    <t>Владимир г, Юбилейная ул, 60</t>
  </si>
  <si>
    <t>Перечень многоквартирных домов, по которым предоставляется финансовая поддержка на замену лифтового оборудования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Губернатора области от 13.02.2014 № 111)</t>
  </si>
  <si>
    <t>СС</t>
  </si>
  <si>
    <t>ООО "УНИВЕРСАЛ СТРОЙ"</t>
  </si>
  <si>
    <t>Александров г, Совхоз Правда ул, 27</t>
  </si>
  <si>
    <t>Александров г, Терешковой ул, 11 корп. 2</t>
  </si>
  <si>
    <t>Киржач г, Морозовская ул, 126</t>
  </si>
  <si>
    <t>Владимир г, Балакирева ул, 39</t>
  </si>
  <si>
    <t>Киржачский р-н, Федоровское д, Советская ул, 4</t>
  </si>
  <si>
    <t>Владимир г, Тракторная ул, 11</t>
  </si>
  <si>
    <t>Владимир г, Энергетик мкр, Энергетиков ул, 4А</t>
  </si>
  <si>
    <t>Александров г, Вокзальный пер, 5</t>
  </si>
  <si>
    <t>Александров г, Гагарина ул, 25</t>
  </si>
  <si>
    <t>Александров г, Ленина ул, 17</t>
  </si>
  <si>
    <t>Гусь-Хрустальный г, Калинина ул, 50б</t>
  </si>
  <si>
    <t>Гусь-Хрустальный г, Осьмова ул, 25</t>
  </si>
  <si>
    <t>Гусь-Хрустальный г, Транспортная ул, 14</t>
  </si>
  <si>
    <t>Ковров г, Грибоедова ул, 5 корп. 2</t>
  </si>
  <si>
    <t>Кольчугино г, Дружбы ул, 25</t>
  </si>
  <si>
    <t>Муром г, 30 лет Победы ул, 6</t>
  </si>
  <si>
    <t>Муром г, Орловская ул, 17</t>
  </si>
  <si>
    <t>Вязники г, Дечинский мкр, 8</t>
  </si>
  <si>
    <t>Владимир г, 3-я Кольцевая ул, 10</t>
  </si>
  <si>
    <t>Владимир г, Батурина ул, 37Б</t>
  </si>
  <si>
    <t>Владимир г, Батурина ул, 37Г</t>
  </si>
  <si>
    <t>Владимир г, Безыменского ул, 26а</t>
  </si>
  <si>
    <t>Владимир г, Верхняя Дуброва ул, 38</t>
  </si>
  <si>
    <t>Владимир г, Верхняя Дуброва ул, 8</t>
  </si>
  <si>
    <t>Владимир г, Гастелло ул, 7Г</t>
  </si>
  <si>
    <t>Владимир г, Егорова ул, 12</t>
  </si>
  <si>
    <t>Владимир г, Комиссарова ул, 1Г</t>
  </si>
  <si>
    <t>Владимир г, Комиссарова ул, 22а</t>
  </si>
  <si>
    <t>Владимир г, Комиссарова ул, 37</t>
  </si>
  <si>
    <t>Владимир г, Комиссарова ул, 9</t>
  </si>
  <si>
    <t>Владимир г, Коммунар мкр, Песочная ул, 17а</t>
  </si>
  <si>
    <t>Владимир г, Коммунар мкр, Песочная ул, 19Б</t>
  </si>
  <si>
    <t>Владимир г, Крайнова ул, 12</t>
  </si>
  <si>
    <t>Владимир г, Лакина ул, 159А</t>
  </si>
  <si>
    <t>Владимир г, Мира ул, 15А</t>
  </si>
  <si>
    <t>Владимир г, Михайловская ул, 14</t>
  </si>
  <si>
    <t>Владимир г, Михайловская ул, 32</t>
  </si>
  <si>
    <t>Владимир г, Молодежная ул, 2</t>
  </si>
  <si>
    <t>Владимир г, Нижняя Дуброва ул, 28</t>
  </si>
  <si>
    <t>Владимир г, Нижняя Дуброва ул, 40</t>
  </si>
  <si>
    <t>Владимир г, Октябрьский пр-кт, 16</t>
  </si>
  <si>
    <t>Владимир г, Почаевская ул, 20</t>
  </si>
  <si>
    <t>Владимир г, Почаевская ул, 25</t>
  </si>
  <si>
    <t>Владимир г, Пугачева ул, 79</t>
  </si>
  <si>
    <t>Владимир г, Растопчина ул, 61Б</t>
  </si>
  <si>
    <t>Владимир г, Садовая ул, 12</t>
  </si>
  <si>
    <t>Владимир г, Северная ул, 26А</t>
  </si>
  <si>
    <t>Владимир г, Соколова-Соколенка ул, 24</t>
  </si>
  <si>
    <t>Владимир г, Солнечная ул, 54</t>
  </si>
  <si>
    <t>Владимир г, Стрелецкий пер, 3</t>
  </si>
  <si>
    <t>Владимир г, Строителей пр-кт, 2А</t>
  </si>
  <si>
    <t>Владимир г, Судогодское ш, 27ж</t>
  </si>
  <si>
    <t>Владимир г, Сурикова ул, 18</t>
  </si>
  <si>
    <t>Владимир г, Тракторная ул, 9Б</t>
  </si>
  <si>
    <t>Владимир г, Фейгина ул, 11/74</t>
  </si>
  <si>
    <t>Владимир г, Юбилейная ул, 70</t>
  </si>
  <si>
    <t>Владимир г, Юрьевец мкр, Строительный проезд, 11а</t>
  </si>
  <si>
    <t>Владимир г, 1-я Пионерская ул, 61А</t>
  </si>
  <si>
    <t>Владимир г, Безыменского ул, 1</t>
  </si>
  <si>
    <t>Владимир г, Безыменского ул, 9б</t>
  </si>
  <si>
    <t>Владимир г, Бобкова ул, 7</t>
  </si>
  <si>
    <t>Владимир г, Верхняя Дуброва ул, 32</t>
  </si>
  <si>
    <t>Владимир г, Горького ул, 79А</t>
  </si>
  <si>
    <t>Владимир г, Горького ул, 98</t>
  </si>
  <si>
    <t>Владимир г, Добросельская ул, 165а</t>
  </si>
  <si>
    <t>Владимир г, Добросельская ул, 191А</t>
  </si>
  <si>
    <t>Владимир г, Комиссарова ул, 1А</t>
  </si>
  <si>
    <t>Владимир г, Крайнова ул, 18</t>
  </si>
  <si>
    <t>Владимир г, Лакина ул, 171Б</t>
  </si>
  <si>
    <t>Владимир г, Лакина ул, 187А</t>
  </si>
  <si>
    <t>Владимир г, Лакина ул, 195</t>
  </si>
  <si>
    <t>Владимир г, Ленина пр-кт, 25</t>
  </si>
  <si>
    <t>Владимир г, Ленина пр-кт, 42а</t>
  </si>
  <si>
    <t>Владимир г, Нижняя Дуброва ул, 3</t>
  </si>
  <si>
    <t>Владимир г, Перекопский военный городок, 6а</t>
  </si>
  <si>
    <t>Владимир г, Разина ул, 12А</t>
  </si>
  <si>
    <t>Владимир г, Разина ул, 20</t>
  </si>
  <si>
    <t>Владимир г, Разина ул, 28</t>
  </si>
  <si>
    <t>Владимир г, Северная ул, 4</t>
  </si>
  <si>
    <t>Владимир г, Соколова-Соколенка ул, 11б</t>
  </si>
  <si>
    <t>Владимир г, Строителей пр-кт, 13Г</t>
  </si>
  <si>
    <t>Владимир г, Суворова ул, 5</t>
  </si>
  <si>
    <t>Владимир г, Суворова ул, 8</t>
  </si>
  <si>
    <t>Владимир г, Тихонравова ул, 6</t>
  </si>
  <si>
    <t>Владимир г, Университетская ул, 8А</t>
  </si>
  <si>
    <t>Владимир г, Фатьянова ул, 27А</t>
  </si>
  <si>
    <t>Владимир г, Энергетик мкр, Энергетиков ул, 2</t>
  </si>
  <si>
    <t>Владимир г, Юбилейная ул, 24</t>
  </si>
  <si>
    <t>Владимир г, Юрьевец мкр, Институтский городок, 14</t>
  </si>
  <si>
    <t>Владимир г, Юрьевец мкр, Михалькова ул, 5А</t>
  </si>
  <si>
    <t>Владимир г, Юрьевец мкр, Ноябрьская ул, 8Б</t>
  </si>
  <si>
    <t>Владимир г, Юрьевец мкр, Строительный проезд, 11</t>
  </si>
  <si>
    <t>Кольчугино г, Добровольского ул, 7</t>
  </si>
  <si>
    <t>Кольчугино г, Дружбы ул, 20</t>
  </si>
  <si>
    <t>Кольчугино г, Ульяновская ул, 33</t>
  </si>
  <si>
    <t>Кольчугино г, Чапаева ул, 1Б</t>
  </si>
  <si>
    <t>Кольчугино г, 3 Интернационала ул, 67</t>
  </si>
  <si>
    <t>Кольчугино г, 50 лет СССР ул, 4</t>
  </si>
  <si>
    <t>Кольчугино г, Белая Речка мкр, Школьная ул, 9</t>
  </si>
  <si>
    <t>Кольчугино г, Добровольского ул, 25</t>
  </si>
  <si>
    <t>Кольчугино г, Дружбы ул, 13</t>
  </si>
  <si>
    <t>Кольчугино г, Дружбы ул, 15</t>
  </si>
  <si>
    <t>Кольчугино г, Дружбы ул, 8а</t>
  </si>
  <si>
    <t>Кольчугино г, Ленина пл, 3</t>
  </si>
  <si>
    <t>Кольчугино г, Ломако ул, 14</t>
  </si>
  <si>
    <t>Кольчугино г, Ломако ул, 22</t>
  </si>
  <si>
    <t>Муром г, Дзержинского ул, 20</t>
  </si>
  <si>
    <t>Муром г, Ленинградская ул, 28</t>
  </si>
  <si>
    <t>Муром г, Ленинградская ул, 29</t>
  </si>
  <si>
    <t>Муром г, Орловская ул, 11</t>
  </si>
  <si>
    <t>Муром г, Свердлова ул, 35</t>
  </si>
  <si>
    <t>Муром г, Свердлова ул, 37</t>
  </si>
  <si>
    <t>Муром г, Чкалова ул, 12Б</t>
  </si>
  <si>
    <t>Муром г, Чкалова ул, 4Б</t>
  </si>
  <si>
    <t>Муром г, Щербакова ул, 12</t>
  </si>
  <si>
    <t>Муром г, Щербакова ул, 27</t>
  </si>
  <si>
    <t>Муром г, Экземплярского ул, 10</t>
  </si>
  <si>
    <t>Муром г, Экземплярского ул, 10 корп. 1</t>
  </si>
  <si>
    <t>Муром г, Серова ул, 38</t>
  </si>
  <si>
    <t>Гусь-Хрустальный г, 50 лет Советской Власти пр-кт, 24</t>
  </si>
  <si>
    <t>Гусь-Хрустальный г, Каховского ул, 5</t>
  </si>
  <si>
    <t>Гусь-Хрустальный г, Мичурина ул, 2</t>
  </si>
  <si>
    <t>Гусь-Хрустальный г, Муравьева-Апостола ул, 15</t>
  </si>
  <si>
    <t>Гусь-Хрустальный г, Муравьева-Апостола ул, 17</t>
  </si>
  <si>
    <t>Гусь-Хрустальный г, Окружная ул, 6</t>
  </si>
  <si>
    <t>Гусь-Хрустальный г, Теплицкий пр-кт, 10</t>
  </si>
  <si>
    <t>Гусь-Хрустальный г, Старых Большевиков ул, 17а</t>
  </si>
  <si>
    <t>Гусь-Хрустальный г, Транспортная ул, 18</t>
  </si>
  <si>
    <t>Ковров г, Грибоедова ул, 7 корп. 2</t>
  </si>
  <si>
    <t>Ковров г, Дегтярева ул, 6</t>
  </si>
  <si>
    <t>Ковров г, Ковров-8 тер, 18</t>
  </si>
  <si>
    <t>Ковров г, Колхозная ул, 28</t>
  </si>
  <si>
    <t>Ковров г, Космонавтов ул, 12</t>
  </si>
  <si>
    <t>Ковров г, Космонавтов ул, 6/2</t>
  </si>
  <si>
    <t>Ковров г, Куйбышева ул, 3</t>
  </si>
  <si>
    <t>Ковров г, Куйбышева ул, 4 корп. 1</t>
  </si>
  <si>
    <t>Ковров г, Лепсе ул, 4</t>
  </si>
  <si>
    <t>Ковров г, Лопатина ул, 13/1</t>
  </si>
  <si>
    <t>Ковров г, Малеева ул, 12</t>
  </si>
  <si>
    <t>Ковров г, Маяковского ул, 6</t>
  </si>
  <si>
    <t>Ковров г, Моховая ул, 1/7</t>
  </si>
  <si>
    <t>Ковров г, Муромская ул, 25</t>
  </si>
  <si>
    <t>Ковров г, Ногина пер, 8</t>
  </si>
  <si>
    <t>Ковров г, Подлесная ул, 23</t>
  </si>
  <si>
    <t>Ковров г, Сергея Лазо ул, 6</t>
  </si>
  <si>
    <t>Ковров г, Станиславского ул, 1/1</t>
  </si>
  <si>
    <t>Ковров г, Строителей ул, 22 корп. 2</t>
  </si>
  <si>
    <t>Ковров г, Тимофея Павловского ул, 1</t>
  </si>
  <si>
    <t>Ковров г, Федорова ул, 95</t>
  </si>
  <si>
    <t>Ковров г, Федорова ул, 99</t>
  </si>
  <si>
    <t>Ковров г, Фурманова ул, 18</t>
  </si>
  <si>
    <t>Ковров г, Циолковского ул, 12</t>
  </si>
  <si>
    <t>Ковров г, Шмидта ул, 11</t>
  </si>
  <si>
    <t>Ковров г, Белинского ул, 1/3</t>
  </si>
  <si>
    <t>Ковров г, Волго-Донская ул, 29</t>
  </si>
  <si>
    <t>Ковров г, Волго-Донская ул, 31</t>
  </si>
  <si>
    <t>Ковров г, Еловая ул, 84/5</t>
  </si>
  <si>
    <t>Ковров г, Еловая ул, 86/3</t>
  </si>
  <si>
    <t>Ковров г, Еловая ул, 90/1</t>
  </si>
  <si>
    <t>Ковров г, Еловая ул, 94/2</t>
  </si>
  <si>
    <t>Ковров г, Строителей ул, 39/1</t>
  </si>
  <si>
    <t>Ковров г, Туманова ул, 15</t>
  </si>
  <si>
    <t>Ковров г, Федорова ул, 91/2</t>
  </si>
  <si>
    <t>Селивановский р-н, Красная Горбатка п, 2-я Заводская ул, 11</t>
  </si>
  <si>
    <t>Селивановский р-н, Красная Горбатка п, 2-я Заводская ул, 13</t>
  </si>
  <si>
    <t>Селивановский р-н, Красная Горбатка п, Новая ул, 108</t>
  </si>
  <si>
    <t>Селивановский р-н, Красная Горбатка п, Школьная ул, 26</t>
  </si>
  <si>
    <t>Юрьев-Польский г, Садовый пер, 1</t>
  </si>
  <si>
    <t>Юрьев-Польский г, Шибанкова ул, 89</t>
  </si>
  <si>
    <t>Александров г, Королева ул, 5</t>
  </si>
  <si>
    <t>Александров г, Кубасова ул, 9</t>
  </si>
  <si>
    <t>Александров г, Терешковой ул, 4</t>
  </si>
  <si>
    <t>Александровский р-н, Карабаново г, Победы ул, 4</t>
  </si>
  <si>
    <t>Александровский р-н, Карабаново г, Победы ул, 4А</t>
  </si>
  <si>
    <t>Вязники г, Ленина ул, 3</t>
  </si>
  <si>
    <t>Вязники г, Нововязники мкр, Механизаторов ул, 112</t>
  </si>
  <si>
    <t>Камешково г, Володарского ул, 6</t>
  </si>
  <si>
    <t>Камешково г, Дорофеичева ул, 7б</t>
  </si>
  <si>
    <t>Камешково г, Смурова ул, 9</t>
  </si>
  <si>
    <t>Камешково г, Рабочая ул, 8Б</t>
  </si>
  <si>
    <t>Камешково г, Свердлова ул, 17</t>
  </si>
  <si>
    <t>Камешково г, Совхозная ул, 19</t>
  </si>
  <si>
    <t>Камешково г, Школьная ул, 9</t>
  </si>
  <si>
    <t>Меленки г, Пролетарская ул, 37</t>
  </si>
  <si>
    <t>Меленки г, Пролетарская ул, 53</t>
  </si>
  <si>
    <t>Радужный г, 1-й кв-л, 33</t>
  </si>
  <si>
    <t>Радужный г, 3-й кв-л, 27</t>
  </si>
  <si>
    <t>Собинка г, Гагарина ул, 10</t>
  </si>
  <si>
    <t>Собинка г, Гоголя ул, 1А</t>
  </si>
  <si>
    <t>Собинка г, Гоголя ул, 3Б</t>
  </si>
  <si>
    <t>Собинка г, Гоголя ул, 5</t>
  </si>
  <si>
    <t>Собинка г, Лакина ул, 8</t>
  </si>
  <si>
    <t>Собинский р-н, Лакинск г, Лермонтова ул, 34</t>
  </si>
  <si>
    <t>Собинский р-н, Ставрово п, Комсомольская ул, 11</t>
  </si>
  <si>
    <t>Собинский р-н, Ставрово п, Юбилейная ул, 11</t>
  </si>
  <si>
    <t>Суздальский р-н, Садовый п, Владимирская ул, 15</t>
  </si>
  <si>
    <t>Суздальский р-н, Сновицы с, Школьная ул, 5</t>
  </si>
  <si>
    <t>Суздальский р-н, Сновицы с, Школьная ул, 6</t>
  </si>
  <si>
    <t>Суздальский р-н, Сокол п, 8</t>
  </si>
  <si>
    <t>Петушинский р-н, Вольгинский п, Новосеменковская ул, 19</t>
  </si>
  <si>
    <t>Петушинский р-н, Вольгинский п, Новосеменковская ул, 22</t>
  </si>
  <si>
    <t>Петушинский р-н, Городищи п, Советская ул, 19</t>
  </si>
  <si>
    <t>Суздаль г, Гоголя ул, 25</t>
  </si>
  <si>
    <t>Суздальский р-н, Боголюбово п, Садовая ул, 30б</t>
  </si>
  <si>
    <t>Информация по многоквартирным домам,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администрации области от 05.10.2018 №742)</t>
  </si>
  <si>
    <t>Информация по многоквартирным домам, по которым предоставляется финансовая поддержка на замену лифтового оборудования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Губернатора области от 13.02.2014 № 111)</t>
  </si>
  <si>
    <t>Владимир г, Комиссарова ул, 69а</t>
  </si>
  <si>
    <t>ООО «Компания «Наш дом-3»</t>
  </si>
  <si>
    <t>Владимир г, 1-я Пионерская ул, 82А</t>
  </si>
  <si>
    <t>Владимир г, Белоконской ул, 6</t>
  </si>
  <si>
    <t>Владимир г, Молодежная ул, 1</t>
  </si>
  <si>
    <t>Владимир г, Диктора Левитана ул, 51</t>
  </si>
  <si>
    <t>Владимир г, Сурикова ул, 11/32</t>
  </si>
  <si>
    <t>Получатель бюджетных средств - Некоммерческая организация (в рамках постановления Губернатора области от 13.02.2014 № 111, в отношении многоквартиных домов, формирующих фонд капитального ремонта на специальных счетах)</t>
  </si>
  <si>
    <t>Александровский р-н, Балакирево п, Юго-Западный кв-л, 17</t>
  </si>
  <si>
    <t>Александровский р-н, Балакирево п, Заводская ул, 2</t>
  </si>
  <si>
    <t>Александровский р-н, Балакирево п, Юго-Западный кв-л, 16</t>
  </si>
  <si>
    <t>Александровский р-н, Балакирево п, Заводская ул, 3</t>
  </si>
  <si>
    <t>Александровский р-н, Балакирево п, Радужный кв-л, 2</t>
  </si>
  <si>
    <t>Александровский р-н, Балакирево п, Юго-Западный кв-л, 19</t>
  </si>
  <si>
    <t>Александровский р-н, Балакирево п, Вокзальная ул, 10</t>
  </si>
  <si>
    <t>Александровский р-н, Балакирево п, Юго-Западный кв-л, 9</t>
  </si>
  <si>
    <t>Александровский р-н, Балакирево п, 60 лет Октября ул, 2</t>
  </si>
  <si>
    <t>Александровский р-н, Балакирево п, Юго-Западный кв-л, 8</t>
  </si>
  <si>
    <t>Александровский р-н, Балакирево п, Юго-Западный кв-л, 22</t>
  </si>
  <si>
    <t>Александровский р-н, Балакирево п, Юго-Западный кв-л, 7</t>
  </si>
  <si>
    <t>Александровский р-н, Балакирево п, Вокзальная ул, 13</t>
  </si>
  <si>
    <t>Александровский р-н, Балакирево п, Юго-Западный кв-л, 6</t>
  </si>
  <si>
    <t>Владимир г, Балакирева ул, 43а</t>
  </si>
  <si>
    <t>Владимир г, Безыменского ул, 5а</t>
  </si>
  <si>
    <t>Владимир г, Верхняя Дуброва ул, 29</t>
  </si>
  <si>
    <t>Владимир г, Егорова ул, 14</t>
  </si>
  <si>
    <t>Владимир г, Комиссарова ул, 41</t>
  </si>
  <si>
    <t>Владимир г, Куйбышева ул, 54</t>
  </si>
  <si>
    <t>Владимир г, Лакина проезд, 6</t>
  </si>
  <si>
    <t>Владимир г, Ленина пр-кт, 43</t>
  </si>
  <si>
    <t>Владимир г, Лесной мкр, Лесная ул, 1</t>
  </si>
  <si>
    <t>Владимир г, Лесной мкр, Лесная ул, 11</t>
  </si>
  <si>
    <t>Владимир г, Лесной мкр, Лесная ул, 2</t>
  </si>
  <si>
    <t>Владимир г, Лесной мкр, Лесная ул, 7</t>
  </si>
  <si>
    <t>Владимир г, Лесной мкр, Лесная ул, 9</t>
  </si>
  <si>
    <t>Владимир г, Строителей пр-кт, 16</t>
  </si>
  <si>
    <t>Владимир г, Строителей пр-кт, 28В</t>
  </si>
  <si>
    <t>Владимир г, Строителей пр-кт, 30В</t>
  </si>
  <si>
    <t>Владимир г, Студенческая ул, 4</t>
  </si>
  <si>
    <t>Владимир г, Юрьевец мкр, Михалькова ул, 3Б</t>
  </si>
  <si>
    <t>Владимир г, Безыменского ул, 20</t>
  </si>
  <si>
    <t>Владимир г, Лесной мкр, Лесная ул, 14</t>
  </si>
  <si>
    <t>Владимир г, Разина ул, 11</t>
  </si>
  <si>
    <t>Владимир г, Сурикова ул, 5</t>
  </si>
  <si>
    <t>Владимир г, Усти-на-Лабе ул, 2</t>
  </si>
  <si>
    <t>Владимир г, Усти-на-Лабе ул, 6</t>
  </si>
  <si>
    <t>Кольчугино г, 50 лет Октября ул, 12</t>
  </si>
  <si>
    <t>Кольчугино г, Белая Речка мкр, Новая ул, 3</t>
  </si>
  <si>
    <t>Кольчугино г, Веденеева ул, 18</t>
  </si>
  <si>
    <t>Кольчугино г, Добровольского ул, 23</t>
  </si>
  <si>
    <t>Кольчугино г, Октябрьская ул, 12</t>
  </si>
  <si>
    <t>Кольчугино г, Шмелева ул, 12</t>
  </si>
  <si>
    <t>Кольчугино г, Шмелева ул, 15</t>
  </si>
  <si>
    <t>Кольчугино г, Шмелева ул, 18</t>
  </si>
  <si>
    <t>Кольчугино г, Щербакова ул, 34</t>
  </si>
  <si>
    <t>Кольчугино г, Максимова ул, 23</t>
  </si>
  <si>
    <t>Кольчугино г, Максимова ул, 3</t>
  </si>
  <si>
    <t>Кольчугино г, Шмелева ул, 10</t>
  </si>
  <si>
    <t>Муром г, Владимирская ул, 1</t>
  </si>
  <si>
    <t>Ковров г, Колхозная ул, 29</t>
  </si>
  <si>
    <t>Ковров г, Пионерская ул, 2</t>
  </si>
  <si>
    <t>Камешково г, Совхозная ул, 20</t>
  </si>
  <si>
    <t>Камешково г, Смурова ул, 4</t>
  </si>
  <si>
    <t>Петушинский р-н, Вольгинский п, Новосеменковская ул, 11</t>
  </si>
  <si>
    <t>Петушинский р-н, Вольгинский п, Старовская ул, 27</t>
  </si>
  <si>
    <t>Юрьев-Польский г, Артиллерийская ул, 13</t>
  </si>
  <si>
    <t>Муром г, Свердлова ул, 38</t>
  </si>
  <si>
    <t>хвс</t>
  </si>
  <si>
    <t>гвс</t>
  </si>
  <si>
    <t>ТС</t>
  </si>
  <si>
    <t>во</t>
  </si>
  <si>
    <t>эс</t>
  </si>
  <si>
    <t>лифт</t>
  </si>
  <si>
    <t>крыша</t>
  </si>
  <si>
    <t>подвал</t>
  </si>
  <si>
    <t>фасад</t>
  </si>
  <si>
    <t>фундамент</t>
  </si>
  <si>
    <t>реконструкция</t>
  </si>
  <si>
    <t>установка узла</t>
  </si>
  <si>
    <t>итп</t>
  </si>
  <si>
    <t>Александровский р-н, Карабаново г, Маяковского ул, 11</t>
  </si>
  <si>
    <t>Владимир г, Суздальский пр-кт, 29</t>
  </si>
  <si>
    <t>2020, 2022</t>
  </si>
  <si>
    <t>Муромский р-н, Муромский п, Кольцевая ул, 25</t>
  </si>
  <si>
    <t>Собинский р-н, Лакинск г, Мира ул, 100</t>
  </si>
  <si>
    <t xml:space="preserve">Итого по Владимирской области по 2022 году: </t>
  </si>
  <si>
    <t>Камешковский р-н, им Кирова п, Школьная ул, 25</t>
  </si>
  <si>
    <t>замена плоской кровли на  стропильную</t>
  </si>
  <si>
    <t>Итого по Владимирской области за период 2020-2022  годы</t>
  </si>
  <si>
    <t>Владимир г, Октябрьский военный городок, 21</t>
  </si>
  <si>
    <t>Владимир г, Ново-Ямская ул, 17А</t>
  </si>
  <si>
    <t>Владимир г, Добросельская ул, 183</t>
  </si>
  <si>
    <t>Владимир г, Оргтруд мкр, Строителей ул, 6</t>
  </si>
  <si>
    <t>Гусь-Хрустальный г, Коммунистическая ул, 2</t>
  </si>
  <si>
    <t>2020</t>
  </si>
  <si>
    <t>Ковров г, Восточная ул, 52/6</t>
  </si>
  <si>
    <t>Муром г, Карачаровское ш, 30Д</t>
  </si>
  <si>
    <t>Суздальский р-н, Садовый п, Строителей ул, 3</t>
  </si>
  <si>
    <t>2021</t>
  </si>
  <si>
    <t>Владимир г, Белоконской ул, 12Б</t>
  </si>
  <si>
    <t>Владимир г, Горького ул, 27</t>
  </si>
  <si>
    <t>Владимир г, Коммунар мкр, Песочная ул, 19</t>
  </si>
  <si>
    <t>Владимир г, Коммунар мкр, Песочная ул, 2д</t>
  </si>
  <si>
    <t>Владимир г, Крайнова ул, 14</t>
  </si>
  <si>
    <t>Владимир г, Красноармейская ул, 43к</t>
  </si>
  <si>
    <t>Владимир г, Лакина ул, 139Б</t>
  </si>
  <si>
    <t>Владимир г, Ленина пр-кт, 40</t>
  </si>
  <si>
    <t>Владимир г, Ленина пр-кт, 48</t>
  </si>
  <si>
    <t>Владимир г, Мира ул, 15Б</t>
  </si>
  <si>
    <t>Владимир г, Мира ул, 2</t>
  </si>
  <si>
    <t>Владимир г, Мира ул, 22А</t>
  </si>
  <si>
    <t>Владимир г, Мира ул, 9</t>
  </si>
  <si>
    <t>Владимир г, Михайловская ул, 8</t>
  </si>
  <si>
    <t>Владимир г, Нижняя Дуброва ул, 21</t>
  </si>
  <si>
    <t>Владимир г, Ново-Ямская ул, 31А</t>
  </si>
  <si>
    <t>Владимир г, Офицерская ул, 11А</t>
  </si>
  <si>
    <t>Владимир г, Растопчина ул, 61а пристрой</t>
  </si>
  <si>
    <t>Владимир г, Сакко и Ванцетти ул, 23</t>
  </si>
  <si>
    <t>Владимир г, Судогодское ш, 23г</t>
  </si>
  <si>
    <t>Владимир г, Судогодское ш, 29и</t>
  </si>
  <si>
    <t>Владимир г, Сурикова ул, 10А</t>
  </si>
  <si>
    <t>Владимир г, Сурикова ул, 10Б</t>
  </si>
  <si>
    <t>Владимир г, Тихонравова ул, 13</t>
  </si>
  <si>
    <t>Владимир г, Балакирева ул, 53</t>
  </si>
  <si>
    <t>Владимир г, Белоконской ул, 13Б</t>
  </si>
  <si>
    <t>Владимир г, Верхняя Дуброва ул, 6</t>
  </si>
  <si>
    <t>Владимир г, Комиссарова ул, 6</t>
  </si>
  <si>
    <t>Владимир г, Коммунар мкр, Зеленая ул, 53а</t>
  </si>
  <si>
    <t>Владимир г, Коммунар мкр, Зеленая ул, 66</t>
  </si>
  <si>
    <t>Владимир г, Михайловская ул, 16</t>
  </si>
  <si>
    <t>Владимир г, Ново-Ямская ул, 17</t>
  </si>
  <si>
    <t>Владимир г, Ново-Ямская ул, 19</t>
  </si>
  <si>
    <t>Владимир г, Растопчина ул, 21</t>
  </si>
  <si>
    <t>Владимир г, Северная ул, 24</t>
  </si>
  <si>
    <t>Владимир г, Соколова-Соколенка ул, 27</t>
  </si>
  <si>
    <t>Владимир г, Строителей пр-кт, 46В</t>
  </si>
  <si>
    <t>Владимир г, Студенческая ул, 12</t>
  </si>
  <si>
    <t>Владимир г, Суздальский пр-кт, 17</t>
  </si>
  <si>
    <t>Владимир г, Тракторная ул, 1</t>
  </si>
  <si>
    <t>Владимир г, Усти-на-Лабе ул, 27А</t>
  </si>
  <si>
    <t>Владимир г, Усти-на-Лабе ул, 36</t>
  </si>
  <si>
    <t>Владимир г, Юрьевец мкр, Михалькова ул, 1А</t>
  </si>
  <si>
    <t>Владимир г, Василисина ул, 12</t>
  </si>
  <si>
    <t>Владимир г, Диктора Левитана ул, 53</t>
  </si>
  <si>
    <t>Владимир г, Западная ул, 57</t>
  </si>
  <si>
    <t>Владимир г, Коммунар мкр, Песочная ул, 7</t>
  </si>
  <si>
    <t>Владимир г, Кремлевская ул, 10</t>
  </si>
  <si>
    <t>Владимир г, Пугачева ул, 60А</t>
  </si>
  <si>
    <t>Владимир г, Соколова-Соколенка ул, 21б</t>
  </si>
  <si>
    <t>Владимир г, Строителей пр-кт, 24Б</t>
  </si>
  <si>
    <t>Кольчугино г, 3 Интернационала ул, 51</t>
  </si>
  <si>
    <t>Кольчугино г, Веденеева ул, 8</t>
  </si>
  <si>
    <t>Кольчугино г, Дружбы ул, 27</t>
  </si>
  <si>
    <t>Кольчугино г, Ленина пл, 6</t>
  </si>
  <si>
    <t>Кольчугино г, 3 Линия Леспромхоза ул, 2</t>
  </si>
  <si>
    <t>Кольчугино г, Белая Речка мкр, Молодежная ул, 3</t>
  </si>
  <si>
    <t>Кольчугино г, Белая Речка мкр, Молодежная ул, 5</t>
  </si>
  <si>
    <t>Кольчугино г, Белая Речка мкр, Новая ул, 6</t>
  </si>
  <si>
    <t>Кольчугино г, Белая Речка мкр, Школьная ул, 11</t>
  </si>
  <si>
    <t>Кольчугино г, Дружбы ул, 11</t>
  </si>
  <si>
    <t>Кольчугино г, Ломако ул, 18</t>
  </si>
  <si>
    <t>Кольчугино г, Белая Речка мкр, Молодежная ул, 4</t>
  </si>
  <si>
    <t>Кольчугино г, Ломако ул, 34</t>
  </si>
  <si>
    <t>Кольчугино г, Максимова ул, 15</t>
  </si>
  <si>
    <t>Муром г, Орловская ул, 15</t>
  </si>
  <si>
    <t>Муром г, Артема ул, 29</t>
  </si>
  <si>
    <t>Муром г, Артема ул, 40</t>
  </si>
  <si>
    <t>Муром г, Владимирская ул, 26</t>
  </si>
  <si>
    <t>Муром г, Карла Маркса ул, 66</t>
  </si>
  <si>
    <t>Муром г, Кленовая ул, 3/3</t>
  </si>
  <si>
    <t>Муром г, Лакина ул, 66</t>
  </si>
  <si>
    <t>Муром г, Ленина ул, 65</t>
  </si>
  <si>
    <t>Муромский р-н, Механизаторов п, 70</t>
  </si>
  <si>
    <t>Муром г, Московская ул, 111В</t>
  </si>
  <si>
    <t>Муром г, Совхозная ул, 64 корп. 2</t>
  </si>
  <si>
    <t>Муром г, Владимирская ул, 5</t>
  </si>
  <si>
    <t>Муром г, Карачаровское ш, 26</t>
  </si>
  <si>
    <t>Муром г, Льва Толстого ул, 18</t>
  </si>
  <si>
    <t>Муром г, Льва Толстого ул, 20</t>
  </si>
  <si>
    <t>Муром г, Московская ул, 118</t>
  </si>
  <si>
    <t>Муром г, Расковой ул, 48</t>
  </si>
  <si>
    <t>Муром г, Дзержинского ул, 50</t>
  </si>
  <si>
    <t>Муром г, Лакина ул, 64</t>
  </si>
  <si>
    <t>Муром г, Мечтателей ул, 6</t>
  </si>
  <si>
    <t>Муром г, Московская ул, 25</t>
  </si>
  <si>
    <t>Гусь-Хрустальный г, Интернациональная ул, 42А</t>
  </si>
  <si>
    <t>Гусь-Хрустальный г, Интернациональная ул, 46</t>
  </si>
  <si>
    <t>Гусь-Хрустальный г, Каховского ул, 2</t>
  </si>
  <si>
    <t>Гусь-Хрустальный г, Курловская ул, 33</t>
  </si>
  <si>
    <t>Гусь-Хрустальный г, Маяковского ул, 7</t>
  </si>
  <si>
    <t>Гусь-Хрустальный г, Муравьева-Апостола ул, 14</t>
  </si>
  <si>
    <t>Гусь-Хрустальный г, Окружная ул, 4</t>
  </si>
  <si>
    <t>Гусь-Хрустальный г, Садовая ул, 51</t>
  </si>
  <si>
    <t>Гусь-Хрустальный г, 2-ая Народная ул, 4а</t>
  </si>
  <si>
    <t>Гусь-Хрустальный г, Иркутская ул, 26а</t>
  </si>
  <si>
    <t>Гусь-Хрустальный г, Менделеева ул, 21</t>
  </si>
  <si>
    <t>Гусь-Хрустальный г, Теплицкий пр-кт, 21</t>
  </si>
  <si>
    <t>Ковров г, Зои Космодемьянской ул, 5/3</t>
  </si>
  <si>
    <t>Ковров г, Куйбышева ул, 16/2</t>
  </si>
  <si>
    <t>Ковров г, Моховая ул, 1/6</t>
  </si>
  <si>
    <t>Ковров г, Моховая ул, 2/11</t>
  </si>
  <si>
    <t>Ковров г, Блинова ул, 76</t>
  </si>
  <si>
    <t>Ковров г, Дзержинского ул, 2</t>
  </si>
  <si>
    <t>Ковров г, Калинина ул, 8</t>
  </si>
  <si>
    <t>Ковров г, Киркижа ул, 12</t>
  </si>
  <si>
    <t>Ковров г, Киркижа ул, 20А</t>
  </si>
  <si>
    <t>Ковров г, Комсомольская ул, 100</t>
  </si>
  <si>
    <t>Ковров г, Космонавтов ул, 2</t>
  </si>
  <si>
    <t>Ковров г, Космонавтов ул, 4/2</t>
  </si>
  <si>
    <t>Ковров г, Космонавтов ул, 4 корп. 5</t>
  </si>
  <si>
    <t>Ковров г, Космонавтов ул, 6/3</t>
  </si>
  <si>
    <t>Ковров г, Космонавтов ул, 6/5</t>
  </si>
  <si>
    <t>Ковров г, Куйбышева ул, 16</t>
  </si>
  <si>
    <t>Ковров г, Куйбышева ул, 5</t>
  </si>
  <si>
    <t>Ковров г, Ленина пр-кт, 3</t>
  </si>
  <si>
    <t>Ковров г, Лопатина ул, 13/5</t>
  </si>
  <si>
    <t>Ковров г, Муромская ул, 11</t>
  </si>
  <si>
    <t>Ковров г, Муромская ул, 25 корп. 3</t>
  </si>
  <si>
    <t>Ковров г, Набережная ул, 5</t>
  </si>
  <si>
    <t>Ковров г, Пионерская ул, 12</t>
  </si>
  <si>
    <t>Ковров г, Подлесная ул, 22а</t>
  </si>
  <si>
    <t>Ковров г, Сергея Лазо ул, 4/1</t>
  </si>
  <si>
    <t>Ковров г, Урожайная ул, 100</t>
  </si>
  <si>
    <t>Ковров г, Восточная ул, 54</t>
  </si>
  <si>
    <t>Ковров г, Еловая ул, 86/1</t>
  </si>
  <si>
    <t>Ковров г, Еловая ул, 86/7</t>
  </si>
  <si>
    <t>Ковров г, Кирова ул, 71</t>
  </si>
  <si>
    <t>Ковров г, Лопатина ул, 13/4</t>
  </si>
  <si>
    <t>Ковров г, Набережная 2-я ул, 10</t>
  </si>
  <si>
    <t>Ковров г, Разина ул, 3</t>
  </si>
  <si>
    <t>Ковров г, Туманова ул, 8а</t>
  </si>
  <si>
    <t>Ковров г, Щорса ул, 1</t>
  </si>
  <si>
    <t>Ковров г, Восточный проезд, 14/4</t>
  </si>
  <si>
    <t>Ковров г, Грибоедова ул, 117</t>
  </si>
  <si>
    <t>Ковров г, Грибоедова ул, 28</t>
  </si>
  <si>
    <t>Ковров г, Димитрова ул, 20</t>
  </si>
  <si>
    <t>Ковров г, Зои Космодемьянской ул, 1 корп. 10</t>
  </si>
  <si>
    <t>Ковров г, Зои Космодемьянской ул, 7 корп. 1</t>
  </si>
  <si>
    <t>Ковров г, Колхозная ул, 32</t>
  </si>
  <si>
    <t>Ковров г, Комсомольская ул, 36</t>
  </si>
  <si>
    <t>Ковров г, Космонавтов ул, 2/4</t>
  </si>
  <si>
    <t>Ковров г, Лопатина ул, 21 корп. 1</t>
  </si>
  <si>
    <t>Ковров г, Моховая ул, 2 корп. 5</t>
  </si>
  <si>
    <t>Ковров г, Муромская ул, 23</t>
  </si>
  <si>
    <t>Ковров г, Парковая ул, 2</t>
  </si>
  <si>
    <t>Ковров г, Подлесная ул, 22б</t>
  </si>
  <si>
    <t>Ковров г, Фурманова ул, 31</t>
  </si>
  <si>
    <t>Ковров г, Щорса ул, 23</t>
  </si>
  <si>
    <t>Александров г, Восстания 1905 г ул, 1</t>
  </si>
  <si>
    <t>Александров г, Королева ул, 8</t>
  </si>
  <si>
    <t>Александров г, Октябрьская ул, 4</t>
  </si>
  <si>
    <t>Александров г, Октябрьская ул, 8</t>
  </si>
  <si>
    <t>Александров г, Свердлова ул, 36</t>
  </si>
  <si>
    <t>Александров г, Ческа-Липа ул, 6</t>
  </si>
  <si>
    <t>Александров г, Энтузиастов ул, 19</t>
  </si>
  <si>
    <t>Александров г, Гагарина ул, 23 корп. 3</t>
  </si>
  <si>
    <t>Александров г, Терешковой ул, 13</t>
  </si>
  <si>
    <t>Александров г, Красный Переулок ул, 17 корп. 1</t>
  </si>
  <si>
    <t>Александров г, Ленина ул, 7</t>
  </si>
  <si>
    <t>Александровский р-н, Карабаново г, Победы ул, 1</t>
  </si>
  <si>
    <t>Вязники г, 1 Мая ул, 27</t>
  </si>
  <si>
    <t>Вязники г, Владимирская ул, 7</t>
  </si>
  <si>
    <t>Вязники г, Металлистов ул, 13</t>
  </si>
  <si>
    <t>Вязники г, Чехова ул, 27</t>
  </si>
  <si>
    <t>Камешково г, Дорофеичева ул, 8</t>
  </si>
  <si>
    <t>Меленки г, Маяковского ул, 26</t>
  </si>
  <si>
    <t>Радужный г, 1-й кв-л, 14</t>
  </si>
  <si>
    <t>Радужный г, 1-й кв-л, 21</t>
  </si>
  <si>
    <t>Радужный г, 1-й кв-л, 36</t>
  </si>
  <si>
    <t>Радужный г, 3-й кв-л, 4</t>
  </si>
  <si>
    <t>Радужный г, 1-й кв-л, 30</t>
  </si>
  <si>
    <t>Радужный г, 1-й кв-л, 31</t>
  </si>
  <si>
    <t>Радужный г, 3-й кв-л, 8</t>
  </si>
  <si>
    <t>Собинка г, Лакина ул, 7</t>
  </si>
  <si>
    <t>Собинка г, Молодежная ул, 3</t>
  </si>
  <si>
    <t>Собинка г, Некрасова ул, 2Г</t>
  </si>
  <si>
    <t>Собинка г, Родниковская ул, 24</t>
  </si>
  <si>
    <t>Собинка г, Гагарина ул, 6</t>
  </si>
  <si>
    <t>Собинка г, Мира ул, 7</t>
  </si>
  <si>
    <t>Собинский р-н, Лакинск г, Лермонтова ул, 40</t>
  </si>
  <si>
    <t>Собинский р-н, Лакинск г, 21 Партсъезда ул, 14</t>
  </si>
  <si>
    <t>Суздальский р-н, Сновицы с, Вознесенская ул, 2А</t>
  </si>
  <si>
    <t>Петушинский р-н, Городищи п, Советская ул, 23</t>
  </si>
  <si>
    <t>Петушинский р-н, Городищи п, Октябрьская-2 ул, 31</t>
  </si>
  <si>
    <t>Суздаль г, Советская ул, 23</t>
  </si>
  <si>
    <t>Юрьев-Польский г, Луговая ул, 25</t>
  </si>
  <si>
    <t>Юрьев-Польский г, Свободы ул, 22</t>
  </si>
  <si>
    <t>Киржач г, Текстильщиков ул, 5</t>
  </si>
  <si>
    <t>Киржач г, Чехова ул, 12</t>
  </si>
  <si>
    <t>Ковровский р-н, Ручей д, Центральная ул, 10</t>
  </si>
  <si>
    <t>Судогда г, Коммунистическая ул, 9</t>
  </si>
  <si>
    <t>Суздальский р-н, Гавриловское с, Школьная ул, 1</t>
  </si>
  <si>
    <t>Суздальский р-н, Гавриловское с, Школьная ул, 2</t>
  </si>
  <si>
    <t>Суздальский р-н, Гавриловское с, Школьная ул, 3</t>
  </si>
  <si>
    <t>Суздальский р-н, Гавриловское с, Школьная ул, 4</t>
  </si>
  <si>
    <t>Суздальский р-н, Гавриловское с, Школьная ул, 5</t>
  </si>
  <si>
    <t>Кольчугинский р-н, Бавлены п, Полевая ул, 2</t>
  </si>
  <si>
    <t>Ковровский р-н, Мелехово пгт, Первомайская ул, 68</t>
  </si>
  <si>
    <t>Ковровский р-н, Мелехово пгт, Первомайская ул, 70</t>
  </si>
  <si>
    <t>Петушинский р-н, Покров г, Пролетарская ул, 9</t>
  </si>
  <si>
    <t>Итого по Владимирской области в 2022 году:</t>
  </si>
  <si>
    <t>Владимир г, Лакина ул, 193</t>
  </si>
  <si>
    <t>Владимир г, Лакина ул, 171А</t>
  </si>
  <si>
    <t>Владимир г, Асаткина ул, 30</t>
  </si>
  <si>
    <t>Камешковский р-н, им Карла Маркса п, Шоссейная ул, 21</t>
  </si>
  <si>
    <t>ООО "НАДЕЖДА"</t>
  </si>
  <si>
    <t>Итого по Владимирской области в 2022 году</t>
  </si>
  <si>
    <t>МУП Г ВЛАДИМИРА "ГУК"</t>
  </si>
  <si>
    <t>ремонт внутридомовых инженерных систем теплоснабжения с заменой отопительных приборов (радиаторов)           в местах общего пользования и отопительных приборов (радиаторов), расположенных в жилых помещениях, не имеющих отключающих устройств</t>
  </si>
  <si>
    <t>Кольчугино г, Шмелева ул, 1</t>
  </si>
  <si>
    <t>за счет областного бюджета</t>
  </si>
  <si>
    <t>Владимир г, Верхняя Дуброва ул, 36</t>
  </si>
  <si>
    <t>Владимир г, Комиссарова ул, 69</t>
  </si>
  <si>
    <t>Владимир г, Куйбышева ул, 40</t>
  </si>
  <si>
    <t>Владимир г, Лакина ул, 185</t>
  </si>
  <si>
    <t>Владимир г, Музейная ул, 13</t>
  </si>
  <si>
    <t>Владимир г, Октябрьский военный городок, 22</t>
  </si>
  <si>
    <t>Владимир г, Перекопский военный городок, 30</t>
  </si>
  <si>
    <t>Владимир г, Перекопский военный городок, 31</t>
  </si>
  <si>
    <t>Владимир г, Сурикова ул, 16</t>
  </si>
  <si>
    <t>Владимир г, Энергетик мкр, Энергетиков ул, 5А</t>
  </si>
  <si>
    <t>Владимир г, Юрьевец мкр, Михалькова ул, 13</t>
  </si>
  <si>
    <t>Кольчугино г, Дружбы ул, 26</t>
  </si>
  <si>
    <t>Кольчугино г, Шмелева ул, 4</t>
  </si>
  <si>
    <t>Кольчугино г, Шмелева ул, 7</t>
  </si>
  <si>
    <t>Муром г, Трудовая ул, 21</t>
  </si>
  <si>
    <t>Ковров г, Дорожная ул, 11</t>
  </si>
  <si>
    <t>Суздальский р-н, Новое с, Молодежная ул, 6</t>
  </si>
  <si>
    <t>Владимир г, Белоконской ул, 18</t>
  </si>
  <si>
    <t>Владимир г, Верхняя Дуброва ул, 28В</t>
  </si>
  <si>
    <t>Владимир г, Верхняя Дуброва ул, 9</t>
  </si>
  <si>
    <t>Владимир г, Гастелло ул, 7А</t>
  </si>
  <si>
    <t>Владимир г, Комиссарова ул, 1Б</t>
  </si>
  <si>
    <t>Владимир г, Лакина ул, 167А</t>
  </si>
  <si>
    <t>Владимир г, Лакина ул, 173А</t>
  </si>
  <si>
    <t>Владимир г, Лакина ул, 189</t>
  </si>
  <si>
    <t>Владимир г, Василисина ул, 4а</t>
  </si>
  <si>
    <t>Вновь добавили ремонт еще не выполнен</t>
  </si>
  <si>
    <t>Муром г, Трудовая ул, 35</t>
  </si>
  <si>
    <t>Кольчугино г, 50 лет Октября ул, 11</t>
  </si>
  <si>
    <t>Кольчугино г, Дружбы ул, 29</t>
  </si>
  <si>
    <t>Кольчугино г, Луговая ул, 9</t>
  </si>
  <si>
    <t>Кольчугино г, Максимова ул, 11</t>
  </si>
  <si>
    <t>Кольчугино г, Шмелева ул, 11</t>
  </si>
  <si>
    <t>Ковров г, Жуковского ул, 3</t>
  </si>
  <si>
    <t>Муромский р-н, Механизаторов п, 48</t>
  </si>
  <si>
    <t>Селивановский р-н, Красная Горбатка п, Комсомольская ул, 74</t>
  </si>
  <si>
    <t>Суздальский р-н, Садовый п, Центральная ул, 2</t>
  </si>
  <si>
    <t>Меленки г, Академика Королева ул, 2</t>
  </si>
  <si>
    <t>ООО "УПРАВЛЯЮЩАЯ КОМПАНИЯ"</t>
  </si>
  <si>
    <t>за счет средств Фонда</t>
  </si>
  <si>
    <t>Итого по Владимирской области на 2022 год</t>
  </si>
  <si>
    <t>Владимир г, Чайковского ул, 12/22</t>
  </si>
  <si>
    <t>Владимир г, Строителей пр-кт, 26</t>
  </si>
  <si>
    <t>ООО "Владимирская управляющая компания"</t>
  </si>
  <si>
    <t>Владимир г, Соколова-Соколенка ул, 25</t>
  </si>
  <si>
    <t>Владимир г, Суздальский пр-кт, 27</t>
  </si>
  <si>
    <t>Кольчугино г, Алексеева ул, 3А</t>
  </si>
  <si>
    <t>Кольчугино г, Белая Речка мкр, Молодежная ул, 1</t>
  </si>
  <si>
    <t>6 473,7</t>
  </si>
  <si>
    <t>ООО "Наш дом"</t>
  </si>
  <si>
    <t>ООО "ЖИЛИЩНИК"</t>
  </si>
  <si>
    <t>ТСЖ "РИТМ"</t>
  </si>
  <si>
    <t>Собинка г, Мира ул, 8</t>
  </si>
  <si>
    <t>Ковров г, Шмидта ул, 9</t>
  </si>
  <si>
    <t>Владимир г, Горького ул, 56</t>
  </si>
  <si>
    <t>Собинский р-н, Ворша с, Молодежная ул, 1</t>
  </si>
  <si>
    <t>Собинский р-н, Ворша с, Молодежная ул, 2</t>
  </si>
  <si>
    <t>Собинский р-н, Ворша с, Молодежная ул, 3</t>
  </si>
  <si>
    <t>Собинский р-н, Ворша с, Молодежная ул, 4</t>
  </si>
  <si>
    <t>Собинский р-н, Ворша с, Молодежная ул, 5</t>
  </si>
  <si>
    <t>Собинский р-н, Ворша с, Молодежная ул, 6</t>
  </si>
  <si>
    <t>Собинский р-н, Ворша с, Молодежная ул, 7</t>
  </si>
  <si>
    <t>Собинский р-н, Ворша с, Молодежная ул, 8</t>
  </si>
  <si>
    <t>Собинский р-н, Ворша с, Молодежная ул, 9</t>
  </si>
  <si>
    <t>ООО УК "Теплый Дом"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</si>
  <si>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2020-2022 годы
за счет средств регионального оператора * **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</si>
  <si>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2020-2022 годы
за счет средств регионального оператора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</si>
</sst>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_р_._-;\-* #,##0.00_р_._-;_-* &quot;-&quot;??_р_._-;_-@_-"/>
    <numFmt numFmtId="165" formatCode="_-* #,##0.00\ _₽_-;\-* #,##0.00\ _₽_-;_-* &quot;-&quot;??\ _₽_-;_-@_-"/>
    <numFmt numFmtId="166" formatCode="[$-419]General"/>
    <numFmt numFmtId="167" formatCode="###\ ###\ ###\ ##0.00"/>
    <numFmt numFmtId="168" formatCode="###\ ###\ ###\ ##0"/>
    <numFmt numFmtId="169" formatCode="[$-419]#,##0.00"/>
  </numFmts>
  <fonts count="7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</font>
    <font>
      <sz val="24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72"/>
      <name val="Times New Roman"/>
      <family val="1"/>
      <charset val="204"/>
    </font>
    <font>
      <sz val="72"/>
      <color indexed="8"/>
      <name val="Times New Roman"/>
      <family val="1"/>
      <charset val="204"/>
    </font>
    <font>
      <sz val="49"/>
      <color theme="1"/>
      <name val="Times New Roman"/>
      <family val="1"/>
      <charset val="204"/>
    </font>
    <font>
      <sz val="48"/>
      <color indexed="8"/>
      <name val="Times New Roman"/>
      <family val="1"/>
      <charset val="204"/>
    </font>
    <font>
      <b/>
      <sz val="48"/>
      <color indexed="81"/>
      <name val="Tahoma"/>
      <family val="2"/>
      <charset val="204"/>
    </font>
    <font>
      <sz val="48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8"/>
      <color indexed="81"/>
      <name val="Tahoma"/>
      <family val="2"/>
      <charset val="204"/>
    </font>
    <font>
      <sz val="36"/>
      <color indexed="81"/>
      <name val="Tahoma"/>
      <family val="2"/>
      <charset val="204"/>
    </font>
    <font>
      <b/>
      <sz val="14"/>
      <color indexed="81"/>
      <name val="Tahoma"/>
      <family val="2"/>
      <charset val="204"/>
    </font>
    <font>
      <b/>
      <sz val="16"/>
      <color indexed="81"/>
      <name val="Tahoma"/>
      <family val="2"/>
      <charset val="204"/>
    </font>
    <font>
      <b/>
      <sz val="18"/>
      <color indexed="81"/>
      <name val="Tahoma"/>
      <family val="2"/>
      <charset val="204"/>
    </font>
    <font>
      <sz val="24"/>
      <color theme="1"/>
      <name val="Calibri"/>
      <family val="2"/>
      <charset val="204"/>
      <scheme val="minor"/>
    </font>
    <font>
      <b/>
      <sz val="36"/>
      <color indexed="81"/>
      <name val="Tahoma"/>
      <family val="2"/>
      <charset val="204"/>
    </font>
    <font>
      <sz val="48"/>
      <color rgb="FF000000"/>
      <name val="Tahoma"/>
      <family val="2"/>
      <charset val="204"/>
    </font>
    <font>
      <sz val="36"/>
      <color rgb="FF000000"/>
      <name val="Tahoma"/>
      <family val="2"/>
      <charset val="204"/>
    </font>
    <font>
      <b/>
      <sz val="48"/>
      <name val="Times New Roman"/>
      <family val="1"/>
      <charset val="204"/>
    </font>
    <font>
      <sz val="11"/>
      <name val="Times New Roman"/>
      <family val="1"/>
      <charset val="204"/>
    </font>
    <font>
      <sz val="36"/>
      <color indexed="81"/>
      <name val="Times New Roman"/>
      <family val="1"/>
      <charset val="204"/>
    </font>
    <font>
      <sz val="48"/>
      <name val="Calibri"/>
      <family val="2"/>
      <charset val="204"/>
      <scheme val="minor"/>
    </font>
    <font>
      <sz val="22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22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166" fontId="1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11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492">
    <xf numFmtId="0" fontId="0" fillId="0" borderId="0" xfId="0"/>
    <xf numFmtId="0" fontId="17" fillId="0" borderId="1" xfId="0" applyFont="1" applyFill="1" applyBorder="1"/>
    <xf numFmtId="0" fontId="1" fillId="0" borderId="0" xfId="0" applyFont="1" applyFill="1" applyAlignment="1">
      <alignment horizontal="right" vertical="center" wrapText="1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" fontId="0" fillId="0" borderId="0" xfId="0" applyNumberFormat="1" applyFill="1"/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wrapText="1"/>
    </xf>
    <xf numFmtId="0" fontId="18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2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>
      <alignment wrapText="1"/>
    </xf>
    <xf numFmtId="4" fontId="22" fillId="0" borderId="1" xfId="0" applyNumberFormat="1" applyFont="1" applyFill="1" applyBorder="1" applyAlignment="1">
      <alignment horizontal="right" wrapText="1"/>
    </xf>
    <xf numFmtId="4" fontId="22" fillId="0" borderId="1" xfId="0" applyNumberFormat="1" applyFont="1" applyFill="1" applyBorder="1" applyAlignment="1">
      <alignment horizontal="right"/>
    </xf>
    <xf numFmtId="4" fontId="27" fillId="0" borderId="1" xfId="0" applyNumberFormat="1" applyFont="1" applyFill="1" applyBorder="1" applyAlignment="1">
      <alignment horizontal="right" wrapText="1"/>
    </xf>
    <xf numFmtId="0" fontId="22" fillId="0" borderId="1" xfId="0" applyNumberFormat="1" applyFont="1" applyFill="1" applyBorder="1" applyAlignment="1">
      <alignment horizontal="right"/>
    </xf>
    <xf numFmtId="1" fontId="22" fillId="0" borderId="1" xfId="0" applyNumberFormat="1" applyFont="1" applyFill="1" applyBorder="1" applyAlignment="1">
      <alignment horizontal="center"/>
    </xf>
    <xf numFmtId="1" fontId="22" fillId="0" borderId="5" xfId="0" applyNumberFormat="1" applyFont="1" applyFill="1" applyBorder="1" applyAlignment="1">
      <alignment horizontal="center"/>
    </xf>
    <xf numFmtId="4" fontId="24" fillId="0" borderId="1" xfId="10" applyNumberFormat="1" applyFont="1" applyFill="1" applyBorder="1" applyAlignment="1">
      <alignment horizontal="right" wrapText="1"/>
    </xf>
    <xf numFmtId="4" fontId="24" fillId="0" borderId="1" xfId="22" applyNumberFormat="1" applyFont="1" applyFill="1" applyBorder="1" applyAlignment="1">
      <alignment horizontal="right"/>
    </xf>
    <xf numFmtId="4" fontId="24" fillId="0" borderId="1" xfId="10" applyNumberFormat="1" applyFont="1" applyFill="1" applyBorder="1" applyAlignment="1">
      <alignment horizontal="right"/>
    </xf>
    <xf numFmtId="4" fontId="24" fillId="0" borderId="1" xfId="0" applyNumberFormat="1" applyFont="1" applyFill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32" fillId="0" borderId="1" xfId="0" applyFont="1" applyBorder="1" applyAlignment="1">
      <alignment horizontal="center" wrapText="1"/>
    </xf>
    <xf numFmtId="167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167" fontId="15" fillId="0" borderId="1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0" fontId="20" fillId="0" borderId="0" xfId="0" applyFont="1" applyFill="1" applyAlignment="1">
      <alignment horizontal="left" vertical="center"/>
    </xf>
    <xf numFmtId="0" fontId="25" fillId="0" borderId="11" xfId="0" applyFont="1" applyFill="1" applyBorder="1" applyAlignment="1">
      <alignment horizontal="center" vertical="center" textRotation="90" wrapText="1"/>
    </xf>
    <xf numFmtId="0" fontId="25" fillId="0" borderId="1" xfId="0" applyNumberFormat="1" applyFont="1" applyFill="1" applyBorder="1" applyAlignment="1">
      <alignment horizontal="center" wrapText="1"/>
    </xf>
    <xf numFmtId="0" fontId="30" fillId="0" borderId="0" xfId="0" applyFont="1" applyFill="1"/>
    <xf numFmtId="0" fontId="0" fillId="0" borderId="0" xfId="0" applyNumberFormat="1" applyFill="1"/>
    <xf numFmtId="0" fontId="27" fillId="0" borderId="1" xfId="28" applyFont="1" applyFill="1" applyBorder="1" applyAlignment="1">
      <alignment horizontal="center"/>
    </xf>
    <xf numFmtId="4" fontId="22" fillId="0" borderId="1" xfId="0" applyNumberFormat="1" applyFont="1" applyFill="1" applyBorder="1" applyAlignment="1"/>
    <xf numFmtId="4" fontId="22" fillId="0" borderId="1" xfId="0" applyNumberFormat="1" applyFont="1" applyFill="1" applyBorder="1" applyAlignment="1">
      <alignment horizontal="center"/>
    </xf>
    <xf numFmtId="10" fontId="22" fillId="0" borderId="1" xfId="0" applyNumberFormat="1" applyFont="1" applyFill="1" applyBorder="1" applyAlignment="1">
      <alignment horizontal="center"/>
    </xf>
    <xf numFmtId="4" fontId="22" fillId="0" borderId="0" xfId="0" applyNumberFormat="1" applyFont="1" applyFill="1"/>
    <xf numFmtId="0" fontId="22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/>
    </xf>
    <xf numFmtId="0" fontId="22" fillId="0" borderId="1" xfId="0" applyFont="1" applyFill="1" applyBorder="1" applyAlignment="1">
      <alignment horizontal="right"/>
    </xf>
    <xf numFmtId="3" fontId="22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 applyAlignment="1">
      <alignment horizontal="center"/>
    </xf>
    <xf numFmtId="3" fontId="14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8" fillId="0" borderId="0" xfId="0" applyNumberFormat="1" applyFont="1" applyFill="1" applyAlignment="1">
      <alignment horizontal="right"/>
    </xf>
    <xf numFmtId="3" fontId="26" fillId="0" borderId="0" xfId="0" applyNumberFormat="1" applyFont="1" applyFill="1" applyAlignment="1">
      <alignment horizontal="right"/>
    </xf>
    <xf numFmtId="3" fontId="25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27" fillId="0" borderId="1" xfId="0" applyNumberFormat="1" applyFont="1" applyFill="1" applyBorder="1" applyAlignment="1">
      <alignment horizontal="right" wrapText="1"/>
    </xf>
    <xf numFmtId="0" fontId="24" fillId="0" borderId="1" xfId="10" applyNumberFormat="1" applyFont="1" applyFill="1" applyBorder="1" applyAlignment="1">
      <alignment horizontal="right"/>
    </xf>
    <xf numFmtId="3" fontId="15" fillId="0" borderId="1" xfId="0" applyNumberFormat="1" applyFont="1" applyBorder="1" applyAlignment="1">
      <alignment horizontal="center" wrapText="1"/>
    </xf>
    <xf numFmtId="0" fontId="22" fillId="0" borderId="5" xfId="0" applyFont="1" applyFill="1" applyBorder="1" applyAlignment="1">
      <alignment horizontal="center" wrapText="1"/>
    </xf>
    <xf numFmtId="4" fontId="22" fillId="0" borderId="1" xfId="0" applyNumberFormat="1" applyFont="1" applyFill="1" applyBorder="1" applyAlignment="1">
      <alignment horizontal="right" vertical="center" readingOrder="1"/>
    </xf>
    <xf numFmtId="0" fontId="15" fillId="0" borderId="1" xfId="0" applyNumberFormat="1" applyFont="1" applyBorder="1" applyAlignment="1">
      <alignment horizontal="center" wrapText="1"/>
    </xf>
    <xf numFmtId="4" fontId="27" fillId="0" borderId="1" xfId="0" applyNumberFormat="1" applyFont="1" applyFill="1" applyBorder="1" applyAlignment="1">
      <alignment horizontal="right"/>
    </xf>
    <xf numFmtId="4" fontId="0" fillId="0" borderId="0" xfId="0" applyNumberFormat="1"/>
    <xf numFmtId="0" fontId="22" fillId="0" borderId="0" xfId="0" applyFont="1" applyFill="1"/>
    <xf numFmtId="43" fontId="0" fillId="0" borderId="0" xfId="31" applyFont="1" applyFill="1"/>
    <xf numFmtId="0" fontId="4" fillId="0" borderId="0" xfId="23"/>
    <xf numFmtId="0" fontId="24" fillId="0" borderId="1" xfId="0" applyFont="1" applyFill="1" applyBorder="1" applyAlignment="1">
      <alignment horizontal="left" vertical="center"/>
    </xf>
    <xf numFmtId="4" fontId="22" fillId="0" borderId="1" xfId="0" applyNumberFormat="1" applyFont="1" applyFill="1" applyBorder="1"/>
    <xf numFmtId="4" fontId="22" fillId="0" borderId="1" xfId="8" applyNumberFormat="1" applyFont="1" applyFill="1" applyBorder="1" applyAlignment="1">
      <alignment horizontal="right"/>
    </xf>
    <xf numFmtId="0" fontId="43" fillId="0" borderId="0" xfId="28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1" xfId="0" applyFont="1" applyFill="1" applyBorder="1" applyAlignment="1">
      <alignment horizontal="right" vertical="center"/>
    </xf>
    <xf numFmtId="4" fontId="20" fillId="0" borderId="0" xfId="8" applyNumberFormat="1" applyFont="1" applyFill="1" applyAlignment="1">
      <alignment horizontal="center" vertical="center"/>
    </xf>
    <xf numFmtId="4" fontId="22" fillId="0" borderId="0" xfId="0" applyNumberFormat="1" applyFont="1" applyFill="1" applyAlignment="1">
      <alignment horizontal="center" vertical="center" wrapText="1"/>
    </xf>
    <xf numFmtId="0" fontId="27" fillId="0" borderId="1" xfId="28" applyFont="1" applyFill="1" applyBorder="1" applyAlignment="1">
      <alignment horizontal="center" vertical="center"/>
    </xf>
    <xf numFmtId="4" fontId="22" fillId="0" borderId="5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165" fontId="0" fillId="0" borderId="0" xfId="0" applyNumberFormat="1" applyFill="1"/>
    <xf numFmtId="0" fontId="4" fillId="0" borderId="0" xfId="24"/>
    <xf numFmtId="0" fontId="56" fillId="0" borderId="0" xfId="24" applyFont="1"/>
    <xf numFmtId="0" fontId="8" fillId="0" borderId="0" xfId="24" applyFont="1" applyAlignment="1">
      <alignment horizontal="right"/>
    </xf>
    <xf numFmtId="0" fontId="18" fillId="0" borderId="0" xfId="24" applyFont="1" applyAlignment="1">
      <alignment horizontal="right"/>
    </xf>
    <xf numFmtId="0" fontId="4" fillId="0" borderId="0" xfId="24" applyAlignment="1">
      <alignment horizontal="center"/>
    </xf>
    <xf numFmtId="0" fontId="36" fillId="0" borderId="0" xfId="24" applyFont="1"/>
    <xf numFmtId="0" fontId="41" fillId="0" borderId="1" xfId="8" applyFont="1" applyBorder="1" applyAlignment="1">
      <alignment horizontal="center" vertical="center" textRotation="90" wrapText="1"/>
    </xf>
    <xf numFmtId="4" fontId="41" fillId="0" borderId="1" xfId="24" applyNumberFormat="1" applyFont="1" applyBorder="1" applyAlignment="1">
      <alignment horizontal="center" vertical="center" wrapText="1"/>
    </xf>
    <xf numFmtId="0" fontId="41" fillId="0" borderId="1" xfId="24" applyFont="1" applyBorder="1" applyAlignment="1">
      <alignment horizontal="center" vertical="center" wrapText="1"/>
    </xf>
    <xf numFmtId="0" fontId="36" fillId="0" borderId="1" xfId="24" applyFont="1" applyBorder="1" applyAlignment="1">
      <alignment horizontal="center" wrapText="1"/>
    </xf>
    <xf numFmtId="0" fontId="41" fillId="0" borderId="1" xfId="24" applyFont="1" applyBorder="1" applyAlignment="1">
      <alignment horizontal="center" wrapText="1"/>
    </xf>
    <xf numFmtId="0" fontId="36" fillId="0" borderId="6" xfId="24" applyFont="1" applyBorder="1" applyAlignment="1">
      <alignment horizontal="left"/>
    </xf>
    <xf numFmtId="4" fontId="36" fillId="0" borderId="1" xfId="24" applyNumberFormat="1" applyFont="1" applyBorder="1" applyAlignment="1">
      <alignment horizontal="right" wrapText="1"/>
    </xf>
    <xf numFmtId="0" fontId="36" fillId="0" borderId="1" xfId="24" applyFont="1" applyBorder="1" applyAlignment="1">
      <alignment horizontal="right" wrapText="1"/>
    </xf>
    <xf numFmtId="0" fontId="36" fillId="0" borderId="1" xfId="24" applyFont="1" applyBorder="1" applyAlignment="1">
      <alignment horizontal="left"/>
    </xf>
    <xf numFmtId="0" fontId="36" fillId="0" borderId="1" xfId="24" applyFont="1" applyBorder="1" applyAlignment="1">
      <alignment horizontal="center"/>
    </xf>
    <xf numFmtId="0" fontId="36" fillId="0" borderId="1" xfId="24" applyFont="1" applyBorder="1"/>
    <xf numFmtId="4" fontId="36" fillId="0" borderId="1" xfId="24" applyNumberFormat="1" applyFont="1" applyBorder="1"/>
    <xf numFmtId="4" fontId="2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/>
    </xf>
    <xf numFmtId="0" fontId="22" fillId="0" borderId="1" xfId="0" applyNumberFormat="1" applyFont="1" applyFill="1" applyBorder="1" applyAlignment="1">
      <alignment horizontal="right" vertical="center"/>
    </xf>
    <xf numFmtId="1" fontId="22" fillId="0" borderId="1" xfId="0" applyNumberFormat="1" applyFont="1" applyFill="1" applyBorder="1" applyAlignment="1">
      <alignment horizontal="center" vertical="center"/>
    </xf>
    <xf numFmtId="1" fontId="22" fillId="0" borderId="5" xfId="0" applyNumberFormat="1" applyFont="1" applyFill="1" applyBorder="1" applyAlignment="1">
      <alignment horizontal="center" vertical="center"/>
    </xf>
    <xf numFmtId="4" fontId="22" fillId="0" borderId="0" xfId="0" applyNumberFormat="1" applyFont="1" applyFill="1" applyAlignment="1">
      <alignment vertical="center"/>
    </xf>
    <xf numFmtId="0" fontId="34" fillId="0" borderId="1" xfId="28" applyFont="1" applyBorder="1" applyAlignment="1">
      <alignment horizontal="left" vertical="center"/>
    </xf>
    <xf numFmtId="0" fontId="60" fillId="0" borderId="1" xfId="28" applyFont="1" applyFill="1" applyBorder="1" applyAlignment="1">
      <alignment horizontal="left"/>
    </xf>
    <xf numFmtId="0" fontId="32" fillId="0" borderId="1" xfId="0" applyFont="1" applyBorder="1" applyAlignment="1">
      <alignment horizontal="right"/>
    </xf>
    <xf numFmtId="0" fontId="32" fillId="0" borderId="1" xfId="0" applyFont="1" applyBorder="1" applyAlignment="1">
      <alignment horizontal="right" wrapText="1"/>
    </xf>
    <xf numFmtId="167" fontId="32" fillId="0" borderId="1" xfId="0" applyNumberFormat="1" applyFont="1" applyBorder="1" applyAlignment="1">
      <alignment horizontal="center"/>
    </xf>
    <xf numFmtId="1" fontId="32" fillId="0" borderId="1" xfId="0" applyNumberFormat="1" applyFont="1" applyBorder="1" applyAlignment="1">
      <alignment horizontal="center" wrapText="1"/>
    </xf>
    <xf numFmtId="4" fontId="32" fillId="0" borderId="1" xfId="0" applyNumberFormat="1" applyFont="1" applyBorder="1" applyAlignment="1">
      <alignment horizontal="center"/>
    </xf>
    <xf numFmtId="167" fontId="32" fillId="0" borderId="1" xfId="0" applyNumberFormat="1" applyFont="1" applyBorder="1" applyAlignment="1">
      <alignment horizontal="center" wrapText="1"/>
    </xf>
    <xf numFmtId="3" fontId="32" fillId="0" borderId="1" xfId="0" applyNumberFormat="1" applyFont="1" applyBorder="1" applyAlignment="1">
      <alignment horizontal="center" wrapText="1"/>
    </xf>
    <xf numFmtId="0" fontId="61" fillId="0" borderId="0" xfId="0" applyFont="1" applyFill="1"/>
    <xf numFmtId="4" fontId="27" fillId="0" borderId="1" xfId="10" applyNumberFormat="1" applyFont="1" applyFill="1" applyBorder="1" applyAlignment="1">
      <alignment horizontal="right" wrapText="1"/>
    </xf>
    <xf numFmtId="0" fontId="27" fillId="0" borderId="1" xfId="0" applyNumberFormat="1" applyFont="1" applyFill="1" applyBorder="1" applyAlignment="1">
      <alignment horizontal="right"/>
    </xf>
    <xf numFmtId="1" fontId="27" fillId="0" borderId="1" xfId="0" applyNumberFormat="1" applyFont="1" applyFill="1" applyBorder="1" applyAlignment="1">
      <alignment horizontal="center"/>
    </xf>
    <xf numFmtId="4" fontId="27" fillId="0" borderId="0" xfId="0" applyNumberFormat="1" applyFont="1" applyFill="1"/>
    <xf numFmtId="0" fontId="34" fillId="0" borderId="1" xfId="28" applyFont="1" applyBorder="1" applyAlignment="1">
      <alignment horizontal="center" vertical="center"/>
    </xf>
    <xf numFmtId="0" fontId="29" fillId="0" borderId="1" xfId="19" applyFont="1" applyBorder="1"/>
    <xf numFmtId="167" fontId="22" fillId="0" borderId="1" xfId="0" applyNumberFormat="1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center"/>
    </xf>
    <xf numFmtId="167" fontId="22" fillId="0" borderId="1" xfId="0" applyNumberFormat="1" applyFont="1" applyFill="1" applyBorder="1" applyAlignment="1">
      <alignment horizontal="right"/>
    </xf>
    <xf numFmtId="0" fontId="29" fillId="0" borderId="1" xfId="0" applyFont="1" applyBorder="1"/>
    <xf numFmtId="3" fontId="41" fillId="0" borderId="1" xfId="0" applyNumberFormat="1" applyFont="1" applyFill="1" applyBorder="1" applyAlignment="1">
      <alignment horizontal="center"/>
    </xf>
    <xf numFmtId="0" fontId="31" fillId="0" borderId="0" xfId="19" applyFont="1"/>
    <xf numFmtId="0" fontId="22" fillId="0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1" fontId="22" fillId="0" borderId="1" xfId="0" applyNumberFormat="1" applyFont="1" applyFill="1" applyBorder="1" applyAlignment="1">
      <alignment horizontal="right" vertical="center"/>
    </xf>
    <xf numFmtId="0" fontId="39" fillId="0" borderId="0" xfId="0" applyFont="1"/>
    <xf numFmtId="0" fontId="39" fillId="0" borderId="1" xfId="0" applyFont="1" applyBorder="1" applyAlignment="1">
      <alignment horizontal="center" wrapText="1"/>
    </xf>
    <xf numFmtId="1" fontId="39" fillId="0" borderId="1" xfId="0" applyNumberFormat="1" applyFont="1" applyBorder="1" applyAlignment="1">
      <alignment horizontal="center" wrapText="1"/>
    </xf>
    <xf numFmtId="0" fontId="29" fillId="0" borderId="5" xfId="19" applyFont="1" applyBorder="1"/>
    <xf numFmtId="0" fontId="32" fillId="0" borderId="1" xfId="0" applyNumberFormat="1" applyFont="1" applyBorder="1" applyAlignment="1">
      <alignment horizontal="center" wrapText="1"/>
    </xf>
    <xf numFmtId="0" fontId="17" fillId="0" borderId="1" xfId="0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4" fontId="14" fillId="0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/>
    </xf>
    <xf numFmtId="4" fontId="9" fillId="0" borderId="1" xfId="0" applyNumberFormat="1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9" fillId="0" borderId="6" xfId="19" applyFont="1" applyBorder="1" applyAlignment="1">
      <alignment horizontal="left"/>
    </xf>
    <xf numFmtId="0" fontId="29" fillId="0" borderId="5" xfId="19" applyFont="1" applyBorder="1" applyAlignment="1">
      <alignment wrapText="1"/>
    </xf>
    <xf numFmtId="4" fontId="41" fillId="0" borderId="1" xfId="19" applyNumberFormat="1" applyFont="1" applyBorder="1" applyAlignment="1">
      <alignment horizontal="right" wrapText="1"/>
    </xf>
    <xf numFmtId="1" fontId="41" fillId="0" borderId="1" xfId="19" applyNumberFormat="1" applyFont="1" applyBorder="1" applyAlignment="1">
      <alignment horizontal="right" wrapText="1"/>
    </xf>
    <xf numFmtId="4" fontId="41" fillId="0" borderId="1" xfId="19" applyNumberFormat="1" applyFont="1" applyBorder="1" applyAlignment="1">
      <alignment horizontal="center" wrapText="1"/>
    </xf>
    <xf numFmtId="0" fontId="29" fillId="0" borderId="1" xfId="19" applyFont="1" applyBorder="1" applyAlignment="1">
      <alignment horizontal="left"/>
    </xf>
    <xf numFmtId="4" fontId="41" fillId="0" borderId="1" xfId="19" applyNumberFormat="1" applyFont="1" applyBorder="1"/>
    <xf numFmtId="1" fontId="41" fillId="0" borderId="1" xfId="19" applyNumberFormat="1" applyFont="1" applyBorder="1"/>
    <xf numFmtId="0" fontId="41" fillId="0" borderId="1" xfId="19" applyFont="1" applyBorder="1" applyAlignment="1">
      <alignment horizontal="center"/>
    </xf>
    <xf numFmtId="4" fontId="41" fillId="0" borderId="1" xfId="19" applyNumberFormat="1" applyFont="1" applyBorder="1" applyAlignment="1">
      <alignment horizontal="right"/>
    </xf>
    <xf numFmtId="1" fontId="41" fillId="0" borderId="1" xfId="19" applyNumberFormat="1" applyFont="1" applyBorder="1" applyAlignment="1">
      <alignment horizontal="right"/>
    </xf>
    <xf numFmtId="1" fontId="41" fillId="0" borderId="1" xfId="19" applyNumberFormat="1" applyFont="1" applyBorder="1" applyAlignment="1">
      <alignment horizontal="center"/>
    </xf>
    <xf numFmtId="0" fontId="41" fillId="0" borderId="0" xfId="0" applyFont="1"/>
    <xf numFmtId="1" fontId="0" fillId="0" borderId="0" xfId="0" applyNumberFormat="1"/>
    <xf numFmtId="0" fontId="22" fillId="0" borderId="0" xfId="0" applyFont="1" applyFill="1" applyAlignment="1">
      <alignment vertical="center"/>
    </xf>
    <xf numFmtId="4" fontId="22" fillId="0" borderId="0" xfId="0" applyNumberFormat="1" applyFont="1" applyFill="1" applyBorder="1" applyAlignment="1">
      <alignment horizontal="right" vertical="center"/>
    </xf>
    <xf numFmtId="0" fontId="27" fillId="0" borderId="0" xfId="0" applyFont="1" applyFill="1" applyAlignment="1">
      <alignment vertical="center"/>
    </xf>
    <xf numFmtId="0" fontId="24" fillId="0" borderId="6" xfId="0" applyFont="1" applyFill="1" applyBorder="1" applyAlignment="1">
      <alignment horizontal="left" vertical="center"/>
    </xf>
    <xf numFmtId="4" fontId="24" fillId="0" borderId="1" xfId="0" applyNumberFormat="1" applyFont="1" applyFill="1" applyBorder="1" applyAlignment="1">
      <alignment horizontal="right" vertical="center"/>
    </xf>
    <xf numFmtId="0" fontId="29" fillId="0" borderId="0" xfId="0" applyFont="1"/>
    <xf numFmtId="0" fontId="29" fillId="0" borderId="1" xfId="8" applyFont="1" applyBorder="1" applyAlignment="1">
      <alignment horizontal="center" vertical="center" textRotation="90" wrapText="1"/>
    </xf>
    <xf numFmtId="0" fontId="29" fillId="0" borderId="0" xfId="0" applyFont="1" applyAlignment="1">
      <alignment vertical="center"/>
    </xf>
    <xf numFmtId="4" fontId="29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4" fontId="36" fillId="0" borderId="1" xfId="0" applyNumberFormat="1" applyFont="1" applyFill="1" applyBorder="1" applyAlignment="1">
      <alignment vertical="center"/>
    </xf>
    <xf numFmtId="0" fontId="1" fillId="0" borderId="0" xfId="23" applyFont="1" applyFill="1" applyAlignment="1">
      <alignment wrapText="1"/>
    </xf>
    <xf numFmtId="0" fontId="1" fillId="0" borderId="0" xfId="23" applyFont="1" applyFill="1" applyAlignment="1">
      <alignment horizontal="right"/>
    </xf>
    <xf numFmtId="0" fontId="1" fillId="0" borderId="1" xfId="23" applyFont="1" applyFill="1" applyBorder="1" applyAlignment="1">
      <alignment horizontal="center" vertical="center" wrapText="1"/>
    </xf>
    <xf numFmtId="4" fontId="1" fillId="0" borderId="1" xfId="0" applyNumberFormat="1" applyFont="1" applyFill="1" applyBorder="1"/>
    <xf numFmtId="4" fontId="1" fillId="0" borderId="1" xfId="23" applyNumberFormat="1" applyFont="1" applyFill="1" applyBorder="1" applyAlignment="1">
      <alignment horizontal="right" vertical="center" wrapText="1"/>
    </xf>
    <xf numFmtId="0" fontId="4" fillId="0" borderId="0" xfId="23" applyFill="1"/>
    <xf numFmtId="4" fontId="41" fillId="0" borderId="1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30" fillId="0" borderId="0" xfId="0" applyFont="1" applyFill="1" applyAlignment="1">
      <alignment vertical="center"/>
    </xf>
    <xf numFmtId="0" fontId="29" fillId="0" borderId="1" xfId="0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left" vertical="center"/>
    </xf>
    <xf numFmtId="1" fontId="36" fillId="0" borderId="1" xfId="0" applyNumberFormat="1" applyFont="1" applyFill="1" applyBorder="1" applyAlignment="1">
      <alignment horizontal="right" vertical="center"/>
    </xf>
    <xf numFmtId="0" fontId="36" fillId="0" borderId="1" xfId="0" applyFont="1" applyFill="1" applyBorder="1" applyAlignment="1">
      <alignment horizontal="center" vertical="center" wrapText="1"/>
    </xf>
    <xf numFmtId="4" fontId="30" fillId="0" borderId="0" xfId="0" applyNumberFormat="1" applyFont="1" applyFill="1" applyAlignment="1">
      <alignment vertical="center"/>
    </xf>
    <xf numFmtId="0" fontId="67" fillId="0" borderId="0" xfId="0" applyFont="1" applyFill="1" applyAlignment="1">
      <alignment vertical="center"/>
    </xf>
    <xf numFmtId="4" fontId="67" fillId="0" borderId="0" xfId="0" applyNumberFormat="1" applyFont="1" applyFill="1" applyAlignment="1">
      <alignment vertical="center"/>
    </xf>
    <xf numFmtId="0" fontId="29" fillId="0" borderId="1" xfId="19" applyFont="1" applyBorder="1" applyAlignment="1">
      <alignment horizontal="center"/>
    </xf>
    <xf numFmtId="0" fontId="22" fillId="0" borderId="1" xfId="0" applyFont="1" applyFill="1" applyBorder="1" applyAlignment="1">
      <alignment vertical="center"/>
    </xf>
    <xf numFmtId="0" fontId="36" fillId="0" borderId="0" xfId="0" applyFont="1" applyFill="1" applyAlignment="1">
      <alignment vertical="center"/>
    </xf>
    <xf numFmtId="4" fontId="36" fillId="0" borderId="0" xfId="0" applyNumberFormat="1" applyFont="1" applyFill="1" applyAlignment="1">
      <alignment vertical="center"/>
    </xf>
    <xf numFmtId="0" fontId="40" fillId="0" borderId="0" xfId="0" applyFont="1" applyFill="1" applyAlignment="1">
      <alignment horizontal="left" vertical="center"/>
    </xf>
    <xf numFmtId="4" fontId="41" fillId="0" borderId="0" xfId="0" applyNumberFormat="1" applyFont="1" applyFill="1" applyAlignment="1">
      <alignment vertical="center"/>
    </xf>
    <xf numFmtId="4" fontId="36" fillId="0" borderId="1" xfId="0" applyNumberFormat="1" applyFont="1" applyFill="1" applyBorder="1" applyAlignment="1">
      <alignment horizontal="right" vertical="center"/>
    </xf>
    <xf numFmtId="0" fontId="36" fillId="0" borderId="1" xfId="0" applyNumberFormat="1" applyFont="1" applyFill="1" applyBorder="1" applyAlignment="1">
      <alignment vertical="center"/>
    </xf>
    <xf numFmtId="0" fontId="36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right"/>
    </xf>
    <xf numFmtId="2" fontId="25" fillId="0" borderId="1" xfId="0" applyNumberFormat="1" applyFont="1" applyFill="1" applyBorder="1" applyAlignment="1">
      <alignment horizontal="center" vertical="center" wrapText="1"/>
    </xf>
    <xf numFmtId="1" fontId="20" fillId="0" borderId="0" xfId="0" applyNumberFormat="1" applyFont="1" applyFill="1" applyAlignment="1">
      <alignment horizontal="center" vertical="center"/>
    </xf>
    <xf numFmtId="4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3" fontId="2" fillId="0" borderId="0" xfId="0" applyNumberFormat="1" applyFont="1" applyFill="1" applyAlignment="1">
      <alignment horizontal="center"/>
    </xf>
    <xf numFmtId="0" fontId="28" fillId="0" borderId="0" xfId="0" applyFont="1" applyFill="1" applyAlignment="1">
      <alignment wrapText="1"/>
    </xf>
    <xf numFmtId="0" fontId="6" fillId="0" borderId="0" xfId="0" applyFont="1" applyFill="1"/>
    <xf numFmtId="4" fontId="6" fillId="0" borderId="0" xfId="0" applyNumberFormat="1" applyFont="1" applyFill="1"/>
    <xf numFmtId="0" fontId="29" fillId="0" borderId="1" xfId="9" applyFont="1" applyFill="1" applyBorder="1" applyAlignment="1">
      <alignment horizontal="center" vertical="center"/>
    </xf>
    <xf numFmtId="4" fontId="29" fillId="0" borderId="1" xfId="9" applyNumberFormat="1" applyFont="1" applyFill="1" applyBorder="1" applyAlignment="1">
      <alignment horizontal="center" vertical="center"/>
    </xf>
    <xf numFmtId="0" fontId="67" fillId="0" borderId="0" xfId="0" applyFont="1" applyFill="1"/>
    <xf numFmtId="4" fontId="67" fillId="0" borderId="0" xfId="0" applyNumberFormat="1" applyFont="1" applyFill="1"/>
    <xf numFmtId="0" fontId="29" fillId="0" borderId="1" xfId="9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/>
    </xf>
    <xf numFmtId="0" fontId="29" fillId="0" borderId="1" xfId="0" applyFont="1" applyFill="1" applyBorder="1" applyAlignment="1">
      <alignment vertical="center"/>
    </xf>
    <xf numFmtId="3" fontId="36" fillId="0" borderId="1" xfId="0" applyNumberFormat="1" applyFont="1" applyFill="1" applyBorder="1" applyAlignment="1">
      <alignment horizontal="right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28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horizontal="left" vertical="center" wrapText="1"/>
    </xf>
    <xf numFmtId="3" fontId="36" fillId="0" borderId="1" xfId="0" applyNumberFormat="1" applyFont="1" applyFill="1" applyBorder="1" applyAlignment="1">
      <alignment vertical="center"/>
    </xf>
    <xf numFmtId="4" fontId="65" fillId="0" borderId="0" xfId="0" applyNumberFormat="1" applyFont="1" applyFill="1" applyAlignment="1">
      <alignment vertical="center"/>
    </xf>
    <xf numFmtId="4" fontId="36" fillId="0" borderId="1" xfId="0" applyNumberFormat="1" applyFont="1" applyFill="1" applyBorder="1" applyAlignment="1">
      <alignment vertical="center" wrapText="1"/>
    </xf>
    <xf numFmtId="0" fontId="63" fillId="0" borderId="0" xfId="0" applyFont="1" applyFill="1" applyAlignment="1">
      <alignment vertical="center"/>
    </xf>
    <xf numFmtId="0" fontId="34" fillId="0" borderId="1" xfId="0" applyFont="1" applyFill="1" applyBorder="1" applyAlignment="1">
      <alignment horizontal="left" vertical="center"/>
    </xf>
    <xf numFmtId="0" fontId="64" fillId="0" borderId="1" xfId="0" applyFont="1" applyFill="1" applyBorder="1" applyAlignment="1">
      <alignment horizontal="center" vertical="center"/>
    </xf>
    <xf numFmtId="4" fontId="64" fillId="0" borderId="1" xfId="0" applyNumberFormat="1" applyFont="1" applyFill="1" applyBorder="1" applyAlignment="1">
      <alignment horizontal="right" vertical="center"/>
    </xf>
    <xf numFmtId="1" fontId="64" fillId="0" borderId="1" xfId="0" applyNumberFormat="1" applyFont="1" applyFill="1" applyBorder="1" applyAlignment="1">
      <alignment horizontal="right" vertical="center"/>
    </xf>
    <xf numFmtId="0" fontId="64" fillId="0" borderId="1" xfId="0" applyFont="1" applyFill="1" applyBorder="1" applyAlignment="1">
      <alignment horizontal="center" vertical="center" wrapText="1"/>
    </xf>
    <xf numFmtId="4" fontId="64" fillId="0" borderId="1" xfId="0" applyNumberFormat="1" applyFont="1" applyFill="1" applyBorder="1" applyAlignment="1">
      <alignment vertical="center"/>
    </xf>
    <xf numFmtId="0" fontId="68" fillId="0" borderId="0" xfId="0" applyFont="1" applyFill="1" applyAlignment="1">
      <alignment vertical="center"/>
    </xf>
    <xf numFmtId="4" fontId="68" fillId="0" borderId="0" xfId="0" applyNumberFormat="1" applyFont="1" applyFill="1" applyAlignment="1">
      <alignment vertical="center"/>
    </xf>
    <xf numFmtId="0" fontId="35" fillId="0" borderId="1" xfId="0" applyFont="1" applyFill="1" applyBorder="1" applyAlignment="1">
      <alignment horizontal="left" vertical="center"/>
    </xf>
    <xf numFmtId="1" fontId="36" fillId="0" borderId="1" xfId="0" applyNumberFormat="1" applyFont="1" applyFill="1" applyBorder="1" applyAlignment="1">
      <alignment vertical="center"/>
    </xf>
    <xf numFmtId="0" fontId="39" fillId="0" borderId="1" xfId="0" applyFont="1" applyFill="1" applyBorder="1" applyAlignment="1">
      <alignment horizontal="center" vertical="center"/>
    </xf>
    <xf numFmtId="0" fontId="36" fillId="0" borderId="1" xfId="0" applyNumberFormat="1" applyFont="1" applyFill="1" applyBorder="1" applyAlignment="1">
      <alignment horizontal="right" vertical="center"/>
    </xf>
    <xf numFmtId="0" fontId="67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 applyAlignment="1">
      <alignment wrapText="1"/>
    </xf>
    <xf numFmtId="0" fontId="69" fillId="0" borderId="0" xfId="0" applyFont="1" applyFill="1"/>
    <xf numFmtId="0" fontId="22" fillId="0" borderId="1" xfId="0" applyFont="1" applyFill="1" applyBorder="1"/>
    <xf numFmtId="4" fontId="23" fillId="0" borderId="1" xfId="0" applyNumberFormat="1" applyFont="1" applyFill="1" applyBorder="1" applyAlignment="1">
      <alignment horizontal="right" wrapText="1"/>
    </xf>
    <xf numFmtId="0" fontId="22" fillId="0" borderId="1" xfId="0" applyNumberFormat="1" applyFont="1" applyFill="1" applyBorder="1" applyAlignment="1">
      <alignment horizontal="right" wrapText="1"/>
    </xf>
    <xf numFmtId="4" fontId="23" fillId="0" borderId="1" xfId="0" applyNumberFormat="1" applyFont="1" applyFill="1" applyBorder="1" applyAlignment="1"/>
    <xf numFmtId="0" fontId="22" fillId="0" borderId="1" xfId="0" applyNumberFormat="1" applyFont="1" applyFill="1" applyBorder="1" applyAlignment="1"/>
    <xf numFmtId="0" fontId="23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right"/>
    </xf>
    <xf numFmtId="4" fontId="24" fillId="0" borderId="1" xfId="8" applyNumberFormat="1" applyFont="1" applyFill="1" applyBorder="1" applyAlignment="1">
      <alignment horizontal="right"/>
    </xf>
    <xf numFmtId="0" fontId="27" fillId="0" borderId="1" xfId="0" applyFont="1" applyFill="1" applyBorder="1" applyAlignment="1">
      <alignment horizontal="right"/>
    </xf>
    <xf numFmtId="43" fontId="24" fillId="0" borderId="1" xfId="31" applyFont="1" applyFill="1" applyBorder="1" applyAlignment="1" applyProtection="1">
      <alignment horizontal="right"/>
    </xf>
    <xf numFmtId="0" fontId="23" fillId="0" borderId="1" xfId="0" applyFont="1" applyFill="1" applyBorder="1" applyAlignment="1">
      <alignment horizontal="left"/>
    </xf>
    <xf numFmtId="4" fontId="23" fillId="0" borderId="1" xfId="0" applyNumberFormat="1" applyFont="1" applyFill="1" applyBorder="1" applyAlignment="1">
      <alignment horizontal="right"/>
    </xf>
    <xf numFmtId="4" fontId="22" fillId="0" borderId="1" xfId="0" applyNumberFormat="1" applyFont="1" applyFill="1" applyBorder="1" applyAlignment="1">
      <alignment vertical="center" wrapText="1"/>
    </xf>
    <xf numFmtId="0" fontId="46" fillId="0" borderId="1" xfId="0" applyFont="1" applyFill="1" applyBorder="1" applyAlignment="1">
      <alignment horizontal="right"/>
    </xf>
    <xf numFmtId="169" fontId="24" fillId="0" borderId="1" xfId="10" applyNumberFormat="1" applyFont="1" applyFill="1" applyBorder="1" applyAlignment="1">
      <alignment horizontal="right"/>
    </xf>
    <xf numFmtId="0" fontId="23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3" fontId="23" fillId="0" borderId="1" xfId="0" applyNumberFormat="1" applyFont="1" applyFill="1" applyBorder="1" applyAlignment="1">
      <alignment horizontal="right"/>
    </xf>
    <xf numFmtId="3" fontId="24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/>
    <xf numFmtId="0" fontId="27" fillId="0" borderId="1" xfId="0" applyFont="1" applyFill="1" applyBorder="1" applyAlignment="1">
      <alignment horizontal="left"/>
    </xf>
    <xf numFmtId="1" fontId="22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right"/>
    </xf>
    <xf numFmtId="4" fontId="24" fillId="0" borderId="1" xfId="34" applyNumberFormat="1" applyFont="1" applyFill="1" applyBorder="1" applyAlignment="1">
      <alignment horizontal="right"/>
    </xf>
    <xf numFmtId="4" fontId="27" fillId="0" borderId="1" xfId="14" applyNumberFormat="1" applyFont="1" applyFill="1" applyBorder="1" applyAlignment="1">
      <alignment horizontal="right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4" fontId="20" fillId="0" borderId="1" xfId="8" applyNumberFormat="1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0" fontId="22" fillId="0" borderId="1" xfId="0" applyFont="1" applyFill="1" applyBorder="1" applyAlignment="1">
      <alignment horizontal="left" vertical="center"/>
    </xf>
    <xf numFmtId="4" fontId="45" fillId="0" borderId="1" xfId="0" applyNumberFormat="1" applyFont="1" applyFill="1" applyBorder="1" applyAlignment="1">
      <alignment horizontal="right" vertical="center"/>
    </xf>
    <xf numFmtId="4" fontId="23" fillId="0" borderId="0" xfId="0" applyNumberFormat="1" applyFont="1" applyFill="1" applyAlignment="1">
      <alignment vertical="center"/>
    </xf>
    <xf numFmtId="0" fontId="20" fillId="0" borderId="7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/>
    </xf>
    <xf numFmtId="0" fontId="20" fillId="0" borderId="13" xfId="0" applyFont="1" applyFill="1" applyBorder="1" applyAlignment="1">
      <alignment horizontal="left" vertical="center" wrapText="1"/>
    </xf>
    <xf numFmtId="4" fontId="22" fillId="0" borderId="2" xfId="0" applyNumberFormat="1" applyFont="1" applyFill="1" applyBorder="1" applyAlignment="1">
      <alignment horizontal="right" vertical="center"/>
    </xf>
    <xf numFmtId="0" fontId="22" fillId="0" borderId="2" xfId="0" applyFont="1" applyFill="1" applyBorder="1" applyAlignment="1">
      <alignment horizontal="right" vertical="center"/>
    </xf>
    <xf numFmtId="4" fontId="20" fillId="0" borderId="2" xfId="8" applyNumberFormat="1" applyFont="1" applyFill="1" applyBorder="1" applyAlignment="1">
      <alignment horizontal="center" vertical="center"/>
    </xf>
    <xf numFmtId="1" fontId="41" fillId="0" borderId="1" xfId="19" applyNumberFormat="1" applyFont="1" applyBorder="1" applyAlignment="1">
      <alignment horizontal="center" wrapText="1"/>
    </xf>
    <xf numFmtId="0" fontId="27" fillId="0" borderId="1" xfId="28" applyFont="1" applyFill="1" applyBorder="1" applyAlignment="1">
      <alignment horizontal="left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Fill="1" applyBorder="1"/>
    <xf numFmtId="4" fontId="27" fillId="0" borderId="1" xfId="0" applyNumberFormat="1" applyFont="1" applyFill="1" applyBorder="1"/>
    <xf numFmtId="4" fontId="22" fillId="0" borderId="1" xfId="34" applyNumberFormat="1" applyFont="1" applyFill="1" applyBorder="1" applyAlignment="1">
      <alignment horizontal="right"/>
    </xf>
    <xf numFmtId="168" fontId="22" fillId="0" borderId="5" xfId="0" applyNumberFormat="1" applyFont="1" applyFill="1" applyBorder="1" applyAlignment="1">
      <alignment horizontal="center"/>
    </xf>
    <xf numFmtId="168" fontId="22" fillId="0" borderId="1" xfId="0" applyNumberFormat="1" applyFont="1" applyFill="1" applyBorder="1" applyAlignment="1">
      <alignment horizontal="left"/>
    </xf>
    <xf numFmtId="167" fontId="30" fillId="0" borderId="1" xfId="0" applyNumberFormat="1" applyFont="1" applyFill="1" applyBorder="1" applyAlignment="1">
      <alignment wrapText="1"/>
    </xf>
    <xf numFmtId="0" fontId="27" fillId="0" borderId="1" xfId="28" applyFont="1" applyFill="1" applyBorder="1" applyAlignment="1">
      <alignment horizontal="left" vertical="center"/>
    </xf>
    <xf numFmtId="0" fontId="22" fillId="0" borderId="1" xfId="0" quotePrefix="1" applyFont="1" applyFill="1" applyBorder="1" applyAlignment="1">
      <alignment horizontal="center"/>
    </xf>
    <xf numFmtId="0" fontId="29" fillId="0" borderId="0" xfId="19" applyFont="1" applyFill="1" applyAlignment="1">
      <alignment wrapText="1"/>
    </xf>
    <xf numFmtId="0" fontId="29" fillId="0" borderId="0" xfId="19" applyFont="1" applyFill="1" applyAlignment="1">
      <alignment horizontal="center" wrapText="1"/>
    </xf>
    <xf numFmtId="0" fontId="29" fillId="0" borderId="0" xfId="19" applyFont="1" applyFill="1" applyAlignment="1">
      <alignment horizontal="right" wrapText="1"/>
    </xf>
    <xf numFmtId="0" fontId="66" fillId="0" borderId="0" xfId="0" applyFont="1" applyFill="1"/>
    <xf numFmtId="0" fontId="29" fillId="0" borderId="0" xfId="19" applyFont="1" applyFill="1" applyAlignment="1">
      <alignment vertical="center" wrapText="1"/>
    </xf>
    <xf numFmtId="0" fontId="29" fillId="0" borderId="1" xfId="29" applyFont="1" applyFill="1" applyBorder="1" applyAlignment="1">
      <alignment horizontal="center" vertical="center"/>
    </xf>
    <xf numFmtId="1" fontId="29" fillId="0" borderId="1" xfId="29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4" fontId="36" fillId="0" borderId="1" xfId="0" applyNumberFormat="1" applyFont="1" applyFill="1" applyBorder="1"/>
    <xf numFmtId="3" fontId="36" fillId="0" borderId="1" xfId="0" applyNumberFormat="1" applyFont="1" applyFill="1" applyBorder="1"/>
    <xf numFmtId="4" fontId="36" fillId="0" borderId="1" xfId="0" applyNumberFormat="1" applyFont="1" applyFill="1" applyBorder="1" applyAlignment="1">
      <alignment horizontal="right"/>
    </xf>
    <xf numFmtId="0" fontId="34" fillId="0" borderId="1" xfId="28" applyFont="1" applyFill="1" applyBorder="1" applyAlignment="1">
      <alignment horizontal="center"/>
    </xf>
    <xf numFmtId="0" fontId="34" fillId="0" borderId="1" xfId="28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left"/>
    </xf>
    <xf numFmtId="0" fontId="34" fillId="0" borderId="1" xfId="28" applyFont="1" applyFill="1" applyBorder="1" applyAlignment="1">
      <alignment horizontal="left"/>
    </xf>
    <xf numFmtId="168" fontId="29" fillId="0" borderId="1" xfId="0" applyNumberFormat="1" applyFont="1" applyFill="1" applyBorder="1" applyAlignment="1">
      <alignment horizontal="left"/>
    </xf>
    <xf numFmtId="0" fontId="41" fillId="0" borderId="1" xfId="0" applyFont="1" applyFill="1" applyBorder="1" applyAlignment="1">
      <alignment horizontal="center"/>
    </xf>
    <xf numFmtId="0" fontId="41" fillId="0" borderId="1" xfId="0" applyFont="1" applyFill="1" applyBorder="1" applyAlignment="1">
      <alignment horizontal="center" wrapText="1"/>
    </xf>
    <xf numFmtId="3" fontId="41" fillId="0" borderId="1" xfId="0" applyNumberFormat="1" applyFont="1" applyFill="1" applyBorder="1" applyAlignment="1">
      <alignment horizontal="right"/>
    </xf>
    <xf numFmtId="1" fontId="34" fillId="0" borderId="1" xfId="28" applyNumberFormat="1" applyFont="1" applyFill="1" applyBorder="1" applyAlignment="1">
      <alignment horizontal="center"/>
    </xf>
    <xf numFmtId="167" fontId="29" fillId="0" borderId="1" xfId="0" applyNumberFormat="1" applyFont="1" applyFill="1" applyBorder="1" applyAlignment="1">
      <alignment horizontal="left" wrapText="1"/>
    </xf>
    <xf numFmtId="4" fontId="41" fillId="0" borderId="1" xfId="0" applyNumberFormat="1" applyFont="1" applyFill="1" applyBorder="1" applyAlignment="1">
      <alignment horizontal="center"/>
    </xf>
    <xf numFmtId="0" fontId="70" fillId="0" borderId="1" xfId="0" applyFont="1" applyFill="1" applyBorder="1"/>
    <xf numFmtId="0" fontId="70" fillId="0" borderId="1" xfId="0" applyFont="1" applyFill="1" applyBorder="1" applyAlignment="1">
      <alignment horizontal="center"/>
    </xf>
    <xf numFmtId="4" fontId="71" fillId="0" borderId="1" xfId="0" applyNumberFormat="1" applyFont="1" applyFill="1" applyBorder="1" applyAlignment="1">
      <alignment horizontal="center"/>
    </xf>
    <xf numFmtId="3" fontId="71" fillId="0" borderId="1" xfId="0" applyNumberFormat="1" applyFont="1" applyFill="1" applyBorder="1" applyAlignment="1">
      <alignment horizontal="center"/>
    </xf>
    <xf numFmtId="0" fontId="70" fillId="0" borderId="1" xfId="9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44" fillId="0" borderId="6" xfId="0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textRotation="90" wrapText="1"/>
    </xf>
    <xf numFmtId="0" fontId="43" fillId="0" borderId="6" xfId="28" applyFont="1" applyFill="1" applyBorder="1" applyAlignment="1">
      <alignment horizontal="center" vertical="center"/>
    </xf>
    <xf numFmtId="0" fontId="43" fillId="0" borderId="7" xfId="28" applyFont="1" applyFill="1" applyBorder="1" applyAlignment="1">
      <alignment horizontal="center" vertical="center"/>
    </xf>
    <xf numFmtId="0" fontId="43" fillId="0" borderId="5" xfId="28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 textRotation="90" wrapText="1"/>
    </xf>
    <xf numFmtId="0" fontId="44" fillId="0" borderId="11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12" xfId="0" applyFont="1" applyFill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2" fontId="25" fillId="0" borderId="1" xfId="0" applyNumberFormat="1" applyFont="1" applyFill="1" applyBorder="1" applyAlignment="1">
      <alignment horizontal="center" vertical="center" wrapText="1"/>
    </xf>
    <xf numFmtId="1" fontId="20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right"/>
    </xf>
    <xf numFmtId="0" fontId="26" fillId="0" borderId="0" xfId="0" applyFont="1" applyFill="1" applyAlignment="1">
      <alignment horizontal="right" vertical="center" wrapText="1"/>
    </xf>
    <xf numFmtId="0" fontId="21" fillId="0" borderId="0" xfId="0" applyFont="1" applyFill="1" applyAlignment="1">
      <alignment horizontal="center" wrapText="1"/>
    </xf>
    <xf numFmtId="4" fontId="25" fillId="0" borderId="1" xfId="0" applyNumberFormat="1" applyFont="1" applyFill="1" applyBorder="1" applyAlignment="1">
      <alignment horizontal="center" vertical="center" textRotation="90" wrapText="1"/>
    </xf>
    <xf numFmtId="0" fontId="29" fillId="0" borderId="0" xfId="0" applyFont="1" applyFill="1" applyAlignment="1">
      <alignment horizontal="right"/>
    </xf>
    <xf numFmtId="0" fontId="29" fillId="0" borderId="0" xfId="0" applyFont="1" applyFill="1" applyAlignment="1">
      <alignment horizontal="right" vertical="center" wrapText="1"/>
    </xf>
    <xf numFmtId="0" fontId="19" fillId="0" borderId="0" xfId="0" applyFont="1" applyFill="1" applyAlignment="1">
      <alignment horizontal="center" vertical="center" wrapText="1"/>
    </xf>
    <xf numFmtId="0" fontId="29" fillId="0" borderId="2" xfId="9" applyFont="1" applyFill="1" applyBorder="1" applyAlignment="1">
      <alignment horizontal="center" vertical="center" wrapText="1"/>
    </xf>
    <xf numFmtId="0" fontId="29" fillId="0" borderId="3" xfId="9" applyFont="1" applyFill="1" applyBorder="1" applyAlignment="1">
      <alignment horizontal="center" vertical="center" wrapText="1"/>
    </xf>
    <xf numFmtId="0" fontId="29" fillId="0" borderId="4" xfId="9" applyFont="1" applyFill="1" applyBorder="1" applyAlignment="1">
      <alignment horizontal="center" vertical="center" wrapText="1"/>
    </xf>
    <xf numFmtId="0" fontId="29" fillId="0" borderId="6" xfId="9" applyFont="1" applyFill="1" applyBorder="1" applyAlignment="1">
      <alignment horizontal="center" vertical="center" wrapText="1"/>
    </xf>
    <xf numFmtId="0" fontId="29" fillId="0" borderId="5" xfId="9" applyFont="1" applyFill="1" applyBorder="1" applyAlignment="1">
      <alignment horizontal="center" vertical="center" wrapText="1"/>
    </xf>
    <xf numFmtId="0" fontId="29" fillId="0" borderId="2" xfId="9" applyFont="1" applyFill="1" applyBorder="1" applyAlignment="1">
      <alignment horizontal="center" vertical="center" textRotation="90" wrapText="1"/>
    </xf>
    <xf numFmtId="0" fontId="29" fillId="0" borderId="3" xfId="9" applyFont="1" applyFill="1" applyBorder="1" applyAlignment="1">
      <alignment horizontal="center" vertical="center" textRotation="90" wrapText="1"/>
    </xf>
    <xf numFmtId="0" fontId="29" fillId="0" borderId="4" xfId="9" applyFont="1" applyFill="1" applyBorder="1" applyAlignment="1">
      <alignment horizontal="center" vertical="center" textRotation="90" wrapText="1"/>
    </xf>
    <xf numFmtId="4" fontId="29" fillId="0" borderId="2" xfId="9" applyNumberFormat="1" applyFont="1" applyFill="1" applyBorder="1" applyAlignment="1">
      <alignment horizontal="center" vertical="center" textRotation="90" wrapText="1"/>
    </xf>
    <xf numFmtId="4" fontId="29" fillId="0" borderId="3" xfId="9" applyNumberFormat="1" applyFont="1" applyFill="1" applyBorder="1" applyAlignment="1">
      <alignment horizontal="center" vertical="center" textRotation="90" wrapText="1"/>
    </xf>
    <xf numFmtId="4" fontId="29" fillId="0" borderId="4" xfId="9" applyNumberFormat="1" applyFont="1" applyFill="1" applyBorder="1" applyAlignment="1">
      <alignment horizontal="center" vertical="center" textRotation="90" wrapText="1"/>
    </xf>
    <xf numFmtId="0" fontId="29" fillId="0" borderId="2" xfId="9" applyFont="1" applyFill="1" applyBorder="1" applyAlignment="1">
      <alignment horizontal="center" textRotation="90" wrapText="1"/>
    </xf>
    <xf numFmtId="0" fontId="29" fillId="0" borderId="3" xfId="9" applyFont="1" applyFill="1" applyBorder="1" applyAlignment="1">
      <alignment horizontal="center" textRotation="90" wrapText="1"/>
    </xf>
    <xf numFmtId="0" fontId="29" fillId="0" borderId="4" xfId="9" applyFont="1" applyFill="1" applyBorder="1" applyAlignment="1">
      <alignment horizontal="center" textRotation="90" wrapText="1"/>
    </xf>
    <xf numFmtId="4" fontId="29" fillId="0" borderId="6" xfId="9" applyNumberFormat="1" applyFont="1" applyFill="1" applyBorder="1" applyAlignment="1">
      <alignment horizontal="center" vertical="center" wrapText="1"/>
    </xf>
    <xf numFmtId="4" fontId="29" fillId="0" borderId="7" xfId="9" applyNumberFormat="1" applyFont="1" applyFill="1" applyBorder="1" applyAlignment="1">
      <alignment horizontal="center" vertical="center" wrapText="1"/>
    </xf>
    <xf numFmtId="4" fontId="29" fillId="0" borderId="5" xfId="9" applyNumberFormat="1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1" fillId="0" borderId="6" xfId="23" applyFont="1" applyFill="1" applyBorder="1" applyAlignment="1">
      <alignment wrapText="1"/>
    </xf>
    <xf numFmtId="0" fontId="1" fillId="0" borderId="5" xfId="23" applyFont="1" applyFill="1" applyBorder="1" applyAlignment="1">
      <alignment wrapText="1"/>
    </xf>
    <xf numFmtId="0" fontId="1" fillId="0" borderId="6" xfId="23" applyFont="1" applyFill="1" applyBorder="1" applyAlignment="1">
      <alignment horizontal="center" vertical="center" wrapText="1"/>
    </xf>
    <xf numFmtId="0" fontId="1" fillId="0" borderId="7" xfId="23" applyFont="1" applyFill="1" applyBorder="1" applyAlignment="1">
      <alignment horizontal="center" vertical="center" wrapText="1"/>
    </xf>
    <xf numFmtId="0" fontId="1" fillId="0" borderId="5" xfId="23" applyFont="1" applyFill="1" applyBorder="1" applyAlignment="1">
      <alignment horizontal="center" vertical="center" wrapText="1"/>
    </xf>
    <xf numFmtId="0" fontId="9" fillId="0" borderId="0" xfId="23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left" vertical="center"/>
    </xf>
    <xf numFmtId="1" fontId="9" fillId="0" borderId="5" xfId="0" applyNumberFormat="1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0" fontId="15" fillId="0" borderId="0" xfId="0" applyFont="1" applyFill="1" applyAlignment="1">
      <alignment horizontal="right" vertical="top" wrapText="1"/>
    </xf>
    <xf numFmtId="0" fontId="1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center" textRotation="90"/>
    </xf>
    <xf numFmtId="2" fontId="29" fillId="0" borderId="1" xfId="0" applyNumberFormat="1" applyFont="1" applyBorder="1" applyAlignment="1">
      <alignment horizontal="center" vertical="center" textRotation="90" wrapText="1"/>
    </xf>
    <xf numFmtId="0" fontId="23" fillId="0" borderId="8" xfId="23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4" fontId="29" fillId="0" borderId="2" xfId="0" applyNumberFormat="1" applyFont="1" applyBorder="1" applyAlignment="1">
      <alignment horizontal="center" vertical="center" textRotation="90" wrapText="1"/>
    </xf>
    <xf numFmtId="4" fontId="29" fillId="0" borderId="3" xfId="0" applyNumberFormat="1" applyFont="1" applyBorder="1" applyAlignment="1">
      <alignment horizontal="center" vertical="center" textRotation="90" wrapText="1"/>
    </xf>
    <xf numFmtId="4" fontId="29" fillId="0" borderId="4" xfId="0" applyNumberFormat="1" applyFont="1" applyBorder="1" applyAlignment="1">
      <alignment horizontal="center" vertical="center" textRotation="90" wrapText="1"/>
    </xf>
    <xf numFmtId="0" fontId="29" fillId="0" borderId="6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1" xfId="33" applyFont="1" applyBorder="1" applyAlignment="1">
      <alignment horizontal="center" vertical="center" textRotation="90" wrapText="1"/>
    </xf>
    <xf numFmtId="1" fontId="29" fillId="0" borderId="1" xfId="0" applyNumberFormat="1" applyFont="1" applyBorder="1" applyAlignment="1">
      <alignment horizontal="center" vertical="center" textRotation="90" wrapText="1"/>
    </xf>
    <xf numFmtId="0" fontId="29" fillId="0" borderId="1" xfId="0" applyFont="1" applyBorder="1" applyAlignment="1">
      <alignment horizontal="center" vertical="center" textRotation="90" wrapText="1"/>
    </xf>
    <xf numFmtId="2" fontId="29" fillId="0" borderId="1" xfId="0" applyNumberFormat="1" applyFont="1" applyBorder="1" applyAlignment="1">
      <alignment horizontal="center" textRotation="90" wrapText="1"/>
    </xf>
    <xf numFmtId="0" fontId="29" fillId="0" borderId="1" xfId="24" applyFont="1" applyBorder="1" applyAlignment="1">
      <alignment horizontal="center" vertical="center" wrapText="1"/>
    </xf>
    <xf numFmtId="4" fontId="41" fillId="0" borderId="2" xfId="24" applyNumberFormat="1" applyFont="1" applyBorder="1" applyAlignment="1">
      <alignment horizontal="center" vertical="center" textRotation="90" wrapText="1"/>
    </xf>
    <xf numFmtId="4" fontId="41" fillId="0" borderId="3" xfId="24" applyNumberFormat="1" applyFont="1" applyBorder="1" applyAlignment="1">
      <alignment horizontal="center" vertical="center" textRotation="90" wrapText="1"/>
    </xf>
    <xf numFmtId="4" fontId="41" fillId="0" borderId="4" xfId="24" applyNumberFormat="1" applyFont="1" applyBorder="1" applyAlignment="1">
      <alignment horizontal="center" vertical="center" textRotation="90" wrapText="1"/>
    </xf>
    <xf numFmtId="0" fontId="41" fillId="0" borderId="1" xfId="24" applyFont="1" applyBorder="1" applyAlignment="1">
      <alignment horizontal="center" vertical="center" wrapText="1"/>
    </xf>
    <xf numFmtId="2" fontId="41" fillId="0" borderId="9" xfId="24" applyNumberFormat="1" applyFont="1" applyBorder="1" applyAlignment="1">
      <alignment horizontal="center" vertical="center" wrapText="1"/>
    </xf>
    <xf numFmtId="2" fontId="41" fillId="0" borderId="13" xfId="24" applyNumberFormat="1" applyFont="1" applyBorder="1" applyAlignment="1">
      <alignment horizontal="center" vertical="center" wrapText="1"/>
    </xf>
    <xf numFmtId="2" fontId="41" fillId="0" borderId="2" xfId="24" applyNumberFormat="1" applyFont="1" applyBorder="1" applyAlignment="1">
      <alignment horizontal="center" vertical="center" textRotation="90" wrapText="1"/>
    </xf>
    <xf numFmtId="2" fontId="41" fillId="0" borderId="4" xfId="24" applyNumberFormat="1" applyFont="1" applyBorder="1" applyAlignment="1">
      <alignment horizontal="center" vertical="center" textRotation="90" wrapText="1"/>
    </xf>
    <xf numFmtId="0" fontId="56" fillId="0" borderId="0" xfId="24" applyFont="1" applyAlignment="1">
      <alignment horizontal="center"/>
    </xf>
    <xf numFmtId="0" fontId="7" fillId="0" borderId="0" xfId="24" applyFont="1" applyAlignment="1">
      <alignment horizontal="right"/>
    </xf>
    <xf numFmtId="0" fontId="23" fillId="0" borderId="8" xfId="24" applyFont="1" applyBorder="1" applyAlignment="1">
      <alignment horizontal="center" vertical="center" wrapText="1"/>
    </xf>
    <xf numFmtId="0" fontId="41" fillId="0" borderId="1" xfId="32" applyFont="1" applyBorder="1" applyAlignment="1">
      <alignment horizontal="center" vertical="center" textRotation="90" wrapText="1"/>
    </xf>
    <xf numFmtId="0" fontId="41" fillId="0" borderId="1" xfId="24" applyFont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vertical="top" wrapText="1"/>
    </xf>
    <xf numFmtId="0" fontId="20" fillId="0" borderId="0" xfId="0" applyFont="1" applyFill="1" applyAlignment="1">
      <alignment horizontal="left" wrapText="1"/>
    </xf>
    <xf numFmtId="0" fontId="20" fillId="0" borderId="8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4" fontId="25" fillId="0" borderId="2" xfId="0" applyNumberFormat="1" applyFont="1" applyFill="1" applyBorder="1" applyAlignment="1">
      <alignment horizontal="center" vertical="center" wrapText="1"/>
    </xf>
    <xf numFmtId="4" fontId="25" fillId="0" borderId="3" xfId="0" applyNumberFormat="1" applyFont="1" applyFill="1" applyBorder="1" applyAlignment="1">
      <alignment horizontal="center" vertical="center" wrapText="1"/>
    </xf>
    <xf numFmtId="4" fontId="25" fillId="0" borderId="4" xfId="0" applyNumberFormat="1" applyFont="1" applyFill="1" applyBorder="1" applyAlignment="1">
      <alignment horizontal="center" vertical="center" wrapText="1"/>
    </xf>
    <xf numFmtId="2" fontId="25" fillId="0" borderId="1" xfId="19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textRotation="90" wrapText="1"/>
    </xf>
    <xf numFmtId="0" fontId="25" fillId="0" borderId="3" xfId="0" applyFont="1" applyFill="1" applyBorder="1" applyAlignment="1">
      <alignment horizontal="center" vertical="center" textRotation="90" wrapText="1"/>
    </xf>
    <xf numFmtId="0" fontId="25" fillId="0" borderId="4" xfId="0" applyFont="1" applyFill="1" applyBorder="1" applyAlignment="1">
      <alignment horizontal="center" vertical="center" textRotation="90" wrapText="1"/>
    </xf>
    <xf numFmtId="0" fontId="22" fillId="0" borderId="1" xfId="0" applyFont="1" applyFill="1" applyBorder="1" applyAlignment="1">
      <alignment horizontal="center" vertical="center"/>
    </xf>
    <xf numFmtId="2" fontId="25" fillId="0" borderId="2" xfId="19" applyNumberFormat="1" applyFont="1" applyFill="1" applyBorder="1" applyAlignment="1">
      <alignment horizontal="center" vertical="center" textRotation="90" wrapText="1"/>
    </xf>
    <xf numFmtId="2" fontId="25" fillId="0" borderId="4" xfId="19" applyNumberFormat="1" applyFont="1" applyFill="1" applyBorder="1" applyAlignment="1">
      <alignment horizontal="center" vertical="center" textRotation="90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168" fontId="22" fillId="0" borderId="6" xfId="0" applyNumberFormat="1" applyFont="1" applyFill="1" applyBorder="1" applyAlignment="1">
      <alignment horizontal="left"/>
    </xf>
    <xf numFmtId="168" fontId="22" fillId="0" borderId="5" xfId="0" applyNumberFormat="1" applyFont="1" applyFill="1" applyBorder="1" applyAlignment="1">
      <alignment horizontal="left"/>
    </xf>
    <xf numFmtId="2" fontId="25" fillId="0" borderId="2" xfId="0" applyNumberFormat="1" applyFont="1" applyFill="1" applyBorder="1" applyAlignment="1">
      <alignment horizontal="center" vertical="center" textRotation="90" wrapText="1"/>
    </xf>
    <xf numFmtId="2" fontId="25" fillId="0" borderId="4" xfId="0" applyNumberFormat="1" applyFont="1" applyFill="1" applyBorder="1" applyAlignment="1">
      <alignment horizontal="center" vertical="center" textRotation="90" wrapText="1"/>
    </xf>
    <xf numFmtId="0" fontId="29" fillId="0" borderId="0" xfId="19" applyFont="1" applyFill="1" applyAlignment="1">
      <alignment horizontal="right" wrapText="1"/>
    </xf>
    <xf numFmtId="0" fontId="29" fillId="0" borderId="0" xfId="19" applyFont="1" applyFill="1" applyAlignment="1">
      <alignment horizontal="right" vertical="center" wrapText="1"/>
    </xf>
    <xf numFmtId="0" fontId="38" fillId="0" borderId="0" xfId="19" applyFont="1" applyFill="1" applyAlignment="1">
      <alignment horizontal="center" vertical="center" wrapText="1"/>
    </xf>
    <xf numFmtId="0" fontId="29" fillId="0" borderId="1" xfId="29" applyFont="1" applyFill="1" applyBorder="1" applyAlignment="1">
      <alignment horizontal="center" vertical="center" wrapText="1"/>
    </xf>
    <xf numFmtId="0" fontId="29" fillId="0" borderId="1" xfId="29" applyFont="1" applyFill="1" applyBorder="1" applyAlignment="1">
      <alignment vertical="center" wrapText="1"/>
    </xf>
    <xf numFmtId="0" fontId="29" fillId="0" borderId="1" xfId="29" applyFont="1" applyFill="1" applyBorder="1" applyAlignment="1">
      <alignment vertical="center"/>
    </xf>
    <xf numFmtId="0" fontId="29" fillId="0" borderId="1" xfId="29" applyFont="1" applyFill="1" applyBorder="1" applyAlignment="1">
      <alignment horizontal="center" vertical="center" textRotation="90" wrapText="1"/>
    </xf>
    <xf numFmtId="0" fontId="29" fillId="0" borderId="2" xfId="29" applyFont="1" applyFill="1" applyBorder="1" applyAlignment="1">
      <alignment horizontal="center" vertical="center" textRotation="90" wrapText="1"/>
    </xf>
    <xf numFmtId="0" fontId="29" fillId="0" borderId="3" xfId="29" applyFont="1" applyFill="1" applyBorder="1" applyAlignment="1">
      <alignment vertical="center" wrapText="1"/>
    </xf>
    <xf numFmtId="0" fontId="29" fillId="0" borderId="4" xfId="29" applyFont="1" applyFill="1" applyBorder="1" applyAlignment="1">
      <alignment vertical="center"/>
    </xf>
    <xf numFmtId="0" fontId="25" fillId="0" borderId="6" xfId="29" applyFont="1" applyFill="1" applyBorder="1" applyAlignment="1">
      <alignment horizontal="center" vertical="center"/>
    </xf>
    <xf numFmtId="0" fontId="25" fillId="0" borderId="7" xfId="29" applyFont="1" applyFill="1" applyBorder="1" applyAlignment="1">
      <alignment horizontal="center" vertical="center"/>
    </xf>
    <xf numFmtId="0" fontId="25" fillId="0" borderId="5" xfId="29" applyFont="1" applyFill="1" applyBorder="1" applyAlignment="1">
      <alignment horizontal="center" vertical="center"/>
    </xf>
    <xf numFmtId="0" fontId="29" fillId="0" borderId="1" xfId="29" applyFont="1" applyFill="1" applyBorder="1" applyAlignment="1">
      <alignment horizontal="center" textRotation="90" wrapText="1"/>
    </xf>
    <xf numFmtId="0" fontId="29" fillId="0" borderId="1" xfId="29" applyFont="1" applyFill="1" applyBorder="1" applyAlignment="1">
      <alignment horizontal="center" wrapText="1"/>
    </xf>
    <xf numFmtId="0" fontId="29" fillId="0" borderId="3" xfId="29" applyFont="1" applyFill="1" applyBorder="1" applyAlignment="1">
      <alignment horizontal="center" vertical="center" wrapText="1"/>
    </xf>
    <xf numFmtId="0" fontId="29" fillId="0" borderId="4" xfId="29" applyFont="1" applyFill="1" applyBorder="1" applyAlignment="1">
      <alignment horizontal="center" vertical="center"/>
    </xf>
    <xf numFmtId="0" fontId="29" fillId="0" borderId="4" xfId="29" applyFont="1" applyFill="1" applyBorder="1" applyAlignment="1">
      <alignment vertical="center" wrapText="1"/>
    </xf>
    <xf numFmtId="0" fontId="29" fillId="0" borderId="2" xfId="29" applyFont="1" applyFill="1" applyBorder="1" applyAlignment="1">
      <alignment horizontal="center" textRotation="90" wrapText="1"/>
    </xf>
    <xf numFmtId="0" fontId="29" fillId="0" borderId="3" xfId="29" applyFont="1" applyFill="1" applyBorder="1" applyAlignment="1">
      <alignment horizontal="center" wrapText="1"/>
    </xf>
    <xf numFmtId="0" fontId="29" fillId="0" borderId="4" xfId="29" applyFont="1" applyFill="1" applyBorder="1" applyAlignment="1">
      <alignment horizontal="center" wrapText="1"/>
    </xf>
    <xf numFmtId="0" fontId="29" fillId="0" borderId="3" xfId="29" applyFont="1" applyFill="1" applyBorder="1" applyAlignment="1">
      <alignment horizontal="center" textRotation="90" wrapText="1"/>
    </xf>
    <xf numFmtId="0" fontId="29" fillId="0" borderId="4" xfId="29" applyFont="1" applyFill="1" applyBorder="1" applyAlignment="1">
      <alignment horizontal="center" textRotation="90" wrapText="1"/>
    </xf>
    <xf numFmtId="0" fontId="29" fillId="0" borderId="2" xfId="29" applyFont="1" applyFill="1" applyBorder="1" applyAlignment="1">
      <alignment horizontal="center" vertical="center" wrapText="1"/>
    </xf>
    <xf numFmtId="0" fontId="29" fillId="0" borderId="4" xfId="29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19" applyFont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/>
    </xf>
    <xf numFmtId="4" fontId="23" fillId="0" borderId="2" xfId="0" applyNumberFormat="1" applyFont="1" applyFill="1" applyBorder="1" applyAlignment="1">
      <alignment horizontal="right" vertical="center"/>
    </xf>
  </cellXfs>
  <cellStyles count="35">
    <cellStyle name="Excel Built-in Normal" xfId="10" xr:uid="{00000000-0005-0000-0000-000000000000}"/>
    <cellStyle name="Excel Built-in Normal 1" xfId="22" xr:uid="{00000000-0005-0000-0000-000001000000}"/>
    <cellStyle name="Excel Built-in Normal 2 2" xfId="14" xr:uid="{00000000-0005-0000-0000-000002000000}"/>
    <cellStyle name="Обычный" xfId="0" builtinId="0"/>
    <cellStyle name="Обычный 10" xfId="11" xr:uid="{00000000-0005-0000-0000-000004000000}"/>
    <cellStyle name="Обычный 11" xfId="19" xr:uid="{00000000-0005-0000-0000-000005000000}"/>
    <cellStyle name="Обычный 13" xfId="17" xr:uid="{00000000-0005-0000-0000-000006000000}"/>
    <cellStyle name="Обычный 14" xfId="1" xr:uid="{00000000-0005-0000-0000-000007000000}"/>
    <cellStyle name="Обычный 15" xfId="24" xr:uid="{00000000-0005-0000-0000-000008000000}"/>
    <cellStyle name="Обычный 17" xfId="6" xr:uid="{00000000-0005-0000-0000-000009000000}"/>
    <cellStyle name="Обычный 18" xfId="4" xr:uid="{00000000-0005-0000-0000-00000A000000}"/>
    <cellStyle name="Обычный 19" xfId="5" xr:uid="{00000000-0005-0000-0000-00000B000000}"/>
    <cellStyle name="Обычный 2" xfId="9" xr:uid="{00000000-0005-0000-0000-00000C000000}"/>
    <cellStyle name="Обычный 2 10" xfId="12" xr:uid="{00000000-0005-0000-0000-00000D000000}"/>
    <cellStyle name="Обычный 2 2 2" xfId="16" xr:uid="{00000000-0005-0000-0000-00000E000000}"/>
    <cellStyle name="Обычный 2 3" xfId="26" xr:uid="{00000000-0005-0000-0000-00000F000000}"/>
    <cellStyle name="Обычный 2 6" xfId="33" xr:uid="{00000000-0005-0000-0000-000010000000}"/>
    <cellStyle name="Обычный 2 8" xfId="29" xr:uid="{00000000-0005-0000-0000-000011000000}"/>
    <cellStyle name="Обычный 2 9" xfId="32" xr:uid="{00000000-0005-0000-0000-000012000000}"/>
    <cellStyle name="Обычный 21" xfId="7" xr:uid="{00000000-0005-0000-0000-000013000000}"/>
    <cellStyle name="Обычный 3" xfId="2" xr:uid="{00000000-0005-0000-0000-000014000000}"/>
    <cellStyle name="Обычный 3 16" xfId="8" xr:uid="{00000000-0005-0000-0000-000015000000}"/>
    <cellStyle name="Обычный 3 2" xfId="27" xr:uid="{00000000-0005-0000-0000-000016000000}"/>
    <cellStyle name="Обычный 3 3" xfId="15" xr:uid="{00000000-0005-0000-0000-000017000000}"/>
    <cellStyle name="Обычный 4" xfId="3" xr:uid="{00000000-0005-0000-0000-000018000000}"/>
    <cellStyle name="Обычный 4 2" xfId="13" xr:uid="{00000000-0005-0000-0000-000019000000}"/>
    <cellStyle name="Обычный 4 2 2 2" xfId="23" xr:uid="{00000000-0005-0000-0000-00001A000000}"/>
    <cellStyle name="Обычный 5" xfId="20" xr:uid="{00000000-0005-0000-0000-00001B000000}"/>
    <cellStyle name="Обычный 6" xfId="18" xr:uid="{00000000-0005-0000-0000-00001C000000}"/>
    <cellStyle name="Обычный 7" xfId="34" xr:uid="{00000000-0005-0000-0000-00001D000000}"/>
    <cellStyle name="Обычный 8" xfId="30" xr:uid="{00000000-0005-0000-0000-00001E000000}"/>
    <cellStyle name="Обычный 9" xfId="21" xr:uid="{00000000-0005-0000-0000-00001F000000}"/>
    <cellStyle name="Обычный_Лист1" xfId="28" xr:uid="{00000000-0005-0000-0000-000020000000}"/>
    <cellStyle name="Финансовый" xfId="31" builtinId="3"/>
    <cellStyle name="Финансовый 2" xfId="25" xr:uid="{00000000-0005-0000-0000-00002200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CCCC00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XCX1655"/>
  <sheetViews>
    <sheetView tabSelected="1" view="pageBreakPreview" topLeftCell="A6" zoomScale="20" zoomScaleNormal="20" zoomScaleSheetLayoutView="20" workbookViewId="0">
      <pane xSplit="3" ySplit="13" topLeftCell="D19" activePane="bottomRight" state="frozen"/>
      <selection activeCell="H41" sqref="H41"/>
      <selection pane="topRight" activeCell="H41" sqref="H41"/>
      <selection pane="bottomLeft" activeCell="H41" sqref="H41"/>
      <selection pane="bottomRight" activeCell="A18" sqref="A18:XFD18"/>
    </sheetView>
  </sheetViews>
  <sheetFormatPr defaultColWidth="9.140625" defaultRowHeight="15" x14ac:dyDescent="0.25"/>
  <cols>
    <col min="1" max="1" width="7.28515625" style="12" hidden="1" customWidth="1"/>
    <col min="2" max="2" width="17" style="13" bestFit="1" customWidth="1"/>
    <col min="3" max="3" width="255.7109375" style="14" bestFit="1" customWidth="1"/>
    <col min="4" max="4" width="75.85546875" style="12" customWidth="1"/>
    <col min="5" max="5" width="56.5703125" style="12" customWidth="1"/>
    <col min="6" max="6" width="60.140625" style="12" customWidth="1"/>
    <col min="7" max="7" width="71.5703125" style="12" customWidth="1"/>
    <col min="8" max="8" width="58.7109375" style="12" customWidth="1"/>
    <col min="9" max="9" width="68" style="12" customWidth="1"/>
    <col min="10" max="10" width="49.42578125" style="12" customWidth="1"/>
    <col min="11" max="11" width="32.28515625" style="60" customWidth="1"/>
    <col min="12" max="12" width="70.140625" style="12" customWidth="1"/>
    <col min="13" max="13" width="50.140625" style="12" customWidth="1"/>
    <col min="14" max="14" width="79.5703125" style="12" customWidth="1"/>
    <col min="15" max="15" width="43" style="12" customWidth="1"/>
    <col min="16" max="16" width="56.140625" style="12" customWidth="1"/>
    <col min="17" max="17" width="48.7109375" style="12" customWidth="1"/>
    <col min="18" max="18" width="66.5703125" style="12" customWidth="1"/>
    <col min="19" max="19" width="34.42578125" style="12" customWidth="1"/>
    <col min="20" max="20" width="62.5703125" style="12" customWidth="1"/>
    <col min="21" max="21" width="63" style="12" customWidth="1"/>
    <col min="22" max="22" width="54.42578125" style="12" customWidth="1"/>
    <col min="23" max="23" width="75.85546875" style="12" customWidth="1"/>
    <col min="24" max="24" width="70.140625" style="12" customWidth="1"/>
    <col min="25" max="25" width="33.7109375" style="12" customWidth="1"/>
    <col min="26" max="26" width="54.42578125" style="12" customWidth="1"/>
    <col min="27" max="27" width="85.85546875" style="12" customWidth="1"/>
    <col min="28" max="28" width="68.7109375" style="12" customWidth="1"/>
    <col min="29" max="29" width="64.42578125" style="12" customWidth="1"/>
    <col min="30" max="30" width="58" style="12" customWidth="1"/>
    <col min="31" max="31" width="54.42578125" style="12" customWidth="1"/>
    <col min="32" max="34" width="38.85546875" style="13" customWidth="1"/>
    <col min="35" max="48" width="9.140625" style="12" hidden="1" customWidth="1"/>
    <col min="49" max="49" width="68.42578125" style="12" hidden="1" customWidth="1"/>
    <col min="50" max="72" width="9.140625" style="12" hidden="1" customWidth="1"/>
    <col min="73" max="73" width="0" style="12" hidden="1" customWidth="1"/>
    <col min="74" max="74" width="69.85546875" style="12" hidden="1" customWidth="1"/>
    <col min="75" max="75" width="66.28515625" style="12" hidden="1" customWidth="1"/>
    <col min="76" max="76" width="9.140625" style="12" hidden="1" customWidth="1"/>
    <col min="77" max="77" width="66.5703125" style="12" hidden="1" customWidth="1"/>
    <col min="78" max="78" width="74.140625" style="12" hidden="1" customWidth="1"/>
    <col min="79" max="79" width="55.5703125" style="12" hidden="1" customWidth="1"/>
    <col min="80" max="80" width="45.140625" style="12" hidden="1" customWidth="1"/>
    <col min="81" max="81" width="22.28515625" style="12" hidden="1" customWidth="1"/>
    <col min="82" max="83" width="9.140625" style="12" hidden="1" customWidth="1"/>
    <col min="84" max="216" width="0" style="12" hidden="1" customWidth="1"/>
    <col min="217" max="16384" width="9.140625" style="12"/>
  </cols>
  <sheetData>
    <row r="1" spans="2:34" ht="91.5" x14ac:dyDescent="1.25">
      <c r="B1" s="9"/>
      <c r="C1" s="10"/>
      <c r="D1" s="11"/>
      <c r="E1" s="11"/>
      <c r="F1" s="11"/>
      <c r="G1" s="11"/>
      <c r="H1" s="11"/>
      <c r="I1" s="11"/>
      <c r="J1" s="11"/>
      <c r="K1" s="57"/>
      <c r="L1" s="11"/>
      <c r="M1" s="11"/>
      <c r="N1" s="11"/>
      <c r="O1" s="11"/>
      <c r="P1" s="11"/>
      <c r="Q1" s="11"/>
      <c r="R1" s="11"/>
      <c r="S1" s="11"/>
      <c r="T1" s="11"/>
      <c r="U1" s="11"/>
      <c r="V1" s="201"/>
      <c r="W1" s="347" t="s">
        <v>943</v>
      </c>
      <c r="X1" s="347"/>
      <c r="Y1" s="347"/>
      <c r="Z1" s="347"/>
      <c r="AA1" s="347"/>
      <c r="AB1" s="347"/>
      <c r="AC1" s="347"/>
      <c r="AD1" s="347"/>
      <c r="AE1" s="347"/>
      <c r="AF1" s="347"/>
      <c r="AG1" s="347"/>
      <c r="AH1" s="347"/>
    </row>
    <row r="2" spans="2:34" ht="143.25" customHeight="1" x14ac:dyDescent="0.45">
      <c r="B2" s="9"/>
      <c r="C2" s="10"/>
      <c r="D2" s="11"/>
      <c r="E2" s="11"/>
      <c r="F2" s="11"/>
      <c r="G2" s="11"/>
      <c r="H2" s="11"/>
      <c r="I2" s="11"/>
      <c r="J2" s="11"/>
      <c r="K2" s="57"/>
      <c r="L2" s="11"/>
      <c r="M2" s="11"/>
      <c r="N2" s="11"/>
      <c r="O2" s="11"/>
      <c r="P2" s="11"/>
      <c r="Q2" s="11"/>
      <c r="R2" s="11"/>
      <c r="S2" s="11"/>
      <c r="T2" s="11"/>
      <c r="U2" s="11"/>
      <c r="V2" s="348" t="s">
        <v>2197</v>
      </c>
      <c r="W2" s="348"/>
      <c r="X2" s="348"/>
      <c r="Y2" s="348"/>
      <c r="Z2" s="348"/>
      <c r="AA2" s="348"/>
      <c r="AB2" s="348"/>
      <c r="AC2" s="348"/>
      <c r="AD2" s="348"/>
      <c r="AE2" s="348"/>
      <c r="AF2" s="348"/>
      <c r="AG2" s="348"/>
      <c r="AH2" s="348"/>
    </row>
    <row r="3" spans="2:34" ht="154.5" customHeight="1" x14ac:dyDescent="1.25">
      <c r="B3" s="18"/>
      <c r="C3" s="19"/>
      <c r="D3" s="201"/>
      <c r="E3" s="201"/>
      <c r="F3" s="201"/>
      <c r="G3" s="201"/>
      <c r="H3" s="201"/>
      <c r="I3" s="201"/>
      <c r="J3" s="201"/>
      <c r="K3" s="58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348" t="s">
        <v>944</v>
      </c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</row>
    <row r="4" spans="2:34" ht="90" x14ac:dyDescent="1.1499999999999999">
      <c r="B4" s="349" t="s">
        <v>945</v>
      </c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9"/>
      <c r="Y4" s="349"/>
      <c r="Z4" s="349"/>
      <c r="AA4" s="349"/>
      <c r="AB4" s="349"/>
      <c r="AC4" s="349"/>
      <c r="AD4" s="349"/>
      <c r="AE4" s="349"/>
      <c r="AF4" s="349"/>
      <c r="AG4" s="349"/>
      <c r="AH4" s="349"/>
    </row>
    <row r="5" spans="2:34" ht="90" x14ac:dyDescent="0.25">
      <c r="B5" s="343" t="s">
        <v>946</v>
      </c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</row>
    <row r="6" spans="2:34" ht="90" x14ac:dyDescent="0.25">
      <c r="B6" s="343" t="s">
        <v>950</v>
      </c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3"/>
      <c r="W6" s="343"/>
      <c r="X6" s="343"/>
      <c r="Y6" s="343"/>
      <c r="Z6" s="343"/>
      <c r="AA6" s="343"/>
      <c r="AB6" s="343"/>
      <c r="AC6" s="343"/>
      <c r="AD6" s="343"/>
      <c r="AE6" s="343"/>
      <c r="AF6" s="343"/>
      <c r="AG6" s="343"/>
      <c r="AH6" s="343"/>
    </row>
    <row r="7" spans="2:34" x14ac:dyDescent="0.25">
      <c r="B7" s="346" t="s">
        <v>947</v>
      </c>
      <c r="C7" s="344" t="s">
        <v>972</v>
      </c>
      <c r="D7" s="344"/>
      <c r="E7" s="344"/>
      <c r="F7" s="344"/>
      <c r="G7" s="344"/>
      <c r="H7" s="344"/>
      <c r="I7" s="344"/>
      <c r="J7" s="344"/>
      <c r="K7" s="344"/>
      <c r="L7" s="344"/>
      <c r="M7" s="344"/>
      <c r="N7" s="344"/>
      <c r="O7" s="344"/>
      <c r="P7" s="344"/>
      <c r="Q7" s="344"/>
      <c r="R7" s="344"/>
      <c r="S7" s="344"/>
      <c r="T7" s="344"/>
      <c r="U7" s="344"/>
      <c r="V7" s="344"/>
      <c r="W7" s="344"/>
      <c r="X7" s="344"/>
      <c r="Y7" s="344"/>
      <c r="Z7" s="344"/>
      <c r="AA7" s="344"/>
      <c r="AB7" s="344"/>
      <c r="AC7" s="344"/>
      <c r="AD7" s="344"/>
      <c r="AE7" s="344"/>
      <c r="AF7" s="344"/>
      <c r="AG7" s="344"/>
      <c r="AH7" s="344"/>
    </row>
    <row r="8" spans="2:34" ht="117.75" customHeight="1" x14ac:dyDescent="0.25">
      <c r="B8" s="346"/>
      <c r="C8" s="344"/>
      <c r="D8" s="344"/>
      <c r="E8" s="344"/>
      <c r="F8" s="344"/>
      <c r="G8" s="344"/>
      <c r="H8" s="344"/>
      <c r="I8" s="344"/>
      <c r="J8" s="344"/>
      <c r="K8" s="344"/>
      <c r="L8" s="344"/>
      <c r="M8" s="344"/>
      <c r="N8" s="344"/>
      <c r="O8" s="344"/>
      <c r="P8" s="344"/>
      <c r="Q8" s="344"/>
      <c r="R8" s="344"/>
      <c r="S8" s="344"/>
      <c r="T8" s="344"/>
      <c r="U8" s="344"/>
      <c r="V8" s="344"/>
      <c r="W8" s="344"/>
      <c r="X8" s="344"/>
      <c r="Y8" s="344"/>
      <c r="Z8" s="344"/>
      <c r="AA8" s="344"/>
      <c r="AB8" s="344"/>
      <c r="AC8" s="344"/>
      <c r="AD8" s="344"/>
      <c r="AE8" s="344"/>
      <c r="AF8" s="344"/>
      <c r="AG8" s="344"/>
      <c r="AH8" s="344"/>
    </row>
    <row r="9" spans="2:34" ht="117.75" customHeight="1" x14ac:dyDescent="0.25">
      <c r="B9" s="203" t="s">
        <v>948</v>
      </c>
      <c r="C9" s="344" t="s">
        <v>949</v>
      </c>
      <c r="D9" s="344"/>
      <c r="E9" s="344"/>
      <c r="F9" s="344"/>
      <c r="G9" s="344"/>
      <c r="H9" s="344"/>
      <c r="I9" s="344"/>
      <c r="J9" s="344"/>
      <c r="K9" s="344"/>
      <c r="L9" s="344"/>
      <c r="M9" s="344"/>
      <c r="N9" s="344"/>
      <c r="O9" s="344"/>
      <c r="P9" s="344"/>
      <c r="Q9" s="344"/>
      <c r="R9" s="344"/>
      <c r="S9" s="344"/>
      <c r="T9" s="344"/>
      <c r="U9" s="344"/>
      <c r="V9" s="344"/>
      <c r="W9" s="344"/>
      <c r="X9" s="344"/>
      <c r="Y9" s="344"/>
      <c r="Z9" s="344"/>
      <c r="AA9" s="344"/>
      <c r="AB9" s="344"/>
      <c r="AC9" s="344"/>
      <c r="AD9" s="344"/>
      <c r="AE9" s="344"/>
      <c r="AF9" s="344"/>
      <c r="AG9" s="344"/>
      <c r="AH9" s="344"/>
    </row>
    <row r="11" spans="2:34" ht="90.75" customHeight="1" x14ac:dyDescent="0.25">
      <c r="B11" s="341" t="s">
        <v>6</v>
      </c>
      <c r="C11" s="341" t="s">
        <v>7</v>
      </c>
      <c r="D11" s="340" t="s">
        <v>8</v>
      </c>
      <c r="E11" s="341" t="s">
        <v>951</v>
      </c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P11" s="341"/>
      <c r="Q11" s="341"/>
      <c r="R11" s="341"/>
      <c r="S11" s="341"/>
      <c r="T11" s="341"/>
      <c r="U11" s="345" t="s">
        <v>9</v>
      </c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32" t="s">
        <v>10</v>
      </c>
      <c r="AG11" s="332" t="s">
        <v>11</v>
      </c>
      <c r="AH11" s="332" t="s">
        <v>12</v>
      </c>
    </row>
    <row r="12" spans="2:34" ht="90.75" customHeight="1" x14ac:dyDescent="0.25">
      <c r="B12" s="341"/>
      <c r="C12" s="341"/>
      <c r="D12" s="340"/>
      <c r="E12" s="341" t="s">
        <v>13</v>
      </c>
      <c r="F12" s="341"/>
      <c r="G12" s="341"/>
      <c r="H12" s="341"/>
      <c r="I12" s="341"/>
      <c r="J12" s="341"/>
      <c r="K12" s="341" t="s">
        <v>14</v>
      </c>
      <c r="L12" s="341"/>
      <c r="M12" s="341" t="s">
        <v>15</v>
      </c>
      <c r="N12" s="341"/>
      <c r="O12" s="341" t="s">
        <v>16</v>
      </c>
      <c r="P12" s="341"/>
      <c r="Q12" s="341" t="s">
        <v>17</v>
      </c>
      <c r="R12" s="341"/>
      <c r="S12" s="341" t="s">
        <v>18</v>
      </c>
      <c r="T12" s="341"/>
      <c r="U12" s="336" t="s">
        <v>19</v>
      </c>
      <c r="V12" s="336" t="s">
        <v>20</v>
      </c>
      <c r="W12" s="336" t="s">
        <v>21</v>
      </c>
      <c r="X12" s="336" t="s">
        <v>22</v>
      </c>
      <c r="Y12" s="336" t="s">
        <v>23</v>
      </c>
      <c r="Z12" s="336" t="s">
        <v>24</v>
      </c>
      <c r="AA12" s="336" t="s">
        <v>25</v>
      </c>
      <c r="AB12" s="336" t="s">
        <v>26</v>
      </c>
      <c r="AC12" s="336" t="s">
        <v>27</v>
      </c>
      <c r="AD12" s="350" t="s">
        <v>28</v>
      </c>
      <c r="AE12" s="336" t="s">
        <v>29</v>
      </c>
      <c r="AF12" s="332"/>
      <c r="AG12" s="332"/>
      <c r="AH12" s="332"/>
    </row>
    <row r="13" spans="2:34" ht="18.75" customHeight="1" x14ac:dyDescent="0.25">
      <c r="B13" s="341"/>
      <c r="C13" s="341"/>
      <c r="D13" s="340"/>
      <c r="E13" s="332" t="s">
        <v>30</v>
      </c>
      <c r="F13" s="332" t="s">
        <v>31</v>
      </c>
      <c r="G13" s="332" t="s">
        <v>32</v>
      </c>
      <c r="H13" s="332" t="s">
        <v>33</v>
      </c>
      <c r="I13" s="332" t="s">
        <v>34</v>
      </c>
      <c r="J13" s="332" t="s">
        <v>35</v>
      </c>
      <c r="K13" s="341"/>
      <c r="L13" s="341"/>
      <c r="M13" s="341"/>
      <c r="N13" s="341"/>
      <c r="O13" s="341"/>
      <c r="P13" s="341"/>
      <c r="Q13" s="341"/>
      <c r="R13" s="341"/>
      <c r="S13" s="341"/>
      <c r="T13" s="341"/>
      <c r="U13" s="336"/>
      <c r="V13" s="336"/>
      <c r="W13" s="336"/>
      <c r="X13" s="336"/>
      <c r="Y13" s="336"/>
      <c r="Z13" s="336"/>
      <c r="AA13" s="336"/>
      <c r="AB13" s="336"/>
      <c r="AC13" s="336"/>
      <c r="AD13" s="350"/>
      <c r="AE13" s="336"/>
      <c r="AF13" s="332"/>
      <c r="AG13" s="332"/>
      <c r="AH13" s="332"/>
    </row>
    <row r="14" spans="2:34" ht="18.75" customHeight="1" x14ac:dyDescent="0.25">
      <c r="B14" s="341"/>
      <c r="C14" s="341"/>
      <c r="D14" s="340"/>
      <c r="E14" s="332"/>
      <c r="F14" s="332"/>
      <c r="G14" s="332"/>
      <c r="H14" s="332"/>
      <c r="I14" s="332"/>
      <c r="J14" s="332"/>
      <c r="K14" s="341"/>
      <c r="L14" s="341"/>
      <c r="M14" s="341"/>
      <c r="N14" s="341"/>
      <c r="O14" s="341"/>
      <c r="P14" s="341"/>
      <c r="Q14" s="341"/>
      <c r="R14" s="341"/>
      <c r="S14" s="341"/>
      <c r="T14" s="341"/>
      <c r="U14" s="336"/>
      <c r="V14" s="336"/>
      <c r="W14" s="336"/>
      <c r="X14" s="336"/>
      <c r="Y14" s="336"/>
      <c r="Z14" s="336"/>
      <c r="AA14" s="336"/>
      <c r="AB14" s="336"/>
      <c r="AC14" s="336"/>
      <c r="AD14" s="350"/>
      <c r="AE14" s="336"/>
      <c r="AF14" s="332"/>
      <c r="AG14" s="332"/>
      <c r="AH14" s="332"/>
    </row>
    <row r="15" spans="2:34" ht="18.75" customHeight="1" x14ac:dyDescent="0.25">
      <c r="B15" s="341"/>
      <c r="C15" s="341"/>
      <c r="D15" s="340"/>
      <c r="E15" s="332"/>
      <c r="F15" s="332"/>
      <c r="G15" s="332"/>
      <c r="H15" s="332"/>
      <c r="I15" s="332"/>
      <c r="J15" s="332"/>
      <c r="K15" s="341"/>
      <c r="L15" s="341"/>
      <c r="M15" s="341"/>
      <c r="N15" s="341"/>
      <c r="O15" s="341"/>
      <c r="P15" s="341"/>
      <c r="Q15" s="341"/>
      <c r="R15" s="341"/>
      <c r="S15" s="341"/>
      <c r="T15" s="341"/>
      <c r="U15" s="336"/>
      <c r="V15" s="336"/>
      <c r="W15" s="336"/>
      <c r="X15" s="336"/>
      <c r="Y15" s="336"/>
      <c r="Z15" s="336"/>
      <c r="AA15" s="336"/>
      <c r="AB15" s="336"/>
      <c r="AC15" s="336"/>
      <c r="AD15" s="350"/>
      <c r="AE15" s="336"/>
      <c r="AF15" s="332"/>
      <c r="AG15" s="332"/>
      <c r="AH15" s="332"/>
    </row>
    <row r="16" spans="2:34" ht="409.5" customHeight="1" x14ac:dyDescent="0.25">
      <c r="B16" s="341"/>
      <c r="C16" s="341"/>
      <c r="D16" s="340"/>
      <c r="E16" s="332"/>
      <c r="F16" s="332"/>
      <c r="G16" s="332"/>
      <c r="H16" s="332"/>
      <c r="I16" s="332"/>
      <c r="J16" s="332"/>
      <c r="K16" s="341"/>
      <c r="L16" s="341"/>
      <c r="M16" s="341"/>
      <c r="N16" s="341"/>
      <c r="O16" s="341"/>
      <c r="P16" s="341"/>
      <c r="Q16" s="341"/>
      <c r="R16" s="341"/>
      <c r="S16" s="341"/>
      <c r="T16" s="341"/>
      <c r="U16" s="336"/>
      <c r="V16" s="336"/>
      <c r="W16" s="336"/>
      <c r="X16" s="336"/>
      <c r="Y16" s="336"/>
      <c r="Z16" s="336"/>
      <c r="AA16" s="336"/>
      <c r="AB16" s="336"/>
      <c r="AC16" s="336"/>
      <c r="AD16" s="350"/>
      <c r="AE16" s="336"/>
      <c r="AF16" s="332"/>
      <c r="AG16" s="332"/>
      <c r="AH16" s="332"/>
    </row>
    <row r="17" spans="1:81" ht="80.25" customHeight="1" x14ac:dyDescent="0.25">
      <c r="B17" s="342"/>
      <c r="C17" s="342"/>
      <c r="D17" s="204" t="s">
        <v>36</v>
      </c>
      <c r="E17" s="204" t="s">
        <v>36</v>
      </c>
      <c r="F17" s="204" t="s">
        <v>36</v>
      </c>
      <c r="G17" s="204" t="s">
        <v>36</v>
      </c>
      <c r="H17" s="204" t="s">
        <v>36</v>
      </c>
      <c r="I17" s="204" t="s">
        <v>36</v>
      </c>
      <c r="J17" s="204" t="s">
        <v>36</v>
      </c>
      <c r="K17" s="59" t="s">
        <v>37</v>
      </c>
      <c r="L17" s="200" t="s">
        <v>36</v>
      </c>
      <c r="M17" s="200" t="s">
        <v>38</v>
      </c>
      <c r="N17" s="200" t="s">
        <v>36</v>
      </c>
      <c r="O17" s="200" t="s">
        <v>38</v>
      </c>
      <c r="P17" s="200" t="s">
        <v>36</v>
      </c>
      <c r="Q17" s="200" t="s">
        <v>38</v>
      </c>
      <c r="R17" s="200" t="s">
        <v>36</v>
      </c>
      <c r="S17" s="200" t="s">
        <v>39</v>
      </c>
      <c r="T17" s="200" t="s">
        <v>36</v>
      </c>
      <c r="U17" s="200" t="s">
        <v>36</v>
      </c>
      <c r="V17" s="202" t="s">
        <v>36</v>
      </c>
      <c r="W17" s="200" t="s">
        <v>36</v>
      </c>
      <c r="X17" s="200" t="s">
        <v>36</v>
      </c>
      <c r="Y17" s="204" t="s">
        <v>36</v>
      </c>
      <c r="Z17" s="200" t="s">
        <v>36</v>
      </c>
      <c r="AA17" s="200" t="s">
        <v>36</v>
      </c>
      <c r="AB17" s="200" t="s">
        <v>36</v>
      </c>
      <c r="AC17" s="200" t="s">
        <v>36</v>
      </c>
      <c r="AD17" s="204" t="s">
        <v>36</v>
      </c>
      <c r="AE17" s="200" t="s">
        <v>36</v>
      </c>
      <c r="AF17" s="332"/>
      <c r="AG17" s="332"/>
      <c r="AH17" s="332"/>
    </row>
    <row r="18" spans="1:81" ht="55.5" customHeight="1" x14ac:dyDescent="0.25">
      <c r="B18" s="200">
        <v>1</v>
      </c>
      <c r="C18" s="200">
        <v>2</v>
      </c>
      <c r="D18" s="200">
        <v>3</v>
      </c>
      <c r="E18" s="200">
        <v>4</v>
      </c>
      <c r="F18" s="200">
        <v>5</v>
      </c>
      <c r="G18" s="200">
        <v>6</v>
      </c>
      <c r="H18" s="200">
        <v>7</v>
      </c>
      <c r="I18" s="200">
        <v>8</v>
      </c>
      <c r="J18" s="200">
        <v>9</v>
      </c>
      <c r="K18" s="59">
        <v>10</v>
      </c>
      <c r="L18" s="200">
        <v>11</v>
      </c>
      <c r="M18" s="200">
        <v>12</v>
      </c>
      <c r="N18" s="200">
        <v>13</v>
      </c>
      <c r="O18" s="200">
        <v>14</v>
      </c>
      <c r="P18" s="200">
        <v>15</v>
      </c>
      <c r="Q18" s="200">
        <v>16</v>
      </c>
      <c r="R18" s="200">
        <v>17</v>
      </c>
      <c r="S18" s="200">
        <v>18</v>
      </c>
      <c r="T18" s="200">
        <v>19</v>
      </c>
      <c r="U18" s="200">
        <v>20</v>
      </c>
      <c r="V18" s="200">
        <v>21</v>
      </c>
      <c r="W18" s="200">
        <v>22</v>
      </c>
      <c r="X18" s="200">
        <v>23</v>
      </c>
      <c r="Y18" s="200">
        <v>24</v>
      </c>
      <c r="Z18" s="200">
        <v>25</v>
      </c>
      <c r="AA18" s="200">
        <v>26</v>
      </c>
      <c r="AB18" s="200">
        <v>27</v>
      </c>
      <c r="AC18" s="200">
        <v>28</v>
      </c>
      <c r="AD18" s="200">
        <v>29</v>
      </c>
      <c r="AE18" s="200">
        <v>30</v>
      </c>
      <c r="AF18" s="200">
        <v>31</v>
      </c>
      <c r="AG18" s="200">
        <v>32</v>
      </c>
      <c r="AH18" s="200">
        <v>33</v>
      </c>
    </row>
    <row r="19" spans="1:81" ht="99" customHeight="1" x14ac:dyDescent="0.85">
      <c r="B19" s="15" t="s">
        <v>719</v>
      </c>
      <c r="C19" s="247"/>
      <c r="D19" s="248">
        <v>4581087872.3900003</v>
      </c>
      <c r="E19" s="20">
        <v>12771184.34</v>
      </c>
      <c r="F19" s="20">
        <v>22863667.039999999</v>
      </c>
      <c r="G19" s="20">
        <v>189021440.05000001</v>
      </c>
      <c r="H19" s="20">
        <v>16818318.109999999</v>
      </c>
      <c r="I19" s="20">
        <v>41916866.329999998</v>
      </c>
      <c r="J19" s="20">
        <v>0</v>
      </c>
      <c r="K19" s="249">
        <v>371</v>
      </c>
      <c r="L19" s="20">
        <v>656852503.20999992</v>
      </c>
      <c r="M19" s="20">
        <v>517557.88899999997</v>
      </c>
      <c r="N19" s="20">
        <v>2873538892.04</v>
      </c>
      <c r="O19" s="20">
        <v>1933.05</v>
      </c>
      <c r="P19" s="20">
        <v>7180022.5000000009</v>
      </c>
      <c r="Q19" s="20">
        <v>155549.14200000002</v>
      </c>
      <c r="R19" s="20">
        <v>535929136.6500001</v>
      </c>
      <c r="S19" s="20">
        <v>518.54</v>
      </c>
      <c r="T19" s="20">
        <v>14280248.569999998</v>
      </c>
      <c r="U19" s="20">
        <v>48006918.190000005</v>
      </c>
      <c r="V19" s="20">
        <v>806674.38</v>
      </c>
      <c r="W19" s="20">
        <v>0</v>
      </c>
      <c r="X19" s="20">
        <v>486171.6</v>
      </c>
      <c r="Y19" s="20">
        <v>0</v>
      </c>
      <c r="Z19" s="20">
        <v>0</v>
      </c>
      <c r="AA19" s="20">
        <v>400000</v>
      </c>
      <c r="AB19" s="20">
        <v>18684086</v>
      </c>
      <c r="AC19" s="20">
        <v>61091313.359999999</v>
      </c>
      <c r="AD19" s="20">
        <v>79120430.020000011</v>
      </c>
      <c r="AE19" s="20">
        <v>1320000</v>
      </c>
      <c r="AF19" s="50" t="s">
        <v>718</v>
      </c>
      <c r="AG19" s="50" t="s">
        <v>718</v>
      </c>
      <c r="AH19" s="64" t="s">
        <v>718</v>
      </c>
      <c r="BV19" s="69" t="b">
        <f>D19=(E19+F19+G19+H19+I19+L19+N19+P19+R19+T19+U19+V19+AA19+AB19+AC19+AD19+AE19)</f>
        <v>0</v>
      </c>
      <c r="BW19" s="49">
        <v>3277602434.1900005</v>
      </c>
    </row>
    <row r="20" spans="1:81" ht="87.75" customHeight="1" x14ac:dyDescent="0.85">
      <c r="B20" s="15" t="s">
        <v>720</v>
      </c>
      <c r="C20" s="247"/>
      <c r="D20" s="250">
        <v>1064965830.9899999</v>
      </c>
      <c r="E20" s="46">
        <v>3545203.22</v>
      </c>
      <c r="F20" s="46">
        <v>4246777.28</v>
      </c>
      <c r="G20" s="46">
        <v>45240074.510000005</v>
      </c>
      <c r="H20" s="46">
        <v>3904082.5500000003</v>
      </c>
      <c r="I20" s="46">
        <v>10974725.089999998</v>
      </c>
      <c r="J20" s="46">
        <v>0</v>
      </c>
      <c r="K20" s="251">
        <v>146</v>
      </c>
      <c r="L20" s="46">
        <v>237746461.33000001</v>
      </c>
      <c r="M20" s="46">
        <v>165388.32999999999</v>
      </c>
      <c r="N20" s="46">
        <v>601471564.67000008</v>
      </c>
      <c r="O20" s="46">
        <v>1787.05</v>
      </c>
      <c r="P20" s="46">
        <v>5413571.2400000012</v>
      </c>
      <c r="Q20" s="46">
        <v>47689.472000000016</v>
      </c>
      <c r="R20" s="46">
        <v>119841361.07999998</v>
      </c>
      <c r="S20" s="46">
        <v>19.07</v>
      </c>
      <c r="T20" s="46">
        <v>210458.31</v>
      </c>
      <c r="U20" s="46">
        <v>4132272.85</v>
      </c>
      <c r="V20" s="46">
        <v>340198.58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7603863.2400000002</v>
      </c>
      <c r="AD20" s="46">
        <v>19455217.039999995</v>
      </c>
      <c r="AE20" s="46">
        <v>840000</v>
      </c>
      <c r="AF20" s="50" t="s">
        <v>718</v>
      </c>
      <c r="AG20" s="50" t="s">
        <v>718</v>
      </c>
      <c r="AH20" s="64" t="s">
        <v>718</v>
      </c>
      <c r="BV20" s="69" t="b">
        <f t="shared" ref="BV20:BV21" si="0">D20=(E20+F20+G20+H20+I20+L20+N20+P20+R20+T20+U20+V20+AA20+AB20+AC20+AD20+AE20)</f>
        <v>1</v>
      </c>
      <c r="BW20" s="49">
        <v>1686794801.2800004</v>
      </c>
    </row>
    <row r="21" spans="1:81" ht="61.5" x14ac:dyDescent="0.85">
      <c r="B21" s="15" t="s">
        <v>1052</v>
      </c>
      <c r="C21" s="252"/>
      <c r="D21" s="250">
        <v>265883729</v>
      </c>
      <c r="E21" s="46">
        <v>87007.41</v>
      </c>
      <c r="F21" s="46">
        <v>0</v>
      </c>
      <c r="G21" s="46">
        <v>0</v>
      </c>
      <c r="H21" s="46">
        <v>126575.53</v>
      </c>
      <c r="I21" s="46">
        <v>0</v>
      </c>
      <c r="J21" s="46">
        <v>0</v>
      </c>
      <c r="K21" s="251">
        <v>44</v>
      </c>
      <c r="L21" s="46">
        <v>75730891.61999999</v>
      </c>
      <c r="M21" s="46">
        <v>40983.39</v>
      </c>
      <c r="N21" s="46">
        <v>132571093.74999997</v>
      </c>
      <c r="O21" s="46">
        <v>0</v>
      </c>
      <c r="P21" s="46">
        <v>0</v>
      </c>
      <c r="Q21" s="46">
        <v>20622.91</v>
      </c>
      <c r="R21" s="46">
        <v>48063150.75</v>
      </c>
      <c r="S21" s="46">
        <v>0</v>
      </c>
      <c r="T21" s="46">
        <v>0</v>
      </c>
      <c r="U21" s="46">
        <v>4132272.85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2367783.1900000004</v>
      </c>
      <c r="AD21" s="46">
        <v>2804953.8999999994</v>
      </c>
      <c r="AE21" s="46">
        <v>0</v>
      </c>
      <c r="AF21" s="50" t="s">
        <v>718</v>
      </c>
      <c r="AG21" s="50" t="s">
        <v>718</v>
      </c>
      <c r="AH21" s="64" t="s">
        <v>718</v>
      </c>
      <c r="BV21" s="69" t="b">
        <f t="shared" si="0"/>
        <v>1</v>
      </c>
      <c r="BW21" s="49">
        <v>383462452.64000016</v>
      </c>
    </row>
    <row r="22" spans="1:81" ht="61.5" x14ac:dyDescent="0.85">
      <c r="A22" s="12">
        <v>1</v>
      </c>
      <c r="B22" s="45">
        <f>SUBTOTAL(103,$A$22:A22)</f>
        <v>1</v>
      </c>
      <c r="C22" s="15" t="s">
        <v>464</v>
      </c>
      <c r="D22" s="21">
        <v>1821107.48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52">
        <v>0</v>
      </c>
      <c r="L22" s="21">
        <v>0</v>
      </c>
      <c r="M22" s="29">
        <v>390</v>
      </c>
      <c r="N22" s="29">
        <v>1736836.14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0">
        <v>23968.34</v>
      </c>
      <c r="AD22" s="104">
        <v>60303</v>
      </c>
      <c r="AE22" s="21">
        <v>0</v>
      </c>
      <c r="AF22" s="24">
        <v>2020</v>
      </c>
      <c r="AG22" s="24">
        <v>2020</v>
      </c>
      <c r="AH22" s="24">
        <v>2020</v>
      </c>
      <c r="AT22" s="12" t="e">
        <f t="shared" ref="AT22:AT35" si="1">VLOOKUP(C22,AW:AX,2,FALSE)</f>
        <v>#N/A</v>
      </c>
      <c r="AW22" s="12" t="s">
        <v>479</v>
      </c>
      <c r="AX22" s="12">
        <v>1</v>
      </c>
      <c r="BW22" s="49"/>
      <c r="CA22" s="12" t="e">
        <f t="shared" ref="CA22:CA39" si="2">VLOOKUP(C22,CB:CC,2,FALSE)</f>
        <v>#N/A</v>
      </c>
      <c r="CB22" s="69" t="s">
        <v>469</v>
      </c>
      <c r="CC22" s="69">
        <v>644</v>
      </c>
    </row>
    <row r="23" spans="1:81" ht="61.5" x14ac:dyDescent="0.85">
      <c r="A23" s="12">
        <v>1</v>
      </c>
      <c r="B23" s="45">
        <f>SUBTOTAL(103,$A$22:A23)</f>
        <v>2</v>
      </c>
      <c r="C23" s="15" t="s">
        <v>1028</v>
      </c>
      <c r="D23" s="21">
        <v>69778.55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3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9">
        <v>69778.55</v>
      </c>
      <c r="AE23" s="21">
        <v>0</v>
      </c>
      <c r="AF23" s="24">
        <v>2020</v>
      </c>
      <c r="AG23" s="25" t="s">
        <v>262</v>
      </c>
      <c r="AH23" s="25" t="s">
        <v>262</v>
      </c>
      <c r="AT23" s="12" t="e">
        <f t="shared" si="1"/>
        <v>#N/A</v>
      </c>
      <c r="AW23" s="12" t="s">
        <v>380</v>
      </c>
      <c r="AX23" s="12">
        <v>1</v>
      </c>
      <c r="BW23" s="49"/>
      <c r="CA23" s="12" t="e">
        <f t="shared" si="2"/>
        <v>#N/A</v>
      </c>
      <c r="CB23" s="69" t="s">
        <v>477</v>
      </c>
      <c r="CC23" s="69">
        <v>761.5</v>
      </c>
    </row>
    <row r="24" spans="1:81" ht="61.5" x14ac:dyDescent="0.85">
      <c r="A24" s="12">
        <v>1</v>
      </c>
      <c r="B24" s="45">
        <f>SUBTOTAL(103,$A$22:A24)</f>
        <v>3</v>
      </c>
      <c r="C24" s="15" t="s">
        <v>465</v>
      </c>
      <c r="D24" s="21">
        <v>1775379.67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53">
        <v>1</v>
      </c>
      <c r="L24" s="29">
        <v>1775379.67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4" t="s">
        <v>262</v>
      </c>
      <c r="AG24" s="24">
        <v>2020</v>
      </c>
      <c r="AH24" s="25" t="s">
        <v>262</v>
      </c>
      <c r="AT24" s="12" t="e">
        <f t="shared" si="1"/>
        <v>#N/A</v>
      </c>
      <c r="AW24" s="12" t="s">
        <v>597</v>
      </c>
      <c r="AX24" s="12">
        <v>1</v>
      </c>
      <c r="BW24" s="49"/>
      <c r="CA24" s="12" t="e">
        <f t="shared" si="2"/>
        <v>#N/A</v>
      </c>
      <c r="CB24" s="69" t="s">
        <v>495</v>
      </c>
      <c r="CC24" s="69">
        <v>342</v>
      </c>
    </row>
    <row r="25" spans="1:81" ht="61.5" x14ac:dyDescent="0.85">
      <c r="A25" s="12">
        <v>1</v>
      </c>
      <c r="B25" s="45">
        <f>SUBTOTAL(103,$A$22:A25)</f>
        <v>4</v>
      </c>
      <c r="C25" s="15" t="s">
        <v>467</v>
      </c>
      <c r="D25" s="21">
        <v>2444609.7599999998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3">
        <v>0</v>
      </c>
      <c r="L25" s="21">
        <v>0</v>
      </c>
      <c r="M25" s="29">
        <v>596</v>
      </c>
      <c r="N25" s="29">
        <v>2411333.36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9">
        <v>33276.400000000001</v>
      </c>
      <c r="AD25" s="21">
        <v>0</v>
      </c>
      <c r="AE25" s="21">
        <v>0</v>
      </c>
      <c r="AF25" s="24" t="s">
        <v>262</v>
      </c>
      <c r="AG25" s="24">
        <v>2020</v>
      </c>
      <c r="AH25" s="25">
        <v>2020</v>
      </c>
      <c r="AT25" s="12" t="e">
        <f t="shared" si="1"/>
        <v>#N/A</v>
      </c>
      <c r="AW25" s="12" t="s">
        <v>391</v>
      </c>
      <c r="AX25" s="12">
        <v>1</v>
      </c>
      <c r="BW25" s="49"/>
      <c r="CA25" s="12" t="e">
        <f t="shared" si="2"/>
        <v>#N/A</v>
      </c>
      <c r="CB25" s="69" t="s">
        <v>503</v>
      </c>
      <c r="CC25" s="69">
        <v>2070.63</v>
      </c>
    </row>
    <row r="26" spans="1:81" ht="61.5" x14ac:dyDescent="0.85">
      <c r="A26" s="12">
        <v>1</v>
      </c>
      <c r="B26" s="45">
        <f>SUBTOTAL(103,$A$22:A26)</f>
        <v>5</v>
      </c>
      <c r="C26" s="15" t="s">
        <v>468</v>
      </c>
      <c r="D26" s="21">
        <v>1178315.53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3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472</v>
      </c>
      <c r="R26" s="21">
        <v>1162276.1200000001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9">
        <v>16039.41</v>
      </c>
      <c r="AD26" s="21">
        <v>0</v>
      </c>
      <c r="AE26" s="21">
        <v>0</v>
      </c>
      <c r="AF26" s="24" t="s">
        <v>262</v>
      </c>
      <c r="AG26" s="24">
        <v>2020</v>
      </c>
      <c r="AH26" s="25">
        <v>2020</v>
      </c>
      <c r="AT26" s="12" t="e">
        <f t="shared" si="1"/>
        <v>#N/A</v>
      </c>
      <c r="AW26" s="12" t="s">
        <v>591</v>
      </c>
      <c r="AX26" s="12">
        <v>1</v>
      </c>
      <c r="BW26" s="49"/>
      <c r="CA26" s="12" t="e">
        <f t="shared" si="2"/>
        <v>#N/A</v>
      </c>
      <c r="CB26" s="69" t="s">
        <v>506</v>
      </c>
      <c r="CC26" s="69">
        <v>600</v>
      </c>
    </row>
    <row r="27" spans="1:81" ht="61.5" x14ac:dyDescent="0.85">
      <c r="A27" s="12">
        <v>1</v>
      </c>
      <c r="B27" s="45">
        <f>SUBTOTAL(103,$A$22:A27)</f>
        <v>6</v>
      </c>
      <c r="C27" s="15" t="s">
        <v>469</v>
      </c>
      <c r="D27" s="21">
        <v>1996366.9600000002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3">
        <v>0</v>
      </c>
      <c r="L27" s="21">
        <v>0</v>
      </c>
      <c r="M27" s="29">
        <v>612</v>
      </c>
      <c r="N27" s="104">
        <v>1969192.11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104">
        <v>27174.85</v>
      </c>
      <c r="AD27" s="21">
        <v>0</v>
      </c>
      <c r="AE27" s="21">
        <v>0</v>
      </c>
      <c r="AF27" s="24" t="s">
        <v>262</v>
      </c>
      <c r="AG27" s="24">
        <v>2020</v>
      </c>
      <c r="AH27" s="25">
        <v>2020</v>
      </c>
      <c r="AT27" s="12" t="e">
        <f t="shared" si="1"/>
        <v>#N/A</v>
      </c>
      <c r="AW27" s="12" t="s">
        <v>590</v>
      </c>
      <c r="AX27" s="12">
        <v>1</v>
      </c>
      <c r="BW27" s="49"/>
      <c r="CA27" s="12">
        <f t="shared" si="2"/>
        <v>644</v>
      </c>
      <c r="CB27" s="69" t="s">
        <v>1325</v>
      </c>
      <c r="CC27" s="69">
        <v>334.02</v>
      </c>
    </row>
    <row r="28" spans="1:81" ht="61.5" x14ac:dyDescent="0.85">
      <c r="A28" s="12">
        <v>1</v>
      </c>
      <c r="B28" s="45">
        <f>SUBTOTAL(103,$A$22:A28)</f>
        <v>7</v>
      </c>
      <c r="C28" s="15" t="s">
        <v>471</v>
      </c>
      <c r="D28" s="21">
        <v>3053881.54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3">
        <v>0</v>
      </c>
      <c r="L28" s="21">
        <v>0</v>
      </c>
      <c r="M28" s="29">
        <v>713.67</v>
      </c>
      <c r="N28" s="29">
        <v>2950406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9">
        <v>40715.599999999999</v>
      </c>
      <c r="AD28" s="29">
        <v>62759.94</v>
      </c>
      <c r="AE28" s="21">
        <v>0</v>
      </c>
      <c r="AF28" s="24">
        <v>2020</v>
      </c>
      <c r="AG28" s="24">
        <v>2020</v>
      </c>
      <c r="AH28" s="25">
        <v>2020</v>
      </c>
      <c r="AT28" s="12" t="e">
        <f t="shared" si="1"/>
        <v>#N/A</v>
      </c>
      <c r="AW28" s="12" t="s">
        <v>229</v>
      </c>
      <c r="AX28" s="12">
        <v>1</v>
      </c>
      <c r="BW28" s="49"/>
      <c r="CA28" s="12" t="e">
        <f t="shared" si="2"/>
        <v>#N/A</v>
      </c>
      <c r="CB28" s="69" t="s">
        <v>1082</v>
      </c>
      <c r="CC28" s="69">
        <v>1124.75</v>
      </c>
    </row>
    <row r="29" spans="1:81" ht="61.5" x14ac:dyDescent="0.85">
      <c r="A29" s="12">
        <v>1</v>
      </c>
      <c r="B29" s="45">
        <f>SUBTOTAL(103,$A$22:A29)</f>
        <v>8</v>
      </c>
      <c r="C29" s="15" t="s">
        <v>472</v>
      </c>
      <c r="D29" s="21">
        <v>1639309.32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52">
        <v>0</v>
      </c>
      <c r="L29" s="21">
        <v>0</v>
      </c>
      <c r="M29" s="29">
        <v>635</v>
      </c>
      <c r="N29" s="29">
        <v>1559527.98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0">
        <v>21521.49</v>
      </c>
      <c r="AD29" s="29">
        <v>58259.85</v>
      </c>
      <c r="AE29" s="21">
        <v>0</v>
      </c>
      <c r="AF29" s="24">
        <v>2020</v>
      </c>
      <c r="AG29" s="24">
        <v>2020</v>
      </c>
      <c r="AH29" s="24">
        <v>2020</v>
      </c>
      <c r="AT29" s="12" t="e">
        <f t="shared" si="1"/>
        <v>#N/A</v>
      </c>
      <c r="AW29" s="12" t="s">
        <v>127</v>
      </c>
      <c r="AX29" s="12">
        <v>1</v>
      </c>
      <c r="BW29" s="49"/>
      <c r="CA29" s="12" t="e">
        <f t="shared" si="2"/>
        <v>#N/A</v>
      </c>
      <c r="CB29" s="69" t="s">
        <v>433</v>
      </c>
      <c r="CC29" s="69">
        <v>555.39</v>
      </c>
    </row>
    <row r="30" spans="1:81" ht="61.5" x14ac:dyDescent="0.85">
      <c r="A30" s="12">
        <v>1</v>
      </c>
      <c r="B30" s="45">
        <f>SUBTOTAL(103,$A$22:A30)</f>
        <v>9</v>
      </c>
      <c r="C30" s="15" t="s">
        <v>473</v>
      </c>
      <c r="D30" s="21">
        <v>98784.97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3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9">
        <v>98784.97</v>
      </c>
      <c r="AE30" s="21">
        <v>0</v>
      </c>
      <c r="AF30" s="24">
        <v>2020</v>
      </c>
      <c r="AG30" s="24" t="s">
        <v>262</v>
      </c>
      <c r="AH30" s="24" t="s">
        <v>262</v>
      </c>
      <c r="AT30" s="12" t="e">
        <f t="shared" si="1"/>
        <v>#N/A</v>
      </c>
      <c r="AW30" s="12" t="s">
        <v>417</v>
      </c>
      <c r="AX30" s="12">
        <v>1</v>
      </c>
      <c r="BW30" s="49"/>
      <c r="CA30" s="12" t="e">
        <f t="shared" si="2"/>
        <v>#N/A</v>
      </c>
      <c r="CB30" s="69" t="s">
        <v>436</v>
      </c>
      <c r="CC30" s="69">
        <v>865.12</v>
      </c>
    </row>
    <row r="31" spans="1:81" ht="61.5" x14ac:dyDescent="0.85">
      <c r="A31" s="12">
        <v>1</v>
      </c>
      <c r="B31" s="45">
        <f>SUBTOTAL(103,$A$22:A31)</f>
        <v>10</v>
      </c>
      <c r="C31" s="15" t="s">
        <v>474</v>
      </c>
      <c r="D31" s="21">
        <v>3124667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3">
        <v>0</v>
      </c>
      <c r="L31" s="21">
        <v>0</v>
      </c>
      <c r="M31" s="29">
        <v>1045</v>
      </c>
      <c r="N31" s="29">
        <v>3124667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4" t="s">
        <v>262</v>
      </c>
      <c r="AG31" s="24">
        <v>2020</v>
      </c>
      <c r="AH31" s="24" t="s">
        <v>262</v>
      </c>
      <c r="AT31" s="12" t="e">
        <f t="shared" si="1"/>
        <v>#N/A</v>
      </c>
      <c r="AW31" s="12" t="s">
        <v>754</v>
      </c>
      <c r="AX31" s="12">
        <v>1</v>
      </c>
      <c r="BW31" s="49"/>
      <c r="CA31" s="12">
        <f t="shared" si="2"/>
        <v>1089.8</v>
      </c>
      <c r="CB31" s="69" t="s">
        <v>438</v>
      </c>
      <c r="CC31" s="69">
        <v>860.91</v>
      </c>
    </row>
    <row r="32" spans="1:81" ht="61.5" x14ac:dyDescent="0.85">
      <c r="A32" s="12">
        <v>1</v>
      </c>
      <c r="B32" s="45">
        <f>SUBTOTAL(103,$A$22:A32)</f>
        <v>11</v>
      </c>
      <c r="C32" s="15" t="s">
        <v>475</v>
      </c>
      <c r="D32" s="21">
        <v>89397.8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3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9">
        <v>89397.8</v>
      </c>
      <c r="AE32" s="21">
        <v>0</v>
      </c>
      <c r="AF32" s="24">
        <v>2020</v>
      </c>
      <c r="AG32" s="24" t="s">
        <v>262</v>
      </c>
      <c r="AH32" s="24" t="s">
        <v>262</v>
      </c>
      <c r="AT32" s="12" t="e">
        <f t="shared" si="1"/>
        <v>#N/A</v>
      </c>
      <c r="AW32" s="12" t="s">
        <v>753</v>
      </c>
      <c r="AX32" s="12">
        <v>1</v>
      </c>
      <c r="BW32" s="49"/>
      <c r="CA32" s="12" t="e">
        <f t="shared" si="2"/>
        <v>#N/A</v>
      </c>
      <c r="CB32" s="69" t="s">
        <v>737</v>
      </c>
      <c r="CC32" s="69">
        <v>1319.27</v>
      </c>
    </row>
    <row r="33" spans="1:81" ht="61.5" x14ac:dyDescent="0.85">
      <c r="A33" s="12">
        <v>1</v>
      </c>
      <c r="B33" s="45">
        <f>SUBTOTAL(103,$A$22:A33)</f>
        <v>12</v>
      </c>
      <c r="C33" s="15" t="s">
        <v>477</v>
      </c>
      <c r="D33" s="21">
        <v>2353912.86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3">
        <v>0</v>
      </c>
      <c r="L33" s="21">
        <v>0</v>
      </c>
      <c r="M33" s="29">
        <v>740.47</v>
      </c>
      <c r="N33" s="29">
        <v>2321871.04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9">
        <v>32041.82</v>
      </c>
      <c r="AD33" s="21">
        <v>0</v>
      </c>
      <c r="AE33" s="21">
        <v>0</v>
      </c>
      <c r="AF33" s="24" t="s">
        <v>262</v>
      </c>
      <c r="AG33" s="24">
        <v>2020</v>
      </c>
      <c r="AH33" s="25">
        <v>2020</v>
      </c>
      <c r="AT33" s="12" t="e">
        <f t="shared" si="1"/>
        <v>#N/A</v>
      </c>
      <c r="AW33" s="12" t="s">
        <v>638</v>
      </c>
      <c r="AX33" s="12">
        <v>1</v>
      </c>
      <c r="BW33" s="49"/>
      <c r="CA33" s="12">
        <f t="shared" si="2"/>
        <v>761.5</v>
      </c>
      <c r="CB33" s="69" t="s">
        <v>633</v>
      </c>
      <c r="CC33" s="69">
        <v>900</v>
      </c>
    </row>
    <row r="34" spans="1:81" ht="61.5" x14ac:dyDescent="0.85">
      <c r="A34" s="12">
        <v>1</v>
      </c>
      <c r="B34" s="45">
        <f>SUBTOTAL(103,$A$22:A34)</f>
        <v>13</v>
      </c>
      <c r="C34" s="15" t="s">
        <v>478</v>
      </c>
      <c r="D34" s="21">
        <v>2593330.65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3">
        <v>0</v>
      </c>
      <c r="L34" s="21">
        <v>0</v>
      </c>
      <c r="M34" s="29">
        <v>940</v>
      </c>
      <c r="N34" s="29">
        <v>2593330.65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4" t="s">
        <v>262</v>
      </c>
      <c r="AG34" s="24">
        <v>2020</v>
      </c>
      <c r="AH34" s="25" t="s">
        <v>262</v>
      </c>
      <c r="AT34" s="12" t="e">
        <f t="shared" si="1"/>
        <v>#N/A</v>
      </c>
      <c r="AW34" s="12" t="s">
        <v>215</v>
      </c>
      <c r="AX34" s="12">
        <v>1</v>
      </c>
      <c r="BW34" s="49"/>
      <c r="CA34" s="12">
        <f t="shared" si="2"/>
        <v>1041.5</v>
      </c>
      <c r="CB34" s="69" t="s">
        <v>634</v>
      </c>
      <c r="CC34" s="69">
        <v>900</v>
      </c>
    </row>
    <row r="35" spans="1:81" ht="61.5" x14ac:dyDescent="0.85">
      <c r="A35" s="12">
        <v>1</v>
      </c>
      <c r="B35" s="45">
        <f>SUBTOTAL(103,$A$22:A35)</f>
        <v>14</v>
      </c>
      <c r="C35" s="15" t="s">
        <v>479</v>
      </c>
      <c r="D35" s="21">
        <v>14319460.059999999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53">
        <v>8</v>
      </c>
      <c r="L35" s="29">
        <v>14319460.059999999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4" t="s">
        <v>262</v>
      </c>
      <c r="AG35" s="24">
        <v>2020</v>
      </c>
      <c r="AH35" s="25" t="s">
        <v>262</v>
      </c>
      <c r="AT35" s="12">
        <f t="shared" si="1"/>
        <v>1</v>
      </c>
      <c r="BW35" s="49"/>
      <c r="CA35" s="12" t="e">
        <f t="shared" si="2"/>
        <v>#N/A</v>
      </c>
      <c r="CB35" s="69" t="s">
        <v>1507</v>
      </c>
      <c r="CC35" s="69">
        <v>870</v>
      </c>
    </row>
    <row r="36" spans="1:81" ht="61.5" x14ac:dyDescent="0.85">
      <c r="A36" s="12">
        <v>1</v>
      </c>
      <c r="B36" s="45">
        <f>SUBTOTAL(103,$A$22:A36)</f>
        <v>15</v>
      </c>
      <c r="C36" s="15" t="s">
        <v>480</v>
      </c>
      <c r="D36" s="21">
        <v>721831.31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3">
        <v>0</v>
      </c>
      <c r="L36" s="21">
        <v>0</v>
      </c>
      <c r="M36" s="29">
        <v>250</v>
      </c>
      <c r="N36" s="104">
        <v>712005.63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9825.68</v>
      </c>
      <c r="AD36" s="21">
        <v>0</v>
      </c>
      <c r="AE36" s="21">
        <v>0</v>
      </c>
      <c r="AF36" s="24" t="s">
        <v>262</v>
      </c>
      <c r="AG36" s="24">
        <v>2020</v>
      </c>
      <c r="AH36" s="25">
        <v>2020</v>
      </c>
      <c r="BW36" s="49"/>
      <c r="CA36" s="12" t="e">
        <f t="shared" si="2"/>
        <v>#N/A</v>
      </c>
      <c r="CB36" s="69" t="s">
        <v>119</v>
      </c>
      <c r="CC36" s="69">
        <v>313.10000000000002</v>
      </c>
    </row>
    <row r="37" spans="1:81" ht="61.5" x14ac:dyDescent="0.85">
      <c r="A37" s="12">
        <v>1</v>
      </c>
      <c r="B37" s="45">
        <f>SUBTOTAL(103,$A$22:A37)</f>
        <v>16</v>
      </c>
      <c r="C37" s="15" t="s">
        <v>485</v>
      </c>
      <c r="D37" s="21">
        <v>3879957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3">
        <v>0</v>
      </c>
      <c r="L37" s="21">
        <v>0</v>
      </c>
      <c r="M37" s="29">
        <v>1020</v>
      </c>
      <c r="N37" s="29">
        <v>3879957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4" t="s">
        <v>262</v>
      </c>
      <c r="AG37" s="24">
        <v>2020</v>
      </c>
      <c r="AH37" s="25" t="s">
        <v>262</v>
      </c>
      <c r="AT37" s="12" t="e">
        <f>VLOOKUP(C37,AW:AX,2,FALSE)</f>
        <v>#N/A</v>
      </c>
      <c r="BW37" s="49"/>
      <c r="CA37" s="12" t="e">
        <f t="shared" si="2"/>
        <v>#N/A</v>
      </c>
      <c r="CB37" s="69" t="s">
        <v>150</v>
      </c>
      <c r="CC37" s="69">
        <v>1035.9000000000001</v>
      </c>
    </row>
    <row r="38" spans="1:81" ht="61.5" x14ac:dyDescent="0.85">
      <c r="A38" s="12">
        <v>1</v>
      </c>
      <c r="B38" s="45">
        <f>SUBTOTAL(103,$A$22:A38)</f>
        <v>17</v>
      </c>
      <c r="C38" s="15" t="s">
        <v>1575</v>
      </c>
      <c r="D38" s="21">
        <v>1297271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3">
        <v>0</v>
      </c>
      <c r="L38" s="21">
        <v>0</v>
      </c>
      <c r="M38" s="29">
        <v>549</v>
      </c>
      <c r="N38" s="29">
        <v>1279612.3500000001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0">
        <v>17658.650000000001</v>
      </c>
      <c r="AD38" s="21">
        <v>0</v>
      </c>
      <c r="AE38" s="21">
        <v>0</v>
      </c>
      <c r="AF38" s="24" t="s">
        <v>262</v>
      </c>
      <c r="AG38" s="24">
        <v>2020</v>
      </c>
      <c r="AH38" s="25">
        <v>2020</v>
      </c>
      <c r="BW38" s="49"/>
      <c r="CA38" s="12" t="e">
        <f t="shared" si="2"/>
        <v>#N/A</v>
      </c>
      <c r="CB38" s="69" t="s">
        <v>474</v>
      </c>
      <c r="CC38" s="69">
        <v>1089.8</v>
      </c>
    </row>
    <row r="39" spans="1:81" ht="61.5" x14ac:dyDescent="0.85">
      <c r="A39" s="12">
        <v>1</v>
      </c>
      <c r="B39" s="45">
        <f>SUBTOTAL(103,$A$22:A39)</f>
        <v>18</v>
      </c>
      <c r="C39" s="15" t="s">
        <v>486</v>
      </c>
      <c r="D39" s="21">
        <v>2988276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3">
        <v>0</v>
      </c>
      <c r="L39" s="21">
        <v>0</v>
      </c>
      <c r="M39" s="29">
        <v>980</v>
      </c>
      <c r="N39" s="29">
        <v>2988276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4" t="s">
        <v>262</v>
      </c>
      <c r="AG39" s="24">
        <v>2020</v>
      </c>
      <c r="AH39" s="25" t="s">
        <v>262</v>
      </c>
      <c r="AT39" s="12" t="e">
        <f>VLOOKUP(C39,AW:AX,2,FALSE)</f>
        <v>#N/A</v>
      </c>
      <c r="BW39" s="49"/>
      <c r="CA39" s="12" t="e">
        <f t="shared" si="2"/>
        <v>#N/A</v>
      </c>
      <c r="CB39" s="69" t="s">
        <v>478</v>
      </c>
      <c r="CC39" s="69">
        <v>1041.5</v>
      </c>
    </row>
    <row r="40" spans="1:81" ht="61.5" x14ac:dyDescent="0.85">
      <c r="A40" s="12">
        <v>1</v>
      </c>
      <c r="B40" s="45">
        <f>SUBTOTAL(103,$A$22:A40)</f>
        <v>19</v>
      </c>
      <c r="C40" s="15" t="s">
        <v>488</v>
      </c>
      <c r="D40" s="21">
        <v>56688.3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52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9">
        <v>56688.3</v>
      </c>
      <c r="AE40" s="21">
        <v>0</v>
      </c>
      <c r="AF40" s="24">
        <v>2020</v>
      </c>
      <c r="AG40" s="24" t="s">
        <v>262</v>
      </c>
      <c r="AH40" s="25" t="s">
        <v>262</v>
      </c>
      <c r="AR40" s="12" t="e">
        <f>VLOOKUP(C40,AU:AV,2,FALSE)</f>
        <v>#N/A</v>
      </c>
      <c r="BU40" s="49"/>
      <c r="BY40" s="12" t="e">
        <f>VLOOKUP(C40,BZ:CA,2,FALSE)</f>
        <v>#N/A</v>
      </c>
      <c r="BZ40" s="69" t="s">
        <v>504</v>
      </c>
      <c r="CA40" s="69">
        <v>777.1</v>
      </c>
    </row>
    <row r="41" spans="1:81" ht="61.5" x14ac:dyDescent="0.85">
      <c r="A41" s="12">
        <v>1</v>
      </c>
      <c r="B41" s="45">
        <f>SUBTOTAL(103,$A$22:A41)</f>
        <v>20</v>
      </c>
      <c r="C41" s="15" t="s">
        <v>489</v>
      </c>
      <c r="D41" s="21">
        <v>89064.28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3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104">
        <v>89064.28</v>
      </c>
      <c r="AE41" s="21">
        <v>0</v>
      </c>
      <c r="AF41" s="24">
        <v>2020</v>
      </c>
      <c r="AG41" s="24" t="s">
        <v>262</v>
      </c>
      <c r="AH41" s="25" t="s">
        <v>262</v>
      </c>
      <c r="AT41" s="12" t="e">
        <f t="shared" ref="AT41:AT47" si="3">VLOOKUP(C41,AW:AX,2,FALSE)</f>
        <v>#N/A</v>
      </c>
      <c r="BW41" s="49"/>
      <c r="CA41" s="12" t="e">
        <f t="shared" ref="CA41:CA72" si="4">VLOOKUP(C41,CB:CC,2,FALSE)</f>
        <v>#N/A</v>
      </c>
      <c r="CB41" s="69" t="s">
        <v>505</v>
      </c>
      <c r="CC41" s="69">
        <v>1000</v>
      </c>
    </row>
    <row r="42" spans="1:81" ht="61.5" x14ac:dyDescent="0.85">
      <c r="A42" s="12">
        <v>1</v>
      </c>
      <c r="B42" s="45">
        <f>SUBTOTAL(103,$A$22:A42)</f>
        <v>21</v>
      </c>
      <c r="C42" s="15" t="s">
        <v>490</v>
      </c>
      <c r="D42" s="21">
        <v>2641217.09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3">
        <v>0</v>
      </c>
      <c r="L42" s="21">
        <v>0</v>
      </c>
      <c r="M42" s="29">
        <v>654</v>
      </c>
      <c r="N42" s="21">
        <v>2522475.65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9">
        <v>34810.160000000003</v>
      </c>
      <c r="AD42" s="104">
        <v>83931.28</v>
      </c>
      <c r="AE42" s="21">
        <v>0</v>
      </c>
      <c r="AF42" s="24">
        <v>2020</v>
      </c>
      <c r="AG42" s="24">
        <v>2020</v>
      </c>
      <c r="AH42" s="25">
        <v>2020</v>
      </c>
      <c r="AT42" s="12" t="e">
        <f t="shared" si="3"/>
        <v>#N/A</v>
      </c>
      <c r="BW42" s="49"/>
      <c r="CA42" s="12" t="e">
        <f t="shared" si="4"/>
        <v>#N/A</v>
      </c>
      <c r="CB42" s="69" t="s">
        <v>508</v>
      </c>
      <c r="CC42" s="69">
        <v>800</v>
      </c>
    </row>
    <row r="43" spans="1:81" ht="61.5" x14ac:dyDescent="0.85">
      <c r="A43" s="12">
        <v>1</v>
      </c>
      <c r="B43" s="45">
        <f>SUBTOTAL(103,$A$22:A43)</f>
        <v>22</v>
      </c>
      <c r="C43" s="15" t="s">
        <v>491</v>
      </c>
      <c r="D43" s="21">
        <v>12192587.91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53">
        <v>7</v>
      </c>
      <c r="L43" s="29">
        <v>12192587.91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4" t="s">
        <v>262</v>
      </c>
      <c r="AG43" s="24">
        <v>2020</v>
      </c>
      <c r="AH43" s="25" t="s">
        <v>262</v>
      </c>
      <c r="AT43" s="12" t="e">
        <f t="shared" si="3"/>
        <v>#N/A</v>
      </c>
      <c r="BW43" s="49"/>
      <c r="CA43" s="12" t="e">
        <f t="shared" si="4"/>
        <v>#N/A</v>
      </c>
      <c r="CB43" s="69" t="s">
        <v>511</v>
      </c>
      <c r="CC43" s="69">
        <v>1180.0999999999999</v>
      </c>
    </row>
    <row r="44" spans="1:81" ht="61.5" x14ac:dyDescent="0.85">
      <c r="A44" s="12">
        <v>1</v>
      </c>
      <c r="B44" s="45">
        <f>SUBTOTAL(103,$A$22:A44)</f>
        <v>23</v>
      </c>
      <c r="C44" s="15" t="s">
        <v>492</v>
      </c>
      <c r="D44" s="21">
        <v>3433160.05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53">
        <v>2</v>
      </c>
      <c r="L44" s="29">
        <v>3433160.05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4" t="s">
        <v>262</v>
      </c>
      <c r="AG44" s="24">
        <v>2020</v>
      </c>
      <c r="AH44" s="25" t="s">
        <v>262</v>
      </c>
      <c r="AT44" s="12" t="e">
        <f t="shared" si="3"/>
        <v>#N/A</v>
      </c>
      <c r="BW44" s="49"/>
      <c r="CA44" s="12" t="e">
        <f t="shared" si="4"/>
        <v>#N/A</v>
      </c>
      <c r="CB44" s="69" t="s">
        <v>1327</v>
      </c>
      <c r="CC44" s="69">
        <v>789</v>
      </c>
    </row>
    <row r="45" spans="1:81" ht="61.5" x14ac:dyDescent="0.85">
      <c r="A45" s="12">
        <v>1</v>
      </c>
      <c r="B45" s="45">
        <f>SUBTOTAL(103,$A$22:A45)</f>
        <v>24</v>
      </c>
      <c r="C45" s="15" t="s">
        <v>493</v>
      </c>
      <c r="D45" s="21">
        <v>1772747.75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53">
        <v>1</v>
      </c>
      <c r="L45" s="29">
        <v>1772747.75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4" t="s">
        <v>262</v>
      </c>
      <c r="AG45" s="24">
        <v>2020</v>
      </c>
      <c r="AH45" s="25" t="s">
        <v>262</v>
      </c>
      <c r="AT45" s="12" t="e">
        <f t="shared" si="3"/>
        <v>#N/A</v>
      </c>
      <c r="BW45" s="49"/>
      <c r="CA45" s="12" t="e">
        <f t="shared" si="4"/>
        <v>#N/A</v>
      </c>
      <c r="CB45" s="69" t="s">
        <v>1058</v>
      </c>
      <c r="CC45" s="69">
        <v>1147.7</v>
      </c>
    </row>
    <row r="46" spans="1:81" ht="61.5" x14ac:dyDescent="0.85">
      <c r="A46" s="12">
        <v>1</v>
      </c>
      <c r="B46" s="45">
        <f>SUBTOTAL(103,$A$22:A46)</f>
        <v>25</v>
      </c>
      <c r="C46" s="15" t="s">
        <v>494</v>
      </c>
      <c r="D46" s="21">
        <v>3535514.86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53">
        <v>2</v>
      </c>
      <c r="L46" s="29">
        <v>3535514.86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4" t="s">
        <v>262</v>
      </c>
      <c r="AG46" s="24">
        <v>2020</v>
      </c>
      <c r="AH46" s="25" t="s">
        <v>262</v>
      </c>
      <c r="AT46" s="12" t="e">
        <f t="shared" si="3"/>
        <v>#N/A</v>
      </c>
      <c r="BW46" s="49"/>
      <c r="CA46" s="12" t="e">
        <f t="shared" si="4"/>
        <v>#N/A</v>
      </c>
      <c r="CB46" s="69" t="s">
        <v>1059</v>
      </c>
      <c r="CC46" s="69">
        <v>218.8</v>
      </c>
    </row>
    <row r="47" spans="1:81" ht="61.5" x14ac:dyDescent="0.85">
      <c r="A47" s="12">
        <v>1</v>
      </c>
      <c r="B47" s="45">
        <f>SUBTOTAL(103,$A$22:A47)</f>
        <v>26</v>
      </c>
      <c r="C47" s="15" t="s">
        <v>495</v>
      </c>
      <c r="D47" s="21">
        <v>1142069.99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3">
        <v>0</v>
      </c>
      <c r="L47" s="21">
        <v>0</v>
      </c>
      <c r="M47" s="29">
        <v>305.72000000000003</v>
      </c>
      <c r="N47" s="29">
        <v>1126523.96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9">
        <v>15546.03</v>
      </c>
      <c r="AD47" s="21">
        <v>0</v>
      </c>
      <c r="AE47" s="21">
        <v>0</v>
      </c>
      <c r="AF47" s="24" t="s">
        <v>262</v>
      </c>
      <c r="AG47" s="24">
        <v>2020</v>
      </c>
      <c r="AH47" s="25">
        <v>2020</v>
      </c>
      <c r="AT47" s="12" t="e">
        <f t="shared" si="3"/>
        <v>#N/A</v>
      </c>
      <c r="BW47" s="49"/>
      <c r="CA47" s="12">
        <f t="shared" si="4"/>
        <v>342</v>
      </c>
      <c r="CB47" s="69" t="s">
        <v>1060</v>
      </c>
      <c r="CC47" s="69">
        <v>912.27</v>
      </c>
    </row>
    <row r="48" spans="1:81" ht="61.5" x14ac:dyDescent="0.85">
      <c r="A48" s="12">
        <v>1</v>
      </c>
      <c r="B48" s="45">
        <f>SUBTOTAL(103,$A$22:A48)</f>
        <v>27</v>
      </c>
      <c r="C48" s="15" t="s">
        <v>496</v>
      </c>
      <c r="D48" s="21">
        <v>715422.73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3">
        <v>0</v>
      </c>
      <c r="L48" s="21">
        <v>0</v>
      </c>
      <c r="M48" s="104">
        <v>151</v>
      </c>
      <c r="N48" s="104">
        <v>705684.29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0">
        <v>9738.44</v>
      </c>
      <c r="AD48" s="21">
        <v>0</v>
      </c>
      <c r="AE48" s="21">
        <v>0</v>
      </c>
      <c r="AF48" s="24" t="s">
        <v>262</v>
      </c>
      <c r="AG48" s="24">
        <v>2020</v>
      </c>
      <c r="AH48" s="25">
        <v>2020</v>
      </c>
      <c r="BW48" s="49"/>
      <c r="CA48" s="12" t="e">
        <f t="shared" si="4"/>
        <v>#N/A</v>
      </c>
      <c r="CB48" s="69" t="s">
        <v>1064</v>
      </c>
      <c r="CC48" s="69">
        <v>979.44</v>
      </c>
    </row>
    <row r="49" spans="1:81" ht="61.5" x14ac:dyDescent="0.85">
      <c r="A49" s="12">
        <v>1</v>
      </c>
      <c r="B49" s="45">
        <f>SUBTOTAL(103,$A$22:A49)</f>
        <v>28</v>
      </c>
      <c r="C49" s="15" t="s">
        <v>497</v>
      </c>
      <c r="D49" s="21">
        <v>1010260.5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3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9">
        <v>424</v>
      </c>
      <c r="R49" s="29">
        <v>958282.99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9">
        <v>13224.31</v>
      </c>
      <c r="AD49" s="104">
        <v>38753.199999999997</v>
      </c>
      <c r="AE49" s="21">
        <v>0</v>
      </c>
      <c r="AF49" s="24">
        <v>2020</v>
      </c>
      <c r="AG49" s="24">
        <v>2020</v>
      </c>
      <c r="AH49" s="25">
        <v>2020</v>
      </c>
      <c r="AT49" s="12" t="e">
        <f t="shared" ref="AT49:AT63" si="5">VLOOKUP(C49,AW:AX,2,FALSE)</f>
        <v>#N/A</v>
      </c>
      <c r="BW49" s="49"/>
      <c r="CA49" s="12" t="e">
        <f t="shared" si="4"/>
        <v>#N/A</v>
      </c>
      <c r="CB49" s="69" t="s">
        <v>1065</v>
      </c>
      <c r="CC49" s="69">
        <v>730.17</v>
      </c>
    </row>
    <row r="50" spans="1:81" ht="61.5" x14ac:dyDescent="0.85">
      <c r="A50" s="12">
        <v>1</v>
      </c>
      <c r="B50" s="45">
        <f>SUBTOTAL(103,$A$22:A50)</f>
        <v>29</v>
      </c>
      <c r="C50" s="15" t="s">
        <v>498</v>
      </c>
      <c r="D50" s="21">
        <v>1761427.66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53">
        <v>1</v>
      </c>
      <c r="L50" s="29">
        <v>1761427.66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4" t="s">
        <v>262</v>
      </c>
      <c r="AG50" s="24">
        <v>2020</v>
      </c>
      <c r="AH50" s="25" t="s">
        <v>262</v>
      </c>
      <c r="AT50" s="12" t="e">
        <f t="shared" si="5"/>
        <v>#N/A</v>
      </c>
      <c r="BW50" s="49"/>
      <c r="CA50" s="12" t="e">
        <f t="shared" si="4"/>
        <v>#N/A</v>
      </c>
      <c r="CB50" s="69" t="s">
        <v>1068</v>
      </c>
      <c r="CC50" s="69">
        <v>874.18</v>
      </c>
    </row>
    <row r="51" spans="1:81" ht="61.5" x14ac:dyDescent="0.85">
      <c r="A51" s="12">
        <v>1</v>
      </c>
      <c r="B51" s="45">
        <f>SUBTOTAL(103,$A$22:A51)</f>
        <v>30</v>
      </c>
      <c r="C51" s="15" t="s">
        <v>499</v>
      </c>
      <c r="D51" s="21">
        <v>2417044.6000000006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3">
        <v>0</v>
      </c>
      <c r="L51" s="21">
        <v>0</v>
      </c>
      <c r="M51" s="29">
        <v>952</v>
      </c>
      <c r="N51" s="29">
        <v>2302037.7400000002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9">
        <v>31768.12</v>
      </c>
      <c r="AD51" s="29">
        <v>83238.740000000005</v>
      </c>
      <c r="AE51" s="21">
        <v>0</v>
      </c>
      <c r="AF51" s="24">
        <v>2020</v>
      </c>
      <c r="AG51" s="24">
        <v>2020</v>
      </c>
      <c r="AH51" s="25">
        <v>2020</v>
      </c>
      <c r="AT51" s="12" t="e">
        <f t="shared" si="5"/>
        <v>#N/A</v>
      </c>
      <c r="BW51" s="49"/>
      <c r="CA51" s="12">
        <f t="shared" si="4"/>
        <v>952</v>
      </c>
      <c r="CB51" s="69" t="s">
        <v>1070</v>
      </c>
      <c r="CC51" s="69">
        <v>1200</v>
      </c>
    </row>
    <row r="52" spans="1:81" ht="61.5" x14ac:dyDescent="0.85">
      <c r="A52" s="12">
        <v>1</v>
      </c>
      <c r="B52" s="45">
        <f>SUBTOTAL(103,$A$22:A52)</f>
        <v>31</v>
      </c>
      <c r="C52" s="15" t="s">
        <v>500</v>
      </c>
      <c r="D52" s="21">
        <v>2398202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3">
        <v>0</v>
      </c>
      <c r="L52" s="21">
        <v>0</v>
      </c>
      <c r="M52" s="29">
        <v>677.7</v>
      </c>
      <c r="N52" s="104">
        <v>2398202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4" t="s">
        <v>262</v>
      </c>
      <c r="AG52" s="24">
        <v>2020</v>
      </c>
      <c r="AH52" s="25" t="s">
        <v>262</v>
      </c>
      <c r="AT52" s="12" t="e">
        <f t="shared" si="5"/>
        <v>#N/A</v>
      </c>
      <c r="BW52" s="49"/>
      <c r="CA52" s="12" t="e">
        <f t="shared" si="4"/>
        <v>#N/A</v>
      </c>
      <c r="CB52" s="69" t="s">
        <v>1078</v>
      </c>
      <c r="CC52" s="69">
        <v>523.98</v>
      </c>
    </row>
    <row r="53" spans="1:81" ht="61.5" x14ac:dyDescent="0.85">
      <c r="A53" s="12">
        <v>1</v>
      </c>
      <c r="B53" s="45">
        <f>SUBTOTAL(103,$A$22:A53)</f>
        <v>32</v>
      </c>
      <c r="C53" s="15" t="s">
        <v>501</v>
      </c>
      <c r="D53" s="21">
        <v>952298.84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3">
        <v>0</v>
      </c>
      <c r="L53" s="21">
        <v>0</v>
      </c>
      <c r="M53" s="29">
        <v>249.72</v>
      </c>
      <c r="N53" s="29">
        <v>939336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0">
        <v>12962.84</v>
      </c>
      <c r="AD53" s="21">
        <v>0</v>
      </c>
      <c r="AE53" s="21">
        <v>0</v>
      </c>
      <c r="AF53" s="24" t="s">
        <v>262</v>
      </c>
      <c r="AG53" s="24">
        <v>2020</v>
      </c>
      <c r="AH53" s="25">
        <v>2020</v>
      </c>
      <c r="AT53" s="12" t="e">
        <f t="shared" si="5"/>
        <v>#N/A</v>
      </c>
      <c r="BW53" s="49"/>
      <c r="CA53" s="12" t="e">
        <f t="shared" si="4"/>
        <v>#N/A</v>
      </c>
      <c r="CB53" s="69" t="s">
        <v>1080</v>
      </c>
      <c r="CC53" s="69">
        <v>1093</v>
      </c>
    </row>
    <row r="54" spans="1:81" ht="61.5" x14ac:dyDescent="0.85">
      <c r="A54" s="12">
        <v>1</v>
      </c>
      <c r="B54" s="45">
        <f>SUBTOTAL(103,$A$22:A54)</f>
        <v>33</v>
      </c>
      <c r="C54" s="15" t="s">
        <v>502</v>
      </c>
      <c r="D54" s="21">
        <v>2602788.06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3">
        <v>0</v>
      </c>
      <c r="L54" s="21">
        <v>0</v>
      </c>
      <c r="M54" s="29">
        <v>1512.41</v>
      </c>
      <c r="N54" s="29">
        <v>2567359.87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9">
        <v>35428.19</v>
      </c>
      <c r="AD54" s="21">
        <v>0</v>
      </c>
      <c r="AE54" s="21">
        <v>0</v>
      </c>
      <c r="AF54" s="24" t="s">
        <v>262</v>
      </c>
      <c r="AG54" s="24">
        <v>2020</v>
      </c>
      <c r="AH54" s="25">
        <v>2020</v>
      </c>
      <c r="AT54" s="12" t="e">
        <f t="shared" si="5"/>
        <v>#N/A</v>
      </c>
      <c r="BW54" s="49"/>
      <c r="CA54" s="12">
        <f t="shared" si="4"/>
        <v>1603.24</v>
      </c>
      <c r="CB54" s="69" t="s">
        <v>1494</v>
      </c>
      <c r="CC54" s="69">
        <v>1004.3</v>
      </c>
    </row>
    <row r="55" spans="1:81" ht="61.5" x14ac:dyDescent="0.85">
      <c r="A55" s="12">
        <v>1</v>
      </c>
      <c r="B55" s="45">
        <f>SUBTOTAL(103,$A$22:A55)</f>
        <v>34</v>
      </c>
      <c r="C55" s="15" t="s">
        <v>503</v>
      </c>
      <c r="D55" s="21">
        <v>4237431.1099999994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3">
        <v>0</v>
      </c>
      <c r="L55" s="21">
        <v>0</v>
      </c>
      <c r="M55" s="29">
        <v>1812</v>
      </c>
      <c r="N55" s="29">
        <v>4179750.55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9">
        <v>57680.56</v>
      </c>
      <c r="AD55" s="21">
        <v>0</v>
      </c>
      <c r="AE55" s="21">
        <v>0</v>
      </c>
      <c r="AF55" s="24" t="s">
        <v>262</v>
      </c>
      <c r="AG55" s="24">
        <v>2020</v>
      </c>
      <c r="AH55" s="25">
        <v>2020</v>
      </c>
      <c r="AT55" s="12" t="e">
        <f t="shared" si="5"/>
        <v>#N/A</v>
      </c>
      <c r="BW55" s="49"/>
      <c r="CA55" s="12">
        <f t="shared" si="4"/>
        <v>2070.63</v>
      </c>
      <c r="CB55" s="69" t="s">
        <v>1480</v>
      </c>
      <c r="CC55" s="69">
        <v>334.8</v>
      </c>
    </row>
    <row r="56" spans="1:81" ht="61.5" x14ac:dyDescent="0.85">
      <c r="A56" s="12">
        <v>1</v>
      </c>
      <c r="B56" s="45">
        <f>SUBTOTAL(103,$A$22:A56)</f>
        <v>35</v>
      </c>
      <c r="C56" s="15" t="s">
        <v>504</v>
      </c>
      <c r="D56" s="21">
        <v>2474623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3">
        <v>0</v>
      </c>
      <c r="L56" s="21">
        <v>0</v>
      </c>
      <c r="M56" s="29">
        <v>767</v>
      </c>
      <c r="N56" s="29">
        <v>2474623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4" t="s">
        <v>262</v>
      </c>
      <c r="AG56" s="24">
        <v>2020</v>
      </c>
      <c r="AH56" s="25" t="s">
        <v>262</v>
      </c>
      <c r="AT56" s="12" t="e">
        <f t="shared" si="5"/>
        <v>#N/A</v>
      </c>
      <c r="BW56" s="49"/>
      <c r="CA56" s="12" t="e">
        <f t="shared" si="4"/>
        <v>#N/A</v>
      </c>
      <c r="CB56" s="69" t="s">
        <v>1492</v>
      </c>
      <c r="CC56" s="69">
        <v>1585</v>
      </c>
    </row>
    <row r="57" spans="1:81" ht="61.5" x14ac:dyDescent="0.85">
      <c r="A57" s="12">
        <v>1</v>
      </c>
      <c r="B57" s="45">
        <f>SUBTOTAL(103,$A$22:A57)</f>
        <v>36</v>
      </c>
      <c r="C57" s="15" t="s">
        <v>505</v>
      </c>
      <c r="D57" s="21">
        <v>3215346.54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3">
        <v>0</v>
      </c>
      <c r="L57" s="21">
        <v>0</v>
      </c>
      <c r="M57" s="29">
        <v>976</v>
      </c>
      <c r="N57" s="29">
        <v>3171578.75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9">
        <v>43767.79</v>
      </c>
      <c r="AD57" s="21">
        <v>0</v>
      </c>
      <c r="AE57" s="21">
        <v>0</v>
      </c>
      <c r="AF57" s="24" t="s">
        <v>262</v>
      </c>
      <c r="AG57" s="24">
        <v>2020</v>
      </c>
      <c r="AH57" s="25">
        <v>2020</v>
      </c>
      <c r="AT57" s="12" t="e">
        <f t="shared" si="5"/>
        <v>#N/A</v>
      </c>
      <c r="BW57" s="49"/>
      <c r="CA57" s="12">
        <f t="shared" si="4"/>
        <v>1000</v>
      </c>
      <c r="CB57" s="69" t="s">
        <v>1481</v>
      </c>
      <c r="CC57" s="69">
        <v>543.6</v>
      </c>
    </row>
    <row r="58" spans="1:81" ht="61.5" x14ac:dyDescent="0.85">
      <c r="A58" s="12">
        <v>1</v>
      </c>
      <c r="B58" s="45">
        <f>SUBTOTAL(103,$A$22:A58)</f>
        <v>37</v>
      </c>
      <c r="C58" s="15" t="s">
        <v>506</v>
      </c>
      <c r="D58" s="21">
        <v>2336593.7599999998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3">
        <v>0</v>
      </c>
      <c r="L58" s="21">
        <v>0</v>
      </c>
      <c r="M58" s="29">
        <v>579</v>
      </c>
      <c r="N58" s="29">
        <v>2304787.69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9">
        <v>31806.07</v>
      </c>
      <c r="AD58" s="21">
        <v>0</v>
      </c>
      <c r="AE58" s="21">
        <v>0</v>
      </c>
      <c r="AF58" s="24" t="s">
        <v>262</v>
      </c>
      <c r="AG58" s="24">
        <v>2020</v>
      </c>
      <c r="AH58" s="25">
        <v>2020</v>
      </c>
      <c r="AT58" s="12" t="e">
        <f t="shared" si="5"/>
        <v>#N/A</v>
      </c>
      <c r="BW58" s="49"/>
      <c r="CA58" s="12">
        <f t="shared" si="4"/>
        <v>600</v>
      </c>
      <c r="CB58" s="69" t="s">
        <v>431</v>
      </c>
      <c r="CC58" s="69">
        <v>603.71</v>
      </c>
    </row>
    <row r="59" spans="1:81" ht="61.5" x14ac:dyDescent="0.85">
      <c r="A59" s="12">
        <v>1</v>
      </c>
      <c r="B59" s="45">
        <f>SUBTOTAL(103,$A$22:A59)</f>
        <v>38</v>
      </c>
      <c r="C59" s="15" t="s">
        <v>507</v>
      </c>
      <c r="D59" s="21">
        <v>2470286.52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3">
        <v>0</v>
      </c>
      <c r="L59" s="21">
        <v>0</v>
      </c>
      <c r="M59" s="29">
        <v>767</v>
      </c>
      <c r="N59" s="29">
        <v>2351994.85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104">
        <v>32457.53</v>
      </c>
      <c r="AD59" s="104">
        <v>85834.14</v>
      </c>
      <c r="AE59" s="21">
        <v>0</v>
      </c>
      <c r="AF59" s="24">
        <v>2020</v>
      </c>
      <c r="AG59" s="24">
        <v>2020</v>
      </c>
      <c r="AH59" s="25">
        <v>2020</v>
      </c>
      <c r="AT59" s="12" t="e">
        <f t="shared" si="5"/>
        <v>#N/A</v>
      </c>
      <c r="BW59" s="49"/>
      <c r="CA59" s="12" t="e">
        <f t="shared" si="4"/>
        <v>#N/A</v>
      </c>
      <c r="CB59" s="69" t="s">
        <v>432</v>
      </c>
      <c r="CC59" s="69">
        <v>588.4</v>
      </c>
    </row>
    <row r="60" spans="1:81" ht="61.5" x14ac:dyDescent="0.85">
      <c r="A60" s="12">
        <v>1</v>
      </c>
      <c r="B60" s="45">
        <f>SUBTOTAL(103,$A$22:A60)</f>
        <v>39</v>
      </c>
      <c r="C60" s="15" t="s">
        <v>508</v>
      </c>
      <c r="D60" s="21">
        <v>2594696.8800000004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3">
        <v>0</v>
      </c>
      <c r="L60" s="21">
        <v>0</v>
      </c>
      <c r="M60" s="29">
        <v>812</v>
      </c>
      <c r="N60" s="29">
        <v>2559377.4700000002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9">
        <v>35319.410000000003</v>
      </c>
      <c r="AD60" s="21">
        <v>0</v>
      </c>
      <c r="AE60" s="21">
        <v>0</v>
      </c>
      <c r="AF60" s="24" t="s">
        <v>262</v>
      </c>
      <c r="AG60" s="24">
        <v>2020</v>
      </c>
      <c r="AH60" s="25">
        <v>2020</v>
      </c>
      <c r="AT60" s="12" t="e">
        <f t="shared" si="5"/>
        <v>#N/A</v>
      </c>
      <c r="BW60" s="49"/>
      <c r="CA60" s="12">
        <f t="shared" si="4"/>
        <v>800</v>
      </c>
      <c r="CB60" s="69" t="s">
        <v>434</v>
      </c>
      <c r="CC60" s="69">
        <v>577</v>
      </c>
    </row>
    <row r="61" spans="1:81" ht="61.5" x14ac:dyDescent="0.85">
      <c r="A61" s="12">
        <v>1</v>
      </c>
      <c r="B61" s="45">
        <f>SUBTOTAL(103,$A$22:A61)</f>
        <v>40</v>
      </c>
      <c r="C61" s="15" t="s">
        <v>509</v>
      </c>
      <c r="D61" s="21">
        <v>3746791.29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52">
        <v>0</v>
      </c>
      <c r="L61" s="21">
        <v>0</v>
      </c>
      <c r="M61" s="29">
        <v>899</v>
      </c>
      <c r="N61" s="29">
        <v>3608250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0">
        <v>49793.85</v>
      </c>
      <c r="AD61" s="29">
        <v>88747.44</v>
      </c>
      <c r="AE61" s="21">
        <v>0</v>
      </c>
      <c r="AF61" s="24">
        <v>2020</v>
      </c>
      <c r="AG61" s="24">
        <v>2020</v>
      </c>
      <c r="AH61" s="24">
        <v>2020</v>
      </c>
      <c r="AT61" s="12" t="e">
        <f t="shared" si="5"/>
        <v>#N/A</v>
      </c>
      <c r="BW61" s="49"/>
      <c r="CA61" s="12" t="e">
        <f t="shared" si="4"/>
        <v>#N/A</v>
      </c>
      <c r="CB61" s="69" t="s">
        <v>1107</v>
      </c>
      <c r="CC61" s="69">
        <v>633.34</v>
      </c>
    </row>
    <row r="62" spans="1:81" ht="61.5" x14ac:dyDescent="0.85">
      <c r="A62" s="12">
        <v>1</v>
      </c>
      <c r="B62" s="45">
        <f>SUBTOTAL(103,$A$22:A62)</f>
        <v>41</v>
      </c>
      <c r="C62" s="15" t="s">
        <v>511</v>
      </c>
      <c r="D62" s="21">
        <v>2867076.98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3">
        <v>0</v>
      </c>
      <c r="L62" s="21">
        <v>0</v>
      </c>
      <c r="M62" s="29">
        <v>1400</v>
      </c>
      <c r="N62" s="29">
        <v>2828049.89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9">
        <v>39027.089999999997</v>
      </c>
      <c r="AD62" s="21">
        <v>0</v>
      </c>
      <c r="AE62" s="21">
        <v>0</v>
      </c>
      <c r="AF62" s="24" t="s">
        <v>262</v>
      </c>
      <c r="AG62" s="24">
        <v>2020</v>
      </c>
      <c r="AH62" s="25">
        <v>2020</v>
      </c>
      <c r="AT62" s="12" t="e">
        <f t="shared" si="5"/>
        <v>#N/A</v>
      </c>
      <c r="BW62" s="49"/>
      <c r="CA62" s="12">
        <f t="shared" si="4"/>
        <v>1180.0999999999999</v>
      </c>
      <c r="CB62" s="69" t="s">
        <v>739</v>
      </c>
      <c r="CC62" s="69">
        <v>1375.9</v>
      </c>
    </row>
    <row r="63" spans="1:81" ht="61.5" x14ac:dyDescent="0.85">
      <c r="A63" s="12">
        <v>1</v>
      </c>
      <c r="B63" s="45">
        <f>SUBTOTAL(103,$A$22:A63)</f>
        <v>42</v>
      </c>
      <c r="C63" s="15" t="s">
        <v>512</v>
      </c>
      <c r="D63" s="21">
        <v>62259.5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3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9">
        <v>62259.5</v>
      </c>
      <c r="AE63" s="21">
        <v>0</v>
      </c>
      <c r="AF63" s="24">
        <v>2020</v>
      </c>
      <c r="AG63" s="24" t="s">
        <v>262</v>
      </c>
      <c r="AH63" s="24" t="s">
        <v>262</v>
      </c>
      <c r="AT63" s="12" t="e">
        <f t="shared" si="5"/>
        <v>#N/A</v>
      </c>
      <c r="BW63" s="49"/>
      <c r="CA63" s="12" t="e">
        <f t="shared" si="4"/>
        <v>#N/A</v>
      </c>
      <c r="CB63" s="69" t="s">
        <v>1123</v>
      </c>
      <c r="CC63" s="69">
        <v>1206.22</v>
      </c>
    </row>
    <row r="64" spans="1:81" ht="61.5" x14ac:dyDescent="0.85">
      <c r="A64" s="12">
        <v>1</v>
      </c>
      <c r="B64" s="45">
        <f>SUBTOTAL(103,$A$22:A64)</f>
        <v>43</v>
      </c>
      <c r="C64" s="15" t="s">
        <v>1325</v>
      </c>
      <c r="D64" s="21">
        <v>605681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3">
        <v>0</v>
      </c>
      <c r="L64" s="21">
        <v>0</v>
      </c>
      <c r="M64" s="29">
        <v>305.76</v>
      </c>
      <c r="N64" s="29">
        <v>597436.38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9">
        <v>8244.6200000000008</v>
      </c>
      <c r="AD64" s="21">
        <v>0</v>
      </c>
      <c r="AE64" s="21">
        <v>0</v>
      </c>
      <c r="AF64" s="24" t="s">
        <v>262</v>
      </c>
      <c r="AG64" s="24">
        <v>2020</v>
      </c>
      <c r="AH64" s="25">
        <v>2020</v>
      </c>
      <c r="BW64" s="49"/>
      <c r="CA64" s="12">
        <f t="shared" si="4"/>
        <v>334.02</v>
      </c>
      <c r="CB64" s="69" t="s">
        <v>1126</v>
      </c>
      <c r="CC64" s="69">
        <v>1137.3</v>
      </c>
    </row>
    <row r="65" spans="1:81" ht="61.5" x14ac:dyDescent="0.85">
      <c r="A65" s="12">
        <v>1</v>
      </c>
      <c r="B65" s="45">
        <f>SUBTOTAL(103,$A$22:A65)</f>
        <v>44</v>
      </c>
      <c r="C65" s="15" t="s">
        <v>1327</v>
      </c>
      <c r="D65" s="21">
        <v>3492157.8499999996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3">
        <v>0</v>
      </c>
      <c r="L65" s="21">
        <v>0</v>
      </c>
      <c r="M65" s="29">
        <v>804</v>
      </c>
      <c r="N65" s="29">
        <v>3444622.07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9">
        <v>47535.78</v>
      </c>
      <c r="AD65" s="21">
        <v>0</v>
      </c>
      <c r="AE65" s="21">
        <v>0</v>
      </c>
      <c r="AF65" s="24" t="s">
        <v>262</v>
      </c>
      <c r="AG65" s="24">
        <v>2020</v>
      </c>
      <c r="AH65" s="25">
        <v>2020</v>
      </c>
      <c r="BW65" s="49"/>
      <c r="CA65" s="12">
        <f t="shared" si="4"/>
        <v>789</v>
      </c>
      <c r="CB65" s="69" t="s">
        <v>368</v>
      </c>
      <c r="CC65" s="69">
        <v>386.2</v>
      </c>
    </row>
    <row r="66" spans="1:81" ht="61.5" x14ac:dyDescent="0.85">
      <c r="A66" s="12">
        <v>1</v>
      </c>
      <c r="B66" s="45">
        <f>SUBTOTAL(103,$A$22:A66)</f>
        <v>45</v>
      </c>
      <c r="C66" s="15" t="s">
        <v>1055</v>
      </c>
      <c r="D66" s="21">
        <v>4195168.8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53">
        <v>3</v>
      </c>
      <c r="L66" s="29">
        <v>4195168.8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4" t="s">
        <v>262</v>
      </c>
      <c r="AG66" s="24">
        <v>2020</v>
      </c>
      <c r="AH66" s="25" t="s">
        <v>262</v>
      </c>
      <c r="BW66" s="49"/>
      <c r="CA66" s="12" t="e">
        <f t="shared" si="4"/>
        <v>#N/A</v>
      </c>
      <c r="CB66" s="69" t="s">
        <v>1134</v>
      </c>
      <c r="CC66" s="69">
        <v>540.5</v>
      </c>
    </row>
    <row r="67" spans="1:81" ht="61.5" x14ac:dyDescent="0.85">
      <c r="A67" s="12">
        <v>1</v>
      </c>
      <c r="B67" s="45">
        <f>SUBTOTAL(103,$A$22:A67)</f>
        <v>46</v>
      </c>
      <c r="C67" s="15" t="s">
        <v>1056</v>
      </c>
      <c r="D67" s="21">
        <v>11667617.030000001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3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9">
        <v>6500</v>
      </c>
      <c r="R67" s="29">
        <v>11496038.65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9">
        <v>171578.38</v>
      </c>
      <c r="AD67" s="21">
        <v>0</v>
      </c>
      <c r="AE67" s="21">
        <v>0</v>
      </c>
      <c r="AF67" s="24" t="s">
        <v>262</v>
      </c>
      <c r="AG67" s="24">
        <v>2020</v>
      </c>
      <c r="AH67" s="25">
        <v>2020</v>
      </c>
      <c r="BW67" s="49"/>
      <c r="CA67" s="12" t="e">
        <f t="shared" si="4"/>
        <v>#N/A</v>
      </c>
      <c r="CB67" s="69" t="s">
        <v>1135</v>
      </c>
      <c r="CC67" s="69">
        <v>603.5</v>
      </c>
    </row>
    <row r="68" spans="1:81" ht="61.5" x14ac:dyDescent="0.85">
      <c r="A68" s="12">
        <v>1</v>
      </c>
      <c r="B68" s="45">
        <f>SUBTOTAL(103,$A$22:A68)</f>
        <v>47</v>
      </c>
      <c r="C68" s="15" t="s">
        <v>1057</v>
      </c>
      <c r="D68" s="21">
        <v>7273505.4900000002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3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9">
        <v>3852.16</v>
      </c>
      <c r="R68" s="29">
        <v>7166544.8100000005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0">
        <v>106960.68</v>
      </c>
      <c r="AD68" s="21">
        <v>0</v>
      </c>
      <c r="AE68" s="21">
        <v>0</v>
      </c>
      <c r="AF68" s="24" t="s">
        <v>262</v>
      </c>
      <c r="AG68" s="24">
        <v>2020</v>
      </c>
      <c r="AH68" s="25">
        <v>2020</v>
      </c>
      <c r="BW68" s="49"/>
      <c r="CA68" s="12" t="e">
        <f t="shared" si="4"/>
        <v>#N/A</v>
      </c>
      <c r="CB68" s="69" t="s">
        <v>1136</v>
      </c>
      <c r="CC68" s="69">
        <v>1650</v>
      </c>
    </row>
    <row r="69" spans="1:81" ht="61.5" x14ac:dyDescent="0.85">
      <c r="A69" s="12">
        <v>1</v>
      </c>
      <c r="B69" s="45">
        <f>SUBTOTAL(103,$A$22:A69)</f>
        <v>48</v>
      </c>
      <c r="C69" s="15" t="s">
        <v>1059</v>
      </c>
      <c r="D69" s="21">
        <v>726648.72000000009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3">
        <v>0</v>
      </c>
      <c r="L69" s="21">
        <v>0</v>
      </c>
      <c r="M69" s="29">
        <v>206.2</v>
      </c>
      <c r="N69" s="29">
        <v>726648.72000000009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4" t="s">
        <v>262</v>
      </c>
      <c r="AG69" s="24">
        <v>2020</v>
      </c>
      <c r="AH69" s="24" t="s">
        <v>262</v>
      </c>
      <c r="BW69" s="49"/>
      <c r="CA69" s="12">
        <f t="shared" si="4"/>
        <v>218.8</v>
      </c>
      <c r="CB69" s="69" t="s">
        <v>1143</v>
      </c>
      <c r="CC69" s="69">
        <v>1264.96</v>
      </c>
    </row>
    <row r="70" spans="1:81" ht="61.5" x14ac:dyDescent="0.85">
      <c r="A70" s="12">
        <v>1</v>
      </c>
      <c r="B70" s="45">
        <f>SUBTOTAL(103,$A$22:A70)</f>
        <v>49</v>
      </c>
      <c r="C70" s="15" t="s">
        <v>1060</v>
      </c>
      <c r="D70" s="21">
        <v>3306287.7600000002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3">
        <v>0</v>
      </c>
      <c r="L70" s="21">
        <v>0</v>
      </c>
      <c r="M70" s="29">
        <v>916</v>
      </c>
      <c r="N70" s="29">
        <v>3257667.08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9">
        <v>48620.68</v>
      </c>
      <c r="AD70" s="21">
        <v>0</v>
      </c>
      <c r="AE70" s="21">
        <v>0</v>
      </c>
      <c r="AF70" s="24" t="s">
        <v>262</v>
      </c>
      <c r="AG70" s="24">
        <v>2020</v>
      </c>
      <c r="AH70" s="25">
        <v>2020</v>
      </c>
      <c r="BW70" s="49"/>
      <c r="CA70" s="12">
        <f t="shared" si="4"/>
        <v>912.27</v>
      </c>
      <c r="CB70" s="69" t="s">
        <v>1144</v>
      </c>
      <c r="CC70" s="69">
        <v>781</v>
      </c>
    </row>
    <row r="71" spans="1:81" ht="61.5" x14ac:dyDescent="0.85">
      <c r="A71" s="12">
        <v>1</v>
      </c>
      <c r="B71" s="45">
        <f>SUBTOTAL(103,$A$22:A71)</f>
        <v>50</v>
      </c>
      <c r="C71" s="15" t="s">
        <v>1062</v>
      </c>
      <c r="D71" s="21">
        <v>4193947.02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3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9">
        <v>4132272.85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9">
        <v>61674.17</v>
      </c>
      <c r="AD71" s="21">
        <v>0</v>
      </c>
      <c r="AE71" s="21">
        <v>0</v>
      </c>
      <c r="AF71" s="24" t="s">
        <v>262</v>
      </c>
      <c r="AG71" s="24">
        <v>2020</v>
      </c>
      <c r="AH71" s="25">
        <v>2020</v>
      </c>
      <c r="BW71" s="49"/>
      <c r="CA71" s="12" t="e">
        <f t="shared" si="4"/>
        <v>#N/A</v>
      </c>
      <c r="CB71" s="69" t="s">
        <v>1147</v>
      </c>
      <c r="CC71" s="69">
        <v>1174.18</v>
      </c>
    </row>
    <row r="72" spans="1:81" ht="61.5" x14ac:dyDescent="0.85">
      <c r="A72" s="12">
        <v>1</v>
      </c>
      <c r="B72" s="45">
        <f>SUBTOTAL(103,$A$22:A72)</f>
        <v>51</v>
      </c>
      <c r="C72" s="15" t="s">
        <v>1063</v>
      </c>
      <c r="D72" s="21">
        <v>3323174.92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3">
        <v>0</v>
      </c>
      <c r="L72" s="21">
        <v>0</v>
      </c>
      <c r="M72" s="21">
        <v>945.1</v>
      </c>
      <c r="N72" s="21">
        <v>3195303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9">
        <v>47689.9</v>
      </c>
      <c r="AD72" s="29">
        <v>80182.02</v>
      </c>
      <c r="AE72" s="21">
        <v>0</v>
      </c>
      <c r="AF72" s="24">
        <v>2020</v>
      </c>
      <c r="AG72" s="24">
        <v>2020</v>
      </c>
      <c r="AH72" s="25">
        <v>2020</v>
      </c>
      <c r="BW72" s="49"/>
      <c r="CA72" s="12" t="e">
        <f t="shared" si="4"/>
        <v>#N/A</v>
      </c>
      <c r="CB72" s="69" t="s">
        <v>1148</v>
      </c>
      <c r="CC72" s="69">
        <v>484</v>
      </c>
    </row>
    <row r="73" spans="1:81" ht="61.5" x14ac:dyDescent="0.85">
      <c r="A73" s="12">
        <v>1</v>
      </c>
      <c r="B73" s="45">
        <f>SUBTOTAL(103,$A$22:A73)</f>
        <v>52</v>
      </c>
      <c r="C73" s="15" t="s">
        <v>1064</v>
      </c>
      <c r="D73" s="21">
        <v>4024360.63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3">
        <v>0</v>
      </c>
      <c r="L73" s="21">
        <v>0</v>
      </c>
      <c r="M73" s="29">
        <v>967.44</v>
      </c>
      <c r="N73" s="29">
        <v>3965180.31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9">
        <v>59180.32</v>
      </c>
      <c r="AD73" s="21">
        <v>0</v>
      </c>
      <c r="AE73" s="21">
        <v>0</v>
      </c>
      <c r="AF73" s="24" t="s">
        <v>262</v>
      </c>
      <c r="AG73" s="24">
        <v>2020</v>
      </c>
      <c r="AH73" s="25">
        <v>2020</v>
      </c>
      <c r="BW73" s="49"/>
      <c r="CA73" s="12">
        <f t="shared" ref="CA73:CA104" si="6">VLOOKUP(C73,CB:CC,2,FALSE)</f>
        <v>979.44</v>
      </c>
      <c r="CB73" s="69" t="s">
        <v>1149</v>
      </c>
      <c r="CC73" s="69">
        <v>1161</v>
      </c>
    </row>
    <row r="74" spans="1:81" ht="61.5" x14ac:dyDescent="0.85">
      <c r="A74" s="12">
        <v>1</v>
      </c>
      <c r="B74" s="45">
        <f>SUBTOTAL(103,$A$22:A74)</f>
        <v>53</v>
      </c>
      <c r="C74" s="15" t="s">
        <v>1065</v>
      </c>
      <c r="D74" s="21">
        <v>2994194.1500000004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3">
        <v>0</v>
      </c>
      <c r="L74" s="21">
        <v>0</v>
      </c>
      <c r="M74" s="29">
        <v>717</v>
      </c>
      <c r="N74" s="104">
        <v>2950162.97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104">
        <v>44031.18</v>
      </c>
      <c r="AD74" s="21">
        <v>0</v>
      </c>
      <c r="AE74" s="21">
        <v>0</v>
      </c>
      <c r="AF74" s="24" t="s">
        <v>262</v>
      </c>
      <c r="AG74" s="24">
        <v>2020</v>
      </c>
      <c r="AH74" s="25">
        <v>2020</v>
      </c>
      <c r="BW74" s="49"/>
      <c r="CA74" s="12">
        <f t="shared" si="6"/>
        <v>730.17</v>
      </c>
      <c r="CB74" s="69" t="s">
        <v>1150</v>
      </c>
      <c r="CC74" s="69">
        <v>452.1</v>
      </c>
    </row>
    <row r="75" spans="1:81" ht="61.5" x14ac:dyDescent="0.85">
      <c r="A75" s="12">
        <v>1</v>
      </c>
      <c r="B75" s="45">
        <f>SUBTOTAL(103,$A$22:A75)</f>
        <v>54</v>
      </c>
      <c r="C75" s="15" t="s">
        <v>1067</v>
      </c>
      <c r="D75" s="21">
        <v>4839579.08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3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1085</v>
      </c>
      <c r="R75" s="21">
        <v>4768410.55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9">
        <v>71168.53</v>
      </c>
      <c r="AD75" s="21">
        <v>0</v>
      </c>
      <c r="AE75" s="21">
        <v>0</v>
      </c>
      <c r="AF75" s="24" t="s">
        <v>262</v>
      </c>
      <c r="AG75" s="24">
        <v>2020</v>
      </c>
      <c r="AH75" s="25">
        <v>2020</v>
      </c>
      <c r="BW75" s="49"/>
      <c r="CA75" s="12" t="e">
        <f t="shared" si="6"/>
        <v>#N/A</v>
      </c>
      <c r="CB75" s="69" t="s">
        <v>1151</v>
      </c>
      <c r="CC75" s="69">
        <v>992</v>
      </c>
    </row>
    <row r="76" spans="1:81" ht="61.5" x14ac:dyDescent="0.85">
      <c r="A76" s="12">
        <v>1</v>
      </c>
      <c r="B76" s="45">
        <f>SUBTOTAL(103,$A$22:A76)</f>
        <v>55</v>
      </c>
      <c r="C76" s="15" t="s">
        <v>1068</v>
      </c>
      <c r="D76" s="21">
        <v>1872015.22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3">
        <v>0</v>
      </c>
      <c r="L76" s="21">
        <v>0</v>
      </c>
      <c r="M76" s="29">
        <v>825</v>
      </c>
      <c r="N76" s="104">
        <v>1844486.26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104">
        <v>27528.959999999999</v>
      </c>
      <c r="AD76" s="21">
        <v>0</v>
      </c>
      <c r="AE76" s="21">
        <v>0</v>
      </c>
      <c r="AF76" s="24" t="s">
        <v>262</v>
      </c>
      <c r="AG76" s="24">
        <v>2020</v>
      </c>
      <c r="AH76" s="25">
        <v>2020</v>
      </c>
      <c r="BW76" s="49"/>
      <c r="CA76" s="12">
        <f t="shared" si="6"/>
        <v>874.18</v>
      </c>
      <c r="CB76" s="69" t="s">
        <v>611</v>
      </c>
      <c r="CC76" s="69">
        <v>796.1</v>
      </c>
    </row>
    <row r="77" spans="1:81" ht="61.5" x14ac:dyDescent="0.85">
      <c r="A77" s="12">
        <v>1</v>
      </c>
      <c r="B77" s="45">
        <f>SUBTOTAL(103,$A$22:A77)</f>
        <v>56</v>
      </c>
      <c r="C77" s="15" t="s">
        <v>1069</v>
      </c>
      <c r="D77" s="21">
        <v>2373016.2799999998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3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9">
        <v>558.45000000000005</v>
      </c>
      <c r="R77" s="29">
        <v>2338119.84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9">
        <v>34896.44</v>
      </c>
      <c r="AD77" s="21">
        <v>0</v>
      </c>
      <c r="AE77" s="21">
        <v>0</v>
      </c>
      <c r="AF77" s="24" t="s">
        <v>262</v>
      </c>
      <c r="AG77" s="24">
        <v>2020</v>
      </c>
      <c r="AH77" s="25">
        <v>2020</v>
      </c>
      <c r="BW77" s="49"/>
      <c r="CA77" s="12" t="e">
        <f t="shared" si="6"/>
        <v>#N/A</v>
      </c>
      <c r="CB77" s="69" t="s">
        <v>1139</v>
      </c>
      <c r="CC77" s="69">
        <v>1995.2</v>
      </c>
    </row>
    <row r="78" spans="1:81" ht="61.5" x14ac:dyDescent="0.85">
      <c r="A78" s="12">
        <v>1</v>
      </c>
      <c r="B78" s="45">
        <f>SUBTOTAL(103,$A$22:A78)</f>
        <v>57</v>
      </c>
      <c r="C78" s="15" t="s">
        <v>1070</v>
      </c>
      <c r="D78" s="21">
        <v>3249268.89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3">
        <v>0</v>
      </c>
      <c r="L78" s="21">
        <v>0</v>
      </c>
      <c r="M78" s="29">
        <v>1170.5999999999999</v>
      </c>
      <c r="N78" s="104">
        <v>3201486.7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104">
        <v>47782.19</v>
      </c>
      <c r="AD78" s="21">
        <v>0</v>
      </c>
      <c r="AE78" s="21">
        <v>0</v>
      </c>
      <c r="AF78" s="24" t="s">
        <v>262</v>
      </c>
      <c r="AG78" s="24">
        <v>2020</v>
      </c>
      <c r="AH78" s="25">
        <v>2020</v>
      </c>
      <c r="BW78" s="49"/>
      <c r="CA78" s="12">
        <f t="shared" si="6"/>
        <v>1200</v>
      </c>
      <c r="CB78" s="69" t="s">
        <v>1153</v>
      </c>
      <c r="CC78" s="69">
        <v>855</v>
      </c>
    </row>
    <row r="79" spans="1:81" ht="61.5" x14ac:dyDescent="0.85">
      <c r="A79" s="12">
        <v>1</v>
      </c>
      <c r="B79" s="45">
        <f>SUBTOTAL(103,$A$22:A79)</f>
        <v>58</v>
      </c>
      <c r="C79" s="15" t="s">
        <v>1071</v>
      </c>
      <c r="D79" s="21">
        <v>2561819.3000000003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3">
        <v>0</v>
      </c>
      <c r="L79" s="21">
        <v>0</v>
      </c>
      <c r="M79" s="29">
        <v>929</v>
      </c>
      <c r="N79" s="104">
        <v>2524146.41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104">
        <v>37672.89</v>
      </c>
      <c r="AD79" s="21">
        <v>0</v>
      </c>
      <c r="AE79" s="21">
        <v>0</v>
      </c>
      <c r="AF79" s="24" t="s">
        <v>262</v>
      </c>
      <c r="AG79" s="24">
        <v>2020</v>
      </c>
      <c r="AH79" s="25">
        <v>2020</v>
      </c>
      <c r="BW79" s="49"/>
      <c r="CA79" s="12">
        <f t="shared" si="6"/>
        <v>946</v>
      </c>
      <c r="CB79" s="69" t="s">
        <v>1141</v>
      </c>
      <c r="CC79" s="69">
        <v>1155.9000000000001</v>
      </c>
    </row>
    <row r="80" spans="1:81" ht="61.5" x14ac:dyDescent="0.85">
      <c r="A80" s="12">
        <v>1</v>
      </c>
      <c r="B80" s="45">
        <f>SUBTOTAL(103,$A$22:A80)</f>
        <v>59</v>
      </c>
      <c r="C80" s="15" t="s">
        <v>1072</v>
      </c>
      <c r="D80" s="21">
        <v>967510.08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3">
        <v>0</v>
      </c>
      <c r="L80" s="21">
        <v>0</v>
      </c>
      <c r="M80" s="29">
        <v>365</v>
      </c>
      <c r="N80" s="29">
        <v>953282.34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9">
        <v>14227.74</v>
      </c>
      <c r="AD80" s="21">
        <v>0</v>
      </c>
      <c r="AE80" s="21">
        <v>0</v>
      </c>
      <c r="AF80" s="24" t="s">
        <v>262</v>
      </c>
      <c r="AG80" s="24">
        <v>2020</v>
      </c>
      <c r="AH80" s="25">
        <v>2020</v>
      </c>
      <c r="BW80" s="49"/>
      <c r="CA80" s="12">
        <f t="shared" si="6"/>
        <v>365.5</v>
      </c>
      <c r="CB80" s="69" t="s">
        <v>645</v>
      </c>
      <c r="CC80" s="69">
        <v>1022</v>
      </c>
    </row>
    <row r="81" spans="1:81" ht="61.5" x14ac:dyDescent="0.85">
      <c r="A81" s="12">
        <v>1</v>
      </c>
      <c r="B81" s="45">
        <f>SUBTOTAL(103,$A$22:A81)</f>
        <v>60</v>
      </c>
      <c r="C81" s="15" t="s">
        <v>1073</v>
      </c>
      <c r="D81" s="21">
        <v>966024.86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3">
        <v>0</v>
      </c>
      <c r="L81" s="21">
        <v>0</v>
      </c>
      <c r="M81" s="29">
        <v>358</v>
      </c>
      <c r="N81" s="29">
        <v>951818.96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9">
        <v>14205.9</v>
      </c>
      <c r="AD81" s="21">
        <v>0</v>
      </c>
      <c r="AE81" s="21">
        <v>0</v>
      </c>
      <c r="AF81" s="24" t="s">
        <v>262</v>
      </c>
      <c r="AG81" s="24">
        <v>2020</v>
      </c>
      <c r="AH81" s="25">
        <v>2020</v>
      </c>
      <c r="BW81" s="49"/>
      <c r="CA81" s="12">
        <f t="shared" si="6"/>
        <v>365.5</v>
      </c>
      <c r="CB81" s="69" t="s">
        <v>1154</v>
      </c>
      <c r="CC81" s="69">
        <v>407.8</v>
      </c>
    </row>
    <row r="82" spans="1:81" ht="61.5" x14ac:dyDescent="0.85">
      <c r="A82" s="12">
        <v>1</v>
      </c>
      <c r="B82" s="45">
        <f>SUBTOTAL(103,$A$22:A82)</f>
        <v>61</v>
      </c>
      <c r="C82" s="15" t="s">
        <v>1074</v>
      </c>
      <c r="D82" s="21">
        <v>2880785.14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53">
        <v>2</v>
      </c>
      <c r="L82" s="29">
        <v>2880785.14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4" t="s">
        <v>262</v>
      </c>
      <c r="AG82" s="24">
        <v>2020</v>
      </c>
      <c r="AH82" s="25" t="s">
        <v>262</v>
      </c>
      <c r="BW82" s="49"/>
      <c r="CA82" s="12" t="e">
        <f t="shared" si="6"/>
        <v>#N/A</v>
      </c>
      <c r="CB82" s="69" t="s">
        <v>1155</v>
      </c>
      <c r="CC82" s="69">
        <v>953.5</v>
      </c>
    </row>
    <row r="83" spans="1:81" ht="61.5" x14ac:dyDescent="0.85">
      <c r="A83" s="12">
        <v>1</v>
      </c>
      <c r="B83" s="45">
        <f>SUBTOTAL(103,$A$22:A83)</f>
        <v>62</v>
      </c>
      <c r="C83" s="15" t="s">
        <v>1075</v>
      </c>
      <c r="D83" s="21">
        <v>3859190.52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53">
        <v>2</v>
      </c>
      <c r="L83" s="29">
        <v>3859190.52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24" t="s">
        <v>262</v>
      </c>
      <c r="AG83" s="24">
        <v>2020</v>
      </c>
      <c r="AH83" s="25" t="s">
        <v>262</v>
      </c>
      <c r="BW83" s="49"/>
      <c r="CA83" s="12" t="e">
        <f t="shared" si="6"/>
        <v>#N/A</v>
      </c>
      <c r="CB83" s="69" t="s">
        <v>1163</v>
      </c>
      <c r="CC83" s="69">
        <v>738.92</v>
      </c>
    </row>
    <row r="84" spans="1:81" ht="61.5" x14ac:dyDescent="0.85">
      <c r="A84" s="12">
        <v>1</v>
      </c>
      <c r="B84" s="45">
        <f>SUBTOTAL(103,$A$22:A84)</f>
        <v>63</v>
      </c>
      <c r="C84" s="15" t="s">
        <v>1076</v>
      </c>
      <c r="D84" s="21">
        <v>216770.67</v>
      </c>
      <c r="E84" s="104">
        <v>87007.41</v>
      </c>
      <c r="F84" s="21">
        <v>0</v>
      </c>
      <c r="G84" s="21">
        <v>0</v>
      </c>
      <c r="H84" s="104">
        <v>126575.53</v>
      </c>
      <c r="I84" s="21">
        <v>0</v>
      </c>
      <c r="J84" s="21">
        <v>0</v>
      </c>
      <c r="K84" s="23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3187.73</v>
      </c>
      <c r="AD84" s="21">
        <v>0</v>
      </c>
      <c r="AE84" s="21">
        <v>0</v>
      </c>
      <c r="AF84" s="24" t="s">
        <v>262</v>
      </c>
      <c r="AG84" s="24">
        <v>2020</v>
      </c>
      <c r="AH84" s="25">
        <v>2020</v>
      </c>
      <c r="BW84" s="49"/>
      <c r="CA84" s="12" t="e">
        <f t="shared" si="6"/>
        <v>#N/A</v>
      </c>
      <c r="CB84" s="69" t="s">
        <v>1489</v>
      </c>
      <c r="CC84" s="69">
        <v>275.39999999999998</v>
      </c>
    </row>
    <row r="85" spans="1:81" ht="61.5" x14ac:dyDescent="0.85">
      <c r="A85" s="12">
        <v>1</v>
      </c>
      <c r="B85" s="45">
        <f>SUBTOTAL(103,$A$22:A85)</f>
        <v>64</v>
      </c>
      <c r="C85" s="15" t="s">
        <v>1082</v>
      </c>
      <c r="D85" s="21">
        <v>3764827.4299999997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3">
        <v>0</v>
      </c>
      <c r="L85" s="21">
        <v>0</v>
      </c>
      <c r="M85" s="29">
        <v>1174</v>
      </c>
      <c r="N85" s="29">
        <v>3713580.03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9">
        <v>51247.4</v>
      </c>
      <c r="AD85" s="21">
        <v>0</v>
      </c>
      <c r="AE85" s="21">
        <v>0</v>
      </c>
      <c r="AF85" s="24" t="s">
        <v>262</v>
      </c>
      <c r="AG85" s="24">
        <v>2020</v>
      </c>
      <c r="AH85" s="25">
        <v>2020</v>
      </c>
      <c r="BW85" s="49"/>
      <c r="CA85" s="12">
        <f t="shared" si="6"/>
        <v>1124.75</v>
      </c>
      <c r="CB85" s="69" t="s">
        <v>1499</v>
      </c>
      <c r="CC85" s="69">
        <v>344.5</v>
      </c>
    </row>
    <row r="86" spans="1:81" ht="61.5" x14ac:dyDescent="0.85">
      <c r="A86" s="12">
        <v>1</v>
      </c>
      <c r="B86" s="45">
        <f>SUBTOTAL(103,$A$22:A86)</f>
        <v>65</v>
      </c>
      <c r="C86" s="15" t="s">
        <v>1083</v>
      </c>
      <c r="D86" s="21">
        <v>3712372.02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3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9">
        <v>820</v>
      </c>
      <c r="R86" s="29">
        <v>3657509.38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9">
        <v>54862.64</v>
      </c>
      <c r="AD86" s="21">
        <v>0</v>
      </c>
      <c r="AE86" s="21">
        <v>0</v>
      </c>
      <c r="AF86" s="24" t="s">
        <v>262</v>
      </c>
      <c r="AG86" s="24">
        <v>2020</v>
      </c>
      <c r="AH86" s="25">
        <v>2020</v>
      </c>
      <c r="BW86" s="49"/>
      <c r="CA86" s="12" t="e">
        <f t="shared" si="6"/>
        <v>#N/A</v>
      </c>
      <c r="CB86" s="69" t="s">
        <v>1171</v>
      </c>
      <c r="CC86" s="69">
        <v>374.3</v>
      </c>
    </row>
    <row r="87" spans="1:81" ht="61.5" x14ac:dyDescent="0.85">
      <c r="A87" s="12">
        <v>1</v>
      </c>
      <c r="B87" s="45">
        <f>SUBTOTAL(103,$A$22:A87)</f>
        <v>66</v>
      </c>
      <c r="C87" s="15" t="s">
        <v>1084</v>
      </c>
      <c r="D87" s="21">
        <v>1900391.55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3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9">
        <v>516</v>
      </c>
      <c r="R87" s="29">
        <v>1872306.95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9">
        <v>28084.6</v>
      </c>
      <c r="AD87" s="21">
        <v>0</v>
      </c>
      <c r="AE87" s="21">
        <v>0</v>
      </c>
      <c r="AF87" s="24" t="s">
        <v>262</v>
      </c>
      <c r="AG87" s="24">
        <v>2020</v>
      </c>
      <c r="AH87" s="25">
        <v>2020</v>
      </c>
      <c r="BW87" s="49"/>
      <c r="CA87" s="12" t="e">
        <f t="shared" si="6"/>
        <v>#N/A</v>
      </c>
      <c r="CB87" s="69" t="s">
        <v>1482</v>
      </c>
      <c r="CC87" s="69">
        <v>329.1</v>
      </c>
    </row>
    <row r="88" spans="1:81" ht="61.5" x14ac:dyDescent="0.85">
      <c r="A88" s="12">
        <v>1</v>
      </c>
      <c r="B88" s="45">
        <f>SUBTOTAL(103,$A$22:A88)</f>
        <v>67</v>
      </c>
      <c r="C88" s="15" t="s">
        <v>1085</v>
      </c>
      <c r="D88" s="21">
        <v>2106147.9500000002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3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9">
        <v>559</v>
      </c>
      <c r="R88" s="29">
        <v>2075022.61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9">
        <v>31125.34</v>
      </c>
      <c r="AD88" s="21">
        <v>0</v>
      </c>
      <c r="AE88" s="21">
        <v>0</v>
      </c>
      <c r="AF88" s="24" t="s">
        <v>262</v>
      </c>
      <c r="AG88" s="24">
        <v>2020</v>
      </c>
      <c r="AH88" s="25">
        <v>2020</v>
      </c>
      <c r="BW88" s="49"/>
      <c r="CA88" s="12" t="e">
        <f t="shared" si="6"/>
        <v>#N/A</v>
      </c>
      <c r="CB88" s="69" t="s">
        <v>1483</v>
      </c>
      <c r="CC88" s="69">
        <v>611</v>
      </c>
    </row>
    <row r="89" spans="1:81" ht="61.5" x14ac:dyDescent="0.85">
      <c r="A89" s="12">
        <v>1</v>
      </c>
      <c r="B89" s="45">
        <f>SUBTOTAL(103,$A$22:A89)</f>
        <v>68</v>
      </c>
      <c r="C89" s="15" t="s">
        <v>1086</v>
      </c>
      <c r="D89" s="21">
        <v>2813385.7399999998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3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9">
        <v>1522.8</v>
      </c>
      <c r="R89" s="29">
        <v>2771808.61</v>
      </c>
      <c r="S89" s="21">
        <v>0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9">
        <v>41577.129999999997</v>
      </c>
      <c r="AD89" s="21">
        <v>0</v>
      </c>
      <c r="AE89" s="21">
        <v>0</v>
      </c>
      <c r="AF89" s="24" t="s">
        <v>262</v>
      </c>
      <c r="AG89" s="24">
        <v>2020</v>
      </c>
      <c r="AH89" s="25">
        <v>2020</v>
      </c>
      <c r="BW89" s="49"/>
      <c r="CA89" s="12" t="e">
        <f t="shared" si="6"/>
        <v>#N/A</v>
      </c>
      <c r="CB89" s="69" t="s">
        <v>1497</v>
      </c>
      <c r="CC89" s="69">
        <v>606</v>
      </c>
    </row>
    <row r="90" spans="1:81" ht="61.5" x14ac:dyDescent="0.85">
      <c r="A90" s="12">
        <v>1</v>
      </c>
      <c r="B90" s="45">
        <f>SUBTOTAL(103,$A$22:A90)</f>
        <v>69</v>
      </c>
      <c r="C90" s="15" t="s">
        <v>1087</v>
      </c>
      <c r="D90" s="21">
        <v>2278510.5799999996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3">
        <v>0</v>
      </c>
      <c r="L90" s="21">
        <v>0</v>
      </c>
      <c r="M90" s="29">
        <v>556.6</v>
      </c>
      <c r="N90" s="29">
        <v>2244838.0099999998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9">
        <v>33672.57</v>
      </c>
      <c r="AD90" s="21">
        <v>0</v>
      </c>
      <c r="AE90" s="21">
        <v>0</v>
      </c>
      <c r="AF90" s="24" t="s">
        <v>262</v>
      </c>
      <c r="AG90" s="24">
        <v>2020</v>
      </c>
      <c r="AH90" s="25">
        <v>2020</v>
      </c>
      <c r="BW90" s="49"/>
      <c r="CA90" s="12">
        <f t="shared" si="6"/>
        <v>556.6</v>
      </c>
      <c r="CB90" s="69" t="s">
        <v>1484</v>
      </c>
      <c r="CC90" s="69">
        <v>249</v>
      </c>
    </row>
    <row r="91" spans="1:81" ht="61.5" x14ac:dyDescent="0.85">
      <c r="A91" s="12">
        <v>1</v>
      </c>
      <c r="B91" s="45">
        <f>SUBTOTAL(103,$A$22:A91)</f>
        <v>70</v>
      </c>
      <c r="C91" s="15" t="s">
        <v>1088</v>
      </c>
      <c r="D91" s="21">
        <v>2391493.25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3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9">
        <v>643</v>
      </c>
      <c r="R91" s="29">
        <v>2356150.9900000002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9">
        <v>35342.26</v>
      </c>
      <c r="AD91" s="21">
        <v>0</v>
      </c>
      <c r="AE91" s="21">
        <v>0</v>
      </c>
      <c r="AF91" s="24" t="s">
        <v>262</v>
      </c>
      <c r="AG91" s="24">
        <v>2020</v>
      </c>
      <c r="AH91" s="25">
        <v>2020</v>
      </c>
      <c r="BW91" s="49"/>
      <c r="CA91" s="12" t="e">
        <f t="shared" si="6"/>
        <v>#N/A</v>
      </c>
      <c r="CB91" s="69" t="s">
        <v>1485</v>
      </c>
      <c r="CC91" s="69">
        <v>309</v>
      </c>
    </row>
    <row r="92" spans="1:81" ht="61.5" x14ac:dyDescent="0.85">
      <c r="A92" s="12">
        <v>1</v>
      </c>
      <c r="B92" s="45">
        <f>SUBTOTAL(103,$A$22:A92)</f>
        <v>71</v>
      </c>
      <c r="C92" s="15" t="s">
        <v>1089</v>
      </c>
      <c r="D92" s="21">
        <v>4355328.45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3">
        <v>0</v>
      </c>
      <c r="L92" s="21">
        <v>0</v>
      </c>
      <c r="M92" s="104">
        <v>1083.7</v>
      </c>
      <c r="N92" s="104">
        <v>4291281.08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0">
        <v>64047.37</v>
      </c>
      <c r="AD92" s="21">
        <v>0</v>
      </c>
      <c r="AE92" s="21">
        <v>0</v>
      </c>
      <c r="AF92" s="24" t="s">
        <v>262</v>
      </c>
      <c r="AG92" s="24">
        <v>2020</v>
      </c>
      <c r="AH92" s="25">
        <v>2020</v>
      </c>
      <c r="BW92" s="49"/>
      <c r="CA92" s="12" t="e">
        <f t="shared" si="6"/>
        <v>#N/A</v>
      </c>
      <c r="CB92" s="69" t="s">
        <v>1503</v>
      </c>
      <c r="CC92" s="69">
        <v>762.8</v>
      </c>
    </row>
    <row r="93" spans="1:81" ht="61.5" x14ac:dyDescent="0.85">
      <c r="A93" s="12">
        <v>1</v>
      </c>
      <c r="B93" s="45">
        <f>SUBTOTAL(103,$A$22:A93)</f>
        <v>72</v>
      </c>
      <c r="C93" s="15" t="s">
        <v>1092</v>
      </c>
      <c r="D93" s="21">
        <v>1505981.24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3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9">
        <v>680</v>
      </c>
      <c r="R93" s="29">
        <v>1483835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9">
        <v>22146.240000000002</v>
      </c>
      <c r="AD93" s="21">
        <v>0</v>
      </c>
      <c r="AE93" s="21">
        <v>0</v>
      </c>
      <c r="AF93" s="24" t="s">
        <v>262</v>
      </c>
      <c r="AG93" s="24">
        <v>2020</v>
      </c>
      <c r="AH93" s="25">
        <v>2020</v>
      </c>
      <c r="BW93" s="49"/>
      <c r="CA93" s="12" t="e">
        <f t="shared" si="6"/>
        <v>#N/A</v>
      </c>
      <c r="CB93" s="69" t="s">
        <v>114</v>
      </c>
      <c r="CC93" s="69">
        <v>1256.9000000000001</v>
      </c>
    </row>
    <row r="94" spans="1:81" ht="61.5" x14ac:dyDescent="0.85">
      <c r="A94" s="12">
        <v>1</v>
      </c>
      <c r="B94" s="45">
        <f>SUBTOTAL(103,$A$22:A94)</f>
        <v>73</v>
      </c>
      <c r="C94" s="15" t="s">
        <v>1093</v>
      </c>
      <c r="D94" s="21">
        <v>820883.7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3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9">
        <v>432</v>
      </c>
      <c r="R94" s="29">
        <v>760754.47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0">
        <v>11354.26</v>
      </c>
      <c r="AD94" s="29">
        <v>48774.97</v>
      </c>
      <c r="AE94" s="21">
        <v>0</v>
      </c>
      <c r="AF94" s="24">
        <v>2020</v>
      </c>
      <c r="AG94" s="24">
        <v>2020</v>
      </c>
      <c r="AH94" s="25">
        <v>2020</v>
      </c>
      <c r="BW94" s="49"/>
      <c r="CA94" s="12" t="e">
        <f t="shared" si="6"/>
        <v>#N/A</v>
      </c>
      <c r="CB94" s="69" t="s">
        <v>1178</v>
      </c>
      <c r="CC94" s="69">
        <v>1150.3</v>
      </c>
    </row>
    <row r="95" spans="1:81" ht="61.5" x14ac:dyDescent="0.85">
      <c r="A95" s="12">
        <v>1</v>
      </c>
      <c r="B95" s="45">
        <f>SUBTOTAL(103,$A$22:A95)</f>
        <v>74</v>
      </c>
      <c r="C95" s="15" t="s">
        <v>1495</v>
      </c>
      <c r="D95" s="21">
        <v>1677475.96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3">
        <v>0</v>
      </c>
      <c r="L95" s="21">
        <v>0</v>
      </c>
      <c r="M95" s="254">
        <v>466.12</v>
      </c>
      <c r="N95" s="254">
        <v>1677475.96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4" t="s">
        <v>262</v>
      </c>
      <c r="AG95" s="24">
        <v>2020</v>
      </c>
      <c r="AH95" s="25" t="s">
        <v>262</v>
      </c>
      <c r="BW95" s="49"/>
      <c r="CA95" s="12">
        <f t="shared" si="6"/>
        <v>466.12</v>
      </c>
      <c r="CB95" s="69" t="s">
        <v>1179</v>
      </c>
      <c r="CC95" s="69">
        <v>763.8</v>
      </c>
    </row>
    <row r="96" spans="1:81" ht="61.5" x14ac:dyDescent="0.85">
      <c r="A96" s="12">
        <v>1</v>
      </c>
      <c r="B96" s="45">
        <f>SUBTOTAL(103,$A$22:A96)</f>
        <v>75</v>
      </c>
      <c r="C96" s="15" t="s">
        <v>1491</v>
      </c>
      <c r="D96" s="21">
        <v>3647517.81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3">
        <v>0</v>
      </c>
      <c r="L96" s="21">
        <v>0</v>
      </c>
      <c r="M96" s="254">
        <v>859</v>
      </c>
      <c r="N96" s="254">
        <v>3593879.16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9">
        <v>53638.65</v>
      </c>
      <c r="AD96" s="21">
        <v>0</v>
      </c>
      <c r="AE96" s="21">
        <v>0</v>
      </c>
      <c r="AF96" s="24" t="s">
        <v>262</v>
      </c>
      <c r="AG96" s="24">
        <v>2020</v>
      </c>
      <c r="AH96" s="25">
        <v>2020</v>
      </c>
      <c r="BW96" s="49"/>
      <c r="CA96" s="12">
        <f t="shared" si="6"/>
        <v>859</v>
      </c>
      <c r="CB96" s="69" t="s">
        <v>1180</v>
      </c>
      <c r="CC96" s="69">
        <v>461.1</v>
      </c>
    </row>
    <row r="97" spans="1:81" ht="61.5" x14ac:dyDescent="0.85">
      <c r="A97" s="12">
        <v>1</v>
      </c>
      <c r="B97" s="45">
        <f>SUBTOTAL(103,$A$22:A97)</f>
        <v>76</v>
      </c>
      <c r="C97" s="15" t="s">
        <v>1494</v>
      </c>
      <c r="D97" s="21">
        <v>5096776.0799999991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3">
        <v>0</v>
      </c>
      <c r="L97" s="21">
        <v>0</v>
      </c>
      <c r="M97" s="254">
        <v>996</v>
      </c>
      <c r="N97" s="254">
        <v>5021454.2699999996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9">
        <v>75321.81</v>
      </c>
      <c r="AD97" s="21">
        <v>0</v>
      </c>
      <c r="AE97" s="21">
        <v>0</v>
      </c>
      <c r="AF97" s="24" t="s">
        <v>262</v>
      </c>
      <c r="AG97" s="24">
        <v>2020</v>
      </c>
      <c r="AH97" s="25">
        <v>2020</v>
      </c>
      <c r="BW97" s="49"/>
      <c r="CA97" s="12">
        <f t="shared" si="6"/>
        <v>1004.3</v>
      </c>
      <c r="CB97" s="69" t="s">
        <v>1182</v>
      </c>
      <c r="CC97" s="69">
        <v>1528.9</v>
      </c>
    </row>
    <row r="98" spans="1:81" ht="61.5" x14ac:dyDescent="0.85">
      <c r="A98" s="12">
        <v>1</v>
      </c>
      <c r="B98" s="45">
        <f>SUBTOTAL(103,$A$22:A98)</f>
        <v>77</v>
      </c>
      <c r="C98" s="15" t="s">
        <v>1490</v>
      </c>
      <c r="D98" s="21">
        <v>3789473.9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3">
        <v>0</v>
      </c>
      <c r="L98" s="21">
        <v>0</v>
      </c>
      <c r="M98" s="254">
        <v>1028.5</v>
      </c>
      <c r="N98" s="254">
        <v>3733471.82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54">
        <v>56002.080000000002</v>
      </c>
      <c r="AD98" s="21">
        <v>0</v>
      </c>
      <c r="AE98" s="21">
        <v>0</v>
      </c>
      <c r="AF98" s="24" t="s">
        <v>262</v>
      </c>
      <c r="AG98" s="24">
        <v>2020</v>
      </c>
      <c r="AH98" s="25">
        <v>2020</v>
      </c>
      <c r="BW98" s="49"/>
      <c r="CA98" s="12">
        <f t="shared" si="6"/>
        <v>1028.5</v>
      </c>
      <c r="CB98" s="69" t="s">
        <v>118</v>
      </c>
      <c r="CC98" s="69">
        <v>541.1</v>
      </c>
    </row>
    <row r="99" spans="1:81" ht="61.5" x14ac:dyDescent="0.85">
      <c r="A99" s="12">
        <v>1</v>
      </c>
      <c r="B99" s="45">
        <f>SUBTOTAL(103,$A$22:A99)</f>
        <v>78</v>
      </c>
      <c r="C99" s="15" t="s">
        <v>1480</v>
      </c>
      <c r="D99" s="21">
        <v>597387.81000000006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3">
        <v>0</v>
      </c>
      <c r="L99" s="21">
        <v>0</v>
      </c>
      <c r="M99" s="254">
        <v>294</v>
      </c>
      <c r="N99" s="254">
        <v>588602.91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9">
        <v>8784.9</v>
      </c>
      <c r="AD99" s="21">
        <v>0</v>
      </c>
      <c r="AE99" s="21">
        <v>0</v>
      </c>
      <c r="AF99" s="24" t="s">
        <v>262</v>
      </c>
      <c r="AG99" s="24">
        <v>2020</v>
      </c>
      <c r="AH99" s="25">
        <v>2020</v>
      </c>
      <c r="BW99" s="49"/>
      <c r="CA99" s="12">
        <f t="shared" si="6"/>
        <v>334.8</v>
      </c>
      <c r="CB99" s="69" t="s">
        <v>167</v>
      </c>
      <c r="CC99" s="69">
        <v>678.3</v>
      </c>
    </row>
    <row r="100" spans="1:81" ht="61.5" x14ac:dyDescent="0.85">
      <c r="A100" s="12">
        <v>1</v>
      </c>
      <c r="B100" s="45">
        <f>SUBTOTAL(103,$A$22:A100)</f>
        <v>79</v>
      </c>
      <c r="C100" s="15" t="s">
        <v>1492</v>
      </c>
      <c r="D100" s="21">
        <v>4468866.21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3">
        <v>0</v>
      </c>
      <c r="L100" s="21">
        <v>0</v>
      </c>
      <c r="M100" s="29">
        <v>1545</v>
      </c>
      <c r="N100" s="29">
        <v>4403149.21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9">
        <v>65717</v>
      </c>
      <c r="AD100" s="21">
        <v>0</v>
      </c>
      <c r="AE100" s="21">
        <v>0</v>
      </c>
      <c r="AF100" s="24" t="s">
        <v>262</v>
      </c>
      <c r="AG100" s="24">
        <v>2020</v>
      </c>
      <c r="AH100" s="25">
        <v>2020</v>
      </c>
      <c r="BW100" s="49"/>
      <c r="CA100" s="12">
        <f t="shared" si="6"/>
        <v>1585</v>
      </c>
      <c r="CB100" s="69" t="s">
        <v>1188</v>
      </c>
      <c r="CC100" s="69">
        <v>975.2</v>
      </c>
    </row>
    <row r="101" spans="1:81" ht="61.5" x14ac:dyDescent="0.85">
      <c r="A101" s="12">
        <v>1</v>
      </c>
      <c r="B101" s="45">
        <f>SUBTOTAL(103,$A$22:A101)</f>
        <v>80</v>
      </c>
      <c r="C101" s="15" t="s">
        <v>1493</v>
      </c>
      <c r="D101" s="21">
        <v>6330505.6400000006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3">
        <v>0</v>
      </c>
      <c r="L101" s="21">
        <v>0</v>
      </c>
      <c r="M101" s="254">
        <v>1663.4</v>
      </c>
      <c r="N101" s="254">
        <v>6142341.9000000004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54">
        <v>91674.45</v>
      </c>
      <c r="AD101" s="29">
        <v>96489.29</v>
      </c>
      <c r="AE101" s="21">
        <v>0</v>
      </c>
      <c r="AF101" s="24">
        <v>2020</v>
      </c>
      <c r="AG101" s="24">
        <v>2020</v>
      </c>
      <c r="AH101" s="25">
        <v>2020</v>
      </c>
      <c r="BW101" s="49"/>
      <c r="CA101" s="12" t="e">
        <f t="shared" si="6"/>
        <v>#N/A</v>
      </c>
      <c r="CB101" s="69" t="s">
        <v>1189</v>
      </c>
      <c r="CC101" s="69">
        <v>600</v>
      </c>
    </row>
    <row r="102" spans="1:81" ht="61.5" x14ac:dyDescent="0.85">
      <c r="A102" s="12">
        <v>1</v>
      </c>
      <c r="B102" s="45">
        <f>SUBTOTAL(103,$A$22:A102)</f>
        <v>81</v>
      </c>
      <c r="C102" s="15" t="s">
        <v>1481</v>
      </c>
      <c r="D102" s="21">
        <v>1913423.73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3">
        <v>0</v>
      </c>
      <c r="L102" s="21">
        <v>0</v>
      </c>
      <c r="M102" s="254">
        <v>508</v>
      </c>
      <c r="N102" s="254">
        <v>1913423.73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4" t="s">
        <v>262</v>
      </c>
      <c r="AG102" s="24">
        <v>2020</v>
      </c>
      <c r="AH102" s="25" t="s">
        <v>262</v>
      </c>
      <c r="BW102" s="49"/>
      <c r="CA102" s="12">
        <f t="shared" si="6"/>
        <v>543.6</v>
      </c>
      <c r="CB102" s="69" t="s">
        <v>106</v>
      </c>
      <c r="CC102" s="69">
        <v>596.4</v>
      </c>
    </row>
    <row r="103" spans="1:81" ht="61.5" x14ac:dyDescent="0.85">
      <c r="A103" s="12">
        <v>1</v>
      </c>
      <c r="B103" s="45">
        <f>SUBTOTAL(103,$A$22:A103)</f>
        <v>82</v>
      </c>
      <c r="C103" s="15" t="s">
        <v>1533</v>
      </c>
      <c r="D103" s="21">
        <v>1963557.73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52">
        <v>0</v>
      </c>
      <c r="L103" s="21">
        <v>0</v>
      </c>
      <c r="M103" s="67">
        <v>501.3</v>
      </c>
      <c r="N103" s="67">
        <v>1871204.38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0">
        <v>25822.62</v>
      </c>
      <c r="AD103" s="29">
        <v>66530.73</v>
      </c>
      <c r="AE103" s="21">
        <v>0</v>
      </c>
      <c r="AF103" s="24">
        <v>2020</v>
      </c>
      <c r="AG103" s="24">
        <v>2020</v>
      </c>
      <c r="AH103" s="24">
        <v>2020</v>
      </c>
      <c r="BW103" s="49"/>
      <c r="CA103" s="12" t="e">
        <f t="shared" si="6"/>
        <v>#N/A</v>
      </c>
      <c r="CB103" s="69" t="s">
        <v>108</v>
      </c>
      <c r="CC103" s="69">
        <v>936.1</v>
      </c>
    </row>
    <row r="104" spans="1:81" ht="61.5" x14ac:dyDescent="0.85">
      <c r="A104" s="12">
        <v>1</v>
      </c>
      <c r="B104" s="45">
        <f>SUBTOTAL(103,$A$22:A104)</f>
        <v>83</v>
      </c>
      <c r="C104" s="15" t="s">
        <v>1534</v>
      </c>
      <c r="D104" s="21">
        <v>86742.97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3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9">
        <v>86742.97</v>
      </c>
      <c r="AE104" s="21">
        <v>0</v>
      </c>
      <c r="AF104" s="24">
        <v>2020</v>
      </c>
      <c r="AG104" s="25" t="s">
        <v>262</v>
      </c>
      <c r="AH104" s="25" t="s">
        <v>262</v>
      </c>
      <c r="BW104" s="49"/>
      <c r="CA104" s="12" t="e">
        <f t="shared" si="6"/>
        <v>#N/A</v>
      </c>
      <c r="CB104" s="69" t="s">
        <v>1192</v>
      </c>
      <c r="CC104" s="69">
        <v>901.42</v>
      </c>
    </row>
    <row r="105" spans="1:81" ht="61.5" x14ac:dyDescent="0.85">
      <c r="A105" s="12">
        <v>1</v>
      </c>
      <c r="B105" s="45">
        <f>SUBTOTAL(103,$A$22:A105)</f>
        <v>84</v>
      </c>
      <c r="C105" s="15" t="s">
        <v>1536</v>
      </c>
      <c r="D105" s="21">
        <v>70589.929999999993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3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9">
        <v>70589.929999999993</v>
      </c>
      <c r="AE105" s="21">
        <v>0</v>
      </c>
      <c r="AF105" s="24">
        <v>2020</v>
      </c>
      <c r="AG105" s="25" t="s">
        <v>262</v>
      </c>
      <c r="AH105" s="25" t="s">
        <v>262</v>
      </c>
      <c r="BW105" s="49"/>
      <c r="CA105" s="12" t="e">
        <f t="shared" ref="CA105:CA136" si="7">VLOOKUP(C105,CB:CC,2,FALSE)</f>
        <v>#N/A</v>
      </c>
      <c r="CB105" s="69" t="s">
        <v>43</v>
      </c>
      <c r="CC105" s="69">
        <v>566</v>
      </c>
    </row>
    <row r="106" spans="1:81" ht="61.5" x14ac:dyDescent="0.85">
      <c r="A106" s="12">
        <v>1</v>
      </c>
      <c r="B106" s="45">
        <f>SUBTOTAL(103,$A$22:A106)</f>
        <v>85</v>
      </c>
      <c r="C106" s="15" t="s">
        <v>1537</v>
      </c>
      <c r="D106" s="21">
        <v>2062889.95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3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9">
        <v>780</v>
      </c>
      <c r="R106" s="29">
        <v>1965144.06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9">
        <v>27118.99</v>
      </c>
      <c r="AD106" s="104">
        <v>70626.899999999994</v>
      </c>
      <c r="AE106" s="21">
        <v>0</v>
      </c>
      <c r="AF106" s="24">
        <v>2020</v>
      </c>
      <c r="AG106" s="24">
        <v>2020</v>
      </c>
      <c r="AH106" s="25">
        <v>2020</v>
      </c>
      <c r="BW106" s="49"/>
      <c r="CA106" s="12" t="e">
        <f t="shared" si="7"/>
        <v>#N/A</v>
      </c>
      <c r="CB106" s="69" t="s">
        <v>45</v>
      </c>
      <c r="CC106" s="69">
        <v>562</v>
      </c>
    </row>
    <row r="107" spans="1:81" ht="61.5" x14ac:dyDescent="0.85">
      <c r="A107" s="12">
        <v>1</v>
      </c>
      <c r="B107" s="45">
        <f>SUBTOTAL(103,$A$22:A107)</f>
        <v>86</v>
      </c>
      <c r="C107" s="15" t="s">
        <v>1558</v>
      </c>
      <c r="D107" s="21">
        <v>1414038.2200000002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3">
        <v>0</v>
      </c>
      <c r="L107" s="21">
        <v>0</v>
      </c>
      <c r="M107" s="29">
        <v>289</v>
      </c>
      <c r="N107" s="29">
        <v>1394790.12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9">
        <v>19248.099999999999</v>
      </c>
      <c r="AD107" s="21">
        <v>0</v>
      </c>
      <c r="AE107" s="21">
        <v>0</v>
      </c>
      <c r="AF107" s="24" t="s">
        <v>262</v>
      </c>
      <c r="AG107" s="24">
        <v>2020</v>
      </c>
      <c r="AH107" s="25">
        <v>2020</v>
      </c>
      <c r="BW107" s="49"/>
      <c r="CA107" s="12" t="e">
        <f t="shared" si="7"/>
        <v>#N/A</v>
      </c>
      <c r="CB107" s="69" t="s">
        <v>1205</v>
      </c>
      <c r="CC107" s="69">
        <v>454</v>
      </c>
    </row>
    <row r="108" spans="1:81" ht="61.5" x14ac:dyDescent="0.85">
      <c r="A108" s="12">
        <v>1</v>
      </c>
      <c r="B108" s="45">
        <f>SUBTOTAL(103,$A$22:A108)</f>
        <v>87</v>
      </c>
      <c r="C108" s="15" t="s">
        <v>1559</v>
      </c>
      <c r="D108" s="21">
        <v>2070332.01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55">
        <v>1</v>
      </c>
      <c r="L108" s="67">
        <v>1961754.06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67">
        <v>108577.95</v>
      </c>
      <c r="AE108" s="21">
        <v>0</v>
      </c>
      <c r="AF108" s="24">
        <v>2020</v>
      </c>
      <c r="AG108" s="24">
        <v>2020</v>
      </c>
      <c r="AH108" s="25" t="s">
        <v>262</v>
      </c>
      <c r="BW108" s="49"/>
      <c r="CA108" s="12" t="e">
        <f t="shared" si="7"/>
        <v>#N/A</v>
      </c>
      <c r="CB108" s="69" t="s">
        <v>42</v>
      </c>
      <c r="CC108" s="69">
        <v>595</v>
      </c>
    </row>
    <row r="109" spans="1:81" ht="61.5" x14ac:dyDescent="0.85">
      <c r="A109" s="12">
        <v>1</v>
      </c>
      <c r="B109" s="45">
        <f>SUBTOTAL(103,$A$22:A109)</f>
        <v>88</v>
      </c>
      <c r="C109" s="15" t="s">
        <v>1081</v>
      </c>
      <c r="D109" s="21">
        <v>3278227.2600000002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3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9">
        <v>1778.5</v>
      </c>
      <c r="R109" s="29">
        <v>3230945.72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56">
        <v>47281.539999999994</v>
      </c>
      <c r="AD109" s="21">
        <v>0</v>
      </c>
      <c r="AE109" s="21">
        <v>0</v>
      </c>
      <c r="AF109" s="24" t="s">
        <v>262</v>
      </c>
      <c r="AG109" s="24">
        <v>2020</v>
      </c>
      <c r="AH109" s="25">
        <v>2020</v>
      </c>
      <c r="BW109" s="49"/>
      <c r="CA109" s="12" t="e">
        <f t="shared" si="7"/>
        <v>#N/A</v>
      </c>
    </row>
    <row r="110" spans="1:81" ht="61.5" x14ac:dyDescent="0.85">
      <c r="A110" s="12">
        <v>1</v>
      </c>
      <c r="B110" s="45">
        <f>SUBTOTAL(103,$A$22:A110)</f>
        <v>89</v>
      </c>
      <c r="C110" s="15" t="s">
        <v>517</v>
      </c>
      <c r="D110" s="21">
        <v>1702747.3199999998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52">
        <v>1</v>
      </c>
      <c r="L110" s="21">
        <v>1631846.65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70900.67</v>
      </c>
      <c r="AE110" s="21">
        <v>0</v>
      </c>
      <c r="AF110" s="24">
        <v>2020</v>
      </c>
      <c r="AG110" s="24">
        <v>2020</v>
      </c>
      <c r="AH110" s="25" t="s">
        <v>262</v>
      </c>
      <c r="AT110" s="12" t="e">
        <f>VLOOKUP(C110,AW:AX,2,FALSE)</f>
        <v>#N/A</v>
      </c>
      <c r="BW110" s="49"/>
      <c r="CA110" s="12" t="e">
        <f t="shared" si="7"/>
        <v>#N/A</v>
      </c>
    </row>
    <row r="111" spans="1:81" ht="61.5" x14ac:dyDescent="0.85">
      <c r="A111" s="12">
        <v>1</v>
      </c>
      <c r="B111" s="45">
        <f>SUBTOTAL(103,$A$22:A111)</f>
        <v>90</v>
      </c>
      <c r="C111" s="15" t="s">
        <v>518</v>
      </c>
      <c r="D111" s="21">
        <v>1698388.8199999998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52">
        <v>1</v>
      </c>
      <c r="L111" s="21">
        <v>1627567.91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70820.91</v>
      </c>
      <c r="AE111" s="21">
        <v>0</v>
      </c>
      <c r="AF111" s="24">
        <v>2020</v>
      </c>
      <c r="AG111" s="24">
        <v>2020</v>
      </c>
      <c r="AH111" s="25" t="s">
        <v>262</v>
      </c>
      <c r="AT111" s="12" t="e">
        <f>VLOOKUP(C111,AW:AX,2,FALSE)</f>
        <v>#N/A</v>
      </c>
      <c r="BW111" s="49"/>
      <c r="CA111" s="12" t="e">
        <f t="shared" si="7"/>
        <v>#N/A</v>
      </c>
    </row>
    <row r="112" spans="1:81" ht="61.5" x14ac:dyDescent="0.85">
      <c r="A112" s="12">
        <v>1</v>
      </c>
      <c r="B112" s="45">
        <f>SUBTOTAL(103,$A$22:A112)</f>
        <v>91</v>
      </c>
      <c r="C112" s="15" t="s">
        <v>1329</v>
      </c>
      <c r="D112" s="21">
        <v>9902722.7999999989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52">
        <v>6</v>
      </c>
      <c r="L112" s="21">
        <v>9802945.2599999998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99777.54</v>
      </c>
      <c r="AE112" s="21">
        <v>0</v>
      </c>
      <c r="AF112" s="24">
        <v>2020</v>
      </c>
      <c r="AG112" s="24">
        <v>2020</v>
      </c>
      <c r="AH112" s="25" t="s">
        <v>262</v>
      </c>
      <c r="BW112" s="49"/>
      <c r="CA112" s="12" t="e">
        <f t="shared" si="7"/>
        <v>#N/A</v>
      </c>
    </row>
    <row r="113" spans="1:81" ht="61.5" x14ac:dyDescent="0.85">
      <c r="A113" s="12">
        <v>1</v>
      </c>
      <c r="B113" s="45">
        <f>SUBTOTAL(103,$A$22:A113)</f>
        <v>92</v>
      </c>
      <c r="C113" s="15" t="s">
        <v>531</v>
      </c>
      <c r="D113" s="21">
        <v>1918155.32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52">
        <v>1</v>
      </c>
      <c r="L113" s="21">
        <v>1845694.58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72460.740000000005</v>
      </c>
      <c r="AE113" s="21">
        <v>0</v>
      </c>
      <c r="AF113" s="24">
        <v>2020</v>
      </c>
      <c r="AG113" s="24">
        <v>2020</v>
      </c>
      <c r="AH113" s="25" t="s">
        <v>262</v>
      </c>
      <c r="AT113" s="12" t="e">
        <f>VLOOKUP(C113,AW:AX,2,FALSE)</f>
        <v>#N/A</v>
      </c>
      <c r="BW113" s="49"/>
      <c r="CA113" s="12" t="e">
        <f t="shared" si="7"/>
        <v>#N/A</v>
      </c>
    </row>
    <row r="114" spans="1:81" ht="61.5" x14ac:dyDescent="0.85">
      <c r="A114" s="12">
        <v>1</v>
      </c>
      <c r="B114" s="45">
        <f>SUBTOTAL(103,$A$22:A114)</f>
        <v>93</v>
      </c>
      <c r="C114" s="15" t="s">
        <v>1050</v>
      </c>
      <c r="D114" s="21">
        <v>7396376.3500000006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52">
        <v>4</v>
      </c>
      <c r="L114" s="21">
        <v>7304676.1600000001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91700.19</v>
      </c>
      <c r="AE114" s="21">
        <v>0</v>
      </c>
      <c r="AF114" s="24">
        <v>2020</v>
      </c>
      <c r="AG114" s="24">
        <v>2020</v>
      </c>
      <c r="AH114" s="25" t="s">
        <v>262</v>
      </c>
      <c r="BW114" s="49"/>
      <c r="CA114" s="12" t="e">
        <f t="shared" si="7"/>
        <v>#N/A</v>
      </c>
    </row>
    <row r="115" spans="1:81" ht="61.5" x14ac:dyDescent="0.85">
      <c r="A115" s="12">
        <v>1</v>
      </c>
      <c r="B115" s="45">
        <f>SUBTOTAL(103,$A$22:A115)</f>
        <v>94</v>
      </c>
      <c r="C115" s="15" t="s">
        <v>539</v>
      </c>
      <c r="D115" s="21">
        <v>1901891.1600000001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52">
        <v>1</v>
      </c>
      <c r="L115" s="21">
        <v>1830984.58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70906.58</v>
      </c>
      <c r="AE115" s="21">
        <v>0</v>
      </c>
      <c r="AF115" s="24">
        <v>2020</v>
      </c>
      <c r="AG115" s="24">
        <v>2020</v>
      </c>
      <c r="AH115" s="25" t="s">
        <v>262</v>
      </c>
      <c r="AT115" s="12" t="e">
        <f>VLOOKUP(C115,AW:AX,2,FALSE)</f>
        <v>#N/A</v>
      </c>
      <c r="BW115" s="49"/>
      <c r="CA115" s="12" t="e">
        <f t="shared" si="7"/>
        <v>#N/A</v>
      </c>
    </row>
    <row r="116" spans="1:81" ht="61.5" x14ac:dyDescent="0.85">
      <c r="A116" s="12">
        <v>1</v>
      </c>
      <c r="B116" s="45">
        <f>SUBTOTAL(103,$A$22:A116)</f>
        <v>95</v>
      </c>
      <c r="C116" s="15" t="s">
        <v>1078</v>
      </c>
      <c r="D116" s="21">
        <v>814287.52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3">
        <v>0</v>
      </c>
      <c r="L116" s="21">
        <v>0</v>
      </c>
      <c r="M116" s="74">
        <v>523.98</v>
      </c>
      <c r="N116" s="74">
        <v>802313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74">
        <v>11974.52</v>
      </c>
      <c r="AD116" s="21">
        <v>0</v>
      </c>
      <c r="AE116" s="21">
        <v>0</v>
      </c>
      <c r="AF116" s="25" t="s">
        <v>262</v>
      </c>
      <c r="AG116" s="24">
        <v>2020</v>
      </c>
      <c r="AH116" s="24">
        <v>2020</v>
      </c>
      <c r="BW116" s="49"/>
      <c r="CA116" s="12">
        <f t="shared" si="7"/>
        <v>523.98</v>
      </c>
    </row>
    <row r="117" spans="1:81" ht="61.5" x14ac:dyDescent="0.85">
      <c r="A117" s="12">
        <v>1</v>
      </c>
      <c r="B117" s="45">
        <f>SUBTOTAL(103,$A$22:A117)</f>
        <v>96</v>
      </c>
      <c r="C117" s="15" t="s">
        <v>1090</v>
      </c>
      <c r="D117" s="21">
        <v>52271.7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52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9">
        <v>52271.7</v>
      </c>
      <c r="AE117" s="21">
        <v>0</v>
      </c>
      <c r="AF117" s="24">
        <v>2020</v>
      </c>
      <c r="AG117" s="25" t="s">
        <v>262</v>
      </c>
      <c r="AH117" s="25" t="s">
        <v>262</v>
      </c>
      <c r="BW117" s="49"/>
      <c r="CA117" s="12" t="e">
        <f t="shared" si="7"/>
        <v>#N/A</v>
      </c>
    </row>
    <row r="118" spans="1:81" ht="61.5" x14ac:dyDescent="0.85">
      <c r="A118" s="12">
        <v>1</v>
      </c>
      <c r="B118" s="45">
        <f>SUBTOTAL(103,$A$22:A118)</f>
        <v>97</v>
      </c>
      <c r="C118" s="15" t="s">
        <v>470</v>
      </c>
      <c r="D118" s="21">
        <v>83051.86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52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83051.86</v>
      </c>
      <c r="AE118" s="21">
        <v>0</v>
      </c>
      <c r="AF118" s="24">
        <v>2020</v>
      </c>
      <c r="AG118" s="25" t="s">
        <v>262</v>
      </c>
      <c r="AH118" s="25" t="s">
        <v>262</v>
      </c>
      <c r="BW118" s="49"/>
      <c r="CA118" s="12" t="e">
        <f t="shared" si="7"/>
        <v>#N/A</v>
      </c>
    </row>
    <row r="119" spans="1:81" ht="61.5" x14ac:dyDescent="0.85">
      <c r="A119" s="12">
        <v>1</v>
      </c>
      <c r="B119" s="45">
        <f>SUBTOTAL(103,$A$22:A119)</f>
        <v>98</v>
      </c>
      <c r="C119" s="15" t="s">
        <v>1091</v>
      </c>
      <c r="D119" s="21">
        <v>50689.120000000003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52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104">
        <v>50689.120000000003</v>
      </c>
      <c r="AE119" s="21">
        <v>0</v>
      </c>
      <c r="AF119" s="24">
        <v>2020</v>
      </c>
      <c r="AG119" s="25" t="s">
        <v>262</v>
      </c>
      <c r="AH119" s="25" t="s">
        <v>262</v>
      </c>
      <c r="BW119" s="49"/>
      <c r="CA119" s="12" t="e">
        <f t="shared" si="7"/>
        <v>#N/A</v>
      </c>
    </row>
    <row r="120" spans="1:81" ht="61.5" x14ac:dyDescent="0.85">
      <c r="A120" s="12">
        <v>1</v>
      </c>
      <c r="B120" s="45">
        <f>SUBTOTAL(103,$A$22:A120)</f>
        <v>99</v>
      </c>
      <c r="C120" s="15" t="s">
        <v>484</v>
      </c>
      <c r="D120" s="21">
        <v>95587.09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52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9">
        <v>95587.09</v>
      </c>
      <c r="AE120" s="21">
        <v>0</v>
      </c>
      <c r="AF120" s="24">
        <v>2020</v>
      </c>
      <c r="AG120" s="25" t="s">
        <v>262</v>
      </c>
      <c r="AH120" s="25" t="s">
        <v>262</v>
      </c>
      <c r="BW120" s="49"/>
      <c r="CA120" s="12" t="e">
        <f t="shared" si="7"/>
        <v>#N/A</v>
      </c>
    </row>
    <row r="121" spans="1:81" ht="61.5" x14ac:dyDescent="0.85">
      <c r="A121" s="12">
        <v>1</v>
      </c>
      <c r="B121" s="45">
        <f>SUBTOTAL(103,$A$22:A121)</f>
        <v>100</v>
      </c>
      <c r="C121" s="15" t="s">
        <v>1029</v>
      </c>
      <c r="D121" s="21">
        <v>79784.160000000003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52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79784.160000000003</v>
      </c>
      <c r="AE121" s="21">
        <v>0</v>
      </c>
      <c r="AF121" s="24">
        <v>2020</v>
      </c>
      <c r="AG121" s="25" t="s">
        <v>262</v>
      </c>
      <c r="AH121" s="25" t="s">
        <v>262</v>
      </c>
      <c r="BW121" s="49"/>
      <c r="CA121" s="12" t="e">
        <f t="shared" si="7"/>
        <v>#N/A</v>
      </c>
    </row>
    <row r="122" spans="1:81" ht="61.5" x14ac:dyDescent="0.85">
      <c r="A122" s="12">
        <v>1</v>
      </c>
      <c r="B122" s="45">
        <f>SUBTOTAL(103,$A$22:A122)</f>
        <v>101</v>
      </c>
      <c r="C122" s="15" t="s">
        <v>1353</v>
      </c>
      <c r="D122" s="21">
        <v>71679.100000000006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52">
        <v>0</v>
      </c>
      <c r="L122" s="21">
        <v>0</v>
      </c>
      <c r="M122" s="21">
        <v>0</v>
      </c>
      <c r="N122" s="21">
        <v>0</v>
      </c>
      <c r="O122" s="21">
        <v>0</v>
      </c>
      <c r="P122" s="21">
        <v>0</v>
      </c>
      <c r="Q122" s="21">
        <v>0</v>
      </c>
      <c r="R122" s="21">
        <v>0</v>
      </c>
      <c r="S122" s="21">
        <v>0</v>
      </c>
      <c r="T122" s="21">
        <v>0</v>
      </c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0</v>
      </c>
      <c r="AD122" s="21">
        <v>71679.100000000006</v>
      </c>
      <c r="AE122" s="21">
        <v>0</v>
      </c>
      <c r="AF122" s="24">
        <v>2020</v>
      </c>
      <c r="AG122" s="25" t="s">
        <v>262</v>
      </c>
      <c r="AH122" s="25" t="s">
        <v>262</v>
      </c>
      <c r="BW122" s="49"/>
      <c r="CA122" s="12" t="e">
        <f t="shared" si="7"/>
        <v>#N/A</v>
      </c>
    </row>
    <row r="123" spans="1:81" ht="61.5" x14ac:dyDescent="0.85">
      <c r="A123" s="12">
        <v>1</v>
      </c>
      <c r="B123" s="45">
        <f>SUBTOTAL(103,$A$22:A123)</f>
        <v>102</v>
      </c>
      <c r="C123" s="15" t="s">
        <v>1326</v>
      </c>
      <c r="D123" s="21">
        <v>55904.38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52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55904.38</v>
      </c>
      <c r="AE123" s="21">
        <v>0</v>
      </c>
      <c r="AF123" s="24">
        <v>2020</v>
      </c>
      <c r="AG123" s="25" t="s">
        <v>262</v>
      </c>
      <c r="AH123" s="25" t="s">
        <v>262</v>
      </c>
      <c r="BW123" s="49"/>
      <c r="CA123" s="12" t="e">
        <f t="shared" si="7"/>
        <v>#N/A</v>
      </c>
    </row>
    <row r="124" spans="1:81" ht="61.5" x14ac:dyDescent="0.85">
      <c r="A124" s="12">
        <v>1</v>
      </c>
      <c r="B124" s="45">
        <f>SUBTOTAL(103,$A$22:A124)</f>
        <v>103</v>
      </c>
      <c r="C124" s="15" t="s">
        <v>1630</v>
      </c>
      <c r="D124" s="21">
        <v>100382.56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3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67">
        <v>100382.56</v>
      </c>
      <c r="AE124" s="21">
        <v>0</v>
      </c>
      <c r="AF124" s="24">
        <v>2020</v>
      </c>
      <c r="AG124" s="25" t="s">
        <v>262</v>
      </c>
      <c r="AH124" s="25" t="s">
        <v>262</v>
      </c>
      <c r="BW124" s="49"/>
      <c r="CA124" s="12" t="e">
        <f t="shared" si="7"/>
        <v>#N/A</v>
      </c>
    </row>
    <row r="125" spans="1:81" ht="61.5" x14ac:dyDescent="0.85">
      <c r="A125" s="12">
        <v>1</v>
      </c>
      <c r="B125" s="45">
        <f>SUBTOTAL(103,$A$22:A125)</f>
        <v>104</v>
      </c>
      <c r="C125" s="15" t="s">
        <v>510</v>
      </c>
      <c r="D125" s="21">
        <v>82721.55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3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9">
        <v>82721.55</v>
      </c>
      <c r="AE125" s="21">
        <v>0</v>
      </c>
      <c r="AF125" s="24">
        <v>2020</v>
      </c>
      <c r="AG125" s="24" t="s">
        <v>262</v>
      </c>
      <c r="AH125" s="25" t="s">
        <v>262</v>
      </c>
      <c r="AT125" s="12" t="e">
        <f t="shared" ref="AT125:AT139" si="8">VLOOKUP(C125,AW:AX,2,FALSE)</f>
        <v>#N/A</v>
      </c>
      <c r="BW125" s="49"/>
      <c r="CA125" s="12">
        <f t="shared" si="7"/>
        <v>904</v>
      </c>
      <c r="CB125" s="69" t="s">
        <v>1240</v>
      </c>
      <c r="CC125" s="69">
        <v>1674.7</v>
      </c>
    </row>
    <row r="126" spans="1:81" ht="61.5" x14ac:dyDescent="0.85">
      <c r="B126" s="15" t="s">
        <v>723</v>
      </c>
      <c r="C126" s="257"/>
      <c r="D126" s="258">
        <v>50842017.239999995</v>
      </c>
      <c r="E126" s="21">
        <v>392971.79</v>
      </c>
      <c r="F126" s="21">
        <v>287233.21999999997</v>
      </c>
      <c r="G126" s="21">
        <v>1294699.6299999999</v>
      </c>
      <c r="H126" s="21">
        <v>643435.68999999994</v>
      </c>
      <c r="I126" s="21">
        <v>4483524.6500000004</v>
      </c>
      <c r="J126" s="21">
        <v>0</v>
      </c>
      <c r="K126" s="23">
        <v>4</v>
      </c>
      <c r="L126" s="21">
        <v>5593558.4000000004</v>
      </c>
      <c r="M126" s="21">
        <v>8193.49</v>
      </c>
      <c r="N126" s="21">
        <v>31283343.900000002</v>
      </c>
      <c r="O126" s="21">
        <v>0</v>
      </c>
      <c r="P126" s="21">
        <v>0</v>
      </c>
      <c r="Q126" s="21">
        <v>2678.1099999999997</v>
      </c>
      <c r="R126" s="21">
        <v>5635955.5300000003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  <c r="AC126" s="21">
        <v>274374.53000000003</v>
      </c>
      <c r="AD126" s="21">
        <v>952919.9</v>
      </c>
      <c r="AE126" s="21">
        <v>0</v>
      </c>
      <c r="AF126" s="50" t="s">
        <v>718</v>
      </c>
      <c r="AG126" s="50" t="s">
        <v>718</v>
      </c>
      <c r="AH126" s="64" t="s">
        <v>718</v>
      </c>
      <c r="AT126" s="12" t="e">
        <f t="shared" si="8"/>
        <v>#N/A</v>
      </c>
      <c r="BV126" s="69" t="b">
        <f>D126=(E126+F126+G126+H126+I126+L126+N126+P126+R126+T126+U126+V126+AA126+AB126+AC126+AD126+AE126)</f>
        <v>1</v>
      </c>
      <c r="BW126" s="21">
        <v>95682574.419999987</v>
      </c>
      <c r="BX126" s="21"/>
      <c r="BY126" s="21">
        <f>BW126-D126</f>
        <v>44840557.179999992</v>
      </c>
      <c r="CA126" s="12" t="e">
        <f t="shared" si="7"/>
        <v>#N/A</v>
      </c>
      <c r="CB126" s="69" t="s">
        <v>1200</v>
      </c>
      <c r="CC126" s="69">
        <v>1278.8</v>
      </c>
    </row>
    <row r="127" spans="1:81" ht="61.5" x14ac:dyDescent="0.85">
      <c r="A127" s="12">
        <v>1</v>
      </c>
      <c r="B127" s="45">
        <f>SUBTOTAL(103,$A$22:A127)</f>
        <v>105</v>
      </c>
      <c r="C127" s="15" t="s">
        <v>427</v>
      </c>
      <c r="D127" s="21">
        <v>2291514.0300000003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52">
        <v>0</v>
      </c>
      <c r="L127" s="21">
        <v>0</v>
      </c>
      <c r="M127" s="29">
        <v>636.21</v>
      </c>
      <c r="N127" s="29">
        <v>2242129.4900000002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9">
        <v>14461.74</v>
      </c>
      <c r="AD127" s="29">
        <v>34922.800000000003</v>
      </c>
      <c r="AE127" s="21">
        <v>0</v>
      </c>
      <c r="AF127" s="24">
        <v>2020</v>
      </c>
      <c r="AG127" s="24">
        <v>2020</v>
      </c>
      <c r="AH127" s="25">
        <v>2020</v>
      </c>
      <c r="AT127" s="12" t="e">
        <f t="shared" si="8"/>
        <v>#N/A</v>
      </c>
      <c r="BW127" s="49"/>
      <c r="CA127" s="12">
        <f t="shared" si="7"/>
        <v>598</v>
      </c>
      <c r="CB127" s="69" t="s">
        <v>1202</v>
      </c>
      <c r="CC127" s="69">
        <v>225.04</v>
      </c>
    </row>
    <row r="128" spans="1:81" ht="61.5" x14ac:dyDescent="0.85">
      <c r="A128" s="12">
        <v>1</v>
      </c>
      <c r="B128" s="45">
        <f>SUBTOTAL(103,$A$22:A128)</f>
        <v>106</v>
      </c>
      <c r="C128" s="15" t="s">
        <v>428</v>
      </c>
      <c r="D128" s="21">
        <v>2189911.6500000004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52">
        <v>0</v>
      </c>
      <c r="L128" s="21">
        <v>0</v>
      </c>
      <c r="M128" s="29">
        <v>585.59</v>
      </c>
      <c r="N128" s="104">
        <v>2122436.64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104">
        <v>13689.72</v>
      </c>
      <c r="AD128" s="29">
        <v>53785.29</v>
      </c>
      <c r="AE128" s="21">
        <v>0</v>
      </c>
      <c r="AF128" s="24">
        <v>2020</v>
      </c>
      <c r="AG128" s="24">
        <v>2020</v>
      </c>
      <c r="AH128" s="25">
        <v>2020</v>
      </c>
      <c r="AT128" s="12" t="e">
        <f t="shared" si="8"/>
        <v>#N/A</v>
      </c>
      <c r="BW128" s="49"/>
      <c r="CA128" s="12" t="e">
        <f t="shared" si="7"/>
        <v>#N/A</v>
      </c>
      <c r="CB128" s="69" t="s">
        <v>1203</v>
      </c>
      <c r="CC128" s="69">
        <v>337</v>
      </c>
    </row>
    <row r="129" spans="1:81" ht="61.5" x14ac:dyDescent="0.85">
      <c r="A129" s="12">
        <v>1</v>
      </c>
      <c r="B129" s="45">
        <f>SUBTOTAL(103,$A$22:A129)</f>
        <v>107</v>
      </c>
      <c r="C129" s="15" t="s">
        <v>429</v>
      </c>
      <c r="D129" s="21">
        <v>2241889.83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52">
        <v>0</v>
      </c>
      <c r="L129" s="21">
        <v>0</v>
      </c>
      <c r="M129" s="21">
        <v>515.38</v>
      </c>
      <c r="N129" s="21">
        <v>2169539.4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22454.73</v>
      </c>
      <c r="AD129" s="29">
        <v>49895.7</v>
      </c>
      <c r="AE129" s="21">
        <v>0</v>
      </c>
      <c r="AF129" s="24">
        <v>2020</v>
      </c>
      <c r="AG129" s="24">
        <v>2020</v>
      </c>
      <c r="AH129" s="24">
        <v>2020</v>
      </c>
      <c r="AT129" s="12" t="e">
        <f t="shared" si="8"/>
        <v>#N/A</v>
      </c>
      <c r="BW129" s="49"/>
      <c r="CA129" s="12" t="e">
        <f t="shared" si="7"/>
        <v>#N/A</v>
      </c>
      <c r="CB129" s="69" t="s">
        <v>221</v>
      </c>
      <c r="CC129" s="69">
        <v>806.38</v>
      </c>
    </row>
    <row r="130" spans="1:81" ht="61.5" x14ac:dyDescent="0.85">
      <c r="A130" s="12">
        <v>1</v>
      </c>
      <c r="B130" s="45">
        <f>SUBTOTAL(103,$A$22:A130)</f>
        <v>108</v>
      </c>
      <c r="C130" s="15" t="s">
        <v>430</v>
      </c>
      <c r="D130" s="21">
        <v>55080.59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52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104">
        <v>55080.59</v>
      </c>
      <c r="AE130" s="21">
        <v>0</v>
      </c>
      <c r="AF130" s="24">
        <v>2020</v>
      </c>
      <c r="AG130" s="24" t="s">
        <v>262</v>
      </c>
      <c r="AH130" s="25" t="s">
        <v>262</v>
      </c>
      <c r="AT130" s="12" t="e">
        <f t="shared" si="8"/>
        <v>#N/A</v>
      </c>
      <c r="BW130" s="49"/>
      <c r="CA130" s="12" t="e">
        <f t="shared" si="7"/>
        <v>#N/A</v>
      </c>
      <c r="CB130" s="69" t="s">
        <v>224</v>
      </c>
      <c r="CC130" s="69">
        <v>308.60000000000002</v>
      </c>
    </row>
    <row r="131" spans="1:81" ht="61.5" x14ac:dyDescent="0.85">
      <c r="A131" s="12">
        <v>1</v>
      </c>
      <c r="B131" s="45">
        <f>SUBTOTAL(103,$A$22:A131)</f>
        <v>109</v>
      </c>
      <c r="C131" s="15" t="s">
        <v>431</v>
      </c>
      <c r="D131" s="21">
        <v>2479536.17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52">
        <v>0</v>
      </c>
      <c r="L131" s="21">
        <v>0</v>
      </c>
      <c r="M131" s="29">
        <v>597.83000000000004</v>
      </c>
      <c r="N131" s="29">
        <v>2411595.7999999998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9">
        <v>15554.79</v>
      </c>
      <c r="AD131" s="29">
        <v>52385.58</v>
      </c>
      <c r="AE131" s="21">
        <v>0</v>
      </c>
      <c r="AF131" s="24">
        <v>2020</v>
      </c>
      <c r="AG131" s="24">
        <v>2020</v>
      </c>
      <c r="AH131" s="25">
        <v>2020</v>
      </c>
      <c r="AT131" s="12" t="e">
        <f t="shared" si="8"/>
        <v>#N/A</v>
      </c>
      <c r="BW131" s="49"/>
      <c r="CA131" s="12">
        <f t="shared" si="7"/>
        <v>603.71</v>
      </c>
      <c r="CB131" s="69" t="s">
        <v>1217</v>
      </c>
      <c r="CC131" s="69">
        <v>189.8</v>
      </c>
    </row>
    <row r="132" spans="1:81" ht="61.5" x14ac:dyDescent="0.85">
      <c r="A132" s="12">
        <v>1</v>
      </c>
      <c r="B132" s="45">
        <f>SUBTOTAL(103,$A$22:A132)</f>
        <v>110</v>
      </c>
      <c r="C132" s="15" t="s">
        <v>432</v>
      </c>
      <c r="D132" s="21">
        <v>2128855.41</v>
      </c>
      <c r="E132" s="21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52">
        <v>0</v>
      </c>
      <c r="L132" s="21">
        <v>0</v>
      </c>
      <c r="M132" s="29">
        <v>618.17999999999995</v>
      </c>
      <c r="N132" s="104">
        <v>2062274.75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  <c r="AC132" s="29">
        <v>13301.67</v>
      </c>
      <c r="AD132" s="29">
        <v>53278.99</v>
      </c>
      <c r="AE132" s="21">
        <v>0</v>
      </c>
      <c r="AF132" s="24">
        <v>2020</v>
      </c>
      <c r="AG132" s="24">
        <v>2020</v>
      </c>
      <c r="AH132" s="25">
        <v>2020</v>
      </c>
      <c r="AT132" s="12" t="e">
        <f t="shared" si="8"/>
        <v>#N/A</v>
      </c>
      <c r="BW132" s="49"/>
      <c r="CA132" s="12">
        <f t="shared" si="7"/>
        <v>588.4</v>
      </c>
      <c r="CB132" s="69" t="s">
        <v>143</v>
      </c>
      <c r="CC132" s="69">
        <v>1525.2</v>
      </c>
    </row>
    <row r="133" spans="1:81" ht="61.5" x14ac:dyDescent="0.85">
      <c r="A133" s="12">
        <v>1</v>
      </c>
      <c r="B133" s="45">
        <f>SUBTOTAL(103,$A$22:A133)</f>
        <v>111</v>
      </c>
      <c r="C133" s="15" t="s">
        <v>433</v>
      </c>
      <c r="D133" s="21">
        <v>2540318.89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52">
        <v>0</v>
      </c>
      <c r="L133" s="21">
        <v>0</v>
      </c>
      <c r="M133" s="29">
        <v>548.33000000000004</v>
      </c>
      <c r="N133" s="29">
        <v>2453870.5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0</v>
      </c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9">
        <v>15827.46</v>
      </c>
      <c r="AD133" s="29">
        <v>70620.929999999993</v>
      </c>
      <c r="AE133" s="21">
        <v>0</v>
      </c>
      <c r="AF133" s="24">
        <v>2020</v>
      </c>
      <c r="AG133" s="24">
        <v>2020</v>
      </c>
      <c r="AH133" s="25">
        <v>2020</v>
      </c>
      <c r="AT133" s="12" t="e">
        <f t="shared" si="8"/>
        <v>#N/A</v>
      </c>
      <c r="BW133" s="49"/>
      <c r="CA133" s="12">
        <f t="shared" si="7"/>
        <v>555.39</v>
      </c>
      <c r="CB133" s="69" t="s">
        <v>139</v>
      </c>
      <c r="CC133" s="69">
        <v>1373.6</v>
      </c>
    </row>
    <row r="134" spans="1:81" ht="61.5" x14ac:dyDescent="0.85">
      <c r="A134" s="12">
        <v>1</v>
      </c>
      <c r="B134" s="45">
        <f>SUBTOTAL(103,$A$22:A134)</f>
        <v>112</v>
      </c>
      <c r="C134" s="15" t="s">
        <v>434</v>
      </c>
      <c r="D134" s="21">
        <v>2317566.0299999998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52">
        <v>0</v>
      </c>
      <c r="L134" s="21">
        <v>0</v>
      </c>
      <c r="M134" s="29">
        <v>561.44000000000005</v>
      </c>
      <c r="N134" s="29">
        <v>2249862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9">
        <v>14511.61</v>
      </c>
      <c r="AD134" s="29">
        <v>53192.42</v>
      </c>
      <c r="AE134" s="21">
        <v>0</v>
      </c>
      <c r="AF134" s="24">
        <v>2020</v>
      </c>
      <c r="AG134" s="24">
        <v>2020</v>
      </c>
      <c r="AH134" s="25">
        <v>2020</v>
      </c>
      <c r="AT134" s="12" t="e">
        <f t="shared" si="8"/>
        <v>#N/A</v>
      </c>
      <c r="BW134" s="49"/>
      <c r="CA134" s="12">
        <f t="shared" si="7"/>
        <v>577</v>
      </c>
      <c r="CB134" s="69" t="s">
        <v>135</v>
      </c>
      <c r="CC134" s="69">
        <v>1062.4000000000001</v>
      </c>
    </row>
    <row r="135" spans="1:81" ht="61.5" x14ac:dyDescent="0.85">
      <c r="A135" s="12">
        <v>1</v>
      </c>
      <c r="B135" s="45">
        <f>SUBTOTAL(103,$A$22:A135)</f>
        <v>113</v>
      </c>
      <c r="C135" s="15" t="s">
        <v>435</v>
      </c>
      <c r="D135" s="21">
        <v>2392182.6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52">
        <v>0</v>
      </c>
      <c r="L135" s="21">
        <v>0</v>
      </c>
      <c r="M135" s="29">
        <v>585.91</v>
      </c>
      <c r="N135" s="29">
        <v>2323884.75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9">
        <v>14989.06</v>
      </c>
      <c r="AD135" s="29">
        <v>53308.79</v>
      </c>
      <c r="AE135" s="21">
        <v>0</v>
      </c>
      <c r="AF135" s="24">
        <v>2020</v>
      </c>
      <c r="AG135" s="24">
        <v>2020</v>
      </c>
      <c r="AH135" s="25">
        <v>2020</v>
      </c>
      <c r="AT135" s="12" t="e">
        <f t="shared" si="8"/>
        <v>#N/A</v>
      </c>
      <c r="BW135" s="49"/>
      <c r="CA135" s="12">
        <f t="shared" si="7"/>
        <v>567.62</v>
      </c>
      <c r="CB135" s="69" t="s">
        <v>1213</v>
      </c>
      <c r="CC135" s="69">
        <v>1105</v>
      </c>
    </row>
    <row r="136" spans="1:81" ht="61.5" x14ac:dyDescent="0.85">
      <c r="A136" s="12">
        <v>1</v>
      </c>
      <c r="B136" s="45">
        <f>SUBTOTAL(103,$A$22:A136)</f>
        <v>114</v>
      </c>
      <c r="C136" s="15" t="s">
        <v>436</v>
      </c>
      <c r="D136" s="21">
        <v>3299178.75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52">
        <v>0</v>
      </c>
      <c r="L136" s="21">
        <v>0</v>
      </c>
      <c r="M136" s="29">
        <v>847.77</v>
      </c>
      <c r="N136" s="29">
        <v>3158718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9">
        <v>20373.73</v>
      </c>
      <c r="AD136" s="29">
        <v>120087.02</v>
      </c>
      <c r="AE136" s="21">
        <v>0</v>
      </c>
      <c r="AF136" s="24">
        <v>2020</v>
      </c>
      <c r="AG136" s="24">
        <v>2020</v>
      </c>
      <c r="AH136" s="25">
        <v>2020</v>
      </c>
      <c r="AT136" s="12" t="e">
        <f t="shared" si="8"/>
        <v>#N/A</v>
      </c>
      <c r="BW136" s="49"/>
      <c r="CA136" s="12">
        <f t="shared" si="7"/>
        <v>865.12</v>
      </c>
      <c r="CB136" s="69" t="s">
        <v>1215</v>
      </c>
      <c r="CC136" s="69">
        <v>1401.4</v>
      </c>
    </row>
    <row r="137" spans="1:81" ht="61.5" x14ac:dyDescent="0.85">
      <c r="A137" s="12">
        <v>1</v>
      </c>
      <c r="B137" s="45">
        <f>SUBTOTAL(103,$A$22:A137)</f>
        <v>115</v>
      </c>
      <c r="C137" s="15" t="s">
        <v>437</v>
      </c>
      <c r="D137" s="21">
        <v>2218259.69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52">
        <v>0</v>
      </c>
      <c r="L137" s="21">
        <v>0</v>
      </c>
      <c r="M137" s="29">
        <v>581.07000000000005</v>
      </c>
      <c r="N137" s="29">
        <v>2150786.5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9">
        <v>13872.57</v>
      </c>
      <c r="AD137" s="29">
        <v>53600.62</v>
      </c>
      <c r="AE137" s="21">
        <v>0</v>
      </c>
      <c r="AF137" s="24">
        <v>2020</v>
      </c>
      <c r="AG137" s="24">
        <v>2020</v>
      </c>
      <c r="AH137" s="25">
        <v>2020</v>
      </c>
      <c r="AT137" s="12" t="e">
        <f t="shared" si="8"/>
        <v>#N/A</v>
      </c>
      <c r="BW137" s="49"/>
      <c r="CA137" s="12" t="e">
        <f t="shared" ref="CA137:CA168" si="9">VLOOKUP(C137,CB:CC,2,FALSE)</f>
        <v>#N/A</v>
      </c>
      <c r="CB137" s="69" t="s">
        <v>1212</v>
      </c>
      <c r="CC137" s="69">
        <v>467.74</v>
      </c>
    </row>
    <row r="138" spans="1:81" ht="61.5" x14ac:dyDescent="0.85">
      <c r="A138" s="12">
        <v>1</v>
      </c>
      <c r="B138" s="45">
        <f>SUBTOTAL(103,$A$22:A138)</f>
        <v>116</v>
      </c>
      <c r="C138" s="15" t="s">
        <v>438</v>
      </c>
      <c r="D138" s="21">
        <v>91764.43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52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9">
        <v>91764.43</v>
      </c>
      <c r="AE138" s="21">
        <v>0</v>
      </c>
      <c r="AF138" s="24">
        <v>2020</v>
      </c>
      <c r="AG138" s="24" t="s">
        <v>262</v>
      </c>
      <c r="AH138" s="24" t="s">
        <v>262</v>
      </c>
      <c r="AT138" s="12" t="e">
        <f t="shared" si="8"/>
        <v>#N/A</v>
      </c>
      <c r="BW138" s="49"/>
      <c r="CA138" s="12">
        <f t="shared" si="9"/>
        <v>860.91</v>
      </c>
      <c r="CB138" s="69" t="s">
        <v>1220</v>
      </c>
      <c r="CC138" s="69">
        <v>949</v>
      </c>
    </row>
    <row r="139" spans="1:81" ht="61.5" x14ac:dyDescent="0.85">
      <c r="A139" s="12">
        <v>1</v>
      </c>
      <c r="B139" s="45">
        <f>SUBTOTAL(103,$A$22:A139)</f>
        <v>117</v>
      </c>
      <c r="C139" s="15" t="s">
        <v>439</v>
      </c>
      <c r="D139" s="21">
        <v>45369.9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52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45369.9</v>
      </c>
      <c r="AE139" s="21">
        <v>0</v>
      </c>
      <c r="AF139" s="24">
        <v>2020</v>
      </c>
      <c r="AG139" s="24" t="s">
        <v>262</v>
      </c>
      <c r="AH139" s="24" t="s">
        <v>262</v>
      </c>
      <c r="AT139" s="12" t="e">
        <f t="shared" si="8"/>
        <v>#N/A</v>
      </c>
      <c r="BW139" s="49"/>
      <c r="CA139" s="12" t="e">
        <f t="shared" si="9"/>
        <v>#N/A</v>
      </c>
      <c r="CB139" s="69" t="s">
        <v>1223</v>
      </c>
      <c r="CC139" s="69">
        <v>437.4</v>
      </c>
    </row>
    <row r="140" spans="1:81" ht="61.5" x14ac:dyDescent="0.85">
      <c r="A140" s="12">
        <v>1</v>
      </c>
      <c r="B140" s="45">
        <f>SUBTOTAL(103,$A$22:A140)</f>
        <v>118</v>
      </c>
      <c r="C140" s="15" t="s">
        <v>1094</v>
      </c>
      <c r="D140" s="21">
        <v>2872501.01</v>
      </c>
      <c r="E140" s="21">
        <v>0</v>
      </c>
      <c r="F140" s="21">
        <v>0</v>
      </c>
      <c r="G140" s="21">
        <v>1294699.6299999999</v>
      </c>
      <c r="H140" s="21">
        <v>0</v>
      </c>
      <c r="I140" s="21">
        <v>1564983.85</v>
      </c>
      <c r="J140" s="21">
        <v>0</v>
      </c>
      <c r="K140" s="52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9">
        <v>12817.53</v>
      </c>
      <c r="AD140" s="21">
        <v>0</v>
      </c>
      <c r="AE140" s="21">
        <v>0</v>
      </c>
      <c r="AF140" s="24" t="s">
        <v>262</v>
      </c>
      <c r="AG140" s="24">
        <v>2020</v>
      </c>
      <c r="AH140" s="25">
        <v>2020</v>
      </c>
      <c r="BW140" s="49"/>
      <c r="CA140" s="12" t="e">
        <f t="shared" si="9"/>
        <v>#N/A</v>
      </c>
      <c r="CB140" s="69" t="s">
        <v>1224</v>
      </c>
      <c r="CC140" s="69">
        <v>408</v>
      </c>
    </row>
    <row r="141" spans="1:81" ht="61.5" x14ac:dyDescent="0.85">
      <c r="A141" s="12">
        <v>1</v>
      </c>
      <c r="B141" s="45">
        <f>SUBTOTAL(103,$A$22:A141)</f>
        <v>119</v>
      </c>
      <c r="C141" s="15" t="s">
        <v>1095</v>
      </c>
      <c r="D141" s="21">
        <v>985412.63</v>
      </c>
      <c r="E141" s="21">
        <v>0</v>
      </c>
      <c r="F141" s="21">
        <v>0</v>
      </c>
      <c r="G141" s="74">
        <v>0</v>
      </c>
      <c r="H141" s="21">
        <v>0</v>
      </c>
      <c r="I141" s="104">
        <v>980084.46</v>
      </c>
      <c r="J141" s="21">
        <v>0</v>
      </c>
      <c r="K141" s="52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5328.17</v>
      </c>
      <c r="AD141" s="21">
        <v>0</v>
      </c>
      <c r="AE141" s="21">
        <v>0</v>
      </c>
      <c r="AF141" s="24" t="s">
        <v>262</v>
      </c>
      <c r="AG141" s="24">
        <v>2020</v>
      </c>
      <c r="AH141" s="25">
        <v>2020</v>
      </c>
      <c r="BW141" s="49"/>
      <c r="CA141" s="12" t="e">
        <f t="shared" si="9"/>
        <v>#N/A</v>
      </c>
      <c r="CB141" s="69" t="s">
        <v>184</v>
      </c>
      <c r="CC141" s="69">
        <v>1028.5999999999999</v>
      </c>
    </row>
    <row r="142" spans="1:81" ht="61.5" x14ac:dyDescent="0.85">
      <c r="A142" s="12">
        <v>1</v>
      </c>
      <c r="B142" s="45">
        <f>SUBTOTAL(103,$A$22:A142)</f>
        <v>120</v>
      </c>
      <c r="C142" s="15" t="s">
        <v>1097</v>
      </c>
      <c r="D142" s="21">
        <v>1787071.37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52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9">
        <v>866.16</v>
      </c>
      <c r="R142" s="29">
        <v>1777408.59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9662.7800000000007</v>
      </c>
      <c r="AD142" s="21">
        <v>0</v>
      </c>
      <c r="AE142" s="21">
        <v>0</v>
      </c>
      <c r="AF142" s="24" t="s">
        <v>262</v>
      </c>
      <c r="AG142" s="24">
        <v>2020</v>
      </c>
      <c r="AH142" s="25">
        <v>2020</v>
      </c>
      <c r="BW142" s="49"/>
      <c r="CA142" s="12" t="e">
        <f t="shared" si="9"/>
        <v>#N/A</v>
      </c>
      <c r="CB142" s="69" t="s">
        <v>182</v>
      </c>
      <c r="CC142" s="69">
        <v>378</v>
      </c>
    </row>
    <row r="143" spans="1:81" ht="61.5" x14ac:dyDescent="0.85">
      <c r="A143" s="12">
        <v>1</v>
      </c>
      <c r="B143" s="45">
        <f>SUBTOTAL(103,$A$22:A143)</f>
        <v>121</v>
      </c>
      <c r="C143" s="15" t="s">
        <v>1098</v>
      </c>
      <c r="D143" s="21">
        <v>121797.55</v>
      </c>
      <c r="E143" s="21">
        <v>0</v>
      </c>
      <c r="F143" s="21">
        <v>0</v>
      </c>
      <c r="G143" s="21">
        <v>0</v>
      </c>
      <c r="H143" s="21">
        <v>0</v>
      </c>
      <c r="I143" s="21">
        <v>121138.98</v>
      </c>
      <c r="J143" s="21">
        <v>0</v>
      </c>
      <c r="K143" s="52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9">
        <v>658.57</v>
      </c>
      <c r="AD143" s="21">
        <v>0</v>
      </c>
      <c r="AE143" s="21">
        <v>0</v>
      </c>
      <c r="AF143" s="24" t="s">
        <v>262</v>
      </c>
      <c r="AG143" s="24">
        <v>2020</v>
      </c>
      <c r="AH143" s="25">
        <v>2020</v>
      </c>
      <c r="BW143" s="49"/>
      <c r="CA143" s="12" t="e">
        <f t="shared" si="9"/>
        <v>#N/A</v>
      </c>
      <c r="CB143" s="69" t="s">
        <v>210</v>
      </c>
      <c r="CC143" s="69">
        <v>1057.07</v>
      </c>
    </row>
    <row r="144" spans="1:81" ht="61.5" x14ac:dyDescent="0.85">
      <c r="A144" s="12">
        <v>1</v>
      </c>
      <c r="B144" s="45">
        <f>SUBTOTAL(103,$A$22:A144)</f>
        <v>122</v>
      </c>
      <c r="C144" s="15" t="s">
        <v>1099</v>
      </c>
      <c r="D144" s="21">
        <v>940372.45000000007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52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9">
        <v>435.9</v>
      </c>
      <c r="R144" s="104">
        <v>935287.81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0">
        <v>5084.6400000000003</v>
      </c>
      <c r="AD144" s="21">
        <v>0</v>
      </c>
      <c r="AE144" s="21">
        <v>0</v>
      </c>
      <c r="AF144" s="24" t="s">
        <v>262</v>
      </c>
      <c r="AG144" s="24">
        <v>2020</v>
      </c>
      <c r="AH144" s="25">
        <v>2020</v>
      </c>
      <c r="BW144" s="49"/>
      <c r="CA144" s="12" t="e">
        <f t="shared" si="9"/>
        <v>#N/A</v>
      </c>
      <c r="CB144" s="69" t="s">
        <v>214</v>
      </c>
      <c r="CC144" s="69">
        <v>615.20000000000005</v>
      </c>
    </row>
    <row r="145" spans="1:81" ht="61.5" x14ac:dyDescent="0.85">
      <c r="A145" s="12">
        <v>1</v>
      </c>
      <c r="B145" s="45">
        <f>SUBTOTAL(103,$A$22:A145)</f>
        <v>123</v>
      </c>
      <c r="C145" s="15" t="s">
        <v>1100</v>
      </c>
      <c r="D145" s="21">
        <v>291919.45999999996</v>
      </c>
      <c r="E145" s="21">
        <v>65413.4</v>
      </c>
      <c r="F145" s="21">
        <v>0</v>
      </c>
      <c r="G145" s="21">
        <v>0</v>
      </c>
      <c r="H145" s="21">
        <v>73602.460000000006</v>
      </c>
      <c r="I145" s="21">
        <v>151325.24</v>
      </c>
      <c r="J145" s="21">
        <v>0</v>
      </c>
      <c r="K145" s="52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0">
        <v>1578.3600000000001</v>
      </c>
      <c r="AD145" s="21">
        <v>0</v>
      </c>
      <c r="AE145" s="21">
        <v>0</v>
      </c>
      <c r="AF145" s="24" t="s">
        <v>262</v>
      </c>
      <c r="AG145" s="24">
        <v>2020</v>
      </c>
      <c r="AH145" s="25">
        <v>2020</v>
      </c>
      <c r="BW145" s="49"/>
      <c r="CA145" s="12" t="e">
        <f t="shared" si="9"/>
        <v>#N/A</v>
      </c>
      <c r="CB145" s="69" t="s">
        <v>216</v>
      </c>
      <c r="CC145" s="69">
        <v>289.86</v>
      </c>
    </row>
    <row r="146" spans="1:81" ht="61.5" x14ac:dyDescent="0.85">
      <c r="A146" s="12">
        <v>1</v>
      </c>
      <c r="B146" s="45">
        <f>SUBTOTAL(103,$A$22:A146)</f>
        <v>124</v>
      </c>
      <c r="C146" s="15" t="s">
        <v>1101</v>
      </c>
      <c r="D146" s="21">
        <v>1755092.12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52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802.93</v>
      </c>
      <c r="R146" s="20">
        <v>1745602.25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9">
        <v>9489.8700000000008</v>
      </c>
      <c r="AD146" s="21">
        <v>0</v>
      </c>
      <c r="AE146" s="21">
        <v>0</v>
      </c>
      <c r="AF146" s="24" t="s">
        <v>262</v>
      </c>
      <c r="AG146" s="24">
        <v>2020</v>
      </c>
      <c r="AH146" s="25">
        <v>2020</v>
      </c>
      <c r="BW146" s="49"/>
      <c r="CA146" s="12" t="e">
        <f t="shared" si="9"/>
        <v>#N/A</v>
      </c>
      <c r="CB146" s="69" t="s">
        <v>499</v>
      </c>
      <c r="CC146" s="69">
        <v>952</v>
      </c>
    </row>
    <row r="147" spans="1:81" ht="61.5" x14ac:dyDescent="0.85">
      <c r="A147" s="12">
        <v>1</v>
      </c>
      <c r="B147" s="45">
        <f>SUBTOTAL(103,$A$22:A147)</f>
        <v>125</v>
      </c>
      <c r="C147" s="15" t="s">
        <v>1102</v>
      </c>
      <c r="D147" s="21">
        <v>1184059.1499999999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52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573.12</v>
      </c>
      <c r="R147" s="20">
        <v>1177656.8799999999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104">
        <v>6402.27</v>
      </c>
      <c r="AD147" s="21">
        <v>0</v>
      </c>
      <c r="AE147" s="21">
        <v>0</v>
      </c>
      <c r="AF147" s="24" t="s">
        <v>262</v>
      </c>
      <c r="AG147" s="24">
        <v>2020</v>
      </c>
      <c r="AH147" s="25">
        <v>2020</v>
      </c>
      <c r="BW147" s="49"/>
      <c r="CA147" s="12" t="e">
        <f t="shared" si="9"/>
        <v>#N/A</v>
      </c>
      <c r="CB147" s="69" t="s">
        <v>510</v>
      </c>
      <c r="CC147" s="69">
        <v>904</v>
      </c>
    </row>
    <row r="148" spans="1:81" ht="61.5" x14ac:dyDescent="0.85">
      <c r="A148" s="12">
        <v>1</v>
      </c>
      <c r="B148" s="45">
        <f>SUBTOTAL(103,$A$22:A148)</f>
        <v>126</v>
      </c>
      <c r="C148" s="15" t="s">
        <v>1103</v>
      </c>
      <c r="D148" s="21">
        <v>5593558.4000000004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52">
        <v>4</v>
      </c>
      <c r="L148" s="21">
        <v>5593558.4000000004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4" t="s">
        <v>262</v>
      </c>
      <c r="AG148" s="24">
        <v>2020</v>
      </c>
      <c r="AH148" s="25" t="s">
        <v>262</v>
      </c>
      <c r="BW148" s="49"/>
      <c r="CA148" s="12" t="e">
        <f t="shared" si="9"/>
        <v>#N/A</v>
      </c>
      <c r="CB148" s="69" t="s">
        <v>602</v>
      </c>
      <c r="CC148" s="69">
        <v>586.70000000000005</v>
      </c>
    </row>
    <row r="149" spans="1:81" ht="61.5" x14ac:dyDescent="0.85">
      <c r="A149" s="12">
        <v>1</v>
      </c>
      <c r="B149" s="45">
        <f>SUBTOTAL(103,$A$22:A149)</f>
        <v>127</v>
      </c>
      <c r="C149" s="15" t="s">
        <v>1104</v>
      </c>
      <c r="D149" s="21">
        <v>1052135.68</v>
      </c>
      <c r="E149" s="20">
        <v>167591.53</v>
      </c>
      <c r="F149" s="21">
        <v>0</v>
      </c>
      <c r="G149" s="21">
        <v>0</v>
      </c>
      <c r="H149" s="20">
        <v>140858.07999999999</v>
      </c>
      <c r="I149" s="104">
        <v>737997.53</v>
      </c>
      <c r="J149" s="21">
        <v>0</v>
      </c>
      <c r="K149" s="52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0">
        <v>5688.54</v>
      </c>
      <c r="AD149" s="21">
        <v>0</v>
      </c>
      <c r="AE149" s="21">
        <v>0</v>
      </c>
      <c r="AF149" s="24" t="s">
        <v>262</v>
      </c>
      <c r="AG149" s="24">
        <v>2020</v>
      </c>
      <c r="AH149" s="25">
        <v>2020</v>
      </c>
      <c r="BW149" s="49"/>
      <c r="CA149" s="12" t="e">
        <f t="shared" si="9"/>
        <v>#N/A</v>
      </c>
      <c r="CB149" s="69" t="s">
        <v>603</v>
      </c>
      <c r="CC149" s="69">
        <v>384.56</v>
      </c>
    </row>
    <row r="150" spans="1:81" ht="61.5" x14ac:dyDescent="0.85">
      <c r="A150" s="12">
        <v>1</v>
      </c>
      <c r="B150" s="45">
        <f>SUBTOTAL(103,$A$22:A150)</f>
        <v>128</v>
      </c>
      <c r="C150" s="15" t="s">
        <v>1105</v>
      </c>
      <c r="D150" s="21">
        <v>1528398.16</v>
      </c>
      <c r="E150" s="21">
        <v>159966.85999999999</v>
      </c>
      <c r="F150" s="21">
        <v>287233.21999999997</v>
      </c>
      <c r="G150" s="21">
        <v>0</v>
      </c>
      <c r="H150" s="21">
        <v>144939.76999999999</v>
      </c>
      <c r="I150" s="29">
        <v>927994.59</v>
      </c>
      <c r="J150" s="21">
        <v>0</v>
      </c>
      <c r="K150" s="52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0">
        <v>8263.7199999999993</v>
      </c>
      <c r="AD150" s="21">
        <v>0</v>
      </c>
      <c r="AE150" s="21">
        <v>0</v>
      </c>
      <c r="AF150" s="24" t="s">
        <v>262</v>
      </c>
      <c r="AG150" s="24">
        <v>2020</v>
      </c>
      <c r="AH150" s="25">
        <v>2020</v>
      </c>
      <c r="BW150" s="49"/>
      <c r="CA150" s="12" t="e">
        <f t="shared" si="9"/>
        <v>#N/A</v>
      </c>
      <c r="CB150" s="69" t="s">
        <v>1238</v>
      </c>
      <c r="CC150" s="69">
        <v>500</v>
      </c>
    </row>
    <row r="151" spans="1:81" ht="61.5" x14ac:dyDescent="0.85">
      <c r="A151" s="12">
        <v>1</v>
      </c>
      <c r="B151" s="45">
        <f>SUBTOTAL(103,$A$22:A151)</f>
        <v>129</v>
      </c>
      <c r="C151" s="15" t="s">
        <v>1106</v>
      </c>
      <c r="D151" s="21">
        <v>285579.52000000002</v>
      </c>
      <c r="E151" s="21">
        <v>0</v>
      </c>
      <c r="F151" s="21">
        <v>0</v>
      </c>
      <c r="G151" s="21">
        <v>0</v>
      </c>
      <c r="H151" s="20">
        <v>284035.38</v>
      </c>
      <c r="I151" s="21">
        <v>0</v>
      </c>
      <c r="J151" s="21">
        <v>0</v>
      </c>
      <c r="K151" s="52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104">
        <v>1544.14</v>
      </c>
      <c r="AD151" s="21">
        <v>0</v>
      </c>
      <c r="AE151" s="21">
        <v>0</v>
      </c>
      <c r="AF151" s="24" t="s">
        <v>262</v>
      </c>
      <c r="AG151" s="24">
        <v>2020</v>
      </c>
      <c r="AH151" s="25">
        <v>2020</v>
      </c>
      <c r="BW151" s="49"/>
      <c r="CA151" s="12" t="e">
        <f t="shared" si="9"/>
        <v>#N/A</v>
      </c>
      <c r="CB151" s="69" t="s">
        <v>1071</v>
      </c>
      <c r="CC151" s="69">
        <v>946</v>
      </c>
    </row>
    <row r="152" spans="1:81" ht="61.5" x14ac:dyDescent="0.85">
      <c r="A152" s="12">
        <v>1</v>
      </c>
      <c r="B152" s="45">
        <f>SUBTOTAL(103,$A$22:A152)</f>
        <v>130</v>
      </c>
      <c r="C152" s="15" t="s">
        <v>1107</v>
      </c>
      <c r="D152" s="21">
        <v>2415665.65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52">
        <v>0</v>
      </c>
      <c r="L152" s="21">
        <v>0</v>
      </c>
      <c r="M152" s="21">
        <v>619</v>
      </c>
      <c r="N152" s="21">
        <v>2350957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9">
        <v>12780.85</v>
      </c>
      <c r="AD152" s="21">
        <v>51927.8</v>
      </c>
      <c r="AE152" s="21">
        <v>0</v>
      </c>
      <c r="AF152" s="24">
        <v>2020</v>
      </c>
      <c r="AG152" s="24">
        <v>2020</v>
      </c>
      <c r="AH152" s="25">
        <v>2020</v>
      </c>
      <c r="BW152" s="49"/>
      <c r="CA152" s="12">
        <f t="shared" si="9"/>
        <v>633.34</v>
      </c>
      <c r="CB152" s="69" t="s">
        <v>1072</v>
      </c>
      <c r="CC152" s="69">
        <v>365.5</v>
      </c>
    </row>
    <row r="153" spans="1:81" ht="61.5" x14ac:dyDescent="0.85">
      <c r="A153" s="12">
        <v>1</v>
      </c>
      <c r="B153" s="45">
        <f>SUBTOTAL(103,$A$22:A153)</f>
        <v>131</v>
      </c>
      <c r="C153" s="15" t="s">
        <v>1240</v>
      </c>
      <c r="D153" s="21">
        <v>5623327.0800000001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52">
        <v>0</v>
      </c>
      <c r="L153" s="21">
        <v>0</v>
      </c>
      <c r="M153" s="21">
        <v>1496.78</v>
      </c>
      <c r="N153" s="21">
        <v>5587289.0700000003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9">
        <v>36038.01</v>
      </c>
      <c r="AD153" s="21">
        <v>0</v>
      </c>
      <c r="AE153" s="21">
        <v>0</v>
      </c>
      <c r="AF153" s="24" t="s">
        <v>262</v>
      </c>
      <c r="AG153" s="24">
        <v>2020</v>
      </c>
      <c r="AH153" s="25">
        <v>2020</v>
      </c>
      <c r="BW153" s="49"/>
      <c r="CA153" s="12">
        <f t="shared" si="9"/>
        <v>1674.7</v>
      </c>
      <c r="CB153" s="69" t="s">
        <v>1073</v>
      </c>
      <c r="CC153" s="69">
        <v>365.5</v>
      </c>
    </row>
    <row r="154" spans="1:81" ht="61.5" x14ac:dyDescent="0.85">
      <c r="A154" s="12">
        <v>1</v>
      </c>
      <c r="B154" s="45">
        <f>SUBTOTAL(103,$A$22:A154)</f>
        <v>132</v>
      </c>
      <c r="C154" s="15" t="s">
        <v>447</v>
      </c>
      <c r="D154" s="21">
        <v>52567.68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52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52567.68</v>
      </c>
      <c r="AE154" s="21">
        <v>0</v>
      </c>
      <c r="AF154" s="24">
        <v>2020</v>
      </c>
      <c r="AG154" s="24" t="s">
        <v>262</v>
      </c>
      <c r="AH154" s="24" t="s">
        <v>262</v>
      </c>
      <c r="BW154" s="49"/>
      <c r="CA154" s="12" t="e">
        <f t="shared" si="9"/>
        <v>#N/A</v>
      </c>
      <c r="CB154" s="69" t="s">
        <v>427</v>
      </c>
      <c r="CC154" s="69">
        <v>598</v>
      </c>
    </row>
    <row r="155" spans="1:81" ht="61.5" x14ac:dyDescent="0.85">
      <c r="A155" s="12">
        <v>1</v>
      </c>
      <c r="B155" s="45">
        <f>SUBTOTAL(103,$A$22:A155)</f>
        <v>133</v>
      </c>
      <c r="C155" s="15" t="s">
        <v>1241</v>
      </c>
      <c r="D155" s="21">
        <v>61131.360000000001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52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61131.360000000001</v>
      </c>
      <c r="AE155" s="21">
        <v>0</v>
      </c>
      <c r="AF155" s="24">
        <v>2020</v>
      </c>
      <c r="AG155" s="24" t="s">
        <v>262</v>
      </c>
      <c r="AH155" s="24" t="s">
        <v>262</v>
      </c>
      <c r="BW155" s="49"/>
      <c r="CA155" s="12" t="e">
        <f t="shared" si="9"/>
        <v>#N/A</v>
      </c>
      <c r="CB155" s="69" t="s">
        <v>599</v>
      </c>
      <c r="CC155" s="69">
        <v>486.27</v>
      </c>
    </row>
    <row r="156" spans="1:81" ht="61.5" x14ac:dyDescent="0.85">
      <c r="B156" s="15" t="s">
        <v>724</v>
      </c>
      <c r="C156" s="257"/>
      <c r="D156" s="258">
        <v>112751259.44999994</v>
      </c>
      <c r="E156" s="21">
        <v>358075</v>
      </c>
      <c r="F156" s="21">
        <v>609470</v>
      </c>
      <c r="G156" s="21">
        <v>10937113.330000002</v>
      </c>
      <c r="H156" s="21">
        <v>118902</v>
      </c>
      <c r="I156" s="21">
        <v>228228</v>
      </c>
      <c r="J156" s="21">
        <v>0</v>
      </c>
      <c r="K156" s="23">
        <v>17</v>
      </c>
      <c r="L156" s="21">
        <v>26506080.609999996</v>
      </c>
      <c r="M156" s="21">
        <v>16535.420000000002</v>
      </c>
      <c r="N156" s="21">
        <v>68407583.209999993</v>
      </c>
      <c r="O156" s="21">
        <v>725.5</v>
      </c>
      <c r="P156" s="21">
        <v>2136439.1800000002</v>
      </c>
      <c r="Q156" s="21">
        <v>0</v>
      </c>
      <c r="R156" s="21">
        <v>0</v>
      </c>
      <c r="S156" s="21">
        <v>19.07</v>
      </c>
      <c r="T156" s="21">
        <v>210458.31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348764.68999999989</v>
      </c>
      <c r="AD156" s="21">
        <v>2890145.1199999996</v>
      </c>
      <c r="AE156" s="21">
        <v>0</v>
      </c>
      <c r="AF156" s="50" t="s">
        <v>718</v>
      </c>
      <c r="AG156" s="50" t="s">
        <v>718</v>
      </c>
      <c r="AH156" s="64" t="s">
        <v>718</v>
      </c>
      <c r="AT156" s="12" t="e">
        <f t="shared" ref="AT156:AT172" si="10">VLOOKUP(C156,AW:AX,2,FALSE)</f>
        <v>#N/A</v>
      </c>
      <c r="BV156" s="69" t="b">
        <f>D156=(E156+F156+G156+H156+I156+L156+N156+P156+R156+T156+U156+V156+AA156+AB156+AC156+AD156+AE156)</f>
        <v>1</v>
      </c>
      <c r="BW156" s="21">
        <v>157621357.26999998</v>
      </c>
      <c r="BX156" s="21"/>
      <c r="BY156" s="21">
        <f>BW156-D156</f>
        <v>44870097.820000038</v>
      </c>
      <c r="CA156" s="12" t="e">
        <f t="shared" si="9"/>
        <v>#N/A</v>
      </c>
      <c r="CB156" s="69" t="s">
        <v>164</v>
      </c>
      <c r="CC156" s="69">
        <v>336.14</v>
      </c>
    </row>
    <row r="157" spans="1:81" ht="61.5" x14ac:dyDescent="0.85">
      <c r="A157" s="12">
        <v>1</v>
      </c>
      <c r="B157" s="45">
        <f>SUBTOTAL(103,$A$22:A157)</f>
        <v>134</v>
      </c>
      <c r="C157" s="15" t="s">
        <v>375</v>
      </c>
      <c r="D157" s="21">
        <v>2649277.08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3">
        <v>0</v>
      </c>
      <c r="L157" s="21">
        <v>0</v>
      </c>
      <c r="M157" s="21">
        <v>1108.98</v>
      </c>
      <c r="N157" s="21">
        <v>2492694.84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9">
        <v>156582.24</v>
      </c>
      <c r="AE157" s="21">
        <v>0</v>
      </c>
      <c r="AF157" s="24">
        <v>2020</v>
      </c>
      <c r="AG157" s="24">
        <v>2020</v>
      </c>
      <c r="AH157" s="25" t="s">
        <v>262</v>
      </c>
      <c r="AT157" s="12" t="e">
        <f t="shared" si="10"/>
        <v>#N/A</v>
      </c>
      <c r="BW157" s="49"/>
      <c r="CA157" s="12">
        <f t="shared" si="9"/>
        <v>1108.98</v>
      </c>
      <c r="CB157" s="69" t="s">
        <v>1193</v>
      </c>
      <c r="CC157" s="69">
        <v>335</v>
      </c>
    </row>
    <row r="158" spans="1:81" ht="61.5" x14ac:dyDescent="0.85">
      <c r="A158" s="12">
        <v>1</v>
      </c>
      <c r="B158" s="45">
        <f>SUBTOTAL(103,$A$22:A158)</f>
        <v>135</v>
      </c>
      <c r="C158" s="15" t="s">
        <v>376</v>
      </c>
      <c r="D158" s="21">
        <v>2599693.37</v>
      </c>
      <c r="E158" s="21">
        <v>358075</v>
      </c>
      <c r="F158" s="21">
        <v>609470</v>
      </c>
      <c r="G158" s="21">
        <v>1447301</v>
      </c>
      <c r="H158" s="21">
        <v>0</v>
      </c>
      <c r="I158" s="21">
        <v>0</v>
      </c>
      <c r="J158" s="21">
        <v>0</v>
      </c>
      <c r="K158" s="23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9">
        <v>11410.15</v>
      </c>
      <c r="AD158" s="29">
        <v>173437.22</v>
      </c>
      <c r="AE158" s="21">
        <v>0</v>
      </c>
      <c r="AF158" s="24">
        <v>2020</v>
      </c>
      <c r="AG158" s="24">
        <v>2020</v>
      </c>
      <c r="AH158" s="25">
        <v>2020</v>
      </c>
      <c r="AT158" s="12" t="e">
        <f t="shared" si="10"/>
        <v>#N/A</v>
      </c>
      <c r="BW158" s="49"/>
      <c r="CA158" s="12" t="e">
        <f t="shared" si="9"/>
        <v>#N/A</v>
      </c>
      <c r="CB158" s="69" t="s">
        <v>1199</v>
      </c>
      <c r="CC158" s="69">
        <v>678.5</v>
      </c>
    </row>
    <row r="159" spans="1:81" ht="61.5" x14ac:dyDescent="0.85">
      <c r="A159" s="12">
        <v>1</v>
      </c>
      <c r="B159" s="45">
        <f>SUBTOTAL(103,$A$22:A159)</f>
        <v>136</v>
      </c>
      <c r="C159" s="15" t="s">
        <v>377</v>
      </c>
      <c r="D159" s="21">
        <v>3188621.1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3">
        <v>0</v>
      </c>
      <c r="L159" s="21">
        <v>0</v>
      </c>
      <c r="M159" s="29">
        <v>600</v>
      </c>
      <c r="N159" s="29">
        <v>3110660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9">
        <v>77961.100000000006</v>
      </c>
      <c r="AE159" s="21">
        <v>0</v>
      </c>
      <c r="AF159" s="24">
        <v>2020</v>
      </c>
      <c r="AG159" s="24">
        <v>2020</v>
      </c>
      <c r="AH159" s="25" t="s">
        <v>262</v>
      </c>
      <c r="AT159" s="12" t="e">
        <f t="shared" si="10"/>
        <v>#N/A</v>
      </c>
      <c r="BW159" s="49"/>
      <c r="CA159" s="12">
        <f t="shared" si="9"/>
        <v>600</v>
      </c>
      <c r="CB159" s="69" t="s">
        <v>1077</v>
      </c>
      <c r="CC159" s="69">
        <v>453.4</v>
      </c>
    </row>
    <row r="160" spans="1:81" ht="61.5" x14ac:dyDescent="0.85">
      <c r="A160" s="12">
        <v>1</v>
      </c>
      <c r="B160" s="45">
        <f>SUBTOTAL(103,$A$22:A160)</f>
        <v>137</v>
      </c>
      <c r="C160" s="15" t="s">
        <v>378</v>
      </c>
      <c r="D160" s="21">
        <v>5265781.6800000006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3">
        <v>0</v>
      </c>
      <c r="L160" s="21">
        <v>0</v>
      </c>
      <c r="M160" s="29">
        <v>1093</v>
      </c>
      <c r="N160" s="104">
        <v>5109413.2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104">
        <v>24141.98</v>
      </c>
      <c r="AD160" s="29">
        <v>132226.5</v>
      </c>
      <c r="AE160" s="21">
        <v>0</v>
      </c>
      <c r="AF160" s="24">
        <v>2020</v>
      </c>
      <c r="AG160" s="24">
        <v>2020</v>
      </c>
      <c r="AH160" s="25">
        <v>2020</v>
      </c>
      <c r="AT160" s="12" t="e">
        <f t="shared" si="10"/>
        <v>#N/A</v>
      </c>
      <c r="BW160" s="49"/>
      <c r="CA160" s="12" t="e">
        <f t="shared" si="9"/>
        <v>#N/A</v>
      </c>
      <c r="CB160" s="69" t="s">
        <v>1207</v>
      </c>
      <c r="CC160" s="69">
        <v>511.8</v>
      </c>
    </row>
    <row r="161" spans="1:81" ht="61.5" x14ac:dyDescent="0.85">
      <c r="A161" s="12">
        <v>1</v>
      </c>
      <c r="B161" s="45">
        <f>SUBTOTAL(103,$A$22:A161)</f>
        <v>138</v>
      </c>
      <c r="C161" s="15" t="s">
        <v>379</v>
      </c>
      <c r="D161" s="21">
        <v>5393074.9299999997</v>
      </c>
      <c r="E161" s="21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3">
        <v>0</v>
      </c>
      <c r="L161" s="21">
        <v>0</v>
      </c>
      <c r="M161" s="29">
        <v>1092.54</v>
      </c>
      <c r="N161" s="104">
        <v>5234761</v>
      </c>
      <c r="O161" s="21">
        <v>0</v>
      </c>
      <c r="P161" s="21">
        <v>0</v>
      </c>
      <c r="Q161" s="21">
        <v>0</v>
      </c>
      <c r="R161" s="21">
        <v>0</v>
      </c>
      <c r="S161" s="21">
        <v>0</v>
      </c>
      <c r="T161" s="21">
        <v>0</v>
      </c>
      <c r="U161" s="21">
        <v>0</v>
      </c>
      <c r="V161" s="21">
        <v>0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  <c r="AC161" s="104">
        <v>24734.25</v>
      </c>
      <c r="AD161" s="29">
        <v>133579.68</v>
      </c>
      <c r="AE161" s="21">
        <v>0</v>
      </c>
      <c r="AF161" s="24">
        <v>2020</v>
      </c>
      <c r="AG161" s="24">
        <v>2020</v>
      </c>
      <c r="AH161" s="25">
        <v>2020</v>
      </c>
      <c r="AT161" s="12" t="e">
        <f t="shared" si="10"/>
        <v>#N/A</v>
      </c>
      <c r="BW161" s="49"/>
      <c r="CA161" s="12" t="e">
        <f t="shared" si="9"/>
        <v>#N/A</v>
      </c>
      <c r="CB161" s="69" t="s">
        <v>1087</v>
      </c>
      <c r="CC161" s="69">
        <v>556.6</v>
      </c>
    </row>
    <row r="162" spans="1:81" ht="61.5" x14ac:dyDescent="0.85">
      <c r="A162" s="12">
        <v>1</v>
      </c>
      <c r="B162" s="45">
        <f>SUBTOTAL(103,$A$22:A162)</f>
        <v>139</v>
      </c>
      <c r="C162" s="15" t="s">
        <v>380</v>
      </c>
      <c r="D162" s="21">
        <v>4873547.67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52">
        <v>3</v>
      </c>
      <c r="L162" s="21">
        <v>4873547.67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21">
        <v>0</v>
      </c>
      <c r="AE162" s="21">
        <v>0</v>
      </c>
      <c r="AF162" s="24" t="s">
        <v>262</v>
      </c>
      <c r="AG162" s="24">
        <v>2020</v>
      </c>
      <c r="AH162" s="25" t="s">
        <v>262</v>
      </c>
      <c r="AT162" s="12">
        <f t="shared" si="10"/>
        <v>1</v>
      </c>
      <c r="BW162" s="49"/>
      <c r="CA162" s="12" t="e">
        <f t="shared" si="9"/>
        <v>#N/A</v>
      </c>
      <c r="CB162" s="69" t="s">
        <v>1495</v>
      </c>
      <c r="CC162" s="69">
        <v>466.12</v>
      </c>
    </row>
    <row r="163" spans="1:81" ht="61.5" x14ac:dyDescent="0.85">
      <c r="A163" s="12">
        <v>1</v>
      </c>
      <c r="B163" s="45">
        <f>SUBTOTAL(103,$A$22:A163)</f>
        <v>140</v>
      </c>
      <c r="C163" s="15" t="s">
        <v>381</v>
      </c>
      <c r="D163" s="21">
        <v>2215482.85</v>
      </c>
      <c r="E163" s="21">
        <v>0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3">
        <v>0</v>
      </c>
      <c r="L163" s="21">
        <v>0</v>
      </c>
      <c r="M163" s="21">
        <v>443.8</v>
      </c>
      <c r="N163" s="21">
        <v>2215482.85</v>
      </c>
      <c r="O163" s="21">
        <v>0</v>
      </c>
      <c r="P163" s="21">
        <v>0</v>
      </c>
      <c r="Q163" s="21">
        <v>0</v>
      </c>
      <c r="R163" s="21">
        <v>0</v>
      </c>
      <c r="S163" s="21">
        <v>0</v>
      </c>
      <c r="T163" s="21">
        <v>0</v>
      </c>
      <c r="U163" s="21">
        <v>0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0</v>
      </c>
      <c r="AF163" s="24" t="s">
        <v>262</v>
      </c>
      <c r="AG163" s="24">
        <v>2020</v>
      </c>
      <c r="AH163" s="25" t="s">
        <v>262</v>
      </c>
      <c r="AT163" s="12" t="e">
        <f t="shared" si="10"/>
        <v>#N/A</v>
      </c>
      <c r="BW163" s="49"/>
      <c r="CA163" s="12">
        <f t="shared" si="9"/>
        <v>443.8</v>
      </c>
      <c r="CB163" s="69" t="s">
        <v>1491</v>
      </c>
      <c r="CC163" s="69">
        <v>859</v>
      </c>
    </row>
    <row r="164" spans="1:81" ht="61.5" x14ac:dyDescent="0.85">
      <c r="A164" s="12">
        <v>1</v>
      </c>
      <c r="B164" s="45">
        <f>SUBTOTAL(103,$A$22:A164)</f>
        <v>141</v>
      </c>
      <c r="C164" s="15" t="s">
        <v>382</v>
      </c>
      <c r="D164" s="21">
        <v>4885396.4400000004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52">
        <v>3</v>
      </c>
      <c r="L164" s="21">
        <v>4885396.4400000004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  <c r="AF164" s="24" t="s">
        <v>262</v>
      </c>
      <c r="AG164" s="24">
        <v>2020</v>
      </c>
      <c r="AH164" s="25" t="s">
        <v>262</v>
      </c>
      <c r="AT164" s="12" t="e">
        <f t="shared" si="10"/>
        <v>#N/A</v>
      </c>
      <c r="BW164" s="49"/>
      <c r="CA164" s="12" t="e">
        <f t="shared" si="9"/>
        <v>#N/A</v>
      </c>
      <c r="CB164" s="69" t="s">
        <v>1490</v>
      </c>
      <c r="CC164" s="69">
        <v>1028.5</v>
      </c>
    </row>
    <row r="165" spans="1:81" ht="61.5" x14ac:dyDescent="0.85">
      <c r="A165" s="12">
        <v>1</v>
      </c>
      <c r="B165" s="45">
        <f>SUBTOTAL(103,$A$22:A165)</f>
        <v>142</v>
      </c>
      <c r="C165" s="15" t="s">
        <v>383</v>
      </c>
      <c r="D165" s="21">
        <v>7884254.25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3">
        <v>0</v>
      </c>
      <c r="L165" s="21">
        <v>0</v>
      </c>
      <c r="M165" s="46">
        <v>1503.05</v>
      </c>
      <c r="N165" s="46">
        <v>7687845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9">
        <v>36325.07</v>
      </c>
      <c r="AD165" s="29">
        <v>160084.18</v>
      </c>
      <c r="AE165" s="21">
        <v>0</v>
      </c>
      <c r="AF165" s="24">
        <v>2020</v>
      </c>
      <c r="AG165" s="24">
        <v>2020</v>
      </c>
      <c r="AH165" s="25">
        <v>2020</v>
      </c>
      <c r="AT165" s="12" t="e">
        <f t="shared" si="10"/>
        <v>#N/A</v>
      </c>
      <c r="BW165" s="49"/>
      <c r="CA165" s="12" t="e">
        <f t="shared" si="9"/>
        <v>#N/A</v>
      </c>
      <c r="CB165" s="69" t="s">
        <v>375</v>
      </c>
      <c r="CC165" s="69">
        <v>1108.98</v>
      </c>
    </row>
    <row r="166" spans="1:81" ht="61.5" x14ac:dyDescent="0.85">
      <c r="A166" s="12">
        <v>1</v>
      </c>
      <c r="B166" s="45">
        <f>SUBTOTAL(103,$A$22:A166)</f>
        <v>143</v>
      </c>
      <c r="C166" s="15" t="s">
        <v>384</v>
      </c>
      <c r="D166" s="21">
        <v>2908813.4299999997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3">
        <v>0</v>
      </c>
      <c r="L166" s="21">
        <v>0</v>
      </c>
      <c r="M166" s="46">
        <v>935.22</v>
      </c>
      <c r="N166" s="259">
        <v>2738778.69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9">
        <v>12940.73</v>
      </c>
      <c r="AD166" s="29">
        <v>157094.01</v>
      </c>
      <c r="AE166" s="21">
        <v>0</v>
      </c>
      <c r="AF166" s="24">
        <v>2020</v>
      </c>
      <c r="AG166" s="24">
        <v>2020</v>
      </c>
      <c r="AH166" s="25">
        <v>2020</v>
      </c>
      <c r="AT166" s="12" t="e">
        <f t="shared" si="10"/>
        <v>#N/A</v>
      </c>
      <c r="BW166" s="49"/>
      <c r="CA166" s="12" t="e">
        <f t="shared" si="9"/>
        <v>#N/A</v>
      </c>
      <c r="CB166" s="69" t="s">
        <v>377</v>
      </c>
      <c r="CC166" s="69">
        <v>600</v>
      </c>
    </row>
    <row r="167" spans="1:81" ht="61.5" x14ac:dyDescent="0.85">
      <c r="A167" s="12">
        <v>1</v>
      </c>
      <c r="B167" s="45">
        <f>SUBTOTAL(103,$A$22:A167)</f>
        <v>144</v>
      </c>
      <c r="C167" s="15" t="s">
        <v>385</v>
      </c>
      <c r="D167" s="21">
        <v>2189551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3">
        <v>0</v>
      </c>
      <c r="L167" s="21">
        <v>0</v>
      </c>
      <c r="M167" s="46">
        <v>473</v>
      </c>
      <c r="N167" s="46">
        <v>2189551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4" t="s">
        <v>262</v>
      </c>
      <c r="AG167" s="24">
        <v>2020</v>
      </c>
      <c r="AH167" s="25" t="s">
        <v>262</v>
      </c>
      <c r="AT167" s="12" t="e">
        <f t="shared" si="10"/>
        <v>#N/A</v>
      </c>
      <c r="BW167" s="49"/>
      <c r="CA167" s="12">
        <f t="shared" si="9"/>
        <v>473</v>
      </c>
      <c r="CB167" s="69" t="s">
        <v>381</v>
      </c>
      <c r="CC167" s="69">
        <v>443.8</v>
      </c>
    </row>
    <row r="168" spans="1:81" ht="61.5" x14ac:dyDescent="0.85">
      <c r="A168" s="12">
        <v>1</v>
      </c>
      <c r="B168" s="45">
        <f>SUBTOTAL(103,$A$22:A168)</f>
        <v>145</v>
      </c>
      <c r="C168" s="15" t="s">
        <v>386</v>
      </c>
      <c r="D168" s="21">
        <v>2855710.47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3">
        <v>0</v>
      </c>
      <c r="L168" s="21">
        <v>0</v>
      </c>
      <c r="M168" s="46">
        <v>550</v>
      </c>
      <c r="N168" s="46">
        <v>2777462</v>
      </c>
      <c r="O168" s="21">
        <v>0</v>
      </c>
      <c r="P168" s="21">
        <v>0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0</v>
      </c>
      <c r="AC168" s="21">
        <v>0</v>
      </c>
      <c r="AD168" s="29">
        <v>78248.47</v>
      </c>
      <c r="AE168" s="21">
        <v>0</v>
      </c>
      <c r="AF168" s="24">
        <v>2020</v>
      </c>
      <c r="AG168" s="24">
        <v>2020</v>
      </c>
      <c r="AH168" s="25" t="s">
        <v>262</v>
      </c>
      <c r="AT168" s="12" t="e">
        <f t="shared" si="10"/>
        <v>#N/A</v>
      </c>
      <c r="BW168" s="49"/>
      <c r="CA168" s="12">
        <f t="shared" si="9"/>
        <v>550</v>
      </c>
      <c r="CB168" s="69" t="s">
        <v>385</v>
      </c>
      <c r="CC168" s="69">
        <v>473</v>
      </c>
    </row>
    <row r="169" spans="1:81" ht="61.5" x14ac:dyDescent="0.85">
      <c r="A169" s="12">
        <v>1</v>
      </c>
      <c r="B169" s="45">
        <f>SUBTOTAL(103,$A$22:A169)</f>
        <v>146</v>
      </c>
      <c r="C169" s="15" t="s">
        <v>387</v>
      </c>
      <c r="D169" s="21">
        <v>3945816.73</v>
      </c>
      <c r="E169" s="21">
        <v>0</v>
      </c>
      <c r="F169" s="21">
        <v>0</v>
      </c>
      <c r="G169" s="29">
        <v>3842425</v>
      </c>
      <c r="H169" s="21">
        <v>0</v>
      </c>
      <c r="I169" s="21">
        <v>0</v>
      </c>
      <c r="J169" s="21">
        <v>0</v>
      </c>
      <c r="K169" s="23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9">
        <v>18155.46</v>
      </c>
      <c r="AD169" s="29">
        <v>85236.27</v>
      </c>
      <c r="AE169" s="21">
        <v>0</v>
      </c>
      <c r="AF169" s="24">
        <v>2020</v>
      </c>
      <c r="AG169" s="24">
        <v>2020</v>
      </c>
      <c r="AH169" s="25">
        <v>2020</v>
      </c>
      <c r="AT169" s="12" t="e">
        <f t="shared" si="10"/>
        <v>#N/A</v>
      </c>
      <c r="BW169" s="49"/>
      <c r="CA169" s="12" t="e">
        <f t="shared" ref="CA169:CA195" si="11">VLOOKUP(C169,CB:CC,2,FALSE)</f>
        <v>#N/A</v>
      </c>
      <c r="CB169" s="69" t="s">
        <v>386</v>
      </c>
      <c r="CC169" s="69">
        <v>550</v>
      </c>
    </row>
    <row r="170" spans="1:81" ht="61.5" x14ac:dyDescent="0.85">
      <c r="A170" s="12">
        <v>1</v>
      </c>
      <c r="B170" s="45">
        <f>SUBTOTAL(103,$A$22:A170)</f>
        <v>147</v>
      </c>
      <c r="C170" s="15" t="s">
        <v>194</v>
      </c>
      <c r="D170" s="21">
        <v>2766905.7600000002</v>
      </c>
      <c r="E170" s="21">
        <v>0</v>
      </c>
      <c r="F170" s="21">
        <v>0</v>
      </c>
      <c r="G170" s="21">
        <v>0</v>
      </c>
      <c r="H170" s="21">
        <v>0</v>
      </c>
      <c r="I170" s="21">
        <v>0</v>
      </c>
      <c r="J170" s="21">
        <v>0</v>
      </c>
      <c r="K170" s="23">
        <v>0</v>
      </c>
      <c r="L170" s="21">
        <v>0</v>
      </c>
      <c r="M170" s="29">
        <v>1190.4000000000001</v>
      </c>
      <c r="N170" s="29">
        <v>2598303.89</v>
      </c>
      <c r="O170" s="21">
        <v>0</v>
      </c>
      <c r="P170" s="21">
        <v>0</v>
      </c>
      <c r="Q170" s="21">
        <v>0</v>
      </c>
      <c r="R170" s="21">
        <v>0</v>
      </c>
      <c r="S170" s="21">
        <v>0</v>
      </c>
      <c r="T170" s="21">
        <v>0</v>
      </c>
      <c r="U170" s="21">
        <v>0</v>
      </c>
      <c r="V170" s="21">
        <v>0</v>
      </c>
      <c r="W170" s="21">
        <v>0</v>
      </c>
      <c r="X170" s="21">
        <v>0</v>
      </c>
      <c r="Y170" s="21">
        <v>0</v>
      </c>
      <c r="Z170" s="21">
        <v>0</v>
      </c>
      <c r="AA170" s="21">
        <v>0</v>
      </c>
      <c r="AB170" s="21">
        <v>0</v>
      </c>
      <c r="AC170" s="29">
        <v>12276.99</v>
      </c>
      <c r="AD170" s="29">
        <v>156324.88</v>
      </c>
      <c r="AE170" s="21">
        <v>0</v>
      </c>
      <c r="AF170" s="24">
        <v>2020</v>
      </c>
      <c r="AG170" s="24">
        <v>2020</v>
      </c>
      <c r="AH170" s="25">
        <v>2020</v>
      </c>
      <c r="AT170" s="12" t="e">
        <f t="shared" si="10"/>
        <v>#N/A</v>
      </c>
      <c r="BW170" s="49"/>
      <c r="CA170" s="12" t="e">
        <f t="shared" si="11"/>
        <v>#N/A</v>
      </c>
      <c r="CB170" s="69" t="s">
        <v>388</v>
      </c>
      <c r="CC170" s="69">
        <v>342</v>
      </c>
    </row>
    <row r="171" spans="1:81" ht="61.5" x14ac:dyDescent="0.85">
      <c r="A171" s="12">
        <v>1</v>
      </c>
      <c r="B171" s="45">
        <f>SUBTOTAL(103,$A$22:A171)</f>
        <v>148</v>
      </c>
      <c r="C171" s="15" t="s">
        <v>388</v>
      </c>
      <c r="D171" s="21">
        <v>1828369.47</v>
      </c>
      <c r="E171" s="21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3">
        <v>0</v>
      </c>
      <c r="L171" s="21">
        <v>0</v>
      </c>
      <c r="M171" s="29">
        <v>342</v>
      </c>
      <c r="N171" s="29">
        <v>1828369.47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24" t="s">
        <v>262</v>
      </c>
      <c r="AG171" s="24">
        <v>2020</v>
      </c>
      <c r="AH171" s="25" t="s">
        <v>262</v>
      </c>
      <c r="AT171" s="12" t="e">
        <f t="shared" si="10"/>
        <v>#N/A</v>
      </c>
      <c r="BW171" s="49"/>
      <c r="CA171" s="12">
        <f t="shared" si="11"/>
        <v>342</v>
      </c>
      <c r="CB171" s="69" t="s">
        <v>1109</v>
      </c>
      <c r="CC171" s="69">
        <v>331</v>
      </c>
    </row>
    <row r="172" spans="1:81" ht="61.5" x14ac:dyDescent="0.85">
      <c r="A172" s="12">
        <v>1</v>
      </c>
      <c r="B172" s="45">
        <f>SUBTOTAL(103,$A$22:A172)</f>
        <v>149</v>
      </c>
      <c r="C172" s="15" t="s">
        <v>389</v>
      </c>
      <c r="D172" s="21">
        <v>9316893.9800000004</v>
      </c>
      <c r="E172" s="21">
        <v>0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3">
        <v>0</v>
      </c>
      <c r="L172" s="21">
        <v>0</v>
      </c>
      <c r="M172" s="29">
        <v>2014</v>
      </c>
      <c r="N172" s="29">
        <v>9115520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0</v>
      </c>
      <c r="Z172" s="21">
        <v>0</v>
      </c>
      <c r="AA172" s="21">
        <v>0</v>
      </c>
      <c r="AB172" s="21">
        <v>0</v>
      </c>
      <c r="AC172" s="29">
        <v>43070.83</v>
      </c>
      <c r="AD172" s="29">
        <v>158303.15</v>
      </c>
      <c r="AE172" s="21">
        <v>0</v>
      </c>
      <c r="AF172" s="24">
        <v>2020</v>
      </c>
      <c r="AG172" s="24">
        <v>2020</v>
      </c>
      <c r="AH172" s="25">
        <v>2020</v>
      </c>
      <c r="AT172" s="12" t="e">
        <f t="shared" si="10"/>
        <v>#N/A</v>
      </c>
      <c r="BW172" s="49"/>
      <c r="CA172" s="12" t="e">
        <f t="shared" si="11"/>
        <v>#N/A</v>
      </c>
      <c r="CB172" s="69" t="s">
        <v>1500</v>
      </c>
      <c r="CC172" s="69">
        <v>792</v>
      </c>
    </row>
    <row r="173" spans="1:81" ht="61.5" x14ac:dyDescent="0.85">
      <c r="A173" s="12">
        <v>1</v>
      </c>
      <c r="B173" s="45">
        <f>SUBTOTAL(103,$A$22:A173)</f>
        <v>150</v>
      </c>
      <c r="C173" s="15" t="s">
        <v>1108</v>
      </c>
      <c r="D173" s="21">
        <v>1472380.11</v>
      </c>
      <c r="E173" s="21">
        <v>0</v>
      </c>
      <c r="F173" s="21">
        <v>0</v>
      </c>
      <c r="G173" s="29">
        <v>1103598</v>
      </c>
      <c r="H173" s="29">
        <v>118902</v>
      </c>
      <c r="I173" s="29">
        <v>228228</v>
      </c>
      <c r="J173" s="21">
        <v>0</v>
      </c>
      <c r="K173" s="23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21652.11</v>
      </c>
      <c r="AD173" s="21">
        <v>0</v>
      </c>
      <c r="AE173" s="21">
        <v>0</v>
      </c>
      <c r="AF173" s="24" t="s">
        <v>262</v>
      </c>
      <c r="AG173" s="24">
        <v>2020</v>
      </c>
      <c r="AH173" s="25">
        <v>2020</v>
      </c>
      <c r="BW173" s="49"/>
      <c r="CA173" s="12" t="e">
        <f t="shared" si="11"/>
        <v>#N/A</v>
      </c>
      <c r="CB173" s="69" t="s">
        <v>1498</v>
      </c>
      <c r="CC173" s="69">
        <v>592.07000000000005</v>
      </c>
    </row>
    <row r="174" spans="1:81" ht="61.5" x14ac:dyDescent="0.85">
      <c r="A174" s="12">
        <v>1</v>
      </c>
      <c r="B174" s="45">
        <f>SUBTOTAL(103,$A$22:A174)</f>
        <v>151</v>
      </c>
      <c r="C174" s="15" t="s">
        <v>1109</v>
      </c>
      <c r="D174" s="21">
        <v>1557950.91</v>
      </c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0</v>
      </c>
      <c r="K174" s="23">
        <v>0</v>
      </c>
      <c r="L174" s="21">
        <v>0</v>
      </c>
      <c r="M174" s="21">
        <v>331</v>
      </c>
      <c r="N174" s="74">
        <v>1549352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9">
        <v>8598.91</v>
      </c>
      <c r="AD174" s="21">
        <v>0</v>
      </c>
      <c r="AE174" s="21">
        <v>0</v>
      </c>
      <c r="AF174" s="24" t="s">
        <v>262</v>
      </c>
      <c r="AG174" s="24">
        <v>2020</v>
      </c>
      <c r="AH174" s="25">
        <v>2020</v>
      </c>
      <c r="BW174" s="49"/>
      <c r="CA174" s="12">
        <f t="shared" si="11"/>
        <v>331</v>
      </c>
      <c r="CB174" s="69" t="s">
        <v>0</v>
      </c>
      <c r="CC174" s="69">
        <v>618.1</v>
      </c>
    </row>
    <row r="175" spans="1:81" ht="61.5" x14ac:dyDescent="0.85">
      <c r="A175" s="12">
        <v>1</v>
      </c>
      <c r="B175" s="45">
        <f>SUBTOTAL(103,$A$22:A175)</f>
        <v>152</v>
      </c>
      <c r="C175" s="15" t="s">
        <v>1110</v>
      </c>
      <c r="D175" s="21">
        <v>2712861.94</v>
      </c>
      <c r="E175" s="21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52">
        <v>2</v>
      </c>
      <c r="L175" s="21">
        <v>2712861.94</v>
      </c>
      <c r="M175" s="21"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0</v>
      </c>
      <c r="AE175" s="21">
        <v>0</v>
      </c>
      <c r="AF175" s="24" t="s">
        <v>262</v>
      </c>
      <c r="AG175" s="24">
        <v>2020</v>
      </c>
      <c r="AH175" s="25" t="s">
        <v>262</v>
      </c>
      <c r="BW175" s="49"/>
      <c r="CA175" s="12" t="e">
        <f t="shared" si="11"/>
        <v>#N/A</v>
      </c>
      <c r="CB175" s="69" t="s">
        <v>1191</v>
      </c>
      <c r="CC175" s="69">
        <v>807.4</v>
      </c>
    </row>
    <row r="176" spans="1:81" ht="61.5" x14ac:dyDescent="0.85">
      <c r="A176" s="12">
        <v>1</v>
      </c>
      <c r="B176" s="45">
        <f>SUBTOTAL(103,$A$22:A176)</f>
        <v>153</v>
      </c>
      <c r="C176" s="15" t="s">
        <v>1111</v>
      </c>
      <c r="D176" s="21">
        <v>211626.35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3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19.07</v>
      </c>
      <c r="T176" s="20">
        <v>210458.31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104">
        <v>1168.04</v>
      </c>
      <c r="AD176" s="21">
        <v>0</v>
      </c>
      <c r="AE176" s="21">
        <v>0</v>
      </c>
      <c r="AF176" s="24" t="s">
        <v>262</v>
      </c>
      <c r="AG176" s="24">
        <v>2020</v>
      </c>
      <c r="AH176" s="25">
        <v>2020</v>
      </c>
      <c r="BW176" s="49"/>
      <c r="CA176" s="12" t="e">
        <f t="shared" si="11"/>
        <v>#N/A</v>
      </c>
      <c r="CB176" s="69" t="s">
        <v>1501</v>
      </c>
      <c r="CC176" s="69">
        <v>837.3</v>
      </c>
    </row>
    <row r="177" spans="1:81" ht="61.5" x14ac:dyDescent="0.85">
      <c r="A177" s="12">
        <v>1</v>
      </c>
      <c r="B177" s="45">
        <f>SUBTOTAL(103,$A$22:A177)</f>
        <v>154</v>
      </c>
      <c r="C177" s="15" t="s">
        <v>1112</v>
      </c>
      <c r="D177" s="21">
        <v>2148296.4200000004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3">
        <v>0</v>
      </c>
      <c r="L177" s="21">
        <v>0</v>
      </c>
      <c r="M177" s="21">
        <v>0</v>
      </c>
      <c r="N177" s="21">
        <v>0</v>
      </c>
      <c r="O177" s="29">
        <v>725.5</v>
      </c>
      <c r="P177" s="29">
        <v>2136439.1800000002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9">
        <v>11857.24</v>
      </c>
      <c r="AD177" s="21">
        <v>0</v>
      </c>
      <c r="AE177" s="21">
        <v>0</v>
      </c>
      <c r="AF177" s="24" t="s">
        <v>262</v>
      </c>
      <c r="AG177" s="24">
        <v>2020</v>
      </c>
      <c r="AH177" s="25">
        <v>2020</v>
      </c>
      <c r="BW177" s="49"/>
      <c r="CA177" s="12" t="e">
        <f t="shared" si="11"/>
        <v>#N/A</v>
      </c>
      <c r="CB177" s="69" t="s">
        <v>141</v>
      </c>
      <c r="CC177" s="69">
        <v>317.8</v>
      </c>
    </row>
    <row r="178" spans="1:81" ht="61.5" x14ac:dyDescent="0.85">
      <c r="A178" s="12">
        <v>1</v>
      </c>
      <c r="B178" s="45">
        <f>SUBTOTAL(103,$A$22:A178)</f>
        <v>155</v>
      </c>
      <c r="C178" s="15" t="s">
        <v>1113</v>
      </c>
      <c r="D178" s="21">
        <v>2712861.94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52">
        <v>2</v>
      </c>
      <c r="L178" s="21">
        <v>2712861.94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4" t="s">
        <v>262</v>
      </c>
      <c r="AG178" s="24">
        <v>2020</v>
      </c>
      <c r="AH178" s="25" t="s">
        <v>262</v>
      </c>
      <c r="BW178" s="49"/>
      <c r="CA178" s="12" t="e">
        <f t="shared" si="11"/>
        <v>#N/A</v>
      </c>
      <c r="CB178" s="69" t="s">
        <v>1214</v>
      </c>
      <c r="CC178" s="69">
        <v>835.43</v>
      </c>
    </row>
    <row r="179" spans="1:81" ht="61.5" x14ac:dyDescent="0.85">
      <c r="A179" s="12">
        <v>1</v>
      </c>
      <c r="B179" s="45">
        <f>SUBTOTAL(103,$A$22:A179)</f>
        <v>156</v>
      </c>
      <c r="C179" s="15" t="s">
        <v>1114</v>
      </c>
      <c r="D179" s="21">
        <v>2237682.5499999998</v>
      </c>
      <c r="E179" s="21">
        <v>0</v>
      </c>
      <c r="F179" s="21">
        <v>0</v>
      </c>
      <c r="G179" s="29">
        <v>2225331.96</v>
      </c>
      <c r="H179" s="21">
        <v>0</v>
      </c>
      <c r="I179" s="21">
        <v>0</v>
      </c>
      <c r="J179" s="21">
        <v>0</v>
      </c>
      <c r="K179" s="23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9">
        <v>12350.59</v>
      </c>
      <c r="AD179" s="21">
        <v>0</v>
      </c>
      <c r="AE179" s="21">
        <v>0</v>
      </c>
      <c r="AF179" s="24" t="s">
        <v>262</v>
      </c>
      <c r="AG179" s="24">
        <v>2020</v>
      </c>
      <c r="AH179" s="25">
        <v>2020</v>
      </c>
      <c r="BW179" s="49"/>
      <c r="CA179" s="12" t="e">
        <f t="shared" si="11"/>
        <v>#N/A</v>
      </c>
      <c r="CB179" s="69" t="s">
        <v>90</v>
      </c>
      <c r="CC179" s="69">
        <v>613.20000000000005</v>
      </c>
    </row>
    <row r="180" spans="1:81" ht="61.5" x14ac:dyDescent="0.85">
      <c r="A180" s="12">
        <v>1</v>
      </c>
      <c r="B180" s="45">
        <f>SUBTOTAL(103,$A$22:A180)</f>
        <v>157</v>
      </c>
      <c r="C180" s="15" t="s">
        <v>1115</v>
      </c>
      <c r="D180" s="21">
        <v>2418873.6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3">
        <v>0</v>
      </c>
      <c r="L180" s="21">
        <v>0</v>
      </c>
      <c r="M180" s="29">
        <v>494.53</v>
      </c>
      <c r="N180" s="104">
        <v>2337937.12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104">
        <v>12975.55</v>
      </c>
      <c r="AD180" s="29">
        <v>67960.929999999993</v>
      </c>
      <c r="AE180" s="21">
        <v>0</v>
      </c>
      <c r="AF180" s="24">
        <v>2020</v>
      </c>
      <c r="AG180" s="24">
        <v>2020</v>
      </c>
      <c r="AH180" s="25">
        <v>2020</v>
      </c>
      <c r="BW180" s="49"/>
      <c r="CA180" s="12" t="e">
        <f t="shared" si="11"/>
        <v>#N/A</v>
      </c>
      <c r="CB180" s="69" t="s">
        <v>435</v>
      </c>
      <c r="CC180" s="69">
        <v>567.62</v>
      </c>
    </row>
    <row r="181" spans="1:81" ht="61.5" x14ac:dyDescent="0.85">
      <c r="A181" s="12">
        <v>1</v>
      </c>
      <c r="B181" s="45">
        <f>SUBTOTAL(103,$A$22:A181)</f>
        <v>158</v>
      </c>
      <c r="C181" s="15" t="s">
        <v>1118</v>
      </c>
      <c r="D181" s="21">
        <v>1640571.49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60">
        <v>1</v>
      </c>
      <c r="L181" s="74">
        <v>1640571.49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4" t="s">
        <v>262</v>
      </c>
      <c r="AG181" s="24">
        <v>2020</v>
      </c>
      <c r="AH181" s="25" t="s">
        <v>262</v>
      </c>
      <c r="BW181" s="49"/>
      <c r="CA181" s="12" t="e">
        <f t="shared" si="11"/>
        <v>#N/A</v>
      </c>
      <c r="CB181" s="69" t="s">
        <v>1239</v>
      </c>
      <c r="CC181" s="69">
        <v>958</v>
      </c>
    </row>
    <row r="182" spans="1:81" ht="61.5" x14ac:dyDescent="0.85">
      <c r="A182" s="12">
        <v>1</v>
      </c>
      <c r="B182" s="45">
        <f>SUBTOTAL(103,$A$22:A182)</f>
        <v>159</v>
      </c>
      <c r="C182" s="15" t="s">
        <v>1119</v>
      </c>
      <c r="D182" s="21">
        <v>1784450.96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60">
        <v>1</v>
      </c>
      <c r="L182" s="74">
        <v>1784450.96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4" t="s">
        <v>262</v>
      </c>
      <c r="AG182" s="24">
        <v>2020</v>
      </c>
      <c r="AH182" s="25" t="s">
        <v>262</v>
      </c>
      <c r="BW182" s="49"/>
      <c r="CA182" s="12" t="e">
        <f t="shared" si="11"/>
        <v>#N/A</v>
      </c>
      <c r="CB182" s="69" t="s">
        <v>181</v>
      </c>
      <c r="CC182" s="69">
        <v>255.2</v>
      </c>
    </row>
    <row r="183" spans="1:81" ht="61.5" x14ac:dyDescent="0.85">
      <c r="A183" s="12">
        <v>1</v>
      </c>
      <c r="B183" s="45">
        <f>SUBTOTAL(103,$A$22:A183)</f>
        <v>160</v>
      </c>
      <c r="C183" s="15" t="s">
        <v>1120</v>
      </c>
      <c r="D183" s="21">
        <v>6364982.3099999996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52">
        <v>4</v>
      </c>
      <c r="L183" s="21">
        <v>6364982.3099999996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4" t="s">
        <v>262</v>
      </c>
      <c r="AG183" s="24">
        <v>2020</v>
      </c>
      <c r="AH183" s="25" t="s">
        <v>262</v>
      </c>
      <c r="BW183" s="49"/>
      <c r="CA183" s="12" t="e">
        <f t="shared" si="11"/>
        <v>#N/A</v>
      </c>
      <c r="CB183" s="69" t="s">
        <v>133</v>
      </c>
      <c r="CC183" s="69">
        <v>1229.9000000000001</v>
      </c>
    </row>
    <row r="184" spans="1:81" ht="61.5" x14ac:dyDescent="0.85">
      <c r="A184" s="12">
        <v>1</v>
      </c>
      <c r="B184" s="45">
        <f>SUBTOTAL(103,$A$22:A184)</f>
        <v>161</v>
      </c>
      <c r="C184" s="15" t="s">
        <v>1234</v>
      </c>
      <c r="D184" s="21">
        <v>2331324.81</v>
      </c>
      <c r="E184" s="21">
        <v>0</v>
      </c>
      <c r="F184" s="21">
        <v>0</v>
      </c>
      <c r="G184" s="29">
        <v>2318457.37</v>
      </c>
      <c r="H184" s="21">
        <v>0</v>
      </c>
      <c r="I184" s="21">
        <v>0</v>
      </c>
      <c r="J184" s="21">
        <v>0</v>
      </c>
      <c r="K184" s="23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9">
        <v>12867.44</v>
      </c>
      <c r="AD184" s="21">
        <v>0</v>
      </c>
      <c r="AE184" s="21">
        <v>0</v>
      </c>
      <c r="AF184" s="24" t="s">
        <v>262</v>
      </c>
      <c r="AG184" s="24">
        <v>2020</v>
      </c>
      <c r="AH184" s="25">
        <v>2020</v>
      </c>
      <c r="BW184" s="49"/>
      <c r="CA184" s="12" t="e">
        <f t="shared" si="11"/>
        <v>#N/A</v>
      </c>
    </row>
    <row r="185" spans="1:81" ht="61.5" x14ac:dyDescent="0.85">
      <c r="A185" s="12">
        <v>1</v>
      </c>
      <c r="B185" s="45">
        <f>SUBTOTAL(103,$A$22:A185)</f>
        <v>162</v>
      </c>
      <c r="C185" s="15" t="s">
        <v>1247</v>
      </c>
      <c r="D185" s="21">
        <v>131828.92000000001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3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9">
        <v>131828.92000000001</v>
      </c>
      <c r="AE185" s="21">
        <v>0</v>
      </c>
      <c r="AF185" s="24">
        <v>2020</v>
      </c>
      <c r="AG185" s="24" t="s">
        <v>262</v>
      </c>
      <c r="AH185" s="25" t="s">
        <v>262</v>
      </c>
      <c r="AI185" s="24">
        <v>2020</v>
      </c>
      <c r="AJ185" s="24">
        <v>2020</v>
      </c>
      <c r="AK185" s="24">
        <v>2020</v>
      </c>
      <c r="AL185" s="24">
        <v>2020</v>
      </c>
      <c r="AM185" s="24">
        <v>2020</v>
      </c>
      <c r="AN185" s="24">
        <v>2020</v>
      </c>
      <c r="AO185" s="24">
        <v>2020</v>
      </c>
      <c r="AP185" s="24">
        <v>2020</v>
      </c>
      <c r="AQ185" s="24">
        <v>2020</v>
      </c>
      <c r="AR185" s="24">
        <v>2020</v>
      </c>
      <c r="AS185" s="24">
        <v>2020</v>
      </c>
      <c r="AT185" s="24">
        <v>2020</v>
      </c>
      <c r="AU185" s="24">
        <v>2020</v>
      </c>
      <c r="AV185" s="24">
        <v>2020</v>
      </c>
      <c r="AW185" s="24">
        <v>2020</v>
      </c>
      <c r="AX185" s="24">
        <v>2020</v>
      </c>
      <c r="AY185" s="24">
        <v>2020</v>
      </c>
      <c r="AZ185" s="24">
        <v>2020</v>
      </c>
      <c r="BA185" s="24">
        <v>2020</v>
      </c>
      <c r="BB185" s="24">
        <v>2020</v>
      </c>
      <c r="BC185" s="24">
        <v>2020</v>
      </c>
      <c r="BD185" s="24">
        <v>2020</v>
      </c>
      <c r="BE185" s="24">
        <v>2020</v>
      </c>
      <c r="BF185" s="24">
        <v>2020</v>
      </c>
      <c r="BG185" s="24">
        <v>2020</v>
      </c>
      <c r="BH185" s="24">
        <v>2020</v>
      </c>
      <c r="BI185" s="24">
        <v>2020</v>
      </c>
      <c r="BJ185" s="24">
        <v>2020</v>
      </c>
      <c r="BK185" s="24">
        <v>2020</v>
      </c>
      <c r="BL185" s="24">
        <v>2020</v>
      </c>
      <c r="BM185" s="24">
        <v>2020</v>
      </c>
      <c r="BN185" s="24">
        <v>2020</v>
      </c>
      <c r="BO185" s="24">
        <v>2020</v>
      </c>
      <c r="BP185" s="24">
        <v>2020</v>
      </c>
      <c r="BQ185" s="24">
        <v>2020</v>
      </c>
      <c r="BR185" s="24">
        <v>2020</v>
      </c>
      <c r="BS185" s="24">
        <v>2020</v>
      </c>
      <c r="BT185" s="24">
        <v>2020</v>
      </c>
      <c r="BW185" s="49"/>
      <c r="CA185" s="12" t="e">
        <f t="shared" si="11"/>
        <v>#N/A</v>
      </c>
    </row>
    <row r="186" spans="1:81" ht="61.5" x14ac:dyDescent="0.85">
      <c r="A186" s="12">
        <v>1</v>
      </c>
      <c r="B186" s="45">
        <f>SUBTOTAL(103,$A$22:A186)</f>
        <v>163</v>
      </c>
      <c r="C186" s="15" t="s">
        <v>1248</v>
      </c>
      <c r="D186" s="21">
        <v>2376594.88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3">
        <v>0</v>
      </c>
      <c r="L186" s="21">
        <v>0</v>
      </c>
      <c r="M186" s="29">
        <v>479</v>
      </c>
      <c r="N186" s="29">
        <v>2305669.96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9">
        <v>10894.29</v>
      </c>
      <c r="AD186" s="29">
        <v>60030.63</v>
      </c>
      <c r="AE186" s="21">
        <v>0</v>
      </c>
      <c r="AF186" s="24">
        <v>2020</v>
      </c>
      <c r="AG186" s="24">
        <v>2020</v>
      </c>
      <c r="AH186" s="25">
        <v>2020</v>
      </c>
      <c r="BW186" s="49"/>
      <c r="CA186" s="12" t="e">
        <f t="shared" si="11"/>
        <v>#N/A</v>
      </c>
    </row>
    <row r="187" spans="1:81" ht="61.5" x14ac:dyDescent="0.85">
      <c r="A187" s="12">
        <v>1</v>
      </c>
      <c r="B187" s="45">
        <f>SUBTOTAL(103,$A$22:A187)</f>
        <v>164</v>
      </c>
      <c r="C187" s="15" t="s">
        <v>1249</v>
      </c>
      <c r="D187" s="21">
        <v>3042838.07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3">
        <v>0</v>
      </c>
      <c r="L187" s="21">
        <v>0</v>
      </c>
      <c r="M187" s="29">
        <v>654.20000000000005</v>
      </c>
      <c r="N187" s="29">
        <v>2946964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0">
        <v>13924.4</v>
      </c>
      <c r="AD187" s="29">
        <v>81949.67</v>
      </c>
      <c r="AE187" s="21">
        <v>0</v>
      </c>
      <c r="AF187" s="24">
        <v>2020</v>
      </c>
      <c r="AG187" s="24">
        <v>2020</v>
      </c>
      <c r="AH187" s="25">
        <v>2020</v>
      </c>
      <c r="BW187" s="49"/>
      <c r="CA187" s="12" t="e">
        <f t="shared" si="11"/>
        <v>#N/A</v>
      </c>
    </row>
    <row r="188" spans="1:81" ht="61.5" x14ac:dyDescent="0.85">
      <c r="A188" s="12">
        <v>1</v>
      </c>
      <c r="B188" s="45">
        <f>SUBTOTAL(103,$A$22:A188)</f>
        <v>165</v>
      </c>
      <c r="C188" s="15" t="s">
        <v>1250</v>
      </c>
      <c r="D188" s="21">
        <v>1139819.0599999998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3">
        <v>0</v>
      </c>
      <c r="L188" s="21">
        <v>0</v>
      </c>
      <c r="M188" s="29">
        <v>259.76</v>
      </c>
      <c r="N188" s="104">
        <v>1089346.73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104">
        <v>5147.16</v>
      </c>
      <c r="AD188" s="29">
        <v>45325.17</v>
      </c>
      <c r="AE188" s="21">
        <v>0</v>
      </c>
      <c r="AF188" s="24">
        <v>2020</v>
      </c>
      <c r="AG188" s="24">
        <v>2020</v>
      </c>
      <c r="AH188" s="25">
        <v>2020</v>
      </c>
      <c r="BW188" s="49"/>
      <c r="CA188" s="12" t="e">
        <f t="shared" si="11"/>
        <v>#N/A</v>
      </c>
    </row>
    <row r="189" spans="1:81" ht="61.5" x14ac:dyDescent="0.85">
      <c r="A189" s="12">
        <v>1</v>
      </c>
      <c r="B189" s="45">
        <f>SUBTOTAL(103,$A$22:A189)</f>
        <v>166</v>
      </c>
      <c r="C189" s="15" t="s">
        <v>1251</v>
      </c>
      <c r="D189" s="21">
        <v>1396947.25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3">
        <v>0</v>
      </c>
      <c r="L189" s="21">
        <v>0</v>
      </c>
      <c r="M189" s="29">
        <v>255.1</v>
      </c>
      <c r="N189" s="29">
        <v>1343152.62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0">
        <v>6346.4</v>
      </c>
      <c r="AD189" s="29">
        <v>47448.23</v>
      </c>
      <c r="AE189" s="21">
        <v>0</v>
      </c>
      <c r="AF189" s="24">
        <v>2020</v>
      </c>
      <c r="AG189" s="24">
        <v>2020</v>
      </c>
      <c r="AH189" s="25">
        <v>2020</v>
      </c>
      <c r="BW189" s="49"/>
      <c r="CA189" s="12" t="e">
        <f t="shared" si="11"/>
        <v>#N/A</v>
      </c>
    </row>
    <row r="190" spans="1:81" ht="61.5" x14ac:dyDescent="0.85">
      <c r="A190" s="12">
        <v>1</v>
      </c>
      <c r="B190" s="45">
        <f>SUBTOTAL(103,$A$22:A190)</f>
        <v>167</v>
      </c>
      <c r="C190" s="15" t="s">
        <v>1500</v>
      </c>
      <c r="D190" s="21">
        <v>2343822.52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3">
        <v>0</v>
      </c>
      <c r="L190" s="21">
        <v>0</v>
      </c>
      <c r="M190" s="21">
        <v>792</v>
      </c>
      <c r="N190" s="21">
        <v>2330886.1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9">
        <v>12936.42</v>
      </c>
      <c r="AD190" s="21">
        <v>0</v>
      </c>
      <c r="AE190" s="21">
        <v>0</v>
      </c>
      <c r="AF190" s="24" t="s">
        <v>262</v>
      </c>
      <c r="AG190" s="24">
        <v>2020</v>
      </c>
      <c r="AH190" s="25">
        <v>2020</v>
      </c>
      <c r="BW190" s="49"/>
      <c r="CA190" s="12">
        <f t="shared" si="11"/>
        <v>792</v>
      </c>
    </row>
    <row r="191" spans="1:81" ht="61.5" x14ac:dyDescent="0.85">
      <c r="A191" s="12">
        <v>1</v>
      </c>
      <c r="B191" s="45">
        <f>SUBTOTAL(103,$A$22:A191)</f>
        <v>168</v>
      </c>
      <c r="C191" s="15" t="s">
        <v>1511</v>
      </c>
      <c r="D191" s="21">
        <v>2905261.2600000002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3">
        <v>0</v>
      </c>
      <c r="L191" s="21">
        <v>0</v>
      </c>
      <c r="M191" s="29">
        <v>553</v>
      </c>
      <c r="N191" s="29">
        <v>2821489.33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9">
        <v>13331.54</v>
      </c>
      <c r="AD191" s="29">
        <v>70440.39</v>
      </c>
      <c r="AE191" s="21">
        <v>0</v>
      </c>
      <c r="AF191" s="24">
        <v>2020</v>
      </c>
      <c r="AG191" s="24">
        <v>2020</v>
      </c>
      <c r="AH191" s="25">
        <v>2020</v>
      </c>
      <c r="BW191" s="49"/>
      <c r="CA191" s="12" t="e">
        <f t="shared" si="11"/>
        <v>#N/A</v>
      </c>
    </row>
    <row r="192" spans="1:81" ht="61.5" x14ac:dyDescent="0.85">
      <c r="A192" s="12">
        <v>1</v>
      </c>
      <c r="B192" s="45">
        <f>SUBTOTAL(103,$A$22:A192)</f>
        <v>169</v>
      </c>
      <c r="C192" s="15" t="s">
        <v>1512</v>
      </c>
      <c r="D192" s="21">
        <v>2908972.99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3">
        <v>0</v>
      </c>
      <c r="L192" s="21">
        <v>0</v>
      </c>
      <c r="M192" s="29">
        <v>577.86</v>
      </c>
      <c r="N192" s="29">
        <v>2816936.74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9">
        <v>13310.03</v>
      </c>
      <c r="AD192" s="29">
        <v>78726.22</v>
      </c>
      <c r="AE192" s="21">
        <v>0</v>
      </c>
      <c r="AF192" s="24">
        <v>2020</v>
      </c>
      <c r="AG192" s="24">
        <v>2020</v>
      </c>
      <c r="AH192" s="25">
        <v>2020</v>
      </c>
      <c r="BW192" s="49"/>
      <c r="CA192" s="12" t="e">
        <f t="shared" si="11"/>
        <v>#N/A</v>
      </c>
    </row>
    <row r="193" spans="1:79" ht="61.5" x14ac:dyDescent="0.85">
      <c r="A193" s="12">
        <v>1</v>
      </c>
      <c r="B193" s="45">
        <f>SUBTOTAL(103,$A$22:A193)</f>
        <v>170</v>
      </c>
      <c r="C193" s="15" t="s">
        <v>1540</v>
      </c>
      <c r="D193" s="21">
        <v>2039264.59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3">
        <v>0</v>
      </c>
      <c r="L193" s="21">
        <v>0</v>
      </c>
      <c r="M193" s="21">
        <v>792.98</v>
      </c>
      <c r="N193" s="21">
        <v>1767006.67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9">
        <v>8349.11</v>
      </c>
      <c r="AD193" s="29">
        <v>263908.81</v>
      </c>
      <c r="AE193" s="21">
        <v>0</v>
      </c>
      <c r="AF193" s="24">
        <v>2020</v>
      </c>
      <c r="AG193" s="24">
        <v>2020</v>
      </c>
      <c r="AH193" s="25">
        <v>2020</v>
      </c>
      <c r="BW193" s="49"/>
      <c r="CA193" s="12" t="e">
        <f t="shared" si="11"/>
        <v>#N/A</v>
      </c>
    </row>
    <row r="194" spans="1:79" ht="61.5" x14ac:dyDescent="0.85">
      <c r="A194" s="12">
        <v>1</v>
      </c>
      <c r="B194" s="45">
        <f>SUBTOTAL(103,$A$22:A194)</f>
        <v>171</v>
      </c>
      <c r="C194" s="15" t="s">
        <v>391</v>
      </c>
      <c r="D194" s="21">
        <v>1604039.9000000001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52">
        <v>1</v>
      </c>
      <c r="L194" s="21">
        <v>1531407.86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73">
        <v>72632.039999999994</v>
      </c>
      <c r="AE194" s="21">
        <v>0</v>
      </c>
      <c r="AF194" s="24">
        <v>2020</v>
      </c>
      <c r="AG194" s="24">
        <v>2020</v>
      </c>
      <c r="AH194" s="25" t="s">
        <v>262</v>
      </c>
      <c r="AT194" s="12">
        <f>VLOOKUP(C194,AW:AX,2,FALSE)</f>
        <v>1</v>
      </c>
      <c r="BW194" s="49"/>
      <c r="CA194" s="12" t="e">
        <f t="shared" si="11"/>
        <v>#N/A</v>
      </c>
    </row>
    <row r="195" spans="1:79" ht="61.5" x14ac:dyDescent="0.85">
      <c r="A195" s="12">
        <v>1</v>
      </c>
      <c r="B195" s="45">
        <f>SUBTOTAL(103,$A$22:A195)</f>
        <v>172</v>
      </c>
      <c r="C195" s="15" t="s">
        <v>423</v>
      </c>
      <c r="D195" s="21">
        <v>105635.39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3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105635.39</v>
      </c>
      <c r="AE195" s="21">
        <v>0</v>
      </c>
      <c r="AF195" s="24">
        <v>2020</v>
      </c>
      <c r="AG195" s="25" t="s">
        <v>262</v>
      </c>
      <c r="AH195" s="25" t="s">
        <v>262</v>
      </c>
      <c r="BW195" s="49"/>
      <c r="CA195" s="12" t="e">
        <f t="shared" si="11"/>
        <v>#N/A</v>
      </c>
    </row>
    <row r="196" spans="1:79" ht="61.5" x14ac:dyDescent="0.85">
      <c r="A196" s="12">
        <v>1</v>
      </c>
      <c r="B196" s="45">
        <f>SUBTOTAL(103,$A$22:A196)</f>
        <v>173</v>
      </c>
      <c r="C196" s="15" t="s">
        <v>395</v>
      </c>
      <c r="D196" s="21">
        <v>81776.960000000006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52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81776.960000000006</v>
      </c>
      <c r="AE196" s="21">
        <v>0</v>
      </c>
      <c r="AF196" s="24">
        <v>2020</v>
      </c>
      <c r="AG196" s="25" t="s">
        <v>262</v>
      </c>
      <c r="AH196" s="25" t="s">
        <v>262</v>
      </c>
      <c r="AT196" s="12" t="e">
        <v>#N/A</v>
      </c>
      <c r="BW196" s="49"/>
      <c r="CA196" s="12" t="e">
        <v>#N/A</v>
      </c>
    </row>
    <row r="197" spans="1:79" ht="61.5" x14ac:dyDescent="0.85">
      <c r="A197" s="12">
        <v>1</v>
      </c>
      <c r="B197" s="45">
        <f>SUBTOTAL(103,$A$22:A197)</f>
        <v>174</v>
      </c>
      <c r="C197" s="15" t="s">
        <v>396</v>
      </c>
      <c r="D197" s="21">
        <v>64771.71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52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64771.71</v>
      </c>
      <c r="AE197" s="21">
        <v>0</v>
      </c>
      <c r="AF197" s="24">
        <v>2020</v>
      </c>
      <c r="AG197" s="25" t="s">
        <v>262</v>
      </c>
      <c r="AH197" s="25" t="s">
        <v>262</v>
      </c>
      <c r="AT197" s="12" t="e">
        <v>#N/A</v>
      </c>
      <c r="BW197" s="49"/>
      <c r="CA197" s="12" t="e">
        <v>#N/A</v>
      </c>
    </row>
    <row r="198" spans="1:79" ht="61.5" x14ac:dyDescent="0.85">
      <c r="A198" s="12">
        <v>1</v>
      </c>
      <c r="B198" s="45">
        <f>SUBTOTAL(103,$A$22:A198)</f>
        <v>175</v>
      </c>
      <c r="C198" s="15" t="s">
        <v>397</v>
      </c>
      <c r="D198" s="21">
        <v>64458.1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52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64458.1</v>
      </c>
      <c r="AE198" s="21">
        <v>0</v>
      </c>
      <c r="AF198" s="24">
        <v>2020</v>
      </c>
      <c r="AG198" s="25" t="s">
        <v>262</v>
      </c>
      <c r="AH198" s="25" t="s">
        <v>262</v>
      </c>
      <c r="AT198" s="12" t="e">
        <v>#N/A</v>
      </c>
      <c r="BW198" s="49"/>
      <c r="CA198" s="12" t="e">
        <v>#N/A</v>
      </c>
    </row>
    <row r="199" spans="1:79" ht="61.5" x14ac:dyDescent="0.85">
      <c r="A199" s="12">
        <v>1</v>
      </c>
      <c r="B199" s="45">
        <f>SUBTOTAL(103,$A$22:A199)</f>
        <v>176</v>
      </c>
      <c r="C199" s="15" t="s">
        <v>402</v>
      </c>
      <c r="D199" s="21">
        <v>68984.12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52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68984.12</v>
      </c>
      <c r="AE199" s="21">
        <v>0</v>
      </c>
      <c r="AF199" s="24">
        <v>2020</v>
      </c>
      <c r="AG199" s="25" t="s">
        <v>262</v>
      </c>
      <c r="AH199" s="25" t="s">
        <v>262</v>
      </c>
      <c r="AT199" s="12" t="e">
        <v>#N/A</v>
      </c>
      <c r="BW199" s="49"/>
      <c r="CA199" s="12" t="e">
        <v>#N/A</v>
      </c>
    </row>
    <row r="200" spans="1:79" ht="61.5" x14ac:dyDescent="0.85">
      <c r="A200" s="12">
        <v>1</v>
      </c>
      <c r="B200" s="45">
        <f>SUBTOTAL(103,$A$22:A200)</f>
        <v>177</v>
      </c>
      <c r="C200" s="15" t="s">
        <v>403</v>
      </c>
      <c r="D200" s="21">
        <v>49086.239999999998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52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49086.239999999998</v>
      </c>
      <c r="AE200" s="21">
        <v>0</v>
      </c>
      <c r="AF200" s="24">
        <v>2020</v>
      </c>
      <c r="AG200" s="25" t="s">
        <v>262</v>
      </c>
      <c r="AH200" s="25" t="s">
        <v>262</v>
      </c>
      <c r="AT200" s="12" t="e">
        <v>#N/A</v>
      </c>
      <c r="BW200" s="49"/>
      <c r="CA200" s="12" t="e">
        <v>#N/A</v>
      </c>
    </row>
    <row r="201" spans="1:79" ht="61.5" x14ac:dyDescent="0.85">
      <c r="A201" s="12">
        <v>1</v>
      </c>
      <c r="B201" s="45">
        <f>SUBTOTAL(103,$A$22:A201)</f>
        <v>178</v>
      </c>
      <c r="C201" s="15" t="s">
        <v>411</v>
      </c>
      <c r="D201" s="21">
        <v>66103.89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52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66103.89</v>
      </c>
      <c r="AE201" s="21">
        <v>0</v>
      </c>
      <c r="AF201" s="24">
        <v>2020</v>
      </c>
      <c r="AG201" s="25" t="s">
        <v>262</v>
      </c>
      <c r="AH201" s="25" t="s">
        <v>262</v>
      </c>
      <c r="AT201" s="12" t="e">
        <v>#N/A</v>
      </c>
      <c r="BW201" s="49"/>
      <c r="CA201" s="12" t="e">
        <v>#N/A</v>
      </c>
    </row>
    <row r="202" spans="1:79" ht="61.5" x14ac:dyDescent="0.85">
      <c r="B202" s="15" t="s">
        <v>727</v>
      </c>
      <c r="C202" s="257"/>
      <c r="D202" s="258">
        <v>128937901.11000001</v>
      </c>
      <c r="E202" s="21">
        <v>0</v>
      </c>
      <c r="F202" s="21">
        <v>0</v>
      </c>
      <c r="G202" s="21">
        <v>0</v>
      </c>
      <c r="H202" s="21">
        <v>0</v>
      </c>
      <c r="I202" s="21">
        <v>576161.37</v>
      </c>
      <c r="J202" s="21">
        <v>0</v>
      </c>
      <c r="K202" s="23">
        <v>66</v>
      </c>
      <c r="L202" s="21">
        <v>106298275.30000001</v>
      </c>
      <c r="M202" s="21">
        <v>3279.26</v>
      </c>
      <c r="N202" s="21">
        <v>12410000.699999999</v>
      </c>
      <c r="O202" s="21">
        <v>0</v>
      </c>
      <c r="P202" s="21">
        <v>0</v>
      </c>
      <c r="Q202" s="21">
        <v>2091.2799999999997</v>
      </c>
      <c r="R202" s="21">
        <v>7877592.3200000003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161902.00999999998</v>
      </c>
      <c r="AD202" s="21">
        <v>1613969.4100000004</v>
      </c>
      <c r="AE202" s="21">
        <v>0</v>
      </c>
      <c r="AF202" s="50" t="s">
        <v>718</v>
      </c>
      <c r="AG202" s="50" t="s">
        <v>718</v>
      </c>
      <c r="AH202" s="64" t="s">
        <v>718</v>
      </c>
      <c r="AT202" s="12" t="e">
        <f t="shared" ref="AT202:AT212" si="12">VLOOKUP(C202,AW:AX,2,FALSE)</f>
        <v>#N/A</v>
      </c>
      <c r="BV202" s="69" t="b">
        <f>D202=(E202+F202+G202+H202+I202+L202+N202+P202+R202+T202+U202+V202+AA202+AB202+AC202+AD202+AE202)</f>
        <v>1</v>
      </c>
      <c r="BW202" s="49">
        <v>182923711.81999996</v>
      </c>
      <c r="BY202" s="49">
        <f>BW202-D202</f>
        <v>53985810.709999949</v>
      </c>
      <c r="CA202" s="12" t="e">
        <f t="shared" ref="CA202:CA265" si="13">VLOOKUP(C202,CB:CC,2,FALSE)</f>
        <v>#N/A</v>
      </c>
    </row>
    <row r="203" spans="1:79" ht="61.5" x14ac:dyDescent="0.85">
      <c r="A203" s="12">
        <v>1</v>
      </c>
      <c r="B203" s="45">
        <f>SUBTOTAL(103,$A$22:A203)</f>
        <v>179</v>
      </c>
      <c r="C203" s="15" t="s">
        <v>728</v>
      </c>
      <c r="D203" s="21">
        <v>131699.56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3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67">
        <v>131699.56</v>
      </c>
      <c r="AE203" s="21">
        <v>0</v>
      </c>
      <c r="AF203" s="24">
        <v>2020</v>
      </c>
      <c r="AG203" s="25" t="s">
        <v>262</v>
      </c>
      <c r="AH203" s="25" t="s">
        <v>262</v>
      </c>
      <c r="AT203" s="12" t="e">
        <f t="shared" si="12"/>
        <v>#N/A</v>
      </c>
      <c r="BW203" s="49"/>
      <c r="CA203" s="12" t="e">
        <f t="shared" si="13"/>
        <v>#N/A</v>
      </c>
    </row>
    <row r="204" spans="1:79" ht="61.5" x14ac:dyDescent="0.85">
      <c r="A204" s="12">
        <v>1</v>
      </c>
      <c r="B204" s="45">
        <f>SUBTOTAL(103,$A$22:A204)</f>
        <v>180</v>
      </c>
      <c r="C204" s="15" t="s">
        <v>729</v>
      </c>
      <c r="D204" s="21">
        <v>2194413.6799999997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3">
        <v>0</v>
      </c>
      <c r="L204" s="21">
        <v>0</v>
      </c>
      <c r="M204" s="29">
        <v>540.37</v>
      </c>
      <c r="N204" s="104">
        <v>2078453.13</v>
      </c>
      <c r="O204" s="21">
        <v>0</v>
      </c>
      <c r="P204" s="21">
        <v>0</v>
      </c>
      <c r="Q204" s="21">
        <v>0</v>
      </c>
      <c r="R204" s="21">
        <v>0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9">
        <v>26812.05</v>
      </c>
      <c r="AD204" s="29">
        <v>89148.5</v>
      </c>
      <c r="AE204" s="21">
        <v>0</v>
      </c>
      <c r="AF204" s="24">
        <v>2020</v>
      </c>
      <c r="AG204" s="24">
        <v>2020</v>
      </c>
      <c r="AH204" s="25">
        <v>2020</v>
      </c>
      <c r="AT204" s="12" t="e">
        <f t="shared" si="12"/>
        <v>#N/A</v>
      </c>
      <c r="BW204" s="49"/>
      <c r="CA204" s="12" t="e">
        <f t="shared" si="13"/>
        <v>#N/A</v>
      </c>
    </row>
    <row r="205" spans="1:79" ht="61.5" x14ac:dyDescent="0.85">
      <c r="A205" s="12">
        <v>1</v>
      </c>
      <c r="B205" s="45">
        <f>SUBTOTAL(103,$A$22:A205)</f>
        <v>181</v>
      </c>
      <c r="C205" s="15" t="s">
        <v>730</v>
      </c>
      <c r="D205" s="21">
        <v>62023.07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3">
        <v>0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0</v>
      </c>
      <c r="S205" s="21">
        <v>0</v>
      </c>
      <c r="T205" s="21">
        <v>0</v>
      </c>
      <c r="U205" s="21">
        <v>0</v>
      </c>
      <c r="V205" s="21">
        <v>0</v>
      </c>
      <c r="W205" s="21">
        <v>0</v>
      </c>
      <c r="X205" s="21">
        <v>0</v>
      </c>
      <c r="Y205" s="21">
        <v>0</v>
      </c>
      <c r="Z205" s="21">
        <v>0</v>
      </c>
      <c r="AA205" s="21">
        <v>0</v>
      </c>
      <c r="AB205" s="21">
        <v>0</v>
      </c>
      <c r="AC205" s="21">
        <v>0</v>
      </c>
      <c r="AD205" s="104">
        <v>62023.07</v>
      </c>
      <c r="AE205" s="21">
        <v>0</v>
      </c>
      <c r="AF205" s="24">
        <v>2020</v>
      </c>
      <c r="AG205" s="25" t="s">
        <v>262</v>
      </c>
      <c r="AH205" s="25" t="s">
        <v>262</v>
      </c>
      <c r="AT205" s="12" t="e">
        <f t="shared" si="12"/>
        <v>#N/A</v>
      </c>
      <c r="BW205" s="49"/>
      <c r="CA205" s="12" t="e">
        <f t="shared" si="13"/>
        <v>#N/A</v>
      </c>
    </row>
    <row r="206" spans="1:79" ht="61.5" x14ac:dyDescent="0.85">
      <c r="A206" s="12">
        <v>1</v>
      </c>
      <c r="B206" s="45">
        <f>SUBTOTAL(103,$A$22:A206)</f>
        <v>182</v>
      </c>
      <c r="C206" s="15" t="s">
        <v>731</v>
      </c>
      <c r="D206" s="21">
        <v>4939980.5199999996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53">
        <v>3</v>
      </c>
      <c r="L206" s="29">
        <v>4939980.5199999996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4" t="s">
        <v>262</v>
      </c>
      <c r="AG206" s="24">
        <v>2020</v>
      </c>
      <c r="AH206" s="25" t="s">
        <v>262</v>
      </c>
      <c r="AT206" s="12" t="e">
        <f t="shared" si="12"/>
        <v>#N/A</v>
      </c>
      <c r="BW206" s="49"/>
      <c r="CA206" s="12" t="e">
        <f t="shared" si="13"/>
        <v>#N/A</v>
      </c>
    </row>
    <row r="207" spans="1:79" ht="61.5" x14ac:dyDescent="0.85">
      <c r="A207" s="12">
        <v>1</v>
      </c>
      <c r="B207" s="45">
        <f>SUBTOTAL(103,$A$22:A207)</f>
        <v>183</v>
      </c>
      <c r="C207" s="15" t="s">
        <v>732</v>
      </c>
      <c r="D207" s="21">
        <v>6608023.2199999997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53">
        <v>4</v>
      </c>
      <c r="L207" s="29">
        <v>6608023.2199999997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0</v>
      </c>
      <c r="AF207" s="24" t="s">
        <v>262</v>
      </c>
      <c r="AG207" s="24">
        <v>2020</v>
      </c>
      <c r="AH207" s="25" t="s">
        <v>262</v>
      </c>
      <c r="AT207" s="12" t="e">
        <f t="shared" si="12"/>
        <v>#N/A</v>
      </c>
      <c r="BW207" s="49"/>
      <c r="CA207" s="12" t="e">
        <f t="shared" si="13"/>
        <v>#N/A</v>
      </c>
    </row>
    <row r="208" spans="1:79" ht="61.5" x14ac:dyDescent="0.85">
      <c r="A208" s="12">
        <v>1</v>
      </c>
      <c r="B208" s="45">
        <f>SUBTOTAL(103,$A$22:A208)</f>
        <v>184</v>
      </c>
      <c r="C208" s="15" t="s">
        <v>733</v>
      </c>
      <c r="D208" s="21">
        <v>8162096.2000000002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  <c r="K208" s="253">
        <v>5</v>
      </c>
      <c r="L208" s="29">
        <v>8162096.2000000002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4" t="s">
        <v>262</v>
      </c>
      <c r="AG208" s="24">
        <v>2020</v>
      </c>
      <c r="AH208" s="25" t="s">
        <v>262</v>
      </c>
      <c r="AT208" s="12" t="e">
        <f t="shared" si="12"/>
        <v>#N/A</v>
      </c>
      <c r="BW208" s="49"/>
      <c r="CA208" s="12" t="e">
        <f t="shared" si="13"/>
        <v>#N/A</v>
      </c>
    </row>
    <row r="209" spans="1:79" ht="61.5" x14ac:dyDescent="0.85">
      <c r="A209" s="12">
        <v>1</v>
      </c>
      <c r="B209" s="45">
        <f>SUBTOTAL(103,$A$22:A209)</f>
        <v>185</v>
      </c>
      <c r="C209" s="15" t="s">
        <v>734</v>
      </c>
      <c r="D209" s="21">
        <v>7899262.5999999996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53">
        <v>5</v>
      </c>
      <c r="L209" s="29">
        <v>7899262.5999999996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4" t="s">
        <v>262</v>
      </c>
      <c r="AG209" s="24">
        <v>2020</v>
      </c>
      <c r="AH209" s="25" t="s">
        <v>262</v>
      </c>
      <c r="AT209" s="12" t="e">
        <f t="shared" si="12"/>
        <v>#N/A</v>
      </c>
      <c r="BW209" s="49"/>
      <c r="CA209" s="12" t="e">
        <f t="shared" si="13"/>
        <v>#N/A</v>
      </c>
    </row>
    <row r="210" spans="1:79" ht="61.5" x14ac:dyDescent="0.85">
      <c r="A210" s="12">
        <v>1</v>
      </c>
      <c r="B210" s="45">
        <f>SUBTOTAL(103,$A$22:A210)</f>
        <v>186</v>
      </c>
      <c r="C210" s="15" t="s">
        <v>736</v>
      </c>
      <c r="D210" s="21">
        <v>1703879.76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3">
        <v>0</v>
      </c>
      <c r="L210" s="21">
        <v>0</v>
      </c>
      <c r="M210" s="29">
        <v>420.77</v>
      </c>
      <c r="N210" s="29">
        <v>1622576.28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9">
        <v>81303.48</v>
      </c>
      <c r="AE210" s="21">
        <v>0</v>
      </c>
      <c r="AF210" s="24">
        <v>2020</v>
      </c>
      <c r="AG210" s="24">
        <v>2020</v>
      </c>
      <c r="AH210" s="25" t="s">
        <v>262</v>
      </c>
      <c r="AT210" s="12" t="e">
        <f t="shared" si="12"/>
        <v>#N/A</v>
      </c>
      <c r="BW210" s="49"/>
      <c r="CA210" s="12" t="e">
        <f t="shared" si="13"/>
        <v>#N/A</v>
      </c>
    </row>
    <row r="211" spans="1:79" ht="61.5" x14ac:dyDescent="0.85">
      <c r="A211" s="12">
        <v>1</v>
      </c>
      <c r="B211" s="45">
        <f>SUBTOTAL(103,$A$22:A211)</f>
        <v>187</v>
      </c>
      <c r="C211" s="15" t="s">
        <v>737</v>
      </c>
      <c r="D211" s="21">
        <v>114842.89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3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9">
        <v>114842.89</v>
      </c>
      <c r="AE211" s="21">
        <v>0</v>
      </c>
      <c r="AF211" s="24">
        <v>2020</v>
      </c>
      <c r="AG211" s="24" t="s">
        <v>262</v>
      </c>
      <c r="AH211" s="24" t="s">
        <v>262</v>
      </c>
      <c r="AT211" s="12" t="e">
        <f t="shared" si="12"/>
        <v>#N/A</v>
      </c>
      <c r="BW211" s="49"/>
      <c r="CA211" s="12">
        <f t="shared" si="13"/>
        <v>1319.27</v>
      </c>
    </row>
    <row r="212" spans="1:79" ht="61.5" x14ac:dyDescent="0.85">
      <c r="A212" s="12">
        <v>1</v>
      </c>
      <c r="B212" s="45">
        <f>SUBTOTAL(103,$A$22:A212)</f>
        <v>188</v>
      </c>
      <c r="C212" s="15" t="s">
        <v>738</v>
      </c>
      <c r="D212" s="21">
        <v>136497.56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3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9">
        <v>136497.56</v>
      </c>
      <c r="AE212" s="21">
        <v>0</v>
      </c>
      <c r="AF212" s="24">
        <v>2020</v>
      </c>
      <c r="AG212" s="24" t="s">
        <v>262</v>
      </c>
      <c r="AH212" s="24" t="s">
        <v>262</v>
      </c>
      <c r="AT212" s="12" t="e">
        <f t="shared" si="12"/>
        <v>#N/A</v>
      </c>
      <c r="BW212" s="49"/>
      <c r="CA212" s="12" t="e">
        <f t="shared" si="13"/>
        <v>#N/A</v>
      </c>
    </row>
    <row r="213" spans="1:79" ht="61.5" x14ac:dyDescent="0.85">
      <c r="A213" s="12">
        <v>1</v>
      </c>
      <c r="B213" s="45">
        <f>SUBTOTAL(103,$A$22:A213)</f>
        <v>189</v>
      </c>
      <c r="C213" s="15" t="s">
        <v>1121</v>
      </c>
      <c r="D213" s="21">
        <v>3517276.18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3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54">
        <v>815.66</v>
      </c>
      <c r="R213" s="254">
        <v>3517276.18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4" t="s">
        <v>262</v>
      </c>
      <c r="AG213" s="24">
        <v>2020</v>
      </c>
      <c r="AH213" s="25" t="s">
        <v>262</v>
      </c>
      <c r="BW213" s="49"/>
      <c r="CA213" s="12" t="e">
        <f t="shared" si="13"/>
        <v>#N/A</v>
      </c>
    </row>
    <row r="214" spans="1:79" ht="61.5" x14ac:dyDescent="0.85">
      <c r="A214" s="12">
        <v>1</v>
      </c>
      <c r="B214" s="45">
        <f>SUBTOTAL(103,$A$22:A214)</f>
        <v>190</v>
      </c>
      <c r="C214" s="15" t="s">
        <v>1122</v>
      </c>
      <c r="D214" s="21">
        <v>581865.37</v>
      </c>
      <c r="E214" s="21">
        <v>0</v>
      </c>
      <c r="F214" s="21">
        <v>0</v>
      </c>
      <c r="G214" s="21">
        <v>0</v>
      </c>
      <c r="H214" s="21">
        <v>0</v>
      </c>
      <c r="I214" s="104">
        <v>576161.37</v>
      </c>
      <c r="J214" s="21">
        <v>0</v>
      </c>
      <c r="K214" s="23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v>0</v>
      </c>
      <c r="R214" s="21">
        <v>0</v>
      </c>
      <c r="S214" s="21">
        <v>0</v>
      </c>
      <c r="T214" s="21">
        <v>0</v>
      </c>
      <c r="U214" s="21">
        <v>0</v>
      </c>
      <c r="V214" s="21">
        <v>0</v>
      </c>
      <c r="W214" s="21">
        <v>0</v>
      </c>
      <c r="X214" s="21">
        <v>0</v>
      </c>
      <c r="Y214" s="21">
        <v>0</v>
      </c>
      <c r="Z214" s="21">
        <v>0</v>
      </c>
      <c r="AA214" s="21">
        <v>0</v>
      </c>
      <c r="AB214" s="21">
        <v>0</v>
      </c>
      <c r="AC214" s="104">
        <v>5704</v>
      </c>
      <c r="AD214" s="21">
        <v>0</v>
      </c>
      <c r="AE214" s="21">
        <v>0</v>
      </c>
      <c r="AF214" s="24" t="s">
        <v>262</v>
      </c>
      <c r="AG214" s="24">
        <v>2020</v>
      </c>
      <c r="AH214" s="25">
        <v>2020</v>
      </c>
      <c r="BW214" s="49"/>
      <c r="CA214" s="12" t="e">
        <f t="shared" si="13"/>
        <v>#N/A</v>
      </c>
    </row>
    <row r="215" spans="1:79" ht="61.5" x14ac:dyDescent="0.85">
      <c r="A215" s="12">
        <v>1</v>
      </c>
      <c r="B215" s="45">
        <f>SUBTOTAL(103,$A$22:A215)</f>
        <v>191</v>
      </c>
      <c r="C215" s="15" t="s">
        <v>1123</v>
      </c>
      <c r="D215" s="21">
        <v>4997938.54</v>
      </c>
      <c r="E215" s="21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3">
        <v>0</v>
      </c>
      <c r="L215" s="21">
        <v>0</v>
      </c>
      <c r="M215" s="254">
        <v>1206.22</v>
      </c>
      <c r="N215" s="254">
        <v>4948943.99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21">
        <v>0</v>
      </c>
      <c r="U215" s="21">
        <v>0</v>
      </c>
      <c r="V215" s="21">
        <v>0</v>
      </c>
      <c r="W215" s="21">
        <v>0</v>
      </c>
      <c r="X215" s="21">
        <v>0</v>
      </c>
      <c r="Y215" s="21">
        <v>0</v>
      </c>
      <c r="Z215" s="21">
        <v>0</v>
      </c>
      <c r="AA215" s="21">
        <v>0</v>
      </c>
      <c r="AB215" s="21">
        <v>0</v>
      </c>
      <c r="AC215" s="20">
        <v>48994.55</v>
      </c>
      <c r="AD215" s="21">
        <v>0</v>
      </c>
      <c r="AE215" s="21">
        <v>0</v>
      </c>
      <c r="AF215" s="24" t="s">
        <v>262</v>
      </c>
      <c r="AG215" s="24">
        <v>2020</v>
      </c>
      <c r="AH215" s="25">
        <v>2020</v>
      </c>
      <c r="BW215" s="49"/>
      <c r="CA215" s="12">
        <f t="shared" si="13"/>
        <v>1206.22</v>
      </c>
    </row>
    <row r="216" spans="1:79" ht="61.5" x14ac:dyDescent="0.85">
      <c r="A216" s="12">
        <v>1</v>
      </c>
      <c r="B216" s="45">
        <f>SUBTOTAL(103,$A$22:A216)</f>
        <v>192</v>
      </c>
      <c r="C216" s="15" t="s">
        <v>1126</v>
      </c>
      <c r="D216" s="21">
        <v>3797251.5799999996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3">
        <v>0</v>
      </c>
      <c r="L216" s="21">
        <v>0</v>
      </c>
      <c r="M216" s="29">
        <v>1111.9000000000001</v>
      </c>
      <c r="N216" s="29">
        <v>3760027.3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9">
        <v>37224.28</v>
      </c>
      <c r="AD216" s="21">
        <v>0</v>
      </c>
      <c r="AE216" s="21">
        <v>0</v>
      </c>
      <c r="AF216" s="24" t="s">
        <v>262</v>
      </c>
      <c r="AG216" s="24">
        <v>2020</v>
      </c>
      <c r="AH216" s="25">
        <v>2020</v>
      </c>
      <c r="BW216" s="49"/>
      <c r="CA216" s="12">
        <f t="shared" si="13"/>
        <v>1137.3</v>
      </c>
    </row>
    <row r="217" spans="1:79" ht="61.5" x14ac:dyDescent="0.85">
      <c r="A217" s="12">
        <v>1</v>
      </c>
      <c r="B217" s="45">
        <f>SUBTOTAL(103,$A$22:A217)</f>
        <v>193</v>
      </c>
      <c r="C217" s="15" t="s">
        <v>1127</v>
      </c>
      <c r="D217" s="21">
        <v>1338677.8699999999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3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9">
        <v>379.48</v>
      </c>
      <c r="R217" s="29">
        <v>1325554.8799999999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9">
        <v>13122.99</v>
      </c>
      <c r="AD217" s="21">
        <v>0</v>
      </c>
      <c r="AE217" s="21">
        <v>0</v>
      </c>
      <c r="AF217" s="24" t="s">
        <v>262</v>
      </c>
      <c r="AG217" s="24">
        <v>2020</v>
      </c>
      <c r="AH217" s="25">
        <v>2020</v>
      </c>
      <c r="BW217" s="49"/>
      <c r="CA217" s="12" t="e">
        <f t="shared" si="13"/>
        <v>#N/A</v>
      </c>
    </row>
    <row r="218" spans="1:79" ht="61.5" x14ac:dyDescent="0.85">
      <c r="A218" s="12">
        <v>1</v>
      </c>
      <c r="B218" s="45">
        <f>SUBTOTAL(103,$A$22:A218)</f>
        <v>194</v>
      </c>
      <c r="C218" s="15" t="s">
        <v>1128</v>
      </c>
      <c r="D218" s="21">
        <v>4355063.8499999996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53">
        <v>3</v>
      </c>
      <c r="L218" s="29">
        <v>4355063.8499999996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4" t="s">
        <v>262</v>
      </c>
      <c r="AG218" s="24">
        <v>2020</v>
      </c>
      <c r="AH218" s="25" t="s">
        <v>262</v>
      </c>
      <c r="BW218" s="49"/>
      <c r="CA218" s="12" t="e">
        <f t="shared" si="13"/>
        <v>#N/A</v>
      </c>
    </row>
    <row r="219" spans="1:79" ht="61.5" x14ac:dyDescent="0.85">
      <c r="A219" s="12">
        <v>1</v>
      </c>
      <c r="B219" s="45">
        <f>SUBTOTAL(103,$A$22:A219)</f>
        <v>195</v>
      </c>
      <c r="C219" s="15" t="s">
        <v>1129</v>
      </c>
      <c r="D219" s="21">
        <v>1700754.66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3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9">
        <v>503.64</v>
      </c>
      <c r="R219" s="104">
        <v>1684082.24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104">
        <v>16672.419999999998</v>
      </c>
      <c r="AD219" s="21">
        <v>0</v>
      </c>
      <c r="AE219" s="21">
        <v>0</v>
      </c>
      <c r="AF219" s="24" t="s">
        <v>262</v>
      </c>
      <c r="AG219" s="24">
        <v>2020</v>
      </c>
      <c r="AH219" s="25">
        <v>2020</v>
      </c>
      <c r="BW219" s="49"/>
      <c r="CA219" s="12" t="e">
        <f t="shared" si="13"/>
        <v>#N/A</v>
      </c>
    </row>
    <row r="220" spans="1:79" ht="61.5" x14ac:dyDescent="0.85">
      <c r="A220" s="12">
        <v>1</v>
      </c>
      <c r="B220" s="45">
        <f>SUBTOTAL(103,$A$22:A220)</f>
        <v>196</v>
      </c>
      <c r="C220" s="15" t="s">
        <v>1130</v>
      </c>
      <c r="D220" s="21">
        <v>1402602.78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3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9">
        <v>392.5</v>
      </c>
      <c r="R220" s="29">
        <v>1350679.02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9">
        <v>13371.72</v>
      </c>
      <c r="AD220" s="29">
        <v>38552.04</v>
      </c>
      <c r="AE220" s="21">
        <v>0</v>
      </c>
      <c r="AF220" s="24">
        <v>2020</v>
      </c>
      <c r="AG220" s="24">
        <v>2020</v>
      </c>
      <c r="AH220" s="25">
        <v>2020</v>
      </c>
      <c r="BW220" s="49"/>
      <c r="CA220" s="12" t="e">
        <f t="shared" si="13"/>
        <v>#N/A</v>
      </c>
    </row>
    <row r="221" spans="1:79" ht="61.5" x14ac:dyDescent="0.85">
      <c r="A221" s="12">
        <v>1</v>
      </c>
      <c r="B221" s="45">
        <f>SUBTOTAL(103,$A$22:A221)</f>
        <v>197</v>
      </c>
      <c r="C221" s="15" t="s">
        <v>1131</v>
      </c>
      <c r="D221" s="21">
        <v>6356844.0800000001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53">
        <v>4</v>
      </c>
      <c r="L221" s="29">
        <v>6356844.0800000001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4" t="s">
        <v>262</v>
      </c>
      <c r="AG221" s="24">
        <v>2020</v>
      </c>
      <c r="AH221" s="25" t="s">
        <v>262</v>
      </c>
      <c r="BW221" s="49"/>
      <c r="CA221" s="12" t="e">
        <f t="shared" si="13"/>
        <v>#N/A</v>
      </c>
    </row>
    <row r="222" spans="1:79" ht="61.5" x14ac:dyDescent="0.85">
      <c r="A222" s="12">
        <v>1</v>
      </c>
      <c r="B222" s="45">
        <f>SUBTOTAL(103,$A$22:A222)</f>
        <v>198</v>
      </c>
      <c r="C222" s="15" t="s">
        <v>1233</v>
      </c>
      <c r="D222" s="21">
        <v>172775.04000000001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3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104">
        <v>172775.04000000001</v>
      </c>
      <c r="AE222" s="21">
        <v>0</v>
      </c>
      <c r="AF222" s="24">
        <v>2020</v>
      </c>
      <c r="AG222" s="24" t="s">
        <v>262</v>
      </c>
      <c r="AH222" s="24" t="s">
        <v>262</v>
      </c>
      <c r="BW222" s="49"/>
      <c r="CA222" s="12" t="e">
        <f t="shared" si="13"/>
        <v>#N/A</v>
      </c>
    </row>
    <row r="223" spans="1:79" ht="61.5" x14ac:dyDescent="0.85">
      <c r="A223" s="12">
        <v>1</v>
      </c>
      <c r="B223" s="45">
        <f>SUBTOTAL(103,$A$22:A223)</f>
        <v>199</v>
      </c>
      <c r="C223" s="15" t="s">
        <v>1324</v>
      </c>
      <c r="D223" s="21">
        <v>13083489.59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53">
        <v>9</v>
      </c>
      <c r="L223" s="29">
        <v>13083489.59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4" t="s">
        <v>262</v>
      </c>
      <c r="AG223" s="24">
        <v>2020</v>
      </c>
      <c r="AH223" s="25" t="s">
        <v>262</v>
      </c>
      <c r="BW223" s="49"/>
      <c r="CA223" s="12" t="e">
        <f t="shared" si="13"/>
        <v>#N/A</v>
      </c>
    </row>
    <row r="224" spans="1:79" ht="61.5" x14ac:dyDescent="0.85">
      <c r="A224" s="12">
        <v>1</v>
      </c>
      <c r="B224" s="45">
        <f>SUBTOTAL(103,$A$22:A224)</f>
        <v>200</v>
      </c>
      <c r="C224" s="15" t="s">
        <v>1340</v>
      </c>
      <c r="D224" s="21">
        <v>5478127.7400000002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53">
        <v>3</v>
      </c>
      <c r="L224" s="29">
        <v>5478127.7400000002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4" t="s">
        <v>262</v>
      </c>
      <c r="AG224" s="24">
        <v>2020</v>
      </c>
      <c r="AH224" s="25" t="s">
        <v>262</v>
      </c>
      <c r="BW224" s="49"/>
      <c r="CA224" s="12" t="e">
        <f t="shared" si="13"/>
        <v>#N/A</v>
      </c>
    </row>
    <row r="225" spans="1:79" ht="61.5" x14ac:dyDescent="0.85">
      <c r="A225" s="12">
        <v>1</v>
      </c>
      <c r="B225" s="45">
        <f>SUBTOTAL(103,$A$22:A225)</f>
        <v>201</v>
      </c>
      <c r="C225" s="15" t="s">
        <v>1341</v>
      </c>
      <c r="D225" s="21">
        <v>7310851.2000000002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53">
        <v>4</v>
      </c>
      <c r="L225" s="29">
        <v>7310851.2000000002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4" t="s">
        <v>262</v>
      </c>
      <c r="AG225" s="24">
        <v>2020</v>
      </c>
      <c r="AH225" s="25" t="s">
        <v>262</v>
      </c>
      <c r="BW225" s="49"/>
      <c r="CA225" s="12" t="e">
        <f t="shared" si="13"/>
        <v>#N/A</v>
      </c>
    </row>
    <row r="226" spans="1:79" ht="61.5" x14ac:dyDescent="0.85">
      <c r="A226" s="12">
        <v>1</v>
      </c>
      <c r="B226" s="45">
        <f>SUBTOTAL(103,$A$22:A226)</f>
        <v>202</v>
      </c>
      <c r="C226" s="15" t="s">
        <v>1342</v>
      </c>
      <c r="D226" s="21">
        <v>5327196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53">
        <v>3</v>
      </c>
      <c r="L226" s="29">
        <v>5327196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4" t="s">
        <v>262</v>
      </c>
      <c r="AG226" s="24">
        <v>2020</v>
      </c>
      <c r="AH226" s="25" t="s">
        <v>262</v>
      </c>
      <c r="BW226" s="49"/>
      <c r="CA226" s="12" t="e">
        <f t="shared" si="13"/>
        <v>#N/A</v>
      </c>
    </row>
    <row r="227" spans="1:79" ht="61.5" x14ac:dyDescent="0.85">
      <c r="A227" s="12">
        <v>1</v>
      </c>
      <c r="B227" s="45">
        <f>SUBTOTAL(103,$A$22:A227)</f>
        <v>203</v>
      </c>
      <c r="C227" s="15" t="s">
        <v>1343</v>
      </c>
      <c r="D227" s="21">
        <v>7367915.9199999999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53">
        <v>4</v>
      </c>
      <c r="L227" s="29">
        <v>7367915.9199999999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4" t="s">
        <v>262</v>
      </c>
      <c r="AG227" s="24">
        <v>2020</v>
      </c>
      <c r="AH227" s="25" t="s">
        <v>262</v>
      </c>
      <c r="BW227" s="49"/>
      <c r="CA227" s="12" t="e">
        <f t="shared" si="13"/>
        <v>#N/A</v>
      </c>
    </row>
    <row r="228" spans="1:79" ht="61.5" x14ac:dyDescent="0.85">
      <c r="A228" s="12">
        <v>1</v>
      </c>
      <c r="B228" s="45">
        <f>SUBTOTAL(103,$A$22:A228)</f>
        <v>204</v>
      </c>
      <c r="C228" s="15" t="s">
        <v>1344</v>
      </c>
      <c r="D228" s="21">
        <v>5462413.6200000001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53">
        <v>3</v>
      </c>
      <c r="L228" s="29">
        <v>5462413.6200000001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4" t="s">
        <v>262</v>
      </c>
      <c r="AG228" s="24">
        <v>2020</v>
      </c>
      <c r="AH228" s="25" t="s">
        <v>262</v>
      </c>
      <c r="BW228" s="49"/>
      <c r="CA228" s="12" t="e">
        <f t="shared" si="13"/>
        <v>#N/A</v>
      </c>
    </row>
    <row r="229" spans="1:79" ht="61.5" x14ac:dyDescent="0.85">
      <c r="A229" s="12">
        <v>1</v>
      </c>
      <c r="B229" s="45">
        <f>SUBTOTAL(103,$A$22:A229)</f>
        <v>205</v>
      </c>
      <c r="C229" s="15" t="s">
        <v>1486</v>
      </c>
      <c r="D229" s="21">
        <v>1452147.29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53">
        <v>1</v>
      </c>
      <c r="L229" s="29">
        <v>1452147.29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4" t="s">
        <v>262</v>
      </c>
      <c r="AG229" s="24">
        <v>2020</v>
      </c>
      <c r="AH229" s="25" t="s">
        <v>262</v>
      </c>
      <c r="BW229" s="49"/>
      <c r="CA229" s="12" t="e">
        <f t="shared" si="13"/>
        <v>#N/A</v>
      </c>
    </row>
    <row r="230" spans="1:79" ht="61.5" x14ac:dyDescent="0.85">
      <c r="A230" s="12">
        <v>1</v>
      </c>
      <c r="B230" s="45">
        <f>SUBTOTAL(103,$A$22:A230)</f>
        <v>206</v>
      </c>
      <c r="C230" s="15" t="s">
        <v>1487</v>
      </c>
      <c r="D230" s="21">
        <v>2915220.6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53">
        <v>2</v>
      </c>
      <c r="L230" s="29">
        <v>2915220.6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4" t="s">
        <v>262</v>
      </c>
      <c r="AG230" s="24">
        <v>2020</v>
      </c>
      <c r="AH230" s="25" t="s">
        <v>262</v>
      </c>
      <c r="BW230" s="49"/>
      <c r="CA230" s="12" t="e">
        <f t="shared" si="13"/>
        <v>#N/A</v>
      </c>
    </row>
    <row r="231" spans="1:79" ht="61.5" x14ac:dyDescent="0.85">
      <c r="A231" s="12">
        <v>1</v>
      </c>
      <c r="B231" s="45">
        <f>SUBTOTAL(103,$A$22:A231)</f>
        <v>207</v>
      </c>
      <c r="C231" s="15" t="s">
        <v>1488</v>
      </c>
      <c r="D231" s="21">
        <v>4354761.09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53">
        <v>3</v>
      </c>
      <c r="L231" s="29">
        <v>4354761.09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4" t="s">
        <v>262</v>
      </c>
      <c r="AG231" s="24">
        <v>2020</v>
      </c>
      <c r="AH231" s="25" t="s">
        <v>262</v>
      </c>
      <c r="BW231" s="49"/>
      <c r="CA231" s="12" t="e">
        <f t="shared" si="13"/>
        <v>#N/A</v>
      </c>
    </row>
    <row r="232" spans="1:79" ht="61.5" x14ac:dyDescent="0.85">
      <c r="A232" s="12">
        <v>1</v>
      </c>
      <c r="B232" s="45">
        <f>SUBTOTAL(103,$A$22:A232)</f>
        <v>208</v>
      </c>
      <c r="C232" s="15" t="s">
        <v>741</v>
      </c>
      <c r="D232" s="21">
        <v>4557762.04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52">
        <v>3</v>
      </c>
      <c r="L232" s="21">
        <v>4474579.97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83182.070000000007</v>
      </c>
      <c r="AE232" s="21">
        <v>0</v>
      </c>
      <c r="AF232" s="24">
        <v>2020</v>
      </c>
      <c r="AG232" s="24">
        <v>2020</v>
      </c>
      <c r="AH232" s="25" t="s">
        <v>262</v>
      </c>
      <c r="AT232" s="12" t="e">
        <f>VLOOKUP(C232,AW:AX,2,FALSE)</f>
        <v>#N/A</v>
      </c>
      <c r="BW232" s="49"/>
      <c r="CA232" s="12" t="e">
        <f t="shared" si="13"/>
        <v>#N/A</v>
      </c>
    </row>
    <row r="233" spans="1:79" ht="61.5" x14ac:dyDescent="0.85">
      <c r="A233" s="12">
        <v>1</v>
      </c>
      <c r="B233" s="45">
        <f>SUBTOTAL(103,$A$22:A233)</f>
        <v>209</v>
      </c>
      <c r="C233" s="15" t="s">
        <v>744</v>
      </c>
      <c r="D233" s="21">
        <v>3054448.7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52">
        <v>2</v>
      </c>
      <c r="L233" s="21">
        <v>2978052.58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76396.12</v>
      </c>
      <c r="AE233" s="21">
        <v>0</v>
      </c>
      <c r="AF233" s="24">
        <v>2020</v>
      </c>
      <c r="AG233" s="24">
        <v>2020</v>
      </c>
      <c r="AH233" s="25" t="s">
        <v>262</v>
      </c>
      <c r="AT233" s="12" t="e">
        <f>VLOOKUP(C233,AW:AX,2,FALSE)</f>
        <v>#N/A</v>
      </c>
      <c r="BW233" s="49"/>
      <c r="CA233" s="12" t="e">
        <f t="shared" si="13"/>
        <v>#N/A</v>
      </c>
    </row>
    <row r="234" spans="1:79" ht="61.5" x14ac:dyDescent="0.85">
      <c r="A234" s="12">
        <v>1</v>
      </c>
      <c r="B234" s="45">
        <f>SUBTOTAL(103,$A$22:A234)</f>
        <v>210</v>
      </c>
      <c r="C234" s="15" t="s">
        <v>746</v>
      </c>
      <c r="D234" s="21">
        <v>3051298.6999999997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52">
        <v>2</v>
      </c>
      <c r="L234" s="21">
        <v>2974754.8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76543.899999999994</v>
      </c>
      <c r="AE234" s="21">
        <v>0</v>
      </c>
      <c r="AF234" s="24">
        <v>2020</v>
      </c>
      <c r="AG234" s="24">
        <v>2020</v>
      </c>
      <c r="AH234" s="25" t="s">
        <v>262</v>
      </c>
      <c r="AT234" s="12" t="e">
        <f>VLOOKUP(C234,AW:AX,2,FALSE)</f>
        <v>#N/A</v>
      </c>
      <c r="BW234" s="49"/>
      <c r="CA234" s="12" t="e">
        <f t="shared" si="13"/>
        <v>#N/A</v>
      </c>
    </row>
    <row r="235" spans="1:79" ht="61.5" x14ac:dyDescent="0.85">
      <c r="A235" s="12">
        <v>1</v>
      </c>
      <c r="B235" s="45">
        <f>SUBTOTAL(103,$A$22:A235)</f>
        <v>211</v>
      </c>
      <c r="C235" s="15" t="s">
        <v>742</v>
      </c>
      <c r="D235" s="21">
        <v>123350.33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3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123350.33</v>
      </c>
      <c r="AE235" s="21">
        <v>0</v>
      </c>
      <c r="AF235" s="24">
        <v>2020</v>
      </c>
      <c r="AG235" s="24" t="s">
        <v>262</v>
      </c>
      <c r="AH235" s="25" t="s">
        <v>262</v>
      </c>
      <c r="AT235" s="12" t="e">
        <f>VLOOKUP(C235,AW:AX,2,FALSE)</f>
        <v>#N/A</v>
      </c>
      <c r="BW235" s="49"/>
      <c r="CA235" s="12" t="e">
        <f t="shared" si="13"/>
        <v>#N/A</v>
      </c>
    </row>
    <row r="236" spans="1:79" ht="61.5" x14ac:dyDescent="0.85">
      <c r="A236" s="12">
        <v>1</v>
      </c>
      <c r="B236" s="45">
        <f>SUBTOTAL(103,$A$22:A236)</f>
        <v>212</v>
      </c>
      <c r="C236" s="15" t="s">
        <v>747</v>
      </c>
      <c r="D236" s="21">
        <v>1765429.7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52">
        <v>1</v>
      </c>
      <c r="L236" s="21">
        <v>1653491.95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9">
        <v>111937.75</v>
      </c>
      <c r="AE236" s="21">
        <v>0</v>
      </c>
      <c r="AF236" s="24">
        <v>2020</v>
      </c>
      <c r="AG236" s="24">
        <v>2020</v>
      </c>
      <c r="AH236" s="25" t="s">
        <v>262</v>
      </c>
      <c r="AT236" s="12" t="e">
        <f>VLOOKUP(C236,AW:AX,2,FALSE)</f>
        <v>#N/A</v>
      </c>
      <c r="BW236" s="49"/>
      <c r="CA236" s="12" t="e">
        <f t="shared" si="13"/>
        <v>#N/A</v>
      </c>
    </row>
    <row r="237" spans="1:79" ht="61.5" x14ac:dyDescent="0.85">
      <c r="A237" s="12">
        <v>1</v>
      </c>
      <c r="B237" s="45">
        <f>SUBTOTAL(103,$A$22:A237)</f>
        <v>213</v>
      </c>
      <c r="C237" s="15" t="s">
        <v>1619</v>
      </c>
      <c r="D237" s="21">
        <v>3250173.78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52">
        <v>2</v>
      </c>
      <c r="L237" s="21">
        <v>3144002.48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9">
        <v>106171.3</v>
      </c>
      <c r="AE237" s="21">
        <v>0</v>
      </c>
      <c r="AF237" s="24">
        <v>2020</v>
      </c>
      <c r="AG237" s="24">
        <v>2020</v>
      </c>
      <c r="AH237" s="25" t="s">
        <v>262</v>
      </c>
      <c r="BW237" s="49"/>
      <c r="CA237" s="12" t="e">
        <f t="shared" si="13"/>
        <v>#N/A</v>
      </c>
    </row>
    <row r="238" spans="1:79" ht="61.5" x14ac:dyDescent="0.85">
      <c r="A238" s="12">
        <v>1</v>
      </c>
      <c r="B238" s="45">
        <f>SUBTOTAL(103,$A$22:A238)</f>
        <v>214</v>
      </c>
      <c r="C238" s="15" t="s">
        <v>1125</v>
      </c>
      <c r="D238" s="21">
        <v>209545.8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52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209545.8</v>
      </c>
      <c r="AE238" s="21">
        <v>0</v>
      </c>
      <c r="AF238" s="24">
        <v>2020</v>
      </c>
      <c r="AG238" s="24" t="s">
        <v>262</v>
      </c>
      <c r="AH238" s="24" t="s">
        <v>262</v>
      </c>
      <c r="BW238" s="49"/>
      <c r="CA238" s="12" t="e">
        <f t="shared" si="13"/>
        <v>#N/A</v>
      </c>
    </row>
    <row r="239" spans="1:79" ht="61.5" x14ac:dyDescent="0.85">
      <c r="B239" s="15" t="s">
        <v>725</v>
      </c>
      <c r="C239" s="257"/>
      <c r="D239" s="258">
        <v>11570369.789999999</v>
      </c>
      <c r="E239" s="21">
        <v>0</v>
      </c>
      <c r="F239" s="21">
        <v>0</v>
      </c>
      <c r="G239" s="21">
        <v>0</v>
      </c>
      <c r="H239" s="21">
        <v>0</v>
      </c>
      <c r="I239" s="21">
        <v>0</v>
      </c>
      <c r="J239" s="21">
        <v>0</v>
      </c>
      <c r="K239" s="23">
        <v>4</v>
      </c>
      <c r="L239" s="21">
        <v>6300657.04</v>
      </c>
      <c r="M239" s="21">
        <v>346.6</v>
      </c>
      <c r="N239" s="21">
        <v>1209598.77</v>
      </c>
      <c r="O239" s="21">
        <v>0</v>
      </c>
      <c r="P239" s="21">
        <v>0</v>
      </c>
      <c r="Q239" s="21">
        <v>2995.9</v>
      </c>
      <c r="R239" s="21">
        <v>3560240.43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30765.46</v>
      </c>
      <c r="AD239" s="21">
        <v>469108.09</v>
      </c>
      <c r="AE239" s="21">
        <v>0</v>
      </c>
      <c r="AF239" s="50" t="s">
        <v>718</v>
      </c>
      <c r="AG239" s="50" t="s">
        <v>718</v>
      </c>
      <c r="AH239" s="64" t="s">
        <v>718</v>
      </c>
      <c r="AT239" s="12" t="e">
        <f>VLOOKUP(C239,AW:AX,2,FALSE)</f>
        <v>#N/A</v>
      </c>
      <c r="BV239" s="69" t="b">
        <f>D239=(E239+F239+G239+H239+I239+L239+N239+P239+R239+T239+U239+V239+AA239+AB239+AC239+AD239+AE239)</f>
        <v>1</v>
      </c>
      <c r="BW239" s="49">
        <v>51784138.459999993</v>
      </c>
      <c r="BY239" s="49">
        <f>BW239-D239</f>
        <v>40213768.669999994</v>
      </c>
      <c r="CA239" s="12" t="e">
        <f t="shared" si="13"/>
        <v>#N/A</v>
      </c>
    </row>
    <row r="240" spans="1:79" ht="61.5" x14ac:dyDescent="0.85">
      <c r="A240" s="12">
        <v>1</v>
      </c>
      <c r="B240" s="45">
        <f>SUBTOTAL(103,$A$22:A240)</f>
        <v>215</v>
      </c>
      <c r="C240" s="15" t="s">
        <v>368</v>
      </c>
      <c r="D240" s="21">
        <v>1217400.68</v>
      </c>
      <c r="E240" s="21">
        <v>0</v>
      </c>
      <c r="F240" s="21">
        <v>0</v>
      </c>
      <c r="G240" s="21">
        <v>0</v>
      </c>
      <c r="H240" s="21">
        <v>0</v>
      </c>
      <c r="I240" s="21">
        <v>0</v>
      </c>
      <c r="J240" s="21">
        <v>0</v>
      </c>
      <c r="K240" s="23">
        <v>0</v>
      </c>
      <c r="L240" s="21">
        <v>0</v>
      </c>
      <c r="M240" s="29">
        <v>346.6</v>
      </c>
      <c r="N240" s="29">
        <v>1209598.77</v>
      </c>
      <c r="O240" s="21">
        <v>0</v>
      </c>
      <c r="P240" s="21">
        <v>0</v>
      </c>
      <c r="Q240" s="21">
        <v>0</v>
      </c>
      <c r="R240" s="21">
        <v>0</v>
      </c>
      <c r="S240" s="21">
        <v>0</v>
      </c>
      <c r="T240" s="21">
        <v>0</v>
      </c>
      <c r="U240" s="21">
        <v>0</v>
      </c>
      <c r="V240" s="21">
        <v>0</v>
      </c>
      <c r="W240" s="21">
        <v>0</v>
      </c>
      <c r="X240" s="21">
        <v>0</v>
      </c>
      <c r="Y240" s="21">
        <v>0</v>
      </c>
      <c r="Z240" s="21">
        <v>0</v>
      </c>
      <c r="AA240" s="21">
        <v>0</v>
      </c>
      <c r="AB240" s="21">
        <v>0</v>
      </c>
      <c r="AC240" s="29">
        <v>7801.91</v>
      </c>
      <c r="AD240" s="21">
        <v>0</v>
      </c>
      <c r="AE240" s="21">
        <v>0</v>
      </c>
      <c r="AF240" s="24" t="s">
        <v>262</v>
      </c>
      <c r="AG240" s="24">
        <v>2020</v>
      </c>
      <c r="AH240" s="25">
        <v>2020</v>
      </c>
      <c r="AT240" s="12" t="e">
        <f>VLOOKUP(C240,AW:AX,2,FALSE)</f>
        <v>#N/A</v>
      </c>
      <c r="BW240" s="49"/>
      <c r="BY240" s="49"/>
      <c r="CA240" s="12">
        <f t="shared" si="13"/>
        <v>386.2</v>
      </c>
    </row>
    <row r="241" spans="1:79" ht="61.5" x14ac:dyDescent="0.85">
      <c r="A241" s="12">
        <v>1</v>
      </c>
      <c r="B241" s="45">
        <f>SUBTOTAL(103,$A$22:A241)</f>
        <v>216</v>
      </c>
      <c r="C241" s="15" t="s">
        <v>369</v>
      </c>
      <c r="D241" s="21">
        <v>3757493.57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3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9">
        <v>2995.9</v>
      </c>
      <c r="R241" s="104">
        <v>3560240.43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104">
        <v>22963.55</v>
      </c>
      <c r="AD241" s="29">
        <v>174289.59</v>
      </c>
      <c r="AE241" s="21">
        <v>0</v>
      </c>
      <c r="AF241" s="24">
        <v>2020</v>
      </c>
      <c r="AG241" s="24">
        <v>2020</v>
      </c>
      <c r="AH241" s="25">
        <v>2020</v>
      </c>
      <c r="AT241" s="12" t="e">
        <f>VLOOKUP(C241,AW:AX,2,FALSE)</f>
        <v>#N/A</v>
      </c>
      <c r="BW241" s="49"/>
      <c r="CA241" s="12" t="e">
        <f t="shared" si="13"/>
        <v>#N/A</v>
      </c>
    </row>
    <row r="242" spans="1:79" ht="61.5" x14ac:dyDescent="0.85">
      <c r="A242" s="12">
        <v>1</v>
      </c>
      <c r="B242" s="45">
        <f>SUBTOTAL(103,$A$22:A242)</f>
        <v>217</v>
      </c>
      <c r="C242" s="15" t="s">
        <v>370</v>
      </c>
      <c r="D242" s="21">
        <v>174120.8</v>
      </c>
      <c r="E242" s="21">
        <v>0</v>
      </c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3">
        <v>0</v>
      </c>
      <c r="L242" s="21">
        <v>0</v>
      </c>
      <c r="M242" s="21">
        <v>0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104">
        <v>174120.8</v>
      </c>
      <c r="AE242" s="21">
        <v>0</v>
      </c>
      <c r="AF242" s="24">
        <v>2020</v>
      </c>
      <c r="AG242" s="25" t="s">
        <v>262</v>
      </c>
      <c r="AH242" s="25" t="s">
        <v>262</v>
      </c>
      <c r="AT242" s="12" t="e">
        <f>VLOOKUP(C242,AW:AX,2,FALSE)</f>
        <v>#N/A</v>
      </c>
      <c r="BW242" s="49"/>
      <c r="CA242" s="12" t="e">
        <f t="shared" si="13"/>
        <v>#N/A</v>
      </c>
    </row>
    <row r="243" spans="1:79" ht="61.5" x14ac:dyDescent="0.85">
      <c r="A243" s="12">
        <v>1</v>
      </c>
      <c r="B243" s="45">
        <f>SUBTOTAL(103,$A$22:A243)</f>
        <v>218</v>
      </c>
      <c r="C243" s="15" t="s">
        <v>1504</v>
      </c>
      <c r="D243" s="21">
        <v>6300657.04</v>
      </c>
      <c r="E243" s="21">
        <v>0</v>
      </c>
      <c r="F243" s="21">
        <v>0</v>
      </c>
      <c r="G243" s="21">
        <v>0</v>
      </c>
      <c r="H243" s="21">
        <v>0</v>
      </c>
      <c r="I243" s="21">
        <v>0</v>
      </c>
      <c r="J243" s="21">
        <v>0</v>
      </c>
      <c r="K243" s="253">
        <v>4</v>
      </c>
      <c r="L243" s="29">
        <v>6300657.04</v>
      </c>
      <c r="M243" s="21">
        <v>0</v>
      </c>
      <c r="N243" s="21">
        <v>0</v>
      </c>
      <c r="O243" s="21">
        <v>0</v>
      </c>
      <c r="P243" s="21">
        <v>0</v>
      </c>
      <c r="Q243" s="21">
        <v>0</v>
      </c>
      <c r="R243" s="21">
        <v>0</v>
      </c>
      <c r="S243" s="21">
        <v>0</v>
      </c>
      <c r="T243" s="21">
        <v>0</v>
      </c>
      <c r="U243" s="21">
        <v>0</v>
      </c>
      <c r="V243" s="21">
        <v>0</v>
      </c>
      <c r="W243" s="21">
        <v>0</v>
      </c>
      <c r="X243" s="21">
        <v>0</v>
      </c>
      <c r="Y243" s="21">
        <v>0</v>
      </c>
      <c r="Z243" s="21">
        <v>0</v>
      </c>
      <c r="AA243" s="21">
        <v>0</v>
      </c>
      <c r="AB243" s="21">
        <v>0</v>
      </c>
      <c r="AC243" s="21">
        <v>0</v>
      </c>
      <c r="AD243" s="21">
        <v>0</v>
      </c>
      <c r="AE243" s="21">
        <v>0</v>
      </c>
      <c r="AF243" s="24" t="s">
        <v>262</v>
      </c>
      <c r="AG243" s="24">
        <v>2020</v>
      </c>
      <c r="AH243" s="25" t="s">
        <v>262</v>
      </c>
      <c r="BW243" s="49"/>
      <c r="CA243" s="12" t="e">
        <f t="shared" si="13"/>
        <v>#N/A</v>
      </c>
    </row>
    <row r="244" spans="1:79" ht="61.5" x14ac:dyDescent="0.85">
      <c r="A244" s="12">
        <v>1</v>
      </c>
      <c r="B244" s="45">
        <f>SUBTOTAL(103,$A$22:A244)</f>
        <v>219</v>
      </c>
      <c r="C244" s="15" t="s">
        <v>371</v>
      </c>
      <c r="D244" s="21">
        <v>120697.7</v>
      </c>
      <c r="E244" s="21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52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120697.7</v>
      </c>
      <c r="AE244" s="21">
        <v>0</v>
      </c>
      <c r="AF244" s="24">
        <v>2020</v>
      </c>
      <c r="AG244" s="25" t="s">
        <v>262</v>
      </c>
      <c r="AH244" s="25" t="s">
        <v>262</v>
      </c>
      <c r="AT244" s="12" t="e">
        <f t="shared" ref="AT244:AT255" si="14">VLOOKUP(C244,AW:AX,2,FALSE)</f>
        <v>#N/A</v>
      </c>
      <c r="BW244" s="49"/>
      <c r="CA244" s="12" t="e">
        <f t="shared" si="13"/>
        <v>#N/A</v>
      </c>
    </row>
    <row r="245" spans="1:79" ht="61.5" x14ac:dyDescent="0.85">
      <c r="B245" s="15" t="s">
        <v>782</v>
      </c>
      <c r="C245" s="257"/>
      <c r="D245" s="258">
        <v>65365711.729999989</v>
      </c>
      <c r="E245" s="21">
        <v>682532.23</v>
      </c>
      <c r="F245" s="21">
        <v>1291083.82</v>
      </c>
      <c r="G245" s="21">
        <v>0</v>
      </c>
      <c r="H245" s="21">
        <v>288852.59999999998</v>
      </c>
      <c r="I245" s="21">
        <v>0</v>
      </c>
      <c r="J245" s="21">
        <v>0</v>
      </c>
      <c r="K245" s="23">
        <v>5</v>
      </c>
      <c r="L245" s="21">
        <v>8620900.5199999996</v>
      </c>
      <c r="M245" s="21">
        <v>15160.69</v>
      </c>
      <c r="N245" s="21">
        <v>51287574.990000002</v>
      </c>
      <c r="O245" s="21">
        <v>0</v>
      </c>
      <c r="P245" s="21">
        <v>0</v>
      </c>
      <c r="Q245" s="21">
        <v>639.89</v>
      </c>
      <c r="R245" s="21">
        <v>1660924.18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474788.58</v>
      </c>
      <c r="AD245" s="21">
        <v>1059054.8099999998</v>
      </c>
      <c r="AE245" s="21">
        <v>0</v>
      </c>
      <c r="AF245" s="50" t="s">
        <v>718</v>
      </c>
      <c r="AG245" s="50" t="s">
        <v>718</v>
      </c>
      <c r="AH245" s="64" t="s">
        <v>718</v>
      </c>
      <c r="AT245" s="12" t="e">
        <f t="shared" si="14"/>
        <v>#N/A</v>
      </c>
      <c r="BV245" s="69" t="b">
        <f>D245=(E245+F245+G245+H245+I245+L245+N245+P245+R245+T245+U245+V245+AA245+AB245+AC245+AD245+AE245)</f>
        <v>1</v>
      </c>
      <c r="BW245" s="21">
        <v>113740245.04000002</v>
      </c>
      <c r="BX245" s="21"/>
      <c r="BY245" s="21">
        <f>BW245-D245</f>
        <v>48374533.310000032</v>
      </c>
      <c r="CA245" s="12" t="e">
        <f t="shared" si="13"/>
        <v>#N/A</v>
      </c>
    </row>
    <row r="246" spans="1:79" ht="61.5" x14ac:dyDescent="0.85">
      <c r="A246" s="12">
        <v>1</v>
      </c>
      <c r="B246" s="45">
        <f>SUBTOTAL(103,$A$22:A246)</f>
        <v>220</v>
      </c>
      <c r="C246" s="15" t="s">
        <v>589</v>
      </c>
      <c r="D246" s="21">
        <v>3589738.75</v>
      </c>
      <c r="E246" s="26">
        <v>0</v>
      </c>
      <c r="F246" s="26">
        <v>0</v>
      </c>
      <c r="G246" s="26">
        <v>0</v>
      </c>
      <c r="H246" s="26">
        <v>0</v>
      </c>
      <c r="I246" s="26">
        <v>0</v>
      </c>
      <c r="J246" s="26">
        <v>0</v>
      </c>
      <c r="K246" s="253">
        <v>2</v>
      </c>
      <c r="L246" s="29">
        <v>3589738.75</v>
      </c>
      <c r="M246" s="21">
        <v>0</v>
      </c>
      <c r="N246" s="21">
        <v>0</v>
      </c>
      <c r="O246" s="26">
        <v>0</v>
      </c>
      <c r="P246" s="26">
        <v>0</v>
      </c>
      <c r="Q246" s="26">
        <v>0</v>
      </c>
      <c r="R246" s="26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0</v>
      </c>
      <c r="AF246" s="24" t="s">
        <v>262</v>
      </c>
      <c r="AG246" s="24">
        <v>2020</v>
      </c>
      <c r="AH246" s="25" t="s">
        <v>262</v>
      </c>
      <c r="AT246" s="12" t="e">
        <f t="shared" si="14"/>
        <v>#N/A</v>
      </c>
      <c r="BW246" s="49"/>
      <c r="CA246" s="12" t="e">
        <f t="shared" si="13"/>
        <v>#N/A</v>
      </c>
    </row>
    <row r="247" spans="1:79" ht="61.5" x14ac:dyDescent="0.85">
      <c r="A247" s="12">
        <v>1</v>
      </c>
      <c r="B247" s="45">
        <f>SUBTOTAL(103,$A$22:A247)</f>
        <v>221</v>
      </c>
      <c r="C247" s="15" t="s">
        <v>593</v>
      </c>
      <c r="D247" s="21">
        <v>130936.07</v>
      </c>
      <c r="E247" s="26">
        <v>0</v>
      </c>
      <c r="F247" s="26">
        <v>0</v>
      </c>
      <c r="G247" s="26">
        <v>0</v>
      </c>
      <c r="H247" s="26">
        <v>0</v>
      </c>
      <c r="I247" s="26">
        <v>0</v>
      </c>
      <c r="J247" s="26">
        <v>0</v>
      </c>
      <c r="K247" s="23">
        <v>0</v>
      </c>
      <c r="L247" s="21">
        <v>0</v>
      </c>
      <c r="M247" s="21">
        <v>0</v>
      </c>
      <c r="N247" s="21">
        <v>0</v>
      </c>
      <c r="O247" s="26">
        <v>0</v>
      </c>
      <c r="P247" s="26">
        <v>0</v>
      </c>
      <c r="Q247" s="26">
        <v>0</v>
      </c>
      <c r="R247" s="26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9">
        <v>130936.07</v>
      </c>
      <c r="AE247" s="21">
        <v>0</v>
      </c>
      <c r="AF247" s="24">
        <v>2020</v>
      </c>
      <c r="AG247" s="25" t="s">
        <v>262</v>
      </c>
      <c r="AH247" s="25" t="s">
        <v>262</v>
      </c>
      <c r="AT247" s="12" t="e">
        <f t="shared" si="14"/>
        <v>#N/A</v>
      </c>
      <c r="BW247" s="49"/>
      <c r="CA247" s="12" t="e">
        <f t="shared" si="13"/>
        <v>#N/A</v>
      </c>
    </row>
    <row r="248" spans="1:79" ht="61.5" x14ac:dyDescent="0.85">
      <c r="A248" s="12">
        <v>1</v>
      </c>
      <c r="B248" s="45">
        <f>SUBTOTAL(103,$A$22:A248)</f>
        <v>222</v>
      </c>
      <c r="C248" s="15" t="s">
        <v>594</v>
      </c>
      <c r="D248" s="21">
        <v>143632.79</v>
      </c>
      <c r="E248" s="26">
        <v>0</v>
      </c>
      <c r="F248" s="26">
        <v>0</v>
      </c>
      <c r="G248" s="26">
        <v>0</v>
      </c>
      <c r="H248" s="26">
        <v>0</v>
      </c>
      <c r="I248" s="26">
        <v>0</v>
      </c>
      <c r="J248" s="26">
        <v>0</v>
      </c>
      <c r="K248" s="23">
        <v>0</v>
      </c>
      <c r="L248" s="21">
        <v>0</v>
      </c>
      <c r="M248" s="21">
        <v>0</v>
      </c>
      <c r="N248" s="21">
        <v>0</v>
      </c>
      <c r="O248" s="26">
        <v>0</v>
      </c>
      <c r="P248" s="26">
        <v>0</v>
      </c>
      <c r="Q248" s="21">
        <v>0</v>
      </c>
      <c r="R248" s="21">
        <v>0</v>
      </c>
      <c r="S248" s="21">
        <v>0</v>
      </c>
      <c r="T248" s="21">
        <v>0</v>
      </c>
      <c r="U248" s="21">
        <v>0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104">
        <v>143632.79</v>
      </c>
      <c r="AE248" s="21">
        <v>0</v>
      </c>
      <c r="AF248" s="24">
        <v>2020</v>
      </c>
      <c r="AG248" s="25" t="s">
        <v>262</v>
      </c>
      <c r="AH248" s="25" t="s">
        <v>262</v>
      </c>
      <c r="AT248" s="12" t="e">
        <f t="shared" si="14"/>
        <v>#N/A</v>
      </c>
      <c r="BW248" s="49"/>
      <c r="CA248" s="12" t="e">
        <f t="shared" si="13"/>
        <v>#N/A</v>
      </c>
    </row>
    <row r="249" spans="1:79" ht="61.5" x14ac:dyDescent="0.85">
      <c r="A249" s="12">
        <v>1</v>
      </c>
      <c r="B249" s="45">
        <f>SUBTOTAL(103,$A$22:A249)</f>
        <v>223</v>
      </c>
      <c r="C249" s="15" t="s">
        <v>597</v>
      </c>
      <c r="D249" s="21">
        <v>3407945.42</v>
      </c>
      <c r="E249" s="26">
        <v>0</v>
      </c>
      <c r="F249" s="26">
        <v>0</v>
      </c>
      <c r="G249" s="26">
        <v>0</v>
      </c>
      <c r="H249" s="26">
        <v>0</v>
      </c>
      <c r="I249" s="26">
        <v>0</v>
      </c>
      <c r="J249" s="26">
        <v>0</v>
      </c>
      <c r="K249" s="253">
        <v>2</v>
      </c>
      <c r="L249" s="29">
        <v>3407945.42</v>
      </c>
      <c r="M249" s="21">
        <v>0</v>
      </c>
      <c r="N249" s="21">
        <v>0</v>
      </c>
      <c r="O249" s="26">
        <v>0</v>
      </c>
      <c r="P249" s="26">
        <v>0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1">
        <v>0</v>
      </c>
      <c r="AE249" s="21">
        <v>0</v>
      </c>
      <c r="AF249" s="24" t="s">
        <v>262</v>
      </c>
      <c r="AG249" s="24">
        <v>2020</v>
      </c>
      <c r="AH249" s="25" t="s">
        <v>262</v>
      </c>
      <c r="AT249" s="12">
        <f t="shared" si="14"/>
        <v>1</v>
      </c>
      <c r="BW249" s="49"/>
      <c r="CA249" s="12" t="e">
        <f t="shared" si="13"/>
        <v>#N/A</v>
      </c>
    </row>
    <row r="250" spans="1:79" ht="61.5" x14ac:dyDescent="0.85">
      <c r="A250" s="12">
        <v>1</v>
      </c>
      <c r="B250" s="45">
        <f>SUBTOTAL(103,$A$22:A250)</f>
        <v>224</v>
      </c>
      <c r="C250" s="15" t="s">
        <v>599</v>
      </c>
      <c r="D250" s="21">
        <v>1860691.51</v>
      </c>
      <c r="E250" s="26">
        <v>0</v>
      </c>
      <c r="F250" s="26">
        <v>0</v>
      </c>
      <c r="G250" s="26">
        <v>0</v>
      </c>
      <c r="H250" s="26">
        <v>0</v>
      </c>
      <c r="I250" s="26">
        <v>0</v>
      </c>
      <c r="J250" s="26">
        <v>0</v>
      </c>
      <c r="K250" s="23">
        <v>0</v>
      </c>
      <c r="L250" s="21">
        <v>0</v>
      </c>
      <c r="M250" s="29">
        <v>500</v>
      </c>
      <c r="N250" s="29">
        <v>1799039.95</v>
      </c>
      <c r="O250" s="26">
        <v>0</v>
      </c>
      <c r="P250" s="26">
        <v>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  <c r="AC250" s="29">
        <v>10794.24</v>
      </c>
      <c r="AD250" s="29">
        <v>50857.32</v>
      </c>
      <c r="AE250" s="21">
        <v>0</v>
      </c>
      <c r="AF250" s="24">
        <v>2020</v>
      </c>
      <c r="AG250" s="24">
        <v>2020</v>
      </c>
      <c r="AH250" s="25">
        <v>2020</v>
      </c>
      <c r="AT250" s="12" t="e">
        <f t="shared" si="14"/>
        <v>#N/A</v>
      </c>
      <c r="BW250" s="49"/>
      <c r="CA250" s="12">
        <f t="shared" si="13"/>
        <v>486.27</v>
      </c>
    </row>
    <row r="251" spans="1:79" ht="61.5" x14ac:dyDescent="0.85">
      <c r="A251" s="12">
        <v>1</v>
      </c>
      <c r="B251" s="45">
        <f>SUBTOTAL(103,$A$22:A251)</f>
        <v>225</v>
      </c>
      <c r="C251" s="15" t="s">
        <v>602</v>
      </c>
      <c r="D251" s="21">
        <v>2404378.48</v>
      </c>
      <c r="E251" s="26">
        <v>0</v>
      </c>
      <c r="F251" s="26">
        <v>0</v>
      </c>
      <c r="G251" s="26">
        <v>0</v>
      </c>
      <c r="H251" s="26">
        <v>0</v>
      </c>
      <c r="I251" s="26">
        <v>0</v>
      </c>
      <c r="J251" s="26">
        <v>0</v>
      </c>
      <c r="K251" s="23">
        <v>0</v>
      </c>
      <c r="L251" s="21">
        <v>0</v>
      </c>
      <c r="M251" s="29">
        <v>541.6</v>
      </c>
      <c r="N251" s="29">
        <v>2283128.7999999998</v>
      </c>
      <c r="O251" s="26">
        <v>0</v>
      </c>
      <c r="P251" s="26">
        <v>0</v>
      </c>
      <c r="Q251" s="21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104">
        <v>13698.77</v>
      </c>
      <c r="AD251" s="104">
        <v>107550.91</v>
      </c>
      <c r="AE251" s="21">
        <v>0</v>
      </c>
      <c r="AF251" s="24">
        <v>2020</v>
      </c>
      <c r="AG251" s="24">
        <v>2020</v>
      </c>
      <c r="AH251" s="25">
        <v>2020</v>
      </c>
      <c r="AT251" s="12" t="e">
        <f t="shared" si="14"/>
        <v>#N/A</v>
      </c>
      <c r="BW251" s="49"/>
      <c r="CA251" s="12">
        <f t="shared" si="13"/>
        <v>586.70000000000005</v>
      </c>
    </row>
    <row r="252" spans="1:79" ht="61.5" x14ac:dyDescent="0.85">
      <c r="A252" s="12">
        <v>1</v>
      </c>
      <c r="B252" s="45">
        <f>SUBTOTAL(103,$A$22:A252)</f>
        <v>226</v>
      </c>
      <c r="C252" s="15" t="s">
        <v>603</v>
      </c>
      <c r="D252" s="21">
        <v>1323171.2200000002</v>
      </c>
      <c r="E252" s="26">
        <v>0</v>
      </c>
      <c r="F252" s="26">
        <v>0</v>
      </c>
      <c r="G252" s="26">
        <v>0</v>
      </c>
      <c r="H252" s="26">
        <v>0</v>
      </c>
      <c r="I252" s="26">
        <v>0</v>
      </c>
      <c r="J252" s="26">
        <v>0</v>
      </c>
      <c r="K252" s="23">
        <v>0</v>
      </c>
      <c r="L252" s="21">
        <v>0</v>
      </c>
      <c r="M252" s="29">
        <v>391.2</v>
      </c>
      <c r="N252" s="29">
        <v>1270891.82</v>
      </c>
      <c r="O252" s="26">
        <v>0</v>
      </c>
      <c r="P252" s="26">
        <v>0</v>
      </c>
      <c r="Q252" s="21">
        <v>0</v>
      </c>
      <c r="R252" s="21">
        <v>0</v>
      </c>
      <c r="S252" s="21">
        <v>0</v>
      </c>
      <c r="T252" s="21">
        <v>0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  <c r="Z252" s="21">
        <v>0</v>
      </c>
      <c r="AA252" s="21">
        <v>0</v>
      </c>
      <c r="AB252" s="21">
        <v>0</v>
      </c>
      <c r="AC252" s="29">
        <v>7625.35</v>
      </c>
      <c r="AD252" s="29">
        <v>44654.05</v>
      </c>
      <c r="AE252" s="21">
        <v>0</v>
      </c>
      <c r="AF252" s="24">
        <v>2020</v>
      </c>
      <c r="AG252" s="24">
        <v>2020</v>
      </c>
      <c r="AH252" s="25">
        <v>2020</v>
      </c>
      <c r="AT252" s="12" t="e">
        <f t="shared" si="14"/>
        <v>#N/A</v>
      </c>
      <c r="BW252" s="49"/>
      <c r="CA252" s="12">
        <f t="shared" si="13"/>
        <v>384.56</v>
      </c>
    </row>
    <row r="253" spans="1:79" ht="61.5" x14ac:dyDescent="0.85">
      <c r="A253" s="12">
        <v>1</v>
      </c>
      <c r="B253" s="45">
        <f>SUBTOTAL(103,$A$22:A253)</f>
        <v>227</v>
      </c>
      <c r="C253" s="15" t="s">
        <v>604</v>
      </c>
      <c r="D253" s="21">
        <v>1623216.35</v>
      </c>
      <c r="E253" s="26">
        <v>0</v>
      </c>
      <c r="F253" s="26">
        <v>0</v>
      </c>
      <c r="G253" s="26">
        <v>0</v>
      </c>
      <c r="H253" s="26">
        <v>0</v>
      </c>
      <c r="I253" s="26">
        <v>0</v>
      </c>
      <c r="J253" s="26">
        <v>0</v>
      </c>
      <c r="K253" s="253">
        <v>1</v>
      </c>
      <c r="L253" s="29">
        <v>1623216.35</v>
      </c>
      <c r="M253" s="21">
        <v>0</v>
      </c>
      <c r="N253" s="21">
        <v>0</v>
      </c>
      <c r="O253" s="26">
        <v>0</v>
      </c>
      <c r="P253" s="26">
        <v>0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4" t="s">
        <v>262</v>
      </c>
      <c r="AG253" s="24">
        <v>2020</v>
      </c>
      <c r="AH253" s="25" t="s">
        <v>262</v>
      </c>
      <c r="AT253" s="12" t="e">
        <f t="shared" si="14"/>
        <v>#N/A</v>
      </c>
      <c r="BW253" s="49"/>
      <c r="CA253" s="12" t="e">
        <f t="shared" si="13"/>
        <v>#N/A</v>
      </c>
    </row>
    <row r="254" spans="1:79" ht="61.5" x14ac:dyDescent="0.85">
      <c r="A254" s="12">
        <v>1</v>
      </c>
      <c r="B254" s="45">
        <f>SUBTOTAL(103,$A$22:A254)</f>
        <v>228</v>
      </c>
      <c r="C254" s="15" t="s">
        <v>606</v>
      </c>
      <c r="D254" s="21">
        <v>833755.4800000001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0</v>
      </c>
      <c r="K254" s="23">
        <v>0</v>
      </c>
      <c r="L254" s="21">
        <v>0</v>
      </c>
      <c r="M254" s="29">
        <v>215.9</v>
      </c>
      <c r="N254" s="29">
        <v>785551.29</v>
      </c>
      <c r="O254" s="26">
        <v>0</v>
      </c>
      <c r="P254" s="26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9">
        <v>4713.3100000000004</v>
      </c>
      <c r="AD254" s="104">
        <v>43490.879999999997</v>
      </c>
      <c r="AE254" s="21">
        <v>0</v>
      </c>
      <c r="AF254" s="24">
        <v>2020</v>
      </c>
      <c r="AG254" s="24">
        <v>2020</v>
      </c>
      <c r="AH254" s="25">
        <v>2020</v>
      </c>
      <c r="AT254" s="12" t="e">
        <f t="shared" si="14"/>
        <v>#N/A</v>
      </c>
      <c r="BW254" s="49"/>
      <c r="CA254" s="12" t="e">
        <f t="shared" si="13"/>
        <v>#N/A</v>
      </c>
    </row>
    <row r="255" spans="1:79" ht="61.5" x14ac:dyDescent="0.85">
      <c r="A255" s="12">
        <v>1</v>
      </c>
      <c r="B255" s="45">
        <f>SUBTOTAL(103,$A$22:A255)</f>
        <v>229</v>
      </c>
      <c r="C255" s="15" t="s">
        <v>610</v>
      </c>
      <c r="D255" s="21">
        <v>1500690.63</v>
      </c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J255" s="26">
        <v>0</v>
      </c>
      <c r="K255" s="23">
        <v>0</v>
      </c>
      <c r="L255" s="21">
        <v>0</v>
      </c>
      <c r="M255" s="29">
        <v>565</v>
      </c>
      <c r="N255" s="29">
        <v>1491740.19</v>
      </c>
      <c r="O255" s="26">
        <v>0</v>
      </c>
      <c r="P255" s="26">
        <v>0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9">
        <v>8950.44</v>
      </c>
      <c r="AD255" s="21">
        <v>0</v>
      </c>
      <c r="AE255" s="21">
        <v>0</v>
      </c>
      <c r="AF255" s="24" t="s">
        <v>262</v>
      </c>
      <c r="AG255" s="24">
        <v>2020</v>
      </c>
      <c r="AH255" s="25">
        <v>2020</v>
      </c>
      <c r="AT255" s="12" t="e">
        <f t="shared" si="14"/>
        <v>#N/A</v>
      </c>
      <c r="BW255" s="49"/>
      <c r="CA255" s="12" t="e">
        <f t="shared" si="13"/>
        <v>#N/A</v>
      </c>
    </row>
    <row r="256" spans="1:79" ht="61.5" x14ac:dyDescent="0.85">
      <c r="A256" s="12">
        <v>1</v>
      </c>
      <c r="B256" s="45">
        <f>SUBTOTAL(103,$A$22:A256)</f>
        <v>230</v>
      </c>
      <c r="C256" s="15" t="s">
        <v>1054</v>
      </c>
      <c r="D256" s="21">
        <v>4876210.959999999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52">
        <v>0</v>
      </c>
      <c r="L256" s="21">
        <v>0</v>
      </c>
      <c r="M256" s="29">
        <v>1093</v>
      </c>
      <c r="N256" s="29">
        <v>4724224.93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9">
        <v>28345.35</v>
      </c>
      <c r="AD256" s="29">
        <v>123640.68</v>
      </c>
      <c r="AE256" s="21">
        <v>0</v>
      </c>
      <c r="AF256" s="24">
        <v>2020</v>
      </c>
      <c r="AG256" s="24">
        <v>2020</v>
      </c>
      <c r="AH256" s="25">
        <v>2020</v>
      </c>
      <c r="BW256" s="49"/>
      <c r="CA256" s="12" t="e">
        <f t="shared" si="13"/>
        <v>#N/A</v>
      </c>
    </row>
    <row r="257" spans="1:79" ht="61.5" x14ac:dyDescent="0.85">
      <c r="A257" s="12">
        <v>1</v>
      </c>
      <c r="B257" s="45">
        <f>SUBTOTAL(103,$A$22:A257)</f>
        <v>231</v>
      </c>
      <c r="C257" s="15" t="s">
        <v>1134</v>
      </c>
      <c r="D257" s="21">
        <v>978702.2</v>
      </c>
      <c r="E257" s="26">
        <v>0</v>
      </c>
      <c r="F257" s="26">
        <v>0</v>
      </c>
      <c r="G257" s="26">
        <v>0</v>
      </c>
      <c r="H257" s="26">
        <v>0</v>
      </c>
      <c r="I257" s="26">
        <v>0</v>
      </c>
      <c r="J257" s="26">
        <v>0</v>
      </c>
      <c r="K257" s="23">
        <v>0</v>
      </c>
      <c r="L257" s="21">
        <v>0</v>
      </c>
      <c r="M257" s="29">
        <v>540.5</v>
      </c>
      <c r="N257" s="29">
        <v>964309.88</v>
      </c>
      <c r="O257" s="26">
        <v>0</v>
      </c>
      <c r="P257" s="26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9">
        <v>14392.32</v>
      </c>
      <c r="AD257" s="21">
        <v>0</v>
      </c>
      <c r="AE257" s="21">
        <v>0</v>
      </c>
      <c r="AF257" s="24" t="s">
        <v>262</v>
      </c>
      <c r="AG257" s="24">
        <v>2020</v>
      </c>
      <c r="AH257" s="25">
        <v>2020</v>
      </c>
      <c r="BW257" s="49"/>
      <c r="CA257" s="12">
        <f t="shared" si="13"/>
        <v>540.5</v>
      </c>
    </row>
    <row r="258" spans="1:79" ht="61.5" x14ac:dyDescent="0.85">
      <c r="A258" s="12">
        <v>1</v>
      </c>
      <c r="B258" s="45">
        <f>SUBTOTAL(103,$A$22:A258)</f>
        <v>232</v>
      </c>
      <c r="C258" s="15" t="s">
        <v>1135</v>
      </c>
      <c r="D258" s="21">
        <v>3006507.7</v>
      </c>
      <c r="E258" s="26">
        <v>0</v>
      </c>
      <c r="F258" s="26">
        <v>0</v>
      </c>
      <c r="G258" s="26">
        <v>0</v>
      </c>
      <c r="H258" s="26">
        <v>0</v>
      </c>
      <c r="I258" s="26">
        <v>0</v>
      </c>
      <c r="J258" s="26">
        <v>0</v>
      </c>
      <c r="K258" s="52">
        <v>0</v>
      </c>
      <c r="L258" s="21">
        <v>0</v>
      </c>
      <c r="M258" s="29">
        <v>612.78</v>
      </c>
      <c r="N258" s="29">
        <v>2885569.14</v>
      </c>
      <c r="O258" s="26">
        <v>0</v>
      </c>
      <c r="P258" s="26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43067.12</v>
      </c>
      <c r="AD258" s="29">
        <v>77871.44</v>
      </c>
      <c r="AE258" s="21">
        <v>0</v>
      </c>
      <c r="AF258" s="24">
        <v>2020</v>
      </c>
      <c r="AG258" s="24">
        <v>2020</v>
      </c>
      <c r="AH258" s="24">
        <v>2020</v>
      </c>
      <c r="BW258" s="49"/>
      <c r="CA258" s="12">
        <f t="shared" si="13"/>
        <v>603.5</v>
      </c>
    </row>
    <row r="259" spans="1:79" ht="61.5" x14ac:dyDescent="0.85">
      <c r="A259" s="12">
        <v>1</v>
      </c>
      <c r="B259" s="45">
        <f>SUBTOTAL(103,$A$22:A259)</f>
        <v>233</v>
      </c>
      <c r="C259" s="15" t="s">
        <v>1136</v>
      </c>
      <c r="D259" s="21">
        <v>8000402.0100000007</v>
      </c>
      <c r="E259" s="26">
        <v>0</v>
      </c>
      <c r="F259" s="26">
        <v>0</v>
      </c>
      <c r="G259" s="26">
        <v>0</v>
      </c>
      <c r="H259" s="26">
        <v>0</v>
      </c>
      <c r="I259" s="26">
        <v>0</v>
      </c>
      <c r="J259" s="26">
        <v>0</v>
      </c>
      <c r="K259" s="23">
        <v>0</v>
      </c>
      <c r="L259" s="21">
        <v>0</v>
      </c>
      <c r="M259" s="254">
        <v>1580.66</v>
      </c>
      <c r="N259" s="254">
        <v>7882751.9400000004</v>
      </c>
      <c r="O259" s="26">
        <v>0</v>
      </c>
      <c r="P259" s="26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54">
        <v>117650.07</v>
      </c>
      <c r="AD259" s="21">
        <v>0</v>
      </c>
      <c r="AE259" s="21">
        <v>0</v>
      </c>
      <c r="AF259" s="24" t="s">
        <v>262</v>
      </c>
      <c r="AG259" s="24">
        <v>2020</v>
      </c>
      <c r="AH259" s="25">
        <v>2020</v>
      </c>
      <c r="BW259" s="49"/>
      <c r="CA259" s="12">
        <f t="shared" si="13"/>
        <v>1650</v>
      </c>
    </row>
    <row r="260" spans="1:79" ht="61.5" x14ac:dyDescent="0.85">
      <c r="A260" s="12">
        <v>1</v>
      </c>
      <c r="B260" s="45">
        <f>SUBTOTAL(103,$A$22:A260)</f>
        <v>234</v>
      </c>
      <c r="C260" s="15" t="s">
        <v>1137</v>
      </c>
      <c r="D260" s="21">
        <v>1685713.47</v>
      </c>
      <c r="E260" s="26">
        <v>0</v>
      </c>
      <c r="F260" s="26">
        <v>0</v>
      </c>
      <c r="G260" s="26">
        <v>0</v>
      </c>
      <c r="H260" s="26">
        <v>0</v>
      </c>
      <c r="I260" s="26">
        <v>0</v>
      </c>
      <c r="J260" s="26">
        <v>0</v>
      </c>
      <c r="K260" s="23">
        <v>0</v>
      </c>
      <c r="L260" s="21">
        <v>0</v>
      </c>
      <c r="M260" s="21">
        <v>0</v>
      </c>
      <c r="N260" s="21">
        <v>0</v>
      </c>
      <c r="O260" s="26">
        <v>0</v>
      </c>
      <c r="P260" s="26">
        <v>0</v>
      </c>
      <c r="Q260" s="29">
        <v>639.89</v>
      </c>
      <c r="R260" s="29">
        <v>1660924.18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9">
        <v>24789.29</v>
      </c>
      <c r="AD260" s="21">
        <v>0</v>
      </c>
      <c r="AE260" s="21">
        <v>0</v>
      </c>
      <c r="AF260" s="24" t="s">
        <v>262</v>
      </c>
      <c r="AG260" s="24">
        <v>2020</v>
      </c>
      <c r="AH260" s="25">
        <v>2020</v>
      </c>
      <c r="BW260" s="49"/>
      <c r="CA260" s="12" t="e">
        <f t="shared" si="13"/>
        <v>#N/A</v>
      </c>
    </row>
    <row r="261" spans="1:79" ht="61.5" x14ac:dyDescent="0.85">
      <c r="A261" s="12">
        <v>1</v>
      </c>
      <c r="B261" s="45">
        <f>SUBTOTAL(103,$A$22:A261)</f>
        <v>235</v>
      </c>
      <c r="C261" s="15" t="s">
        <v>1138</v>
      </c>
      <c r="D261" s="21">
        <v>3785233.7800000003</v>
      </c>
      <c r="E261" s="26">
        <v>0</v>
      </c>
      <c r="F261" s="26">
        <v>0</v>
      </c>
      <c r="G261" s="26">
        <v>0</v>
      </c>
      <c r="H261" s="26">
        <v>0</v>
      </c>
      <c r="I261" s="26">
        <v>0</v>
      </c>
      <c r="J261" s="26">
        <v>0</v>
      </c>
      <c r="K261" s="23">
        <v>0</v>
      </c>
      <c r="L261" s="21">
        <v>0</v>
      </c>
      <c r="M261" s="29">
        <v>1913</v>
      </c>
      <c r="N261" s="29">
        <v>3729569.95</v>
      </c>
      <c r="O261" s="26">
        <v>0</v>
      </c>
      <c r="P261" s="26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9">
        <v>55663.83</v>
      </c>
      <c r="AD261" s="21">
        <v>0</v>
      </c>
      <c r="AE261" s="21">
        <v>0</v>
      </c>
      <c r="AF261" s="24" t="s">
        <v>262</v>
      </c>
      <c r="AG261" s="24">
        <v>2020</v>
      </c>
      <c r="AH261" s="25">
        <v>2020</v>
      </c>
      <c r="BW261" s="49"/>
      <c r="CA261" s="12" t="e">
        <f t="shared" si="13"/>
        <v>#N/A</v>
      </c>
    </row>
    <row r="262" spans="1:79" ht="61.5" x14ac:dyDescent="0.85">
      <c r="A262" s="12">
        <v>1</v>
      </c>
      <c r="B262" s="45">
        <f>SUBTOTAL(103,$A$22:A262)</f>
        <v>236</v>
      </c>
      <c r="C262" s="15" t="s">
        <v>1142</v>
      </c>
      <c r="D262" s="21">
        <v>2272822.6599999997</v>
      </c>
      <c r="E262" s="29">
        <v>682532.23</v>
      </c>
      <c r="F262" s="29">
        <v>1291083.82</v>
      </c>
      <c r="G262" s="26">
        <v>0</v>
      </c>
      <c r="H262" s="29">
        <v>288852.59999999998</v>
      </c>
      <c r="I262" s="26">
        <v>0</v>
      </c>
      <c r="J262" s="26">
        <v>0</v>
      </c>
      <c r="K262" s="23">
        <v>0</v>
      </c>
      <c r="L262" s="21">
        <v>0</v>
      </c>
      <c r="M262" s="21">
        <v>0</v>
      </c>
      <c r="N262" s="21">
        <v>0</v>
      </c>
      <c r="O262" s="26">
        <v>0</v>
      </c>
      <c r="P262" s="26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9">
        <v>10354.01</v>
      </c>
      <c r="AD262" s="21">
        <v>0</v>
      </c>
      <c r="AE262" s="21">
        <v>0</v>
      </c>
      <c r="AF262" s="24" t="s">
        <v>262</v>
      </c>
      <c r="AG262" s="24">
        <v>2020</v>
      </c>
      <c r="AH262" s="25">
        <v>2020</v>
      </c>
      <c r="BW262" s="49"/>
      <c r="CA262" s="12" t="e">
        <f t="shared" si="13"/>
        <v>#N/A</v>
      </c>
    </row>
    <row r="263" spans="1:79" ht="61.5" x14ac:dyDescent="0.85">
      <c r="A263" s="12">
        <v>1</v>
      </c>
      <c r="B263" s="45">
        <f>SUBTOTAL(103,$A$22:A263)</f>
        <v>237</v>
      </c>
      <c r="C263" s="15" t="s">
        <v>1143</v>
      </c>
      <c r="D263" s="21">
        <v>4444796.6100000003</v>
      </c>
      <c r="E263" s="26">
        <v>0</v>
      </c>
      <c r="F263" s="26">
        <v>0</v>
      </c>
      <c r="G263" s="26">
        <v>0</v>
      </c>
      <c r="H263" s="26">
        <v>0</v>
      </c>
      <c r="I263" s="26">
        <v>0</v>
      </c>
      <c r="J263" s="26">
        <v>0</v>
      </c>
      <c r="K263" s="23">
        <v>0</v>
      </c>
      <c r="L263" s="21">
        <v>0</v>
      </c>
      <c r="M263" s="29">
        <v>1284.6300000000001</v>
      </c>
      <c r="N263" s="29">
        <v>4419604.91</v>
      </c>
      <c r="O263" s="26">
        <v>0</v>
      </c>
      <c r="P263" s="26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9">
        <v>25191.7</v>
      </c>
      <c r="AD263" s="21">
        <v>0</v>
      </c>
      <c r="AE263" s="21">
        <v>0</v>
      </c>
      <c r="AF263" s="24" t="s">
        <v>262</v>
      </c>
      <c r="AG263" s="24">
        <v>2020</v>
      </c>
      <c r="AH263" s="25">
        <v>2020</v>
      </c>
      <c r="BW263" s="49"/>
      <c r="CA263" s="12">
        <f t="shared" si="13"/>
        <v>1264.96</v>
      </c>
    </row>
    <row r="264" spans="1:79" ht="61.5" x14ac:dyDescent="0.85">
      <c r="A264" s="12">
        <v>1</v>
      </c>
      <c r="B264" s="45">
        <f>SUBTOTAL(103,$A$22:A264)</f>
        <v>238</v>
      </c>
      <c r="C264" s="15" t="s">
        <v>1144</v>
      </c>
      <c r="D264" s="21">
        <v>3526049.4499999997</v>
      </c>
      <c r="E264" s="26">
        <v>0</v>
      </c>
      <c r="F264" s="26">
        <v>0</v>
      </c>
      <c r="G264" s="26">
        <v>0</v>
      </c>
      <c r="H264" s="26">
        <v>0</v>
      </c>
      <c r="I264" s="26">
        <v>0</v>
      </c>
      <c r="J264" s="26">
        <v>0</v>
      </c>
      <c r="K264" s="23">
        <v>0</v>
      </c>
      <c r="L264" s="21">
        <v>0</v>
      </c>
      <c r="M264" s="21">
        <v>838.77</v>
      </c>
      <c r="N264" s="74">
        <v>3506064.92</v>
      </c>
      <c r="O264" s="26">
        <v>0</v>
      </c>
      <c r="P264" s="26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54">
        <v>19984.53</v>
      </c>
      <c r="AD264" s="21">
        <v>0</v>
      </c>
      <c r="AE264" s="21">
        <v>0</v>
      </c>
      <c r="AF264" s="24" t="s">
        <v>262</v>
      </c>
      <c r="AG264" s="24">
        <v>2020</v>
      </c>
      <c r="AH264" s="25">
        <v>2020</v>
      </c>
      <c r="BW264" s="49"/>
      <c r="CA264" s="12">
        <f t="shared" si="13"/>
        <v>781</v>
      </c>
    </row>
    <row r="265" spans="1:79" ht="61.5" x14ac:dyDescent="0.85">
      <c r="A265" s="12">
        <v>1</v>
      </c>
      <c r="B265" s="45">
        <f>SUBTOTAL(103,$A$22:A265)</f>
        <v>239</v>
      </c>
      <c r="C265" s="15" t="s">
        <v>1145</v>
      </c>
      <c r="D265" s="21">
        <v>5490389.4400000004</v>
      </c>
      <c r="E265" s="26">
        <v>0</v>
      </c>
      <c r="F265" s="26">
        <v>0</v>
      </c>
      <c r="G265" s="26">
        <v>0</v>
      </c>
      <c r="H265" s="26">
        <v>0</v>
      </c>
      <c r="I265" s="26">
        <v>0</v>
      </c>
      <c r="J265" s="26">
        <v>0</v>
      </c>
      <c r="K265" s="23">
        <v>0</v>
      </c>
      <c r="L265" s="21">
        <v>0</v>
      </c>
      <c r="M265" s="29">
        <v>2418</v>
      </c>
      <c r="N265" s="29">
        <v>5459271.6500000004</v>
      </c>
      <c r="O265" s="26">
        <v>0</v>
      </c>
      <c r="P265" s="26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9">
        <v>31117.79</v>
      </c>
      <c r="AD265" s="21">
        <v>0</v>
      </c>
      <c r="AE265" s="21">
        <v>0</v>
      </c>
      <c r="AF265" s="24" t="s">
        <v>262</v>
      </c>
      <c r="AG265" s="24">
        <v>2020</v>
      </c>
      <c r="AH265" s="25">
        <v>2020</v>
      </c>
      <c r="BW265" s="49"/>
      <c r="CA265" s="12" t="e">
        <f t="shared" si="13"/>
        <v>#N/A</v>
      </c>
    </row>
    <row r="266" spans="1:79" ht="61.5" x14ac:dyDescent="0.85">
      <c r="A266" s="12">
        <v>1</v>
      </c>
      <c r="B266" s="45">
        <f>SUBTOTAL(103,$A$22:A266)</f>
        <v>240</v>
      </c>
      <c r="C266" s="15" t="s">
        <v>1147</v>
      </c>
      <c r="D266" s="21">
        <v>4738452.92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0</v>
      </c>
      <c r="K266" s="23">
        <v>0</v>
      </c>
      <c r="L266" s="21">
        <v>0</v>
      </c>
      <c r="M266" s="29">
        <v>1174.5999999999999</v>
      </c>
      <c r="N266" s="254">
        <v>4711596.87</v>
      </c>
      <c r="O266" s="26">
        <v>0</v>
      </c>
      <c r="P266" s="26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54">
        <v>26856.05</v>
      </c>
      <c r="AD266" s="21">
        <v>0</v>
      </c>
      <c r="AE266" s="21">
        <v>0</v>
      </c>
      <c r="AF266" s="24" t="s">
        <v>262</v>
      </c>
      <c r="AG266" s="24">
        <v>2020</v>
      </c>
      <c r="AH266" s="25">
        <v>2020</v>
      </c>
      <c r="BW266" s="49"/>
      <c r="CA266" s="12">
        <f t="shared" ref="CA266:CA329" si="15">VLOOKUP(C266,CB:CC,2,FALSE)</f>
        <v>1174.18</v>
      </c>
    </row>
    <row r="267" spans="1:79" ht="61.5" x14ac:dyDescent="0.85">
      <c r="A267" s="12">
        <v>1</v>
      </c>
      <c r="B267" s="45">
        <f>SUBTOTAL(103,$A$22:A267)</f>
        <v>241</v>
      </c>
      <c r="C267" s="15" t="s">
        <v>1148</v>
      </c>
      <c r="D267" s="21">
        <v>2182746.96</v>
      </c>
      <c r="E267" s="26">
        <v>0</v>
      </c>
      <c r="F267" s="26">
        <v>0</v>
      </c>
      <c r="G267" s="26">
        <v>0</v>
      </c>
      <c r="H267" s="26">
        <v>0</v>
      </c>
      <c r="I267" s="26">
        <v>0</v>
      </c>
      <c r="J267" s="26">
        <v>0</v>
      </c>
      <c r="K267" s="23">
        <v>0</v>
      </c>
      <c r="L267" s="21">
        <v>0</v>
      </c>
      <c r="M267" s="29">
        <v>484.14</v>
      </c>
      <c r="N267" s="254">
        <v>2170375.84</v>
      </c>
      <c r="O267" s="26">
        <v>0</v>
      </c>
      <c r="P267" s="26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54">
        <v>12371.12</v>
      </c>
      <c r="AD267" s="21">
        <v>0</v>
      </c>
      <c r="AE267" s="21">
        <v>0</v>
      </c>
      <c r="AF267" s="24" t="s">
        <v>262</v>
      </c>
      <c r="AG267" s="24">
        <v>2020</v>
      </c>
      <c r="AH267" s="25">
        <v>2020</v>
      </c>
      <c r="BW267" s="49"/>
      <c r="CA267" s="12">
        <f t="shared" si="15"/>
        <v>484</v>
      </c>
    </row>
    <row r="268" spans="1:79" ht="61.5" x14ac:dyDescent="0.85">
      <c r="A268" s="12">
        <v>1</v>
      </c>
      <c r="B268" s="45">
        <f>SUBTOTAL(103,$A$22:A268)</f>
        <v>242</v>
      </c>
      <c r="C268" s="15" t="s">
        <v>1306</v>
      </c>
      <c r="D268" s="21">
        <v>1724602.98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3">
        <v>0</v>
      </c>
      <c r="L268" s="21">
        <v>0</v>
      </c>
      <c r="M268" s="29">
        <v>527.41999999999996</v>
      </c>
      <c r="N268" s="254">
        <v>1663637.88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54">
        <v>9981.82</v>
      </c>
      <c r="AD268" s="29">
        <v>50983.28</v>
      </c>
      <c r="AE268" s="21">
        <v>0</v>
      </c>
      <c r="AF268" s="24">
        <v>2020</v>
      </c>
      <c r="AG268" s="24">
        <v>2020</v>
      </c>
      <c r="AH268" s="25">
        <v>2020</v>
      </c>
      <c r="BW268" s="49"/>
      <c r="CA268" s="12" t="e">
        <f t="shared" si="15"/>
        <v>#N/A</v>
      </c>
    </row>
    <row r="269" spans="1:79" ht="61.5" x14ac:dyDescent="0.85">
      <c r="A269" s="12">
        <v>1</v>
      </c>
      <c r="B269" s="45">
        <f>SUBTOTAL(103,$A$22:A269)</f>
        <v>243</v>
      </c>
      <c r="C269" s="15" t="s">
        <v>1305</v>
      </c>
      <c r="D269" s="21">
        <v>1598078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3">
        <v>0</v>
      </c>
      <c r="L269" s="21">
        <v>0</v>
      </c>
      <c r="M269" s="29">
        <v>479.49</v>
      </c>
      <c r="N269" s="254">
        <v>1540245.03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54">
        <v>9241.4699999999993</v>
      </c>
      <c r="AD269" s="29">
        <v>48591.5</v>
      </c>
      <c r="AE269" s="21">
        <v>0</v>
      </c>
      <c r="AF269" s="24">
        <v>2020</v>
      </c>
      <c r="AG269" s="24">
        <v>2020</v>
      </c>
      <c r="AH269" s="25">
        <v>2020</v>
      </c>
      <c r="BW269" s="49"/>
      <c r="CA269" s="12" t="e">
        <f t="shared" si="15"/>
        <v>#N/A</v>
      </c>
    </row>
    <row r="270" spans="1:79" ht="61.5" x14ac:dyDescent="0.85">
      <c r="A270" s="12">
        <v>1</v>
      </c>
      <c r="B270" s="45">
        <f>SUBTOTAL(103,$A$22:A270)</f>
        <v>244</v>
      </c>
      <c r="C270" s="15" t="s">
        <v>1505</v>
      </c>
      <c r="D270" s="21">
        <v>130960.35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3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104">
        <v>130960.35</v>
      </c>
      <c r="AE270" s="21">
        <v>0</v>
      </c>
      <c r="AF270" s="24">
        <v>2020</v>
      </c>
      <c r="AG270" s="24" t="s">
        <v>262</v>
      </c>
      <c r="AH270" s="24" t="s">
        <v>262</v>
      </c>
      <c r="BW270" s="49"/>
      <c r="CA270" s="12" t="e">
        <f t="shared" si="15"/>
        <v>#N/A</v>
      </c>
    </row>
    <row r="271" spans="1:79" ht="61.5" x14ac:dyDescent="0.85">
      <c r="A271" s="12">
        <v>1</v>
      </c>
      <c r="B271" s="45">
        <f>SUBTOTAL(103,$A$22:A271)</f>
        <v>245</v>
      </c>
      <c r="C271" s="15" t="s">
        <v>600</v>
      </c>
      <c r="D271" s="21">
        <v>105885.54</v>
      </c>
      <c r="E271" s="26">
        <v>0</v>
      </c>
      <c r="F271" s="26">
        <v>0</v>
      </c>
      <c r="G271" s="26">
        <v>0</v>
      </c>
      <c r="H271" s="26">
        <v>0</v>
      </c>
      <c r="I271" s="26">
        <v>0</v>
      </c>
      <c r="J271" s="26">
        <v>0</v>
      </c>
      <c r="K271" s="52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105885.54</v>
      </c>
      <c r="AE271" s="21">
        <v>0</v>
      </c>
      <c r="AF271" s="24">
        <v>2020</v>
      </c>
      <c r="AG271" s="24" t="s">
        <v>262</v>
      </c>
      <c r="AH271" s="24" t="s">
        <v>262</v>
      </c>
      <c r="AT271" s="12" t="e">
        <f>VLOOKUP(C271,AW:AX,2,FALSE)</f>
        <v>#N/A</v>
      </c>
      <c r="BW271" s="49"/>
      <c r="CA271" s="12" t="e">
        <f t="shared" si="15"/>
        <v>#N/A</v>
      </c>
    </row>
    <row r="272" spans="1:79" ht="61.5" x14ac:dyDescent="0.85">
      <c r="B272" s="15" t="s">
        <v>783</v>
      </c>
      <c r="C272" s="15"/>
      <c r="D272" s="258">
        <v>14114868.93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3">
        <v>0</v>
      </c>
      <c r="L272" s="21">
        <v>0</v>
      </c>
      <c r="M272" s="21">
        <v>4487.16</v>
      </c>
      <c r="N272" s="21">
        <v>13726303.279999999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80305.45</v>
      </c>
      <c r="AD272" s="21">
        <v>308260.2</v>
      </c>
      <c r="AE272" s="21">
        <v>0</v>
      </c>
      <c r="AF272" s="50" t="s">
        <v>718</v>
      </c>
      <c r="AG272" s="50" t="s">
        <v>718</v>
      </c>
      <c r="AH272" s="64" t="s">
        <v>718</v>
      </c>
      <c r="AT272" s="12" t="e">
        <f>VLOOKUP(C272,AW:AX,2,FALSE)</f>
        <v>#N/A</v>
      </c>
      <c r="BV272" s="69" t="b">
        <f>D272=(E272+F272+G272+H272+I272+L272+N272+P272+R272+T272+U272+V272+AA272+AB272+AC272+AD272+AE272)</f>
        <v>1</v>
      </c>
      <c r="BW272" s="49">
        <v>31393292.599999998</v>
      </c>
      <c r="CA272" s="12" t="e">
        <f t="shared" si="15"/>
        <v>#N/A</v>
      </c>
    </row>
    <row r="273" spans="1:79" ht="61.5" x14ac:dyDescent="0.85">
      <c r="A273" s="12">
        <v>1</v>
      </c>
      <c r="B273" s="45">
        <f>SUBTOTAL(103,$A$22:A273)</f>
        <v>246</v>
      </c>
      <c r="C273" s="15" t="s">
        <v>2983</v>
      </c>
      <c r="D273" s="21">
        <v>3927547.9699999997</v>
      </c>
      <c r="E273" s="26">
        <v>0</v>
      </c>
      <c r="F273" s="26">
        <v>0</v>
      </c>
      <c r="G273" s="26">
        <v>0</v>
      </c>
      <c r="H273" s="26">
        <v>0</v>
      </c>
      <c r="I273" s="26">
        <v>0</v>
      </c>
      <c r="J273" s="26">
        <v>0</v>
      </c>
      <c r="K273" s="23">
        <v>0</v>
      </c>
      <c r="L273" s="21">
        <v>0</v>
      </c>
      <c r="M273" s="29">
        <v>1278.5</v>
      </c>
      <c r="N273" s="29">
        <v>3747445.51</v>
      </c>
      <c r="O273" s="26">
        <v>0</v>
      </c>
      <c r="P273" s="26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9">
        <v>22484.67</v>
      </c>
      <c r="AD273" s="29">
        <v>157617.79</v>
      </c>
      <c r="AE273" s="21">
        <v>0</v>
      </c>
      <c r="AF273" s="24">
        <v>2020</v>
      </c>
      <c r="AG273" s="24">
        <v>2020</v>
      </c>
      <c r="AH273" s="25">
        <v>2020</v>
      </c>
      <c r="AT273" s="12" t="e">
        <f>VLOOKUP(C273,AW:AX,2,FALSE)</f>
        <v>#N/A</v>
      </c>
      <c r="BW273" s="49"/>
      <c r="CA273" s="12" t="e">
        <f t="shared" si="15"/>
        <v>#N/A</v>
      </c>
    </row>
    <row r="274" spans="1:79" ht="61.5" x14ac:dyDescent="0.85">
      <c r="A274" s="12">
        <v>1</v>
      </c>
      <c r="B274" s="45">
        <f>SUBTOTAL(103,$A$22:A274)</f>
        <v>247</v>
      </c>
      <c r="C274" s="15" t="s">
        <v>2984</v>
      </c>
      <c r="D274" s="21">
        <v>3307384.7800000003</v>
      </c>
      <c r="E274" s="26">
        <v>0</v>
      </c>
      <c r="F274" s="26">
        <v>0</v>
      </c>
      <c r="G274" s="26">
        <v>0</v>
      </c>
      <c r="H274" s="26">
        <v>0</v>
      </c>
      <c r="I274" s="26">
        <v>0</v>
      </c>
      <c r="J274" s="26">
        <v>0</v>
      </c>
      <c r="K274" s="23">
        <v>0</v>
      </c>
      <c r="L274" s="21">
        <v>0</v>
      </c>
      <c r="M274" s="29">
        <v>1021.96</v>
      </c>
      <c r="N274" s="29">
        <v>3137914.89</v>
      </c>
      <c r="O274" s="26">
        <v>0</v>
      </c>
      <c r="P274" s="26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9">
        <v>18827.48</v>
      </c>
      <c r="AD274" s="29">
        <v>150642.41</v>
      </c>
      <c r="AE274" s="21">
        <v>0</v>
      </c>
      <c r="AF274" s="24">
        <v>2020</v>
      </c>
      <c r="AG274" s="24">
        <v>2020</v>
      </c>
      <c r="AH274" s="25">
        <v>2020</v>
      </c>
      <c r="AT274" s="12" t="e">
        <f>VLOOKUP(C274,AW:AX,2,FALSE)</f>
        <v>#N/A</v>
      </c>
      <c r="BW274" s="49"/>
      <c r="CA274" s="12" t="e">
        <f t="shared" si="15"/>
        <v>#N/A</v>
      </c>
    </row>
    <row r="275" spans="1:79" ht="61.5" x14ac:dyDescent="0.85">
      <c r="A275" s="12">
        <v>1</v>
      </c>
      <c r="B275" s="45">
        <f>SUBTOTAL(103,$A$22:A275)</f>
        <v>248</v>
      </c>
      <c r="C275" s="15" t="s">
        <v>2985</v>
      </c>
      <c r="D275" s="21">
        <v>1446069.26</v>
      </c>
      <c r="E275" s="26">
        <v>0</v>
      </c>
      <c r="F275" s="26">
        <v>0</v>
      </c>
      <c r="G275" s="26">
        <v>0</v>
      </c>
      <c r="H275" s="26">
        <v>0</v>
      </c>
      <c r="I275" s="26">
        <v>0</v>
      </c>
      <c r="J275" s="26">
        <v>0</v>
      </c>
      <c r="K275" s="23">
        <v>0</v>
      </c>
      <c r="L275" s="21">
        <v>0</v>
      </c>
      <c r="M275" s="29">
        <v>438.9</v>
      </c>
      <c r="N275" s="29">
        <v>1437873.4</v>
      </c>
      <c r="O275" s="26">
        <v>0</v>
      </c>
      <c r="P275" s="26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104">
        <v>8195.86</v>
      </c>
      <c r="AD275" s="21">
        <v>0</v>
      </c>
      <c r="AE275" s="21">
        <v>0</v>
      </c>
      <c r="AF275" s="24" t="s">
        <v>262</v>
      </c>
      <c r="AG275" s="24">
        <v>2020</v>
      </c>
      <c r="AH275" s="25">
        <v>2020</v>
      </c>
      <c r="BW275" s="49"/>
      <c r="CA275" s="12" t="e">
        <f t="shared" si="15"/>
        <v>#N/A</v>
      </c>
    </row>
    <row r="276" spans="1:79" ht="61.5" x14ac:dyDescent="0.85">
      <c r="A276" s="12">
        <v>1</v>
      </c>
      <c r="B276" s="45">
        <f>SUBTOTAL(103,$A$22:A276)</f>
        <v>249</v>
      </c>
      <c r="C276" s="15" t="s">
        <v>2986</v>
      </c>
      <c r="D276" s="21">
        <v>2997039.15</v>
      </c>
      <c r="E276" s="26">
        <v>0</v>
      </c>
      <c r="F276" s="26">
        <v>0</v>
      </c>
      <c r="G276" s="26">
        <v>0</v>
      </c>
      <c r="H276" s="26">
        <v>0</v>
      </c>
      <c r="I276" s="26">
        <v>0</v>
      </c>
      <c r="J276" s="26">
        <v>0</v>
      </c>
      <c r="K276" s="23">
        <v>0</v>
      </c>
      <c r="L276" s="21">
        <v>0</v>
      </c>
      <c r="M276" s="29">
        <v>970</v>
      </c>
      <c r="N276" s="29">
        <v>2980052.88</v>
      </c>
      <c r="O276" s="26">
        <v>0</v>
      </c>
      <c r="P276" s="26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9">
        <v>16986.27</v>
      </c>
      <c r="AD276" s="21">
        <v>0</v>
      </c>
      <c r="AE276" s="21">
        <v>0</v>
      </c>
      <c r="AF276" s="24" t="s">
        <v>262</v>
      </c>
      <c r="AG276" s="24">
        <v>2020</v>
      </c>
      <c r="AH276" s="25">
        <v>2020</v>
      </c>
      <c r="BW276" s="49"/>
      <c r="CA276" s="12" t="e">
        <f t="shared" si="15"/>
        <v>#N/A</v>
      </c>
    </row>
    <row r="277" spans="1:79" ht="61.5" x14ac:dyDescent="0.85">
      <c r="A277" s="12">
        <v>1</v>
      </c>
      <c r="B277" s="45">
        <f>SUBTOTAL(103,$A$22:A277)</f>
        <v>250</v>
      </c>
      <c r="C277" s="15" t="s">
        <v>2987</v>
      </c>
      <c r="D277" s="21">
        <v>2436827.77</v>
      </c>
      <c r="E277" s="26">
        <v>0</v>
      </c>
      <c r="F277" s="26">
        <v>0</v>
      </c>
      <c r="G277" s="26">
        <v>0</v>
      </c>
      <c r="H277" s="26">
        <v>0</v>
      </c>
      <c r="I277" s="26">
        <v>0</v>
      </c>
      <c r="J277" s="26">
        <v>0</v>
      </c>
      <c r="K277" s="23">
        <v>0</v>
      </c>
      <c r="L277" s="21">
        <v>0</v>
      </c>
      <c r="M277" s="29">
        <v>777.8</v>
      </c>
      <c r="N277" s="29">
        <v>2423016.6</v>
      </c>
      <c r="O277" s="26">
        <v>0</v>
      </c>
      <c r="P277" s="26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9">
        <v>13811.17</v>
      </c>
      <c r="AD277" s="21">
        <v>0</v>
      </c>
      <c r="AE277" s="21">
        <v>0</v>
      </c>
      <c r="AF277" s="24" t="s">
        <v>262</v>
      </c>
      <c r="AG277" s="24">
        <v>2020</v>
      </c>
      <c r="AH277" s="25">
        <v>2020</v>
      </c>
      <c r="BW277" s="49"/>
      <c r="CA277" s="12" t="e">
        <f t="shared" si="15"/>
        <v>#N/A</v>
      </c>
    </row>
    <row r="278" spans="1:79" ht="61.5" x14ac:dyDescent="0.85">
      <c r="B278" s="15" t="s">
        <v>784</v>
      </c>
      <c r="C278" s="15"/>
      <c r="D278" s="258">
        <v>30964559.009999998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3">
        <v>0</v>
      </c>
      <c r="L278" s="21">
        <v>0</v>
      </c>
      <c r="M278" s="21">
        <v>4568.6000000000004</v>
      </c>
      <c r="N278" s="21">
        <v>22101832.469999999</v>
      </c>
      <c r="O278" s="21">
        <v>0</v>
      </c>
      <c r="P278" s="21">
        <v>0</v>
      </c>
      <c r="Q278" s="21">
        <v>2556.4</v>
      </c>
      <c r="R278" s="21">
        <v>8126707.1399999997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268137.47000000003</v>
      </c>
      <c r="AD278" s="21">
        <v>467881.93</v>
      </c>
      <c r="AE278" s="21">
        <v>0</v>
      </c>
      <c r="AF278" s="50" t="s">
        <v>718</v>
      </c>
      <c r="AG278" s="50" t="s">
        <v>718</v>
      </c>
      <c r="AH278" s="64" t="s">
        <v>718</v>
      </c>
      <c r="AT278" s="12" t="e">
        <f>VLOOKUP(C278,AW:AX,2,FALSE)</f>
        <v>#N/A</v>
      </c>
      <c r="BV278" s="69" t="b">
        <f>D278=(E278+F278+G278+H278+I278+L278+N278+P278+R278+T278+U278+V278+AA278+AB278+AC278+AD278+AE278)</f>
        <v>1</v>
      </c>
      <c r="BW278" s="49">
        <v>35599350.520000003</v>
      </c>
      <c r="CA278" s="12" t="e">
        <f t="shared" si="15"/>
        <v>#N/A</v>
      </c>
    </row>
    <row r="279" spans="1:79" ht="61.5" x14ac:dyDescent="0.85">
      <c r="A279" s="12">
        <v>1</v>
      </c>
      <c r="B279" s="45">
        <f>SUBTOTAL(103,$A$22:A279)</f>
        <v>251</v>
      </c>
      <c r="C279" s="15" t="s">
        <v>618</v>
      </c>
      <c r="D279" s="21">
        <v>3101907.63</v>
      </c>
      <c r="E279" s="26">
        <v>0</v>
      </c>
      <c r="F279" s="26">
        <v>0</v>
      </c>
      <c r="G279" s="26">
        <v>0</v>
      </c>
      <c r="H279" s="26">
        <v>0</v>
      </c>
      <c r="I279" s="26">
        <v>0</v>
      </c>
      <c r="J279" s="26">
        <v>0</v>
      </c>
      <c r="K279" s="23">
        <v>0</v>
      </c>
      <c r="L279" s="21">
        <v>0</v>
      </c>
      <c r="M279" s="29">
        <v>318.42</v>
      </c>
      <c r="N279" s="29">
        <v>1354124</v>
      </c>
      <c r="O279" s="27">
        <v>0</v>
      </c>
      <c r="P279" s="27">
        <v>0</v>
      </c>
      <c r="Q279" s="29">
        <v>617</v>
      </c>
      <c r="R279" s="29">
        <v>1623290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17864.48</v>
      </c>
      <c r="AD279" s="29">
        <v>106629.15</v>
      </c>
      <c r="AE279" s="21">
        <v>0</v>
      </c>
      <c r="AF279" s="24">
        <v>2020</v>
      </c>
      <c r="AG279" s="24">
        <v>2020</v>
      </c>
      <c r="AH279" s="25">
        <v>2020</v>
      </c>
      <c r="AT279" s="12" t="e">
        <f>VLOOKUP(C279,AW:AX,2,FALSE)</f>
        <v>#N/A</v>
      </c>
      <c r="BW279" s="49"/>
      <c r="CA279" s="12" t="e">
        <f t="shared" si="15"/>
        <v>#N/A</v>
      </c>
    </row>
    <row r="280" spans="1:79" ht="61.5" x14ac:dyDescent="0.85">
      <c r="A280" s="12">
        <v>1</v>
      </c>
      <c r="B280" s="45">
        <f>SUBTOTAL(103,$A$22:A280)</f>
        <v>252</v>
      </c>
      <c r="C280" s="15" t="s">
        <v>613</v>
      </c>
      <c r="D280" s="21">
        <v>3151307.31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3">
        <v>0</v>
      </c>
      <c r="L280" s="21">
        <v>0</v>
      </c>
      <c r="M280" s="29">
        <v>623</v>
      </c>
      <c r="N280" s="29">
        <v>3013159.02</v>
      </c>
      <c r="O280" s="26">
        <v>0</v>
      </c>
      <c r="P280" s="26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1">
        <v>0</v>
      </c>
      <c r="Y280" s="21">
        <v>0</v>
      </c>
      <c r="Z280" s="21">
        <v>0</v>
      </c>
      <c r="AA280" s="21">
        <v>0</v>
      </c>
      <c r="AB280" s="21">
        <v>0</v>
      </c>
      <c r="AC280" s="29">
        <v>18078.95</v>
      </c>
      <c r="AD280" s="29">
        <v>120069.34</v>
      </c>
      <c r="AE280" s="21">
        <v>0</v>
      </c>
      <c r="AF280" s="24">
        <v>2020</v>
      </c>
      <c r="AG280" s="24">
        <v>2020</v>
      </c>
      <c r="AH280" s="25">
        <v>2020</v>
      </c>
      <c r="AT280" s="12" t="e">
        <f>VLOOKUP(C280,AW:AX,2,FALSE)</f>
        <v>#N/A</v>
      </c>
      <c r="BW280" s="49"/>
      <c r="CA280" s="12" t="e">
        <f t="shared" si="15"/>
        <v>#N/A</v>
      </c>
    </row>
    <row r="281" spans="1:79" ht="61.5" x14ac:dyDescent="0.85">
      <c r="A281" s="12">
        <v>1</v>
      </c>
      <c r="B281" s="45">
        <f>SUBTOTAL(103,$A$22:A281)</f>
        <v>253</v>
      </c>
      <c r="C281" s="15" t="s">
        <v>617</v>
      </c>
      <c r="D281" s="21">
        <v>4866736.68</v>
      </c>
      <c r="E281" s="26">
        <v>0</v>
      </c>
      <c r="F281" s="26">
        <v>0</v>
      </c>
      <c r="G281" s="26">
        <v>0</v>
      </c>
      <c r="H281" s="26">
        <v>0</v>
      </c>
      <c r="I281" s="26">
        <v>0</v>
      </c>
      <c r="J281" s="26">
        <v>0</v>
      </c>
      <c r="K281" s="23">
        <v>0</v>
      </c>
      <c r="L281" s="21">
        <v>0</v>
      </c>
      <c r="M281" s="29">
        <v>1038.72</v>
      </c>
      <c r="N281" s="104">
        <v>4711362.12</v>
      </c>
      <c r="O281" s="26">
        <v>0</v>
      </c>
      <c r="P281" s="26">
        <v>0</v>
      </c>
      <c r="Q281" s="21">
        <v>0</v>
      </c>
      <c r="R281" s="21">
        <v>0</v>
      </c>
      <c r="S281" s="21">
        <v>0</v>
      </c>
      <c r="T281" s="21">
        <v>0</v>
      </c>
      <c r="U281" s="21">
        <v>0</v>
      </c>
      <c r="V281" s="21">
        <v>0</v>
      </c>
      <c r="W281" s="21">
        <v>0</v>
      </c>
      <c r="X281" s="21">
        <v>0</v>
      </c>
      <c r="Y281" s="21">
        <v>0</v>
      </c>
      <c r="Z281" s="21">
        <v>0</v>
      </c>
      <c r="AA281" s="21">
        <v>0</v>
      </c>
      <c r="AB281" s="21">
        <v>0</v>
      </c>
      <c r="AC281" s="104">
        <v>28268.17</v>
      </c>
      <c r="AD281" s="29">
        <v>127106.39</v>
      </c>
      <c r="AE281" s="21">
        <v>0</v>
      </c>
      <c r="AF281" s="24">
        <v>2020</v>
      </c>
      <c r="AG281" s="24">
        <v>2020</v>
      </c>
      <c r="AH281" s="25">
        <v>2020</v>
      </c>
      <c r="AT281" s="12" t="e">
        <f>VLOOKUP(C281,AW:AX,2,FALSE)</f>
        <v>#N/A</v>
      </c>
      <c r="BW281" s="49"/>
      <c r="CA281" s="12" t="e">
        <f t="shared" si="15"/>
        <v>#N/A</v>
      </c>
    </row>
    <row r="282" spans="1:79" ht="61.5" x14ac:dyDescent="0.85">
      <c r="A282" s="12">
        <v>1</v>
      </c>
      <c r="B282" s="45">
        <f>SUBTOTAL(103,$A$22:A282)</f>
        <v>254</v>
      </c>
      <c r="C282" s="15" t="s">
        <v>1152</v>
      </c>
      <c r="D282" s="21">
        <v>6540486.5499999998</v>
      </c>
      <c r="E282" s="26">
        <v>0</v>
      </c>
      <c r="F282" s="26">
        <v>0</v>
      </c>
      <c r="G282" s="26">
        <v>0</v>
      </c>
      <c r="H282" s="26">
        <v>0</v>
      </c>
      <c r="I282" s="26">
        <v>0</v>
      </c>
      <c r="J282" s="26">
        <v>0</v>
      </c>
      <c r="K282" s="23">
        <v>0</v>
      </c>
      <c r="L282" s="21">
        <v>0</v>
      </c>
      <c r="M282" s="21">
        <v>0</v>
      </c>
      <c r="N282" s="21">
        <v>0</v>
      </c>
      <c r="O282" s="26">
        <v>0</v>
      </c>
      <c r="P282" s="26">
        <v>0</v>
      </c>
      <c r="Q282" s="29">
        <v>1939.4</v>
      </c>
      <c r="R282" s="29">
        <v>6503417.1399999997</v>
      </c>
      <c r="S282" s="21">
        <v>0</v>
      </c>
      <c r="T282" s="21">
        <v>0</v>
      </c>
      <c r="U282" s="21">
        <v>0</v>
      </c>
      <c r="V282" s="21">
        <v>0</v>
      </c>
      <c r="W282" s="21">
        <v>0</v>
      </c>
      <c r="X282" s="21">
        <v>0</v>
      </c>
      <c r="Y282" s="21">
        <v>0</v>
      </c>
      <c r="Z282" s="21">
        <v>0</v>
      </c>
      <c r="AA282" s="21">
        <v>0</v>
      </c>
      <c r="AB282" s="21">
        <v>0</v>
      </c>
      <c r="AC282" s="29">
        <v>37069.410000000003</v>
      </c>
      <c r="AD282" s="21">
        <v>0</v>
      </c>
      <c r="AE282" s="21">
        <v>0</v>
      </c>
      <c r="AF282" s="24" t="s">
        <v>262</v>
      </c>
      <c r="AG282" s="24">
        <v>2020</v>
      </c>
      <c r="AH282" s="25">
        <v>2020</v>
      </c>
      <c r="BW282" s="49"/>
      <c r="CA282" s="12" t="e">
        <f t="shared" si="15"/>
        <v>#N/A</v>
      </c>
    </row>
    <row r="283" spans="1:79" ht="61.5" x14ac:dyDescent="0.85">
      <c r="A283" s="12">
        <v>1</v>
      </c>
      <c r="B283" s="45">
        <f>SUBTOTAL(103,$A$22:A283)</f>
        <v>255</v>
      </c>
      <c r="C283" s="15" t="s">
        <v>1139</v>
      </c>
      <c r="D283" s="21">
        <v>10088677.58</v>
      </c>
      <c r="E283" s="26">
        <v>0</v>
      </c>
      <c r="F283" s="26">
        <v>0</v>
      </c>
      <c r="G283" s="26">
        <v>0</v>
      </c>
      <c r="H283" s="26">
        <v>0</v>
      </c>
      <c r="I283" s="26">
        <v>0</v>
      </c>
      <c r="J283" s="26">
        <v>0</v>
      </c>
      <c r="K283" s="23">
        <v>0</v>
      </c>
      <c r="L283" s="21">
        <v>0</v>
      </c>
      <c r="M283" s="254">
        <v>1878.14</v>
      </c>
      <c r="N283" s="254">
        <v>9940318.3300000001</v>
      </c>
      <c r="O283" s="26">
        <v>0</v>
      </c>
      <c r="P283" s="26">
        <v>0</v>
      </c>
      <c r="Q283" s="21">
        <v>0</v>
      </c>
      <c r="R283" s="21">
        <v>0</v>
      </c>
      <c r="S283" s="21">
        <v>0</v>
      </c>
      <c r="T283" s="21">
        <v>0</v>
      </c>
      <c r="U283" s="21">
        <v>0</v>
      </c>
      <c r="V283" s="21">
        <v>0</v>
      </c>
      <c r="W283" s="21">
        <v>0</v>
      </c>
      <c r="X283" s="21">
        <v>0</v>
      </c>
      <c r="Y283" s="21">
        <v>0</v>
      </c>
      <c r="Z283" s="21">
        <v>0</v>
      </c>
      <c r="AA283" s="21">
        <v>0</v>
      </c>
      <c r="AB283" s="21">
        <v>0</v>
      </c>
      <c r="AC283" s="104">
        <v>148359.25</v>
      </c>
      <c r="AD283" s="21">
        <v>0</v>
      </c>
      <c r="AE283" s="21">
        <v>0</v>
      </c>
      <c r="AF283" s="24" t="s">
        <v>262</v>
      </c>
      <c r="AG283" s="24">
        <v>2020</v>
      </c>
      <c r="AH283" s="25">
        <v>2020</v>
      </c>
      <c r="BW283" s="49"/>
      <c r="CA283" s="12">
        <f t="shared" si="15"/>
        <v>1995.2</v>
      </c>
    </row>
    <row r="284" spans="1:79" ht="61.5" x14ac:dyDescent="0.85">
      <c r="A284" s="12">
        <v>1</v>
      </c>
      <c r="B284" s="45">
        <f>SUBTOTAL(103,$A$22:A284)</f>
        <v>256</v>
      </c>
      <c r="C284" s="15" t="s">
        <v>1513</v>
      </c>
      <c r="D284" s="21">
        <v>3215443.26</v>
      </c>
      <c r="E284" s="26">
        <v>0</v>
      </c>
      <c r="F284" s="26">
        <v>0</v>
      </c>
      <c r="G284" s="26">
        <v>0</v>
      </c>
      <c r="H284" s="26">
        <v>0</v>
      </c>
      <c r="I284" s="26">
        <v>0</v>
      </c>
      <c r="J284" s="26">
        <v>0</v>
      </c>
      <c r="K284" s="23">
        <v>0</v>
      </c>
      <c r="L284" s="21">
        <v>0</v>
      </c>
      <c r="M284" s="254">
        <v>710.32</v>
      </c>
      <c r="N284" s="254">
        <v>3082869</v>
      </c>
      <c r="O284" s="26">
        <v>0</v>
      </c>
      <c r="P284" s="26">
        <v>0</v>
      </c>
      <c r="Q284" s="21">
        <v>0</v>
      </c>
      <c r="R284" s="21">
        <v>0</v>
      </c>
      <c r="S284" s="21">
        <v>0</v>
      </c>
      <c r="T284" s="21">
        <v>0</v>
      </c>
      <c r="U284" s="21">
        <v>0</v>
      </c>
      <c r="V284" s="21">
        <v>0</v>
      </c>
      <c r="W284" s="21">
        <v>0</v>
      </c>
      <c r="X284" s="21">
        <v>0</v>
      </c>
      <c r="Y284" s="21">
        <v>0</v>
      </c>
      <c r="Z284" s="21">
        <v>0</v>
      </c>
      <c r="AA284" s="21">
        <v>0</v>
      </c>
      <c r="AB284" s="21">
        <v>0</v>
      </c>
      <c r="AC284" s="254">
        <v>18497.21</v>
      </c>
      <c r="AD284" s="29">
        <v>114077.05</v>
      </c>
      <c r="AE284" s="21">
        <v>0</v>
      </c>
      <c r="AF284" s="24">
        <v>2020</v>
      </c>
      <c r="AG284" s="24">
        <v>2020</v>
      </c>
      <c r="AH284" s="25">
        <v>2020</v>
      </c>
      <c r="BW284" s="49"/>
      <c r="CA284" s="12" t="e">
        <f t="shared" si="15"/>
        <v>#N/A</v>
      </c>
    </row>
    <row r="285" spans="1:79" ht="61.5" x14ac:dyDescent="0.85">
      <c r="B285" s="15" t="s">
        <v>785</v>
      </c>
      <c r="C285" s="15"/>
      <c r="D285" s="258">
        <v>12442442.430000002</v>
      </c>
      <c r="E285" s="21">
        <v>0</v>
      </c>
      <c r="F285" s="21">
        <v>83564.44</v>
      </c>
      <c r="G285" s="21">
        <v>895725.75</v>
      </c>
      <c r="H285" s="21">
        <v>61962.38</v>
      </c>
      <c r="I285" s="21">
        <v>0</v>
      </c>
      <c r="J285" s="21">
        <v>0</v>
      </c>
      <c r="K285" s="23">
        <v>0</v>
      </c>
      <c r="L285" s="21">
        <v>0</v>
      </c>
      <c r="M285" s="21">
        <v>2985.79</v>
      </c>
      <c r="N285" s="21">
        <v>11043668.1</v>
      </c>
      <c r="O285" s="21">
        <v>0</v>
      </c>
      <c r="P285" s="21">
        <v>0</v>
      </c>
      <c r="Q285" s="21">
        <v>0</v>
      </c>
      <c r="R285" s="21">
        <v>0</v>
      </c>
      <c r="S285" s="21">
        <v>0</v>
      </c>
      <c r="T285" s="21">
        <v>0</v>
      </c>
      <c r="U285" s="21">
        <v>0</v>
      </c>
      <c r="V285" s="21">
        <v>0</v>
      </c>
      <c r="W285" s="21">
        <v>0</v>
      </c>
      <c r="X285" s="21">
        <v>0</v>
      </c>
      <c r="Y285" s="21">
        <v>0</v>
      </c>
      <c r="Z285" s="21">
        <v>0</v>
      </c>
      <c r="AA285" s="21">
        <v>0</v>
      </c>
      <c r="AB285" s="21">
        <v>0</v>
      </c>
      <c r="AC285" s="21">
        <v>99418.28</v>
      </c>
      <c r="AD285" s="21">
        <v>258103.47999999998</v>
      </c>
      <c r="AE285" s="21">
        <v>0</v>
      </c>
      <c r="AF285" s="50" t="s">
        <v>718</v>
      </c>
      <c r="AG285" s="50" t="s">
        <v>718</v>
      </c>
      <c r="AH285" s="64" t="s">
        <v>718</v>
      </c>
      <c r="AT285" s="12" t="e">
        <f>VLOOKUP(C285,AW:AX,2,FALSE)</f>
        <v>#N/A</v>
      </c>
      <c r="BV285" s="69" t="b">
        <f>D285=(E285+F285+G285+H285+I285+L285+N285+P285+R285+T285+U285+V285+AA285+AB285+AC285+AD285+AE285)</f>
        <v>1</v>
      </c>
      <c r="BW285" s="49">
        <v>17002898.350000001</v>
      </c>
      <c r="CA285" s="12" t="e">
        <f t="shared" si="15"/>
        <v>#N/A</v>
      </c>
    </row>
    <row r="286" spans="1:79" ht="61.5" x14ac:dyDescent="0.85">
      <c r="A286" s="12">
        <v>1</v>
      </c>
      <c r="B286" s="45">
        <f>SUBTOTAL(103,$A$22:A286)</f>
        <v>257</v>
      </c>
      <c r="C286" s="15" t="s">
        <v>622</v>
      </c>
      <c r="D286" s="21">
        <v>5056079.6400000006</v>
      </c>
      <c r="E286" s="26">
        <v>0</v>
      </c>
      <c r="F286" s="26">
        <v>0</v>
      </c>
      <c r="G286" s="26">
        <v>0</v>
      </c>
      <c r="H286" s="26">
        <v>0</v>
      </c>
      <c r="I286" s="26">
        <v>0</v>
      </c>
      <c r="J286" s="26">
        <v>0</v>
      </c>
      <c r="K286" s="23">
        <v>0</v>
      </c>
      <c r="L286" s="21">
        <v>0</v>
      </c>
      <c r="M286" s="29">
        <v>1078.7</v>
      </c>
      <c r="N286" s="104">
        <v>4883507.32</v>
      </c>
      <c r="O286" s="26">
        <v>0</v>
      </c>
      <c r="P286" s="26">
        <v>0</v>
      </c>
      <c r="Q286" s="21">
        <v>0</v>
      </c>
      <c r="R286" s="21">
        <v>0</v>
      </c>
      <c r="S286" s="21">
        <v>0</v>
      </c>
      <c r="T286" s="21">
        <v>0</v>
      </c>
      <c r="U286" s="21">
        <v>0</v>
      </c>
      <c r="V286" s="21">
        <v>0</v>
      </c>
      <c r="W286" s="21">
        <v>0</v>
      </c>
      <c r="X286" s="21">
        <v>0</v>
      </c>
      <c r="Y286" s="21">
        <v>0</v>
      </c>
      <c r="Z286" s="21">
        <v>0</v>
      </c>
      <c r="AA286" s="21">
        <v>0</v>
      </c>
      <c r="AB286" s="21">
        <v>0</v>
      </c>
      <c r="AC286" s="104">
        <v>29301.040000000001</v>
      </c>
      <c r="AD286" s="29">
        <v>143271.28</v>
      </c>
      <c r="AE286" s="21">
        <v>0</v>
      </c>
      <c r="AF286" s="24">
        <v>2020</v>
      </c>
      <c r="AG286" s="24">
        <v>2020</v>
      </c>
      <c r="AH286" s="25">
        <v>2020</v>
      </c>
      <c r="AT286" s="12" t="e">
        <f>VLOOKUP(C286,AW:AX,2,FALSE)</f>
        <v>#N/A</v>
      </c>
      <c r="BW286" s="49"/>
      <c r="CA286" s="12" t="e">
        <f t="shared" si="15"/>
        <v>#N/A</v>
      </c>
    </row>
    <row r="287" spans="1:79" ht="61.5" x14ac:dyDescent="0.85">
      <c r="A287" s="12">
        <v>1</v>
      </c>
      <c r="B287" s="45">
        <f>SUBTOTAL(103,$A$22:A287)</f>
        <v>258</v>
      </c>
      <c r="C287" s="15" t="s">
        <v>619</v>
      </c>
      <c r="D287" s="21">
        <v>1162332.27</v>
      </c>
      <c r="E287" s="28">
        <v>0</v>
      </c>
      <c r="F287" s="261">
        <v>83564.44</v>
      </c>
      <c r="G287" s="29">
        <v>895725.75</v>
      </c>
      <c r="H287" s="261">
        <v>61962.38</v>
      </c>
      <c r="I287" s="28">
        <v>0</v>
      </c>
      <c r="J287" s="28">
        <v>0</v>
      </c>
      <c r="K287" s="23">
        <v>0</v>
      </c>
      <c r="L287" s="21">
        <v>0</v>
      </c>
      <c r="M287" s="21">
        <v>0</v>
      </c>
      <c r="N287" s="21">
        <v>0</v>
      </c>
      <c r="O287" s="28">
        <v>0</v>
      </c>
      <c r="P287" s="28">
        <v>0</v>
      </c>
      <c r="Q287" s="21">
        <v>0</v>
      </c>
      <c r="R287" s="21">
        <v>0</v>
      </c>
      <c r="S287" s="21">
        <v>0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  <c r="AC287" s="29">
        <v>6247.5</v>
      </c>
      <c r="AD287" s="29">
        <v>114832.2</v>
      </c>
      <c r="AE287" s="21">
        <v>0</v>
      </c>
      <c r="AF287" s="24">
        <v>2020</v>
      </c>
      <c r="AG287" s="24">
        <v>2020</v>
      </c>
      <c r="AH287" s="25">
        <v>2020</v>
      </c>
      <c r="AT287" s="12" t="e">
        <f>VLOOKUP(C287,AW:AX,2,FALSE)</f>
        <v>#N/A</v>
      </c>
      <c r="BW287" s="49"/>
      <c r="CA287" s="12" t="e">
        <f t="shared" si="15"/>
        <v>#N/A</v>
      </c>
    </row>
    <row r="288" spans="1:79" ht="61.5" x14ac:dyDescent="0.85">
      <c r="A288" s="12">
        <v>1</v>
      </c>
      <c r="B288" s="45">
        <f>SUBTOTAL(103,$A$22:A288)</f>
        <v>259</v>
      </c>
      <c r="C288" s="15" t="s">
        <v>1153</v>
      </c>
      <c r="D288" s="21">
        <v>3164041.96</v>
      </c>
      <c r="E288" s="26">
        <v>0</v>
      </c>
      <c r="F288" s="26">
        <v>0</v>
      </c>
      <c r="G288" s="26">
        <v>0</v>
      </c>
      <c r="H288" s="26">
        <v>0</v>
      </c>
      <c r="I288" s="26">
        <v>0</v>
      </c>
      <c r="J288" s="26">
        <v>0</v>
      </c>
      <c r="K288" s="23">
        <v>0</v>
      </c>
      <c r="L288" s="21">
        <v>0</v>
      </c>
      <c r="M288" s="29">
        <v>789.35</v>
      </c>
      <c r="N288" s="29">
        <v>3145170.94</v>
      </c>
      <c r="O288" s="26">
        <v>0</v>
      </c>
      <c r="P288" s="26">
        <v>0</v>
      </c>
      <c r="Q288" s="21">
        <v>0</v>
      </c>
      <c r="R288" s="21">
        <v>0</v>
      </c>
      <c r="S288" s="21">
        <v>0</v>
      </c>
      <c r="T288" s="21">
        <v>0</v>
      </c>
      <c r="U288" s="21">
        <v>0</v>
      </c>
      <c r="V288" s="21">
        <v>0</v>
      </c>
      <c r="W288" s="21">
        <v>0</v>
      </c>
      <c r="X288" s="21">
        <v>0</v>
      </c>
      <c r="Y288" s="21">
        <v>0</v>
      </c>
      <c r="Z288" s="21">
        <v>0</v>
      </c>
      <c r="AA288" s="21">
        <v>0</v>
      </c>
      <c r="AB288" s="21">
        <v>0</v>
      </c>
      <c r="AC288" s="29">
        <v>18871.02</v>
      </c>
      <c r="AD288" s="21">
        <v>0</v>
      </c>
      <c r="AE288" s="21">
        <v>0</v>
      </c>
      <c r="AF288" s="24" t="s">
        <v>262</v>
      </c>
      <c r="AG288" s="24">
        <v>2020</v>
      </c>
      <c r="AH288" s="25">
        <v>2020</v>
      </c>
      <c r="BW288" s="49"/>
      <c r="CA288" s="12">
        <f t="shared" si="15"/>
        <v>855</v>
      </c>
    </row>
    <row r="289" spans="1:79" ht="61.5" x14ac:dyDescent="0.85">
      <c r="A289" s="12">
        <v>1</v>
      </c>
      <c r="B289" s="45">
        <f>SUBTOTAL(103,$A$22:A289)</f>
        <v>260</v>
      </c>
      <c r="C289" s="15" t="s">
        <v>1141</v>
      </c>
      <c r="D289" s="21">
        <v>3059988.56</v>
      </c>
      <c r="E289" s="26">
        <v>0</v>
      </c>
      <c r="F289" s="26">
        <v>0</v>
      </c>
      <c r="G289" s="26">
        <v>0</v>
      </c>
      <c r="H289" s="26">
        <v>0</v>
      </c>
      <c r="I289" s="26">
        <v>0</v>
      </c>
      <c r="J289" s="26">
        <v>0</v>
      </c>
      <c r="K289" s="23">
        <v>0</v>
      </c>
      <c r="L289" s="21">
        <v>0</v>
      </c>
      <c r="M289" s="29">
        <v>1117.74</v>
      </c>
      <c r="N289" s="104">
        <v>3014989.84</v>
      </c>
      <c r="O289" s="26">
        <v>0</v>
      </c>
      <c r="P289" s="26">
        <v>0</v>
      </c>
      <c r="Q289" s="21">
        <v>0</v>
      </c>
      <c r="R289" s="21">
        <v>0</v>
      </c>
      <c r="S289" s="21">
        <v>0</v>
      </c>
      <c r="T289" s="21">
        <v>0</v>
      </c>
      <c r="U289" s="21">
        <v>0</v>
      </c>
      <c r="V289" s="21">
        <v>0</v>
      </c>
      <c r="W289" s="21">
        <v>0</v>
      </c>
      <c r="X289" s="21">
        <v>0</v>
      </c>
      <c r="Y289" s="21">
        <v>0</v>
      </c>
      <c r="Z289" s="21">
        <v>0</v>
      </c>
      <c r="AA289" s="21">
        <v>0</v>
      </c>
      <c r="AB289" s="21">
        <v>0</v>
      </c>
      <c r="AC289" s="104">
        <v>44998.720000000001</v>
      </c>
      <c r="AD289" s="21">
        <v>0</v>
      </c>
      <c r="AE289" s="21">
        <v>0</v>
      </c>
      <c r="AF289" s="24" t="s">
        <v>262</v>
      </c>
      <c r="AG289" s="24">
        <v>2020</v>
      </c>
      <c r="AH289" s="25">
        <v>2020</v>
      </c>
      <c r="BW289" s="49"/>
      <c r="CA289" s="12">
        <f t="shared" si="15"/>
        <v>1155.9000000000001</v>
      </c>
    </row>
    <row r="290" spans="1:79" ht="61.5" x14ac:dyDescent="0.85">
      <c r="B290" s="15" t="s">
        <v>1232</v>
      </c>
      <c r="C290" s="15"/>
      <c r="D290" s="258">
        <v>345276.04000000004</v>
      </c>
      <c r="E290" s="21">
        <v>0</v>
      </c>
      <c r="F290" s="21">
        <v>0</v>
      </c>
      <c r="G290" s="21">
        <v>0</v>
      </c>
      <c r="H290" s="21">
        <v>0</v>
      </c>
      <c r="I290" s="21">
        <v>0</v>
      </c>
      <c r="J290" s="21">
        <v>0</v>
      </c>
      <c r="K290" s="23">
        <v>0</v>
      </c>
      <c r="L290" s="21">
        <v>0</v>
      </c>
      <c r="M290" s="21">
        <v>0</v>
      </c>
      <c r="N290" s="21">
        <v>0</v>
      </c>
      <c r="O290" s="21">
        <v>0</v>
      </c>
      <c r="P290" s="21">
        <v>0</v>
      </c>
      <c r="Q290" s="21">
        <v>0</v>
      </c>
      <c r="R290" s="21">
        <v>0</v>
      </c>
      <c r="S290" s="21">
        <v>0</v>
      </c>
      <c r="T290" s="21">
        <v>0</v>
      </c>
      <c r="U290" s="21">
        <v>0</v>
      </c>
      <c r="V290" s="21">
        <v>340198.58</v>
      </c>
      <c r="W290" s="21">
        <v>0</v>
      </c>
      <c r="X290" s="21">
        <v>0</v>
      </c>
      <c r="Y290" s="21">
        <v>0</v>
      </c>
      <c r="Z290" s="21">
        <v>0</v>
      </c>
      <c r="AA290" s="21">
        <v>0</v>
      </c>
      <c r="AB290" s="21">
        <v>0</v>
      </c>
      <c r="AC290" s="21">
        <v>5077.46</v>
      </c>
      <c r="AD290" s="21">
        <v>0</v>
      </c>
      <c r="AE290" s="21">
        <v>0</v>
      </c>
      <c r="AF290" s="50" t="s">
        <v>718</v>
      </c>
      <c r="AG290" s="50" t="s">
        <v>718</v>
      </c>
      <c r="AH290" s="64" t="s">
        <v>718</v>
      </c>
      <c r="BV290" s="69" t="b">
        <f>D290=(E290+F290+G290+H290+I290+L290+N290+P290+R290+T290+U290+V290+AA290+AB290+AC290+AD290+AE290)</f>
        <v>1</v>
      </c>
      <c r="BW290" s="49">
        <v>509455.14</v>
      </c>
      <c r="CA290" s="12" t="e">
        <f t="shared" si="15"/>
        <v>#N/A</v>
      </c>
    </row>
    <row r="291" spans="1:79" ht="61.5" x14ac:dyDescent="0.85">
      <c r="A291" s="12">
        <v>1</v>
      </c>
      <c r="B291" s="45">
        <f>SUBTOTAL(103,$A$22:A291)</f>
        <v>261</v>
      </c>
      <c r="C291" s="15" t="s">
        <v>1140</v>
      </c>
      <c r="D291" s="21">
        <v>345276.04000000004</v>
      </c>
      <c r="E291" s="26">
        <v>0</v>
      </c>
      <c r="F291" s="26">
        <v>0</v>
      </c>
      <c r="G291" s="26">
        <v>0</v>
      </c>
      <c r="H291" s="26">
        <v>0</v>
      </c>
      <c r="I291" s="26">
        <v>0</v>
      </c>
      <c r="J291" s="26">
        <v>0</v>
      </c>
      <c r="K291" s="23">
        <v>0</v>
      </c>
      <c r="L291" s="21">
        <v>0</v>
      </c>
      <c r="M291" s="21">
        <v>0</v>
      </c>
      <c r="N291" s="21">
        <v>0</v>
      </c>
      <c r="O291" s="26">
        <v>0</v>
      </c>
      <c r="P291" s="26">
        <v>0</v>
      </c>
      <c r="Q291" s="21">
        <v>0</v>
      </c>
      <c r="R291" s="21">
        <v>0</v>
      </c>
      <c r="S291" s="21">
        <v>0</v>
      </c>
      <c r="T291" s="21">
        <v>0</v>
      </c>
      <c r="U291" s="21">
        <v>0</v>
      </c>
      <c r="V291" s="104">
        <v>340198.58</v>
      </c>
      <c r="W291" s="21">
        <v>0</v>
      </c>
      <c r="X291" s="21">
        <v>0</v>
      </c>
      <c r="Y291" s="21">
        <v>0</v>
      </c>
      <c r="Z291" s="21">
        <v>0</v>
      </c>
      <c r="AA291" s="21">
        <v>0</v>
      </c>
      <c r="AB291" s="21">
        <v>0</v>
      </c>
      <c r="AC291" s="104">
        <v>5077.46</v>
      </c>
      <c r="AD291" s="21">
        <v>0</v>
      </c>
      <c r="AE291" s="21">
        <v>0</v>
      </c>
      <c r="AF291" s="24" t="s">
        <v>262</v>
      </c>
      <c r="AG291" s="24">
        <v>2020</v>
      </c>
      <c r="AH291" s="25">
        <v>2020</v>
      </c>
      <c r="BW291" s="49"/>
      <c r="CA291" s="12" t="e">
        <f t="shared" si="15"/>
        <v>#N/A</v>
      </c>
    </row>
    <row r="292" spans="1:79" ht="61.5" x14ac:dyDescent="0.85">
      <c r="B292" s="15" t="s">
        <v>786</v>
      </c>
      <c r="C292" s="257"/>
      <c r="D292" s="258">
        <v>5773107.5300000003</v>
      </c>
      <c r="E292" s="21">
        <v>0</v>
      </c>
      <c r="F292" s="21">
        <v>0</v>
      </c>
      <c r="G292" s="21">
        <v>0</v>
      </c>
      <c r="H292" s="21">
        <v>0</v>
      </c>
      <c r="I292" s="21">
        <v>0</v>
      </c>
      <c r="J292" s="21">
        <v>0</v>
      </c>
      <c r="K292" s="23">
        <v>0</v>
      </c>
      <c r="L292" s="21">
        <v>0</v>
      </c>
      <c r="M292" s="21">
        <v>1310.67</v>
      </c>
      <c r="N292" s="21">
        <v>5593662.3499999996</v>
      </c>
      <c r="O292" s="21">
        <v>0</v>
      </c>
      <c r="P292" s="21">
        <v>0</v>
      </c>
      <c r="Q292" s="21">
        <v>0</v>
      </c>
      <c r="R292" s="21">
        <v>0</v>
      </c>
      <c r="S292" s="21">
        <v>0</v>
      </c>
      <c r="T292" s="21">
        <v>0</v>
      </c>
      <c r="U292" s="21">
        <v>0</v>
      </c>
      <c r="V292" s="21">
        <v>0</v>
      </c>
      <c r="W292" s="21">
        <v>0</v>
      </c>
      <c r="X292" s="21">
        <v>0</v>
      </c>
      <c r="Y292" s="21">
        <v>0</v>
      </c>
      <c r="Z292" s="21">
        <v>0</v>
      </c>
      <c r="AA292" s="21">
        <v>0</v>
      </c>
      <c r="AB292" s="21">
        <v>0</v>
      </c>
      <c r="AC292" s="21">
        <v>56635.83</v>
      </c>
      <c r="AD292" s="21">
        <v>122809.35</v>
      </c>
      <c r="AE292" s="21">
        <v>0</v>
      </c>
      <c r="AF292" s="50" t="s">
        <v>718</v>
      </c>
      <c r="AG292" s="50" t="s">
        <v>718</v>
      </c>
      <c r="AH292" s="64" t="s">
        <v>718</v>
      </c>
      <c r="AT292" s="12" t="e">
        <f>VLOOKUP(C292,AW:AX,2,FALSE)</f>
        <v>#N/A</v>
      </c>
      <c r="BV292" s="69" t="b">
        <f>D292=(E292+F292+G292+H292+I292+L292+N292+P292+R292+T292+U292+V292+AA292+AB292+AC292+AD292+AE292)</f>
        <v>1</v>
      </c>
      <c r="BW292" s="49">
        <v>6114371.4100000001</v>
      </c>
      <c r="BY292" s="49">
        <f>BW292-D292</f>
        <v>341263.87999999989</v>
      </c>
      <c r="CA292" s="12" t="e">
        <f t="shared" si="15"/>
        <v>#N/A</v>
      </c>
    </row>
    <row r="293" spans="1:79" ht="61.5" x14ac:dyDescent="0.85">
      <c r="A293" s="12">
        <v>1</v>
      </c>
      <c r="B293" s="45">
        <f>SUBTOTAL(103,$A$22:A293)</f>
        <v>262</v>
      </c>
      <c r="C293" s="15" t="s">
        <v>645</v>
      </c>
      <c r="D293" s="21">
        <v>4843097.09</v>
      </c>
      <c r="E293" s="28">
        <v>0</v>
      </c>
      <c r="F293" s="28">
        <v>0</v>
      </c>
      <c r="G293" s="21">
        <v>0</v>
      </c>
      <c r="H293" s="28">
        <v>0</v>
      </c>
      <c r="I293" s="28">
        <v>0</v>
      </c>
      <c r="J293" s="28">
        <v>0</v>
      </c>
      <c r="K293" s="23">
        <v>0</v>
      </c>
      <c r="L293" s="21">
        <v>0</v>
      </c>
      <c r="M293" s="29">
        <v>1067</v>
      </c>
      <c r="N293" s="29">
        <v>4705104.47</v>
      </c>
      <c r="O293" s="28">
        <v>0</v>
      </c>
      <c r="P293" s="28">
        <v>0</v>
      </c>
      <c r="Q293" s="21">
        <v>0</v>
      </c>
      <c r="R293" s="21">
        <v>0</v>
      </c>
      <c r="S293" s="21">
        <v>0</v>
      </c>
      <c r="T293" s="21">
        <v>0</v>
      </c>
      <c r="U293" s="21">
        <v>0</v>
      </c>
      <c r="V293" s="21">
        <v>0</v>
      </c>
      <c r="W293" s="21">
        <v>0</v>
      </c>
      <c r="X293" s="21">
        <v>0</v>
      </c>
      <c r="Y293" s="21">
        <v>0</v>
      </c>
      <c r="Z293" s="21">
        <v>0</v>
      </c>
      <c r="AA293" s="21">
        <v>0</v>
      </c>
      <c r="AB293" s="21">
        <v>0</v>
      </c>
      <c r="AC293" s="21">
        <v>47639.18</v>
      </c>
      <c r="AD293" s="29">
        <v>90353.44</v>
      </c>
      <c r="AE293" s="21">
        <v>0</v>
      </c>
      <c r="AF293" s="24">
        <v>2020</v>
      </c>
      <c r="AG293" s="24">
        <v>2020</v>
      </c>
      <c r="AH293" s="25">
        <v>2020</v>
      </c>
      <c r="AT293" s="12" t="e">
        <f>VLOOKUP(C293,AW:AX,2,FALSE)</f>
        <v>#N/A</v>
      </c>
      <c r="BW293" s="49"/>
      <c r="CA293" s="12">
        <f t="shared" si="15"/>
        <v>1022</v>
      </c>
    </row>
    <row r="294" spans="1:79" ht="61.5" x14ac:dyDescent="0.85">
      <c r="A294" s="12">
        <v>1</v>
      </c>
      <c r="B294" s="45">
        <f>SUBTOTAL(103,$A$22:A294)</f>
        <v>263</v>
      </c>
      <c r="C294" s="15" t="s">
        <v>643</v>
      </c>
      <c r="D294" s="21">
        <v>930010.44000000006</v>
      </c>
      <c r="E294" s="28">
        <v>0</v>
      </c>
      <c r="F294" s="28">
        <v>0</v>
      </c>
      <c r="G294" s="21">
        <v>0</v>
      </c>
      <c r="H294" s="28">
        <v>0</v>
      </c>
      <c r="I294" s="28">
        <v>0</v>
      </c>
      <c r="J294" s="28">
        <v>0</v>
      </c>
      <c r="K294" s="52">
        <v>0</v>
      </c>
      <c r="L294" s="21">
        <v>0</v>
      </c>
      <c r="M294" s="29">
        <v>243.67</v>
      </c>
      <c r="N294" s="29">
        <v>888557.88</v>
      </c>
      <c r="O294" s="28">
        <v>0</v>
      </c>
      <c r="P294" s="28">
        <v>0</v>
      </c>
      <c r="Q294" s="21">
        <v>0</v>
      </c>
      <c r="R294" s="21">
        <v>0</v>
      </c>
      <c r="S294" s="21">
        <v>0</v>
      </c>
      <c r="T294" s="21">
        <v>0</v>
      </c>
      <c r="U294" s="21">
        <v>0</v>
      </c>
      <c r="V294" s="21">
        <v>0</v>
      </c>
      <c r="W294" s="21">
        <v>0</v>
      </c>
      <c r="X294" s="21">
        <v>0</v>
      </c>
      <c r="Y294" s="21">
        <v>0</v>
      </c>
      <c r="Z294" s="21">
        <v>0</v>
      </c>
      <c r="AA294" s="21">
        <v>0</v>
      </c>
      <c r="AB294" s="21">
        <v>0</v>
      </c>
      <c r="AC294" s="21">
        <v>8996.65</v>
      </c>
      <c r="AD294" s="29">
        <v>32455.91</v>
      </c>
      <c r="AE294" s="21">
        <v>0</v>
      </c>
      <c r="AF294" s="24">
        <v>2020</v>
      </c>
      <c r="AG294" s="24">
        <v>2020</v>
      </c>
      <c r="AH294" s="24">
        <v>2020</v>
      </c>
      <c r="AT294" s="12" t="e">
        <f>VLOOKUP(C294,AW:AX,2,FALSE)</f>
        <v>#N/A</v>
      </c>
      <c r="BW294" s="49"/>
      <c r="CA294" s="12" t="e">
        <f t="shared" si="15"/>
        <v>#N/A</v>
      </c>
    </row>
    <row r="295" spans="1:79" ht="61.5" x14ac:dyDescent="0.85">
      <c r="B295" s="15" t="s">
        <v>787</v>
      </c>
      <c r="C295" s="15"/>
      <c r="D295" s="258">
        <v>10624337.110000001</v>
      </c>
      <c r="E295" s="21">
        <v>56761.29</v>
      </c>
      <c r="F295" s="21">
        <v>0</v>
      </c>
      <c r="G295" s="21">
        <v>313554.02</v>
      </c>
      <c r="H295" s="21">
        <v>166897.82</v>
      </c>
      <c r="I295" s="21">
        <v>0</v>
      </c>
      <c r="J295" s="21">
        <v>0</v>
      </c>
      <c r="K295" s="23">
        <v>0</v>
      </c>
      <c r="L295" s="21">
        <v>0</v>
      </c>
      <c r="M295" s="21">
        <v>0</v>
      </c>
      <c r="N295" s="21">
        <v>0</v>
      </c>
      <c r="O295" s="21">
        <v>339.3</v>
      </c>
      <c r="P295" s="21">
        <v>2618206.87</v>
      </c>
      <c r="Q295" s="21">
        <v>1964.82</v>
      </c>
      <c r="R295" s="21">
        <v>7256375.5399999991</v>
      </c>
      <c r="S295" s="21">
        <v>0</v>
      </c>
      <c r="T295" s="21">
        <v>0</v>
      </c>
      <c r="U295" s="21">
        <v>0</v>
      </c>
      <c r="V295" s="21">
        <v>0</v>
      </c>
      <c r="W295" s="21">
        <v>0</v>
      </c>
      <c r="X295" s="21">
        <v>0</v>
      </c>
      <c r="Y295" s="21">
        <v>0</v>
      </c>
      <c r="Z295" s="21">
        <v>0</v>
      </c>
      <c r="AA295" s="21">
        <v>0</v>
      </c>
      <c r="AB295" s="21">
        <v>0</v>
      </c>
      <c r="AC295" s="21">
        <v>117571.73000000001</v>
      </c>
      <c r="AD295" s="21">
        <v>94969.84</v>
      </c>
      <c r="AE295" s="21">
        <v>0</v>
      </c>
      <c r="AF295" s="50" t="s">
        <v>718</v>
      </c>
      <c r="AG295" s="50" t="s">
        <v>718</v>
      </c>
      <c r="AH295" s="64" t="s">
        <v>718</v>
      </c>
      <c r="AT295" s="12" t="e">
        <f>VLOOKUP(C295,AW:AX,2,FALSE)</f>
        <v>#N/A</v>
      </c>
      <c r="BV295" s="69" t="b">
        <f>D295=(E295+F295+G295+H295+I295+L295+N295+P295+R295+T295+U295+V295+AA295+AB295+AC295+AD295+AE295)</f>
        <v>1</v>
      </c>
      <c r="BW295" s="49">
        <v>13474518.75</v>
      </c>
      <c r="CA295" s="12" t="e">
        <f t="shared" si="15"/>
        <v>#N/A</v>
      </c>
    </row>
    <row r="296" spans="1:79" ht="61.5" x14ac:dyDescent="0.85">
      <c r="A296" s="12">
        <v>1</v>
      </c>
      <c r="B296" s="45">
        <f>SUBTOTAL(103,$A$22:A296)</f>
        <v>264</v>
      </c>
      <c r="C296" s="15" t="s">
        <v>657</v>
      </c>
      <c r="D296" s="21">
        <v>2376905.8499999996</v>
      </c>
      <c r="E296" s="28">
        <v>0</v>
      </c>
      <c r="F296" s="28">
        <v>0</v>
      </c>
      <c r="G296" s="21">
        <v>0</v>
      </c>
      <c r="H296" s="28">
        <v>0</v>
      </c>
      <c r="I296" s="28">
        <v>0</v>
      </c>
      <c r="J296" s="28">
        <v>0</v>
      </c>
      <c r="K296" s="23">
        <v>0</v>
      </c>
      <c r="L296" s="21">
        <v>0</v>
      </c>
      <c r="M296" s="21">
        <v>0</v>
      </c>
      <c r="N296" s="21">
        <v>0</v>
      </c>
      <c r="O296" s="28">
        <v>0</v>
      </c>
      <c r="P296" s="28">
        <v>0</v>
      </c>
      <c r="Q296" s="29">
        <v>664.92</v>
      </c>
      <c r="R296" s="29">
        <v>2259063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22873.01</v>
      </c>
      <c r="AD296" s="29">
        <v>94969.84</v>
      </c>
      <c r="AE296" s="21">
        <v>0</v>
      </c>
      <c r="AF296" s="24">
        <v>2020</v>
      </c>
      <c r="AG296" s="24">
        <v>2020</v>
      </c>
      <c r="AH296" s="25">
        <v>2020</v>
      </c>
      <c r="AT296" s="12" t="e">
        <f>VLOOKUP(C296,AW:AX,2,FALSE)</f>
        <v>#N/A</v>
      </c>
      <c r="BW296" s="49"/>
      <c r="CA296" s="12" t="e">
        <f t="shared" si="15"/>
        <v>#N/A</v>
      </c>
    </row>
    <row r="297" spans="1:79" ht="61.5" x14ac:dyDescent="0.85">
      <c r="A297" s="12">
        <v>1</v>
      </c>
      <c r="B297" s="45">
        <f>SUBTOTAL(103,$A$22:A297)</f>
        <v>265</v>
      </c>
      <c r="C297" s="15" t="s">
        <v>1156</v>
      </c>
      <c r="D297" s="21">
        <v>2513294.65</v>
      </c>
      <c r="E297" s="28">
        <v>0</v>
      </c>
      <c r="F297" s="28">
        <v>0</v>
      </c>
      <c r="G297" s="21">
        <v>0</v>
      </c>
      <c r="H297" s="28">
        <v>0</v>
      </c>
      <c r="I297" s="28">
        <v>0</v>
      </c>
      <c r="J297" s="28">
        <v>0</v>
      </c>
      <c r="K297" s="23">
        <v>0</v>
      </c>
      <c r="L297" s="21">
        <v>0</v>
      </c>
      <c r="M297" s="21">
        <v>0</v>
      </c>
      <c r="N297" s="21">
        <v>0</v>
      </c>
      <c r="O297" s="28">
        <v>0</v>
      </c>
      <c r="P297" s="28">
        <v>0</v>
      </c>
      <c r="Q297" s="29">
        <v>647.20000000000005</v>
      </c>
      <c r="R297" s="29">
        <v>2488287.36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9">
        <v>25007.29</v>
      </c>
      <c r="AD297" s="21">
        <v>0</v>
      </c>
      <c r="AE297" s="21">
        <v>0</v>
      </c>
      <c r="AF297" s="24" t="s">
        <v>262</v>
      </c>
      <c r="AG297" s="24">
        <v>2020</v>
      </c>
      <c r="AH297" s="25">
        <v>2020</v>
      </c>
      <c r="BW297" s="49"/>
      <c r="CA297" s="12" t="e">
        <f t="shared" si="15"/>
        <v>#N/A</v>
      </c>
    </row>
    <row r="298" spans="1:79" ht="61.5" x14ac:dyDescent="0.85">
      <c r="A298" s="12">
        <v>1</v>
      </c>
      <c r="B298" s="45">
        <f>SUBTOTAL(103,$A$22:A298)</f>
        <v>266</v>
      </c>
      <c r="C298" s="15" t="s">
        <v>1157</v>
      </c>
      <c r="D298" s="21">
        <v>2534240.8800000004</v>
      </c>
      <c r="E298" s="28">
        <v>0</v>
      </c>
      <c r="F298" s="28">
        <v>0</v>
      </c>
      <c r="G298" s="21">
        <v>0</v>
      </c>
      <c r="H298" s="28">
        <v>0</v>
      </c>
      <c r="I298" s="28">
        <v>0</v>
      </c>
      <c r="J298" s="28">
        <v>0</v>
      </c>
      <c r="K298" s="23">
        <v>0</v>
      </c>
      <c r="L298" s="21">
        <v>0</v>
      </c>
      <c r="M298" s="21">
        <v>0</v>
      </c>
      <c r="N298" s="21">
        <v>0</v>
      </c>
      <c r="O298" s="28">
        <v>0</v>
      </c>
      <c r="P298" s="28">
        <v>0</v>
      </c>
      <c r="Q298" s="29">
        <v>652.70000000000005</v>
      </c>
      <c r="R298" s="29">
        <v>2509025.1800000002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9">
        <v>25215.7</v>
      </c>
      <c r="AD298" s="21">
        <v>0</v>
      </c>
      <c r="AE298" s="21">
        <v>0</v>
      </c>
      <c r="AF298" s="24" t="s">
        <v>262</v>
      </c>
      <c r="AG298" s="24">
        <v>2020</v>
      </c>
      <c r="AH298" s="25">
        <v>2020</v>
      </c>
      <c r="BW298" s="49"/>
      <c r="CA298" s="12" t="e">
        <f t="shared" si="15"/>
        <v>#N/A</v>
      </c>
    </row>
    <row r="299" spans="1:79" ht="61.5" x14ac:dyDescent="0.85">
      <c r="A299" s="12">
        <v>1</v>
      </c>
      <c r="B299" s="45">
        <f>SUBTOTAL(103,$A$22:A299)</f>
        <v>267</v>
      </c>
      <c r="C299" s="15" t="s">
        <v>1158</v>
      </c>
      <c r="D299" s="21">
        <v>542612.12</v>
      </c>
      <c r="E299" s="104">
        <v>56761.29</v>
      </c>
      <c r="F299" s="28">
        <v>0</v>
      </c>
      <c r="G299" s="104">
        <v>313554.02</v>
      </c>
      <c r="H299" s="104">
        <v>166897.82</v>
      </c>
      <c r="I299" s="28">
        <v>0</v>
      </c>
      <c r="J299" s="28">
        <v>0</v>
      </c>
      <c r="K299" s="23">
        <v>0</v>
      </c>
      <c r="L299" s="21">
        <v>0</v>
      </c>
      <c r="M299" s="21">
        <v>0</v>
      </c>
      <c r="N299" s="21">
        <v>0</v>
      </c>
      <c r="O299" s="28">
        <v>0</v>
      </c>
      <c r="P299" s="28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5398.99</v>
      </c>
      <c r="AD299" s="21">
        <v>0</v>
      </c>
      <c r="AE299" s="21">
        <v>0</v>
      </c>
      <c r="AF299" s="24" t="s">
        <v>262</v>
      </c>
      <c r="AG299" s="24">
        <v>2020</v>
      </c>
      <c r="AH299" s="25">
        <v>2020</v>
      </c>
      <c r="BW299" s="49"/>
      <c r="CA299" s="12" t="e">
        <f t="shared" si="15"/>
        <v>#N/A</v>
      </c>
    </row>
    <row r="300" spans="1:79" ht="61.5" x14ac:dyDescent="0.85">
      <c r="A300" s="12">
        <v>1</v>
      </c>
      <c r="B300" s="45">
        <f>SUBTOTAL(103,$A$22:A300)</f>
        <v>268</v>
      </c>
      <c r="C300" s="15" t="s">
        <v>1159</v>
      </c>
      <c r="D300" s="21">
        <v>2657283.6100000003</v>
      </c>
      <c r="E300" s="28">
        <v>0</v>
      </c>
      <c r="F300" s="28">
        <v>0</v>
      </c>
      <c r="G300" s="21">
        <v>0</v>
      </c>
      <c r="H300" s="28">
        <v>0</v>
      </c>
      <c r="I300" s="28">
        <v>0</v>
      </c>
      <c r="J300" s="28">
        <v>0</v>
      </c>
      <c r="K300" s="23">
        <v>0</v>
      </c>
      <c r="L300" s="21">
        <v>0</v>
      </c>
      <c r="M300" s="21">
        <v>0</v>
      </c>
      <c r="N300" s="21">
        <v>0</v>
      </c>
      <c r="O300" s="29">
        <v>339.3</v>
      </c>
      <c r="P300" s="29">
        <v>2618206.87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39076.74</v>
      </c>
      <c r="AD300" s="21">
        <v>0</v>
      </c>
      <c r="AE300" s="21">
        <v>0</v>
      </c>
      <c r="AF300" s="24" t="s">
        <v>262</v>
      </c>
      <c r="AG300" s="24">
        <v>2020</v>
      </c>
      <c r="AH300" s="25">
        <v>2020</v>
      </c>
      <c r="BW300" s="49"/>
      <c r="CA300" s="12" t="e">
        <f t="shared" si="15"/>
        <v>#N/A</v>
      </c>
    </row>
    <row r="301" spans="1:79" ht="61.5" x14ac:dyDescent="0.85">
      <c r="B301" s="15" t="s">
        <v>788</v>
      </c>
      <c r="C301" s="15"/>
      <c r="D301" s="258">
        <v>4459924</v>
      </c>
      <c r="E301" s="21">
        <v>94214.06</v>
      </c>
      <c r="F301" s="21">
        <v>0</v>
      </c>
      <c r="G301" s="21">
        <v>0</v>
      </c>
      <c r="H301" s="21">
        <v>205262.31</v>
      </c>
      <c r="I301" s="21">
        <v>585724.52</v>
      </c>
      <c r="J301" s="21">
        <v>0</v>
      </c>
      <c r="K301" s="23">
        <v>0</v>
      </c>
      <c r="L301" s="21">
        <v>0</v>
      </c>
      <c r="M301" s="21">
        <v>647</v>
      </c>
      <c r="N301" s="21">
        <v>3348175.42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44670.939999999995</v>
      </c>
      <c r="AD301" s="21">
        <v>181876.75</v>
      </c>
      <c r="AE301" s="21">
        <v>0</v>
      </c>
      <c r="AF301" s="50" t="s">
        <v>718</v>
      </c>
      <c r="AG301" s="50" t="s">
        <v>718</v>
      </c>
      <c r="AH301" s="64" t="s">
        <v>718</v>
      </c>
      <c r="AT301" s="12" t="e">
        <f>VLOOKUP(C301,AW:AX,2,FALSE)</f>
        <v>#N/A</v>
      </c>
      <c r="BV301" s="69" t="b">
        <f>D301=(E301+F301+G301+H301+I301+L301+N301+P301+R301+T301+U301+V301+AA301+AB301+AC301+AD301+AE301)</f>
        <v>1</v>
      </c>
      <c r="BW301" s="49">
        <v>4109300.7899999996</v>
      </c>
      <c r="CA301" s="12" t="e">
        <f t="shared" si="15"/>
        <v>#N/A</v>
      </c>
    </row>
    <row r="302" spans="1:79" ht="61.5" x14ac:dyDescent="0.85">
      <c r="A302" s="12">
        <v>1</v>
      </c>
      <c r="B302" s="45">
        <f>SUBTOTAL(103,$A$22:A302)</f>
        <v>269</v>
      </c>
      <c r="C302" s="15" t="s">
        <v>658</v>
      </c>
      <c r="D302" s="21">
        <v>3466608.69</v>
      </c>
      <c r="E302" s="28">
        <v>0</v>
      </c>
      <c r="F302" s="28">
        <v>0</v>
      </c>
      <c r="G302" s="21">
        <v>0</v>
      </c>
      <c r="H302" s="28">
        <v>0</v>
      </c>
      <c r="I302" s="28">
        <v>0</v>
      </c>
      <c r="J302" s="28">
        <v>0</v>
      </c>
      <c r="K302" s="23">
        <v>0</v>
      </c>
      <c r="L302" s="21">
        <v>0</v>
      </c>
      <c r="M302" s="29">
        <v>647</v>
      </c>
      <c r="N302" s="29">
        <v>3348175.42</v>
      </c>
      <c r="O302" s="28">
        <v>0</v>
      </c>
      <c r="P302" s="28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9">
        <v>33900.28</v>
      </c>
      <c r="AD302" s="29">
        <v>84532.99</v>
      </c>
      <c r="AE302" s="21">
        <v>0</v>
      </c>
      <c r="AF302" s="24">
        <v>2020</v>
      </c>
      <c r="AG302" s="24">
        <v>2020</v>
      </c>
      <c r="AH302" s="25">
        <v>2020</v>
      </c>
      <c r="AT302" s="12" t="e">
        <f>VLOOKUP(C302,AW:AX,2,FALSE)</f>
        <v>#N/A</v>
      </c>
      <c r="BW302" s="49"/>
      <c r="CA302" s="12" t="e">
        <f t="shared" si="15"/>
        <v>#N/A</v>
      </c>
    </row>
    <row r="303" spans="1:79" ht="61.5" x14ac:dyDescent="0.85">
      <c r="A303" s="12">
        <v>1</v>
      </c>
      <c r="B303" s="45">
        <f>SUBTOTAL(103,$A$22:A303)</f>
        <v>270</v>
      </c>
      <c r="C303" s="15" t="s">
        <v>651</v>
      </c>
      <c r="D303" s="21">
        <v>34358.44</v>
      </c>
      <c r="E303" s="28">
        <v>0</v>
      </c>
      <c r="F303" s="28">
        <v>0</v>
      </c>
      <c r="G303" s="21">
        <v>0</v>
      </c>
      <c r="H303" s="28">
        <v>0</v>
      </c>
      <c r="I303" s="21">
        <v>0</v>
      </c>
      <c r="J303" s="28">
        <v>0</v>
      </c>
      <c r="K303" s="23">
        <v>0</v>
      </c>
      <c r="L303" s="21">
        <v>0</v>
      </c>
      <c r="M303" s="21">
        <v>0</v>
      </c>
      <c r="N303" s="21">
        <v>0</v>
      </c>
      <c r="O303" s="28">
        <v>0</v>
      </c>
      <c r="P303" s="28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9">
        <v>34358.44</v>
      </c>
      <c r="AE303" s="21">
        <v>0</v>
      </c>
      <c r="AF303" s="24">
        <v>2020</v>
      </c>
      <c r="AG303" s="24" t="s">
        <v>262</v>
      </c>
      <c r="AH303" s="24" t="s">
        <v>262</v>
      </c>
      <c r="AT303" s="12" t="e">
        <f>VLOOKUP(C303,AW:AX,2,FALSE)</f>
        <v>#N/A</v>
      </c>
      <c r="BW303" s="49"/>
      <c r="CA303" s="12" t="e">
        <f t="shared" si="15"/>
        <v>#N/A</v>
      </c>
    </row>
    <row r="304" spans="1:79" ht="61.5" x14ac:dyDescent="0.85">
      <c r="A304" s="12">
        <v>1</v>
      </c>
      <c r="B304" s="45">
        <f>SUBTOTAL(103,$A$22:A304)</f>
        <v>271</v>
      </c>
      <c r="C304" s="15" t="s">
        <v>650</v>
      </c>
      <c r="D304" s="21">
        <v>576667.37</v>
      </c>
      <c r="E304" s="28">
        <v>0</v>
      </c>
      <c r="F304" s="28">
        <v>0</v>
      </c>
      <c r="G304" s="21">
        <v>0</v>
      </c>
      <c r="H304" s="28">
        <v>0</v>
      </c>
      <c r="I304" s="29">
        <v>508533.15</v>
      </c>
      <c r="J304" s="28">
        <v>0</v>
      </c>
      <c r="K304" s="23">
        <v>0</v>
      </c>
      <c r="L304" s="21">
        <v>0</v>
      </c>
      <c r="M304" s="21">
        <v>0</v>
      </c>
      <c r="N304" s="21">
        <v>0</v>
      </c>
      <c r="O304" s="28">
        <v>0</v>
      </c>
      <c r="P304" s="28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5148.8999999999996</v>
      </c>
      <c r="AD304" s="29">
        <v>62985.32</v>
      </c>
      <c r="AE304" s="21">
        <v>0</v>
      </c>
      <c r="AF304" s="24">
        <v>2020</v>
      </c>
      <c r="AG304" s="24">
        <v>2020</v>
      </c>
      <c r="AH304" s="25">
        <v>2020</v>
      </c>
      <c r="AT304" s="12" t="e">
        <f>VLOOKUP(C304,AW:AX,2,FALSE)</f>
        <v>#N/A</v>
      </c>
      <c r="BW304" s="49"/>
      <c r="CA304" s="12" t="e">
        <f t="shared" si="15"/>
        <v>#N/A</v>
      </c>
    </row>
    <row r="305" spans="1:79" ht="61.5" x14ac:dyDescent="0.85">
      <c r="A305" s="12">
        <v>1</v>
      </c>
      <c r="B305" s="45">
        <f>SUBTOTAL(103,$A$22:A305)</f>
        <v>272</v>
      </c>
      <c r="C305" s="15" t="s">
        <v>1164</v>
      </c>
      <c r="D305" s="21">
        <v>248507.08000000002</v>
      </c>
      <c r="E305" s="104">
        <v>94214.06</v>
      </c>
      <c r="F305" s="28">
        <v>0</v>
      </c>
      <c r="G305" s="21">
        <v>0</v>
      </c>
      <c r="H305" s="104">
        <v>150638.6</v>
      </c>
      <c r="I305" s="28">
        <v>0</v>
      </c>
      <c r="J305" s="28">
        <v>0</v>
      </c>
      <c r="K305" s="23">
        <v>0</v>
      </c>
      <c r="L305" s="21">
        <v>0</v>
      </c>
      <c r="M305" s="21">
        <v>0</v>
      </c>
      <c r="N305" s="21">
        <v>0</v>
      </c>
      <c r="O305" s="28">
        <v>0</v>
      </c>
      <c r="P305" s="28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3654.42</v>
      </c>
      <c r="AD305" s="21">
        <v>0</v>
      </c>
      <c r="AE305" s="21">
        <v>0</v>
      </c>
      <c r="AF305" s="24" t="s">
        <v>262</v>
      </c>
      <c r="AG305" s="24">
        <v>2020</v>
      </c>
      <c r="AH305" s="25">
        <v>2020</v>
      </c>
      <c r="BW305" s="49"/>
      <c r="CA305" s="12" t="e">
        <f t="shared" si="15"/>
        <v>#N/A</v>
      </c>
    </row>
    <row r="306" spans="1:79" ht="61.5" x14ac:dyDescent="0.85">
      <c r="A306" s="12">
        <v>1</v>
      </c>
      <c r="B306" s="45">
        <f>SUBTOTAL(103,$A$22:A306)</f>
        <v>273</v>
      </c>
      <c r="C306" s="15" t="s">
        <v>1165</v>
      </c>
      <c r="D306" s="21">
        <v>133782.41999999998</v>
      </c>
      <c r="E306" s="28">
        <v>0</v>
      </c>
      <c r="F306" s="28">
        <v>0</v>
      </c>
      <c r="G306" s="21">
        <v>0</v>
      </c>
      <c r="H306" s="104">
        <v>54623.71</v>
      </c>
      <c r="I306" s="104">
        <v>77191.37</v>
      </c>
      <c r="J306" s="28">
        <v>0</v>
      </c>
      <c r="K306" s="23">
        <v>0</v>
      </c>
      <c r="L306" s="21">
        <v>0</v>
      </c>
      <c r="M306" s="21">
        <v>0</v>
      </c>
      <c r="N306" s="21">
        <v>0</v>
      </c>
      <c r="O306" s="28">
        <v>0</v>
      </c>
      <c r="P306" s="28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1967.34</v>
      </c>
      <c r="AD306" s="21">
        <v>0</v>
      </c>
      <c r="AE306" s="21">
        <v>0</v>
      </c>
      <c r="AF306" s="24" t="s">
        <v>262</v>
      </c>
      <c r="AG306" s="24">
        <v>2020</v>
      </c>
      <c r="AH306" s="25">
        <v>2020</v>
      </c>
      <c r="BW306" s="49"/>
      <c r="CA306" s="12" t="e">
        <f t="shared" si="15"/>
        <v>#N/A</v>
      </c>
    </row>
    <row r="307" spans="1:79" ht="61.5" x14ac:dyDescent="0.85">
      <c r="B307" s="15" t="s">
        <v>789</v>
      </c>
      <c r="C307" s="15"/>
      <c r="D307" s="258">
        <v>1997229.1400000001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3">
        <v>0</v>
      </c>
      <c r="L307" s="21">
        <v>0</v>
      </c>
      <c r="M307" s="21">
        <v>775.93</v>
      </c>
      <c r="N307" s="21">
        <v>1845774.1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18688.46</v>
      </c>
      <c r="AD307" s="21">
        <v>132766.57999999999</v>
      </c>
      <c r="AE307" s="21">
        <v>0</v>
      </c>
      <c r="AF307" s="50" t="s">
        <v>718</v>
      </c>
      <c r="AG307" s="50" t="s">
        <v>718</v>
      </c>
      <c r="AH307" s="64" t="s">
        <v>718</v>
      </c>
      <c r="AT307" s="12" t="e">
        <f t="shared" ref="AT307:AT317" si="16">VLOOKUP(C307,AW:AX,2,FALSE)</f>
        <v>#N/A</v>
      </c>
      <c r="BV307" s="69" t="b">
        <f>D307=(E307+F307+G307+H307+I307+L307+N307+P307+R307+T307+U307+V307+AA307+AB307+AC307+AD307+AE307)</f>
        <v>1</v>
      </c>
      <c r="BW307" s="49">
        <v>3674943.51</v>
      </c>
      <c r="CA307" s="12" t="e">
        <f t="shared" si="15"/>
        <v>#N/A</v>
      </c>
    </row>
    <row r="308" spans="1:79" ht="61.5" x14ac:dyDescent="0.85">
      <c r="A308" s="12">
        <v>1</v>
      </c>
      <c r="B308" s="45">
        <f>SUBTOTAL(103,$A$22:A308)</f>
        <v>274</v>
      </c>
      <c r="C308" s="15" t="s">
        <v>648</v>
      </c>
      <c r="D308" s="21">
        <v>1997229.1400000001</v>
      </c>
      <c r="E308" s="28">
        <v>0</v>
      </c>
      <c r="F308" s="28">
        <v>0</v>
      </c>
      <c r="G308" s="21">
        <v>0</v>
      </c>
      <c r="H308" s="28">
        <v>0</v>
      </c>
      <c r="I308" s="28">
        <v>0</v>
      </c>
      <c r="J308" s="28">
        <v>0</v>
      </c>
      <c r="K308" s="23">
        <v>0</v>
      </c>
      <c r="L308" s="21">
        <v>0</v>
      </c>
      <c r="M308" s="29">
        <v>775.93</v>
      </c>
      <c r="N308" s="29">
        <v>1845774.1</v>
      </c>
      <c r="O308" s="28">
        <v>0</v>
      </c>
      <c r="P308" s="28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9">
        <v>18688.46</v>
      </c>
      <c r="AD308" s="29">
        <v>132766.57999999999</v>
      </c>
      <c r="AE308" s="21">
        <v>0</v>
      </c>
      <c r="AF308" s="24">
        <v>2020</v>
      </c>
      <c r="AG308" s="24">
        <v>2020</v>
      </c>
      <c r="AH308" s="25">
        <v>2020</v>
      </c>
      <c r="AT308" s="12" t="e">
        <f t="shared" si="16"/>
        <v>#N/A</v>
      </c>
      <c r="BW308" s="49"/>
      <c r="CA308" s="12" t="e">
        <f t="shared" si="15"/>
        <v>#N/A</v>
      </c>
    </row>
    <row r="309" spans="1:79" ht="61.5" x14ac:dyDescent="0.85">
      <c r="B309" s="15" t="s">
        <v>790</v>
      </c>
      <c r="C309" s="15"/>
      <c r="D309" s="258">
        <v>29976052.369999997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3">
        <v>6</v>
      </c>
      <c r="L309" s="21">
        <v>8696097.8399999999</v>
      </c>
      <c r="M309" s="21">
        <v>5138.55</v>
      </c>
      <c r="N309" s="21">
        <v>17781364.059999999</v>
      </c>
      <c r="O309" s="21">
        <v>0</v>
      </c>
      <c r="P309" s="21">
        <v>0</v>
      </c>
      <c r="Q309" s="21">
        <v>664.65200000000004</v>
      </c>
      <c r="R309" s="21">
        <v>2073147.13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217841.08</v>
      </c>
      <c r="AD309" s="21">
        <v>847602.26</v>
      </c>
      <c r="AE309" s="21">
        <v>360000</v>
      </c>
      <c r="AF309" s="50" t="s">
        <v>718</v>
      </c>
      <c r="AG309" s="50" t="s">
        <v>718</v>
      </c>
      <c r="AH309" s="64" t="s">
        <v>718</v>
      </c>
      <c r="AT309" s="12" t="e">
        <f t="shared" si="16"/>
        <v>#N/A</v>
      </c>
      <c r="BV309" s="69" t="b">
        <f>D309=(E309+F309+G309+H309+I309+L309+N309+P309+R309+T309+U309+V309+AA309+AB309+AC309+AD309+AE309)</f>
        <v>1</v>
      </c>
      <c r="BW309" s="49">
        <v>50473058.759999998</v>
      </c>
      <c r="BY309" s="49">
        <f>BW309-D309</f>
        <v>20497006.390000001</v>
      </c>
      <c r="CA309" s="12" t="e">
        <f t="shared" si="15"/>
        <v>#N/A</v>
      </c>
    </row>
    <row r="310" spans="1:79" ht="61.5" x14ac:dyDescent="0.85">
      <c r="A310" s="12">
        <v>1</v>
      </c>
      <c r="B310" s="45">
        <f>SUBTOTAL(103,$A$22:A310)</f>
        <v>275</v>
      </c>
      <c r="C310" s="15" t="s">
        <v>652</v>
      </c>
      <c r="D310" s="21">
        <v>95474.18</v>
      </c>
      <c r="E310" s="28">
        <v>0</v>
      </c>
      <c r="F310" s="28">
        <v>0</v>
      </c>
      <c r="G310" s="21">
        <v>0</v>
      </c>
      <c r="H310" s="28">
        <v>0</v>
      </c>
      <c r="I310" s="28">
        <v>0</v>
      </c>
      <c r="J310" s="28">
        <v>0</v>
      </c>
      <c r="K310" s="23">
        <v>0</v>
      </c>
      <c r="L310" s="21">
        <v>0</v>
      </c>
      <c r="M310" s="21">
        <v>0</v>
      </c>
      <c r="N310" s="21">
        <v>0</v>
      </c>
      <c r="O310" s="28">
        <v>0</v>
      </c>
      <c r="P310" s="28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9">
        <v>95474.18</v>
      </c>
      <c r="AE310" s="21">
        <v>0</v>
      </c>
      <c r="AF310" s="24">
        <v>2020</v>
      </c>
      <c r="AG310" s="24" t="s">
        <v>262</v>
      </c>
      <c r="AH310" s="24" t="s">
        <v>262</v>
      </c>
      <c r="AT310" s="12" t="e">
        <f t="shared" si="16"/>
        <v>#N/A</v>
      </c>
      <c r="BW310" s="49"/>
      <c r="CA310" s="12" t="e">
        <f t="shared" si="15"/>
        <v>#N/A</v>
      </c>
    </row>
    <row r="311" spans="1:79" ht="61.5" x14ac:dyDescent="0.85">
      <c r="A311" s="12">
        <v>1</v>
      </c>
      <c r="B311" s="45">
        <f>SUBTOTAL(103,$A$22:A311)</f>
        <v>276</v>
      </c>
      <c r="C311" s="15" t="s">
        <v>637</v>
      </c>
      <c r="D311" s="21">
        <v>6906704.6500000004</v>
      </c>
      <c r="E311" s="28">
        <v>0</v>
      </c>
      <c r="F311" s="28">
        <v>0</v>
      </c>
      <c r="G311" s="21">
        <v>0</v>
      </c>
      <c r="H311" s="28">
        <v>0</v>
      </c>
      <c r="I311" s="28">
        <v>0</v>
      </c>
      <c r="J311" s="28">
        <v>0</v>
      </c>
      <c r="K311" s="23">
        <v>0</v>
      </c>
      <c r="L311" s="21">
        <v>0</v>
      </c>
      <c r="M311" s="29">
        <v>1260</v>
      </c>
      <c r="N311" s="29">
        <v>6705665.3499999996</v>
      </c>
      <c r="O311" s="28">
        <v>0</v>
      </c>
      <c r="P311" s="28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9">
        <v>67894.86</v>
      </c>
      <c r="AD311" s="29">
        <v>133144.44</v>
      </c>
      <c r="AE311" s="21">
        <v>0</v>
      </c>
      <c r="AF311" s="24">
        <v>2020</v>
      </c>
      <c r="AG311" s="24">
        <v>2020</v>
      </c>
      <c r="AH311" s="25">
        <v>2020</v>
      </c>
      <c r="AT311" s="12" t="e">
        <f t="shared" si="16"/>
        <v>#N/A</v>
      </c>
      <c r="BW311" s="49"/>
      <c r="CA311" s="12" t="e">
        <f t="shared" si="15"/>
        <v>#N/A</v>
      </c>
    </row>
    <row r="312" spans="1:79" ht="61.5" x14ac:dyDescent="0.85">
      <c r="A312" s="12">
        <v>1</v>
      </c>
      <c r="B312" s="45">
        <f>SUBTOTAL(103,$A$22:A312)</f>
        <v>277</v>
      </c>
      <c r="C312" s="15" t="s">
        <v>632</v>
      </c>
      <c r="D312" s="21">
        <v>1582418.76</v>
      </c>
      <c r="E312" s="28">
        <v>0</v>
      </c>
      <c r="F312" s="28">
        <v>0</v>
      </c>
      <c r="G312" s="21">
        <v>0</v>
      </c>
      <c r="H312" s="28">
        <v>0</v>
      </c>
      <c r="I312" s="28">
        <v>0</v>
      </c>
      <c r="J312" s="28">
        <v>0</v>
      </c>
      <c r="K312" s="23">
        <v>0</v>
      </c>
      <c r="L312" s="21">
        <v>0</v>
      </c>
      <c r="M312" s="29">
        <v>740.9</v>
      </c>
      <c r="N312" s="29">
        <v>1479456.34</v>
      </c>
      <c r="O312" s="28">
        <v>0</v>
      </c>
      <c r="P312" s="28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29">
        <v>14979.5</v>
      </c>
      <c r="AD312" s="29">
        <v>87982.92</v>
      </c>
      <c r="AE312" s="21">
        <v>0</v>
      </c>
      <c r="AF312" s="24">
        <v>2020</v>
      </c>
      <c r="AG312" s="24">
        <v>2020</v>
      </c>
      <c r="AH312" s="25">
        <v>2020</v>
      </c>
      <c r="AT312" s="12" t="e">
        <f t="shared" si="16"/>
        <v>#N/A</v>
      </c>
      <c r="BW312" s="49"/>
      <c r="CA312" s="12" t="e">
        <f t="shared" si="15"/>
        <v>#N/A</v>
      </c>
    </row>
    <row r="313" spans="1:79" ht="61.5" x14ac:dyDescent="0.85">
      <c r="A313" s="12">
        <v>1</v>
      </c>
      <c r="B313" s="45">
        <f>SUBTOTAL(103,$A$22:A313)</f>
        <v>278</v>
      </c>
      <c r="C313" s="15" t="s">
        <v>633</v>
      </c>
      <c r="D313" s="21">
        <v>1494720.17</v>
      </c>
      <c r="E313" s="28">
        <v>0</v>
      </c>
      <c r="F313" s="28">
        <v>0</v>
      </c>
      <c r="G313" s="21">
        <v>0</v>
      </c>
      <c r="H313" s="28">
        <v>0</v>
      </c>
      <c r="I313" s="28">
        <v>0</v>
      </c>
      <c r="J313" s="28">
        <v>0</v>
      </c>
      <c r="K313" s="23">
        <v>0</v>
      </c>
      <c r="L313" s="21">
        <v>0</v>
      </c>
      <c r="M313" s="29">
        <v>787.1</v>
      </c>
      <c r="N313" s="29">
        <v>1392636.8</v>
      </c>
      <c r="O313" s="28">
        <v>0</v>
      </c>
      <c r="P313" s="28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9">
        <v>14100.45</v>
      </c>
      <c r="AD313" s="29">
        <v>87982.92</v>
      </c>
      <c r="AE313" s="21">
        <v>0</v>
      </c>
      <c r="AF313" s="24">
        <v>2020</v>
      </c>
      <c r="AG313" s="24">
        <v>2020</v>
      </c>
      <c r="AH313" s="25">
        <v>2020</v>
      </c>
      <c r="AT313" s="12" t="e">
        <f t="shared" si="16"/>
        <v>#N/A</v>
      </c>
      <c r="BW313" s="49"/>
      <c r="CA313" s="12">
        <f t="shared" si="15"/>
        <v>900</v>
      </c>
    </row>
    <row r="314" spans="1:79" ht="61.5" x14ac:dyDescent="0.85">
      <c r="A314" s="12">
        <v>1</v>
      </c>
      <c r="B314" s="45">
        <f>SUBTOTAL(103,$A$22:A314)</f>
        <v>279</v>
      </c>
      <c r="C314" s="15" t="s">
        <v>634</v>
      </c>
      <c r="D314" s="21">
        <v>1534580.28</v>
      </c>
      <c r="E314" s="28">
        <v>0</v>
      </c>
      <c r="F314" s="28">
        <v>0</v>
      </c>
      <c r="G314" s="21">
        <v>0</v>
      </c>
      <c r="H314" s="28">
        <v>0</v>
      </c>
      <c r="I314" s="28">
        <v>0</v>
      </c>
      <c r="J314" s="28">
        <v>0</v>
      </c>
      <c r="K314" s="23">
        <v>0</v>
      </c>
      <c r="L314" s="21">
        <v>0</v>
      </c>
      <c r="M314" s="29">
        <v>760.1</v>
      </c>
      <c r="N314" s="29">
        <v>1432097.37</v>
      </c>
      <c r="O314" s="28">
        <v>0</v>
      </c>
      <c r="P314" s="28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9">
        <v>14499.99</v>
      </c>
      <c r="AD314" s="29">
        <v>87982.92</v>
      </c>
      <c r="AE314" s="21">
        <v>0</v>
      </c>
      <c r="AF314" s="24">
        <v>2020</v>
      </c>
      <c r="AG314" s="24">
        <v>2020</v>
      </c>
      <c r="AH314" s="25">
        <v>2020</v>
      </c>
      <c r="AT314" s="12" t="e">
        <f t="shared" si="16"/>
        <v>#N/A</v>
      </c>
      <c r="BW314" s="49"/>
      <c r="CA314" s="12">
        <f t="shared" si="15"/>
        <v>900</v>
      </c>
    </row>
    <row r="315" spans="1:79" ht="61.5" x14ac:dyDescent="0.85">
      <c r="A315" s="12">
        <v>1</v>
      </c>
      <c r="B315" s="45">
        <f>SUBTOTAL(103,$A$22:A315)</f>
        <v>280</v>
      </c>
      <c r="C315" s="15" t="s">
        <v>627</v>
      </c>
      <c r="D315" s="21">
        <v>3346564.4</v>
      </c>
      <c r="E315" s="28">
        <v>0</v>
      </c>
      <c r="F315" s="28">
        <v>0</v>
      </c>
      <c r="G315" s="21">
        <v>0</v>
      </c>
      <c r="H315" s="28">
        <v>0</v>
      </c>
      <c r="I315" s="28">
        <v>0</v>
      </c>
      <c r="J315" s="28">
        <v>0</v>
      </c>
      <c r="K315" s="52">
        <v>2</v>
      </c>
      <c r="L315" s="21">
        <v>3270373.96</v>
      </c>
      <c r="M315" s="21">
        <v>0</v>
      </c>
      <c r="N315" s="21">
        <v>0</v>
      </c>
      <c r="O315" s="28">
        <v>0</v>
      </c>
      <c r="P315" s="28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9">
        <v>76190.44</v>
      </c>
      <c r="AE315" s="21">
        <v>0</v>
      </c>
      <c r="AF315" s="24">
        <v>2020</v>
      </c>
      <c r="AG315" s="24">
        <v>2020</v>
      </c>
      <c r="AH315" s="25" t="s">
        <v>262</v>
      </c>
      <c r="AT315" s="12" t="e">
        <f t="shared" si="16"/>
        <v>#N/A</v>
      </c>
      <c r="BW315" s="49"/>
      <c r="CA315" s="12" t="e">
        <f t="shared" si="15"/>
        <v>#N/A</v>
      </c>
    </row>
    <row r="316" spans="1:79" ht="61.5" x14ac:dyDescent="0.85">
      <c r="A316" s="12">
        <v>1</v>
      </c>
      <c r="B316" s="45">
        <f>SUBTOTAL(103,$A$22:A316)</f>
        <v>281</v>
      </c>
      <c r="C316" s="15" t="s">
        <v>639</v>
      </c>
      <c r="D316" s="21">
        <v>101554.75</v>
      </c>
      <c r="E316" s="28">
        <v>0</v>
      </c>
      <c r="F316" s="28">
        <v>0</v>
      </c>
      <c r="G316" s="21">
        <v>0</v>
      </c>
      <c r="H316" s="28">
        <v>0</v>
      </c>
      <c r="I316" s="28">
        <v>0</v>
      </c>
      <c r="J316" s="28">
        <v>0</v>
      </c>
      <c r="K316" s="23">
        <v>0</v>
      </c>
      <c r="L316" s="21">
        <v>0</v>
      </c>
      <c r="M316" s="21">
        <v>0</v>
      </c>
      <c r="N316" s="21">
        <v>0</v>
      </c>
      <c r="O316" s="28">
        <v>0</v>
      </c>
      <c r="P316" s="28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9">
        <v>101554.75</v>
      </c>
      <c r="AE316" s="21">
        <v>0</v>
      </c>
      <c r="AF316" s="24">
        <v>2020</v>
      </c>
      <c r="AG316" s="25" t="s">
        <v>262</v>
      </c>
      <c r="AH316" s="25" t="s">
        <v>262</v>
      </c>
      <c r="AT316" s="12" t="e">
        <f t="shared" si="16"/>
        <v>#N/A</v>
      </c>
      <c r="BW316" s="49"/>
      <c r="CA316" s="12" t="e">
        <f t="shared" si="15"/>
        <v>#N/A</v>
      </c>
    </row>
    <row r="317" spans="1:79" ht="61.5" x14ac:dyDescent="0.85">
      <c r="A317" s="12">
        <v>1</v>
      </c>
      <c r="B317" s="45">
        <f>SUBTOTAL(103,$A$22:A317)</f>
        <v>282</v>
      </c>
      <c r="C317" s="15" t="s">
        <v>628</v>
      </c>
      <c r="D317" s="21">
        <v>104089.37</v>
      </c>
      <c r="E317" s="28">
        <v>0</v>
      </c>
      <c r="F317" s="28">
        <v>0</v>
      </c>
      <c r="G317" s="21">
        <v>0</v>
      </c>
      <c r="H317" s="28">
        <v>0</v>
      </c>
      <c r="I317" s="28">
        <v>0</v>
      </c>
      <c r="J317" s="28">
        <v>0</v>
      </c>
      <c r="K317" s="23">
        <v>0</v>
      </c>
      <c r="L317" s="21">
        <v>0</v>
      </c>
      <c r="M317" s="21">
        <v>0</v>
      </c>
      <c r="N317" s="21">
        <v>0</v>
      </c>
      <c r="O317" s="28">
        <v>0</v>
      </c>
      <c r="P317" s="28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9">
        <v>104089.37</v>
      </c>
      <c r="AE317" s="21">
        <v>0</v>
      </c>
      <c r="AF317" s="24">
        <v>2020</v>
      </c>
      <c r="AG317" s="25" t="s">
        <v>262</v>
      </c>
      <c r="AH317" s="25" t="s">
        <v>262</v>
      </c>
      <c r="AT317" s="12" t="e">
        <f t="shared" si="16"/>
        <v>#N/A</v>
      </c>
      <c r="BW317" s="49"/>
      <c r="CA317" s="12" t="e">
        <f t="shared" si="15"/>
        <v>#N/A</v>
      </c>
    </row>
    <row r="318" spans="1:79" ht="61.5" x14ac:dyDescent="0.85">
      <c r="A318" s="12">
        <v>1</v>
      </c>
      <c r="B318" s="45">
        <f>SUBTOTAL(103,$A$22:A318)</f>
        <v>283</v>
      </c>
      <c r="C318" s="15" t="s">
        <v>1155</v>
      </c>
      <c r="D318" s="21">
        <v>4230013.1300000008</v>
      </c>
      <c r="E318" s="28">
        <v>0</v>
      </c>
      <c r="F318" s="28">
        <v>0</v>
      </c>
      <c r="G318" s="21">
        <v>0</v>
      </c>
      <c r="H318" s="28">
        <v>0</v>
      </c>
      <c r="I318" s="28">
        <v>0</v>
      </c>
      <c r="J318" s="28">
        <v>0</v>
      </c>
      <c r="K318" s="23">
        <v>0</v>
      </c>
      <c r="L318" s="21">
        <v>0</v>
      </c>
      <c r="M318" s="29">
        <v>953.5</v>
      </c>
      <c r="N318" s="29">
        <v>4069118.49</v>
      </c>
      <c r="O318" s="28">
        <v>0</v>
      </c>
      <c r="P318" s="28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  <c r="AC318" s="29">
        <v>40894.639999999999</v>
      </c>
      <c r="AD318" s="21">
        <v>0</v>
      </c>
      <c r="AE318" s="21">
        <v>120000</v>
      </c>
      <c r="AF318" s="24" t="s">
        <v>262</v>
      </c>
      <c r="AG318" s="24">
        <v>2020</v>
      </c>
      <c r="AH318" s="25">
        <v>2020</v>
      </c>
      <c r="BW318" s="49"/>
      <c r="CA318" s="12">
        <f t="shared" si="15"/>
        <v>953.5</v>
      </c>
    </row>
    <row r="319" spans="1:79" ht="61.5" x14ac:dyDescent="0.85">
      <c r="A319" s="12">
        <v>1</v>
      </c>
      <c r="B319" s="45">
        <f>SUBTOTAL(103,$A$22:A319)</f>
        <v>284</v>
      </c>
      <c r="C319" s="15" t="s">
        <v>1160</v>
      </c>
      <c r="D319" s="21">
        <v>5425723.8799999999</v>
      </c>
      <c r="E319" s="28">
        <v>0</v>
      </c>
      <c r="F319" s="28">
        <v>0</v>
      </c>
      <c r="G319" s="21">
        <v>0</v>
      </c>
      <c r="H319" s="28">
        <v>0</v>
      </c>
      <c r="I319" s="28">
        <v>0</v>
      </c>
      <c r="J319" s="28">
        <v>0</v>
      </c>
      <c r="K319" s="253">
        <v>4</v>
      </c>
      <c r="L319" s="29">
        <v>5425723.8799999999</v>
      </c>
      <c r="M319" s="21">
        <v>0</v>
      </c>
      <c r="N319" s="21">
        <v>0</v>
      </c>
      <c r="O319" s="28">
        <v>0</v>
      </c>
      <c r="P319" s="28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4" t="s">
        <v>262</v>
      </c>
      <c r="AG319" s="24">
        <v>2020</v>
      </c>
      <c r="AH319" s="25" t="s">
        <v>262</v>
      </c>
      <c r="BW319" s="49"/>
      <c r="CA319" s="12" t="e">
        <f t="shared" si="15"/>
        <v>#N/A</v>
      </c>
    </row>
    <row r="320" spans="1:79" ht="61.5" x14ac:dyDescent="0.85">
      <c r="A320" s="12">
        <v>1</v>
      </c>
      <c r="B320" s="45">
        <f>SUBTOTAL(103,$A$22:A320)</f>
        <v>285</v>
      </c>
      <c r="C320" s="15" t="s">
        <v>1161</v>
      </c>
      <c r="D320" s="21">
        <v>839027.99</v>
      </c>
      <c r="E320" s="28">
        <v>0</v>
      </c>
      <c r="F320" s="28">
        <v>0</v>
      </c>
      <c r="G320" s="21">
        <v>0</v>
      </c>
      <c r="H320" s="28">
        <v>0</v>
      </c>
      <c r="I320" s="28">
        <v>0</v>
      </c>
      <c r="J320" s="28">
        <v>0</v>
      </c>
      <c r="K320" s="23">
        <v>0</v>
      </c>
      <c r="L320" s="21">
        <v>0</v>
      </c>
      <c r="M320" s="21">
        <v>0</v>
      </c>
      <c r="N320" s="21">
        <v>0</v>
      </c>
      <c r="O320" s="28">
        <v>0</v>
      </c>
      <c r="P320" s="28">
        <v>0</v>
      </c>
      <c r="Q320" s="29">
        <v>273.98200000000003</v>
      </c>
      <c r="R320" s="29">
        <v>826689.65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9">
        <v>12338.34</v>
      </c>
      <c r="AD320" s="21">
        <v>0</v>
      </c>
      <c r="AE320" s="21">
        <v>0</v>
      </c>
      <c r="AF320" s="24" t="s">
        <v>262</v>
      </c>
      <c r="AG320" s="24">
        <v>2020</v>
      </c>
      <c r="AH320" s="25">
        <v>2020</v>
      </c>
      <c r="BW320" s="49"/>
      <c r="CA320" s="12" t="e">
        <f t="shared" si="15"/>
        <v>#N/A</v>
      </c>
    </row>
    <row r="321" spans="1:79" ht="61.5" x14ac:dyDescent="0.85">
      <c r="A321" s="12">
        <v>1</v>
      </c>
      <c r="B321" s="45">
        <f>SUBTOTAL(103,$A$22:A321)</f>
        <v>286</v>
      </c>
      <c r="C321" s="15" t="s">
        <v>1162</v>
      </c>
      <c r="D321" s="21">
        <v>1265060.8599999999</v>
      </c>
      <c r="E321" s="28">
        <v>0</v>
      </c>
      <c r="F321" s="28">
        <v>0</v>
      </c>
      <c r="G321" s="21">
        <v>0</v>
      </c>
      <c r="H321" s="28">
        <v>0</v>
      </c>
      <c r="I321" s="28">
        <v>0</v>
      </c>
      <c r="J321" s="28">
        <v>0</v>
      </c>
      <c r="K321" s="23">
        <v>0</v>
      </c>
      <c r="L321" s="21">
        <v>0</v>
      </c>
      <c r="M321" s="21">
        <v>0</v>
      </c>
      <c r="N321" s="21">
        <v>0</v>
      </c>
      <c r="O321" s="28">
        <v>0</v>
      </c>
      <c r="P321" s="28">
        <v>0</v>
      </c>
      <c r="Q321" s="29">
        <v>390.67</v>
      </c>
      <c r="R321" s="29">
        <v>1246457.48</v>
      </c>
      <c r="S321" s="21">
        <v>0</v>
      </c>
      <c r="T321" s="21">
        <v>0</v>
      </c>
      <c r="U321" s="21">
        <v>0</v>
      </c>
      <c r="V321" s="21">
        <v>0</v>
      </c>
      <c r="W321" s="21">
        <v>0</v>
      </c>
      <c r="X321" s="21">
        <v>0</v>
      </c>
      <c r="Y321" s="21">
        <v>0</v>
      </c>
      <c r="Z321" s="21">
        <v>0</v>
      </c>
      <c r="AA321" s="21">
        <v>0</v>
      </c>
      <c r="AB321" s="21">
        <v>0</v>
      </c>
      <c r="AC321" s="29">
        <v>18603.38</v>
      </c>
      <c r="AD321" s="21">
        <v>0</v>
      </c>
      <c r="AE321" s="21">
        <v>0</v>
      </c>
      <c r="AF321" s="24" t="s">
        <v>262</v>
      </c>
      <c r="AG321" s="24">
        <v>2020</v>
      </c>
      <c r="AH321" s="25">
        <v>2020</v>
      </c>
      <c r="BW321" s="49"/>
      <c r="CA321" s="12" t="e">
        <f t="shared" si="15"/>
        <v>#N/A</v>
      </c>
    </row>
    <row r="322" spans="1:79" ht="61.5" x14ac:dyDescent="0.85">
      <c r="A322" s="12">
        <v>1</v>
      </c>
      <c r="B322" s="45">
        <f>SUBTOTAL(103,$A$22:A322)</f>
        <v>287</v>
      </c>
      <c r="C322" s="15" t="s">
        <v>1163</v>
      </c>
      <c r="D322" s="21">
        <v>73200.320000000007</v>
      </c>
      <c r="E322" s="28">
        <v>0</v>
      </c>
      <c r="F322" s="28">
        <v>0</v>
      </c>
      <c r="G322" s="21">
        <v>0</v>
      </c>
      <c r="H322" s="28">
        <v>0</v>
      </c>
      <c r="I322" s="28">
        <v>0</v>
      </c>
      <c r="J322" s="28">
        <v>0</v>
      </c>
      <c r="K322" s="23">
        <v>0</v>
      </c>
      <c r="L322" s="21">
        <v>0</v>
      </c>
      <c r="M322" s="21">
        <v>0</v>
      </c>
      <c r="N322" s="21">
        <v>0</v>
      </c>
      <c r="O322" s="28">
        <v>0</v>
      </c>
      <c r="P322" s="28">
        <v>0</v>
      </c>
      <c r="Q322" s="21">
        <v>0</v>
      </c>
      <c r="R322" s="21">
        <v>0</v>
      </c>
      <c r="S322" s="21">
        <v>0</v>
      </c>
      <c r="T322" s="21">
        <v>0</v>
      </c>
      <c r="U322" s="21">
        <v>0</v>
      </c>
      <c r="V322" s="21">
        <v>0</v>
      </c>
      <c r="W322" s="21">
        <v>0</v>
      </c>
      <c r="X322" s="21">
        <v>0</v>
      </c>
      <c r="Y322" s="21">
        <v>0</v>
      </c>
      <c r="Z322" s="21">
        <v>0</v>
      </c>
      <c r="AA322" s="21">
        <v>0</v>
      </c>
      <c r="AB322" s="21">
        <v>0</v>
      </c>
      <c r="AC322" s="21">
        <v>0</v>
      </c>
      <c r="AD322" s="29">
        <v>73200.320000000007</v>
      </c>
      <c r="AE322" s="21">
        <v>0</v>
      </c>
      <c r="AF322" s="24">
        <v>2020</v>
      </c>
      <c r="AG322" s="25" t="s">
        <v>262</v>
      </c>
      <c r="AH322" s="25" t="s">
        <v>262</v>
      </c>
      <c r="BW322" s="49"/>
      <c r="CA322" s="12">
        <f t="shared" si="15"/>
        <v>738.92</v>
      </c>
    </row>
    <row r="323" spans="1:79" ht="61.5" x14ac:dyDescent="0.85">
      <c r="A323" s="12">
        <v>1</v>
      </c>
      <c r="B323" s="45">
        <f>SUBTOTAL(103,$A$22:A323)</f>
        <v>288</v>
      </c>
      <c r="C323" s="15" t="s">
        <v>1489</v>
      </c>
      <c r="D323" s="21">
        <v>1322373.3</v>
      </c>
      <c r="E323" s="28">
        <v>0</v>
      </c>
      <c r="F323" s="28">
        <v>0</v>
      </c>
      <c r="G323" s="21">
        <v>0</v>
      </c>
      <c r="H323" s="28">
        <v>0</v>
      </c>
      <c r="I323" s="28">
        <v>0</v>
      </c>
      <c r="J323" s="28">
        <v>0</v>
      </c>
      <c r="K323" s="23">
        <v>0</v>
      </c>
      <c r="L323" s="21">
        <v>0</v>
      </c>
      <c r="M323" s="29">
        <v>292.45</v>
      </c>
      <c r="N323" s="29">
        <v>1190409.68</v>
      </c>
      <c r="O323" s="28">
        <v>0</v>
      </c>
      <c r="P323" s="28">
        <v>0</v>
      </c>
      <c r="Q323" s="21">
        <v>0</v>
      </c>
      <c r="R323" s="21">
        <v>0</v>
      </c>
      <c r="S323" s="21">
        <v>0</v>
      </c>
      <c r="T323" s="21">
        <v>0</v>
      </c>
      <c r="U323" s="21">
        <v>0</v>
      </c>
      <c r="V323" s="21">
        <v>0</v>
      </c>
      <c r="W323" s="21">
        <v>0</v>
      </c>
      <c r="X323" s="21">
        <v>0</v>
      </c>
      <c r="Y323" s="21">
        <v>0</v>
      </c>
      <c r="Z323" s="21">
        <v>0</v>
      </c>
      <c r="AA323" s="21">
        <v>0</v>
      </c>
      <c r="AB323" s="21">
        <v>0</v>
      </c>
      <c r="AC323" s="29">
        <v>11963.62</v>
      </c>
      <c r="AD323" s="21">
        <v>0</v>
      </c>
      <c r="AE323" s="21">
        <v>120000</v>
      </c>
      <c r="AF323" s="24" t="s">
        <v>262</v>
      </c>
      <c r="AG323" s="24">
        <v>2020</v>
      </c>
      <c r="AH323" s="25">
        <v>2020</v>
      </c>
      <c r="BW323" s="49"/>
      <c r="CA323" s="12">
        <f t="shared" si="15"/>
        <v>275.39999999999998</v>
      </c>
    </row>
    <row r="324" spans="1:79" ht="61.5" x14ac:dyDescent="0.85">
      <c r="A324" s="12">
        <v>1</v>
      </c>
      <c r="B324" s="45">
        <f>SUBTOTAL(103,$A$22:A324)</f>
        <v>289</v>
      </c>
      <c r="C324" s="15" t="s">
        <v>1499</v>
      </c>
      <c r="D324" s="21">
        <v>1654546.33</v>
      </c>
      <c r="E324" s="28">
        <v>0</v>
      </c>
      <c r="F324" s="28">
        <v>0</v>
      </c>
      <c r="G324" s="21">
        <v>0</v>
      </c>
      <c r="H324" s="28">
        <v>0</v>
      </c>
      <c r="I324" s="28">
        <v>0</v>
      </c>
      <c r="J324" s="28">
        <v>0</v>
      </c>
      <c r="K324" s="23">
        <v>0</v>
      </c>
      <c r="L324" s="21">
        <v>0</v>
      </c>
      <c r="M324" s="29">
        <v>344.5</v>
      </c>
      <c r="N324" s="29">
        <v>1511980.03</v>
      </c>
      <c r="O324" s="28">
        <v>0</v>
      </c>
      <c r="P324" s="28">
        <v>0</v>
      </c>
      <c r="Q324" s="21">
        <v>0</v>
      </c>
      <c r="R324" s="21">
        <v>0</v>
      </c>
      <c r="S324" s="21">
        <v>0</v>
      </c>
      <c r="T324" s="21">
        <v>0</v>
      </c>
      <c r="U324" s="21">
        <v>0</v>
      </c>
      <c r="V324" s="21">
        <v>0</v>
      </c>
      <c r="W324" s="21">
        <v>0</v>
      </c>
      <c r="X324" s="21">
        <v>0</v>
      </c>
      <c r="Y324" s="21">
        <v>0</v>
      </c>
      <c r="Z324" s="21">
        <v>0</v>
      </c>
      <c r="AA324" s="21">
        <v>0</v>
      </c>
      <c r="AB324" s="21">
        <v>0</v>
      </c>
      <c r="AC324" s="21">
        <v>22566.3</v>
      </c>
      <c r="AD324" s="21">
        <v>0</v>
      </c>
      <c r="AE324" s="21">
        <v>120000</v>
      </c>
      <c r="AF324" s="24" t="s">
        <v>262</v>
      </c>
      <c r="AG324" s="24">
        <v>2020</v>
      </c>
      <c r="AH324" s="25">
        <v>2020</v>
      </c>
      <c r="BW324" s="49"/>
      <c r="CA324" s="12">
        <f t="shared" si="15"/>
        <v>344.5</v>
      </c>
    </row>
    <row r="325" spans="1:79" ht="61.5" x14ac:dyDescent="0.85">
      <c r="B325" s="15" t="s">
        <v>791</v>
      </c>
      <c r="C325" s="257"/>
      <c r="D325" s="258">
        <v>22830689.180000003</v>
      </c>
      <c r="E325" s="21">
        <v>0</v>
      </c>
      <c r="F325" s="21">
        <v>0</v>
      </c>
      <c r="G325" s="21">
        <v>0</v>
      </c>
      <c r="H325" s="21">
        <v>0</v>
      </c>
      <c r="I325" s="21">
        <v>2268467.9300000002</v>
      </c>
      <c r="J325" s="21">
        <v>0</v>
      </c>
      <c r="K325" s="23">
        <v>0</v>
      </c>
      <c r="L325" s="21">
        <v>0</v>
      </c>
      <c r="M325" s="21">
        <v>3653.92</v>
      </c>
      <c r="N325" s="21">
        <v>14137054.039999999</v>
      </c>
      <c r="O325" s="21">
        <v>0</v>
      </c>
      <c r="P325" s="21">
        <v>0</v>
      </c>
      <c r="Q325" s="21">
        <v>1413.88</v>
      </c>
      <c r="R325" s="21">
        <v>5539556.1299999999</v>
      </c>
      <c r="S325" s="21">
        <v>0</v>
      </c>
      <c r="T325" s="21">
        <v>0</v>
      </c>
      <c r="U325" s="21">
        <v>0</v>
      </c>
      <c r="V325" s="21">
        <v>0</v>
      </c>
      <c r="W325" s="21">
        <v>0</v>
      </c>
      <c r="X325" s="21">
        <v>0</v>
      </c>
      <c r="Y325" s="21">
        <v>0</v>
      </c>
      <c r="Z325" s="21">
        <v>0</v>
      </c>
      <c r="AA325" s="21">
        <v>0</v>
      </c>
      <c r="AB325" s="21">
        <v>0</v>
      </c>
      <c r="AC325" s="21">
        <v>257422.68000000005</v>
      </c>
      <c r="AD325" s="21">
        <v>508188.39999999997</v>
      </c>
      <c r="AE325" s="21">
        <v>120000</v>
      </c>
      <c r="AF325" s="50" t="s">
        <v>718</v>
      </c>
      <c r="AG325" s="50" t="s">
        <v>718</v>
      </c>
      <c r="AH325" s="64" t="s">
        <v>718</v>
      </c>
      <c r="AT325" s="12" t="e">
        <f t="shared" ref="AT325:AT331" si="17">VLOOKUP(C325,AW:AX,2,FALSE)</f>
        <v>#N/A</v>
      </c>
      <c r="BV325" s="69" t="b">
        <f>D325=(E325+F325+G325+H325+I325+L325+N325+P325+R325+T325+U325+V325+AA325+AB325+AC325+AD325+AE325)</f>
        <v>1</v>
      </c>
      <c r="BW325" s="49">
        <v>38859598.050000004</v>
      </c>
      <c r="BY325" s="49">
        <f>BW325-D325</f>
        <v>16028908.870000001</v>
      </c>
      <c r="CA325" s="12" t="e">
        <f t="shared" si="15"/>
        <v>#N/A</v>
      </c>
    </row>
    <row r="326" spans="1:79" ht="61.5" x14ac:dyDescent="0.85">
      <c r="A326" s="12">
        <v>1</v>
      </c>
      <c r="B326" s="45">
        <f>SUBTOTAL(103,$A$22:A326)</f>
        <v>290</v>
      </c>
      <c r="C326" s="15" t="s">
        <v>225</v>
      </c>
      <c r="D326" s="21">
        <v>1413561.06</v>
      </c>
      <c r="E326" s="21">
        <v>0</v>
      </c>
      <c r="F326" s="21">
        <v>0</v>
      </c>
      <c r="G326" s="21">
        <v>0</v>
      </c>
      <c r="H326" s="21">
        <v>0</v>
      </c>
      <c r="I326" s="21">
        <v>0</v>
      </c>
      <c r="J326" s="21">
        <v>0</v>
      </c>
      <c r="K326" s="23">
        <v>0</v>
      </c>
      <c r="L326" s="21">
        <v>0</v>
      </c>
      <c r="M326" s="29">
        <v>343</v>
      </c>
      <c r="N326" s="29">
        <v>1339821.01</v>
      </c>
      <c r="O326" s="21">
        <v>0</v>
      </c>
      <c r="P326" s="21">
        <v>0</v>
      </c>
      <c r="Q326" s="21">
        <v>0</v>
      </c>
      <c r="R326" s="21">
        <v>0</v>
      </c>
      <c r="S326" s="21">
        <v>0</v>
      </c>
      <c r="T326" s="21">
        <v>0</v>
      </c>
      <c r="U326" s="21">
        <v>0</v>
      </c>
      <c r="V326" s="21">
        <v>0</v>
      </c>
      <c r="W326" s="21">
        <v>0</v>
      </c>
      <c r="X326" s="21">
        <v>0</v>
      </c>
      <c r="Y326" s="21">
        <v>0</v>
      </c>
      <c r="Z326" s="21">
        <v>0</v>
      </c>
      <c r="AA326" s="21">
        <v>0</v>
      </c>
      <c r="AB326" s="21">
        <v>0</v>
      </c>
      <c r="AC326" s="29">
        <v>13565.69</v>
      </c>
      <c r="AD326" s="104">
        <v>60174.36</v>
      </c>
      <c r="AE326" s="21">
        <v>0</v>
      </c>
      <c r="AF326" s="24">
        <v>2020</v>
      </c>
      <c r="AG326" s="24">
        <v>2020</v>
      </c>
      <c r="AH326" s="25">
        <v>2020</v>
      </c>
      <c r="AT326" s="12" t="e">
        <f t="shared" si="17"/>
        <v>#N/A</v>
      </c>
      <c r="BW326" s="49"/>
      <c r="CA326" s="12" t="e">
        <f t="shared" si="15"/>
        <v>#N/A</v>
      </c>
    </row>
    <row r="327" spans="1:79" ht="61.5" x14ac:dyDescent="0.85">
      <c r="A327" s="12">
        <v>1</v>
      </c>
      <c r="B327" s="45">
        <f>SUBTOTAL(103,$A$22:A327)</f>
        <v>291</v>
      </c>
      <c r="C327" s="15" t="s">
        <v>227</v>
      </c>
      <c r="D327" s="21">
        <v>75889.97</v>
      </c>
      <c r="E327" s="21">
        <v>0</v>
      </c>
      <c r="F327" s="21">
        <v>0</v>
      </c>
      <c r="G327" s="21">
        <v>0</v>
      </c>
      <c r="H327" s="21">
        <v>0</v>
      </c>
      <c r="I327" s="21">
        <v>0</v>
      </c>
      <c r="J327" s="21">
        <v>0</v>
      </c>
      <c r="K327" s="23">
        <v>0</v>
      </c>
      <c r="L327" s="21">
        <v>0</v>
      </c>
      <c r="M327" s="21">
        <v>0</v>
      </c>
      <c r="N327" s="21">
        <v>0</v>
      </c>
      <c r="O327" s="21">
        <v>0</v>
      </c>
      <c r="P327" s="21">
        <v>0</v>
      </c>
      <c r="Q327" s="21">
        <v>0</v>
      </c>
      <c r="R327" s="21">
        <v>0</v>
      </c>
      <c r="S327" s="21">
        <v>0</v>
      </c>
      <c r="T327" s="21">
        <v>0</v>
      </c>
      <c r="U327" s="21">
        <v>0</v>
      </c>
      <c r="V327" s="21">
        <v>0</v>
      </c>
      <c r="W327" s="21">
        <v>0</v>
      </c>
      <c r="X327" s="21">
        <v>0</v>
      </c>
      <c r="Y327" s="21">
        <v>0</v>
      </c>
      <c r="Z327" s="21">
        <v>0</v>
      </c>
      <c r="AA327" s="21">
        <v>0</v>
      </c>
      <c r="AB327" s="21">
        <v>0</v>
      </c>
      <c r="AC327" s="21">
        <v>0</v>
      </c>
      <c r="AD327" s="21">
        <v>75889.97</v>
      </c>
      <c r="AE327" s="21">
        <v>0</v>
      </c>
      <c r="AF327" s="24">
        <v>2020</v>
      </c>
      <c r="AG327" s="25" t="s">
        <v>262</v>
      </c>
      <c r="AH327" s="25" t="s">
        <v>262</v>
      </c>
      <c r="AT327" s="12" t="e">
        <f t="shared" si="17"/>
        <v>#N/A</v>
      </c>
      <c r="BW327" s="49"/>
      <c r="CA327" s="12" t="e">
        <f t="shared" si="15"/>
        <v>#N/A</v>
      </c>
    </row>
    <row r="328" spans="1:79" ht="61.5" x14ac:dyDescent="0.85">
      <c r="A328" s="12">
        <v>1</v>
      </c>
      <c r="B328" s="45">
        <f>SUBTOTAL(103,$A$22:A328)</f>
        <v>292</v>
      </c>
      <c r="C328" s="15" t="s">
        <v>230</v>
      </c>
      <c r="D328" s="21">
        <v>1769883.07</v>
      </c>
      <c r="E328" s="21">
        <v>0</v>
      </c>
      <c r="F328" s="21">
        <v>0</v>
      </c>
      <c r="G328" s="21">
        <v>0</v>
      </c>
      <c r="H328" s="21">
        <v>0</v>
      </c>
      <c r="I328" s="21">
        <v>0</v>
      </c>
      <c r="J328" s="21">
        <v>0</v>
      </c>
      <c r="K328" s="23">
        <v>0</v>
      </c>
      <c r="L328" s="21">
        <v>0</v>
      </c>
      <c r="M328" s="29">
        <v>489.14</v>
      </c>
      <c r="N328" s="29">
        <v>1682950.22</v>
      </c>
      <c r="O328" s="21">
        <v>0</v>
      </c>
      <c r="P328" s="21">
        <v>0</v>
      </c>
      <c r="Q328" s="21">
        <v>0</v>
      </c>
      <c r="R328" s="21">
        <v>0</v>
      </c>
      <c r="S328" s="21">
        <v>0</v>
      </c>
      <c r="T328" s="21">
        <v>0</v>
      </c>
      <c r="U328" s="21">
        <v>0</v>
      </c>
      <c r="V328" s="21">
        <v>0</v>
      </c>
      <c r="W328" s="21">
        <v>0</v>
      </c>
      <c r="X328" s="21">
        <v>0</v>
      </c>
      <c r="Y328" s="21">
        <v>0</v>
      </c>
      <c r="Z328" s="21">
        <v>0</v>
      </c>
      <c r="AA328" s="21">
        <v>0</v>
      </c>
      <c r="AB328" s="21">
        <v>0</v>
      </c>
      <c r="AC328" s="21">
        <v>17039.87</v>
      </c>
      <c r="AD328" s="104">
        <v>69892.98</v>
      </c>
      <c r="AE328" s="21">
        <v>0</v>
      </c>
      <c r="AF328" s="24">
        <v>2020</v>
      </c>
      <c r="AG328" s="24">
        <v>2020</v>
      </c>
      <c r="AH328" s="25">
        <v>2020</v>
      </c>
      <c r="AT328" s="12" t="e">
        <f t="shared" si="17"/>
        <v>#N/A</v>
      </c>
      <c r="BW328" s="49"/>
      <c r="CA328" s="12" t="e">
        <f t="shared" si="15"/>
        <v>#N/A</v>
      </c>
    </row>
    <row r="329" spans="1:79" ht="61.5" x14ac:dyDescent="0.85">
      <c r="A329" s="12">
        <v>1</v>
      </c>
      <c r="B329" s="45">
        <f>SUBTOTAL(103,$A$22:A329)</f>
        <v>293</v>
      </c>
      <c r="C329" s="15" t="s">
        <v>231</v>
      </c>
      <c r="D329" s="21">
        <v>48252.34</v>
      </c>
      <c r="E329" s="21">
        <v>0</v>
      </c>
      <c r="F329" s="21">
        <v>0</v>
      </c>
      <c r="G329" s="21">
        <v>0</v>
      </c>
      <c r="H329" s="21">
        <v>0</v>
      </c>
      <c r="I329" s="21">
        <v>0</v>
      </c>
      <c r="J329" s="21">
        <v>0</v>
      </c>
      <c r="K329" s="23">
        <v>0</v>
      </c>
      <c r="L329" s="21">
        <v>0</v>
      </c>
      <c r="M329" s="21">
        <v>0</v>
      </c>
      <c r="N329" s="21">
        <v>0</v>
      </c>
      <c r="O329" s="21">
        <v>0</v>
      </c>
      <c r="P329" s="21">
        <v>0</v>
      </c>
      <c r="Q329" s="21">
        <v>0</v>
      </c>
      <c r="R329" s="21">
        <v>0</v>
      </c>
      <c r="S329" s="21">
        <v>0</v>
      </c>
      <c r="T329" s="21">
        <v>0</v>
      </c>
      <c r="U329" s="21">
        <v>0</v>
      </c>
      <c r="V329" s="21">
        <v>0</v>
      </c>
      <c r="W329" s="21">
        <v>0</v>
      </c>
      <c r="X329" s="21">
        <v>0</v>
      </c>
      <c r="Y329" s="21">
        <v>0</v>
      </c>
      <c r="Z329" s="21">
        <v>0</v>
      </c>
      <c r="AA329" s="21">
        <v>0</v>
      </c>
      <c r="AB329" s="21">
        <v>0</v>
      </c>
      <c r="AC329" s="21">
        <v>0</v>
      </c>
      <c r="AD329" s="29">
        <v>48252.34</v>
      </c>
      <c r="AE329" s="21">
        <v>0</v>
      </c>
      <c r="AF329" s="24">
        <v>2020</v>
      </c>
      <c r="AG329" s="25" t="s">
        <v>262</v>
      </c>
      <c r="AH329" s="25" t="s">
        <v>262</v>
      </c>
      <c r="AT329" s="12" t="e">
        <f t="shared" si="17"/>
        <v>#N/A</v>
      </c>
      <c r="BW329" s="49"/>
      <c r="CA329" s="12" t="e">
        <f t="shared" si="15"/>
        <v>#N/A</v>
      </c>
    </row>
    <row r="330" spans="1:79" ht="61.5" x14ac:dyDescent="0.85">
      <c r="A330" s="12">
        <v>1</v>
      </c>
      <c r="B330" s="45">
        <f>SUBTOTAL(103,$A$22:A330)</f>
        <v>294</v>
      </c>
      <c r="C330" s="15" t="s">
        <v>226</v>
      </c>
      <c r="D330" s="21">
        <v>1361877.77</v>
      </c>
      <c r="E330" s="21">
        <v>0</v>
      </c>
      <c r="F330" s="21">
        <v>0</v>
      </c>
      <c r="G330" s="21">
        <v>0</v>
      </c>
      <c r="H330" s="21">
        <v>0</v>
      </c>
      <c r="I330" s="21">
        <v>0</v>
      </c>
      <c r="J330" s="21">
        <v>0</v>
      </c>
      <c r="K330" s="23">
        <v>0</v>
      </c>
      <c r="L330" s="21">
        <v>0</v>
      </c>
      <c r="M330" s="29">
        <v>296.32</v>
      </c>
      <c r="N330" s="29">
        <v>1291319.8999999999</v>
      </c>
      <c r="O330" s="21">
        <v>0</v>
      </c>
      <c r="P330" s="21">
        <v>0</v>
      </c>
      <c r="Q330" s="21">
        <v>0</v>
      </c>
      <c r="R330" s="21">
        <v>0</v>
      </c>
      <c r="S330" s="21">
        <v>0</v>
      </c>
      <c r="T330" s="21">
        <v>0</v>
      </c>
      <c r="U330" s="21">
        <v>0</v>
      </c>
      <c r="V330" s="21">
        <v>0</v>
      </c>
      <c r="W330" s="21">
        <v>0</v>
      </c>
      <c r="X330" s="21">
        <v>0</v>
      </c>
      <c r="Y330" s="21">
        <v>0</v>
      </c>
      <c r="Z330" s="21">
        <v>0</v>
      </c>
      <c r="AA330" s="21">
        <v>0</v>
      </c>
      <c r="AB330" s="21">
        <v>0</v>
      </c>
      <c r="AC330" s="29">
        <v>13074.61</v>
      </c>
      <c r="AD330" s="104">
        <v>57483.26</v>
      </c>
      <c r="AE330" s="21">
        <v>0</v>
      </c>
      <c r="AF330" s="24">
        <v>2020</v>
      </c>
      <c r="AG330" s="24">
        <v>2020</v>
      </c>
      <c r="AH330" s="25">
        <v>2020</v>
      </c>
      <c r="AT330" s="12" t="e">
        <f t="shared" si="17"/>
        <v>#N/A</v>
      </c>
      <c r="BW330" s="49"/>
      <c r="CA330" s="12" t="e">
        <f t="shared" ref="CA330:CA393" si="18">VLOOKUP(C330,CB:CC,2,FALSE)</f>
        <v>#N/A</v>
      </c>
    </row>
    <row r="331" spans="1:79" ht="61.5" x14ac:dyDescent="0.85">
      <c r="A331" s="12">
        <v>1</v>
      </c>
      <c r="B331" s="45">
        <f>SUBTOTAL(103,$A$22:A331)</f>
        <v>295</v>
      </c>
      <c r="C331" s="15" t="s">
        <v>233</v>
      </c>
      <c r="D331" s="21">
        <v>82017.66</v>
      </c>
      <c r="E331" s="21">
        <v>0</v>
      </c>
      <c r="F331" s="21">
        <v>0</v>
      </c>
      <c r="G331" s="21">
        <v>0</v>
      </c>
      <c r="H331" s="21">
        <v>0</v>
      </c>
      <c r="I331" s="21">
        <v>0</v>
      </c>
      <c r="J331" s="21">
        <v>0</v>
      </c>
      <c r="K331" s="23">
        <v>0</v>
      </c>
      <c r="L331" s="21">
        <v>0</v>
      </c>
      <c r="M331" s="21">
        <v>0</v>
      </c>
      <c r="N331" s="21">
        <v>0</v>
      </c>
      <c r="O331" s="21">
        <v>0</v>
      </c>
      <c r="P331" s="21">
        <v>0</v>
      </c>
      <c r="Q331" s="21">
        <v>0</v>
      </c>
      <c r="R331" s="21">
        <v>0</v>
      </c>
      <c r="S331" s="21">
        <v>0</v>
      </c>
      <c r="T331" s="21">
        <v>0</v>
      </c>
      <c r="U331" s="21">
        <v>0</v>
      </c>
      <c r="V331" s="21">
        <v>0</v>
      </c>
      <c r="W331" s="21">
        <v>0</v>
      </c>
      <c r="X331" s="21">
        <v>0</v>
      </c>
      <c r="Y331" s="21">
        <v>0</v>
      </c>
      <c r="Z331" s="21">
        <v>0</v>
      </c>
      <c r="AA331" s="21">
        <v>0</v>
      </c>
      <c r="AB331" s="21">
        <v>0</v>
      </c>
      <c r="AC331" s="21">
        <v>0</v>
      </c>
      <c r="AD331" s="29">
        <v>82017.66</v>
      </c>
      <c r="AE331" s="21">
        <v>0</v>
      </c>
      <c r="AF331" s="24">
        <v>2020</v>
      </c>
      <c r="AG331" s="25" t="s">
        <v>262</v>
      </c>
      <c r="AH331" s="25" t="s">
        <v>262</v>
      </c>
      <c r="AT331" s="12" t="e">
        <f t="shared" si="17"/>
        <v>#N/A</v>
      </c>
      <c r="BW331" s="49"/>
      <c r="CA331" s="12" t="e">
        <f t="shared" si="18"/>
        <v>#N/A</v>
      </c>
    </row>
    <row r="332" spans="1:79" ht="61.5" x14ac:dyDescent="0.85">
      <c r="A332" s="12">
        <v>1</v>
      </c>
      <c r="B332" s="45">
        <f>SUBTOTAL(103,$A$22:A332)</f>
        <v>296</v>
      </c>
      <c r="C332" s="15" t="s">
        <v>1166</v>
      </c>
      <c r="D332" s="21">
        <v>2704515.35</v>
      </c>
      <c r="E332" s="28">
        <v>0</v>
      </c>
      <c r="F332" s="28">
        <v>0</v>
      </c>
      <c r="G332" s="21">
        <v>0</v>
      </c>
      <c r="H332" s="28">
        <v>0</v>
      </c>
      <c r="I332" s="28">
        <v>0</v>
      </c>
      <c r="J332" s="28">
        <v>0</v>
      </c>
      <c r="K332" s="52">
        <v>0</v>
      </c>
      <c r="L332" s="21">
        <v>0</v>
      </c>
      <c r="M332" s="21">
        <v>0</v>
      </c>
      <c r="N332" s="21">
        <v>0</v>
      </c>
      <c r="O332" s="28">
        <v>0</v>
      </c>
      <c r="P332" s="28">
        <v>0</v>
      </c>
      <c r="Q332" s="29">
        <v>658.88</v>
      </c>
      <c r="R332" s="29">
        <v>2677605.42</v>
      </c>
      <c r="S332" s="21">
        <v>0</v>
      </c>
      <c r="T332" s="21">
        <v>0</v>
      </c>
      <c r="U332" s="21">
        <v>0</v>
      </c>
      <c r="V332" s="21">
        <v>0</v>
      </c>
      <c r="W332" s="21">
        <v>0</v>
      </c>
      <c r="X332" s="21">
        <v>0</v>
      </c>
      <c r="Y332" s="21">
        <v>0</v>
      </c>
      <c r="Z332" s="21">
        <v>0</v>
      </c>
      <c r="AA332" s="21">
        <v>0</v>
      </c>
      <c r="AB332" s="21">
        <v>0</v>
      </c>
      <c r="AC332" s="21">
        <v>26909.93</v>
      </c>
      <c r="AD332" s="21">
        <v>0</v>
      </c>
      <c r="AE332" s="21">
        <v>0</v>
      </c>
      <c r="AF332" s="24" t="s">
        <v>262</v>
      </c>
      <c r="AG332" s="24">
        <v>2020</v>
      </c>
      <c r="AH332" s="25">
        <v>2020</v>
      </c>
      <c r="BW332" s="49"/>
      <c r="CA332" s="12" t="e">
        <f t="shared" si="18"/>
        <v>#N/A</v>
      </c>
    </row>
    <row r="333" spans="1:79" ht="61.5" x14ac:dyDescent="0.85">
      <c r="A333" s="12">
        <v>1</v>
      </c>
      <c r="B333" s="45">
        <f>SUBTOTAL(103,$A$22:A333)</f>
        <v>297</v>
      </c>
      <c r="C333" s="15" t="s">
        <v>1167</v>
      </c>
      <c r="D333" s="21">
        <v>2291266.0300000003</v>
      </c>
      <c r="E333" s="28">
        <v>0</v>
      </c>
      <c r="F333" s="28">
        <v>0</v>
      </c>
      <c r="G333" s="21">
        <v>0</v>
      </c>
      <c r="H333" s="28">
        <v>0</v>
      </c>
      <c r="I333" s="29">
        <v>2268467.9300000002</v>
      </c>
      <c r="J333" s="28">
        <v>0</v>
      </c>
      <c r="K333" s="23">
        <v>0</v>
      </c>
      <c r="L333" s="21">
        <v>0</v>
      </c>
      <c r="M333" s="21">
        <v>0</v>
      </c>
      <c r="N333" s="21">
        <v>0</v>
      </c>
      <c r="O333" s="28">
        <v>0</v>
      </c>
      <c r="P333" s="28">
        <v>0</v>
      </c>
      <c r="Q333" s="21">
        <v>0</v>
      </c>
      <c r="R333" s="21">
        <v>0</v>
      </c>
      <c r="S333" s="21">
        <v>0</v>
      </c>
      <c r="T333" s="21">
        <v>0</v>
      </c>
      <c r="U333" s="21">
        <v>0</v>
      </c>
      <c r="V333" s="21">
        <v>0</v>
      </c>
      <c r="W333" s="21">
        <v>0</v>
      </c>
      <c r="X333" s="21">
        <v>0</v>
      </c>
      <c r="Y333" s="21">
        <v>0</v>
      </c>
      <c r="Z333" s="21">
        <v>0</v>
      </c>
      <c r="AA333" s="21">
        <v>0</v>
      </c>
      <c r="AB333" s="21">
        <v>0</v>
      </c>
      <c r="AC333" s="29">
        <v>22798.1</v>
      </c>
      <c r="AD333" s="21">
        <v>0</v>
      </c>
      <c r="AE333" s="21">
        <v>0</v>
      </c>
      <c r="AF333" s="24" t="s">
        <v>262</v>
      </c>
      <c r="AG333" s="24">
        <v>2020</v>
      </c>
      <c r="AH333" s="25">
        <v>2020</v>
      </c>
      <c r="BW333" s="49"/>
      <c r="CA333" s="12" t="e">
        <f t="shared" si="18"/>
        <v>#N/A</v>
      </c>
    </row>
    <row r="334" spans="1:79" ht="61.5" x14ac:dyDescent="0.85">
      <c r="A334" s="12">
        <v>1</v>
      </c>
      <c r="B334" s="45">
        <f>SUBTOTAL(103,$A$22:A334)</f>
        <v>298</v>
      </c>
      <c r="C334" s="15" t="s">
        <v>1168</v>
      </c>
      <c r="D334" s="21">
        <v>2890713.31</v>
      </c>
      <c r="E334" s="28">
        <v>0</v>
      </c>
      <c r="F334" s="28">
        <v>0</v>
      </c>
      <c r="G334" s="21">
        <v>0</v>
      </c>
      <c r="H334" s="28">
        <v>0</v>
      </c>
      <c r="I334" s="28">
        <v>0</v>
      </c>
      <c r="J334" s="28">
        <v>0</v>
      </c>
      <c r="K334" s="23">
        <v>0</v>
      </c>
      <c r="L334" s="21">
        <v>0</v>
      </c>
      <c r="M334" s="21">
        <v>0</v>
      </c>
      <c r="N334" s="21">
        <v>0</v>
      </c>
      <c r="O334" s="28">
        <v>0</v>
      </c>
      <c r="P334" s="28">
        <v>0</v>
      </c>
      <c r="Q334" s="29">
        <v>755</v>
      </c>
      <c r="R334" s="29">
        <v>2861950.71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0</v>
      </c>
      <c r="AC334" s="29">
        <v>28762.6</v>
      </c>
      <c r="AD334" s="21">
        <v>0</v>
      </c>
      <c r="AE334" s="21">
        <v>0</v>
      </c>
      <c r="AF334" s="24" t="s">
        <v>262</v>
      </c>
      <c r="AG334" s="24">
        <v>2020</v>
      </c>
      <c r="AH334" s="25">
        <v>2020</v>
      </c>
      <c r="BW334" s="49"/>
      <c r="CA334" s="12" t="e">
        <f t="shared" si="18"/>
        <v>#N/A</v>
      </c>
    </row>
    <row r="335" spans="1:79" ht="61.5" x14ac:dyDescent="0.85">
      <c r="A335" s="12">
        <v>1</v>
      </c>
      <c r="B335" s="45">
        <f>SUBTOTAL(103,$A$22:A335)</f>
        <v>299</v>
      </c>
      <c r="C335" s="15" t="s">
        <v>1171</v>
      </c>
      <c r="D335" s="21">
        <v>1714543.07</v>
      </c>
      <c r="E335" s="28">
        <v>0</v>
      </c>
      <c r="F335" s="28">
        <v>0</v>
      </c>
      <c r="G335" s="21">
        <v>0</v>
      </c>
      <c r="H335" s="28">
        <v>0</v>
      </c>
      <c r="I335" s="28">
        <v>0</v>
      </c>
      <c r="J335" s="28">
        <v>0</v>
      </c>
      <c r="K335" s="23">
        <v>0</v>
      </c>
      <c r="L335" s="21">
        <v>0</v>
      </c>
      <c r="M335" s="29">
        <v>374.3</v>
      </c>
      <c r="N335" s="29">
        <v>1571094.48</v>
      </c>
      <c r="O335" s="28">
        <v>0</v>
      </c>
      <c r="P335" s="28">
        <v>0</v>
      </c>
      <c r="Q335" s="21">
        <v>0</v>
      </c>
      <c r="R335" s="21">
        <v>0</v>
      </c>
      <c r="S335" s="21">
        <v>0</v>
      </c>
      <c r="T335" s="21">
        <v>0</v>
      </c>
      <c r="U335" s="21">
        <v>0</v>
      </c>
      <c r="V335" s="21">
        <v>0</v>
      </c>
      <c r="W335" s="21">
        <v>0</v>
      </c>
      <c r="X335" s="21">
        <v>0</v>
      </c>
      <c r="Y335" s="21">
        <v>0</v>
      </c>
      <c r="Z335" s="21">
        <v>0</v>
      </c>
      <c r="AA335" s="21">
        <v>0</v>
      </c>
      <c r="AB335" s="21">
        <v>0</v>
      </c>
      <c r="AC335" s="21">
        <v>23448.59</v>
      </c>
      <c r="AD335" s="21">
        <v>0</v>
      </c>
      <c r="AE335" s="21">
        <v>120000</v>
      </c>
      <c r="AF335" s="24" t="s">
        <v>262</v>
      </c>
      <c r="AG335" s="24">
        <v>2020</v>
      </c>
      <c r="AH335" s="25">
        <v>2020</v>
      </c>
      <c r="BW335" s="49"/>
      <c r="CA335" s="12">
        <f t="shared" si="18"/>
        <v>374.3</v>
      </c>
    </row>
    <row r="336" spans="1:79" ht="61.5" x14ac:dyDescent="0.85">
      <c r="A336" s="12">
        <v>1</v>
      </c>
      <c r="B336" s="45">
        <f>SUBTOTAL(103,$A$22:A336)</f>
        <v>300</v>
      </c>
      <c r="C336" s="15" t="s">
        <v>1482</v>
      </c>
      <c r="D336" s="21">
        <v>1422597.9100000001</v>
      </c>
      <c r="E336" s="28">
        <v>0</v>
      </c>
      <c r="F336" s="28">
        <v>0</v>
      </c>
      <c r="G336" s="21">
        <v>0</v>
      </c>
      <c r="H336" s="28">
        <v>0</v>
      </c>
      <c r="I336" s="28">
        <v>0</v>
      </c>
      <c r="J336" s="28">
        <v>0</v>
      </c>
      <c r="K336" s="23">
        <v>0</v>
      </c>
      <c r="L336" s="21">
        <v>0</v>
      </c>
      <c r="M336" s="29">
        <v>327.87</v>
      </c>
      <c r="N336" s="104">
        <v>1401677.87</v>
      </c>
      <c r="O336" s="28">
        <v>0</v>
      </c>
      <c r="P336" s="28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0</v>
      </c>
      <c r="AC336" s="29">
        <v>20920.04</v>
      </c>
      <c r="AD336" s="21">
        <v>0</v>
      </c>
      <c r="AE336" s="21">
        <v>0</v>
      </c>
      <c r="AF336" s="24" t="s">
        <v>262</v>
      </c>
      <c r="AG336" s="24">
        <v>2020</v>
      </c>
      <c r="AH336" s="25">
        <v>2020</v>
      </c>
      <c r="BW336" s="49"/>
      <c r="CA336" s="12">
        <f t="shared" si="18"/>
        <v>329.1</v>
      </c>
    </row>
    <row r="337" spans="1:79" ht="61.5" x14ac:dyDescent="0.85">
      <c r="A337" s="12">
        <v>1</v>
      </c>
      <c r="B337" s="45">
        <f>SUBTOTAL(103,$A$22:A337)</f>
        <v>301</v>
      </c>
      <c r="C337" s="15" t="s">
        <v>1483</v>
      </c>
      <c r="D337" s="21">
        <v>2288055.7799999998</v>
      </c>
      <c r="E337" s="28">
        <v>0</v>
      </c>
      <c r="F337" s="28">
        <v>0</v>
      </c>
      <c r="G337" s="21">
        <v>0</v>
      </c>
      <c r="H337" s="28">
        <v>0</v>
      </c>
      <c r="I337" s="28">
        <v>0</v>
      </c>
      <c r="J337" s="28">
        <v>0</v>
      </c>
      <c r="K337" s="23">
        <v>0</v>
      </c>
      <c r="L337" s="21">
        <v>0</v>
      </c>
      <c r="M337" s="29">
        <v>600.53</v>
      </c>
      <c r="N337" s="29">
        <v>2254408.73</v>
      </c>
      <c r="O337" s="28">
        <v>0</v>
      </c>
      <c r="P337" s="28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9">
        <v>33647.050000000003</v>
      </c>
      <c r="AD337" s="21">
        <v>0</v>
      </c>
      <c r="AE337" s="21">
        <v>0</v>
      </c>
      <c r="AF337" s="24" t="s">
        <v>262</v>
      </c>
      <c r="AG337" s="24">
        <v>2020</v>
      </c>
      <c r="AH337" s="25">
        <v>2020</v>
      </c>
      <c r="BW337" s="49"/>
      <c r="CA337" s="12">
        <f t="shared" si="18"/>
        <v>611</v>
      </c>
    </row>
    <row r="338" spans="1:79" ht="61.5" x14ac:dyDescent="0.85">
      <c r="A338" s="12">
        <v>1</v>
      </c>
      <c r="B338" s="45">
        <f>SUBTOTAL(103,$A$22:A338)</f>
        <v>302</v>
      </c>
      <c r="C338" s="15" t="s">
        <v>1497</v>
      </c>
      <c r="D338" s="21">
        <v>2348671.69</v>
      </c>
      <c r="E338" s="28">
        <v>0</v>
      </c>
      <c r="F338" s="28">
        <v>0</v>
      </c>
      <c r="G338" s="21">
        <v>0</v>
      </c>
      <c r="H338" s="28">
        <v>0</v>
      </c>
      <c r="I338" s="28">
        <v>0</v>
      </c>
      <c r="J338" s="28">
        <v>0</v>
      </c>
      <c r="K338" s="23">
        <v>0</v>
      </c>
      <c r="L338" s="21">
        <v>0</v>
      </c>
      <c r="M338" s="29">
        <v>630.69000000000005</v>
      </c>
      <c r="N338" s="29">
        <v>2325302.4</v>
      </c>
      <c r="O338" s="28">
        <v>0</v>
      </c>
      <c r="P338" s="28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  <c r="V338" s="21">
        <v>0</v>
      </c>
      <c r="W338" s="21">
        <v>0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9">
        <v>23369.29</v>
      </c>
      <c r="AD338" s="21">
        <v>0</v>
      </c>
      <c r="AE338" s="21">
        <v>0</v>
      </c>
      <c r="AF338" s="24" t="s">
        <v>262</v>
      </c>
      <c r="AG338" s="24">
        <v>2020</v>
      </c>
      <c r="AH338" s="25">
        <v>2020</v>
      </c>
      <c r="BW338" s="49"/>
      <c r="CA338" s="12">
        <f t="shared" si="18"/>
        <v>606</v>
      </c>
    </row>
    <row r="339" spans="1:79" ht="61.5" x14ac:dyDescent="0.85">
      <c r="A339" s="12">
        <v>1</v>
      </c>
      <c r="B339" s="45">
        <f>SUBTOTAL(103,$A$22:A339)</f>
        <v>303</v>
      </c>
      <c r="C339" s="15" t="s">
        <v>1498</v>
      </c>
      <c r="D339" s="21">
        <v>2304366.3400000003</v>
      </c>
      <c r="E339" s="28">
        <v>0</v>
      </c>
      <c r="F339" s="28">
        <v>0</v>
      </c>
      <c r="G339" s="21">
        <v>0</v>
      </c>
      <c r="H339" s="28">
        <v>0</v>
      </c>
      <c r="I339" s="28">
        <v>0</v>
      </c>
      <c r="J339" s="28">
        <v>0</v>
      </c>
      <c r="K339" s="23">
        <v>0</v>
      </c>
      <c r="L339" s="21">
        <v>0</v>
      </c>
      <c r="M339" s="29">
        <v>592.07000000000005</v>
      </c>
      <c r="N339" s="29">
        <v>2270479.4300000002</v>
      </c>
      <c r="O339" s="28">
        <v>0</v>
      </c>
      <c r="P339" s="28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33886.910000000003</v>
      </c>
      <c r="AD339" s="21">
        <v>0</v>
      </c>
      <c r="AE339" s="21">
        <v>0</v>
      </c>
      <c r="AF339" s="24" t="s">
        <v>262</v>
      </c>
      <c r="AG339" s="24">
        <v>2020</v>
      </c>
      <c r="AH339" s="25">
        <v>2020</v>
      </c>
      <c r="BW339" s="49"/>
      <c r="CA339" s="12">
        <f t="shared" si="18"/>
        <v>592.07000000000005</v>
      </c>
    </row>
    <row r="340" spans="1:79" ht="61.5" x14ac:dyDescent="0.85">
      <c r="A340" s="12">
        <v>1</v>
      </c>
      <c r="B340" s="45">
        <f>SUBTOTAL(103,$A$22:A340)</f>
        <v>304</v>
      </c>
      <c r="C340" s="15" t="s">
        <v>1169</v>
      </c>
      <c r="D340" s="21">
        <v>78793.16</v>
      </c>
      <c r="E340" s="28">
        <v>0</v>
      </c>
      <c r="F340" s="28">
        <v>0</v>
      </c>
      <c r="G340" s="21">
        <v>0</v>
      </c>
      <c r="H340" s="28">
        <v>0</v>
      </c>
      <c r="I340" s="28">
        <v>0</v>
      </c>
      <c r="J340" s="28">
        <v>0</v>
      </c>
      <c r="K340" s="23">
        <v>0</v>
      </c>
      <c r="L340" s="21">
        <v>0</v>
      </c>
      <c r="M340" s="21">
        <v>0</v>
      </c>
      <c r="N340" s="21">
        <v>0</v>
      </c>
      <c r="O340" s="28">
        <v>0</v>
      </c>
      <c r="P340" s="28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78793.16</v>
      </c>
      <c r="AE340" s="21">
        <v>0</v>
      </c>
      <c r="AF340" s="24">
        <v>2020</v>
      </c>
      <c r="AG340" s="25" t="s">
        <v>262</v>
      </c>
      <c r="AH340" s="25" t="s">
        <v>262</v>
      </c>
      <c r="BW340" s="49"/>
      <c r="CA340" s="12" t="e">
        <f t="shared" si="18"/>
        <v>#N/A</v>
      </c>
    </row>
    <row r="341" spans="1:79" ht="61.5" x14ac:dyDescent="0.85">
      <c r="A341" s="12">
        <v>1</v>
      </c>
      <c r="B341" s="45">
        <f>SUBTOTAL(103,$A$22:A341)</f>
        <v>305</v>
      </c>
      <c r="C341" s="15" t="s">
        <v>1532</v>
      </c>
      <c r="D341" s="21">
        <v>35684.67</v>
      </c>
      <c r="E341" s="28">
        <v>0</v>
      </c>
      <c r="F341" s="28">
        <v>0</v>
      </c>
      <c r="G341" s="21">
        <v>0</v>
      </c>
      <c r="H341" s="28">
        <v>0</v>
      </c>
      <c r="I341" s="28">
        <v>0</v>
      </c>
      <c r="J341" s="28">
        <v>0</v>
      </c>
      <c r="K341" s="23">
        <v>0</v>
      </c>
      <c r="L341" s="21">
        <v>0</v>
      </c>
      <c r="M341" s="21">
        <v>0</v>
      </c>
      <c r="N341" s="21">
        <v>0</v>
      </c>
      <c r="O341" s="28">
        <v>0</v>
      </c>
      <c r="P341" s="28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0</v>
      </c>
      <c r="AD341" s="67">
        <v>35684.67</v>
      </c>
      <c r="AE341" s="21">
        <v>0</v>
      </c>
      <c r="AF341" s="24">
        <v>2020</v>
      </c>
      <c r="AG341" s="25" t="s">
        <v>262</v>
      </c>
      <c r="AH341" s="25" t="s">
        <v>262</v>
      </c>
      <c r="BW341" s="49"/>
      <c r="CA341" s="12" t="e">
        <f t="shared" si="18"/>
        <v>#N/A</v>
      </c>
    </row>
    <row r="342" spans="1:79" ht="61.5" x14ac:dyDescent="0.85">
      <c r="B342" s="15" t="s">
        <v>792</v>
      </c>
      <c r="C342" s="15"/>
      <c r="D342" s="258">
        <v>2221160.0099999998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3">
        <v>0</v>
      </c>
      <c r="L342" s="21">
        <v>0</v>
      </c>
      <c r="M342" s="21">
        <v>559.91</v>
      </c>
      <c r="N342" s="21">
        <v>2126707.66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31741.11</v>
      </c>
      <c r="AD342" s="21">
        <v>62711.240000000005</v>
      </c>
      <c r="AE342" s="21">
        <v>0</v>
      </c>
      <c r="AF342" s="50" t="s">
        <v>718</v>
      </c>
      <c r="AG342" s="50" t="s">
        <v>718</v>
      </c>
      <c r="AH342" s="64" t="s">
        <v>718</v>
      </c>
      <c r="AT342" s="12" t="e">
        <f>VLOOKUP(C342,AW:AX,2,FALSE)</f>
        <v>#N/A</v>
      </c>
      <c r="BV342" s="69" t="b">
        <f>D342=(E342+F342+G342+H342+I342+L342+N342+P342+R342+T342+U342+V342+AA342+AB342+AC342+AD342+AE342)</f>
        <v>1</v>
      </c>
      <c r="BW342" s="49">
        <v>4925031.5999999996</v>
      </c>
      <c r="BY342" s="49">
        <f>BW342-D342</f>
        <v>2703871.59</v>
      </c>
      <c r="CA342" s="12" t="e">
        <f t="shared" si="18"/>
        <v>#N/A</v>
      </c>
    </row>
    <row r="343" spans="1:79" ht="61.5" x14ac:dyDescent="0.85">
      <c r="A343" s="12">
        <v>1</v>
      </c>
      <c r="B343" s="45">
        <f>SUBTOTAL(103,$A$22:A343)</f>
        <v>306</v>
      </c>
      <c r="C343" s="15" t="s">
        <v>240</v>
      </c>
      <c r="D343" s="21">
        <v>9547.9500000000007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3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0</v>
      </c>
      <c r="AD343" s="29">
        <v>9547.9500000000007</v>
      </c>
      <c r="AE343" s="21">
        <v>0</v>
      </c>
      <c r="AF343" s="24">
        <v>2020</v>
      </c>
      <c r="AG343" s="24" t="s">
        <v>262</v>
      </c>
      <c r="AH343" s="25" t="s">
        <v>262</v>
      </c>
      <c r="AT343" s="12" t="e">
        <f>VLOOKUP(C343,AW:AX,2,FALSE)</f>
        <v>#N/A</v>
      </c>
      <c r="BW343" s="49"/>
      <c r="CA343" s="12" t="e">
        <f t="shared" si="18"/>
        <v>#N/A</v>
      </c>
    </row>
    <row r="344" spans="1:79" ht="61.5" x14ac:dyDescent="0.85">
      <c r="A344" s="12">
        <v>1</v>
      </c>
      <c r="B344" s="45">
        <f>SUBTOTAL(103,$A$22:A344)</f>
        <v>307</v>
      </c>
      <c r="C344" s="15" t="s">
        <v>238</v>
      </c>
      <c r="D344" s="21">
        <v>53163.29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3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67">
        <v>53163.29</v>
      </c>
      <c r="AE344" s="21">
        <v>0</v>
      </c>
      <c r="AF344" s="24">
        <v>2020</v>
      </c>
      <c r="AG344" s="24" t="s">
        <v>262</v>
      </c>
      <c r="AH344" s="25" t="s">
        <v>262</v>
      </c>
      <c r="AT344" s="12" t="e">
        <f>VLOOKUP(C344,AW:AX,2,FALSE)</f>
        <v>#N/A</v>
      </c>
      <c r="BW344" s="49"/>
      <c r="CA344" s="12" t="e">
        <f t="shared" si="18"/>
        <v>#N/A</v>
      </c>
    </row>
    <row r="345" spans="1:79" ht="61.5" x14ac:dyDescent="0.85">
      <c r="A345" s="12">
        <v>1</v>
      </c>
      <c r="B345" s="45">
        <f>SUBTOTAL(103,$A$22:A345)</f>
        <v>308</v>
      </c>
      <c r="C345" s="15" t="s">
        <v>1484</v>
      </c>
      <c r="D345" s="21">
        <v>944539.29999999993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3">
        <v>0</v>
      </c>
      <c r="L345" s="21">
        <v>0</v>
      </c>
      <c r="M345" s="29">
        <v>259.76</v>
      </c>
      <c r="N345" s="29">
        <v>930649.36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13889.94</v>
      </c>
      <c r="AD345" s="21">
        <v>0</v>
      </c>
      <c r="AE345" s="21">
        <v>0</v>
      </c>
      <c r="AF345" s="24" t="s">
        <v>262</v>
      </c>
      <c r="AG345" s="24">
        <v>2020</v>
      </c>
      <c r="AH345" s="25">
        <v>2020</v>
      </c>
      <c r="BW345" s="49"/>
      <c r="CA345" s="12">
        <f t="shared" si="18"/>
        <v>249</v>
      </c>
    </row>
    <row r="346" spans="1:79" ht="61.5" x14ac:dyDescent="0.85">
      <c r="A346" s="12">
        <v>1</v>
      </c>
      <c r="B346" s="45">
        <f>SUBTOTAL(103,$A$22:A346)</f>
        <v>309</v>
      </c>
      <c r="C346" s="15" t="s">
        <v>1485</v>
      </c>
      <c r="D346" s="21">
        <v>1213909.47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3">
        <v>0</v>
      </c>
      <c r="L346" s="21">
        <v>0</v>
      </c>
      <c r="M346" s="29">
        <v>300.14999999999998</v>
      </c>
      <c r="N346" s="29">
        <v>1196058.3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17851.169999999998</v>
      </c>
      <c r="AD346" s="21">
        <v>0</v>
      </c>
      <c r="AE346" s="21">
        <v>0</v>
      </c>
      <c r="AF346" s="24" t="s">
        <v>262</v>
      </c>
      <c r="AG346" s="24">
        <v>2020</v>
      </c>
      <c r="AH346" s="25">
        <v>2020</v>
      </c>
      <c r="BW346" s="49"/>
      <c r="CA346" s="12">
        <f t="shared" si="18"/>
        <v>309</v>
      </c>
    </row>
    <row r="347" spans="1:79" ht="61.5" x14ac:dyDescent="0.85">
      <c r="B347" s="15" t="s">
        <v>793</v>
      </c>
      <c r="C347" s="15"/>
      <c r="D347" s="258">
        <v>4069083.7199999997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3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v>1294.5300000000002</v>
      </c>
      <c r="R347" s="21">
        <v>3949594.9800000004</v>
      </c>
      <c r="S347" s="21">
        <v>0</v>
      </c>
      <c r="T347" s="21">
        <v>0</v>
      </c>
      <c r="U347" s="21">
        <v>0</v>
      </c>
      <c r="V347" s="21">
        <v>0</v>
      </c>
      <c r="W347" s="21">
        <v>0</v>
      </c>
      <c r="X347" s="21">
        <v>0</v>
      </c>
      <c r="Y347" s="21">
        <v>0</v>
      </c>
      <c r="Z347" s="21">
        <v>0</v>
      </c>
      <c r="AA347" s="21">
        <v>0</v>
      </c>
      <c r="AB347" s="21">
        <v>0</v>
      </c>
      <c r="AC347" s="21">
        <v>39831.32</v>
      </c>
      <c r="AD347" s="21">
        <v>79657.42</v>
      </c>
      <c r="AE347" s="21">
        <v>0</v>
      </c>
      <c r="AF347" s="50" t="s">
        <v>718</v>
      </c>
      <c r="AG347" s="50" t="s">
        <v>718</v>
      </c>
      <c r="AH347" s="64" t="s">
        <v>718</v>
      </c>
      <c r="AT347" s="12" t="e">
        <f>VLOOKUP(C347,AW:AX,2,FALSE)</f>
        <v>#N/A</v>
      </c>
      <c r="BV347" s="69" t="b">
        <f>D347=(E347+F347+G347+H347+I347+L347+N347+P347+R347+T347+U347+V347+AA347+AB347+AC347+AD347+AE347)</f>
        <v>1</v>
      </c>
      <c r="BW347" s="49">
        <v>5532352.54</v>
      </c>
      <c r="BY347" s="49">
        <f>BW347-D347</f>
        <v>1463268.8200000003</v>
      </c>
      <c r="CA347" s="12" t="e">
        <f t="shared" si="18"/>
        <v>#N/A</v>
      </c>
    </row>
    <row r="348" spans="1:79" ht="61.5" x14ac:dyDescent="0.85">
      <c r="A348" s="12">
        <v>1</v>
      </c>
      <c r="B348" s="45">
        <f>SUBTOTAL(103,$A$22:A348)</f>
        <v>310</v>
      </c>
      <c r="C348" s="15" t="s">
        <v>235</v>
      </c>
      <c r="D348" s="21">
        <v>1936809.91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3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9">
        <v>647.46</v>
      </c>
      <c r="R348" s="29">
        <v>1838537.3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  <c r="AC348" s="29">
        <v>18615.189999999999</v>
      </c>
      <c r="AD348" s="29">
        <v>79657.42</v>
      </c>
      <c r="AE348" s="21">
        <v>0</v>
      </c>
      <c r="AF348" s="24">
        <v>2020</v>
      </c>
      <c r="AG348" s="24">
        <v>2020</v>
      </c>
      <c r="AH348" s="25">
        <v>2020</v>
      </c>
      <c r="AT348" s="12" t="e">
        <f>VLOOKUP(C348,AW:AX,2,FALSE)</f>
        <v>#N/A</v>
      </c>
      <c r="BW348" s="49"/>
      <c r="CA348" s="12" t="e">
        <f t="shared" si="18"/>
        <v>#N/A</v>
      </c>
    </row>
    <row r="349" spans="1:79" ht="61.5" x14ac:dyDescent="0.85">
      <c r="A349" s="12">
        <v>1</v>
      </c>
      <c r="B349" s="45">
        <f>SUBTOTAL(103,$A$22:A349)</f>
        <v>311</v>
      </c>
      <c r="C349" s="15" t="s">
        <v>1172</v>
      </c>
      <c r="D349" s="21">
        <v>2132273.81</v>
      </c>
      <c r="E349" s="28">
        <v>0</v>
      </c>
      <c r="F349" s="28">
        <v>0</v>
      </c>
      <c r="G349" s="21">
        <v>0</v>
      </c>
      <c r="H349" s="28">
        <v>0</v>
      </c>
      <c r="I349" s="28">
        <v>0</v>
      </c>
      <c r="J349" s="28">
        <v>0</v>
      </c>
      <c r="K349" s="23">
        <v>0</v>
      </c>
      <c r="L349" s="21">
        <v>0</v>
      </c>
      <c r="M349" s="21">
        <v>0</v>
      </c>
      <c r="N349" s="21">
        <v>0</v>
      </c>
      <c r="O349" s="28">
        <v>0</v>
      </c>
      <c r="P349" s="28">
        <v>0</v>
      </c>
      <c r="Q349" s="29">
        <v>647.07000000000005</v>
      </c>
      <c r="R349" s="29">
        <v>2111057.6800000002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9">
        <v>21216.13</v>
      </c>
      <c r="AD349" s="21">
        <v>0</v>
      </c>
      <c r="AE349" s="21">
        <v>0</v>
      </c>
      <c r="AF349" s="24" t="s">
        <v>262</v>
      </c>
      <c r="AG349" s="24">
        <v>2020</v>
      </c>
      <c r="AH349" s="25">
        <v>2020</v>
      </c>
      <c r="BW349" s="49"/>
      <c r="CA349" s="12" t="e">
        <f t="shared" si="18"/>
        <v>#N/A</v>
      </c>
    </row>
    <row r="350" spans="1:79" ht="61.5" x14ac:dyDescent="0.85">
      <c r="B350" s="15" t="s">
        <v>794</v>
      </c>
      <c r="C350" s="262"/>
      <c r="D350" s="248">
        <v>5178138.5</v>
      </c>
      <c r="E350" s="20">
        <v>0</v>
      </c>
      <c r="F350" s="20">
        <v>0</v>
      </c>
      <c r="G350" s="20">
        <v>0</v>
      </c>
      <c r="H350" s="20">
        <v>0</v>
      </c>
      <c r="I350" s="20">
        <v>0</v>
      </c>
      <c r="J350" s="20">
        <v>0</v>
      </c>
      <c r="K350" s="249">
        <v>0</v>
      </c>
      <c r="L350" s="20">
        <v>0</v>
      </c>
      <c r="M350" s="20">
        <v>1357</v>
      </c>
      <c r="N350" s="20">
        <v>5163118.6400000006</v>
      </c>
      <c r="O350" s="20">
        <v>0</v>
      </c>
      <c r="P350" s="20">
        <v>0</v>
      </c>
      <c r="Q350" s="20">
        <v>0</v>
      </c>
      <c r="R350" s="20">
        <v>0</v>
      </c>
      <c r="S350" s="20">
        <v>0</v>
      </c>
      <c r="T350" s="20">
        <v>0</v>
      </c>
      <c r="U350" s="20">
        <v>0</v>
      </c>
      <c r="V350" s="20">
        <v>0</v>
      </c>
      <c r="W350" s="20">
        <v>0</v>
      </c>
      <c r="X350" s="20">
        <v>0</v>
      </c>
      <c r="Y350" s="20">
        <v>0</v>
      </c>
      <c r="Z350" s="20">
        <v>0</v>
      </c>
      <c r="AA350" s="20">
        <v>0</v>
      </c>
      <c r="AB350" s="20">
        <v>0</v>
      </c>
      <c r="AC350" s="20">
        <v>15019.86</v>
      </c>
      <c r="AD350" s="20">
        <v>0</v>
      </c>
      <c r="AE350" s="20">
        <v>0</v>
      </c>
      <c r="AF350" s="50" t="s">
        <v>718</v>
      </c>
      <c r="AG350" s="50" t="s">
        <v>718</v>
      </c>
      <c r="AH350" s="64" t="s">
        <v>718</v>
      </c>
      <c r="AT350" s="12" t="e">
        <f>VLOOKUP(C350,AW:AX,2,FALSE)</f>
        <v>#N/A</v>
      </c>
      <c r="BV350" s="69" t="b">
        <f>D350=(E350+F350+G350+H350+I350+L350+N350+P350+R350+T350+U350+V350+AA350+AB350+AC350+AD350+AE350)</f>
        <v>1</v>
      </c>
      <c r="BW350" s="49">
        <v>7838189.9699999997</v>
      </c>
      <c r="BY350" s="49">
        <f>BW350-D350</f>
        <v>2660051.4699999997</v>
      </c>
      <c r="CA350" s="12" t="e">
        <f t="shared" si="18"/>
        <v>#N/A</v>
      </c>
    </row>
    <row r="351" spans="1:79" ht="61.5" x14ac:dyDescent="0.85">
      <c r="A351" s="12">
        <v>1</v>
      </c>
      <c r="B351" s="45">
        <f>SUBTOTAL(103,$A$22:A351)</f>
        <v>312</v>
      </c>
      <c r="C351" s="16" t="s">
        <v>0</v>
      </c>
      <c r="D351" s="21">
        <v>2834457.48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3">
        <v>0</v>
      </c>
      <c r="L351" s="21">
        <v>0</v>
      </c>
      <c r="M351" s="29">
        <v>618.1</v>
      </c>
      <c r="N351" s="29">
        <v>2834457.48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4" t="s">
        <v>262</v>
      </c>
      <c r="AG351" s="24">
        <v>2020</v>
      </c>
      <c r="AH351" s="25" t="s">
        <v>262</v>
      </c>
      <c r="AT351" s="12" t="e">
        <f>VLOOKUP(C351,AW:AX,2,FALSE)</f>
        <v>#N/A</v>
      </c>
      <c r="BW351" s="49"/>
      <c r="CA351" s="12">
        <f t="shared" si="18"/>
        <v>618.1</v>
      </c>
    </row>
    <row r="352" spans="1:79" ht="61.5" x14ac:dyDescent="0.85">
      <c r="A352" s="12">
        <v>1</v>
      </c>
      <c r="B352" s="45">
        <f>SUBTOTAL(103,$A$22:A352)</f>
        <v>313</v>
      </c>
      <c r="C352" s="15" t="s">
        <v>5</v>
      </c>
      <c r="D352" s="21">
        <v>2343681.02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3">
        <v>0</v>
      </c>
      <c r="L352" s="21">
        <v>0</v>
      </c>
      <c r="M352" s="29">
        <v>738.9</v>
      </c>
      <c r="N352" s="29">
        <v>2328661.16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9">
        <v>15019.86</v>
      </c>
      <c r="AD352" s="21">
        <v>0</v>
      </c>
      <c r="AE352" s="21">
        <v>0</v>
      </c>
      <c r="AF352" s="24" t="s">
        <v>262</v>
      </c>
      <c r="AG352" s="24">
        <v>2020</v>
      </c>
      <c r="AH352" s="25">
        <v>2020</v>
      </c>
      <c r="AT352" s="12" t="e">
        <f>VLOOKUP(C352,AW:AX,2,FALSE)</f>
        <v>#N/A</v>
      </c>
      <c r="BW352" s="49"/>
      <c r="CA352" s="12">
        <f t="shared" si="18"/>
        <v>722.14</v>
      </c>
    </row>
    <row r="353" spans="1:79" ht="61.5" x14ac:dyDescent="0.85">
      <c r="B353" s="15" t="s">
        <v>795</v>
      </c>
      <c r="C353" s="257"/>
      <c r="D353" s="258">
        <v>8426851.959999999</v>
      </c>
      <c r="E353" s="21">
        <v>0</v>
      </c>
      <c r="F353" s="21">
        <v>0</v>
      </c>
      <c r="G353" s="21">
        <v>6562845.1299999999</v>
      </c>
      <c r="H353" s="21">
        <v>0</v>
      </c>
      <c r="I353" s="21">
        <v>0</v>
      </c>
      <c r="J353" s="21">
        <v>0</v>
      </c>
      <c r="K353" s="23">
        <v>0</v>
      </c>
      <c r="L353" s="21">
        <v>0</v>
      </c>
      <c r="M353" s="21">
        <v>406.9</v>
      </c>
      <c r="N353" s="21">
        <v>1731921.7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22341.79</v>
      </c>
      <c r="AD353" s="21">
        <v>109743.34</v>
      </c>
      <c r="AE353" s="21">
        <v>0</v>
      </c>
      <c r="AF353" s="50" t="s">
        <v>718</v>
      </c>
      <c r="AG353" s="50" t="s">
        <v>718</v>
      </c>
      <c r="AH353" s="64" t="s">
        <v>718</v>
      </c>
      <c r="AT353" s="12" t="e">
        <f>VLOOKUP(C353,AW:AX,2,FALSE)</f>
        <v>#N/A</v>
      </c>
      <c r="BV353" s="69" t="b">
        <f>D353=(E353+F353+G353+H353+I353+L353+N353+P353+R353+T353+U353+V353+AA353+AB353+AC353+AD353+AE353)</f>
        <v>1</v>
      </c>
      <c r="BW353" s="49">
        <v>11111629.25</v>
      </c>
      <c r="BY353" s="49">
        <f>BW353-D353</f>
        <v>2684777.290000001</v>
      </c>
      <c r="CA353" s="12" t="e">
        <f t="shared" si="18"/>
        <v>#N/A</v>
      </c>
    </row>
    <row r="354" spans="1:79" ht="61.5" x14ac:dyDescent="0.85">
      <c r="A354" s="12">
        <v>1</v>
      </c>
      <c r="B354" s="45">
        <f>SUBTOTAL(103,$A$22:A354)</f>
        <v>314</v>
      </c>
      <c r="C354" s="15" t="s">
        <v>660</v>
      </c>
      <c r="D354" s="21">
        <v>51949.1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3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  <c r="AC354" s="21">
        <v>0</v>
      </c>
      <c r="AD354" s="29">
        <v>51949.1</v>
      </c>
      <c r="AE354" s="21">
        <v>0</v>
      </c>
      <c r="AF354" s="24">
        <v>2020</v>
      </c>
      <c r="AG354" s="24" t="s">
        <v>262</v>
      </c>
      <c r="AH354" s="25" t="s">
        <v>262</v>
      </c>
      <c r="AT354" s="12" t="e">
        <f>VLOOKUP(C354,AW:AX,2,FALSE)</f>
        <v>#N/A</v>
      </c>
      <c r="BW354" s="49"/>
      <c r="CA354" s="12" t="e">
        <f t="shared" si="18"/>
        <v>#N/A</v>
      </c>
    </row>
    <row r="355" spans="1:79" ht="61.5" x14ac:dyDescent="0.85">
      <c r="A355" s="12">
        <v>1</v>
      </c>
      <c r="B355" s="45">
        <f>SUBTOTAL(103,$A$22:A355)</f>
        <v>315</v>
      </c>
      <c r="C355" s="15" t="s">
        <v>1175</v>
      </c>
      <c r="D355" s="21">
        <v>6562845.1299999999</v>
      </c>
      <c r="E355" s="28">
        <v>0</v>
      </c>
      <c r="F355" s="28">
        <v>0</v>
      </c>
      <c r="G355" s="29">
        <v>6562845.1299999999</v>
      </c>
      <c r="H355" s="28">
        <v>0</v>
      </c>
      <c r="I355" s="28">
        <v>0</v>
      </c>
      <c r="J355" s="28">
        <v>0</v>
      </c>
      <c r="K355" s="23">
        <v>0</v>
      </c>
      <c r="L355" s="21">
        <v>0</v>
      </c>
      <c r="M355" s="21">
        <v>0</v>
      </c>
      <c r="N355" s="21">
        <v>0</v>
      </c>
      <c r="O355" s="28">
        <v>0</v>
      </c>
      <c r="P355" s="28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0</v>
      </c>
      <c r="AF355" s="24" t="s">
        <v>262</v>
      </c>
      <c r="AG355" s="24">
        <v>2020</v>
      </c>
      <c r="AH355" s="25" t="s">
        <v>262</v>
      </c>
      <c r="BW355" s="49"/>
      <c r="CA355" s="12" t="e">
        <f t="shared" si="18"/>
        <v>#N/A</v>
      </c>
    </row>
    <row r="356" spans="1:79" ht="61.5" x14ac:dyDescent="0.85">
      <c r="A356" s="12">
        <v>1</v>
      </c>
      <c r="B356" s="45">
        <f>SUBTOTAL(103,$A$22:A356)</f>
        <v>316</v>
      </c>
      <c r="C356" s="15" t="s">
        <v>1520</v>
      </c>
      <c r="D356" s="21">
        <v>1812057.73</v>
      </c>
      <c r="E356" s="28">
        <v>0</v>
      </c>
      <c r="F356" s="28">
        <v>0</v>
      </c>
      <c r="G356" s="21">
        <v>0</v>
      </c>
      <c r="H356" s="28">
        <v>0</v>
      </c>
      <c r="I356" s="28">
        <v>0</v>
      </c>
      <c r="J356" s="28">
        <v>0</v>
      </c>
      <c r="K356" s="23">
        <v>0</v>
      </c>
      <c r="L356" s="21">
        <v>0</v>
      </c>
      <c r="M356" s="29">
        <v>406.9</v>
      </c>
      <c r="N356" s="29">
        <v>1731921.7</v>
      </c>
      <c r="O356" s="28">
        <v>0</v>
      </c>
      <c r="P356" s="28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  <c r="AC356" s="29">
        <v>22341.79</v>
      </c>
      <c r="AD356" s="29">
        <v>57794.239999999998</v>
      </c>
      <c r="AE356" s="21">
        <v>0</v>
      </c>
      <c r="AF356" s="24">
        <v>2020</v>
      </c>
      <c r="AG356" s="24">
        <v>2020</v>
      </c>
      <c r="AH356" s="25">
        <v>2020</v>
      </c>
      <c r="BW356" s="49"/>
      <c r="CA356" s="12" t="e">
        <f t="shared" si="18"/>
        <v>#N/A</v>
      </c>
    </row>
    <row r="357" spans="1:79" ht="61.5" x14ac:dyDescent="0.85">
      <c r="B357" s="15" t="s">
        <v>796</v>
      </c>
      <c r="C357" s="15"/>
      <c r="D357" s="258">
        <v>7968708.8700000001</v>
      </c>
      <c r="E357" s="21">
        <v>0</v>
      </c>
      <c r="F357" s="21">
        <v>0</v>
      </c>
      <c r="G357" s="21">
        <v>4236373.1399999997</v>
      </c>
      <c r="H357" s="21">
        <v>474283.04</v>
      </c>
      <c r="I357" s="21">
        <v>0</v>
      </c>
      <c r="J357" s="21">
        <v>0</v>
      </c>
      <c r="K357" s="23">
        <v>0</v>
      </c>
      <c r="L357" s="21">
        <v>0</v>
      </c>
      <c r="M357" s="21">
        <v>1144.52</v>
      </c>
      <c r="N357" s="21">
        <v>3057208.51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0</v>
      </c>
      <c r="W357" s="21">
        <v>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86073.48</v>
      </c>
      <c r="AD357" s="21">
        <v>114770.7</v>
      </c>
      <c r="AE357" s="21">
        <v>0</v>
      </c>
      <c r="AF357" s="50" t="s">
        <v>718</v>
      </c>
      <c r="AG357" s="50" t="s">
        <v>718</v>
      </c>
      <c r="AH357" s="64" t="s">
        <v>718</v>
      </c>
      <c r="AT357" s="12" t="e">
        <f>VLOOKUP(C357,AW:AX,2,FALSE)</f>
        <v>#N/A</v>
      </c>
      <c r="BV357" s="69" t="b">
        <f>D357=(E357+F357+G357+H357+I357+L357+N357+P357+R357+T357+U357+V357+AA357+AB357+AC357+AD357+AE357)</f>
        <v>1</v>
      </c>
      <c r="BW357" s="49">
        <v>12137858.549999999</v>
      </c>
      <c r="BY357" s="49">
        <f>BW357-D357</f>
        <v>4169149.6799999988</v>
      </c>
      <c r="CA357" s="12" t="e">
        <f t="shared" si="18"/>
        <v>#N/A</v>
      </c>
    </row>
    <row r="358" spans="1:79" ht="61.5" x14ac:dyDescent="0.85">
      <c r="A358" s="12">
        <v>1</v>
      </c>
      <c r="B358" s="45">
        <f>SUBTOTAL(103,$A$22:A358)</f>
        <v>317</v>
      </c>
      <c r="C358" s="15" t="s">
        <v>666</v>
      </c>
      <c r="D358" s="21">
        <v>3211417.2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3">
        <v>0</v>
      </c>
      <c r="L358" s="21">
        <v>0</v>
      </c>
      <c r="M358" s="29">
        <v>1144.52</v>
      </c>
      <c r="N358" s="29">
        <v>3057208.51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9">
        <v>39437.99</v>
      </c>
      <c r="AD358" s="29">
        <v>114770.7</v>
      </c>
      <c r="AE358" s="21">
        <v>0</v>
      </c>
      <c r="AF358" s="24">
        <v>2020</v>
      </c>
      <c r="AG358" s="24">
        <v>2020</v>
      </c>
      <c r="AH358" s="25">
        <v>2020</v>
      </c>
      <c r="AT358" s="12" t="e">
        <f>VLOOKUP(C358,AW:AX,2,FALSE)</f>
        <v>#N/A</v>
      </c>
      <c r="BW358" s="49"/>
      <c r="CA358" s="12" t="e">
        <f t="shared" si="18"/>
        <v>#N/A</v>
      </c>
    </row>
    <row r="359" spans="1:79" ht="61.5" x14ac:dyDescent="0.85">
      <c r="A359" s="12">
        <v>1</v>
      </c>
      <c r="B359" s="45">
        <f>SUBTOTAL(103,$A$22:A359)</f>
        <v>318</v>
      </c>
      <c r="C359" s="15" t="s">
        <v>1176</v>
      </c>
      <c r="D359" s="21">
        <v>4757291.67</v>
      </c>
      <c r="E359" s="21">
        <v>0</v>
      </c>
      <c r="F359" s="21">
        <v>0</v>
      </c>
      <c r="G359" s="29">
        <v>4236373.1399999997</v>
      </c>
      <c r="H359" s="29">
        <v>474283.04</v>
      </c>
      <c r="I359" s="21">
        <v>0</v>
      </c>
      <c r="J359" s="21">
        <v>0</v>
      </c>
      <c r="K359" s="23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46635.49</v>
      </c>
      <c r="AD359" s="21">
        <v>0</v>
      </c>
      <c r="AE359" s="21">
        <v>0</v>
      </c>
      <c r="AF359" s="24" t="s">
        <v>262</v>
      </c>
      <c r="AG359" s="24">
        <v>2020</v>
      </c>
      <c r="AH359" s="25">
        <v>2020</v>
      </c>
      <c r="BW359" s="49"/>
      <c r="CA359" s="12" t="e">
        <f t="shared" si="18"/>
        <v>#N/A</v>
      </c>
    </row>
    <row r="360" spans="1:79" ht="61.5" x14ac:dyDescent="0.85">
      <c r="B360" s="15" t="s">
        <v>797</v>
      </c>
      <c r="C360" s="15"/>
      <c r="D360" s="258">
        <v>1861701.91</v>
      </c>
      <c r="E360" s="21">
        <v>0</v>
      </c>
      <c r="F360" s="21">
        <v>0</v>
      </c>
      <c r="G360" s="21">
        <v>0</v>
      </c>
      <c r="H360" s="21">
        <v>0</v>
      </c>
      <c r="I360" s="21">
        <v>0</v>
      </c>
      <c r="J360" s="21">
        <v>0</v>
      </c>
      <c r="K360" s="23">
        <v>0</v>
      </c>
      <c r="L360" s="21">
        <v>0</v>
      </c>
      <c r="M360" s="21">
        <v>570</v>
      </c>
      <c r="N360" s="21">
        <v>1716738.9</v>
      </c>
      <c r="O360" s="21">
        <v>0</v>
      </c>
      <c r="P360" s="21">
        <v>0</v>
      </c>
      <c r="Q360" s="21">
        <v>0</v>
      </c>
      <c r="R360" s="21">
        <v>0</v>
      </c>
      <c r="S360" s="21">
        <v>0</v>
      </c>
      <c r="T360" s="21">
        <v>0</v>
      </c>
      <c r="U360" s="21">
        <v>0</v>
      </c>
      <c r="V360" s="21">
        <v>0</v>
      </c>
      <c r="W360" s="21">
        <v>0</v>
      </c>
      <c r="X360" s="21">
        <v>0</v>
      </c>
      <c r="Y360" s="21">
        <v>0</v>
      </c>
      <c r="Z360" s="21">
        <v>0</v>
      </c>
      <c r="AA360" s="21">
        <v>0</v>
      </c>
      <c r="AB360" s="21">
        <v>0</v>
      </c>
      <c r="AC360" s="21">
        <v>22145.93</v>
      </c>
      <c r="AD360" s="21">
        <v>122817.08</v>
      </c>
      <c r="AE360" s="21">
        <v>0</v>
      </c>
      <c r="AF360" s="50" t="s">
        <v>718</v>
      </c>
      <c r="AG360" s="50" t="s">
        <v>718</v>
      </c>
      <c r="AH360" s="64" t="s">
        <v>718</v>
      </c>
      <c r="AT360" s="12" t="e">
        <f t="shared" ref="AT360:AT368" si="19">VLOOKUP(C360,AW:AX,2,FALSE)</f>
        <v>#N/A</v>
      </c>
      <c r="BV360" s="69" t="b">
        <f>D360=(E360+F360+G360+H360+I360+L360+N360+P360+R360+T360+U360+V360+AA360+AB360+AC360+AD360+AE360)</f>
        <v>1</v>
      </c>
      <c r="BW360" s="49">
        <v>5698132.5200000005</v>
      </c>
      <c r="CA360" s="12" t="e">
        <f t="shared" si="18"/>
        <v>#N/A</v>
      </c>
    </row>
    <row r="361" spans="1:79" ht="61.5" x14ac:dyDescent="0.85">
      <c r="A361" s="12">
        <v>1</v>
      </c>
      <c r="B361" s="45">
        <f>SUBTOTAL(103,$A$22:A361)</f>
        <v>319</v>
      </c>
      <c r="C361" s="15" t="s">
        <v>762</v>
      </c>
      <c r="D361" s="21">
        <v>1861701.91</v>
      </c>
      <c r="E361" s="21">
        <v>0</v>
      </c>
      <c r="F361" s="21">
        <v>0</v>
      </c>
      <c r="G361" s="21">
        <v>0</v>
      </c>
      <c r="H361" s="21">
        <v>0</v>
      </c>
      <c r="I361" s="21">
        <v>0</v>
      </c>
      <c r="J361" s="21">
        <v>0</v>
      </c>
      <c r="K361" s="23">
        <v>0</v>
      </c>
      <c r="L361" s="21">
        <v>0</v>
      </c>
      <c r="M361" s="29">
        <v>570</v>
      </c>
      <c r="N361" s="29">
        <v>1716738.9</v>
      </c>
      <c r="O361" s="21">
        <v>0</v>
      </c>
      <c r="P361" s="21">
        <v>0</v>
      </c>
      <c r="Q361" s="21">
        <v>0</v>
      </c>
      <c r="R361" s="21">
        <v>0</v>
      </c>
      <c r="S361" s="21">
        <v>0</v>
      </c>
      <c r="T361" s="21">
        <v>0</v>
      </c>
      <c r="U361" s="21">
        <v>0</v>
      </c>
      <c r="V361" s="21">
        <v>0</v>
      </c>
      <c r="W361" s="21">
        <v>0</v>
      </c>
      <c r="X361" s="21">
        <v>0</v>
      </c>
      <c r="Y361" s="21">
        <v>0</v>
      </c>
      <c r="Z361" s="21">
        <v>0</v>
      </c>
      <c r="AA361" s="21">
        <v>0</v>
      </c>
      <c r="AB361" s="21">
        <v>0</v>
      </c>
      <c r="AC361" s="21">
        <v>22145.93</v>
      </c>
      <c r="AD361" s="21">
        <v>122817.08</v>
      </c>
      <c r="AE361" s="21">
        <v>0</v>
      </c>
      <c r="AF361" s="24">
        <v>2020</v>
      </c>
      <c r="AG361" s="24">
        <v>2020</v>
      </c>
      <c r="AH361" s="24">
        <v>2020</v>
      </c>
      <c r="AT361" s="12" t="e">
        <f t="shared" si="19"/>
        <v>#N/A</v>
      </c>
      <c r="BW361" s="49"/>
      <c r="CA361" s="12" t="e">
        <f t="shared" si="18"/>
        <v>#N/A</v>
      </c>
    </row>
    <row r="362" spans="1:79" ht="61.5" x14ac:dyDescent="0.85">
      <c r="B362" s="15" t="s">
        <v>798</v>
      </c>
      <c r="C362" s="257"/>
      <c r="D362" s="258">
        <v>44398957.329999998</v>
      </c>
      <c r="E362" s="21">
        <v>117380.25</v>
      </c>
      <c r="F362" s="21">
        <v>0</v>
      </c>
      <c r="G362" s="21">
        <v>0</v>
      </c>
      <c r="H362" s="21">
        <v>0</v>
      </c>
      <c r="I362" s="21">
        <v>0</v>
      </c>
      <c r="J362" s="21">
        <v>0</v>
      </c>
      <c r="K362" s="23">
        <v>0</v>
      </c>
      <c r="L362" s="21">
        <v>0</v>
      </c>
      <c r="M362" s="21">
        <v>9873.7900000000009</v>
      </c>
      <c r="N362" s="21">
        <v>37752509.329999998</v>
      </c>
      <c r="O362" s="21">
        <v>0</v>
      </c>
      <c r="P362" s="21">
        <v>0</v>
      </c>
      <c r="Q362" s="21">
        <v>2836.8</v>
      </c>
      <c r="R362" s="21">
        <v>5484510.0500000007</v>
      </c>
      <c r="S362" s="21">
        <v>0</v>
      </c>
      <c r="T362" s="21">
        <v>0</v>
      </c>
      <c r="U362" s="21">
        <v>0</v>
      </c>
      <c r="V362" s="21">
        <v>0</v>
      </c>
      <c r="W362" s="21">
        <v>0</v>
      </c>
      <c r="X362" s="21">
        <v>0</v>
      </c>
      <c r="Y362" s="21">
        <v>0</v>
      </c>
      <c r="Z362" s="21">
        <v>0</v>
      </c>
      <c r="AA362" s="21">
        <v>0</v>
      </c>
      <c r="AB362" s="21">
        <v>0</v>
      </c>
      <c r="AC362" s="21">
        <v>441540.75</v>
      </c>
      <c r="AD362" s="21">
        <v>603016.94999999995</v>
      </c>
      <c r="AE362" s="21">
        <v>0</v>
      </c>
      <c r="AF362" s="50" t="s">
        <v>718</v>
      </c>
      <c r="AG362" s="50" t="s">
        <v>718</v>
      </c>
      <c r="AH362" s="64" t="s">
        <v>718</v>
      </c>
      <c r="AT362" s="12" t="e">
        <f t="shared" si="19"/>
        <v>#N/A</v>
      </c>
      <c r="AV362" s="12">
        <v>20654065.649999999</v>
      </c>
      <c r="AW362" s="49">
        <f>AV362-D362</f>
        <v>-23744891.68</v>
      </c>
      <c r="BV362" s="69" t="b">
        <f>D362=(E362+F362+G362+H362+I362+L362+N362+P362+R362+T362+U362+V362+AA362+AB362+AC362+AD362+AE362)</f>
        <v>1</v>
      </c>
      <c r="BW362" s="21">
        <v>56051993.530000009</v>
      </c>
      <c r="BX362" s="21"/>
      <c r="BY362" s="21">
        <f>BW362-D362</f>
        <v>11653036.20000001</v>
      </c>
      <c r="CA362" s="12" t="e">
        <f t="shared" si="18"/>
        <v>#N/A</v>
      </c>
    </row>
    <row r="363" spans="1:79" ht="61.5" x14ac:dyDescent="0.85">
      <c r="A363" s="12">
        <v>1</v>
      </c>
      <c r="B363" s="45">
        <f>SUBTOTAL(103,$A$22:A363)</f>
        <v>320</v>
      </c>
      <c r="C363" s="15" t="s">
        <v>113</v>
      </c>
      <c r="D363" s="21">
        <v>54256.44</v>
      </c>
      <c r="E363" s="21">
        <v>0</v>
      </c>
      <c r="F363" s="21">
        <v>0</v>
      </c>
      <c r="G363" s="21">
        <v>0</v>
      </c>
      <c r="H363" s="21">
        <v>0</v>
      </c>
      <c r="I363" s="21">
        <v>0</v>
      </c>
      <c r="J363" s="21">
        <v>0</v>
      </c>
      <c r="K363" s="23">
        <v>0</v>
      </c>
      <c r="L363" s="21">
        <v>0</v>
      </c>
      <c r="M363" s="21">
        <v>0</v>
      </c>
      <c r="N363" s="21">
        <v>0</v>
      </c>
      <c r="O363" s="21">
        <v>0</v>
      </c>
      <c r="P363" s="21">
        <v>0</v>
      </c>
      <c r="Q363" s="21">
        <v>0</v>
      </c>
      <c r="R363" s="21">
        <v>0</v>
      </c>
      <c r="S363" s="21">
        <v>0</v>
      </c>
      <c r="T363" s="21">
        <v>0</v>
      </c>
      <c r="U363" s="21">
        <v>0</v>
      </c>
      <c r="V363" s="21">
        <v>0</v>
      </c>
      <c r="W363" s="21">
        <v>0</v>
      </c>
      <c r="X363" s="21">
        <v>0</v>
      </c>
      <c r="Y363" s="21">
        <v>0</v>
      </c>
      <c r="Z363" s="21">
        <v>0</v>
      </c>
      <c r="AA363" s="21">
        <v>0</v>
      </c>
      <c r="AB363" s="21">
        <v>0</v>
      </c>
      <c r="AC363" s="21">
        <v>0</v>
      </c>
      <c r="AD363" s="21">
        <v>54256.44</v>
      </c>
      <c r="AE363" s="21">
        <v>0</v>
      </c>
      <c r="AF363" s="24">
        <v>2020</v>
      </c>
      <c r="AG363" s="24" t="s">
        <v>262</v>
      </c>
      <c r="AH363" s="24" t="s">
        <v>262</v>
      </c>
      <c r="AT363" s="12" t="e">
        <f t="shared" si="19"/>
        <v>#N/A</v>
      </c>
      <c r="BW363" s="49"/>
      <c r="CA363" s="12" t="e">
        <f t="shared" si="18"/>
        <v>#N/A</v>
      </c>
    </row>
    <row r="364" spans="1:79" ht="61.5" x14ac:dyDescent="0.85">
      <c r="A364" s="12">
        <v>1</v>
      </c>
      <c r="B364" s="45">
        <f>SUBTOTAL(103,$A$22:A364)</f>
        <v>321</v>
      </c>
      <c r="C364" s="15" t="s">
        <v>116</v>
      </c>
      <c r="D364" s="21">
        <v>2480548.0700000003</v>
      </c>
      <c r="E364" s="21">
        <v>0</v>
      </c>
      <c r="F364" s="21">
        <v>0</v>
      </c>
      <c r="G364" s="21">
        <v>0</v>
      </c>
      <c r="H364" s="21">
        <v>0</v>
      </c>
      <c r="I364" s="21">
        <v>0</v>
      </c>
      <c r="J364" s="21">
        <v>0</v>
      </c>
      <c r="K364" s="23">
        <v>0</v>
      </c>
      <c r="L364" s="21">
        <v>0</v>
      </c>
      <c r="M364" s="29">
        <v>616.94000000000005</v>
      </c>
      <c r="N364" s="29">
        <v>2411642.35</v>
      </c>
      <c r="O364" s="21">
        <v>0</v>
      </c>
      <c r="P364" s="21">
        <v>0</v>
      </c>
      <c r="Q364" s="21">
        <v>0</v>
      </c>
      <c r="R364" s="21">
        <v>0</v>
      </c>
      <c r="S364" s="21">
        <v>0</v>
      </c>
      <c r="T364" s="21">
        <v>0</v>
      </c>
      <c r="U364" s="21">
        <v>0</v>
      </c>
      <c r="V364" s="21">
        <v>0</v>
      </c>
      <c r="W364" s="21">
        <v>0</v>
      </c>
      <c r="X364" s="21">
        <v>0</v>
      </c>
      <c r="Y364" s="21">
        <v>0</v>
      </c>
      <c r="Z364" s="21">
        <v>0</v>
      </c>
      <c r="AA364" s="21">
        <v>0</v>
      </c>
      <c r="AB364" s="21">
        <v>0</v>
      </c>
      <c r="AC364" s="29">
        <v>14469.85</v>
      </c>
      <c r="AD364" s="21">
        <v>54435.87</v>
      </c>
      <c r="AE364" s="21">
        <v>0</v>
      </c>
      <c r="AF364" s="24">
        <v>2020</v>
      </c>
      <c r="AG364" s="24">
        <v>2020</v>
      </c>
      <c r="AH364" s="25">
        <v>2020</v>
      </c>
      <c r="AT364" s="12" t="e">
        <f t="shared" si="19"/>
        <v>#N/A</v>
      </c>
      <c r="BW364" s="49"/>
      <c r="CA364" s="12" t="e">
        <f t="shared" si="18"/>
        <v>#N/A</v>
      </c>
    </row>
    <row r="365" spans="1:79" ht="61.5" x14ac:dyDescent="0.85">
      <c r="A365" s="12">
        <v>1</v>
      </c>
      <c r="B365" s="45">
        <f>SUBTOTAL(103,$A$22:A365)</f>
        <v>322</v>
      </c>
      <c r="C365" s="15" t="s">
        <v>112</v>
      </c>
      <c r="D365" s="21">
        <v>1443898.48</v>
      </c>
      <c r="E365" s="21">
        <v>0</v>
      </c>
      <c r="F365" s="21">
        <v>0</v>
      </c>
      <c r="G365" s="21">
        <v>0</v>
      </c>
      <c r="H365" s="21">
        <v>0</v>
      </c>
      <c r="I365" s="21">
        <v>0</v>
      </c>
      <c r="J365" s="21">
        <v>0</v>
      </c>
      <c r="K365" s="23">
        <v>0</v>
      </c>
      <c r="L365" s="21">
        <v>0</v>
      </c>
      <c r="M365" s="29">
        <v>340.4</v>
      </c>
      <c r="N365" s="29">
        <v>1395122.85</v>
      </c>
      <c r="O365" s="21">
        <v>0</v>
      </c>
      <c r="P365" s="21">
        <v>0</v>
      </c>
      <c r="Q365" s="21">
        <v>0</v>
      </c>
      <c r="R365" s="21">
        <v>0</v>
      </c>
      <c r="S365" s="21">
        <v>0</v>
      </c>
      <c r="T365" s="21">
        <v>0</v>
      </c>
      <c r="U365" s="21">
        <v>0</v>
      </c>
      <c r="V365" s="21">
        <v>0</v>
      </c>
      <c r="W365" s="21">
        <v>0</v>
      </c>
      <c r="X365" s="21">
        <v>0</v>
      </c>
      <c r="Y365" s="21">
        <v>0</v>
      </c>
      <c r="Z365" s="21">
        <v>0</v>
      </c>
      <c r="AA365" s="21">
        <v>0</v>
      </c>
      <c r="AB365" s="21">
        <v>0</v>
      </c>
      <c r="AC365" s="21">
        <v>8370.74</v>
      </c>
      <c r="AD365" s="21">
        <v>40404.89</v>
      </c>
      <c r="AE365" s="21">
        <v>0</v>
      </c>
      <c r="AF365" s="24">
        <v>2020</v>
      </c>
      <c r="AG365" s="24">
        <v>2020</v>
      </c>
      <c r="AH365" s="25">
        <v>2020</v>
      </c>
      <c r="AT365" s="12" t="e">
        <f t="shared" si="19"/>
        <v>#N/A</v>
      </c>
      <c r="BW365" s="49"/>
      <c r="CA365" s="12" t="e">
        <f t="shared" si="18"/>
        <v>#N/A</v>
      </c>
    </row>
    <row r="366" spans="1:79" ht="61.5" x14ac:dyDescent="0.85">
      <c r="A366" s="12">
        <v>1</v>
      </c>
      <c r="B366" s="45">
        <f>SUBTOTAL(103,$A$22:A366)</f>
        <v>323</v>
      </c>
      <c r="C366" s="15" t="s">
        <v>114</v>
      </c>
      <c r="D366" s="21">
        <v>4557103.54</v>
      </c>
      <c r="E366" s="21">
        <v>0</v>
      </c>
      <c r="F366" s="21">
        <v>0</v>
      </c>
      <c r="G366" s="21">
        <v>0</v>
      </c>
      <c r="H366" s="21">
        <v>0</v>
      </c>
      <c r="I366" s="21">
        <v>0</v>
      </c>
      <c r="J366" s="21">
        <v>0</v>
      </c>
      <c r="K366" s="23">
        <v>0</v>
      </c>
      <c r="L366" s="21">
        <v>0</v>
      </c>
      <c r="M366" s="29">
        <v>1235.5</v>
      </c>
      <c r="N366" s="29">
        <v>4529924</v>
      </c>
      <c r="O366" s="21">
        <v>0</v>
      </c>
      <c r="P366" s="21">
        <v>0</v>
      </c>
      <c r="Q366" s="21">
        <v>0</v>
      </c>
      <c r="R366" s="21">
        <v>0</v>
      </c>
      <c r="S366" s="21">
        <v>0</v>
      </c>
      <c r="T366" s="21">
        <v>0</v>
      </c>
      <c r="U366" s="21">
        <v>0</v>
      </c>
      <c r="V366" s="21">
        <v>0</v>
      </c>
      <c r="W366" s="21">
        <v>0</v>
      </c>
      <c r="X366" s="21">
        <v>0</v>
      </c>
      <c r="Y366" s="21">
        <v>0</v>
      </c>
      <c r="Z366" s="21">
        <v>0</v>
      </c>
      <c r="AA366" s="21">
        <v>0</v>
      </c>
      <c r="AB366" s="21">
        <v>0</v>
      </c>
      <c r="AC366" s="29">
        <v>27179.54</v>
      </c>
      <c r="AD366" s="21">
        <v>0</v>
      </c>
      <c r="AE366" s="21">
        <v>0</v>
      </c>
      <c r="AF366" s="24" t="s">
        <v>262</v>
      </c>
      <c r="AG366" s="24">
        <v>2020</v>
      </c>
      <c r="AH366" s="25">
        <v>2020</v>
      </c>
      <c r="AT366" s="12" t="e">
        <f t="shared" si="19"/>
        <v>#N/A</v>
      </c>
      <c r="BW366" s="49"/>
      <c r="CA366" s="12">
        <f t="shared" si="18"/>
        <v>1256.9000000000001</v>
      </c>
    </row>
    <row r="367" spans="1:79" ht="61.5" x14ac:dyDescent="0.85">
      <c r="A367" s="12">
        <v>1</v>
      </c>
      <c r="B367" s="45">
        <f>SUBTOTAL(103,$A$22:A367)</f>
        <v>324</v>
      </c>
      <c r="C367" s="15" t="s">
        <v>115</v>
      </c>
      <c r="D367" s="21">
        <v>4223582.3699999992</v>
      </c>
      <c r="E367" s="21">
        <v>0</v>
      </c>
      <c r="F367" s="21">
        <v>0</v>
      </c>
      <c r="G367" s="21">
        <v>0</v>
      </c>
      <c r="H367" s="21">
        <v>0</v>
      </c>
      <c r="I367" s="21">
        <v>0</v>
      </c>
      <c r="J367" s="21">
        <v>0</v>
      </c>
      <c r="K367" s="23">
        <v>0</v>
      </c>
      <c r="L367" s="21">
        <v>0</v>
      </c>
      <c r="M367" s="29">
        <v>1109.18</v>
      </c>
      <c r="N367" s="29">
        <v>4198392.0199999996</v>
      </c>
      <c r="O367" s="21">
        <v>0</v>
      </c>
      <c r="P367" s="21">
        <v>0</v>
      </c>
      <c r="Q367" s="21">
        <v>0</v>
      </c>
      <c r="R367" s="21">
        <v>0</v>
      </c>
      <c r="S367" s="21">
        <v>0</v>
      </c>
      <c r="T367" s="21">
        <v>0</v>
      </c>
      <c r="U367" s="21">
        <v>0</v>
      </c>
      <c r="V367" s="21">
        <v>0</v>
      </c>
      <c r="W367" s="21">
        <v>0</v>
      </c>
      <c r="X367" s="21">
        <v>0</v>
      </c>
      <c r="Y367" s="21">
        <v>0</v>
      </c>
      <c r="Z367" s="21">
        <v>0</v>
      </c>
      <c r="AA367" s="21">
        <v>0</v>
      </c>
      <c r="AB367" s="21">
        <v>0</v>
      </c>
      <c r="AC367" s="29">
        <v>25190.35</v>
      </c>
      <c r="AD367" s="21">
        <v>0</v>
      </c>
      <c r="AE367" s="21">
        <v>0</v>
      </c>
      <c r="AF367" s="24" t="s">
        <v>262</v>
      </c>
      <c r="AG367" s="24">
        <v>2020</v>
      </c>
      <c r="AH367" s="25">
        <v>2020</v>
      </c>
      <c r="AT367" s="12" t="e">
        <f t="shared" si="19"/>
        <v>#N/A</v>
      </c>
      <c r="BW367" s="49"/>
      <c r="CA367" s="12">
        <f t="shared" si="18"/>
        <v>1151</v>
      </c>
    </row>
    <row r="368" spans="1:79" ht="61.5" x14ac:dyDescent="0.85">
      <c r="A368" s="12">
        <v>1</v>
      </c>
      <c r="B368" s="45">
        <f>SUBTOTAL(103,$A$22:A368)</f>
        <v>325</v>
      </c>
      <c r="C368" s="15" t="s">
        <v>117</v>
      </c>
      <c r="D368" s="21">
        <v>3024337.71</v>
      </c>
      <c r="E368" s="21">
        <v>0</v>
      </c>
      <c r="F368" s="21">
        <v>0</v>
      </c>
      <c r="G368" s="21">
        <v>0</v>
      </c>
      <c r="H368" s="21">
        <v>0</v>
      </c>
      <c r="I368" s="21">
        <v>0</v>
      </c>
      <c r="J368" s="21">
        <v>0</v>
      </c>
      <c r="K368" s="52">
        <v>0</v>
      </c>
      <c r="L368" s="21">
        <v>0</v>
      </c>
      <c r="M368" s="29">
        <v>638.69000000000005</v>
      </c>
      <c r="N368" s="29">
        <v>2952062.85</v>
      </c>
      <c r="O368" s="21">
        <v>0</v>
      </c>
      <c r="P368" s="21">
        <v>0</v>
      </c>
      <c r="Q368" s="21">
        <v>0</v>
      </c>
      <c r="R368" s="21">
        <v>0</v>
      </c>
      <c r="S368" s="21">
        <v>0</v>
      </c>
      <c r="T368" s="21">
        <v>0</v>
      </c>
      <c r="U368" s="21">
        <v>0</v>
      </c>
      <c r="V368" s="21">
        <v>0</v>
      </c>
      <c r="W368" s="21">
        <v>0</v>
      </c>
      <c r="X368" s="21">
        <v>0</v>
      </c>
      <c r="Y368" s="21">
        <v>0</v>
      </c>
      <c r="Z368" s="21">
        <v>0</v>
      </c>
      <c r="AA368" s="21">
        <v>0</v>
      </c>
      <c r="AB368" s="21">
        <v>0</v>
      </c>
      <c r="AC368" s="29">
        <v>17712.38</v>
      </c>
      <c r="AD368" s="21">
        <v>54562.48</v>
      </c>
      <c r="AE368" s="21">
        <v>0</v>
      </c>
      <c r="AF368" s="24">
        <v>2020</v>
      </c>
      <c r="AG368" s="24">
        <v>2020</v>
      </c>
      <c r="AH368" s="24">
        <v>2020</v>
      </c>
      <c r="AT368" s="12" t="e">
        <f t="shared" si="19"/>
        <v>#N/A</v>
      </c>
      <c r="BW368" s="49"/>
      <c r="CA368" s="12" t="e">
        <f t="shared" si="18"/>
        <v>#N/A</v>
      </c>
    </row>
    <row r="369" spans="1:79" ht="61.5" x14ac:dyDescent="0.85">
      <c r="A369" s="12">
        <v>1</v>
      </c>
      <c r="B369" s="45">
        <f>SUBTOTAL(103,$A$22:A369)</f>
        <v>326</v>
      </c>
      <c r="C369" s="15" t="s">
        <v>1177</v>
      </c>
      <c r="D369" s="21">
        <v>5566366.3600000003</v>
      </c>
      <c r="E369" s="21">
        <v>0</v>
      </c>
      <c r="F369" s="21">
        <v>0</v>
      </c>
      <c r="G369" s="21">
        <v>0</v>
      </c>
      <c r="H369" s="21">
        <v>0</v>
      </c>
      <c r="I369" s="21">
        <v>0</v>
      </c>
      <c r="J369" s="21">
        <v>0</v>
      </c>
      <c r="K369" s="23">
        <v>0</v>
      </c>
      <c r="L369" s="21">
        <v>0</v>
      </c>
      <c r="M369" s="21">
        <v>0</v>
      </c>
      <c r="N369" s="21">
        <v>0</v>
      </c>
      <c r="O369" s="21">
        <v>0</v>
      </c>
      <c r="P369" s="21">
        <v>0</v>
      </c>
      <c r="Q369" s="29">
        <v>2836.8</v>
      </c>
      <c r="R369" s="29">
        <v>5484510.0500000007</v>
      </c>
      <c r="S369" s="21">
        <v>0</v>
      </c>
      <c r="T369" s="21">
        <v>0</v>
      </c>
      <c r="U369" s="21">
        <v>0</v>
      </c>
      <c r="V369" s="21">
        <v>0</v>
      </c>
      <c r="W369" s="21">
        <v>0</v>
      </c>
      <c r="X369" s="21">
        <v>0</v>
      </c>
      <c r="Y369" s="21">
        <v>0</v>
      </c>
      <c r="Z369" s="21">
        <v>0</v>
      </c>
      <c r="AA369" s="21">
        <v>0</v>
      </c>
      <c r="AB369" s="21">
        <v>0</v>
      </c>
      <c r="AC369" s="21">
        <v>81856.31</v>
      </c>
      <c r="AD369" s="21">
        <v>0</v>
      </c>
      <c r="AE369" s="21">
        <v>0</v>
      </c>
      <c r="AF369" s="24" t="s">
        <v>262</v>
      </c>
      <c r="AG369" s="24">
        <v>2020</v>
      </c>
      <c r="AH369" s="25">
        <v>2020</v>
      </c>
      <c r="BW369" s="49"/>
      <c r="CA369" s="12" t="e">
        <f t="shared" si="18"/>
        <v>#N/A</v>
      </c>
    </row>
    <row r="370" spans="1:79" ht="61.5" x14ac:dyDescent="0.85">
      <c r="A370" s="12">
        <v>1</v>
      </c>
      <c r="B370" s="45">
        <f>SUBTOTAL(103,$A$22:A370)</f>
        <v>327</v>
      </c>
      <c r="C370" s="15" t="s">
        <v>1178</v>
      </c>
      <c r="D370" s="21">
        <v>4137160</v>
      </c>
      <c r="E370" s="21">
        <v>0</v>
      </c>
      <c r="F370" s="21">
        <v>0</v>
      </c>
      <c r="G370" s="21">
        <v>0</v>
      </c>
      <c r="H370" s="21">
        <v>0</v>
      </c>
      <c r="I370" s="21">
        <v>0</v>
      </c>
      <c r="J370" s="21">
        <v>0</v>
      </c>
      <c r="K370" s="23">
        <v>0</v>
      </c>
      <c r="L370" s="21">
        <v>0</v>
      </c>
      <c r="M370" s="29">
        <v>1159.3699999999999</v>
      </c>
      <c r="N370" s="29">
        <v>4076320.91</v>
      </c>
      <c r="O370" s="21">
        <v>0</v>
      </c>
      <c r="P370" s="21">
        <v>0</v>
      </c>
      <c r="Q370" s="21">
        <v>0</v>
      </c>
      <c r="R370" s="21">
        <v>0</v>
      </c>
      <c r="S370" s="21">
        <v>0</v>
      </c>
      <c r="T370" s="21">
        <v>0</v>
      </c>
      <c r="U370" s="21">
        <v>0</v>
      </c>
      <c r="V370" s="21">
        <v>0</v>
      </c>
      <c r="W370" s="21">
        <v>0</v>
      </c>
      <c r="X370" s="21">
        <v>0</v>
      </c>
      <c r="Y370" s="21">
        <v>0</v>
      </c>
      <c r="Z370" s="21">
        <v>0</v>
      </c>
      <c r="AA370" s="21">
        <v>0</v>
      </c>
      <c r="AB370" s="21">
        <v>0</v>
      </c>
      <c r="AC370" s="29">
        <v>60839.09</v>
      </c>
      <c r="AD370" s="21">
        <v>0</v>
      </c>
      <c r="AE370" s="21">
        <v>0</v>
      </c>
      <c r="AF370" s="24" t="s">
        <v>262</v>
      </c>
      <c r="AG370" s="24">
        <v>2020</v>
      </c>
      <c r="AH370" s="25">
        <v>2020</v>
      </c>
      <c r="BW370" s="49"/>
      <c r="CA370" s="12">
        <f t="shared" si="18"/>
        <v>1150.3</v>
      </c>
    </row>
    <row r="371" spans="1:79" ht="61.5" x14ac:dyDescent="0.85">
      <c r="A371" s="12">
        <v>1</v>
      </c>
      <c r="B371" s="45">
        <f>SUBTOTAL(103,$A$22:A371)</f>
        <v>328</v>
      </c>
      <c r="C371" s="15" t="s">
        <v>1179</v>
      </c>
      <c r="D371" s="21">
        <v>2786718.1</v>
      </c>
      <c r="E371" s="21">
        <v>0</v>
      </c>
      <c r="F371" s="21">
        <v>0</v>
      </c>
      <c r="G371" s="21">
        <v>0</v>
      </c>
      <c r="H371" s="21">
        <v>0</v>
      </c>
      <c r="I371" s="21">
        <v>0</v>
      </c>
      <c r="J371" s="21">
        <v>0</v>
      </c>
      <c r="K371" s="23">
        <v>0</v>
      </c>
      <c r="L371" s="21">
        <v>0</v>
      </c>
      <c r="M371" s="29">
        <v>765</v>
      </c>
      <c r="N371" s="29">
        <v>2745737.96</v>
      </c>
      <c r="O371" s="21">
        <v>0</v>
      </c>
      <c r="P371" s="21">
        <v>0</v>
      </c>
      <c r="Q371" s="21">
        <v>0</v>
      </c>
      <c r="R371" s="21">
        <v>0</v>
      </c>
      <c r="S371" s="21">
        <v>0</v>
      </c>
      <c r="T371" s="21">
        <v>0</v>
      </c>
      <c r="U371" s="21">
        <v>0</v>
      </c>
      <c r="V371" s="21">
        <v>0</v>
      </c>
      <c r="W371" s="21">
        <v>0</v>
      </c>
      <c r="X371" s="21">
        <v>0</v>
      </c>
      <c r="Y371" s="21">
        <v>0</v>
      </c>
      <c r="Z371" s="21">
        <v>0</v>
      </c>
      <c r="AA371" s="21">
        <v>0</v>
      </c>
      <c r="AB371" s="21">
        <v>0</v>
      </c>
      <c r="AC371" s="29">
        <v>40980.14</v>
      </c>
      <c r="AD371" s="21">
        <v>0</v>
      </c>
      <c r="AE371" s="21">
        <v>0</v>
      </c>
      <c r="AF371" s="24" t="s">
        <v>262</v>
      </c>
      <c r="AG371" s="24">
        <v>2020</v>
      </c>
      <c r="AH371" s="25">
        <v>2020</v>
      </c>
      <c r="BW371" s="49"/>
      <c r="CA371" s="12">
        <f t="shared" si="18"/>
        <v>763.8</v>
      </c>
    </row>
    <row r="372" spans="1:79" ht="61.5" x14ac:dyDescent="0.85">
      <c r="A372" s="12">
        <v>1</v>
      </c>
      <c r="B372" s="45">
        <f>SUBTOTAL(103,$A$22:A372)</f>
        <v>329</v>
      </c>
      <c r="C372" s="15" t="s">
        <v>1180</v>
      </c>
      <c r="D372" s="21">
        <v>1749750.39</v>
      </c>
      <c r="E372" s="21">
        <v>0</v>
      </c>
      <c r="F372" s="21">
        <v>0</v>
      </c>
      <c r="G372" s="21">
        <v>0</v>
      </c>
      <c r="H372" s="21">
        <v>0</v>
      </c>
      <c r="I372" s="21">
        <v>0</v>
      </c>
      <c r="J372" s="21">
        <v>0</v>
      </c>
      <c r="K372" s="23">
        <v>0</v>
      </c>
      <c r="L372" s="21">
        <v>0</v>
      </c>
      <c r="M372" s="29">
        <v>456.6</v>
      </c>
      <c r="N372" s="29">
        <v>1724019.4</v>
      </c>
      <c r="O372" s="21">
        <v>0</v>
      </c>
      <c r="P372" s="21">
        <v>0</v>
      </c>
      <c r="Q372" s="21">
        <v>0</v>
      </c>
      <c r="R372" s="21">
        <v>0</v>
      </c>
      <c r="S372" s="21">
        <v>0</v>
      </c>
      <c r="T372" s="21">
        <v>0</v>
      </c>
      <c r="U372" s="21">
        <v>0</v>
      </c>
      <c r="V372" s="21">
        <v>0</v>
      </c>
      <c r="W372" s="21">
        <v>0</v>
      </c>
      <c r="X372" s="21">
        <v>0</v>
      </c>
      <c r="Y372" s="21">
        <v>0</v>
      </c>
      <c r="Z372" s="21">
        <v>0</v>
      </c>
      <c r="AA372" s="21">
        <v>0</v>
      </c>
      <c r="AB372" s="21">
        <v>0</v>
      </c>
      <c r="AC372" s="29">
        <v>25730.99</v>
      </c>
      <c r="AD372" s="21">
        <v>0</v>
      </c>
      <c r="AE372" s="21">
        <v>0</v>
      </c>
      <c r="AF372" s="24" t="s">
        <v>262</v>
      </c>
      <c r="AG372" s="24">
        <v>2020</v>
      </c>
      <c r="AH372" s="25">
        <v>2020</v>
      </c>
      <c r="BW372" s="49"/>
      <c r="CA372" s="12">
        <f t="shared" si="18"/>
        <v>461.1</v>
      </c>
    </row>
    <row r="373" spans="1:79" ht="61.5" x14ac:dyDescent="0.85">
      <c r="A373" s="12">
        <v>1</v>
      </c>
      <c r="B373" s="45">
        <f>SUBTOTAL(103,$A$22:A373)</f>
        <v>330</v>
      </c>
      <c r="C373" s="15" t="s">
        <v>1181</v>
      </c>
      <c r="D373" s="21">
        <v>119132.15</v>
      </c>
      <c r="E373" s="29">
        <v>117380.25</v>
      </c>
      <c r="F373" s="21">
        <v>0</v>
      </c>
      <c r="G373" s="21">
        <v>0</v>
      </c>
      <c r="H373" s="21">
        <v>0</v>
      </c>
      <c r="I373" s="21">
        <v>0</v>
      </c>
      <c r="J373" s="21">
        <v>0</v>
      </c>
      <c r="K373" s="23">
        <v>0</v>
      </c>
      <c r="L373" s="21">
        <v>0</v>
      </c>
      <c r="M373" s="21">
        <v>0</v>
      </c>
      <c r="N373" s="21">
        <v>0</v>
      </c>
      <c r="O373" s="21">
        <v>0</v>
      </c>
      <c r="P373" s="21">
        <v>0</v>
      </c>
      <c r="Q373" s="21">
        <v>0</v>
      </c>
      <c r="R373" s="21">
        <v>0</v>
      </c>
      <c r="S373" s="21">
        <v>0</v>
      </c>
      <c r="T373" s="21">
        <v>0</v>
      </c>
      <c r="U373" s="21">
        <v>0</v>
      </c>
      <c r="V373" s="21">
        <v>0</v>
      </c>
      <c r="W373" s="21">
        <v>0</v>
      </c>
      <c r="X373" s="21">
        <v>0</v>
      </c>
      <c r="Y373" s="21">
        <v>0</v>
      </c>
      <c r="Z373" s="21">
        <v>0</v>
      </c>
      <c r="AA373" s="21">
        <v>0</v>
      </c>
      <c r="AB373" s="21">
        <v>0</v>
      </c>
      <c r="AC373" s="21">
        <v>1751.9</v>
      </c>
      <c r="AD373" s="21">
        <v>0</v>
      </c>
      <c r="AE373" s="21">
        <v>0</v>
      </c>
      <c r="AF373" s="24" t="s">
        <v>262</v>
      </c>
      <c r="AG373" s="24">
        <v>2020</v>
      </c>
      <c r="AH373" s="25">
        <v>2020</v>
      </c>
      <c r="BW373" s="49"/>
      <c r="CA373" s="12" t="e">
        <f t="shared" si="18"/>
        <v>#N/A</v>
      </c>
    </row>
    <row r="374" spans="1:79" ht="61.5" x14ac:dyDescent="0.85">
      <c r="A374" s="12">
        <v>1</v>
      </c>
      <c r="B374" s="45">
        <f>SUBTOTAL(103,$A$22:A374)</f>
        <v>331</v>
      </c>
      <c r="C374" s="15" t="s">
        <v>1182</v>
      </c>
      <c r="D374" s="21">
        <v>6270786.4399999995</v>
      </c>
      <c r="E374" s="21">
        <v>0</v>
      </c>
      <c r="F374" s="21">
        <v>0</v>
      </c>
      <c r="G374" s="21">
        <v>0</v>
      </c>
      <c r="H374" s="21">
        <v>0</v>
      </c>
      <c r="I374" s="21">
        <v>0</v>
      </c>
      <c r="J374" s="21">
        <v>0</v>
      </c>
      <c r="K374" s="23">
        <v>0</v>
      </c>
      <c r="L374" s="21">
        <v>0</v>
      </c>
      <c r="M374" s="29">
        <v>1532.62</v>
      </c>
      <c r="N374" s="29">
        <v>6178571.2599999998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21">
        <v>92215.18</v>
      </c>
      <c r="AD374" s="21">
        <v>0</v>
      </c>
      <c r="AE374" s="21">
        <v>0</v>
      </c>
      <c r="AF374" s="24" t="s">
        <v>262</v>
      </c>
      <c r="AG374" s="24">
        <v>2020</v>
      </c>
      <c r="AH374" s="25">
        <v>2020</v>
      </c>
      <c r="BW374" s="49"/>
      <c r="CA374" s="12">
        <f t="shared" si="18"/>
        <v>1528.9</v>
      </c>
    </row>
    <row r="375" spans="1:79" ht="61.5" x14ac:dyDescent="0.85">
      <c r="A375" s="12">
        <v>1</v>
      </c>
      <c r="B375" s="45">
        <f>SUBTOTAL(103,$A$22:A375)</f>
        <v>332</v>
      </c>
      <c r="C375" s="15" t="s">
        <v>1507</v>
      </c>
      <c r="D375" s="21">
        <v>3749769.7199999997</v>
      </c>
      <c r="E375" s="21">
        <v>0</v>
      </c>
      <c r="F375" s="21">
        <v>0</v>
      </c>
      <c r="G375" s="21">
        <v>0</v>
      </c>
      <c r="H375" s="21">
        <v>0</v>
      </c>
      <c r="I375" s="21">
        <v>0</v>
      </c>
      <c r="J375" s="21">
        <v>0</v>
      </c>
      <c r="K375" s="23">
        <v>0</v>
      </c>
      <c r="L375" s="21">
        <v>0</v>
      </c>
      <c r="M375" s="29">
        <v>909.07</v>
      </c>
      <c r="N375" s="29">
        <v>3634519.59</v>
      </c>
      <c r="O375" s="21">
        <v>0</v>
      </c>
      <c r="P375" s="21">
        <v>0</v>
      </c>
      <c r="Q375" s="21">
        <v>0</v>
      </c>
      <c r="R375" s="21">
        <v>0</v>
      </c>
      <c r="S375" s="21">
        <v>0</v>
      </c>
      <c r="T375" s="21">
        <v>0</v>
      </c>
      <c r="U375" s="21">
        <v>0</v>
      </c>
      <c r="V375" s="21">
        <v>0</v>
      </c>
      <c r="W375" s="21">
        <v>0</v>
      </c>
      <c r="X375" s="21">
        <v>0</v>
      </c>
      <c r="Y375" s="21">
        <v>0</v>
      </c>
      <c r="Z375" s="21">
        <v>0</v>
      </c>
      <c r="AA375" s="21">
        <v>0</v>
      </c>
      <c r="AB375" s="21">
        <v>0</v>
      </c>
      <c r="AC375" s="29">
        <v>21807.11</v>
      </c>
      <c r="AD375" s="29">
        <v>93443.02</v>
      </c>
      <c r="AE375" s="21">
        <v>0</v>
      </c>
      <c r="AF375" s="24">
        <v>2020</v>
      </c>
      <c r="AG375" s="24">
        <v>2020</v>
      </c>
      <c r="AH375" s="25">
        <v>2020</v>
      </c>
      <c r="BW375" s="49"/>
      <c r="CA375" s="12">
        <f t="shared" si="18"/>
        <v>870</v>
      </c>
    </row>
    <row r="376" spans="1:79" ht="61.5" x14ac:dyDescent="0.85">
      <c r="A376" s="12">
        <v>1</v>
      </c>
      <c r="B376" s="45">
        <f>SUBTOTAL(103,$A$22:A376)</f>
        <v>333</v>
      </c>
      <c r="C376" s="72" t="s">
        <v>133</v>
      </c>
      <c r="D376" s="21">
        <v>3929633.31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3">
        <v>0</v>
      </c>
      <c r="L376" s="21">
        <v>0</v>
      </c>
      <c r="M376" s="29">
        <v>1110.42</v>
      </c>
      <c r="N376" s="104">
        <v>3906196.14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104">
        <v>23437.17</v>
      </c>
      <c r="AD376" s="21">
        <v>0</v>
      </c>
      <c r="AE376" s="21">
        <v>0</v>
      </c>
      <c r="AF376" s="24" t="s">
        <v>262</v>
      </c>
      <c r="AG376" s="24">
        <v>2020</v>
      </c>
      <c r="AH376" s="25">
        <v>2020</v>
      </c>
      <c r="BW376" s="49"/>
      <c r="CA376" s="12">
        <f t="shared" si="18"/>
        <v>1229.9000000000001</v>
      </c>
    </row>
    <row r="377" spans="1:79" ht="61.5" x14ac:dyDescent="0.85">
      <c r="A377" s="12">
        <v>1</v>
      </c>
      <c r="B377" s="45">
        <f>SUBTOTAL(103,$A$22:A377)</f>
        <v>334</v>
      </c>
      <c r="C377" s="15" t="s">
        <v>126</v>
      </c>
      <c r="D377" s="21">
        <v>108615.8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52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0</v>
      </c>
      <c r="AA377" s="21">
        <v>0</v>
      </c>
      <c r="AB377" s="21">
        <v>0</v>
      </c>
      <c r="AC377" s="21">
        <v>0</v>
      </c>
      <c r="AD377" s="21">
        <v>108615.8</v>
      </c>
      <c r="AE377" s="21">
        <v>0</v>
      </c>
      <c r="AF377" s="24">
        <v>2020</v>
      </c>
      <c r="AG377" s="24" t="s">
        <v>262</v>
      </c>
      <c r="AH377" s="24" t="s">
        <v>262</v>
      </c>
      <c r="AT377" s="12" t="e">
        <f>VLOOKUP(C377,AW:AX,2,FALSE)</f>
        <v>#N/A</v>
      </c>
      <c r="BW377" s="49"/>
      <c r="CA377" s="12" t="e">
        <f t="shared" si="18"/>
        <v>#N/A</v>
      </c>
    </row>
    <row r="378" spans="1:79" ht="61.5" x14ac:dyDescent="0.85">
      <c r="A378" s="12">
        <v>1</v>
      </c>
      <c r="B378" s="45">
        <f>SUBTOTAL(103,$A$22:A378)</f>
        <v>335</v>
      </c>
      <c r="C378" s="15" t="s">
        <v>124</v>
      </c>
      <c r="D378" s="21">
        <v>108130.57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0</v>
      </c>
      <c r="K378" s="52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  <c r="AC378" s="21">
        <v>0</v>
      </c>
      <c r="AD378" s="21">
        <v>108130.57</v>
      </c>
      <c r="AE378" s="21">
        <v>0</v>
      </c>
      <c r="AF378" s="24">
        <v>2020</v>
      </c>
      <c r="AG378" s="24" t="s">
        <v>262</v>
      </c>
      <c r="AH378" s="24" t="s">
        <v>262</v>
      </c>
      <c r="AT378" s="12" t="e">
        <f>VLOOKUP(C378,AW:AX,2,FALSE)</f>
        <v>#N/A</v>
      </c>
      <c r="BW378" s="49"/>
      <c r="CA378" s="12" t="e">
        <f t="shared" si="18"/>
        <v>#N/A</v>
      </c>
    </row>
    <row r="379" spans="1:79" ht="61.5" x14ac:dyDescent="0.85">
      <c r="A379" s="12">
        <v>1</v>
      </c>
      <c r="B379" s="45">
        <f>SUBTOTAL(103,$A$22:A379)</f>
        <v>336</v>
      </c>
      <c r="C379" s="15" t="s">
        <v>127</v>
      </c>
      <c r="D379" s="21">
        <v>89167.88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52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0</v>
      </c>
      <c r="AD379" s="21">
        <v>89167.88</v>
      </c>
      <c r="AE379" s="21">
        <v>0</v>
      </c>
      <c r="AF379" s="24">
        <v>2020</v>
      </c>
      <c r="AG379" s="24" t="s">
        <v>262</v>
      </c>
      <c r="AH379" s="24" t="s">
        <v>262</v>
      </c>
      <c r="AT379" s="12">
        <f>VLOOKUP(C379,AW:AX,2,FALSE)</f>
        <v>1</v>
      </c>
      <c r="BW379" s="49"/>
      <c r="CA379" s="12" t="e">
        <f t="shared" si="18"/>
        <v>#N/A</v>
      </c>
    </row>
    <row r="380" spans="1:79" ht="61.5" x14ac:dyDescent="0.85">
      <c r="B380" s="15" t="s">
        <v>799</v>
      </c>
      <c r="C380" s="15"/>
      <c r="D380" s="258">
        <v>2076549.34</v>
      </c>
      <c r="E380" s="21">
        <v>39534.75</v>
      </c>
      <c r="F380" s="21">
        <v>0</v>
      </c>
      <c r="G380" s="21">
        <v>0</v>
      </c>
      <c r="H380" s="21">
        <v>12043.62</v>
      </c>
      <c r="I380" s="21">
        <v>295538.62</v>
      </c>
      <c r="J380" s="21">
        <v>0</v>
      </c>
      <c r="K380" s="23">
        <v>0</v>
      </c>
      <c r="L380" s="21">
        <v>0</v>
      </c>
      <c r="M380" s="21">
        <v>538.16</v>
      </c>
      <c r="N380" s="21">
        <v>1713967.82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15464.529999999999</v>
      </c>
      <c r="AD380" s="21">
        <v>0</v>
      </c>
      <c r="AE380" s="21">
        <v>0</v>
      </c>
      <c r="AF380" s="50" t="s">
        <v>718</v>
      </c>
      <c r="AG380" s="50" t="s">
        <v>718</v>
      </c>
      <c r="AH380" s="64" t="s">
        <v>718</v>
      </c>
      <c r="AT380" s="12" t="e">
        <f>VLOOKUP(C380,AW:AX,2,FALSE)</f>
        <v>#N/A</v>
      </c>
      <c r="BV380" s="69" t="b">
        <f>D380=(E380+F380+G380+H380+I380+L380+N380+P380+R380+T380+U380+V380+AA380+AB380+AC380+AD380+AE380)</f>
        <v>1</v>
      </c>
      <c r="BW380" s="21">
        <v>2913286.51</v>
      </c>
      <c r="BX380" s="21"/>
      <c r="BY380" s="21">
        <f>BW380-D380</f>
        <v>836737.16999999969</v>
      </c>
      <c r="CA380" s="12" t="e">
        <f t="shared" si="18"/>
        <v>#N/A</v>
      </c>
    </row>
    <row r="381" spans="1:79" ht="61.5" x14ac:dyDescent="0.85">
      <c r="A381" s="12">
        <v>1</v>
      </c>
      <c r="B381" s="45">
        <f>SUBTOTAL(103,$A$22:A381)</f>
        <v>337</v>
      </c>
      <c r="C381" s="15" t="s">
        <v>118</v>
      </c>
      <c r="D381" s="21">
        <v>1724251.6300000001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3">
        <v>0</v>
      </c>
      <c r="L381" s="21">
        <v>0</v>
      </c>
      <c r="M381" s="29">
        <v>538.16</v>
      </c>
      <c r="N381" s="29">
        <v>1713967.82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0</v>
      </c>
      <c r="Z381" s="21">
        <v>0</v>
      </c>
      <c r="AA381" s="21">
        <v>0</v>
      </c>
      <c r="AB381" s="21">
        <v>0</v>
      </c>
      <c r="AC381" s="29">
        <v>10283.81</v>
      </c>
      <c r="AD381" s="21">
        <v>0</v>
      </c>
      <c r="AE381" s="21">
        <v>0</v>
      </c>
      <c r="AF381" s="24" t="s">
        <v>262</v>
      </c>
      <c r="AG381" s="24">
        <v>2020</v>
      </c>
      <c r="AH381" s="25">
        <v>2020</v>
      </c>
      <c r="AT381" s="12" t="e">
        <f>VLOOKUP(C381,AW:AX,2,FALSE)</f>
        <v>#N/A</v>
      </c>
      <c r="BW381" s="49"/>
      <c r="CA381" s="12">
        <f t="shared" si="18"/>
        <v>541.1</v>
      </c>
    </row>
    <row r="382" spans="1:79" ht="61.5" x14ac:dyDescent="0.85">
      <c r="A382" s="12">
        <v>1</v>
      </c>
      <c r="B382" s="45">
        <f>SUBTOTAL(103,$A$22:A382)</f>
        <v>338</v>
      </c>
      <c r="C382" s="15" t="s">
        <v>1183</v>
      </c>
      <c r="D382" s="21">
        <v>352297.70999999996</v>
      </c>
      <c r="E382" s="29">
        <v>39534.75</v>
      </c>
      <c r="F382" s="21">
        <v>0</v>
      </c>
      <c r="G382" s="21">
        <v>0</v>
      </c>
      <c r="H382" s="29">
        <v>12043.62</v>
      </c>
      <c r="I382" s="29">
        <v>295538.62</v>
      </c>
      <c r="J382" s="21">
        <v>0</v>
      </c>
      <c r="K382" s="23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5180.72</v>
      </c>
      <c r="AD382" s="21">
        <v>0</v>
      </c>
      <c r="AE382" s="21">
        <v>0</v>
      </c>
      <c r="AF382" s="24" t="s">
        <v>262</v>
      </c>
      <c r="AG382" s="24">
        <v>2020</v>
      </c>
      <c r="AH382" s="25">
        <v>2020</v>
      </c>
      <c r="BW382" s="49"/>
      <c r="CA382" s="12" t="e">
        <f t="shared" si="18"/>
        <v>#N/A</v>
      </c>
    </row>
    <row r="383" spans="1:79" ht="61.5" x14ac:dyDescent="0.85">
      <c r="B383" s="15" t="s">
        <v>858</v>
      </c>
      <c r="C383" s="15"/>
      <c r="D383" s="258">
        <v>2005046.9200000002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3">
        <v>0</v>
      </c>
      <c r="L383" s="21">
        <v>0</v>
      </c>
      <c r="M383" s="21">
        <v>317.68</v>
      </c>
      <c r="N383" s="21">
        <v>1068295.6000000001</v>
      </c>
      <c r="O383" s="21">
        <v>0</v>
      </c>
      <c r="P383" s="21">
        <v>0</v>
      </c>
      <c r="Q383" s="21">
        <v>364.69</v>
      </c>
      <c r="R383" s="21">
        <v>915315.12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  <c r="AC383" s="21">
        <v>21436.2</v>
      </c>
      <c r="AD383" s="21">
        <v>0</v>
      </c>
      <c r="AE383" s="21">
        <v>0</v>
      </c>
      <c r="AF383" s="50" t="s">
        <v>718</v>
      </c>
      <c r="AG383" s="50" t="s">
        <v>718</v>
      </c>
      <c r="AH383" s="64" t="s">
        <v>718</v>
      </c>
      <c r="AT383" s="12" t="e">
        <f t="shared" ref="AT383:AT390" si="20">VLOOKUP(C383,AW:AX,2,FALSE)</f>
        <v>#N/A</v>
      </c>
      <c r="BV383" s="69" t="b">
        <f>D383=(E383+F383+G383+H383+I383+L383+N383+P383+R383+T383+U383+V383+AA383+AB383+AC383+AD383+AE383)</f>
        <v>1</v>
      </c>
      <c r="BW383" s="49">
        <v>2727875.44</v>
      </c>
      <c r="CA383" s="12" t="e">
        <f t="shared" si="18"/>
        <v>#N/A</v>
      </c>
    </row>
    <row r="384" spans="1:79" ht="61.5" x14ac:dyDescent="0.85">
      <c r="A384" s="12">
        <v>1</v>
      </c>
      <c r="B384" s="45">
        <f>SUBTOTAL(103,$A$22:A384)</f>
        <v>339</v>
      </c>
      <c r="C384" s="15" t="s">
        <v>119</v>
      </c>
      <c r="D384" s="21">
        <v>2005046.9200000002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3">
        <v>0</v>
      </c>
      <c r="L384" s="21">
        <v>0</v>
      </c>
      <c r="M384" s="29">
        <v>317.68</v>
      </c>
      <c r="N384" s="104">
        <v>1068295.6000000001</v>
      </c>
      <c r="O384" s="21">
        <v>0</v>
      </c>
      <c r="P384" s="21">
        <v>0</v>
      </c>
      <c r="Q384" s="29">
        <v>364.69</v>
      </c>
      <c r="R384" s="29">
        <v>915315.12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  <c r="AC384" s="21">
        <v>21436.2</v>
      </c>
      <c r="AD384" s="21">
        <v>0</v>
      </c>
      <c r="AE384" s="21">
        <v>0</v>
      </c>
      <c r="AF384" s="24" t="s">
        <v>262</v>
      </c>
      <c r="AG384" s="24">
        <v>2020</v>
      </c>
      <c r="AH384" s="25">
        <v>2020</v>
      </c>
      <c r="AT384" s="12" t="e">
        <f t="shared" si="20"/>
        <v>#N/A</v>
      </c>
      <c r="BW384" s="49"/>
      <c r="CA384" s="12">
        <f t="shared" si="18"/>
        <v>313.10000000000002</v>
      </c>
    </row>
    <row r="385" spans="1:79" ht="61.5" x14ac:dyDescent="0.85">
      <c r="B385" s="15" t="s">
        <v>800</v>
      </c>
      <c r="C385" s="15"/>
      <c r="D385" s="258">
        <v>3682576.42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3">
        <v>0</v>
      </c>
      <c r="L385" s="21">
        <v>0</v>
      </c>
      <c r="M385" s="21">
        <v>836.6</v>
      </c>
      <c r="N385" s="21">
        <v>3599348.79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0</v>
      </c>
      <c r="Z385" s="21">
        <v>0</v>
      </c>
      <c r="AA385" s="21">
        <v>0</v>
      </c>
      <c r="AB385" s="21">
        <v>0</v>
      </c>
      <c r="AC385" s="21">
        <v>21596.100000000002</v>
      </c>
      <c r="AD385" s="21">
        <v>61631.53</v>
      </c>
      <c r="AE385" s="21">
        <v>0</v>
      </c>
      <c r="AF385" s="50" t="s">
        <v>718</v>
      </c>
      <c r="AG385" s="50" t="s">
        <v>718</v>
      </c>
      <c r="AH385" s="64" t="s">
        <v>718</v>
      </c>
      <c r="AT385" s="12" t="e">
        <f t="shared" si="20"/>
        <v>#N/A</v>
      </c>
      <c r="BV385" s="69" t="b">
        <f>D385=(E385+F385+G385+H385+I385+L385+N385+P385+R385+T385+U385+V385+AA385+AB385+AC385+AD385+AE385)</f>
        <v>1</v>
      </c>
      <c r="BW385" s="49">
        <v>3866903.76</v>
      </c>
      <c r="CA385" s="12" t="e">
        <f t="shared" si="18"/>
        <v>#N/A</v>
      </c>
    </row>
    <row r="386" spans="1:79" ht="61.5" x14ac:dyDescent="0.85">
      <c r="A386" s="12">
        <v>1</v>
      </c>
      <c r="B386" s="45">
        <f>SUBTOTAL(103,$A$22:A386)</f>
        <v>340</v>
      </c>
      <c r="C386" s="15" t="s">
        <v>120</v>
      </c>
      <c r="D386" s="21">
        <v>3682576.42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3">
        <v>0</v>
      </c>
      <c r="L386" s="21">
        <v>0</v>
      </c>
      <c r="M386" s="29">
        <v>836.6</v>
      </c>
      <c r="N386" s="29">
        <v>3599348.79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  <c r="AC386" s="29">
        <v>21596.100000000002</v>
      </c>
      <c r="AD386" s="21">
        <v>61631.53</v>
      </c>
      <c r="AE386" s="21">
        <v>0</v>
      </c>
      <c r="AF386" s="24">
        <v>2020</v>
      </c>
      <c r="AG386" s="24">
        <v>2020</v>
      </c>
      <c r="AH386" s="24">
        <v>2020</v>
      </c>
      <c r="AT386" s="12" t="e">
        <f t="shared" si="20"/>
        <v>#N/A</v>
      </c>
      <c r="BW386" s="49"/>
      <c r="CA386" s="12" t="e">
        <f t="shared" si="18"/>
        <v>#N/A</v>
      </c>
    </row>
    <row r="387" spans="1:79" ht="61.5" x14ac:dyDescent="0.85">
      <c r="B387" s="15" t="s">
        <v>801</v>
      </c>
      <c r="C387" s="257"/>
      <c r="D387" s="258">
        <v>4283070.8099999996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0</v>
      </c>
      <c r="K387" s="23">
        <v>0</v>
      </c>
      <c r="L387" s="21">
        <v>0</v>
      </c>
      <c r="M387" s="21">
        <v>678.3</v>
      </c>
      <c r="N387" s="21">
        <v>2321700.09</v>
      </c>
      <c r="O387" s="21">
        <v>0</v>
      </c>
      <c r="P387" s="21">
        <v>0</v>
      </c>
      <c r="Q387" s="21">
        <v>542.73</v>
      </c>
      <c r="R387" s="21">
        <v>1785668.47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0</v>
      </c>
      <c r="Y387" s="21">
        <v>0</v>
      </c>
      <c r="Z387" s="21">
        <v>0</v>
      </c>
      <c r="AA387" s="21">
        <v>0</v>
      </c>
      <c r="AB387" s="21">
        <v>0</v>
      </c>
      <c r="AC387" s="21">
        <v>23035.119999999999</v>
      </c>
      <c r="AD387" s="21">
        <v>152667.13</v>
      </c>
      <c r="AE387" s="21">
        <v>0</v>
      </c>
      <c r="AF387" s="50" t="s">
        <v>718</v>
      </c>
      <c r="AG387" s="50" t="s">
        <v>718</v>
      </c>
      <c r="AH387" s="64" t="s">
        <v>718</v>
      </c>
      <c r="AT387" s="12" t="e">
        <f t="shared" si="20"/>
        <v>#N/A</v>
      </c>
      <c r="BV387" s="69" t="b">
        <f>D387=(E387+F387+G387+H387+I387+L387+N387+P387+R387+T387+U387+V387+AA387+AB387+AC387+AD387+AE387)</f>
        <v>1</v>
      </c>
      <c r="BW387" s="49">
        <v>11389569.279999999</v>
      </c>
      <c r="BZ387" s="21">
        <v>10475726.369999999</v>
      </c>
      <c r="CA387" s="12" t="e">
        <f t="shared" si="18"/>
        <v>#N/A</v>
      </c>
    </row>
    <row r="388" spans="1:79" ht="61.5" x14ac:dyDescent="0.85">
      <c r="A388" s="12">
        <v>1</v>
      </c>
      <c r="B388" s="45">
        <f>SUBTOTAL(103,$A$22:A388)</f>
        <v>341</v>
      </c>
      <c r="C388" s="15" t="s">
        <v>167</v>
      </c>
      <c r="D388" s="21">
        <v>2321700.09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0</v>
      </c>
      <c r="K388" s="23">
        <v>0</v>
      </c>
      <c r="L388" s="21">
        <v>0</v>
      </c>
      <c r="M388" s="29">
        <v>678.3</v>
      </c>
      <c r="N388" s="29">
        <v>2321700.09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4" t="s">
        <v>262</v>
      </c>
      <c r="AG388" s="24">
        <v>2020</v>
      </c>
      <c r="AH388" s="25" t="s">
        <v>262</v>
      </c>
      <c r="AT388" s="12" t="e">
        <f t="shared" si="20"/>
        <v>#N/A</v>
      </c>
      <c r="BW388" s="49"/>
      <c r="CA388" s="12">
        <f t="shared" si="18"/>
        <v>678.3</v>
      </c>
    </row>
    <row r="389" spans="1:79" ht="61.5" x14ac:dyDescent="0.85">
      <c r="A389" s="12">
        <v>1</v>
      </c>
      <c r="B389" s="45">
        <f>SUBTOTAL(103,$A$22:A389)</f>
        <v>342</v>
      </c>
      <c r="C389" s="15" t="s">
        <v>168</v>
      </c>
      <c r="D389" s="21">
        <v>1808703.59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3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9">
        <v>542.73</v>
      </c>
      <c r="R389" s="29">
        <v>1785668.47</v>
      </c>
      <c r="S389" s="21">
        <v>0</v>
      </c>
      <c r="T389" s="21">
        <v>0</v>
      </c>
      <c r="U389" s="21">
        <v>0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  <c r="AC389" s="29">
        <v>23035.119999999999</v>
      </c>
      <c r="AD389" s="21">
        <v>0</v>
      </c>
      <c r="AE389" s="21">
        <v>0</v>
      </c>
      <c r="AF389" s="24" t="s">
        <v>262</v>
      </c>
      <c r="AG389" s="24">
        <v>2020</v>
      </c>
      <c r="AH389" s="25">
        <v>2020</v>
      </c>
      <c r="AT389" s="12" t="e">
        <f t="shared" si="20"/>
        <v>#N/A</v>
      </c>
      <c r="BW389" s="49"/>
      <c r="CA389" s="12" t="e">
        <f t="shared" si="18"/>
        <v>#N/A</v>
      </c>
    </row>
    <row r="390" spans="1:79" ht="61.5" x14ac:dyDescent="0.85">
      <c r="A390" s="12">
        <v>1</v>
      </c>
      <c r="B390" s="45">
        <f>SUBTOTAL(103,$A$22:A390)</f>
        <v>343</v>
      </c>
      <c r="C390" s="15" t="s">
        <v>166</v>
      </c>
      <c r="D390" s="21">
        <v>104027.61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3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0</v>
      </c>
      <c r="AD390" s="104">
        <v>104027.61</v>
      </c>
      <c r="AE390" s="21">
        <v>0</v>
      </c>
      <c r="AF390" s="24">
        <v>2020</v>
      </c>
      <c r="AG390" s="24" t="s">
        <v>262</v>
      </c>
      <c r="AH390" s="24" t="s">
        <v>262</v>
      </c>
      <c r="AT390" s="12" t="e">
        <f t="shared" si="20"/>
        <v>#N/A</v>
      </c>
      <c r="BW390" s="49"/>
      <c r="CA390" s="12" t="e">
        <f t="shared" si="18"/>
        <v>#N/A</v>
      </c>
    </row>
    <row r="391" spans="1:79" ht="61.5" x14ac:dyDescent="0.85">
      <c r="A391" s="12">
        <v>1</v>
      </c>
      <c r="B391" s="45">
        <f>SUBTOTAL(103,$A$22:A391)</f>
        <v>344</v>
      </c>
      <c r="C391" s="15" t="s">
        <v>1522</v>
      </c>
      <c r="D391" s="21">
        <v>48639.519999999997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3">
        <v>0</v>
      </c>
      <c r="L391" s="21">
        <v>0</v>
      </c>
      <c r="M391" s="21">
        <v>0</v>
      </c>
      <c r="N391" s="21">
        <v>0</v>
      </c>
      <c r="O391" s="21">
        <v>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  <c r="AC391" s="21">
        <v>0</v>
      </c>
      <c r="AD391" s="29">
        <v>48639.519999999997</v>
      </c>
      <c r="AE391" s="21">
        <v>0</v>
      </c>
      <c r="AF391" s="24">
        <v>2020</v>
      </c>
      <c r="AG391" s="24" t="s">
        <v>262</v>
      </c>
      <c r="AH391" s="24" t="s">
        <v>262</v>
      </c>
      <c r="BW391" s="49"/>
      <c r="CA391" s="12" t="e">
        <f t="shared" si="18"/>
        <v>#N/A</v>
      </c>
    </row>
    <row r="392" spans="1:79" ht="61.5" x14ac:dyDescent="0.85">
      <c r="B392" s="15" t="s">
        <v>802</v>
      </c>
      <c r="C392" s="15"/>
      <c r="D392" s="258">
        <v>3114731.1799999997</v>
      </c>
      <c r="E392" s="21">
        <v>104595</v>
      </c>
      <c r="F392" s="21">
        <v>0</v>
      </c>
      <c r="G392" s="21">
        <v>1449470</v>
      </c>
      <c r="H392" s="21">
        <v>0</v>
      </c>
      <c r="I392" s="21">
        <v>215247</v>
      </c>
      <c r="J392" s="21">
        <v>0</v>
      </c>
      <c r="K392" s="23">
        <v>0</v>
      </c>
      <c r="L392" s="21">
        <v>0</v>
      </c>
      <c r="M392" s="21">
        <v>401.44</v>
      </c>
      <c r="N392" s="21">
        <v>1267442.73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33866.199999999997</v>
      </c>
      <c r="AD392" s="21">
        <v>44110.25</v>
      </c>
      <c r="AE392" s="21">
        <v>0</v>
      </c>
      <c r="AF392" s="50" t="s">
        <v>718</v>
      </c>
      <c r="AG392" s="50" t="s">
        <v>718</v>
      </c>
      <c r="AH392" s="64" t="s">
        <v>718</v>
      </c>
      <c r="AT392" s="12" t="e">
        <f>VLOOKUP(C392,AW:AX,2,FALSE)</f>
        <v>#N/A</v>
      </c>
      <c r="BV392" s="69" t="b">
        <f>D392=(E392+F392+G392+H392+I392+L392+N392+P392+R392+T392+U392+V392+AA392+AB392+AC392+AD392+AE392)</f>
        <v>1</v>
      </c>
      <c r="BW392" s="49">
        <v>4635021.79</v>
      </c>
      <c r="BZ392" s="21">
        <v>3960937.4299999997</v>
      </c>
      <c r="CA392" s="12" t="e">
        <f t="shared" si="18"/>
        <v>#N/A</v>
      </c>
    </row>
    <row r="393" spans="1:79" ht="61.5" x14ac:dyDescent="0.85">
      <c r="A393" s="12">
        <v>1</v>
      </c>
      <c r="B393" s="45">
        <f>SUBTOTAL(103,$A$22:A393)</f>
        <v>345</v>
      </c>
      <c r="C393" s="15" t="s">
        <v>165</v>
      </c>
      <c r="D393" s="21">
        <v>1327902.99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3">
        <v>0</v>
      </c>
      <c r="L393" s="21">
        <v>0</v>
      </c>
      <c r="M393" s="29">
        <v>401.44</v>
      </c>
      <c r="N393" s="104">
        <v>1267442.73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104">
        <v>16350.01</v>
      </c>
      <c r="AD393" s="29">
        <v>44110.25</v>
      </c>
      <c r="AE393" s="21">
        <v>0</v>
      </c>
      <c r="AF393" s="24">
        <v>2020</v>
      </c>
      <c r="AG393" s="24">
        <v>2020</v>
      </c>
      <c r="AH393" s="25">
        <v>2020</v>
      </c>
      <c r="AT393" s="12" t="e">
        <f>VLOOKUP(C393,AW:AX,2,FALSE)</f>
        <v>#N/A</v>
      </c>
      <c r="BW393" s="49"/>
      <c r="CA393" s="12">
        <f t="shared" si="18"/>
        <v>412.82</v>
      </c>
    </row>
    <row r="394" spans="1:79" ht="61.5" x14ac:dyDescent="0.85">
      <c r="A394" s="12">
        <v>1</v>
      </c>
      <c r="B394" s="45">
        <f>SUBTOTAL(103,$A$22:A394)</f>
        <v>346</v>
      </c>
      <c r="C394" s="15" t="s">
        <v>1186</v>
      </c>
      <c r="D394" s="21">
        <v>1786828.19</v>
      </c>
      <c r="E394" s="254">
        <v>104595</v>
      </c>
      <c r="F394" s="21">
        <v>0</v>
      </c>
      <c r="G394" s="254">
        <v>1449470</v>
      </c>
      <c r="H394" s="21">
        <v>0</v>
      </c>
      <c r="I394" s="254">
        <v>215247</v>
      </c>
      <c r="J394" s="21">
        <v>0</v>
      </c>
      <c r="K394" s="23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17516.189999999999</v>
      </c>
      <c r="AD394" s="21">
        <v>0</v>
      </c>
      <c r="AE394" s="21">
        <v>0</v>
      </c>
      <c r="AF394" s="24" t="s">
        <v>262</v>
      </c>
      <c r="AG394" s="24">
        <v>2020</v>
      </c>
      <c r="AH394" s="25">
        <v>2020</v>
      </c>
      <c r="BW394" s="49"/>
      <c r="CA394" s="12" t="e">
        <f t="shared" ref="CA394:CA408" si="21">VLOOKUP(C394,CB:CC,2,FALSE)</f>
        <v>#N/A</v>
      </c>
    </row>
    <row r="395" spans="1:79" ht="61.5" x14ac:dyDescent="0.85">
      <c r="B395" s="15" t="s">
        <v>804</v>
      </c>
      <c r="C395" s="15"/>
      <c r="D395" s="258">
        <v>43566.44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3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43566.44</v>
      </c>
      <c r="AE395" s="21">
        <v>0</v>
      </c>
      <c r="AF395" s="50" t="s">
        <v>718</v>
      </c>
      <c r="AG395" s="50" t="s">
        <v>718</v>
      </c>
      <c r="AH395" s="64" t="s">
        <v>718</v>
      </c>
      <c r="AT395" s="12" t="e">
        <f>VLOOKUP(C395,AW:AX,2,FALSE)</f>
        <v>#N/A</v>
      </c>
      <c r="BV395" s="69" t="b">
        <f>D395=(E395+F395+G395+H395+I395+L395+N395+P395+R395+T395+U395+V395+AA395+AB395+AC395+AD395+AE395)</f>
        <v>1</v>
      </c>
      <c r="BW395" s="49">
        <v>1547699.36</v>
      </c>
      <c r="CA395" s="12" t="e">
        <f t="shared" si="21"/>
        <v>#N/A</v>
      </c>
    </row>
    <row r="396" spans="1:79" s="105" customFormat="1" ht="123" x14ac:dyDescent="0.85">
      <c r="A396" s="105">
        <v>1</v>
      </c>
      <c r="B396" s="45">
        <f>SUBTOTAL(103,$A$22:A396)</f>
        <v>347</v>
      </c>
      <c r="C396" s="263" t="s">
        <v>164</v>
      </c>
      <c r="D396" s="84">
        <v>43566.44</v>
      </c>
      <c r="E396" s="84">
        <v>0</v>
      </c>
      <c r="F396" s="84">
        <v>0</v>
      </c>
      <c r="G396" s="84">
        <v>0</v>
      </c>
      <c r="H396" s="84">
        <v>0</v>
      </c>
      <c r="I396" s="84">
        <v>0</v>
      </c>
      <c r="J396" s="84">
        <v>0</v>
      </c>
      <c r="K396" s="106">
        <v>0</v>
      </c>
      <c r="L396" s="84">
        <v>0</v>
      </c>
      <c r="M396" s="84">
        <v>0</v>
      </c>
      <c r="N396" s="84">
        <v>0</v>
      </c>
      <c r="O396" s="84">
        <v>0</v>
      </c>
      <c r="P396" s="84">
        <v>0</v>
      </c>
      <c r="Q396" s="84">
        <v>0</v>
      </c>
      <c r="R396" s="84">
        <v>0</v>
      </c>
      <c r="S396" s="84">
        <v>0</v>
      </c>
      <c r="T396" s="84">
        <v>0</v>
      </c>
      <c r="U396" s="84">
        <v>0</v>
      </c>
      <c r="V396" s="84">
        <v>0</v>
      </c>
      <c r="W396" s="84">
        <v>0</v>
      </c>
      <c r="X396" s="84">
        <v>0</v>
      </c>
      <c r="Y396" s="84">
        <v>0</v>
      </c>
      <c r="Z396" s="84">
        <v>0</v>
      </c>
      <c r="AA396" s="84">
        <v>0</v>
      </c>
      <c r="AB396" s="84">
        <v>0</v>
      </c>
      <c r="AC396" s="84">
        <v>0</v>
      </c>
      <c r="AD396" s="84">
        <v>43566.44</v>
      </c>
      <c r="AE396" s="84">
        <v>0</v>
      </c>
      <c r="AF396" s="107">
        <v>2020</v>
      </c>
      <c r="AG396" s="107" t="s">
        <v>262</v>
      </c>
      <c r="AH396" s="107" t="s">
        <v>262</v>
      </c>
      <c r="AT396" s="105" t="e">
        <f>VLOOKUP(C396,AW:AX,2,FALSE)</f>
        <v>#N/A</v>
      </c>
      <c r="BW396" s="109"/>
      <c r="CA396" s="105">
        <f t="shared" si="21"/>
        <v>336.14</v>
      </c>
    </row>
    <row r="397" spans="1:79" ht="61.5" x14ac:dyDescent="0.85">
      <c r="B397" s="15" t="s">
        <v>803</v>
      </c>
      <c r="C397" s="15"/>
      <c r="D397" s="258">
        <v>4166442.5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0</v>
      </c>
      <c r="K397" s="23">
        <v>0</v>
      </c>
      <c r="L397" s="21">
        <v>0</v>
      </c>
      <c r="M397" s="21">
        <v>542.66</v>
      </c>
      <c r="N397" s="21">
        <v>2207932.36</v>
      </c>
      <c r="O397" s="21">
        <v>0</v>
      </c>
      <c r="P397" s="21">
        <v>0</v>
      </c>
      <c r="Q397" s="21">
        <v>437.5</v>
      </c>
      <c r="R397" s="21">
        <v>1813992.23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17958.52</v>
      </c>
      <c r="AD397" s="21">
        <v>126559.39</v>
      </c>
      <c r="AE397" s="21">
        <v>0</v>
      </c>
      <c r="AF397" s="50" t="s">
        <v>718</v>
      </c>
      <c r="AG397" s="50" t="s">
        <v>718</v>
      </c>
      <c r="AH397" s="64" t="s">
        <v>718</v>
      </c>
      <c r="AT397" s="12" t="e">
        <f>VLOOKUP(C397,AW:AX,2,FALSE)</f>
        <v>#N/A</v>
      </c>
      <c r="BV397" s="69" t="b">
        <f>D397=(E397+F397+G397+H397+I397+L397+N397+P397+R397+T397+U397+V397+AA397+AB397+AC397+AD397+AE397)</f>
        <v>1</v>
      </c>
      <c r="BW397" s="49">
        <v>7290181.6600000001</v>
      </c>
      <c r="BZ397" s="21">
        <v>6271514.3100000005</v>
      </c>
      <c r="CA397" s="12" t="e">
        <f t="shared" si="21"/>
        <v>#N/A</v>
      </c>
    </row>
    <row r="398" spans="1:79" ht="61.5" x14ac:dyDescent="0.85">
      <c r="A398" s="12">
        <v>1</v>
      </c>
      <c r="B398" s="45">
        <f>SUBTOTAL(103,$A$22:A398)</f>
        <v>348</v>
      </c>
      <c r="C398" s="15" t="s">
        <v>178</v>
      </c>
      <c r="D398" s="21">
        <v>71741.72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3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9">
        <v>71741.72</v>
      </c>
      <c r="AE398" s="21">
        <v>0</v>
      </c>
      <c r="AF398" s="24">
        <v>2020</v>
      </c>
      <c r="AG398" s="24" t="s">
        <v>262</v>
      </c>
      <c r="AH398" s="24" t="s">
        <v>262</v>
      </c>
      <c r="AT398" s="12" t="e">
        <f>VLOOKUP(C398,AW:AX,2,FALSE)</f>
        <v>#N/A</v>
      </c>
      <c r="BW398" s="49"/>
      <c r="CA398" s="12" t="e">
        <f t="shared" si="21"/>
        <v>#N/A</v>
      </c>
    </row>
    <row r="399" spans="1:79" ht="61.5" x14ac:dyDescent="0.85">
      <c r="A399" s="12">
        <v>1</v>
      </c>
      <c r="B399" s="45">
        <f>SUBTOTAL(103,$A$22:A399)</f>
        <v>349</v>
      </c>
      <c r="C399" s="15" t="s">
        <v>1184</v>
      </c>
      <c r="D399" s="21">
        <v>1831950.75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3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9">
        <v>437.5</v>
      </c>
      <c r="R399" s="29">
        <v>1813992.23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9">
        <v>17958.52</v>
      </c>
      <c r="AD399" s="21">
        <v>0</v>
      </c>
      <c r="AE399" s="21">
        <v>0</v>
      </c>
      <c r="AF399" s="24" t="s">
        <v>262</v>
      </c>
      <c r="AG399" s="24">
        <v>2020</v>
      </c>
      <c r="AH399" s="25">
        <v>2020</v>
      </c>
      <c r="BW399" s="49"/>
      <c r="CA399" s="12" t="e">
        <f t="shared" si="21"/>
        <v>#N/A</v>
      </c>
    </row>
    <row r="400" spans="1:79" ht="61.5" x14ac:dyDescent="0.85">
      <c r="A400" s="12">
        <v>1</v>
      </c>
      <c r="B400" s="45">
        <f>SUBTOTAL(103,$A$22:A400)</f>
        <v>350</v>
      </c>
      <c r="C400" s="15" t="s">
        <v>1185</v>
      </c>
      <c r="D400" s="21">
        <v>2207932.36</v>
      </c>
      <c r="E400" s="21">
        <v>0</v>
      </c>
      <c r="F400" s="21">
        <v>0</v>
      </c>
      <c r="G400" s="21">
        <v>0</v>
      </c>
      <c r="H400" s="21">
        <v>0</v>
      </c>
      <c r="I400" s="21">
        <v>0</v>
      </c>
      <c r="J400" s="21">
        <v>0</v>
      </c>
      <c r="K400" s="23">
        <v>0</v>
      </c>
      <c r="L400" s="21">
        <v>0</v>
      </c>
      <c r="M400" s="29">
        <v>542.66</v>
      </c>
      <c r="N400" s="29">
        <v>2207932.36</v>
      </c>
      <c r="O400" s="21">
        <v>0</v>
      </c>
      <c r="P400" s="21">
        <v>0</v>
      </c>
      <c r="Q400" s="21">
        <v>0</v>
      </c>
      <c r="R400" s="21">
        <v>0</v>
      </c>
      <c r="S400" s="21">
        <v>0</v>
      </c>
      <c r="T400" s="21">
        <v>0</v>
      </c>
      <c r="U400" s="21">
        <v>0</v>
      </c>
      <c r="V400" s="21">
        <v>0</v>
      </c>
      <c r="W400" s="21">
        <v>0</v>
      </c>
      <c r="X400" s="21">
        <v>0</v>
      </c>
      <c r="Y400" s="21">
        <v>0</v>
      </c>
      <c r="Z400" s="21">
        <v>0</v>
      </c>
      <c r="AA400" s="21">
        <v>0</v>
      </c>
      <c r="AB400" s="21">
        <v>0</v>
      </c>
      <c r="AC400" s="21">
        <v>0</v>
      </c>
      <c r="AD400" s="21">
        <v>0</v>
      </c>
      <c r="AE400" s="21">
        <v>0</v>
      </c>
      <c r="AF400" s="24" t="s">
        <v>262</v>
      </c>
      <c r="AG400" s="24">
        <v>2020</v>
      </c>
      <c r="AH400" s="25" t="s">
        <v>262</v>
      </c>
      <c r="BW400" s="49"/>
      <c r="CA400" s="12">
        <f t="shared" si="21"/>
        <v>542.66</v>
      </c>
    </row>
    <row r="401" spans="1:79" ht="61.5" x14ac:dyDescent="0.85">
      <c r="A401" s="12">
        <v>1</v>
      </c>
      <c r="B401" s="45">
        <f>SUBTOTAL(103,$A$22:A401)</f>
        <v>351</v>
      </c>
      <c r="C401" s="15" t="s">
        <v>1521</v>
      </c>
      <c r="D401" s="21">
        <v>54817.67</v>
      </c>
      <c r="E401" s="21">
        <v>0</v>
      </c>
      <c r="F401" s="21">
        <v>0</v>
      </c>
      <c r="G401" s="21">
        <v>0</v>
      </c>
      <c r="H401" s="21">
        <v>0</v>
      </c>
      <c r="I401" s="21">
        <v>0</v>
      </c>
      <c r="J401" s="21">
        <v>0</v>
      </c>
      <c r="K401" s="23">
        <v>0</v>
      </c>
      <c r="L401" s="21">
        <v>0</v>
      </c>
      <c r="M401" s="21">
        <v>0</v>
      </c>
      <c r="N401" s="21">
        <v>0</v>
      </c>
      <c r="O401" s="21">
        <v>0</v>
      </c>
      <c r="P401" s="21">
        <v>0</v>
      </c>
      <c r="Q401" s="21">
        <v>0</v>
      </c>
      <c r="R401" s="21">
        <v>0</v>
      </c>
      <c r="S401" s="21">
        <v>0</v>
      </c>
      <c r="T401" s="21">
        <v>0</v>
      </c>
      <c r="U401" s="21">
        <v>0</v>
      </c>
      <c r="V401" s="21">
        <v>0</v>
      </c>
      <c r="W401" s="21">
        <v>0</v>
      </c>
      <c r="X401" s="21">
        <v>0</v>
      </c>
      <c r="Y401" s="21">
        <v>0</v>
      </c>
      <c r="Z401" s="21">
        <v>0</v>
      </c>
      <c r="AA401" s="21">
        <v>0</v>
      </c>
      <c r="AB401" s="21">
        <v>0</v>
      </c>
      <c r="AC401" s="21">
        <v>0</v>
      </c>
      <c r="AD401" s="29">
        <v>54817.67</v>
      </c>
      <c r="AE401" s="21">
        <v>0</v>
      </c>
      <c r="AF401" s="24">
        <v>2020</v>
      </c>
      <c r="AG401" s="24" t="s">
        <v>262</v>
      </c>
      <c r="AH401" s="24" t="s">
        <v>262</v>
      </c>
      <c r="BW401" s="49"/>
      <c r="CA401" s="12" t="e">
        <f t="shared" si="21"/>
        <v>#N/A</v>
      </c>
    </row>
    <row r="402" spans="1:79" ht="61.5" x14ac:dyDescent="0.85">
      <c r="B402" s="15" t="s">
        <v>838</v>
      </c>
      <c r="C402" s="15"/>
      <c r="D402" s="258">
        <v>2786770.47</v>
      </c>
      <c r="E402" s="21">
        <v>0</v>
      </c>
      <c r="F402" s="21">
        <v>0</v>
      </c>
      <c r="G402" s="21">
        <v>0</v>
      </c>
      <c r="H402" s="21">
        <v>0</v>
      </c>
      <c r="I402" s="21">
        <v>0</v>
      </c>
      <c r="J402" s="21">
        <v>0</v>
      </c>
      <c r="K402" s="23">
        <v>0</v>
      </c>
      <c r="L402" s="21">
        <v>0</v>
      </c>
      <c r="M402" s="21">
        <v>0</v>
      </c>
      <c r="N402" s="21">
        <v>0</v>
      </c>
      <c r="O402" s="21">
        <v>0</v>
      </c>
      <c r="P402" s="21">
        <v>0</v>
      </c>
      <c r="Q402" s="21">
        <v>818.41</v>
      </c>
      <c r="R402" s="21">
        <v>2759451.89</v>
      </c>
      <c r="S402" s="21">
        <v>0</v>
      </c>
      <c r="T402" s="21">
        <v>0</v>
      </c>
      <c r="U402" s="21">
        <v>0</v>
      </c>
      <c r="V402" s="21">
        <v>0</v>
      </c>
      <c r="W402" s="21">
        <v>0</v>
      </c>
      <c r="X402" s="21">
        <v>0</v>
      </c>
      <c r="Y402" s="21">
        <v>0</v>
      </c>
      <c r="Z402" s="21">
        <v>0</v>
      </c>
      <c r="AA402" s="21">
        <v>0</v>
      </c>
      <c r="AB402" s="21">
        <v>0</v>
      </c>
      <c r="AC402" s="21">
        <v>27318.58</v>
      </c>
      <c r="AD402" s="21">
        <v>0</v>
      </c>
      <c r="AE402" s="21">
        <v>0</v>
      </c>
      <c r="AF402" s="50" t="s">
        <v>718</v>
      </c>
      <c r="AG402" s="50" t="s">
        <v>718</v>
      </c>
      <c r="AH402" s="64" t="s">
        <v>718</v>
      </c>
      <c r="BV402" s="69" t="b">
        <f>D402=(E402+F402+G402+H402+I402+L402+N402+P402+R402+T402+U402+V402+AA402+AB402+AC402+AD402+AE402)</f>
        <v>1</v>
      </c>
      <c r="BW402" s="49">
        <v>3230853.85</v>
      </c>
      <c r="BZ402" s="21">
        <v>3334643.9899999998</v>
      </c>
      <c r="CA402" s="12" t="e">
        <f t="shared" si="21"/>
        <v>#N/A</v>
      </c>
    </row>
    <row r="403" spans="1:79" ht="61.5" x14ac:dyDescent="0.85">
      <c r="A403" s="12">
        <v>1</v>
      </c>
      <c r="B403" s="45">
        <f>SUBTOTAL(103,$A$22:A403)</f>
        <v>352</v>
      </c>
      <c r="C403" s="15" t="s">
        <v>1187</v>
      </c>
      <c r="D403" s="21">
        <v>2786770.47</v>
      </c>
      <c r="E403" s="21">
        <v>0</v>
      </c>
      <c r="F403" s="21">
        <v>0</v>
      </c>
      <c r="G403" s="21">
        <v>0</v>
      </c>
      <c r="H403" s="21">
        <v>0</v>
      </c>
      <c r="I403" s="21">
        <v>0</v>
      </c>
      <c r="J403" s="21">
        <v>0</v>
      </c>
      <c r="K403" s="23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  <c r="Q403" s="29">
        <v>818.41</v>
      </c>
      <c r="R403" s="29">
        <v>2759451.89</v>
      </c>
      <c r="S403" s="21">
        <v>0</v>
      </c>
      <c r="T403" s="21">
        <v>0</v>
      </c>
      <c r="U403" s="21">
        <v>0</v>
      </c>
      <c r="V403" s="21">
        <v>0</v>
      </c>
      <c r="W403" s="21">
        <v>0</v>
      </c>
      <c r="X403" s="21">
        <v>0</v>
      </c>
      <c r="Y403" s="21">
        <v>0</v>
      </c>
      <c r="Z403" s="21">
        <v>0</v>
      </c>
      <c r="AA403" s="21">
        <v>0</v>
      </c>
      <c r="AB403" s="21">
        <v>0</v>
      </c>
      <c r="AC403" s="29">
        <v>27318.58</v>
      </c>
      <c r="AD403" s="21">
        <v>0</v>
      </c>
      <c r="AE403" s="21">
        <v>0</v>
      </c>
      <c r="AF403" s="24" t="s">
        <v>262</v>
      </c>
      <c r="AG403" s="24">
        <v>2020</v>
      </c>
      <c r="AH403" s="25">
        <v>2020</v>
      </c>
      <c r="BW403" s="49"/>
      <c r="CA403" s="12" t="e">
        <f t="shared" si="21"/>
        <v>#N/A</v>
      </c>
    </row>
    <row r="404" spans="1:79" ht="61.5" x14ac:dyDescent="0.85">
      <c r="B404" s="15" t="s">
        <v>805</v>
      </c>
      <c r="C404" s="257"/>
      <c r="D404" s="258">
        <v>8480737.0799999982</v>
      </c>
      <c r="E404" s="21">
        <v>0</v>
      </c>
      <c r="F404" s="21">
        <v>0</v>
      </c>
      <c r="G404" s="21">
        <v>0</v>
      </c>
      <c r="H404" s="21">
        <v>0</v>
      </c>
      <c r="I404" s="21">
        <v>0</v>
      </c>
      <c r="J404" s="21">
        <v>0</v>
      </c>
      <c r="K404" s="23">
        <v>0</v>
      </c>
      <c r="L404" s="21">
        <v>0</v>
      </c>
      <c r="M404" s="21">
        <v>2092.46</v>
      </c>
      <c r="N404" s="21">
        <v>7827572.0800000001</v>
      </c>
      <c r="O404" s="21">
        <v>0</v>
      </c>
      <c r="P404" s="21">
        <v>0</v>
      </c>
      <c r="Q404" s="21">
        <v>0</v>
      </c>
      <c r="R404" s="21">
        <v>0</v>
      </c>
      <c r="S404" s="21">
        <v>0</v>
      </c>
      <c r="T404" s="21">
        <v>0</v>
      </c>
      <c r="U404" s="21">
        <v>0</v>
      </c>
      <c r="V404" s="21">
        <v>0</v>
      </c>
      <c r="W404" s="21">
        <v>0</v>
      </c>
      <c r="X404" s="21">
        <v>0</v>
      </c>
      <c r="Y404" s="21">
        <v>0</v>
      </c>
      <c r="Z404" s="21">
        <v>0</v>
      </c>
      <c r="AA404" s="21">
        <v>0</v>
      </c>
      <c r="AB404" s="21">
        <v>0</v>
      </c>
      <c r="AC404" s="21">
        <v>75981.540000000008</v>
      </c>
      <c r="AD404" s="21">
        <v>577183.46</v>
      </c>
      <c r="AE404" s="21">
        <v>0</v>
      </c>
      <c r="AF404" s="50" t="s">
        <v>718</v>
      </c>
      <c r="AG404" s="50" t="s">
        <v>718</v>
      </c>
      <c r="AH404" s="64" t="s">
        <v>718</v>
      </c>
      <c r="AT404" s="12" t="e">
        <f>VLOOKUP(C404,AW:AX,2,FALSE)</f>
        <v>#N/A</v>
      </c>
      <c r="BV404" s="69" t="b">
        <f>D404=(E404+F404+G404+H404+I404+L404+N404+P404+R404+T404+U404+V404+AA404+AB404+AC404+AD404+AE404)</f>
        <v>1</v>
      </c>
      <c r="BW404" s="49">
        <v>22440468.149999999</v>
      </c>
      <c r="CA404" s="12" t="e">
        <f t="shared" si="21"/>
        <v>#N/A</v>
      </c>
    </row>
    <row r="405" spans="1:79" ht="61.5" x14ac:dyDescent="0.85">
      <c r="A405" s="12">
        <v>1</v>
      </c>
      <c r="B405" s="45">
        <f>SUBTOTAL(103,$A$22:A405)</f>
        <v>353</v>
      </c>
      <c r="C405" s="15" t="s">
        <v>74</v>
      </c>
      <c r="D405" s="21">
        <v>2519278.3999999994</v>
      </c>
      <c r="E405" s="21">
        <v>0</v>
      </c>
      <c r="F405" s="21">
        <v>0</v>
      </c>
      <c r="G405" s="21">
        <v>0</v>
      </c>
      <c r="H405" s="21">
        <v>0</v>
      </c>
      <c r="I405" s="21">
        <v>0</v>
      </c>
      <c r="J405" s="21">
        <v>0</v>
      </c>
      <c r="K405" s="23">
        <v>0</v>
      </c>
      <c r="L405" s="21">
        <v>0</v>
      </c>
      <c r="M405" s="29">
        <v>625</v>
      </c>
      <c r="N405" s="29">
        <v>2404974.7999999998</v>
      </c>
      <c r="O405" s="21">
        <v>0</v>
      </c>
      <c r="P405" s="21">
        <v>0</v>
      </c>
      <c r="Q405" s="21">
        <v>0</v>
      </c>
      <c r="R405" s="21">
        <v>0</v>
      </c>
      <c r="S405" s="21">
        <v>0</v>
      </c>
      <c r="T405" s="21">
        <v>0</v>
      </c>
      <c r="U405" s="21">
        <v>0</v>
      </c>
      <c r="V405" s="21">
        <v>0</v>
      </c>
      <c r="W405" s="21">
        <v>0</v>
      </c>
      <c r="X405" s="21">
        <v>0</v>
      </c>
      <c r="Y405" s="21">
        <v>0</v>
      </c>
      <c r="Z405" s="21">
        <v>0</v>
      </c>
      <c r="AA405" s="21">
        <v>0</v>
      </c>
      <c r="AB405" s="21">
        <v>0</v>
      </c>
      <c r="AC405" s="29">
        <v>14429.84</v>
      </c>
      <c r="AD405" s="29">
        <v>99873.76</v>
      </c>
      <c r="AE405" s="21">
        <v>0</v>
      </c>
      <c r="AF405" s="24">
        <v>2020</v>
      </c>
      <c r="AG405" s="24">
        <v>2020</v>
      </c>
      <c r="AH405" s="25">
        <v>2020</v>
      </c>
      <c r="AT405" s="12" t="e">
        <f>VLOOKUP(C405,AW:AX,2,FALSE)</f>
        <v>#N/A</v>
      </c>
      <c r="BW405" s="49"/>
      <c r="CA405" s="12" t="e">
        <f t="shared" si="21"/>
        <v>#N/A</v>
      </c>
    </row>
    <row r="406" spans="1:79" ht="61.5" x14ac:dyDescent="0.85">
      <c r="A406" s="12">
        <v>1</v>
      </c>
      <c r="B406" s="45">
        <f>SUBTOTAL(103,$A$22:A406)</f>
        <v>354</v>
      </c>
      <c r="C406" s="15" t="s">
        <v>73</v>
      </c>
      <c r="D406" s="21">
        <v>2316768.9099999997</v>
      </c>
      <c r="E406" s="21">
        <v>0</v>
      </c>
      <c r="F406" s="21">
        <v>0</v>
      </c>
      <c r="G406" s="21">
        <v>0</v>
      </c>
      <c r="H406" s="21">
        <v>0</v>
      </c>
      <c r="I406" s="21">
        <v>0</v>
      </c>
      <c r="J406" s="21">
        <v>0</v>
      </c>
      <c r="K406" s="23">
        <v>0</v>
      </c>
      <c r="L406" s="21">
        <v>0</v>
      </c>
      <c r="M406" s="29">
        <v>492.3</v>
      </c>
      <c r="N406" s="104">
        <v>2171491.13</v>
      </c>
      <c r="O406" s="21">
        <v>0</v>
      </c>
      <c r="P406" s="21">
        <v>0</v>
      </c>
      <c r="Q406" s="21">
        <v>0</v>
      </c>
      <c r="R406" s="21">
        <v>0</v>
      </c>
      <c r="S406" s="21">
        <v>0</v>
      </c>
      <c r="T406" s="21">
        <v>0</v>
      </c>
      <c r="U406" s="21">
        <v>0</v>
      </c>
      <c r="V406" s="21">
        <v>0</v>
      </c>
      <c r="W406" s="21">
        <v>0</v>
      </c>
      <c r="X406" s="21">
        <v>0</v>
      </c>
      <c r="Y406" s="21">
        <v>0</v>
      </c>
      <c r="Z406" s="21">
        <v>0</v>
      </c>
      <c r="AA406" s="21">
        <v>0</v>
      </c>
      <c r="AB406" s="21">
        <v>0</v>
      </c>
      <c r="AC406" s="29">
        <v>13028.94</v>
      </c>
      <c r="AD406" s="29">
        <v>132248.84</v>
      </c>
      <c r="AE406" s="21">
        <v>0</v>
      </c>
      <c r="AF406" s="24">
        <v>2020</v>
      </c>
      <c r="AG406" s="24">
        <v>2020</v>
      </c>
      <c r="AH406" s="25">
        <v>2020</v>
      </c>
      <c r="AT406" s="12" t="e">
        <f>VLOOKUP(C406,AW:AX,2,FALSE)</f>
        <v>#N/A</v>
      </c>
      <c r="BW406" s="49"/>
      <c r="CA406" s="12" t="e">
        <f t="shared" si="21"/>
        <v>#N/A</v>
      </c>
    </row>
    <row r="407" spans="1:79" ht="61.5" x14ac:dyDescent="0.85">
      <c r="A407" s="12">
        <v>1</v>
      </c>
      <c r="B407" s="45">
        <f>SUBTOTAL(103,$A$22:A407)</f>
        <v>355</v>
      </c>
      <c r="C407" s="15" t="s">
        <v>75</v>
      </c>
      <c r="D407" s="21">
        <v>132502.74</v>
      </c>
      <c r="E407" s="21">
        <v>0</v>
      </c>
      <c r="F407" s="21">
        <v>0</v>
      </c>
      <c r="G407" s="21">
        <v>0</v>
      </c>
      <c r="H407" s="21">
        <v>0</v>
      </c>
      <c r="I407" s="21">
        <v>0</v>
      </c>
      <c r="J407" s="21">
        <v>0</v>
      </c>
      <c r="K407" s="23">
        <v>0</v>
      </c>
      <c r="L407" s="21">
        <v>0</v>
      </c>
      <c r="M407" s="21">
        <v>0</v>
      </c>
      <c r="N407" s="21">
        <v>0</v>
      </c>
      <c r="O407" s="21">
        <v>0</v>
      </c>
      <c r="P407" s="21">
        <v>0</v>
      </c>
      <c r="Q407" s="21">
        <v>0</v>
      </c>
      <c r="R407" s="21">
        <v>0</v>
      </c>
      <c r="S407" s="21">
        <v>0</v>
      </c>
      <c r="T407" s="21">
        <v>0</v>
      </c>
      <c r="U407" s="21">
        <v>0</v>
      </c>
      <c r="V407" s="21">
        <v>0</v>
      </c>
      <c r="W407" s="21">
        <v>0</v>
      </c>
      <c r="X407" s="21">
        <v>0</v>
      </c>
      <c r="Y407" s="21">
        <v>0</v>
      </c>
      <c r="Z407" s="21">
        <v>0</v>
      </c>
      <c r="AA407" s="21">
        <v>0</v>
      </c>
      <c r="AB407" s="21">
        <v>0</v>
      </c>
      <c r="AC407" s="21">
        <v>0</v>
      </c>
      <c r="AD407" s="29">
        <v>132502.74</v>
      </c>
      <c r="AE407" s="21">
        <v>0</v>
      </c>
      <c r="AF407" s="24">
        <v>2020</v>
      </c>
      <c r="AG407" s="24" t="s">
        <v>262</v>
      </c>
      <c r="AH407" s="24" t="s">
        <v>262</v>
      </c>
      <c r="AT407" s="12" t="e">
        <f>VLOOKUP(C407,AW:AX,2,FALSE)</f>
        <v>#N/A</v>
      </c>
      <c r="BW407" s="49"/>
      <c r="CA407" s="12" t="e">
        <f t="shared" si="21"/>
        <v>#N/A</v>
      </c>
    </row>
    <row r="408" spans="1:79" ht="61.5" x14ac:dyDescent="0.85">
      <c r="A408" s="12">
        <v>1</v>
      </c>
      <c r="B408" s="45">
        <f>SUBTOTAL(103,$A$22:A408)</f>
        <v>356</v>
      </c>
      <c r="C408" s="15" t="s">
        <v>1188</v>
      </c>
      <c r="D408" s="21">
        <v>3299628.9099999997</v>
      </c>
      <c r="E408" s="21">
        <v>0</v>
      </c>
      <c r="F408" s="21">
        <v>0</v>
      </c>
      <c r="G408" s="21">
        <v>0</v>
      </c>
      <c r="H408" s="21">
        <v>0</v>
      </c>
      <c r="I408" s="21">
        <v>0</v>
      </c>
      <c r="J408" s="21">
        <v>0</v>
      </c>
      <c r="K408" s="23">
        <v>0</v>
      </c>
      <c r="L408" s="21">
        <v>0</v>
      </c>
      <c r="M408" s="29">
        <v>975.16</v>
      </c>
      <c r="N408" s="29">
        <v>3251106.15</v>
      </c>
      <c r="O408" s="21">
        <v>0</v>
      </c>
      <c r="P408" s="21">
        <v>0</v>
      </c>
      <c r="Q408" s="21">
        <v>0</v>
      </c>
      <c r="R408" s="21">
        <v>0</v>
      </c>
      <c r="S408" s="21">
        <v>0</v>
      </c>
      <c r="T408" s="21">
        <v>0</v>
      </c>
      <c r="U408" s="21">
        <v>0</v>
      </c>
      <c r="V408" s="21">
        <v>0</v>
      </c>
      <c r="W408" s="21">
        <v>0</v>
      </c>
      <c r="X408" s="21">
        <v>0</v>
      </c>
      <c r="Y408" s="21">
        <v>0</v>
      </c>
      <c r="Z408" s="21">
        <v>0</v>
      </c>
      <c r="AA408" s="21">
        <v>0</v>
      </c>
      <c r="AB408" s="21">
        <v>0</v>
      </c>
      <c r="AC408" s="21">
        <v>48522.76</v>
      </c>
      <c r="AD408" s="21">
        <v>0</v>
      </c>
      <c r="AE408" s="21">
        <v>0</v>
      </c>
      <c r="AF408" s="24" t="s">
        <v>262</v>
      </c>
      <c r="AG408" s="24">
        <v>2020</v>
      </c>
      <c r="AH408" s="25">
        <v>2020</v>
      </c>
      <c r="BW408" s="49"/>
      <c r="CA408" s="12">
        <f t="shared" si="21"/>
        <v>975.2</v>
      </c>
    </row>
    <row r="409" spans="1:79" ht="61.5" x14ac:dyDescent="0.85">
      <c r="A409" s="12">
        <v>1</v>
      </c>
      <c r="B409" s="45">
        <f>SUBTOTAL(103,$A$22:A409)</f>
        <v>357</v>
      </c>
      <c r="C409" s="15" t="s">
        <v>78</v>
      </c>
      <c r="D409" s="21">
        <v>60672.79</v>
      </c>
      <c r="E409" s="21">
        <v>0</v>
      </c>
      <c r="F409" s="21">
        <v>0</v>
      </c>
      <c r="G409" s="21">
        <v>0</v>
      </c>
      <c r="H409" s="21">
        <v>0</v>
      </c>
      <c r="I409" s="21">
        <v>0</v>
      </c>
      <c r="J409" s="21">
        <v>0</v>
      </c>
      <c r="K409" s="52">
        <v>0</v>
      </c>
      <c r="L409" s="21">
        <v>0</v>
      </c>
      <c r="M409" s="21">
        <v>0</v>
      </c>
      <c r="N409" s="21">
        <v>0</v>
      </c>
      <c r="O409" s="21">
        <v>0</v>
      </c>
      <c r="P409" s="21">
        <v>0</v>
      </c>
      <c r="Q409" s="21">
        <v>0</v>
      </c>
      <c r="R409" s="21">
        <v>0</v>
      </c>
      <c r="S409" s="21">
        <v>0</v>
      </c>
      <c r="T409" s="21">
        <v>0</v>
      </c>
      <c r="U409" s="21">
        <v>0</v>
      </c>
      <c r="V409" s="21">
        <v>0</v>
      </c>
      <c r="W409" s="21">
        <v>0</v>
      </c>
      <c r="X409" s="21">
        <v>0</v>
      </c>
      <c r="Y409" s="21">
        <v>0</v>
      </c>
      <c r="Z409" s="21">
        <v>0</v>
      </c>
      <c r="AA409" s="21">
        <v>0</v>
      </c>
      <c r="AB409" s="21">
        <v>0</v>
      </c>
      <c r="AC409" s="21">
        <v>0</v>
      </c>
      <c r="AD409" s="21">
        <v>60672.79</v>
      </c>
      <c r="AE409" s="21">
        <v>0</v>
      </c>
      <c r="AF409" s="24">
        <v>2020</v>
      </c>
      <c r="AG409" s="24" t="s">
        <v>262</v>
      </c>
      <c r="AH409" s="24" t="s">
        <v>262</v>
      </c>
      <c r="AT409" s="12" t="e">
        <v>#N/A</v>
      </c>
      <c r="BW409" s="49"/>
      <c r="CA409" s="12" t="e">
        <v>#N/A</v>
      </c>
    </row>
    <row r="410" spans="1:79" ht="61.5" x14ac:dyDescent="0.85">
      <c r="A410" s="12">
        <v>1</v>
      </c>
      <c r="B410" s="45">
        <f>SUBTOTAL(103,$A$22:A410)</f>
        <v>358</v>
      </c>
      <c r="C410" s="15" t="s">
        <v>79</v>
      </c>
      <c r="D410" s="21">
        <v>60672.79</v>
      </c>
      <c r="E410" s="21">
        <v>0</v>
      </c>
      <c r="F410" s="21">
        <v>0</v>
      </c>
      <c r="G410" s="21">
        <v>0</v>
      </c>
      <c r="H410" s="21">
        <v>0</v>
      </c>
      <c r="I410" s="21">
        <v>0</v>
      </c>
      <c r="J410" s="21">
        <v>0</v>
      </c>
      <c r="K410" s="52">
        <v>0</v>
      </c>
      <c r="L410" s="21">
        <v>0</v>
      </c>
      <c r="M410" s="21">
        <v>0</v>
      </c>
      <c r="N410" s="21">
        <v>0</v>
      </c>
      <c r="O410" s="21">
        <v>0</v>
      </c>
      <c r="P410" s="21">
        <v>0</v>
      </c>
      <c r="Q410" s="21">
        <v>0</v>
      </c>
      <c r="R410" s="21">
        <v>0</v>
      </c>
      <c r="S410" s="21">
        <v>0</v>
      </c>
      <c r="T410" s="21">
        <v>0</v>
      </c>
      <c r="U410" s="21">
        <v>0</v>
      </c>
      <c r="V410" s="21">
        <v>0</v>
      </c>
      <c r="W410" s="21">
        <v>0</v>
      </c>
      <c r="X410" s="21">
        <v>0</v>
      </c>
      <c r="Y410" s="21">
        <v>0</v>
      </c>
      <c r="Z410" s="21">
        <v>0</v>
      </c>
      <c r="AA410" s="21">
        <v>0</v>
      </c>
      <c r="AB410" s="21">
        <v>0</v>
      </c>
      <c r="AC410" s="21">
        <v>0</v>
      </c>
      <c r="AD410" s="21">
        <v>60672.79</v>
      </c>
      <c r="AE410" s="21">
        <v>0</v>
      </c>
      <c r="AF410" s="24">
        <v>2020</v>
      </c>
      <c r="AG410" s="24" t="s">
        <v>262</v>
      </c>
      <c r="AH410" s="24" t="s">
        <v>262</v>
      </c>
      <c r="AT410" s="12" t="e">
        <v>#N/A</v>
      </c>
      <c r="BW410" s="49"/>
      <c r="CA410" s="12" t="e">
        <v>#N/A</v>
      </c>
    </row>
    <row r="411" spans="1:79" ht="61.5" x14ac:dyDescent="0.85">
      <c r="A411" s="12">
        <v>1</v>
      </c>
      <c r="B411" s="45">
        <f>SUBTOTAL(103,$A$22:A411)</f>
        <v>359</v>
      </c>
      <c r="C411" s="15" t="s">
        <v>1621</v>
      </c>
      <c r="D411" s="21">
        <v>91212.54</v>
      </c>
      <c r="E411" s="21">
        <v>0</v>
      </c>
      <c r="F411" s="21">
        <v>0</v>
      </c>
      <c r="G411" s="21">
        <v>0</v>
      </c>
      <c r="H411" s="21">
        <v>0</v>
      </c>
      <c r="I411" s="21">
        <v>0</v>
      </c>
      <c r="J411" s="21">
        <v>0</v>
      </c>
      <c r="K411" s="52">
        <v>0</v>
      </c>
      <c r="L411" s="21">
        <v>0</v>
      </c>
      <c r="M411" s="21">
        <v>0</v>
      </c>
      <c r="N411" s="21">
        <v>0</v>
      </c>
      <c r="O411" s="21">
        <v>0</v>
      </c>
      <c r="P411" s="21">
        <v>0</v>
      </c>
      <c r="Q411" s="21">
        <v>0</v>
      </c>
      <c r="R411" s="21">
        <v>0</v>
      </c>
      <c r="S411" s="21">
        <v>0</v>
      </c>
      <c r="T411" s="21">
        <v>0</v>
      </c>
      <c r="U411" s="21">
        <v>0</v>
      </c>
      <c r="V411" s="21">
        <v>0</v>
      </c>
      <c r="W411" s="21">
        <v>0</v>
      </c>
      <c r="X411" s="21">
        <v>0</v>
      </c>
      <c r="Y411" s="21">
        <v>0</v>
      </c>
      <c r="Z411" s="21">
        <v>0</v>
      </c>
      <c r="AA411" s="21">
        <v>0</v>
      </c>
      <c r="AB411" s="21">
        <v>0</v>
      </c>
      <c r="AC411" s="21">
        <v>0</v>
      </c>
      <c r="AD411" s="21">
        <v>91212.54</v>
      </c>
      <c r="AE411" s="21">
        <v>0</v>
      </c>
      <c r="AF411" s="24">
        <v>2020</v>
      </c>
      <c r="AG411" s="24" t="s">
        <v>262</v>
      </c>
      <c r="AH411" s="24" t="s">
        <v>262</v>
      </c>
      <c r="BW411" s="49"/>
      <c r="CA411" s="12" t="e">
        <v>#N/A</v>
      </c>
    </row>
    <row r="412" spans="1:79" ht="61.5" x14ac:dyDescent="0.85">
      <c r="B412" s="15" t="s">
        <v>806</v>
      </c>
      <c r="C412" s="15"/>
      <c r="D412" s="258">
        <v>2358530.46</v>
      </c>
      <c r="E412" s="21">
        <v>0</v>
      </c>
      <c r="F412" s="21">
        <v>0</v>
      </c>
      <c r="G412" s="21">
        <v>0</v>
      </c>
      <c r="H412" s="21">
        <v>0</v>
      </c>
      <c r="I412" s="21">
        <v>0</v>
      </c>
      <c r="J412" s="21">
        <v>0</v>
      </c>
      <c r="K412" s="23">
        <v>0</v>
      </c>
      <c r="L412" s="21">
        <v>0</v>
      </c>
      <c r="M412" s="21">
        <v>540.25</v>
      </c>
      <c r="N412" s="21">
        <v>2261640.71</v>
      </c>
      <c r="O412" s="21">
        <v>0</v>
      </c>
      <c r="P412" s="21">
        <v>0</v>
      </c>
      <c r="Q412" s="21">
        <v>0</v>
      </c>
      <c r="R412" s="21">
        <v>0</v>
      </c>
      <c r="S412" s="21">
        <v>0</v>
      </c>
      <c r="T412" s="21">
        <v>0</v>
      </c>
      <c r="U412" s="21">
        <v>0</v>
      </c>
      <c r="V412" s="21">
        <v>0</v>
      </c>
      <c r="W412" s="21">
        <v>0</v>
      </c>
      <c r="X412" s="21">
        <v>0</v>
      </c>
      <c r="Y412" s="21">
        <v>0</v>
      </c>
      <c r="Z412" s="21">
        <v>0</v>
      </c>
      <c r="AA412" s="21">
        <v>0</v>
      </c>
      <c r="AB412" s="21">
        <v>0</v>
      </c>
      <c r="AC412" s="21">
        <v>13569.84</v>
      </c>
      <c r="AD412" s="21">
        <v>83319.91</v>
      </c>
      <c r="AE412" s="21">
        <v>0</v>
      </c>
      <c r="AF412" s="50" t="s">
        <v>718</v>
      </c>
      <c r="AG412" s="50" t="s">
        <v>718</v>
      </c>
      <c r="AH412" s="64" t="s">
        <v>718</v>
      </c>
      <c r="AT412" s="12" t="e">
        <f>VLOOKUP(C412,AW:AX,2,FALSE)</f>
        <v>#N/A</v>
      </c>
      <c r="BV412" s="69" t="b">
        <f>D412=(E412+F412+G412+H412+I412+L412+N412+P412+R412+T412+U412+V412+AA412+AB412+AC412+AD412+AE412)</f>
        <v>1</v>
      </c>
      <c r="BW412" s="49">
        <v>3182125.2199999997</v>
      </c>
      <c r="CA412" s="12" t="e">
        <f t="shared" ref="CA412:CA444" si="22">VLOOKUP(C412,CB:CC,2,FALSE)</f>
        <v>#N/A</v>
      </c>
    </row>
    <row r="413" spans="1:79" ht="61.5" x14ac:dyDescent="0.85">
      <c r="A413" s="12">
        <v>1</v>
      </c>
      <c r="B413" s="45">
        <f>SUBTOTAL(103,$A$22:A413)</f>
        <v>360</v>
      </c>
      <c r="C413" s="15" t="s">
        <v>76</v>
      </c>
      <c r="D413" s="21">
        <v>2358530.46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3">
        <v>0</v>
      </c>
      <c r="L413" s="21">
        <v>0</v>
      </c>
      <c r="M413" s="29">
        <v>540.25</v>
      </c>
      <c r="N413" s="29">
        <v>2261640.71</v>
      </c>
      <c r="O413" s="21">
        <v>0</v>
      </c>
      <c r="P413" s="21">
        <v>0</v>
      </c>
      <c r="Q413" s="21">
        <v>0</v>
      </c>
      <c r="R413" s="21">
        <v>0</v>
      </c>
      <c r="S413" s="21">
        <v>0</v>
      </c>
      <c r="T413" s="21">
        <v>0</v>
      </c>
      <c r="U413" s="21">
        <v>0</v>
      </c>
      <c r="V413" s="21">
        <v>0</v>
      </c>
      <c r="W413" s="21">
        <v>0</v>
      </c>
      <c r="X413" s="21">
        <v>0</v>
      </c>
      <c r="Y413" s="21">
        <v>0</v>
      </c>
      <c r="Z413" s="21">
        <v>0</v>
      </c>
      <c r="AA413" s="21">
        <v>0</v>
      </c>
      <c r="AB413" s="21">
        <v>0</v>
      </c>
      <c r="AC413" s="29">
        <v>13569.84</v>
      </c>
      <c r="AD413" s="29">
        <v>83319.91</v>
      </c>
      <c r="AE413" s="21">
        <v>0</v>
      </c>
      <c r="AF413" s="24">
        <v>2020</v>
      </c>
      <c r="AG413" s="24">
        <v>2020</v>
      </c>
      <c r="AH413" s="25">
        <v>2020</v>
      </c>
      <c r="AT413" s="12" t="e">
        <f>VLOOKUP(C413,AW:AX,2,FALSE)</f>
        <v>#N/A</v>
      </c>
      <c r="BW413" s="49"/>
      <c r="CA413" s="12" t="e">
        <f t="shared" si="22"/>
        <v>#N/A</v>
      </c>
    </row>
    <row r="414" spans="1:79" ht="61.5" x14ac:dyDescent="0.85">
      <c r="B414" s="15" t="s">
        <v>839</v>
      </c>
      <c r="C414" s="15"/>
      <c r="D414" s="258">
        <v>178408.21000000002</v>
      </c>
      <c r="E414" s="21">
        <v>0</v>
      </c>
      <c r="F414" s="21">
        <v>0</v>
      </c>
      <c r="G414" s="21">
        <v>0</v>
      </c>
      <c r="H414" s="21">
        <v>86514.08</v>
      </c>
      <c r="I414" s="21">
        <v>0</v>
      </c>
      <c r="J414" s="21">
        <v>0</v>
      </c>
      <c r="K414" s="23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>
        <v>0</v>
      </c>
      <c r="V414" s="21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  <c r="AC414" s="21">
        <v>1291.22</v>
      </c>
      <c r="AD414" s="21">
        <v>90602.91</v>
      </c>
      <c r="AE414" s="21">
        <v>0</v>
      </c>
      <c r="AF414" s="50" t="s">
        <v>718</v>
      </c>
      <c r="AG414" s="50" t="s">
        <v>718</v>
      </c>
      <c r="AH414" s="64" t="s">
        <v>718</v>
      </c>
      <c r="BV414" s="69" t="b">
        <f>D414=(E414+F414+G414+H414+I414+L414+N414+P414+R414+T414+U414+V414+AA414+AB414+AC414+AD414+AE414)</f>
        <v>1</v>
      </c>
      <c r="BW414" s="49">
        <v>522383.64</v>
      </c>
      <c r="CA414" s="12" t="e">
        <f t="shared" si="22"/>
        <v>#N/A</v>
      </c>
    </row>
    <row r="415" spans="1:79" ht="61.5" x14ac:dyDescent="0.85">
      <c r="A415" s="12">
        <v>1</v>
      </c>
      <c r="B415" s="45">
        <f>SUBTOTAL(103,$A$22:A415)</f>
        <v>361</v>
      </c>
      <c r="C415" s="15" t="s">
        <v>1190</v>
      </c>
      <c r="D415" s="21">
        <v>87805.3</v>
      </c>
      <c r="E415" s="21">
        <v>0</v>
      </c>
      <c r="F415" s="21">
        <v>0</v>
      </c>
      <c r="G415" s="21">
        <v>0</v>
      </c>
      <c r="H415" s="29">
        <v>86514.08</v>
      </c>
      <c r="I415" s="21">
        <v>0</v>
      </c>
      <c r="J415" s="21">
        <v>0</v>
      </c>
      <c r="K415" s="23">
        <v>0</v>
      </c>
      <c r="L415" s="21">
        <v>0</v>
      </c>
      <c r="M415" s="21">
        <v>0</v>
      </c>
      <c r="N415" s="21">
        <v>0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>
        <v>0</v>
      </c>
      <c r="V415" s="21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  <c r="AC415" s="21">
        <v>1291.22</v>
      </c>
      <c r="AD415" s="21">
        <v>0</v>
      </c>
      <c r="AE415" s="21">
        <v>0</v>
      </c>
      <c r="AF415" s="24" t="s">
        <v>262</v>
      </c>
      <c r="AG415" s="24">
        <v>2020</v>
      </c>
      <c r="AH415" s="25">
        <v>2020</v>
      </c>
      <c r="BW415" s="49"/>
      <c r="CA415" s="12" t="e">
        <f t="shared" si="22"/>
        <v>#N/A</v>
      </c>
    </row>
    <row r="416" spans="1:79" ht="61.5" x14ac:dyDescent="0.85">
      <c r="A416" s="12">
        <v>1</v>
      </c>
      <c r="B416" s="45">
        <f>SUBTOTAL(103,$A$22:A416)</f>
        <v>362</v>
      </c>
      <c r="C416" s="15" t="s">
        <v>80</v>
      </c>
      <c r="D416" s="21">
        <v>50003.71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52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50003.71</v>
      </c>
      <c r="AE416" s="21">
        <v>0</v>
      </c>
      <c r="AF416" s="24">
        <v>2020</v>
      </c>
      <c r="AG416" s="24" t="s">
        <v>262</v>
      </c>
      <c r="AH416" s="24" t="s">
        <v>262</v>
      </c>
      <c r="AT416" s="12" t="e">
        <f>VLOOKUP(C416,AW:AX,2,FALSE)</f>
        <v>#N/A</v>
      </c>
      <c r="BW416" s="49"/>
      <c r="CA416" s="12" t="e">
        <f t="shared" si="22"/>
        <v>#N/A</v>
      </c>
    </row>
    <row r="417" spans="1:79" ht="61.5" x14ac:dyDescent="0.85">
      <c r="A417" s="12">
        <v>1</v>
      </c>
      <c r="B417" s="45">
        <f>SUBTOTAL(103,$A$22:A417)</f>
        <v>363</v>
      </c>
      <c r="C417" s="15" t="s">
        <v>81</v>
      </c>
      <c r="D417" s="21">
        <v>40599.199999999997</v>
      </c>
      <c r="E417" s="21">
        <v>0</v>
      </c>
      <c r="F417" s="21">
        <v>0</v>
      </c>
      <c r="G417" s="21">
        <v>0</v>
      </c>
      <c r="H417" s="21">
        <v>0</v>
      </c>
      <c r="I417" s="21">
        <v>0</v>
      </c>
      <c r="J417" s="21">
        <v>0</v>
      </c>
      <c r="K417" s="52">
        <v>0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>
        <v>0</v>
      </c>
      <c r="AD417" s="21">
        <v>40599.199999999997</v>
      </c>
      <c r="AE417" s="21">
        <v>0</v>
      </c>
      <c r="AF417" s="24">
        <v>2020</v>
      </c>
      <c r="AG417" s="24" t="s">
        <v>262</v>
      </c>
      <c r="AH417" s="24" t="s">
        <v>262</v>
      </c>
      <c r="AT417" s="12" t="e">
        <f>VLOOKUP(C417,AW:AX,2,FALSE)</f>
        <v>#N/A</v>
      </c>
      <c r="BW417" s="49"/>
      <c r="CA417" s="12" t="e">
        <f t="shared" si="22"/>
        <v>#N/A</v>
      </c>
    </row>
    <row r="418" spans="1:79" ht="61.5" x14ac:dyDescent="0.85">
      <c r="B418" s="15" t="s">
        <v>807</v>
      </c>
      <c r="C418" s="257"/>
      <c r="D418" s="258">
        <v>8700170.3300000001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3">
        <v>0</v>
      </c>
      <c r="L418" s="21">
        <v>0</v>
      </c>
      <c r="M418" s="21">
        <v>2296.96</v>
      </c>
      <c r="N418" s="21">
        <v>8569425.0999999996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46312.56</v>
      </c>
      <c r="AD418" s="21">
        <v>84432.67</v>
      </c>
      <c r="AE418" s="21">
        <v>0</v>
      </c>
      <c r="AF418" s="50" t="s">
        <v>718</v>
      </c>
      <c r="AG418" s="50" t="s">
        <v>718</v>
      </c>
      <c r="AH418" s="64" t="s">
        <v>718</v>
      </c>
      <c r="AT418" s="12" t="e">
        <f>VLOOKUP(C418,AW:AX,2,FALSE)</f>
        <v>#N/A</v>
      </c>
      <c r="BV418" s="69" t="b">
        <f>D418=(E418+F418+G418+H418+I418+L418+N418+P418+R418+T418+U418+V418+AA418+AB418+AC418+AD418+AE418)</f>
        <v>1</v>
      </c>
      <c r="BW418" s="49">
        <v>18514841.960000001</v>
      </c>
      <c r="CA418" s="12" t="e">
        <f t="shared" si="22"/>
        <v>#N/A</v>
      </c>
    </row>
    <row r="419" spans="1:79" ht="61.5" x14ac:dyDescent="0.85">
      <c r="A419" s="12">
        <v>1</v>
      </c>
      <c r="B419" s="45">
        <f>SUBTOTAL(103,$A$22:A419)</f>
        <v>364</v>
      </c>
      <c r="C419" s="15" t="s">
        <v>106</v>
      </c>
      <c r="D419" s="21">
        <v>1877560.0999999999</v>
      </c>
      <c r="E419" s="21">
        <v>0</v>
      </c>
      <c r="F419" s="21">
        <v>0</v>
      </c>
      <c r="G419" s="21">
        <v>0</v>
      </c>
      <c r="H419" s="21">
        <v>0</v>
      </c>
      <c r="I419" s="21">
        <v>0</v>
      </c>
      <c r="J419" s="21">
        <v>0</v>
      </c>
      <c r="K419" s="23">
        <v>0</v>
      </c>
      <c r="L419" s="21">
        <v>0</v>
      </c>
      <c r="M419" s="29">
        <v>549.33000000000004</v>
      </c>
      <c r="N419" s="104">
        <v>1871524.43</v>
      </c>
      <c r="O419" s="21">
        <v>0</v>
      </c>
      <c r="P419" s="21">
        <v>0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1">
        <v>0</v>
      </c>
      <c r="Y419" s="21">
        <v>0</v>
      </c>
      <c r="Z419" s="21">
        <v>0</v>
      </c>
      <c r="AA419" s="21">
        <v>0</v>
      </c>
      <c r="AB419" s="21">
        <v>0</v>
      </c>
      <c r="AC419" s="29">
        <v>6035.67</v>
      </c>
      <c r="AD419" s="21">
        <v>0</v>
      </c>
      <c r="AE419" s="21">
        <v>0</v>
      </c>
      <c r="AF419" s="24" t="s">
        <v>262</v>
      </c>
      <c r="AG419" s="24">
        <v>2020</v>
      </c>
      <c r="AH419" s="25">
        <v>2020</v>
      </c>
      <c r="AT419" s="12" t="e">
        <f>VLOOKUP(C419,AW:AX,2,FALSE)</f>
        <v>#N/A</v>
      </c>
      <c r="BW419" s="49"/>
      <c r="CA419" s="12">
        <f t="shared" si="22"/>
        <v>596.4</v>
      </c>
    </row>
    <row r="420" spans="1:79" ht="61.5" x14ac:dyDescent="0.85">
      <c r="A420" s="12">
        <v>1</v>
      </c>
      <c r="B420" s="45">
        <f>SUBTOTAL(103,$A$22:A420)</f>
        <v>365</v>
      </c>
      <c r="C420" s="15" t="s">
        <v>108</v>
      </c>
      <c r="D420" s="21">
        <v>3555061.2899999996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0</v>
      </c>
      <c r="K420" s="23">
        <v>0</v>
      </c>
      <c r="L420" s="21">
        <v>0</v>
      </c>
      <c r="M420" s="29">
        <v>940.23</v>
      </c>
      <c r="N420" s="29">
        <v>3448386.53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  <c r="AC420" s="29">
        <v>22242.09</v>
      </c>
      <c r="AD420" s="29">
        <v>84432.67</v>
      </c>
      <c r="AE420" s="21">
        <v>0</v>
      </c>
      <c r="AF420" s="24">
        <v>2020</v>
      </c>
      <c r="AG420" s="24">
        <v>2020</v>
      </c>
      <c r="AH420" s="25">
        <v>2020</v>
      </c>
      <c r="AT420" s="12" t="e">
        <f>VLOOKUP(C420,AW:AX,2,FALSE)</f>
        <v>#N/A</v>
      </c>
      <c r="BW420" s="49"/>
      <c r="CA420" s="12">
        <f t="shared" si="22"/>
        <v>936.1</v>
      </c>
    </row>
    <row r="421" spans="1:79" ht="61.5" x14ac:dyDescent="0.85">
      <c r="A421" s="12">
        <v>1</v>
      </c>
      <c r="B421" s="45">
        <f>SUBTOTAL(103,$A$22:A421)</f>
        <v>366</v>
      </c>
      <c r="C421" s="15" t="s">
        <v>1191</v>
      </c>
      <c r="D421" s="21">
        <v>3267548.94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3">
        <v>0</v>
      </c>
      <c r="L421" s="21">
        <v>0</v>
      </c>
      <c r="M421" s="29">
        <v>807.4</v>
      </c>
      <c r="N421" s="29">
        <v>3249514.14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0</v>
      </c>
      <c r="AC421" s="29">
        <v>18034.8</v>
      </c>
      <c r="AD421" s="21">
        <v>0</v>
      </c>
      <c r="AE421" s="21">
        <v>0</v>
      </c>
      <c r="AF421" s="24" t="s">
        <v>262</v>
      </c>
      <c r="AG421" s="24">
        <v>2020</v>
      </c>
      <c r="AH421" s="25">
        <v>2020</v>
      </c>
      <c r="BW421" s="49"/>
      <c r="CA421" s="12">
        <f t="shared" si="22"/>
        <v>807.4</v>
      </c>
    </row>
    <row r="422" spans="1:79" ht="61.5" x14ac:dyDescent="0.85">
      <c r="B422" s="15" t="s">
        <v>808</v>
      </c>
      <c r="C422" s="257"/>
      <c r="D422" s="258">
        <v>4281723.32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3">
        <v>0</v>
      </c>
      <c r="L422" s="21">
        <v>0</v>
      </c>
      <c r="M422" s="21">
        <v>965.75</v>
      </c>
      <c r="N422" s="21">
        <v>4066944.18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57038.89</v>
      </c>
      <c r="AD422" s="21">
        <v>157740.25</v>
      </c>
      <c r="AE422" s="21">
        <v>0</v>
      </c>
      <c r="AF422" s="50" t="s">
        <v>718</v>
      </c>
      <c r="AG422" s="50" t="s">
        <v>718</v>
      </c>
      <c r="AH422" s="64" t="s">
        <v>718</v>
      </c>
      <c r="AT422" s="12" t="e">
        <f>VLOOKUP(C422,AW:AX,2,FALSE)</f>
        <v>#N/A</v>
      </c>
      <c r="BV422" s="69" t="b">
        <f>D422=(E422+F422+G422+H422+I422+L422+N422+P422+R422+T422+U422+V422+AA422+AB422+AC422+AD422+AE422)</f>
        <v>1</v>
      </c>
      <c r="BW422" s="49">
        <v>5141890.2</v>
      </c>
      <c r="CA422" s="12" t="e">
        <f t="shared" si="22"/>
        <v>#N/A</v>
      </c>
    </row>
    <row r="423" spans="1:79" ht="61.5" x14ac:dyDescent="0.85">
      <c r="A423" s="12">
        <v>1</v>
      </c>
      <c r="B423" s="45">
        <f>SUBTOTAL(103,$A$22:A423)</f>
        <v>367</v>
      </c>
      <c r="C423" s="15" t="s">
        <v>40</v>
      </c>
      <c r="D423" s="21">
        <v>4281723.32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3">
        <v>0</v>
      </c>
      <c r="L423" s="21">
        <v>0</v>
      </c>
      <c r="M423" s="29">
        <v>965.75</v>
      </c>
      <c r="N423" s="29">
        <v>4066944.18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  <c r="AC423" s="29">
        <v>57038.89</v>
      </c>
      <c r="AD423" s="29">
        <v>157740.25</v>
      </c>
      <c r="AE423" s="21">
        <v>0</v>
      </c>
      <c r="AF423" s="24">
        <v>2020</v>
      </c>
      <c r="AG423" s="24">
        <v>2020</v>
      </c>
      <c r="AH423" s="25">
        <v>2020</v>
      </c>
      <c r="AT423" s="12" t="e">
        <f>VLOOKUP(C423,AW:AX,2,FALSE)</f>
        <v>#N/A</v>
      </c>
      <c r="BW423" s="49"/>
      <c r="CA423" s="12" t="e">
        <f t="shared" si="22"/>
        <v>#N/A</v>
      </c>
    </row>
    <row r="424" spans="1:79" ht="61.5" x14ac:dyDescent="0.85">
      <c r="B424" s="15" t="s">
        <v>809</v>
      </c>
      <c r="C424" s="15"/>
      <c r="D424" s="258">
        <v>2434186.5899999994</v>
      </c>
      <c r="E424" s="21">
        <v>226701.24</v>
      </c>
      <c r="F424" s="21">
        <v>164883.43</v>
      </c>
      <c r="G424" s="21">
        <v>1350679.88</v>
      </c>
      <c r="H424" s="21">
        <v>377296.73</v>
      </c>
      <c r="I424" s="21">
        <v>0</v>
      </c>
      <c r="J424" s="21">
        <v>0</v>
      </c>
      <c r="K424" s="23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31634.46</v>
      </c>
      <c r="AD424" s="21">
        <v>282990.84999999998</v>
      </c>
      <c r="AE424" s="21">
        <v>0</v>
      </c>
      <c r="AF424" s="50" t="s">
        <v>718</v>
      </c>
      <c r="AG424" s="50" t="s">
        <v>718</v>
      </c>
      <c r="AH424" s="64" t="s">
        <v>718</v>
      </c>
      <c r="AT424" s="12" t="e">
        <f>VLOOKUP(C424,AW:AX,2,FALSE)</f>
        <v>#N/A</v>
      </c>
      <c r="BV424" s="69" t="b">
        <f>D424=(E424+F424+G424+H424+I424+L424+N424+P424+R424+T424+U424+V424+AA424+AB424+AC424+AD424+AE424)</f>
        <v>1</v>
      </c>
      <c r="BW424" s="49">
        <v>21864677.539999999</v>
      </c>
      <c r="CA424" s="12" t="e">
        <f t="shared" si="22"/>
        <v>#N/A</v>
      </c>
    </row>
    <row r="425" spans="1:79" ht="61.5" x14ac:dyDescent="0.85">
      <c r="A425" s="12">
        <v>1</v>
      </c>
      <c r="B425" s="45">
        <f>SUBTOTAL(103,$A$22:A425)</f>
        <v>368</v>
      </c>
      <c r="C425" s="15" t="s">
        <v>63</v>
      </c>
      <c r="D425" s="21">
        <v>158769.03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3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0</v>
      </c>
      <c r="Y425" s="21">
        <v>0</v>
      </c>
      <c r="Z425" s="21">
        <v>0</v>
      </c>
      <c r="AA425" s="21">
        <v>0</v>
      </c>
      <c r="AB425" s="21">
        <v>0</v>
      </c>
      <c r="AC425" s="21">
        <v>0</v>
      </c>
      <c r="AD425" s="29">
        <v>158769.03</v>
      </c>
      <c r="AE425" s="21">
        <v>0</v>
      </c>
      <c r="AF425" s="24">
        <v>2020</v>
      </c>
      <c r="AG425" s="24" t="s">
        <v>262</v>
      </c>
      <c r="AH425" s="24" t="s">
        <v>262</v>
      </c>
      <c r="AT425" s="12" t="e">
        <f>VLOOKUP(C425,AW:AX,2,FALSE)</f>
        <v>#N/A</v>
      </c>
      <c r="BW425" s="49"/>
      <c r="CA425" s="12" t="e">
        <f t="shared" si="22"/>
        <v>#N/A</v>
      </c>
    </row>
    <row r="426" spans="1:79" ht="61.5" x14ac:dyDescent="0.85">
      <c r="A426" s="12">
        <v>1</v>
      </c>
      <c r="B426" s="45">
        <f>SUBTOTAL(103,$A$22:A426)</f>
        <v>369</v>
      </c>
      <c r="C426" s="15" t="s">
        <v>1206</v>
      </c>
      <c r="D426" s="21">
        <v>2151195.7399999998</v>
      </c>
      <c r="E426" s="29">
        <v>226701.24</v>
      </c>
      <c r="F426" s="29">
        <v>164883.43</v>
      </c>
      <c r="G426" s="29">
        <v>1350679.88</v>
      </c>
      <c r="H426" s="29">
        <v>377296.73</v>
      </c>
      <c r="I426" s="21">
        <v>0</v>
      </c>
      <c r="J426" s="21">
        <v>0</v>
      </c>
      <c r="K426" s="23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31634.46</v>
      </c>
      <c r="AD426" s="21">
        <v>0</v>
      </c>
      <c r="AE426" s="21">
        <v>0</v>
      </c>
      <c r="AF426" s="24" t="s">
        <v>262</v>
      </c>
      <c r="AG426" s="24">
        <v>2020</v>
      </c>
      <c r="AH426" s="25">
        <v>2020</v>
      </c>
      <c r="BW426" s="49"/>
      <c r="CA426" s="12" t="e">
        <f t="shared" si="22"/>
        <v>#N/A</v>
      </c>
    </row>
    <row r="427" spans="1:79" ht="61.5" x14ac:dyDescent="0.85">
      <c r="A427" s="12">
        <v>1</v>
      </c>
      <c r="B427" s="45">
        <f>SUBTOTAL(103,$A$22:A427)</f>
        <v>370</v>
      </c>
      <c r="C427" s="15" t="s">
        <v>52</v>
      </c>
      <c r="D427" s="21">
        <v>124221.82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3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9">
        <v>124221.82</v>
      </c>
      <c r="AE427" s="21">
        <v>0</v>
      </c>
      <c r="AF427" s="24">
        <v>2020</v>
      </c>
      <c r="AG427" s="24" t="s">
        <v>262</v>
      </c>
      <c r="AH427" s="24" t="s">
        <v>262</v>
      </c>
      <c r="AT427" s="12" t="e">
        <f>VLOOKUP(C427,AW:AX,2,FALSE)</f>
        <v>#N/A</v>
      </c>
      <c r="BW427" s="49"/>
      <c r="CA427" s="12" t="e">
        <f t="shared" si="22"/>
        <v>#N/A</v>
      </c>
    </row>
    <row r="428" spans="1:79" ht="61.5" x14ac:dyDescent="0.85">
      <c r="B428" s="15" t="s">
        <v>810</v>
      </c>
      <c r="C428" s="15"/>
      <c r="D428" s="258">
        <v>19736488.859999999</v>
      </c>
      <c r="E428" s="21">
        <v>1000351.54</v>
      </c>
      <c r="F428" s="21">
        <v>1810542.37</v>
      </c>
      <c r="G428" s="21">
        <v>9395223.0500000007</v>
      </c>
      <c r="H428" s="21">
        <v>986303.66</v>
      </c>
      <c r="I428" s="21">
        <v>0</v>
      </c>
      <c r="J428" s="21">
        <v>0</v>
      </c>
      <c r="K428" s="23">
        <v>0</v>
      </c>
      <c r="L428" s="21">
        <v>0</v>
      </c>
      <c r="M428" s="21">
        <v>619</v>
      </c>
      <c r="N428" s="21">
        <v>2465528.8199999998</v>
      </c>
      <c r="O428" s="21">
        <v>0</v>
      </c>
      <c r="P428" s="21">
        <v>0</v>
      </c>
      <c r="Q428" s="21">
        <v>858.98</v>
      </c>
      <c r="R428" s="21">
        <v>3617645.64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247715.52000000002</v>
      </c>
      <c r="AD428" s="21">
        <v>213178.26</v>
      </c>
      <c r="AE428" s="21">
        <v>0</v>
      </c>
      <c r="AF428" s="50" t="s">
        <v>718</v>
      </c>
      <c r="AG428" s="50" t="s">
        <v>718</v>
      </c>
      <c r="AH428" s="64" t="s">
        <v>718</v>
      </c>
      <c r="AT428" s="12" t="e">
        <f>VLOOKUP(C428,AW:AX,2,FALSE)</f>
        <v>#N/A</v>
      </c>
      <c r="BV428" s="69" t="b">
        <f>D428=(E428+F428+G428+H428+I428+L428+N428+P428+R428+T428+U428+V428+AA428+AB428+AC428+AD428+AE428)</f>
        <v>1</v>
      </c>
      <c r="BW428" s="49">
        <v>34570625.039999999</v>
      </c>
      <c r="CA428" s="12" t="e">
        <f t="shared" si="22"/>
        <v>#N/A</v>
      </c>
    </row>
    <row r="429" spans="1:79" ht="61.5" x14ac:dyDescent="0.85">
      <c r="A429" s="12">
        <v>1</v>
      </c>
      <c r="B429" s="45">
        <f>SUBTOTAL(103,$A$22:A429)</f>
        <v>371</v>
      </c>
      <c r="C429" s="15" t="s">
        <v>47</v>
      </c>
      <c r="D429" s="21">
        <v>106790.64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3">
        <v>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9">
        <v>106790.64</v>
      </c>
      <c r="AE429" s="21">
        <v>0</v>
      </c>
      <c r="AF429" s="24">
        <v>2020</v>
      </c>
      <c r="AG429" s="24" t="s">
        <v>262</v>
      </c>
      <c r="AH429" s="24" t="s">
        <v>262</v>
      </c>
      <c r="AT429" s="12" t="e">
        <f>VLOOKUP(C429,AW:AX,2,FALSE)</f>
        <v>#N/A</v>
      </c>
      <c r="BW429" s="49"/>
      <c r="CA429" s="12" t="e">
        <f t="shared" si="22"/>
        <v>#N/A</v>
      </c>
    </row>
    <row r="430" spans="1:79" ht="61.5" x14ac:dyDescent="0.85">
      <c r="A430" s="12">
        <v>1</v>
      </c>
      <c r="B430" s="45">
        <f>SUBTOTAL(103,$A$22:A430)</f>
        <v>372</v>
      </c>
      <c r="C430" s="15" t="s">
        <v>763</v>
      </c>
      <c r="D430" s="21">
        <v>2606495.48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3">
        <v>0</v>
      </c>
      <c r="L430" s="21">
        <v>0</v>
      </c>
      <c r="M430" s="29">
        <v>619</v>
      </c>
      <c r="N430" s="29">
        <v>2465528.8199999998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34579.040000000001</v>
      </c>
      <c r="AD430" s="29">
        <v>106387.62</v>
      </c>
      <c r="AE430" s="21">
        <v>0</v>
      </c>
      <c r="AF430" s="24">
        <v>2020</v>
      </c>
      <c r="AG430" s="24">
        <v>2020</v>
      </c>
      <c r="AH430" s="25">
        <v>2020</v>
      </c>
      <c r="AT430" s="12" t="e">
        <f>VLOOKUP(C430,AW:AX,2,FALSE)</f>
        <v>#N/A</v>
      </c>
      <c r="BW430" s="49"/>
      <c r="CA430" s="12" t="e">
        <f t="shared" si="22"/>
        <v>#N/A</v>
      </c>
    </row>
    <row r="431" spans="1:79" ht="61.5" x14ac:dyDescent="0.85">
      <c r="A431" s="12">
        <v>1</v>
      </c>
      <c r="B431" s="45">
        <f>SUBTOTAL(103,$A$22:A431)</f>
        <v>373</v>
      </c>
      <c r="C431" s="15" t="s">
        <v>1194</v>
      </c>
      <c r="D431" s="21">
        <v>5055398.58</v>
      </c>
      <c r="E431" s="29">
        <v>420192.57</v>
      </c>
      <c r="F431" s="29">
        <v>698894.43</v>
      </c>
      <c r="G431" s="29">
        <v>3335941.54</v>
      </c>
      <c r="H431" s="29">
        <v>526027.78</v>
      </c>
      <c r="I431" s="21">
        <v>0</v>
      </c>
      <c r="J431" s="21">
        <v>0</v>
      </c>
      <c r="K431" s="23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74342.260000000009</v>
      </c>
      <c r="AD431" s="21">
        <v>0</v>
      </c>
      <c r="AE431" s="21">
        <v>0</v>
      </c>
      <c r="AF431" s="24" t="s">
        <v>262</v>
      </c>
      <c r="AG431" s="24">
        <v>2020</v>
      </c>
      <c r="AH431" s="25">
        <v>2020</v>
      </c>
      <c r="BW431" s="49"/>
      <c r="CA431" s="12" t="e">
        <f t="shared" si="22"/>
        <v>#N/A</v>
      </c>
    </row>
    <row r="432" spans="1:79" ht="61.5" x14ac:dyDescent="0.85">
      <c r="A432" s="12">
        <v>1</v>
      </c>
      <c r="B432" s="45">
        <f>SUBTOTAL(103,$A$22:A432)</f>
        <v>374</v>
      </c>
      <c r="C432" s="15" t="s">
        <v>1195</v>
      </c>
      <c r="D432" s="21">
        <v>5685725.29</v>
      </c>
      <c r="E432" s="29">
        <v>580158.97</v>
      </c>
      <c r="F432" s="29">
        <v>1111647.94</v>
      </c>
      <c r="G432" s="29">
        <v>3450030.95</v>
      </c>
      <c r="H432" s="29">
        <v>460275.88</v>
      </c>
      <c r="I432" s="21">
        <v>0</v>
      </c>
      <c r="J432" s="21">
        <v>0</v>
      </c>
      <c r="K432" s="23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  <c r="AC432" s="21">
        <v>83611.549999999988</v>
      </c>
      <c r="AD432" s="21">
        <v>0</v>
      </c>
      <c r="AE432" s="21">
        <v>0</v>
      </c>
      <c r="AF432" s="24" t="s">
        <v>262</v>
      </c>
      <c r="AG432" s="24">
        <v>2020</v>
      </c>
      <c r="AH432" s="25">
        <v>2020</v>
      </c>
      <c r="BW432" s="49"/>
      <c r="CA432" s="12" t="e">
        <f t="shared" si="22"/>
        <v>#N/A</v>
      </c>
    </row>
    <row r="433" spans="1:79" ht="61.5" x14ac:dyDescent="0.85">
      <c r="A433" s="12">
        <v>1</v>
      </c>
      <c r="B433" s="45">
        <f>SUBTOTAL(103,$A$22:A433)</f>
        <v>375</v>
      </c>
      <c r="C433" s="15" t="s">
        <v>1196</v>
      </c>
      <c r="D433" s="21">
        <v>2648193.62</v>
      </c>
      <c r="E433" s="21">
        <v>0</v>
      </c>
      <c r="F433" s="21">
        <v>0</v>
      </c>
      <c r="G433" s="104">
        <v>2609250.56</v>
      </c>
      <c r="H433" s="21">
        <v>0</v>
      </c>
      <c r="I433" s="21">
        <v>0</v>
      </c>
      <c r="J433" s="21">
        <v>0</v>
      </c>
      <c r="K433" s="23">
        <v>0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  <c r="AC433" s="21">
        <v>38943.06</v>
      </c>
      <c r="AD433" s="21">
        <v>0</v>
      </c>
      <c r="AE433" s="21">
        <v>0</v>
      </c>
      <c r="AF433" s="24" t="s">
        <v>262</v>
      </c>
      <c r="AG433" s="24">
        <v>2020</v>
      </c>
      <c r="AH433" s="25">
        <v>2020</v>
      </c>
      <c r="BW433" s="49"/>
      <c r="CA433" s="12" t="e">
        <f t="shared" si="22"/>
        <v>#N/A</v>
      </c>
    </row>
    <row r="434" spans="1:79" ht="61.5" x14ac:dyDescent="0.85">
      <c r="A434" s="12">
        <v>1</v>
      </c>
      <c r="B434" s="45">
        <f>SUBTOTAL(103,$A$22:A434)</f>
        <v>376</v>
      </c>
      <c r="C434" s="15" t="s">
        <v>1198</v>
      </c>
      <c r="D434" s="21">
        <v>3633885.25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3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9">
        <v>858.98</v>
      </c>
      <c r="R434" s="29">
        <v>3617645.64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  <c r="AC434" s="21">
        <v>16239.61</v>
      </c>
      <c r="AD434" s="21">
        <v>0</v>
      </c>
      <c r="AE434" s="21">
        <v>0</v>
      </c>
      <c r="AF434" s="24" t="s">
        <v>262</v>
      </c>
      <c r="AG434" s="24">
        <v>2020</v>
      </c>
      <c r="AH434" s="25">
        <v>2020</v>
      </c>
      <c r="BW434" s="49"/>
      <c r="CA434" s="12" t="e">
        <f t="shared" si="22"/>
        <v>#N/A</v>
      </c>
    </row>
    <row r="435" spans="1:79" ht="61.5" x14ac:dyDescent="0.85">
      <c r="B435" s="15" t="s">
        <v>811</v>
      </c>
      <c r="C435" s="15"/>
      <c r="D435" s="258">
        <v>9389545.5499999989</v>
      </c>
      <c r="E435" s="21">
        <v>167835.45</v>
      </c>
      <c r="F435" s="21">
        <v>0</v>
      </c>
      <c r="G435" s="21">
        <v>658789.53</v>
      </c>
      <c r="H435" s="21">
        <v>0</v>
      </c>
      <c r="I435" s="21">
        <v>618954.18000000005</v>
      </c>
      <c r="J435" s="21">
        <v>0</v>
      </c>
      <c r="K435" s="23">
        <v>0</v>
      </c>
      <c r="L435" s="21">
        <v>0</v>
      </c>
      <c r="M435" s="21">
        <v>2187.2200000000003</v>
      </c>
      <c r="N435" s="21">
        <v>7825011.9399999995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>
        <v>0</v>
      </c>
      <c r="AA435" s="21">
        <v>0</v>
      </c>
      <c r="AB435" s="21">
        <v>0</v>
      </c>
      <c r="AC435" s="21">
        <v>118954.45</v>
      </c>
      <c r="AD435" s="21">
        <v>0</v>
      </c>
      <c r="AE435" s="21">
        <v>0</v>
      </c>
      <c r="AF435" s="50" t="s">
        <v>718</v>
      </c>
      <c r="AG435" s="50" t="s">
        <v>718</v>
      </c>
      <c r="AH435" s="64" t="s">
        <v>718</v>
      </c>
      <c r="AT435" s="12" t="e">
        <f>VLOOKUP(C435,AW:AX,2,FALSE)</f>
        <v>#N/A</v>
      </c>
      <c r="BV435" s="69" t="b">
        <f>D435=(E435+F435+G435+H435+I435+L435+N435+P435+R435+T435+U435+V435+AA435+AB435+AC435+AD435+AE435)</f>
        <v>1</v>
      </c>
      <c r="BW435" s="49">
        <v>12742956.99</v>
      </c>
      <c r="BY435" s="49">
        <f>BW435-D435</f>
        <v>3353411.4400000013</v>
      </c>
      <c r="CA435" s="12" t="e">
        <f t="shared" si="22"/>
        <v>#N/A</v>
      </c>
    </row>
    <row r="436" spans="1:79" ht="61.5" x14ac:dyDescent="0.85">
      <c r="A436" s="12">
        <v>1</v>
      </c>
      <c r="B436" s="45">
        <f>SUBTOTAL(103,$A$22:A436)</f>
        <v>377</v>
      </c>
      <c r="C436" s="15" t="s">
        <v>44</v>
      </c>
      <c r="D436" s="21">
        <v>2250143.48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0</v>
      </c>
      <c r="K436" s="23">
        <v>0</v>
      </c>
      <c r="L436" s="21">
        <v>0</v>
      </c>
      <c r="M436" s="29">
        <v>631</v>
      </c>
      <c r="N436" s="29">
        <v>2219021.7000000002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  <c r="AC436" s="29">
        <v>31121.78</v>
      </c>
      <c r="AD436" s="21">
        <v>0</v>
      </c>
      <c r="AE436" s="21">
        <v>0</v>
      </c>
      <c r="AF436" s="24" t="s">
        <v>262</v>
      </c>
      <c r="AG436" s="24">
        <v>2020</v>
      </c>
      <c r="AH436" s="25">
        <v>2020</v>
      </c>
      <c r="AT436" s="12" t="e">
        <f>VLOOKUP(C436,AW:AX,2,FALSE)</f>
        <v>#N/A</v>
      </c>
      <c r="BW436" s="49"/>
      <c r="CA436" s="12" t="e">
        <f t="shared" si="22"/>
        <v>#N/A</v>
      </c>
    </row>
    <row r="437" spans="1:79" ht="61.5" x14ac:dyDescent="0.85">
      <c r="A437" s="12">
        <v>1</v>
      </c>
      <c r="B437" s="45">
        <f>SUBTOTAL(103,$A$22:A437)</f>
        <v>378</v>
      </c>
      <c r="C437" s="15" t="s">
        <v>43</v>
      </c>
      <c r="D437" s="21">
        <v>2167263.7000000002</v>
      </c>
      <c r="E437" s="21">
        <v>0</v>
      </c>
      <c r="F437" s="21">
        <v>0</v>
      </c>
      <c r="G437" s="21">
        <v>0</v>
      </c>
      <c r="H437" s="21">
        <v>0</v>
      </c>
      <c r="I437" s="21">
        <v>0</v>
      </c>
      <c r="J437" s="21">
        <v>0</v>
      </c>
      <c r="K437" s="23">
        <v>0</v>
      </c>
      <c r="L437" s="21">
        <v>0</v>
      </c>
      <c r="M437" s="29">
        <v>554.9</v>
      </c>
      <c r="N437" s="29">
        <v>2137288.23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  <c r="V437" s="21">
        <v>0</v>
      </c>
      <c r="W437" s="21">
        <v>0</v>
      </c>
      <c r="X437" s="21">
        <v>0</v>
      </c>
      <c r="Y437" s="21">
        <v>0</v>
      </c>
      <c r="Z437" s="21">
        <v>0</v>
      </c>
      <c r="AA437" s="21">
        <v>0</v>
      </c>
      <c r="AB437" s="21">
        <v>0</v>
      </c>
      <c r="AC437" s="29">
        <v>29975.47</v>
      </c>
      <c r="AD437" s="21">
        <v>0</v>
      </c>
      <c r="AE437" s="21">
        <v>0</v>
      </c>
      <c r="AF437" s="24" t="s">
        <v>262</v>
      </c>
      <c r="AG437" s="24">
        <v>2020</v>
      </c>
      <c r="AH437" s="25">
        <v>2020</v>
      </c>
      <c r="AT437" s="12" t="e">
        <f>VLOOKUP(C437,AW:AX,2,FALSE)</f>
        <v>#N/A</v>
      </c>
      <c r="BW437" s="49"/>
      <c r="CA437" s="12">
        <f t="shared" si="22"/>
        <v>566</v>
      </c>
    </row>
    <row r="438" spans="1:79" ht="61.5" x14ac:dyDescent="0.85">
      <c r="A438" s="12">
        <v>1</v>
      </c>
      <c r="B438" s="45">
        <f>SUBTOTAL(103,$A$22:A438)</f>
        <v>379</v>
      </c>
      <c r="C438" s="15" t="s">
        <v>45</v>
      </c>
      <c r="D438" s="21">
        <v>2202329.54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3">
        <v>0</v>
      </c>
      <c r="L438" s="21">
        <v>0</v>
      </c>
      <c r="M438" s="29">
        <v>562</v>
      </c>
      <c r="N438" s="29">
        <v>2171869.08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9">
        <v>30460.46</v>
      </c>
      <c r="AD438" s="21">
        <v>0</v>
      </c>
      <c r="AE438" s="21">
        <v>0</v>
      </c>
      <c r="AF438" s="24" t="s">
        <v>262</v>
      </c>
      <c r="AG438" s="24">
        <v>2020</v>
      </c>
      <c r="AH438" s="25">
        <v>2020</v>
      </c>
      <c r="AT438" s="12" t="e">
        <f>VLOOKUP(C438,AW:AX,2,FALSE)</f>
        <v>#N/A</v>
      </c>
      <c r="BW438" s="49"/>
      <c r="CA438" s="12">
        <f t="shared" si="22"/>
        <v>562</v>
      </c>
    </row>
    <row r="439" spans="1:79" ht="61.5" x14ac:dyDescent="0.85">
      <c r="A439" s="12">
        <v>1</v>
      </c>
      <c r="B439" s="45">
        <f>SUBTOTAL(103,$A$22:A439)</f>
        <v>380</v>
      </c>
      <c r="C439" s="15" t="s">
        <v>1204</v>
      </c>
      <c r="D439" s="21">
        <v>1467154.4200000002</v>
      </c>
      <c r="E439" s="29">
        <v>167835.45</v>
      </c>
      <c r="F439" s="21">
        <v>0</v>
      </c>
      <c r="G439" s="29">
        <v>658789.53</v>
      </c>
      <c r="H439" s="21">
        <v>0</v>
      </c>
      <c r="I439" s="29">
        <v>618954.18000000005</v>
      </c>
      <c r="J439" s="21">
        <v>0</v>
      </c>
      <c r="K439" s="23">
        <v>0</v>
      </c>
      <c r="L439" s="21">
        <v>0</v>
      </c>
      <c r="M439" s="29">
        <v>0</v>
      </c>
      <c r="N439" s="29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21575.260000000002</v>
      </c>
      <c r="AD439" s="21">
        <v>0</v>
      </c>
      <c r="AE439" s="21">
        <v>0</v>
      </c>
      <c r="AF439" s="24" t="s">
        <v>262</v>
      </c>
      <c r="AG439" s="24">
        <v>2020</v>
      </c>
      <c r="AH439" s="25">
        <v>2020</v>
      </c>
      <c r="BW439" s="49"/>
      <c r="CA439" s="12" t="e">
        <f t="shared" si="22"/>
        <v>#N/A</v>
      </c>
    </row>
    <row r="440" spans="1:79" ht="61.5" x14ac:dyDescent="0.85">
      <c r="A440" s="12">
        <v>1</v>
      </c>
      <c r="B440" s="45">
        <f>SUBTOTAL(103,$A$22:A440)</f>
        <v>381</v>
      </c>
      <c r="C440" s="15" t="s">
        <v>1205</v>
      </c>
      <c r="D440" s="21">
        <v>1302654.4099999999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3">
        <v>0</v>
      </c>
      <c r="L440" s="21">
        <v>0</v>
      </c>
      <c r="M440" s="29">
        <v>439.32</v>
      </c>
      <c r="N440" s="29">
        <v>1296832.93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0</v>
      </c>
      <c r="X440" s="21">
        <v>0</v>
      </c>
      <c r="Y440" s="21">
        <v>0</v>
      </c>
      <c r="Z440" s="21">
        <v>0</v>
      </c>
      <c r="AA440" s="21">
        <v>0</v>
      </c>
      <c r="AB440" s="21">
        <v>0</v>
      </c>
      <c r="AC440" s="29">
        <v>5821.48</v>
      </c>
      <c r="AD440" s="21">
        <v>0</v>
      </c>
      <c r="AE440" s="21">
        <v>0</v>
      </c>
      <c r="AF440" s="24" t="s">
        <v>262</v>
      </c>
      <c r="AG440" s="24">
        <v>2020</v>
      </c>
      <c r="AH440" s="25">
        <v>2020</v>
      </c>
      <c r="BW440" s="49"/>
      <c r="CA440" s="12">
        <f t="shared" si="22"/>
        <v>454</v>
      </c>
    </row>
    <row r="441" spans="1:79" ht="61.5" x14ac:dyDescent="0.85">
      <c r="B441" s="15" t="s">
        <v>812</v>
      </c>
      <c r="C441" s="15"/>
      <c r="D441" s="258">
        <v>5138784.57</v>
      </c>
      <c r="E441" s="21">
        <v>0</v>
      </c>
      <c r="F441" s="21">
        <v>0</v>
      </c>
      <c r="G441" s="21">
        <v>0</v>
      </c>
      <c r="H441" s="21">
        <v>0</v>
      </c>
      <c r="I441" s="21">
        <v>0</v>
      </c>
      <c r="J441" s="21">
        <v>0</v>
      </c>
      <c r="K441" s="23">
        <v>0</v>
      </c>
      <c r="L441" s="21">
        <v>0</v>
      </c>
      <c r="M441" s="21">
        <v>1371.3600000000001</v>
      </c>
      <c r="N441" s="21">
        <v>5095125.3600000003</v>
      </c>
      <c r="O441" s="21">
        <v>0</v>
      </c>
      <c r="P441" s="21">
        <v>0</v>
      </c>
      <c r="Q441" s="21">
        <v>0</v>
      </c>
      <c r="R441" s="21">
        <v>0</v>
      </c>
      <c r="S441" s="21">
        <v>0</v>
      </c>
      <c r="T441" s="21">
        <v>0</v>
      </c>
      <c r="U441" s="21">
        <v>0</v>
      </c>
      <c r="V441" s="21">
        <v>0</v>
      </c>
      <c r="W441" s="21">
        <v>0</v>
      </c>
      <c r="X441" s="21">
        <v>0</v>
      </c>
      <c r="Y441" s="21">
        <v>0</v>
      </c>
      <c r="Z441" s="21">
        <v>0</v>
      </c>
      <c r="AA441" s="21">
        <v>0</v>
      </c>
      <c r="AB441" s="21">
        <v>0</v>
      </c>
      <c r="AC441" s="21">
        <v>43659.21</v>
      </c>
      <c r="AD441" s="21">
        <v>0</v>
      </c>
      <c r="AE441" s="21">
        <v>0</v>
      </c>
      <c r="AF441" s="50" t="s">
        <v>718</v>
      </c>
      <c r="AG441" s="50" t="s">
        <v>718</v>
      </c>
      <c r="AH441" s="64" t="s">
        <v>718</v>
      </c>
      <c r="AT441" s="12" t="e">
        <f>VLOOKUP(C441,AW:AX,2,FALSE)</f>
        <v>#N/A</v>
      </c>
      <c r="BV441" s="69" t="b">
        <f>D441=(E441+F441+G441+H441+I441+L441+N441+P441+R441+T441+U441+V441+AA441+AB441+AC441+AD441+AE441)</f>
        <v>1</v>
      </c>
      <c r="BW441" s="49">
        <v>6025381.3300000001</v>
      </c>
      <c r="CA441" s="12" t="e">
        <f t="shared" si="22"/>
        <v>#N/A</v>
      </c>
    </row>
    <row r="442" spans="1:79" ht="61.5" x14ac:dyDescent="0.85">
      <c r="A442" s="12">
        <v>1</v>
      </c>
      <c r="B442" s="45">
        <f>SUBTOTAL(103,$A$22:A442)</f>
        <v>382</v>
      </c>
      <c r="C442" s="15" t="s">
        <v>42</v>
      </c>
      <c r="D442" s="21">
        <v>2210436.8400000003</v>
      </c>
      <c r="E442" s="21">
        <v>0</v>
      </c>
      <c r="F442" s="21">
        <v>0</v>
      </c>
      <c r="G442" s="21">
        <v>0</v>
      </c>
      <c r="H442" s="21">
        <v>0</v>
      </c>
      <c r="I442" s="21">
        <v>0</v>
      </c>
      <c r="J442" s="21">
        <v>0</v>
      </c>
      <c r="K442" s="23">
        <v>0</v>
      </c>
      <c r="L442" s="21">
        <v>0</v>
      </c>
      <c r="M442" s="29">
        <v>595.09</v>
      </c>
      <c r="N442" s="29">
        <v>2179864.2400000002</v>
      </c>
      <c r="O442" s="21">
        <v>0</v>
      </c>
      <c r="P442" s="21">
        <v>0</v>
      </c>
      <c r="Q442" s="21">
        <v>0</v>
      </c>
      <c r="R442" s="21">
        <v>0</v>
      </c>
      <c r="S442" s="21">
        <v>0</v>
      </c>
      <c r="T442" s="21">
        <v>0</v>
      </c>
      <c r="U442" s="21">
        <v>0</v>
      </c>
      <c r="V442" s="21">
        <v>0</v>
      </c>
      <c r="W442" s="21">
        <v>0</v>
      </c>
      <c r="X442" s="21">
        <v>0</v>
      </c>
      <c r="Y442" s="21">
        <v>0</v>
      </c>
      <c r="Z442" s="21">
        <v>0</v>
      </c>
      <c r="AA442" s="21">
        <v>0</v>
      </c>
      <c r="AB442" s="21">
        <v>0</v>
      </c>
      <c r="AC442" s="29">
        <v>30572.6</v>
      </c>
      <c r="AD442" s="21">
        <v>0</v>
      </c>
      <c r="AE442" s="21">
        <v>0</v>
      </c>
      <c r="AF442" s="24" t="s">
        <v>262</v>
      </c>
      <c r="AG442" s="24">
        <v>2020</v>
      </c>
      <c r="AH442" s="25">
        <v>2020</v>
      </c>
      <c r="AT442" s="12" t="e">
        <f>VLOOKUP(C442,AW:AX,2,FALSE)</f>
        <v>#N/A</v>
      </c>
      <c r="BW442" s="49"/>
      <c r="CA442" s="12">
        <f t="shared" si="22"/>
        <v>595</v>
      </c>
    </row>
    <row r="443" spans="1:79" ht="61.5" x14ac:dyDescent="0.85">
      <c r="A443" s="12">
        <v>1</v>
      </c>
      <c r="B443" s="45">
        <f>SUBTOTAL(103,$A$22:A443)</f>
        <v>383</v>
      </c>
      <c r="C443" s="15" t="s">
        <v>1502</v>
      </c>
      <c r="D443" s="21">
        <v>2928347.73</v>
      </c>
      <c r="E443" s="21">
        <v>0</v>
      </c>
      <c r="F443" s="21">
        <v>0</v>
      </c>
      <c r="G443" s="21">
        <v>0</v>
      </c>
      <c r="H443" s="21">
        <v>0</v>
      </c>
      <c r="I443" s="21">
        <v>0</v>
      </c>
      <c r="J443" s="21">
        <v>0</v>
      </c>
      <c r="K443" s="23">
        <v>0</v>
      </c>
      <c r="L443" s="21">
        <v>0</v>
      </c>
      <c r="M443" s="29">
        <v>776.27</v>
      </c>
      <c r="N443" s="29">
        <v>2915261.12</v>
      </c>
      <c r="O443" s="21">
        <v>0</v>
      </c>
      <c r="P443" s="21">
        <v>0</v>
      </c>
      <c r="Q443" s="21">
        <v>0</v>
      </c>
      <c r="R443" s="21">
        <v>0</v>
      </c>
      <c r="S443" s="21">
        <v>0</v>
      </c>
      <c r="T443" s="21">
        <v>0</v>
      </c>
      <c r="U443" s="21">
        <v>0</v>
      </c>
      <c r="V443" s="21">
        <v>0</v>
      </c>
      <c r="W443" s="21">
        <v>0</v>
      </c>
      <c r="X443" s="21">
        <v>0</v>
      </c>
      <c r="Y443" s="21">
        <v>0</v>
      </c>
      <c r="Z443" s="21">
        <v>0</v>
      </c>
      <c r="AA443" s="21">
        <v>0</v>
      </c>
      <c r="AB443" s="21">
        <v>0</v>
      </c>
      <c r="AC443" s="104">
        <v>13086.61</v>
      </c>
      <c r="AD443" s="21">
        <v>0</v>
      </c>
      <c r="AE443" s="21">
        <v>0</v>
      </c>
      <c r="AF443" s="24" t="s">
        <v>262</v>
      </c>
      <c r="AG443" s="24">
        <v>2020</v>
      </c>
      <c r="AH443" s="25">
        <v>2020</v>
      </c>
      <c r="BW443" s="49"/>
      <c r="CA443" s="12" t="e">
        <f t="shared" si="22"/>
        <v>#N/A</v>
      </c>
    </row>
    <row r="444" spans="1:79" ht="61.5" x14ac:dyDescent="0.85">
      <c r="B444" s="15" t="s">
        <v>813</v>
      </c>
      <c r="C444" s="15"/>
      <c r="D444" s="258">
        <v>17752085.210000001</v>
      </c>
      <c r="E444" s="21">
        <v>0</v>
      </c>
      <c r="F444" s="21">
        <v>0</v>
      </c>
      <c r="G444" s="21">
        <v>0</v>
      </c>
      <c r="H444" s="21">
        <v>0</v>
      </c>
      <c r="I444" s="21">
        <v>0</v>
      </c>
      <c r="J444" s="21">
        <v>0</v>
      </c>
      <c r="K444" s="23">
        <v>0</v>
      </c>
      <c r="L444" s="21">
        <v>0</v>
      </c>
      <c r="M444" s="21">
        <v>4633.74</v>
      </c>
      <c r="N444" s="21">
        <v>16944207.860000003</v>
      </c>
      <c r="O444" s="21">
        <v>0</v>
      </c>
      <c r="P444" s="21">
        <v>0</v>
      </c>
      <c r="Q444" s="21">
        <v>0</v>
      </c>
      <c r="R444" s="21">
        <v>0</v>
      </c>
      <c r="S444" s="21">
        <v>0</v>
      </c>
      <c r="T444" s="21">
        <v>0</v>
      </c>
      <c r="U444" s="21">
        <v>0</v>
      </c>
      <c r="V444" s="21">
        <v>0</v>
      </c>
      <c r="W444" s="21">
        <v>0</v>
      </c>
      <c r="X444" s="21">
        <v>0</v>
      </c>
      <c r="Y444" s="21">
        <v>0</v>
      </c>
      <c r="Z444" s="21">
        <v>0</v>
      </c>
      <c r="AA444" s="21">
        <v>0</v>
      </c>
      <c r="AB444" s="21">
        <v>0</v>
      </c>
      <c r="AC444" s="21">
        <v>223043.93000000002</v>
      </c>
      <c r="AD444" s="21">
        <v>584833.42000000004</v>
      </c>
      <c r="AE444" s="21">
        <v>0</v>
      </c>
      <c r="AF444" s="50" t="s">
        <v>718</v>
      </c>
      <c r="AG444" s="50" t="s">
        <v>718</v>
      </c>
      <c r="AH444" s="64" t="s">
        <v>718</v>
      </c>
      <c r="AT444" s="12" t="e">
        <f>VLOOKUP(C444,AW:AX,2,FALSE)</f>
        <v>#N/A</v>
      </c>
      <c r="BV444" s="69" t="b">
        <f>D444=(E444+F444+G444+H444+I444+L444+N444+P444+R444+T444+U444+V444+AA444+AB444+AC444+AD444+AE444)</f>
        <v>1</v>
      </c>
      <c r="BW444" s="49">
        <v>29961094.709999993</v>
      </c>
      <c r="CA444" s="12" t="e">
        <f t="shared" si="22"/>
        <v>#N/A</v>
      </c>
    </row>
    <row r="445" spans="1:79" ht="61.5" x14ac:dyDescent="0.85">
      <c r="A445" s="12">
        <v>1</v>
      </c>
      <c r="B445" s="45">
        <f>SUBTOTAL(103,$A$22:A445)</f>
        <v>384</v>
      </c>
      <c r="C445" s="15" t="s">
        <v>50</v>
      </c>
      <c r="D445" s="21">
        <v>4771616.71</v>
      </c>
      <c r="E445" s="21">
        <v>0</v>
      </c>
      <c r="F445" s="21">
        <v>0</v>
      </c>
      <c r="G445" s="21">
        <v>0</v>
      </c>
      <c r="H445" s="21">
        <v>0</v>
      </c>
      <c r="I445" s="21">
        <v>0</v>
      </c>
      <c r="J445" s="21">
        <v>0</v>
      </c>
      <c r="K445" s="52">
        <v>0</v>
      </c>
      <c r="L445" s="21">
        <v>0</v>
      </c>
      <c r="M445" s="29">
        <v>766.79</v>
      </c>
      <c r="N445" s="29">
        <v>4576340</v>
      </c>
      <c r="O445" s="21">
        <v>0</v>
      </c>
      <c r="P445" s="21">
        <v>0</v>
      </c>
      <c r="Q445" s="21">
        <v>0</v>
      </c>
      <c r="R445" s="21">
        <v>0</v>
      </c>
      <c r="S445" s="21">
        <v>0</v>
      </c>
      <c r="T445" s="21">
        <v>0</v>
      </c>
      <c r="U445" s="21">
        <v>0</v>
      </c>
      <c r="V445" s="21">
        <v>0</v>
      </c>
      <c r="W445" s="21">
        <v>0</v>
      </c>
      <c r="X445" s="21">
        <v>0</v>
      </c>
      <c r="Y445" s="21">
        <v>0</v>
      </c>
      <c r="Z445" s="21">
        <v>0</v>
      </c>
      <c r="AA445" s="21">
        <v>0</v>
      </c>
      <c r="AB445" s="21">
        <v>0</v>
      </c>
      <c r="AC445" s="21">
        <v>64183.17</v>
      </c>
      <c r="AD445" s="29">
        <v>131093.54</v>
      </c>
      <c r="AE445" s="21">
        <v>0</v>
      </c>
      <c r="AF445" s="24">
        <v>2020</v>
      </c>
      <c r="AG445" s="24">
        <v>2020</v>
      </c>
      <c r="AH445" s="25">
        <v>2020</v>
      </c>
      <c r="AT445" s="12" t="e">
        <v>#N/A</v>
      </c>
      <c r="BW445" s="49"/>
      <c r="CA445" s="12" t="e">
        <v>#N/A</v>
      </c>
    </row>
    <row r="446" spans="1:79" ht="61.5" x14ac:dyDescent="0.85">
      <c r="A446" s="12">
        <v>1</v>
      </c>
      <c r="B446" s="45">
        <f>SUBTOTAL(103,$A$22:A446)</f>
        <v>385</v>
      </c>
      <c r="C446" s="15" t="s">
        <v>48</v>
      </c>
      <c r="D446" s="21">
        <v>2810575.6300000004</v>
      </c>
      <c r="E446" s="21">
        <v>0</v>
      </c>
      <c r="F446" s="21">
        <v>0</v>
      </c>
      <c r="G446" s="21">
        <v>0</v>
      </c>
      <c r="H446" s="21">
        <v>0</v>
      </c>
      <c r="I446" s="21">
        <v>0</v>
      </c>
      <c r="J446" s="21">
        <v>0</v>
      </c>
      <c r="K446" s="23">
        <v>0</v>
      </c>
      <c r="L446" s="21">
        <v>0</v>
      </c>
      <c r="M446" s="29">
        <v>653</v>
      </c>
      <c r="N446" s="29">
        <v>2689261</v>
      </c>
      <c r="O446" s="21">
        <v>0</v>
      </c>
      <c r="P446" s="21">
        <v>0</v>
      </c>
      <c r="Q446" s="21">
        <v>0</v>
      </c>
      <c r="R446" s="21">
        <v>0</v>
      </c>
      <c r="S446" s="21">
        <v>0</v>
      </c>
      <c r="T446" s="21">
        <v>0</v>
      </c>
      <c r="U446" s="21">
        <v>0</v>
      </c>
      <c r="V446" s="21">
        <v>0</v>
      </c>
      <c r="W446" s="21">
        <v>0</v>
      </c>
      <c r="X446" s="21">
        <v>0</v>
      </c>
      <c r="Y446" s="21">
        <v>0</v>
      </c>
      <c r="Z446" s="21">
        <v>0</v>
      </c>
      <c r="AA446" s="21">
        <v>0</v>
      </c>
      <c r="AB446" s="21">
        <v>0</v>
      </c>
      <c r="AC446" s="29">
        <v>37716.89</v>
      </c>
      <c r="AD446" s="29">
        <v>83597.740000000005</v>
      </c>
      <c r="AE446" s="21">
        <v>0</v>
      </c>
      <c r="AF446" s="24">
        <v>2020</v>
      </c>
      <c r="AG446" s="24">
        <v>2020</v>
      </c>
      <c r="AH446" s="25">
        <v>2020</v>
      </c>
      <c r="AT446" s="12" t="e">
        <f>VLOOKUP(C446,AW:AX,2,FALSE)</f>
        <v>#N/A</v>
      </c>
      <c r="BW446" s="49"/>
      <c r="CA446" s="12" t="e">
        <f t="shared" ref="CA446:CA477" si="23">VLOOKUP(C446,CB:CC,2,FALSE)</f>
        <v>#N/A</v>
      </c>
    </row>
    <row r="447" spans="1:79" ht="61.5" x14ac:dyDescent="0.85">
      <c r="A447" s="12">
        <v>1</v>
      </c>
      <c r="B447" s="45">
        <f>SUBTOTAL(103,$A$22:A447)</f>
        <v>386</v>
      </c>
      <c r="C447" s="15" t="s">
        <v>49</v>
      </c>
      <c r="D447" s="21">
        <v>131037.61</v>
      </c>
      <c r="E447" s="21">
        <v>0</v>
      </c>
      <c r="F447" s="21">
        <v>0</v>
      </c>
      <c r="G447" s="21">
        <v>0</v>
      </c>
      <c r="H447" s="21">
        <v>0</v>
      </c>
      <c r="I447" s="21">
        <v>0</v>
      </c>
      <c r="J447" s="21">
        <v>0</v>
      </c>
      <c r="K447" s="23">
        <v>0</v>
      </c>
      <c r="L447" s="21">
        <v>0</v>
      </c>
      <c r="M447" s="21">
        <v>0</v>
      </c>
      <c r="N447" s="21">
        <v>0</v>
      </c>
      <c r="O447" s="21">
        <v>0</v>
      </c>
      <c r="P447" s="21">
        <v>0</v>
      </c>
      <c r="Q447" s="21">
        <v>0</v>
      </c>
      <c r="R447" s="21">
        <v>0</v>
      </c>
      <c r="S447" s="21">
        <v>0</v>
      </c>
      <c r="T447" s="21">
        <v>0</v>
      </c>
      <c r="U447" s="21">
        <v>0</v>
      </c>
      <c r="V447" s="21">
        <v>0</v>
      </c>
      <c r="W447" s="21">
        <v>0</v>
      </c>
      <c r="X447" s="21">
        <v>0</v>
      </c>
      <c r="Y447" s="21">
        <v>0</v>
      </c>
      <c r="Z447" s="21">
        <v>0</v>
      </c>
      <c r="AA447" s="21">
        <v>0</v>
      </c>
      <c r="AB447" s="21">
        <v>0</v>
      </c>
      <c r="AC447" s="21">
        <v>0</v>
      </c>
      <c r="AD447" s="29">
        <v>131037.61</v>
      </c>
      <c r="AE447" s="21">
        <v>0</v>
      </c>
      <c r="AF447" s="24">
        <v>2020</v>
      </c>
      <c r="AG447" s="24" t="s">
        <v>262</v>
      </c>
      <c r="AH447" s="24" t="s">
        <v>262</v>
      </c>
      <c r="AT447" s="12">
        <f>VLOOKUP(C447,AW:AX,2,FALSE)</f>
        <v>1</v>
      </c>
      <c r="BW447" s="49"/>
      <c r="CA447" s="12" t="e">
        <f t="shared" si="23"/>
        <v>#N/A</v>
      </c>
    </row>
    <row r="448" spans="1:79" ht="61.5" x14ac:dyDescent="0.85">
      <c r="A448" s="12">
        <v>1</v>
      </c>
      <c r="B448" s="45">
        <f>SUBTOTAL(103,$A$22:A448)</f>
        <v>387</v>
      </c>
      <c r="C448" s="15" t="s">
        <v>51</v>
      </c>
      <c r="D448" s="21">
        <v>2938871.62</v>
      </c>
      <c r="E448" s="21">
        <v>0</v>
      </c>
      <c r="F448" s="21">
        <v>0</v>
      </c>
      <c r="G448" s="21">
        <v>0</v>
      </c>
      <c r="H448" s="21">
        <v>0</v>
      </c>
      <c r="I448" s="21">
        <v>0</v>
      </c>
      <c r="J448" s="21">
        <v>0</v>
      </c>
      <c r="K448" s="23">
        <v>0</v>
      </c>
      <c r="L448" s="21">
        <v>0</v>
      </c>
      <c r="M448" s="29">
        <v>680</v>
      </c>
      <c r="N448" s="29">
        <v>2814506</v>
      </c>
      <c r="O448" s="21">
        <v>0</v>
      </c>
      <c r="P448" s="21">
        <v>0</v>
      </c>
      <c r="Q448" s="21">
        <v>0</v>
      </c>
      <c r="R448" s="21">
        <v>0</v>
      </c>
      <c r="S448" s="21">
        <v>0</v>
      </c>
      <c r="T448" s="21">
        <v>0</v>
      </c>
      <c r="U448" s="21">
        <v>0</v>
      </c>
      <c r="V448" s="21">
        <v>0</v>
      </c>
      <c r="W448" s="21">
        <v>0</v>
      </c>
      <c r="X448" s="21">
        <v>0</v>
      </c>
      <c r="Y448" s="21">
        <v>0</v>
      </c>
      <c r="Z448" s="21">
        <v>0</v>
      </c>
      <c r="AA448" s="21">
        <v>0</v>
      </c>
      <c r="AB448" s="21">
        <v>0</v>
      </c>
      <c r="AC448" s="29">
        <v>39473.449999999997</v>
      </c>
      <c r="AD448" s="29">
        <v>84892.17</v>
      </c>
      <c r="AE448" s="21">
        <v>0</v>
      </c>
      <c r="AF448" s="24">
        <v>2020</v>
      </c>
      <c r="AG448" s="24">
        <v>2020</v>
      </c>
      <c r="AH448" s="25">
        <v>2020</v>
      </c>
      <c r="AT448" s="12" t="e">
        <f>VLOOKUP(C448,AW:AX,2,FALSE)</f>
        <v>#N/A</v>
      </c>
      <c r="BW448" s="49"/>
      <c r="CA448" s="12" t="e">
        <f t="shared" si="23"/>
        <v>#N/A</v>
      </c>
    </row>
    <row r="449" spans="1:79" ht="61.5" x14ac:dyDescent="0.85">
      <c r="A449" s="12">
        <v>1</v>
      </c>
      <c r="B449" s="45">
        <f>SUBTOTAL(103,$A$22:A449)</f>
        <v>388</v>
      </c>
      <c r="C449" s="15" t="s">
        <v>1199</v>
      </c>
      <c r="D449" s="21">
        <v>2250237.6300000004</v>
      </c>
      <c r="E449" s="21">
        <v>0</v>
      </c>
      <c r="F449" s="21">
        <v>0</v>
      </c>
      <c r="G449" s="21">
        <v>0</v>
      </c>
      <c r="H449" s="21">
        <v>0</v>
      </c>
      <c r="I449" s="21">
        <v>0</v>
      </c>
      <c r="J449" s="21">
        <v>0</v>
      </c>
      <c r="K449" s="23">
        <v>0</v>
      </c>
      <c r="L449" s="21">
        <v>0</v>
      </c>
      <c r="M449" s="29">
        <v>678.5</v>
      </c>
      <c r="N449" s="29">
        <v>2217146.7200000002</v>
      </c>
      <c r="O449" s="21">
        <v>0</v>
      </c>
      <c r="P449" s="21">
        <v>0</v>
      </c>
      <c r="Q449" s="21">
        <v>0</v>
      </c>
      <c r="R449" s="21">
        <v>0</v>
      </c>
      <c r="S449" s="21">
        <v>0</v>
      </c>
      <c r="T449" s="21">
        <v>0</v>
      </c>
      <c r="U449" s="21">
        <v>0</v>
      </c>
      <c r="V449" s="21">
        <v>0</v>
      </c>
      <c r="W449" s="21">
        <v>0</v>
      </c>
      <c r="X449" s="21">
        <v>0</v>
      </c>
      <c r="Y449" s="21">
        <v>0</v>
      </c>
      <c r="Z449" s="21">
        <v>0</v>
      </c>
      <c r="AA449" s="21">
        <v>0</v>
      </c>
      <c r="AB449" s="21">
        <v>0</v>
      </c>
      <c r="AC449" s="21">
        <v>33090.910000000003</v>
      </c>
      <c r="AD449" s="21">
        <v>0</v>
      </c>
      <c r="AE449" s="21">
        <v>0</v>
      </c>
      <c r="AF449" s="24" t="s">
        <v>262</v>
      </c>
      <c r="AG449" s="24">
        <v>2020</v>
      </c>
      <c r="AH449" s="25">
        <v>2020</v>
      </c>
      <c r="BW449" s="49"/>
      <c r="CA449" s="12">
        <f t="shared" si="23"/>
        <v>678.5</v>
      </c>
    </row>
    <row r="450" spans="1:79" ht="61.5" x14ac:dyDescent="0.85">
      <c r="A450" s="12">
        <v>1</v>
      </c>
      <c r="B450" s="45">
        <f>SUBTOTAL(103,$A$22:A450)</f>
        <v>389</v>
      </c>
      <c r="C450" s="15" t="s">
        <v>1200</v>
      </c>
      <c r="D450" s="21">
        <v>2695769.57</v>
      </c>
      <c r="E450" s="21">
        <v>0</v>
      </c>
      <c r="F450" s="21">
        <v>0</v>
      </c>
      <c r="G450" s="21">
        <v>0</v>
      </c>
      <c r="H450" s="21">
        <v>0</v>
      </c>
      <c r="I450" s="21">
        <v>0</v>
      </c>
      <c r="J450" s="21">
        <v>0</v>
      </c>
      <c r="K450" s="23">
        <v>0</v>
      </c>
      <c r="L450" s="21">
        <v>0</v>
      </c>
      <c r="M450" s="29">
        <v>1273.99</v>
      </c>
      <c r="N450" s="29">
        <v>2656126.88</v>
      </c>
      <c r="O450" s="21">
        <v>0</v>
      </c>
      <c r="P450" s="21">
        <v>0</v>
      </c>
      <c r="Q450" s="21">
        <v>0</v>
      </c>
      <c r="R450" s="21">
        <v>0</v>
      </c>
      <c r="S450" s="21">
        <v>0</v>
      </c>
      <c r="T450" s="21">
        <v>0</v>
      </c>
      <c r="U450" s="21">
        <v>0</v>
      </c>
      <c r="V450" s="21">
        <v>0</v>
      </c>
      <c r="W450" s="21">
        <v>0</v>
      </c>
      <c r="X450" s="21">
        <v>0</v>
      </c>
      <c r="Y450" s="21">
        <v>0</v>
      </c>
      <c r="Z450" s="21">
        <v>0</v>
      </c>
      <c r="AA450" s="21">
        <v>0</v>
      </c>
      <c r="AB450" s="21">
        <v>0</v>
      </c>
      <c r="AC450" s="21">
        <v>39642.69</v>
      </c>
      <c r="AD450" s="21">
        <v>0</v>
      </c>
      <c r="AE450" s="21">
        <v>0</v>
      </c>
      <c r="AF450" s="24" t="s">
        <v>262</v>
      </c>
      <c r="AG450" s="24">
        <v>2020</v>
      </c>
      <c r="AH450" s="25">
        <v>2020</v>
      </c>
      <c r="BW450" s="49"/>
      <c r="CA450" s="12">
        <f t="shared" si="23"/>
        <v>1278.8</v>
      </c>
    </row>
    <row r="451" spans="1:79" ht="61.5" x14ac:dyDescent="0.85">
      <c r="A451" s="12">
        <v>1</v>
      </c>
      <c r="B451" s="45">
        <f>SUBTOTAL(103,$A$22:A451)</f>
        <v>390</v>
      </c>
      <c r="C451" s="15" t="s">
        <v>1202</v>
      </c>
      <c r="D451" s="21">
        <v>791834.9</v>
      </c>
      <c r="E451" s="21">
        <v>0</v>
      </c>
      <c r="F451" s="21">
        <v>0</v>
      </c>
      <c r="G451" s="21">
        <v>0</v>
      </c>
      <c r="H451" s="21">
        <v>0</v>
      </c>
      <c r="I451" s="21">
        <v>0</v>
      </c>
      <c r="J451" s="21">
        <v>0</v>
      </c>
      <c r="K451" s="23">
        <v>0</v>
      </c>
      <c r="L451" s="21">
        <v>0</v>
      </c>
      <c r="M451" s="29">
        <v>234</v>
      </c>
      <c r="N451" s="29">
        <v>788296.24</v>
      </c>
      <c r="O451" s="21">
        <v>0</v>
      </c>
      <c r="P451" s="21">
        <v>0</v>
      </c>
      <c r="Q451" s="21">
        <v>0</v>
      </c>
      <c r="R451" s="21">
        <v>0</v>
      </c>
      <c r="S451" s="21">
        <v>0</v>
      </c>
      <c r="T451" s="21">
        <v>0</v>
      </c>
      <c r="U451" s="21">
        <v>0</v>
      </c>
      <c r="V451" s="21">
        <v>0</v>
      </c>
      <c r="W451" s="21">
        <v>0</v>
      </c>
      <c r="X451" s="21">
        <v>0</v>
      </c>
      <c r="Y451" s="21">
        <v>0</v>
      </c>
      <c r="Z451" s="21">
        <v>0</v>
      </c>
      <c r="AA451" s="21">
        <v>0</v>
      </c>
      <c r="AB451" s="21">
        <v>0</v>
      </c>
      <c r="AC451" s="104">
        <v>3538.66</v>
      </c>
      <c r="AD451" s="21">
        <v>0</v>
      </c>
      <c r="AE451" s="21">
        <v>0</v>
      </c>
      <c r="AF451" s="24" t="s">
        <v>262</v>
      </c>
      <c r="AG451" s="24">
        <v>2020</v>
      </c>
      <c r="AH451" s="25">
        <v>2020</v>
      </c>
      <c r="BW451" s="49"/>
      <c r="CA451" s="12">
        <f t="shared" si="23"/>
        <v>225.04</v>
      </c>
    </row>
    <row r="452" spans="1:79" ht="61.5" x14ac:dyDescent="0.85">
      <c r="A452" s="12">
        <v>1</v>
      </c>
      <c r="B452" s="45">
        <f>SUBTOTAL(103,$A$22:A452)</f>
        <v>391</v>
      </c>
      <c r="C452" s="15" t="s">
        <v>1203</v>
      </c>
      <c r="D452" s="21">
        <v>1207929.18</v>
      </c>
      <c r="E452" s="21">
        <v>0</v>
      </c>
      <c r="F452" s="21">
        <v>0</v>
      </c>
      <c r="G452" s="21">
        <v>0</v>
      </c>
      <c r="H452" s="21">
        <v>0</v>
      </c>
      <c r="I452" s="21">
        <v>0</v>
      </c>
      <c r="J452" s="21">
        <v>0</v>
      </c>
      <c r="K452" s="23">
        <v>0</v>
      </c>
      <c r="L452" s="21">
        <v>0</v>
      </c>
      <c r="M452" s="29">
        <v>347.46</v>
      </c>
      <c r="N452" s="29">
        <v>1202531.02</v>
      </c>
      <c r="O452" s="21">
        <v>0</v>
      </c>
      <c r="P452" s="21">
        <v>0</v>
      </c>
      <c r="Q452" s="21">
        <v>0</v>
      </c>
      <c r="R452" s="21">
        <v>0</v>
      </c>
      <c r="S452" s="21">
        <v>0</v>
      </c>
      <c r="T452" s="21">
        <v>0</v>
      </c>
      <c r="U452" s="21">
        <v>0</v>
      </c>
      <c r="V452" s="21">
        <v>0</v>
      </c>
      <c r="W452" s="21">
        <v>0</v>
      </c>
      <c r="X452" s="21">
        <v>0</v>
      </c>
      <c r="Y452" s="21">
        <v>0</v>
      </c>
      <c r="Z452" s="21">
        <v>0</v>
      </c>
      <c r="AA452" s="21">
        <v>0</v>
      </c>
      <c r="AB452" s="21">
        <v>0</v>
      </c>
      <c r="AC452" s="29">
        <v>5398.16</v>
      </c>
      <c r="AD452" s="21">
        <v>0</v>
      </c>
      <c r="AE452" s="21">
        <v>0</v>
      </c>
      <c r="AF452" s="24" t="s">
        <v>262</v>
      </c>
      <c r="AG452" s="24">
        <v>2020</v>
      </c>
      <c r="AH452" s="25">
        <v>2020</v>
      </c>
      <c r="BW452" s="49"/>
      <c r="CA452" s="12">
        <f t="shared" si="23"/>
        <v>337</v>
      </c>
    </row>
    <row r="453" spans="1:79" ht="61.5" x14ac:dyDescent="0.85">
      <c r="A453" s="12">
        <v>1</v>
      </c>
      <c r="B453" s="45">
        <f>SUBTOTAL(103,$A$22:A453)</f>
        <v>392</v>
      </c>
      <c r="C453" s="15" t="s">
        <v>58</v>
      </c>
      <c r="D453" s="21">
        <v>77311.89</v>
      </c>
      <c r="E453" s="21">
        <v>0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52">
        <v>0</v>
      </c>
      <c r="L453" s="21">
        <v>0</v>
      </c>
      <c r="M453" s="21">
        <v>0</v>
      </c>
      <c r="N453" s="21">
        <v>0</v>
      </c>
      <c r="O453" s="21">
        <v>0</v>
      </c>
      <c r="P453" s="21">
        <v>0</v>
      </c>
      <c r="Q453" s="21">
        <v>0</v>
      </c>
      <c r="R453" s="21">
        <v>0</v>
      </c>
      <c r="S453" s="21">
        <v>0</v>
      </c>
      <c r="T453" s="21">
        <v>0</v>
      </c>
      <c r="U453" s="21">
        <v>0</v>
      </c>
      <c r="V453" s="21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  <c r="AC453" s="21">
        <v>0</v>
      </c>
      <c r="AD453" s="21">
        <v>77311.89</v>
      </c>
      <c r="AE453" s="21">
        <v>0</v>
      </c>
      <c r="AF453" s="24">
        <v>2020</v>
      </c>
      <c r="AG453" s="24" t="s">
        <v>262</v>
      </c>
      <c r="AH453" s="24" t="s">
        <v>262</v>
      </c>
      <c r="AT453" s="12" t="e">
        <f>VLOOKUP(C453,AW:AX,2,FALSE)</f>
        <v>#N/A</v>
      </c>
      <c r="BW453" s="49"/>
      <c r="CA453" s="12" t="e">
        <f t="shared" si="23"/>
        <v>#N/A</v>
      </c>
    </row>
    <row r="454" spans="1:79" ht="61.5" x14ac:dyDescent="0.85">
      <c r="A454" s="12">
        <v>1</v>
      </c>
      <c r="B454" s="45">
        <f>SUBTOTAL(103,$A$22:A454)</f>
        <v>393</v>
      </c>
      <c r="C454" s="15" t="s">
        <v>59</v>
      </c>
      <c r="D454" s="21">
        <v>76900.47</v>
      </c>
      <c r="E454" s="21">
        <v>0</v>
      </c>
      <c r="F454" s="21">
        <v>0</v>
      </c>
      <c r="G454" s="21">
        <v>0</v>
      </c>
      <c r="H454" s="21">
        <v>0</v>
      </c>
      <c r="I454" s="21">
        <v>0</v>
      </c>
      <c r="J454" s="21">
        <v>0</v>
      </c>
      <c r="K454" s="52">
        <v>0</v>
      </c>
      <c r="L454" s="21">
        <v>0</v>
      </c>
      <c r="M454" s="21">
        <v>0</v>
      </c>
      <c r="N454" s="21">
        <v>0</v>
      </c>
      <c r="O454" s="21">
        <v>0</v>
      </c>
      <c r="P454" s="21">
        <v>0</v>
      </c>
      <c r="Q454" s="21">
        <v>0</v>
      </c>
      <c r="R454" s="21">
        <v>0</v>
      </c>
      <c r="S454" s="21">
        <v>0</v>
      </c>
      <c r="T454" s="21">
        <v>0</v>
      </c>
      <c r="U454" s="21">
        <v>0</v>
      </c>
      <c r="V454" s="21">
        <v>0</v>
      </c>
      <c r="W454" s="21">
        <v>0</v>
      </c>
      <c r="X454" s="21">
        <v>0</v>
      </c>
      <c r="Y454" s="21">
        <v>0</v>
      </c>
      <c r="Z454" s="21">
        <v>0</v>
      </c>
      <c r="AA454" s="21">
        <v>0</v>
      </c>
      <c r="AB454" s="21">
        <v>0</v>
      </c>
      <c r="AC454" s="21">
        <v>0</v>
      </c>
      <c r="AD454" s="21">
        <v>76900.47</v>
      </c>
      <c r="AE454" s="21">
        <v>0</v>
      </c>
      <c r="AF454" s="24">
        <v>2020</v>
      </c>
      <c r="AG454" s="24" t="s">
        <v>262</v>
      </c>
      <c r="AH454" s="24" t="s">
        <v>262</v>
      </c>
      <c r="AT454" s="12" t="e">
        <f>VLOOKUP(C454,AW:AX,2,FALSE)</f>
        <v>#N/A</v>
      </c>
      <c r="BW454" s="49"/>
      <c r="CA454" s="12" t="e">
        <f t="shared" si="23"/>
        <v>#N/A</v>
      </c>
    </row>
    <row r="455" spans="1:79" ht="61.5" x14ac:dyDescent="0.85">
      <c r="B455" s="15" t="s">
        <v>850</v>
      </c>
      <c r="C455" s="15"/>
      <c r="D455" s="258">
        <v>3622790.6399999997</v>
      </c>
      <c r="E455" s="21">
        <v>0</v>
      </c>
      <c r="F455" s="21">
        <v>0</v>
      </c>
      <c r="G455" s="21">
        <v>0</v>
      </c>
      <c r="H455" s="21">
        <v>0</v>
      </c>
      <c r="I455" s="21">
        <v>0</v>
      </c>
      <c r="J455" s="21">
        <v>0</v>
      </c>
      <c r="K455" s="23">
        <v>0</v>
      </c>
      <c r="L455" s="21">
        <v>0</v>
      </c>
      <c r="M455" s="21">
        <v>837.3</v>
      </c>
      <c r="N455" s="21">
        <v>3606600.61</v>
      </c>
      <c r="O455" s="21">
        <v>0</v>
      </c>
      <c r="P455" s="21">
        <v>0</v>
      </c>
      <c r="Q455" s="21">
        <v>0</v>
      </c>
      <c r="R455" s="21">
        <v>0</v>
      </c>
      <c r="S455" s="21">
        <v>0</v>
      </c>
      <c r="T455" s="21">
        <v>0</v>
      </c>
      <c r="U455" s="21">
        <v>0</v>
      </c>
      <c r="V455" s="21">
        <v>0</v>
      </c>
      <c r="W455" s="21">
        <v>0</v>
      </c>
      <c r="X455" s="21">
        <v>0</v>
      </c>
      <c r="Y455" s="21">
        <v>0</v>
      </c>
      <c r="Z455" s="21">
        <v>0</v>
      </c>
      <c r="AA455" s="21">
        <v>0</v>
      </c>
      <c r="AB455" s="21">
        <v>0</v>
      </c>
      <c r="AC455" s="21">
        <v>16190.03</v>
      </c>
      <c r="AD455" s="21">
        <v>0</v>
      </c>
      <c r="AE455" s="21">
        <v>0</v>
      </c>
      <c r="AF455" s="50" t="s">
        <v>718</v>
      </c>
      <c r="AG455" s="50" t="s">
        <v>718</v>
      </c>
      <c r="AH455" s="64" t="s">
        <v>718</v>
      </c>
      <c r="AT455" s="12" t="e">
        <f>VLOOKUP(C455,AW:AX,2,FALSE)</f>
        <v>#N/A</v>
      </c>
      <c r="BV455" s="69" t="b">
        <f>D455=(E455+F455+G455+H455+I455+L455+N455+P455+R455+T455+U455+V455+AA455+AB455+AC455+AD455+AE455)</f>
        <v>1</v>
      </c>
      <c r="BW455" s="49">
        <v>3726576.42</v>
      </c>
      <c r="CA455" s="12" t="e">
        <f t="shared" si="23"/>
        <v>#N/A</v>
      </c>
    </row>
    <row r="456" spans="1:79" ht="61.5" x14ac:dyDescent="0.85">
      <c r="A456" s="12">
        <v>1</v>
      </c>
      <c r="B456" s="45">
        <f>SUBTOTAL(103,$A$22:A456)</f>
        <v>394</v>
      </c>
      <c r="C456" s="15" t="s">
        <v>1501</v>
      </c>
      <c r="D456" s="21">
        <v>3622790.6399999997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3">
        <v>0</v>
      </c>
      <c r="L456" s="21">
        <v>0</v>
      </c>
      <c r="M456" s="29">
        <v>837.3</v>
      </c>
      <c r="N456" s="29">
        <v>3606600.61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>
        <v>0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16190.03</v>
      </c>
      <c r="AD456" s="21">
        <v>0</v>
      </c>
      <c r="AE456" s="21">
        <v>0</v>
      </c>
      <c r="AF456" s="24" t="s">
        <v>262</v>
      </c>
      <c r="AG456" s="24">
        <v>2020</v>
      </c>
      <c r="AH456" s="25">
        <v>2020</v>
      </c>
      <c r="BW456" s="49"/>
      <c r="CA456" s="12">
        <f t="shared" si="23"/>
        <v>837.3</v>
      </c>
    </row>
    <row r="457" spans="1:79" ht="61.5" x14ac:dyDescent="0.85">
      <c r="B457" s="15" t="s">
        <v>814</v>
      </c>
      <c r="C457" s="257"/>
      <c r="D457" s="258">
        <v>3515825.94</v>
      </c>
      <c r="E457" s="21">
        <v>0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3">
        <v>0</v>
      </c>
      <c r="L457" s="21">
        <v>0</v>
      </c>
      <c r="M457" s="21">
        <v>806.42</v>
      </c>
      <c r="N457" s="21">
        <v>3418104.51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>
        <v>0</v>
      </c>
      <c r="X457" s="21">
        <v>0</v>
      </c>
      <c r="Y457" s="21">
        <v>0</v>
      </c>
      <c r="Z457" s="21">
        <v>0</v>
      </c>
      <c r="AA457" s="21">
        <v>0</v>
      </c>
      <c r="AB457" s="21">
        <v>0</v>
      </c>
      <c r="AC457" s="21">
        <v>34608.31</v>
      </c>
      <c r="AD457" s="21">
        <v>63113.120000000003</v>
      </c>
      <c r="AE457" s="21">
        <v>0</v>
      </c>
      <c r="AF457" s="50" t="s">
        <v>718</v>
      </c>
      <c r="AG457" s="50" t="s">
        <v>718</v>
      </c>
      <c r="AH457" s="64" t="s">
        <v>718</v>
      </c>
      <c r="AT457" s="12" t="e">
        <f>VLOOKUP(C457,AW:AX,2,FALSE)</f>
        <v>#N/A</v>
      </c>
      <c r="BV457" s="69" t="b">
        <f>D457=(E457+F457+G457+H457+I457+L457+N457+P457+R457+T457+U457+V457+AA457+AB457+AC457+AD457+AE457)</f>
        <v>1</v>
      </c>
      <c r="BW457" s="49">
        <v>5198352.66</v>
      </c>
      <c r="CA457" s="12" t="e">
        <f t="shared" si="23"/>
        <v>#N/A</v>
      </c>
    </row>
    <row r="458" spans="1:79" ht="61.5" x14ac:dyDescent="0.85">
      <c r="A458" s="12">
        <v>1</v>
      </c>
      <c r="B458" s="45">
        <f>SUBTOTAL(103,$A$22:A458)</f>
        <v>395</v>
      </c>
      <c r="C458" s="15" t="s">
        <v>221</v>
      </c>
      <c r="D458" s="21">
        <v>3515825.94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3">
        <v>0</v>
      </c>
      <c r="L458" s="21">
        <v>0</v>
      </c>
      <c r="M458" s="29">
        <v>806.42</v>
      </c>
      <c r="N458" s="104">
        <v>3418104.51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0</v>
      </c>
      <c r="AC458" s="29">
        <v>34608.31</v>
      </c>
      <c r="AD458" s="29">
        <v>63113.120000000003</v>
      </c>
      <c r="AE458" s="21">
        <v>0</v>
      </c>
      <c r="AF458" s="24">
        <v>2020</v>
      </c>
      <c r="AG458" s="24">
        <v>2020</v>
      </c>
      <c r="AH458" s="25">
        <v>2020</v>
      </c>
      <c r="AT458" s="12" t="e">
        <f>VLOOKUP(C458,AW:AX,2,FALSE)</f>
        <v>#N/A</v>
      </c>
      <c r="BW458" s="49"/>
      <c r="CA458" s="12">
        <f t="shared" si="23"/>
        <v>806.38</v>
      </c>
    </row>
    <row r="459" spans="1:79" ht="61.5" x14ac:dyDescent="0.85">
      <c r="B459" s="15" t="s">
        <v>815</v>
      </c>
      <c r="C459" s="15"/>
      <c r="D459" s="258">
        <v>1371104.41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3">
        <v>0</v>
      </c>
      <c r="L459" s="21">
        <v>0</v>
      </c>
      <c r="M459" s="21">
        <v>302</v>
      </c>
      <c r="N459" s="21">
        <v>1318463.79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13349.45</v>
      </c>
      <c r="AD459" s="21">
        <v>39291.17</v>
      </c>
      <c r="AE459" s="21">
        <v>0</v>
      </c>
      <c r="AF459" s="50" t="s">
        <v>718</v>
      </c>
      <c r="AG459" s="50" t="s">
        <v>718</v>
      </c>
      <c r="AH459" s="64" t="s">
        <v>718</v>
      </c>
      <c r="AT459" s="12" t="e">
        <f>VLOOKUP(C459,AW:AX,2,FALSE)</f>
        <v>#N/A</v>
      </c>
      <c r="BV459" s="69" t="b">
        <f>D459=(E459+F459+G459+H459+I459+L459+N459+P459+R459+T459+U459+V459+AA459+AB459+AC459+AD459+AE459)</f>
        <v>1</v>
      </c>
      <c r="BW459" s="49">
        <v>1821119.2799999998</v>
      </c>
      <c r="CA459" s="12" t="e">
        <f t="shared" si="23"/>
        <v>#N/A</v>
      </c>
    </row>
    <row r="460" spans="1:79" ht="61.5" x14ac:dyDescent="0.85">
      <c r="A460" s="12">
        <v>1</v>
      </c>
      <c r="B460" s="45">
        <f>SUBTOTAL(103,$A$22:A460)</f>
        <v>396</v>
      </c>
      <c r="C460" s="15" t="s">
        <v>224</v>
      </c>
      <c r="D460" s="21">
        <v>1371104.41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0</v>
      </c>
      <c r="K460" s="23">
        <v>0</v>
      </c>
      <c r="L460" s="21">
        <v>0</v>
      </c>
      <c r="M460" s="29">
        <v>302</v>
      </c>
      <c r="N460" s="29">
        <v>1318463.79</v>
      </c>
      <c r="O460" s="21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104">
        <v>13349.45</v>
      </c>
      <c r="AD460" s="29">
        <v>39291.17</v>
      </c>
      <c r="AE460" s="21">
        <v>0</v>
      </c>
      <c r="AF460" s="24">
        <v>2020</v>
      </c>
      <c r="AG460" s="24">
        <v>2020</v>
      </c>
      <c r="AH460" s="25">
        <v>2020</v>
      </c>
      <c r="AT460" s="12" t="e">
        <f>VLOOKUP(C460,AW:AX,2,FALSE)</f>
        <v>#N/A</v>
      </c>
      <c r="BW460" s="49"/>
      <c r="CA460" s="12">
        <f t="shared" si="23"/>
        <v>308.60000000000002</v>
      </c>
    </row>
    <row r="461" spans="1:79" ht="61.5" x14ac:dyDescent="0.85">
      <c r="B461" s="15" t="s">
        <v>1245</v>
      </c>
      <c r="C461" s="15"/>
      <c r="D461" s="258">
        <v>40161.910000000003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3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40161.910000000003</v>
      </c>
      <c r="AE461" s="21">
        <v>0</v>
      </c>
      <c r="AF461" s="50" t="s">
        <v>718</v>
      </c>
      <c r="AG461" s="50" t="s">
        <v>718</v>
      </c>
      <c r="AH461" s="64" t="s">
        <v>718</v>
      </c>
      <c r="BV461" s="69" t="b">
        <f>D461=(E461+F461+G461+H461+I461+L461+N461+P461+R461+T461+U461+V461+AA461+AB461+AC461+AD461+AE461)</f>
        <v>1</v>
      </c>
      <c r="BW461" s="49">
        <v>4609049.76</v>
      </c>
      <c r="CA461" s="12" t="e">
        <f t="shared" si="23"/>
        <v>#N/A</v>
      </c>
    </row>
    <row r="462" spans="1:79" ht="61.5" x14ac:dyDescent="0.85">
      <c r="A462" s="12">
        <v>1</v>
      </c>
      <c r="B462" s="45">
        <f>SUBTOTAL(103,$A$22:A462)</f>
        <v>397</v>
      </c>
      <c r="C462" s="15" t="s">
        <v>1246</v>
      </c>
      <c r="D462" s="21">
        <v>40161.910000000003</v>
      </c>
      <c r="E462" s="21">
        <v>0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3">
        <v>0</v>
      </c>
      <c r="L462" s="21">
        <v>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0</v>
      </c>
      <c r="W462" s="21">
        <v>0</v>
      </c>
      <c r="X462" s="21">
        <v>0</v>
      </c>
      <c r="Y462" s="21">
        <v>0</v>
      </c>
      <c r="Z462" s="21">
        <v>0</v>
      </c>
      <c r="AA462" s="21">
        <v>0</v>
      </c>
      <c r="AB462" s="21">
        <v>0</v>
      </c>
      <c r="AC462" s="21">
        <v>0</v>
      </c>
      <c r="AD462" s="29">
        <v>40161.910000000003</v>
      </c>
      <c r="AE462" s="21">
        <v>0</v>
      </c>
      <c r="AF462" s="24">
        <v>2020</v>
      </c>
      <c r="AG462" s="24" t="s">
        <v>262</v>
      </c>
      <c r="AH462" s="24" t="s">
        <v>262</v>
      </c>
      <c r="BW462" s="49"/>
      <c r="CA462" s="12">
        <f t="shared" si="23"/>
        <v>735</v>
      </c>
    </row>
    <row r="463" spans="1:79" ht="61.5" x14ac:dyDescent="0.85">
      <c r="B463" s="15" t="s">
        <v>816</v>
      </c>
      <c r="C463" s="257"/>
      <c r="D463" s="258">
        <v>127877.6</v>
      </c>
      <c r="E463" s="21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0</v>
      </c>
      <c r="K463" s="23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>
        <v>0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>
        <v>127877.6</v>
      </c>
      <c r="AE463" s="21">
        <v>0</v>
      </c>
      <c r="AF463" s="50" t="s">
        <v>718</v>
      </c>
      <c r="AG463" s="50" t="s">
        <v>718</v>
      </c>
      <c r="AH463" s="64" t="s">
        <v>718</v>
      </c>
      <c r="AT463" s="12" t="e">
        <f t="shared" ref="AT463:AT469" si="24">VLOOKUP(C463,AW:AX,2,FALSE)</f>
        <v>#N/A</v>
      </c>
      <c r="BV463" s="69" t="b">
        <f>D463=(E463+F463+G463+H463+I463+L463+N463+P463+R463+T463+U463+V463+AA463+AB463+AC463+AD463+AE463)</f>
        <v>1</v>
      </c>
      <c r="BW463" s="49">
        <v>5368567.4000000004</v>
      </c>
      <c r="CA463" s="12" t="e">
        <f t="shared" si="23"/>
        <v>#N/A</v>
      </c>
    </row>
    <row r="464" spans="1:79" ht="61.5" x14ac:dyDescent="0.85">
      <c r="A464" s="12">
        <v>1</v>
      </c>
      <c r="B464" s="45">
        <f>SUBTOTAL(103,$A$22:A464)</f>
        <v>398</v>
      </c>
      <c r="C464" s="15" t="s">
        <v>137</v>
      </c>
      <c r="D464" s="21">
        <v>127877.6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3">
        <v>0</v>
      </c>
      <c r="L464" s="21">
        <v>0</v>
      </c>
      <c r="M464" s="21">
        <v>0</v>
      </c>
      <c r="N464" s="21">
        <v>0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104">
        <v>127877.6</v>
      </c>
      <c r="AE464" s="21">
        <v>0</v>
      </c>
      <c r="AF464" s="24">
        <v>2020</v>
      </c>
      <c r="AG464" s="24" t="s">
        <v>262</v>
      </c>
      <c r="AH464" s="24" t="s">
        <v>262</v>
      </c>
      <c r="AT464" s="12" t="e">
        <f t="shared" si="24"/>
        <v>#N/A</v>
      </c>
      <c r="BW464" s="49"/>
      <c r="CA464" s="12" t="e">
        <f t="shared" si="23"/>
        <v>#N/A</v>
      </c>
    </row>
    <row r="465" spans="1:79" ht="61.5" x14ac:dyDescent="0.85">
      <c r="B465" s="15" t="s">
        <v>817</v>
      </c>
      <c r="C465" s="15"/>
      <c r="D465" s="258">
        <v>87573.72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0</v>
      </c>
      <c r="K465" s="23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>
        <v>0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>
        <v>87573.72</v>
      </c>
      <c r="AE465" s="21">
        <v>0</v>
      </c>
      <c r="AF465" s="50" t="s">
        <v>718</v>
      </c>
      <c r="AG465" s="50" t="s">
        <v>718</v>
      </c>
      <c r="AH465" s="64" t="s">
        <v>718</v>
      </c>
      <c r="AT465" s="12" t="e">
        <f t="shared" si="24"/>
        <v>#N/A</v>
      </c>
      <c r="BV465" s="69" t="b">
        <f>D465=(E465+F465+G465+H465+I465+L465+N465+P465+R465+T465+U465+V465+AA465+AB465+AC465+AD465+AE465)</f>
        <v>1</v>
      </c>
      <c r="BW465" s="49">
        <v>2682382.0500000003</v>
      </c>
      <c r="CA465" s="12" t="e">
        <f t="shared" si="23"/>
        <v>#N/A</v>
      </c>
    </row>
    <row r="466" spans="1:79" ht="61.5" x14ac:dyDescent="0.85">
      <c r="A466" s="12">
        <v>1</v>
      </c>
      <c r="B466" s="45">
        <f>SUBTOTAL(103,$A$22:A466)</f>
        <v>399</v>
      </c>
      <c r="C466" s="15" t="s">
        <v>142</v>
      </c>
      <c r="D466" s="21">
        <v>87573.72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3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>
        <v>0</v>
      </c>
      <c r="AA466" s="21">
        <v>0</v>
      </c>
      <c r="AB466" s="21">
        <v>0</v>
      </c>
      <c r="AC466" s="21">
        <v>0</v>
      </c>
      <c r="AD466" s="104">
        <v>87573.72</v>
      </c>
      <c r="AE466" s="21">
        <v>0</v>
      </c>
      <c r="AF466" s="24">
        <v>2020</v>
      </c>
      <c r="AG466" s="24" t="s">
        <v>262</v>
      </c>
      <c r="AH466" s="24" t="s">
        <v>262</v>
      </c>
      <c r="AT466" s="12" t="e">
        <f t="shared" si="24"/>
        <v>#N/A</v>
      </c>
      <c r="BW466" s="49"/>
      <c r="CA466" s="12" t="e">
        <f t="shared" si="23"/>
        <v>#N/A</v>
      </c>
    </row>
    <row r="467" spans="1:79" ht="61.5" x14ac:dyDescent="0.85">
      <c r="B467" s="15" t="s">
        <v>818</v>
      </c>
      <c r="C467" s="15"/>
      <c r="D467" s="258">
        <v>3911488.5799999996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3">
        <v>0</v>
      </c>
      <c r="L467" s="21">
        <v>0</v>
      </c>
      <c r="M467" s="21">
        <v>507</v>
      </c>
      <c r="N467" s="21">
        <v>1983449.08</v>
      </c>
      <c r="O467" s="21">
        <v>0</v>
      </c>
      <c r="P467" s="21">
        <v>0</v>
      </c>
      <c r="Q467" s="21">
        <v>478</v>
      </c>
      <c r="R467" s="21">
        <v>1520049.06</v>
      </c>
      <c r="S467" s="21">
        <v>0</v>
      </c>
      <c r="T467" s="21">
        <v>0</v>
      </c>
      <c r="U467" s="21">
        <v>0</v>
      </c>
      <c r="V467" s="21">
        <v>0</v>
      </c>
      <c r="W467" s="21">
        <v>0</v>
      </c>
      <c r="X467" s="21">
        <v>0</v>
      </c>
      <c r="Y467" s="21">
        <v>0</v>
      </c>
      <c r="Z467" s="21">
        <v>0</v>
      </c>
      <c r="AA467" s="21">
        <v>0</v>
      </c>
      <c r="AB467" s="21">
        <v>0</v>
      </c>
      <c r="AC467" s="21">
        <v>10266.08</v>
      </c>
      <c r="AD467" s="21">
        <v>277724.36</v>
      </c>
      <c r="AE467" s="21">
        <v>120000</v>
      </c>
      <c r="AF467" s="50" t="s">
        <v>718</v>
      </c>
      <c r="AG467" s="50" t="s">
        <v>718</v>
      </c>
      <c r="AH467" s="64" t="s">
        <v>718</v>
      </c>
      <c r="AT467" s="12" t="e">
        <f t="shared" si="24"/>
        <v>#N/A</v>
      </c>
      <c r="BV467" s="69" t="b">
        <f>D467=(E467+F467+G467+H467+I467+L467+N467+P467+R467+T467+U467+V467+AA467+AB467+AC467+AD467+AE467)</f>
        <v>1</v>
      </c>
      <c r="BW467" s="21">
        <v>11742480.740000002</v>
      </c>
      <c r="BX467" s="21"/>
      <c r="BY467" s="21">
        <f>BW467-D467</f>
        <v>7830992.160000002</v>
      </c>
      <c r="CA467" s="12" t="e">
        <f t="shared" si="23"/>
        <v>#N/A</v>
      </c>
    </row>
    <row r="468" spans="1:79" ht="61.5" x14ac:dyDescent="0.85">
      <c r="A468" s="12">
        <v>1</v>
      </c>
      <c r="B468" s="45">
        <f>SUBTOTAL(103,$A$22:A468)</f>
        <v>400</v>
      </c>
      <c r="C468" s="15" t="s">
        <v>140</v>
      </c>
      <c r="D468" s="21">
        <v>141265.9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0</v>
      </c>
      <c r="K468" s="23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0</v>
      </c>
      <c r="AD468" s="104">
        <v>141265.9</v>
      </c>
      <c r="AE468" s="21">
        <v>0</v>
      </c>
      <c r="AF468" s="24">
        <v>2020</v>
      </c>
      <c r="AG468" s="24" t="s">
        <v>262</v>
      </c>
      <c r="AH468" s="24" t="s">
        <v>262</v>
      </c>
      <c r="AT468" s="12" t="e">
        <f t="shared" si="24"/>
        <v>#N/A</v>
      </c>
      <c r="BW468" s="49"/>
      <c r="CA468" s="12" t="e">
        <f t="shared" si="23"/>
        <v>#N/A</v>
      </c>
    </row>
    <row r="469" spans="1:79" ht="61.5" x14ac:dyDescent="0.85">
      <c r="A469" s="12">
        <v>1</v>
      </c>
      <c r="B469" s="45">
        <f>SUBTOTAL(103,$A$22:A469)</f>
        <v>401</v>
      </c>
      <c r="C469" s="15" t="s">
        <v>141</v>
      </c>
      <c r="D469" s="21">
        <v>1216558.3500000001</v>
      </c>
      <c r="E469" s="21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0</v>
      </c>
      <c r="K469" s="23">
        <v>0</v>
      </c>
      <c r="L469" s="21">
        <v>0</v>
      </c>
      <c r="M469" s="29">
        <v>317.8</v>
      </c>
      <c r="N469" s="29">
        <v>1216558.3500000001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21">
        <v>0</v>
      </c>
      <c r="X469" s="21">
        <v>0</v>
      </c>
      <c r="Y469" s="21">
        <v>0</v>
      </c>
      <c r="Z469" s="21">
        <v>0</v>
      </c>
      <c r="AA469" s="21">
        <v>0</v>
      </c>
      <c r="AB469" s="21">
        <v>0</v>
      </c>
      <c r="AC469" s="21">
        <v>0</v>
      </c>
      <c r="AD469" s="21">
        <v>0</v>
      </c>
      <c r="AE469" s="21">
        <v>0</v>
      </c>
      <c r="AF469" s="24" t="s">
        <v>262</v>
      </c>
      <c r="AG469" s="24">
        <v>2020</v>
      </c>
      <c r="AH469" s="25" t="s">
        <v>262</v>
      </c>
      <c r="AT469" s="12" t="e">
        <f t="shared" si="24"/>
        <v>#N/A</v>
      </c>
      <c r="BW469" s="49"/>
      <c r="CA469" s="12">
        <f t="shared" si="23"/>
        <v>317.8</v>
      </c>
    </row>
    <row r="470" spans="1:79" ht="61.5" x14ac:dyDescent="0.85">
      <c r="A470" s="12">
        <v>1</v>
      </c>
      <c r="B470" s="45">
        <f>SUBTOTAL(103,$A$22:A470)</f>
        <v>402</v>
      </c>
      <c r="C470" s="15" t="s">
        <v>1216</v>
      </c>
      <c r="D470" s="21">
        <v>1576619.73</v>
      </c>
      <c r="E470" s="21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0</v>
      </c>
      <c r="K470" s="23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9">
        <v>478</v>
      </c>
      <c r="R470" s="29">
        <v>1520049.06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6823.51</v>
      </c>
      <c r="AD470" s="29">
        <v>49747.16</v>
      </c>
      <c r="AE470" s="21">
        <v>0</v>
      </c>
      <c r="AF470" s="24">
        <v>2020</v>
      </c>
      <c r="AG470" s="24">
        <v>2020</v>
      </c>
      <c r="AH470" s="25">
        <v>2020</v>
      </c>
      <c r="BW470" s="49"/>
      <c r="CA470" s="12" t="e">
        <f t="shared" si="23"/>
        <v>#N/A</v>
      </c>
    </row>
    <row r="471" spans="1:79" ht="61.5" x14ac:dyDescent="0.85">
      <c r="A471" s="12">
        <v>1</v>
      </c>
      <c r="B471" s="45">
        <f>SUBTOTAL(103,$A$22:A471)</f>
        <v>403</v>
      </c>
      <c r="C471" s="15" t="s">
        <v>1217</v>
      </c>
      <c r="D471" s="21">
        <v>890333.29999999993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3">
        <v>0</v>
      </c>
      <c r="L471" s="21">
        <v>0</v>
      </c>
      <c r="M471" s="29">
        <v>189.2</v>
      </c>
      <c r="N471" s="29">
        <v>766890.73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0</v>
      </c>
      <c r="Y471" s="21">
        <v>0</v>
      </c>
      <c r="Z471" s="21">
        <v>0</v>
      </c>
      <c r="AA471" s="21">
        <v>0</v>
      </c>
      <c r="AB471" s="21">
        <v>0</v>
      </c>
      <c r="AC471" s="29">
        <v>3442.57</v>
      </c>
      <c r="AD471" s="21">
        <v>0</v>
      </c>
      <c r="AE471" s="21">
        <v>120000</v>
      </c>
      <c r="AF471" s="24" t="s">
        <v>262</v>
      </c>
      <c r="AG471" s="24">
        <v>2020</v>
      </c>
      <c r="AH471" s="25">
        <v>2020</v>
      </c>
      <c r="BW471" s="49"/>
      <c r="CA471" s="12">
        <f t="shared" si="23"/>
        <v>189.8</v>
      </c>
    </row>
    <row r="472" spans="1:79" ht="61.5" x14ac:dyDescent="0.85">
      <c r="A472" s="12">
        <v>1</v>
      </c>
      <c r="B472" s="45">
        <f>SUBTOTAL(103,$A$22:A472)</f>
        <v>404</v>
      </c>
      <c r="C472" s="15" t="s">
        <v>1252</v>
      </c>
      <c r="D472" s="21">
        <v>86711.3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0</v>
      </c>
      <c r="K472" s="23">
        <v>0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>
        <v>0</v>
      </c>
      <c r="W472" s="21">
        <v>0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104">
        <v>86711.3</v>
      </c>
      <c r="AE472" s="21">
        <v>0</v>
      </c>
      <c r="AF472" s="24">
        <v>2020</v>
      </c>
      <c r="AG472" s="24" t="s">
        <v>262</v>
      </c>
      <c r="AH472" s="24" t="s">
        <v>262</v>
      </c>
      <c r="BW472" s="49"/>
      <c r="CA472" s="12" t="e">
        <f t="shared" si="23"/>
        <v>#N/A</v>
      </c>
    </row>
    <row r="473" spans="1:79" ht="61.5" x14ac:dyDescent="0.85">
      <c r="B473" s="15" t="s">
        <v>819</v>
      </c>
      <c r="C473" s="15"/>
      <c r="D473" s="258">
        <v>23897111.18</v>
      </c>
      <c r="E473" s="21">
        <v>217243.21000000002</v>
      </c>
      <c r="F473" s="21">
        <v>0</v>
      </c>
      <c r="G473" s="21">
        <v>2010723.97</v>
      </c>
      <c r="H473" s="21">
        <v>280774.89</v>
      </c>
      <c r="I473" s="21">
        <v>730380.2</v>
      </c>
      <c r="J473" s="21">
        <v>0</v>
      </c>
      <c r="K473" s="23">
        <v>0</v>
      </c>
      <c r="L473" s="21">
        <v>0</v>
      </c>
      <c r="M473" s="21">
        <v>6175.74</v>
      </c>
      <c r="N473" s="21">
        <v>20114074.100000001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  <c r="Y473" s="21">
        <v>0</v>
      </c>
      <c r="Z473" s="21">
        <v>0</v>
      </c>
      <c r="AA473" s="21">
        <v>0</v>
      </c>
      <c r="AB473" s="21">
        <v>0</v>
      </c>
      <c r="AC473" s="21">
        <v>330443.81999999995</v>
      </c>
      <c r="AD473" s="21">
        <v>213470.99</v>
      </c>
      <c r="AE473" s="21">
        <v>0</v>
      </c>
      <c r="AF473" s="50" t="s">
        <v>718</v>
      </c>
      <c r="AG473" s="50" t="s">
        <v>718</v>
      </c>
      <c r="AH473" s="64" t="s">
        <v>718</v>
      </c>
      <c r="AT473" s="12" t="e">
        <f>VLOOKUP(C473,AW:AX,2,FALSE)</f>
        <v>#N/A</v>
      </c>
      <c r="BV473" s="69" t="b">
        <f>D473=(E473+F473+G473+H473+I473+L473+N473+P473+R473+T473+U473+V473+AA473+AB473+AC473+AD473+AE473)</f>
        <v>1</v>
      </c>
      <c r="BW473" s="21">
        <v>43274846.739999995</v>
      </c>
      <c r="BX473" s="21"/>
      <c r="BY473" s="21">
        <f>BW473-D473</f>
        <v>19377735.559999995</v>
      </c>
      <c r="CA473" s="12" t="e">
        <f t="shared" si="23"/>
        <v>#N/A</v>
      </c>
    </row>
    <row r="474" spans="1:79" ht="61.5" x14ac:dyDescent="0.85">
      <c r="A474" s="12">
        <v>1</v>
      </c>
      <c r="B474" s="45">
        <f>SUBTOTAL(103,$A$22:A474)</f>
        <v>405</v>
      </c>
      <c r="C474" s="15" t="s">
        <v>143</v>
      </c>
      <c r="D474" s="21">
        <v>4629120.46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3">
        <v>0</v>
      </c>
      <c r="L474" s="21">
        <v>0</v>
      </c>
      <c r="M474" s="29">
        <v>1538.84</v>
      </c>
      <c r="N474" s="29">
        <v>4565095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  <c r="V474" s="21">
        <v>0</v>
      </c>
      <c r="W474" s="21">
        <v>0</v>
      </c>
      <c r="X474" s="21">
        <v>0</v>
      </c>
      <c r="Y474" s="21">
        <v>0</v>
      </c>
      <c r="Z474" s="21">
        <v>0</v>
      </c>
      <c r="AA474" s="21">
        <v>0</v>
      </c>
      <c r="AB474" s="21">
        <v>0</v>
      </c>
      <c r="AC474" s="29">
        <v>64025.46</v>
      </c>
      <c r="AD474" s="21">
        <v>0</v>
      </c>
      <c r="AE474" s="21">
        <v>0</v>
      </c>
      <c r="AF474" s="24" t="s">
        <v>262</v>
      </c>
      <c r="AG474" s="24">
        <v>2020</v>
      </c>
      <c r="AH474" s="25">
        <v>2020</v>
      </c>
      <c r="AT474" s="12" t="e">
        <f>VLOOKUP(C474,AW:AX,2,FALSE)</f>
        <v>#N/A</v>
      </c>
      <c r="BW474" s="49"/>
      <c r="CA474" s="12">
        <f t="shared" si="23"/>
        <v>1525.2</v>
      </c>
    </row>
    <row r="475" spans="1:79" ht="61.5" x14ac:dyDescent="0.85">
      <c r="A475" s="12">
        <v>1</v>
      </c>
      <c r="B475" s="45">
        <f>SUBTOTAL(103,$A$22:A475)</f>
        <v>406</v>
      </c>
      <c r="C475" s="15" t="s">
        <v>138</v>
      </c>
      <c r="D475" s="21">
        <v>3488886.51</v>
      </c>
      <c r="E475" s="21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0</v>
      </c>
      <c r="K475" s="23">
        <v>0</v>
      </c>
      <c r="L475" s="21">
        <v>0</v>
      </c>
      <c r="M475" s="29">
        <v>1004.6</v>
      </c>
      <c r="N475" s="29">
        <v>3440631.65</v>
      </c>
      <c r="O475" s="21">
        <v>0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0</v>
      </c>
      <c r="Y475" s="21">
        <v>0</v>
      </c>
      <c r="Z475" s="21">
        <v>0</v>
      </c>
      <c r="AA475" s="21">
        <v>0</v>
      </c>
      <c r="AB475" s="21">
        <v>0</v>
      </c>
      <c r="AC475" s="21">
        <v>48254.86</v>
      </c>
      <c r="AD475" s="21">
        <v>0</v>
      </c>
      <c r="AE475" s="21">
        <v>0</v>
      </c>
      <c r="AF475" s="24" t="s">
        <v>262</v>
      </c>
      <c r="AG475" s="24">
        <v>2020</v>
      </c>
      <c r="AH475" s="25">
        <v>2020</v>
      </c>
      <c r="AT475" s="12" t="e">
        <f>VLOOKUP(C475,AW:AX,2,FALSE)</f>
        <v>#N/A</v>
      </c>
      <c r="BW475" s="49"/>
      <c r="CA475" s="12" t="e">
        <f t="shared" si="23"/>
        <v>#N/A</v>
      </c>
    </row>
    <row r="476" spans="1:79" ht="61.5" x14ac:dyDescent="0.85">
      <c r="A476" s="12">
        <v>1</v>
      </c>
      <c r="B476" s="45">
        <f>SUBTOTAL(103,$A$22:A476)</f>
        <v>407</v>
      </c>
      <c r="C476" s="15" t="s">
        <v>139</v>
      </c>
      <c r="D476" s="21">
        <v>4309479.43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3">
        <v>0</v>
      </c>
      <c r="L476" s="21">
        <v>0</v>
      </c>
      <c r="M476" s="29">
        <v>1336.3</v>
      </c>
      <c r="N476" s="29">
        <v>4249874.93</v>
      </c>
      <c r="O476" s="21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  <c r="Z476" s="21">
        <v>0</v>
      </c>
      <c r="AA476" s="21">
        <v>0</v>
      </c>
      <c r="AB476" s="21">
        <v>0</v>
      </c>
      <c r="AC476" s="29">
        <v>59604.5</v>
      </c>
      <c r="AD476" s="21">
        <v>0</v>
      </c>
      <c r="AE476" s="21">
        <v>0</v>
      </c>
      <c r="AF476" s="24" t="s">
        <v>262</v>
      </c>
      <c r="AG476" s="24">
        <v>2020</v>
      </c>
      <c r="AH476" s="25">
        <v>2020</v>
      </c>
      <c r="AT476" s="12" t="e">
        <f>VLOOKUP(C476,AW:AX,2,FALSE)</f>
        <v>#N/A</v>
      </c>
      <c r="BW476" s="49"/>
      <c r="CA476" s="12">
        <f t="shared" si="23"/>
        <v>1373.6</v>
      </c>
    </row>
    <row r="477" spans="1:79" ht="61.5" x14ac:dyDescent="0.85">
      <c r="A477" s="12">
        <v>1</v>
      </c>
      <c r="B477" s="45">
        <f>SUBTOTAL(103,$A$22:A477)</f>
        <v>408</v>
      </c>
      <c r="C477" s="15" t="s">
        <v>1208</v>
      </c>
      <c r="D477" s="21">
        <v>1167976.3099999998</v>
      </c>
      <c r="E477" s="29">
        <v>106894.33</v>
      </c>
      <c r="F477" s="21">
        <v>0</v>
      </c>
      <c r="G477" s="29">
        <v>578602.22</v>
      </c>
      <c r="H477" s="29">
        <v>130137.83</v>
      </c>
      <c r="I477" s="29">
        <v>335166.21999999997</v>
      </c>
      <c r="J477" s="21">
        <v>0</v>
      </c>
      <c r="K477" s="23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0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21">
        <v>17175.71</v>
      </c>
      <c r="AD477" s="21">
        <v>0</v>
      </c>
      <c r="AE477" s="21">
        <v>0</v>
      </c>
      <c r="AF477" s="24" t="s">
        <v>262</v>
      </c>
      <c r="AG477" s="24">
        <v>2020</v>
      </c>
      <c r="AH477" s="25">
        <v>2020</v>
      </c>
      <c r="BW477" s="49"/>
      <c r="CA477" s="12" t="e">
        <f t="shared" si="23"/>
        <v>#N/A</v>
      </c>
    </row>
    <row r="478" spans="1:79" ht="61.5" x14ac:dyDescent="0.85">
      <c r="A478" s="12">
        <v>1</v>
      </c>
      <c r="B478" s="45">
        <f>SUBTOTAL(103,$A$22:A478)</f>
        <v>409</v>
      </c>
      <c r="C478" s="15" t="s">
        <v>1209</v>
      </c>
      <c r="D478" s="21">
        <v>1211378.6299999999</v>
      </c>
      <c r="E478" s="29">
        <v>110348.88</v>
      </c>
      <c r="F478" s="21">
        <v>0</v>
      </c>
      <c r="G478" s="29">
        <v>537364.75</v>
      </c>
      <c r="H478" s="29">
        <v>150637.06</v>
      </c>
      <c r="I478" s="29">
        <v>395213.98</v>
      </c>
      <c r="J478" s="21">
        <v>0</v>
      </c>
      <c r="K478" s="23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0</v>
      </c>
      <c r="Y478" s="21">
        <v>0</v>
      </c>
      <c r="Z478" s="21">
        <v>0</v>
      </c>
      <c r="AA478" s="21">
        <v>0</v>
      </c>
      <c r="AB478" s="21">
        <v>0</v>
      </c>
      <c r="AC478" s="21">
        <v>17813.96</v>
      </c>
      <c r="AD478" s="21">
        <v>0</v>
      </c>
      <c r="AE478" s="21">
        <v>0</v>
      </c>
      <c r="AF478" s="24" t="s">
        <v>262</v>
      </c>
      <c r="AG478" s="24">
        <v>2020</v>
      </c>
      <c r="AH478" s="25">
        <v>2020</v>
      </c>
      <c r="BW478" s="49"/>
      <c r="CA478" s="12" t="e">
        <f t="shared" ref="CA478:CA509" si="25">VLOOKUP(C478,CB:CC,2,FALSE)</f>
        <v>#N/A</v>
      </c>
    </row>
    <row r="479" spans="1:79" ht="61.5" x14ac:dyDescent="0.85">
      <c r="A479" s="12">
        <v>1</v>
      </c>
      <c r="B479" s="45">
        <f>SUBTOTAL(103,$A$22:A479)</f>
        <v>410</v>
      </c>
      <c r="C479" s="15" t="s">
        <v>1210</v>
      </c>
      <c r="D479" s="21">
        <v>908111.25</v>
      </c>
      <c r="E479" s="21">
        <v>0</v>
      </c>
      <c r="F479" s="21">
        <v>0</v>
      </c>
      <c r="G479" s="29">
        <v>894757</v>
      </c>
      <c r="H479" s="21">
        <v>0</v>
      </c>
      <c r="I479" s="21">
        <v>0</v>
      </c>
      <c r="J479" s="21">
        <v>0</v>
      </c>
      <c r="K479" s="23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21">
        <v>0</v>
      </c>
      <c r="W479" s="21">
        <v>0</v>
      </c>
      <c r="X479" s="21">
        <v>0</v>
      </c>
      <c r="Y479" s="21">
        <v>0</v>
      </c>
      <c r="Z479" s="21">
        <v>0</v>
      </c>
      <c r="AA479" s="21">
        <v>0</v>
      </c>
      <c r="AB479" s="21">
        <v>0</v>
      </c>
      <c r="AC479" s="21">
        <v>13354.25</v>
      </c>
      <c r="AD479" s="21">
        <v>0</v>
      </c>
      <c r="AE479" s="21">
        <v>0</v>
      </c>
      <c r="AF479" s="24" t="s">
        <v>262</v>
      </c>
      <c r="AG479" s="24">
        <v>2020</v>
      </c>
      <c r="AH479" s="25">
        <v>2020</v>
      </c>
      <c r="BW479" s="49"/>
      <c r="CA479" s="12" t="e">
        <f t="shared" si="25"/>
        <v>#N/A</v>
      </c>
    </row>
    <row r="480" spans="1:79" ht="61.5" x14ac:dyDescent="0.85">
      <c r="A480" s="12">
        <v>1</v>
      </c>
      <c r="B480" s="45">
        <f>SUBTOTAL(103,$A$22:A480)</f>
        <v>411</v>
      </c>
      <c r="C480" s="15" t="s">
        <v>1238</v>
      </c>
      <c r="D480" s="21">
        <v>55068.52</v>
      </c>
      <c r="E480" s="21">
        <v>0</v>
      </c>
      <c r="F480" s="21">
        <v>0</v>
      </c>
      <c r="G480" s="21">
        <v>0</v>
      </c>
      <c r="H480" s="21">
        <v>0</v>
      </c>
      <c r="I480" s="21">
        <v>0</v>
      </c>
      <c r="J480" s="21">
        <v>0</v>
      </c>
      <c r="K480" s="23">
        <v>0</v>
      </c>
      <c r="L480" s="21">
        <v>0</v>
      </c>
      <c r="M480" s="21">
        <v>0</v>
      </c>
      <c r="N480" s="21">
        <v>0</v>
      </c>
      <c r="O480" s="21">
        <v>0</v>
      </c>
      <c r="P480" s="21">
        <v>0</v>
      </c>
      <c r="Q480" s="21">
        <v>0</v>
      </c>
      <c r="R480" s="21">
        <v>0</v>
      </c>
      <c r="S480" s="21">
        <v>0</v>
      </c>
      <c r="T480" s="21">
        <v>0</v>
      </c>
      <c r="U480" s="21">
        <v>0</v>
      </c>
      <c r="V480" s="21">
        <v>0</v>
      </c>
      <c r="W480" s="21">
        <v>0</v>
      </c>
      <c r="X480" s="21">
        <v>0</v>
      </c>
      <c r="Y480" s="21">
        <v>0</v>
      </c>
      <c r="Z480" s="21">
        <v>0</v>
      </c>
      <c r="AA480" s="21">
        <v>0</v>
      </c>
      <c r="AB480" s="21">
        <v>0</v>
      </c>
      <c r="AC480" s="21">
        <v>0</v>
      </c>
      <c r="AD480" s="29">
        <v>55068.52</v>
      </c>
      <c r="AE480" s="21">
        <v>0</v>
      </c>
      <c r="AF480" s="24">
        <v>2020</v>
      </c>
      <c r="AG480" s="24" t="s">
        <v>262</v>
      </c>
      <c r="AH480" s="24" t="s">
        <v>262</v>
      </c>
      <c r="BW480" s="49"/>
      <c r="CA480" s="12">
        <f t="shared" si="25"/>
        <v>500</v>
      </c>
    </row>
    <row r="481" spans="1:79" ht="61.5" x14ac:dyDescent="0.85">
      <c r="A481" s="12">
        <v>1</v>
      </c>
      <c r="B481" s="45">
        <f>SUBTOTAL(103,$A$22:A481)</f>
        <v>412</v>
      </c>
      <c r="C481" s="15" t="s">
        <v>1239</v>
      </c>
      <c r="D481" s="21">
        <v>98964.25</v>
      </c>
      <c r="E481" s="21">
        <v>0</v>
      </c>
      <c r="F481" s="21">
        <v>0</v>
      </c>
      <c r="G481" s="21">
        <v>0</v>
      </c>
      <c r="H481" s="21">
        <v>0</v>
      </c>
      <c r="I481" s="21">
        <v>0</v>
      </c>
      <c r="J481" s="21">
        <v>0</v>
      </c>
      <c r="K481" s="23">
        <v>0</v>
      </c>
      <c r="L481" s="21">
        <v>0</v>
      </c>
      <c r="M481" s="21">
        <v>0</v>
      </c>
      <c r="N481" s="21">
        <v>0</v>
      </c>
      <c r="O481" s="21">
        <v>0</v>
      </c>
      <c r="P481" s="21">
        <v>0</v>
      </c>
      <c r="Q481" s="21">
        <v>0</v>
      </c>
      <c r="R481" s="21">
        <v>0</v>
      </c>
      <c r="S481" s="21">
        <v>0</v>
      </c>
      <c r="T481" s="21">
        <v>0</v>
      </c>
      <c r="U481" s="21">
        <v>0</v>
      </c>
      <c r="V481" s="21">
        <v>0</v>
      </c>
      <c r="W481" s="21">
        <v>0</v>
      </c>
      <c r="X481" s="21">
        <v>0</v>
      </c>
      <c r="Y481" s="21">
        <v>0</v>
      </c>
      <c r="Z481" s="21">
        <v>0</v>
      </c>
      <c r="AA481" s="21">
        <v>0</v>
      </c>
      <c r="AB481" s="21">
        <v>0</v>
      </c>
      <c r="AC481" s="21">
        <v>0</v>
      </c>
      <c r="AD481" s="29">
        <v>98964.25</v>
      </c>
      <c r="AE481" s="21">
        <v>0</v>
      </c>
      <c r="AF481" s="24">
        <v>2020</v>
      </c>
      <c r="AG481" s="24" t="s">
        <v>262</v>
      </c>
      <c r="AH481" s="24" t="s">
        <v>262</v>
      </c>
      <c r="BW481" s="49"/>
      <c r="CA481" s="12">
        <f t="shared" si="25"/>
        <v>958</v>
      </c>
    </row>
    <row r="482" spans="1:79" ht="61.5" x14ac:dyDescent="0.85">
      <c r="A482" s="12">
        <v>1</v>
      </c>
      <c r="B482" s="45">
        <f>SUBTOTAL(103,$A$22:A482)</f>
        <v>413</v>
      </c>
      <c r="C482" s="15" t="s">
        <v>1508</v>
      </c>
      <c r="D482" s="21">
        <v>2347663.2300000004</v>
      </c>
      <c r="E482" s="21">
        <v>0</v>
      </c>
      <c r="F482" s="21">
        <v>0</v>
      </c>
      <c r="G482" s="21">
        <v>0</v>
      </c>
      <c r="H482" s="21">
        <v>0</v>
      </c>
      <c r="I482" s="21">
        <v>0</v>
      </c>
      <c r="J482" s="21">
        <v>0</v>
      </c>
      <c r="K482" s="23">
        <v>0</v>
      </c>
      <c r="L482" s="21">
        <v>0</v>
      </c>
      <c r="M482" s="29">
        <v>513.5</v>
      </c>
      <c r="N482" s="29">
        <v>2256576.52</v>
      </c>
      <c r="O482" s="21">
        <v>0</v>
      </c>
      <c r="P482" s="21">
        <v>0</v>
      </c>
      <c r="Q482" s="21">
        <v>0</v>
      </c>
      <c r="R482" s="21">
        <v>0</v>
      </c>
      <c r="S482" s="21">
        <v>0</v>
      </c>
      <c r="T482" s="21">
        <v>0</v>
      </c>
      <c r="U482" s="21">
        <v>0</v>
      </c>
      <c r="V482" s="21">
        <v>0</v>
      </c>
      <c r="W482" s="21">
        <v>0</v>
      </c>
      <c r="X482" s="21">
        <v>0</v>
      </c>
      <c r="Y482" s="21">
        <v>0</v>
      </c>
      <c r="Z482" s="21">
        <v>0</v>
      </c>
      <c r="AA482" s="21">
        <v>0</v>
      </c>
      <c r="AB482" s="21">
        <v>0</v>
      </c>
      <c r="AC482" s="21">
        <v>31648.49</v>
      </c>
      <c r="AD482" s="29">
        <v>59438.22</v>
      </c>
      <c r="AE482" s="21">
        <v>0</v>
      </c>
      <c r="AF482" s="24">
        <v>2020</v>
      </c>
      <c r="AG482" s="24">
        <v>2020</v>
      </c>
      <c r="AH482" s="25">
        <v>2020</v>
      </c>
      <c r="BW482" s="49"/>
      <c r="CA482" s="12" t="e">
        <f t="shared" si="25"/>
        <v>#N/A</v>
      </c>
    </row>
    <row r="483" spans="1:79" ht="61.5" x14ac:dyDescent="0.85">
      <c r="A483" s="12">
        <v>1</v>
      </c>
      <c r="B483" s="45">
        <f>SUBTOTAL(103,$A$22:A483)</f>
        <v>414</v>
      </c>
      <c r="C483" s="15" t="s">
        <v>149</v>
      </c>
      <c r="D483" s="21">
        <v>2512797.5499999998</v>
      </c>
      <c r="E483" s="21">
        <v>0</v>
      </c>
      <c r="F483" s="21">
        <v>0</v>
      </c>
      <c r="G483" s="21">
        <v>0</v>
      </c>
      <c r="H483" s="21">
        <v>0</v>
      </c>
      <c r="I483" s="21">
        <v>0</v>
      </c>
      <c r="J483" s="21">
        <v>0</v>
      </c>
      <c r="K483" s="23">
        <v>0</v>
      </c>
      <c r="L483" s="21">
        <v>0</v>
      </c>
      <c r="M483" s="29">
        <v>791.12</v>
      </c>
      <c r="N483" s="104">
        <v>2478043</v>
      </c>
      <c r="O483" s="21">
        <v>0</v>
      </c>
      <c r="P483" s="21">
        <v>0</v>
      </c>
      <c r="Q483" s="21">
        <v>0</v>
      </c>
      <c r="R483" s="21">
        <v>0</v>
      </c>
      <c r="S483" s="21">
        <v>0</v>
      </c>
      <c r="T483" s="21">
        <v>0</v>
      </c>
      <c r="U483" s="21">
        <v>0</v>
      </c>
      <c r="V483" s="21">
        <v>0</v>
      </c>
      <c r="W483" s="21">
        <v>0</v>
      </c>
      <c r="X483" s="21">
        <v>0</v>
      </c>
      <c r="Y483" s="21">
        <v>0</v>
      </c>
      <c r="Z483" s="21">
        <v>0</v>
      </c>
      <c r="AA483" s="21">
        <v>0</v>
      </c>
      <c r="AB483" s="21">
        <v>0</v>
      </c>
      <c r="AC483" s="104">
        <v>34754.550000000003</v>
      </c>
      <c r="AD483" s="21">
        <v>0</v>
      </c>
      <c r="AE483" s="21">
        <v>0</v>
      </c>
      <c r="AF483" s="24" t="s">
        <v>262</v>
      </c>
      <c r="AG483" s="24">
        <v>2020</v>
      </c>
      <c r="AH483" s="25">
        <v>2020</v>
      </c>
      <c r="AT483" s="12" t="e">
        <f>VLOOKUP(C483,AW:AX,2,FALSE)</f>
        <v>#N/A</v>
      </c>
      <c r="BW483" s="49"/>
      <c r="CA483" s="12" t="e">
        <f t="shared" si="25"/>
        <v>#N/A</v>
      </c>
    </row>
    <row r="484" spans="1:79" ht="61.5" x14ac:dyDescent="0.85">
      <c r="A484" s="12">
        <v>1</v>
      </c>
      <c r="B484" s="45">
        <f>SUBTOTAL(103,$A$22:A484)</f>
        <v>415</v>
      </c>
      <c r="C484" s="15" t="s">
        <v>150</v>
      </c>
      <c r="D484" s="21">
        <v>3167665.04</v>
      </c>
      <c r="E484" s="21">
        <v>0</v>
      </c>
      <c r="F484" s="21">
        <v>0</v>
      </c>
      <c r="G484" s="21">
        <v>0</v>
      </c>
      <c r="H484" s="21">
        <v>0</v>
      </c>
      <c r="I484" s="21">
        <v>0</v>
      </c>
      <c r="J484" s="21">
        <v>0</v>
      </c>
      <c r="K484" s="23">
        <v>0</v>
      </c>
      <c r="L484" s="21">
        <v>0</v>
      </c>
      <c r="M484" s="29">
        <v>991.38</v>
      </c>
      <c r="N484" s="104">
        <v>3123853</v>
      </c>
      <c r="O484" s="21">
        <v>0</v>
      </c>
      <c r="P484" s="21">
        <v>0</v>
      </c>
      <c r="Q484" s="21">
        <v>0</v>
      </c>
      <c r="R484" s="21">
        <v>0</v>
      </c>
      <c r="S484" s="21">
        <v>0</v>
      </c>
      <c r="T484" s="21">
        <v>0</v>
      </c>
      <c r="U484" s="21">
        <v>0</v>
      </c>
      <c r="V484" s="21">
        <v>0</v>
      </c>
      <c r="W484" s="21">
        <v>0</v>
      </c>
      <c r="X484" s="21">
        <v>0</v>
      </c>
      <c r="Y484" s="21">
        <v>0</v>
      </c>
      <c r="Z484" s="21">
        <v>0</v>
      </c>
      <c r="AA484" s="21">
        <v>0</v>
      </c>
      <c r="AB484" s="21">
        <v>0</v>
      </c>
      <c r="AC484" s="104">
        <v>43812.04</v>
      </c>
      <c r="AD484" s="21">
        <v>0</v>
      </c>
      <c r="AE484" s="21">
        <v>0</v>
      </c>
      <c r="AF484" s="24" t="s">
        <v>262</v>
      </c>
      <c r="AG484" s="24">
        <v>2020</v>
      </c>
      <c r="AH484" s="25">
        <v>2020</v>
      </c>
      <c r="AT484" s="12" t="e">
        <f>VLOOKUP(C484,AW:AX,2,FALSE)</f>
        <v>#N/A</v>
      </c>
      <c r="BW484" s="49"/>
      <c r="CA484" s="12">
        <f t="shared" si="25"/>
        <v>1035.9000000000001</v>
      </c>
    </row>
    <row r="485" spans="1:79" ht="61.5" x14ac:dyDescent="0.85">
      <c r="B485" s="15" t="s">
        <v>820</v>
      </c>
      <c r="C485" s="15"/>
      <c r="D485" s="258">
        <v>24440368.16</v>
      </c>
      <c r="E485" s="21">
        <v>0</v>
      </c>
      <c r="F485" s="21">
        <v>0</v>
      </c>
      <c r="G485" s="21">
        <v>899499.24</v>
      </c>
      <c r="H485" s="21">
        <v>0</v>
      </c>
      <c r="I485" s="21">
        <v>0</v>
      </c>
      <c r="J485" s="21">
        <v>0</v>
      </c>
      <c r="K485" s="23">
        <v>0</v>
      </c>
      <c r="L485" s="21">
        <v>0</v>
      </c>
      <c r="M485" s="21">
        <v>5747.05</v>
      </c>
      <c r="N485" s="21">
        <v>22613016.149999999</v>
      </c>
      <c r="O485" s="21">
        <v>459.05</v>
      </c>
      <c r="P485" s="21">
        <v>235413.82</v>
      </c>
      <c r="Q485" s="21">
        <v>0</v>
      </c>
      <c r="R485" s="21">
        <v>0</v>
      </c>
      <c r="S485" s="21">
        <v>0</v>
      </c>
      <c r="T485" s="21">
        <v>0</v>
      </c>
      <c r="U485" s="21">
        <v>0</v>
      </c>
      <c r="V485" s="21">
        <v>0</v>
      </c>
      <c r="W485" s="21">
        <v>0</v>
      </c>
      <c r="X485" s="21">
        <v>0</v>
      </c>
      <c r="Y485" s="21">
        <v>0</v>
      </c>
      <c r="Z485" s="21">
        <v>0</v>
      </c>
      <c r="AA485" s="21">
        <v>0</v>
      </c>
      <c r="AB485" s="21">
        <v>0</v>
      </c>
      <c r="AC485" s="21">
        <v>245927.35</v>
      </c>
      <c r="AD485" s="21">
        <v>446511.6</v>
      </c>
      <c r="AE485" s="21">
        <v>0</v>
      </c>
      <c r="AF485" s="50" t="s">
        <v>718</v>
      </c>
      <c r="AG485" s="50" t="s">
        <v>718</v>
      </c>
      <c r="AH485" s="64" t="s">
        <v>718</v>
      </c>
      <c r="AT485" s="12" t="e">
        <f>VLOOKUP(C485,AW:AX,2,FALSE)</f>
        <v>#N/A</v>
      </c>
      <c r="BV485" s="69" t="b">
        <f>D485=(E485+F485+G485+H485+I485+L485+N485+P485+R485+T485+U485+V485+AA485+AB485+AC485+AD485+AE485)</f>
        <v>1</v>
      </c>
      <c r="BW485" s="49">
        <v>38327194.07</v>
      </c>
      <c r="CA485" s="12" t="e">
        <f t="shared" si="25"/>
        <v>#N/A</v>
      </c>
    </row>
    <row r="486" spans="1:79" ht="61.5" x14ac:dyDescent="0.85">
      <c r="A486" s="12">
        <v>1</v>
      </c>
      <c r="B486" s="45">
        <f>SUBTOTAL(103,$A$22:A486)</f>
        <v>416</v>
      </c>
      <c r="C486" s="15" t="s">
        <v>135</v>
      </c>
      <c r="D486" s="21">
        <v>2050029.61</v>
      </c>
      <c r="E486" s="21">
        <v>0</v>
      </c>
      <c r="F486" s="21">
        <v>0</v>
      </c>
      <c r="G486" s="21">
        <v>0</v>
      </c>
      <c r="H486" s="21">
        <v>0</v>
      </c>
      <c r="I486" s="21">
        <v>0</v>
      </c>
      <c r="J486" s="21">
        <v>0</v>
      </c>
      <c r="K486" s="23">
        <v>0</v>
      </c>
      <c r="L486" s="21">
        <v>0</v>
      </c>
      <c r="M486" s="29">
        <v>1029.8800000000001</v>
      </c>
      <c r="N486" s="29">
        <v>2021675.61</v>
      </c>
      <c r="O486" s="21">
        <v>0</v>
      </c>
      <c r="P486" s="21">
        <v>0</v>
      </c>
      <c r="Q486" s="21">
        <v>0</v>
      </c>
      <c r="R486" s="21">
        <v>0</v>
      </c>
      <c r="S486" s="21">
        <v>0</v>
      </c>
      <c r="T486" s="21">
        <v>0</v>
      </c>
      <c r="U486" s="21">
        <v>0</v>
      </c>
      <c r="V486" s="21">
        <v>0</v>
      </c>
      <c r="W486" s="21">
        <v>0</v>
      </c>
      <c r="X486" s="21">
        <v>0</v>
      </c>
      <c r="Y486" s="21">
        <v>0</v>
      </c>
      <c r="Z486" s="21">
        <v>0</v>
      </c>
      <c r="AA486" s="21">
        <v>0</v>
      </c>
      <c r="AB486" s="21">
        <v>0</v>
      </c>
      <c r="AC486" s="29">
        <v>28354</v>
      </c>
      <c r="AD486" s="21">
        <v>0</v>
      </c>
      <c r="AE486" s="21">
        <v>0</v>
      </c>
      <c r="AF486" s="24" t="s">
        <v>262</v>
      </c>
      <c r="AG486" s="24">
        <v>2020</v>
      </c>
      <c r="AH486" s="25">
        <v>2020</v>
      </c>
      <c r="AT486" s="12" t="e">
        <f>VLOOKUP(C486,AW:AX,2,FALSE)</f>
        <v>#N/A</v>
      </c>
      <c r="BW486" s="49"/>
      <c r="CA486" s="12">
        <f t="shared" si="25"/>
        <v>1062.4000000000001</v>
      </c>
    </row>
    <row r="487" spans="1:79" ht="61.5" x14ac:dyDescent="0.85">
      <c r="A487" s="12">
        <v>1</v>
      </c>
      <c r="B487" s="45">
        <f>SUBTOTAL(103,$A$22:A487)</f>
        <v>417</v>
      </c>
      <c r="C487" s="15" t="s">
        <v>136</v>
      </c>
      <c r="D487" s="21">
        <v>1928448.7800000003</v>
      </c>
      <c r="E487" s="21">
        <v>0</v>
      </c>
      <c r="F487" s="21">
        <v>0</v>
      </c>
      <c r="G487" s="21">
        <v>0</v>
      </c>
      <c r="H487" s="21">
        <v>0</v>
      </c>
      <c r="I487" s="21">
        <v>0</v>
      </c>
      <c r="J487" s="21">
        <v>0</v>
      </c>
      <c r="K487" s="23">
        <v>0</v>
      </c>
      <c r="L487" s="21">
        <v>0</v>
      </c>
      <c r="M487" s="29">
        <v>514.20000000000005</v>
      </c>
      <c r="N487" s="29">
        <v>1814427.36</v>
      </c>
      <c r="O487" s="21">
        <v>0</v>
      </c>
      <c r="P487" s="21">
        <v>0</v>
      </c>
      <c r="Q487" s="21">
        <v>0</v>
      </c>
      <c r="R487" s="21">
        <v>0</v>
      </c>
      <c r="S487" s="21">
        <v>0</v>
      </c>
      <c r="T487" s="21">
        <v>0</v>
      </c>
      <c r="U487" s="21">
        <v>0</v>
      </c>
      <c r="V487" s="21">
        <v>0</v>
      </c>
      <c r="W487" s="21">
        <v>0</v>
      </c>
      <c r="X487" s="21">
        <v>0</v>
      </c>
      <c r="Y487" s="21">
        <v>0</v>
      </c>
      <c r="Z487" s="21">
        <v>0</v>
      </c>
      <c r="AA487" s="21">
        <v>0</v>
      </c>
      <c r="AB487" s="21">
        <v>0</v>
      </c>
      <c r="AC487" s="29">
        <v>25447.34</v>
      </c>
      <c r="AD487" s="29">
        <v>88574.080000000002</v>
      </c>
      <c r="AE487" s="21">
        <v>0</v>
      </c>
      <c r="AF487" s="24">
        <v>2020</v>
      </c>
      <c r="AG487" s="24">
        <v>2020</v>
      </c>
      <c r="AH487" s="25">
        <v>2020</v>
      </c>
      <c r="AT487" s="12" t="e">
        <f>VLOOKUP(C487,AW:AX,2,FALSE)</f>
        <v>#N/A</v>
      </c>
      <c r="BW487" s="49"/>
      <c r="CA487" s="12" t="e">
        <f t="shared" si="25"/>
        <v>#N/A</v>
      </c>
    </row>
    <row r="488" spans="1:79" ht="61.5" x14ac:dyDescent="0.85">
      <c r="A488" s="12">
        <v>1</v>
      </c>
      <c r="B488" s="45">
        <f>SUBTOTAL(103,$A$22:A488)</f>
        <v>418</v>
      </c>
      <c r="C488" s="15" t="s">
        <v>145</v>
      </c>
      <c r="D488" s="21">
        <v>9931926.4399999995</v>
      </c>
      <c r="E488" s="21">
        <v>0</v>
      </c>
      <c r="F488" s="21">
        <v>0</v>
      </c>
      <c r="G488" s="21">
        <v>0</v>
      </c>
      <c r="H488" s="21">
        <v>0</v>
      </c>
      <c r="I488" s="21">
        <v>0</v>
      </c>
      <c r="J488" s="21">
        <v>0</v>
      </c>
      <c r="K488" s="23">
        <v>0</v>
      </c>
      <c r="L488" s="21">
        <v>0</v>
      </c>
      <c r="M488" s="29">
        <v>1954.34</v>
      </c>
      <c r="N488" s="29">
        <v>9639187.8300000001</v>
      </c>
      <c r="O488" s="21">
        <v>0</v>
      </c>
      <c r="P488" s="21">
        <v>0</v>
      </c>
      <c r="Q488" s="21">
        <v>0</v>
      </c>
      <c r="R488" s="21">
        <v>0</v>
      </c>
      <c r="S488" s="21">
        <v>0</v>
      </c>
      <c r="T488" s="21">
        <v>0</v>
      </c>
      <c r="U488" s="21">
        <v>0</v>
      </c>
      <c r="V488" s="21">
        <v>0</v>
      </c>
      <c r="W488" s="21">
        <v>0</v>
      </c>
      <c r="X488" s="21">
        <v>0</v>
      </c>
      <c r="Y488" s="21">
        <v>0</v>
      </c>
      <c r="Z488" s="21">
        <v>0</v>
      </c>
      <c r="AA488" s="21">
        <v>0</v>
      </c>
      <c r="AB488" s="21">
        <v>0</v>
      </c>
      <c r="AC488" s="29">
        <v>135189.60999999999</v>
      </c>
      <c r="AD488" s="29">
        <v>157549</v>
      </c>
      <c r="AE488" s="21">
        <v>0</v>
      </c>
      <c r="AF488" s="24">
        <v>2020</v>
      </c>
      <c r="AG488" s="24">
        <v>2020</v>
      </c>
      <c r="AH488" s="25">
        <v>2020</v>
      </c>
      <c r="AT488" s="12" t="e">
        <f>VLOOKUP(C488,AW$488:AX$488,2,FALSE)</f>
        <v>#N/A</v>
      </c>
      <c r="BW488" s="49"/>
      <c r="CA488" s="12" t="e">
        <f t="shared" si="25"/>
        <v>#N/A</v>
      </c>
    </row>
    <row r="489" spans="1:79" ht="61.5" x14ac:dyDescent="0.85">
      <c r="A489" s="12">
        <v>1</v>
      </c>
      <c r="B489" s="45">
        <f>SUBTOTAL(103,$A$22:A489)</f>
        <v>419</v>
      </c>
      <c r="C489" s="15" t="s">
        <v>1213</v>
      </c>
      <c r="D489" s="21">
        <v>29614.32</v>
      </c>
      <c r="E489" s="21">
        <v>0</v>
      </c>
      <c r="F489" s="21">
        <v>0</v>
      </c>
      <c r="G489" s="21">
        <v>0</v>
      </c>
      <c r="H489" s="21">
        <v>0</v>
      </c>
      <c r="I489" s="21">
        <v>0</v>
      </c>
      <c r="J489" s="21">
        <v>0</v>
      </c>
      <c r="K489" s="23">
        <v>0</v>
      </c>
      <c r="L489" s="21">
        <v>0</v>
      </c>
      <c r="M489" s="21">
        <v>0</v>
      </c>
      <c r="N489" s="21">
        <v>0</v>
      </c>
      <c r="O489" s="21">
        <v>0</v>
      </c>
      <c r="P489" s="21">
        <v>0</v>
      </c>
      <c r="Q489" s="21">
        <v>0</v>
      </c>
      <c r="R489" s="21">
        <v>0</v>
      </c>
      <c r="S489" s="21">
        <v>0</v>
      </c>
      <c r="T489" s="21">
        <v>0</v>
      </c>
      <c r="U489" s="21">
        <v>0</v>
      </c>
      <c r="V489" s="21">
        <v>0</v>
      </c>
      <c r="W489" s="21">
        <v>0</v>
      </c>
      <c r="X489" s="21">
        <v>0</v>
      </c>
      <c r="Y489" s="21">
        <v>0</v>
      </c>
      <c r="Z489" s="21">
        <v>0</v>
      </c>
      <c r="AA489" s="21">
        <v>0</v>
      </c>
      <c r="AB489" s="21">
        <v>0</v>
      </c>
      <c r="AC489" s="21">
        <v>0</v>
      </c>
      <c r="AD489" s="29">
        <v>29614.32</v>
      </c>
      <c r="AE489" s="21">
        <v>0</v>
      </c>
      <c r="AF489" s="24">
        <v>2020</v>
      </c>
      <c r="AG489" s="24" t="s">
        <v>262</v>
      </c>
      <c r="AH489" s="24" t="s">
        <v>262</v>
      </c>
      <c r="BW489" s="49"/>
      <c r="CA489" s="12">
        <f t="shared" si="25"/>
        <v>1105</v>
      </c>
    </row>
    <row r="490" spans="1:79" ht="61.5" x14ac:dyDescent="0.85">
      <c r="A490" s="12">
        <v>1</v>
      </c>
      <c r="B490" s="45">
        <f>SUBTOTAL(103,$A$22:A490)</f>
        <v>420</v>
      </c>
      <c r="C490" s="15" t="s">
        <v>1214</v>
      </c>
      <c r="D490" s="21">
        <v>3373126.15</v>
      </c>
      <c r="E490" s="21">
        <v>0</v>
      </c>
      <c r="F490" s="21">
        <v>0</v>
      </c>
      <c r="G490" s="21">
        <v>0</v>
      </c>
      <c r="H490" s="21">
        <v>0</v>
      </c>
      <c r="I490" s="21">
        <v>0</v>
      </c>
      <c r="J490" s="21">
        <v>0</v>
      </c>
      <c r="K490" s="23">
        <v>0</v>
      </c>
      <c r="L490" s="21">
        <v>0</v>
      </c>
      <c r="M490" s="29">
        <v>835.43</v>
      </c>
      <c r="N490" s="29">
        <v>3358051.86</v>
      </c>
      <c r="O490" s="21">
        <v>0</v>
      </c>
      <c r="P490" s="21">
        <v>0</v>
      </c>
      <c r="Q490" s="21">
        <v>0</v>
      </c>
      <c r="R490" s="21">
        <v>0</v>
      </c>
      <c r="S490" s="21">
        <v>0</v>
      </c>
      <c r="T490" s="21">
        <v>0</v>
      </c>
      <c r="U490" s="21">
        <v>0</v>
      </c>
      <c r="V490" s="21">
        <v>0</v>
      </c>
      <c r="W490" s="21">
        <v>0</v>
      </c>
      <c r="X490" s="21">
        <v>0</v>
      </c>
      <c r="Y490" s="21">
        <v>0</v>
      </c>
      <c r="Z490" s="21">
        <v>0</v>
      </c>
      <c r="AA490" s="21">
        <v>0</v>
      </c>
      <c r="AB490" s="21">
        <v>0</v>
      </c>
      <c r="AC490" s="104">
        <v>15074.29</v>
      </c>
      <c r="AD490" s="21">
        <v>0</v>
      </c>
      <c r="AE490" s="21">
        <v>0</v>
      </c>
      <c r="AF490" s="24" t="s">
        <v>262</v>
      </c>
      <c r="AG490" s="24">
        <v>2020</v>
      </c>
      <c r="AH490" s="25">
        <v>2020</v>
      </c>
      <c r="BW490" s="49"/>
      <c r="CA490" s="12">
        <f t="shared" si="25"/>
        <v>835.43</v>
      </c>
    </row>
    <row r="491" spans="1:79" ht="61.5" x14ac:dyDescent="0.85">
      <c r="A491" s="12">
        <v>1</v>
      </c>
      <c r="B491" s="45">
        <f>SUBTOTAL(103,$A$22:A491)</f>
        <v>421</v>
      </c>
      <c r="C491" s="15" t="s">
        <v>1215</v>
      </c>
      <c r="D491" s="21">
        <v>5805618.4400000004</v>
      </c>
      <c r="E491" s="21">
        <v>0</v>
      </c>
      <c r="F491" s="21">
        <v>0</v>
      </c>
      <c r="G491" s="21">
        <v>0</v>
      </c>
      <c r="H491" s="21">
        <v>0</v>
      </c>
      <c r="I491" s="21">
        <v>0</v>
      </c>
      <c r="J491" s="21">
        <v>0</v>
      </c>
      <c r="K491" s="23">
        <v>0</v>
      </c>
      <c r="L491" s="21">
        <v>0</v>
      </c>
      <c r="M491" s="29">
        <v>1413.2</v>
      </c>
      <c r="N491" s="254">
        <v>5779673.4900000002</v>
      </c>
      <c r="O491" s="21">
        <v>0</v>
      </c>
      <c r="P491" s="21">
        <v>0</v>
      </c>
      <c r="Q491" s="21">
        <v>0</v>
      </c>
      <c r="R491" s="21">
        <v>0</v>
      </c>
      <c r="S491" s="21">
        <v>0</v>
      </c>
      <c r="T491" s="21">
        <v>0</v>
      </c>
      <c r="U491" s="21">
        <v>0</v>
      </c>
      <c r="V491" s="21">
        <v>0</v>
      </c>
      <c r="W491" s="21">
        <v>0</v>
      </c>
      <c r="X491" s="21">
        <v>0</v>
      </c>
      <c r="Y491" s="21">
        <v>0</v>
      </c>
      <c r="Z491" s="21">
        <v>0</v>
      </c>
      <c r="AA491" s="21">
        <v>0</v>
      </c>
      <c r="AB491" s="21">
        <v>0</v>
      </c>
      <c r="AC491" s="104">
        <v>25944.95</v>
      </c>
      <c r="AD491" s="21">
        <v>0</v>
      </c>
      <c r="AE491" s="21">
        <v>0</v>
      </c>
      <c r="AF491" s="24" t="s">
        <v>262</v>
      </c>
      <c r="AG491" s="24">
        <v>2020</v>
      </c>
      <c r="AH491" s="25">
        <v>2020</v>
      </c>
      <c r="BW491" s="49"/>
      <c r="CA491" s="12">
        <f t="shared" si="25"/>
        <v>1401.4</v>
      </c>
    </row>
    <row r="492" spans="1:79" ht="61.5" x14ac:dyDescent="0.85">
      <c r="A492" s="12">
        <v>1</v>
      </c>
      <c r="B492" s="45">
        <f>SUBTOTAL(103,$A$22:A492)</f>
        <v>422</v>
      </c>
      <c r="C492" s="15" t="s">
        <v>163</v>
      </c>
      <c r="D492" s="21">
        <v>303399.58999999997</v>
      </c>
      <c r="E492" s="21">
        <v>0</v>
      </c>
      <c r="F492" s="21">
        <v>0</v>
      </c>
      <c r="G492" s="21">
        <v>0</v>
      </c>
      <c r="H492" s="21">
        <v>0</v>
      </c>
      <c r="I492" s="21">
        <v>0</v>
      </c>
      <c r="J492" s="21">
        <v>0</v>
      </c>
      <c r="K492" s="23">
        <v>0</v>
      </c>
      <c r="L492" s="21">
        <v>0</v>
      </c>
      <c r="M492" s="21">
        <v>0</v>
      </c>
      <c r="N492" s="21">
        <v>0</v>
      </c>
      <c r="O492" s="29">
        <v>459.05</v>
      </c>
      <c r="P492" s="29">
        <v>235413.82</v>
      </c>
      <c r="Q492" s="21">
        <v>0</v>
      </c>
      <c r="R492" s="21">
        <v>0</v>
      </c>
      <c r="S492" s="21">
        <v>0</v>
      </c>
      <c r="T492" s="21">
        <v>0</v>
      </c>
      <c r="U492" s="21">
        <v>0</v>
      </c>
      <c r="V492" s="21">
        <v>0</v>
      </c>
      <c r="W492" s="21">
        <v>0</v>
      </c>
      <c r="X492" s="21">
        <v>0</v>
      </c>
      <c r="Y492" s="21">
        <v>0</v>
      </c>
      <c r="Z492" s="21">
        <v>0</v>
      </c>
      <c r="AA492" s="21">
        <v>0</v>
      </c>
      <c r="AB492" s="21">
        <v>0</v>
      </c>
      <c r="AC492" s="104">
        <v>3301.68</v>
      </c>
      <c r="AD492" s="104">
        <v>64684.09</v>
      </c>
      <c r="AE492" s="21">
        <v>0</v>
      </c>
      <c r="AF492" s="24">
        <v>2020</v>
      </c>
      <c r="AG492" s="24">
        <v>2020</v>
      </c>
      <c r="AH492" s="25">
        <v>2020</v>
      </c>
      <c r="AT492" s="12" t="e">
        <f>VLOOKUP(C492,AW:AX,2,FALSE)</f>
        <v>#N/A</v>
      </c>
      <c r="BW492" s="49"/>
      <c r="CA492" s="12" t="e">
        <f t="shared" si="25"/>
        <v>#N/A</v>
      </c>
    </row>
    <row r="493" spans="1:79" ht="61.5" x14ac:dyDescent="0.85">
      <c r="A493" s="12">
        <v>1</v>
      </c>
      <c r="B493" s="45">
        <f>SUBTOTAL(103,$A$22:A493)</f>
        <v>423</v>
      </c>
      <c r="C493" s="15" t="s">
        <v>1237</v>
      </c>
      <c r="D493" s="21">
        <v>1018204.83</v>
      </c>
      <c r="E493" s="21">
        <v>0</v>
      </c>
      <c r="F493" s="21">
        <v>0</v>
      </c>
      <c r="G493" s="104">
        <v>899499.24</v>
      </c>
      <c r="H493" s="21">
        <v>0</v>
      </c>
      <c r="I493" s="21">
        <v>0</v>
      </c>
      <c r="J493" s="21">
        <v>0</v>
      </c>
      <c r="K493" s="23">
        <v>0</v>
      </c>
      <c r="L493" s="21">
        <v>0</v>
      </c>
      <c r="M493" s="65">
        <v>0</v>
      </c>
      <c r="N493" s="65">
        <v>0</v>
      </c>
      <c r="O493" s="21">
        <v>0</v>
      </c>
      <c r="P493" s="21">
        <v>0</v>
      </c>
      <c r="Q493" s="21">
        <v>0</v>
      </c>
      <c r="R493" s="21">
        <v>0</v>
      </c>
      <c r="S493" s="21">
        <v>0</v>
      </c>
      <c r="T493" s="21">
        <v>0</v>
      </c>
      <c r="U493" s="21">
        <v>0</v>
      </c>
      <c r="V493" s="21">
        <v>0</v>
      </c>
      <c r="W493" s="21">
        <v>0</v>
      </c>
      <c r="X493" s="21">
        <v>0</v>
      </c>
      <c r="Y493" s="21">
        <v>0</v>
      </c>
      <c r="Z493" s="21">
        <v>0</v>
      </c>
      <c r="AA493" s="21">
        <v>0</v>
      </c>
      <c r="AB493" s="21">
        <v>0</v>
      </c>
      <c r="AC493" s="104">
        <v>12615.48</v>
      </c>
      <c r="AD493" s="29">
        <v>106090.11</v>
      </c>
      <c r="AE493" s="21">
        <v>0</v>
      </c>
      <c r="AF493" s="24">
        <v>2020</v>
      </c>
      <c r="AG493" s="24">
        <v>2020</v>
      </c>
      <c r="AH493" s="25">
        <v>2020</v>
      </c>
      <c r="BW493" s="49"/>
      <c r="CA493" s="12" t="e">
        <f t="shared" si="25"/>
        <v>#N/A</v>
      </c>
    </row>
    <row r="494" spans="1:79" ht="61.5" x14ac:dyDescent="0.85">
      <c r="B494" s="15" t="s">
        <v>1211</v>
      </c>
      <c r="C494" s="15"/>
      <c r="D494" s="258">
        <v>1483737.75</v>
      </c>
      <c r="E494" s="21">
        <v>0</v>
      </c>
      <c r="F494" s="21">
        <v>0</v>
      </c>
      <c r="G494" s="21">
        <v>0</v>
      </c>
      <c r="H494" s="21">
        <v>0</v>
      </c>
      <c r="I494" s="21">
        <v>0</v>
      </c>
      <c r="J494" s="21">
        <v>0</v>
      </c>
      <c r="K494" s="23">
        <v>0</v>
      </c>
      <c r="L494" s="21">
        <v>0</v>
      </c>
      <c r="M494" s="21">
        <v>484.49</v>
      </c>
      <c r="N494" s="21">
        <v>1477107.01</v>
      </c>
      <c r="O494" s="21">
        <v>0</v>
      </c>
      <c r="P494" s="21">
        <v>0</v>
      </c>
      <c r="Q494" s="21">
        <v>0</v>
      </c>
      <c r="R494" s="21">
        <v>0</v>
      </c>
      <c r="S494" s="21">
        <v>0</v>
      </c>
      <c r="T494" s="21">
        <v>0</v>
      </c>
      <c r="U494" s="21">
        <v>0</v>
      </c>
      <c r="V494" s="21">
        <v>0</v>
      </c>
      <c r="W494" s="21">
        <v>0</v>
      </c>
      <c r="X494" s="21">
        <v>0</v>
      </c>
      <c r="Y494" s="21">
        <v>0</v>
      </c>
      <c r="Z494" s="21">
        <v>0</v>
      </c>
      <c r="AA494" s="21">
        <v>0</v>
      </c>
      <c r="AB494" s="21">
        <v>0</v>
      </c>
      <c r="AC494" s="21">
        <v>6630.74</v>
      </c>
      <c r="AD494" s="21">
        <v>0</v>
      </c>
      <c r="AE494" s="21">
        <v>0</v>
      </c>
      <c r="AF494" s="50" t="s">
        <v>718</v>
      </c>
      <c r="AG494" s="50" t="s">
        <v>718</v>
      </c>
      <c r="AH494" s="64" t="s">
        <v>718</v>
      </c>
      <c r="BV494" s="69" t="b">
        <f>D494=(E494+F494+G494+H494+I494+L494+N494+P494+R494+T494+U494+V494+AA494+AB494+AC494+AD494+AE494)</f>
        <v>1</v>
      </c>
      <c r="BW494" s="49">
        <v>2298882.5099999998</v>
      </c>
      <c r="CA494" s="12" t="e">
        <f t="shared" si="25"/>
        <v>#N/A</v>
      </c>
    </row>
    <row r="495" spans="1:79" ht="61.5" x14ac:dyDescent="0.85">
      <c r="A495" s="12">
        <v>1</v>
      </c>
      <c r="B495" s="45">
        <f>SUBTOTAL(103,$A$22:A495)</f>
        <v>424</v>
      </c>
      <c r="C495" s="15" t="s">
        <v>1212</v>
      </c>
      <c r="D495" s="21">
        <v>1483737.75</v>
      </c>
      <c r="E495" s="21">
        <v>0</v>
      </c>
      <c r="F495" s="21">
        <v>0</v>
      </c>
      <c r="G495" s="21">
        <v>0</v>
      </c>
      <c r="H495" s="21">
        <v>0</v>
      </c>
      <c r="I495" s="21">
        <v>0</v>
      </c>
      <c r="J495" s="21">
        <v>0</v>
      </c>
      <c r="K495" s="23">
        <v>0</v>
      </c>
      <c r="L495" s="21">
        <v>0</v>
      </c>
      <c r="M495" s="29">
        <v>484.49</v>
      </c>
      <c r="N495" s="29">
        <v>1477107.01</v>
      </c>
      <c r="O495" s="21">
        <v>0</v>
      </c>
      <c r="P495" s="21">
        <v>0</v>
      </c>
      <c r="Q495" s="21">
        <v>0</v>
      </c>
      <c r="R495" s="21">
        <v>0</v>
      </c>
      <c r="S495" s="21">
        <v>0</v>
      </c>
      <c r="T495" s="21">
        <v>0</v>
      </c>
      <c r="U495" s="21">
        <v>0</v>
      </c>
      <c r="V495" s="21">
        <v>0</v>
      </c>
      <c r="W495" s="21">
        <v>0</v>
      </c>
      <c r="X495" s="21">
        <v>0</v>
      </c>
      <c r="Y495" s="21">
        <v>0</v>
      </c>
      <c r="Z495" s="21">
        <v>0</v>
      </c>
      <c r="AA495" s="21">
        <v>0</v>
      </c>
      <c r="AB495" s="21">
        <v>0</v>
      </c>
      <c r="AC495" s="29">
        <v>6630.74</v>
      </c>
      <c r="AD495" s="21">
        <v>0</v>
      </c>
      <c r="AE495" s="21">
        <v>0</v>
      </c>
      <c r="AF495" s="24" t="s">
        <v>262</v>
      </c>
      <c r="AG495" s="24">
        <v>2020</v>
      </c>
      <c r="AH495" s="25">
        <v>2020</v>
      </c>
      <c r="BW495" s="49"/>
      <c r="CA495" s="12">
        <f t="shared" si="25"/>
        <v>467.74</v>
      </c>
    </row>
    <row r="496" spans="1:79" ht="61.5" x14ac:dyDescent="0.85">
      <c r="B496" s="15" t="s">
        <v>1013</v>
      </c>
      <c r="C496" s="15"/>
      <c r="D496" s="258">
        <v>446142.85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0</v>
      </c>
      <c r="K496" s="23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53.53</v>
      </c>
      <c r="R496" s="21">
        <v>334396.76</v>
      </c>
      <c r="S496" s="21">
        <v>0</v>
      </c>
      <c r="T496" s="21">
        <v>0</v>
      </c>
      <c r="U496" s="21">
        <v>0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21">
        <v>4689.91</v>
      </c>
      <c r="AD496" s="21">
        <v>107056.18</v>
      </c>
      <c r="AE496" s="21">
        <v>0</v>
      </c>
      <c r="AF496" s="50" t="s">
        <v>718</v>
      </c>
      <c r="AG496" s="50" t="s">
        <v>718</v>
      </c>
      <c r="AH496" s="64" t="s">
        <v>718</v>
      </c>
      <c r="BV496" s="69" t="b">
        <f>D496=(E496+F496+G496+H496+I496+L496+N496+P496+R496+T496+U496+V496+AA496+AB496+AC496+AD496+AE496)</f>
        <v>1</v>
      </c>
      <c r="BW496" s="49">
        <v>467593.97</v>
      </c>
      <c r="CA496" s="12" t="e">
        <f t="shared" si="25"/>
        <v>#N/A</v>
      </c>
    </row>
    <row r="497" spans="1:80" ht="61.5" x14ac:dyDescent="0.85">
      <c r="A497" s="12">
        <v>1</v>
      </c>
      <c r="B497" s="45">
        <f>SUBTOTAL(103,$A$22:A497)</f>
        <v>425</v>
      </c>
      <c r="C497" s="15" t="s">
        <v>1001</v>
      </c>
      <c r="D497" s="21">
        <v>446142.85</v>
      </c>
      <c r="E497" s="21">
        <v>0</v>
      </c>
      <c r="F497" s="21">
        <v>0</v>
      </c>
      <c r="G497" s="21">
        <v>0</v>
      </c>
      <c r="H497" s="21">
        <v>0</v>
      </c>
      <c r="I497" s="21">
        <v>0</v>
      </c>
      <c r="J497" s="21">
        <v>0</v>
      </c>
      <c r="K497" s="23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9">
        <v>53.53</v>
      </c>
      <c r="R497" s="29">
        <v>334396.76</v>
      </c>
      <c r="S497" s="21">
        <v>0</v>
      </c>
      <c r="T497" s="21">
        <v>0</v>
      </c>
      <c r="U497" s="21">
        <v>0</v>
      </c>
      <c r="V497" s="21">
        <v>0</v>
      </c>
      <c r="W497" s="21">
        <v>0</v>
      </c>
      <c r="X497" s="21">
        <v>0</v>
      </c>
      <c r="Y497" s="21">
        <v>0</v>
      </c>
      <c r="Z497" s="21">
        <v>0</v>
      </c>
      <c r="AA497" s="21">
        <v>0</v>
      </c>
      <c r="AB497" s="21">
        <v>0</v>
      </c>
      <c r="AC497" s="29">
        <v>4689.91</v>
      </c>
      <c r="AD497" s="29">
        <v>107056.18</v>
      </c>
      <c r="AE497" s="21">
        <v>0</v>
      </c>
      <c r="AF497" s="24">
        <v>2020</v>
      </c>
      <c r="AG497" s="24">
        <v>2020</v>
      </c>
      <c r="AH497" s="25">
        <v>2020</v>
      </c>
      <c r="BW497" s="49"/>
      <c r="CA497" s="12" t="e">
        <f t="shared" si="25"/>
        <v>#N/A</v>
      </c>
    </row>
    <row r="498" spans="1:80" ht="61.5" x14ac:dyDescent="0.85">
      <c r="B498" s="15" t="s">
        <v>849</v>
      </c>
      <c r="C498" s="257"/>
      <c r="D498" s="258">
        <v>3380450.98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0</v>
      </c>
      <c r="K498" s="53">
        <v>0</v>
      </c>
      <c r="L498" s="21">
        <v>0</v>
      </c>
      <c r="M498" s="21">
        <v>785</v>
      </c>
      <c r="N498" s="21">
        <v>3380450.98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50" t="s">
        <v>718</v>
      </c>
      <c r="AG498" s="50" t="s">
        <v>718</v>
      </c>
      <c r="AH498" s="64" t="s">
        <v>718</v>
      </c>
      <c r="AT498" s="12" t="e">
        <f t="shared" ref="AT498:AT505" si="26">VLOOKUP(C498,AW:AX,2,FALSE)</f>
        <v>#N/A</v>
      </c>
      <c r="BV498" s="69" t="b">
        <f>D498=(E498+F498+G498+H498+I498+L498+N498+P498+R498+T498+U498+V498+AA498+AB498+AC498+AD498+AE498)</f>
        <v>1</v>
      </c>
      <c r="BW498" s="49">
        <v>3974620.0799999996</v>
      </c>
      <c r="CA498" s="12" t="e">
        <f t="shared" si="25"/>
        <v>#N/A</v>
      </c>
    </row>
    <row r="499" spans="1:80" ht="61.5" x14ac:dyDescent="0.85">
      <c r="A499" s="12">
        <v>1</v>
      </c>
      <c r="B499" s="45">
        <f>SUBTOTAL(103,$A$22:A499)</f>
        <v>426</v>
      </c>
      <c r="C499" s="15" t="s">
        <v>1624</v>
      </c>
      <c r="D499" s="21">
        <v>824971.76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21">
        <v>0</v>
      </c>
      <c r="K499" s="23">
        <v>0</v>
      </c>
      <c r="L499" s="21">
        <v>0</v>
      </c>
      <c r="M499" s="21">
        <v>205</v>
      </c>
      <c r="N499" s="21">
        <v>824971.76</v>
      </c>
      <c r="O499" s="21">
        <v>0</v>
      </c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21">
        <v>0</v>
      </c>
      <c r="W499" s="21">
        <v>0</v>
      </c>
      <c r="X499" s="21">
        <v>0</v>
      </c>
      <c r="Y499" s="21">
        <v>0</v>
      </c>
      <c r="Z499" s="21">
        <v>0</v>
      </c>
      <c r="AA499" s="21">
        <v>0</v>
      </c>
      <c r="AB499" s="21">
        <v>0</v>
      </c>
      <c r="AC499" s="21">
        <v>0</v>
      </c>
      <c r="AD499" s="21">
        <v>0</v>
      </c>
      <c r="AE499" s="21">
        <v>0</v>
      </c>
      <c r="AF499" s="24" t="s">
        <v>262</v>
      </c>
      <c r="AG499" s="24">
        <v>2020</v>
      </c>
      <c r="AH499" s="24" t="s">
        <v>262</v>
      </c>
      <c r="AT499" s="12" t="e">
        <f t="shared" si="26"/>
        <v>#N/A</v>
      </c>
      <c r="BW499" s="49"/>
      <c r="CA499" s="12" t="e">
        <f t="shared" si="25"/>
        <v>#N/A</v>
      </c>
    </row>
    <row r="500" spans="1:80" ht="61.5" x14ac:dyDescent="0.85">
      <c r="A500" s="12">
        <v>1</v>
      </c>
      <c r="B500" s="45">
        <f>SUBTOTAL(103,$A$22:A500)</f>
        <v>427</v>
      </c>
      <c r="C500" s="15" t="s">
        <v>1625</v>
      </c>
      <c r="D500" s="21">
        <v>848636.41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0</v>
      </c>
      <c r="K500" s="23">
        <v>0</v>
      </c>
      <c r="L500" s="21">
        <v>0</v>
      </c>
      <c r="M500" s="21">
        <v>194.1</v>
      </c>
      <c r="N500" s="21">
        <v>848636.41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0</v>
      </c>
      <c r="W500" s="21">
        <v>0</v>
      </c>
      <c r="X500" s="21">
        <v>0</v>
      </c>
      <c r="Y500" s="21">
        <v>0</v>
      </c>
      <c r="Z500" s="21">
        <v>0</v>
      </c>
      <c r="AA500" s="21">
        <v>0</v>
      </c>
      <c r="AB500" s="21">
        <v>0</v>
      </c>
      <c r="AC500" s="21">
        <v>0</v>
      </c>
      <c r="AD500" s="21">
        <v>0</v>
      </c>
      <c r="AE500" s="21">
        <v>0</v>
      </c>
      <c r="AF500" s="24" t="s">
        <v>262</v>
      </c>
      <c r="AG500" s="24">
        <v>2020</v>
      </c>
      <c r="AH500" s="24" t="s">
        <v>262</v>
      </c>
      <c r="AT500" s="12" t="e">
        <f t="shared" si="26"/>
        <v>#N/A</v>
      </c>
      <c r="BW500" s="49"/>
      <c r="CA500" s="12" t="e">
        <f t="shared" si="25"/>
        <v>#N/A</v>
      </c>
    </row>
    <row r="501" spans="1:80" ht="61.5" x14ac:dyDescent="0.85">
      <c r="A501" s="12">
        <v>1</v>
      </c>
      <c r="B501" s="45">
        <f>SUBTOTAL(103,$A$22:A501)</f>
        <v>428</v>
      </c>
      <c r="C501" s="15" t="s">
        <v>1626</v>
      </c>
      <c r="D501" s="21">
        <v>854226.54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23">
        <v>0</v>
      </c>
      <c r="L501" s="21">
        <v>0</v>
      </c>
      <c r="M501" s="21">
        <v>193.2</v>
      </c>
      <c r="N501" s="21">
        <v>854226.54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0</v>
      </c>
      <c r="V501" s="21">
        <v>0</v>
      </c>
      <c r="W501" s="21">
        <v>0</v>
      </c>
      <c r="X501" s="21">
        <v>0</v>
      </c>
      <c r="Y501" s="21">
        <v>0</v>
      </c>
      <c r="Z501" s="21">
        <v>0</v>
      </c>
      <c r="AA501" s="21">
        <v>0</v>
      </c>
      <c r="AB501" s="21">
        <v>0</v>
      </c>
      <c r="AC501" s="21">
        <v>0</v>
      </c>
      <c r="AD501" s="21">
        <v>0</v>
      </c>
      <c r="AE501" s="21">
        <v>0</v>
      </c>
      <c r="AF501" s="24" t="s">
        <v>262</v>
      </c>
      <c r="AG501" s="24">
        <v>2020</v>
      </c>
      <c r="AH501" s="24" t="s">
        <v>262</v>
      </c>
      <c r="AT501" s="12" t="e">
        <f t="shared" si="26"/>
        <v>#N/A</v>
      </c>
      <c r="BW501" s="49"/>
      <c r="CA501" s="12" t="e">
        <f t="shared" si="25"/>
        <v>#N/A</v>
      </c>
    </row>
    <row r="502" spans="1:80" ht="61.5" x14ac:dyDescent="0.85">
      <c r="A502" s="12">
        <v>1</v>
      </c>
      <c r="B502" s="45">
        <f>SUBTOTAL(103,$A$22:A502)</f>
        <v>429</v>
      </c>
      <c r="C502" s="15" t="s">
        <v>1623</v>
      </c>
      <c r="D502" s="21">
        <v>852616.27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3">
        <v>0</v>
      </c>
      <c r="L502" s="21">
        <v>0</v>
      </c>
      <c r="M502" s="21">
        <v>192.7</v>
      </c>
      <c r="N502" s="21">
        <v>852616.27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21">
        <v>0</v>
      </c>
      <c r="W502" s="21">
        <v>0</v>
      </c>
      <c r="X502" s="21">
        <v>0</v>
      </c>
      <c r="Y502" s="21">
        <v>0</v>
      </c>
      <c r="Z502" s="21">
        <v>0</v>
      </c>
      <c r="AA502" s="21">
        <v>0</v>
      </c>
      <c r="AB502" s="21">
        <v>0</v>
      </c>
      <c r="AC502" s="21">
        <v>0</v>
      </c>
      <c r="AD502" s="21">
        <v>0</v>
      </c>
      <c r="AE502" s="21">
        <v>0</v>
      </c>
      <c r="AF502" s="24" t="s">
        <v>262</v>
      </c>
      <c r="AG502" s="24">
        <v>2020</v>
      </c>
      <c r="AH502" s="25" t="s">
        <v>262</v>
      </c>
      <c r="AT502" s="12" t="e">
        <f t="shared" si="26"/>
        <v>#N/A</v>
      </c>
      <c r="BW502" s="49"/>
      <c r="CA502" s="12" t="e">
        <f t="shared" si="25"/>
        <v>#N/A</v>
      </c>
    </row>
    <row r="503" spans="1:80" ht="61.5" x14ac:dyDescent="0.85">
      <c r="B503" s="15" t="s">
        <v>821</v>
      </c>
      <c r="C503" s="257"/>
      <c r="D503" s="258">
        <v>7738017.7799999993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3">
        <v>0</v>
      </c>
      <c r="L503" s="21">
        <v>0</v>
      </c>
      <c r="M503" s="21">
        <v>1553.2</v>
      </c>
      <c r="N503" s="21">
        <v>5380395.1500000004</v>
      </c>
      <c r="O503" s="21">
        <v>0</v>
      </c>
      <c r="P503" s="21">
        <v>0</v>
      </c>
      <c r="Q503" s="21">
        <v>925.06</v>
      </c>
      <c r="R503" s="21">
        <v>2149929.41</v>
      </c>
      <c r="S503" s="21">
        <v>0</v>
      </c>
      <c r="T503" s="21">
        <v>0</v>
      </c>
      <c r="U503" s="21">
        <v>0</v>
      </c>
      <c r="V503" s="21">
        <v>0</v>
      </c>
      <c r="W503" s="21">
        <v>0</v>
      </c>
      <c r="X503" s="21">
        <v>0</v>
      </c>
      <c r="Y503" s="21">
        <v>0</v>
      </c>
      <c r="Z503" s="21">
        <v>0</v>
      </c>
      <c r="AA503" s="21">
        <v>0</v>
      </c>
      <c r="AB503" s="21">
        <v>0</v>
      </c>
      <c r="AC503" s="21">
        <v>45614.31</v>
      </c>
      <c r="AD503" s="21">
        <v>162078.90999999997</v>
      </c>
      <c r="AE503" s="21">
        <v>0</v>
      </c>
      <c r="AF503" s="50" t="s">
        <v>718</v>
      </c>
      <c r="AG503" s="50" t="s">
        <v>718</v>
      </c>
      <c r="AH503" s="64" t="s">
        <v>718</v>
      </c>
      <c r="AT503" s="12" t="e">
        <f t="shared" si="26"/>
        <v>#N/A</v>
      </c>
      <c r="BV503" s="69" t="b">
        <f>D503=(E503+F503+G503+H503+I503+L503+N503+P503+R503+T503+U503+V503+AA503+AB503+AC503+AD503+AE503)</f>
        <v>1</v>
      </c>
      <c r="BW503" s="49">
        <v>11081040.970000001</v>
      </c>
      <c r="BY503" s="49">
        <f>BW503-D503</f>
        <v>3343023.1900000013</v>
      </c>
      <c r="BZ503" s="21">
        <v>10960961.029999999</v>
      </c>
      <c r="CA503" s="12" t="e">
        <f t="shared" si="25"/>
        <v>#N/A</v>
      </c>
      <c r="CB503" s="21">
        <f>BZ503-D503</f>
        <v>3222943.25</v>
      </c>
    </row>
    <row r="504" spans="1:80" ht="61.5" x14ac:dyDescent="0.85">
      <c r="A504" s="12">
        <v>1</v>
      </c>
      <c r="B504" s="45">
        <f>SUBTOTAL(103,$A$22:A504)</f>
        <v>430</v>
      </c>
      <c r="C504" s="15" t="s">
        <v>88</v>
      </c>
      <c r="D504" s="21">
        <v>2421334.88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3">
        <v>0</v>
      </c>
      <c r="L504" s="21">
        <v>0</v>
      </c>
      <c r="M504" s="29">
        <v>629</v>
      </c>
      <c r="N504" s="29">
        <v>2325578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0</v>
      </c>
      <c r="W504" s="21">
        <v>0</v>
      </c>
      <c r="X504" s="21">
        <v>0</v>
      </c>
      <c r="Y504" s="21">
        <v>0</v>
      </c>
      <c r="Z504" s="21">
        <v>0</v>
      </c>
      <c r="AA504" s="21">
        <v>0</v>
      </c>
      <c r="AB504" s="21">
        <v>0</v>
      </c>
      <c r="AC504" s="29">
        <v>14999.98</v>
      </c>
      <c r="AD504" s="29">
        <v>80756.899999999994</v>
      </c>
      <c r="AE504" s="21">
        <v>0</v>
      </c>
      <c r="AF504" s="24">
        <v>2020</v>
      </c>
      <c r="AG504" s="24">
        <v>2020</v>
      </c>
      <c r="AH504" s="25">
        <v>2020</v>
      </c>
      <c r="AT504" s="12" t="e">
        <f t="shared" si="26"/>
        <v>#N/A</v>
      </c>
      <c r="BW504" s="49"/>
      <c r="CA504" s="12" t="e">
        <f t="shared" si="25"/>
        <v>#N/A</v>
      </c>
    </row>
    <row r="505" spans="1:80" ht="61.5" x14ac:dyDescent="0.85">
      <c r="A505" s="12">
        <v>1</v>
      </c>
      <c r="B505" s="45">
        <f>SUBTOTAL(103,$A$22:A505)</f>
        <v>431</v>
      </c>
      <c r="C505" s="15" t="s">
        <v>89</v>
      </c>
      <c r="D505" s="21">
        <v>1656413.77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</v>
      </c>
      <c r="K505" s="23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9">
        <v>486.31</v>
      </c>
      <c r="R505" s="104">
        <v>1647382</v>
      </c>
      <c r="S505" s="21">
        <v>0</v>
      </c>
      <c r="T505" s="21">
        <v>0</v>
      </c>
      <c r="U505" s="21">
        <v>0</v>
      </c>
      <c r="V505" s="21">
        <v>0</v>
      </c>
      <c r="W505" s="21">
        <v>0</v>
      </c>
      <c r="X505" s="21">
        <v>0</v>
      </c>
      <c r="Y505" s="21">
        <v>0</v>
      </c>
      <c r="Z505" s="21">
        <v>0</v>
      </c>
      <c r="AA505" s="21">
        <v>0</v>
      </c>
      <c r="AB505" s="21">
        <v>0</v>
      </c>
      <c r="AC505" s="29">
        <v>9031.77</v>
      </c>
      <c r="AD505" s="21">
        <v>0</v>
      </c>
      <c r="AE505" s="21">
        <v>0</v>
      </c>
      <c r="AF505" s="24" t="s">
        <v>262</v>
      </c>
      <c r="AG505" s="24">
        <v>2020</v>
      </c>
      <c r="AH505" s="25">
        <v>2020</v>
      </c>
      <c r="AT505" s="12" t="e">
        <f t="shared" si="26"/>
        <v>#N/A</v>
      </c>
      <c r="BW505" s="49"/>
      <c r="CA505" s="12" t="e">
        <f t="shared" si="25"/>
        <v>#N/A</v>
      </c>
    </row>
    <row r="506" spans="1:80" ht="61.5" x14ac:dyDescent="0.85">
      <c r="A506" s="12">
        <v>1</v>
      </c>
      <c r="B506" s="45">
        <f>SUBTOTAL(103,$A$22:A506)</f>
        <v>432</v>
      </c>
      <c r="C506" s="15" t="s">
        <v>1218</v>
      </c>
      <c r="D506" s="21">
        <v>507522.62999999995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3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9">
        <v>438.75</v>
      </c>
      <c r="R506" s="29">
        <v>502547.41</v>
      </c>
      <c r="S506" s="21">
        <v>0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0</v>
      </c>
      <c r="AA506" s="21">
        <v>0</v>
      </c>
      <c r="AB506" s="21">
        <v>0</v>
      </c>
      <c r="AC506" s="29">
        <v>4975.22</v>
      </c>
      <c r="AD506" s="21">
        <v>0</v>
      </c>
      <c r="AE506" s="21">
        <v>0</v>
      </c>
      <c r="AF506" s="24" t="s">
        <v>262</v>
      </c>
      <c r="AG506" s="24">
        <v>2020</v>
      </c>
      <c r="AH506" s="25">
        <v>2020</v>
      </c>
      <c r="BW506" s="49"/>
      <c r="CA506" s="12" t="e">
        <f t="shared" si="25"/>
        <v>#N/A</v>
      </c>
    </row>
    <row r="507" spans="1:80" ht="61.5" x14ac:dyDescent="0.85">
      <c r="A507" s="12">
        <v>1</v>
      </c>
      <c r="B507" s="45">
        <f>SUBTOTAL(103,$A$22:A507)</f>
        <v>433</v>
      </c>
      <c r="C507" s="15" t="s">
        <v>1219</v>
      </c>
      <c r="D507" s="21">
        <v>81322.009999999995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0</v>
      </c>
      <c r="K507" s="23">
        <v>0</v>
      </c>
      <c r="L507" s="21">
        <v>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21">
        <v>0</v>
      </c>
      <c r="X507" s="21">
        <v>0</v>
      </c>
      <c r="Y507" s="21">
        <v>0</v>
      </c>
      <c r="Z507" s="21">
        <v>0</v>
      </c>
      <c r="AA507" s="21">
        <v>0</v>
      </c>
      <c r="AB507" s="21">
        <v>0</v>
      </c>
      <c r="AC507" s="21">
        <v>0</v>
      </c>
      <c r="AD507" s="21">
        <v>81322.009999999995</v>
      </c>
      <c r="AE507" s="21">
        <v>0</v>
      </c>
      <c r="AF507" s="24">
        <v>2020</v>
      </c>
      <c r="AG507" s="24" t="s">
        <v>262</v>
      </c>
      <c r="AH507" s="24" t="s">
        <v>262</v>
      </c>
      <c r="BW507" s="49"/>
      <c r="CA507" s="12" t="e">
        <f t="shared" si="25"/>
        <v>#N/A</v>
      </c>
    </row>
    <row r="508" spans="1:80" ht="61.5" x14ac:dyDescent="0.85">
      <c r="A508" s="12">
        <v>1</v>
      </c>
      <c r="B508" s="45">
        <f>SUBTOTAL(103,$A$22:A508)</f>
        <v>434</v>
      </c>
      <c r="C508" s="15" t="s">
        <v>1220</v>
      </c>
      <c r="D508" s="21">
        <v>3071424.4899999998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0</v>
      </c>
      <c r="K508" s="23">
        <v>0</v>
      </c>
      <c r="L508" s="21">
        <v>0</v>
      </c>
      <c r="M508" s="29">
        <v>924.2</v>
      </c>
      <c r="N508" s="29">
        <v>3054817.15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  <c r="V508" s="21">
        <v>0</v>
      </c>
      <c r="W508" s="21">
        <v>0</v>
      </c>
      <c r="X508" s="21">
        <v>0</v>
      </c>
      <c r="Y508" s="21">
        <v>0</v>
      </c>
      <c r="Z508" s="21">
        <v>0</v>
      </c>
      <c r="AA508" s="21">
        <v>0</v>
      </c>
      <c r="AB508" s="21">
        <v>0</v>
      </c>
      <c r="AC508" s="104">
        <v>16607.34</v>
      </c>
      <c r="AD508" s="21">
        <v>0</v>
      </c>
      <c r="AE508" s="21">
        <v>0</v>
      </c>
      <c r="AF508" s="24" t="s">
        <v>262</v>
      </c>
      <c r="AG508" s="24">
        <v>2020</v>
      </c>
      <c r="AH508" s="25">
        <v>2020</v>
      </c>
      <c r="BW508" s="49"/>
      <c r="CA508" s="12">
        <f t="shared" si="25"/>
        <v>949</v>
      </c>
    </row>
    <row r="509" spans="1:80" ht="61.5" x14ac:dyDescent="0.85">
      <c r="B509" s="15" t="s">
        <v>848</v>
      </c>
      <c r="C509" s="15"/>
      <c r="D509" s="258">
        <v>2846268.34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23">
        <v>0</v>
      </c>
      <c r="L509" s="21">
        <v>0</v>
      </c>
      <c r="M509" s="21">
        <v>613.20000000000005</v>
      </c>
      <c r="N509" s="21">
        <v>2768847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  <c r="AC509" s="21">
        <v>0</v>
      </c>
      <c r="AD509" s="21">
        <v>77421.34</v>
      </c>
      <c r="AE509" s="21">
        <v>0</v>
      </c>
      <c r="AF509" s="50" t="s">
        <v>718</v>
      </c>
      <c r="AG509" s="50" t="s">
        <v>718</v>
      </c>
      <c r="AH509" s="64" t="s">
        <v>718</v>
      </c>
      <c r="AT509" s="12" t="e">
        <f t="shared" ref="AT509:AT515" si="27">VLOOKUP(C509,AW:AX,2,FALSE)</f>
        <v>#N/A</v>
      </c>
      <c r="BV509" s="69" t="b">
        <f>D509=(E509+F509+G509+H509+I509+L509+N509+P509+R509+T509+U509+V509+AA509+AB509+AC509+AD509+AE509)</f>
        <v>1</v>
      </c>
      <c r="BW509" s="49">
        <v>3314283.2199999997</v>
      </c>
      <c r="BY509" s="49">
        <f>BW509-D509</f>
        <v>468014.87999999989</v>
      </c>
      <c r="CA509" s="12" t="e">
        <f t="shared" si="25"/>
        <v>#N/A</v>
      </c>
    </row>
    <row r="510" spans="1:80" ht="61.5" x14ac:dyDescent="0.85">
      <c r="A510" s="12">
        <v>1</v>
      </c>
      <c r="B510" s="45">
        <f>SUBTOTAL(103,$A$22:A510)</f>
        <v>435</v>
      </c>
      <c r="C510" s="15" t="s">
        <v>90</v>
      </c>
      <c r="D510" s="21">
        <v>2846268.34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0</v>
      </c>
      <c r="K510" s="23">
        <v>0</v>
      </c>
      <c r="L510" s="21">
        <v>0</v>
      </c>
      <c r="M510" s="29">
        <v>613.20000000000005</v>
      </c>
      <c r="N510" s="29">
        <v>2768847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21">
        <v>0</v>
      </c>
      <c r="Y510" s="21">
        <v>0</v>
      </c>
      <c r="Z510" s="21">
        <v>0</v>
      </c>
      <c r="AA510" s="21">
        <v>0</v>
      </c>
      <c r="AB510" s="21">
        <v>0</v>
      </c>
      <c r="AC510" s="21">
        <v>0</v>
      </c>
      <c r="AD510" s="29">
        <v>77421.34</v>
      </c>
      <c r="AE510" s="21">
        <v>0</v>
      </c>
      <c r="AF510" s="24">
        <v>2020</v>
      </c>
      <c r="AG510" s="24">
        <v>2020</v>
      </c>
      <c r="AH510" s="25" t="s">
        <v>262</v>
      </c>
      <c r="AT510" s="12" t="e">
        <f t="shared" si="27"/>
        <v>#N/A</v>
      </c>
      <c r="BW510" s="49"/>
      <c r="CA510" s="12">
        <f t="shared" ref="CA510:CA541" si="28">VLOOKUP(C510,CB:CC,2,FALSE)</f>
        <v>613.20000000000005</v>
      </c>
    </row>
    <row r="511" spans="1:80" ht="61.5" x14ac:dyDescent="0.85">
      <c r="B511" s="15" t="s">
        <v>822</v>
      </c>
      <c r="C511" s="15"/>
      <c r="D511" s="258">
        <v>2794020.73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0</v>
      </c>
      <c r="K511" s="23">
        <v>0</v>
      </c>
      <c r="L511" s="21">
        <v>0</v>
      </c>
      <c r="M511" s="21">
        <v>609.28</v>
      </c>
      <c r="N511" s="21">
        <v>2626425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21">
        <v>0</v>
      </c>
      <c r="W511" s="21">
        <v>0</v>
      </c>
      <c r="X511" s="21">
        <v>0</v>
      </c>
      <c r="Y511" s="21">
        <v>0</v>
      </c>
      <c r="Z511" s="21">
        <v>0</v>
      </c>
      <c r="AA511" s="21">
        <v>0</v>
      </c>
      <c r="AB511" s="21">
        <v>0</v>
      </c>
      <c r="AC511" s="21">
        <v>15246.4</v>
      </c>
      <c r="AD511" s="21">
        <v>152349.33000000002</v>
      </c>
      <c r="AE511" s="21">
        <v>0</v>
      </c>
      <c r="AF511" s="50" t="s">
        <v>718</v>
      </c>
      <c r="AG511" s="50" t="s">
        <v>718</v>
      </c>
      <c r="AH511" s="64" t="s">
        <v>718</v>
      </c>
      <c r="AT511" s="12" t="e">
        <f t="shared" si="27"/>
        <v>#N/A</v>
      </c>
      <c r="BV511" s="69" t="b">
        <f>D511=(E511+F511+G511+H511+I511+L511+N511+P511+R511+T511+U511+V511+AA511+AB511+AC511+AD511+AE511)</f>
        <v>1</v>
      </c>
      <c r="BW511" s="49">
        <v>3133080</v>
      </c>
      <c r="BY511" s="49">
        <f>BW511-D511</f>
        <v>339059.27</v>
      </c>
      <c r="CA511" s="12" t="e">
        <f t="shared" si="28"/>
        <v>#N/A</v>
      </c>
    </row>
    <row r="512" spans="1:80" ht="61.5" x14ac:dyDescent="0.85">
      <c r="A512" s="12">
        <v>1</v>
      </c>
      <c r="B512" s="45">
        <f>SUBTOTAL(103,$A$22:A512)</f>
        <v>436</v>
      </c>
      <c r="C512" s="15" t="s">
        <v>91</v>
      </c>
      <c r="D512" s="21">
        <v>2718963.56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3">
        <v>0</v>
      </c>
      <c r="L512" s="21">
        <v>0</v>
      </c>
      <c r="M512" s="29">
        <v>609.28</v>
      </c>
      <c r="N512" s="29">
        <v>2626425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0</v>
      </c>
      <c r="Y512" s="21">
        <v>0</v>
      </c>
      <c r="Z512" s="21">
        <v>0</v>
      </c>
      <c r="AA512" s="21">
        <v>0</v>
      </c>
      <c r="AB512" s="21">
        <v>0</v>
      </c>
      <c r="AC512" s="29">
        <v>15246.4</v>
      </c>
      <c r="AD512" s="29">
        <v>77292.160000000003</v>
      </c>
      <c r="AE512" s="21">
        <v>0</v>
      </c>
      <c r="AF512" s="24">
        <v>2020</v>
      </c>
      <c r="AG512" s="24">
        <v>2020</v>
      </c>
      <c r="AH512" s="25">
        <v>2020</v>
      </c>
      <c r="AT512" s="12" t="e">
        <f t="shared" si="27"/>
        <v>#N/A</v>
      </c>
      <c r="BW512" s="49"/>
      <c r="CA512" s="12" t="e">
        <f t="shared" si="28"/>
        <v>#N/A</v>
      </c>
    </row>
    <row r="513" spans="1:79" ht="61.5" x14ac:dyDescent="0.85">
      <c r="A513" s="12">
        <v>1</v>
      </c>
      <c r="B513" s="45">
        <f>SUBTOTAL(103,$A$22:A513)</f>
        <v>437</v>
      </c>
      <c r="C513" s="15" t="s">
        <v>96</v>
      </c>
      <c r="D513" s="21">
        <v>75057.17</v>
      </c>
      <c r="E513" s="21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0</v>
      </c>
      <c r="K513" s="52">
        <v>0</v>
      </c>
      <c r="L513" s="21">
        <v>0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  <c r="V513" s="21">
        <v>0</v>
      </c>
      <c r="W513" s="21">
        <v>0</v>
      </c>
      <c r="X513" s="21">
        <v>0</v>
      </c>
      <c r="Y513" s="21">
        <v>0</v>
      </c>
      <c r="Z513" s="21">
        <v>0</v>
      </c>
      <c r="AA513" s="21">
        <v>0</v>
      </c>
      <c r="AB513" s="21">
        <v>0</v>
      </c>
      <c r="AC513" s="21">
        <v>0</v>
      </c>
      <c r="AD513" s="21">
        <v>75057.17</v>
      </c>
      <c r="AE513" s="21">
        <v>0</v>
      </c>
      <c r="AF513" s="24">
        <v>2020</v>
      </c>
      <c r="AG513" s="25" t="s">
        <v>262</v>
      </c>
      <c r="AH513" s="25" t="s">
        <v>262</v>
      </c>
      <c r="AT513" s="12" t="e">
        <f t="shared" si="27"/>
        <v>#N/A</v>
      </c>
      <c r="BW513" s="49"/>
      <c r="CA513" s="12" t="e">
        <f t="shared" si="28"/>
        <v>#N/A</v>
      </c>
    </row>
    <row r="514" spans="1:79" ht="61.5" x14ac:dyDescent="0.85">
      <c r="B514" s="15" t="s">
        <v>823</v>
      </c>
      <c r="C514" s="15"/>
      <c r="D514" s="258">
        <v>4868704.13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0</v>
      </c>
      <c r="K514" s="23">
        <v>0</v>
      </c>
      <c r="L514" s="21">
        <v>0</v>
      </c>
      <c r="M514" s="21">
        <v>1085.8</v>
      </c>
      <c r="N514" s="21">
        <v>4643006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0</v>
      </c>
      <c r="AA514" s="21">
        <v>0</v>
      </c>
      <c r="AB514" s="21">
        <v>0</v>
      </c>
      <c r="AC514" s="21">
        <v>29947.39</v>
      </c>
      <c r="AD514" s="21">
        <v>195750.74</v>
      </c>
      <c r="AE514" s="21">
        <v>0</v>
      </c>
      <c r="AF514" s="50" t="s">
        <v>718</v>
      </c>
      <c r="AG514" s="50" t="s">
        <v>718</v>
      </c>
      <c r="AH514" s="64" t="s">
        <v>718</v>
      </c>
      <c r="AT514" s="12" t="e">
        <f t="shared" si="27"/>
        <v>#N/A</v>
      </c>
      <c r="BV514" s="69" t="b">
        <f>D514=(E514+F514+G514+H514+I514+L514+N514+P514+R514+T514+U514+V514+AA514+AB514+AC514+AD514+AE514)</f>
        <v>1</v>
      </c>
      <c r="BW514" s="49">
        <v>5968517.3999999994</v>
      </c>
      <c r="BY514" s="49">
        <f>BW514-D514</f>
        <v>1099813.2699999996</v>
      </c>
      <c r="CA514" s="12" t="e">
        <f t="shared" si="28"/>
        <v>#N/A</v>
      </c>
    </row>
    <row r="515" spans="1:79" ht="61.5" x14ac:dyDescent="0.85">
      <c r="A515" s="12">
        <v>1</v>
      </c>
      <c r="B515" s="45">
        <f>SUBTOTAL(103,$A$22:A515)</f>
        <v>438</v>
      </c>
      <c r="C515" s="15" t="s">
        <v>92</v>
      </c>
      <c r="D515" s="21">
        <v>4831403.93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3">
        <v>0</v>
      </c>
      <c r="L515" s="21">
        <v>0</v>
      </c>
      <c r="M515" s="29">
        <v>1085.8</v>
      </c>
      <c r="N515" s="29">
        <v>4643006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21">
        <v>0</v>
      </c>
      <c r="AB515" s="21">
        <v>0</v>
      </c>
      <c r="AC515" s="29">
        <v>29947.39</v>
      </c>
      <c r="AD515" s="29">
        <v>158450.54</v>
      </c>
      <c r="AE515" s="21">
        <v>0</v>
      </c>
      <c r="AF515" s="24">
        <v>2020</v>
      </c>
      <c r="AG515" s="24">
        <v>2020</v>
      </c>
      <c r="AH515" s="25">
        <v>2020</v>
      </c>
      <c r="AT515" s="12" t="e">
        <f t="shared" si="27"/>
        <v>#N/A</v>
      </c>
      <c r="BW515" s="49"/>
      <c r="CA515" s="12" t="e">
        <f t="shared" si="28"/>
        <v>#N/A</v>
      </c>
    </row>
    <row r="516" spans="1:79" ht="61.5" x14ac:dyDescent="0.85">
      <c r="A516" s="12">
        <v>1</v>
      </c>
      <c r="B516" s="45">
        <f>SUBTOTAL(103,$A$22:A516)</f>
        <v>439</v>
      </c>
      <c r="C516" s="15" t="s">
        <v>1557</v>
      </c>
      <c r="D516" s="21">
        <v>37300.199999999997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3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0</v>
      </c>
      <c r="Z516" s="21">
        <v>0</v>
      </c>
      <c r="AA516" s="21">
        <v>0</v>
      </c>
      <c r="AB516" s="21">
        <v>0</v>
      </c>
      <c r="AC516" s="21">
        <v>0</v>
      </c>
      <c r="AD516" s="29">
        <v>37300.199999999997</v>
      </c>
      <c r="AE516" s="21">
        <v>0</v>
      </c>
      <c r="AF516" s="24">
        <v>2020</v>
      </c>
      <c r="AG516" s="25" t="s">
        <v>262</v>
      </c>
      <c r="AH516" s="25" t="s">
        <v>262</v>
      </c>
      <c r="BW516" s="49"/>
      <c r="CA516" s="12" t="e">
        <f t="shared" si="28"/>
        <v>#N/A</v>
      </c>
    </row>
    <row r="517" spans="1:79" ht="61.5" x14ac:dyDescent="0.85">
      <c r="B517" s="15" t="s">
        <v>824</v>
      </c>
      <c r="C517" s="15"/>
      <c r="D517" s="258">
        <v>2570556.2200000002</v>
      </c>
      <c r="E517" s="21">
        <v>0</v>
      </c>
      <c r="F517" s="21">
        <v>0</v>
      </c>
      <c r="G517" s="21">
        <v>0</v>
      </c>
      <c r="H517" s="21">
        <v>0</v>
      </c>
      <c r="I517" s="21">
        <v>0</v>
      </c>
      <c r="J517" s="21">
        <v>0</v>
      </c>
      <c r="K517" s="23">
        <v>0</v>
      </c>
      <c r="L517" s="21">
        <v>0</v>
      </c>
      <c r="M517" s="21">
        <v>694.7</v>
      </c>
      <c r="N517" s="21">
        <v>2481018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  <c r="V517" s="21">
        <v>0</v>
      </c>
      <c r="W517" s="21">
        <v>0</v>
      </c>
      <c r="X517" s="21">
        <v>0</v>
      </c>
      <c r="Y517" s="21">
        <v>0</v>
      </c>
      <c r="Z517" s="21">
        <v>0</v>
      </c>
      <c r="AA517" s="21">
        <v>0</v>
      </c>
      <c r="AB517" s="21">
        <v>0</v>
      </c>
      <c r="AC517" s="21">
        <v>9601.5400000000009</v>
      </c>
      <c r="AD517" s="21">
        <v>79936.679999999993</v>
      </c>
      <c r="AE517" s="21">
        <v>0</v>
      </c>
      <c r="AF517" s="50" t="s">
        <v>718</v>
      </c>
      <c r="AG517" s="50" t="s">
        <v>718</v>
      </c>
      <c r="AH517" s="64" t="s">
        <v>718</v>
      </c>
      <c r="AT517" s="12" t="e">
        <f>VLOOKUP(C517,AW:AX,2,FALSE)</f>
        <v>#N/A</v>
      </c>
      <c r="BV517" s="69" t="b">
        <f>D517=(E517+F517+G517+H517+I517+L517+N517+P517+R517+T517+U517+V517+AA517+AB517+AC517+AD517+AE517)</f>
        <v>1</v>
      </c>
      <c r="BW517" s="49">
        <v>3253210.4899999998</v>
      </c>
      <c r="BY517" s="49">
        <f>BW517-D517</f>
        <v>682654.26999999955</v>
      </c>
      <c r="CA517" s="12" t="e">
        <f t="shared" si="28"/>
        <v>#N/A</v>
      </c>
    </row>
    <row r="518" spans="1:79" ht="61.5" x14ac:dyDescent="0.85">
      <c r="A518" s="12">
        <v>1</v>
      </c>
      <c r="B518" s="45">
        <f>SUBTOTAL(103,$A$22:A518)</f>
        <v>440</v>
      </c>
      <c r="C518" s="15" t="s">
        <v>93</v>
      </c>
      <c r="D518" s="21">
        <v>2570556.2200000002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0</v>
      </c>
      <c r="K518" s="23">
        <v>0</v>
      </c>
      <c r="L518" s="21">
        <v>0</v>
      </c>
      <c r="M518" s="29">
        <v>694.7</v>
      </c>
      <c r="N518" s="29">
        <v>2481018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21">
        <v>0</v>
      </c>
      <c r="W518" s="21">
        <v>0</v>
      </c>
      <c r="X518" s="21">
        <v>0</v>
      </c>
      <c r="Y518" s="21">
        <v>0</v>
      </c>
      <c r="Z518" s="21">
        <v>0</v>
      </c>
      <c r="AA518" s="21">
        <v>0</v>
      </c>
      <c r="AB518" s="21">
        <v>0</v>
      </c>
      <c r="AC518" s="29">
        <v>9601.5400000000009</v>
      </c>
      <c r="AD518" s="29">
        <v>79936.679999999993</v>
      </c>
      <c r="AE518" s="21">
        <v>0</v>
      </c>
      <c r="AF518" s="24">
        <v>2020</v>
      </c>
      <c r="AG518" s="24">
        <v>2020</v>
      </c>
      <c r="AH518" s="25">
        <v>2020</v>
      </c>
      <c r="AT518" s="12" t="e">
        <f>VLOOKUP(C518,AW:AX,2,FALSE)</f>
        <v>#N/A</v>
      </c>
      <c r="BW518" s="49"/>
      <c r="CA518" s="12" t="e">
        <f t="shared" si="28"/>
        <v>#N/A</v>
      </c>
    </row>
    <row r="519" spans="1:79" ht="61.5" x14ac:dyDescent="0.85">
      <c r="B519" s="15" t="s">
        <v>1221</v>
      </c>
      <c r="C519" s="15"/>
      <c r="D519" s="258">
        <v>1181101.6800000002</v>
      </c>
      <c r="E519" s="21">
        <v>0</v>
      </c>
      <c r="F519" s="21">
        <v>0</v>
      </c>
      <c r="G519" s="21">
        <v>679682.53</v>
      </c>
      <c r="H519" s="21">
        <v>74978.2</v>
      </c>
      <c r="I519" s="21">
        <v>338634.62</v>
      </c>
      <c r="J519" s="21">
        <v>0</v>
      </c>
      <c r="K519" s="23">
        <v>0</v>
      </c>
      <c r="L519" s="21">
        <v>0</v>
      </c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0</v>
      </c>
      <c r="W519" s="21">
        <v>0</v>
      </c>
      <c r="X519" s="21">
        <v>0</v>
      </c>
      <c r="Y519" s="21">
        <v>0</v>
      </c>
      <c r="Z519" s="21">
        <v>0</v>
      </c>
      <c r="AA519" s="21">
        <v>0</v>
      </c>
      <c r="AB519" s="21">
        <v>0</v>
      </c>
      <c r="AC519" s="21">
        <v>10823.62</v>
      </c>
      <c r="AD519" s="21">
        <v>76982.710000000006</v>
      </c>
      <c r="AE519" s="21">
        <v>0</v>
      </c>
      <c r="AF519" s="50" t="s">
        <v>718</v>
      </c>
      <c r="AG519" s="50" t="s">
        <v>718</v>
      </c>
      <c r="AH519" s="64" t="s">
        <v>718</v>
      </c>
      <c r="BV519" s="69" t="b">
        <f>D519=(E519+F519+G519+H519+I519+L519+N519+P519+R519+T519+U519+V519+AA519+AB519+AC519+AD519+AE519)</f>
        <v>1</v>
      </c>
      <c r="BW519" s="49">
        <v>2309984.35</v>
      </c>
      <c r="BY519" s="49">
        <f>BW519-D519</f>
        <v>1128882.67</v>
      </c>
      <c r="CA519" s="12" t="e">
        <f t="shared" si="28"/>
        <v>#N/A</v>
      </c>
    </row>
    <row r="520" spans="1:79" ht="61.5" x14ac:dyDescent="0.85">
      <c r="A520" s="12">
        <v>1</v>
      </c>
      <c r="B520" s="45">
        <f>SUBTOTAL(103,$A$22:A520)</f>
        <v>441</v>
      </c>
      <c r="C520" s="15" t="s">
        <v>1222</v>
      </c>
      <c r="D520" s="21">
        <v>1104118.9700000002</v>
      </c>
      <c r="E520" s="21">
        <v>0</v>
      </c>
      <c r="F520" s="21">
        <v>0</v>
      </c>
      <c r="G520" s="29">
        <v>679682.53</v>
      </c>
      <c r="H520" s="104">
        <v>74978.2</v>
      </c>
      <c r="I520" s="29">
        <v>338634.62</v>
      </c>
      <c r="J520" s="21">
        <v>0</v>
      </c>
      <c r="K520" s="23">
        <v>0</v>
      </c>
      <c r="L520" s="21">
        <v>0</v>
      </c>
      <c r="M520" s="21">
        <v>0</v>
      </c>
      <c r="N520" s="21">
        <v>0</v>
      </c>
      <c r="O520" s="21">
        <v>0</v>
      </c>
      <c r="P520" s="21">
        <v>0</v>
      </c>
      <c r="Q520" s="21">
        <v>0</v>
      </c>
      <c r="R520" s="21">
        <v>0</v>
      </c>
      <c r="S520" s="21">
        <v>0</v>
      </c>
      <c r="T520" s="21">
        <v>0</v>
      </c>
      <c r="U520" s="21">
        <v>0</v>
      </c>
      <c r="V520" s="21">
        <v>0</v>
      </c>
      <c r="W520" s="21">
        <v>0</v>
      </c>
      <c r="X520" s="21">
        <v>0</v>
      </c>
      <c r="Y520" s="21">
        <v>0</v>
      </c>
      <c r="Z520" s="21">
        <v>0</v>
      </c>
      <c r="AA520" s="21">
        <v>0</v>
      </c>
      <c r="AB520" s="21">
        <v>0</v>
      </c>
      <c r="AC520" s="21">
        <v>10823.62</v>
      </c>
      <c r="AD520" s="21">
        <v>0</v>
      </c>
      <c r="AE520" s="21">
        <v>0</v>
      </c>
      <c r="AF520" s="24" t="s">
        <v>262</v>
      </c>
      <c r="AG520" s="24">
        <v>2020</v>
      </c>
      <c r="AH520" s="25">
        <v>2020</v>
      </c>
      <c r="BW520" s="49"/>
      <c r="CA520" s="12" t="e">
        <f t="shared" si="28"/>
        <v>#N/A</v>
      </c>
    </row>
    <row r="521" spans="1:79" ht="61.5" x14ac:dyDescent="0.85">
      <c r="A521" s="12">
        <v>1</v>
      </c>
      <c r="B521" s="45">
        <f>SUBTOTAL(103,$A$22:A521)</f>
        <v>442</v>
      </c>
      <c r="C521" s="15" t="s">
        <v>97</v>
      </c>
      <c r="D521" s="21">
        <v>76982.710000000006</v>
      </c>
      <c r="E521" s="21">
        <v>0</v>
      </c>
      <c r="F521" s="21">
        <v>0</v>
      </c>
      <c r="G521" s="21">
        <v>0</v>
      </c>
      <c r="H521" s="21">
        <v>0</v>
      </c>
      <c r="I521" s="21">
        <v>0</v>
      </c>
      <c r="J521" s="21">
        <v>0</v>
      </c>
      <c r="K521" s="52">
        <v>0</v>
      </c>
      <c r="L521" s="21">
        <v>0</v>
      </c>
      <c r="M521" s="21">
        <v>0</v>
      </c>
      <c r="N521" s="21">
        <v>0</v>
      </c>
      <c r="O521" s="21">
        <v>0</v>
      </c>
      <c r="P521" s="21">
        <v>0</v>
      </c>
      <c r="Q521" s="21">
        <v>0</v>
      </c>
      <c r="R521" s="21">
        <v>0</v>
      </c>
      <c r="S521" s="21">
        <v>0</v>
      </c>
      <c r="T521" s="21">
        <v>0</v>
      </c>
      <c r="U521" s="21">
        <v>0</v>
      </c>
      <c r="V521" s="21">
        <v>0</v>
      </c>
      <c r="W521" s="21">
        <v>0</v>
      </c>
      <c r="X521" s="21">
        <v>0</v>
      </c>
      <c r="Y521" s="21">
        <v>0</v>
      </c>
      <c r="Z521" s="21">
        <v>0</v>
      </c>
      <c r="AA521" s="21">
        <v>0</v>
      </c>
      <c r="AB521" s="21">
        <v>0</v>
      </c>
      <c r="AC521" s="21">
        <v>0</v>
      </c>
      <c r="AD521" s="21">
        <v>76982.710000000006</v>
      </c>
      <c r="AE521" s="21">
        <v>0</v>
      </c>
      <c r="AF521" s="24">
        <v>2020</v>
      </c>
      <c r="AG521" s="24" t="s">
        <v>262</v>
      </c>
      <c r="AH521" s="24" t="s">
        <v>262</v>
      </c>
      <c r="AT521" s="12" t="e">
        <f>VLOOKUP(C521,AW:AX,2,FALSE)</f>
        <v>#N/A</v>
      </c>
      <c r="BW521" s="49"/>
      <c r="CA521" s="12" t="e">
        <f t="shared" si="28"/>
        <v>#N/A</v>
      </c>
    </row>
    <row r="522" spans="1:79" ht="61.5" x14ac:dyDescent="0.85">
      <c r="B522" s="15" t="s">
        <v>825</v>
      </c>
      <c r="C522" s="257"/>
      <c r="D522" s="258">
        <v>5058199.54</v>
      </c>
      <c r="E522" s="21">
        <v>0</v>
      </c>
      <c r="F522" s="21">
        <v>0</v>
      </c>
      <c r="G522" s="21">
        <v>0</v>
      </c>
      <c r="H522" s="21">
        <v>0</v>
      </c>
      <c r="I522" s="21">
        <v>633864</v>
      </c>
      <c r="J522" s="21">
        <v>0</v>
      </c>
      <c r="K522" s="23">
        <v>0</v>
      </c>
      <c r="L522" s="21">
        <v>0</v>
      </c>
      <c r="M522" s="21">
        <v>1020.85</v>
      </c>
      <c r="N522" s="21">
        <v>4030135.1500000004</v>
      </c>
      <c r="O522" s="21">
        <v>0</v>
      </c>
      <c r="P522" s="21">
        <v>0</v>
      </c>
      <c r="Q522" s="21">
        <v>0</v>
      </c>
      <c r="R522" s="21">
        <v>0</v>
      </c>
      <c r="S522" s="21">
        <v>0</v>
      </c>
      <c r="T522" s="21">
        <v>0</v>
      </c>
      <c r="U522" s="21">
        <v>0</v>
      </c>
      <c r="V522" s="21">
        <v>0</v>
      </c>
      <c r="W522" s="21">
        <v>0</v>
      </c>
      <c r="X522" s="21">
        <v>0</v>
      </c>
      <c r="Y522" s="21">
        <v>0</v>
      </c>
      <c r="Z522" s="21">
        <v>0</v>
      </c>
      <c r="AA522" s="21">
        <v>0</v>
      </c>
      <c r="AB522" s="21">
        <v>0</v>
      </c>
      <c r="AC522" s="21">
        <v>49784.46</v>
      </c>
      <c r="AD522" s="21">
        <v>104415.93</v>
      </c>
      <c r="AE522" s="21">
        <v>240000</v>
      </c>
      <c r="AF522" s="50" t="s">
        <v>718</v>
      </c>
      <c r="AG522" s="50" t="s">
        <v>718</v>
      </c>
      <c r="AH522" s="64" t="s">
        <v>718</v>
      </c>
      <c r="AT522" s="12" t="e">
        <f>VLOOKUP(C522,AW:AX,2,FALSE)</f>
        <v>#N/A</v>
      </c>
      <c r="BV522" s="69" t="b">
        <f>D522=(E522+F522+G522+H522+I522+L522+N522+P522+R522+T522+U522+V522+AA522+AB522+AC522+AD522+AE522)</f>
        <v>1</v>
      </c>
      <c r="BW522" s="49">
        <v>7354613.0300000003</v>
      </c>
      <c r="BY522" s="49">
        <f>BW522-D522</f>
        <v>2296413.4900000002</v>
      </c>
      <c r="CA522" s="12" t="e">
        <f t="shared" si="28"/>
        <v>#N/A</v>
      </c>
    </row>
    <row r="523" spans="1:79" ht="61.5" x14ac:dyDescent="0.85">
      <c r="A523" s="12">
        <v>1</v>
      </c>
      <c r="B523" s="45">
        <f>SUBTOTAL(103,$A$22:A523)</f>
        <v>443</v>
      </c>
      <c r="C523" s="15" t="s">
        <v>181</v>
      </c>
      <c r="D523" s="21">
        <v>1255071.44</v>
      </c>
      <c r="E523" s="21">
        <v>0</v>
      </c>
      <c r="F523" s="21">
        <v>0</v>
      </c>
      <c r="G523" s="21">
        <v>0</v>
      </c>
      <c r="H523" s="21">
        <v>0</v>
      </c>
      <c r="I523" s="21">
        <v>0</v>
      </c>
      <c r="J523" s="21">
        <v>0</v>
      </c>
      <c r="K523" s="23">
        <v>0</v>
      </c>
      <c r="L523" s="21">
        <v>0</v>
      </c>
      <c r="M523" s="29">
        <v>172.5</v>
      </c>
      <c r="N523" s="29">
        <v>1203625.96</v>
      </c>
      <c r="O523" s="21">
        <v>0</v>
      </c>
      <c r="P523" s="21">
        <v>0</v>
      </c>
      <c r="Q523" s="21">
        <v>0</v>
      </c>
      <c r="R523" s="21">
        <v>0</v>
      </c>
      <c r="S523" s="21">
        <v>0</v>
      </c>
      <c r="T523" s="21">
        <v>0</v>
      </c>
      <c r="U523" s="21">
        <v>0</v>
      </c>
      <c r="V523" s="21">
        <v>0</v>
      </c>
      <c r="W523" s="21">
        <v>0</v>
      </c>
      <c r="X523" s="21">
        <v>0</v>
      </c>
      <c r="Y523" s="21">
        <v>0</v>
      </c>
      <c r="Z523" s="21">
        <v>0</v>
      </c>
      <c r="AA523" s="21">
        <v>0</v>
      </c>
      <c r="AB523" s="21">
        <v>0</v>
      </c>
      <c r="AC523" s="21">
        <v>15526.77</v>
      </c>
      <c r="AD523" s="29">
        <v>35918.71</v>
      </c>
      <c r="AE523" s="21">
        <v>0</v>
      </c>
      <c r="AF523" s="24">
        <v>2020</v>
      </c>
      <c r="AG523" s="24">
        <v>2020</v>
      </c>
      <c r="AH523" s="25">
        <v>2020</v>
      </c>
      <c r="AT523" s="12" t="e">
        <f>VLOOKUP(C523,AW:AX,2,FALSE)</f>
        <v>#N/A</v>
      </c>
      <c r="BW523" s="49"/>
      <c r="CA523" s="12">
        <f t="shared" si="28"/>
        <v>255.2</v>
      </c>
    </row>
    <row r="524" spans="1:79" ht="61.5" x14ac:dyDescent="0.85">
      <c r="A524" s="12">
        <v>1</v>
      </c>
      <c r="B524" s="45">
        <f>SUBTOTAL(103,$A$22:A524)</f>
        <v>444</v>
      </c>
      <c r="C524" s="15" t="s">
        <v>180</v>
      </c>
      <c r="D524" s="21">
        <v>68497.22</v>
      </c>
      <c r="E524" s="21">
        <v>0</v>
      </c>
      <c r="F524" s="21">
        <v>0</v>
      </c>
      <c r="G524" s="21">
        <v>0</v>
      </c>
      <c r="H524" s="21">
        <v>0</v>
      </c>
      <c r="I524" s="21">
        <v>0</v>
      </c>
      <c r="J524" s="21">
        <v>0</v>
      </c>
      <c r="K524" s="23">
        <v>0</v>
      </c>
      <c r="L524" s="21">
        <v>0</v>
      </c>
      <c r="M524" s="21">
        <v>0</v>
      </c>
      <c r="N524" s="21">
        <v>0</v>
      </c>
      <c r="O524" s="21">
        <v>0</v>
      </c>
      <c r="P524" s="21">
        <v>0</v>
      </c>
      <c r="Q524" s="21">
        <v>0</v>
      </c>
      <c r="R524" s="21">
        <v>0</v>
      </c>
      <c r="S524" s="21">
        <v>0</v>
      </c>
      <c r="T524" s="21">
        <v>0</v>
      </c>
      <c r="U524" s="21">
        <v>0</v>
      </c>
      <c r="V524" s="21">
        <v>0</v>
      </c>
      <c r="W524" s="21">
        <v>0</v>
      </c>
      <c r="X524" s="21">
        <v>0</v>
      </c>
      <c r="Y524" s="21">
        <v>0</v>
      </c>
      <c r="Z524" s="21">
        <v>0</v>
      </c>
      <c r="AA524" s="21">
        <v>0</v>
      </c>
      <c r="AB524" s="21">
        <v>0</v>
      </c>
      <c r="AC524" s="21">
        <v>0</v>
      </c>
      <c r="AD524" s="29">
        <v>68497.22</v>
      </c>
      <c r="AE524" s="21">
        <v>0</v>
      </c>
      <c r="AF524" s="24">
        <v>2020</v>
      </c>
      <c r="AG524" s="24" t="s">
        <v>262</v>
      </c>
      <c r="AH524" s="24" t="s">
        <v>262</v>
      </c>
      <c r="AT524" s="12" t="e">
        <f>VLOOKUP(C524,AW:AX,2,FALSE)</f>
        <v>#N/A</v>
      </c>
      <c r="BW524" s="49"/>
      <c r="CA524" s="12" t="e">
        <f t="shared" si="28"/>
        <v>#N/A</v>
      </c>
    </row>
    <row r="525" spans="1:79" ht="61.5" x14ac:dyDescent="0.85">
      <c r="A525" s="12">
        <v>1</v>
      </c>
      <c r="B525" s="45">
        <f>SUBTOTAL(103,$A$22:A525)</f>
        <v>445</v>
      </c>
      <c r="C525" s="15" t="s">
        <v>1223</v>
      </c>
      <c r="D525" s="21">
        <v>1767372.2100000002</v>
      </c>
      <c r="E525" s="21">
        <v>0</v>
      </c>
      <c r="F525" s="21">
        <v>0</v>
      </c>
      <c r="G525" s="21">
        <v>0</v>
      </c>
      <c r="H525" s="21">
        <v>0</v>
      </c>
      <c r="I525" s="21">
        <v>0</v>
      </c>
      <c r="J525" s="21">
        <v>0</v>
      </c>
      <c r="K525" s="23">
        <v>0</v>
      </c>
      <c r="L525" s="21">
        <v>0</v>
      </c>
      <c r="M525" s="29">
        <v>440.35</v>
      </c>
      <c r="N525" s="29">
        <v>1631223.1</v>
      </c>
      <c r="O525" s="21">
        <v>0</v>
      </c>
      <c r="P525" s="21">
        <v>0</v>
      </c>
      <c r="Q525" s="21">
        <v>0</v>
      </c>
      <c r="R525" s="21">
        <v>0</v>
      </c>
      <c r="S525" s="21">
        <v>0</v>
      </c>
      <c r="T525" s="21">
        <v>0</v>
      </c>
      <c r="U525" s="21">
        <v>0</v>
      </c>
      <c r="V525" s="21">
        <v>0</v>
      </c>
      <c r="W525" s="21">
        <v>0</v>
      </c>
      <c r="X525" s="21">
        <v>0</v>
      </c>
      <c r="Y525" s="21">
        <v>0</v>
      </c>
      <c r="Z525" s="21">
        <v>0</v>
      </c>
      <c r="AA525" s="21">
        <v>0</v>
      </c>
      <c r="AB525" s="21">
        <v>0</v>
      </c>
      <c r="AC525" s="29">
        <v>16149.11</v>
      </c>
      <c r="AD525" s="21">
        <v>0</v>
      </c>
      <c r="AE525" s="21">
        <v>120000</v>
      </c>
      <c r="AF525" s="24" t="s">
        <v>262</v>
      </c>
      <c r="AG525" s="24">
        <v>2020</v>
      </c>
      <c r="AH525" s="25">
        <v>2020</v>
      </c>
      <c r="BW525" s="49"/>
      <c r="CA525" s="12">
        <f t="shared" si="28"/>
        <v>437.4</v>
      </c>
    </row>
    <row r="526" spans="1:79" ht="61.5" x14ac:dyDescent="0.85">
      <c r="A526" s="12">
        <v>1</v>
      </c>
      <c r="B526" s="45">
        <f>SUBTOTAL(103,$A$22:A526)</f>
        <v>446</v>
      </c>
      <c r="C526" s="15" t="s">
        <v>1224</v>
      </c>
      <c r="D526" s="21">
        <v>1327119.4200000002</v>
      </c>
      <c r="E526" s="21">
        <v>0</v>
      </c>
      <c r="F526" s="21">
        <v>0</v>
      </c>
      <c r="G526" s="21">
        <v>0</v>
      </c>
      <c r="H526" s="21">
        <v>0</v>
      </c>
      <c r="I526" s="21">
        <v>0</v>
      </c>
      <c r="J526" s="21">
        <v>0</v>
      </c>
      <c r="K526" s="23">
        <v>0</v>
      </c>
      <c r="L526" s="21">
        <v>0</v>
      </c>
      <c r="M526" s="29">
        <v>408</v>
      </c>
      <c r="N526" s="29">
        <v>1195286.0900000001</v>
      </c>
      <c r="O526" s="21">
        <v>0</v>
      </c>
      <c r="P526" s="21">
        <v>0</v>
      </c>
      <c r="Q526" s="21">
        <v>0</v>
      </c>
      <c r="R526" s="21">
        <v>0</v>
      </c>
      <c r="S526" s="21">
        <v>0</v>
      </c>
      <c r="T526" s="21">
        <v>0</v>
      </c>
      <c r="U526" s="21">
        <v>0</v>
      </c>
      <c r="V526" s="21">
        <v>0</v>
      </c>
      <c r="W526" s="21">
        <v>0</v>
      </c>
      <c r="X526" s="21">
        <v>0</v>
      </c>
      <c r="Y526" s="21">
        <v>0</v>
      </c>
      <c r="Z526" s="21">
        <v>0</v>
      </c>
      <c r="AA526" s="21">
        <v>0</v>
      </c>
      <c r="AB526" s="21">
        <v>0</v>
      </c>
      <c r="AC526" s="104">
        <v>11833.33</v>
      </c>
      <c r="AD526" s="21">
        <v>0</v>
      </c>
      <c r="AE526" s="21">
        <v>120000</v>
      </c>
      <c r="AF526" s="24" t="s">
        <v>262</v>
      </c>
      <c r="AG526" s="24">
        <v>2020</v>
      </c>
      <c r="AH526" s="25">
        <v>2020</v>
      </c>
      <c r="BW526" s="49"/>
      <c r="CA526" s="12">
        <f t="shared" si="28"/>
        <v>408</v>
      </c>
    </row>
    <row r="527" spans="1:79" ht="61.5" x14ac:dyDescent="0.85">
      <c r="A527" s="12">
        <v>1</v>
      </c>
      <c r="B527" s="45">
        <f>SUBTOTAL(103,$A$22:A527)</f>
        <v>447</v>
      </c>
      <c r="C527" s="15" t="s">
        <v>1225</v>
      </c>
      <c r="D527" s="21">
        <v>640139.25</v>
      </c>
      <c r="E527" s="21">
        <v>0</v>
      </c>
      <c r="F527" s="21">
        <v>0</v>
      </c>
      <c r="G527" s="21">
        <v>0</v>
      </c>
      <c r="H527" s="21">
        <v>0</v>
      </c>
      <c r="I527" s="254">
        <v>633864</v>
      </c>
      <c r="J527" s="21">
        <v>0</v>
      </c>
      <c r="K527" s="23">
        <v>0</v>
      </c>
      <c r="L527" s="21">
        <v>0</v>
      </c>
      <c r="M527" s="21">
        <v>0</v>
      </c>
      <c r="N527" s="21">
        <v>0</v>
      </c>
      <c r="O527" s="21">
        <v>0</v>
      </c>
      <c r="P527" s="21">
        <v>0</v>
      </c>
      <c r="Q527" s="21">
        <v>0</v>
      </c>
      <c r="R527" s="21">
        <v>0</v>
      </c>
      <c r="S527" s="21">
        <v>0</v>
      </c>
      <c r="T527" s="21">
        <v>0</v>
      </c>
      <c r="U527" s="21">
        <v>0</v>
      </c>
      <c r="V527" s="21">
        <v>0</v>
      </c>
      <c r="W527" s="21">
        <v>0</v>
      </c>
      <c r="X527" s="21">
        <v>0</v>
      </c>
      <c r="Y527" s="21">
        <v>0</v>
      </c>
      <c r="Z527" s="21">
        <v>0</v>
      </c>
      <c r="AA527" s="21">
        <v>0</v>
      </c>
      <c r="AB527" s="21">
        <v>0</v>
      </c>
      <c r="AC527" s="254">
        <v>6275.25</v>
      </c>
      <c r="AD527" s="21">
        <v>0</v>
      </c>
      <c r="AE527" s="21">
        <v>0</v>
      </c>
      <c r="AF527" s="24" t="s">
        <v>262</v>
      </c>
      <c r="AG527" s="24">
        <v>2020</v>
      </c>
      <c r="AH527" s="25">
        <v>2020</v>
      </c>
      <c r="BW527" s="49"/>
      <c r="CA527" s="12" t="e">
        <f t="shared" si="28"/>
        <v>#N/A</v>
      </c>
    </row>
    <row r="528" spans="1:79" ht="61.5" x14ac:dyDescent="0.85">
      <c r="B528" s="15" t="s">
        <v>826</v>
      </c>
      <c r="C528" s="15"/>
      <c r="D528" s="258">
        <v>3982171.62</v>
      </c>
      <c r="E528" s="21">
        <v>0</v>
      </c>
      <c r="F528" s="21">
        <v>0</v>
      </c>
      <c r="G528" s="21">
        <v>0</v>
      </c>
      <c r="H528" s="21">
        <v>0</v>
      </c>
      <c r="I528" s="21">
        <v>0</v>
      </c>
      <c r="J528" s="21">
        <v>0</v>
      </c>
      <c r="K528" s="23">
        <v>0</v>
      </c>
      <c r="L528" s="21">
        <v>0</v>
      </c>
      <c r="M528" s="21">
        <v>1024.72</v>
      </c>
      <c r="N528" s="21">
        <v>3826730.34</v>
      </c>
      <c r="O528" s="21">
        <v>0</v>
      </c>
      <c r="P528" s="21">
        <v>0</v>
      </c>
      <c r="Q528" s="21">
        <v>0</v>
      </c>
      <c r="R528" s="21">
        <v>0</v>
      </c>
      <c r="S528" s="21">
        <v>0</v>
      </c>
      <c r="T528" s="21">
        <v>0</v>
      </c>
      <c r="U528" s="21">
        <v>0</v>
      </c>
      <c r="V528" s="21">
        <v>0</v>
      </c>
      <c r="W528" s="21">
        <v>0</v>
      </c>
      <c r="X528" s="21">
        <v>0</v>
      </c>
      <c r="Y528" s="21">
        <v>0</v>
      </c>
      <c r="Z528" s="21">
        <v>0</v>
      </c>
      <c r="AA528" s="21">
        <v>0</v>
      </c>
      <c r="AB528" s="21">
        <v>0</v>
      </c>
      <c r="AC528" s="21">
        <v>49364.83</v>
      </c>
      <c r="AD528" s="21">
        <v>106076.45</v>
      </c>
      <c r="AE528" s="21">
        <v>0</v>
      </c>
      <c r="AF528" s="50" t="s">
        <v>718</v>
      </c>
      <c r="AG528" s="50" t="s">
        <v>718</v>
      </c>
      <c r="AH528" s="64" t="s">
        <v>718</v>
      </c>
      <c r="AT528" s="12" t="e">
        <f>VLOOKUP(C528,AW:AX,2,FALSE)</f>
        <v>#N/A</v>
      </c>
      <c r="BV528" s="69" t="b">
        <f>D528=(E528+F528+G528+H528+I528+L528+N528+P528+R528+T528+U528+V528+AA528+AB528+AC528+AD528+AE528)</f>
        <v>1</v>
      </c>
      <c r="BW528" s="49">
        <v>5403513.4500000002</v>
      </c>
      <c r="BY528" s="49">
        <f>BW528-D528</f>
        <v>1421341.83</v>
      </c>
      <c r="CA528" s="12" t="e">
        <f t="shared" si="28"/>
        <v>#N/A</v>
      </c>
    </row>
    <row r="529" spans="1:79" ht="61.5" x14ac:dyDescent="0.85">
      <c r="A529" s="12">
        <v>1</v>
      </c>
      <c r="B529" s="45">
        <f>SUBTOTAL(103,$A$22:A529)</f>
        <v>448</v>
      </c>
      <c r="C529" s="15" t="s">
        <v>184</v>
      </c>
      <c r="D529" s="21">
        <v>3982171.62</v>
      </c>
      <c r="E529" s="21">
        <v>0</v>
      </c>
      <c r="F529" s="21">
        <v>0</v>
      </c>
      <c r="G529" s="21">
        <v>0</v>
      </c>
      <c r="H529" s="21">
        <v>0</v>
      </c>
      <c r="I529" s="21">
        <v>0</v>
      </c>
      <c r="J529" s="21">
        <v>0</v>
      </c>
      <c r="K529" s="23">
        <v>0</v>
      </c>
      <c r="L529" s="21">
        <v>0</v>
      </c>
      <c r="M529" s="29">
        <v>1024.72</v>
      </c>
      <c r="N529" s="29">
        <v>3826730.34</v>
      </c>
      <c r="O529" s="21">
        <v>0</v>
      </c>
      <c r="P529" s="21">
        <v>0</v>
      </c>
      <c r="Q529" s="21">
        <v>0</v>
      </c>
      <c r="R529" s="21">
        <v>0</v>
      </c>
      <c r="S529" s="21">
        <v>0</v>
      </c>
      <c r="T529" s="21">
        <v>0</v>
      </c>
      <c r="U529" s="21">
        <v>0</v>
      </c>
      <c r="V529" s="21">
        <v>0</v>
      </c>
      <c r="W529" s="21">
        <v>0</v>
      </c>
      <c r="X529" s="21">
        <v>0</v>
      </c>
      <c r="Y529" s="21">
        <v>0</v>
      </c>
      <c r="Z529" s="21">
        <v>0</v>
      </c>
      <c r="AA529" s="21">
        <v>0</v>
      </c>
      <c r="AB529" s="21">
        <v>0</v>
      </c>
      <c r="AC529" s="29">
        <v>49364.83</v>
      </c>
      <c r="AD529" s="29">
        <v>106076.45</v>
      </c>
      <c r="AE529" s="21">
        <v>0</v>
      </c>
      <c r="AF529" s="24">
        <v>2020</v>
      </c>
      <c r="AG529" s="24">
        <v>2020</v>
      </c>
      <c r="AH529" s="25">
        <v>2020</v>
      </c>
      <c r="AT529" s="12" t="e">
        <f>VLOOKUP(C529,AW:AX,2,FALSE)</f>
        <v>#N/A</v>
      </c>
      <c r="BW529" s="49"/>
      <c r="CA529" s="12">
        <f t="shared" si="28"/>
        <v>1028.5999999999999</v>
      </c>
    </row>
    <row r="530" spans="1:79" ht="61.5" x14ac:dyDescent="0.85">
      <c r="B530" s="15" t="s">
        <v>827</v>
      </c>
      <c r="C530" s="15"/>
      <c r="D530" s="258">
        <v>8046011.1599999992</v>
      </c>
      <c r="E530" s="21">
        <v>0</v>
      </c>
      <c r="F530" s="21">
        <v>0</v>
      </c>
      <c r="G530" s="21">
        <v>0</v>
      </c>
      <c r="H530" s="21">
        <v>0</v>
      </c>
      <c r="I530" s="21">
        <v>0</v>
      </c>
      <c r="J530" s="21">
        <v>0</v>
      </c>
      <c r="K530" s="23">
        <v>0</v>
      </c>
      <c r="L530" s="21">
        <v>0</v>
      </c>
      <c r="M530" s="21">
        <v>616.86</v>
      </c>
      <c r="N530" s="21">
        <v>2614299.75</v>
      </c>
      <c r="O530" s="21">
        <v>0</v>
      </c>
      <c r="P530" s="21">
        <v>0</v>
      </c>
      <c r="Q530" s="21">
        <v>2869</v>
      </c>
      <c r="R530" s="21">
        <v>5415331.7699999996</v>
      </c>
      <c r="S530" s="21">
        <v>0</v>
      </c>
      <c r="T530" s="21">
        <v>0</v>
      </c>
      <c r="U530" s="21">
        <v>0</v>
      </c>
      <c r="V530" s="21">
        <v>0</v>
      </c>
      <c r="W530" s="21">
        <v>0</v>
      </c>
      <c r="X530" s="21">
        <v>0</v>
      </c>
      <c r="Y530" s="21">
        <v>0</v>
      </c>
      <c r="Z530" s="21">
        <v>0</v>
      </c>
      <c r="AA530" s="21">
        <v>0</v>
      </c>
      <c r="AB530" s="21">
        <v>0</v>
      </c>
      <c r="AC530" s="21">
        <v>16379.64</v>
      </c>
      <c r="AD530" s="21">
        <v>0</v>
      </c>
      <c r="AE530" s="21">
        <v>0</v>
      </c>
      <c r="AF530" s="50" t="s">
        <v>718</v>
      </c>
      <c r="AG530" s="50" t="s">
        <v>718</v>
      </c>
      <c r="AH530" s="64" t="s">
        <v>718</v>
      </c>
      <c r="AT530" s="12" t="e">
        <f>VLOOKUP(C530,AW:AX,2,FALSE)</f>
        <v>#N/A</v>
      </c>
      <c r="BV530" s="69" t="b">
        <f>D530=(E530+F530+G530+H530+I530+L530+N530+P530+R530+T530+U530+V530+AA530+AB530+AC530+AD530+AE530)</f>
        <v>1</v>
      </c>
      <c r="BW530" s="49">
        <v>8957085.8399999999</v>
      </c>
      <c r="BY530" s="49">
        <f>BW530-D530</f>
        <v>911074.68000000063</v>
      </c>
      <c r="CA530" s="12" t="e">
        <f t="shared" si="28"/>
        <v>#N/A</v>
      </c>
    </row>
    <row r="531" spans="1:79" ht="61.5" x14ac:dyDescent="0.85">
      <c r="A531" s="12">
        <v>1</v>
      </c>
      <c r="B531" s="45">
        <f>SUBTOTAL(103,$A$22:A531)</f>
        <v>449</v>
      </c>
      <c r="C531" s="15" t="s">
        <v>183</v>
      </c>
      <c r="D531" s="21">
        <v>2614299.75</v>
      </c>
      <c r="E531" s="21">
        <v>0</v>
      </c>
      <c r="F531" s="21">
        <v>0</v>
      </c>
      <c r="G531" s="21">
        <v>0</v>
      </c>
      <c r="H531" s="21">
        <v>0</v>
      </c>
      <c r="I531" s="21">
        <v>0</v>
      </c>
      <c r="J531" s="21">
        <v>0</v>
      </c>
      <c r="K531" s="23">
        <v>0</v>
      </c>
      <c r="L531" s="21">
        <v>0</v>
      </c>
      <c r="M531" s="29">
        <v>616.86</v>
      </c>
      <c r="N531" s="29">
        <v>2614299.75</v>
      </c>
      <c r="O531" s="21">
        <v>0</v>
      </c>
      <c r="P531" s="21">
        <v>0</v>
      </c>
      <c r="Q531" s="21">
        <v>0</v>
      </c>
      <c r="R531" s="21">
        <v>0</v>
      </c>
      <c r="S531" s="21">
        <v>0</v>
      </c>
      <c r="T531" s="21">
        <v>0</v>
      </c>
      <c r="U531" s="21">
        <v>0</v>
      </c>
      <c r="V531" s="21">
        <v>0</v>
      </c>
      <c r="W531" s="21">
        <v>0</v>
      </c>
      <c r="X531" s="21">
        <v>0</v>
      </c>
      <c r="Y531" s="21">
        <v>0</v>
      </c>
      <c r="Z531" s="21">
        <v>0</v>
      </c>
      <c r="AA531" s="21">
        <v>0</v>
      </c>
      <c r="AB531" s="21">
        <v>0</v>
      </c>
      <c r="AC531" s="21">
        <v>0</v>
      </c>
      <c r="AD531" s="21">
        <v>0</v>
      </c>
      <c r="AE531" s="21">
        <v>0</v>
      </c>
      <c r="AF531" s="24" t="s">
        <v>262</v>
      </c>
      <c r="AG531" s="24">
        <v>2020</v>
      </c>
      <c r="AH531" s="25" t="s">
        <v>262</v>
      </c>
      <c r="AT531" s="12" t="e">
        <f>VLOOKUP(C531,AW:AX,2,FALSE)</f>
        <v>#N/A</v>
      </c>
      <c r="BW531" s="49"/>
      <c r="CA531" s="12" t="e">
        <f t="shared" si="28"/>
        <v>#N/A</v>
      </c>
    </row>
    <row r="532" spans="1:79" ht="61.5" x14ac:dyDescent="0.85">
      <c r="A532" s="12">
        <v>1</v>
      </c>
      <c r="B532" s="45">
        <f>SUBTOTAL(103,$A$22:A532)</f>
        <v>450</v>
      </c>
      <c r="C532" s="15" t="s">
        <v>1496</v>
      </c>
      <c r="D532" s="21">
        <v>5431711.4099999992</v>
      </c>
      <c r="E532" s="21">
        <v>0</v>
      </c>
      <c r="F532" s="21">
        <v>0</v>
      </c>
      <c r="G532" s="21">
        <v>0</v>
      </c>
      <c r="H532" s="21">
        <v>0</v>
      </c>
      <c r="I532" s="21">
        <v>0</v>
      </c>
      <c r="J532" s="21">
        <v>0</v>
      </c>
      <c r="K532" s="23">
        <v>0</v>
      </c>
      <c r="L532" s="21">
        <v>0</v>
      </c>
      <c r="M532" s="21">
        <v>0</v>
      </c>
      <c r="N532" s="21">
        <v>0</v>
      </c>
      <c r="O532" s="21">
        <v>0</v>
      </c>
      <c r="P532" s="21">
        <v>0</v>
      </c>
      <c r="Q532" s="29">
        <v>2869</v>
      </c>
      <c r="R532" s="29">
        <v>5415331.7699999996</v>
      </c>
      <c r="S532" s="21">
        <v>0</v>
      </c>
      <c r="T532" s="21">
        <v>0</v>
      </c>
      <c r="U532" s="21">
        <v>0</v>
      </c>
      <c r="V532" s="21">
        <v>0</v>
      </c>
      <c r="W532" s="21">
        <v>0</v>
      </c>
      <c r="X532" s="21">
        <v>0</v>
      </c>
      <c r="Y532" s="21">
        <v>0</v>
      </c>
      <c r="Z532" s="21">
        <v>0</v>
      </c>
      <c r="AA532" s="21">
        <v>0</v>
      </c>
      <c r="AB532" s="21">
        <v>0</v>
      </c>
      <c r="AC532" s="104">
        <v>16379.64</v>
      </c>
      <c r="AD532" s="21">
        <v>0</v>
      </c>
      <c r="AE532" s="21">
        <v>0</v>
      </c>
      <c r="AF532" s="24" t="s">
        <v>262</v>
      </c>
      <c r="AG532" s="24">
        <v>2020</v>
      </c>
      <c r="AH532" s="25">
        <v>2020</v>
      </c>
      <c r="BW532" s="49"/>
      <c r="CA532" s="12" t="e">
        <f t="shared" si="28"/>
        <v>#N/A</v>
      </c>
    </row>
    <row r="533" spans="1:79" ht="61.5" x14ac:dyDescent="0.85">
      <c r="B533" s="15" t="s">
        <v>828</v>
      </c>
      <c r="C533" s="15"/>
      <c r="D533" s="258">
        <v>1241065.97</v>
      </c>
      <c r="E533" s="21">
        <v>0</v>
      </c>
      <c r="F533" s="21">
        <v>0</v>
      </c>
      <c r="G533" s="21">
        <v>0</v>
      </c>
      <c r="H533" s="21">
        <v>0</v>
      </c>
      <c r="I533" s="21">
        <v>0</v>
      </c>
      <c r="J533" s="21">
        <v>0</v>
      </c>
      <c r="K533" s="23">
        <v>0</v>
      </c>
      <c r="L533" s="21">
        <v>0</v>
      </c>
      <c r="M533" s="21">
        <v>362</v>
      </c>
      <c r="N533" s="21">
        <v>1182710.79</v>
      </c>
      <c r="O533" s="21">
        <v>0</v>
      </c>
      <c r="P533" s="21">
        <v>0</v>
      </c>
      <c r="Q533" s="21">
        <v>0</v>
      </c>
      <c r="R533" s="21">
        <v>0</v>
      </c>
      <c r="S533" s="21">
        <v>0</v>
      </c>
      <c r="T533" s="21">
        <v>0</v>
      </c>
      <c r="U533" s="21">
        <v>0</v>
      </c>
      <c r="V533" s="21">
        <v>0</v>
      </c>
      <c r="W533" s="21">
        <v>0</v>
      </c>
      <c r="X533" s="21">
        <v>0</v>
      </c>
      <c r="Y533" s="21">
        <v>0</v>
      </c>
      <c r="Z533" s="21">
        <v>0</v>
      </c>
      <c r="AA533" s="21">
        <v>0</v>
      </c>
      <c r="AB533" s="21">
        <v>0</v>
      </c>
      <c r="AC533" s="21">
        <v>15256.97</v>
      </c>
      <c r="AD533" s="21">
        <v>43098.21</v>
      </c>
      <c r="AE533" s="21">
        <v>0</v>
      </c>
      <c r="AF533" s="50" t="s">
        <v>718</v>
      </c>
      <c r="AG533" s="50" t="s">
        <v>718</v>
      </c>
      <c r="AH533" s="64" t="s">
        <v>718</v>
      </c>
      <c r="AT533" s="12" t="e">
        <f>VLOOKUP(C533,AW:AX,2,FALSE)</f>
        <v>#N/A</v>
      </c>
      <c r="BV533" s="69" t="b">
        <f>D533=(E533+F533+G533+H533+I533+L533+N533+P533+R533+T533+U533+V533+AA533+AB533+AC533+AD533+AE533)</f>
        <v>1</v>
      </c>
      <c r="BW533" s="49">
        <v>2733218.92</v>
      </c>
      <c r="BY533" s="49">
        <f>BW533-D533</f>
        <v>1492152.95</v>
      </c>
      <c r="CA533" s="12" t="e">
        <f t="shared" si="28"/>
        <v>#N/A</v>
      </c>
    </row>
    <row r="534" spans="1:79" ht="61.5" x14ac:dyDescent="0.85">
      <c r="A534" s="12">
        <v>1</v>
      </c>
      <c r="B534" s="45">
        <f>SUBTOTAL(103,$A$22:A534)</f>
        <v>451</v>
      </c>
      <c r="C534" s="15" t="s">
        <v>182</v>
      </c>
      <c r="D534" s="21">
        <v>1241065.97</v>
      </c>
      <c r="E534" s="21">
        <v>0</v>
      </c>
      <c r="F534" s="21">
        <v>0</v>
      </c>
      <c r="G534" s="21">
        <v>0</v>
      </c>
      <c r="H534" s="21">
        <v>0</v>
      </c>
      <c r="I534" s="21">
        <v>0</v>
      </c>
      <c r="J534" s="21">
        <v>0</v>
      </c>
      <c r="K534" s="23">
        <v>0</v>
      </c>
      <c r="L534" s="21">
        <v>0</v>
      </c>
      <c r="M534" s="29">
        <v>362</v>
      </c>
      <c r="N534" s="29">
        <v>1182710.79</v>
      </c>
      <c r="O534" s="21">
        <v>0</v>
      </c>
      <c r="P534" s="21">
        <v>0</v>
      </c>
      <c r="Q534" s="21">
        <v>0</v>
      </c>
      <c r="R534" s="21">
        <v>0</v>
      </c>
      <c r="S534" s="21">
        <v>0</v>
      </c>
      <c r="T534" s="21">
        <v>0</v>
      </c>
      <c r="U534" s="21">
        <v>0</v>
      </c>
      <c r="V534" s="21">
        <v>0</v>
      </c>
      <c r="W534" s="21">
        <v>0</v>
      </c>
      <c r="X534" s="21">
        <v>0</v>
      </c>
      <c r="Y534" s="21">
        <v>0</v>
      </c>
      <c r="Z534" s="21">
        <v>0</v>
      </c>
      <c r="AA534" s="21">
        <v>0</v>
      </c>
      <c r="AB534" s="21">
        <v>0</v>
      </c>
      <c r="AC534" s="29">
        <v>15256.97</v>
      </c>
      <c r="AD534" s="29">
        <v>43098.21</v>
      </c>
      <c r="AE534" s="21">
        <v>0</v>
      </c>
      <c r="AF534" s="24">
        <v>2020</v>
      </c>
      <c r="AG534" s="24">
        <v>2020</v>
      </c>
      <c r="AH534" s="25">
        <v>2020</v>
      </c>
      <c r="AT534" s="12" t="e">
        <f>VLOOKUP(C534,AW:AX,2,FALSE)</f>
        <v>#N/A</v>
      </c>
      <c r="BW534" s="49"/>
      <c r="CA534" s="12">
        <f t="shared" si="28"/>
        <v>378</v>
      </c>
    </row>
    <row r="535" spans="1:79" ht="61.5" x14ac:dyDescent="0.85">
      <c r="B535" s="15" t="s">
        <v>829</v>
      </c>
      <c r="C535" s="257"/>
      <c r="D535" s="258">
        <v>9190793.5899999999</v>
      </c>
      <c r="E535" s="21">
        <v>0</v>
      </c>
      <c r="F535" s="21">
        <v>0</v>
      </c>
      <c r="G535" s="21">
        <v>4555695.3099999996</v>
      </c>
      <c r="H535" s="21">
        <v>0</v>
      </c>
      <c r="I535" s="21">
        <v>0</v>
      </c>
      <c r="J535" s="21">
        <v>0</v>
      </c>
      <c r="K535" s="23">
        <v>0</v>
      </c>
      <c r="L535" s="21">
        <v>0</v>
      </c>
      <c r="M535" s="21">
        <v>1055.47</v>
      </c>
      <c r="N535" s="21">
        <v>4084839.45</v>
      </c>
      <c r="O535" s="21">
        <v>0</v>
      </c>
      <c r="P535" s="21">
        <v>0</v>
      </c>
      <c r="Q535" s="21">
        <v>0</v>
      </c>
      <c r="R535" s="21">
        <v>0</v>
      </c>
      <c r="S535" s="21">
        <v>0</v>
      </c>
      <c r="T535" s="21">
        <v>0</v>
      </c>
      <c r="U535" s="21">
        <v>0</v>
      </c>
      <c r="V535" s="21">
        <v>0</v>
      </c>
      <c r="W535" s="21">
        <v>0</v>
      </c>
      <c r="X535" s="21">
        <v>0</v>
      </c>
      <c r="Y535" s="21">
        <v>0</v>
      </c>
      <c r="Z535" s="21">
        <v>0</v>
      </c>
      <c r="AA535" s="21">
        <v>0</v>
      </c>
      <c r="AB535" s="21">
        <v>0</v>
      </c>
      <c r="AC535" s="21">
        <v>125283.63</v>
      </c>
      <c r="AD535" s="21">
        <v>424975.2</v>
      </c>
      <c r="AE535" s="21">
        <v>0</v>
      </c>
      <c r="AF535" s="50" t="s">
        <v>718</v>
      </c>
      <c r="AG535" s="50" t="s">
        <v>718</v>
      </c>
      <c r="AH535" s="64" t="s">
        <v>718</v>
      </c>
      <c r="AT535" s="12" t="e">
        <f>VLOOKUP(C535,AW:AX,2,FALSE)</f>
        <v>#N/A</v>
      </c>
      <c r="BV535" s="69" t="b">
        <f>D535=(E535+F535+G535+H535+I535+L535+N535+P535+R535+T535+U535+V535+AA535+AB535+AC535+AD535+AE535)</f>
        <v>1</v>
      </c>
      <c r="BW535" s="49">
        <v>18660147.93</v>
      </c>
      <c r="BY535" s="49">
        <f>BW535-D535</f>
        <v>9469354.3399999999</v>
      </c>
      <c r="CA535" s="12" t="e">
        <f t="shared" si="28"/>
        <v>#N/A</v>
      </c>
    </row>
    <row r="536" spans="1:79" ht="61.5" x14ac:dyDescent="0.85">
      <c r="A536" s="12">
        <v>1</v>
      </c>
      <c r="B536" s="45">
        <f>SUBTOTAL(103,$A$22:A536)</f>
        <v>452</v>
      </c>
      <c r="C536" s="15" t="s">
        <v>210</v>
      </c>
      <c r="D536" s="21">
        <v>4272931.8100000005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0</v>
      </c>
      <c r="K536" s="23">
        <v>0</v>
      </c>
      <c r="L536" s="21">
        <v>0</v>
      </c>
      <c r="M536" s="29">
        <v>1055.47</v>
      </c>
      <c r="N536" s="29">
        <v>4084839.45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0</v>
      </c>
      <c r="Y536" s="21">
        <v>0</v>
      </c>
      <c r="Z536" s="21">
        <v>0</v>
      </c>
      <c r="AA536" s="21">
        <v>0</v>
      </c>
      <c r="AB536" s="21">
        <v>0</v>
      </c>
      <c r="AC536" s="21">
        <v>57289.87</v>
      </c>
      <c r="AD536" s="29">
        <v>130802.49</v>
      </c>
      <c r="AE536" s="21">
        <v>0</v>
      </c>
      <c r="AF536" s="24">
        <v>2020</v>
      </c>
      <c r="AG536" s="24">
        <v>2020</v>
      </c>
      <c r="AH536" s="25">
        <v>2020</v>
      </c>
      <c r="AT536" s="12" t="e">
        <f>VLOOKUP(C536,AW:AX,2,FALSE)</f>
        <v>#N/A</v>
      </c>
      <c r="BW536" s="49"/>
      <c r="CA536" s="12">
        <f t="shared" si="28"/>
        <v>1057.07</v>
      </c>
    </row>
    <row r="537" spans="1:79" ht="61.5" x14ac:dyDescent="0.85">
      <c r="A537" s="12">
        <v>1</v>
      </c>
      <c r="B537" s="45">
        <f>SUBTOTAL(103,$A$22:A537)</f>
        <v>453</v>
      </c>
      <c r="C537" s="15" t="s">
        <v>1227</v>
      </c>
      <c r="D537" s="21">
        <v>2514865.17</v>
      </c>
      <c r="E537" s="21">
        <v>0</v>
      </c>
      <c r="F537" s="21">
        <v>0</v>
      </c>
      <c r="G537" s="29">
        <v>2477882.77</v>
      </c>
      <c r="H537" s="21">
        <v>0</v>
      </c>
      <c r="I537" s="21">
        <v>0</v>
      </c>
      <c r="J537" s="21">
        <v>0</v>
      </c>
      <c r="K537" s="23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  <c r="V537" s="21">
        <v>0</v>
      </c>
      <c r="W537" s="21">
        <v>0</v>
      </c>
      <c r="X537" s="21">
        <v>0</v>
      </c>
      <c r="Y537" s="21">
        <v>0</v>
      </c>
      <c r="Z537" s="21">
        <v>0</v>
      </c>
      <c r="AA537" s="21">
        <v>0</v>
      </c>
      <c r="AB537" s="21">
        <v>0</v>
      </c>
      <c r="AC537" s="21">
        <v>36982.400000000001</v>
      </c>
      <c r="AD537" s="21">
        <v>0</v>
      </c>
      <c r="AE537" s="21">
        <v>0</v>
      </c>
      <c r="AF537" s="24" t="s">
        <v>262</v>
      </c>
      <c r="AG537" s="24">
        <v>2020</v>
      </c>
      <c r="AH537" s="25">
        <v>2020</v>
      </c>
      <c r="BW537" s="49"/>
      <c r="CA537" s="12" t="e">
        <f t="shared" si="28"/>
        <v>#N/A</v>
      </c>
    </row>
    <row r="538" spans="1:79" ht="61.5" x14ac:dyDescent="0.85">
      <c r="A538" s="12">
        <v>1</v>
      </c>
      <c r="B538" s="45">
        <f>SUBTOTAL(103,$A$22:A538)</f>
        <v>454</v>
      </c>
      <c r="C538" s="15" t="s">
        <v>1228</v>
      </c>
      <c r="D538" s="21">
        <v>229212.26</v>
      </c>
      <c r="E538" s="21">
        <v>0</v>
      </c>
      <c r="F538" s="21">
        <v>0</v>
      </c>
      <c r="G538" s="29">
        <v>225841.57</v>
      </c>
      <c r="H538" s="21">
        <v>0</v>
      </c>
      <c r="I538" s="21">
        <v>0</v>
      </c>
      <c r="J538" s="21">
        <v>0</v>
      </c>
      <c r="K538" s="23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  <c r="V538" s="21">
        <v>0</v>
      </c>
      <c r="W538" s="21">
        <v>0</v>
      </c>
      <c r="X538" s="21">
        <v>0</v>
      </c>
      <c r="Y538" s="21">
        <v>0</v>
      </c>
      <c r="Z538" s="21">
        <v>0</v>
      </c>
      <c r="AA538" s="21">
        <v>0</v>
      </c>
      <c r="AB538" s="21">
        <v>0</v>
      </c>
      <c r="AC538" s="29">
        <v>3370.69</v>
      </c>
      <c r="AD538" s="21">
        <v>0</v>
      </c>
      <c r="AE538" s="21">
        <v>0</v>
      </c>
      <c r="AF538" s="24" t="s">
        <v>262</v>
      </c>
      <c r="AG538" s="24">
        <v>2020</v>
      </c>
      <c r="AH538" s="25">
        <v>2020</v>
      </c>
      <c r="BW538" s="49"/>
      <c r="CA538" s="12" t="e">
        <f t="shared" si="28"/>
        <v>#N/A</v>
      </c>
    </row>
    <row r="539" spans="1:79" ht="61.5" x14ac:dyDescent="0.85">
      <c r="A539" s="12">
        <v>1</v>
      </c>
      <c r="B539" s="45">
        <f>SUBTOTAL(103,$A$22:A539)</f>
        <v>455</v>
      </c>
      <c r="C539" s="15" t="s">
        <v>1229</v>
      </c>
      <c r="D539" s="21">
        <v>1879611.64</v>
      </c>
      <c r="E539" s="21">
        <v>0</v>
      </c>
      <c r="F539" s="21">
        <v>0</v>
      </c>
      <c r="G539" s="29">
        <v>1851970.97</v>
      </c>
      <c r="H539" s="21">
        <v>0</v>
      </c>
      <c r="I539" s="21">
        <v>0</v>
      </c>
      <c r="J539" s="21">
        <v>0</v>
      </c>
      <c r="K539" s="23">
        <v>0</v>
      </c>
      <c r="L539" s="21">
        <v>0</v>
      </c>
      <c r="M539" s="21">
        <v>0</v>
      </c>
      <c r="N539" s="21">
        <v>0</v>
      </c>
      <c r="O539" s="21">
        <v>0</v>
      </c>
      <c r="P539" s="21">
        <v>0</v>
      </c>
      <c r="Q539" s="21">
        <v>0</v>
      </c>
      <c r="R539" s="21">
        <v>0</v>
      </c>
      <c r="S539" s="21">
        <v>0</v>
      </c>
      <c r="T539" s="21">
        <v>0</v>
      </c>
      <c r="U539" s="21">
        <v>0</v>
      </c>
      <c r="V539" s="21">
        <v>0</v>
      </c>
      <c r="W539" s="21">
        <v>0</v>
      </c>
      <c r="X539" s="21">
        <v>0</v>
      </c>
      <c r="Y539" s="21">
        <v>0</v>
      </c>
      <c r="Z539" s="21">
        <v>0</v>
      </c>
      <c r="AA539" s="21">
        <v>0</v>
      </c>
      <c r="AB539" s="21">
        <v>0</v>
      </c>
      <c r="AC539" s="29">
        <v>27640.67</v>
      </c>
      <c r="AD539" s="21">
        <v>0</v>
      </c>
      <c r="AE539" s="21">
        <v>0</v>
      </c>
      <c r="AF539" s="24" t="s">
        <v>262</v>
      </c>
      <c r="AG539" s="24">
        <v>2020</v>
      </c>
      <c r="AH539" s="25">
        <v>2020</v>
      </c>
      <c r="BW539" s="49"/>
      <c r="CA539" s="12" t="e">
        <f t="shared" si="28"/>
        <v>#N/A</v>
      </c>
    </row>
    <row r="540" spans="1:79" ht="61.5" x14ac:dyDescent="0.85">
      <c r="A540" s="12">
        <v>1</v>
      </c>
      <c r="B540" s="45">
        <f>SUBTOTAL(103,$A$22:A540)</f>
        <v>456</v>
      </c>
      <c r="C540" s="15" t="s">
        <v>211</v>
      </c>
      <c r="D540" s="21">
        <v>57236.97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23">
        <v>0</v>
      </c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  <c r="Z540" s="21">
        <v>0</v>
      </c>
      <c r="AA540" s="21">
        <v>0</v>
      </c>
      <c r="AB540" s="21">
        <v>0</v>
      </c>
      <c r="AC540" s="21">
        <v>0</v>
      </c>
      <c r="AD540" s="29">
        <v>57236.97</v>
      </c>
      <c r="AE540" s="21">
        <v>0</v>
      </c>
      <c r="AF540" s="24">
        <v>2020</v>
      </c>
      <c r="AG540" s="24" t="s">
        <v>262</v>
      </c>
      <c r="AH540" s="24" t="s">
        <v>262</v>
      </c>
      <c r="AT540" s="12" t="e">
        <f>VLOOKUP(C540,AW:AX,2,FALSE)</f>
        <v>#N/A</v>
      </c>
      <c r="BW540" s="49"/>
      <c r="CA540" s="12" t="e">
        <f t="shared" si="28"/>
        <v>#N/A</v>
      </c>
    </row>
    <row r="541" spans="1:79" ht="61.5" x14ac:dyDescent="0.85">
      <c r="A541" s="12">
        <v>1</v>
      </c>
      <c r="B541" s="45">
        <f>SUBTOTAL(103,$A$22:A541)</f>
        <v>457</v>
      </c>
      <c r="C541" s="15" t="s">
        <v>1509</v>
      </c>
      <c r="D541" s="21">
        <v>60862.57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0</v>
      </c>
      <c r="K541" s="23">
        <v>0</v>
      </c>
      <c r="L541" s="21">
        <v>0</v>
      </c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21">
        <v>0</v>
      </c>
      <c r="Y541" s="21">
        <v>0</v>
      </c>
      <c r="Z541" s="21">
        <v>0</v>
      </c>
      <c r="AA541" s="21">
        <v>0</v>
      </c>
      <c r="AB541" s="21">
        <v>0</v>
      </c>
      <c r="AC541" s="21">
        <v>0</v>
      </c>
      <c r="AD541" s="29">
        <v>60862.57</v>
      </c>
      <c r="AE541" s="21">
        <v>0</v>
      </c>
      <c r="AF541" s="24">
        <v>2020</v>
      </c>
      <c r="AG541" s="24" t="s">
        <v>262</v>
      </c>
      <c r="AH541" s="24" t="s">
        <v>262</v>
      </c>
      <c r="BW541" s="49"/>
      <c r="CA541" s="12" t="e">
        <f t="shared" si="28"/>
        <v>#N/A</v>
      </c>
    </row>
    <row r="542" spans="1:79" ht="61.5" x14ac:dyDescent="0.85">
      <c r="A542" s="12">
        <v>1</v>
      </c>
      <c r="B542" s="45">
        <f>SUBTOTAL(103,$A$22:A542)</f>
        <v>458</v>
      </c>
      <c r="C542" s="15" t="s">
        <v>1510</v>
      </c>
      <c r="D542" s="21">
        <v>64885.78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3">
        <v>0</v>
      </c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0</v>
      </c>
      <c r="Z542" s="21">
        <v>0</v>
      </c>
      <c r="AA542" s="21">
        <v>0</v>
      </c>
      <c r="AB542" s="21">
        <v>0</v>
      </c>
      <c r="AC542" s="21">
        <v>0</v>
      </c>
      <c r="AD542" s="29">
        <v>64885.78</v>
      </c>
      <c r="AE542" s="21">
        <v>0</v>
      </c>
      <c r="AF542" s="24">
        <v>2020</v>
      </c>
      <c r="AG542" s="24" t="s">
        <v>262</v>
      </c>
      <c r="AH542" s="24" t="s">
        <v>262</v>
      </c>
      <c r="BW542" s="49"/>
      <c r="CA542" s="12" t="e">
        <f t="shared" ref="CA542:CA548" si="29">VLOOKUP(C542,CB:CC,2,FALSE)</f>
        <v>#N/A</v>
      </c>
    </row>
    <row r="543" spans="1:79" ht="61.5" x14ac:dyDescent="0.85">
      <c r="A543" s="12">
        <v>1</v>
      </c>
      <c r="B543" s="45">
        <f>SUBTOTAL(103,$A$22:A543)</f>
        <v>459</v>
      </c>
      <c r="C543" s="15" t="s">
        <v>205</v>
      </c>
      <c r="D543" s="21">
        <v>77010.039999999994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52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  <c r="V543" s="21">
        <v>0</v>
      </c>
      <c r="W543" s="21">
        <v>0</v>
      </c>
      <c r="X543" s="21">
        <v>0</v>
      </c>
      <c r="Y543" s="21">
        <v>0</v>
      </c>
      <c r="Z543" s="21">
        <v>0</v>
      </c>
      <c r="AA543" s="21">
        <v>0</v>
      </c>
      <c r="AB543" s="21">
        <v>0</v>
      </c>
      <c r="AC543" s="21">
        <v>0</v>
      </c>
      <c r="AD543" s="21">
        <v>77010.039999999994</v>
      </c>
      <c r="AE543" s="21">
        <v>0</v>
      </c>
      <c r="AF543" s="24">
        <v>2020</v>
      </c>
      <c r="AG543" s="24" t="s">
        <v>262</v>
      </c>
      <c r="AH543" s="24" t="s">
        <v>262</v>
      </c>
      <c r="AT543" s="12" t="e">
        <f t="shared" ref="AT543:AT548" si="30">VLOOKUP(C543,AW:AX,2,FALSE)</f>
        <v>#N/A</v>
      </c>
      <c r="BW543" s="49"/>
      <c r="CA543" s="12" t="e">
        <f t="shared" si="29"/>
        <v>#N/A</v>
      </c>
    </row>
    <row r="544" spans="1:79" ht="61.5" x14ac:dyDescent="0.85">
      <c r="A544" s="12">
        <v>1</v>
      </c>
      <c r="B544" s="45">
        <f>SUBTOTAL(103,$A$22:A544)</f>
        <v>460</v>
      </c>
      <c r="C544" s="15" t="s">
        <v>206</v>
      </c>
      <c r="D544" s="21">
        <v>34177.35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0</v>
      </c>
      <c r="K544" s="52">
        <v>0</v>
      </c>
      <c r="L544" s="21">
        <v>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0</v>
      </c>
      <c r="U544" s="21">
        <v>0</v>
      </c>
      <c r="V544" s="21">
        <v>0</v>
      </c>
      <c r="W544" s="21">
        <v>0</v>
      </c>
      <c r="X544" s="21">
        <v>0</v>
      </c>
      <c r="Y544" s="21">
        <v>0</v>
      </c>
      <c r="Z544" s="21">
        <v>0</v>
      </c>
      <c r="AA544" s="21">
        <v>0</v>
      </c>
      <c r="AB544" s="21">
        <v>0</v>
      </c>
      <c r="AC544" s="21">
        <v>0</v>
      </c>
      <c r="AD544" s="21">
        <v>34177.35</v>
      </c>
      <c r="AE544" s="21">
        <v>0</v>
      </c>
      <c r="AF544" s="24">
        <v>2020</v>
      </c>
      <c r="AG544" s="24" t="s">
        <v>262</v>
      </c>
      <c r="AH544" s="24" t="s">
        <v>262</v>
      </c>
      <c r="AT544" s="12" t="e">
        <f t="shared" si="30"/>
        <v>#N/A</v>
      </c>
      <c r="BW544" s="49"/>
      <c r="CA544" s="12" t="e">
        <f t="shared" si="29"/>
        <v>#N/A</v>
      </c>
    </row>
    <row r="545" spans="1:82" ht="61.5" x14ac:dyDescent="0.85">
      <c r="B545" s="15" t="s">
        <v>830</v>
      </c>
      <c r="C545" s="15"/>
      <c r="D545" s="258">
        <v>3506290.42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3">
        <v>0</v>
      </c>
      <c r="L545" s="21">
        <v>0</v>
      </c>
      <c r="M545" s="21">
        <v>810.07999999999993</v>
      </c>
      <c r="N545" s="21">
        <v>3214660.2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0</v>
      </c>
      <c r="W545" s="21">
        <v>0</v>
      </c>
      <c r="X545" s="21">
        <v>0</v>
      </c>
      <c r="Y545" s="21">
        <v>0</v>
      </c>
      <c r="Z545" s="21">
        <v>0</v>
      </c>
      <c r="AA545" s="21">
        <v>0</v>
      </c>
      <c r="AB545" s="21">
        <v>0</v>
      </c>
      <c r="AC545" s="21">
        <v>45043.53</v>
      </c>
      <c r="AD545" s="21">
        <v>246586.68999999997</v>
      </c>
      <c r="AE545" s="21">
        <v>0</v>
      </c>
      <c r="AF545" s="50" t="s">
        <v>718</v>
      </c>
      <c r="AG545" s="50" t="s">
        <v>718</v>
      </c>
      <c r="AH545" s="64" t="s">
        <v>718</v>
      </c>
      <c r="AT545" s="12" t="e">
        <f t="shared" si="30"/>
        <v>#N/A</v>
      </c>
      <c r="BV545" s="69" t="b">
        <f>D545=(E545+F545+G545+H545+I545+L545+N545+P545+R545+T545+U545+V545+AA545+AB545+AC545+AD545+AE545)</f>
        <v>1</v>
      </c>
      <c r="BW545" s="49">
        <v>7944432.1499999994</v>
      </c>
      <c r="CA545" s="12" t="e">
        <f t="shared" si="29"/>
        <v>#N/A</v>
      </c>
    </row>
    <row r="546" spans="1:82" ht="61.5" x14ac:dyDescent="0.85">
      <c r="A546" s="12">
        <v>1</v>
      </c>
      <c r="B546" s="45">
        <f>SUBTOTAL(103,$A$22:A546)</f>
        <v>461</v>
      </c>
      <c r="C546" s="15" t="s">
        <v>214</v>
      </c>
      <c r="D546" s="21">
        <v>2426341.25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21">
        <v>0</v>
      </c>
      <c r="K546" s="23">
        <v>0</v>
      </c>
      <c r="L546" s="21">
        <v>0</v>
      </c>
      <c r="M546" s="29">
        <v>618.67999999999995</v>
      </c>
      <c r="N546" s="29">
        <v>2339117.9900000002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  <c r="AC546" s="29">
        <v>32806.129999999997</v>
      </c>
      <c r="AD546" s="29">
        <v>54417.13</v>
      </c>
      <c r="AE546" s="21">
        <v>0</v>
      </c>
      <c r="AF546" s="24">
        <v>2020</v>
      </c>
      <c r="AG546" s="24">
        <v>2020</v>
      </c>
      <c r="AH546" s="25">
        <v>2020</v>
      </c>
      <c r="AT546" s="12" t="e">
        <f t="shared" si="30"/>
        <v>#N/A</v>
      </c>
      <c r="BW546" s="49"/>
      <c r="CA546" s="12">
        <f t="shared" si="29"/>
        <v>615.20000000000005</v>
      </c>
    </row>
    <row r="547" spans="1:82" ht="61.5" x14ac:dyDescent="0.85">
      <c r="A547" s="12">
        <v>1</v>
      </c>
      <c r="B547" s="45">
        <f>SUBTOTAL(103,$A$22:A547)</f>
        <v>462</v>
      </c>
      <c r="C547" s="15" t="s">
        <v>219</v>
      </c>
      <c r="D547" s="21">
        <v>112884.08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0</v>
      </c>
      <c r="K547" s="23">
        <v>0</v>
      </c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21">
        <v>0</v>
      </c>
      <c r="Y547" s="21">
        <v>0</v>
      </c>
      <c r="Z547" s="21">
        <v>0</v>
      </c>
      <c r="AA547" s="21">
        <v>0</v>
      </c>
      <c r="AB547" s="21">
        <v>0</v>
      </c>
      <c r="AC547" s="21">
        <v>0</v>
      </c>
      <c r="AD547" s="29">
        <v>112884.08</v>
      </c>
      <c r="AE547" s="21">
        <v>0</v>
      </c>
      <c r="AF547" s="24">
        <v>2020</v>
      </c>
      <c r="AG547" s="24" t="s">
        <v>262</v>
      </c>
      <c r="AH547" s="24" t="s">
        <v>262</v>
      </c>
      <c r="AT547" s="12" t="e">
        <f t="shared" si="30"/>
        <v>#N/A</v>
      </c>
      <c r="BW547" s="49"/>
      <c r="CA547" s="12" t="e">
        <f t="shared" si="29"/>
        <v>#N/A</v>
      </c>
    </row>
    <row r="548" spans="1:82" ht="61.5" x14ac:dyDescent="0.85">
      <c r="A548" s="12">
        <v>1</v>
      </c>
      <c r="B548" s="45">
        <f>SUBTOTAL(103,$A$22:A548)</f>
        <v>463</v>
      </c>
      <c r="C548" s="15" t="s">
        <v>1053</v>
      </c>
      <c r="D548" s="21">
        <v>930608.30999999994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0</v>
      </c>
      <c r="K548" s="23">
        <v>0</v>
      </c>
      <c r="L548" s="21">
        <v>0</v>
      </c>
      <c r="M548" s="29">
        <v>191.4</v>
      </c>
      <c r="N548" s="104">
        <v>875542.21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29">
        <v>12237.4</v>
      </c>
      <c r="AD548" s="29">
        <v>42828.7</v>
      </c>
      <c r="AE548" s="21">
        <v>0</v>
      </c>
      <c r="AF548" s="24">
        <v>2020</v>
      </c>
      <c r="AG548" s="24">
        <v>2020</v>
      </c>
      <c r="AH548" s="25">
        <v>2020</v>
      </c>
      <c r="AT548" s="12" t="e">
        <f t="shared" si="30"/>
        <v>#N/A</v>
      </c>
      <c r="BW548" s="49"/>
      <c r="CA548" s="12" t="e">
        <f t="shared" si="29"/>
        <v>#N/A</v>
      </c>
    </row>
    <row r="549" spans="1:82" ht="61.5" x14ac:dyDescent="0.85">
      <c r="A549" s="12">
        <v>1</v>
      </c>
      <c r="B549" s="45">
        <f>SUBTOTAL(103,$A$22:A549)</f>
        <v>464</v>
      </c>
      <c r="C549" s="15" t="s">
        <v>218</v>
      </c>
      <c r="D549" s="21">
        <v>36456.78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52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0</v>
      </c>
      <c r="W549" s="21">
        <v>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  <c r="AC549" s="21">
        <v>0</v>
      </c>
      <c r="AD549" s="21">
        <v>36456.78</v>
      </c>
      <c r="AE549" s="21">
        <v>0</v>
      </c>
      <c r="AF549" s="24">
        <v>2020</v>
      </c>
      <c r="AG549" s="24" t="s">
        <v>262</v>
      </c>
      <c r="AH549" s="24" t="s">
        <v>262</v>
      </c>
      <c r="AT549" s="12" t="e">
        <v>#N/A</v>
      </c>
      <c r="BW549" s="49"/>
      <c r="CA549" s="12" t="e">
        <v>#N/A</v>
      </c>
    </row>
    <row r="550" spans="1:82" ht="61.5" x14ac:dyDescent="0.85">
      <c r="B550" s="15" t="s">
        <v>831</v>
      </c>
      <c r="C550" s="15"/>
      <c r="D550" s="258">
        <v>735510.79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3">
        <v>0</v>
      </c>
      <c r="L550" s="21">
        <v>0</v>
      </c>
      <c r="M550" s="21">
        <v>0</v>
      </c>
      <c r="N550" s="21">
        <v>0</v>
      </c>
      <c r="O550" s="21">
        <v>263.2</v>
      </c>
      <c r="P550" s="21">
        <v>423511.37</v>
      </c>
      <c r="Q550" s="21">
        <v>582.4</v>
      </c>
      <c r="R550" s="21">
        <v>301826.55</v>
      </c>
      <c r="S550" s="21">
        <v>0</v>
      </c>
      <c r="T550" s="21">
        <v>0</v>
      </c>
      <c r="U550" s="21">
        <v>0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21">
        <v>10172.869999999999</v>
      </c>
      <c r="AD550" s="21">
        <v>0</v>
      </c>
      <c r="AE550" s="21">
        <v>0</v>
      </c>
      <c r="AF550" s="50" t="s">
        <v>718</v>
      </c>
      <c r="AG550" s="50" t="s">
        <v>718</v>
      </c>
      <c r="AH550" s="64" t="s">
        <v>718</v>
      </c>
      <c r="AT550" s="12" t="e">
        <f>VLOOKUP(C550,AW:AX,2,FALSE)</f>
        <v>#N/A</v>
      </c>
      <c r="BV550" s="69" t="b">
        <f>D550=(E550+F550+G550+H550+I550+L550+N550+P550+R550+T550+U550+V550+AA550+AB550+AC550+AD550+AE550)</f>
        <v>1</v>
      </c>
      <c r="BW550" s="49">
        <v>786720.65</v>
      </c>
      <c r="BY550" s="49">
        <f>BW550-D550</f>
        <v>51209.859999999986</v>
      </c>
      <c r="CA550" s="12" t="e">
        <f>VLOOKUP(C550,CB:CC,2,FALSE)</f>
        <v>#N/A</v>
      </c>
    </row>
    <row r="551" spans="1:82" ht="61.5" x14ac:dyDescent="0.85">
      <c r="A551" s="12">
        <v>1</v>
      </c>
      <c r="B551" s="45">
        <f>SUBTOTAL(103,$A$22:A551)</f>
        <v>465</v>
      </c>
      <c r="C551" s="15" t="s">
        <v>1243</v>
      </c>
      <c r="D551" s="21">
        <v>306059.67</v>
      </c>
      <c r="E551" s="21">
        <v>0</v>
      </c>
      <c r="F551" s="21">
        <v>0</v>
      </c>
      <c r="G551" s="21">
        <v>0</v>
      </c>
      <c r="H551" s="21">
        <v>0</v>
      </c>
      <c r="I551" s="21">
        <v>0</v>
      </c>
      <c r="J551" s="21">
        <v>0</v>
      </c>
      <c r="K551" s="23">
        <v>0</v>
      </c>
      <c r="L551" s="21">
        <v>0</v>
      </c>
      <c r="M551" s="21">
        <v>0</v>
      </c>
      <c r="N551" s="21">
        <v>0</v>
      </c>
      <c r="O551" s="21">
        <v>0</v>
      </c>
      <c r="P551" s="21">
        <v>0</v>
      </c>
      <c r="Q551" s="29">
        <v>582.4</v>
      </c>
      <c r="R551" s="29">
        <v>301826.55</v>
      </c>
      <c r="S551" s="21">
        <v>0</v>
      </c>
      <c r="T551" s="21">
        <v>0</v>
      </c>
      <c r="U551" s="21">
        <v>0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  <c r="AC551" s="29">
        <v>4233.12</v>
      </c>
      <c r="AD551" s="21">
        <v>0</v>
      </c>
      <c r="AE551" s="21">
        <v>0</v>
      </c>
      <c r="AF551" s="24" t="s">
        <v>262</v>
      </c>
      <c r="AG551" s="24">
        <v>2020</v>
      </c>
      <c r="AH551" s="25">
        <v>2020</v>
      </c>
      <c r="BW551" s="49"/>
      <c r="CA551" s="12" t="e">
        <f>VLOOKUP(C551,CB:CC,2,FALSE)</f>
        <v>#N/A</v>
      </c>
    </row>
    <row r="552" spans="1:82" ht="61.5" x14ac:dyDescent="0.85">
      <c r="A552" s="12">
        <v>1</v>
      </c>
      <c r="B552" s="45">
        <f>SUBTOTAL(103,$A$22:A552)</f>
        <v>466</v>
      </c>
      <c r="C552" s="15" t="s">
        <v>1244</v>
      </c>
      <c r="D552" s="21">
        <v>429451.12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3">
        <v>0</v>
      </c>
      <c r="L552" s="21">
        <v>0</v>
      </c>
      <c r="M552" s="21">
        <v>0</v>
      </c>
      <c r="N552" s="21">
        <v>0</v>
      </c>
      <c r="O552" s="29">
        <v>263.2</v>
      </c>
      <c r="P552" s="29">
        <v>423511.37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29">
        <v>5939.75</v>
      </c>
      <c r="AD552" s="21">
        <v>0</v>
      </c>
      <c r="AE552" s="21">
        <v>0</v>
      </c>
      <c r="AF552" s="24" t="s">
        <v>262</v>
      </c>
      <c r="AG552" s="24">
        <v>2020</v>
      </c>
      <c r="AH552" s="25">
        <v>2020</v>
      </c>
      <c r="BW552" s="49"/>
      <c r="CA552" s="12" t="e">
        <f>VLOOKUP(C552,CB:CC,2,FALSE)</f>
        <v>#N/A</v>
      </c>
    </row>
    <row r="553" spans="1:82" ht="61.5" x14ac:dyDescent="0.85">
      <c r="B553" s="15" t="s">
        <v>832</v>
      </c>
      <c r="C553" s="15"/>
      <c r="D553" s="258">
        <v>1268994.68</v>
      </c>
      <c r="E553" s="21">
        <v>0</v>
      </c>
      <c r="F553" s="21">
        <v>0</v>
      </c>
      <c r="G553" s="21">
        <v>0</v>
      </c>
      <c r="H553" s="21">
        <v>0</v>
      </c>
      <c r="I553" s="21">
        <v>0</v>
      </c>
      <c r="J553" s="21">
        <v>0</v>
      </c>
      <c r="K553" s="23">
        <v>0</v>
      </c>
      <c r="L553" s="21">
        <v>0</v>
      </c>
      <c r="M553" s="21">
        <v>297</v>
      </c>
      <c r="N553" s="21">
        <v>1177854.29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0</v>
      </c>
      <c r="W553" s="21">
        <v>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  <c r="AC553" s="21">
        <v>16519.41</v>
      </c>
      <c r="AD553" s="21">
        <v>74620.98</v>
      </c>
      <c r="AE553" s="21">
        <v>0</v>
      </c>
      <c r="AF553" s="50" t="s">
        <v>718</v>
      </c>
      <c r="AG553" s="50" t="s">
        <v>718</v>
      </c>
      <c r="AH553" s="64" t="s">
        <v>718</v>
      </c>
      <c r="AT553" s="12" t="e">
        <f>VLOOKUP(C553,AW:AX,2,FALSE)</f>
        <v>#N/A</v>
      </c>
      <c r="BV553" s="69" t="b">
        <f>D553=(E553+F553+G553+H553+I553+L553+N553+P553+R553+T553+U553+V553+AA553+AB553+AC553+AD553+AE553)</f>
        <v>1</v>
      </c>
      <c r="BW553" s="21">
        <v>1568000</v>
      </c>
      <c r="BX553" s="21"/>
      <c r="BY553" s="21">
        <f>BW553-D553</f>
        <v>299005.32000000007</v>
      </c>
      <c r="CA553" s="12" t="e">
        <f>VLOOKUP(C553,CB:CC,2,FALSE)</f>
        <v>#N/A</v>
      </c>
    </row>
    <row r="554" spans="1:82" ht="61.5" x14ac:dyDescent="0.85">
      <c r="A554" s="12">
        <v>1</v>
      </c>
      <c r="B554" s="45">
        <f>SUBTOTAL(103,$A$22:A554)</f>
        <v>467</v>
      </c>
      <c r="C554" s="15" t="s">
        <v>216</v>
      </c>
      <c r="D554" s="21">
        <v>1233277.05</v>
      </c>
      <c r="E554" s="21">
        <v>0</v>
      </c>
      <c r="F554" s="21">
        <v>0</v>
      </c>
      <c r="G554" s="21">
        <v>0</v>
      </c>
      <c r="H554" s="21">
        <v>0</v>
      </c>
      <c r="I554" s="21">
        <v>0</v>
      </c>
      <c r="J554" s="21">
        <v>0</v>
      </c>
      <c r="K554" s="23">
        <v>0</v>
      </c>
      <c r="L554" s="21">
        <v>0</v>
      </c>
      <c r="M554" s="29">
        <v>297</v>
      </c>
      <c r="N554" s="29">
        <v>1177854.29</v>
      </c>
      <c r="O554" s="21">
        <v>0</v>
      </c>
      <c r="P554" s="21">
        <v>0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  <c r="V554" s="21">
        <v>0</v>
      </c>
      <c r="W554" s="21">
        <v>0</v>
      </c>
      <c r="X554" s="21">
        <v>0</v>
      </c>
      <c r="Y554" s="21">
        <v>0</v>
      </c>
      <c r="Z554" s="21">
        <v>0</v>
      </c>
      <c r="AA554" s="21">
        <v>0</v>
      </c>
      <c r="AB554" s="21">
        <v>0</v>
      </c>
      <c r="AC554" s="29">
        <v>16519.41</v>
      </c>
      <c r="AD554" s="29">
        <v>38903.35</v>
      </c>
      <c r="AE554" s="21">
        <v>0</v>
      </c>
      <c r="AF554" s="24">
        <v>2020</v>
      </c>
      <c r="AG554" s="24">
        <v>2020</v>
      </c>
      <c r="AH554" s="25">
        <v>2020</v>
      </c>
      <c r="AT554" s="12" t="e">
        <f>VLOOKUP(C554,AW:AX,2,FALSE)</f>
        <v>#N/A</v>
      </c>
      <c r="BW554" s="49"/>
      <c r="CA554" s="12">
        <f>VLOOKUP(C554,CB:CC,2,FALSE)</f>
        <v>289.86</v>
      </c>
    </row>
    <row r="555" spans="1:82" ht="61.5" x14ac:dyDescent="0.85">
      <c r="A555" s="12">
        <v>1</v>
      </c>
      <c r="B555" s="45">
        <f>SUBTOTAL(103,$A$22:A555)</f>
        <v>468</v>
      </c>
      <c r="C555" s="15" t="s">
        <v>212</v>
      </c>
      <c r="D555" s="21">
        <v>35717.629999999997</v>
      </c>
      <c r="E555" s="21">
        <v>0</v>
      </c>
      <c r="F555" s="21">
        <v>0</v>
      </c>
      <c r="G555" s="21">
        <v>0</v>
      </c>
      <c r="H555" s="21">
        <v>0</v>
      </c>
      <c r="I555" s="21">
        <v>0</v>
      </c>
      <c r="J555" s="21">
        <v>0</v>
      </c>
      <c r="K555" s="52">
        <v>0</v>
      </c>
      <c r="L555" s="21">
        <v>0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21">
        <v>0</v>
      </c>
      <c r="Y555" s="21">
        <v>0</v>
      </c>
      <c r="Z555" s="21">
        <v>0</v>
      </c>
      <c r="AA555" s="21">
        <v>0</v>
      </c>
      <c r="AB555" s="21">
        <v>0</v>
      </c>
      <c r="AC555" s="21">
        <v>0</v>
      </c>
      <c r="AD555" s="21">
        <v>35717.629999999997</v>
      </c>
      <c r="AE555" s="21">
        <v>0</v>
      </c>
      <c r="AF555" s="24">
        <v>2020</v>
      </c>
      <c r="AG555" s="24" t="s">
        <v>262</v>
      </c>
      <c r="AH555" s="24" t="s">
        <v>262</v>
      </c>
      <c r="AT555" s="12" t="e">
        <v>#N/A</v>
      </c>
      <c r="BW555" s="49"/>
      <c r="CA555" s="12" t="e">
        <v>#N/A</v>
      </c>
    </row>
    <row r="556" spans="1:82" ht="61.5" x14ac:dyDescent="0.85">
      <c r="B556" s="15" t="s">
        <v>721</v>
      </c>
      <c r="C556" s="15"/>
      <c r="D556" s="258">
        <v>1131295042.3449004</v>
      </c>
      <c r="E556" s="258">
        <v>2294755.6799999997</v>
      </c>
      <c r="F556" s="258">
        <v>4561715.47</v>
      </c>
      <c r="G556" s="258">
        <v>21345767.490000002</v>
      </c>
      <c r="H556" s="258">
        <v>4083867.45</v>
      </c>
      <c r="I556" s="258">
        <v>11737722.32</v>
      </c>
      <c r="J556" s="258">
        <v>0</v>
      </c>
      <c r="K556" s="264">
        <v>211</v>
      </c>
      <c r="L556" s="258">
        <v>393634964.59999996</v>
      </c>
      <c r="M556" s="258">
        <v>125016.58999999994</v>
      </c>
      <c r="N556" s="258">
        <v>571034502.66999996</v>
      </c>
      <c r="O556" s="258">
        <v>0</v>
      </c>
      <c r="P556" s="258">
        <v>0</v>
      </c>
      <c r="Q556" s="258">
        <v>15224.220000000001</v>
      </c>
      <c r="R556" s="258">
        <v>51869545.109999999</v>
      </c>
      <c r="S556" s="258">
        <v>246.99999999999997</v>
      </c>
      <c r="T556" s="258">
        <v>5246879.72</v>
      </c>
      <c r="U556" s="258">
        <v>26705019.160000004</v>
      </c>
      <c r="V556" s="258">
        <v>0</v>
      </c>
      <c r="W556" s="258">
        <v>0</v>
      </c>
      <c r="X556" s="258">
        <v>0</v>
      </c>
      <c r="Y556" s="258">
        <v>0</v>
      </c>
      <c r="Z556" s="258">
        <v>0</v>
      </c>
      <c r="AA556" s="258">
        <v>0</v>
      </c>
      <c r="AB556" s="258">
        <v>0</v>
      </c>
      <c r="AC556" s="258">
        <v>10975285.194900008</v>
      </c>
      <c r="AD556" s="258">
        <v>27565017.479999993</v>
      </c>
      <c r="AE556" s="258">
        <v>240000</v>
      </c>
      <c r="AF556" s="50" t="s">
        <v>718</v>
      </c>
      <c r="AG556" s="50" t="s">
        <v>718</v>
      </c>
      <c r="AH556" s="64" t="s">
        <v>718</v>
      </c>
      <c r="AT556" s="12" t="e">
        <f>VLOOKUP(C556,AW:AX,2,FALSE)</f>
        <v>#N/A</v>
      </c>
      <c r="BV556" s="69" t="b">
        <f t="shared" ref="BV556:BV617" si="31">D556=(E556+F556+G556+H556+I556+L556+N556+P556+R556+T556+U556+V556+AA556+AB556+AC556+AD556+AE556)</f>
        <v>1</v>
      </c>
      <c r="BW556" s="49">
        <v>799638471.25999999</v>
      </c>
      <c r="CA556" s="12" t="e">
        <f t="shared" ref="CA556:CA587" si="32">VLOOKUP(C556,CB:CC,2,FALSE)</f>
        <v>#N/A</v>
      </c>
    </row>
    <row r="557" spans="1:82" ht="61.5" x14ac:dyDescent="0.85">
      <c r="B557" s="15" t="s">
        <v>1052</v>
      </c>
      <c r="C557" s="257"/>
      <c r="D557" s="258">
        <v>164966276.65999994</v>
      </c>
      <c r="E557" s="21">
        <v>0</v>
      </c>
      <c r="F557" s="21">
        <v>0</v>
      </c>
      <c r="G557" s="21">
        <v>677721.31</v>
      </c>
      <c r="H557" s="21">
        <v>0</v>
      </c>
      <c r="I557" s="21">
        <v>0</v>
      </c>
      <c r="J557" s="21">
        <v>0</v>
      </c>
      <c r="K557" s="53">
        <v>10</v>
      </c>
      <c r="L557" s="21">
        <v>17360874.5</v>
      </c>
      <c r="M557" s="21">
        <v>33281.980000000003</v>
      </c>
      <c r="N557" s="21">
        <v>126578863.78</v>
      </c>
      <c r="O557" s="21">
        <v>0</v>
      </c>
      <c r="P557" s="21">
        <v>0</v>
      </c>
      <c r="Q557" s="21">
        <v>5605.1399999999994</v>
      </c>
      <c r="R557" s="21">
        <v>13442989.439999999</v>
      </c>
      <c r="S557" s="21">
        <v>0</v>
      </c>
      <c r="T557" s="21">
        <v>0</v>
      </c>
      <c r="U557" s="21">
        <v>0</v>
      </c>
      <c r="V557" s="21">
        <v>0</v>
      </c>
      <c r="W557" s="21">
        <v>0</v>
      </c>
      <c r="X557" s="21">
        <v>0</v>
      </c>
      <c r="Y557" s="21">
        <v>0</v>
      </c>
      <c r="Z557" s="21">
        <v>0</v>
      </c>
      <c r="AA557" s="21">
        <v>0</v>
      </c>
      <c r="AB557" s="21">
        <v>0</v>
      </c>
      <c r="AC557" s="21">
        <v>2065981.8500000003</v>
      </c>
      <c r="AD557" s="21">
        <v>4839845.7799999984</v>
      </c>
      <c r="AE557" s="21">
        <v>0</v>
      </c>
      <c r="AF557" s="50" t="s">
        <v>718</v>
      </c>
      <c r="AG557" s="50" t="s">
        <v>718</v>
      </c>
      <c r="AH557" s="64" t="s">
        <v>718</v>
      </c>
      <c r="AT557" s="12" t="e">
        <f>VLOOKUP(C557,AW:AX,2,FALSE)</f>
        <v>#N/A</v>
      </c>
      <c r="BV557" s="69" t="b">
        <f t="shared" si="31"/>
        <v>1</v>
      </c>
      <c r="BW557" s="49">
        <v>225509821.20999989</v>
      </c>
      <c r="CA557" s="12" t="e">
        <f t="shared" si="32"/>
        <v>#N/A</v>
      </c>
    </row>
    <row r="558" spans="1:82" ht="61.5" x14ac:dyDescent="0.85">
      <c r="A558" s="12">
        <v>1</v>
      </c>
      <c r="B558" s="45">
        <f>SUBTOTAL(103,$A$558:A558)</f>
        <v>1</v>
      </c>
      <c r="C558" s="15" t="s">
        <v>514</v>
      </c>
      <c r="D558" s="21">
        <v>4286748.6900000004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3">
        <v>0</v>
      </c>
      <c r="L558" s="21">
        <v>0</v>
      </c>
      <c r="M558" s="21">
        <v>965.7</v>
      </c>
      <c r="N558" s="21">
        <v>4138096.19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29">
        <v>60830.01</v>
      </c>
      <c r="AD558" s="29">
        <v>87822.49</v>
      </c>
      <c r="AE558" s="21">
        <v>0</v>
      </c>
      <c r="AF558" s="24">
        <v>2021</v>
      </c>
      <c r="AG558" s="24">
        <v>2021</v>
      </c>
      <c r="AH558" s="25">
        <v>2021</v>
      </c>
      <c r="AT558" s="12" t="e">
        <f>VLOOKUP(C558,AW:AX,2,FALSE)</f>
        <v>#N/A</v>
      </c>
      <c r="BV558" s="69" t="b">
        <f t="shared" si="31"/>
        <v>1</v>
      </c>
      <c r="BW558" s="49"/>
      <c r="CA558" s="12" t="e">
        <f t="shared" si="32"/>
        <v>#N/A</v>
      </c>
      <c r="CB558" s="12">
        <f t="shared" ref="CB558:CB589" si="33">VLOOKUP(C558,CC:CD,2,FALSE)</f>
        <v>60830.01</v>
      </c>
      <c r="CC558" s="12" t="s">
        <v>514</v>
      </c>
      <c r="CD558" s="12">
        <v>60830.01</v>
      </c>
    </row>
    <row r="559" spans="1:82" ht="61.5" x14ac:dyDescent="0.85">
      <c r="A559" s="12">
        <v>1</v>
      </c>
      <c r="B559" s="45">
        <f>SUBTOTAL(103,$A$558:A559)</f>
        <v>2</v>
      </c>
      <c r="C559" s="15" t="s">
        <v>515</v>
      </c>
      <c r="D559" s="21">
        <v>4307382.3800000008</v>
      </c>
      <c r="E559" s="21">
        <v>0</v>
      </c>
      <c r="F559" s="21">
        <v>0</v>
      </c>
      <c r="G559" s="21">
        <v>0</v>
      </c>
      <c r="H559" s="21">
        <v>0</v>
      </c>
      <c r="I559" s="21">
        <v>0</v>
      </c>
      <c r="J559" s="21">
        <v>0</v>
      </c>
      <c r="K559" s="23">
        <v>0</v>
      </c>
      <c r="L559" s="21">
        <v>0</v>
      </c>
      <c r="M559" s="21">
        <v>964.74</v>
      </c>
      <c r="N559" s="21">
        <v>4158424.6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0</v>
      </c>
      <c r="W559" s="21">
        <v>0</v>
      </c>
      <c r="X559" s="21">
        <v>0</v>
      </c>
      <c r="Y559" s="21">
        <v>0</v>
      </c>
      <c r="Z559" s="21">
        <v>0</v>
      </c>
      <c r="AA559" s="21">
        <v>0</v>
      </c>
      <c r="AB559" s="21">
        <v>0</v>
      </c>
      <c r="AC559" s="29">
        <v>61128.84</v>
      </c>
      <c r="AD559" s="29">
        <v>87828.94</v>
      </c>
      <c r="AE559" s="21">
        <v>0</v>
      </c>
      <c r="AF559" s="24">
        <v>2021</v>
      </c>
      <c r="AG559" s="24">
        <v>2021</v>
      </c>
      <c r="AH559" s="25">
        <v>2021</v>
      </c>
      <c r="AT559" s="12" t="e">
        <f>VLOOKUP(C559,AW:AX,2,FALSE)</f>
        <v>#N/A</v>
      </c>
      <c r="BV559" s="69" t="b">
        <f t="shared" si="31"/>
        <v>1</v>
      </c>
      <c r="BW559" s="49"/>
      <c r="CA559" s="12" t="e">
        <f t="shared" si="32"/>
        <v>#N/A</v>
      </c>
      <c r="CB559" s="12">
        <f t="shared" si="33"/>
        <v>61128.84</v>
      </c>
      <c r="CC559" s="12" t="s">
        <v>515</v>
      </c>
      <c r="CD559" s="12">
        <v>61128.84</v>
      </c>
    </row>
    <row r="560" spans="1:82" ht="61.5" x14ac:dyDescent="0.85">
      <c r="A560" s="12">
        <v>1</v>
      </c>
      <c r="B560" s="45">
        <f>SUBTOTAL(103,$A$558:A560)</f>
        <v>3</v>
      </c>
      <c r="C560" s="15" t="s">
        <v>516</v>
      </c>
      <c r="D560" s="21">
        <v>1630479.8800000001</v>
      </c>
      <c r="E560" s="21">
        <v>0</v>
      </c>
      <c r="F560" s="21">
        <v>0</v>
      </c>
      <c r="G560" s="21">
        <v>0</v>
      </c>
      <c r="H560" s="21">
        <v>0</v>
      </c>
      <c r="I560" s="21">
        <v>0</v>
      </c>
      <c r="J560" s="21">
        <v>0</v>
      </c>
      <c r="K560" s="23">
        <v>0</v>
      </c>
      <c r="L560" s="21">
        <v>0</v>
      </c>
      <c r="M560" s="21">
        <v>553</v>
      </c>
      <c r="N560" s="21">
        <v>1606859.05</v>
      </c>
      <c r="O560" s="21">
        <v>0</v>
      </c>
      <c r="P560" s="21">
        <v>0</v>
      </c>
      <c r="Q560" s="21">
        <v>0</v>
      </c>
      <c r="R560" s="21">
        <v>0</v>
      </c>
      <c r="S560" s="21">
        <v>0</v>
      </c>
      <c r="T560" s="21">
        <v>0</v>
      </c>
      <c r="U560" s="21">
        <v>0</v>
      </c>
      <c r="V560" s="21">
        <v>0</v>
      </c>
      <c r="W560" s="21">
        <v>0</v>
      </c>
      <c r="X560" s="21">
        <v>0</v>
      </c>
      <c r="Y560" s="21">
        <v>0</v>
      </c>
      <c r="Z560" s="21">
        <v>0</v>
      </c>
      <c r="AA560" s="21">
        <v>0</v>
      </c>
      <c r="AB560" s="21">
        <v>0</v>
      </c>
      <c r="AC560" s="29">
        <v>23620.83</v>
      </c>
      <c r="AD560" s="21">
        <v>0</v>
      </c>
      <c r="AE560" s="21">
        <v>0</v>
      </c>
      <c r="AF560" s="24" t="s">
        <v>262</v>
      </c>
      <c r="AG560" s="24">
        <v>2021</v>
      </c>
      <c r="AH560" s="25">
        <v>2021</v>
      </c>
      <c r="BV560" s="69" t="b">
        <f t="shared" si="31"/>
        <v>1</v>
      </c>
      <c r="BW560" s="49"/>
      <c r="CA560" s="12" t="e">
        <f t="shared" si="32"/>
        <v>#N/A</v>
      </c>
      <c r="CB560" s="12">
        <f t="shared" si="33"/>
        <v>23620.83</v>
      </c>
      <c r="CC560" s="12" t="s">
        <v>516</v>
      </c>
      <c r="CD560" s="12">
        <v>23620.83</v>
      </c>
    </row>
    <row r="561" spans="1:82" ht="61.5" x14ac:dyDescent="0.85">
      <c r="A561" s="12">
        <v>1</v>
      </c>
      <c r="B561" s="45">
        <f>SUBTOTAL(103,$A$558:A561)</f>
        <v>4</v>
      </c>
      <c r="C561" s="15" t="s">
        <v>519</v>
      </c>
      <c r="D561" s="21">
        <v>2688147.79</v>
      </c>
      <c r="E561" s="21">
        <v>0</v>
      </c>
      <c r="F561" s="21">
        <v>0</v>
      </c>
      <c r="G561" s="21">
        <v>0</v>
      </c>
      <c r="H561" s="21">
        <v>0</v>
      </c>
      <c r="I561" s="21">
        <v>0</v>
      </c>
      <c r="J561" s="21">
        <v>0</v>
      </c>
      <c r="K561" s="52">
        <v>0</v>
      </c>
      <c r="L561" s="21">
        <v>0</v>
      </c>
      <c r="M561" s="21">
        <v>599</v>
      </c>
      <c r="N561" s="21">
        <v>2649204.48</v>
      </c>
      <c r="O561" s="21">
        <v>0</v>
      </c>
      <c r="P561" s="21">
        <v>0</v>
      </c>
      <c r="Q561" s="21">
        <v>0</v>
      </c>
      <c r="R561" s="21">
        <v>0</v>
      </c>
      <c r="S561" s="21">
        <v>0</v>
      </c>
      <c r="T561" s="21">
        <v>0</v>
      </c>
      <c r="U561" s="21">
        <v>0</v>
      </c>
      <c r="V561" s="21">
        <v>0</v>
      </c>
      <c r="W561" s="21">
        <v>0</v>
      </c>
      <c r="X561" s="21">
        <v>0</v>
      </c>
      <c r="Y561" s="21">
        <v>0</v>
      </c>
      <c r="Z561" s="21">
        <v>0</v>
      </c>
      <c r="AA561" s="21">
        <v>0</v>
      </c>
      <c r="AB561" s="21">
        <v>0</v>
      </c>
      <c r="AC561" s="29">
        <v>38943.31</v>
      </c>
      <c r="AD561" s="21">
        <v>0</v>
      </c>
      <c r="AE561" s="21">
        <v>0</v>
      </c>
      <c r="AF561" s="24" t="s">
        <v>262</v>
      </c>
      <c r="AG561" s="24">
        <v>2021</v>
      </c>
      <c r="AH561" s="24">
        <v>2021</v>
      </c>
      <c r="AT561" s="12" t="e">
        <f t="shared" ref="AT561:AT571" si="34">VLOOKUP(C561,AW:AX,2,FALSE)</f>
        <v>#N/A</v>
      </c>
      <c r="BV561" s="69" t="b">
        <f>D561=(E561+F561+G561+H561+I561+L561+N561+P561+R561+T561+U561+V561+AA561+AB561+AC561+AD561+AE561)</f>
        <v>1</v>
      </c>
      <c r="BW561" s="49"/>
      <c r="CA561" s="12" t="e">
        <f t="shared" si="32"/>
        <v>#N/A</v>
      </c>
      <c r="CB561" s="12">
        <f t="shared" si="33"/>
        <v>38943.31</v>
      </c>
      <c r="CC561" s="12" t="s">
        <v>519</v>
      </c>
      <c r="CD561" s="12">
        <v>38943.31</v>
      </c>
    </row>
    <row r="562" spans="1:82" ht="61.5" x14ac:dyDescent="0.85">
      <c r="A562" s="12">
        <v>1</v>
      </c>
      <c r="B562" s="45">
        <f>SUBTOTAL(103,$A$558:A562)</f>
        <v>5</v>
      </c>
      <c r="C562" s="15" t="s">
        <v>520</v>
      </c>
      <c r="D562" s="21">
        <v>88158.53</v>
      </c>
      <c r="E562" s="21">
        <v>0</v>
      </c>
      <c r="F562" s="21">
        <v>0</v>
      </c>
      <c r="G562" s="21">
        <v>0</v>
      </c>
      <c r="H562" s="21">
        <v>0</v>
      </c>
      <c r="I562" s="21">
        <v>0</v>
      </c>
      <c r="J562" s="21">
        <v>0</v>
      </c>
      <c r="K562" s="23">
        <v>0</v>
      </c>
      <c r="L562" s="21">
        <v>0</v>
      </c>
      <c r="M562" s="21">
        <v>0</v>
      </c>
      <c r="N562" s="21">
        <v>0</v>
      </c>
      <c r="O562" s="21">
        <v>0</v>
      </c>
      <c r="P562" s="21">
        <v>0</v>
      </c>
      <c r="Q562" s="21">
        <v>0</v>
      </c>
      <c r="R562" s="21">
        <v>0</v>
      </c>
      <c r="S562" s="21">
        <v>0</v>
      </c>
      <c r="T562" s="21">
        <v>0</v>
      </c>
      <c r="U562" s="21">
        <v>0</v>
      </c>
      <c r="V562" s="21">
        <v>0</v>
      </c>
      <c r="W562" s="21">
        <v>0</v>
      </c>
      <c r="X562" s="21">
        <v>0</v>
      </c>
      <c r="Y562" s="21">
        <v>0</v>
      </c>
      <c r="Z562" s="21">
        <v>0</v>
      </c>
      <c r="AA562" s="21">
        <v>0</v>
      </c>
      <c r="AB562" s="21">
        <v>0</v>
      </c>
      <c r="AC562" s="21">
        <v>0</v>
      </c>
      <c r="AD562" s="29">
        <v>88158.53</v>
      </c>
      <c r="AE562" s="21">
        <v>0</v>
      </c>
      <c r="AF562" s="24">
        <v>2021</v>
      </c>
      <c r="AG562" s="24" t="s">
        <v>262</v>
      </c>
      <c r="AH562" s="24" t="s">
        <v>262</v>
      </c>
      <c r="AT562" s="12" t="e">
        <f t="shared" si="34"/>
        <v>#N/A</v>
      </c>
      <c r="BV562" s="69" t="b">
        <f t="shared" si="31"/>
        <v>1</v>
      </c>
      <c r="BW562" s="49"/>
      <c r="CA562" s="12" t="e">
        <f t="shared" si="32"/>
        <v>#N/A</v>
      </c>
      <c r="CB562" s="12" t="e">
        <f t="shared" si="33"/>
        <v>#N/A</v>
      </c>
      <c r="CC562" s="12" t="s">
        <v>521</v>
      </c>
      <c r="CD562" s="12">
        <v>34084.339999999997</v>
      </c>
    </row>
    <row r="563" spans="1:82" ht="61.5" x14ac:dyDescent="0.85">
      <c r="A563" s="12">
        <v>1</v>
      </c>
      <c r="B563" s="45">
        <f>SUBTOTAL(103,$A$558:A563)</f>
        <v>6</v>
      </c>
      <c r="C563" s="15" t="s">
        <v>521</v>
      </c>
      <c r="D563" s="21">
        <v>2441027.59</v>
      </c>
      <c r="E563" s="21">
        <v>0</v>
      </c>
      <c r="F563" s="21">
        <v>0</v>
      </c>
      <c r="G563" s="21">
        <v>0</v>
      </c>
      <c r="H563" s="21">
        <v>0</v>
      </c>
      <c r="I563" s="21">
        <v>0</v>
      </c>
      <c r="J563" s="21">
        <v>0</v>
      </c>
      <c r="K563" s="23">
        <v>0</v>
      </c>
      <c r="L563" s="21">
        <v>0</v>
      </c>
      <c r="M563" s="21">
        <v>967</v>
      </c>
      <c r="N563" s="29">
        <v>2318685.9500000002</v>
      </c>
      <c r="O563" s="21">
        <v>0</v>
      </c>
      <c r="P563" s="21">
        <v>0</v>
      </c>
      <c r="Q563" s="21">
        <v>0</v>
      </c>
      <c r="R563" s="21">
        <v>0</v>
      </c>
      <c r="S563" s="21">
        <v>0</v>
      </c>
      <c r="T563" s="21">
        <v>0</v>
      </c>
      <c r="U563" s="21">
        <v>0</v>
      </c>
      <c r="V563" s="21">
        <v>0</v>
      </c>
      <c r="W563" s="21">
        <v>0</v>
      </c>
      <c r="X563" s="21">
        <v>0</v>
      </c>
      <c r="Y563" s="21">
        <v>0</v>
      </c>
      <c r="Z563" s="21">
        <v>0</v>
      </c>
      <c r="AA563" s="21">
        <v>0</v>
      </c>
      <c r="AB563" s="21">
        <v>0</v>
      </c>
      <c r="AC563" s="29">
        <v>34084.339999999997</v>
      </c>
      <c r="AD563" s="29">
        <v>88257.3</v>
      </c>
      <c r="AE563" s="21">
        <v>0</v>
      </c>
      <c r="AF563" s="24">
        <v>2021</v>
      </c>
      <c r="AG563" s="24">
        <v>2021</v>
      </c>
      <c r="AH563" s="25">
        <v>2021</v>
      </c>
      <c r="AT563" s="12" t="e">
        <f t="shared" si="34"/>
        <v>#N/A</v>
      </c>
      <c r="BV563" s="69" t="b">
        <f t="shared" si="31"/>
        <v>1</v>
      </c>
      <c r="BW563" s="49"/>
      <c r="CA563" s="12" t="e">
        <f t="shared" si="32"/>
        <v>#N/A</v>
      </c>
      <c r="CB563" s="12">
        <f t="shared" si="33"/>
        <v>34084.339999999997</v>
      </c>
      <c r="CC563" s="12" t="s">
        <v>522</v>
      </c>
      <c r="CD563" s="12">
        <v>46628.45</v>
      </c>
    </row>
    <row r="564" spans="1:82" ht="61.5" x14ac:dyDescent="0.85">
      <c r="A564" s="12">
        <v>1</v>
      </c>
      <c r="B564" s="45">
        <f>SUBTOTAL(103,$A$558:A564)</f>
        <v>7</v>
      </c>
      <c r="C564" s="15" t="s">
        <v>522</v>
      </c>
      <c r="D564" s="21">
        <v>3218631.9200000004</v>
      </c>
      <c r="E564" s="21">
        <v>0</v>
      </c>
      <c r="F564" s="21">
        <v>0</v>
      </c>
      <c r="G564" s="21">
        <v>0</v>
      </c>
      <c r="H564" s="21">
        <v>0</v>
      </c>
      <c r="I564" s="21">
        <v>0</v>
      </c>
      <c r="J564" s="21">
        <v>0</v>
      </c>
      <c r="K564" s="23">
        <v>0</v>
      </c>
      <c r="L564" s="21">
        <v>0</v>
      </c>
      <c r="M564" s="21">
        <v>1244</v>
      </c>
      <c r="N564" s="21">
        <v>3172003.47</v>
      </c>
      <c r="O564" s="21">
        <v>0</v>
      </c>
      <c r="P564" s="21">
        <v>0</v>
      </c>
      <c r="Q564" s="21">
        <v>0</v>
      </c>
      <c r="R564" s="21">
        <v>0</v>
      </c>
      <c r="S564" s="21">
        <v>0</v>
      </c>
      <c r="T564" s="21">
        <v>0</v>
      </c>
      <c r="U564" s="21">
        <v>0</v>
      </c>
      <c r="V564" s="21">
        <v>0</v>
      </c>
      <c r="W564" s="21">
        <v>0</v>
      </c>
      <c r="X564" s="21">
        <v>0</v>
      </c>
      <c r="Y564" s="21">
        <v>0</v>
      </c>
      <c r="Z564" s="21">
        <v>0</v>
      </c>
      <c r="AA564" s="21">
        <v>0</v>
      </c>
      <c r="AB564" s="21">
        <v>0</v>
      </c>
      <c r="AC564" s="29">
        <v>46628.45</v>
      </c>
      <c r="AD564" s="21">
        <v>0</v>
      </c>
      <c r="AE564" s="21">
        <v>0</v>
      </c>
      <c r="AF564" s="24" t="s">
        <v>262</v>
      </c>
      <c r="AG564" s="24">
        <v>2021</v>
      </c>
      <c r="AH564" s="25">
        <v>2021</v>
      </c>
      <c r="AT564" s="12" t="e">
        <f t="shared" si="34"/>
        <v>#N/A</v>
      </c>
      <c r="BV564" s="69" t="b">
        <f t="shared" si="31"/>
        <v>1</v>
      </c>
      <c r="BW564" s="49"/>
      <c r="CA564" s="12" t="e">
        <f t="shared" si="32"/>
        <v>#N/A</v>
      </c>
      <c r="CB564" s="12">
        <f t="shared" si="33"/>
        <v>46628.45</v>
      </c>
      <c r="CC564" s="12" t="s">
        <v>524</v>
      </c>
      <c r="CD564" s="12">
        <v>34893.53</v>
      </c>
    </row>
    <row r="565" spans="1:82" ht="61.5" x14ac:dyDescent="0.85">
      <c r="A565" s="12">
        <v>1</v>
      </c>
      <c r="B565" s="45">
        <f>SUBTOTAL(103,$A$558:A565)</f>
        <v>8</v>
      </c>
      <c r="C565" s="15" t="s">
        <v>523</v>
      </c>
      <c r="D565" s="21">
        <v>2687784.7600000002</v>
      </c>
      <c r="E565" s="21">
        <v>0</v>
      </c>
      <c r="F565" s="21">
        <v>0</v>
      </c>
      <c r="G565" s="21">
        <v>0</v>
      </c>
      <c r="H565" s="21">
        <v>0</v>
      </c>
      <c r="I565" s="21">
        <v>0</v>
      </c>
      <c r="J565" s="21">
        <v>0</v>
      </c>
      <c r="K565" s="23">
        <v>0</v>
      </c>
      <c r="L565" s="21">
        <v>0</v>
      </c>
      <c r="M565" s="21">
        <v>457.91</v>
      </c>
      <c r="N565" s="21">
        <v>2562290</v>
      </c>
      <c r="O565" s="21">
        <v>0</v>
      </c>
      <c r="P565" s="21">
        <v>0</v>
      </c>
      <c r="Q565" s="21">
        <v>0</v>
      </c>
      <c r="R565" s="21">
        <v>0</v>
      </c>
      <c r="S565" s="21">
        <v>0</v>
      </c>
      <c r="T565" s="21">
        <v>0</v>
      </c>
      <c r="U565" s="21">
        <v>0</v>
      </c>
      <c r="V565" s="21">
        <v>0</v>
      </c>
      <c r="W565" s="21">
        <v>0</v>
      </c>
      <c r="X565" s="21">
        <v>0</v>
      </c>
      <c r="Y565" s="21">
        <v>0</v>
      </c>
      <c r="Z565" s="21">
        <v>0</v>
      </c>
      <c r="AA565" s="21">
        <v>0</v>
      </c>
      <c r="AB565" s="21">
        <v>0</v>
      </c>
      <c r="AC565" s="21">
        <v>37665.660000000003</v>
      </c>
      <c r="AD565" s="29">
        <v>87829.1</v>
      </c>
      <c r="AE565" s="21">
        <v>0</v>
      </c>
      <c r="AF565" s="24">
        <v>2021</v>
      </c>
      <c r="AG565" s="24">
        <v>2021</v>
      </c>
      <c r="AH565" s="25">
        <v>2021</v>
      </c>
      <c r="AT565" s="12" t="e">
        <f t="shared" si="34"/>
        <v>#N/A</v>
      </c>
      <c r="BV565" s="69" t="b">
        <f t="shared" si="31"/>
        <v>1</v>
      </c>
      <c r="BW565" s="49"/>
      <c r="CA565" s="12" t="e">
        <f t="shared" si="32"/>
        <v>#N/A</v>
      </c>
      <c r="CB565" s="12" t="e">
        <f t="shared" si="33"/>
        <v>#N/A</v>
      </c>
      <c r="CC565" s="12" t="s">
        <v>527</v>
      </c>
      <c r="CD565" s="12">
        <v>60714.44</v>
      </c>
    </row>
    <row r="566" spans="1:82" ht="61.5" x14ac:dyDescent="0.85">
      <c r="A566" s="12">
        <v>1</v>
      </c>
      <c r="B566" s="45">
        <f>SUBTOTAL(103,$A$558:A566)</f>
        <v>9</v>
      </c>
      <c r="C566" s="15" t="s">
        <v>524</v>
      </c>
      <c r="D566" s="21">
        <v>2496866.9499999997</v>
      </c>
      <c r="E566" s="21">
        <v>0</v>
      </c>
      <c r="F566" s="21">
        <v>0</v>
      </c>
      <c r="G566" s="21">
        <v>0</v>
      </c>
      <c r="H566" s="21">
        <v>0</v>
      </c>
      <c r="I566" s="21">
        <v>0</v>
      </c>
      <c r="J566" s="21">
        <v>0</v>
      </c>
      <c r="K566" s="23">
        <v>0</v>
      </c>
      <c r="L566" s="21">
        <v>0</v>
      </c>
      <c r="M566" s="21">
        <v>911.04</v>
      </c>
      <c r="N566" s="104">
        <v>2373709.75</v>
      </c>
      <c r="O566" s="21">
        <v>0</v>
      </c>
      <c r="P566" s="21">
        <v>0</v>
      </c>
      <c r="Q566" s="21">
        <v>0</v>
      </c>
      <c r="R566" s="21">
        <v>0</v>
      </c>
      <c r="S566" s="21">
        <v>0</v>
      </c>
      <c r="T566" s="21">
        <v>0</v>
      </c>
      <c r="U566" s="21">
        <v>0</v>
      </c>
      <c r="V566" s="21">
        <v>0</v>
      </c>
      <c r="W566" s="21">
        <v>0</v>
      </c>
      <c r="X566" s="21">
        <v>0</v>
      </c>
      <c r="Y566" s="21">
        <v>0</v>
      </c>
      <c r="Z566" s="21">
        <v>0</v>
      </c>
      <c r="AA566" s="21">
        <v>0</v>
      </c>
      <c r="AB566" s="21">
        <v>0</v>
      </c>
      <c r="AC566" s="29">
        <v>34893.53</v>
      </c>
      <c r="AD566" s="104">
        <v>88263.67</v>
      </c>
      <c r="AE566" s="21">
        <v>0</v>
      </c>
      <c r="AF566" s="24">
        <v>2021</v>
      </c>
      <c r="AG566" s="24">
        <v>2021</v>
      </c>
      <c r="AH566" s="25">
        <v>2021</v>
      </c>
      <c r="AT566" s="12" t="e">
        <f t="shared" si="34"/>
        <v>#N/A</v>
      </c>
      <c r="BV566" s="69" t="b">
        <f t="shared" si="31"/>
        <v>1</v>
      </c>
      <c r="BW566" s="49"/>
      <c r="CA566" s="12" t="e">
        <f t="shared" si="32"/>
        <v>#N/A</v>
      </c>
      <c r="CB566" s="12">
        <f t="shared" si="33"/>
        <v>34893.53</v>
      </c>
      <c r="CC566" s="12" t="s">
        <v>526</v>
      </c>
      <c r="CD566" s="12">
        <v>61879.56</v>
      </c>
    </row>
    <row r="567" spans="1:82" ht="61.5" x14ac:dyDescent="0.85">
      <c r="A567" s="12">
        <v>1</v>
      </c>
      <c r="B567" s="45">
        <f>SUBTOTAL(103,$A$558:A567)</f>
        <v>10</v>
      </c>
      <c r="C567" s="15" t="s">
        <v>527</v>
      </c>
      <c r="D567" s="21">
        <v>4279060.84</v>
      </c>
      <c r="E567" s="21">
        <v>0</v>
      </c>
      <c r="F567" s="21">
        <v>0</v>
      </c>
      <c r="G567" s="21">
        <v>0</v>
      </c>
      <c r="H567" s="21">
        <v>0</v>
      </c>
      <c r="I567" s="21">
        <v>0</v>
      </c>
      <c r="J567" s="21">
        <v>0</v>
      </c>
      <c r="K567" s="23">
        <v>0</v>
      </c>
      <c r="L567" s="21">
        <v>0</v>
      </c>
      <c r="M567" s="21">
        <v>1087.3699999999999</v>
      </c>
      <c r="N567" s="21">
        <v>4130234</v>
      </c>
      <c r="O567" s="21">
        <v>0</v>
      </c>
      <c r="P567" s="21">
        <v>0</v>
      </c>
      <c r="Q567" s="21">
        <v>0</v>
      </c>
      <c r="R567" s="21">
        <v>0</v>
      </c>
      <c r="S567" s="21">
        <v>0</v>
      </c>
      <c r="T567" s="21">
        <v>0</v>
      </c>
      <c r="U567" s="21">
        <v>0</v>
      </c>
      <c r="V567" s="21">
        <v>0</v>
      </c>
      <c r="W567" s="21">
        <v>0</v>
      </c>
      <c r="X567" s="21">
        <v>0</v>
      </c>
      <c r="Y567" s="21">
        <v>0</v>
      </c>
      <c r="Z567" s="21">
        <v>0</v>
      </c>
      <c r="AA567" s="21">
        <v>0</v>
      </c>
      <c r="AB567" s="21">
        <v>0</v>
      </c>
      <c r="AC567" s="29">
        <v>60714.44</v>
      </c>
      <c r="AD567" s="21">
        <v>88112.4</v>
      </c>
      <c r="AE567" s="21">
        <v>0</v>
      </c>
      <c r="AF567" s="24">
        <v>2021</v>
      </c>
      <c r="AG567" s="24">
        <v>2021</v>
      </c>
      <c r="AH567" s="25">
        <v>2021</v>
      </c>
      <c r="AT567" s="12" t="e">
        <f t="shared" si="34"/>
        <v>#N/A</v>
      </c>
      <c r="BV567" s="69" t="b">
        <f t="shared" si="31"/>
        <v>1</v>
      </c>
      <c r="BW567" s="49"/>
      <c r="CA567" s="12" t="e">
        <f t="shared" si="32"/>
        <v>#N/A</v>
      </c>
      <c r="CB567" s="12">
        <f t="shared" si="33"/>
        <v>60714.44</v>
      </c>
      <c r="CC567" s="12" t="s">
        <v>529</v>
      </c>
      <c r="CD567" s="12">
        <v>66555.58</v>
      </c>
    </row>
    <row r="568" spans="1:82" ht="61.5" x14ac:dyDescent="0.85">
      <c r="A568" s="12">
        <v>1</v>
      </c>
      <c r="B568" s="45">
        <f>SUBTOTAL(103,$A$558:A568)</f>
        <v>11</v>
      </c>
      <c r="C568" s="15" t="s">
        <v>526</v>
      </c>
      <c r="D568" s="21">
        <v>4271373.3099999996</v>
      </c>
      <c r="E568" s="21">
        <v>0</v>
      </c>
      <c r="F568" s="21">
        <v>0</v>
      </c>
      <c r="G568" s="21">
        <v>0</v>
      </c>
      <c r="H568" s="21">
        <v>0</v>
      </c>
      <c r="I568" s="21">
        <v>0</v>
      </c>
      <c r="J568" s="21">
        <v>0</v>
      </c>
      <c r="K568" s="23">
        <v>0</v>
      </c>
      <c r="L568" s="21">
        <v>0</v>
      </c>
      <c r="M568" s="21">
        <v>1031</v>
      </c>
      <c r="N568" s="21">
        <v>4209493.75</v>
      </c>
      <c r="O568" s="21">
        <v>0</v>
      </c>
      <c r="P568" s="21">
        <v>0</v>
      </c>
      <c r="Q568" s="21">
        <v>0</v>
      </c>
      <c r="R568" s="21">
        <v>0</v>
      </c>
      <c r="S568" s="21">
        <v>0</v>
      </c>
      <c r="T568" s="21">
        <v>0</v>
      </c>
      <c r="U568" s="21">
        <v>0</v>
      </c>
      <c r="V568" s="21">
        <v>0</v>
      </c>
      <c r="W568" s="21">
        <v>0</v>
      </c>
      <c r="X568" s="21">
        <v>0</v>
      </c>
      <c r="Y568" s="21">
        <v>0</v>
      </c>
      <c r="Z568" s="21">
        <v>0</v>
      </c>
      <c r="AA568" s="21">
        <v>0</v>
      </c>
      <c r="AB568" s="21">
        <v>0</v>
      </c>
      <c r="AC568" s="29">
        <v>61879.56</v>
      </c>
      <c r="AD568" s="21">
        <v>0</v>
      </c>
      <c r="AE568" s="21">
        <v>0</v>
      </c>
      <c r="AF568" s="24" t="s">
        <v>262</v>
      </c>
      <c r="AG568" s="24">
        <v>2021</v>
      </c>
      <c r="AH568" s="25">
        <v>2021</v>
      </c>
      <c r="AT568" s="12" t="e">
        <f t="shared" si="34"/>
        <v>#N/A</v>
      </c>
      <c r="BV568" s="69" t="b">
        <f t="shared" si="31"/>
        <v>1</v>
      </c>
      <c r="BW568" s="49"/>
      <c r="CA568" s="12" t="e">
        <f t="shared" si="32"/>
        <v>#N/A</v>
      </c>
      <c r="CB568" s="12">
        <f t="shared" si="33"/>
        <v>61879.56</v>
      </c>
      <c r="CC568" s="12" t="s">
        <v>530</v>
      </c>
      <c r="CD568" s="12">
        <v>53189.03</v>
      </c>
    </row>
    <row r="569" spans="1:82" ht="61.5" x14ac:dyDescent="0.85">
      <c r="A569" s="12">
        <v>1</v>
      </c>
      <c r="B569" s="45">
        <f>SUBTOTAL(103,$A$558:A569)</f>
        <v>12</v>
      </c>
      <c r="C569" s="15" t="s">
        <v>764</v>
      </c>
      <c r="D569" s="21">
        <v>88074.58</v>
      </c>
      <c r="E569" s="21">
        <v>0</v>
      </c>
      <c r="F569" s="21">
        <v>0</v>
      </c>
      <c r="G569" s="21">
        <v>0</v>
      </c>
      <c r="H569" s="21">
        <v>0</v>
      </c>
      <c r="I569" s="21">
        <v>0</v>
      </c>
      <c r="J569" s="21">
        <v>0</v>
      </c>
      <c r="K569" s="23">
        <v>0</v>
      </c>
      <c r="L569" s="21">
        <v>0</v>
      </c>
      <c r="M569" s="21">
        <v>0</v>
      </c>
      <c r="N569" s="21">
        <v>0</v>
      </c>
      <c r="O569" s="21">
        <v>0</v>
      </c>
      <c r="P569" s="21">
        <v>0</v>
      </c>
      <c r="Q569" s="21">
        <v>0</v>
      </c>
      <c r="R569" s="21">
        <v>0</v>
      </c>
      <c r="S569" s="21">
        <v>0</v>
      </c>
      <c r="T569" s="21">
        <v>0</v>
      </c>
      <c r="U569" s="21">
        <v>0</v>
      </c>
      <c r="V569" s="21">
        <v>0</v>
      </c>
      <c r="W569" s="21">
        <v>0</v>
      </c>
      <c r="X569" s="21">
        <v>0</v>
      </c>
      <c r="Y569" s="21">
        <v>0</v>
      </c>
      <c r="Z569" s="21">
        <v>0</v>
      </c>
      <c r="AA569" s="21">
        <v>0</v>
      </c>
      <c r="AB569" s="21">
        <v>0</v>
      </c>
      <c r="AC569" s="21">
        <v>0</v>
      </c>
      <c r="AD569" s="29">
        <v>88074.58</v>
      </c>
      <c r="AE569" s="21">
        <v>0</v>
      </c>
      <c r="AF569" s="24">
        <v>2021</v>
      </c>
      <c r="AG569" s="24" t="s">
        <v>262</v>
      </c>
      <c r="AH569" s="24" t="s">
        <v>262</v>
      </c>
      <c r="AT569" s="12" t="e">
        <f t="shared" si="34"/>
        <v>#N/A</v>
      </c>
      <c r="BV569" s="69" t="b">
        <f t="shared" si="31"/>
        <v>1</v>
      </c>
      <c r="BW569" s="49"/>
      <c r="CA569" s="12" t="e">
        <f t="shared" si="32"/>
        <v>#N/A</v>
      </c>
      <c r="CB569" s="12" t="e">
        <f t="shared" si="33"/>
        <v>#N/A</v>
      </c>
      <c r="CC569" s="12" t="s">
        <v>1354</v>
      </c>
      <c r="CD569" s="12">
        <v>71306.44</v>
      </c>
    </row>
    <row r="570" spans="1:82" ht="61.5" x14ac:dyDescent="0.85">
      <c r="A570" s="12">
        <v>1</v>
      </c>
      <c r="B570" s="45">
        <f>SUBTOTAL(103,$A$558:A570)</f>
        <v>13</v>
      </c>
      <c r="C570" s="15" t="s">
        <v>529</v>
      </c>
      <c r="D570" s="21">
        <v>4594145.79</v>
      </c>
      <c r="E570" s="21">
        <v>0</v>
      </c>
      <c r="F570" s="21">
        <v>0</v>
      </c>
      <c r="G570" s="21">
        <v>0</v>
      </c>
      <c r="H570" s="21">
        <v>0</v>
      </c>
      <c r="I570" s="21">
        <v>0</v>
      </c>
      <c r="J570" s="21">
        <v>0</v>
      </c>
      <c r="K570" s="23">
        <v>0</v>
      </c>
      <c r="L570" s="21">
        <v>0</v>
      </c>
      <c r="M570" s="21">
        <v>962.7</v>
      </c>
      <c r="N570" s="21">
        <v>4527590.21</v>
      </c>
      <c r="O570" s="21">
        <v>0</v>
      </c>
      <c r="P570" s="21">
        <v>0</v>
      </c>
      <c r="Q570" s="21">
        <v>0</v>
      </c>
      <c r="R570" s="21">
        <v>0</v>
      </c>
      <c r="S570" s="21">
        <v>0</v>
      </c>
      <c r="T570" s="21">
        <v>0</v>
      </c>
      <c r="U570" s="21">
        <v>0</v>
      </c>
      <c r="V570" s="21">
        <v>0</v>
      </c>
      <c r="W570" s="21">
        <v>0</v>
      </c>
      <c r="X570" s="21">
        <v>0</v>
      </c>
      <c r="Y570" s="21">
        <v>0</v>
      </c>
      <c r="Z570" s="21">
        <v>0</v>
      </c>
      <c r="AA570" s="21">
        <v>0</v>
      </c>
      <c r="AB570" s="21">
        <v>0</v>
      </c>
      <c r="AC570" s="29">
        <v>66555.58</v>
      </c>
      <c r="AD570" s="21">
        <v>0</v>
      </c>
      <c r="AE570" s="21">
        <v>0</v>
      </c>
      <c r="AF570" s="24" t="s">
        <v>262</v>
      </c>
      <c r="AG570" s="24">
        <v>2021</v>
      </c>
      <c r="AH570" s="25">
        <v>2021</v>
      </c>
      <c r="AT570" s="12" t="e">
        <f t="shared" si="34"/>
        <v>#N/A</v>
      </c>
      <c r="BV570" s="69" t="b">
        <f t="shared" si="31"/>
        <v>1</v>
      </c>
      <c r="BW570" s="49"/>
      <c r="CA570" s="12" t="e">
        <f t="shared" si="32"/>
        <v>#N/A</v>
      </c>
      <c r="CB570" s="12">
        <f t="shared" si="33"/>
        <v>66555.58</v>
      </c>
      <c r="CC570" s="12" t="s">
        <v>532</v>
      </c>
      <c r="CD570" s="12">
        <v>13833.03</v>
      </c>
    </row>
    <row r="571" spans="1:82" ht="61.5" x14ac:dyDescent="0.85">
      <c r="A571" s="12">
        <v>1</v>
      </c>
      <c r="B571" s="45">
        <f>SUBTOTAL(103,$A$558:A571)</f>
        <v>14</v>
      </c>
      <c r="C571" s="15" t="s">
        <v>530</v>
      </c>
      <c r="D571" s="21">
        <v>3671490.27</v>
      </c>
      <c r="E571" s="21">
        <v>0</v>
      </c>
      <c r="F571" s="21">
        <v>0</v>
      </c>
      <c r="G571" s="21">
        <v>0</v>
      </c>
      <c r="H571" s="21">
        <v>0</v>
      </c>
      <c r="I571" s="21">
        <v>0</v>
      </c>
      <c r="J571" s="21">
        <v>0</v>
      </c>
      <c r="K571" s="23">
        <v>0</v>
      </c>
      <c r="L571" s="21">
        <v>0</v>
      </c>
      <c r="M571" s="21">
        <v>723.9</v>
      </c>
      <c r="N571" s="21">
        <v>3618301.24</v>
      </c>
      <c r="O571" s="21">
        <v>0</v>
      </c>
      <c r="P571" s="21">
        <v>0</v>
      </c>
      <c r="Q571" s="21">
        <v>0</v>
      </c>
      <c r="R571" s="21">
        <v>0</v>
      </c>
      <c r="S571" s="21">
        <v>0</v>
      </c>
      <c r="T571" s="21">
        <v>0</v>
      </c>
      <c r="U571" s="21">
        <v>0</v>
      </c>
      <c r="V571" s="21">
        <v>0</v>
      </c>
      <c r="W571" s="21">
        <v>0</v>
      </c>
      <c r="X571" s="21">
        <v>0</v>
      </c>
      <c r="Y571" s="21">
        <v>0</v>
      </c>
      <c r="Z571" s="21">
        <v>0</v>
      </c>
      <c r="AA571" s="21">
        <v>0</v>
      </c>
      <c r="AB571" s="21">
        <v>0</v>
      </c>
      <c r="AC571" s="29">
        <v>53189.03</v>
      </c>
      <c r="AD571" s="21">
        <v>0</v>
      </c>
      <c r="AE571" s="21">
        <v>0</v>
      </c>
      <c r="AF571" s="24" t="s">
        <v>262</v>
      </c>
      <c r="AG571" s="24">
        <v>2021</v>
      </c>
      <c r="AH571" s="25">
        <v>2021</v>
      </c>
      <c r="AT571" s="12" t="e">
        <f t="shared" si="34"/>
        <v>#N/A</v>
      </c>
      <c r="BV571" s="69" t="b">
        <f t="shared" si="31"/>
        <v>1</v>
      </c>
      <c r="BW571" s="49"/>
      <c r="CA571" s="12" t="e">
        <f t="shared" si="32"/>
        <v>#N/A</v>
      </c>
      <c r="CB571" s="12">
        <f t="shared" si="33"/>
        <v>53189.03</v>
      </c>
      <c r="CC571" s="12" t="s">
        <v>542</v>
      </c>
      <c r="CD571" s="12">
        <v>31614.639999999999</v>
      </c>
    </row>
    <row r="572" spans="1:82" ht="61.5" x14ac:dyDescent="0.85">
      <c r="A572" s="12">
        <v>1</v>
      </c>
      <c r="B572" s="45">
        <f>SUBTOTAL(103,$A$558:A572)</f>
        <v>15</v>
      </c>
      <c r="C572" s="15" t="s">
        <v>1354</v>
      </c>
      <c r="D572" s="21">
        <v>4922134.1900000004</v>
      </c>
      <c r="E572" s="21">
        <v>0</v>
      </c>
      <c r="F572" s="21">
        <v>0</v>
      </c>
      <c r="G572" s="21">
        <v>0</v>
      </c>
      <c r="H572" s="21">
        <v>0</v>
      </c>
      <c r="I572" s="21">
        <v>0</v>
      </c>
      <c r="J572" s="21">
        <v>0</v>
      </c>
      <c r="K572" s="23">
        <v>0</v>
      </c>
      <c r="L572" s="21">
        <v>0</v>
      </c>
      <c r="M572" s="29">
        <v>1082</v>
      </c>
      <c r="N572" s="29">
        <v>4850827.75</v>
      </c>
      <c r="O572" s="21">
        <v>0</v>
      </c>
      <c r="P572" s="21">
        <v>0</v>
      </c>
      <c r="Q572" s="21">
        <v>0</v>
      </c>
      <c r="R572" s="21">
        <v>0</v>
      </c>
      <c r="S572" s="21">
        <v>0</v>
      </c>
      <c r="T572" s="21">
        <v>0</v>
      </c>
      <c r="U572" s="21">
        <v>0</v>
      </c>
      <c r="V572" s="21">
        <v>0</v>
      </c>
      <c r="W572" s="21">
        <v>0</v>
      </c>
      <c r="X572" s="21">
        <v>0</v>
      </c>
      <c r="Y572" s="21">
        <v>0</v>
      </c>
      <c r="Z572" s="21">
        <v>0</v>
      </c>
      <c r="AA572" s="21">
        <v>0</v>
      </c>
      <c r="AB572" s="21">
        <v>0</v>
      </c>
      <c r="AC572" s="29">
        <v>71306.44</v>
      </c>
      <c r="AD572" s="21">
        <v>0</v>
      </c>
      <c r="AE572" s="21">
        <v>0</v>
      </c>
      <c r="AF572" s="24" t="s">
        <v>262</v>
      </c>
      <c r="AG572" s="24">
        <v>2021</v>
      </c>
      <c r="AH572" s="25">
        <v>2021</v>
      </c>
      <c r="BV572" s="69" t="b">
        <f t="shared" si="31"/>
        <v>1</v>
      </c>
      <c r="BW572" s="49"/>
      <c r="CA572" s="12" t="e">
        <f t="shared" si="32"/>
        <v>#N/A</v>
      </c>
      <c r="CB572" s="12">
        <f t="shared" si="33"/>
        <v>71306.44</v>
      </c>
      <c r="CC572" s="12" t="s">
        <v>544</v>
      </c>
      <c r="CD572" s="12">
        <v>20615.150000000001</v>
      </c>
    </row>
    <row r="573" spans="1:82" ht="61.5" x14ac:dyDescent="0.85">
      <c r="A573" s="12">
        <v>1</v>
      </c>
      <c r="B573" s="45">
        <f>SUBTOTAL(103,$A$558:A573)</f>
        <v>16</v>
      </c>
      <c r="C573" s="15" t="s">
        <v>532</v>
      </c>
      <c r="D573" s="21">
        <v>954855.56</v>
      </c>
      <c r="E573" s="21">
        <v>0</v>
      </c>
      <c r="F573" s="21">
        <v>0</v>
      </c>
      <c r="G573" s="21">
        <v>0</v>
      </c>
      <c r="H573" s="21">
        <v>0</v>
      </c>
      <c r="I573" s="21">
        <v>0</v>
      </c>
      <c r="J573" s="21">
        <v>0</v>
      </c>
      <c r="K573" s="23">
        <v>0</v>
      </c>
      <c r="L573" s="21">
        <v>0</v>
      </c>
      <c r="M573" s="29">
        <v>269</v>
      </c>
      <c r="N573" s="29">
        <v>941022.53</v>
      </c>
      <c r="O573" s="21">
        <v>0</v>
      </c>
      <c r="P573" s="21">
        <v>0</v>
      </c>
      <c r="Q573" s="21">
        <v>0</v>
      </c>
      <c r="R573" s="21">
        <v>0</v>
      </c>
      <c r="S573" s="21">
        <v>0</v>
      </c>
      <c r="T573" s="21">
        <v>0</v>
      </c>
      <c r="U573" s="21">
        <v>0</v>
      </c>
      <c r="V573" s="21">
        <v>0</v>
      </c>
      <c r="W573" s="21">
        <v>0</v>
      </c>
      <c r="X573" s="21">
        <v>0</v>
      </c>
      <c r="Y573" s="21">
        <v>0</v>
      </c>
      <c r="Z573" s="21">
        <v>0</v>
      </c>
      <c r="AA573" s="21">
        <v>0</v>
      </c>
      <c r="AB573" s="21">
        <v>0</v>
      </c>
      <c r="AC573" s="29">
        <v>13833.03</v>
      </c>
      <c r="AD573" s="21">
        <v>0</v>
      </c>
      <c r="AE573" s="21">
        <v>0</v>
      </c>
      <c r="AF573" s="24" t="s">
        <v>262</v>
      </c>
      <c r="AG573" s="24">
        <v>2021</v>
      </c>
      <c r="AH573" s="25">
        <v>2021</v>
      </c>
      <c r="AT573" s="12" t="e">
        <f t="shared" ref="AT573:AT578" si="35">VLOOKUP(C573,AW:AX,2,FALSE)</f>
        <v>#N/A</v>
      </c>
      <c r="BV573" s="69" t="b">
        <f t="shared" si="31"/>
        <v>1</v>
      </c>
      <c r="BW573" s="49"/>
      <c r="CA573" s="12" t="e">
        <f t="shared" si="32"/>
        <v>#N/A</v>
      </c>
      <c r="CB573" s="12">
        <f t="shared" si="33"/>
        <v>13833.03</v>
      </c>
      <c r="CC573" s="12" t="s">
        <v>545</v>
      </c>
      <c r="CD573" s="12">
        <v>43756.18</v>
      </c>
    </row>
    <row r="574" spans="1:82" ht="61.5" x14ac:dyDescent="0.85">
      <c r="A574" s="12">
        <v>1</v>
      </c>
      <c r="B574" s="45">
        <f>SUBTOTAL(103,$A$558:A574)</f>
        <v>17</v>
      </c>
      <c r="C574" s="15" t="s">
        <v>535</v>
      </c>
      <c r="D574" s="21">
        <v>99992.84</v>
      </c>
      <c r="E574" s="21">
        <v>0</v>
      </c>
      <c r="F574" s="21">
        <v>0</v>
      </c>
      <c r="G574" s="21">
        <v>0</v>
      </c>
      <c r="H574" s="21">
        <v>0</v>
      </c>
      <c r="I574" s="21">
        <v>0</v>
      </c>
      <c r="J574" s="21">
        <v>0</v>
      </c>
      <c r="K574" s="23">
        <v>0</v>
      </c>
      <c r="L574" s="21">
        <v>0</v>
      </c>
      <c r="M574" s="21">
        <v>0</v>
      </c>
      <c r="N574" s="21">
        <v>0</v>
      </c>
      <c r="O574" s="21">
        <v>0</v>
      </c>
      <c r="P574" s="21">
        <v>0</v>
      </c>
      <c r="Q574" s="21">
        <v>0</v>
      </c>
      <c r="R574" s="21">
        <v>0</v>
      </c>
      <c r="S574" s="21">
        <v>0</v>
      </c>
      <c r="T574" s="21">
        <v>0</v>
      </c>
      <c r="U574" s="21">
        <v>0</v>
      </c>
      <c r="V574" s="21">
        <v>0</v>
      </c>
      <c r="W574" s="21">
        <v>0</v>
      </c>
      <c r="X574" s="21">
        <v>0</v>
      </c>
      <c r="Y574" s="21">
        <v>0</v>
      </c>
      <c r="Z574" s="21">
        <v>0</v>
      </c>
      <c r="AA574" s="21">
        <v>0</v>
      </c>
      <c r="AB574" s="21">
        <v>0</v>
      </c>
      <c r="AC574" s="21">
        <v>0</v>
      </c>
      <c r="AD574" s="104">
        <v>99992.84</v>
      </c>
      <c r="AE574" s="21">
        <v>0</v>
      </c>
      <c r="AF574" s="24">
        <v>2021</v>
      </c>
      <c r="AG574" s="24" t="s">
        <v>262</v>
      </c>
      <c r="AH574" s="24" t="s">
        <v>262</v>
      </c>
      <c r="AT574" s="12" t="e">
        <f t="shared" si="35"/>
        <v>#N/A</v>
      </c>
      <c r="BV574" s="69" t="b">
        <f t="shared" si="31"/>
        <v>1</v>
      </c>
      <c r="BW574" s="49"/>
      <c r="CA574" s="12" t="e">
        <f t="shared" si="32"/>
        <v>#N/A</v>
      </c>
      <c r="CB574" s="12" t="e">
        <f t="shared" si="33"/>
        <v>#N/A</v>
      </c>
      <c r="CC574" s="12" t="s">
        <v>547</v>
      </c>
      <c r="CD574" s="12">
        <v>14617.51</v>
      </c>
    </row>
    <row r="575" spans="1:82" ht="61.5" x14ac:dyDescent="0.85">
      <c r="A575" s="12">
        <v>1</v>
      </c>
      <c r="B575" s="45">
        <f>SUBTOTAL(103,$A$558:A575)</f>
        <v>18</v>
      </c>
      <c r="C575" s="15" t="s">
        <v>1576</v>
      </c>
      <c r="D575" s="21">
        <v>82274.37</v>
      </c>
      <c r="E575" s="21">
        <v>0</v>
      </c>
      <c r="F575" s="21">
        <v>0</v>
      </c>
      <c r="G575" s="21">
        <v>0</v>
      </c>
      <c r="H575" s="21">
        <v>0</v>
      </c>
      <c r="I575" s="21">
        <v>0</v>
      </c>
      <c r="J575" s="21">
        <v>0</v>
      </c>
      <c r="K575" s="23">
        <v>0</v>
      </c>
      <c r="L575" s="21">
        <v>0</v>
      </c>
      <c r="M575" s="21">
        <v>0</v>
      </c>
      <c r="N575" s="21">
        <v>0</v>
      </c>
      <c r="O575" s="21">
        <v>0</v>
      </c>
      <c r="P575" s="21">
        <v>0</v>
      </c>
      <c r="Q575" s="21">
        <v>0</v>
      </c>
      <c r="R575" s="21">
        <v>0</v>
      </c>
      <c r="S575" s="21">
        <v>0</v>
      </c>
      <c r="T575" s="21">
        <v>0</v>
      </c>
      <c r="U575" s="21">
        <v>0</v>
      </c>
      <c r="V575" s="21">
        <v>0</v>
      </c>
      <c r="W575" s="21">
        <v>0</v>
      </c>
      <c r="X575" s="21">
        <v>0</v>
      </c>
      <c r="Y575" s="21">
        <v>0</v>
      </c>
      <c r="Z575" s="21">
        <v>0</v>
      </c>
      <c r="AA575" s="21">
        <v>0</v>
      </c>
      <c r="AB575" s="21">
        <v>0</v>
      </c>
      <c r="AC575" s="21">
        <v>0</v>
      </c>
      <c r="AD575" s="21">
        <v>82274.37</v>
      </c>
      <c r="AE575" s="21">
        <v>0</v>
      </c>
      <c r="AF575" s="24">
        <v>2021</v>
      </c>
      <c r="AG575" s="24" t="s">
        <v>262</v>
      </c>
      <c r="AH575" s="24" t="s">
        <v>262</v>
      </c>
      <c r="AT575" s="12" t="e">
        <f t="shared" si="35"/>
        <v>#N/A</v>
      </c>
      <c r="BV575" s="69" t="b">
        <f t="shared" si="31"/>
        <v>1</v>
      </c>
      <c r="BW575" s="49"/>
      <c r="CA575" s="12" t="e">
        <f t="shared" si="32"/>
        <v>#N/A</v>
      </c>
      <c r="CB575" s="12" t="e">
        <f t="shared" si="33"/>
        <v>#N/A</v>
      </c>
      <c r="CC575" s="12" t="s">
        <v>548</v>
      </c>
      <c r="CD575" s="12">
        <v>31075.55</v>
      </c>
    </row>
    <row r="576" spans="1:82" ht="61.5" x14ac:dyDescent="0.85">
      <c r="A576" s="12">
        <v>1</v>
      </c>
      <c r="B576" s="45">
        <f>SUBTOTAL(103,$A$558:A576)</f>
        <v>19</v>
      </c>
      <c r="C576" s="15" t="s">
        <v>541</v>
      </c>
      <c r="D576" s="21">
        <v>76248.11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0</v>
      </c>
      <c r="K576" s="23">
        <v>0</v>
      </c>
      <c r="L576" s="21">
        <v>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0</v>
      </c>
      <c r="W576" s="21">
        <v>0</v>
      </c>
      <c r="X576" s="21">
        <v>0</v>
      </c>
      <c r="Y576" s="21">
        <v>0</v>
      </c>
      <c r="Z576" s="21">
        <v>0</v>
      </c>
      <c r="AA576" s="21">
        <v>0</v>
      </c>
      <c r="AB576" s="21">
        <v>0</v>
      </c>
      <c r="AC576" s="21">
        <v>0</v>
      </c>
      <c r="AD576" s="21">
        <v>76248.11</v>
      </c>
      <c r="AE576" s="21">
        <v>0</v>
      </c>
      <c r="AF576" s="24">
        <v>2021</v>
      </c>
      <c r="AG576" s="24" t="s">
        <v>262</v>
      </c>
      <c r="AH576" s="24" t="s">
        <v>262</v>
      </c>
      <c r="AT576" s="12" t="e">
        <f t="shared" si="35"/>
        <v>#N/A</v>
      </c>
      <c r="BV576" s="69" t="b">
        <f t="shared" si="31"/>
        <v>1</v>
      </c>
      <c r="BW576" s="49"/>
      <c r="CA576" s="12" t="e">
        <f t="shared" si="32"/>
        <v>#N/A</v>
      </c>
      <c r="CB576" s="12" t="e">
        <f t="shared" si="33"/>
        <v>#N/A</v>
      </c>
      <c r="CC576" s="12" t="s">
        <v>550</v>
      </c>
      <c r="CD576" s="12">
        <v>59740.47</v>
      </c>
    </row>
    <row r="577" spans="1:82" ht="61.5" x14ac:dyDescent="0.85">
      <c r="A577" s="12">
        <v>1</v>
      </c>
      <c r="B577" s="45">
        <f>SUBTOTAL(103,$A$558:A577)</f>
        <v>20</v>
      </c>
      <c r="C577" s="15" t="s">
        <v>542</v>
      </c>
      <c r="D577" s="21">
        <v>2182292.5300000003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3">
        <v>0</v>
      </c>
      <c r="L577" s="21">
        <v>0</v>
      </c>
      <c r="M577" s="21">
        <v>999</v>
      </c>
      <c r="N577" s="21">
        <v>2150677.89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0</v>
      </c>
      <c r="W577" s="21">
        <v>0</v>
      </c>
      <c r="X577" s="21">
        <v>0</v>
      </c>
      <c r="Y577" s="21">
        <v>0</v>
      </c>
      <c r="Z577" s="21">
        <v>0</v>
      </c>
      <c r="AA577" s="21">
        <v>0</v>
      </c>
      <c r="AB577" s="21">
        <v>0</v>
      </c>
      <c r="AC577" s="29">
        <v>31614.639999999999</v>
      </c>
      <c r="AD577" s="21">
        <v>0</v>
      </c>
      <c r="AE577" s="21">
        <v>0</v>
      </c>
      <c r="AF577" s="24" t="s">
        <v>262</v>
      </c>
      <c r="AG577" s="24">
        <v>2021</v>
      </c>
      <c r="AH577" s="25">
        <v>2021</v>
      </c>
      <c r="AT577" s="12" t="e">
        <f t="shared" si="35"/>
        <v>#N/A</v>
      </c>
      <c r="BV577" s="69" t="b">
        <f t="shared" si="31"/>
        <v>1</v>
      </c>
      <c r="BW577" s="49"/>
      <c r="CA577" s="12" t="e">
        <f t="shared" si="32"/>
        <v>#N/A</v>
      </c>
      <c r="CB577" s="12">
        <f t="shared" si="33"/>
        <v>31614.639999999999</v>
      </c>
      <c r="CC577" s="12" t="s">
        <v>1333</v>
      </c>
      <c r="CD577" s="12">
        <v>46672.86</v>
      </c>
    </row>
    <row r="578" spans="1:82" ht="61.5" x14ac:dyDescent="0.85">
      <c r="A578" s="12">
        <v>1</v>
      </c>
      <c r="B578" s="45">
        <f>SUBTOTAL(103,$A$558:A578)</f>
        <v>21</v>
      </c>
      <c r="C578" s="15" t="s">
        <v>544</v>
      </c>
      <c r="D578" s="21">
        <v>1423006.46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3">
        <v>0</v>
      </c>
      <c r="L578" s="21">
        <v>0</v>
      </c>
      <c r="M578" s="21">
        <v>430</v>
      </c>
      <c r="N578" s="21">
        <v>1402391.31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0</v>
      </c>
      <c r="AA578" s="21">
        <v>0</v>
      </c>
      <c r="AB578" s="21">
        <v>0</v>
      </c>
      <c r="AC578" s="29">
        <v>20615.150000000001</v>
      </c>
      <c r="AD578" s="21">
        <v>0</v>
      </c>
      <c r="AE578" s="21">
        <v>0</v>
      </c>
      <c r="AF578" s="24" t="s">
        <v>262</v>
      </c>
      <c r="AG578" s="24">
        <v>2021</v>
      </c>
      <c r="AH578" s="25">
        <v>2021</v>
      </c>
      <c r="AT578" s="12" t="e">
        <f t="shared" si="35"/>
        <v>#N/A</v>
      </c>
      <c r="BV578" s="69" t="b">
        <f t="shared" si="31"/>
        <v>1</v>
      </c>
      <c r="BW578" s="49"/>
      <c r="CA578" s="12" t="e">
        <f t="shared" si="32"/>
        <v>#N/A</v>
      </c>
      <c r="CB578" s="12">
        <f t="shared" si="33"/>
        <v>20615.150000000001</v>
      </c>
      <c r="CC578" s="12" t="s">
        <v>1029</v>
      </c>
      <c r="CD578" s="12">
        <v>31856.06</v>
      </c>
    </row>
    <row r="579" spans="1:82" ht="61.5" x14ac:dyDescent="0.85">
      <c r="A579" s="12">
        <v>1</v>
      </c>
      <c r="B579" s="45">
        <f>SUBTOTAL(103,$A$558:A579)</f>
        <v>22</v>
      </c>
      <c r="C579" s="15" t="s">
        <v>545</v>
      </c>
      <c r="D579" s="21">
        <v>3020366.74</v>
      </c>
      <c r="E579" s="21">
        <v>0</v>
      </c>
      <c r="F579" s="21">
        <v>0</v>
      </c>
      <c r="G579" s="21">
        <v>0</v>
      </c>
      <c r="H579" s="21">
        <v>0</v>
      </c>
      <c r="I579" s="21">
        <v>0</v>
      </c>
      <c r="J579" s="21">
        <v>0</v>
      </c>
      <c r="K579" s="23">
        <v>0</v>
      </c>
      <c r="L579" s="21">
        <v>0</v>
      </c>
      <c r="M579" s="21">
        <v>925</v>
      </c>
      <c r="N579" s="21">
        <v>2976610.56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0</v>
      </c>
      <c r="W579" s="21">
        <v>0</v>
      </c>
      <c r="X579" s="21">
        <v>0</v>
      </c>
      <c r="Y579" s="21">
        <v>0</v>
      </c>
      <c r="Z579" s="21">
        <v>0</v>
      </c>
      <c r="AA579" s="21">
        <v>0</v>
      </c>
      <c r="AB579" s="21">
        <v>0</v>
      </c>
      <c r="AC579" s="29">
        <v>43756.18</v>
      </c>
      <c r="AD579" s="21">
        <v>0</v>
      </c>
      <c r="AE579" s="21">
        <v>0</v>
      </c>
      <c r="AF579" s="24" t="s">
        <v>262</v>
      </c>
      <c r="AG579" s="24">
        <v>2021</v>
      </c>
      <c r="AH579" s="25">
        <v>2021</v>
      </c>
      <c r="BV579" s="69" t="b">
        <f t="shared" si="31"/>
        <v>1</v>
      </c>
      <c r="BW579" s="49"/>
      <c r="CA579" s="12" t="e">
        <f t="shared" si="32"/>
        <v>#N/A</v>
      </c>
      <c r="CB579" s="12">
        <f t="shared" si="33"/>
        <v>43756.18</v>
      </c>
      <c r="CC579" s="12" t="s">
        <v>1353</v>
      </c>
      <c r="CD579" s="12">
        <v>49952.11</v>
      </c>
    </row>
    <row r="580" spans="1:82" ht="61.5" x14ac:dyDescent="0.85">
      <c r="A580" s="12">
        <v>1</v>
      </c>
      <c r="B580" s="45">
        <f>SUBTOTAL(103,$A$558:A580)</f>
        <v>23</v>
      </c>
      <c r="C580" s="15" t="s">
        <v>546</v>
      </c>
      <c r="D580" s="21">
        <v>99987.66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3">
        <v>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0</v>
      </c>
      <c r="W580" s="21">
        <v>0</v>
      </c>
      <c r="X580" s="21">
        <v>0</v>
      </c>
      <c r="Y580" s="21">
        <v>0</v>
      </c>
      <c r="Z580" s="21">
        <v>0</v>
      </c>
      <c r="AA580" s="21">
        <v>0</v>
      </c>
      <c r="AB580" s="21">
        <v>0</v>
      </c>
      <c r="AC580" s="21">
        <v>0</v>
      </c>
      <c r="AD580" s="104">
        <v>99987.66</v>
      </c>
      <c r="AE580" s="21">
        <v>0</v>
      </c>
      <c r="AF580" s="24">
        <v>2021</v>
      </c>
      <c r="AG580" s="24" t="s">
        <v>262</v>
      </c>
      <c r="AH580" s="24" t="s">
        <v>262</v>
      </c>
      <c r="AT580" s="12" t="e">
        <f>VLOOKUP(C580,AW:AX,2,FALSE)</f>
        <v>#N/A</v>
      </c>
      <c r="BV580" s="69" t="b">
        <f t="shared" si="31"/>
        <v>1</v>
      </c>
      <c r="BW580" s="49"/>
      <c r="CA580" s="12" t="e">
        <f t="shared" si="32"/>
        <v>#N/A</v>
      </c>
      <c r="CB580" s="12" t="e">
        <f t="shared" si="33"/>
        <v>#N/A</v>
      </c>
      <c r="CC580" s="12" t="s">
        <v>1077</v>
      </c>
      <c r="CD580" s="12">
        <v>37640.019999999997</v>
      </c>
    </row>
    <row r="581" spans="1:82" ht="61.5" x14ac:dyDescent="0.85">
      <c r="A581" s="12">
        <v>1</v>
      </c>
      <c r="B581" s="45">
        <f>SUBTOTAL(103,$A$558:A581)</f>
        <v>24</v>
      </c>
      <c r="C581" s="15" t="s">
        <v>547</v>
      </c>
      <c r="D581" s="21">
        <v>1009005.66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3">
        <v>0</v>
      </c>
      <c r="L581" s="21">
        <v>0</v>
      </c>
      <c r="M581" s="21">
        <v>275</v>
      </c>
      <c r="N581" s="21">
        <v>994388.15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  <c r="V581" s="21">
        <v>0</v>
      </c>
      <c r="W581" s="21">
        <v>0</v>
      </c>
      <c r="X581" s="21">
        <v>0</v>
      </c>
      <c r="Y581" s="21">
        <v>0</v>
      </c>
      <c r="Z581" s="21">
        <v>0</v>
      </c>
      <c r="AA581" s="21">
        <v>0</v>
      </c>
      <c r="AB581" s="21">
        <v>0</v>
      </c>
      <c r="AC581" s="29">
        <v>14617.51</v>
      </c>
      <c r="AD581" s="21">
        <v>0</v>
      </c>
      <c r="AE581" s="21">
        <v>0</v>
      </c>
      <c r="AF581" s="24" t="s">
        <v>262</v>
      </c>
      <c r="AG581" s="24">
        <v>2021</v>
      </c>
      <c r="AH581" s="25">
        <v>2021</v>
      </c>
      <c r="AT581" s="12" t="e">
        <f>VLOOKUP(C581,AW:AX,2,FALSE)</f>
        <v>#N/A</v>
      </c>
      <c r="BV581" s="69" t="b">
        <f t="shared" si="31"/>
        <v>1</v>
      </c>
      <c r="BW581" s="49"/>
      <c r="CA581" s="12" t="e">
        <f t="shared" si="32"/>
        <v>#N/A</v>
      </c>
      <c r="CB581" s="12">
        <f t="shared" si="33"/>
        <v>14617.51</v>
      </c>
      <c r="CC581" s="12" t="s">
        <v>1562</v>
      </c>
      <c r="CD581" s="12">
        <v>45593.99</v>
      </c>
    </row>
    <row r="582" spans="1:82" ht="61.5" x14ac:dyDescent="0.85">
      <c r="A582" s="12">
        <v>1</v>
      </c>
      <c r="B582" s="45">
        <f>SUBTOTAL(103,$A$558:A582)</f>
        <v>25</v>
      </c>
      <c r="C582" s="15" t="s">
        <v>548</v>
      </c>
      <c r="D582" s="21">
        <v>2145058.59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3">
        <v>0</v>
      </c>
      <c r="L582" s="21">
        <v>0</v>
      </c>
      <c r="M582" s="21">
        <v>711.2</v>
      </c>
      <c r="N582" s="21">
        <v>2113983.04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9">
        <v>31075.55</v>
      </c>
      <c r="AD582" s="21">
        <v>0</v>
      </c>
      <c r="AE582" s="21">
        <v>0</v>
      </c>
      <c r="AF582" s="24" t="s">
        <v>262</v>
      </c>
      <c r="AG582" s="24">
        <v>2021</v>
      </c>
      <c r="AH582" s="25">
        <v>2021</v>
      </c>
      <c r="AT582" s="12" t="e">
        <f>VLOOKUP(C582,AW:AX,2,FALSE)</f>
        <v>#N/A</v>
      </c>
      <c r="BV582" s="69" t="b">
        <f t="shared" si="31"/>
        <v>1</v>
      </c>
      <c r="BW582" s="49"/>
      <c r="CA582" s="12" t="e">
        <f t="shared" si="32"/>
        <v>#N/A</v>
      </c>
      <c r="CB582" s="12">
        <f t="shared" si="33"/>
        <v>31075.55</v>
      </c>
      <c r="CC582" s="12" t="s">
        <v>476</v>
      </c>
      <c r="CD582" s="12">
        <v>20580.740000000002</v>
      </c>
    </row>
    <row r="583" spans="1:82" ht="61.5" x14ac:dyDescent="0.85">
      <c r="A583" s="12">
        <v>1</v>
      </c>
      <c r="B583" s="45">
        <f>SUBTOTAL(103,$A$558:A583)</f>
        <v>26</v>
      </c>
      <c r="C583" s="15" t="s">
        <v>549</v>
      </c>
      <c r="D583" s="21">
        <v>77179.509999999995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0</v>
      </c>
      <c r="K583" s="23">
        <v>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0</v>
      </c>
      <c r="W583" s="21">
        <v>0</v>
      </c>
      <c r="X583" s="21">
        <v>0</v>
      </c>
      <c r="Y583" s="21">
        <v>0</v>
      </c>
      <c r="Z583" s="21">
        <v>0</v>
      </c>
      <c r="AA583" s="21">
        <v>0</v>
      </c>
      <c r="AB583" s="21">
        <v>0</v>
      </c>
      <c r="AC583" s="21">
        <v>0</v>
      </c>
      <c r="AD583" s="29">
        <v>77179.509999999995</v>
      </c>
      <c r="AE583" s="21">
        <v>0</v>
      </c>
      <c r="AF583" s="24">
        <v>2021</v>
      </c>
      <c r="AG583" s="24" t="s">
        <v>262</v>
      </c>
      <c r="AH583" s="24" t="s">
        <v>262</v>
      </c>
      <c r="AT583" s="12" t="e">
        <f>VLOOKUP(C583,AW:AX,2,FALSE)</f>
        <v>#N/A</v>
      </c>
      <c r="BV583" s="69" t="b">
        <f t="shared" si="31"/>
        <v>1</v>
      </c>
      <c r="BW583" s="49"/>
      <c r="CA583" s="12" t="e">
        <f t="shared" si="32"/>
        <v>#N/A</v>
      </c>
      <c r="CB583" s="12" t="e">
        <f t="shared" si="33"/>
        <v>#N/A</v>
      </c>
      <c r="CC583" s="12" t="s">
        <v>488</v>
      </c>
      <c r="CD583" s="12">
        <v>27142.91</v>
      </c>
    </row>
    <row r="584" spans="1:82" ht="61.5" x14ac:dyDescent="0.85">
      <c r="A584" s="12">
        <v>1</v>
      </c>
      <c r="B584" s="45">
        <f>SUBTOTAL(103,$A$558:A584)</f>
        <v>27</v>
      </c>
      <c r="C584" s="15" t="s">
        <v>550</v>
      </c>
      <c r="D584" s="21">
        <v>4123717.73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52">
        <v>0</v>
      </c>
      <c r="L584" s="21">
        <v>0</v>
      </c>
      <c r="M584" s="21">
        <v>924.73</v>
      </c>
      <c r="N584" s="21">
        <v>4063977.26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0</v>
      </c>
      <c r="W584" s="21">
        <v>0</v>
      </c>
      <c r="X584" s="21">
        <v>0</v>
      </c>
      <c r="Y584" s="21">
        <v>0</v>
      </c>
      <c r="Z584" s="21">
        <v>0</v>
      </c>
      <c r="AA584" s="21">
        <v>0</v>
      </c>
      <c r="AB584" s="21">
        <v>0</v>
      </c>
      <c r="AC584" s="29">
        <v>59740.47</v>
      </c>
      <c r="AD584" s="21">
        <v>0</v>
      </c>
      <c r="AE584" s="21">
        <v>0</v>
      </c>
      <c r="AF584" s="24" t="s">
        <v>262</v>
      </c>
      <c r="AG584" s="24">
        <v>2021</v>
      </c>
      <c r="AH584" s="24">
        <v>2021</v>
      </c>
      <c r="AT584" s="12" t="e">
        <f>VLOOKUP(C584,AW:AX,2,FALSE)</f>
        <v>#N/A</v>
      </c>
      <c r="BV584" s="69" t="b">
        <f>D584=(E584+F584+G584+H584+I584+L584+N584+P584+R584+T584+U584+V584+AA584+AB584+AC584+AD584+AE584)</f>
        <v>1</v>
      </c>
      <c r="BW584" s="49"/>
      <c r="CA584" s="12" t="e">
        <f t="shared" si="32"/>
        <v>#N/A</v>
      </c>
      <c r="CB584" s="12">
        <f t="shared" si="33"/>
        <v>59740.47</v>
      </c>
      <c r="CC584" s="12" t="s">
        <v>1560</v>
      </c>
      <c r="CD584" s="12">
        <v>27478.02</v>
      </c>
    </row>
    <row r="585" spans="1:82" ht="61.5" x14ac:dyDescent="0.85">
      <c r="A585" s="12">
        <v>1</v>
      </c>
      <c r="B585" s="45">
        <f>SUBTOTAL(103,$A$558:A585)</f>
        <v>28</v>
      </c>
      <c r="C585" s="15" t="s">
        <v>1330</v>
      </c>
      <c r="D585" s="21">
        <v>99997.66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0</v>
      </c>
      <c r="K585" s="23">
        <v>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0</v>
      </c>
      <c r="U585" s="21">
        <v>0</v>
      </c>
      <c r="V585" s="21">
        <v>0</v>
      </c>
      <c r="W585" s="21">
        <v>0</v>
      </c>
      <c r="X585" s="21">
        <v>0</v>
      </c>
      <c r="Y585" s="21">
        <v>0</v>
      </c>
      <c r="Z585" s="21">
        <v>0</v>
      </c>
      <c r="AA585" s="21">
        <v>0</v>
      </c>
      <c r="AB585" s="21">
        <v>0</v>
      </c>
      <c r="AC585" s="21">
        <v>0</v>
      </c>
      <c r="AD585" s="104">
        <v>99997.66</v>
      </c>
      <c r="AE585" s="21">
        <v>0</v>
      </c>
      <c r="AF585" s="24">
        <v>2021</v>
      </c>
      <c r="AG585" s="24" t="s">
        <v>262</v>
      </c>
      <c r="AH585" s="24" t="s">
        <v>262</v>
      </c>
      <c r="BV585" s="69" t="b">
        <f t="shared" si="31"/>
        <v>1</v>
      </c>
      <c r="BW585" s="49"/>
      <c r="CA585" s="12" t="e">
        <f t="shared" si="32"/>
        <v>#N/A</v>
      </c>
      <c r="CB585" s="12" t="e">
        <f t="shared" si="33"/>
        <v>#N/A</v>
      </c>
      <c r="CC585" s="12" t="s">
        <v>1643</v>
      </c>
      <c r="CD585" s="12">
        <v>40170.25</v>
      </c>
    </row>
    <row r="586" spans="1:82" ht="61.5" x14ac:dyDescent="0.85">
      <c r="A586" s="12">
        <v>1</v>
      </c>
      <c r="B586" s="45">
        <f>SUBTOTAL(103,$A$558:A586)</f>
        <v>29</v>
      </c>
      <c r="C586" s="15" t="s">
        <v>1331</v>
      </c>
      <c r="D586" s="21">
        <v>99991.79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0</v>
      </c>
      <c r="K586" s="23">
        <v>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  <c r="V586" s="21">
        <v>0</v>
      </c>
      <c r="W586" s="21">
        <v>0</v>
      </c>
      <c r="X586" s="21">
        <v>0</v>
      </c>
      <c r="Y586" s="21">
        <v>0</v>
      </c>
      <c r="Z586" s="21">
        <v>0</v>
      </c>
      <c r="AA586" s="21">
        <v>0</v>
      </c>
      <c r="AB586" s="21">
        <v>0</v>
      </c>
      <c r="AC586" s="21">
        <v>0</v>
      </c>
      <c r="AD586" s="104">
        <v>99991.79</v>
      </c>
      <c r="AE586" s="21">
        <v>0</v>
      </c>
      <c r="AF586" s="24">
        <v>2021</v>
      </c>
      <c r="AG586" s="24" t="s">
        <v>262</v>
      </c>
      <c r="AH586" s="24" t="s">
        <v>262</v>
      </c>
      <c r="BV586" s="69" t="b">
        <f t="shared" si="31"/>
        <v>1</v>
      </c>
      <c r="BW586" s="49"/>
      <c r="CA586" s="12" t="e">
        <f t="shared" si="32"/>
        <v>#N/A</v>
      </c>
      <c r="CB586" s="12" t="e">
        <f t="shared" si="33"/>
        <v>#N/A</v>
      </c>
      <c r="CC586" s="12" t="s">
        <v>1854</v>
      </c>
      <c r="CD586" s="12">
        <v>59024.39</v>
      </c>
    </row>
    <row r="587" spans="1:82" ht="61.5" x14ac:dyDescent="0.85">
      <c r="A587" s="12">
        <v>1</v>
      </c>
      <c r="B587" s="45">
        <f>SUBTOTAL(103,$A$558:A587)</f>
        <v>30</v>
      </c>
      <c r="C587" s="15" t="s">
        <v>1333</v>
      </c>
      <c r="D587" s="21">
        <v>3221697.6799999997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0</v>
      </c>
      <c r="K587" s="52">
        <v>0</v>
      </c>
      <c r="L587" s="21">
        <v>0</v>
      </c>
      <c r="M587" s="21">
        <v>724</v>
      </c>
      <c r="N587" s="21">
        <v>3175024.82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1">
        <v>0</v>
      </c>
      <c r="Y587" s="21">
        <v>0</v>
      </c>
      <c r="Z587" s="21">
        <v>0</v>
      </c>
      <c r="AA587" s="21">
        <v>0</v>
      </c>
      <c r="AB587" s="21">
        <v>0</v>
      </c>
      <c r="AC587" s="29">
        <v>46672.86</v>
      </c>
      <c r="AD587" s="21">
        <v>0</v>
      </c>
      <c r="AE587" s="21">
        <v>0</v>
      </c>
      <c r="AF587" s="24" t="s">
        <v>262</v>
      </c>
      <c r="AG587" s="24">
        <v>2021</v>
      </c>
      <c r="AH587" s="24">
        <v>2021</v>
      </c>
      <c r="BV587" s="69" t="b">
        <f>D587=(E587+F587+G587+H587+I587+L587+N587+P587+R587+T587+U587+V587+AA587+AB587+AC587+AD587+AE587)</f>
        <v>1</v>
      </c>
      <c r="BW587" s="49"/>
      <c r="CA587" s="12" t="e">
        <f t="shared" si="32"/>
        <v>#N/A</v>
      </c>
      <c r="CB587" s="12">
        <f t="shared" si="33"/>
        <v>46672.86</v>
      </c>
      <c r="CC587" s="12" t="s">
        <v>1855</v>
      </c>
      <c r="CD587" s="12">
        <v>41363.1</v>
      </c>
    </row>
    <row r="588" spans="1:82" ht="61.5" x14ac:dyDescent="0.85">
      <c r="A588" s="12">
        <v>1</v>
      </c>
      <c r="B588" s="45">
        <f>SUBTOTAL(103,$A$558:A588)</f>
        <v>31</v>
      </c>
      <c r="C588" s="15" t="s">
        <v>1334</v>
      </c>
      <c r="D588" s="21">
        <v>99990.04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3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0</v>
      </c>
      <c r="Y588" s="21">
        <v>0</v>
      </c>
      <c r="Z588" s="21">
        <v>0</v>
      </c>
      <c r="AA588" s="21">
        <v>0</v>
      </c>
      <c r="AB588" s="21">
        <v>0</v>
      </c>
      <c r="AC588" s="21">
        <v>0</v>
      </c>
      <c r="AD588" s="104">
        <v>99990.04</v>
      </c>
      <c r="AE588" s="21">
        <v>0</v>
      </c>
      <c r="AF588" s="24">
        <v>2021</v>
      </c>
      <c r="AG588" s="24" t="s">
        <v>262</v>
      </c>
      <c r="AH588" s="24" t="s">
        <v>262</v>
      </c>
      <c r="BV588" s="69" t="b">
        <f t="shared" si="31"/>
        <v>1</v>
      </c>
      <c r="BW588" s="49"/>
      <c r="CA588" s="12" t="e">
        <f t="shared" ref="CA588:CA607" si="36">VLOOKUP(C588,CB:CC,2,FALSE)</f>
        <v>#N/A</v>
      </c>
      <c r="CB588" s="12" t="e">
        <f t="shared" si="33"/>
        <v>#N/A</v>
      </c>
      <c r="CC588" s="12" t="s">
        <v>1028</v>
      </c>
      <c r="CD588" s="12">
        <v>23976.03</v>
      </c>
    </row>
    <row r="589" spans="1:82" ht="61.5" x14ac:dyDescent="0.85">
      <c r="A589" s="12">
        <v>1</v>
      </c>
      <c r="B589" s="45">
        <f>SUBTOTAL(103,$A$558:A589)</f>
        <v>32</v>
      </c>
      <c r="C589" s="15" t="s">
        <v>1029</v>
      </c>
      <c r="D589" s="21">
        <v>2198934.85</v>
      </c>
      <c r="E589" s="21">
        <v>0</v>
      </c>
      <c r="F589" s="21">
        <v>0</v>
      </c>
      <c r="G589" s="21">
        <v>0</v>
      </c>
      <c r="H589" s="21">
        <v>0</v>
      </c>
      <c r="I589" s="21">
        <v>0</v>
      </c>
      <c r="J589" s="21">
        <v>0</v>
      </c>
      <c r="K589" s="23">
        <v>0</v>
      </c>
      <c r="L589" s="21">
        <v>0</v>
      </c>
      <c r="M589" s="21">
        <v>0</v>
      </c>
      <c r="N589" s="21">
        <v>0</v>
      </c>
      <c r="O589" s="21">
        <v>0</v>
      </c>
      <c r="P589" s="21">
        <v>0</v>
      </c>
      <c r="Q589" s="21">
        <v>1173.74</v>
      </c>
      <c r="R589" s="104">
        <v>2167078.79</v>
      </c>
      <c r="S589" s="21">
        <v>0</v>
      </c>
      <c r="T589" s="21">
        <v>0</v>
      </c>
      <c r="U589" s="21">
        <v>0</v>
      </c>
      <c r="V589" s="21">
        <v>0</v>
      </c>
      <c r="W589" s="21">
        <v>0</v>
      </c>
      <c r="X589" s="21">
        <v>0</v>
      </c>
      <c r="Y589" s="21">
        <v>0</v>
      </c>
      <c r="Z589" s="21">
        <v>0</v>
      </c>
      <c r="AA589" s="21">
        <v>0</v>
      </c>
      <c r="AB589" s="21">
        <v>0</v>
      </c>
      <c r="AC589" s="29">
        <v>31856.06</v>
      </c>
      <c r="AD589" s="21">
        <v>0</v>
      </c>
      <c r="AE589" s="21">
        <v>0</v>
      </c>
      <c r="AF589" s="24" t="s">
        <v>262</v>
      </c>
      <c r="AG589" s="24">
        <v>2021</v>
      </c>
      <c r="AH589" s="25">
        <v>2021</v>
      </c>
      <c r="BV589" s="69" t="b">
        <f t="shared" si="31"/>
        <v>1</v>
      </c>
      <c r="BW589" s="49"/>
      <c r="CA589" s="12" t="e">
        <f t="shared" si="36"/>
        <v>#N/A</v>
      </c>
      <c r="CB589" s="12">
        <f t="shared" si="33"/>
        <v>31856.06</v>
      </c>
      <c r="CC589" s="12" t="s">
        <v>473</v>
      </c>
      <c r="CD589" s="12">
        <v>33774.120000000003</v>
      </c>
    </row>
    <row r="590" spans="1:82" ht="61.5" x14ac:dyDescent="0.85">
      <c r="A590" s="12">
        <v>1</v>
      </c>
      <c r="B590" s="45">
        <f>SUBTOTAL(103,$A$558:A590)</f>
        <v>33</v>
      </c>
      <c r="C590" s="15" t="s">
        <v>1353</v>
      </c>
      <c r="D590" s="21">
        <v>3448054.6999999997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0</v>
      </c>
      <c r="K590" s="23">
        <v>0</v>
      </c>
      <c r="L590" s="21">
        <v>0</v>
      </c>
      <c r="M590" s="21">
        <v>904.6</v>
      </c>
      <c r="N590" s="104">
        <v>3398102.59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  <c r="V590" s="21">
        <v>0</v>
      </c>
      <c r="W590" s="21">
        <v>0</v>
      </c>
      <c r="X590" s="21">
        <v>0</v>
      </c>
      <c r="Y590" s="21">
        <v>0</v>
      </c>
      <c r="Z590" s="21">
        <v>0</v>
      </c>
      <c r="AA590" s="21">
        <v>0</v>
      </c>
      <c r="AB590" s="21">
        <v>0</v>
      </c>
      <c r="AC590" s="29">
        <v>49952.11</v>
      </c>
      <c r="AD590" s="21">
        <v>0</v>
      </c>
      <c r="AE590" s="21">
        <v>0</v>
      </c>
      <c r="AF590" s="24" t="s">
        <v>262</v>
      </c>
      <c r="AG590" s="24">
        <v>2021</v>
      </c>
      <c r="AH590" s="25">
        <v>2021</v>
      </c>
      <c r="BV590" s="69" t="b">
        <f t="shared" si="31"/>
        <v>1</v>
      </c>
      <c r="BW590" s="49"/>
      <c r="CA590" s="12" t="e">
        <f t="shared" si="36"/>
        <v>#N/A</v>
      </c>
      <c r="CB590" s="12">
        <f t="shared" ref="CB590:CB621" si="37">VLOOKUP(C590,CC:CD,2,FALSE)</f>
        <v>49952.11</v>
      </c>
      <c r="CC590" s="12" t="s">
        <v>1058</v>
      </c>
      <c r="CD590" s="12">
        <v>30686.21</v>
      </c>
    </row>
    <row r="591" spans="1:82" ht="61.5" x14ac:dyDescent="0.85">
      <c r="A591" s="12">
        <v>1</v>
      </c>
      <c r="B591" s="45">
        <f>SUBTOTAL(103,$A$558:A591)</f>
        <v>34</v>
      </c>
      <c r="C591" s="15" t="s">
        <v>1077</v>
      </c>
      <c r="D591" s="21">
        <v>2598185.58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0</v>
      </c>
      <c r="K591" s="23">
        <v>0</v>
      </c>
      <c r="L591" s="21">
        <v>0</v>
      </c>
      <c r="M591" s="21">
        <v>460.5</v>
      </c>
      <c r="N591" s="21">
        <v>2560545.56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0</v>
      </c>
      <c r="W591" s="21">
        <v>0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  <c r="AC591" s="29">
        <v>37640.019999999997</v>
      </c>
      <c r="AD591" s="21">
        <v>0</v>
      </c>
      <c r="AE591" s="21">
        <v>0</v>
      </c>
      <c r="AF591" s="24" t="s">
        <v>262</v>
      </c>
      <c r="AG591" s="24">
        <v>2021</v>
      </c>
      <c r="AH591" s="25">
        <v>2021</v>
      </c>
      <c r="BV591" s="69" t="b">
        <f t="shared" si="31"/>
        <v>1</v>
      </c>
      <c r="BW591" s="49"/>
      <c r="CA591" s="12">
        <f t="shared" si="36"/>
        <v>453.4</v>
      </c>
      <c r="CB591" s="12">
        <f t="shared" si="37"/>
        <v>37640.019999999997</v>
      </c>
      <c r="CC591" s="12" t="s">
        <v>1534</v>
      </c>
      <c r="CD591" s="12">
        <v>100376.03</v>
      </c>
    </row>
    <row r="592" spans="1:82" ht="61.5" x14ac:dyDescent="0.85">
      <c r="A592" s="12">
        <v>1</v>
      </c>
      <c r="B592" s="45">
        <f>SUBTOTAL(103,$A$558:A592)</f>
        <v>35</v>
      </c>
      <c r="C592" s="15" t="s">
        <v>1562</v>
      </c>
      <c r="D592" s="21">
        <v>3147226.0100000002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0</v>
      </c>
      <c r="K592" s="23">
        <v>0</v>
      </c>
      <c r="L592" s="21">
        <v>0</v>
      </c>
      <c r="M592" s="21">
        <v>994.46</v>
      </c>
      <c r="N592" s="29">
        <v>3101632.02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0</v>
      </c>
      <c r="Y592" s="21">
        <v>0</v>
      </c>
      <c r="Z592" s="21">
        <v>0</v>
      </c>
      <c r="AA592" s="21">
        <v>0</v>
      </c>
      <c r="AB592" s="21">
        <v>0</v>
      </c>
      <c r="AC592" s="29">
        <v>45593.99</v>
      </c>
      <c r="AD592" s="21">
        <v>0</v>
      </c>
      <c r="AE592" s="21">
        <v>0</v>
      </c>
      <c r="AF592" s="24" t="s">
        <v>262</v>
      </c>
      <c r="AG592" s="24">
        <v>2021</v>
      </c>
      <c r="AH592" s="25">
        <v>2021</v>
      </c>
      <c r="BV592" s="69" t="b">
        <f t="shared" si="31"/>
        <v>1</v>
      </c>
      <c r="BW592" s="49"/>
      <c r="CA592" s="12" t="e">
        <f t="shared" si="36"/>
        <v>#N/A</v>
      </c>
      <c r="CB592" s="12">
        <f t="shared" si="37"/>
        <v>45593.99</v>
      </c>
      <c r="CC592" s="12" t="s">
        <v>1535</v>
      </c>
      <c r="CD592" s="12">
        <v>32153.9</v>
      </c>
    </row>
    <row r="593" spans="1:82" ht="61.5" x14ac:dyDescent="0.85">
      <c r="A593" s="12">
        <v>1</v>
      </c>
      <c r="B593" s="45">
        <f>SUBTOTAL(103,$A$558:A593)</f>
        <v>36</v>
      </c>
      <c r="C593" s="15" t="s">
        <v>1630</v>
      </c>
      <c r="D593" s="21">
        <v>2873967.7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0</v>
      </c>
      <c r="K593" s="52">
        <v>2</v>
      </c>
      <c r="L593" s="21">
        <v>2873967.7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0</v>
      </c>
      <c r="W593" s="21">
        <v>0</v>
      </c>
      <c r="X593" s="21">
        <v>0</v>
      </c>
      <c r="Y593" s="21">
        <v>0</v>
      </c>
      <c r="Z593" s="21">
        <v>0</v>
      </c>
      <c r="AA593" s="21">
        <v>0</v>
      </c>
      <c r="AB593" s="21">
        <v>0</v>
      </c>
      <c r="AC593" s="21">
        <v>0</v>
      </c>
      <c r="AD593" s="21">
        <v>0</v>
      </c>
      <c r="AE593" s="21">
        <v>0</v>
      </c>
      <c r="AF593" s="24" t="s">
        <v>262</v>
      </c>
      <c r="AG593" s="24">
        <v>2021</v>
      </c>
      <c r="AH593" s="25" t="s">
        <v>262</v>
      </c>
      <c r="BV593" s="69" t="b">
        <f t="shared" si="31"/>
        <v>1</v>
      </c>
      <c r="BW593" s="49"/>
      <c r="CA593" s="12" t="e">
        <f t="shared" si="36"/>
        <v>#N/A</v>
      </c>
      <c r="CB593" s="12" t="e">
        <f t="shared" si="37"/>
        <v>#N/A</v>
      </c>
      <c r="CC593" s="12" t="s">
        <v>483</v>
      </c>
      <c r="CD593" s="12">
        <v>49046.97</v>
      </c>
    </row>
    <row r="594" spans="1:82" ht="61.5" x14ac:dyDescent="0.85">
      <c r="A594" s="12">
        <v>1</v>
      </c>
      <c r="B594" s="45">
        <f>SUBTOTAL(103,$A$558:A594)</f>
        <v>37</v>
      </c>
      <c r="C594" s="15" t="s">
        <v>476</v>
      </c>
      <c r="D594" s="21">
        <v>1511938.35</v>
      </c>
      <c r="E594" s="21">
        <v>0</v>
      </c>
      <c r="F594" s="21">
        <v>0</v>
      </c>
      <c r="G594" s="21">
        <v>0</v>
      </c>
      <c r="H594" s="21">
        <v>0</v>
      </c>
      <c r="I594" s="21">
        <v>0</v>
      </c>
      <c r="J594" s="21">
        <v>0</v>
      </c>
      <c r="K594" s="23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104">
        <v>539</v>
      </c>
      <c r="R594" s="104">
        <v>1491357.61</v>
      </c>
      <c r="S594" s="21">
        <v>0</v>
      </c>
      <c r="T594" s="21">
        <v>0</v>
      </c>
      <c r="U594" s="21">
        <v>0</v>
      </c>
      <c r="V594" s="21">
        <v>0</v>
      </c>
      <c r="W594" s="21">
        <v>0</v>
      </c>
      <c r="X594" s="21">
        <v>0</v>
      </c>
      <c r="Y594" s="21">
        <v>0</v>
      </c>
      <c r="Z594" s="21">
        <v>0</v>
      </c>
      <c r="AA594" s="21">
        <v>0</v>
      </c>
      <c r="AB594" s="21">
        <v>0</v>
      </c>
      <c r="AC594" s="29">
        <v>20580.740000000002</v>
      </c>
      <c r="AD594" s="21">
        <v>0</v>
      </c>
      <c r="AE594" s="21">
        <v>0</v>
      </c>
      <c r="AF594" s="24" t="s">
        <v>262</v>
      </c>
      <c r="AG594" s="24">
        <v>2021</v>
      </c>
      <c r="AH594" s="24">
        <v>2021</v>
      </c>
      <c r="AT594" s="12" t="e">
        <f>VLOOKUP(C594,AW:AX,2,FALSE)</f>
        <v>#N/A</v>
      </c>
      <c r="AW594" s="12" t="s">
        <v>780</v>
      </c>
      <c r="AX594" s="12">
        <v>1</v>
      </c>
      <c r="BV594" s="69" t="b">
        <f t="shared" si="31"/>
        <v>1</v>
      </c>
      <c r="BW594" s="49"/>
      <c r="CA594" s="12" t="e">
        <f t="shared" si="36"/>
        <v>#N/A</v>
      </c>
      <c r="CB594" s="12">
        <f t="shared" si="37"/>
        <v>20580.740000000002</v>
      </c>
      <c r="CC594" s="69" t="s">
        <v>1536</v>
      </c>
      <c r="CD594" s="12">
        <v>31956.29</v>
      </c>
    </row>
    <row r="595" spans="1:82" ht="61.5" x14ac:dyDescent="0.85">
      <c r="A595" s="12">
        <v>1</v>
      </c>
      <c r="B595" s="45">
        <f>SUBTOTAL(103,$A$558:A595)</f>
        <v>38</v>
      </c>
      <c r="C595" s="15" t="s">
        <v>481</v>
      </c>
      <c r="D595" s="21">
        <v>2025779.83</v>
      </c>
      <c r="E595" s="21">
        <v>0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65">
        <v>1</v>
      </c>
      <c r="L595" s="104">
        <v>1893277.2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  <c r="V595" s="21">
        <v>0</v>
      </c>
      <c r="W595" s="21">
        <v>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  <c r="AC595" s="104">
        <v>13773.59</v>
      </c>
      <c r="AD595" s="29">
        <v>118729.04</v>
      </c>
      <c r="AE595" s="21">
        <v>0</v>
      </c>
      <c r="AF595" s="24">
        <v>2021</v>
      </c>
      <c r="AG595" s="24">
        <v>2021</v>
      </c>
      <c r="AH595" s="24">
        <v>2021</v>
      </c>
      <c r="AT595" s="12" t="e">
        <f>VLOOKUP(C595,AW:AX,2,FALSE)</f>
        <v>#N/A</v>
      </c>
      <c r="BV595" s="69" t="b">
        <f t="shared" si="31"/>
        <v>1</v>
      </c>
      <c r="BW595" s="49"/>
      <c r="CA595" s="12" t="e">
        <f t="shared" si="36"/>
        <v>#N/A</v>
      </c>
      <c r="CB595" s="12" t="e">
        <f t="shared" si="37"/>
        <v>#N/A</v>
      </c>
      <c r="CC595" s="69" t="s">
        <v>489</v>
      </c>
      <c r="CD595" s="12">
        <v>34295.879999999997</v>
      </c>
    </row>
    <row r="596" spans="1:82" ht="61.5" x14ac:dyDescent="0.85">
      <c r="A596" s="12">
        <v>1</v>
      </c>
      <c r="B596" s="45">
        <f>SUBTOTAL(103,$A$558:A596)</f>
        <v>39</v>
      </c>
      <c r="C596" s="15" t="s">
        <v>488</v>
      </c>
      <c r="D596" s="21">
        <v>1994020.5499999998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0</v>
      </c>
      <c r="K596" s="23">
        <v>0</v>
      </c>
      <c r="L596" s="21">
        <v>0</v>
      </c>
      <c r="M596" s="104">
        <v>479</v>
      </c>
      <c r="N596" s="104">
        <v>1966877.64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9">
        <v>27142.91</v>
      </c>
      <c r="AD596" s="21">
        <v>0</v>
      </c>
      <c r="AE596" s="21">
        <v>0</v>
      </c>
      <c r="AF596" s="24" t="s">
        <v>262</v>
      </c>
      <c r="AG596" s="24">
        <v>2021</v>
      </c>
      <c r="AH596" s="24">
        <v>2021</v>
      </c>
      <c r="AT596" s="12" t="e">
        <f>VLOOKUP(C596,AW:AX,2,FALSE)</f>
        <v>#N/A</v>
      </c>
      <c r="BV596" s="69" t="b">
        <f t="shared" si="31"/>
        <v>1</v>
      </c>
      <c r="BW596" s="49"/>
      <c r="CA596" s="12" t="e">
        <f t="shared" si="36"/>
        <v>#N/A</v>
      </c>
      <c r="CB596" s="12">
        <f t="shared" si="37"/>
        <v>27142.91</v>
      </c>
      <c r="CC596" s="69" t="s">
        <v>512</v>
      </c>
      <c r="CD596" s="12">
        <v>26652.37</v>
      </c>
    </row>
    <row r="597" spans="1:82" ht="61.5" x14ac:dyDescent="0.85">
      <c r="A597" s="12">
        <v>1</v>
      </c>
      <c r="B597" s="45">
        <f>SUBTOTAL(103,$A$558:A597)</f>
        <v>40</v>
      </c>
      <c r="C597" s="15" t="s">
        <v>1560</v>
      </c>
      <c r="D597" s="21">
        <v>2018639.07</v>
      </c>
      <c r="E597" s="21">
        <v>0</v>
      </c>
      <c r="F597" s="21">
        <v>0</v>
      </c>
      <c r="G597" s="21">
        <v>0</v>
      </c>
      <c r="H597" s="21">
        <v>0</v>
      </c>
      <c r="I597" s="21">
        <v>0</v>
      </c>
      <c r="J597" s="21">
        <v>0</v>
      </c>
      <c r="K597" s="23">
        <v>0</v>
      </c>
      <c r="L597" s="21">
        <v>0</v>
      </c>
      <c r="M597" s="104">
        <v>573</v>
      </c>
      <c r="N597" s="104">
        <v>1991161.05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0</v>
      </c>
      <c r="W597" s="21">
        <v>0</v>
      </c>
      <c r="X597" s="21">
        <v>0</v>
      </c>
      <c r="Y597" s="21">
        <v>0</v>
      </c>
      <c r="Z597" s="21">
        <v>0</v>
      </c>
      <c r="AA597" s="21">
        <v>0</v>
      </c>
      <c r="AB597" s="21">
        <v>0</v>
      </c>
      <c r="AC597" s="29">
        <v>27478.02</v>
      </c>
      <c r="AD597" s="21">
        <v>0</v>
      </c>
      <c r="AE597" s="21">
        <v>0</v>
      </c>
      <c r="AF597" s="24" t="s">
        <v>262</v>
      </c>
      <c r="AG597" s="24">
        <v>2021</v>
      </c>
      <c r="AH597" s="24">
        <v>2021</v>
      </c>
      <c r="BV597" s="69" t="b">
        <f t="shared" si="31"/>
        <v>1</v>
      </c>
      <c r="BW597" s="49"/>
      <c r="CA597" s="12" t="e">
        <f t="shared" si="36"/>
        <v>#N/A</v>
      </c>
      <c r="CB597" s="12">
        <f t="shared" si="37"/>
        <v>27478.02</v>
      </c>
      <c r="CC597" s="69" t="s">
        <v>1328</v>
      </c>
      <c r="CD597" s="12">
        <v>21740.67</v>
      </c>
    </row>
    <row r="598" spans="1:82" ht="61.5" x14ac:dyDescent="0.85">
      <c r="A598" s="12">
        <v>1</v>
      </c>
      <c r="B598" s="45">
        <f>SUBTOTAL(103,$A$558:A598)</f>
        <v>41</v>
      </c>
      <c r="C598" s="15" t="s">
        <v>1642</v>
      </c>
      <c r="D598" s="21">
        <v>6556437.4000000004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0</v>
      </c>
      <c r="K598" s="53">
        <v>4</v>
      </c>
      <c r="L598" s="21">
        <v>6423566.4000000004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0</v>
      </c>
      <c r="W598" s="21">
        <v>0</v>
      </c>
      <c r="X598" s="21">
        <v>0</v>
      </c>
      <c r="Y598" s="21">
        <v>0</v>
      </c>
      <c r="Z598" s="21">
        <v>0</v>
      </c>
      <c r="AA598" s="21">
        <v>0</v>
      </c>
      <c r="AB598" s="21">
        <v>0</v>
      </c>
      <c r="AC598" s="21">
        <v>0</v>
      </c>
      <c r="AD598" s="21">
        <v>132871</v>
      </c>
      <c r="AE598" s="21">
        <v>0</v>
      </c>
      <c r="AF598" s="24">
        <v>2021</v>
      </c>
      <c r="AG598" s="24">
        <v>2021</v>
      </c>
      <c r="AH598" s="25" t="s">
        <v>262</v>
      </c>
      <c r="BV598" s="69" t="b">
        <f t="shared" si="31"/>
        <v>1</v>
      </c>
      <c r="BW598" s="49"/>
      <c r="CA598" s="12" t="e">
        <f t="shared" si="36"/>
        <v>#N/A</v>
      </c>
      <c r="CB598" s="12" t="e">
        <f t="shared" si="37"/>
        <v>#N/A</v>
      </c>
      <c r="CC598" s="12" t="s">
        <v>1563</v>
      </c>
      <c r="CD598" s="12">
        <v>47703.41</v>
      </c>
    </row>
    <row r="599" spans="1:82" ht="61.5" x14ac:dyDescent="0.85">
      <c r="A599" s="12">
        <v>1</v>
      </c>
      <c r="B599" s="45">
        <f>SUBTOTAL(103,$A$558:A599)</f>
        <v>42</v>
      </c>
      <c r="C599" s="15" t="s">
        <v>1643</v>
      </c>
      <c r="D599" s="21">
        <v>2860657.33</v>
      </c>
      <c r="E599" s="21">
        <v>0</v>
      </c>
      <c r="F599" s="21">
        <v>0</v>
      </c>
      <c r="G599" s="21">
        <v>0</v>
      </c>
      <c r="H599" s="21">
        <v>0</v>
      </c>
      <c r="I599" s="21">
        <v>0</v>
      </c>
      <c r="J599" s="21">
        <v>0</v>
      </c>
      <c r="K599" s="23">
        <v>0</v>
      </c>
      <c r="L599" s="21">
        <v>0</v>
      </c>
      <c r="M599" s="21">
        <v>813.36</v>
      </c>
      <c r="N599" s="21">
        <v>2732670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0</v>
      </c>
      <c r="W599" s="21">
        <v>0</v>
      </c>
      <c r="X599" s="21">
        <v>0</v>
      </c>
      <c r="Y599" s="21">
        <v>0</v>
      </c>
      <c r="Z599" s="21">
        <v>0</v>
      </c>
      <c r="AA599" s="21">
        <v>0</v>
      </c>
      <c r="AB599" s="21">
        <v>0</v>
      </c>
      <c r="AC599" s="29">
        <v>40170.25</v>
      </c>
      <c r="AD599" s="29">
        <v>87817.08</v>
      </c>
      <c r="AE599" s="21">
        <v>0</v>
      </c>
      <c r="AF599" s="24">
        <v>2021</v>
      </c>
      <c r="AG599" s="24">
        <v>2021</v>
      </c>
      <c r="AH599" s="24">
        <v>2021</v>
      </c>
      <c r="BV599" s="69" t="b">
        <f t="shared" si="31"/>
        <v>1</v>
      </c>
      <c r="BW599" s="49"/>
      <c r="CA599" s="12" t="e">
        <f t="shared" si="36"/>
        <v>#N/A</v>
      </c>
      <c r="CB599" s="12">
        <f t="shared" si="37"/>
        <v>40170.25</v>
      </c>
      <c r="CC599" s="12" t="s">
        <v>551</v>
      </c>
      <c r="CD599" s="12">
        <v>12569.33</v>
      </c>
    </row>
    <row r="600" spans="1:82" ht="61.5" x14ac:dyDescent="0.85">
      <c r="A600" s="12">
        <v>1</v>
      </c>
      <c r="B600" s="45">
        <f>SUBTOTAL(103,$A$558:A600)</f>
        <v>43</v>
      </c>
      <c r="C600" s="15" t="s">
        <v>1810</v>
      </c>
      <c r="D600" s="21">
        <v>99980.24</v>
      </c>
      <c r="E600" s="21">
        <v>0</v>
      </c>
      <c r="F600" s="21">
        <v>0</v>
      </c>
      <c r="G600" s="21">
        <v>0</v>
      </c>
      <c r="H600" s="21">
        <v>0</v>
      </c>
      <c r="I600" s="21">
        <v>0</v>
      </c>
      <c r="J600" s="21">
        <v>0</v>
      </c>
      <c r="K600" s="23">
        <v>0</v>
      </c>
      <c r="L600" s="21">
        <v>0</v>
      </c>
      <c r="M600" s="21">
        <v>0</v>
      </c>
      <c r="N600" s="21">
        <v>0</v>
      </c>
      <c r="O600" s="21">
        <v>0</v>
      </c>
      <c r="P600" s="21">
        <v>0</v>
      </c>
      <c r="Q600" s="21">
        <v>0</v>
      </c>
      <c r="R600" s="21">
        <v>0</v>
      </c>
      <c r="S600" s="21">
        <v>0</v>
      </c>
      <c r="T600" s="21">
        <v>0</v>
      </c>
      <c r="U600" s="21">
        <v>0</v>
      </c>
      <c r="V600" s="21">
        <v>0</v>
      </c>
      <c r="W600" s="21">
        <v>0</v>
      </c>
      <c r="X600" s="21">
        <v>0</v>
      </c>
      <c r="Y600" s="21">
        <v>0</v>
      </c>
      <c r="Z600" s="21">
        <v>0</v>
      </c>
      <c r="AA600" s="21">
        <v>0</v>
      </c>
      <c r="AB600" s="21">
        <v>0</v>
      </c>
      <c r="AC600" s="21">
        <v>0</v>
      </c>
      <c r="AD600" s="104">
        <v>99980.24</v>
      </c>
      <c r="AE600" s="21">
        <v>0</v>
      </c>
      <c r="AF600" s="24">
        <v>2021</v>
      </c>
      <c r="AG600" s="24" t="s">
        <v>262</v>
      </c>
      <c r="AH600" s="24" t="s">
        <v>262</v>
      </c>
      <c r="BV600" s="69" t="b">
        <f t="shared" si="31"/>
        <v>1</v>
      </c>
      <c r="BW600" s="49"/>
      <c r="CA600" s="12" t="e">
        <f t="shared" si="36"/>
        <v>#N/A</v>
      </c>
      <c r="CB600" s="12" t="e">
        <f t="shared" si="37"/>
        <v>#N/A</v>
      </c>
      <c r="CC600" s="12" t="s">
        <v>475</v>
      </c>
      <c r="CD600" s="12">
        <v>46592.75</v>
      </c>
    </row>
    <row r="601" spans="1:82" ht="61.5" x14ac:dyDescent="0.85">
      <c r="A601" s="12">
        <v>1</v>
      </c>
      <c r="B601" s="45">
        <f>SUBTOTAL(103,$A$558:A601)</f>
        <v>44</v>
      </c>
      <c r="C601" s="15" t="s">
        <v>1853</v>
      </c>
      <c r="D601" s="21">
        <v>4102435.64</v>
      </c>
      <c r="E601" s="21">
        <v>0</v>
      </c>
      <c r="F601" s="21">
        <v>0</v>
      </c>
      <c r="G601" s="21">
        <v>0</v>
      </c>
      <c r="H601" s="21">
        <v>0</v>
      </c>
      <c r="I601" s="21">
        <v>0</v>
      </c>
      <c r="J601" s="21">
        <v>0</v>
      </c>
      <c r="K601" s="23">
        <v>0</v>
      </c>
      <c r="L601" s="21">
        <v>0</v>
      </c>
      <c r="M601" s="21">
        <v>808</v>
      </c>
      <c r="N601" s="21">
        <v>3968492</v>
      </c>
      <c r="O601" s="21">
        <v>0</v>
      </c>
      <c r="P601" s="21">
        <v>0</v>
      </c>
      <c r="Q601" s="21">
        <v>0</v>
      </c>
      <c r="R601" s="21">
        <v>0</v>
      </c>
      <c r="S601" s="21">
        <v>0</v>
      </c>
      <c r="T601" s="21">
        <v>0</v>
      </c>
      <c r="U601" s="21">
        <v>0</v>
      </c>
      <c r="V601" s="21">
        <v>0</v>
      </c>
      <c r="W601" s="21">
        <v>0</v>
      </c>
      <c r="X601" s="21">
        <v>0</v>
      </c>
      <c r="Y601" s="21">
        <v>0</v>
      </c>
      <c r="Z601" s="21">
        <v>0</v>
      </c>
      <c r="AA601" s="21">
        <v>0</v>
      </c>
      <c r="AB601" s="21">
        <v>0</v>
      </c>
      <c r="AC601" s="21">
        <v>58336.83</v>
      </c>
      <c r="AD601" s="29">
        <v>75606.81</v>
      </c>
      <c r="AE601" s="21">
        <v>0</v>
      </c>
      <c r="AF601" s="24">
        <v>2021</v>
      </c>
      <c r="AG601" s="24">
        <v>2021</v>
      </c>
      <c r="AH601" s="24">
        <v>2021</v>
      </c>
      <c r="BV601" s="69" t="b">
        <f t="shared" si="31"/>
        <v>1</v>
      </c>
      <c r="BW601" s="49"/>
      <c r="CA601" s="12" t="e">
        <f t="shared" si="36"/>
        <v>#N/A</v>
      </c>
      <c r="CB601" s="12" t="e">
        <f t="shared" si="37"/>
        <v>#N/A</v>
      </c>
      <c r="CC601" s="12" t="s">
        <v>1061</v>
      </c>
      <c r="CD601" s="12">
        <v>62490.27</v>
      </c>
    </row>
    <row r="602" spans="1:82" ht="61.5" x14ac:dyDescent="0.85">
      <c r="A602" s="12">
        <v>1</v>
      </c>
      <c r="B602" s="45">
        <f>SUBTOTAL(103,$A$558:A602)</f>
        <v>45</v>
      </c>
      <c r="C602" s="15" t="s">
        <v>1854</v>
      </c>
      <c r="D602" s="21">
        <v>4162113.5</v>
      </c>
      <c r="E602" s="21">
        <v>0</v>
      </c>
      <c r="F602" s="21">
        <v>0</v>
      </c>
      <c r="G602" s="21">
        <v>0</v>
      </c>
      <c r="H602" s="21">
        <v>0</v>
      </c>
      <c r="I602" s="21">
        <v>0</v>
      </c>
      <c r="J602" s="21">
        <v>0</v>
      </c>
      <c r="K602" s="23">
        <v>0</v>
      </c>
      <c r="L602" s="21">
        <v>0</v>
      </c>
      <c r="M602" s="29">
        <v>862.81</v>
      </c>
      <c r="N602" s="29">
        <v>4015264.55</v>
      </c>
      <c r="O602" s="21">
        <v>0</v>
      </c>
      <c r="P602" s="21">
        <v>0</v>
      </c>
      <c r="Q602" s="21">
        <v>0</v>
      </c>
      <c r="R602" s="21">
        <v>0</v>
      </c>
      <c r="S602" s="21">
        <v>0</v>
      </c>
      <c r="T602" s="21">
        <v>0</v>
      </c>
      <c r="U602" s="21">
        <v>0</v>
      </c>
      <c r="V602" s="21">
        <v>0</v>
      </c>
      <c r="W602" s="21">
        <v>0</v>
      </c>
      <c r="X602" s="21">
        <v>0</v>
      </c>
      <c r="Y602" s="21">
        <v>0</v>
      </c>
      <c r="Z602" s="21">
        <v>0</v>
      </c>
      <c r="AA602" s="21">
        <v>0</v>
      </c>
      <c r="AB602" s="21">
        <v>0</v>
      </c>
      <c r="AC602" s="29">
        <v>59024.39</v>
      </c>
      <c r="AD602" s="29">
        <v>87824.56</v>
      </c>
      <c r="AE602" s="21">
        <v>0</v>
      </c>
      <c r="AF602" s="24">
        <v>2021</v>
      </c>
      <c r="AG602" s="24">
        <v>2021</v>
      </c>
      <c r="AH602" s="24">
        <v>2021</v>
      </c>
      <c r="BV602" s="69" t="b">
        <f t="shared" si="31"/>
        <v>1</v>
      </c>
      <c r="BW602" s="49"/>
      <c r="CA602" s="12" t="e">
        <f t="shared" si="36"/>
        <v>#N/A</v>
      </c>
      <c r="CB602" s="12">
        <f t="shared" si="37"/>
        <v>59024.39</v>
      </c>
      <c r="CC602" s="12" t="s">
        <v>579</v>
      </c>
      <c r="CD602" s="12">
        <v>49415.77</v>
      </c>
    </row>
    <row r="603" spans="1:82" ht="61.5" x14ac:dyDescent="0.85">
      <c r="A603" s="12">
        <v>1</v>
      </c>
      <c r="B603" s="45">
        <f>SUBTOTAL(103,$A$558:A603)</f>
        <v>46</v>
      </c>
      <c r="C603" s="15" t="s">
        <v>1855</v>
      </c>
      <c r="D603" s="21">
        <v>2943006.15</v>
      </c>
      <c r="E603" s="21">
        <v>0</v>
      </c>
      <c r="F603" s="21">
        <v>0</v>
      </c>
      <c r="G603" s="21">
        <v>0</v>
      </c>
      <c r="H603" s="21">
        <v>0</v>
      </c>
      <c r="I603" s="21">
        <v>0</v>
      </c>
      <c r="J603" s="21">
        <v>0</v>
      </c>
      <c r="K603" s="23">
        <v>0</v>
      </c>
      <c r="L603" s="21">
        <v>0</v>
      </c>
      <c r="M603" s="21">
        <v>1054</v>
      </c>
      <c r="N603" s="29">
        <v>2813816.44</v>
      </c>
      <c r="O603" s="21">
        <v>0</v>
      </c>
      <c r="P603" s="21">
        <v>0</v>
      </c>
      <c r="Q603" s="21">
        <v>0</v>
      </c>
      <c r="R603" s="21">
        <v>0</v>
      </c>
      <c r="S603" s="21">
        <v>0</v>
      </c>
      <c r="T603" s="21">
        <v>0</v>
      </c>
      <c r="U603" s="21">
        <v>0</v>
      </c>
      <c r="V603" s="21">
        <v>0</v>
      </c>
      <c r="W603" s="21">
        <v>0</v>
      </c>
      <c r="X603" s="21">
        <v>0</v>
      </c>
      <c r="Y603" s="21">
        <v>0</v>
      </c>
      <c r="Z603" s="21">
        <v>0</v>
      </c>
      <c r="AA603" s="21">
        <v>0</v>
      </c>
      <c r="AB603" s="21">
        <v>0</v>
      </c>
      <c r="AC603" s="29">
        <v>41363.1</v>
      </c>
      <c r="AD603" s="21">
        <v>87826.61</v>
      </c>
      <c r="AE603" s="21">
        <v>0</v>
      </c>
      <c r="AF603" s="24">
        <v>2021</v>
      </c>
      <c r="AG603" s="24">
        <v>2021</v>
      </c>
      <c r="AH603" s="24">
        <v>2021</v>
      </c>
      <c r="BV603" s="69" t="b">
        <f t="shared" si="31"/>
        <v>1</v>
      </c>
      <c r="BW603" s="49"/>
      <c r="CA603" s="12" t="e">
        <f t="shared" si="36"/>
        <v>#N/A</v>
      </c>
      <c r="CB603" s="12">
        <f t="shared" si="37"/>
        <v>41363.1</v>
      </c>
      <c r="CC603" s="12" t="s">
        <v>766</v>
      </c>
      <c r="CD603" s="12">
        <v>15320.45</v>
      </c>
    </row>
    <row r="604" spans="1:82" ht="61.5" x14ac:dyDescent="0.85">
      <c r="A604" s="12">
        <v>1</v>
      </c>
      <c r="B604" s="45">
        <f>SUBTOTAL(103,$A$558:A604)</f>
        <v>47</v>
      </c>
      <c r="C604" s="15" t="s">
        <v>1028</v>
      </c>
      <c r="D604" s="21">
        <v>1761369.46</v>
      </c>
      <c r="E604" s="21">
        <v>0</v>
      </c>
      <c r="F604" s="21">
        <v>0</v>
      </c>
      <c r="G604" s="21">
        <v>0</v>
      </c>
      <c r="H604" s="21">
        <v>0</v>
      </c>
      <c r="I604" s="21">
        <v>0</v>
      </c>
      <c r="J604" s="21">
        <v>0</v>
      </c>
      <c r="K604" s="52">
        <v>0</v>
      </c>
      <c r="L604" s="21">
        <v>0</v>
      </c>
      <c r="M604" s="29">
        <v>504</v>
      </c>
      <c r="N604" s="29">
        <v>1737393.43</v>
      </c>
      <c r="O604" s="21">
        <v>0</v>
      </c>
      <c r="P604" s="21">
        <v>0</v>
      </c>
      <c r="Q604" s="21">
        <v>0</v>
      </c>
      <c r="R604" s="21">
        <v>0</v>
      </c>
      <c r="S604" s="21">
        <v>0</v>
      </c>
      <c r="T604" s="21">
        <v>0</v>
      </c>
      <c r="U604" s="21">
        <v>0</v>
      </c>
      <c r="V604" s="21">
        <v>0</v>
      </c>
      <c r="W604" s="21">
        <v>0</v>
      </c>
      <c r="X604" s="21">
        <v>0</v>
      </c>
      <c r="Y604" s="21">
        <v>0</v>
      </c>
      <c r="Z604" s="21">
        <v>0</v>
      </c>
      <c r="AA604" s="21">
        <v>0</v>
      </c>
      <c r="AB604" s="21">
        <v>0</v>
      </c>
      <c r="AC604" s="29">
        <v>23976.03</v>
      </c>
      <c r="AD604" s="21">
        <v>0</v>
      </c>
      <c r="AE604" s="21">
        <v>0</v>
      </c>
      <c r="AF604" s="24" t="s">
        <v>262</v>
      </c>
      <c r="AG604" s="24">
        <v>2021</v>
      </c>
      <c r="AH604" s="24">
        <v>2021</v>
      </c>
      <c r="AT604" s="12" t="e">
        <f>VLOOKUP(C604,AW:AX,2,FALSE)</f>
        <v>#N/A</v>
      </c>
      <c r="AW604" s="12" t="s">
        <v>380</v>
      </c>
      <c r="AX604" s="12">
        <v>1</v>
      </c>
      <c r="BV604" s="69" t="b">
        <f t="shared" si="31"/>
        <v>1</v>
      </c>
      <c r="BW604" s="49"/>
      <c r="CA604" s="12" t="e">
        <f t="shared" si="36"/>
        <v>#N/A</v>
      </c>
      <c r="CB604" s="12">
        <f t="shared" si="37"/>
        <v>23976.03</v>
      </c>
      <c r="CC604" s="69" t="s">
        <v>440</v>
      </c>
      <c r="CD604" s="12">
        <v>31583.599999999999</v>
      </c>
    </row>
    <row r="605" spans="1:82" ht="61.5" x14ac:dyDescent="0.85">
      <c r="A605" s="12">
        <v>1</v>
      </c>
      <c r="B605" s="45">
        <f>SUBTOTAL(103,$A$558:A605)</f>
        <v>48</v>
      </c>
      <c r="C605" s="15" t="s">
        <v>473</v>
      </c>
      <c r="D605" s="21">
        <v>2481174.12</v>
      </c>
      <c r="E605" s="21">
        <v>0</v>
      </c>
      <c r="F605" s="21">
        <v>0</v>
      </c>
      <c r="G605" s="21">
        <v>0</v>
      </c>
      <c r="H605" s="21">
        <v>0</v>
      </c>
      <c r="I605" s="21">
        <v>0</v>
      </c>
      <c r="J605" s="21">
        <v>0</v>
      </c>
      <c r="K605" s="52">
        <v>0</v>
      </c>
      <c r="L605" s="21">
        <v>0</v>
      </c>
      <c r="M605" s="29">
        <v>669.93</v>
      </c>
      <c r="N605" s="29">
        <v>2447400</v>
      </c>
      <c r="O605" s="21">
        <v>0</v>
      </c>
      <c r="P605" s="21">
        <v>0</v>
      </c>
      <c r="Q605" s="21">
        <v>0</v>
      </c>
      <c r="R605" s="21">
        <v>0</v>
      </c>
      <c r="S605" s="21">
        <v>0</v>
      </c>
      <c r="T605" s="21">
        <v>0</v>
      </c>
      <c r="U605" s="21">
        <v>0</v>
      </c>
      <c r="V605" s="21">
        <v>0</v>
      </c>
      <c r="W605" s="21">
        <v>0</v>
      </c>
      <c r="X605" s="21">
        <v>0</v>
      </c>
      <c r="Y605" s="21">
        <v>0</v>
      </c>
      <c r="Z605" s="21">
        <v>0</v>
      </c>
      <c r="AA605" s="21">
        <v>0</v>
      </c>
      <c r="AB605" s="21">
        <v>0</v>
      </c>
      <c r="AC605" s="29">
        <v>33774.120000000003</v>
      </c>
      <c r="AD605" s="21">
        <v>0</v>
      </c>
      <c r="AE605" s="21">
        <v>0</v>
      </c>
      <c r="AF605" s="24" t="s">
        <v>262</v>
      </c>
      <c r="AG605" s="24">
        <v>2021</v>
      </c>
      <c r="AH605" s="24">
        <v>2021</v>
      </c>
      <c r="AT605" s="12" t="e">
        <f>VLOOKUP(C605,AW:AX,2,FALSE)</f>
        <v>#N/A</v>
      </c>
      <c r="AW605" s="12" t="s">
        <v>417</v>
      </c>
      <c r="AX605" s="12">
        <v>1</v>
      </c>
      <c r="BV605" s="69" t="b">
        <f t="shared" si="31"/>
        <v>1</v>
      </c>
      <c r="BW605" s="49"/>
      <c r="CA605" s="12" t="e">
        <f t="shared" si="36"/>
        <v>#N/A</v>
      </c>
      <c r="CB605" s="12">
        <f t="shared" si="37"/>
        <v>33774.120000000003</v>
      </c>
      <c r="CC605" s="69" t="s">
        <v>441</v>
      </c>
      <c r="CD605" s="12">
        <v>21315.75</v>
      </c>
    </row>
    <row r="606" spans="1:82" ht="61.5" x14ac:dyDescent="0.85">
      <c r="A606" s="12">
        <v>1</v>
      </c>
      <c r="B606" s="45">
        <f>SUBTOTAL(103,$A$558:A606)</f>
        <v>49</v>
      </c>
      <c r="C606" s="15" t="s">
        <v>1058</v>
      </c>
      <c r="D606" s="21">
        <v>2086713.73</v>
      </c>
      <c r="E606" s="21">
        <v>0</v>
      </c>
      <c r="F606" s="21">
        <v>0</v>
      </c>
      <c r="G606" s="21">
        <v>0</v>
      </c>
      <c r="H606" s="21">
        <v>0</v>
      </c>
      <c r="I606" s="21">
        <v>0</v>
      </c>
      <c r="J606" s="21">
        <v>0</v>
      </c>
      <c r="K606" s="52">
        <v>0</v>
      </c>
      <c r="L606" s="21">
        <v>0</v>
      </c>
      <c r="M606" s="29">
        <v>1185.2</v>
      </c>
      <c r="N606" s="29">
        <v>2056027.52</v>
      </c>
      <c r="O606" s="21">
        <v>0</v>
      </c>
      <c r="P606" s="21">
        <v>0</v>
      </c>
      <c r="Q606" s="21">
        <v>0</v>
      </c>
      <c r="R606" s="21">
        <v>0</v>
      </c>
      <c r="S606" s="21">
        <v>0</v>
      </c>
      <c r="T606" s="21">
        <v>0</v>
      </c>
      <c r="U606" s="21">
        <v>0</v>
      </c>
      <c r="V606" s="21">
        <v>0</v>
      </c>
      <c r="W606" s="21">
        <v>0</v>
      </c>
      <c r="X606" s="21">
        <v>0</v>
      </c>
      <c r="Y606" s="21">
        <v>0</v>
      </c>
      <c r="Z606" s="21">
        <v>0</v>
      </c>
      <c r="AA606" s="21">
        <v>0</v>
      </c>
      <c r="AB606" s="21">
        <v>0</v>
      </c>
      <c r="AC606" s="29">
        <v>30686.21</v>
      </c>
      <c r="AD606" s="21">
        <v>0</v>
      </c>
      <c r="AE606" s="21">
        <v>0</v>
      </c>
      <c r="AF606" s="24" t="s">
        <v>262</v>
      </c>
      <c r="AG606" s="24">
        <v>2021</v>
      </c>
      <c r="AH606" s="24">
        <v>2021</v>
      </c>
      <c r="BV606" s="69" t="b">
        <f t="shared" si="31"/>
        <v>1</v>
      </c>
      <c r="BW606" s="49"/>
      <c r="CA606" s="12">
        <f t="shared" si="36"/>
        <v>1147.7</v>
      </c>
      <c r="CB606" s="12">
        <f t="shared" si="37"/>
        <v>30686.21</v>
      </c>
      <c r="CC606" s="69" t="s">
        <v>445</v>
      </c>
      <c r="CD606" s="12">
        <v>31310.09</v>
      </c>
    </row>
    <row r="607" spans="1:82" ht="61.5" x14ac:dyDescent="0.85">
      <c r="A607" s="12">
        <v>1</v>
      </c>
      <c r="B607" s="45">
        <f>SUBTOTAL(103,$A$558:A607)</f>
        <v>50</v>
      </c>
      <c r="C607" s="15" t="s">
        <v>1534</v>
      </c>
      <c r="D607" s="21">
        <v>7374001.2199999997</v>
      </c>
      <c r="E607" s="21">
        <v>0</v>
      </c>
      <c r="F607" s="21">
        <v>0</v>
      </c>
      <c r="G607" s="21">
        <v>0</v>
      </c>
      <c r="H607" s="21">
        <v>0</v>
      </c>
      <c r="I607" s="21">
        <v>0</v>
      </c>
      <c r="J607" s="21">
        <v>0</v>
      </c>
      <c r="K607" s="52">
        <v>0</v>
      </c>
      <c r="L607" s="21">
        <v>0</v>
      </c>
      <c r="M607" s="67">
        <v>1133.9000000000001</v>
      </c>
      <c r="N607" s="29">
        <v>7273625.1899999995</v>
      </c>
      <c r="O607" s="21">
        <v>0</v>
      </c>
      <c r="P607" s="21">
        <v>0</v>
      </c>
      <c r="Q607" s="21">
        <v>0</v>
      </c>
      <c r="R607" s="21">
        <v>0</v>
      </c>
      <c r="S607" s="21">
        <v>0</v>
      </c>
      <c r="T607" s="21">
        <v>0</v>
      </c>
      <c r="U607" s="21">
        <v>0</v>
      </c>
      <c r="V607" s="21">
        <v>0</v>
      </c>
      <c r="W607" s="21">
        <v>0</v>
      </c>
      <c r="X607" s="21">
        <v>0</v>
      </c>
      <c r="Y607" s="21">
        <v>0</v>
      </c>
      <c r="Z607" s="21">
        <v>0</v>
      </c>
      <c r="AA607" s="21">
        <v>0</v>
      </c>
      <c r="AB607" s="21">
        <v>0</v>
      </c>
      <c r="AC607" s="29">
        <v>100376.03</v>
      </c>
      <c r="AD607" s="21">
        <v>0</v>
      </c>
      <c r="AE607" s="21">
        <v>0</v>
      </c>
      <c r="AF607" s="24" t="s">
        <v>262</v>
      </c>
      <c r="AG607" s="24">
        <v>2021</v>
      </c>
      <c r="AH607" s="24">
        <v>2021</v>
      </c>
      <c r="BV607" s="69" t="b">
        <f t="shared" si="31"/>
        <v>1</v>
      </c>
      <c r="BW607" s="49"/>
      <c r="CA607" s="12" t="e">
        <f t="shared" si="36"/>
        <v>#N/A</v>
      </c>
      <c r="CB607" s="12">
        <f t="shared" si="37"/>
        <v>100376.03</v>
      </c>
      <c r="CC607" s="69" t="s">
        <v>446</v>
      </c>
      <c r="CD607" s="12">
        <v>9400.2999999999993</v>
      </c>
    </row>
    <row r="608" spans="1:82" ht="61.5" x14ac:dyDescent="0.85">
      <c r="A608" s="12">
        <v>1</v>
      </c>
      <c r="B608" s="45">
        <f>SUBTOTAL(103,$A$558:A608)</f>
        <v>51</v>
      </c>
      <c r="C608" s="15" t="s">
        <v>559</v>
      </c>
      <c r="D608" s="21">
        <v>1962527.15</v>
      </c>
      <c r="E608" s="21">
        <v>0</v>
      </c>
      <c r="F608" s="21">
        <v>0</v>
      </c>
      <c r="G608" s="21">
        <v>0</v>
      </c>
      <c r="H608" s="21">
        <v>0</v>
      </c>
      <c r="I608" s="21">
        <v>0</v>
      </c>
      <c r="J608" s="21">
        <v>0</v>
      </c>
      <c r="K608" s="52">
        <v>0</v>
      </c>
      <c r="L608" s="21">
        <v>0</v>
      </c>
      <c r="M608" s="21">
        <v>767.4</v>
      </c>
      <c r="N608" s="21">
        <v>1935812.93</v>
      </c>
      <c r="O608" s="21">
        <v>0</v>
      </c>
      <c r="P608" s="21">
        <v>0</v>
      </c>
      <c r="Q608" s="21">
        <v>0</v>
      </c>
      <c r="R608" s="21">
        <v>0</v>
      </c>
      <c r="S608" s="21">
        <v>0</v>
      </c>
      <c r="T608" s="21">
        <v>0</v>
      </c>
      <c r="U608" s="21">
        <v>0</v>
      </c>
      <c r="V608" s="21">
        <v>0</v>
      </c>
      <c r="W608" s="21">
        <v>0</v>
      </c>
      <c r="X608" s="21">
        <v>0</v>
      </c>
      <c r="Y608" s="21">
        <v>0</v>
      </c>
      <c r="Z608" s="21">
        <v>0</v>
      </c>
      <c r="AA608" s="21">
        <v>0</v>
      </c>
      <c r="AB608" s="21">
        <v>0</v>
      </c>
      <c r="AC608" s="21">
        <v>26714.22</v>
      </c>
      <c r="AD608" s="21">
        <v>0</v>
      </c>
      <c r="AE608" s="21">
        <v>0</v>
      </c>
      <c r="AF608" s="24" t="s">
        <v>262</v>
      </c>
      <c r="AG608" s="24">
        <v>2021</v>
      </c>
      <c r="AH608" s="24">
        <v>2021</v>
      </c>
      <c r="AT608" s="12" t="e">
        <f>VLOOKUP(C608,AW:AX,2,FALSE)</f>
        <v>#N/A</v>
      </c>
      <c r="BV608" s="69" t="b">
        <f t="shared" si="31"/>
        <v>1</v>
      </c>
      <c r="BW608" s="49"/>
      <c r="CB608" s="12" t="e">
        <f t="shared" si="37"/>
        <v>#N/A</v>
      </c>
      <c r="CC608" s="12" t="s">
        <v>449</v>
      </c>
      <c r="CD608" s="12">
        <v>22944.760000000002</v>
      </c>
    </row>
    <row r="609" spans="1:82" ht="61.5" x14ac:dyDescent="0.85">
      <c r="A609" s="12">
        <v>1</v>
      </c>
      <c r="B609" s="45">
        <f>SUBTOTAL(103,$A$558:A609)</f>
        <v>52</v>
      </c>
      <c r="C609" s="15" t="s">
        <v>1535</v>
      </c>
      <c r="D609" s="21">
        <v>2362146.4899999998</v>
      </c>
      <c r="E609" s="21">
        <v>0</v>
      </c>
      <c r="F609" s="21">
        <v>0</v>
      </c>
      <c r="G609" s="21">
        <v>0</v>
      </c>
      <c r="H609" s="21">
        <v>0</v>
      </c>
      <c r="I609" s="21">
        <v>0</v>
      </c>
      <c r="J609" s="21">
        <v>0</v>
      </c>
      <c r="K609" s="52">
        <v>0</v>
      </c>
      <c r="L609" s="21">
        <v>0</v>
      </c>
      <c r="M609" s="21">
        <v>0</v>
      </c>
      <c r="N609" s="21">
        <v>0</v>
      </c>
      <c r="O609" s="21">
        <v>0</v>
      </c>
      <c r="P609" s="21">
        <v>0</v>
      </c>
      <c r="Q609" s="29">
        <v>1173</v>
      </c>
      <c r="R609" s="29">
        <v>2329992.59</v>
      </c>
      <c r="S609" s="21">
        <v>0</v>
      </c>
      <c r="T609" s="21">
        <v>0</v>
      </c>
      <c r="U609" s="21">
        <v>0</v>
      </c>
      <c r="V609" s="21">
        <v>0</v>
      </c>
      <c r="W609" s="21">
        <v>0</v>
      </c>
      <c r="X609" s="21">
        <v>0</v>
      </c>
      <c r="Y609" s="21">
        <v>0</v>
      </c>
      <c r="Z609" s="21">
        <v>0</v>
      </c>
      <c r="AA609" s="21">
        <v>0</v>
      </c>
      <c r="AB609" s="21">
        <v>0</v>
      </c>
      <c r="AC609" s="29">
        <v>32153.9</v>
      </c>
      <c r="AD609" s="21">
        <v>0</v>
      </c>
      <c r="AE609" s="21">
        <v>0</v>
      </c>
      <c r="AF609" s="24" t="s">
        <v>262</v>
      </c>
      <c r="AG609" s="24">
        <v>2021</v>
      </c>
      <c r="AH609" s="24">
        <v>2021</v>
      </c>
      <c r="BV609" s="69" t="b">
        <f t="shared" si="31"/>
        <v>1</v>
      </c>
      <c r="BW609" s="49"/>
      <c r="CA609" s="12" t="e">
        <f t="shared" ref="CA609:CA619" si="38">VLOOKUP(C609,CB:CC,2,FALSE)</f>
        <v>#N/A</v>
      </c>
      <c r="CB609" s="12">
        <f t="shared" si="37"/>
        <v>32153.9</v>
      </c>
      <c r="CC609" s="69" t="s">
        <v>450</v>
      </c>
      <c r="CD609" s="12">
        <v>79741.759999999995</v>
      </c>
    </row>
    <row r="610" spans="1:82" ht="61.5" x14ac:dyDescent="0.85">
      <c r="A610" s="12">
        <v>1</v>
      </c>
      <c r="B610" s="45">
        <f>SUBTOTAL(103,$A$558:A610)</f>
        <v>53</v>
      </c>
      <c r="C610" s="15" t="s">
        <v>483</v>
      </c>
      <c r="D610" s="21">
        <v>3603174.9400000004</v>
      </c>
      <c r="E610" s="21">
        <v>0</v>
      </c>
      <c r="F610" s="21">
        <v>0</v>
      </c>
      <c r="G610" s="21">
        <v>0</v>
      </c>
      <c r="H610" s="21">
        <v>0</v>
      </c>
      <c r="I610" s="21">
        <v>0</v>
      </c>
      <c r="J610" s="21">
        <v>0</v>
      </c>
      <c r="K610" s="52">
        <v>0</v>
      </c>
      <c r="L610" s="21">
        <v>0</v>
      </c>
      <c r="M610" s="29">
        <v>774</v>
      </c>
      <c r="N610" s="29">
        <v>3554127.97</v>
      </c>
      <c r="O610" s="21">
        <v>0</v>
      </c>
      <c r="P610" s="21">
        <v>0</v>
      </c>
      <c r="Q610" s="21">
        <v>0</v>
      </c>
      <c r="R610" s="21">
        <v>0</v>
      </c>
      <c r="S610" s="21">
        <v>0</v>
      </c>
      <c r="T610" s="21">
        <v>0</v>
      </c>
      <c r="U610" s="21">
        <v>0</v>
      </c>
      <c r="V610" s="21">
        <v>0</v>
      </c>
      <c r="W610" s="21">
        <v>0</v>
      </c>
      <c r="X610" s="21">
        <v>0</v>
      </c>
      <c r="Y610" s="21">
        <v>0</v>
      </c>
      <c r="Z610" s="21">
        <v>0</v>
      </c>
      <c r="AA610" s="21">
        <v>0</v>
      </c>
      <c r="AB610" s="21">
        <v>0</v>
      </c>
      <c r="AC610" s="29">
        <v>49046.97</v>
      </c>
      <c r="AD610" s="21">
        <v>0</v>
      </c>
      <c r="AE610" s="21">
        <v>0</v>
      </c>
      <c r="AF610" s="24" t="s">
        <v>262</v>
      </c>
      <c r="AG610" s="24">
        <v>2021</v>
      </c>
      <c r="AH610" s="24">
        <v>2021</v>
      </c>
      <c r="AT610" s="12" t="e">
        <f>VLOOKUP(C610,AW:AX,2,FALSE)</f>
        <v>#N/A</v>
      </c>
      <c r="BV610" s="69" t="b">
        <f t="shared" si="31"/>
        <v>1</v>
      </c>
      <c r="BW610" s="49"/>
      <c r="CA610" s="12" t="e">
        <f t="shared" si="38"/>
        <v>#N/A</v>
      </c>
      <c r="CB610" s="12">
        <f t="shared" si="37"/>
        <v>49046.97</v>
      </c>
      <c r="CC610" s="69" t="s">
        <v>430</v>
      </c>
      <c r="CD610" s="12">
        <v>23316.33</v>
      </c>
    </row>
    <row r="611" spans="1:82" ht="61.5" x14ac:dyDescent="0.85">
      <c r="A611" s="12">
        <v>1</v>
      </c>
      <c r="B611" s="45">
        <f>SUBTOTAL(103,$A$558:A611)</f>
        <v>54</v>
      </c>
      <c r="C611" s="15" t="s">
        <v>1536</v>
      </c>
      <c r="D611" s="21">
        <v>2347629.29</v>
      </c>
      <c r="E611" s="21">
        <v>0</v>
      </c>
      <c r="F611" s="21">
        <v>0</v>
      </c>
      <c r="G611" s="21">
        <v>0</v>
      </c>
      <c r="H611" s="21">
        <v>0</v>
      </c>
      <c r="I611" s="21">
        <v>0</v>
      </c>
      <c r="J611" s="21">
        <v>0</v>
      </c>
      <c r="K611" s="52">
        <v>0</v>
      </c>
      <c r="L611" s="21">
        <v>0</v>
      </c>
      <c r="M611" s="67">
        <v>536.86</v>
      </c>
      <c r="N611" s="67">
        <v>2315673</v>
      </c>
      <c r="O611" s="21">
        <v>0</v>
      </c>
      <c r="P611" s="21">
        <v>0</v>
      </c>
      <c r="Q611" s="21">
        <v>0</v>
      </c>
      <c r="R611" s="21">
        <v>0</v>
      </c>
      <c r="S611" s="21">
        <v>0</v>
      </c>
      <c r="T611" s="21">
        <v>0</v>
      </c>
      <c r="U611" s="21">
        <v>0</v>
      </c>
      <c r="V611" s="21">
        <v>0</v>
      </c>
      <c r="W611" s="21">
        <v>0</v>
      </c>
      <c r="X611" s="21">
        <v>0</v>
      </c>
      <c r="Y611" s="21">
        <v>0</v>
      </c>
      <c r="Z611" s="21">
        <v>0</v>
      </c>
      <c r="AA611" s="21">
        <v>0</v>
      </c>
      <c r="AB611" s="21">
        <v>0</v>
      </c>
      <c r="AC611" s="29">
        <v>31956.29</v>
      </c>
      <c r="AD611" s="21">
        <v>0</v>
      </c>
      <c r="AE611" s="21">
        <v>0</v>
      </c>
      <c r="AF611" s="24" t="s">
        <v>262</v>
      </c>
      <c r="AG611" s="24">
        <v>2021</v>
      </c>
      <c r="AH611" s="24">
        <v>2021</v>
      </c>
      <c r="BV611" s="69" t="b">
        <f t="shared" si="31"/>
        <v>1</v>
      </c>
      <c r="BW611" s="49"/>
      <c r="CA611" s="12" t="e">
        <f t="shared" si="38"/>
        <v>#N/A</v>
      </c>
      <c r="CB611" s="12">
        <f t="shared" si="37"/>
        <v>31956.29</v>
      </c>
      <c r="CC611" s="69" t="s">
        <v>1242</v>
      </c>
      <c r="CD611" s="12">
        <v>30770.03</v>
      </c>
    </row>
    <row r="612" spans="1:82" ht="61.5" x14ac:dyDescent="0.85">
      <c r="A612" s="12">
        <v>1</v>
      </c>
      <c r="B612" s="45">
        <f>SUBTOTAL(103,$A$558:A612)</f>
        <v>55</v>
      </c>
      <c r="C612" s="15" t="s">
        <v>487</v>
      </c>
      <c r="D612" s="21">
        <v>753956.90000000014</v>
      </c>
      <c r="E612" s="21">
        <v>0</v>
      </c>
      <c r="F612" s="21">
        <v>0</v>
      </c>
      <c r="G612" s="29">
        <v>677721.31</v>
      </c>
      <c r="H612" s="21">
        <v>0</v>
      </c>
      <c r="I612" s="21">
        <v>0</v>
      </c>
      <c r="J612" s="21">
        <v>0</v>
      </c>
      <c r="K612" s="52">
        <v>0</v>
      </c>
      <c r="L612" s="21">
        <v>0</v>
      </c>
      <c r="M612" s="21">
        <v>0</v>
      </c>
      <c r="N612" s="21">
        <v>0</v>
      </c>
      <c r="O612" s="21">
        <v>0</v>
      </c>
      <c r="P612" s="21">
        <v>0</v>
      </c>
      <c r="Q612" s="21">
        <v>0</v>
      </c>
      <c r="R612" s="21">
        <v>0</v>
      </c>
      <c r="S612" s="21">
        <v>0</v>
      </c>
      <c r="T612" s="21">
        <v>0</v>
      </c>
      <c r="U612" s="21">
        <v>0</v>
      </c>
      <c r="V612" s="21">
        <v>0</v>
      </c>
      <c r="W612" s="21">
        <v>0</v>
      </c>
      <c r="X612" s="21">
        <v>0</v>
      </c>
      <c r="Y612" s="21">
        <v>0</v>
      </c>
      <c r="Z612" s="21">
        <v>0</v>
      </c>
      <c r="AA612" s="21">
        <v>0</v>
      </c>
      <c r="AB612" s="21">
        <v>0</v>
      </c>
      <c r="AC612" s="21">
        <v>9352.5499999999993</v>
      </c>
      <c r="AD612" s="21">
        <v>66883.039999999994</v>
      </c>
      <c r="AE612" s="21">
        <v>0</v>
      </c>
      <c r="AF612" s="24">
        <v>2021</v>
      </c>
      <c r="AG612" s="24">
        <v>2021</v>
      </c>
      <c r="AH612" s="24">
        <v>2021</v>
      </c>
      <c r="AT612" s="12" t="e">
        <f>VLOOKUP(C612,AW:AX,2,FALSE)</f>
        <v>#N/A</v>
      </c>
      <c r="BV612" s="69" t="b">
        <f t="shared" si="31"/>
        <v>1</v>
      </c>
      <c r="BW612" s="49"/>
      <c r="CA612" s="12" t="e">
        <f t="shared" si="38"/>
        <v>#N/A</v>
      </c>
      <c r="CB612" s="12" t="e">
        <f t="shared" si="37"/>
        <v>#N/A</v>
      </c>
      <c r="CC612" s="69" t="s">
        <v>448</v>
      </c>
      <c r="CD612" s="12">
        <v>44761.96</v>
      </c>
    </row>
    <row r="613" spans="1:82" ht="61.5" x14ac:dyDescent="0.85">
      <c r="A613" s="12">
        <v>1</v>
      </c>
      <c r="B613" s="45">
        <f>SUBTOTAL(103,$A$558:A613)</f>
        <v>56</v>
      </c>
      <c r="C613" s="15" t="s">
        <v>489</v>
      </c>
      <c r="D613" s="21">
        <v>2519504.6599999997</v>
      </c>
      <c r="E613" s="21">
        <v>0</v>
      </c>
      <c r="F613" s="21">
        <v>0</v>
      </c>
      <c r="G613" s="21">
        <v>0</v>
      </c>
      <c r="H613" s="21">
        <v>0</v>
      </c>
      <c r="I613" s="21">
        <v>0</v>
      </c>
      <c r="J613" s="21">
        <v>0</v>
      </c>
      <c r="K613" s="52">
        <v>0</v>
      </c>
      <c r="L613" s="21">
        <v>0</v>
      </c>
      <c r="M613" s="29">
        <v>595.05999999999995</v>
      </c>
      <c r="N613" s="29">
        <v>2485208.7799999998</v>
      </c>
      <c r="O613" s="21">
        <v>0</v>
      </c>
      <c r="P613" s="21">
        <v>0</v>
      </c>
      <c r="Q613" s="21">
        <v>0</v>
      </c>
      <c r="R613" s="21">
        <v>0</v>
      </c>
      <c r="S613" s="21">
        <v>0</v>
      </c>
      <c r="T613" s="21">
        <v>0</v>
      </c>
      <c r="U613" s="21">
        <v>0</v>
      </c>
      <c r="V613" s="21">
        <v>0</v>
      </c>
      <c r="W613" s="21">
        <v>0</v>
      </c>
      <c r="X613" s="21">
        <v>0</v>
      </c>
      <c r="Y613" s="21">
        <v>0</v>
      </c>
      <c r="Z613" s="21">
        <v>0</v>
      </c>
      <c r="AA613" s="21">
        <v>0</v>
      </c>
      <c r="AB613" s="21">
        <v>0</v>
      </c>
      <c r="AC613" s="29">
        <v>34295.879999999997</v>
      </c>
      <c r="AD613" s="21">
        <v>0</v>
      </c>
      <c r="AE613" s="21">
        <v>0</v>
      </c>
      <c r="AF613" s="24" t="s">
        <v>262</v>
      </c>
      <c r="AG613" s="24">
        <v>2021</v>
      </c>
      <c r="AH613" s="24">
        <v>2021</v>
      </c>
      <c r="AT613" s="12" t="e">
        <f>VLOOKUP(C613,AW:AX,2,FALSE)</f>
        <v>#N/A</v>
      </c>
      <c r="BV613" s="69" t="b">
        <f t="shared" si="31"/>
        <v>1</v>
      </c>
      <c r="BW613" s="49"/>
      <c r="CA613" s="12" t="e">
        <f t="shared" si="38"/>
        <v>#N/A</v>
      </c>
      <c r="CB613" s="12">
        <f t="shared" si="37"/>
        <v>34295.879999999997</v>
      </c>
      <c r="CC613" s="69" t="s">
        <v>1571</v>
      </c>
      <c r="CD613" s="12">
        <v>29771.84</v>
      </c>
    </row>
    <row r="614" spans="1:82" ht="61.5" x14ac:dyDescent="0.85">
      <c r="A614" s="12">
        <v>1</v>
      </c>
      <c r="B614" s="45">
        <f>SUBTOTAL(103,$A$558:A614)</f>
        <v>57</v>
      </c>
      <c r="C614" s="15" t="s">
        <v>512</v>
      </c>
      <c r="D614" s="21">
        <v>1957983.6400000001</v>
      </c>
      <c r="E614" s="21">
        <v>0</v>
      </c>
      <c r="F614" s="21">
        <v>0</v>
      </c>
      <c r="G614" s="21">
        <v>0</v>
      </c>
      <c r="H614" s="21">
        <v>0</v>
      </c>
      <c r="I614" s="21">
        <v>0</v>
      </c>
      <c r="J614" s="21">
        <v>0</v>
      </c>
      <c r="K614" s="52">
        <v>0</v>
      </c>
      <c r="L614" s="21">
        <v>0</v>
      </c>
      <c r="M614" s="29">
        <v>549</v>
      </c>
      <c r="N614" s="29">
        <v>1931331.27</v>
      </c>
      <c r="O614" s="21">
        <v>0</v>
      </c>
      <c r="P614" s="21">
        <v>0</v>
      </c>
      <c r="Q614" s="21">
        <v>0</v>
      </c>
      <c r="R614" s="21">
        <v>0</v>
      </c>
      <c r="S614" s="21">
        <v>0</v>
      </c>
      <c r="T614" s="21">
        <v>0</v>
      </c>
      <c r="U614" s="21">
        <v>0</v>
      </c>
      <c r="V614" s="21">
        <v>0</v>
      </c>
      <c r="W614" s="21">
        <v>0</v>
      </c>
      <c r="X614" s="21">
        <v>0</v>
      </c>
      <c r="Y614" s="21">
        <v>0</v>
      </c>
      <c r="Z614" s="21">
        <v>0</v>
      </c>
      <c r="AA614" s="21">
        <v>0</v>
      </c>
      <c r="AB614" s="21">
        <v>0</v>
      </c>
      <c r="AC614" s="29">
        <v>26652.37</v>
      </c>
      <c r="AD614" s="21">
        <v>0</v>
      </c>
      <c r="AE614" s="21">
        <v>0</v>
      </c>
      <c r="AF614" s="24" t="s">
        <v>262</v>
      </c>
      <c r="AG614" s="24">
        <v>2021</v>
      </c>
      <c r="AH614" s="24">
        <v>2021</v>
      </c>
      <c r="AT614" s="12" t="e">
        <f>VLOOKUP(C614,AW:AX,2,FALSE)</f>
        <v>#N/A</v>
      </c>
      <c r="BV614" s="69" t="b">
        <f t="shared" si="31"/>
        <v>1</v>
      </c>
      <c r="BW614" s="49"/>
      <c r="CA614" s="12" t="e">
        <f t="shared" si="38"/>
        <v>#N/A</v>
      </c>
      <c r="CB614" s="12">
        <f t="shared" si="37"/>
        <v>26652.37</v>
      </c>
      <c r="CC614" s="69" t="s">
        <v>1572</v>
      </c>
      <c r="CD614" s="12">
        <v>11707.75</v>
      </c>
    </row>
    <row r="615" spans="1:82" ht="61.5" x14ac:dyDescent="0.85">
      <c r="A615" s="12">
        <v>1</v>
      </c>
      <c r="B615" s="45">
        <f>SUBTOTAL(103,$A$558:A615)</f>
        <v>58</v>
      </c>
      <c r="C615" s="15" t="s">
        <v>1328</v>
      </c>
      <c r="D615" s="21">
        <v>1597151.74</v>
      </c>
      <c r="E615" s="21">
        <v>0</v>
      </c>
      <c r="F615" s="21">
        <v>0</v>
      </c>
      <c r="G615" s="21">
        <v>0</v>
      </c>
      <c r="H615" s="21">
        <v>0</v>
      </c>
      <c r="I615" s="21">
        <v>0</v>
      </c>
      <c r="J615" s="21">
        <v>0</v>
      </c>
      <c r="K615" s="52">
        <v>0</v>
      </c>
      <c r="L615" s="21">
        <v>0</v>
      </c>
      <c r="M615" s="21">
        <v>0</v>
      </c>
      <c r="N615" s="21">
        <v>0</v>
      </c>
      <c r="O615" s="21">
        <v>0</v>
      </c>
      <c r="P615" s="21">
        <v>0</v>
      </c>
      <c r="Q615" s="29">
        <v>736</v>
      </c>
      <c r="R615" s="29">
        <v>1575411.07</v>
      </c>
      <c r="S615" s="21">
        <v>0</v>
      </c>
      <c r="T615" s="21">
        <v>0</v>
      </c>
      <c r="U615" s="21">
        <v>0</v>
      </c>
      <c r="V615" s="21">
        <v>0</v>
      </c>
      <c r="W615" s="21">
        <v>0</v>
      </c>
      <c r="X615" s="21">
        <v>0</v>
      </c>
      <c r="Y615" s="21">
        <v>0</v>
      </c>
      <c r="Z615" s="21">
        <v>0</v>
      </c>
      <c r="AA615" s="21">
        <v>0</v>
      </c>
      <c r="AB615" s="21">
        <v>0</v>
      </c>
      <c r="AC615" s="29">
        <v>21740.67</v>
      </c>
      <c r="AD615" s="21">
        <v>0</v>
      </c>
      <c r="AE615" s="21">
        <v>0</v>
      </c>
      <c r="AF615" s="24" t="s">
        <v>262</v>
      </c>
      <c r="AG615" s="24">
        <v>2021</v>
      </c>
      <c r="AH615" s="24">
        <v>2021</v>
      </c>
      <c r="BV615" s="69" t="b">
        <f t="shared" si="31"/>
        <v>1</v>
      </c>
      <c r="BW615" s="49"/>
      <c r="CA615" s="12" t="e">
        <f t="shared" si="38"/>
        <v>#N/A</v>
      </c>
      <c r="CB615" s="12">
        <f t="shared" si="37"/>
        <v>21740.67</v>
      </c>
      <c r="CC615" s="69" t="s">
        <v>1573</v>
      </c>
      <c r="CD615" s="12">
        <v>21810.9</v>
      </c>
    </row>
    <row r="616" spans="1:82" ht="61.5" x14ac:dyDescent="0.85">
      <c r="A616" s="12">
        <v>1</v>
      </c>
      <c r="B616" s="45">
        <f>SUBTOTAL(103,$A$558:A616)</f>
        <v>59</v>
      </c>
      <c r="C616" s="15" t="s">
        <v>1563</v>
      </c>
      <c r="D616" s="21">
        <v>3504472.23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0</v>
      </c>
      <c r="K616" s="52">
        <v>0</v>
      </c>
      <c r="L616" s="21">
        <v>0</v>
      </c>
      <c r="M616" s="29">
        <v>819.16</v>
      </c>
      <c r="N616" s="29">
        <v>3456768.82</v>
      </c>
      <c r="O616" s="21">
        <v>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0</v>
      </c>
      <c r="W616" s="21">
        <v>0</v>
      </c>
      <c r="X616" s="21">
        <v>0</v>
      </c>
      <c r="Y616" s="21">
        <v>0</v>
      </c>
      <c r="Z616" s="21">
        <v>0</v>
      </c>
      <c r="AA616" s="21">
        <v>0</v>
      </c>
      <c r="AB616" s="21">
        <v>0</v>
      </c>
      <c r="AC616" s="29">
        <v>47703.41</v>
      </c>
      <c r="AD616" s="21">
        <v>0</v>
      </c>
      <c r="AE616" s="21">
        <v>0</v>
      </c>
      <c r="AF616" s="24" t="s">
        <v>262</v>
      </c>
      <c r="AG616" s="24">
        <v>2021</v>
      </c>
      <c r="AH616" s="24">
        <v>2021</v>
      </c>
      <c r="BV616" s="69" t="b">
        <f t="shared" si="31"/>
        <v>1</v>
      </c>
      <c r="BW616" s="49"/>
      <c r="CA616" s="12" t="e">
        <f t="shared" si="38"/>
        <v>#N/A</v>
      </c>
      <c r="CB616" s="12">
        <f t="shared" si="37"/>
        <v>47703.41</v>
      </c>
      <c r="CC616" s="12" t="s">
        <v>1574</v>
      </c>
      <c r="CD616" s="12">
        <v>18417.03</v>
      </c>
    </row>
    <row r="617" spans="1:82" ht="61.5" x14ac:dyDescent="0.85">
      <c r="A617" s="12">
        <v>1</v>
      </c>
      <c r="B617" s="45">
        <f>SUBTOTAL(103,$A$558:A617)</f>
        <v>60</v>
      </c>
      <c r="C617" s="15" t="s">
        <v>551</v>
      </c>
      <c r="D617" s="21">
        <v>867626.01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0</v>
      </c>
      <c r="K617" s="52">
        <v>0</v>
      </c>
      <c r="L617" s="21">
        <v>0</v>
      </c>
      <c r="M617" s="21">
        <v>201.25</v>
      </c>
      <c r="N617" s="21">
        <v>855056.68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0</v>
      </c>
      <c r="W617" s="21">
        <v>0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  <c r="AC617" s="29">
        <v>12569.33</v>
      </c>
      <c r="AD617" s="21">
        <v>0</v>
      </c>
      <c r="AE617" s="21">
        <v>0</v>
      </c>
      <c r="AF617" s="24" t="s">
        <v>262</v>
      </c>
      <c r="AG617" s="24">
        <v>2021</v>
      </c>
      <c r="AH617" s="24">
        <v>2021</v>
      </c>
      <c r="BV617" s="69" t="b">
        <f t="shared" si="31"/>
        <v>1</v>
      </c>
      <c r="BW617" s="49"/>
      <c r="CA617" s="12" t="e">
        <f t="shared" si="38"/>
        <v>#N/A</v>
      </c>
      <c r="CB617" s="12">
        <f t="shared" si="37"/>
        <v>12569.33</v>
      </c>
      <c r="CC617" s="12" t="s">
        <v>461</v>
      </c>
      <c r="CD617" s="12">
        <v>32439.93</v>
      </c>
    </row>
    <row r="618" spans="1:82" ht="61.5" x14ac:dyDescent="0.85">
      <c r="A618" s="12">
        <v>1</v>
      </c>
      <c r="B618" s="45">
        <f>SUBTOTAL(103,$A$558:A618)</f>
        <v>61</v>
      </c>
      <c r="C618" s="15" t="s">
        <v>475</v>
      </c>
      <c r="D618" s="21">
        <v>3422878.75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0</v>
      </c>
      <c r="K618" s="23">
        <v>0</v>
      </c>
      <c r="L618" s="21">
        <v>0</v>
      </c>
      <c r="M618" s="29">
        <v>710</v>
      </c>
      <c r="N618" s="29">
        <v>3376286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0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  <c r="AB618" s="21">
        <v>0</v>
      </c>
      <c r="AC618" s="29">
        <v>46592.75</v>
      </c>
      <c r="AD618" s="21">
        <v>0</v>
      </c>
      <c r="AE618" s="21">
        <v>0</v>
      </c>
      <c r="AF618" s="24" t="s">
        <v>262</v>
      </c>
      <c r="AG618" s="24">
        <v>2021</v>
      </c>
      <c r="AH618" s="24">
        <v>2021</v>
      </c>
      <c r="AT618" s="12" t="e">
        <f>VLOOKUP(C618,AW:AX,2,FALSE)</f>
        <v>#N/A</v>
      </c>
      <c r="AW618" s="12" t="s">
        <v>753</v>
      </c>
      <c r="AX618" s="12">
        <v>1</v>
      </c>
      <c r="BV618" s="69" t="b">
        <f t="shared" ref="BV618:BV645" si="39">D618=(E618+F618+G618+H618+I618+L618+N618+P618+R618+T618+U618+V618+AA618+AB618+AC618+AD618+AE618)</f>
        <v>1</v>
      </c>
      <c r="BW618" s="49"/>
      <c r="CA618" s="12" t="e">
        <f t="shared" si="38"/>
        <v>#N/A</v>
      </c>
      <c r="CB618" s="12">
        <f t="shared" si="37"/>
        <v>46592.75</v>
      </c>
      <c r="CC618" s="69" t="s">
        <v>439</v>
      </c>
      <c r="CD618" s="12">
        <v>6850.46</v>
      </c>
    </row>
    <row r="619" spans="1:82" ht="61.5" x14ac:dyDescent="0.85">
      <c r="A619" s="12">
        <v>1</v>
      </c>
      <c r="B619" s="45">
        <f>SUBTOTAL(103,$A$558:A619)</f>
        <v>62</v>
      </c>
      <c r="C619" s="15" t="s">
        <v>1061</v>
      </c>
      <c r="D619" s="21">
        <v>4249442.9799999995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52">
        <v>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29">
        <v>1131.4000000000001</v>
      </c>
      <c r="R619" s="29">
        <v>4186952.71</v>
      </c>
      <c r="S619" s="21">
        <v>0</v>
      </c>
      <c r="T619" s="21">
        <v>0</v>
      </c>
      <c r="U619" s="21">
        <v>0</v>
      </c>
      <c r="V619" s="21">
        <v>0</v>
      </c>
      <c r="W619" s="21">
        <v>0</v>
      </c>
      <c r="X619" s="21">
        <v>0</v>
      </c>
      <c r="Y619" s="21">
        <v>0</v>
      </c>
      <c r="Z619" s="21">
        <v>0</v>
      </c>
      <c r="AA619" s="21">
        <v>0</v>
      </c>
      <c r="AB619" s="21">
        <v>0</v>
      </c>
      <c r="AC619" s="29">
        <v>62490.27</v>
      </c>
      <c r="AD619" s="21">
        <v>0</v>
      </c>
      <c r="AE619" s="21">
        <v>0</v>
      </c>
      <c r="AF619" s="24" t="s">
        <v>262</v>
      </c>
      <c r="AG619" s="24">
        <v>2021</v>
      </c>
      <c r="AH619" s="24">
        <v>2021</v>
      </c>
      <c r="BV619" s="69" t="b">
        <f t="shared" si="39"/>
        <v>1</v>
      </c>
      <c r="BW619" s="49"/>
      <c r="CA619" s="12" t="e">
        <f t="shared" si="38"/>
        <v>#N/A</v>
      </c>
      <c r="CB619" s="12">
        <f t="shared" si="37"/>
        <v>62490.27</v>
      </c>
      <c r="CC619" s="69" t="s">
        <v>447</v>
      </c>
      <c r="CD619" s="12">
        <v>14462.78</v>
      </c>
    </row>
    <row r="620" spans="1:82" ht="61.5" x14ac:dyDescent="0.85">
      <c r="A620" s="12">
        <v>1</v>
      </c>
      <c r="B620" s="45">
        <f>SUBTOTAL(103,$A$558:A620)</f>
        <v>63</v>
      </c>
      <c r="C620" s="15" t="s">
        <v>561</v>
      </c>
      <c r="D620" s="21">
        <v>99979.94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0</v>
      </c>
      <c r="K620" s="52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0</v>
      </c>
      <c r="W620" s="21">
        <v>0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0</v>
      </c>
      <c r="AD620" s="21">
        <v>99979.94</v>
      </c>
      <c r="AE620" s="21">
        <v>0</v>
      </c>
      <c r="AF620" s="24">
        <v>2021</v>
      </c>
      <c r="AG620" s="24" t="s">
        <v>262</v>
      </c>
      <c r="AH620" s="24" t="s">
        <v>262</v>
      </c>
      <c r="AT620" s="12" t="e">
        <f t="shared" ref="AT620:AT626" si="40">VLOOKUP(C620,AW:AX,2,FALSE)</f>
        <v>#N/A</v>
      </c>
      <c r="BV620" s="69" t="b">
        <f t="shared" si="39"/>
        <v>1</v>
      </c>
      <c r="BW620" s="49"/>
      <c r="CB620" s="12" t="e">
        <f t="shared" si="37"/>
        <v>#N/A</v>
      </c>
      <c r="CC620" s="12" t="s">
        <v>1241</v>
      </c>
      <c r="CD620" s="12">
        <v>15323.51</v>
      </c>
    </row>
    <row r="621" spans="1:82" ht="61.5" x14ac:dyDescent="0.85">
      <c r="A621" s="12">
        <v>1</v>
      </c>
      <c r="B621" s="45">
        <f>SUBTOTAL(103,$A$558:A621)</f>
        <v>64</v>
      </c>
      <c r="C621" s="15" t="s">
        <v>569</v>
      </c>
      <c r="D621" s="21">
        <v>99986.69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52">
        <v>0</v>
      </c>
      <c r="L621" s="21">
        <v>0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0</v>
      </c>
      <c r="W621" s="21">
        <v>0</v>
      </c>
      <c r="X621" s="21">
        <v>0</v>
      </c>
      <c r="Y621" s="21">
        <v>0</v>
      </c>
      <c r="Z621" s="21">
        <v>0</v>
      </c>
      <c r="AA621" s="21">
        <v>0</v>
      </c>
      <c r="AB621" s="21">
        <v>0</v>
      </c>
      <c r="AC621" s="21">
        <v>0</v>
      </c>
      <c r="AD621" s="21">
        <v>99986.69</v>
      </c>
      <c r="AE621" s="21">
        <v>0</v>
      </c>
      <c r="AF621" s="24">
        <v>2021</v>
      </c>
      <c r="AG621" s="24" t="s">
        <v>262</v>
      </c>
      <c r="AH621" s="24" t="s">
        <v>262</v>
      </c>
      <c r="AT621" s="12" t="e">
        <f t="shared" si="40"/>
        <v>#N/A</v>
      </c>
      <c r="BV621" s="69" t="b">
        <f t="shared" si="39"/>
        <v>1</v>
      </c>
      <c r="BW621" s="49"/>
      <c r="CB621" s="12" t="e">
        <f t="shared" si="37"/>
        <v>#N/A</v>
      </c>
      <c r="CC621" s="12" t="s">
        <v>1506</v>
      </c>
      <c r="CD621" s="12">
        <v>19099.759999999998</v>
      </c>
    </row>
    <row r="622" spans="1:82" ht="61.5" x14ac:dyDescent="0.85">
      <c r="A622" s="12">
        <v>1</v>
      </c>
      <c r="B622" s="45">
        <f>SUBTOTAL(103,$A$558:A622)</f>
        <v>65</v>
      </c>
      <c r="C622" s="15" t="s">
        <v>573</v>
      </c>
      <c r="D622" s="21">
        <v>99984.29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52">
        <v>0</v>
      </c>
      <c r="L622" s="21">
        <v>0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0</v>
      </c>
      <c r="W622" s="21">
        <v>0</v>
      </c>
      <c r="X622" s="21">
        <v>0</v>
      </c>
      <c r="Y622" s="21">
        <v>0</v>
      </c>
      <c r="Z622" s="21">
        <v>0</v>
      </c>
      <c r="AA622" s="21">
        <v>0</v>
      </c>
      <c r="AB622" s="21">
        <v>0</v>
      </c>
      <c r="AC622" s="21">
        <v>0</v>
      </c>
      <c r="AD622" s="21">
        <v>99984.29</v>
      </c>
      <c r="AE622" s="21">
        <v>0</v>
      </c>
      <c r="AF622" s="24">
        <v>2021</v>
      </c>
      <c r="AG622" s="24" t="s">
        <v>262</v>
      </c>
      <c r="AH622" s="24" t="s">
        <v>262</v>
      </c>
      <c r="AT622" s="12" t="e">
        <f t="shared" si="40"/>
        <v>#N/A</v>
      </c>
      <c r="BV622" s="69" t="b">
        <f t="shared" si="39"/>
        <v>1</v>
      </c>
      <c r="BW622" s="49"/>
      <c r="CB622" s="12" t="e">
        <f t="shared" ref="CB622:CB644" si="41">VLOOKUP(C622,CC:CD,2,FALSE)</f>
        <v>#N/A</v>
      </c>
      <c r="CC622" s="12" t="s">
        <v>438</v>
      </c>
      <c r="CD622" s="12">
        <v>17784.259999999998</v>
      </c>
    </row>
    <row r="623" spans="1:82" ht="61.5" x14ac:dyDescent="0.85">
      <c r="A623" s="12">
        <v>1</v>
      </c>
      <c r="B623" s="45">
        <f>SUBTOTAL(103,$A$558:A623)</f>
        <v>66</v>
      </c>
      <c r="C623" s="15" t="s">
        <v>579</v>
      </c>
      <c r="D623" s="21">
        <v>3411032.71</v>
      </c>
      <c r="E623" s="21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0</v>
      </c>
      <c r="K623" s="52">
        <v>0</v>
      </c>
      <c r="L623" s="21">
        <v>0</v>
      </c>
      <c r="M623" s="21">
        <v>769</v>
      </c>
      <c r="N623" s="21">
        <v>3361616.94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0</v>
      </c>
      <c r="W623" s="21">
        <v>0</v>
      </c>
      <c r="X623" s="21">
        <v>0</v>
      </c>
      <c r="Y623" s="21">
        <v>0</v>
      </c>
      <c r="Z623" s="21">
        <v>0</v>
      </c>
      <c r="AA623" s="21">
        <v>0</v>
      </c>
      <c r="AB623" s="21">
        <v>0</v>
      </c>
      <c r="AC623" s="29">
        <v>49415.77</v>
      </c>
      <c r="AD623" s="21">
        <v>0</v>
      </c>
      <c r="AE623" s="21">
        <v>0</v>
      </c>
      <c r="AF623" s="24" t="s">
        <v>262</v>
      </c>
      <c r="AG623" s="24">
        <v>2021</v>
      </c>
      <c r="AH623" s="24">
        <v>2021</v>
      </c>
      <c r="AT623" s="12" t="e">
        <f t="shared" si="40"/>
        <v>#N/A</v>
      </c>
      <c r="BV623" s="69" t="b">
        <f t="shared" si="39"/>
        <v>1</v>
      </c>
      <c r="BW623" s="49"/>
      <c r="CB623" s="12">
        <f t="shared" si="41"/>
        <v>49415.77</v>
      </c>
      <c r="CC623" s="12" t="s">
        <v>390</v>
      </c>
      <c r="CD623" s="12">
        <v>62148.25</v>
      </c>
    </row>
    <row r="624" spans="1:82" ht="61.5" x14ac:dyDescent="0.85">
      <c r="A624" s="12">
        <v>1</v>
      </c>
      <c r="B624" s="45">
        <f>SUBTOTAL(103,$A$558:A624)</f>
        <v>67</v>
      </c>
      <c r="C624" s="15" t="s">
        <v>566</v>
      </c>
      <c r="D624" s="21">
        <v>1904112.27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65">
        <v>1</v>
      </c>
      <c r="L624" s="104">
        <v>1789107.6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0</v>
      </c>
      <c r="W624" s="21">
        <v>0</v>
      </c>
      <c r="X624" s="21">
        <v>0</v>
      </c>
      <c r="Y624" s="21">
        <v>0</v>
      </c>
      <c r="Z624" s="21">
        <v>0</v>
      </c>
      <c r="AA624" s="21">
        <v>0</v>
      </c>
      <c r="AB624" s="21">
        <v>0</v>
      </c>
      <c r="AC624" s="104">
        <v>13015.76</v>
      </c>
      <c r="AD624" s="29">
        <v>101988.91</v>
      </c>
      <c r="AE624" s="21">
        <v>0</v>
      </c>
      <c r="AF624" s="24">
        <v>2021</v>
      </c>
      <c r="AG624" s="24">
        <v>2021</v>
      </c>
      <c r="AH624" s="24">
        <v>2021</v>
      </c>
      <c r="AT624" s="12" t="e">
        <f t="shared" si="40"/>
        <v>#N/A</v>
      </c>
      <c r="BV624" s="69" t="b">
        <f t="shared" si="39"/>
        <v>1</v>
      </c>
      <c r="BW624" s="49"/>
      <c r="CB624" s="12" t="e">
        <f t="shared" si="41"/>
        <v>#N/A</v>
      </c>
      <c r="CC624" s="12" t="s">
        <v>392</v>
      </c>
      <c r="CD624" s="12">
        <v>45372.04</v>
      </c>
    </row>
    <row r="625" spans="1:82" ht="61.5" x14ac:dyDescent="0.85">
      <c r="A625" s="12">
        <v>1</v>
      </c>
      <c r="B625" s="45">
        <f>SUBTOTAL(103,$A$558:A625)</f>
        <v>68</v>
      </c>
      <c r="C625" s="15" t="s">
        <v>766</v>
      </c>
      <c r="D625" s="21">
        <v>1125497.8499999999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52">
        <v>0</v>
      </c>
      <c r="L625" s="21">
        <v>0</v>
      </c>
      <c r="M625" s="21">
        <v>310.2</v>
      </c>
      <c r="N625" s="29">
        <v>1110177.3999999999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0</v>
      </c>
      <c r="W625" s="21">
        <v>0</v>
      </c>
      <c r="X625" s="21">
        <v>0</v>
      </c>
      <c r="Y625" s="21">
        <v>0</v>
      </c>
      <c r="Z625" s="21">
        <v>0</v>
      </c>
      <c r="AA625" s="21">
        <v>0</v>
      </c>
      <c r="AB625" s="21">
        <v>0</v>
      </c>
      <c r="AC625" s="29">
        <v>15320.45</v>
      </c>
      <c r="AD625" s="21">
        <v>0</v>
      </c>
      <c r="AE625" s="21">
        <v>0</v>
      </c>
      <c r="AF625" s="24" t="s">
        <v>262</v>
      </c>
      <c r="AG625" s="24">
        <v>2021</v>
      </c>
      <c r="AH625" s="24">
        <v>2021</v>
      </c>
      <c r="AT625" s="12" t="e">
        <f t="shared" si="40"/>
        <v>#N/A</v>
      </c>
      <c r="BV625" s="69" t="b">
        <f t="shared" si="39"/>
        <v>1</v>
      </c>
      <c r="BW625" s="49"/>
      <c r="CA625" s="12" t="e">
        <f>VLOOKUP(C625,CB:CC,2,FALSE)</f>
        <v>#N/A</v>
      </c>
      <c r="CB625" s="12">
        <f t="shared" si="41"/>
        <v>15320.45</v>
      </c>
      <c r="CC625" s="12" t="s">
        <v>393</v>
      </c>
      <c r="CD625" s="12">
        <v>42416.11</v>
      </c>
    </row>
    <row r="626" spans="1:82" ht="61.5" x14ac:dyDescent="0.85">
      <c r="A626" s="12">
        <v>1</v>
      </c>
      <c r="B626" s="45">
        <f>SUBTOTAL(103,$A$558:A626)</f>
        <v>69</v>
      </c>
      <c r="C626" s="15" t="s">
        <v>555</v>
      </c>
      <c r="D626" s="21">
        <v>125774.71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52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0</v>
      </c>
      <c r="Z626" s="21">
        <v>0</v>
      </c>
      <c r="AA626" s="21">
        <v>0</v>
      </c>
      <c r="AB626" s="21">
        <v>0</v>
      </c>
      <c r="AC626" s="21">
        <v>0</v>
      </c>
      <c r="AD626" s="21">
        <v>125774.71</v>
      </c>
      <c r="AE626" s="21">
        <v>0</v>
      </c>
      <c r="AF626" s="24">
        <v>2021</v>
      </c>
      <c r="AG626" s="24" t="s">
        <v>262</v>
      </c>
      <c r="AH626" s="25" t="s">
        <v>262</v>
      </c>
      <c r="AT626" s="12" t="e">
        <f t="shared" si="40"/>
        <v>#N/A</v>
      </c>
      <c r="BV626" s="69" t="b">
        <f t="shared" si="39"/>
        <v>1</v>
      </c>
      <c r="BW626" s="49"/>
      <c r="CB626" s="12" t="e">
        <f t="shared" si="41"/>
        <v>#N/A</v>
      </c>
      <c r="CC626" s="12" t="s">
        <v>394</v>
      </c>
      <c r="CD626" s="12">
        <v>43311.67</v>
      </c>
    </row>
    <row r="627" spans="1:82" ht="61.5" x14ac:dyDescent="0.85">
      <c r="A627" s="12">
        <v>1</v>
      </c>
      <c r="B627" s="45">
        <f>SUBTOTAL(103,$A$558:A627)</f>
        <v>70</v>
      </c>
      <c r="C627" s="15" t="s">
        <v>2386</v>
      </c>
      <c r="D627" s="21">
        <v>125989.02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0</v>
      </c>
      <c r="K627" s="52">
        <v>0</v>
      </c>
      <c r="L627" s="21">
        <v>0</v>
      </c>
      <c r="M627" s="21">
        <v>0</v>
      </c>
      <c r="N627" s="21">
        <v>0</v>
      </c>
      <c r="O627" s="21">
        <v>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0</v>
      </c>
      <c r="W627" s="21">
        <v>0</v>
      </c>
      <c r="X627" s="21">
        <v>0</v>
      </c>
      <c r="Y627" s="21">
        <v>0</v>
      </c>
      <c r="Z627" s="21">
        <v>0</v>
      </c>
      <c r="AA627" s="21">
        <v>0</v>
      </c>
      <c r="AB627" s="21">
        <v>0</v>
      </c>
      <c r="AC627" s="21">
        <v>0</v>
      </c>
      <c r="AD627" s="29">
        <v>125989.02</v>
      </c>
      <c r="AE627" s="21">
        <v>0</v>
      </c>
      <c r="AF627" s="24">
        <v>2021</v>
      </c>
      <c r="AG627" s="24" t="s">
        <v>262</v>
      </c>
      <c r="AH627" s="25" t="s">
        <v>262</v>
      </c>
      <c r="BV627" s="69" t="b">
        <f t="shared" si="39"/>
        <v>1</v>
      </c>
      <c r="BW627" s="49"/>
      <c r="CB627" s="12" t="e">
        <f t="shared" si="41"/>
        <v>#N/A</v>
      </c>
      <c r="CC627" s="12" t="s">
        <v>395</v>
      </c>
      <c r="CD627" s="12">
        <v>36397.550000000003</v>
      </c>
    </row>
    <row r="628" spans="1:82" ht="61.5" x14ac:dyDescent="0.85">
      <c r="A628" s="12">
        <v>1</v>
      </c>
      <c r="B628" s="45">
        <f>SUBTOTAL(103,$A$558:A628)</f>
        <v>71</v>
      </c>
      <c r="C628" s="15" t="s">
        <v>2376</v>
      </c>
      <c r="D628" s="21">
        <v>1692196.67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0</v>
      </c>
      <c r="K628" s="52">
        <v>0</v>
      </c>
      <c r="L628" s="21">
        <v>0</v>
      </c>
      <c r="M628" s="21">
        <v>0</v>
      </c>
      <c r="N628" s="21">
        <v>0</v>
      </c>
      <c r="O628" s="21">
        <v>0</v>
      </c>
      <c r="P628" s="21">
        <v>0</v>
      </c>
      <c r="Q628" s="21">
        <v>852</v>
      </c>
      <c r="R628" s="29">
        <v>1692196.67</v>
      </c>
      <c r="S628" s="21">
        <v>0</v>
      </c>
      <c r="T628" s="21">
        <v>0</v>
      </c>
      <c r="U628" s="21">
        <v>0</v>
      </c>
      <c r="V628" s="21">
        <v>0</v>
      </c>
      <c r="W628" s="21">
        <v>0</v>
      </c>
      <c r="X628" s="21">
        <v>0</v>
      </c>
      <c r="Y628" s="21">
        <v>0</v>
      </c>
      <c r="Z628" s="21">
        <v>0</v>
      </c>
      <c r="AA628" s="21">
        <v>0</v>
      </c>
      <c r="AB628" s="21">
        <v>0</v>
      </c>
      <c r="AC628" s="21">
        <v>0</v>
      </c>
      <c r="AD628" s="21">
        <v>0</v>
      </c>
      <c r="AE628" s="21">
        <v>0</v>
      </c>
      <c r="AF628" s="24" t="s">
        <v>262</v>
      </c>
      <c r="AG628" s="24">
        <v>2021</v>
      </c>
      <c r="AH628" s="25" t="s">
        <v>262</v>
      </c>
      <c r="AT628" s="12" t="e">
        <f t="shared" ref="AT628:AT637" si="42">VLOOKUP(C628,AW:AX,2,FALSE)</f>
        <v>#N/A</v>
      </c>
      <c r="BV628" s="69" t="b">
        <f t="shared" si="39"/>
        <v>1</v>
      </c>
      <c r="BW628" s="49"/>
      <c r="CA628" s="12" t="e">
        <f>VLOOKUP(C628,CB:CC,2,FALSE)</f>
        <v>#N/A</v>
      </c>
      <c r="CB628" s="12" t="e">
        <f t="shared" si="41"/>
        <v>#N/A</v>
      </c>
      <c r="CC628" s="12" t="s">
        <v>195</v>
      </c>
      <c r="CD628" s="12">
        <v>14990.939999999999</v>
      </c>
    </row>
    <row r="629" spans="1:82" ht="61.5" x14ac:dyDescent="0.85">
      <c r="A629" s="12">
        <v>1</v>
      </c>
      <c r="B629" s="45">
        <f>SUBTOTAL(103,$A$558:A629)</f>
        <v>72</v>
      </c>
      <c r="C629" s="15" t="s">
        <v>565</v>
      </c>
      <c r="D629" s="21">
        <v>88243.199999999997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0</v>
      </c>
      <c r="K629" s="52">
        <v>0</v>
      </c>
      <c r="L629" s="21">
        <v>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0</v>
      </c>
      <c r="AB629" s="21">
        <v>0</v>
      </c>
      <c r="AC629" s="21">
        <v>0</v>
      </c>
      <c r="AD629" s="21">
        <v>88243.199999999997</v>
      </c>
      <c r="AE629" s="21">
        <v>0</v>
      </c>
      <c r="AF629" s="24">
        <v>2021</v>
      </c>
      <c r="AG629" s="24" t="s">
        <v>262</v>
      </c>
      <c r="AH629" s="25" t="s">
        <v>262</v>
      </c>
      <c r="AT629" s="12" t="e">
        <f t="shared" si="42"/>
        <v>#N/A</v>
      </c>
      <c r="BV629" s="69" t="b">
        <f t="shared" si="39"/>
        <v>1</v>
      </c>
      <c r="BW629" s="49"/>
      <c r="CB629" s="12" t="e">
        <f t="shared" si="41"/>
        <v>#N/A</v>
      </c>
      <c r="CC629" s="12" t="s">
        <v>396</v>
      </c>
      <c r="CD629" s="12">
        <v>34703.980000000003</v>
      </c>
    </row>
    <row r="630" spans="1:82" ht="61.5" x14ac:dyDescent="0.85">
      <c r="A630" s="12">
        <v>1</v>
      </c>
      <c r="B630" s="45">
        <f>SUBTOTAL(103,$A$558:A630)</f>
        <v>73</v>
      </c>
      <c r="C630" s="15" t="s">
        <v>581</v>
      </c>
      <c r="D630" s="21">
        <v>88240.52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0</v>
      </c>
      <c r="K630" s="52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0</v>
      </c>
      <c r="W630" s="21">
        <v>0</v>
      </c>
      <c r="X630" s="21">
        <v>0</v>
      </c>
      <c r="Y630" s="21">
        <v>0</v>
      </c>
      <c r="Z630" s="21">
        <v>0</v>
      </c>
      <c r="AA630" s="21">
        <v>0</v>
      </c>
      <c r="AB630" s="21">
        <v>0</v>
      </c>
      <c r="AC630" s="21">
        <v>0</v>
      </c>
      <c r="AD630" s="21">
        <v>88240.52</v>
      </c>
      <c r="AE630" s="21">
        <v>0</v>
      </c>
      <c r="AF630" s="24">
        <v>2021</v>
      </c>
      <c r="AG630" s="24" t="s">
        <v>262</v>
      </c>
      <c r="AH630" s="25" t="s">
        <v>262</v>
      </c>
      <c r="AT630" s="12" t="e">
        <f t="shared" si="42"/>
        <v>#N/A</v>
      </c>
      <c r="BV630" s="69" t="b">
        <f t="shared" si="39"/>
        <v>1</v>
      </c>
      <c r="BW630" s="49"/>
      <c r="CB630" s="12" t="e">
        <f t="shared" si="41"/>
        <v>#N/A</v>
      </c>
      <c r="CC630" s="12" t="s">
        <v>397</v>
      </c>
      <c r="CD630" s="12">
        <v>34740.160000000003</v>
      </c>
    </row>
    <row r="631" spans="1:82" ht="61.5" x14ac:dyDescent="0.85">
      <c r="A631" s="12">
        <v>1</v>
      </c>
      <c r="B631" s="45">
        <f>SUBTOTAL(103,$A$558:A631)</f>
        <v>74</v>
      </c>
      <c r="C631" s="15" t="s">
        <v>1031</v>
      </c>
      <c r="D631" s="21">
        <v>75248.2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0</v>
      </c>
      <c r="K631" s="52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  <c r="V631" s="21">
        <v>0</v>
      </c>
      <c r="W631" s="21">
        <v>0</v>
      </c>
      <c r="X631" s="21">
        <v>0</v>
      </c>
      <c r="Y631" s="21">
        <v>0</v>
      </c>
      <c r="Z631" s="21">
        <v>0</v>
      </c>
      <c r="AA631" s="21">
        <v>0</v>
      </c>
      <c r="AB631" s="21">
        <v>0</v>
      </c>
      <c r="AC631" s="21">
        <v>0</v>
      </c>
      <c r="AD631" s="29">
        <v>75248.2</v>
      </c>
      <c r="AE631" s="21">
        <v>0</v>
      </c>
      <c r="AF631" s="24">
        <v>2021</v>
      </c>
      <c r="AG631" s="24" t="s">
        <v>262</v>
      </c>
      <c r="AH631" s="25" t="s">
        <v>262</v>
      </c>
      <c r="AT631" s="12" t="e">
        <f t="shared" si="42"/>
        <v>#N/A</v>
      </c>
      <c r="BV631" s="69" t="b">
        <f t="shared" si="39"/>
        <v>1</v>
      </c>
      <c r="BW631" s="49"/>
      <c r="CB631" s="12" t="e">
        <f t="shared" si="41"/>
        <v>#N/A</v>
      </c>
      <c r="CC631" s="12" t="s">
        <v>399</v>
      </c>
      <c r="CD631" s="12">
        <v>29823.67</v>
      </c>
    </row>
    <row r="632" spans="1:82" ht="61.5" x14ac:dyDescent="0.85">
      <c r="A632" s="12">
        <v>1</v>
      </c>
      <c r="B632" s="45">
        <f>SUBTOTAL(103,$A$558:A632)</f>
        <v>75</v>
      </c>
      <c r="C632" s="15" t="s">
        <v>571</v>
      </c>
      <c r="D632" s="21">
        <v>186705.81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0</v>
      </c>
      <c r="K632" s="52">
        <v>0</v>
      </c>
      <c r="L632" s="21">
        <v>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  <c r="V632" s="21">
        <v>0</v>
      </c>
      <c r="W632" s="21">
        <v>0</v>
      </c>
      <c r="X632" s="21">
        <v>0</v>
      </c>
      <c r="Y632" s="21">
        <v>0</v>
      </c>
      <c r="Z632" s="21">
        <v>0</v>
      </c>
      <c r="AA632" s="21">
        <v>0</v>
      </c>
      <c r="AB632" s="21">
        <v>0</v>
      </c>
      <c r="AC632" s="21">
        <v>0</v>
      </c>
      <c r="AD632" s="21">
        <v>186705.81</v>
      </c>
      <c r="AE632" s="21">
        <v>0</v>
      </c>
      <c r="AF632" s="24">
        <v>2021</v>
      </c>
      <c r="AG632" s="24" t="s">
        <v>262</v>
      </c>
      <c r="AH632" s="25" t="s">
        <v>262</v>
      </c>
      <c r="AT632" s="12" t="e">
        <f t="shared" si="42"/>
        <v>#N/A</v>
      </c>
      <c r="BV632" s="69" t="b">
        <f t="shared" si="39"/>
        <v>1</v>
      </c>
      <c r="BW632" s="49"/>
      <c r="CB632" s="12" t="e">
        <f t="shared" si="41"/>
        <v>#N/A</v>
      </c>
      <c r="CC632" s="12" t="s">
        <v>402</v>
      </c>
      <c r="CD632" s="12">
        <v>38827.26</v>
      </c>
    </row>
    <row r="633" spans="1:82" ht="61.5" x14ac:dyDescent="0.85">
      <c r="A633" s="12">
        <v>1</v>
      </c>
      <c r="B633" s="45">
        <f>SUBTOTAL(103,$A$558:A633)</f>
        <v>76</v>
      </c>
      <c r="C633" s="15" t="s">
        <v>572</v>
      </c>
      <c r="D633" s="21">
        <v>129570.78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0</v>
      </c>
      <c r="K633" s="52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  <c r="V633" s="21">
        <v>0</v>
      </c>
      <c r="W633" s="21">
        <v>0</v>
      </c>
      <c r="X633" s="21">
        <v>0</v>
      </c>
      <c r="Y633" s="21">
        <v>0</v>
      </c>
      <c r="Z633" s="21">
        <v>0</v>
      </c>
      <c r="AA633" s="21">
        <v>0</v>
      </c>
      <c r="AB633" s="21">
        <v>0</v>
      </c>
      <c r="AC633" s="21">
        <v>0</v>
      </c>
      <c r="AD633" s="21">
        <v>129570.78</v>
      </c>
      <c r="AE633" s="21">
        <v>0</v>
      </c>
      <c r="AF633" s="24">
        <v>2021</v>
      </c>
      <c r="AG633" s="24" t="s">
        <v>262</v>
      </c>
      <c r="AH633" s="25" t="s">
        <v>262</v>
      </c>
      <c r="AT633" s="12" t="e">
        <f t="shared" si="42"/>
        <v>#N/A</v>
      </c>
      <c r="BV633" s="69" t="b">
        <f t="shared" si="39"/>
        <v>1</v>
      </c>
      <c r="BW633" s="49"/>
      <c r="CB633" s="12" t="e">
        <f t="shared" si="41"/>
        <v>#N/A</v>
      </c>
      <c r="CC633" s="12" t="s">
        <v>403</v>
      </c>
      <c r="CD633" s="12">
        <v>19342</v>
      </c>
    </row>
    <row r="634" spans="1:82" ht="61.5" x14ac:dyDescent="0.85">
      <c r="A634" s="12">
        <v>1</v>
      </c>
      <c r="B634" s="45">
        <f>SUBTOTAL(103,$A$558:A634)</f>
        <v>77</v>
      </c>
      <c r="C634" s="15" t="s">
        <v>574</v>
      </c>
      <c r="D634" s="21">
        <v>162849.19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52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  <c r="V634" s="21">
        <v>0</v>
      </c>
      <c r="W634" s="21">
        <v>0</v>
      </c>
      <c r="X634" s="21">
        <v>0</v>
      </c>
      <c r="Y634" s="21">
        <v>0</v>
      </c>
      <c r="Z634" s="21">
        <v>0</v>
      </c>
      <c r="AA634" s="21">
        <v>0</v>
      </c>
      <c r="AB634" s="21">
        <v>0</v>
      </c>
      <c r="AC634" s="21">
        <v>0</v>
      </c>
      <c r="AD634" s="21">
        <v>162849.19</v>
      </c>
      <c r="AE634" s="21">
        <v>0</v>
      </c>
      <c r="AF634" s="24">
        <v>2021</v>
      </c>
      <c r="AG634" s="24" t="s">
        <v>262</v>
      </c>
      <c r="AH634" s="25" t="s">
        <v>262</v>
      </c>
      <c r="AT634" s="12" t="e">
        <f t="shared" si="42"/>
        <v>#N/A</v>
      </c>
      <c r="BV634" s="69" t="b">
        <f t="shared" si="39"/>
        <v>1</v>
      </c>
      <c r="BW634" s="49"/>
      <c r="CB634" s="12" t="e">
        <f t="shared" si="41"/>
        <v>#N/A</v>
      </c>
      <c r="CC634" s="12" t="s">
        <v>405</v>
      </c>
      <c r="CD634" s="12">
        <v>33551.589999999997</v>
      </c>
    </row>
    <row r="635" spans="1:82" ht="61.5" x14ac:dyDescent="0.85">
      <c r="A635" s="12">
        <v>1</v>
      </c>
      <c r="B635" s="45">
        <f>SUBTOTAL(103,$A$558:A635)</f>
        <v>78</v>
      </c>
      <c r="C635" s="15" t="s">
        <v>576</v>
      </c>
      <c r="D635" s="21">
        <v>184901.25</v>
      </c>
      <c r="E635" s="21">
        <v>0</v>
      </c>
      <c r="F635" s="21">
        <v>0</v>
      </c>
      <c r="G635" s="21">
        <v>0</v>
      </c>
      <c r="H635" s="21">
        <v>0</v>
      </c>
      <c r="I635" s="21">
        <v>0</v>
      </c>
      <c r="J635" s="21">
        <v>0</v>
      </c>
      <c r="K635" s="52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0</v>
      </c>
      <c r="W635" s="21">
        <v>0</v>
      </c>
      <c r="X635" s="21">
        <v>0</v>
      </c>
      <c r="Y635" s="21">
        <v>0</v>
      </c>
      <c r="Z635" s="21">
        <v>0</v>
      </c>
      <c r="AA635" s="21">
        <v>0</v>
      </c>
      <c r="AB635" s="21">
        <v>0</v>
      </c>
      <c r="AC635" s="21">
        <v>0</v>
      </c>
      <c r="AD635" s="21">
        <v>184901.25</v>
      </c>
      <c r="AE635" s="21">
        <v>0</v>
      </c>
      <c r="AF635" s="24">
        <v>2021</v>
      </c>
      <c r="AG635" s="24" t="s">
        <v>262</v>
      </c>
      <c r="AH635" s="25" t="s">
        <v>262</v>
      </c>
      <c r="AT635" s="12" t="e">
        <f t="shared" si="42"/>
        <v>#N/A</v>
      </c>
      <c r="BV635" s="69" t="b">
        <f t="shared" si="39"/>
        <v>1</v>
      </c>
      <c r="BW635" s="49"/>
      <c r="CB635" s="12" t="e">
        <f t="shared" si="41"/>
        <v>#N/A</v>
      </c>
      <c r="CC635" s="12" t="s">
        <v>406</v>
      </c>
      <c r="CD635" s="12">
        <v>26265.41</v>
      </c>
    </row>
    <row r="636" spans="1:82" ht="61.5" x14ac:dyDescent="0.85">
      <c r="A636" s="12">
        <v>1</v>
      </c>
      <c r="B636" s="45">
        <f>SUBTOTAL(103,$A$558:A636)</f>
        <v>79</v>
      </c>
      <c r="C636" s="15" t="s">
        <v>533</v>
      </c>
      <c r="D636" s="21">
        <v>97383.43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0</v>
      </c>
      <c r="K636" s="52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  <c r="V636" s="21">
        <v>0</v>
      </c>
      <c r="W636" s="21">
        <v>0</v>
      </c>
      <c r="X636" s="21">
        <v>0</v>
      </c>
      <c r="Y636" s="21">
        <v>0</v>
      </c>
      <c r="Z636" s="21">
        <v>0</v>
      </c>
      <c r="AA636" s="21">
        <v>0</v>
      </c>
      <c r="AB636" s="21">
        <v>0</v>
      </c>
      <c r="AC636" s="21">
        <v>0</v>
      </c>
      <c r="AD636" s="21">
        <v>97383.43</v>
      </c>
      <c r="AE636" s="21">
        <v>0</v>
      </c>
      <c r="AF636" s="24">
        <v>2021</v>
      </c>
      <c r="AG636" s="24" t="s">
        <v>262</v>
      </c>
      <c r="AH636" s="25" t="s">
        <v>262</v>
      </c>
      <c r="AT636" s="12" t="e">
        <f t="shared" si="42"/>
        <v>#N/A</v>
      </c>
      <c r="BV636" s="69" t="b">
        <f t="shared" si="39"/>
        <v>1</v>
      </c>
      <c r="BW636" s="49"/>
      <c r="CA636" s="12" t="e">
        <f t="shared" ref="CA636:CA641" si="43">VLOOKUP(C636,CB:CC,2,FALSE)</f>
        <v>#N/A</v>
      </c>
      <c r="CB636" s="12" t="e">
        <f t="shared" si="41"/>
        <v>#N/A</v>
      </c>
      <c r="CC636" s="12" t="s">
        <v>407</v>
      </c>
      <c r="CD636" s="12">
        <v>36165.85</v>
      </c>
    </row>
    <row r="637" spans="1:82" ht="61.5" x14ac:dyDescent="0.85">
      <c r="A637" s="12">
        <v>1</v>
      </c>
      <c r="B637" s="45">
        <f>SUBTOTAL(103,$A$558:A637)</f>
        <v>80</v>
      </c>
      <c r="C637" s="15" t="s">
        <v>537</v>
      </c>
      <c r="D637" s="21">
        <v>140629.07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0</v>
      </c>
      <c r="K637" s="52">
        <v>0</v>
      </c>
      <c r="L637" s="21">
        <v>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  <c r="V637" s="21">
        <v>0</v>
      </c>
      <c r="W637" s="21">
        <v>0</v>
      </c>
      <c r="X637" s="21">
        <v>0</v>
      </c>
      <c r="Y637" s="21">
        <v>0</v>
      </c>
      <c r="Z637" s="21">
        <v>0</v>
      </c>
      <c r="AA637" s="21">
        <v>0</v>
      </c>
      <c r="AB637" s="21">
        <v>0</v>
      </c>
      <c r="AC637" s="21">
        <v>0</v>
      </c>
      <c r="AD637" s="21">
        <v>140629.07</v>
      </c>
      <c r="AE637" s="21">
        <v>0</v>
      </c>
      <c r="AF637" s="24">
        <v>2021</v>
      </c>
      <c r="AG637" s="24" t="s">
        <v>262</v>
      </c>
      <c r="AH637" s="25" t="s">
        <v>262</v>
      </c>
      <c r="AT637" s="12" t="e">
        <f t="shared" si="42"/>
        <v>#N/A</v>
      </c>
      <c r="BV637" s="69" t="b">
        <f t="shared" si="39"/>
        <v>1</v>
      </c>
      <c r="BW637" s="49"/>
      <c r="CA637" s="12" t="e">
        <f t="shared" si="43"/>
        <v>#N/A</v>
      </c>
      <c r="CB637" s="12" t="e">
        <f t="shared" si="41"/>
        <v>#N/A</v>
      </c>
      <c r="CC637" s="12" t="s">
        <v>409</v>
      </c>
      <c r="CD637" s="12">
        <v>29245.74</v>
      </c>
    </row>
    <row r="638" spans="1:82" ht="61.5" x14ac:dyDescent="0.85">
      <c r="A638" s="12">
        <v>1</v>
      </c>
      <c r="B638" s="45">
        <f>SUBTOTAL(103,$A$558:A638)</f>
        <v>81</v>
      </c>
      <c r="C638" s="15" t="s">
        <v>2206</v>
      </c>
      <c r="D638" s="21">
        <v>86631.03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0</v>
      </c>
      <c r="K638" s="52">
        <v>0</v>
      </c>
      <c r="L638" s="21">
        <v>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0</v>
      </c>
      <c r="W638" s="21">
        <v>0</v>
      </c>
      <c r="X638" s="21">
        <v>0</v>
      </c>
      <c r="Y638" s="21">
        <v>0</v>
      </c>
      <c r="Z638" s="21">
        <v>0</v>
      </c>
      <c r="AA638" s="21">
        <v>0</v>
      </c>
      <c r="AB638" s="21">
        <v>0</v>
      </c>
      <c r="AC638" s="21">
        <v>0</v>
      </c>
      <c r="AD638" s="21">
        <v>86631.03</v>
      </c>
      <c r="AE638" s="21">
        <v>0</v>
      </c>
      <c r="AF638" s="24">
        <v>2021</v>
      </c>
      <c r="AG638" s="24" t="s">
        <v>262</v>
      </c>
      <c r="AH638" s="25" t="s">
        <v>262</v>
      </c>
      <c r="BV638" s="69" t="b">
        <f t="shared" si="39"/>
        <v>1</v>
      </c>
      <c r="BW638" s="49"/>
      <c r="CA638" s="12" t="e">
        <f t="shared" si="43"/>
        <v>#N/A</v>
      </c>
      <c r="CB638" s="12" t="e">
        <f t="shared" si="41"/>
        <v>#N/A</v>
      </c>
      <c r="CC638" s="12" t="s">
        <v>410</v>
      </c>
      <c r="CD638" s="12">
        <v>41593.22</v>
      </c>
    </row>
    <row r="639" spans="1:82" ht="61.5" x14ac:dyDescent="0.85">
      <c r="A639" s="12">
        <v>1</v>
      </c>
      <c r="B639" s="45">
        <f>SUBTOTAL(103,$A$558:A639)</f>
        <v>82</v>
      </c>
      <c r="C639" s="15" t="s">
        <v>2208</v>
      </c>
      <c r="D639" s="21">
        <v>123432.27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52">
        <v>0</v>
      </c>
      <c r="L639" s="21">
        <v>0</v>
      </c>
      <c r="M639" s="21">
        <v>0</v>
      </c>
      <c r="N639" s="21">
        <v>0</v>
      </c>
      <c r="O639" s="21">
        <v>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0</v>
      </c>
      <c r="Z639" s="21">
        <v>0</v>
      </c>
      <c r="AA639" s="21">
        <v>0</v>
      </c>
      <c r="AB639" s="21">
        <v>0</v>
      </c>
      <c r="AC639" s="21">
        <v>0</v>
      </c>
      <c r="AD639" s="21">
        <v>123432.27</v>
      </c>
      <c r="AE639" s="21">
        <v>0</v>
      </c>
      <c r="AF639" s="24">
        <v>2021</v>
      </c>
      <c r="AG639" s="24" t="s">
        <v>262</v>
      </c>
      <c r="AH639" s="25" t="s">
        <v>262</v>
      </c>
      <c r="BV639" s="69" t="b">
        <f t="shared" si="39"/>
        <v>1</v>
      </c>
      <c r="BW639" s="49"/>
      <c r="CA639" s="12" t="e">
        <f t="shared" si="43"/>
        <v>#N/A</v>
      </c>
      <c r="CB639" s="12" t="e">
        <f t="shared" si="41"/>
        <v>#N/A</v>
      </c>
      <c r="CC639" s="12" t="s">
        <v>411</v>
      </c>
      <c r="CD639" s="12">
        <v>33193.83</v>
      </c>
    </row>
    <row r="640" spans="1:82" ht="61.5" x14ac:dyDescent="0.85">
      <c r="A640" s="12">
        <v>1</v>
      </c>
      <c r="B640" s="45">
        <f>SUBTOTAL(103,$A$558:A640)</f>
        <v>83</v>
      </c>
      <c r="C640" s="15" t="s">
        <v>2209</v>
      </c>
      <c r="D640" s="21">
        <v>148136.14000000001</v>
      </c>
      <c r="E640" s="21">
        <v>0</v>
      </c>
      <c r="F640" s="21">
        <v>0</v>
      </c>
      <c r="G640" s="21">
        <v>0</v>
      </c>
      <c r="H640" s="21">
        <v>0</v>
      </c>
      <c r="I640" s="21">
        <v>0</v>
      </c>
      <c r="J640" s="21">
        <v>0</v>
      </c>
      <c r="K640" s="52">
        <v>0</v>
      </c>
      <c r="L640" s="21">
        <v>0</v>
      </c>
      <c r="M640" s="21">
        <v>0</v>
      </c>
      <c r="N640" s="21">
        <v>0</v>
      </c>
      <c r="O640" s="21">
        <v>0</v>
      </c>
      <c r="P640" s="21">
        <v>0</v>
      </c>
      <c r="Q640" s="21">
        <v>0</v>
      </c>
      <c r="R640" s="21">
        <v>0</v>
      </c>
      <c r="S640" s="21">
        <v>0</v>
      </c>
      <c r="T640" s="21">
        <v>0</v>
      </c>
      <c r="U640" s="21">
        <v>0</v>
      </c>
      <c r="V640" s="21">
        <v>0</v>
      </c>
      <c r="W640" s="21">
        <v>0</v>
      </c>
      <c r="X640" s="21">
        <v>0</v>
      </c>
      <c r="Y640" s="21">
        <v>0</v>
      </c>
      <c r="Z640" s="21">
        <v>0</v>
      </c>
      <c r="AA640" s="21">
        <v>0</v>
      </c>
      <c r="AB640" s="21">
        <v>0</v>
      </c>
      <c r="AC640" s="21">
        <v>0</v>
      </c>
      <c r="AD640" s="21">
        <v>148136.14000000001</v>
      </c>
      <c r="AE640" s="21">
        <v>0</v>
      </c>
      <c r="AF640" s="24">
        <v>2021</v>
      </c>
      <c r="AG640" s="24" t="s">
        <v>262</v>
      </c>
      <c r="AH640" s="25" t="s">
        <v>262</v>
      </c>
      <c r="BV640" s="69" t="b">
        <f t="shared" si="39"/>
        <v>1</v>
      </c>
      <c r="BW640" s="49"/>
      <c r="CA640" s="12" t="e">
        <f t="shared" si="43"/>
        <v>#N/A</v>
      </c>
      <c r="CB640" s="12" t="e">
        <f t="shared" si="41"/>
        <v>#N/A</v>
      </c>
      <c r="CC640" s="12" t="s">
        <v>1570</v>
      </c>
      <c r="CD640" s="12">
        <v>95768.57</v>
      </c>
    </row>
    <row r="641" spans="1:82" ht="61.5" x14ac:dyDescent="0.85">
      <c r="A641" s="12">
        <v>1</v>
      </c>
      <c r="B641" s="45">
        <f>SUBTOTAL(103,$A$558:A641)</f>
        <v>84</v>
      </c>
      <c r="C641" s="15" t="s">
        <v>2210</v>
      </c>
      <c r="D641" s="21">
        <v>116342.96</v>
      </c>
      <c r="E641" s="21">
        <v>0</v>
      </c>
      <c r="F641" s="21">
        <v>0</v>
      </c>
      <c r="G641" s="21">
        <v>0</v>
      </c>
      <c r="H641" s="21">
        <v>0</v>
      </c>
      <c r="I641" s="21">
        <v>0</v>
      </c>
      <c r="J641" s="21">
        <v>0</v>
      </c>
      <c r="K641" s="52">
        <v>0</v>
      </c>
      <c r="L641" s="21">
        <v>0</v>
      </c>
      <c r="M641" s="21">
        <v>0</v>
      </c>
      <c r="N641" s="21">
        <v>0</v>
      </c>
      <c r="O641" s="21">
        <v>0</v>
      </c>
      <c r="P641" s="21">
        <v>0</v>
      </c>
      <c r="Q641" s="21">
        <v>0</v>
      </c>
      <c r="R641" s="21">
        <v>0</v>
      </c>
      <c r="S641" s="21">
        <v>0</v>
      </c>
      <c r="T641" s="21">
        <v>0</v>
      </c>
      <c r="U641" s="21">
        <v>0</v>
      </c>
      <c r="V641" s="21">
        <v>0</v>
      </c>
      <c r="W641" s="21">
        <v>0</v>
      </c>
      <c r="X641" s="21">
        <v>0</v>
      </c>
      <c r="Y641" s="21">
        <v>0</v>
      </c>
      <c r="Z641" s="21">
        <v>0</v>
      </c>
      <c r="AA641" s="21">
        <v>0</v>
      </c>
      <c r="AB641" s="21">
        <v>0</v>
      </c>
      <c r="AC641" s="21">
        <v>0</v>
      </c>
      <c r="AD641" s="21">
        <v>116342.96</v>
      </c>
      <c r="AE641" s="21">
        <v>0</v>
      </c>
      <c r="AF641" s="24">
        <v>2021</v>
      </c>
      <c r="AG641" s="24" t="s">
        <v>262</v>
      </c>
      <c r="AH641" s="25" t="s">
        <v>262</v>
      </c>
      <c r="BV641" s="69" t="b">
        <f t="shared" si="39"/>
        <v>1</v>
      </c>
      <c r="BW641" s="49"/>
      <c r="CA641" s="12" t="e">
        <f t="shared" si="43"/>
        <v>#N/A</v>
      </c>
      <c r="CB641" s="12" t="e">
        <f t="shared" si="41"/>
        <v>#N/A</v>
      </c>
      <c r="CC641" s="12" t="s">
        <v>1599</v>
      </c>
      <c r="CD641" s="12">
        <v>62760.55</v>
      </c>
    </row>
    <row r="642" spans="1:82" ht="61.5" x14ac:dyDescent="0.85">
      <c r="A642" s="12">
        <v>1</v>
      </c>
      <c r="B642" s="45">
        <f>SUBTOTAL(103,$A$558:A642)</f>
        <v>85</v>
      </c>
      <c r="C642" s="15" t="s">
        <v>567</v>
      </c>
      <c r="D642" s="21">
        <v>79681.850000000006</v>
      </c>
      <c r="E642" s="21">
        <v>0</v>
      </c>
      <c r="F642" s="21">
        <v>0</v>
      </c>
      <c r="G642" s="21">
        <v>0</v>
      </c>
      <c r="H642" s="21">
        <v>0</v>
      </c>
      <c r="I642" s="21">
        <v>0</v>
      </c>
      <c r="J642" s="21">
        <v>0</v>
      </c>
      <c r="K642" s="52">
        <v>0</v>
      </c>
      <c r="L642" s="21">
        <v>0</v>
      </c>
      <c r="M642" s="21">
        <v>0</v>
      </c>
      <c r="N642" s="21">
        <v>0</v>
      </c>
      <c r="O642" s="21">
        <v>0</v>
      </c>
      <c r="P642" s="21">
        <v>0</v>
      </c>
      <c r="Q642" s="21">
        <v>0</v>
      </c>
      <c r="R642" s="21">
        <v>0</v>
      </c>
      <c r="S642" s="21">
        <v>0</v>
      </c>
      <c r="T642" s="21">
        <v>0</v>
      </c>
      <c r="U642" s="21">
        <v>0</v>
      </c>
      <c r="V642" s="21">
        <v>0</v>
      </c>
      <c r="W642" s="21">
        <v>0</v>
      </c>
      <c r="X642" s="21">
        <v>0</v>
      </c>
      <c r="Y642" s="21">
        <v>0</v>
      </c>
      <c r="Z642" s="21">
        <v>0</v>
      </c>
      <c r="AA642" s="21">
        <v>0</v>
      </c>
      <c r="AB642" s="21">
        <v>0</v>
      </c>
      <c r="AC642" s="21">
        <v>0</v>
      </c>
      <c r="AD642" s="29">
        <v>79681.850000000006</v>
      </c>
      <c r="AE642" s="21">
        <v>0</v>
      </c>
      <c r="AF642" s="24">
        <v>2021</v>
      </c>
      <c r="AG642" s="24" t="s">
        <v>262</v>
      </c>
      <c r="AH642" s="25" t="s">
        <v>262</v>
      </c>
      <c r="AT642" s="12" t="e">
        <f>VLOOKUP(C642,AW:AX,2,FALSE)</f>
        <v>#N/A</v>
      </c>
      <c r="BV642" s="69" t="b">
        <f t="shared" si="39"/>
        <v>1</v>
      </c>
      <c r="BW642" s="49"/>
      <c r="CB642" s="12" t="e">
        <f t="shared" si="41"/>
        <v>#N/A</v>
      </c>
      <c r="CC642" s="12" t="s">
        <v>1600</v>
      </c>
      <c r="CD642" s="12">
        <v>42033.08</v>
      </c>
    </row>
    <row r="643" spans="1:82" ht="61.5" x14ac:dyDescent="0.85">
      <c r="A643" s="12">
        <v>1</v>
      </c>
      <c r="B643" s="45">
        <f>SUBTOTAL(103,$A$558:A643)</f>
        <v>86</v>
      </c>
      <c r="C643" s="15" t="s">
        <v>1579</v>
      </c>
      <c r="D643" s="21">
        <v>59634.07</v>
      </c>
      <c r="E643" s="21">
        <v>0</v>
      </c>
      <c r="F643" s="21">
        <v>0</v>
      </c>
      <c r="G643" s="21">
        <v>0</v>
      </c>
      <c r="H643" s="21">
        <v>0</v>
      </c>
      <c r="I643" s="21">
        <v>0</v>
      </c>
      <c r="J643" s="21">
        <v>0</v>
      </c>
      <c r="K643" s="52">
        <v>0</v>
      </c>
      <c r="L643" s="21">
        <v>0</v>
      </c>
      <c r="M643" s="21">
        <v>0</v>
      </c>
      <c r="N643" s="21">
        <v>0</v>
      </c>
      <c r="O643" s="21">
        <v>0</v>
      </c>
      <c r="P643" s="21">
        <v>0</v>
      </c>
      <c r="Q643" s="21">
        <v>0</v>
      </c>
      <c r="R643" s="21">
        <v>0</v>
      </c>
      <c r="S643" s="21">
        <v>0</v>
      </c>
      <c r="T643" s="21">
        <v>0</v>
      </c>
      <c r="U643" s="21">
        <v>0</v>
      </c>
      <c r="V643" s="21">
        <v>0</v>
      </c>
      <c r="W643" s="21">
        <v>0</v>
      </c>
      <c r="X643" s="21">
        <v>0</v>
      </c>
      <c r="Y643" s="21">
        <v>0</v>
      </c>
      <c r="Z643" s="21">
        <v>0</v>
      </c>
      <c r="AA643" s="21">
        <v>0</v>
      </c>
      <c r="AB643" s="21">
        <v>0</v>
      </c>
      <c r="AC643" s="21">
        <v>0</v>
      </c>
      <c r="AD643" s="29">
        <v>59634.07</v>
      </c>
      <c r="AE643" s="21">
        <v>0</v>
      </c>
      <c r="AF643" s="24">
        <v>2021</v>
      </c>
      <c r="AG643" s="24" t="s">
        <v>262</v>
      </c>
      <c r="AH643" s="25" t="s">
        <v>262</v>
      </c>
      <c r="BV643" s="69" t="b">
        <f t="shared" si="39"/>
        <v>1</v>
      </c>
      <c r="BW643" s="49"/>
      <c r="CB643" s="12" t="e">
        <f t="shared" si="41"/>
        <v>#N/A</v>
      </c>
      <c r="CC643" s="12" t="s">
        <v>1617</v>
      </c>
      <c r="CD643" s="12">
        <v>37476.269999999997</v>
      </c>
    </row>
    <row r="644" spans="1:82" ht="61.5" x14ac:dyDescent="0.85">
      <c r="A644" s="12">
        <v>1</v>
      </c>
      <c r="B644" s="45">
        <f>SUBTOTAL(103,$A$558:A644)</f>
        <v>87</v>
      </c>
      <c r="C644" s="15" t="s">
        <v>511</v>
      </c>
      <c r="D644" s="21">
        <v>4530572.8199999994</v>
      </c>
      <c r="E644" s="21">
        <v>0</v>
      </c>
      <c r="F644" s="21">
        <v>0</v>
      </c>
      <c r="G644" s="21">
        <v>0</v>
      </c>
      <c r="H644" s="21">
        <v>0</v>
      </c>
      <c r="I644" s="21">
        <v>0</v>
      </c>
      <c r="J644" s="21">
        <v>0</v>
      </c>
      <c r="K644" s="53">
        <v>2</v>
      </c>
      <c r="L644" s="21">
        <v>4380955.5999999996</v>
      </c>
      <c r="M644" s="21">
        <v>0</v>
      </c>
      <c r="N644" s="21">
        <v>0</v>
      </c>
      <c r="O644" s="21">
        <v>0</v>
      </c>
      <c r="P644" s="21">
        <v>0</v>
      </c>
      <c r="Q644" s="21">
        <v>0</v>
      </c>
      <c r="R644" s="21">
        <v>0</v>
      </c>
      <c r="S644" s="21">
        <v>0</v>
      </c>
      <c r="T644" s="21">
        <v>0</v>
      </c>
      <c r="U644" s="21">
        <v>0</v>
      </c>
      <c r="V644" s="21">
        <v>0</v>
      </c>
      <c r="W644" s="21">
        <v>0</v>
      </c>
      <c r="X644" s="21">
        <v>0</v>
      </c>
      <c r="Y644" s="21">
        <v>0</v>
      </c>
      <c r="Z644" s="21">
        <v>0</v>
      </c>
      <c r="AA644" s="21">
        <v>0</v>
      </c>
      <c r="AB644" s="21">
        <v>0</v>
      </c>
      <c r="AC644" s="21">
        <v>31871.45</v>
      </c>
      <c r="AD644" s="21">
        <v>117745.77</v>
      </c>
      <c r="AE644" s="21">
        <v>0</v>
      </c>
      <c r="AF644" s="24">
        <v>2021</v>
      </c>
      <c r="AG644" s="24">
        <v>2021</v>
      </c>
      <c r="AH644" s="24">
        <v>2021</v>
      </c>
      <c r="BV644" s="69" t="b">
        <f t="shared" si="39"/>
        <v>1</v>
      </c>
      <c r="BW644" s="49"/>
      <c r="CB644" s="12" t="e">
        <f t="shared" si="41"/>
        <v>#N/A</v>
      </c>
      <c r="CC644" s="12" t="s">
        <v>1618</v>
      </c>
      <c r="CD644" s="12">
        <v>28331.79</v>
      </c>
    </row>
    <row r="645" spans="1:82" ht="61.5" x14ac:dyDescent="0.85">
      <c r="A645" s="12">
        <v>1</v>
      </c>
      <c r="B645" s="45">
        <f>SUBTOTAL(103,$A$558:A645)</f>
        <v>88</v>
      </c>
      <c r="C645" s="15" t="s">
        <v>1581</v>
      </c>
      <c r="D645" s="21">
        <v>103219.31</v>
      </c>
      <c r="E645" s="21">
        <v>0</v>
      </c>
      <c r="F645" s="21">
        <v>0</v>
      </c>
      <c r="G645" s="21">
        <v>0</v>
      </c>
      <c r="H645" s="21">
        <v>0</v>
      </c>
      <c r="I645" s="21">
        <v>0</v>
      </c>
      <c r="J645" s="21">
        <v>0</v>
      </c>
      <c r="K645" s="23">
        <v>0</v>
      </c>
      <c r="L645" s="21">
        <v>0</v>
      </c>
      <c r="M645" s="21">
        <v>0</v>
      </c>
      <c r="N645" s="21">
        <v>0</v>
      </c>
      <c r="O645" s="21">
        <v>0</v>
      </c>
      <c r="P645" s="21">
        <v>0</v>
      </c>
      <c r="Q645" s="21">
        <v>0</v>
      </c>
      <c r="R645" s="21">
        <v>0</v>
      </c>
      <c r="S645" s="21">
        <v>0</v>
      </c>
      <c r="T645" s="21">
        <v>0</v>
      </c>
      <c r="U645" s="21">
        <v>0</v>
      </c>
      <c r="V645" s="21">
        <v>0</v>
      </c>
      <c r="W645" s="21">
        <v>0</v>
      </c>
      <c r="X645" s="21">
        <v>0</v>
      </c>
      <c r="Y645" s="21">
        <v>0</v>
      </c>
      <c r="Z645" s="21">
        <v>0</v>
      </c>
      <c r="AA645" s="21">
        <v>0</v>
      </c>
      <c r="AB645" s="21">
        <v>0</v>
      </c>
      <c r="AC645" s="21">
        <v>0</v>
      </c>
      <c r="AD645" s="29">
        <v>103219.31</v>
      </c>
      <c r="AE645" s="21">
        <v>0</v>
      </c>
      <c r="AF645" s="24">
        <v>2021</v>
      </c>
      <c r="AG645" s="24" t="s">
        <v>262</v>
      </c>
      <c r="AH645" s="25" t="s">
        <v>262</v>
      </c>
      <c r="BV645" s="69" t="b">
        <f t="shared" si="39"/>
        <v>1</v>
      </c>
      <c r="BW645" s="49"/>
    </row>
    <row r="646" spans="1:82" ht="61.5" x14ac:dyDescent="0.85">
      <c r="B646" s="15" t="s">
        <v>723</v>
      </c>
      <c r="C646" s="257"/>
      <c r="D646" s="258">
        <v>58706347.549999997</v>
      </c>
      <c r="E646" s="21">
        <v>160322</v>
      </c>
      <c r="F646" s="21">
        <v>0</v>
      </c>
      <c r="G646" s="21">
        <v>4427624</v>
      </c>
      <c r="H646" s="21">
        <v>242845</v>
      </c>
      <c r="I646" s="21">
        <v>1909948</v>
      </c>
      <c r="J646" s="21">
        <v>0</v>
      </c>
      <c r="K646" s="23">
        <v>0</v>
      </c>
      <c r="L646" s="21">
        <v>0</v>
      </c>
      <c r="M646" s="21">
        <v>9012.7999999999993</v>
      </c>
      <c r="N646" s="21">
        <v>39360045.700000003</v>
      </c>
      <c r="O646" s="21">
        <v>0</v>
      </c>
      <c r="P646" s="21">
        <v>0</v>
      </c>
      <c r="Q646" s="21">
        <v>3482.99</v>
      </c>
      <c r="R646" s="21">
        <v>10663065.52</v>
      </c>
      <c r="S646" s="21">
        <v>0</v>
      </c>
      <c r="T646" s="21">
        <v>0</v>
      </c>
      <c r="U646" s="21">
        <v>0</v>
      </c>
      <c r="V646" s="21">
        <v>0</v>
      </c>
      <c r="W646" s="21">
        <v>0</v>
      </c>
      <c r="X646" s="21">
        <v>0</v>
      </c>
      <c r="Y646" s="21">
        <v>0</v>
      </c>
      <c r="Z646" s="21">
        <v>0</v>
      </c>
      <c r="AA646" s="21">
        <v>0</v>
      </c>
      <c r="AB646" s="21">
        <v>0</v>
      </c>
      <c r="AC646" s="21">
        <v>514451.17000000016</v>
      </c>
      <c r="AD646" s="21">
        <v>1428046.16</v>
      </c>
      <c r="AE646" s="21">
        <v>0</v>
      </c>
      <c r="AF646" s="50" t="s">
        <v>718</v>
      </c>
      <c r="AG646" s="50" t="s">
        <v>718</v>
      </c>
      <c r="AH646" s="64" t="s">
        <v>718</v>
      </c>
      <c r="AT646" s="12" t="e">
        <f t="shared" ref="AT646:AT658" si="44">VLOOKUP(C646,AW:AX,2,FALSE)</f>
        <v>#N/A</v>
      </c>
      <c r="BV646" s="69" t="b">
        <f>D646=(E646+F646+G646+H646+I646+L646+N646+P646+R646+T646+U646+V646+AA646+AB646+AC646+AD646+AE646)</f>
        <v>1</v>
      </c>
      <c r="BW646" s="49">
        <v>53022412.590000004</v>
      </c>
      <c r="BY646" s="49">
        <f>BW646-D646</f>
        <v>-5683934.9599999934</v>
      </c>
      <c r="CA646" s="12" t="e">
        <f t="shared" ref="CA646:CA662" si="45">VLOOKUP(C646,CB:CC,2,FALSE)</f>
        <v>#N/A</v>
      </c>
      <c r="CB646" s="12" t="e">
        <f t="shared" ref="CB646:CB709" si="46">VLOOKUP(C646,CC:CD,2,FALSE)</f>
        <v>#N/A</v>
      </c>
      <c r="CC646" s="12" t="s">
        <v>1247</v>
      </c>
      <c r="CD646" s="12">
        <v>54684.93</v>
      </c>
    </row>
    <row r="647" spans="1:82" ht="61.5" x14ac:dyDescent="0.85">
      <c r="A647" s="12">
        <v>1</v>
      </c>
      <c r="B647" s="45">
        <f>SUBTOTAL(103,$A$558:A647)</f>
        <v>89</v>
      </c>
      <c r="C647" s="15" t="s">
        <v>440</v>
      </c>
      <c r="D647" s="21">
        <v>3153465.39</v>
      </c>
      <c r="E647" s="21">
        <v>0</v>
      </c>
      <c r="F647" s="21">
        <v>0</v>
      </c>
      <c r="G647" s="21">
        <v>0</v>
      </c>
      <c r="H647" s="21">
        <v>0</v>
      </c>
      <c r="I647" s="21">
        <v>0</v>
      </c>
      <c r="J647" s="21">
        <v>0</v>
      </c>
      <c r="K647" s="23">
        <v>0</v>
      </c>
      <c r="L647" s="21">
        <v>0</v>
      </c>
      <c r="M647" s="21">
        <v>631.76</v>
      </c>
      <c r="N647" s="21">
        <v>3051556</v>
      </c>
      <c r="O647" s="21">
        <v>0</v>
      </c>
      <c r="P647" s="21">
        <v>0</v>
      </c>
      <c r="Q647" s="21">
        <v>0</v>
      </c>
      <c r="R647" s="21">
        <v>0</v>
      </c>
      <c r="S647" s="21">
        <v>0</v>
      </c>
      <c r="T647" s="21">
        <v>0</v>
      </c>
      <c r="U647" s="21">
        <v>0</v>
      </c>
      <c r="V647" s="21">
        <v>0</v>
      </c>
      <c r="W647" s="21">
        <v>0</v>
      </c>
      <c r="X647" s="21">
        <v>0</v>
      </c>
      <c r="Y647" s="21">
        <v>0</v>
      </c>
      <c r="Z647" s="21">
        <v>0</v>
      </c>
      <c r="AA647" s="21">
        <v>0</v>
      </c>
      <c r="AB647" s="21">
        <v>0</v>
      </c>
      <c r="AC647" s="29">
        <v>31583.599999999999</v>
      </c>
      <c r="AD647" s="21">
        <v>70325.789999999994</v>
      </c>
      <c r="AE647" s="21">
        <v>0</v>
      </c>
      <c r="AF647" s="24">
        <v>2021</v>
      </c>
      <c r="AG647" s="24">
        <v>2021</v>
      </c>
      <c r="AH647" s="25">
        <v>2021</v>
      </c>
      <c r="AT647" s="12" t="e">
        <f t="shared" si="44"/>
        <v>#N/A</v>
      </c>
      <c r="BW647" s="49"/>
      <c r="CA647" s="12" t="e">
        <f t="shared" si="45"/>
        <v>#N/A</v>
      </c>
      <c r="CB647" s="12">
        <f t="shared" si="46"/>
        <v>31583.599999999999</v>
      </c>
      <c r="CC647" s="12" t="s">
        <v>1540</v>
      </c>
      <c r="CD647" s="12">
        <v>14230.87</v>
      </c>
    </row>
    <row r="648" spans="1:82" ht="61.5" x14ac:dyDescent="0.85">
      <c r="A648" s="12">
        <v>1</v>
      </c>
      <c r="B648" s="45">
        <f>SUBTOTAL(103,$A$558:A648)</f>
        <v>90</v>
      </c>
      <c r="C648" s="15" t="s">
        <v>441</v>
      </c>
      <c r="D648" s="21">
        <v>2143017.0299999998</v>
      </c>
      <c r="E648" s="21">
        <v>0</v>
      </c>
      <c r="F648" s="21">
        <v>0</v>
      </c>
      <c r="G648" s="21">
        <v>0</v>
      </c>
      <c r="H648" s="21">
        <v>0</v>
      </c>
      <c r="I648" s="21">
        <v>0</v>
      </c>
      <c r="J648" s="21">
        <v>0</v>
      </c>
      <c r="K648" s="23">
        <v>0</v>
      </c>
      <c r="L648" s="21">
        <v>0</v>
      </c>
      <c r="M648" s="21">
        <v>0</v>
      </c>
      <c r="N648" s="21">
        <v>0</v>
      </c>
      <c r="O648" s="21">
        <v>0</v>
      </c>
      <c r="P648" s="21">
        <v>0</v>
      </c>
      <c r="Q648" s="21">
        <v>422</v>
      </c>
      <c r="R648" s="29">
        <v>2059493</v>
      </c>
      <c r="S648" s="21">
        <v>0</v>
      </c>
      <c r="T648" s="21">
        <v>0</v>
      </c>
      <c r="U648" s="21">
        <v>0</v>
      </c>
      <c r="V648" s="21">
        <v>0</v>
      </c>
      <c r="W648" s="21">
        <v>0</v>
      </c>
      <c r="X648" s="21">
        <v>0</v>
      </c>
      <c r="Y648" s="21">
        <v>0</v>
      </c>
      <c r="Z648" s="21">
        <v>0</v>
      </c>
      <c r="AA648" s="21">
        <v>0</v>
      </c>
      <c r="AB648" s="21">
        <v>0</v>
      </c>
      <c r="AC648" s="29">
        <v>21315.75</v>
      </c>
      <c r="AD648" s="29">
        <v>62208.28</v>
      </c>
      <c r="AE648" s="21">
        <v>0</v>
      </c>
      <c r="AF648" s="24">
        <v>2021</v>
      </c>
      <c r="AG648" s="24">
        <v>2021</v>
      </c>
      <c r="AH648" s="25">
        <v>2021</v>
      </c>
      <c r="AT648" s="12" t="e">
        <f t="shared" si="44"/>
        <v>#N/A</v>
      </c>
      <c r="BW648" s="49"/>
      <c r="CA648" s="12" t="e">
        <f t="shared" si="45"/>
        <v>#N/A</v>
      </c>
      <c r="CB648" s="12">
        <f t="shared" si="46"/>
        <v>21315.75</v>
      </c>
      <c r="CC648" s="12" t="s">
        <v>1809</v>
      </c>
      <c r="CD648" s="12">
        <v>18474.63</v>
      </c>
    </row>
    <row r="649" spans="1:82" ht="61.5" x14ac:dyDescent="0.85">
      <c r="A649" s="12">
        <v>1</v>
      </c>
      <c r="B649" s="45">
        <f>SUBTOTAL(103,$A$558:A649)</f>
        <v>91</v>
      </c>
      <c r="C649" s="15" t="s">
        <v>442</v>
      </c>
      <c r="D649" s="21">
        <v>105815.67999999999</v>
      </c>
      <c r="E649" s="21">
        <v>0</v>
      </c>
      <c r="F649" s="21">
        <v>0</v>
      </c>
      <c r="G649" s="21">
        <v>0</v>
      </c>
      <c r="H649" s="21">
        <v>0</v>
      </c>
      <c r="I649" s="21">
        <v>0</v>
      </c>
      <c r="J649" s="21">
        <v>0</v>
      </c>
      <c r="K649" s="23">
        <v>0</v>
      </c>
      <c r="L649" s="21">
        <v>0</v>
      </c>
      <c r="M649" s="21">
        <v>0</v>
      </c>
      <c r="N649" s="21">
        <v>0</v>
      </c>
      <c r="O649" s="21">
        <v>0</v>
      </c>
      <c r="P649" s="21">
        <v>0</v>
      </c>
      <c r="Q649" s="21">
        <v>0</v>
      </c>
      <c r="R649" s="21">
        <v>0</v>
      </c>
      <c r="S649" s="21">
        <v>0</v>
      </c>
      <c r="T649" s="21">
        <v>0</v>
      </c>
      <c r="U649" s="21">
        <v>0</v>
      </c>
      <c r="V649" s="21">
        <v>0</v>
      </c>
      <c r="W649" s="21">
        <v>0</v>
      </c>
      <c r="X649" s="21">
        <v>0</v>
      </c>
      <c r="Y649" s="21">
        <v>0</v>
      </c>
      <c r="Z649" s="21">
        <v>0</v>
      </c>
      <c r="AA649" s="21">
        <v>0</v>
      </c>
      <c r="AB649" s="21">
        <v>0</v>
      </c>
      <c r="AC649" s="21">
        <v>0</v>
      </c>
      <c r="AD649" s="21">
        <v>105815.67999999999</v>
      </c>
      <c r="AE649" s="21">
        <v>0</v>
      </c>
      <c r="AF649" s="24">
        <v>2021</v>
      </c>
      <c r="AG649" s="24" t="s">
        <v>262</v>
      </c>
      <c r="AH649" s="24" t="s">
        <v>262</v>
      </c>
      <c r="AT649" s="12" t="e">
        <f t="shared" si="44"/>
        <v>#N/A</v>
      </c>
      <c r="BW649" s="49"/>
      <c r="CA649" s="12" t="e">
        <f t="shared" si="45"/>
        <v>#N/A</v>
      </c>
      <c r="CB649" s="12" t="e">
        <f t="shared" si="46"/>
        <v>#N/A</v>
      </c>
      <c r="CC649" s="12" t="s">
        <v>2222</v>
      </c>
      <c r="CD649" s="12">
        <v>66543.429999999993</v>
      </c>
    </row>
    <row r="650" spans="1:82" ht="61.5" x14ac:dyDescent="0.85">
      <c r="A650" s="12">
        <v>1</v>
      </c>
      <c r="B650" s="45">
        <f>SUBTOTAL(103,$A$558:A650)</f>
        <v>92</v>
      </c>
      <c r="C650" s="15" t="s">
        <v>443</v>
      </c>
      <c r="D650" s="21">
        <v>66740.47</v>
      </c>
      <c r="E650" s="21">
        <v>0</v>
      </c>
      <c r="F650" s="21">
        <v>0</v>
      </c>
      <c r="G650" s="21">
        <v>0</v>
      </c>
      <c r="H650" s="21">
        <v>0</v>
      </c>
      <c r="I650" s="21">
        <v>0</v>
      </c>
      <c r="J650" s="21">
        <v>0</v>
      </c>
      <c r="K650" s="23">
        <v>0</v>
      </c>
      <c r="L650" s="21">
        <v>0</v>
      </c>
      <c r="M650" s="21">
        <v>0</v>
      </c>
      <c r="N650" s="21">
        <v>0</v>
      </c>
      <c r="O650" s="21">
        <v>0</v>
      </c>
      <c r="P650" s="21">
        <v>0</v>
      </c>
      <c r="Q650" s="21">
        <v>0</v>
      </c>
      <c r="R650" s="21">
        <v>0</v>
      </c>
      <c r="S650" s="21">
        <v>0</v>
      </c>
      <c r="T650" s="21">
        <v>0</v>
      </c>
      <c r="U650" s="21">
        <v>0</v>
      </c>
      <c r="V650" s="21">
        <v>0</v>
      </c>
      <c r="W650" s="21">
        <v>0</v>
      </c>
      <c r="X650" s="21">
        <v>0</v>
      </c>
      <c r="Y650" s="21">
        <v>0</v>
      </c>
      <c r="Z650" s="21">
        <v>0</v>
      </c>
      <c r="AA650" s="21">
        <v>0</v>
      </c>
      <c r="AB650" s="21">
        <v>0</v>
      </c>
      <c r="AC650" s="21">
        <v>0</v>
      </c>
      <c r="AD650" s="29">
        <v>66740.47</v>
      </c>
      <c r="AE650" s="21">
        <v>0</v>
      </c>
      <c r="AF650" s="24">
        <v>2021</v>
      </c>
      <c r="AG650" s="24" t="s">
        <v>262</v>
      </c>
      <c r="AH650" s="24" t="s">
        <v>262</v>
      </c>
      <c r="AT650" s="12" t="e">
        <f t="shared" si="44"/>
        <v>#N/A</v>
      </c>
      <c r="BW650" s="49"/>
      <c r="CA650" s="12" t="e">
        <f t="shared" si="45"/>
        <v>#N/A</v>
      </c>
      <c r="CB650" s="12" t="e">
        <f t="shared" si="46"/>
        <v>#N/A</v>
      </c>
      <c r="CC650" s="12" t="s">
        <v>2221</v>
      </c>
      <c r="CD650" s="12">
        <v>79300.23</v>
      </c>
    </row>
    <row r="651" spans="1:82" ht="61.5" x14ac:dyDescent="0.85">
      <c r="A651" s="12">
        <v>1</v>
      </c>
      <c r="B651" s="45">
        <f>SUBTOTAL(103,$A$558:A651)</f>
        <v>93</v>
      </c>
      <c r="C651" s="15" t="s">
        <v>444</v>
      </c>
      <c r="D651" s="21">
        <v>68133</v>
      </c>
      <c r="E651" s="21">
        <v>0</v>
      </c>
      <c r="F651" s="21">
        <v>0</v>
      </c>
      <c r="G651" s="21">
        <v>0</v>
      </c>
      <c r="H651" s="21">
        <v>0</v>
      </c>
      <c r="I651" s="21">
        <v>0</v>
      </c>
      <c r="J651" s="21">
        <v>0</v>
      </c>
      <c r="K651" s="23">
        <v>0</v>
      </c>
      <c r="L651" s="21">
        <v>0</v>
      </c>
      <c r="M651" s="21">
        <v>0</v>
      </c>
      <c r="N651" s="21">
        <v>0</v>
      </c>
      <c r="O651" s="21">
        <v>0</v>
      </c>
      <c r="P651" s="21">
        <v>0</v>
      </c>
      <c r="Q651" s="21">
        <v>0</v>
      </c>
      <c r="R651" s="21">
        <v>0</v>
      </c>
      <c r="S651" s="21">
        <v>0</v>
      </c>
      <c r="T651" s="21">
        <v>0</v>
      </c>
      <c r="U651" s="21">
        <v>0</v>
      </c>
      <c r="V651" s="21">
        <v>0</v>
      </c>
      <c r="W651" s="21">
        <v>0</v>
      </c>
      <c r="X651" s="21">
        <v>0</v>
      </c>
      <c r="Y651" s="21">
        <v>0</v>
      </c>
      <c r="Z651" s="21">
        <v>0</v>
      </c>
      <c r="AA651" s="21">
        <v>0</v>
      </c>
      <c r="AB651" s="21">
        <v>0</v>
      </c>
      <c r="AC651" s="21">
        <v>0</v>
      </c>
      <c r="AD651" s="29">
        <v>68133</v>
      </c>
      <c r="AE651" s="21">
        <v>0</v>
      </c>
      <c r="AF651" s="24">
        <v>2021</v>
      </c>
      <c r="AG651" s="24" t="s">
        <v>262</v>
      </c>
      <c r="AH651" s="24" t="s">
        <v>262</v>
      </c>
      <c r="AT651" s="12" t="e">
        <f t="shared" si="44"/>
        <v>#N/A</v>
      </c>
      <c r="BW651" s="49"/>
      <c r="CA651" s="12" t="e">
        <f t="shared" si="45"/>
        <v>#N/A</v>
      </c>
      <c r="CB651" s="12" t="e">
        <f t="shared" si="46"/>
        <v>#N/A</v>
      </c>
      <c r="CC651" s="12" t="s">
        <v>197</v>
      </c>
      <c r="CD651" s="12">
        <v>60311.02</v>
      </c>
    </row>
    <row r="652" spans="1:82" ht="61.5" x14ac:dyDescent="0.85">
      <c r="A652" s="12">
        <v>1</v>
      </c>
      <c r="B652" s="45">
        <f>SUBTOTAL(103,$A$558:A652)</f>
        <v>94</v>
      </c>
      <c r="C652" s="15" t="s">
        <v>445</v>
      </c>
      <c r="D652" s="21">
        <v>3132062.8899999997</v>
      </c>
      <c r="E652" s="21">
        <v>0</v>
      </c>
      <c r="F652" s="21">
        <v>0</v>
      </c>
      <c r="G652" s="21">
        <v>0</v>
      </c>
      <c r="H652" s="21">
        <v>0</v>
      </c>
      <c r="I652" s="21">
        <v>0</v>
      </c>
      <c r="J652" s="21">
        <v>0</v>
      </c>
      <c r="K652" s="23">
        <v>0</v>
      </c>
      <c r="L652" s="21">
        <v>0</v>
      </c>
      <c r="M652" s="21">
        <v>665.55</v>
      </c>
      <c r="N652" s="21">
        <v>3025129</v>
      </c>
      <c r="O652" s="21">
        <v>0</v>
      </c>
      <c r="P652" s="21">
        <v>0</v>
      </c>
      <c r="Q652" s="21">
        <v>0</v>
      </c>
      <c r="R652" s="21">
        <v>0</v>
      </c>
      <c r="S652" s="21">
        <v>0</v>
      </c>
      <c r="T652" s="21">
        <v>0</v>
      </c>
      <c r="U652" s="21">
        <v>0</v>
      </c>
      <c r="V652" s="21">
        <v>0</v>
      </c>
      <c r="W652" s="21">
        <v>0</v>
      </c>
      <c r="X652" s="21">
        <v>0</v>
      </c>
      <c r="Y652" s="21">
        <v>0</v>
      </c>
      <c r="Z652" s="21">
        <v>0</v>
      </c>
      <c r="AA652" s="21">
        <v>0</v>
      </c>
      <c r="AB652" s="21">
        <v>0</v>
      </c>
      <c r="AC652" s="29">
        <v>31310.09</v>
      </c>
      <c r="AD652" s="21">
        <v>75623.8</v>
      </c>
      <c r="AE652" s="21">
        <v>0</v>
      </c>
      <c r="AF652" s="24">
        <v>2021</v>
      </c>
      <c r="AG652" s="24">
        <v>2021</v>
      </c>
      <c r="AH652" s="25">
        <v>2021</v>
      </c>
      <c r="AT652" s="12" t="e">
        <f t="shared" si="44"/>
        <v>#N/A</v>
      </c>
      <c r="BW652" s="49"/>
      <c r="CA652" s="12" t="e">
        <f t="shared" si="45"/>
        <v>#N/A</v>
      </c>
      <c r="CB652" s="12">
        <f t="shared" si="46"/>
        <v>31310.09</v>
      </c>
      <c r="CC652" s="12" t="s">
        <v>1550</v>
      </c>
      <c r="CD652" s="12">
        <v>36402.620000000003</v>
      </c>
    </row>
    <row r="653" spans="1:82" ht="61.5" x14ac:dyDescent="0.85">
      <c r="A653" s="12">
        <v>1</v>
      </c>
      <c r="B653" s="45">
        <f>SUBTOTAL(103,$A$558:A653)</f>
        <v>95</v>
      </c>
      <c r="C653" s="15" t="s">
        <v>446</v>
      </c>
      <c r="D653" s="21">
        <v>975506.3</v>
      </c>
      <c r="E653" s="21">
        <v>0</v>
      </c>
      <c r="F653" s="21">
        <v>0</v>
      </c>
      <c r="G653" s="21">
        <v>0</v>
      </c>
      <c r="H653" s="21">
        <v>0</v>
      </c>
      <c r="I653" s="21">
        <v>0</v>
      </c>
      <c r="J653" s="21">
        <v>0</v>
      </c>
      <c r="K653" s="23">
        <v>0</v>
      </c>
      <c r="L653" s="21">
        <v>0</v>
      </c>
      <c r="M653" s="21">
        <v>0</v>
      </c>
      <c r="N653" s="21">
        <v>0</v>
      </c>
      <c r="O653" s="21">
        <v>0</v>
      </c>
      <c r="P653" s="21">
        <v>0</v>
      </c>
      <c r="Q653" s="21">
        <v>363.46</v>
      </c>
      <c r="R653" s="29">
        <v>908242</v>
      </c>
      <c r="S653" s="21">
        <v>0</v>
      </c>
      <c r="T653" s="21">
        <v>0</v>
      </c>
      <c r="U653" s="21">
        <v>0</v>
      </c>
      <c r="V653" s="21">
        <v>0</v>
      </c>
      <c r="W653" s="21">
        <v>0</v>
      </c>
      <c r="X653" s="21">
        <v>0</v>
      </c>
      <c r="Y653" s="21">
        <v>0</v>
      </c>
      <c r="Z653" s="21">
        <v>0</v>
      </c>
      <c r="AA653" s="21">
        <v>0</v>
      </c>
      <c r="AB653" s="21">
        <v>0</v>
      </c>
      <c r="AC653" s="29">
        <v>9400.2999999999993</v>
      </c>
      <c r="AD653" s="29">
        <v>57864</v>
      </c>
      <c r="AE653" s="21">
        <v>0</v>
      </c>
      <c r="AF653" s="24">
        <v>2021</v>
      </c>
      <c r="AG653" s="24">
        <v>2021</v>
      </c>
      <c r="AH653" s="25">
        <v>2021</v>
      </c>
      <c r="AT653" s="12" t="e">
        <f t="shared" si="44"/>
        <v>#N/A</v>
      </c>
      <c r="BW653" s="49"/>
      <c r="CA653" s="12" t="e">
        <f t="shared" si="45"/>
        <v>#N/A</v>
      </c>
      <c r="CB653" s="12">
        <f t="shared" si="46"/>
        <v>9400.2999999999993</v>
      </c>
      <c r="CC653" s="12" t="s">
        <v>737</v>
      </c>
      <c r="CD653" s="12">
        <v>76079.47</v>
      </c>
    </row>
    <row r="654" spans="1:82" ht="61.5" x14ac:dyDescent="0.85">
      <c r="A654" s="12">
        <v>1</v>
      </c>
      <c r="B654" s="45">
        <f>SUBTOTAL(103,$A$558:A654)</f>
        <v>96</v>
      </c>
      <c r="C654" s="15" t="s">
        <v>449</v>
      </c>
      <c r="D654" s="21">
        <v>2381025.6399999997</v>
      </c>
      <c r="E654" s="29">
        <v>160322</v>
      </c>
      <c r="F654" s="21">
        <v>0</v>
      </c>
      <c r="G654" s="29">
        <v>1431141</v>
      </c>
      <c r="H654" s="21">
        <v>242845</v>
      </c>
      <c r="I654" s="29">
        <v>382577</v>
      </c>
      <c r="J654" s="21">
        <v>0</v>
      </c>
      <c r="K654" s="23">
        <v>0</v>
      </c>
      <c r="L654" s="21">
        <v>0</v>
      </c>
      <c r="M654" s="21">
        <v>0</v>
      </c>
      <c r="N654" s="21">
        <v>0</v>
      </c>
      <c r="O654" s="21">
        <v>0</v>
      </c>
      <c r="P654" s="21">
        <v>0</v>
      </c>
      <c r="Q654" s="21">
        <v>0</v>
      </c>
      <c r="R654" s="21">
        <v>0</v>
      </c>
      <c r="S654" s="21">
        <v>0</v>
      </c>
      <c r="T654" s="21">
        <v>0</v>
      </c>
      <c r="U654" s="21">
        <v>0</v>
      </c>
      <c r="V654" s="21">
        <v>0</v>
      </c>
      <c r="W654" s="21">
        <v>0</v>
      </c>
      <c r="X654" s="21">
        <v>0</v>
      </c>
      <c r="Y654" s="21">
        <v>0</v>
      </c>
      <c r="Z654" s="21">
        <v>0</v>
      </c>
      <c r="AA654" s="21">
        <v>0</v>
      </c>
      <c r="AB654" s="21">
        <v>0</v>
      </c>
      <c r="AC654" s="29">
        <v>22944.760000000002</v>
      </c>
      <c r="AD654" s="29">
        <v>141195.88</v>
      </c>
      <c r="AE654" s="21">
        <v>0</v>
      </c>
      <c r="AF654" s="24">
        <v>2021</v>
      </c>
      <c r="AG654" s="24">
        <v>2021</v>
      </c>
      <c r="AH654" s="25">
        <v>2021</v>
      </c>
      <c r="AT654" s="12" t="e">
        <f t="shared" si="44"/>
        <v>#N/A</v>
      </c>
      <c r="BW654" s="49"/>
      <c r="CA654" s="12" t="e">
        <f t="shared" si="45"/>
        <v>#N/A</v>
      </c>
      <c r="CB654" s="12">
        <f t="shared" si="46"/>
        <v>22944.760000000002</v>
      </c>
      <c r="CC654" s="12" t="s">
        <v>728</v>
      </c>
      <c r="CD654" s="12">
        <v>131348.38</v>
      </c>
    </row>
    <row r="655" spans="1:82" ht="61.5" x14ac:dyDescent="0.85">
      <c r="A655" s="12">
        <v>1</v>
      </c>
      <c r="B655" s="45">
        <f>SUBTOTAL(103,$A$558:A655)</f>
        <v>97</v>
      </c>
      <c r="C655" s="15" t="s">
        <v>450</v>
      </c>
      <c r="D655" s="21">
        <v>7890296.8599999994</v>
      </c>
      <c r="E655" s="21">
        <v>0</v>
      </c>
      <c r="F655" s="21">
        <v>0</v>
      </c>
      <c r="G655" s="21">
        <v>0</v>
      </c>
      <c r="H655" s="21">
        <v>0</v>
      </c>
      <c r="I655" s="21">
        <v>0</v>
      </c>
      <c r="J655" s="21">
        <v>0</v>
      </c>
      <c r="K655" s="23">
        <v>0</v>
      </c>
      <c r="L655" s="21">
        <v>0</v>
      </c>
      <c r="M655" s="21">
        <v>1911.3</v>
      </c>
      <c r="N655" s="21">
        <v>7704518</v>
      </c>
      <c r="O655" s="21">
        <v>0</v>
      </c>
      <c r="P655" s="21">
        <v>0</v>
      </c>
      <c r="Q655" s="21">
        <v>0</v>
      </c>
      <c r="R655" s="21">
        <v>0</v>
      </c>
      <c r="S655" s="21">
        <v>0</v>
      </c>
      <c r="T655" s="21">
        <v>0</v>
      </c>
      <c r="U655" s="21">
        <v>0</v>
      </c>
      <c r="V655" s="21">
        <v>0</v>
      </c>
      <c r="W655" s="21">
        <v>0</v>
      </c>
      <c r="X655" s="21">
        <v>0</v>
      </c>
      <c r="Y655" s="21">
        <v>0</v>
      </c>
      <c r="Z655" s="21">
        <v>0</v>
      </c>
      <c r="AA655" s="21">
        <v>0</v>
      </c>
      <c r="AB655" s="21">
        <v>0</v>
      </c>
      <c r="AC655" s="29">
        <v>79741.759999999995</v>
      </c>
      <c r="AD655" s="21">
        <v>106037.1</v>
      </c>
      <c r="AE655" s="21">
        <v>0</v>
      </c>
      <c r="AF655" s="24">
        <v>2021</v>
      </c>
      <c r="AG655" s="24">
        <v>2021</v>
      </c>
      <c r="AH655" s="25">
        <v>2021</v>
      </c>
      <c r="AT655" s="12" t="e">
        <f t="shared" si="44"/>
        <v>#N/A</v>
      </c>
      <c r="BW655" s="49"/>
      <c r="CA655" s="12" t="e">
        <f t="shared" si="45"/>
        <v>#N/A</v>
      </c>
      <c r="CB655" s="12">
        <f t="shared" si="46"/>
        <v>79741.759999999995</v>
      </c>
      <c r="CC655" s="12" t="s">
        <v>735</v>
      </c>
      <c r="CD655" s="12">
        <v>39991.21</v>
      </c>
    </row>
    <row r="656" spans="1:82" ht="61.5" x14ac:dyDescent="0.85">
      <c r="A656" s="12">
        <v>1</v>
      </c>
      <c r="B656" s="45">
        <f>SUBTOTAL(103,$A$558:A656)</f>
        <v>98</v>
      </c>
      <c r="C656" s="15" t="s">
        <v>430</v>
      </c>
      <c r="D656" s="21">
        <v>2276102.04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3">
        <v>0</v>
      </c>
      <c r="L656" s="21">
        <v>0</v>
      </c>
      <c r="M656" s="21">
        <v>627.91999999999996</v>
      </c>
      <c r="N656" s="29">
        <v>2252785.71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0</v>
      </c>
      <c r="W656" s="21">
        <v>0</v>
      </c>
      <c r="X656" s="21">
        <v>0</v>
      </c>
      <c r="Y656" s="21">
        <v>0</v>
      </c>
      <c r="Z656" s="21">
        <v>0</v>
      </c>
      <c r="AA656" s="21">
        <v>0</v>
      </c>
      <c r="AB656" s="21">
        <v>0</v>
      </c>
      <c r="AC656" s="29">
        <v>23316.33</v>
      </c>
      <c r="AD656" s="21">
        <v>0</v>
      </c>
      <c r="AE656" s="21">
        <v>0</v>
      </c>
      <c r="AF656" s="24" t="s">
        <v>262</v>
      </c>
      <c r="AG656" s="24">
        <v>2021</v>
      </c>
      <c r="AH656" s="25">
        <v>2021</v>
      </c>
      <c r="AT656" s="12" t="e">
        <f t="shared" si="44"/>
        <v>#N/A</v>
      </c>
      <c r="BW656" s="49"/>
      <c r="CA656" s="12" t="e">
        <f t="shared" si="45"/>
        <v>#N/A</v>
      </c>
      <c r="CB656" s="12">
        <f t="shared" si="46"/>
        <v>23316.33</v>
      </c>
      <c r="CC656" s="12" t="s">
        <v>1124</v>
      </c>
      <c r="CD656" s="12">
        <v>4299.55</v>
      </c>
    </row>
    <row r="657" spans="1:82" ht="61.5" x14ac:dyDescent="0.85">
      <c r="A657" s="12">
        <v>1</v>
      </c>
      <c r="B657" s="45">
        <f>SUBTOTAL(103,$A$558:A657)</f>
        <v>99</v>
      </c>
      <c r="C657" s="15" t="s">
        <v>1242</v>
      </c>
      <c r="D657" s="21">
        <v>3075563.96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0</v>
      </c>
      <c r="K657" s="23">
        <v>0</v>
      </c>
      <c r="L657" s="21">
        <v>0</v>
      </c>
      <c r="M657" s="21">
        <v>627.86</v>
      </c>
      <c r="N657" s="21">
        <v>2972950</v>
      </c>
      <c r="O657" s="21">
        <v>0</v>
      </c>
      <c r="P657" s="21">
        <v>0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  <c r="V657" s="21">
        <v>0</v>
      </c>
      <c r="W657" s="21">
        <v>0</v>
      </c>
      <c r="X657" s="21">
        <v>0</v>
      </c>
      <c r="Y657" s="21">
        <v>0</v>
      </c>
      <c r="Z657" s="21">
        <v>0</v>
      </c>
      <c r="AA657" s="21">
        <v>0</v>
      </c>
      <c r="AB657" s="21">
        <v>0</v>
      </c>
      <c r="AC657" s="29">
        <v>30770.03</v>
      </c>
      <c r="AD657" s="21">
        <v>71843.929999999993</v>
      </c>
      <c r="AE657" s="21">
        <v>0</v>
      </c>
      <c r="AF657" s="24">
        <v>2021</v>
      </c>
      <c r="AG657" s="24">
        <v>2021</v>
      </c>
      <c r="AH657" s="25">
        <v>2021</v>
      </c>
      <c r="AT657" s="12" t="e">
        <f t="shared" si="44"/>
        <v>#N/A</v>
      </c>
      <c r="BW657" s="49"/>
      <c r="CA657" s="12" t="e">
        <f t="shared" si="45"/>
        <v>#N/A</v>
      </c>
      <c r="CB657" s="12">
        <f t="shared" si="46"/>
        <v>30770.03</v>
      </c>
      <c r="CC657" s="12" t="s">
        <v>2545</v>
      </c>
      <c r="CD657" s="12">
        <v>25319.74</v>
      </c>
    </row>
    <row r="658" spans="1:82" ht="61.5" x14ac:dyDescent="0.85">
      <c r="A658" s="12">
        <v>1</v>
      </c>
      <c r="B658" s="45">
        <f>SUBTOTAL(103,$A$558:A658)</f>
        <v>100</v>
      </c>
      <c r="C658" s="15" t="s">
        <v>448</v>
      </c>
      <c r="D658" s="21">
        <v>4441479.53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0</v>
      </c>
      <c r="K658" s="23">
        <v>0</v>
      </c>
      <c r="L658" s="21">
        <v>0</v>
      </c>
      <c r="M658" s="21">
        <v>662.9</v>
      </c>
      <c r="N658" s="29">
        <v>4324827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  <c r="V658" s="21">
        <v>0</v>
      </c>
      <c r="W658" s="21">
        <v>0</v>
      </c>
      <c r="X658" s="21">
        <v>0</v>
      </c>
      <c r="Y658" s="21">
        <v>0</v>
      </c>
      <c r="Z658" s="21">
        <v>0</v>
      </c>
      <c r="AA658" s="21">
        <v>0</v>
      </c>
      <c r="AB658" s="21">
        <v>0</v>
      </c>
      <c r="AC658" s="29">
        <v>44761.96</v>
      </c>
      <c r="AD658" s="21">
        <v>71890.570000000007</v>
      </c>
      <c r="AE658" s="21">
        <v>0</v>
      </c>
      <c r="AF658" s="24">
        <v>2021</v>
      </c>
      <c r="AG658" s="24">
        <v>2021</v>
      </c>
      <c r="AH658" s="25">
        <v>2021</v>
      </c>
      <c r="AT658" s="12" t="e">
        <f t="shared" si="44"/>
        <v>#N/A</v>
      </c>
      <c r="BW658" s="49"/>
      <c r="CA658" s="12" t="e">
        <f t="shared" si="45"/>
        <v>#N/A</v>
      </c>
      <c r="CB658" s="12">
        <f t="shared" si="46"/>
        <v>44761.96</v>
      </c>
      <c r="CC658" s="12" t="s">
        <v>2546</v>
      </c>
      <c r="CD658" s="12">
        <v>25319.78</v>
      </c>
    </row>
    <row r="659" spans="1:82" ht="61.5" x14ac:dyDescent="0.85">
      <c r="A659" s="12">
        <v>1</v>
      </c>
      <c r="B659" s="45">
        <f>SUBTOTAL(103,$A$558:A659)</f>
        <v>101</v>
      </c>
      <c r="C659" s="15" t="s">
        <v>1571</v>
      </c>
      <c r="D659" s="21">
        <v>2975915.4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0</v>
      </c>
      <c r="K659" s="23">
        <v>0</v>
      </c>
      <c r="L659" s="21">
        <v>0</v>
      </c>
      <c r="M659" s="21">
        <v>601.54</v>
      </c>
      <c r="N659" s="29">
        <v>2876506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  <c r="V659" s="21">
        <v>0</v>
      </c>
      <c r="W659" s="21">
        <v>0</v>
      </c>
      <c r="X659" s="21">
        <v>0</v>
      </c>
      <c r="Y659" s="21">
        <v>0</v>
      </c>
      <c r="Z659" s="21">
        <v>0</v>
      </c>
      <c r="AA659" s="21">
        <v>0</v>
      </c>
      <c r="AB659" s="21">
        <v>0</v>
      </c>
      <c r="AC659" s="29">
        <v>29771.84</v>
      </c>
      <c r="AD659" s="29">
        <v>69637.56</v>
      </c>
      <c r="AE659" s="21">
        <v>0</v>
      </c>
      <c r="AF659" s="24">
        <v>2021</v>
      </c>
      <c r="AG659" s="24">
        <v>2021</v>
      </c>
      <c r="AH659" s="25">
        <v>2021</v>
      </c>
      <c r="BW659" s="49"/>
      <c r="CA659" s="12" t="e">
        <f t="shared" si="45"/>
        <v>#N/A</v>
      </c>
      <c r="CB659" s="12">
        <f t="shared" si="46"/>
        <v>29771.84</v>
      </c>
      <c r="CC659" s="12" t="s">
        <v>2559</v>
      </c>
      <c r="CD659" s="12">
        <v>25363.58</v>
      </c>
    </row>
    <row r="660" spans="1:82" ht="61.5" x14ac:dyDescent="0.85">
      <c r="A660" s="12">
        <v>1</v>
      </c>
      <c r="B660" s="45">
        <f>SUBTOTAL(103,$A$558:A660)</f>
        <v>102</v>
      </c>
      <c r="C660" s="15" t="s">
        <v>1572</v>
      </c>
      <c r="D660" s="21">
        <v>1188949.76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3">
        <v>0</v>
      </c>
      <c r="L660" s="21">
        <v>0</v>
      </c>
      <c r="M660" s="21">
        <v>245.22</v>
      </c>
      <c r="N660" s="21">
        <v>1131184</v>
      </c>
      <c r="O660" s="21">
        <v>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0</v>
      </c>
      <c r="W660" s="21">
        <v>0</v>
      </c>
      <c r="X660" s="21">
        <v>0</v>
      </c>
      <c r="Y660" s="21">
        <v>0</v>
      </c>
      <c r="Z660" s="21">
        <v>0</v>
      </c>
      <c r="AA660" s="21">
        <v>0</v>
      </c>
      <c r="AB660" s="21">
        <v>0</v>
      </c>
      <c r="AC660" s="29">
        <v>11707.75</v>
      </c>
      <c r="AD660" s="21">
        <v>46058.01</v>
      </c>
      <c r="AE660" s="21">
        <v>0</v>
      </c>
      <c r="AF660" s="24">
        <v>2021</v>
      </c>
      <c r="AG660" s="24">
        <v>2021</v>
      </c>
      <c r="AH660" s="25">
        <v>2021</v>
      </c>
      <c r="BW660" s="49"/>
      <c r="CA660" s="12" t="e">
        <f t="shared" si="45"/>
        <v>#N/A</v>
      </c>
      <c r="CB660" s="12">
        <f t="shared" si="46"/>
        <v>11707.75</v>
      </c>
      <c r="CC660" s="12" t="s">
        <v>2560</v>
      </c>
      <c r="CD660" s="12">
        <v>25369.01</v>
      </c>
    </row>
    <row r="661" spans="1:82" ht="61.5" x14ac:dyDescent="0.85">
      <c r="A661" s="12">
        <v>1</v>
      </c>
      <c r="B661" s="45">
        <f>SUBTOTAL(103,$A$558:A661)</f>
        <v>103</v>
      </c>
      <c r="C661" s="15" t="s">
        <v>1573</v>
      </c>
      <c r="D661" s="21">
        <v>2192920.11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0</v>
      </c>
      <c r="K661" s="23">
        <v>0</v>
      </c>
      <c r="L661" s="21">
        <v>0</v>
      </c>
      <c r="M661" s="21">
        <v>496.48</v>
      </c>
      <c r="N661" s="21">
        <v>2107333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21">
        <v>0</v>
      </c>
      <c r="X661" s="21">
        <v>0</v>
      </c>
      <c r="Y661" s="21">
        <v>0</v>
      </c>
      <c r="Z661" s="21">
        <v>0</v>
      </c>
      <c r="AA661" s="21">
        <v>0</v>
      </c>
      <c r="AB661" s="21">
        <v>0</v>
      </c>
      <c r="AC661" s="29">
        <v>21810.9</v>
      </c>
      <c r="AD661" s="21">
        <v>63776.21</v>
      </c>
      <c r="AE661" s="21">
        <v>0</v>
      </c>
      <c r="AF661" s="24">
        <v>2021</v>
      </c>
      <c r="AG661" s="24">
        <v>2021</v>
      </c>
      <c r="AH661" s="25">
        <v>2021</v>
      </c>
      <c r="BW661" s="49"/>
      <c r="CA661" s="12" t="e">
        <f t="shared" si="45"/>
        <v>#N/A</v>
      </c>
      <c r="CB661" s="12">
        <f t="shared" si="46"/>
        <v>21810.9</v>
      </c>
      <c r="CC661" s="12" t="s">
        <v>2564</v>
      </c>
      <c r="CD661" s="12">
        <v>38097.279999999999</v>
      </c>
    </row>
    <row r="662" spans="1:82" ht="61.5" x14ac:dyDescent="0.85">
      <c r="A662" s="12">
        <v>1</v>
      </c>
      <c r="B662" s="45">
        <f>SUBTOTAL(103,$A$558:A662)</f>
        <v>104</v>
      </c>
      <c r="C662" s="15" t="s">
        <v>1574</v>
      </c>
      <c r="D662" s="21">
        <v>1858562.25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3">
        <v>0</v>
      </c>
      <c r="L662" s="21">
        <v>0</v>
      </c>
      <c r="M662" s="21">
        <v>413.7</v>
      </c>
      <c r="N662" s="29">
        <v>1779423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0</v>
      </c>
      <c r="W662" s="21">
        <v>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  <c r="AC662" s="29">
        <v>18417.03</v>
      </c>
      <c r="AD662" s="21">
        <v>60722.22</v>
      </c>
      <c r="AE662" s="21">
        <v>0</v>
      </c>
      <c r="AF662" s="24">
        <v>2021</v>
      </c>
      <c r="AG662" s="24">
        <v>2021</v>
      </c>
      <c r="AH662" s="25">
        <v>2021</v>
      </c>
      <c r="BW662" s="49"/>
      <c r="CA662" s="12" t="e">
        <f t="shared" si="45"/>
        <v>#N/A</v>
      </c>
      <c r="CB662" s="12">
        <f t="shared" si="46"/>
        <v>18417.03</v>
      </c>
      <c r="CC662" s="12" t="s">
        <v>1132</v>
      </c>
      <c r="CD662" s="12">
        <v>175359.25999999998</v>
      </c>
    </row>
    <row r="663" spans="1:82" ht="61.5" x14ac:dyDescent="0.85">
      <c r="A663" s="12">
        <v>1</v>
      </c>
      <c r="B663" s="45">
        <f>SUBTOTAL(103,$A$558:A663)</f>
        <v>105</v>
      </c>
      <c r="C663" s="15" t="s">
        <v>461</v>
      </c>
      <c r="D663" s="21">
        <v>3247222.64</v>
      </c>
      <c r="E663" s="20">
        <v>0</v>
      </c>
      <c r="F663" s="22">
        <v>0</v>
      </c>
      <c r="G663" s="20">
        <v>0</v>
      </c>
      <c r="H663" s="22">
        <v>0</v>
      </c>
      <c r="I663" s="22">
        <v>0</v>
      </c>
      <c r="J663" s="22">
        <v>0</v>
      </c>
      <c r="K663" s="61">
        <v>0</v>
      </c>
      <c r="L663" s="22">
        <v>0</v>
      </c>
      <c r="M663" s="21">
        <v>662.47</v>
      </c>
      <c r="N663" s="29">
        <v>3134293</v>
      </c>
      <c r="O663" s="22">
        <v>0</v>
      </c>
      <c r="P663" s="22">
        <v>0</v>
      </c>
      <c r="Q663" s="22">
        <v>0</v>
      </c>
      <c r="R663" s="22">
        <v>0</v>
      </c>
      <c r="S663" s="22">
        <v>0</v>
      </c>
      <c r="T663" s="22">
        <v>0</v>
      </c>
      <c r="U663" s="22">
        <v>0</v>
      </c>
      <c r="V663" s="22">
        <v>0</v>
      </c>
      <c r="W663" s="22">
        <v>0</v>
      </c>
      <c r="X663" s="22">
        <v>0</v>
      </c>
      <c r="Y663" s="22">
        <v>0</v>
      </c>
      <c r="Z663" s="22">
        <v>0</v>
      </c>
      <c r="AA663" s="21">
        <v>0</v>
      </c>
      <c r="AB663" s="21">
        <v>0</v>
      </c>
      <c r="AC663" s="29">
        <v>32439.93</v>
      </c>
      <c r="AD663" s="29">
        <v>80489.710000000006</v>
      </c>
      <c r="AE663" s="21">
        <v>0</v>
      </c>
      <c r="AF663" s="24">
        <v>2021</v>
      </c>
      <c r="AG663" s="24">
        <v>2021</v>
      </c>
      <c r="AH663" s="25">
        <v>2021</v>
      </c>
      <c r="AT663" s="12" t="e">
        <f>VLOOKUP(C663,AW:AX,2,FALSE)</f>
        <v>#N/A</v>
      </c>
      <c r="BW663" s="49"/>
      <c r="CB663" s="12">
        <f t="shared" si="46"/>
        <v>32439.93</v>
      </c>
      <c r="CC663" s="12" t="s">
        <v>585</v>
      </c>
      <c r="CD663" s="12">
        <v>51307.73</v>
      </c>
    </row>
    <row r="664" spans="1:82" ht="61.5" x14ac:dyDescent="0.85">
      <c r="A664" s="12">
        <v>1</v>
      </c>
      <c r="B664" s="45">
        <f>SUBTOTAL(103,$A$558:A664)</f>
        <v>106</v>
      </c>
      <c r="C664" s="15" t="s">
        <v>1106</v>
      </c>
      <c r="D664" s="21">
        <v>3246080.29</v>
      </c>
      <c r="E664" s="21">
        <v>0</v>
      </c>
      <c r="F664" s="21">
        <v>0</v>
      </c>
      <c r="G664" s="104">
        <v>1701159</v>
      </c>
      <c r="H664" s="20">
        <v>0</v>
      </c>
      <c r="I664" s="104">
        <v>1527371</v>
      </c>
      <c r="J664" s="21">
        <v>0</v>
      </c>
      <c r="K664" s="52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  <c r="AC664" s="21">
        <v>17550.29</v>
      </c>
      <c r="AD664" s="21">
        <v>0</v>
      </c>
      <c r="AE664" s="21">
        <v>0</v>
      </c>
      <c r="AF664" s="24" t="s">
        <v>262</v>
      </c>
      <c r="AG664" s="24">
        <v>2021</v>
      </c>
      <c r="AH664" s="25">
        <v>2021</v>
      </c>
      <c r="BW664" s="49"/>
      <c r="CA664" s="12" t="e">
        <f t="shared" ref="CA664:CA690" si="47">VLOOKUP(C664,CB:CC,2,FALSE)</f>
        <v>#N/A</v>
      </c>
      <c r="CB664" s="12" t="e">
        <f t="shared" si="46"/>
        <v>#N/A</v>
      </c>
      <c r="CC664" s="69" t="s">
        <v>586</v>
      </c>
      <c r="CD664" s="12">
        <v>65081.93</v>
      </c>
    </row>
    <row r="665" spans="1:82" ht="61.5" x14ac:dyDescent="0.85">
      <c r="A665" s="12">
        <v>1</v>
      </c>
      <c r="B665" s="45">
        <f>SUBTOTAL(103,$A$558:A665)</f>
        <v>107</v>
      </c>
      <c r="C665" s="15" t="s">
        <v>439</v>
      </c>
      <c r="D665" s="21">
        <v>1068937.46</v>
      </c>
      <c r="E665" s="21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0</v>
      </c>
      <c r="K665" s="52">
        <v>0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9">
        <v>538.6</v>
      </c>
      <c r="R665" s="29">
        <v>1062087</v>
      </c>
      <c r="S665" s="21">
        <v>0</v>
      </c>
      <c r="T665" s="21">
        <v>0</v>
      </c>
      <c r="U665" s="21">
        <v>0</v>
      </c>
      <c r="V665" s="21">
        <v>0</v>
      </c>
      <c r="W665" s="21">
        <v>0</v>
      </c>
      <c r="X665" s="21">
        <v>0</v>
      </c>
      <c r="Y665" s="21">
        <v>0</v>
      </c>
      <c r="Z665" s="21">
        <v>0</v>
      </c>
      <c r="AA665" s="21">
        <v>0</v>
      </c>
      <c r="AB665" s="21">
        <v>0</v>
      </c>
      <c r="AC665" s="29">
        <v>6850.46</v>
      </c>
      <c r="AD665" s="21">
        <v>0</v>
      </c>
      <c r="AE665" s="21">
        <v>0</v>
      </c>
      <c r="AF665" s="24" t="s">
        <v>262</v>
      </c>
      <c r="AG665" s="24">
        <v>2021</v>
      </c>
      <c r="AH665" s="25">
        <v>2021</v>
      </c>
      <c r="AT665" s="12" t="e">
        <f>VLOOKUP(C665,AW:AX,2,FALSE)</f>
        <v>#N/A</v>
      </c>
      <c r="BW665" s="49"/>
      <c r="CA665" s="12" t="e">
        <f t="shared" si="47"/>
        <v>#N/A</v>
      </c>
      <c r="CB665" s="12">
        <f t="shared" si="46"/>
        <v>6850.46</v>
      </c>
      <c r="CC665" s="69" t="s">
        <v>587</v>
      </c>
      <c r="CD665" s="12">
        <v>51592.5</v>
      </c>
    </row>
    <row r="666" spans="1:82" ht="61.5" x14ac:dyDescent="0.85">
      <c r="A666" s="12">
        <v>1</v>
      </c>
      <c r="B666" s="45">
        <f>SUBTOTAL(103,$A$558:A666)</f>
        <v>108</v>
      </c>
      <c r="C666" s="15" t="s">
        <v>1096</v>
      </c>
      <c r="D666" s="21">
        <v>1303349.0799999998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0</v>
      </c>
      <c r="K666" s="52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9">
        <v>744.64</v>
      </c>
      <c r="R666" s="29">
        <v>1296302.3799999999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0</v>
      </c>
      <c r="Z666" s="21">
        <v>0</v>
      </c>
      <c r="AA666" s="21">
        <v>0</v>
      </c>
      <c r="AB666" s="21">
        <v>0</v>
      </c>
      <c r="AC666" s="21">
        <v>7046.7</v>
      </c>
      <c r="AD666" s="21">
        <v>0</v>
      </c>
      <c r="AE666" s="21">
        <v>0</v>
      </c>
      <c r="AF666" s="24" t="s">
        <v>262</v>
      </c>
      <c r="AG666" s="24">
        <v>2021</v>
      </c>
      <c r="AH666" s="25">
        <v>2021</v>
      </c>
      <c r="BW666" s="49"/>
      <c r="CA666" s="12" t="e">
        <f t="shared" si="47"/>
        <v>#N/A</v>
      </c>
      <c r="CB666" s="12" t="e">
        <f t="shared" si="46"/>
        <v>#N/A</v>
      </c>
      <c r="CC666" s="69" t="s">
        <v>591</v>
      </c>
      <c r="CD666" s="12">
        <v>17588.66</v>
      </c>
    </row>
    <row r="667" spans="1:82" ht="61.5" x14ac:dyDescent="0.85">
      <c r="A667" s="12">
        <v>1</v>
      </c>
      <c r="B667" s="45">
        <f>SUBTOTAL(103,$A$558:A667)</f>
        <v>109</v>
      </c>
      <c r="C667" s="15" t="s">
        <v>1105</v>
      </c>
      <c r="D667" s="21">
        <v>1302365.3799999999</v>
      </c>
      <c r="E667" s="21">
        <v>0</v>
      </c>
      <c r="F667" s="21">
        <v>0</v>
      </c>
      <c r="G667" s="29">
        <v>1295324</v>
      </c>
      <c r="H667" s="21">
        <v>0</v>
      </c>
      <c r="I667" s="21">
        <v>0</v>
      </c>
      <c r="J667" s="21">
        <v>0</v>
      </c>
      <c r="K667" s="52">
        <v>0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0</v>
      </c>
      <c r="S667" s="21">
        <v>0</v>
      </c>
      <c r="T667" s="21">
        <v>0</v>
      </c>
      <c r="U667" s="21">
        <v>0</v>
      </c>
      <c r="V667" s="21">
        <v>0</v>
      </c>
      <c r="W667" s="21">
        <v>0</v>
      </c>
      <c r="X667" s="21">
        <v>0</v>
      </c>
      <c r="Y667" s="21">
        <v>0</v>
      </c>
      <c r="Z667" s="21">
        <v>0</v>
      </c>
      <c r="AA667" s="21">
        <v>0</v>
      </c>
      <c r="AB667" s="21">
        <v>0</v>
      </c>
      <c r="AC667" s="21">
        <v>7041.38</v>
      </c>
      <c r="AD667" s="21">
        <v>0</v>
      </c>
      <c r="AE667" s="21">
        <v>0</v>
      </c>
      <c r="AF667" s="24" t="s">
        <v>262</v>
      </c>
      <c r="AG667" s="24">
        <v>2021</v>
      </c>
      <c r="AH667" s="25">
        <v>2021</v>
      </c>
      <c r="BW667" s="49"/>
      <c r="CA667" s="12" t="e">
        <f t="shared" si="47"/>
        <v>#N/A</v>
      </c>
      <c r="CB667" s="12" t="e">
        <f t="shared" si="46"/>
        <v>#N/A</v>
      </c>
      <c r="CC667" s="69" t="s">
        <v>592</v>
      </c>
      <c r="CD667" s="12">
        <v>57252.51</v>
      </c>
    </row>
    <row r="668" spans="1:82" ht="61.5" x14ac:dyDescent="0.85">
      <c r="A668" s="12">
        <v>1</v>
      </c>
      <c r="B668" s="45">
        <f>SUBTOTAL(103,$A$558:A668)</f>
        <v>110</v>
      </c>
      <c r="C668" s="15" t="s">
        <v>447</v>
      </c>
      <c r="D668" s="21">
        <v>2256753.77</v>
      </c>
      <c r="E668" s="21">
        <v>0</v>
      </c>
      <c r="F668" s="21">
        <v>0</v>
      </c>
      <c r="G668" s="21">
        <v>0</v>
      </c>
      <c r="H668" s="21">
        <v>0</v>
      </c>
      <c r="I668" s="21">
        <v>0</v>
      </c>
      <c r="J668" s="21">
        <v>0</v>
      </c>
      <c r="K668" s="52">
        <v>0</v>
      </c>
      <c r="L668" s="21">
        <v>0</v>
      </c>
      <c r="M668" s="29">
        <v>625.1</v>
      </c>
      <c r="N668" s="29">
        <v>2242290.9900000002</v>
      </c>
      <c r="O668" s="21">
        <v>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0</v>
      </c>
      <c r="W668" s="21">
        <v>0</v>
      </c>
      <c r="X668" s="21">
        <v>0</v>
      </c>
      <c r="Y668" s="21">
        <v>0</v>
      </c>
      <c r="Z668" s="21">
        <v>0</v>
      </c>
      <c r="AA668" s="21">
        <v>0</v>
      </c>
      <c r="AB668" s="21">
        <v>0</v>
      </c>
      <c r="AC668" s="29">
        <v>14462.78</v>
      </c>
      <c r="AD668" s="21">
        <v>0</v>
      </c>
      <c r="AE668" s="21">
        <v>0</v>
      </c>
      <c r="AF668" s="24" t="s">
        <v>262</v>
      </c>
      <c r="AG668" s="24">
        <v>2021</v>
      </c>
      <c r="AH668" s="25">
        <v>2021</v>
      </c>
      <c r="BW668" s="49"/>
      <c r="CA668" s="12" t="e">
        <f t="shared" si="47"/>
        <v>#N/A</v>
      </c>
      <c r="CB668" s="12">
        <f t="shared" si="46"/>
        <v>14462.78</v>
      </c>
      <c r="CC668" s="69" t="s">
        <v>582</v>
      </c>
      <c r="CD668" s="12">
        <v>34540.339999999997</v>
      </c>
    </row>
    <row r="669" spans="1:82" ht="61.5" x14ac:dyDescent="0.85">
      <c r="A669" s="12">
        <v>1</v>
      </c>
      <c r="B669" s="45">
        <f>SUBTOTAL(103,$A$558:A669)</f>
        <v>111</v>
      </c>
      <c r="C669" s="15" t="s">
        <v>1241</v>
      </c>
      <c r="D669" s="21">
        <v>2391061.65</v>
      </c>
      <c r="E669" s="21">
        <v>0</v>
      </c>
      <c r="F669" s="21">
        <v>0</v>
      </c>
      <c r="G669" s="21">
        <v>0</v>
      </c>
      <c r="H669" s="21">
        <v>0</v>
      </c>
      <c r="I669" s="21">
        <v>0</v>
      </c>
      <c r="J669" s="21">
        <v>0</v>
      </c>
      <c r="K669" s="52">
        <v>0</v>
      </c>
      <c r="L669" s="21">
        <v>0</v>
      </c>
      <c r="M669" s="21">
        <v>0</v>
      </c>
      <c r="N669" s="21">
        <v>0</v>
      </c>
      <c r="O669" s="21">
        <v>0</v>
      </c>
      <c r="P669" s="21">
        <v>0</v>
      </c>
      <c r="Q669" s="29">
        <v>696.02</v>
      </c>
      <c r="R669" s="29">
        <v>2375738.14</v>
      </c>
      <c r="S669" s="21">
        <v>0</v>
      </c>
      <c r="T669" s="21">
        <v>0</v>
      </c>
      <c r="U669" s="21">
        <v>0</v>
      </c>
      <c r="V669" s="21">
        <v>0</v>
      </c>
      <c r="W669" s="21">
        <v>0</v>
      </c>
      <c r="X669" s="21">
        <v>0</v>
      </c>
      <c r="Y669" s="21">
        <v>0</v>
      </c>
      <c r="Z669" s="21">
        <v>0</v>
      </c>
      <c r="AA669" s="21">
        <v>0</v>
      </c>
      <c r="AB669" s="21">
        <v>0</v>
      </c>
      <c r="AC669" s="29">
        <v>15323.51</v>
      </c>
      <c r="AD669" s="21">
        <v>0</v>
      </c>
      <c r="AE669" s="21">
        <v>0</v>
      </c>
      <c r="AF669" s="24" t="s">
        <v>262</v>
      </c>
      <c r="AG669" s="24">
        <v>2021</v>
      </c>
      <c r="AH669" s="25">
        <v>2021</v>
      </c>
      <c r="BW669" s="49"/>
      <c r="CA669" s="12" t="e">
        <f t="shared" si="47"/>
        <v>#N/A</v>
      </c>
      <c r="CB669" s="12">
        <f t="shared" si="46"/>
        <v>15323.51</v>
      </c>
      <c r="CC669" s="69" t="s">
        <v>596</v>
      </c>
      <c r="CD669" s="12">
        <v>49403.65</v>
      </c>
    </row>
    <row r="670" spans="1:82" ht="61.5" x14ac:dyDescent="0.85">
      <c r="A670" s="12">
        <v>1</v>
      </c>
      <c r="B670" s="45">
        <f>SUBTOTAL(103,$A$558:A670)</f>
        <v>112</v>
      </c>
      <c r="C670" s="15" t="s">
        <v>1506</v>
      </c>
      <c r="D670" s="21">
        <v>3057599.6399999997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52">
        <v>0</v>
      </c>
      <c r="L670" s="21">
        <v>0</v>
      </c>
      <c r="M670" s="21">
        <v>0</v>
      </c>
      <c r="N670" s="21">
        <v>0</v>
      </c>
      <c r="O670" s="21">
        <v>0</v>
      </c>
      <c r="P670" s="21">
        <v>0</v>
      </c>
      <c r="Q670" s="29">
        <v>718.27</v>
      </c>
      <c r="R670" s="29">
        <v>2961203</v>
      </c>
      <c r="S670" s="21">
        <v>0</v>
      </c>
      <c r="T670" s="21">
        <v>0</v>
      </c>
      <c r="U670" s="21">
        <v>0</v>
      </c>
      <c r="V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>
        <v>0</v>
      </c>
      <c r="AB670" s="21">
        <v>0</v>
      </c>
      <c r="AC670" s="29">
        <v>19099.759999999998</v>
      </c>
      <c r="AD670" s="67">
        <v>77296.88</v>
      </c>
      <c r="AE670" s="21">
        <v>0</v>
      </c>
      <c r="AF670" s="24">
        <v>2021</v>
      </c>
      <c r="AG670" s="24">
        <v>2021</v>
      </c>
      <c r="AH670" s="25">
        <v>2021</v>
      </c>
      <c r="BW670" s="49"/>
      <c r="CA670" s="12" t="e">
        <f t="shared" si="47"/>
        <v>#N/A</v>
      </c>
      <c r="CB670" s="12">
        <f t="shared" si="46"/>
        <v>19099.759999999998</v>
      </c>
      <c r="CC670" s="69" t="s">
        <v>595</v>
      </c>
      <c r="CD670" s="12">
        <v>18831.68</v>
      </c>
    </row>
    <row r="671" spans="1:82" ht="61.5" x14ac:dyDescent="0.85">
      <c r="A671" s="12">
        <v>1</v>
      </c>
      <c r="B671" s="45">
        <f>SUBTOTAL(103,$A$558:A671)</f>
        <v>113</v>
      </c>
      <c r="C671" s="15" t="s">
        <v>438</v>
      </c>
      <c r="D671" s="21">
        <v>2775034.26</v>
      </c>
      <c r="E671" s="21">
        <v>0</v>
      </c>
      <c r="F671" s="21">
        <v>0</v>
      </c>
      <c r="G671" s="21">
        <v>0</v>
      </c>
      <c r="H671" s="21">
        <v>0</v>
      </c>
      <c r="I671" s="21">
        <v>0</v>
      </c>
      <c r="J671" s="21">
        <v>0</v>
      </c>
      <c r="K671" s="52">
        <v>0</v>
      </c>
      <c r="L671" s="21">
        <v>0</v>
      </c>
      <c r="M671" s="29">
        <v>841</v>
      </c>
      <c r="N671" s="29">
        <v>2757250</v>
      </c>
      <c r="O671" s="21">
        <v>0</v>
      </c>
      <c r="P671" s="21">
        <v>0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  <c r="V671" s="21">
        <v>0</v>
      </c>
      <c r="W671" s="21">
        <v>0</v>
      </c>
      <c r="X671" s="21">
        <v>0</v>
      </c>
      <c r="Y671" s="21">
        <v>0</v>
      </c>
      <c r="Z671" s="21">
        <v>0</v>
      </c>
      <c r="AA671" s="21">
        <v>0</v>
      </c>
      <c r="AB671" s="21">
        <v>0</v>
      </c>
      <c r="AC671" s="29">
        <v>17784.259999999998</v>
      </c>
      <c r="AD671" s="21">
        <v>0</v>
      </c>
      <c r="AE671" s="21">
        <v>0</v>
      </c>
      <c r="AF671" s="24" t="s">
        <v>262</v>
      </c>
      <c r="AG671" s="24">
        <v>2021</v>
      </c>
      <c r="AH671" s="25">
        <v>2021</v>
      </c>
      <c r="AT671" s="12" t="e">
        <f>VLOOKUP(C671,AW:AX,2,FALSE)</f>
        <v>#N/A</v>
      </c>
      <c r="BW671" s="49"/>
      <c r="CA671" s="12">
        <f t="shared" si="47"/>
        <v>860.91</v>
      </c>
      <c r="CB671" s="12">
        <f t="shared" si="46"/>
        <v>17784.259999999998</v>
      </c>
      <c r="CC671" s="69" t="s">
        <v>598</v>
      </c>
      <c r="CD671" s="12">
        <v>26040.77</v>
      </c>
    </row>
    <row r="672" spans="1:82" ht="61.5" x14ac:dyDescent="0.85">
      <c r="A672" s="12">
        <v>1</v>
      </c>
      <c r="B672" s="45">
        <f>SUBTOTAL(103,$A$558:A672)</f>
        <v>114</v>
      </c>
      <c r="C672" s="15" t="s">
        <v>1856</v>
      </c>
      <c r="D672" s="21">
        <v>132387.07</v>
      </c>
      <c r="E672" s="21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0</v>
      </c>
      <c r="K672" s="52">
        <v>0</v>
      </c>
      <c r="L672" s="21">
        <v>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0</v>
      </c>
      <c r="W672" s="21">
        <v>0</v>
      </c>
      <c r="X672" s="21">
        <v>0</v>
      </c>
      <c r="Y672" s="21">
        <v>0</v>
      </c>
      <c r="Z672" s="21">
        <v>0</v>
      </c>
      <c r="AA672" s="21">
        <v>0</v>
      </c>
      <c r="AB672" s="21">
        <v>0</v>
      </c>
      <c r="AC672" s="21">
        <v>0</v>
      </c>
      <c r="AD672" s="73">
        <v>132387.07</v>
      </c>
      <c r="AE672" s="21">
        <v>0</v>
      </c>
      <c r="AF672" s="24">
        <v>2021</v>
      </c>
      <c r="AG672" s="24" t="s">
        <v>262</v>
      </c>
      <c r="AH672" s="24" t="s">
        <v>262</v>
      </c>
      <c r="BW672" s="49"/>
      <c r="CA672" s="12" t="e">
        <f t="shared" si="47"/>
        <v>#N/A</v>
      </c>
      <c r="CB672" s="12" t="e">
        <f t="shared" si="46"/>
        <v>#N/A</v>
      </c>
      <c r="CC672" s="69" t="s">
        <v>1544</v>
      </c>
      <c r="CD672" s="12">
        <v>32139.38</v>
      </c>
    </row>
    <row r="673" spans="1:82" ht="61.5" x14ac:dyDescent="0.85">
      <c r="B673" s="15" t="s">
        <v>724</v>
      </c>
      <c r="C673" s="257"/>
      <c r="D673" s="258">
        <v>132238186.65000004</v>
      </c>
      <c r="E673" s="21">
        <v>0</v>
      </c>
      <c r="F673" s="21">
        <v>0</v>
      </c>
      <c r="G673" s="21">
        <v>934135</v>
      </c>
      <c r="H673" s="21">
        <v>195126</v>
      </c>
      <c r="I673" s="21">
        <v>2423783</v>
      </c>
      <c r="J673" s="21">
        <v>0</v>
      </c>
      <c r="K673" s="23">
        <v>15</v>
      </c>
      <c r="L673" s="21">
        <v>26775664.300000001</v>
      </c>
      <c r="M673" s="21">
        <v>15518.51</v>
      </c>
      <c r="N673" s="21">
        <v>82949735.900000006</v>
      </c>
      <c r="O673" s="21">
        <v>0</v>
      </c>
      <c r="P673" s="21">
        <v>0</v>
      </c>
      <c r="Q673" s="21">
        <v>2379</v>
      </c>
      <c r="R673" s="21">
        <v>11573530</v>
      </c>
      <c r="S673" s="21">
        <v>121.1</v>
      </c>
      <c r="T673" s="21">
        <v>3011824.03</v>
      </c>
      <c r="U673" s="21">
        <v>0</v>
      </c>
      <c r="V673" s="21">
        <v>0</v>
      </c>
      <c r="W673" s="21">
        <v>0</v>
      </c>
      <c r="X673" s="21">
        <v>0</v>
      </c>
      <c r="Y673" s="21">
        <v>0</v>
      </c>
      <c r="Z673" s="21">
        <v>0</v>
      </c>
      <c r="AA673" s="21">
        <v>0</v>
      </c>
      <c r="AB673" s="21">
        <v>0</v>
      </c>
      <c r="AC673" s="21">
        <v>1463441.4900000002</v>
      </c>
      <c r="AD673" s="21">
        <v>2910946.9299999992</v>
      </c>
      <c r="AE673" s="21">
        <v>0</v>
      </c>
      <c r="AF673" s="50" t="s">
        <v>718</v>
      </c>
      <c r="AG673" s="50" t="s">
        <v>718</v>
      </c>
      <c r="AH673" s="64" t="s">
        <v>718</v>
      </c>
      <c r="AT673" s="12" t="e">
        <f t="shared" ref="AT673:AT690" si="48">VLOOKUP(C673,AW:AX,2,FALSE)</f>
        <v>#N/A</v>
      </c>
      <c r="BV673" s="69" t="b">
        <f>D673=(E673+F673+G673+H673+I673+L673+N673+P673+R673+T673+U673+V673+AA673+AB673+AC673+AD673+AE673)</f>
        <v>1</v>
      </c>
      <c r="BW673" s="49">
        <v>95396897.950000003</v>
      </c>
      <c r="BY673" s="49">
        <f>BW673-D673</f>
        <v>-36841288.700000033</v>
      </c>
      <c r="CA673" s="12" t="e">
        <f t="shared" si="47"/>
        <v>#N/A</v>
      </c>
      <c r="CB673" s="12" t="e">
        <f t="shared" si="46"/>
        <v>#N/A</v>
      </c>
      <c r="CC673" s="12" t="s">
        <v>1567</v>
      </c>
      <c r="CD673" s="12">
        <v>15932.27</v>
      </c>
    </row>
    <row r="674" spans="1:82" ht="61.5" x14ac:dyDescent="0.85">
      <c r="A674" s="12">
        <v>1</v>
      </c>
      <c r="B674" s="45">
        <f>SUBTOTAL(103,$A$558:A674)</f>
        <v>115</v>
      </c>
      <c r="C674" s="15" t="s">
        <v>390</v>
      </c>
      <c r="D674" s="21">
        <v>4849430.93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3">
        <v>0</v>
      </c>
      <c r="L674" s="21">
        <v>0</v>
      </c>
      <c r="M674" s="21">
        <v>1182.44</v>
      </c>
      <c r="N674" s="21">
        <v>4681601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0</v>
      </c>
      <c r="Y674" s="21">
        <v>0</v>
      </c>
      <c r="Z674" s="21">
        <v>0</v>
      </c>
      <c r="AA674" s="21">
        <v>0</v>
      </c>
      <c r="AB674" s="21">
        <v>0</v>
      </c>
      <c r="AC674" s="29">
        <v>62148.25</v>
      </c>
      <c r="AD674" s="21">
        <v>105681.68</v>
      </c>
      <c r="AE674" s="21">
        <v>0</v>
      </c>
      <c r="AF674" s="24">
        <v>2021</v>
      </c>
      <c r="AG674" s="24">
        <v>2021</v>
      </c>
      <c r="AH674" s="25">
        <v>2021</v>
      </c>
      <c r="AT674" s="12" t="e">
        <f t="shared" si="48"/>
        <v>#N/A</v>
      </c>
      <c r="BW674" s="49"/>
      <c r="CA674" s="12" t="e">
        <f t="shared" si="47"/>
        <v>#N/A</v>
      </c>
      <c r="CB674" s="12">
        <f t="shared" si="46"/>
        <v>62148.25</v>
      </c>
      <c r="CC674" s="12" t="s">
        <v>1569</v>
      </c>
      <c r="CD674" s="12">
        <v>25687.96</v>
      </c>
    </row>
    <row r="675" spans="1:82" ht="61.5" x14ac:dyDescent="0.85">
      <c r="A675" s="12">
        <v>1</v>
      </c>
      <c r="B675" s="45">
        <f>SUBTOTAL(103,$A$558:A675)</f>
        <v>116</v>
      </c>
      <c r="C675" s="15" t="s">
        <v>392</v>
      </c>
      <c r="D675" s="21">
        <v>3569146.2800000003</v>
      </c>
      <c r="E675" s="21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3">
        <v>0</v>
      </c>
      <c r="L675" s="21">
        <v>0</v>
      </c>
      <c r="M675" s="21">
        <v>825.5</v>
      </c>
      <c r="N675" s="21">
        <v>3417856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0</v>
      </c>
      <c r="W675" s="21">
        <v>0</v>
      </c>
      <c r="X675" s="21">
        <v>0</v>
      </c>
      <c r="Y675" s="21">
        <v>0</v>
      </c>
      <c r="Z675" s="21">
        <v>0</v>
      </c>
      <c r="AA675" s="21">
        <v>0</v>
      </c>
      <c r="AB675" s="21">
        <v>0</v>
      </c>
      <c r="AC675" s="29">
        <v>45372.04</v>
      </c>
      <c r="AD675" s="21">
        <v>105918.24</v>
      </c>
      <c r="AE675" s="21">
        <v>0</v>
      </c>
      <c r="AF675" s="24">
        <v>2021</v>
      </c>
      <c r="AG675" s="24">
        <v>2021</v>
      </c>
      <c r="AH675" s="25">
        <v>2021</v>
      </c>
      <c r="AT675" s="12" t="e">
        <f t="shared" si="48"/>
        <v>#N/A</v>
      </c>
      <c r="BW675" s="49"/>
      <c r="CA675" s="12" t="e">
        <f t="shared" si="47"/>
        <v>#N/A</v>
      </c>
      <c r="CB675" s="12">
        <f t="shared" si="46"/>
        <v>45372.04</v>
      </c>
      <c r="CC675" s="12" t="s">
        <v>593</v>
      </c>
      <c r="CD675" s="12">
        <v>34005.519999999997</v>
      </c>
    </row>
    <row r="676" spans="1:82" ht="61.5" x14ac:dyDescent="0.85">
      <c r="A676" s="12">
        <v>1</v>
      </c>
      <c r="B676" s="45">
        <f>SUBTOTAL(103,$A$558:A676)</f>
        <v>117</v>
      </c>
      <c r="C676" s="15" t="s">
        <v>393</v>
      </c>
      <c r="D676" s="21">
        <v>3343354.1199999996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3">
        <v>0</v>
      </c>
      <c r="L676" s="21">
        <v>0</v>
      </c>
      <c r="M676" s="21">
        <v>579</v>
      </c>
      <c r="N676" s="21">
        <v>3195187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  <c r="AC676" s="29">
        <v>42416.11</v>
      </c>
      <c r="AD676" s="21">
        <v>105751.01</v>
      </c>
      <c r="AE676" s="21">
        <v>0</v>
      </c>
      <c r="AF676" s="24">
        <v>2021</v>
      </c>
      <c r="AG676" s="24">
        <v>2021</v>
      </c>
      <c r="AH676" s="25">
        <v>2021</v>
      </c>
      <c r="AT676" s="12" t="e">
        <f t="shared" si="48"/>
        <v>#N/A</v>
      </c>
      <c r="BW676" s="49"/>
      <c r="CA676" s="12" t="e">
        <f t="shared" si="47"/>
        <v>#N/A</v>
      </c>
      <c r="CB676" s="12">
        <f t="shared" si="46"/>
        <v>42416.11</v>
      </c>
      <c r="CC676" s="12" t="s">
        <v>2988</v>
      </c>
      <c r="CD676" s="12">
        <v>39403.65</v>
      </c>
    </row>
    <row r="677" spans="1:82" ht="61.5" x14ac:dyDescent="0.85">
      <c r="A677" s="12">
        <v>1</v>
      </c>
      <c r="B677" s="45">
        <f>SUBTOTAL(103,$A$558:A677)</f>
        <v>118</v>
      </c>
      <c r="C677" s="15" t="s">
        <v>394</v>
      </c>
      <c r="D677" s="21">
        <v>3389665.14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3">
        <v>0</v>
      </c>
      <c r="L677" s="21">
        <v>0</v>
      </c>
      <c r="M677" s="21">
        <v>580</v>
      </c>
      <c r="N677" s="29">
        <v>3262649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0</v>
      </c>
      <c r="X677" s="21">
        <v>0</v>
      </c>
      <c r="Y677" s="21">
        <v>0</v>
      </c>
      <c r="Z677" s="21">
        <v>0</v>
      </c>
      <c r="AA677" s="21">
        <v>0</v>
      </c>
      <c r="AB677" s="21">
        <v>0</v>
      </c>
      <c r="AC677" s="29">
        <v>43311.67</v>
      </c>
      <c r="AD677" s="21">
        <v>83704.47</v>
      </c>
      <c r="AE677" s="21">
        <v>0</v>
      </c>
      <c r="AF677" s="24">
        <v>2021</v>
      </c>
      <c r="AG677" s="24">
        <v>2021</v>
      </c>
      <c r="AH677" s="25">
        <v>2021</v>
      </c>
      <c r="AT677" s="12" t="e">
        <f t="shared" si="48"/>
        <v>#N/A</v>
      </c>
      <c r="BW677" s="49"/>
      <c r="CA677" s="12" t="e">
        <f t="shared" si="47"/>
        <v>#N/A</v>
      </c>
      <c r="CB677" s="12">
        <f t="shared" si="46"/>
        <v>43311.67</v>
      </c>
      <c r="CC677" s="12" t="s">
        <v>2989</v>
      </c>
      <c r="CD677" s="12">
        <v>6130.18</v>
      </c>
    </row>
    <row r="678" spans="1:82" ht="61.5" x14ac:dyDescent="0.85">
      <c r="A678" s="12">
        <v>1</v>
      </c>
      <c r="B678" s="45">
        <f>SUBTOTAL(103,$A$558:A678)</f>
        <v>119</v>
      </c>
      <c r="C678" s="15" t="s">
        <v>395</v>
      </c>
      <c r="D678" s="21">
        <v>2778209.21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3">
        <v>0</v>
      </c>
      <c r="L678" s="21">
        <v>0</v>
      </c>
      <c r="M678" s="21">
        <v>555</v>
      </c>
      <c r="N678" s="21">
        <v>2741811.66</v>
      </c>
      <c r="O678" s="21">
        <v>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0</v>
      </c>
      <c r="W678" s="21">
        <v>0</v>
      </c>
      <c r="X678" s="21">
        <v>0</v>
      </c>
      <c r="Y678" s="21">
        <v>0</v>
      </c>
      <c r="Z678" s="21">
        <v>0</v>
      </c>
      <c r="AA678" s="21">
        <v>0</v>
      </c>
      <c r="AB678" s="21">
        <v>0</v>
      </c>
      <c r="AC678" s="29">
        <v>36397.550000000003</v>
      </c>
      <c r="AD678" s="21">
        <v>0</v>
      </c>
      <c r="AE678" s="21">
        <v>0</v>
      </c>
      <c r="AF678" s="24" t="s">
        <v>262</v>
      </c>
      <c r="AG678" s="24">
        <v>2021</v>
      </c>
      <c r="AH678" s="25">
        <v>2021</v>
      </c>
      <c r="AT678" s="12" t="e">
        <f t="shared" si="48"/>
        <v>#N/A</v>
      </c>
      <c r="BW678" s="49"/>
      <c r="CA678" s="12" t="e">
        <f t="shared" si="47"/>
        <v>#N/A</v>
      </c>
      <c r="CB678" s="12">
        <f t="shared" si="46"/>
        <v>36397.550000000003</v>
      </c>
      <c r="CC678" s="12" t="s">
        <v>2990</v>
      </c>
      <c r="CD678" s="12">
        <v>16617.349999999999</v>
      </c>
    </row>
    <row r="679" spans="1:82" ht="61.5" x14ac:dyDescent="0.85">
      <c r="A679" s="12">
        <v>1</v>
      </c>
      <c r="B679" s="45">
        <f>SUBTOTAL(103,$A$558:A679)</f>
        <v>120</v>
      </c>
      <c r="C679" s="15" t="s">
        <v>195</v>
      </c>
      <c r="D679" s="21">
        <v>1203601.0899999999</v>
      </c>
      <c r="E679" s="21">
        <v>0</v>
      </c>
      <c r="F679" s="21">
        <v>0</v>
      </c>
      <c r="G679" s="29">
        <v>934135</v>
      </c>
      <c r="H679" s="29">
        <v>195126</v>
      </c>
      <c r="I679" s="21">
        <v>0</v>
      </c>
      <c r="J679" s="21">
        <v>0</v>
      </c>
      <c r="K679" s="52">
        <v>0</v>
      </c>
      <c r="L679" s="21">
        <v>0</v>
      </c>
      <c r="M679" s="21">
        <v>0</v>
      </c>
      <c r="N679" s="21">
        <v>0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0</v>
      </c>
      <c r="W679" s="21">
        <v>0</v>
      </c>
      <c r="X679" s="21">
        <v>0</v>
      </c>
      <c r="Y679" s="21">
        <v>0</v>
      </c>
      <c r="Z679" s="21">
        <v>0</v>
      </c>
      <c r="AA679" s="21">
        <v>0</v>
      </c>
      <c r="AB679" s="21">
        <v>0</v>
      </c>
      <c r="AC679" s="29">
        <v>14990.939999999999</v>
      </c>
      <c r="AD679" s="29">
        <v>59349.15</v>
      </c>
      <c r="AE679" s="21">
        <v>0</v>
      </c>
      <c r="AF679" s="24">
        <v>2021</v>
      </c>
      <c r="AG679" s="24">
        <v>2021</v>
      </c>
      <c r="AH679" s="25">
        <v>2021</v>
      </c>
      <c r="AT679" s="12" t="e">
        <f t="shared" si="48"/>
        <v>#N/A</v>
      </c>
      <c r="BV679" s="266"/>
      <c r="BW679" s="49"/>
      <c r="CA679" s="12" t="e">
        <f t="shared" si="47"/>
        <v>#N/A</v>
      </c>
      <c r="CB679" s="12">
        <f t="shared" si="46"/>
        <v>14990.939999999999</v>
      </c>
      <c r="CC679" s="12" t="s">
        <v>616</v>
      </c>
      <c r="CD679" s="12">
        <v>34810.85</v>
      </c>
    </row>
    <row r="680" spans="1:82" ht="61.5" x14ac:dyDescent="0.85">
      <c r="A680" s="12">
        <v>1</v>
      </c>
      <c r="B680" s="45">
        <f>SUBTOTAL(103,$A$558:A680)</f>
        <v>121</v>
      </c>
      <c r="C680" s="15" t="s">
        <v>196</v>
      </c>
      <c r="D680" s="21">
        <v>551118.57000000007</v>
      </c>
      <c r="E680" s="21">
        <v>0</v>
      </c>
      <c r="F680" s="21">
        <v>0</v>
      </c>
      <c r="G680" s="21">
        <v>0</v>
      </c>
      <c r="H680" s="21">
        <v>0</v>
      </c>
      <c r="I680" s="21">
        <v>496767</v>
      </c>
      <c r="J680" s="21">
        <v>0</v>
      </c>
      <c r="K680" s="23">
        <v>0</v>
      </c>
      <c r="L680" s="21">
        <v>0</v>
      </c>
      <c r="M680" s="21">
        <v>0</v>
      </c>
      <c r="N680" s="21">
        <v>0</v>
      </c>
      <c r="O680" s="21">
        <v>0</v>
      </c>
      <c r="P680" s="21">
        <v>0</v>
      </c>
      <c r="Q680" s="21">
        <v>0</v>
      </c>
      <c r="R680" s="21">
        <v>0</v>
      </c>
      <c r="S680" s="21">
        <v>0</v>
      </c>
      <c r="T680" s="21">
        <v>0</v>
      </c>
      <c r="U680" s="21">
        <v>0</v>
      </c>
      <c r="V680" s="21">
        <v>0</v>
      </c>
      <c r="W680" s="21">
        <v>0</v>
      </c>
      <c r="X680" s="21">
        <v>0</v>
      </c>
      <c r="Y680" s="21">
        <v>0</v>
      </c>
      <c r="Z680" s="21">
        <v>0</v>
      </c>
      <c r="AA680" s="21">
        <v>0</v>
      </c>
      <c r="AB680" s="21">
        <v>0</v>
      </c>
      <c r="AC680" s="21">
        <v>6594.58</v>
      </c>
      <c r="AD680" s="21">
        <v>47756.99</v>
      </c>
      <c r="AE680" s="21">
        <v>0</v>
      </c>
      <c r="AF680" s="24">
        <v>2021</v>
      </c>
      <c r="AG680" s="24">
        <v>2021</v>
      </c>
      <c r="AH680" s="25">
        <v>2021</v>
      </c>
      <c r="AT680" s="12" t="e">
        <f t="shared" si="48"/>
        <v>#N/A</v>
      </c>
      <c r="BW680" s="49"/>
      <c r="CA680" s="12" t="e">
        <f t="shared" si="47"/>
        <v>#N/A</v>
      </c>
      <c r="CB680" s="12" t="e">
        <f t="shared" si="46"/>
        <v>#N/A</v>
      </c>
      <c r="CC680" s="12" t="s">
        <v>614</v>
      </c>
      <c r="CD680" s="12">
        <v>40359.86</v>
      </c>
    </row>
    <row r="681" spans="1:82" ht="61.5" x14ac:dyDescent="0.85">
      <c r="A681" s="12">
        <v>1</v>
      </c>
      <c r="B681" s="45">
        <f>SUBTOTAL(103,$A$558:A681)</f>
        <v>122</v>
      </c>
      <c r="C681" s="15" t="s">
        <v>396</v>
      </c>
      <c r="D681" s="21">
        <v>2648939.79</v>
      </c>
      <c r="E681" s="21">
        <v>0</v>
      </c>
      <c r="F681" s="21">
        <v>0</v>
      </c>
      <c r="G681" s="21">
        <v>0</v>
      </c>
      <c r="H681" s="21">
        <v>0</v>
      </c>
      <c r="I681" s="21">
        <v>0</v>
      </c>
      <c r="J681" s="21">
        <v>0</v>
      </c>
      <c r="K681" s="23">
        <v>0</v>
      </c>
      <c r="L681" s="21">
        <v>0</v>
      </c>
      <c r="M681" s="21">
        <v>507.51</v>
      </c>
      <c r="N681" s="21">
        <v>2614235.81</v>
      </c>
      <c r="O681" s="21">
        <v>0</v>
      </c>
      <c r="P681" s="21">
        <v>0</v>
      </c>
      <c r="Q681" s="21">
        <v>0</v>
      </c>
      <c r="R681" s="21">
        <v>0</v>
      </c>
      <c r="S681" s="21">
        <v>0</v>
      </c>
      <c r="T681" s="21">
        <v>0</v>
      </c>
      <c r="U681" s="21">
        <v>0</v>
      </c>
      <c r="V681" s="21">
        <v>0</v>
      </c>
      <c r="W681" s="21">
        <v>0</v>
      </c>
      <c r="X681" s="21">
        <v>0</v>
      </c>
      <c r="Y681" s="21">
        <v>0</v>
      </c>
      <c r="Z681" s="21">
        <v>0</v>
      </c>
      <c r="AA681" s="21">
        <v>0</v>
      </c>
      <c r="AB681" s="21">
        <v>0</v>
      </c>
      <c r="AC681" s="29">
        <v>34703.980000000003</v>
      </c>
      <c r="AD681" s="21">
        <v>0</v>
      </c>
      <c r="AE681" s="21">
        <v>0</v>
      </c>
      <c r="AF681" s="24" t="s">
        <v>262</v>
      </c>
      <c r="AG681" s="24">
        <v>2021</v>
      </c>
      <c r="AH681" s="25">
        <v>2021</v>
      </c>
      <c r="AT681" s="12" t="e">
        <f t="shared" si="48"/>
        <v>#N/A</v>
      </c>
      <c r="BW681" s="49"/>
      <c r="CA681" s="12" t="e">
        <f t="shared" si="47"/>
        <v>#N/A</v>
      </c>
      <c r="CB681" s="12">
        <f t="shared" si="46"/>
        <v>34703.980000000003</v>
      </c>
      <c r="CC681" s="12" t="s">
        <v>726</v>
      </c>
      <c r="CD681" s="12">
        <v>40056.6</v>
      </c>
    </row>
    <row r="682" spans="1:82" ht="61.5" x14ac:dyDescent="0.85">
      <c r="A682" s="12">
        <v>1</v>
      </c>
      <c r="B682" s="45">
        <f>SUBTOTAL(103,$A$558:A682)</f>
        <v>123</v>
      </c>
      <c r="C682" s="15" t="s">
        <v>397</v>
      </c>
      <c r="D682" s="21">
        <v>2651701.0900000003</v>
      </c>
      <c r="E682" s="21">
        <v>0</v>
      </c>
      <c r="F682" s="21">
        <v>0</v>
      </c>
      <c r="G682" s="21">
        <v>0</v>
      </c>
      <c r="H682" s="21">
        <v>0</v>
      </c>
      <c r="I682" s="21">
        <v>0</v>
      </c>
      <c r="J682" s="21">
        <v>0</v>
      </c>
      <c r="K682" s="23">
        <v>0</v>
      </c>
      <c r="L682" s="21">
        <v>0</v>
      </c>
      <c r="M682" s="21">
        <v>492</v>
      </c>
      <c r="N682" s="21">
        <v>2616960.9300000002</v>
      </c>
      <c r="O682" s="21">
        <v>0</v>
      </c>
      <c r="P682" s="21">
        <v>0</v>
      </c>
      <c r="Q682" s="21">
        <v>0</v>
      </c>
      <c r="R682" s="21">
        <v>0</v>
      </c>
      <c r="S682" s="21">
        <v>0</v>
      </c>
      <c r="T682" s="21">
        <v>0</v>
      </c>
      <c r="U682" s="21">
        <v>0</v>
      </c>
      <c r="V682" s="21">
        <v>0</v>
      </c>
      <c r="W682" s="21">
        <v>0</v>
      </c>
      <c r="X682" s="21">
        <v>0</v>
      </c>
      <c r="Y682" s="21">
        <v>0</v>
      </c>
      <c r="Z682" s="21">
        <v>0</v>
      </c>
      <c r="AA682" s="21">
        <v>0</v>
      </c>
      <c r="AB682" s="21">
        <v>0</v>
      </c>
      <c r="AC682" s="29">
        <v>34740.160000000003</v>
      </c>
      <c r="AD682" s="21">
        <v>0</v>
      </c>
      <c r="AE682" s="21">
        <v>0</v>
      </c>
      <c r="AF682" s="24" t="s">
        <v>262</v>
      </c>
      <c r="AG682" s="24">
        <v>2021</v>
      </c>
      <c r="AH682" s="25">
        <v>2021</v>
      </c>
      <c r="AT682" s="12" t="e">
        <f t="shared" si="48"/>
        <v>#N/A</v>
      </c>
      <c r="BW682" s="49"/>
      <c r="CA682" s="12" t="e">
        <f t="shared" si="47"/>
        <v>#N/A</v>
      </c>
      <c r="CB682" s="12">
        <f t="shared" si="46"/>
        <v>34740.160000000003</v>
      </c>
      <c r="CC682" s="12" t="s">
        <v>646</v>
      </c>
      <c r="CD682" s="12">
        <v>1453.26</v>
      </c>
    </row>
    <row r="683" spans="1:82" ht="61.5" x14ac:dyDescent="0.85">
      <c r="A683" s="12">
        <v>1</v>
      </c>
      <c r="B683" s="45">
        <f>SUBTOTAL(103,$A$558:A683)</f>
        <v>124</v>
      </c>
      <c r="C683" s="15" t="s">
        <v>398</v>
      </c>
      <c r="D683" s="21">
        <v>103384.42</v>
      </c>
      <c r="E683" s="21">
        <v>0</v>
      </c>
      <c r="F683" s="21">
        <v>0</v>
      </c>
      <c r="G683" s="21">
        <v>0</v>
      </c>
      <c r="H683" s="21">
        <v>0</v>
      </c>
      <c r="I683" s="21">
        <v>0</v>
      </c>
      <c r="J683" s="21">
        <v>0</v>
      </c>
      <c r="K683" s="23">
        <v>0</v>
      </c>
      <c r="L683" s="21">
        <v>0</v>
      </c>
      <c r="M683" s="21">
        <v>0</v>
      </c>
      <c r="N683" s="21">
        <v>0</v>
      </c>
      <c r="O683" s="21">
        <v>0</v>
      </c>
      <c r="P683" s="21">
        <v>0</v>
      </c>
      <c r="Q683" s="21">
        <v>0</v>
      </c>
      <c r="R683" s="21">
        <v>0</v>
      </c>
      <c r="S683" s="21">
        <v>0</v>
      </c>
      <c r="T683" s="21">
        <v>0</v>
      </c>
      <c r="U683" s="21">
        <v>0</v>
      </c>
      <c r="V683" s="21">
        <v>0</v>
      </c>
      <c r="W683" s="21">
        <v>0</v>
      </c>
      <c r="X683" s="21">
        <v>0</v>
      </c>
      <c r="Y683" s="21">
        <v>0</v>
      </c>
      <c r="Z683" s="21">
        <v>0</v>
      </c>
      <c r="AA683" s="21">
        <v>0</v>
      </c>
      <c r="AB683" s="21">
        <v>0</v>
      </c>
      <c r="AC683" s="21">
        <v>0</v>
      </c>
      <c r="AD683" s="29">
        <v>103384.42</v>
      </c>
      <c r="AE683" s="21">
        <v>0</v>
      </c>
      <c r="AF683" s="24">
        <v>2021</v>
      </c>
      <c r="AG683" s="24" t="s">
        <v>262</v>
      </c>
      <c r="AH683" s="25" t="s">
        <v>262</v>
      </c>
      <c r="AT683" s="12" t="e">
        <f t="shared" si="48"/>
        <v>#N/A</v>
      </c>
      <c r="BW683" s="49"/>
      <c r="CA683" s="12" t="e">
        <f t="shared" si="47"/>
        <v>#N/A</v>
      </c>
      <c r="CB683" s="12" t="e">
        <f t="shared" si="46"/>
        <v>#N/A</v>
      </c>
      <c r="CC683" s="12" t="s">
        <v>626</v>
      </c>
      <c r="CD683" s="12">
        <v>62199.38</v>
      </c>
    </row>
    <row r="684" spans="1:82" ht="61.5" x14ac:dyDescent="0.85">
      <c r="A684" s="12">
        <v>1</v>
      </c>
      <c r="B684" s="45">
        <f>SUBTOTAL(103,$A$558:A684)</f>
        <v>125</v>
      </c>
      <c r="C684" s="15" t="s">
        <v>399</v>
      </c>
      <c r="D684" s="21">
        <v>2382043.14</v>
      </c>
      <c r="E684" s="21">
        <v>0</v>
      </c>
      <c r="F684" s="21">
        <v>0</v>
      </c>
      <c r="G684" s="21">
        <v>0</v>
      </c>
      <c r="H684" s="21">
        <v>0</v>
      </c>
      <c r="I684" s="21">
        <v>0</v>
      </c>
      <c r="J684" s="21">
        <v>0</v>
      </c>
      <c r="K684" s="23">
        <v>0</v>
      </c>
      <c r="L684" s="21">
        <v>0</v>
      </c>
      <c r="M684" s="21">
        <v>597.46</v>
      </c>
      <c r="N684" s="21">
        <v>2246604</v>
      </c>
      <c r="O684" s="21">
        <v>0</v>
      </c>
      <c r="P684" s="21">
        <v>0</v>
      </c>
      <c r="Q684" s="21">
        <v>0</v>
      </c>
      <c r="R684" s="21">
        <v>0</v>
      </c>
      <c r="S684" s="21">
        <v>0</v>
      </c>
      <c r="T684" s="21">
        <v>0</v>
      </c>
      <c r="U684" s="21">
        <v>0</v>
      </c>
      <c r="V684" s="21">
        <v>0</v>
      </c>
      <c r="W684" s="21">
        <v>0</v>
      </c>
      <c r="X684" s="21">
        <v>0</v>
      </c>
      <c r="Y684" s="21">
        <v>0</v>
      </c>
      <c r="Z684" s="21">
        <v>0</v>
      </c>
      <c r="AA684" s="21">
        <v>0</v>
      </c>
      <c r="AB684" s="21">
        <v>0</v>
      </c>
      <c r="AC684" s="29">
        <v>29823.67</v>
      </c>
      <c r="AD684" s="21">
        <v>105615.47</v>
      </c>
      <c r="AE684" s="21">
        <v>0</v>
      </c>
      <c r="AF684" s="24">
        <v>2021</v>
      </c>
      <c r="AG684" s="24">
        <v>2021</v>
      </c>
      <c r="AH684" s="25">
        <v>2021</v>
      </c>
      <c r="AT684" s="12" t="e">
        <f t="shared" si="48"/>
        <v>#N/A</v>
      </c>
      <c r="BW684" s="49"/>
      <c r="CA684" s="12" t="e">
        <f t="shared" si="47"/>
        <v>#N/A</v>
      </c>
      <c r="CB684" s="12">
        <f t="shared" si="46"/>
        <v>29823.67</v>
      </c>
      <c r="CC684" s="12" t="s">
        <v>653</v>
      </c>
      <c r="CD684" s="12">
        <v>52023.03</v>
      </c>
    </row>
    <row r="685" spans="1:82" ht="61.5" x14ac:dyDescent="0.85">
      <c r="A685" s="12">
        <v>1</v>
      </c>
      <c r="B685" s="45">
        <f>SUBTOTAL(103,$A$558:A685)</f>
        <v>126</v>
      </c>
      <c r="C685" s="15" t="s">
        <v>400</v>
      </c>
      <c r="D685" s="21">
        <v>105750.06</v>
      </c>
      <c r="E685" s="21">
        <v>0</v>
      </c>
      <c r="F685" s="21">
        <v>0</v>
      </c>
      <c r="G685" s="21">
        <v>0</v>
      </c>
      <c r="H685" s="21">
        <v>0</v>
      </c>
      <c r="I685" s="21">
        <v>0</v>
      </c>
      <c r="J685" s="21">
        <v>0</v>
      </c>
      <c r="K685" s="23">
        <v>0</v>
      </c>
      <c r="L685" s="21">
        <v>0</v>
      </c>
      <c r="M685" s="21">
        <v>0</v>
      </c>
      <c r="N685" s="21">
        <v>0</v>
      </c>
      <c r="O685" s="21">
        <v>0</v>
      </c>
      <c r="P685" s="21">
        <v>0</v>
      </c>
      <c r="Q685" s="21">
        <v>0</v>
      </c>
      <c r="R685" s="21">
        <v>0</v>
      </c>
      <c r="S685" s="21">
        <v>0</v>
      </c>
      <c r="T685" s="21">
        <v>0</v>
      </c>
      <c r="U685" s="21">
        <v>0</v>
      </c>
      <c r="V685" s="21">
        <v>0</v>
      </c>
      <c r="W685" s="21">
        <v>0</v>
      </c>
      <c r="X685" s="21">
        <v>0</v>
      </c>
      <c r="Y685" s="21">
        <v>0</v>
      </c>
      <c r="Z685" s="21">
        <v>0</v>
      </c>
      <c r="AA685" s="21">
        <v>0</v>
      </c>
      <c r="AB685" s="21">
        <v>0</v>
      </c>
      <c r="AC685" s="21">
        <v>0</v>
      </c>
      <c r="AD685" s="29">
        <v>105750.06</v>
      </c>
      <c r="AE685" s="21">
        <v>0</v>
      </c>
      <c r="AF685" s="24">
        <v>2021</v>
      </c>
      <c r="AG685" s="24" t="s">
        <v>262</v>
      </c>
      <c r="AH685" s="25" t="s">
        <v>262</v>
      </c>
      <c r="AT685" s="12" t="e">
        <f t="shared" si="48"/>
        <v>#N/A</v>
      </c>
      <c r="BW685" s="49"/>
      <c r="CA685" s="12" t="e">
        <f t="shared" si="47"/>
        <v>#N/A</v>
      </c>
      <c r="CB685" s="12" t="e">
        <f t="shared" si="46"/>
        <v>#N/A</v>
      </c>
      <c r="CC685" s="12" t="s">
        <v>635</v>
      </c>
      <c r="CD685" s="12">
        <v>39451.72</v>
      </c>
    </row>
    <row r="686" spans="1:82" ht="61.5" x14ac:dyDescent="0.85">
      <c r="A686" s="12">
        <v>1</v>
      </c>
      <c r="B686" s="45">
        <f>SUBTOTAL(103,$A$558:A686)</f>
        <v>127</v>
      </c>
      <c r="C686" s="15" t="s">
        <v>402</v>
      </c>
      <c r="D686" s="21">
        <v>2963667.8699999996</v>
      </c>
      <c r="E686" s="21">
        <v>0</v>
      </c>
      <c r="F686" s="21">
        <v>0</v>
      </c>
      <c r="G686" s="21">
        <v>0</v>
      </c>
      <c r="H686" s="21">
        <v>0</v>
      </c>
      <c r="I686" s="21">
        <v>0</v>
      </c>
      <c r="J686" s="21">
        <v>0</v>
      </c>
      <c r="K686" s="23">
        <v>0</v>
      </c>
      <c r="L686" s="21">
        <v>0</v>
      </c>
      <c r="M686" s="21">
        <v>563.65</v>
      </c>
      <c r="N686" s="21">
        <v>2924840.61</v>
      </c>
      <c r="O686" s="21">
        <v>0</v>
      </c>
      <c r="P686" s="21">
        <v>0</v>
      </c>
      <c r="Q686" s="21">
        <v>0</v>
      </c>
      <c r="R686" s="21">
        <v>0</v>
      </c>
      <c r="S686" s="21">
        <v>0</v>
      </c>
      <c r="T686" s="21">
        <v>0</v>
      </c>
      <c r="U686" s="21">
        <v>0</v>
      </c>
      <c r="V686" s="21">
        <v>0</v>
      </c>
      <c r="W686" s="21">
        <v>0</v>
      </c>
      <c r="X686" s="21">
        <v>0</v>
      </c>
      <c r="Y686" s="21">
        <v>0</v>
      </c>
      <c r="Z686" s="21">
        <v>0</v>
      </c>
      <c r="AA686" s="21">
        <v>0</v>
      </c>
      <c r="AB686" s="21">
        <v>0</v>
      </c>
      <c r="AC686" s="29">
        <v>38827.26</v>
      </c>
      <c r="AD686" s="21">
        <v>0</v>
      </c>
      <c r="AE686" s="21">
        <v>0</v>
      </c>
      <c r="AF686" s="24" t="s">
        <v>262</v>
      </c>
      <c r="AG686" s="24">
        <v>2021</v>
      </c>
      <c r="AH686" s="25">
        <v>2021</v>
      </c>
      <c r="AT686" s="12" t="e">
        <f t="shared" si="48"/>
        <v>#N/A</v>
      </c>
      <c r="BW686" s="49"/>
      <c r="CA686" s="12" t="e">
        <f t="shared" si="47"/>
        <v>#N/A</v>
      </c>
      <c r="CB686" s="12">
        <f t="shared" si="46"/>
        <v>38827.26</v>
      </c>
      <c r="CC686" s="12" t="s">
        <v>652</v>
      </c>
      <c r="CD686" s="12">
        <v>43162.15</v>
      </c>
    </row>
    <row r="687" spans="1:82" ht="61.5" x14ac:dyDescent="0.85">
      <c r="A687" s="12">
        <v>1</v>
      </c>
      <c r="B687" s="45">
        <f>SUBTOTAL(103,$A$558:A687)</f>
        <v>128</v>
      </c>
      <c r="C687" s="15" t="s">
        <v>403</v>
      </c>
      <c r="D687" s="21">
        <v>1476366.8</v>
      </c>
      <c r="E687" s="21">
        <v>0</v>
      </c>
      <c r="F687" s="21">
        <v>0</v>
      </c>
      <c r="G687" s="21">
        <v>0</v>
      </c>
      <c r="H687" s="21">
        <v>0</v>
      </c>
      <c r="I687" s="21">
        <v>0</v>
      </c>
      <c r="J687" s="21">
        <v>0</v>
      </c>
      <c r="K687" s="23">
        <v>0</v>
      </c>
      <c r="L687" s="21">
        <v>0</v>
      </c>
      <c r="M687" s="21">
        <v>265.04000000000002</v>
      </c>
      <c r="N687" s="21">
        <v>1457024.8</v>
      </c>
      <c r="O687" s="21">
        <v>0</v>
      </c>
      <c r="P687" s="21">
        <v>0</v>
      </c>
      <c r="Q687" s="21">
        <v>0</v>
      </c>
      <c r="R687" s="21">
        <v>0</v>
      </c>
      <c r="S687" s="21">
        <v>0</v>
      </c>
      <c r="T687" s="21">
        <v>0</v>
      </c>
      <c r="U687" s="21">
        <v>0</v>
      </c>
      <c r="V687" s="21">
        <v>0</v>
      </c>
      <c r="W687" s="21">
        <v>0</v>
      </c>
      <c r="X687" s="21">
        <v>0</v>
      </c>
      <c r="Y687" s="21">
        <v>0</v>
      </c>
      <c r="Z687" s="21">
        <v>0</v>
      </c>
      <c r="AA687" s="21">
        <v>0</v>
      </c>
      <c r="AB687" s="21">
        <v>0</v>
      </c>
      <c r="AC687" s="29">
        <v>19342</v>
      </c>
      <c r="AD687" s="21">
        <v>0</v>
      </c>
      <c r="AE687" s="21">
        <v>0</v>
      </c>
      <c r="AF687" s="24" t="s">
        <v>262</v>
      </c>
      <c r="AG687" s="24">
        <v>2021</v>
      </c>
      <c r="AH687" s="25">
        <v>2021</v>
      </c>
      <c r="AT687" s="12" t="e">
        <f t="shared" si="48"/>
        <v>#N/A</v>
      </c>
      <c r="BW687" s="49"/>
      <c r="CA687" s="12" t="e">
        <f t="shared" si="47"/>
        <v>#N/A</v>
      </c>
      <c r="CB687" s="12">
        <f t="shared" si="46"/>
        <v>19342</v>
      </c>
      <c r="CC687" s="12" t="s">
        <v>628</v>
      </c>
      <c r="CD687" s="12">
        <v>51301.7</v>
      </c>
    </row>
    <row r="688" spans="1:82" ht="61.5" x14ac:dyDescent="0.85">
      <c r="A688" s="12">
        <v>1</v>
      </c>
      <c r="B688" s="45">
        <f>SUBTOTAL(103,$A$558:A688)</f>
        <v>129</v>
      </c>
      <c r="C688" s="15" t="s">
        <v>405</v>
      </c>
      <c r="D688" s="21">
        <v>2629575.83</v>
      </c>
      <c r="E688" s="21">
        <v>0</v>
      </c>
      <c r="F688" s="21">
        <v>0</v>
      </c>
      <c r="G688" s="21">
        <v>0</v>
      </c>
      <c r="H688" s="21">
        <v>0</v>
      </c>
      <c r="I688" s="21">
        <v>0</v>
      </c>
      <c r="J688" s="21">
        <v>0</v>
      </c>
      <c r="K688" s="23">
        <v>0</v>
      </c>
      <c r="L688" s="21">
        <v>0</v>
      </c>
      <c r="M688" s="29">
        <v>461.3</v>
      </c>
      <c r="N688" s="29">
        <v>2527427</v>
      </c>
      <c r="O688" s="21">
        <v>0</v>
      </c>
      <c r="P688" s="21">
        <v>0</v>
      </c>
      <c r="Q688" s="21">
        <v>0</v>
      </c>
      <c r="R688" s="21">
        <v>0</v>
      </c>
      <c r="S688" s="21">
        <v>0</v>
      </c>
      <c r="T688" s="21">
        <v>0</v>
      </c>
      <c r="U688" s="21">
        <v>0</v>
      </c>
      <c r="V688" s="21">
        <v>0</v>
      </c>
      <c r="W688" s="21">
        <v>0</v>
      </c>
      <c r="X688" s="21">
        <v>0</v>
      </c>
      <c r="Y688" s="21">
        <v>0</v>
      </c>
      <c r="Z688" s="21">
        <v>0</v>
      </c>
      <c r="AA688" s="21">
        <v>0</v>
      </c>
      <c r="AB688" s="21">
        <v>0</v>
      </c>
      <c r="AC688" s="29">
        <v>33551.589999999997</v>
      </c>
      <c r="AD688" s="21">
        <v>68597.240000000005</v>
      </c>
      <c r="AE688" s="21">
        <v>0</v>
      </c>
      <c r="AF688" s="24">
        <v>2021</v>
      </c>
      <c r="AG688" s="24">
        <v>2021</v>
      </c>
      <c r="AH688" s="25">
        <v>2021</v>
      </c>
      <c r="AT688" s="12" t="e">
        <f t="shared" si="48"/>
        <v>#N/A</v>
      </c>
      <c r="BW688" s="49"/>
      <c r="CA688" s="12" t="e">
        <f t="shared" si="47"/>
        <v>#N/A</v>
      </c>
      <c r="CB688" s="12">
        <f t="shared" si="46"/>
        <v>33551.589999999997</v>
      </c>
      <c r="CC688" s="12" t="s">
        <v>1163</v>
      </c>
      <c r="CD688" s="12">
        <v>38682.910000000003</v>
      </c>
    </row>
    <row r="689" spans="1:82" ht="61.5" x14ac:dyDescent="0.85">
      <c r="A689" s="12">
        <v>1</v>
      </c>
      <c r="B689" s="45">
        <f>SUBTOTAL(103,$A$558:A689)</f>
        <v>130</v>
      </c>
      <c r="C689" s="15" t="s">
        <v>406</v>
      </c>
      <c r="D689" s="21">
        <v>2063308.78</v>
      </c>
      <c r="E689" s="21">
        <v>0</v>
      </c>
      <c r="F689" s="21">
        <v>0</v>
      </c>
      <c r="G689" s="21">
        <v>0</v>
      </c>
      <c r="H689" s="21">
        <v>0</v>
      </c>
      <c r="I689" s="21">
        <v>0</v>
      </c>
      <c r="J689" s="21">
        <v>0</v>
      </c>
      <c r="K689" s="23">
        <v>0</v>
      </c>
      <c r="L689" s="21">
        <v>0</v>
      </c>
      <c r="M689" s="21">
        <v>379.64</v>
      </c>
      <c r="N689" s="21">
        <v>1978562</v>
      </c>
      <c r="O689" s="21">
        <v>0</v>
      </c>
      <c r="P689" s="21">
        <v>0</v>
      </c>
      <c r="Q689" s="21">
        <v>0</v>
      </c>
      <c r="R689" s="21">
        <v>0</v>
      </c>
      <c r="S689" s="21">
        <v>0</v>
      </c>
      <c r="T689" s="21">
        <v>0</v>
      </c>
      <c r="U689" s="21">
        <v>0</v>
      </c>
      <c r="V689" s="21">
        <v>0</v>
      </c>
      <c r="W689" s="21">
        <v>0</v>
      </c>
      <c r="X689" s="21">
        <v>0</v>
      </c>
      <c r="Y689" s="21">
        <v>0</v>
      </c>
      <c r="Z689" s="21">
        <v>0</v>
      </c>
      <c r="AA689" s="21">
        <v>0</v>
      </c>
      <c r="AB689" s="21">
        <v>0</v>
      </c>
      <c r="AC689" s="29">
        <v>26265.41</v>
      </c>
      <c r="AD689" s="21">
        <v>58481.37</v>
      </c>
      <c r="AE689" s="21">
        <v>0</v>
      </c>
      <c r="AF689" s="24">
        <v>2021</v>
      </c>
      <c r="AG689" s="24">
        <v>2021</v>
      </c>
      <c r="AH689" s="25">
        <v>2021</v>
      </c>
      <c r="AT689" s="12" t="e">
        <f t="shared" si="48"/>
        <v>#N/A</v>
      </c>
      <c r="BW689" s="49"/>
      <c r="CA689" s="12" t="e">
        <f t="shared" si="47"/>
        <v>#N/A</v>
      </c>
      <c r="CB689" s="12">
        <f t="shared" si="46"/>
        <v>26265.41</v>
      </c>
      <c r="CC689" s="12" t="s">
        <v>229</v>
      </c>
      <c r="CD689" s="12">
        <v>94701.32</v>
      </c>
    </row>
    <row r="690" spans="1:82" ht="61.5" x14ac:dyDescent="0.85">
      <c r="A690" s="12">
        <v>1</v>
      </c>
      <c r="B690" s="45">
        <f>SUBTOTAL(103,$A$558:A690)</f>
        <v>131</v>
      </c>
      <c r="C690" s="15" t="s">
        <v>407</v>
      </c>
      <c r="D690" s="21">
        <v>2866181.7800000003</v>
      </c>
      <c r="E690" s="21">
        <v>0</v>
      </c>
      <c r="F690" s="21">
        <v>0</v>
      </c>
      <c r="G690" s="21">
        <v>0</v>
      </c>
      <c r="H690" s="21">
        <v>0</v>
      </c>
      <c r="I690" s="21">
        <v>0</v>
      </c>
      <c r="J690" s="21">
        <v>0</v>
      </c>
      <c r="K690" s="23">
        <v>0</v>
      </c>
      <c r="L690" s="21">
        <v>0</v>
      </c>
      <c r="M690" s="21">
        <v>689.86</v>
      </c>
      <c r="N690" s="21">
        <v>2724358</v>
      </c>
      <c r="O690" s="21">
        <v>0</v>
      </c>
      <c r="P690" s="21">
        <v>0</v>
      </c>
      <c r="Q690" s="21">
        <v>0</v>
      </c>
      <c r="R690" s="21">
        <v>0</v>
      </c>
      <c r="S690" s="21">
        <v>0</v>
      </c>
      <c r="T690" s="21">
        <v>0</v>
      </c>
      <c r="U690" s="21">
        <v>0</v>
      </c>
      <c r="V690" s="21">
        <v>0</v>
      </c>
      <c r="W690" s="21">
        <v>0</v>
      </c>
      <c r="X690" s="21">
        <v>0</v>
      </c>
      <c r="Y690" s="21">
        <v>0</v>
      </c>
      <c r="Z690" s="21">
        <v>0</v>
      </c>
      <c r="AA690" s="21">
        <v>0</v>
      </c>
      <c r="AB690" s="21">
        <v>0</v>
      </c>
      <c r="AC690" s="29">
        <v>36165.85</v>
      </c>
      <c r="AD690" s="21">
        <v>105657.93</v>
      </c>
      <c r="AE690" s="21">
        <v>0</v>
      </c>
      <c r="AF690" s="24">
        <v>2021</v>
      </c>
      <c r="AG690" s="24">
        <v>2021</v>
      </c>
      <c r="AH690" s="25">
        <v>2021</v>
      </c>
      <c r="AT690" s="12" t="e">
        <f t="shared" si="48"/>
        <v>#N/A</v>
      </c>
      <c r="BW690" s="49"/>
      <c r="CA690" s="12" t="e">
        <f t="shared" si="47"/>
        <v>#N/A</v>
      </c>
      <c r="CB690" s="12">
        <f t="shared" si="46"/>
        <v>36165.85</v>
      </c>
      <c r="CC690" s="12" t="s">
        <v>1555</v>
      </c>
      <c r="CD690" s="12">
        <v>14997.7</v>
      </c>
    </row>
    <row r="691" spans="1:82" ht="61.5" x14ac:dyDescent="0.85">
      <c r="A691" s="12">
        <v>1</v>
      </c>
      <c r="B691" s="45">
        <f>SUBTOTAL(103,$A$558:A691)</f>
        <v>132</v>
      </c>
      <c r="C691" s="267" t="s">
        <v>409</v>
      </c>
      <c r="D691" s="21">
        <v>2347074.0100000002</v>
      </c>
      <c r="E691" s="21">
        <v>0</v>
      </c>
      <c r="F691" s="21">
        <v>0</v>
      </c>
      <c r="G691" s="21">
        <v>0</v>
      </c>
      <c r="H691" s="21">
        <v>0</v>
      </c>
      <c r="I691" s="21">
        <v>0</v>
      </c>
      <c r="J691" s="21">
        <v>0</v>
      </c>
      <c r="K691" s="52">
        <v>0</v>
      </c>
      <c r="L691" s="21">
        <v>0</v>
      </c>
      <c r="M691" s="21">
        <v>547.88</v>
      </c>
      <c r="N691" s="29">
        <v>2203069</v>
      </c>
      <c r="O691" s="21">
        <v>0</v>
      </c>
      <c r="P691" s="21">
        <v>0</v>
      </c>
      <c r="Q691" s="21">
        <v>0</v>
      </c>
      <c r="R691" s="21">
        <v>0</v>
      </c>
      <c r="S691" s="21">
        <v>0</v>
      </c>
      <c r="T691" s="21">
        <v>0</v>
      </c>
      <c r="U691" s="21">
        <v>0</v>
      </c>
      <c r="V691" s="21">
        <v>0</v>
      </c>
      <c r="W691" s="21">
        <v>0</v>
      </c>
      <c r="X691" s="21">
        <v>0</v>
      </c>
      <c r="Y691" s="21">
        <v>0</v>
      </c>
      <c r="Z691" s="21">
        <v>0</v>
      </c>
      <c r="AA691" s="21">
        <v>0</v>
      </c>
      <c r="AB691" s="21">
        <v>0</v>
      </c>
      <c r="AC691" s="29">
        <v>29245.74</v>
      </c>
      <c r="AD691" s="29">
        <v>114759.27</v>
      </c>
      <c r="AE691" s="21">
        <v>0</v>
      </c>
      <c r="AF691" s="24">
        <v>2021</v>
      </c>
      <c r="AG691" s="24">
        <v>2021</v>
      </c>
      <c r="AH691" s="25">
        <v>2021</v>
      </c>
      <c r="CB691" s="12">
        <f t="shared" si="46"/>
        <v>29245.74</v>
      </c>
      <c r="CC691" s="12" t="s">
        <v>1169</v>
      </c>
      <c r="CD691" s="12">
        <v>38281.17</v>
      </c>
    </row>
    <row r="692" spans="1:82" ht="61.5" x14ac:dyDescent="0.85">
      <c r="A692" s="12">
        <v>1</v>
      </c>
      <c r="B692" s="45">
        <f>SUBTOTAL(103,$A$558:A692)</f>
        <v>133</v>
      </c>
      <c r="C692" s="15" t="s">
        <v>410</v>
      </c>
      <c r="D692" s="21">
        <v>3255890.12</v>
      </c>
      <c r="E692" s="21">
        <v>0</v>
      </c>
      <c r="F692" s="21">
        <v>0</v>
      </c>
      <c r="G692" s="21">
        <v>0</v>
      </c>
      <c r="H692" s="21">
        <v>0</v>
      </c>
      <c r="I692" s="21">
        <v>0</v>
      </c>
      <c r="J692" s="21">
        <v>0</v>
      </c>
      <c r="K692" s="23">
        <v>0</v>
      </c>
      <c r="L692" s="21">
        <v>0</v>
      </c>
      <c r="M692" s="29">
        <v>565</v>
      </c>
      <c r="N692" s="29">
        <v>3133199</v>
      </c>
      <c r="O692" s="21">
        <v>0</v>
      </c>
      <c r="P692" s="21">
        <v>0</v>
      </c>
      <c r="Q692" s="21">
        <v>0</v>
      </c>
      <c r="R692" s="21">
        <v>0</v>
      </c>
      <c r="S692" s="21">
        <v>0</v>
      </c>
      <c r="T692" s="21">
        <v>0</v>
      </c>
      <c r="U692" s="21">
        <v>0</v>
      </c>
      <c r="V692" s="21">
        <v>0</v>
      </c>
      <c r="W692" s="21">
        <v>0</v>
      </c>
      <c r="X692" s="21">
        <v>0</v>
      </c>
      <c r="Y692" s="21">
        <v>0</v>
      </c>
      <c r="Z692" s="21">
        <v>0</v>
      </c>
      <c r="AA692" s="21">
        <v>0</v>
      </c>
      <c r="AB692" s="21">
        <v>0</v>
      </c>
      <c r="AC692" s="29">
        <v>41593.22</v>
      </c>
      <c r="AD692" s="21">
        <v>81097.899999999994</v>
      </c>
      <c r="AE692" s="21">
        <v>0</v>
      </c>
      <c r="AF692" s="24">
        <v>2021</v>
      </c>
      <c r="AG692" s="24">
        <v>2021</v>
      </c>
      <c r="AH692" s="25">
        <v>2021</v>
      </c>
      <c r="AT692" s="12" t="e">
        <f>VLOOKUP(C692,AW:AX,2,FALSE)</f>
        <v>#N/A</v>
      </c>
      <c r="BW692" s="49"/>
      <c r="CA692" s="12" t="e">
        <f t="shared" ref="CA692:CA714" si="49">VLOOKUP(C692,CB:CC,2,FALSE)</f>
        <v>#N/A</v>
      </c>
      <c r="CB692" s="12">
        <f t="shared" si="46"/>
        <v>41593.22</v>
      </c>
      <c r="CC692" s="12" t="s">
        <v>1167</v>
      </c>
      <c r="CD692" s="12">
        <v>6987.5300000000007</v>
      </c>
    </row>
    <row r="693" spans="1:82" ht="61.5" x14ac:dyDescent="0.85">
      <c r="A693" s="12">
        <v>1</v>
      </c>
      <c r="B693" s="45">
        <f>SUBTOTAL(103,$A$558:A693)</f>
        <v>134</v>
      </c>
      <c r="C693" s="15" t="s">
        <v>411</v>
      </c>
      <c r="D693" s="21">
        <v>2533670.4300000002</v>
      </c>
      <c r="E693" s="21">
        <v>0</v>
      </c>
      <c r="F693" s="21">
        <v>0</v>
      </c>
      <c r="G693" s="21">
        <v>0</v>
      </c>
      <c r="H693" s="21">
        <v>0</v>
      </c>
      <c r="I693" s="21">
        <v>0</v>
      </c>
      <c r="J693" s="21">
        <v>0</v>
      </c>
      <c r="K693" s="23">
        <v>0</v>
      </c>
      <c r="L693" s="21">
        <v>0</v>
      </c>
      <c r="M693" s="21">
        <v>481.94</v>
      </c>
      <c r="N693" s="21">
        <v>2500476.6</v>
      </c>
      <c r="O693" s="21">
        <v>0</v>
      </c>
      <c r="P693" s="21">
        <v>0</v>
      </c>
      <c r="Q693" s="21">
        <v>0</v>
      </c>
      <c r="R693" s="21">
        <v>0</v>
      </c>
      <c r="S693" s="21">
        <v>0</v>
      </c>
      <c r="T693" s="21">
        <v>0</v>
      </c>
      <c r="U693" s="21">
        <v>0</v>
      </c>
      <c r="V693" s="21">
        <v>0</v>
      </c>
      <c r="W693" s="21">
        <v>0</v>
      </c>
      <c r="X693" s="21">
        <v>0</v>
      </c>
      <c r="Y693" s="21">
        <v>0</v>
      </c>
      <c r="Z693" s="21">
        <v>0</v>
      </c>
      <c r="AA693" s="21">
        <v>0</v>
      </c>
      <c r="AB693" s="21">
        <v>0</v>
      </c>
      <c r="AC693" s="29">
        <v>33193.83</v>
      </c>
      <c r="AD693" s="21">
        <v>0</v>
      </c>
      <c r="AE693" s="21">
        <v>0</v>
      </c>
      <c r="AF693" s="24" t="s">
        <v>262</v>
      </c>
      <c r="AG693" s="24">
        <v>2021</v>
      </c>
      <c r="AH693" s="25">
        <v>2021</v>
      </c>
      <c r="AT693" s="12" t="e">
        <f>VLOOKUP(C693,AW:AX,2,FALSE)</f>
        <v>#N/A</v>
      </c>
      <c r="BW693" s="49"/>
      <c r="CA693" s="12" t="e">
        <f t="shared" si="49"/>
        <v>#N/A</v>
      </c>
      <c r="CB693" s="12">
        <f t="shared" si="46"/>
        <v>33193.83</v>
      </c>
      <c r="CC693" s="12" t="s">
        <v>1170</v>
      </c>
      <c r="CD693" s="12">
        <v>18708.28</v>
      </c>
    </row>
    <row r="694" spans="1:82" ht="61.5" x14ac:dyDescent="0.85">
      <c r="A694" s="12">
        <v>1</v>
      </c>
      <c r="B694" s="45">
        <f>SUBTOTAL(103,$A$558:A694)</f>
        <v>135</v>
      </c>
      <c r="C694" s="15" t="s">
        <v>1570</v>
      </c>
      <c r="D694" s="21">
        <v>7415740.2200000007</v>
      </c>
      <c r="E694" s="21">
        <v>0</v>
      </c>
      <c r="F694" s="21">
        <v>0</v>
      </c>
      <c r="G694" s="21">
        <v>0</v>
      </c>
      <c r="H694" s="21">
        <v>0</v>
      </c>
      <c r="I694" s="21">
        <v>0</v>
      </c>
      <c r="J694" s="21">
        <v>0</v>
      </c>
      <c r="K694" s="23">
        <v>0</v>
      </c>
      <c r="L694" s="21">
        <v>0</v>
      </c>
      <c r="M694" s="21">
        <v>882</v>
      </c>
      <c r="N694" s="21">
        <v>7214205</v>
      </c>
      <c r="O694" s="21">
        <v>0</v>
      </c>
      <c r="P694" s="21">
        <v>0</v>
      </c>
      <c r="Q694" s="21">
        <v>0</v>
      </c>
      <c r="R694" s="21">
        <v>0</v>
      </c>
      <c r="S694" s="21">
        <v>0</v>
      </c>
      <c r="T694" s="21">
        <v>0</v>
      </c>
      <c r="U694" s="21">
        <v>0</v>
      </c>
      <c r="V694" s="21">
        <v>0</v>
      </c>
      <c r="W694" s="21">
        <v>0</v>
      </c>
      <c r="X694" s="21">
        <v>0</v>
      </c>
      <c r="Y694" s="21">
        <v>0</v>
      </c>
      <c r="Z694" s="21">
        <v>0</v>
      </c>
      <c r="AA694" s="21">
        <v>0</v>
      </c>
      <c r="AB694" s="21">
        <v>0</v>
      </c>
      <c r="AC694" s="29">
        <v>95768.57</v>
      </c>
      <c r="AD694" s="21">
        <v>105766.65</v>
      </c>
      <c r="AE694" s="21">
        <v>0</v>
      </c>
      <c r="AF694" s="24">
        <v>2021</v>
      </c>
      <c r="AG694" s="24">
        <v>2021</v>
      </c>
      <c r="AH694" s="25">
        <v>2021</v>
      </c>
      <c r="BW694" s="49"/>
      <c r="CA694" s="12" t="e">
        <f t="shared" si="49"/>
        <v>#N/A</v>
      </c>
      <c r="CB694" s="12">
        <f t="shared" si="46"/>
        <v>95768.57</v>
      </c>
      <c r="CC694" s="12" t="s">
        <v>1174</v>
      </c>
      <c r="CD694" s="12">
        <v>5575.01</v>
      </c>
    </row>
    <row r="695" spans="1:82" ht="61.5" x14ac:dyDescent="0.85">
      <c r="A695" s="12">
        <v>1</v>
      </c>
      <c r="B695" s="45">
        <f>SUBTOTAL(103,$A$558:A695)</f>
        <v>136</v>
      </c>
      <c r="C695" s="15" t="s">
        <v>1599</v>
      </c>
      <c r="D695" s="21">
        <v>4896179.7299999995</v>
      </c>
      <c r="E695" s="21">
        <v>0</v>
      </c>
      <c r="F695" s="21">
        <v>0</v>
      </c>
      <c r="G695" s="21">
        <v>0</v>
      </c>
      <c r="H695" s="21">
        <v>0</v>
      </c>
      <c r="I695" s="21">
        <v>0</v>
      </c>
      <c r="J695" s="21">
        <v>0</v>
      </c>
      <c r="K695" s="23">
        <v>0</v>
      </c>
      <c r="L695" s="21">
        <v>0</v>
      </c>
      <c r="M695" s="21">
        <v>848</v>
      </c>
      <c r="N695" s="29">
        <v>4727725</v>
      </c>
      <c r="O695" s="21">
        <v>0</v>
      </c>
      <c r="P695" s="21">
        <v>0</v>
      </c>
      <c r="Q695" s="21">
        <v>0</v>
      </c>
      <c r="R695" s="21">
        <v>0</v>
      </c>
      <c r="S695" s="21">
        <v>0</v>
      </c>
      <c r="T695" s="21">
        <v>0</v>
      </c>
      <c r="U695" s="21">
        <v>0</v>
      </c>
      <c r="V695" s="21">
        <v>0</v>
      </c>
      <c r="W695" s="21">
        <v>0</v>
      </c>
      <c r="X695" s="21">
        <v>0</v>
      </c>
      <c r="Y695" s="21">
        <v>0</v>
      </c>
      <c r="Z695" s="21">
        <v>0</v>
      </c>
      <c r="AA695" s="21">
        <v>0</v>
      </c>
      <c r="AB695" s="21">
        <v>0</v>
      </c>
      <c r="AC695" s="29">
        <v>62760.55</v>
      </c>
      <c r="AD695" s="21">
        <v>105694.18</v>
      </c>
      <c r="AE695" s="21">
        <v>0</v>
      </c>
      <c r="AF695" s="24">
        <v>2021</v>
      </c>
      <c r="AG695" s="24">
        <v>2021</v>
      </c>
      <c r="AH695" s="25">
        <v>2021</v>
      </c>
      <c r="BW695" s="49"/>
      <c r="CA695" s="12" t="e">
        <f t="shared" si="49"/>
        <v>#N/A</v>
      </c>
      <c r="CB695" s="12">
        <f t="shared" si="46"/>
        <v>62760.55</v>
      </c>
      <c r="CC695" s="12" t="s">
        <v>2</v>
      </c>
      <c r="CD695" s="12">
        <v>27047.99</v>
      </c>
    </row>
    <row r="696" spans="1:82" ht="61.5" x14ac:dyDescent="0.85">
      <c r="A696" s="12">
        <v>1</v>
      </c>
      <c r="B696" s="45">
        <f>SUBTOTAL(103,$A$558:A696)</f>
        <v>137</v>
      </c>
      <c r="C696" s="15" t="s">
        <v>1600</v>
      </c>
      <c r="D696" s="21">
        <v>3292242.61</v>
      </c>
      <c r="E696" s="21">
        <v>0</v>
      </c>
      <c r="F696" s="21">
        <v>0</v>
      </c>
      <c r="G696" s="21">
        <v>0</v>
      </c>
      <c r="H696" s="21">
        <v>0</v>
      </c>
      <c r="I696" s="21">
        <v>0</v>
      </c>
      <c r="J696" s="21">
        <v>0</v>
      </c>
      <c r="K696" s="23">
        <v>0</v>
      </c>
      <c r="L696" s="21">
        <v>0</v>
      </c>
      <c r="M696" s="21">
        <v>565</v>
      </c>
      <c r="N696" s="21">
        <v>3166334</v>
      </c>
      <c r="O696" s="21">
        <v>0</v>
      </c>
      <c r="P696" s="21">
        <v>0</v>
      </c>
      <c r="Q696" s="21">
        <v>0</v>
      </c>
      <c r="R696" s="21">
        <v>0</v>
      </c>
      <c r="S696" s="21">
        <v>0</v>
      </c>
      <c r="T696" s="21">
        <v>0</v>
      </c>
      <c r="U696" s="21">
        <v>0</v>
      </c>
      <c r="V696" s="21">
        <v>0</v>
      </c>
      <c r="W696" s="21">
        <v>0</v>
      </c>
      <c r="X696" s="21">
        <v>0</v>
      </c>
      <c r="Y696" s="21">
        <v>0</v>
      </c>
      <c r="Z696" s="21">
        <v>0</v>
      </c>
      <c r="AA696" s="21">
        <v>0</v>
      </c>
      <c r="AB696" s="21">
        <v>0</v>
      </c>
      <c r="AC696" s="29">
        <v>42033.08</v>
      </c>
      <c r="AD696" s="21">
        <v>83875.53</v>
      </c>
      <c r="AE696" s="21">
        <v>0</v>
      </c>
      <c r="AF696" s="24">
        <v>2021</v>
      </c>
      <c r="AG696" s="24">
        <v>2021</v>
      </c>
      <c r="AH696" s="25">
        <v>2021</v>
      </c>
      <c r="BW696" s="49"/>
      <c r="CA696" s="12" t="e">
        <f t="shared" si="49"/>
        <v>#N/A</v>
      </c>
      <c r="CB696" s="12">
        <f t="shared" si="46"/>
        <v>42033.08</v>
      </c>
      <c r="CC696" s="12" t="s">
        <v>1</v>
      </c>
      <c r="CD696" s="12">
        <v>20694.63</v>
      </c>
    </row>
    <row r="697" spans="1:82" ht="61.5" x14ac:dyDescent="0.85">
      <c r="A697" s="12">
        <v>1</v>
      </c>
      <c r="B697" s="45">
        <f>SUBTOTAL(103,$A$558:A697)</f>
        <v>138</v>
      </c>
      <c r="C697" s="15" t="s">
        <v>423</v>
      </c>
      <c r="D697" s="21">
        <v>2957619.0999999996</v>
      </c>
      <c r="E697" s="21">
        <v>0</v>
      </c>
      <c r="F697" s="21">
        <v>0</v>
      </c>
      <c r="G697" s="21">
        <v>0</v>
      </c>
      <c r="H697" s="21">
        <v>0</v>
      </c>
      <c r="I697" s="21">
        <v>0</v>
      </c>
      <c r="J697" s="21">
        <v>0</v>
      </c>
      <c r="K697" s="53">
        <v>2</v>
      </c>
      <c r="L697" s="21">
        <v>2957619.0999999996</v>
      </c>
      <c r="M697" s="21">
        <v>0</v>
      </c>
      <c r="N697" s="21">
        <v>0</v>
      </c>
      <c r="O697" s="21">
        <v>0</v>
      </c>
      <c r="P697" s="21">
        <v>0</v>
      </c>
      <c r="Q697" s="21">
        <v>0</v>
      </c>
      <c r="R697" s="21">
        <v>0</v>
      </c>
      <c r="S697" s="21">
        <v>0</v>
      </c>
      <c r="T697" s="21">
        <v>0</v>
      </c>
      <c r="U697" s="21">
        <v>0</v>
      </c>
      <c r="V697" s="21">
        <v>0</v>
      </c>
      <c r="W697" s="21">
        <v>0</v>
      </c>
      <c r="X697" s="21">
        <v>0</v>
      </c>
      <c r="Y697" s="21">
        <v>0</v>
      </c>
      <c r="Z697" s="21">
        <v>0</v>
      </c>
      <c r="AA697" s="21">
        <v>0</v>
      </c>
      <c r="AB697" s="21">
        <v>0</v>
      </c>
      <c r="AC697" s="21">
        <v>0</v>
      </c>
      <c r="AD697" s="21">
        <v>0</v>
      </c>
      <c r="AE697" s="21">
        <v>0</v>
      </c>
      <c r="AF697" s="25" t="s">
        <v>262</v>
      </c>
      <c r="AG697" s="24">
        <v>2021</v>
      </c>
      <c r="AH697" s="25" t="s">
        <v>262</v>
      </c>
      <c r="BW697" s="49"/>
      <c r="CA697" s="12" t="e">
        <f t="shared" si="49"/>
        <v>#N/A</v>
      </c>
      <c r="CB697" s="12" t="e">
        <f t="shared" si="46"/>
        <v>#N/A</v>
      </c>
      <c r="CC697" s="12" t="s">
        <v>126</v>
      </c>
      <c r="CD697" s="12">
        <v>57203.65</v>
      </c>
    </row>
    <row r="698" spans="1:82" ht="61.5" x14ac:dyDescent="0.85">
      <c r="A698" s="12">
        <v>1</v>
      </c>
      <c r="B698" s="45">
        <f>SUBTOTAL(103,$A$558:A698)</f>
        <v>139</v>
      </c>
      <c r="C698" s="15" t="s">
        <v>1617</v>
      </c>
      <c r="D698" s="21">
        <v>2930743.46</v>
      </c>
      <c r="E698" s="21">
        <v>0</v>
      </c>
      <c r="F698" s="21">
        <v>0</v>
      </c>
      <c r="G698" s="21">
        <v>0</v>
      </c>
      <c r="H698" s="21">
        <v>0</v>
      </c>
      <c r="I698" s="21">
        <v>0</v>
      </c>
      <c r="J698" s="21">
        <v>0</v>
      </c>
      <c r="K698" s="23">
        <v>0</v>
      </c>
      <c r="L698" s="21">
        <v>0</v>
      </c>
      <c r="M698" s="21">
        <v>600</v>
      </c>
      <c r="N698" s="21">
        <v>2823071</v>
      </c>
      <c r="O698" s="21">
        <v>0</v>
      </c>
      <c r="P698" s="21">
        <v>0</v>
      </c>
      <c r="Q698" s="21">
        <v>0</v>
      </c>
      <c r="R698" s="21">
        <v>0</v>
      </c>
      <c r="S698" s="21">
        <v>0</v>
      </c>
      <c r="T698" s="21">
        <v>0</v>
      </c>
      <c r="U698" s="21">
        <v>0</v>
      </c>
      <c r="V698" s="21">
        <v>0</v>
      </c>
      <c r="W698" s="21">
        <v>0</v>
      </c>
      <c r="X698" s="21">
        <v>0</v>
      </c>
      <c r="Y698" s="21">
        <v>0</v>
      </c>
      <c r="Z698" s="21">
        <v>0</v>
      </c>
      <c r="AA698" s="21">
        <v>0</v>
      </c>
      <c r="AB698" s="21">
        <v>0</v>
      </c>
      <c r="AC698" s="29">
        <v>37476.269999999997</v>
      </c>
      <c r="AD698" s="21">
        <v>70196.19</v>
      </c>
      <c r="AE698" s="21">
        <v>0</v>
      </c>
      <c r="AF698" s="24">
        <v>2021</v>
      </c>
      <c r="AG698" s="24">
        <v>2021</v>
      </c>
      <c r="AH698" s="25">
        <v>2021</v>
      </c>
      <c r="BW698" s="49"/>
      <c r="CA698" s="12" t="e">
        <f t="shared" si="49"/>
        <v>#N/A</v>
      </c>
      <c r="CB698" s="12">
        <f t="shared" si="46"/>
        <v>37476.269999999997</v>
      </c>
      <c r="CC698" s="12" t="s">
        <v>124</v>
      </c>
      <c r="CD698" s="12">
        <v>42965.15</v>
      </c>
    </row>
    <row r="699" spans="1:82" ht="61.5" x14ac:dyDescent="0.85">
      <c r="A699" s="12">
        <v>1</v>
      </c>
      <c r="B699" s="45">
        <f>SUBTOTAL(103,$A$558:A699)</f>
        <v>140</v>
      </c>
      <c r="C699" s="15" t="s">
        <v>1618</v>
      </c>
      <c r="D699" s="21">
        <v>2227389.04</v>
      </c>
      <c r="E699" s="21">
        <v>0</v>
      </c>
      <c r="F699" s="21">
        <v>0</v>
      </c>
      <c r="G699" s="21">
        <v>0</v>
      </c>
      <c r="H699" s="21">
        <v>0</v>
      </c>
      <c r="I699" s="21">
        <v>0</v>
      </c>
      <c r="J699" s="21">
        <v>0</v>
      </c>
      <c r="K699" s="23">
        <v>0</v>
      </c>
      <c r="L699" s="21">
        <v>0</v>
      </c>
      <c r="M699" s="29">
        <v>410</v>
      </c>
      <c r="N699" s="29">
        <v>2134221.4900000002</v>
      </c>
      <c r="O699" s="21">
        <v>0</v>
      </c>
      <c r="P699" s="21">
        <v>0</v>
      </c>
      <c r="Q699" s="21">
        <v>0</v>
      </c>
      <c r="R699" s="21">
        <v>0</v>
      </c>
      <c r="S699" s="21">
        <v>0</v>
      </c>
      <c r="T699" s="21">
        <v>0</v>
      </c>
      <c r="U699" s="21">
        <v>0</v>
      </c>
      <c r="V699" s="21">
        <v>0</v>
      </c>
      <c r="W699" s="21">
        <v>0</v>
      </c>
      <c r="X699" s="21">
        <v>0</v>
      </c>
      <c r="Y699" s="21">
        <v>0</v>
      </c>
      <c r="Z699" s="21">
        <v>0</v>
      </c>
      <c r="AA699" s="21">
        <v>0</v>
      </c>
      <c r="AB699" s="21">
        <v>0</v>
      </c>
      <c r="AC699" s="29">
        <v>28331.79</v>
      </c>
      <c r="AD699" s="104">
        <v>64835.76</v>
      </c>
      <c r="AE699" s="21">
        <v>0</v>
      </c>
      <c r="AF699" s="24">
        <v>2021</v>
      </c>
      <c r="AG699" s="24">
        <v>2021</v>
      </c>
      <c r="AH699" s="25">
        <v>2021</v>
      </c>
      <c r="BW699" s="49"/>
      <c r="CA699" s="12" t="e">
        <f t="shared" si="49"/>
        <v>#N/A</v>
      </c>
      <c r="CB699" s="12">
        <f t="shared" si="46"/>
        <v>28331.79</v>
      </c>
      <c r="CC699" s="12" t="s">
        <v>127</v>
      </c>
      <c r="CD699" s="12">
        <v>36743.980000000003</v>
      </c>
    </row>
    <row r="700" spans="1:82" ht="61.5" x14ac:dyDescent="0.85">
      <c r="A700" s="12">
        <v>1</v>
      </c>
      <c r="B700" s="45">
        <f>SUBTOTAL(103,$A$558:A700)</f>
        <v>141</v>
      </c>
      <c r="C700" s="15" t="s">
        <v>1247</v>
      </c>
      <c r="D700" s="21">
        <v>11628214.93</v>
      </c>
      <c r="E700" s="21">
        <v>0</v>
      </c>
      <c r="F700" s="21">
        <v>0</v>
      </c>
      <c r="G700" s="21">
        <v>0</v>
      </c>
      <c r="H700" s="21">
        <v>0</v>
      </c>
      <c r="I700" s="21">
        <v>0</v>
      </c>
      <c r="J700" s="21">
        <v>0</v>
      </c>
      <c r="K700" s="23">
        <v>0</v>
      </c>
      <c r="L700" s="21">
        <v>0</v>
      </c>
      <c r="M700" s="21">
        <v>0</v>
      </c>
      <c r="N700" s="21">
        <v>0</v>
      </c>
      <c r="O700" s="21">
        <v>0</v>
      </c>
      <c r="P700" s="21">
        <v>0</v>
      </c>
      <c r="Q700" s="29">
        <v>2379</v>
      </c>
      <c r="R700" s="29">
        <v>11573530</v>
      </c>
      <c r="S700" s="21">
        <v>0</v>
      </c>
      <c r="T700" s="21">
        <v>0</v>
      </c>
      <c r="U700" s="21">
        <v>0</v>
      </c>
      <c r="V700" s="21">
        <v>0</v>
      </c>
      <c r="W700" s="21">
        <v>0</v>
      </c>
      <c r="X700" s="21">
        <v>0</v>
      </c>
      <c r="Y700" s="21">
        <v>0</v>
      </c>
      <c r="Z700" s="21">
        <v>0</v>
      </c>
      <c r="AA700" s="21">
        <v>0</v>
      </c>
      <c r="AB700" s="21">
        <v>0</v>
      </c>
      <c r="AC700" s="29">
        <v>54684.93</v>
      </c>
      <c r="AD700" s="29">
        <v>0</v>
      </c>
      <c r="AE700" s="21">
        <v>0</v>
      </c>
      <c r="AF700" s="24" t="s">
        <v>262</v>
      </c>
      <c r="AG700" s="24">
        <v>2021</v>
      </c>
      <c r="AH700" s="25">
        <v>2021</v>
      </c>
      <c r="AI700" s="24">
        <v>2020</v>
      </c>
      <c r="AJ700" s="24">
        <v>2020</v>
      </c>
      <c r="AK700" s="24">
        <v>2020</v>
      </c>
      <c r="AL700" s="24">
        <v>2020</v>
      </c>
      <c r="AM700" s="24">
        <v>2020</v>
      </c>
      <c r="AN700" s="24">
        <v>2020</v>
      </c>
      <c r="AO700" s="24">
        <v>2020</v>
      </c>
      <c r="AP700" s="24">
        <v>2020</v>
      </c>
      <c r="AQ700" s="24">
        <v>2020</v>
      </c>
      <c r="AR700" s="24">
        <v>2020</v>
      </c>
      <c r="AS700" s="24">
        <v>2020</v>
      </c>
      <c r="AT700" s="24">
        <v>2020</v>
      </c>
      <c r="AU700" s="24">
        <v>2020</v>
      </c>
      <c r="AV700" s="24">
        <v>2020</v>
      </c>
      <c r="AW700" s="24">
        <v>2020</v>
      </c>
      <c r="AX700" s="24">
        <v>2020</v>
      </c>
      <c r="AY700" s="24">
        <v>2020</v>
      </c>
      <c r="AZ700" s="24">
        <v>2020</v>
      </c>
      <c r="BA700" s="24">
        <v>2020</v>
      </c>
      <c r="BB700" s="24">
        <v>2020</v>
      </c>
      <c r="BC700" s="24">
        <v>2020</v>
      </c>
      <c r="BD700" s="24">
        <v>2020</v>
      </c>
      <c r="BE700" s="24">
        <v>2020</v>
      </c>
      <c r="BF700" s="24">
        <v>2020</v>
      </c>
      <c r="BG700" s="24">
        <v>2020</v>
      </c>
      <c r="BH700" s="24">
        <v>2020</v>
      </c>
      <c r="BI700" s="24">
        <v>2020</v>
      </c>
      <c r="BJ700" s="24">
        <v>2020</v>
      </c>
      <c r="BK700" s="24">
        <v>2020</v>
      </c>
      <c r="BL700" s="24">
        <v>2020</v>
      </c>
      <c r="BM700" s="24">
        <v>2020</v>
      </c>
      <c r="BN700" s="24">
        <v>2020</v>
      </c>
      <c r="BO700" s="24">
        <v>2020</v>
      </c>
      <c r="BP700" s="24">
        <v>2020</v>
      </c>
      <c r="BQ700" s="24">
        <v>2020</v>
      </c>
      <c r="BR700" s="24">
        <v>2020</v>
      </c>
      <c r="BS700" s="24">
        <v>2020</v>
      </c>
      <c r="BT700" s="24">
        <v>2020</v>
      </c>
      <c r="BW700" s="49"/>
      <c r="CA700" s="12" t="e">
        <f t="shared" si="49"/>
        <v>#N/A</v>
      </c>
      <c r="CB700" s="12">
        <f t="shared" si="46"/>
        <v>54684.93</v>
      </c>
      <c r="CC700" s="12" t="s">
        <v>125</v>
      </c>
      <c r="CD700" s="12">
        <v>28658.55</v>
      </c>
    </row>
    <row r="701" spans="1:82" ht="61.5" x14ac:dyDescent="0.85">
      <c r="A701" s="12">
        <v>1</v>
      </c>
      <c r="B701" s="45">
        <f>SUBTOTAL(103,$A$558:A701)</f>
        <v>142</v>
      </c>
      <c r="C701" s="15" t="s">
        <v>1540</v>
      </c>
      <c r="D701" s="21">
        <v>3026054.9</v>
      </c>
      <c r="E701" s="21">
        <v>0</v>
      </c>
      <c r="F701" s="21">
        <v>0</v>
      </c>
      <c r="G701" s="21">
        <v>0</v>
      </c>
      <c r="H701" s="21">
        <v>0</v>
      </c>
      <c r="I701" s="21">
        <v>0</v>
      </c>
      <c r="J701" s="21">
        <v>0</v>
      </c>
      <c r="K701" s="23">
        <v>0</v>
      </c>
      <c r="L701" s="21">
        <v>0</v>
      </c>
      <c r="M701" s="21">
        <v>0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9">
        <v>121.1</v>
      </c>
      <c r="T701" s="29">
        <v>3011824.03</v>
      </c>
      <c r="U701" s="21">
        <v>0</v>
      </c>
      <c r="V701" s="21">
        <v>0</v>
      </c>
      <c r="W701" s="21">
        <v>0</v>
      </c>
      <c r="X701" s="21">
        <v>0</v>
      </c>
      <c r="Y701" s="21">
        <v>0</v>
      </c>
      <c r="Z701" s="21">
        <v>0</v>
      </c>
      <c r="AA701" s="21">
        <v>0</v>
      </c>
      <c r="AB701" s="21">
        <v>0</v>
      </c>
      <c r="AC701" s="29">
        <v>14230.87</v>
      </c>
      <c r="AD701" s="29">
        <v>0</v>
      </c>
      <c r="AE701" s="21">
        <v>0</v>
      </c>
      <c r="AF701" s="24" t="s">
        <v>262</v>
      </c>
      <c r="AG701" s="24">
        <v>2021</v>
      </c>
      <c r="AH701" s="25">
        <v>2021</v>
      </c>
      <c r="BW701" s="49"/>
      <c r="CA701" s="12" t="e">
        <f t="shared" si="49"/>
        <v>#N/A</v>
      </c>
      <c r="CB701" s="12">
        <f t="shared" si="46"/>
        <v>14230.87</v>
      </c>
      <c r="CC701" s="12" t="s">
        <v>113</v>
      </c>
      <c r="CD701" s="12">
        <v>14986.5</v>
      </c>
    </row>
    <row r="702" spans="1:82" ht="61.5" x14ac:dyDescent="0.85">
      <c r="A702" s="12">
        <v>1</v>
      </c>
      <c r="B702" s="45">
        <f>SUBTOTAL(103,$A$558:A702)</f>
        <v>143</v>
      </c>
      <c r="C702" s="15" t="s">
        <v>1809</v>
      </c>
      <c r="D702" s="21">
        <v>1498304.0199999998</v>
      </c>
      <c r="E702" s="21">
        <v>0</v>
      </c>
      <c r="F702" s="21">
        <v>0</v>
      </c>
      <c r="G702" s="21">
        <v>0</v>
      </c>
      <c r="H702" s="21">
        <v>0</v>
      </c>
      <c r="I702" s="21">
        <v>1391686</v>
      </c>
      <c r="J702" s="21">
        <v>0</v>
      </c>
      <c r="K702" s="23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  <c r="V702" s="21">
        <v>0</v>
      </c>
      <c r="W702" s="21">
        <v>0</v>
      </c>
      <c r="X702" s="21">
        <v>0</v>
      </c>
      <c r="Y702" s="21">
        <v>0</v>
      </c>
      <c r="Z702" s="21">
        <v>0</v>
      </c>
      <c r="AA702" s="21">
        <v>0</v>
      </c>
      <c r="AB702" s="21">
        <v>0</v>
      </c>
      <c r="AC702" s="29">
        <v>18474.63</v>
      </c>
      <c r="AD702" s="67">
        <v>88143.39</v>
      </c>
      <c r="AE702" s="21">
        <v>0</v>
      </c>
      <c r="AF702" s="24">
        <v>2021</v>
      </c>
      <c r="AG702" s="24">
        <v>2021</v>
      </c>
      <c r="AH702" s="25">
        <v>2021</v>
      </c>
      <c r="BW702" s="49"/>
      <c r="CA702" s="12" t="e">
        <f t="shared" si="49"/>
        <v>#N/A</v>
      </c>
      <c r="CB702" s="12">
        <f t="shared" si="46"/>
        <v>18474.63</v>
      </c>
      <c r="CC702" s="12" t="s">
        <v>2226</v>
      </c>
      <c r="CD702" s="12">
        <v>22381.97</v>
      </c>
    </row>
    <row r="703" spans="1:82" ht="61.5" x14ac:dyDescent="0.85">
      <c r="A703" s="12">
        <v>1</v>
      </c>
      <c r="B703" s="45">
        <f>SUBTOTAL(103,$A$558:A703)</f>
        <v>144</v>
      </c>
      <c r="C703" s="15" t="s">
        <v>1116</v>
      </c>
      <c r="D703" s="21">
        <v>375226.5</v>
      </c>
      <c r="E703" s="21">
        <v>0</v>
      </c>
      <c r="F703" s="21">
        <v>0</v>
      </c>
      <c r="G703" s="21">
        <v>0</v>
      </c>
      <c r="H703" s="21">
        <v>0</v>
      </c>
      <c r="I703" s="254">
        <v>375226.5</v>
      </c>
      <c r="J703" s="21">
        <v>0</v>
      </c>
      <c r="K703" s="23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  <c r="V703" s="21">
        <v>0</v>
      </c>
      <c r="W703" s="21">
        <v>0</v>
      </c>
      <c r="X703" s="21">
        <v>0</v>
      </c>
      <c r="Y703" s="21">
        <v>0</v>
      </c>
      <c r="Z703" s="21">
        <v>0</v>
      </c>
      <c r="AA703" s="21">
        <v>0</v>
      </c>
      <c r="AB703" s="21">
        <v>0</v>
      </c>
      <c r="AC703" s="21">
        <v>0</v>
      </c>
      <c r="AD703" s="21">
        <v>0</v>
      </c>
      <c r="AE703" s="21">
        <v>0</v>
      </c>
      <c r="AF703" s="24" t="s">
        <v>262</v>
      </c>
      <c r="AG703" s="24">
        <v>2018</v>
      </c>
      <c r="AH703" s="24" t="s">
        <v>262</v>
      </c>
      <c r="BW703" s="49"/>
      <c r="CA703" s="12" t="e">
        <f t="shared" si="49"/>
        <v>#N/A</v>
      </c>
      <c r="CB703" s="12" t="e">
        <f t="shared" si="46"/>
        <v>#N/A</v>
      </c>
      <c r="CC703" s="69" t="s">
        <v>166</v>
      </c>
      <c r="CD703" s="12">
        <v>55600.87</v>
      </c>
    </row>
    <row r="704" spans="1:82" ht="61.5" x14ac:dyDescent="0.85">
      <c r="A704" s="12">
        <v>1</v>
      </c>
      <c r="B704" s="45">
        <f>SUBTOTAL(103,$A$558:A704)</f>
        <v>145</v>
      </c>
      <c r="C704" s="15" t="s">
        <v>1117</v>
      </c>
      <c r="D704" s="21">
        <v>160103.5</v>
      </c>
      <c r="E704" s="21">
        <v>0</v>
      </c>
      <c r="F704" s="21">
        <v>0</v>
      </c>
      <c r="G704" s="21">
        <v>0</v>
      </c>
      <c r="H704" s="21">
        <v>0</v>
      </c>
      <c r="I704" s="254">
        <v>160103.5</v>
      </c>
      <c r="J704" s="21">
        <v>0</v>
      </c>
      <c r="K704" s="23">
        <v>0</v>
      </c>
      <c r="L704" s="21">
        <v>0</v>
      </c>
      <c r="M704" s="21">
        <v>0</v>
      </c>
      <c r="N704" s="21">
        <v>0</v>
      </c>
      <c r="O704" s="21">
        <v>0</v>
      </c>
      <c r="P704" s="21">
        <v>0</v>
      </c>
      <c r="Q704" s="21">
        <v>0</v>
      </c>
      <c r="R704" s="21">
        <v>0</v>
      </c>
      <c r="S704" s="21">
        <v>0</v>
      </c>
      <c r="T704" s="21">
        <v>0</v>
      </c>
      <c r="U704" s="21">
        <v>0</v>
      </c>
      <c r="V704" s="21">
        <v>0</v>
      </c>
      <c r="W704" s="21">
        <v>0</v>
      </c>
      <c r="X704" s="21">
        <v>0</v>
      </c>
      <c r="Y704" s="21">
        <v>0</v>
      </c>
      <c r="Z704" s="21">
        <v>0</v>
      </c>
      <c r="AA704" s="21">
        <v>0</v>
      </c>
      <c r="AB704" s="21">
        <v>0</v>
      </c>
      <c r="AC704" s="21">
        <v>0</v>
      </c>
      <c r="AD704" s="21">
        <v>0</v>
      </c>
      <c r="AE704" s="21">
        <v>0</v>
      </c>
      <c r="AF704" s="24" t="s">
        <v>262</v>
      </c>
      <c r="AG704" s="24">
        <v>2018</v>
      </c>
      <c r="AH704" s="24" t="s">
        <v>262</v>
      </c>
      <c r="BW704" s="49"/>
      <c r="CA704" s="12" t="e">
        <f t="shared" si="49"/>
        <v>#N/A</v>
      </c>
      <c r="CB704" s="12" t="e">
        <f t="shared" si="46"/>
        <v>#N/A</v>
      </c>
      <c r="CC704" s="69" t="s">
        <v>1522</v>
      </c>
      <c r="CD704" s="12">
        <v>14613.4</v>
      </c>
    </row>
    <row r="705" spans="1:82" ht="61.5" x14ac:dyDescent="0.85">
      <c r="A705" s="12">
        <v>1</v>
      </c>
      <c r="B705" s="45">
        <f>SUBTOTAL(103,$A$558:A705)</f>
        <v>146</v>
      </c>
      <c r="C705" s="15" t="s">
        <v>2222</v>
      </c>
      <c r="D705" s="21">
        <v>5163065.4399999995</v>
      </c>
      <c r="E705" s="21">
        <v>0</v>
      </c>
      <c r="F705" s="21">
        <v>0</v>
      </c>
      <c r="G705" s="21">
        <v>0</v>
      </c>
      <c r="H705" s="21">
        <v>0</v>
      </c>
      <c r="I705" s="21">
        <v>0</v>
      </c>
      <c r="J705" s="21">
        <v>0</v>
      </c>
      <c r="K705" s="23">
        <v>0</v>
      </c>
      <c r="L705" s="21">
        <v>0</v>
      </c>
      <c r="M705" s="21">
        <v>679.6</v>
      </c>
      <c r="N705" s="21">
        <v>5012688</v>
      </c>
      <c r="O705" s="21">
        <v>0</v>
      </c>
      <c r="P705" s="21">
        <v>0</v>
      </c>
      <c r="Q705" s="21">
        <v>0</v>
      </c>
      <c r="R705" s="21">
        <v>0</v>
      </c>
      <c r="S705" s="21">
        <v>0</v>
      </c>
      <c r="T705" s="21">
        <v>0</v>
      </c>
      <c r="U705" s="21">
        <v>0</v>
      </c>
      <c r="V705" s="21">
        <v>0</v>
      </c>
      <c r="W705" s="21">
        <v>0</v>
      </c>
      <c r="X705" s="21">
        <v>0</v>
      </c>
      <c r="Y705" s="21">
        <v>0</v>
      </c>
      <c r="Z705" s="21">
        <v>0</v>
      </c>
      <c r="AA705" s="21">
        <v>0</v>
      </c>
      <c r="AB705" s="21">
        <v>0</v>
      </c>
      <c r="AC705" s="29">
        <v>66543.429999999993</v>
      </c>
      <c r="AD705" s="21">
        <v>83834.009999999995</v>
      </c>
      <c r="AE705" s="21">
        <v>0</v>
      </c>
      <c r="AF705" s="24">
        <v>2021</v>
      </c>
      <c r="AG705" s="24">
        <v>2021</v>
      </c>
      <c r="AH705" s="25">
        <v>2021</v>
      </c>
      <c r="BW705" s="49"/>
      <c r="CA705" s="12" t="e">
        <f t="shared" si="49"/>
        <v>#N/A</v>
      </c>
      <c r="CB705" s="12">
        <f t="shared" si="46"/>
        <v>66543.429999999993</v>
      </c>
      <c r="CC705" s="12" t="s">
        <v>178</v>
      </c>
      <c r="CD705" s="12">
        <v>30344.240000000002</v>
      </c>
    </row>
    <row r="706" spans="1:82" ht="61.5" x14ac:dyDescent="0.85">
      <c r="A706" s="12">
        <v>1</v>
      </c>
      <c r="B706" s="45">
        <f>SUBTOTAL(103,$A$558:A706)</f>
        <v>147</v>
      </c>
      <c r="C706" s="15" t="s">
        <v>2221</v>
      </c>
      <c r="D706" s="21">
        <v>6139793.3400000008</v>
      </c>
      <c r="E706" s="21">
        <v>0</v>
      </c>
      <c r="F706" s="21">
        <v>0</v>
      </c>
      <c r="G706" s="21">
        <v>0</v>
      </c>
      <c r="H706" s="21">
        <v>0</v>
      </c>
      <c r="I706" s="21">
        <v>0</v>
      </c>
      <c r="J706" s="21">
        <v>0</v>
      </c>
      <c r="K706" s="23">
        <v>0</v>
      </c>
      <c r="L706" s="21">
        <v>0</v>
      </c>
      <c r="M706" s="21">
        <v>752</v>
      </c>
      <c r="N706" s="29">
        <v>5973652</v>
      </c>
      <c r="O706" s="21">
        <v>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  <c r="V706" s="21">
        <v>0</v>
      </c>
      <c r="W706" s="21">
        <v>0</v>
      </c>
      <c r="X706" s="21">
        <v>0</v>
      </c>
      <c r="Y706" s="21">
        <v>0</v>
      </c>
      <c r="Z706" s="21">
        <v>0</v>
      </c>
      <c r="AA706" s="21">
        <v>0</v>
      </c>
      <c r="AB706" s="21">
        <v>0</v>
      </c>
      <c r="AC706" s="29">
        <v>79300.23</v>
      </c>
      <c r="AD706" s="21">
        <v>86841.11</v>
      </c>
      <c r="AE706" s="21">
        <v>0</v>
      </c>
      <c r="AF706" s="24">
        <v>2021</v>
      </c>
      <c r="AG706" s="24">
        <v>2021</v>
      </c>
      <c r="AH706" s="25">
        <v>2021</v>
      </c>
      <c r="BW706" s="49"/>
      <c r="CA706" s="12" t="e">
        <f t="shared" si="49"/>
        <v>#N/A</v>
      </c>
      <c r="CB706" s="12">
        <f t="shared" si="46"/>
        <v>79300.23</v>
      </c>
      <c r="CC706" s="12" t="s">
        <v>1521</v>
      </c>
      <c r="CD706" s="12">
        <v>23416.48</v>
      </c>
    </row>
    <row r="707" spans="1:82" ht="61.5" x14ac:dyDescent="0.85">
      <c r="A707" s="12">
        <v>1</v>
      </c>
      <c r="B707" s="45">
        <f>SUBTOTAL(103,$A$558:A707)</f>
        <v>148</v>
      </c>
      <c r="C707" s="15" t="s">
        <v>2240</v>
      </c>
      <c r="D707" s="21">
        <v>2008023.04</v>
      </c>
      <c r="E707" s="21">
        <v>0</v>
      </c>
      <c r="F707" s="21">
        <v>0</v>
      </c>
      <c r="G707" s="21">
        <v>0</v>
      </c>
      <c r="H707" s="21">
        <v>0</v>
      </c>
      <c r="I707" s="21">
        <v>0</v>
      </c>
      <c r="J707" s="21">
        <v>0</v>
      </c>
      <c r="K707" s="265">
        <v>1</v>
      </c>
      <c r="L707" s="104">
        <v>1890630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0</v>
      </c>
      <c r="U707" s="21">
        <v>0</v>
      </c>
      <c r="V707" s="21">
        <v>0</v>
      </c>
      <c r="W707" s="21">
        <v>0</v>
      </c>
      <c r="X707" s="21">
        <v>0</v>
      </c>
      <c r="Y707" s="21">
        <v>0</v>
      </c>
      <c r="Z707" s="21">
        <v>0</v>
      </c>
      <c r="AA707" s="21">
        <v>0</v>
      </c>
      <c r="AB707" s="21">
        <v>0</v>
      </c>
      <c r="AC707" s="104">
        <v>13754.33</v>
      </c>
      <c r="AD707" s="29">
        <v>103638.71</v>
      </c>
      <c r="AE707" s="21">
        <v>0</v>
      </c>
      <c r="AF707" s="24">
        <v>2021</v>
      </c>
      <c r="AG707" s="24">
        <v>2021</v>
      </c>
      <c r="AH707" s="24">
        <v>2021</v>
      </c>
      <c r="BW707" s="49"/>
      <c r="CA707" s="12" t="e">
        <f t="shared" si="49"/>
        <v>#N/A</v>
      </c>
      <c r="CB707" s="12" t="e">
        <f t="shared" si="46"/>
        <v>#N/A</v>
      </c>
      <c r="CC707" s="12" t="s">
        <v>170</v>
      </c>
      <c r="CD707" s="12">
        <v>64983.040000000001</v>
      </c>
    </row>
    <row r="708" spans="1:82" ht="61.5" x14ac:dyDescent="0.85">
      <c r="A708" s="12">
        <v>1</v>
      </c>
      <c r="B708" s="45">
        <f>SUBTOTAL(103,$A$558:A708)</f>
        <v>149</v>
      </c>
      <c r="C708" s="15" t="s">
        <v>2241</v>
      </c>
      <c r="D708" s="21">
        <v>11734187.810000001</v>
      </c>
      <c r="E708" s="21">
        <v>0</v>
      </c>
      <c r="F708" s="21">
        <v>0</v>
      </c>
      <c r="G708" s="21">
        <v>0</v>
      </c>
      <c r="H708" s="21">
        <v>0</v>
      </c>
      <c r="I708" s="21">
        <v>0</v>
      </c>
      <c r="J708" s="21">
        <v>0</v>
      </c>
      <c r="K708" s="265">
        <v>6</v>
      </c>
      <c r="L708" s="104">
        <v>11446329.600000001</v>
      </c>
      <c r="M708" s="21">
        <v>0</v>
      </c>
      <c r="N708" s="21">
        <v>0</v>
      </c>
      <c r="O708" s="21">
        <v>0</v>
      </c>
      <c r="P708" s="21">
        <v>0</v>
      </c>
      <c r="Q708" s="21">
        <v>0</v>
      </c>
      <c r="R708" s="21">
        <v>0</v>
      </c>
      <c r="S708" s="21">
        <v>0</v>
      </c>
      <c r="T708" s="21">
        <v>0</v>
      </c>
      <c r="U708" s="21">
        <v>0</v>
      </c>
      <c r="V708" s="21">
        <v>0</v>
      </c>
      <c r="W708" s="21">
        <v>0</v>
      </c>
      <c r="X708" s="21">
        <v>0</v>
      </c>
      <c r="Y708" s="21">
        <v>0</v>
      </c>
      <c r="Z708" s="21">
        <v>0</v>
      </c>
      <c r="AA708" s="21">
        <v>0</v>
      </c>
      <c r="AB708" s="21">
        <v>0</v>
      </c>
      <c r="AC708" s="21">
        <v>171694.94</v>
      </c>
      <c r="AD708" s="29">
        <v>116163.27</v>
      </c>
      <c r="AE708" s="21">
        <v>0</v>
      </c>
      <c r="AF708" s="24">
        <v>2021</v>
      </c>
      <c r="AG708" s="24">
        <v>2021</v>
      </c>
      <c r="AH708" s="24">
        <v>2021</v>
      </c>
      <c r="BW708" s="49"/>
      <c r="CA708" s="12" t="e">
        <f t="shared" si="49"/>
        <v>#N/A</v>
      </c>
      <c r="CB708" s="12" t="e">
        <f t="shared" si="46"/>
        <v>#N/A</v>
      </c>
      <c r="CC708" s="12" t="s">
        <v>164</v>
      </c>
      <c r="CD708" s="12">
        <v>16035.74</v>
      </c>
    </row>
    <row r="709" spans="1:82" ht="61.5" x14ac:dyDescent="0.85">
      <c r="A709" s="12">
        <v>1</v>
      </c>
      <c r="B709" s="45">
        <f>SUBTOTAL(103,$A$558:A709)</f>
        <v>150</v>
      </c>
      <c r="C709" s="15" t="s">
        <v>781</v>
      </c>
      <c r="D709" s="21">
        <v>90029.61</v>
      </c>
      <c r="E709" s="21">
        <v>0</v>
      </c>
      <c r="F709" s="21">
        <v>0</v>
      </c>
      <c r="G709" s="21">
        <v>0</v>
      </c>
      <c r="H709" s="21">
        <v>0</v>
      </c>
      <c r="I709" s="21">
        <v>0</v>
      </c>
      <c r="J709" s="21">
        <v>0</v>
      </c>
      <c r="K709" s="53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0</v>
      </c>
      <c r="U709" s="21">
        <v>0</v>
      </c>
      <c r="V709" s="21">
        <v>0</v>
      </c>
      <c r="W709" s="21">
        <v>0</v>
      </c>
      <c r="X709" s="21">
        <v>0</v>
      </c>
      <c r="Y709" s="21">
        <v>0</v>
      </c>
      <c r="Z709" s="21">
        <v>0</v>
      </c>
      <c r="AA709" s="21">
        <v>0</v>
      </c>
      <c r="AB709" s="21">
        <v>0</v>
      </c>
      <c r="AC709" s="21">
        <v>0</v>
      </c>
      <c r="AD709" s="29">
        <v>90029.61</v>
      </c>
      <c r="AE709" s="21">
        <v>0</v>
      </c>
      <c r="AF709" s="24">
        <v>2021</v>
      </c>
      <c r="AG709" s="24" t="s">
        <v>262</v>
      </c>
      <c r="AH709" s="24" t="s">
        <v>262</v>
      </c>
      <c r="BW709" s="49"/>
      <c r="CA709" s="12" t="e">
        <f t="shared" si="49"/>
        <v>#N/A</v>
      </c>
      <c r="CB709" s="12" t="e">
        <f t="shared" si="46"/>
        <v>#N/A</v>
      </c>
      <c r="CC709" s="12" t="s">
        <v>1622</v>
      </c>
      <c r="CD709" s="12">
        <v>29492.97</v>
      </c>
    </row>
    <row r="710" spans="1:82" ht="61.5" x14ac:dyDescent="0.85">
      <c r="A710" s="12">
        <v>1</v>
      </c>
      <c r="B710" s="45">
        <f>SUBTOTAL(103,$A$558:A710)</f>
        <v>151</v>
      </c>
      <c r="C710" s="15" t="s">
        <v>417</v>
      </c>
      <c r="D710" s="21">
        <v>91994.559999999998</v>
      </c>
      <c r="E710" s="21">
        <v>0</v>
      </c>
      <c r="F710" s="21">
        <v>0</v>
      </c>
      <c r="G710" s="21">
        <v>0</v>
      </c>
      <c r="H710" s="21">
        <v>0</v>
      </c>
      <c r="I710" s="21">
        <v>0</v>
      </c>
      <c r="J710" s="21">
        <v>0</v>
      </c>
      <c r="K710" s="53">
        <v>0</v>
      </c>
      <c r="L710" s="21">
        <v>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21">
        <v>0</v>
      </c>
      <c r="W710" s="21">
        <v>0</v>
      </c>
      <c r="X710" s="21">
        <v>0</v>
      </c>
      <c r="Y710" s="21">
        <v>0</v>
      </c>
      <c r="Z710" s="21">
        <v>0</v>
      </c>
      <c r="AA710" s="21">
        <v>0</v>
      </c>
      <c r="AB710" s="21">
        <v>0</v>
      </c>
      <c r="AC710" s="21">
        <v>0</v>
      </c>
      <c r="AD710" s="29">
        <v>91994.559999999998</v>
      </c>
      <c r="AE710" s="21">
        <v>0</v>
      </c>
      <c r="AF710" s="24">
        <v>2021</v>
      </c>
      <c r="AG710" s="24" t="s">
        <v>262</v>
      </c>
      <c r="AH710" s="24" t="s">
        <v>262</v>
      </c>
      <c r="BW710" s="49"/>
      <c r="CA710" s="12" t="e">
        <f t="shared" si="49"/>
        <v>#N/A</v>
      </c>
      <c r="CB710" s="12" t="e">
        <f t="shared" ref="CB710:CB773" si="50">VLOOKUP(C710,CC:CD,2,FALSE)</f>
        <v>#N/A</v>
      </c>
      <c r="CC710" s="12" t="s">
        <v>78</v>
      </c>
      <c r="CD710" s="12">
        <v>16573.41</v>
      </c>
    </row>
    <row r="711" spans="1:82" ht="61.5" x14ac:dyDescent="0.85">
      <c r="A711" s="12">
        <v>1</v>
      </c>
      <c r="B711" s="45">
        <f>SUBTOTAL(103,$A$558:A711)</f>
        <v>152</v>
      </c>
      <c r="C711" s="15" t="s">
        <v>2569</v>
      </c>
      <c r="D711" s="21">
        <v>1853057.2000000002</v>
      </c>
      <c r="E711" s="21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53">
        <v>1</v>
      </c>
      <c r="L711" s="21">
        <v>1751182.8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  <c r="V711" s="21">
        <v>0</v>
      </c>
      <c r="W711" s="21">
        <v>0</v>
      </c>
      <c r="X711" s="21">
        <v>0</v>
      </c>
      <c r="Y711" s="21">
        <v>0</v>
      </c>
      <c r="Z711" s="21">
        <v>0</v>
      </c>
      <c r="AA711" s="21">
        <v>0</v>
      </c>
      <c r="AB711" s="21">
        <v>0</v>
      </c>
      <c r="AC711" s="21">
        <v>12739.85</v>
      </c>
      <c r="AD711" s="29">
        <v>89134.55</v>
      </c>
      <c r="AE711" s="21">
        <v>0</v>
      </c>
      <c r="AF711" s="24">
        <v>2021</v>
      </c>
      <c r="AG711" s="24">
        <v>2021</v>
      </c>
      <c r="AH711" s="24">
        <v>2021</v>
      </c>
      <c r="BW711" s="49"/>
      <c r="CA711" s="12" t="e">
        <f t="shared" si="49"/>
        <v>#N/A</v>
      </c>
      <c r="CB711" s="12" t="e">
        <f t="shared" si="50"/>
        <v>#N/A</v>
      </c>
      <c r="CC711" s="12" t="s">
        <v>79</v>
      </c>
      <c r="CD711" s="12">
        <v>25318.32</v>
      </c>
    </row>
    <row r="712" spans="1:82" ht="61.5" x14ac:dyDescent="0.85">
      <c r="A712" s="12">
        <v>1</v>
      </c>
      <c r="B712" s="45">
        <f>SUBTOTAL(103,$A$558:A712)</f>
        <v>153</v>
      </c>
      <c r="C712" s="15" t="s">
        <v>2570</v>
      </c>
      <c r="D712" s="21">
        <v>3619242.2199999997</v>
      </c>
      <c r="E712" s="21">
        <v>0</v>
      </c>
      <c r="F712" s="21">
        <v>0</v>
      </c>
      <c r="G712" s="21">
        <v>0</v>
      </c>
      <c r="H712" s="21">
        <v>0</v>
      </c>
      <c r="I712" s="21">
        <v>0</v>
      </c>
      <c r="J712" s="21">
        <v>0</v>
      </c>
      <c r="K712" s="53">
        <v>2</v>
      </c>
      <c r="L712" s="21">
        <v>3495952.8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0</v>
      </c>
      <c r="T712" s="21">
        <v>0</v>
      </c>
      <c r="U712" s="21">
        <v>0</v>
      </c>
      <c r="V712" s="21">
        <v>0</v>
      </c>
      <c r="W712" s="21">
        <v>0</v>
      </c>
      <c r="X712" s="21">
        <v>0</v>
      </c>
      <c r="Y712" s="21">
        <v>0</v>
      </c>
      <c r="Z712" s="21">
        <v>0</v>
      </c>
      <c r="AA712" s="21">
        <v>0</v>
      </c>
      <c r="AB712" s="21">
        <v>0</v>
      </c>
      <c r="AC712" s="21">
        <v>25433.06</v>
      </c>
      <c r="AD712" s="29">
        <v>97856.36</v>
      </c>
      <c r="AE712" s="21">
        <v>0</v>
      </c>
      <c r="AF712" s="24">
        <v>2021</v>
      </c>
      <c r="AG712" s="24">
        <v>2021</v>
      </c>
      <c r="AH712" s="24">
        <v>2021</v>
      </c>
      <c r="BW712" s="49"/>
      <c r="CA712" s="12" t="e">
        <f t="shared" si="49"/>
        <v>#N/A</v>
      </c>
      <c r="CB712" s="12" t="e">
        <f t="shared" si="50"/>
        <v>#N/A</v>
      </c>
      <c r="CC712" s="12" t="s">
        <v>1621</v>
      </c>
      <c r="CD712" s="12">
        <v>59241.51</v>
      </c>
    </row>
    <row r="713" spans="1:82" ht="61.5" x14ac:dyDescent="0.85">
      <c r="A713" s="12">
        <v>1</v>
      </c>
      <c r="B713" s="45">
        <f>SUBTOTAL(103,$A$558:A713)</f>
        <v>154</v>
      </c>
      <c r="C713" s="15" t="s">
        <v>2571</v>
      </c>
      <c r="D713" s="21">
        <v>5369834.1800000006</v>
      </c>
      <c r="E713" s="21">
        <v>0</v>
      </c>
      <c r="F713" s="21">
        <v>0</v>
      </c>
      <c r="G713" s="21">
        <v>0</v>
      </c>
      <c r="H713" s="21">
        <v>0</v>
      </c>
      <c r="I713" s="21">
        <v>0</v>
      </c>
      <c r="J713" s="21">
        <v>0</v>
      </c>
      <c r="K713" s="53">
        <v>3</v>
      </c>
      <c r="L713" s="21">
        <v>5233950</v>
      </c>
      <c r="M713" s="21">
        <v>0</v>
      </c>
      <c r="N713" s="21">
        <v>0</v>
      </c>
      <c r="O713" s="21">
        <v>0</v>
      </c>
      <c r="P713" s="21">
        <v>0</v>
      </c>
      <c r="Q713" s="21">
        <v>0</v>
      </c>
      <c r="R713" s="21">
        <v>0</v>
      </c>
      <c r="S713" s="21">
        <v>0</v>
      </c>
      <c r="T713" s="21">
        <v>0</v>
      </c>
      <c r="U713" s="21">
        <v>0</v>
      </c>
      <c r="V713" s="21">
        <v>0</v>
      </c>
      <c r="W713" s="21">
        <v>0</v>
      </c>
      <c r="X713" s="21">
        <v>0</v>
      </c>
      <c r="Y713" s="21">
        <v>0</v>
      </c>
      <c r="Z713" s="21">
        <v>0</v>
      </c>
      <c r="AA713" s="21">
        <v>0</v>
      </c>
      <c r="AB713" s="21">
        <v>0</v>
      </c>
      <c r="AC713" s="21">
        <v>38076.99</v>
      </c>
      <c r="AD713" s="29">
        <v>97807.19</v>
      </c>
      <c r="AE713" s="21">
        <v>0</v>
      </c>
      <c r="AF713" s="24">
        <v>2021</v>
      </c>
      <c r="AG713" s="24">
        <v>2021</v>
      </c>
      <c r="AH713" s="24">
        <v>2021</v>
      </c>
      <c r="BW713" s="49"/>
      <c r="CA713" s="12" t="e">
        <f t="shared" si="49"/>
        <v>#N/A</v>
      </c>
      <c r="CB713" s="12" t="e">
        <f t="shared" si="50"/>
        <v>#N/A</v>
      </c>
      <c r="CC713" s="12" t="s">
        <v>75</v>
      </c>
      <c r="CD713" s="12">
        <v>24448.83</v>
      </c>
    </row>
    <row r="714" spans="1:82" ht="61.5" x14ac:dyDescent="0.85">
      <c r="A714" s="12">
        <v>1</v>
      </c>
      <c r="B714" s="45">
        <f>SUBTOTAL(103,$A$558:A714)</f>
        <v>155</v>
      </c>
      <c r="C714" s="15" t="s">
        <v>197</v>
      </c>
      <c r="D714" s="21">
        <v>4651191.3999999994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0</v>
      </c>
      <c r="K714" s="52">
        <v>0</v>
      </c>
      <c r="L714" s="21">
        <v>0</v>
      </c>
      <c r="M714" s="21">
        <v>747.59</v>
      </c>
      <c r="N714" s="21">
        <v>4543203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  <c r="V714" s="21">
        <v>0</v>
      </c>
      <c r="W714" s="21">
        <v>0</v>
      </c>
      <c r="X714" s="21">
        <v>0</v>
      </c>
      <c r="Y714" s="21">
        <v>0</v>
      </c>
      <c r="Z714" s="21">
        <v>0</v>
      </c>
      <c r="AA714" s="21">
        <v>0</v>
      </c>
      <c r="AB714" s="21">
        <v>0</v>
      </c>
      <c r="AC714" s="29">
        <v>60311.02</v>
      </c>
      <c r="AD714" s="29">
        <v>47677.38</v>
      </c>
      <c r="AE714" s="21">
        <v>0</v>
      </c>
      <c r="AF714" s="24">
        <v>2021</v>
      </c>
      <c r="AG714" s="24">
        <v>2021</v>
      </c>
      <c r="AH714" s="24">
        <v>2021</v>
      </c>
      <c r="AT714" s="12" t="e">
        <f t="shared" ref="AT714:AT722" si="51">VLOOKUP(C714,AW:AX,2,FALSE)</f>
        <v>#N/A</v>
      </c>
      <c r="BV714" s="266"/>
      <c r="BW714" s="49"/>
      <c r="CA714" s="12" t="e">
        <f t="shared" si="49"/>
        <v>#N/A</v>
      </c>
      <c r="CB714" s="12">
        <f t="shared" si="50"/>
        <v>60311.02</v>
      </c>
      <c r="CC714" s="12" t="s">
        <v>2194</v>
      </c>
      <c r="CD714" s="12">
        <v>27281.43</v>
      </c>
    </row>
    <row r="715" spans="1:82" ht="61.5" x14ac:dyDescent="0.85">
      <c r="A715" s="12">
        <v>1</v>
      </c>
      <c r="B715" s="45">
        <f>SUBTOTAL(103,$A$558:A715)</f>
        <v>156</v>
      </c>
      <c r="C715" s="15" t="s">
        <v>1641</v>
      </c>
      <c r="D715" s="21">
        <v>106040.56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52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21">
        <v>0</v>
      </c>
      <c r="R715" s="21">
        <v>0</v>
      </c>
      <c r="S715" s="21">
        <v>0</v>
      </c>
      <c r="T715" s="21">
        <v>0</v>
      </c>
      <c r="U715" s="21">
        <v>0</v>
      </c>
      <c r="V715" s="21">
        <v>0</v>
      </c>
      <c r="W715" s="21">
        <v>0</v>
      </c>
      <c r="X715" s="21">
        <v>0</v>
      </c>
      <c r="Y715" s="21">
        <v>0</v>
      </c>
      <c r="Z715" s="21">
        <v>0</v>
      </c>
      <c r="AA715" s="21">
        <v>0</v>
      </c>
      <c r="AB715" s="21">
        <v>0</v>
      </c>
      <c r="AC715" s="21">
        <v>0</v>
      </c>
      <c r="AD715" s="21">
        <v>106040.56</v>
      </c>
      <c r="AE715" s="21">
        <v>0</v>
      </c>
      <c r="AF715" s="24">
        <v>2021</v>
      </c>
      <c r="AG715" s="24" t="s">
        <v>262</v>
      </c>
      <c r="AH715" s="24" t="s">
        <v>262</v>
      </c>
      <c r="AT715" s="12" t="e">
        <f t="shared" si="51"/>
        <v>#N/A</v>
      </c>
      <c r="BW715" s="49"/>
      <c r="CB715" s="12" t="e">
        <f t="shared" si="50"/>
        <v>#N/A</v>
      </c>
      <c r="CC715" s="12" t="s">
        <v>80</v>
      </c>
      <c r="CD715" s="12">
        <v>12348.55</v>
      </c>
    </row>
    <row r="716" spans="1:82" ht="61.5" x14ac:dyDescent="0.85">
      <c r="A716" s="12">
        <v>1</v>
      </c>
      <c r="B716" s="45">
        <f>SUBTOTAL(103,$A$558:A716)</f>
        <v>157</v>
      </c>
      <c r="C716" s="15" t="s">
        <v>199</v>
      </c>
      <c r="D716" s="21">
        <v>3291829.8200000003</v>
      </c>
      <c r="E716" s="21">
        <v>0</v>
      </c>
      <c r="F716" s="21">
        <v>0</v>
      </c>
      <c r="G716" s="21">
        <v>0</v>
      </c>
      <c r="H716" s="21">
        <v>0</v>
      </c>
      <c r="I716" s="21">
        <v>0</v>
      </c>
      <c r="J716" s="21">
        <v>0</v>
      </c>
      <c r="K716" s="52">
        <v>0</v>
      </c>
      <c r="L716" s="21">
        <v>0</v>
      </c>
      <c r="M716" s="21">
        <v>761.1</v>
      </c>
      <c r="N716" s="21">
        <v>3128774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  <c r="V716" s="21">
        <v>0</v>
      </c>
      <c r="W716" s="21">
        <v>0</v>
      </c>
      <c r="X716" s="21">
        <v>0</v>
      </c>
      <c r="Y716" s="21">
        <v>0</v>
      </c>
      <c r="Z716" s="21">
        <v>0</v>
      </c>
      <c r="AA716" s="21">
        <v>0</v>
      </c>
      <c r="AB716" s="21">
        <v>0</v>
      </c>
      <c r="AC716" s="21">
        <v>33143.1</v>
      </c>
      <c r="AD716" s="29">
        <v>129912.72</v>
      </c>
      <c r="AE716" s="21">
        <v>0</v>
      </c>
      <c r="AF716" s="24">
        <v>2021</v>
      </c>
      <c r="AG716" s="24">
        <v>2021</v>
      </c>
      <c r="AH716" s="24">
        <v>2021</v>
      </c>
      <c r="AT716" s="12" t="e">
        <f t="shared" si="51"/>
        <v>#N/A</v>
      </c>
      <c r="BW716" s="49"/>
      <c r="CB716" s="12" t="e">
        <f t="shared" si="50"/>
        <v>#N/A</v>
      </c>
      <c r="CC716" s="12" t="s">
        <v>81</v>
      </c>
      <c r="CD716" s="12">
        <v>8373.83</v>
      </c>
    </row>
    <row r="717" spans="1:82" ht="61.5" x14ac:dyDescent="0.85">
      <c r="B717" s="15" t="s">
        <v>727</v>
      </c>
      <c r="C717" s="15"/>
      <c r="D717" s="258">
        <v>286019553.20489997</v>
      </c>
      <c r="E717" s="21">
        <v>0</v>
      </c>
      <c r="F717" s="21">
        <v>0</v>
      </c>
      <c r="G717" s="21">
        <v>3100093.77</v>
      </c>
      <c r="H717" s="21">
        <v>0</v>
      </c>
      <c r="I717" s="21">
        <v>434298.01</v>
      </c>
      <c r="J717" s="21">
        <v>0</v>
      </c>
      <c r="K717" s="23">
        <v>143</v>
      </c>
      <c r="L717" s="21">
        <v>255991893.87999997</v>
      </c>
      <c r="M717" s="21">
        <v>1879.77</v>
      </c>
      <c r="N717" s="21">
        <v>8671166.4499999993</v>
      </c>
      <c r="O717" s="21">
        <v>0</v>
      </c>
      <c r="P717" s="21">
        <v>0</v>
      </c>
      <c r="Q717" s="21">
        <v>2037.21</v>
      </c>
      <c r="R717" s="21">
        <v>10182045</v>
      </c>
      <c r="S717" s="21">
        <v>0</v>
      </c>
      <c r="T717" s="21">
        <v>0</v>
      </c>
      <c r="U717" s="21">
        <v>0</v>
      </c>
      <c r="V717" s="21">
        <v>0</v>
      </c>
      <c r="W717" s="21">
        <v>0</v>
      </c>
      <c r="X717" s="21">
        <v>0</v>
      </c>
      <c r="Y717" s="21">
        <v>0</v>
      </c>
      <c r="Z717" s="21">
        <v>0</v>
      </c>
      <c r="AA717" s="21">
        <v>0</v>
      </c>
      <c r="AB717" s="21">
        <v>0</v>
      </c>
      <c r="AC717" s="21">
        <v>2270135.69</v>
      </c>
      <c r="AD717" s="21">
        <v>5369920.4000000004</v>
      </c>
      <c r="AE717" s="21">
        <v>0</v>
      </c>
      <c r="AF717" s="50" t="s">
        <v>718</v>
      </c>
      <c r="AG717" s="50" t="s">
        <v>718</v>
      </c>
      <c r="AH717" s="64" t="s">
        <v>718</v>
      </c>
      <c r="AT717" s="12" t="e">
        <f t="shared" si="51"/>
        <v>#N/A</v>
      </c>
      <c r="BV717" s="69" t="b">
        <f>D717=(E717+F717+G717+H717+I717+L717+N717+P717+R717+T717+U717+V717+AA717+AB717+AC717+AD717+AE717)</f>
        <v>0</v>
      </c>
      <c r="BW717" s="49">
        <v>43029746.93</v>
      </c>
      <c r="CA717" s="12" t="e">
        <f>VLOOKUP(C717,CB:CC,2,FALSE)</f>
        <v>#N/A</v>
      </c>
      <c r="CB717" s="12" t="e">
        <f t="shared" si="50"/>
        <v>#N/A</v>
      </c>
      <c r="CC717" s="12" t="s">
        <v>82</v>
      </c>
      <c r="CD717" s="12">
        <v>35455.629999999997</v>
      </c>
    </row>
    <row r="718" spans="1:82" ht="61.5" x14ac:dyDescent="0.85">
      <c r="A718" s="12">
        <v>1</v>
      </c>
      <c r="B718" s="45">
        <f>SUBTOTAL(103,$A$558:A718)</f>
        <v>158</v>
      </c>
      <c r="C718" s="15" t="s">
        <v>740</v>
      </c>
      <c r="D718" s="21">
        <v>96616</v>
      </c>
      <c r="E718" s="21">
        <v>0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3">
        <v>0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0</v>
      </c>
      <c r="T718" s="21">
        <v>0</v>
      </c>
      <c r="U718" s="21">
        <v>0</v>
      </c>
      <c r="V718" s="21">
        <v>0</v>
      </c>
      <c r="W718" s="21">
        <v>0</v>
      </c>
      <c r="X718" s="21">
        <v>0</v>
      </c>
      <c r="Y718" s="21">
        <v>0</v>
      </c>
      <c r="Z718" s="21">
        <v>0</v>
      </c>
      <c r="AA718" s="21">
        <v>0</v>
      </c>
      <c r="AB718" s="21">
        <v>0</v>
      </c>
      <c r="AC718" s="21">
        <v>0</v>
      </c>
      <c r="AD718" s="21">
        <v>96616</v>
      </c>
      <c r="AE718" s="21">
        <v>0</v>
      </c>
      <c r="AF718" s="24">
        <v>2021</v>
      </c>
      <c r="AG718" s="25" t="s">
        <v>262</v>
      </c>
      <c r="AH718" s="25" t="s">
        <v>262</v>
      </c>
      <c r="AT718" s="12" t="e">
        <f t="shared" si="51"/>
        <v>#N/A</v>
      </c>
      <c r="BW718" s="49"/>
      <c r="CA718" s="12" t="e">
        <f>VLOOKUP(C718,CB:CC,2,FALSE)</f>
        <v>#N/A</v>
      </c>
      <c r="CB718" s="12" t="e">
        <f t="shared" si="50"/>
        <v>#N/A</v>
      </c>
      <c r="CC718" s="12" t="s">
        <v>1192</v>
      </c>
      <c r="CD718" s="12">
        <v>26252.89</v>
      </c>
    </row>
    <row r="719" spans="1:82" ht="61.5" x14ac:dyDescent="0.85">
      <c r="A719" s="12">
        <v>1</v>
      </c>
      <c r="B719" s="45">
        <f>SUBTOTAL(103,$A$558:A719)</f>
        <v>159</v>
      </c>
      <c r="C719" s="15" t="s">
        <v>742</v>
      </c>
      <c r="D719" s="21">
        <v>6290060.6799999997</v>
      </c>
      <c r="E719" s="21">
        <v>0</v>
      </c>
      <c r="F719" s="21">
        <v>0</v>
      </c>
      <c r="G719" s="21">
        <v>0</v>
      </c>
      <c r="H719" s="21">
        <v>0</v>
      </c>
      <c r="I719" s="21">
        <v>0</v>
      </c>
      <c r="J719" s="21">
        <v>0</v>
      </c>
      <c r="K719" s="53">
        <v>4</v>
      </c>
      <c r="L719" s="21">
        <v>6290060.6799999997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  <c r="V719" s="21">
        <v>0</v>
      </c>
      <c r="W719" s="21">
        <v>0</v>
      </c>
      <c r="X719" s="21">
        <v>0</v>
      </c>
      <c r="Y719" s="21">
        <v>0</v>
      </c>
      <c r="Z719" s="21">
        <v>0</v>
      </c>
      <c r="AA719" s="21">
        <v>0</v>
      </c>
      <c r="AB719" s="21">
        <v>0</v>
      </c>
      <c r="AC719" s="21">
        <v>0</v>
      </c>
      <c r="AD719" s="73">
        <v>0</v>
      </c>
      <c r="AE719" s="21">
        <v>0</v>
      </c>
      <c r="AF719" s="25" t="s">
        <v>262</v>
      </c>
      <c r="AG719" s="24">
        <v>2021</v>
      </c>
      <c r="AH719" s="25" t="s">
        <v>262</v>
      </c>
      <c r="AT719" s="12" t="e">
        <f t="shared" si="51"/>
        <v>#N/A</v>
      </c>
      <c r="BW719" s="49"/>
      <c r="CA719" s="12" t="e">
        <f>VLOOKUP(C719,CB:CC,2,FALSE)</f>
        <v>#N/A</v>
      </c>
      <c r="CB719" s="12" t="e">
        <f t="shared" si="50"/>
        <v>#N/A</v>
      </c>
      <c r="CC719" s="12" t="s">
        <v>111</v>
      </c>
      <c r="CD719" s="12">
        <v>37623.25</v>
      </c>
    </row>
    <row r="720" spans="1:82" ht="61.5" x14ac:dyDescent="0.85">
      <c r="A720" s="12">
        <v>1</v>
      </c>
      <c r="B720" s="45">
        <f>SUBTOTAL(103,$A$558:A720)</f>
        <v>160</v>
      </c>
      <c r="C720" s="15" t="s">
        <v>752</v>
      </c>
      <c r="D720" s="21">
        <v>7808742.25</v>
      </c>
      <c r="E720" s="21">
        <v>0</v>
      </c>
      <c r="F720" s="21">
        <v>0</v>
      </c>
      <c r="G720" s="21">
        <v>0</v>
      </c>
      <c r="H720" s="21">
        <v>0</v>
      </c>
      <c r="I720" s="21">
        <v>0</v>
      </c>
      <c r="J720" s="21">
        <v>0</v>
      </c>
      <c r="K720" s="265">
        <v>4</v>
      </c>
      <c r="L720" s="104">
        <v>7623859.2000000002</v>
      </c>
      <c r="M720" s="21">
        <v>0</v>
      </c>
      <c r="N720" s="21">
        <v>0</v>
      </c>
      <c r="O720" s="21">
        <v>0</v>
      </c>
      <c r="P720" s="21">
        <v>0</v>
      </c>
      <c r="Q720" s="21">
        <v>0</v>
      </c>
      <c r="R720" s="21">
        <v>0</v>
      </c>
      <c r="S720" s="21">
        <v>0</v>
      </c>
      <c r="T720" s="21">
        <v>0</v>
      </c>
      <c r="U720" s="21">
        <v>0</v>
      </c>
      <c r="V720" s="21">
        <v>0</v>
      </c>
      <c r="W720" s="21">
        <v>0</v>
      </c>
      <c r="X720" s="21">
        <v>0</v>
      </c>
      <c r="Y720" s="21">
        <v>0</v>
      </c>
      <c r="Z720" s="21">
        <v>0</v>
      </c>
      <c r="AA720" s="21">
        <v>0</v>
      </c>
      <c r="AB720" s="21">
        <v>0</v>
      </c>
      <c r="AC720" s="29">
        <v>55463.58</v>
      </c>
      <c r="AD720" s="29">
        <v>129419.47</v>
      </c>
      <c r="AE720" s="21">
        <v>0</v>
      </c>
      <c r="AF720" s="24">
        <v>2021</v>
      </c>
      <c r="AG720" s="24">
        <v>2021</v>
      </c>
      <c r="AH720" s="24">
        <v>2021</v>
      </c>
      <c r="AT720" s="12" t="e">
        <f t="shared" si="51"/>
        <v>#N/A</v>
      </c>
      <c r="BW720" s="49"/>
      <c r="CB720" s="12" t="e">
        <f t="shared" si="50"/>
        <v>#N/A</v>
      </c>
      <c r="CC720" s="12" t="s">
        <v>110</v>
      </c>
      <c r="CD720" s="12">
        <v>29483.21</v>
      </c>
    </row>
    <row r="721" spans="1:82" ht="61.5" x14ac:dyDescent="0.85">
      <c r="A721" s="12">
        <v>1</v>
      </c>
      <c r="B721" s="45">
        <f>SUBTOTAL(103,$A$558:A721)</f>
        <v>161</v>
      </c>
      <c r="C721" s="15" t="s">
        <v>1039</v>
      </c>
      <c r="D721" s="21">
        <v>88143.9</v>
      </c>
      <c r="E721" s="21">
        <v>0</v>
      </c>
      <c r="F721" s="21">
        <v>0</v>
      </c>
      <c r="G721" s="21">
        <v>0</v>
      </c>
      <c r="H721" s="21">
        <v>0</v>
      </c>
      <c r="I721" s="21">
        <v>0</v>
      </c>
      <c r="J721" s="21">
        <v>0</v>
      </c>
      <c r="K721" s="23">
        <v>0</v>
      </c>
      <c r="L721" s="21">
        <v>0</v>
      </c>
      <c r="M721" s="21">
        <v>0</v>
      </c>
      <c r="N721" s="21">
        <v>0</v>
      </c>
      <c r="O721" s="21">
        <v>0</v>
      </c>
      <c r="P721" s="21">
        <v>0</v>
      </c>
      <c r="Q721" s="21">
        <v>0</v>
      </c>
      <c r="R721" s="21">
        <v>0</v>
      </c>
      <c r="S721" s="21">
        <v>0</v>
      </c>
      <c r="T721" s="21">
        <v>0</v>
      </c>
      <c r="U721" s="21">
        <v>0</v>
      </c>
      <c r="V721" s="21">
        <v>0</v>
      </c>
      <c r="W721" s="21">
        <v>0</v>
      </c>
      <c r="X721" s="21">
        <v>0</v>
      </c>
      <c r="Y721" s="21">
        <v>0</v>
      </c>
      <c r="Z721" s="21">
        <v>0</v>
      </c>
      <c r="AA721" s="21">
        <v>0</v>
      </c>
      <c r="AB721" s="21">
        <v>0</v>
      </c>
      <c r="AC721" s="21">
        <v>0</v>
      </c>
      <c r="AD721" s="21">
        <v>88143.9</v>
      </c>
      <c r="AE721" s="21">
        <v>0</v>
      </c>
      <c r="AF721" s="24">
        <v>2021</v>
      </c>
      <c r="AG721" s="25" t="s">
        <v>262</v>
      </c>
      <c r="AH721" s="25" t="s">
        <v>262</v>
      </c>
      <c r="AT721" s="12" t="e">
        <f t="shared" si="51"/>
        <v>#N/A</v>
      </c>
      <c r="BW721" s="49"/>
      <c r="CA721" s="12" t="e">
        <f t="shared" ref="CA721:CA727" si="52">VLOOKUP(C721,CB:CC,2,FALSE)</f>
        <v>#N/A</v>
      </c>
      <c r="CB721" s="12" t="e">
        <f t="shared" si="50"/>
        <v>#N/A</v>
      </c>
      <c r="CC721" s="12" t="s">
        <v>52</v>
      </c>
      <c r="CD721" s="12">
        <v>48336.66</v>
      </c>
    </row>
    <row r="722" spans="1:82" ht="61.5" x14ac:dyDescent="0.85">
      <c r="A722" s="12">
        <v>1</v>
      </c>
      <c r="B722" s="45">
        <f>SUBTOTAL(103,$A$558:A722)</f>
        <v>162</v>
      </c>
      <c r="C722" s="15" t="s">
        <v>745</v>
      </c>
      <c r="D722" s="21">
        <v>122961.97</v>
      </c>
      <c r="E722" s="21">
        <v>0</v>
      </c>
      <c r="F722" s="21">
        <v>0</v>
      </c>
      <c r="G722" s="21">
        <v>0</v>
      </c>
      <c r="H722" s="21">
        <v>0</v>
      </c>
      <c r="I722" s="21">
        <v>0</v>
      </c>
      <c r="J722" s="21">
        <v>0</v>
      </c>
      <c r="K722" s="23">
        <v>0</v>
      </c>
      <c r="L722" s="21">
        <v>0</v>
      </c>
      <c r="M722" s="21">
        <v>0</v>
      </c>
      <c r="N722" s="21">
        <v>0</v>
      </c>
      <c r="O722" s="21">
        <v>0</v>
      </c>
      <c r="P722" s="21">
        <v>0</v>
      </c>
      <c r="Q722" s="21">
        <v>0</v>
      </c>
      <c r="R722" s="21">
        <v>0</v>
      </c>
      <c r="S722" s="21">
        <v>0</v>
      </c>
      <c r="T722" s="21">
        <v>0</v>
      </c>
      <c r="U722" s="21">
        <v>0</v>
      </c>
      <c r="V722" s="21">
        <v>0</v>
      </c>
      <c r="W722" s="21">
        <v>0</v>
      </c>
      <c r="X722" s="21">
        <v>0</v>
      </c>
      <c r="Y722" s="21">
        <v>0</v>
      </c>
      <c r="Z722" s="21">
        <v>0</v>
      </c>
      <c r="AA722" s="21">
        <v>0</v>
      </c>
      <c r="AB722" s="21">
        <v>0</v>
      </c>
      <c r="AC722" s="21">
        <v>0</v>
      </c>
      <c r="AD722" s="21">
        <v>122961.97</v>
      </c>
      <c r="AE722" s="21">
        <v>0</v>
      </c>
      <c r="AF722" s="24">
        <v>2021</v>
      </c>
      <c r="AG722" s="25" t="s">
        <v>262</v>
      </c>
      <c r="AH722" s="25" t="s">
        <v>262</v>
      </c>
      <c r="AT722" s="12" t="e">
        <f t="shared" si="51"/>
        <v>#N/A</v>
      </c>
      <c r="BW722" s="49"/>
      <c r="CA722" s="12" t="e">
        <f t="shared" si="52"/>
        <v>#N/A</v>
      </c>
      <c r="CB722" s="12" t="e">
        <f t="shared" si="50"/>
        <v>#N/A</v>
      </c>
      <c r="CC722" s="12" t="s">
        <v>56</v>
      </c>
      <c r="CD722" s="12">
        <v>30916.400000000001</v>
      </c>
    </row>
    <row r="723" spans="1:82" ht="61.5" x14ac:dyDescent="0.85">
      <c r="A723" s="12">
        <v>1</v>
      </c>
      <c r="B723" s="45">
        <f>SUBTOTAL(103,$A$558:A723)</f>
        <v>163</v>
      </c>
      <c r="C723" s="15" t="s">
        <v>1550</v>
      </c>
      <c r="D723" s="21">
        <v>2915751.56</v>
      </c>
      <c r="E723" s="21">
        <v>0</v>
      </c>
      <c r="F723" s="21">
        <v>0</v>
      </c>
      <c r="G723" s="21">
        <v>0</v>
      </c>
      <c r="H723" s="21">
        <v>0</v>
      </c>
      <c r="I723" s="21">
        <v>0</v>
      </c>
      <c r="J723" s="21">
        <v>0</v>
      </c>
      <c r="K723" s="23">
        <v>0</v>
      </c>
      <c r="L723" s="21">
        <v>0</v>
      </c>
      <c r="M723" s="21">
        <v>605.77</v>
      </c>
      <c r="N723" s="29">
        <v>2773533</v>
      </c>
      <c r="O723" s="21">
        <v>0</v>
      </c>
      <c r="P723" s="21">
        <v>0</v>
      </c>
      <c r="Q723" s="21">
        <v>0</v>
      </c>
      <c r="R723" s="21">
        <v>0</v>
      </c>
      <c r="S723" s="21">
        <v>0</v>
      </c>
      <c r="T723" s="21">
        <v>0</v>
      </c>
      <c r="U723" s="21">
        <v>0</v>
      </c>
      <c r="V723" s="21">
        <v>0</v>
      </c>
      <c r="W723" s="21">
        <v>0</v>
      </c>
      <c r="X723" s="21">
        <v>0</v>
      </c>
      <c r="Y723" s="21">
        <v>0</v>
      </c>
      <c r="Z723" s="21">
        <v>0</v>
      </c>
      <c r="AA723" s="21">
        <v>0</v>
      </c>
      <c r="AB723" s="21">
        <v>0</v>
      </c>
      <c r="AC723" s="29">
        <v>36402.620000000003</v>
      </c>
      <c r="AD723" s="21">
        <v>105815.94</v>
      </c>
      <c r="AE723" s="21">
        <v>0</v>
      </c>
      <c r="AF723" s="24">
        <v>2021</v>
      </c>
      <c r="AG723" s="24">
        <v>2021</v>
      </c>
      <c r="AH723" s="25">
        <v>2021</v>
      </c>
      <c r="BW723" s="49"/>
      <c r="CA723" s="12" t="e">
        <f t="shared" si="52"/>
        <v>#N/A</v>
      </c>
      <c r="CB723" s="12">
        <f t="shared" si="50"/>
        <v>36402.620000000003</v>
      </c>
      <c r="CC723" s="12" t="s">
        <v>46</v>
      </c>
      <c r="CD723" s="12">
        <v>27392.59</v>
      </c>
    </row>
    <row r="724" spans="1:82" ht="61.5" x14ac:dyDescent="0.85">
      <c r="A724" s="12">
        <v>1</v>
      </c>
      <c r="B724" s="45">
        <f>SUBTOTAL(103,$A$558:A724)</f>
        <v>164</v>
      </c>
      <c r="C724" s="15" t="s">
        <v>737</v>
      </c>
      <c r="D724" s="21">
        <v>5973712.9199999999</v>
      </c>
      <c r="E724" s="21">
        <v>0</v>
      </c>
      <c r="F724" s="21">
        <v>0</v>
      </c>
      <c r="G724" s="21">
        <v>0</v>
      </c>
      <c r="H724" s="21">
        <v>0</v>
      </c>
      <c r="I724" s="21">
        <v>0</v>
      </c>
      <c r="J724" s="21">
        <v>0</v>
      </c>
      <c r="K724" s="23">
        <v>0</v>
      </c>
      <c r="L724" s="21">
        <v>0</v>
      </c>
      <c r="M724" s="29">
        <v>1274</v>
      </c>
      <c r="N724" s="29">
        <v>5897633.4500000002</v>
      </c>
      <c r="O724" s="21">
        <v>0</v>
      </c>
      <c r="P724" s="21">
        <v>0</v>
      </c>
      <c r="Q724" s="21">
        <v>0</v>
      </c>
      <c r="R724" s="21">
        <v>0</v>
      </c>
      <c r="S724" s="21">
        <v>0</v>
      </c>
      <c r="T724" s="21">
        <v>0</v>
      </c>
      <c r="U724" s="21">
        <v>0</v>
      </c>
      <c r="V724" s="21">
        <v>0</v>
      </c>
      <c r="W724" s="21">
        <v>0</v>
      </c>
      <c r="X724" s="21">
        <v>0</v>
      </c>
      <c r="Y724" s="21">
        <v>0</v>
      </c>
      <c r="Z724" s="21">
        <v>0</v>
      </c>
      <c r="AA724" s="21">
        <v>0</v>
      </c>
      <c r="AB724" s="21">
        <v>0</v>
      </c>
      <c r="AC724" s="29">
        <v>76079.47</v>
      </c>
      <c r="AD724" s="21">
        <v>0</v>
      </c>
      <c r="AE724" s="21">
        <v>0</v>
      </c>
      <c r="AF724" s="24" t="s">
        <v>262</v>
      </c>
      <c r="AG724" s="24">
        <v>2021</v>
      </c>
      <c r="AH724" s="25">
        <v>2021</v>
      </c>
      <c r="AT724" s="12" t="e">
        <f>VLOOKUP(C724,AW:AX,2,FALSE)</f>
        <v>#N/A</v>
      </c>
      <c r="BW724" s="49"/>
      <c r="CA724" s="12">
        <f t="shared" si="52"/>
        <v>1319.27</v>
      </c>
      <c r="CB724" s="12">
        <f t="shared" si="50"/>
        <v>76079.47</v>
      </c>
      <c r="CC724" s="12" t="s">
        <v>1546</v>
      </c>
      <c r="CD724" s="12">
        <v>22617.71</v>
      </c>
    </row>
    <row r="725" spans="1:82" ht="61.5" x14ac:dyDescent="0.85">
      <c r="A725" s="12">
        <v>1</v>
      </c>
      <c r="B725" s="45">
        <f>SUBTOTAL(103,$A$558:A725)</f>
        <v>165</v>
      </c>
      <c r="C725" s="15" t="s">
        <v>728</v>
      </c>
      <c r="D725" s="21">
        <v>10313393.380000001</v>
      </c>
      <c r="E725" s="21">
        <v>0</v>
      </c>
      <c r="F725" s="21">
        <v>0</v>
      </c>
      <c r="G725" s="21">
        <v>0</v>
      </c>
      <c r="H725" s="21">
        <v>0</v>
      </c>
      <c r="I725" s="21">
        <v>0</v>
      </c>
      <c r="J725" s="21">
        <v>0</v>
      </c>
      <c r="K725" s="23">
        <v>0</v>
      </c>
      <c r="L725" s="21">
        <v>0</v>
      </c>
      <c r="M725" s="21">
        <v>0</v>
      </c>
      <c r="N725" s="21">
        <v>0</v>
      </c>
      <c r="O725" s="21">
        <v>0</v>
      </c>
      <c r="P725" s="21">
        <v>0</v>
      </c>
      <c r="Q725" s="29">
        <v>2037.21</v>
      </c>
      <c r="R725" s="29">
        <v>10182045</v>
      </c>
      <c r="S725" s="21">
        <v>0</v>
      </c>
      <c r="T725" s="21">
        <v>0</v>
      </c>
      <c r="U725" s="21">
        <v>0</v>
      </c>
      <c r="V725" s="21">
        <v>0</v>
      </c>
      <c r="W725" s="21">
        <v>0</v>
      </c>
      <c r="X725" s="21">
        <v>0</v>
      </c>
      <c r="Y725" s="21">
        <v>0</v>
      </c>
      <c r="Z725" s="21">
        <v>0</v>
      </c>
      <c r="AA725" s="21">
        <v>0</v>
      </c>
      <c r="AB725" s="21">
        <v>0</v>
      </c>
      <c r="AC725" s="29">
        <v>131348.38</v>
      </c>
      <c r="AD725" s="21">
        <v>0</v>
      </c>
      <c r="AE725" s="21">
        <v>0</v>
      </c>
      <c r="AF725" s="24" t="s">
        <v>262</v>
      </c>
      <c r="AG725" s="24">
        <v>2021</v>
      </c>
      <c r="AH725" s="25">
        <v>2021</v>
      </c>
      <c r="AT725" s="12" t="e">
        <f>VLOOKUP(C725,AW:AX,2,FALSE)</f>
        <v>#N/A</v>
      </c>
      <c r="BW725" s="49"/>
      <c r="CA725" s="12" t="e">
        <f t="shared" si="52"/>
        <v>#N/A</v>
      </c>
      <c r="CB725" s="12">
        <f t="shared" si="50"/>
        <v>131348.38</v>
      </c>
      <c r="CC725" s="12" t="s">
        <v>47</v>
      </c>
      <c r="CD725" s="12">
        <v>54120.78</v>
      </c>
    </row>
    <row r="726" spans="1:82" ht="61.5" x14ac:dyDescent="0.85">
      <c r="A726" s="12">
        <v>1</v>
      </c>
      <c r="B726" s="45">
        <f>SUBTOTAL(103,$A$558:A726)</f>
        <v>166</v>
      </c>
      <c r="C726" s="15" t="s">
        <v>735</v>
      </c>
      <c r="D726" s="21">
        <v>3360171.32</v>
      </c>
      <c r="E726" s="21">
        <v>0</v>
      </c>
      <c r="F726" s="21">
        <v>0</v>
      </c>
      <c r="G726" s="29">
        <v>3100093.77</v>
      </c>
      <c r="H726" s="21">
        <v>0</v>
      </c>
      <c r="I726" s="21">
        <v>0</v>
      </c>
      <c r="J726" s="21">
        <v>0</v>
      </c>
      <c r="K726" s="23">
        <v>0</v>
      </c>
      <c r="L726" s="21">
        <v>0</v>
      </c>
      <c r="M726" s="21">
        <v>0</v>
      </c>
      <c r="N726" s="21">
        <v>0</v>
      </c>
      <c r="O726" s="21">
        <v>0</v>
      </c>
      <c r="P726" s="21">
        <v>0</v>
      </c>
      <c r="Q726" s="21">
        <v>0</v>
      </c>
      <c r="R726" s="21">
        <v>0</v>
      </c>
      <c r="S726" s="21">
        <v>0</v>
      </c>
      <c r="T726" s="21">
        <v>0</v>
      </c>
      <c r="U726" s="21">
        <v>0</v>
      </c>
      <c r="V726" s="21">
        <v>0</v>
      </c>
      <c r="W726" s="21">
        <v>0</v>
      </c>
      <c r="X726" s="21">
        <v>0</v>
      </c>
      <c r="Y726" s="21">
        <v>0</v>
      </c>
      <c r="Z726" s="21">
        <v>0</v>
      </c>
      <c r="AA726" s="21">
        <v>0</v>
      </c>
      <c r="AB726" s="21">
        <v>0</v>
      </c>
      <c r="AC726" s="29">
        <v>39991.21</v>
      </c>
      <c r="AD726" s="29">
        <v>220086.34</v>
      </c>
      <c r="AE726" s="21">
        <v>0</v>
      </c>
      <c r="AF726" s="24">
        <v>2021</v>
      </c>
      <c r="AG726" s="24">
        <v>2021</v>
      </c>
      <c r="AH726" s="25">
        <v>2021</v>
      </c>
      <c r="AT726" s="12" t="e">
        <f>VLOOKUP(C726,AW:AX,2,FALSE)</f>
        <v>#N/A</v>
      </c>
      <c r="BW726" s="49"/>
      <c r="CA726" s="12" t="e">
        <f t="shared" si="52"/>
        <v>#N/A</v>
      </c>
      <c r="CB726" s="12">
        <f t="shared" si="50"/>
        <v>39991.21</v>
      </c>
      <c r="CC726" s="12" t="s">
        <v>1197</v>
      </c>
      <c r="CD726" s="12">
        <v>29819.489999999998</v>
      </c>
    </row>
    <row r="727" spans="1:82" ht="61.5" x14ac:dyDescent="0.85">
      <c r="A727" s="12">
        <v>1</v>
      </c>
      <c r="B727" s="45">
        <f>SUBTOTAL(103,$A$558:A727)</f>
        <v>167</v>
      </c>
      <c r="C727" s="15" t="s">
        <v>1124</v>
      </c>
      <c r="D727" s="21">
        <v>438597.56</v>
      </c>
      <c r="E727" s="21">
        <v>0</v>
      </c>
      <c r="F727" s="21">
        <v>0</v>
      </c>
      <c r="G727" s="21">
        <v>0</v>
      </c>
      <c r="H727" s="21">
        <v>0</v>
      </c>
      <c r="I727" s="29">
        <v>434298.01</v>
      </c>
      <c r="J727" s="21">
        <v>0</v>
      </c>
      <c r="K727" s="23">
        <v>0</v>
      </c>
      <c r="L727" s="21">
        <v>0</v>
      </c>
      <c r="M727" s="21">
        <v>0</v>
      </c>
      <c r="N727" s="21">
        <v>0</v>
      </c>
      <c r="O727" s="21">
        <v>0</v>
      </c>
      <c r="P727" s="21">
        <v>0</v>
      </c>
      <c r="Q727" s="21">
        <v>0</v>
      </c>
      <c r="R727" s="21">
        <v>0</v>
      </c>
      <c r="S727" s="21">
        <v>0</v>
      </c>
      <c r="T727" s="21">
        <v>0</v>
      </c>
      <c r="U727" s="21">
        <v>0</v>
      </c>
      <c r="V727" s="21">
        <v>0</v>
      </c>
      <c r="W727" s="21">
        <v>0</v>
      </c>
      <c r="X727" s="21">
        <v>0</v>
      </c>
      <c r="Y727" s="21">
        <v>0</v>
      </c>
      <c r="Z727" s="21">
        <v>0</v>
      </c>
      <c r="AA727" s="21">
        <v>0</v>
      </c>
      <c r="AB727" s="21">
        <v>0</v>
      </c>
      <c r="AC727" s="29">
        <v>4299.55</v>
      </c>
      <c r="AD727" s="21">
        <v>0</v>
      </c>
      <c r="AE727" s="21">
        <v>0</v>
      </c>
      <c r="AF727" s="24" t="s">
        <v>262</v>
      </c>
      <c r="AG727" s="24">
        <v>2021</v>
      </c>
      <c r="AH727" s="25">
        <v>2021</v>
      </c>
      <c r="BW727" s="49"/>
      <c r="CA727" s="12" t="e">
        <f t="shared" si="52"/>
        <v>#N/A</v>
      </c>
      <c r="CB727" s="12">
        <f t="shared" si="50"/>
        <v>4299.55</v>
      </c>
      <c r="CC727" s="12" t="s">
        <v>53</v>
      </c>
      <c r="CD727" s="12">
        <v>17835.669999999998</v>
      </c>
    </row>
    <row r="728" spans="1:82" ht="61.5" x14ac:dyDescent="0.85">
      <c r="A728" s="12">
        <v>1</v>
      </c>
      <c r="B728" s="45">
        <f>SUBTOTAL(103,$A$558:A728)</f>
        <v>168</v>
      </c>
      <c r="C728" s="15" t="s">
        <v>780</v>
      </c>
      <c r="D728" s="21">
        <v>46416.4</v>
      </c>
      <c r="E728" s="21">
        <v>0</v>
      </c>
      <c r="F728" s="21">
        <v>0</v>
      </c>
      <c r="G728" s="21">
        <v>0</v>
      </c>
      <c r="H728" s="21">
        <v>0</v>
      </c>
      <c r="I728" s="21">
        <v>0</v>
      </c>
      <c r="J728" s="21">
        <v>0</v>
      </c>
      <c r="K728" s="52">
        <v>0</v>
      </c>
      <c r="L728" s="21">
        <v>0</v>
      </c>
      <c r="M728" s="21">
        <v>0</v>
      </c>
      <c r="N728" s="21">
        <v>0</v>
      </c>
      <c r="O728" s="21">
        <v>0</v>
      </c>
      <c r="P728" s="21">
        <v>0</v>
      </c>
      <c r="Q728" s="21">
        <v>0</v>
      </c>
      <c r="R728" s="21">
        <v>0</v>
      </c>
      <c r="S728" s="21">
        <v>0</v>
      </c>
      <c r="T728" s="21">
        <v>0</v>
      </c>
      <c r="U728" s="21">
        <v>0</v>
      </c>
      <c r="V728" s="21">
        <v>0</v>
      </c>
      <c r="W728" s="21">
        <v>0</v>
      </c>
      <c r="X728" s="21">
        <v>0</v>
      </c>
      <c r="Y728" s="21">
        <v>0</v>
      </c>
      <c r="Z728" s="21">
        <v>0</v>
      </c>
      <c r="AA728" s="21">
        <v>0</v>
      </c>
      <c r="AB728" s="21">
        <v>0</v>
      </c>
      <c r="AC728" s="21">
        <v>0</v>
      </c>
      <c r="AD728" s="21">
        <v>46416.4</v>
      </c>
      <c r="AE728" s="21">
        <v>0</v>
      </c>
      <c r="AF728" s="24">
        <v>2021</v>
      </c>
      <c r="AG728" s="25" t="s">
        <v>262</v>
      </c>
      <c r="AH728" s="25" t="s">
        <v>262</v>
      </c>
      <c r="AT728" s="12">
        <f>VLOOKUP(C728,AW:AX,2,FALSE)</f>
        <v>1</v>
      </c>
      <c r="BW728" s="49"/>
      <c r="CB728" s="12" t="e">
        <f t="shared" si="50"/>
        <v>#N/A</v>
      </c>
      <c r="CC728" s="12" t="s">
        <v>60</v>
      </c>
      <c r="CD728" s="12">
        <v>36857.11</v>
      </c>
    </row>
    <row r="729" spans="1:82" ht="61.5" x14ac:dyDescent="0.85">
      <c r="A729" s="12">
        <v>1</v>
      </c>
      <c r="B729" s="45">
        <f>SUBTOTAL(103,$A$558:A729)</f>
        <v>169</v>
      </c>
      <c r="C729" s="15" t="s">
        <v>1858</v>
      </c>
      <c r="D729" s="21">
        <v>3490309.46</v>
      </c>
      <c r="E729" s="21">
        <v>0</v>
      </c>
      <c r="F729" s="21">
        <v>0</v>
      </c>
      <c r="G729" s="21">
        <v>0</v>
      </c>
      <c r="H729" s="21">
        <v>0</v>
      </c>
      <c r="I729" s="21">
        <v>0</v>
      </c>
      <c r="J729" s="21">
        <v>0</v>
      </c>
      <c r="K729" s="53">
        <v>2</v>
      </c>
      <c r="L729" s="21">
        <v>3354996</v>
      </c>
      <c r="M729" s="21">
        <v>0</v>
      </c>
      <c r="N729" s="21">
        <v>0</v>
      </c>
      <c r="O729" s="21">
        <v>0</v>
      </c>
      <c r="P729" s="21">
        <v>0</v>
      </c>
      <c r="Q729" s="21">
        <v>0</v>
      </c>
      <c r="R729" s="21">
        <v>0</v>
      </c>
      <c r="S729" s="21">
        <v>0</v>
      </c>
      <c r="T729" s="21">
        <v>0</v>
      </c>
      <c r="U729" s="21">
        <v>0</v>
      </c>
      <c r="V729" s="21">
        <v>0</v>
      </c>
      <c r="W729" s="21">
        <v>0</v>
      </c>
      <c r="X729" s="21">
        <v>0</v>
      </c>
      <c r="Y729" s="21">
        <v>0</v>
      </c>
      <c r="Z729" s="21">
        <v>0</v>
      </c>
      <c r="AA729" s="21">
        <v>0</v>
      </c>
      <c r="AB729" s="21">
        <v>0</v>
      </c>
      <c r="AC729" s="73">
        <v>24407.599999999999</v>
      </c>
      <c r="AD729" s="73">
        <v>110905.86</v>
      </c>
      <c r="AE729" s="21">
        <v>0</v>
      </c>
      <c r="AF729" s="24">
        <v>2021</v>
      </c>
      <c r="AG729" s="24">
        <v>2021</v>
      </c>
      <c r="AH729" s="24">
        <v>2021</v>
      </c>
      <c r="BV729" s="52">
        <v>2</v>
      </c>
      <c r="BW729" s="49"/>
      <c r="CA729" s="12" t="e">
        <f t="shared" ref="CA729:CA760" si="53">VLOOKUP(C729,CB:CC,2,FALSE)</f>
        <v>#N/A</v>
      </c>
      <c r="CB729" s="12" t="e">
        <f t="shared" si="50"/>
        <v>#N/A</v>
      </c>
      <c r="CC729" s="12" t="s">
        <v>61</v>
      </c>
      <c r="CD729" s="12">
        <v>31801.26</v>
      </c>
    </row>
    <row r="730" spans="1:82" ht="61.5" x14ac:dyDescent="0.85">
      <c r="A730" s="12">
        <v>1</v>
      </c>
      <c r="B730" s="45">
        <f>SUBTOTAL(103,$A$558:A730)</f>
        <v>170</v>
      </c>
      <c r="C730" s="15" t="s">
        <v>1857</v>
      </c>
      <c r="D730" s="21">
        <v>3492236.32</v>
      </c>
      <c r="E730" s="21">
        <v>0</v>
      </c>
      <c r="F730" s="21">
        <v>0</v>
      </c>
      <c r="G730" s="21">
        <v>0</v>
      </c>
      <c r="H730" s="21">
        <v>0</v>
      </c>
      <c r="I730" s="21">
        <v>0</v>
      </c>
      <c r="J730" s="21">
        <v>0</v>
      </c>
      <c r="K730" s="53">
        <v>2</v>
      </c>
      <c r="L730" s="21">
        <v>3358180.8</v>
      </c>
      <c r="M730" s="21">
        <v>0</v>
      </c>
      <c r="N730" s="21">
        <v>0</v>
      </c>
      <c r="O730" s="21">
        <v>0</v>
      </c>
      <c r="P730" s="21">
        <v>0</v>
      </c>
      <c r="Q730" s="21">
        <v>0</v>
      </c>
      <c r="R730" s="21">
        <v>0</v>
      </c>
      <c r="S730" s="21">
        <v>0</v>
      </c>
      <c r="T730" s="21">
        <v>0</v>
      </c>
      <c r="U730" s="21">
        <v>0</v>
      </c>
      <c r="V730" s="21">
        <v>0</v>
      </c>
      <c r="W730" s="21">
        <v>0</v>
      </c>
      <c r="X730" s="21">
        <v>0</v>
      </c>
      <c r="Y730" s="21">
        <v>0</v>
      </c>
      <c r="Z730" s="21">
        <v>0</v>
      </c>
      <c r="AA730" s="21">
        <v>0</v>
      </c>
      <c r="AB730" s="21">
        <v>0</v>
      </c>
      <c r="AC730" s="73">
        <v>24430.77</v>
      </c>
      <c r="AD730" s="73">
        <v>109624.75</v>
      </c>
      <c r="AE730" s="21">
        <v>0</v>
      </c>
      <c r="AF730" s="24">
        <v>2021</v>
      </c>
      <c r="AG730" s="24">
        <v>2021</v>
      </c>
      <c r="AH730" s="24">
        <v>2021</v>
      </c>
      <c r="BV730" s="52">
        <v>2</v>
      </c>
      <c r="BW730" s="49"/>
      <c r="CA730" s="12" t="e">
        <f t="shared" si="53"/>
        <v>#N/A</v>
      </c>
      <c r="CB730" s="12" t="e">
        <f t="shared" si="50"/>
        <v>#N/A</v>
      </c>
      <c r="CC730" s="12" t="s">
        <v>59</v>
      </c>
      <c r="CD730" s="12">
        <v>24766.080000000002</v>
      </c>
    </row>
    <row r="731" spans="1:82" ht="61.5" x14ac:dyDescent="0.85">
      <c r="A731" s="12">
        <v>1</v>
      </c>
      <c r="B731" s="45">
        <f>SUBTOTAL(103,$A$558:A731)</f>
        <v>171</v>
      </c>
      <c r="C731" s="15" t="s">
        <v>2217</v>
      </c>
      <c r="D731" s="21">
        <v>4052575.69</v>
      </c>
      <c r="E731" s="21">
        <v>0</v>
      </c>
      <c r="F731" s="21">
        <v>0</v>
      </c>
      <c r="G731" s="21">
        <v>0</v>
      </c>
      <c r="H731" s="21">
        <v>0</v>
      </c>
      <c r="I731" s="21">
        <v>0</v>
      </c>
      <c r="J731" s="21">
        <v>0</v>
      </c>
      <c r="K731" s="265">
        <v>2</v>
      </c>
      <c r="L731" s="104">
        <v>3913872</v>
      </c>
      <c r="M731" s="21">
        <v>0</v>
      </c>
      <c r="N731" s="21">
        <v>0</v>
      </c>
      <c r="O731" s="21">
        <v>0</v>
      </c>
      <c r="P731" s="21">
        <v>0</v>
      </c>
      <c r="Q731" s="21">
        <v>0</v>
      </c>
      <c r="R731" s="21">
        <v>0</v>
      </c>
      <c r="S731" s="21">
        <v>0</v>
      </c>
      <c r="T731" s="21">
        <v>0</v>
      </c>
      <c r="U731" s="21">
        <v>0</v>
      </c>
      <c r="V731" s="21">
        <v>0</v>
      </c>
      <c r="W731" s="21">
        <v>0</v>
      </c>
      <c r="X731" s="21">
        <v>0</v>
      </c>
      <c r="Y731" s="21">
        <v>0</v>
      </c>
      <c r="Z731" s="21">
        <v>0</v>
      </c>
      <c r="AA731" s="21">
        <v>0</v>
      </c>
      <c r="AB731" s="21">
        <v>0</v>
      </c>
      <c r="AC731" s="104">
        <v>28473.42</v>
      </c>
      <c r="AD731" s="29">
        <v>110230.27</v>
      </c>
      <c r="AE731" s="21">
        <v>0</v>
      </c>
      <c r="AF731" s="24">
        <v>2021</v>
      </c>
      <c r="AG731" s="24">
        <v>2021</v>
      </c>
      <c r="AH731" s="24">
        <v>2021</v>
      </c>
      <c r="BV731" s="52">
        <v>2</v>
      </c>
      <c r="BW731" s="49"/>
      <c r="CA731" s="12" t="e">
        <f t="shared" si="53"/>
        <v>#N/A</v>
      </c>
      <c r="CB731" s="12" t="e">
        <f t="shared" si="50"/>
        <v>#N/A</v>
      </c>
      <c r="CC731" s="12" t="s">
        <v>62</v>
      </c>
      <c r="CD731" s="12">
        <v>24573.05</v>
      </c>
    </row>
    <row r="732" spans="1:82" ht="61.5" x14ac:dyDescent="0.85">
      <c r="A732" s="12">
        <v>1</v>
      </c>
      <c r="B732" s="45">
        <f>SUBTOTAL(103,$A$558:A732)</f>
        <v>172</v>
      </c>
      <c r="C732" s="15" t="s">
        <v>2233</v>
      </c>
      <c r="D732" s="21">
        <v>5773219.4600000009</v>
      </c>
      <c r="E732" s="21">
        <v>0</v>
      </c>
      <c r="F732" s="21">
        <v>0</v>
      </c>
      <c r="G732" s="21">
        <v>0</v>
      </c>
      <c r="H732" s="21">
        <v>0</v>
      </c>
      <c r="I732" s="21">
        <v>0</v>
      </c>
      <c r="J732" s="21">
        <v>0</v>
      </c>
      <c r="K732" s="265">
        <v>3</v>
      </c>
      <c r="L732" s="104">
        <v>5608990.8000000007</v>
      </c>
      <c r="M732" s="21">
        <v>0</v>
      </c>
      <c r="N732" s="21">
        <v>0</v>
      </c>
      <c r="O732" s="21">
        <v>0</v>
      </c>
      <c r="P732" s="21">
        <v>0</v>
      </c>
      <c r="Q732" s="21">
        <v>0</v>
      </c>
      <c r="R732" s="21">
        <v>0</v>
      </c>
      <c r="S732" s="21">
        <v>0</v>
      </c>
      <c r="T732" s="21">
        <v>0</v>
      </c>
      <c r="U732" s="21">
        <v>0</v>
      </c>
      <c r="V732" s="21">
        <v>0</v>
      </c>
      <c r="W732" s="21">
        <v>0</v>
      </c>
      <c r="X732" s="21">
        <v>0</v>
      </c>
      <c r="Y732" s="21">
        <v>0</v>
      </c>
      <c r="Z732" s="21">
        <v>0</v>
      </c>
      <c r="AA732" s="21">
        <v>0</v>
      </c>
      <c r="AB732" s="21">
        <v>0</v>
      </c>
      <c r="AC732" s="104">
        <v>40805.410000000003</v>
      </c>
      <c r="AD732" s="29">
        <v>123423.25</v>
      </c>
      <c r="AE732" s="21">
        <v>0</v>
      </c>
      <c r="AF732" s="24">
        <v>2021</v>
      </c>
      <c r="AG732" s="24">
        <v>2021</v>
      </c>
      <c r="AH732" s="24">
        <v>2021</v>
      </c>
      <c r="BV732" s="52">
        <v>3</v>
      </c>
      <c r="BW732" s="49"/>
      <c r="CA732" s="12" t="e">
        <f t="shared" si="53"/>
        <v>#N/A</v>
      </c>
      <c r="CB732" s="12" t="e">
        <f t="shared" si="50"/>
        <v>#N/A</v>
      </c>
      <c r="CC732" s="12" t="s">
        <v>58</v>
      </c>
      <c r="CD732" s="12">
        <v>23961.47</v>
      </c>
    </row>
    <row r="733" spans="1:82" ht="61.5" x14ac:dyDescent="0.85">
      <c r="A733" s="12">
        <v>1</v>
      </c>
      <c r="B733" s="45">
        <f>SUBTOTAL(103,$A$558:A733)</f>
        <v>173</v>
      </c>
      <c r="C733" s="15" t="s">
        <v>2010</v>
      </c>
      <c r="D733" s="21">
        <v>19066680.210000001</v>
      </c>
      <c r="E733" s="21">
        <v>0</v>
      </c>
      <c r="F733" s="21">
        <v>0</v>
      </c>
      <c r="G733" s="21">
        <v>0</v>
      </c>
      <c r="H733" s="21">
        <v>0</v>
      </c>
      <c r="I733" s="21">
        <v>0</v>
      </c>
      <c r="J733" s="21">
        <v>0</v>
      </c>
      <c r="K733" s="265">
        <v>10</v>
      </c>
      <c r="L733" s="104">
        <v>18744156</v>
      </c>
      <c r="M733" s="21">
        <v>0</v>
      </c>
      <c r="N733" s="21">
        <v>0</v>
      </c>
      <c r="O733" s="21">
        <v>0</v>
      </c>
      <c r="P733" s="21">
        <v>0</v>
      </c>
      <c r="Q733" s="21">
        <v>0</v>
      </c>
      <c r="R733" s="21">
        <v>0</v>
      </c>
      <c r="S733" s="21">
        <v>0</v>
      </c>
      <c r="T733" s="21">
        <v>0</v>
      </c>
      <c r="U733" s="21">
        <v>0</v>
      </c>
      <c r="V733" s="21">
        <v>0</v>
      </c>
      <c r="W733" s="21">
        <v>0</v>
      </c>
      <c r="X733" s="21">
        <v>0</v>
      </c>
      <c r="Y733" s="21">
        <v>0</v>
      </c>
      <c r="Z733" s="21">
        <v>0</v>
      </c>
      <c r="AA733" s="21">
        <v>0</v>
      </c>
      <c r="AB733" s="21">
        <v>0</v>
      </c>
      <c r="AC733" s="104">
        <v>136363.73000000001</v>
      </c>
      <c r="AD733" s="29">
        <v>186160.48</v>
      </c>
      <c r="AE733" s="21">
        <v>0</v>
      </c>
      <c r="AF733" s="24">
        <v>2021</v>
      </c>
      <c r="AG733" s="24">
        <v>2021</v>
      </c>
      <c r="AH733" s="24">
        <v>2021</v>
      </c>
      <c r="BV733" s="52">
        <v>10</v>
      </c>
      <c r="BW733" s="49"/>
      <c r="CA733" s="12" t="e">
        <f t="shared" si="53"/>
        <v>#N/A</v>
      </c>
      <c r="CB733" s="12" t="e">
        <f t="shared" si="50"/>
        <v>#N/A</v>
      </c>
      <c r="CC733" s="12" t="s">
        <v>223</v>
      </c>
      <c r="CD733" s="12">
        <v>41666</v>
      </c>
    </row>
    <row r="734" spans="1:82" ht="61.5" x14ac:dyDescent="0.85">
      <c r="A734" s="12">
        <v>1</v>
      </c>
      <c r="B734" s="45">
        <f>SUBTOTAL(103,$A$558:A734)</f>
        <v>174</v>
      </c>
      <c r="C734" s="15" t="s">
        <v>2234</v>
      </c>
      <c r="D734" s="21">
        <v>3958924.54</v>
      </c>
      <c r="E734" s="21">
        <v>0</v>
      </c>
      <c r="F734" s="21">
        <v>0</v>
      </c>
      <c r="G734" s="21">
        <v>0</v>
      </c>
      <c r="H734" s="21">
        <v>0</v>
      </c>
      <c r="I734" s="21">
        <v>0</v>
      </c>
      <c r="J734" s="21">
        <v>0</v>
      </c>
      <c r="K734" s="265">
        <v>2</v>
      </c>
      <c r="L734" s="104">
        <v>3820322.4</v>
      </c>
      <c r="M734" s="21">
        <v>0</v>
      </c>
      <c r="N734" s="21">
        <v>0</v>
      </c>
      <c r="O734" s="21">
        <v>0</v>
      </c>
      <c r="P734" s="21">
        <v>0</v>
      </c>
      <c r="Q734" s="21">
        <v>0</v>
      </c>
      <c r="R734" s="21">
        <v>0</v>
      </c>
      <c r="S734" s="21">
        <v>0</v>
      </c>
      <c r="T734" s="21">
        <v>0</v>
      </c>
      <c r="U734" s="21">
        <v>0</v>
      </c>
      <c r="V734" s="21">
        <v>0</v>
      </c>
      <c r="W734" s="21">
        <v>0</v>
      </c>
      <c r="X734" s="21">
        <v>0</v>
      </c>
      <c r="Y734" s="21">
        <v>0</v>
      </c>
      <c r="Z734" s="21">
        <v>0</v>
      </c>
      <c r="AA734" s="21">
        <v>0</v>
      </c>
      <c r="AB734" s="21">
        <v>0</v>
      </c>
      <c r="AC734" s="104">
        <v>27792.85</v>
      </c>
      <c r="AD734" s="29">
        <v>110809.29</v>
      </c>
      <c r="AE734" s="21">
        <v>0</v>
      </c>
      <c r="AF734" s="24">
        <v>2021</v>
      </c>
      <c r="AG734" s="24">
        <v>2021</v>
      </c>
      <c r="AH734" s="24">
        <v>2021</v>
      </c>
      <c r="BV734" s="52">
        <v>2</v>
      </c>
      <c r="BW734" s="49"/>
      <c r="CA734" s="12" t="e">
        <f t="shared" si="53"/>
        <v>#N/A</v>
      </c>
      <c r="CB734" s="12" t="e">
        <f t="shared" si="50"/>
        <v>#N/A</v>
      </c>
      <c r="CC734" s="12" t="s">
        <v>222</v>
      </c>
      <c r="CD734" s="12">
        <v>16500.650000000001</v>
      </c>
    </row>
    <row r="735" spans="1:82" ht="61.5" x14ac:dyDescent="0.85">
      <c r="A735" s="12">
        <v>1</v>
      </c>
      <c r="B735" s="45">
        <f>SUBTOTAL(103,$A$558:A735)</f>
        <v>175</v>
      </c>
      <c r="C735" s="15" t="s">
        <v>2235</v>
      </c>
      <c r="D735" s="21">
        <v>3946831.02</v>
      </c>
      <c r="E735" s="21">
        <v>0</v>
      </c>
      <c r="F735" s="21">
        <v>0</v>
      </c>
      <c r="G735" s="21">
        <v>0</v>
      </c>
      <c r="H735" s="21">
        <v>0</v>
      </c>
      <c r="I735" s="21">
        <v>0</v>
      </c>
      <c r="J735" s="21">
        <v>0</v>
      </c>
      <c r="K735" s="265">
        <v>2</v>
      </c>
      <c r="L735" s="104">
        <v>3810084</v>
      </c>
      <c r="M735" s="21">
        <v>0</v>
      </c>
      <c r="N735" s="21">
        <v>0</v>
      </c>
      <c r="O735" s="21">
        <v>0</v>
      </c>
      <c r="P735" s="21">
        <v>0</v>
      </c>
      <c r="Q735" s="21">
        <v>0</v>
      </c>
      <c r="R735" s="21">
        <v>0</v>
      </c>
      <c r="S735" s="21">
        <v>0</v>
      </c>
      <c r="T735" s="21">
        <v>0</v>
      </c>
      <c r="U735" s="21">
        <v>0</v>
      </c>
      <c r="V735" s="21">
        <v>0</v>
      </c>
      <c r="W735" s="21">
        <v>0</v>
      </c>
      <c r="X735" s="21">
        <v>0</v>
      </c>
      <c r="Y735" s="21">
        <v>0</v>
      </c>
      <c r="Z735" s="21">
        <v>0</v>
      </c>
      <c r="AA735" s="21">
        <v>0</v>
      </c>
      <c r="AB735" s="21">
        <v>0</v>
      </c>
      <c r="AC735" s="104">
        <v>27718.36</v>
      </c>
      <c r="AD735" s="29">
        <v>109028.66</v>
      </c>
      <c r="AE735" s="21">
        <v>0</v>
      </c>
      <c r="AF735" s="24">
        <v>2021</v>
      </c>
      <c r="AG735" s="24">
        <v>2021</v>
      </c>
      <c r="AH735" s="24">
        <v>2021</v>
      </c>
      <c r="BV735" s="52">
        <v>2</v>
      </c>
      <c r="BW735" s="49"/>
      <c r="CA735" s="12" t="e">
        <f t="shared" si="53"/>
        <v>#N/A</v>
      </c>
      <c r="CB735" s="12" t="e">
        <f t="shared" si="50"/>
        <v>#N/A</v>
      </c>
      <c r="CC735" s="12" t="s">
        <v>1246</v>
      </c>
      <c r="CD735" s="12">
        <v>35763.879999999997</v>
      </c>
    </row>
    <row r="736" spans="1:82" ht="61.5" x14ac:dyDescent="0.85">
      <c r="A736" s="12">
        <v>1</v>
      </c>
      <c r="B736" s="45">
        <f>SUBTOTAL(103,$A$558:A736)</f>
        <v>176</v>
      </c>
      <c r="C736" s="15" t="s">
        <v>2236</v>
      </c>
      <c r="D736" s="21">
        <v>3976444.9499999997</v>
      </c>
      <c r="E736" s="21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0</v>
      </c>
      <c r="K736" s="265">
        <v>2</v>
      </c>
      <c r="L736" s="104">
        <v>3810084</v>
      </c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21">
        <v>0</v>
      </c>
      <c r="S736" s="21">
        <v>0</v>
      </c>
      <c r="T736" s="21">
        <v>0</v>
      </c>
      <c r="U736" s="21">
        <v>0</v>
      </c>
      <c r="V736" s="21">
        <v>0</v>
      </c>
      <c r="W736" s="21">
        <v>0</v>
      </c>
      <c r="X736" s="21">
        <v>0</v>
      </c>
      <c r="Y736" s="21">
        <v>0</v>
      </c>
      <c r="Z736" s="21">
        <v>0</v>
      </c>
      <c r="AA736" s="21">
        <v>0</v>
      </c>
      <c r="AB736" s="21">
        <v>0</v>
      </c>
      <c r="AC736" s="21">
        <v>57151.26</v>
      </c>
      <c r="AD736" s="29">
        <v>109209.69</v>
      </c>
      <c r="AE736" s="21">
        <v>0</v>
      </c>
      <c r="AF736" s="24">
        <v>2021</v>
      </c>
      <c r="AG736" s="24">
        <v>2021</v>
      </c>
      <c r="AH736" s="24">
        <v>2021</v>
      </c>
      <c r="BV736" s="52">
        <v>2</v>
      </c>
      <c r="BW736" s="49"/>
      <c r="CA736" s="12" t="e">
        <f t="shared" si="53"/>
        <v>#N/A</v>
      </c>
      <c r="CB736" s="12" t="e">
        <f t="shared" si="50"/>
        <v>#N/A</v>
      </c>
      <c r="CC736" s="12" t="s">
        <v>137</v>
      </c>
      <c r="CD736" s="12">
        <v>53843.81</v>
      </c>
    </row>
    <row r="737" spans="1:82" ht="61.5" x14ac:dyDescent="0.85">
      <c r="A737" s="12">
        <v>1</v>
      </c>
      <c r="B737" s="45">
        <f>SUBTOTAL(103,$A$558:A737)</f>
        <v>177</v>
      </c>
      <c r="C737" s="15" t="s">
        <v>2237</v>
      </c>
      <c r="D737" s="21">
        <v>7802836.8099999996</v>
      </c>
      <c r="E737" s="21">
        <v>0</v>
      </c>
      <c r="F737" s="21">
        <v>0</v>
      </c>
      <c r="G737" s="21">
        <v>0</v>
      </c>
      <c r="H737" s="21">
        <v>0</v>
      </c>
      <c r="I737" s="21">
        <v>0</v>
      </c>
      <c r="J737" s="21">
        <v>0</v>
      </c>
      <c r="K737" s="265">
        <v>4</v>
      </c>
      <c r="L737" s="104">
        <v>7620168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  <c r="V737" s="21">
        <v>0</v>
      </c>
      <c r="W737" s="21">
        <v>0</v>
      </c>
      <c r="X737" s="21">
        <v>0</v>
      </c>
      <c r="Y737" s="21">
        <v>0</v>
      </c>
      <c r="Z737" s="21">
        <v>0</v>
      </c>
      <c r="AA737" s="21">
        <v>0</v>
      </c>
      <c r="AB737" s="21">
        <v>0</v>
      </c>
      <c r="AC737" s="104">
        <v>55436.72</v>
      </c>
      <c r="AD737" s="29">
        <v>127232.09</v>
      </c>
      <c r="AE737" s="21">
        <v>0</v>
      </c>
      <c r="AF737" s="24">
        <v>2021</v>
      </c>
      <c r="AG737" s="24">
        <v>2021</v>
      </c>
      <c r="AH737" s="24">
        <v>2021</v>
      </c>
      <c r="BV737" s="52">
        <v>4</v>
      </c>
      <c r="BW737" s="49"/>
      <c r="CA737" s="12" t="e">
        <f t="shared" si="53"/>
        <v>#N/A</v>
      </c>
      <c r="CB737" s="12" t="e">
        <f t="shared" si="50"/>
        <v>#N/A</v>
      </c>
      <c r="CC737" s="12" t="s">
        <v>142</v>
      </c>
      <c r="CD737" s="12">
        <v>32534.17</v>
      </c>
    </row>
    <row r="738" spans="1:82" ht="61.5" x14ac:dyDescent="0.85">
      <c r="A738" s="12">
        <v>1</v>
      </c>
      <c r="B738" s="45">
        <f>SUBTOTAL(103,$A$558:A738)</f>
        <v>178</v>
      </c>
      <c r="C738" s="15" t="s">
        <v>2238</v>
      </c>
      <c r="D738" s="21">
        <v>3947951.9499999997</v>
      </c>
      <c r="E738" s="21">
        <v>0</v>
      </c>
      <c r="F738" s="21">
        <v>0</v>
      </c>
      <c r="G738" s="21">
        <v>0</v>
      </c>
      <c r="H738" s="21">
        <v>0</v>
      </c>
      <c r="I738" s="21">
        <v>0</v>
      </c>
      <c r="J738" s="21">
        <v>0</v>
      </c>
      <c r="K738" s="265">
        <v>2</v>
      </c>
      <c r="L738" s="104">
        <v>3810084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21">
        <v>0</v>
      </c>
      <c r="V738" s="21">
        <v>0</v>
      </c>
      <c r="W738" s="21">
        <v>0</v>
      </c>
      <c r="X738" s="21">
        <v>0</v>
      </c>
      <c r="Y738" s="21">
        <v>0</v>
      </c>
      <c r="Z738" s="21">
        <v>0</v>
      </c>
      <c r="AA738" s="21">
        <v>0</v>
      </c>
      <c r="AB738" s="21">
        <v>0</v>
      </c>
      <c r="AC738" s="104">
        <v>27718.36</v>
      </c>
      <c r="AD738" s="29">
        <v>110149.59</v>
      </c>
      <c r="AE738" s="21">
        <v>0</v>
      </c>
      <c r="AF738" s="24">
        <v>2021</v>
      </c>
      <c r="AG738" s="24">
        <v>2021</v>
      </c>
      <c r="AH738" s="24">
        <v>2021</v>
      </c>
      <c r="BV738" s="52">
        <v>2</v>
      </c>
      <c r="BW738" s="49"/>
      <c r="CA738" s="12" t="e">
        <f t="shared" si="53"/>
        <v>#N/A</v>
      </c>
      <c r="CB738" s="12" t="e">
        <f t="shared" si="50"/>
        <v>#N/A</v>
      </c>
      <c r="CC738" s="12" t="s">
        <v>1252</v>
      </c>
      <c r="CD738" s="12">
        <v>34391.14</v>
      </c>
    </row>
    <row r="739" spans="1:82" ht="61.5" x14ac:dyDescent="0.85">
      <c r="A739" s="12">
        <v>1</v>
      </c>
      <c r="B739" s="45">
        <f>SUBTOTAL(103,$A$558:A739)</f>
        <v>179</v>
      </c>
      <c r="C739" s="15" t="s">
        <v>2544</v>
      </c>
      <c r="D739" s="21">
        <v>5373483.8699999992</v>
      </c>
      <c r="E739" s="21">
        <v>0</v>
      </c>
      <c r="F739" s="21">
        <v>0</v>
      </c>
      <c r="G739" s="21">
        <v>0</v>
      </c>
      <c r="H739" s="21">
        <v>0</v>
      </c>
      <c r="I739" s="21">
        <v>0</v>
      </c>
      <c r="J739" s="21">
        <v>0</v>
      </c>
      <c r="K739" s="52">
        <v>3</v>
      </c>
      <c r="L739" s="21">
        <v>5234436</v>
      </c>
      <c r="M739" s="21">
        <v>0</v>
      </c>
      <c r="N739" s="21">
        <v>0</v>
      </c>
      <c r="O739" s="21">
        <v>0</v>
      </c>
      <c r="P739" s="21">
        <v>0</v>
      </c>
      <c r="Q739" s="21">
        <v>0</v>
      </c>
      <c r="R739" s="21">
        <v>0</v>
      </c>
      <c r="S739" s="21">
        <v>0</v>
      </c>
      <c r="T739" s="21">
        <v>0</v>
      </c>
      <c r="U739" s="21">
        <v>0</v>
      </c>
      <c r="V739" s="21">
        <v>0</v>
      </c>
      <c r="W739" s="21">
        <v>0</v>
      </c>
      <c r="X739" s="21">
        <v>0</v>
      </c>
      <c r="Y739" s="21">
        <v>0</v>
      </c>
      <c r="Z739" s="21">
        <v>0</v>
      </c>
      <c r="AA739" s="21">
        <v>0</v>
      </c>
      <c r="AB739" s="21">
        <v>0</v>
      </c>
      <c r="AC739" s="29">
        <v>38080.519999999997</v>
      </c>
      <c r="AD739" s="29">
        <v>100967.35</v>
      </c>
      <c r="AE739" s="21">
        <v>0</v>
      </c>
      <c r="AF739" s="24">
        <v>2021</v>
      </c>
      <c r="AG739" s="24">
        <v>2021</v>
      </c>
      <c r="AH739" s="24">
        <v>2021</v>
      </c>
      <c r="BV739" s="52">
        <v>3</v>
      </c>
      <c r="BW739" s="49"/>
      <c r="CA739" s="12" t="e">
        <f t="shared" si="53"/>
        <v>#N/A</v>
      </c>
      <c r="CB739" s="12" t="e">
        <f t="shared" si="50"/>
        <v>#N/A</v>
      </c>
      <c r="CC739" s="12" t="s">
        <v>151</v>
      </c>
      <c r="CD739" s="12">
        <v>40989.339999999997</v>
      </c>
    </row>
    <row r="740" spans="1:82" ht="61.5" x14ac:dyDescent="0.85">
      <c r="A740" s="12">
        <v>1</v>
      </c>
      <c r="B740" s="45">
        <f>SUBTOTAL(103,$A$558:A740)</f>
        <v>180</v>
      </c>
      <c r="C740" s="15" t="s">
        <v>2545</v>
      </c>
      <c r="D740" s="21">
        <v>3599122.37</v>
      </c>
      <c r="E740" s="21">
        <v>0</v>
      </c>
      <c r="F740" s="21">
        <v>0</v>
      </c>
      <c r="G740" s="21">
        <v>0</v>
      </c>
      <c r="H740" s="21">
        <v>0</v>
      </c>
      <c r="I740" s="21">
        <v>0</v>
      </c>
      <c r="J740" s="21">
        <v>0</v>
      </c>
      <c r="K740" s="52">
        <v>2</v>
      </c>
      <c r="L740" s="21">
        <v>3480376.8</v>
      </c>
      <c r="M740" s="21">
        <v>0</v>
      </c>
      <c r="N740" s="21">
        <v>0</v>
      </c>
      <c r="O740" s="21">
        <v>0</v>
      </c>
      <c r="P740" s="21">
        <v>0</v>
      </c>
      <c r="Q740" s="21">
        <v>0</v>
      </c>
      <c r="R740" s="21">
        <v>0</v>
      </c>
      <c r="S740" s="21">
        <v>0</v>
      </c>
      <c r="T740" s="21">
        <v>0</v>
      </c>
      <c r="U740" s="21">
        <v>0</v>
      </c>
      <c r="V740" s="21">
        <v>0</v>
      </c>
      <c r="W740" s="21">
        <v>0</v>
      </c>
      <c r="X740" s="21">
        <v>0</v>
      </c>
      <c r="Y740" s="21">
        <v>0</v>
      </c>
      <c r="Z740" s="21">
        <v>0</v>
      </c>
      <c r="AA740" s="21">
        <v>0</v>
      </c>
      <c r="AB740" s="21">
        <v>0</v>
      </c>
      <c r="AC740" s="29">
        <v>25319.74</v>
      </c>
      <c r="AD740" s="29">
        <v>93425.83</v>
      </c>
      <c r="AE740" s="21">
        <v>0</v>
      </c>
      <c r="AF740" s="24">
        <v>2021</v>
      </c>
      <c r="AG740" s="24">
        <v>2021</v>
      </c>
      <c r="AH740" s="24">
        <v>2021</v>
      </c>
      <c r="BV740" s="52">
        <v>2</v>
      </c>
      <c r="BW740" s="49"/>
      <c r="CA740" s="12" t="e">
        <f t="shared" si="53"/>
        <v>#N/A</v>
      </c>
      <c r="CB740" s="12">
        <f t="shared" si="50"/>
        <v>25319.74</v>
      </c>
      <c r="CC740" s="12" t="s">
        <v>144</v>
      </c>
      <c r="CD740" s="12">
        <v>26898.25</v>
      </c>
    </row>
    <row r="741" spans="1:82" ht="61.5" x14ac:dyDescent="0.85">
      <c r="A741" s="12">
        <v>1</v>
      </c>
      <c r="B741" s="45">
        <f>SUBTOTAL(103,$A$558:A741)</f>
        <v>181</v>
      </c>
      <c r="C741" s="15" t="s">
        <v>2546</v>
      </c>
      <c r="D741" s="21">
        <v>3598898.38</v>
      </c>
      <c r="E741" s="21">
        <v>0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52">
        <v>2</v>
      </c>
      <c r="L741" s="21">
        <v>3480381.6</v>
      </c>
      <c r="M741" s="21">
        <v>0</v>
      </c>
      <c r="N741" s="21">
        <v>0</v>
      </c>
      <c r="O741" s="21">
        <v>0</v>
      </c>
      <c r="P741" s="21">
        <v>0</v>
      </c>
      <c r="Q741" s="21">
        <v>0</v>
      </c>
      <c r="R741" s="21">
        <v>0</v>
      </c>
      <c r="S741" s="21">
        <v>0</v>
      </c>
      <c r="T741" s="21">
        <v>0</v>
      </c>
      <c r="U741" s="21">
        <v>0</v>
      </c>
      <c r="V741" s="21">
        <v>0</v>
      </c>
      <c r="W741" s="21">
        <v>0</v>
      </c>
      <c r="X741" s="21">
        <v>0</v>
      </c>
      <c r="Y741" s="21">
        <v>0</v>
      </c>
      <c r="Z741" s="21">
        <v>0</v>
      </c>
      <c r="AA741" s="21">
        <v>0</v>
      </c>
      <c r="AB741" s="21">
        <v>0</v>
      </c>
      <c r="AC741" s="29">
        <v>25319.78</v>
      </c>
      <c r="AD741" s="29">
        <v>93197</v>
      </c>
      <c r="AE741" s="21">
        <v>0</v>
      </c>
      <c r="AF741" s="24">
        <v>2021</v>
      </c>
      <c r="AG741" s="24">
        <v>2021</v>
      </c>
      <c r="AH741" s="24">
        <v>2021</v>
      </c>
      <c r="BV741" s="52">
        <v>2</v>
      </c>
      <c r="BW741" s="49"/>
      <c r="CA741" s="12" t="e">
        <f t="shared" si="53"/>
        <v>#N/A</v>
      </c>
      <c r="CB741" s="12">
        <f t="shared" si="50"/>
        <v>25319.78</v>
      </c>
      <c r="CC741" s="12" t="s">
        <v>155</v>
      </c>
      <c r="CD741" s="12">
        <v>63571.839999999997</v>
      </c>
    </row>
    <row r="742" spans="1:82" ht="61.5" x14ac:dyDescent="0.85">
      <c r="A742" s="12">
        <v>1</v>
      </c>
      <c r="B742" s="45">
        <f>SUBTOTAL(103,$A$558:A742)</f>
        <v>182</v>
      </c>
      <c r="C742" s="15" t="s">
        <v>2547</v>
      </c>
      <c r="D742" s="21">
        <v>16060948.73</v>
      </c>
      <c r="E742" s="21">
        <v>0</v>
      </c>
      <c r="F742" s="21">
        <v>0</v>
      </c>
      <c r="G742" s="21">
        <v>0</v>
      </c>
      <c r="H742" s="21">
        <v>0</v>
      </c>
      <c r="I742" s="21">
        <v>0</v>
      </c>
      <c r="J742" s="21">
        <v>0</v>
      </c>
      <c r="K742" s="52">
        <v>9</v>
      </c>
      <c r="L742" s="21">
        <v>15799612.800000001</v>
      </c>
      <c r="M742" s="21">
        <v>0</v>
      </c>
      <c r="N742" s="21">
        <v>0</v>
      </c>
      <c r="O742" s="21">
        <v>0</v>
      </c>
      <c r="P742" s="21">
        <v>0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  <c r="V742" s="21">
        <v>0</v>
      </c>
      <c r="W742" s="21">
        <v>0</v>
      </c>
      <c r="X742" s="21">
        <v>0</v>
      </c>
      <c r="Y742" s="21">
        <v>0</v>
      </c>
      <c r="Z742" s="21">
        <v>0</v>
      </c>
      <c r="AA742" s="21">
        <v>0</v>
      </c>
      <c r="AB742" s="21">
        <v>0</v>
      </c>
      <c r="AC742" s="29">
        <v>114942.18</v>
      </c>
      <c r="AD742" s="29">
        <v>146393.75</v>
      </c>
      <c r="AE742" s="21">
        <v>0</v>
      </c>
      <c r="AF742" s="24">
        <v>2021</v>
      </c>
      <c r="AG742" s="24">
        <v>2021</v>
      </c>
      <c r="AH742" s="24">
        <v>2021</v>
      </c>
      <c r="BV742" s="52">
        <v>9</v>
      </c>
      <c r="BW742" s="49"/>
      <c r="CA742" s="12" t="e">
        <f t="shared" si="53"/>
        <v>#N/A</v>
      </c>
      <c r="CB742" s="12" t="e">
        <f t="shared" si="50"/>
        <v>#N/A</v>
      </c>
      <c r="CC742" s="12" t="s">
        <v>156</v>
      </c>
      <c r="CD742" s="12">
        <v>41715.51</v>
      </c>
    </row>
    <row r="743" spans="1:82" ht="61.5" x14ac:dyDescent="0.85">
      <c r="A743" s="12">
        <v>1</v>
      </c>
      <c r="B743" s="45">
        <f>SUBTOTAL(103,$A$558:A743)</f>
        <v>183</v>
      </c>
      <c r="C743" s="15" t="s">
        <v>2548</v>
      </c>
      <c r="D743" s="21">
        <v>5376050.21</v>
      </c>
      <c r="E743" s="21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52">
        <v>3</v>
      </c>
      <c r="L743" s="21">
        <v>5236848</v>
      </c>
      <c r="M743" s="21">
        <v>0</v>
      </c>
      <c r="N743" s="21">
        <v>0</v>
      </c>
      <c r="O743" s="21">
        <v>0</v>
      </c>
      <c r="P743" s="21">
        <v>0</v>
      </c>
      <c r="Q743" s="21">
        <v>0</v>
      </c>
      <c r="R743" s="21">
        <v>0</v>
      </c>
      <c r="S743" s="21">
        <v>0</v>
      </c>
      <c r="T743" s="21">
        <v>0</v>
      </c>
      <c r="U743" s="21">
        <v>0</v>
      </c>
      <c r="V743" s="21">
        <v>0</v>
      </c>
      <c r="W743" s="21">
        <v>0</v>
      </c>
      <c r="X743" s="21">
        <v>0</v>
      </c>
      <c r="Y743" s="21">
        <v>0</v>
      </c>
      <c r="Z743" s="21">
        <v>0</v>
      </c>
      <c r="AA743" s="21">
        <v>0</v>
      </c>
      <c r="AB743" s="21">
        <v>0</v>
      </c>
      <c r="AC743" s="29">
        <v>38098.07</v>
      </c>
      <c r="AD743" s="29">
        <v>101104.14</v>
      </c>
      <c r="AE743" s="21">
        <v>0</v>
      </c>
      <c r="AF743" s="24">
        <v>2021</v>
      </c>
      <c r="AG743" s="24">
        <v>2021</v>
      </c>
      <c r="AH743" s="24">
        <v>2021</v>
      </c>
      <c r="BV743" s="52">
        <v>3</v>
      </c>
      <c r="BW743" s="49"/>
      <c r="CA743" s="12" t="e">
        <f t="shared" si="53"/>
        <v>#N/A</v>
      </c>
      <c r="CB743" s="12" t="e">
        <f t="shared" si="50"/>
        <v>#N/A</v>
      </c>
      <c r="CC743" s="12" t="s">
        <v>1219</v>
      </c>
      <c r="CD743" s="12">
        <v>9361.61</v>
      </c>
    </row>
    <row r="744" spans="1:82" ht="61.5" x14ac:dyDescent="0.85">
      <c r="A744" s="12">
        <v>1</v>
      </c>
      <c r="B744" s="45">
        <f>SUBTOTAL(103,$A$558:A744)</f>
        <v>184</v>
      </c>
      <c r="C744" s="15" t="s">
        <v>2549</v>
      </c>
      <c r="D744" s="21">
        <v>5513113.2000000002</v>
      </c>
      <c r="E744" s="21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0</v>
      </c>
      <c r="K744" s="52">
        <v>3</v>
      </c>
      <c r="L744" s="21">
        <v>5372874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21">
        <v>0</v>
      </c>
      <c r="S744" s="21">
        <v>0</v>
      </c>
      <c r="T744" s="21">
        <v>0</v>
      </c>
      <c r="U744" s="21">
        <v>0</v>
      </c>
      <c r="V744" s="21">
        <v>0</v>
      </c>
      <c r="W744" s="21">
        <v>0</v>
      </c>
      <c r="X744" s="21">
        <v>0</v>
      </c>
      <c r="Y744" s="21">
        <v>0</v>
      </c>
      <c r="Z744" s="21">
        <v>0</v>
      </c>
      <c r="AA744" s="21">
        <v>0</v>
      </c>
      <c r="AB744" s="21">
        <v>0</v>
      </c>
      <c r="AC744" s="29">
        <v>39087.660000000003</v>
      </c>
      <c r="AD744" s="29">
        <v>101151.54</v>
      </c>
      <c r="AE744" s="21">
        <v>0</v>
      </c>
      <c r="AF744" s="24">
        <v>2021</v>
      </c>
      <c r="AG744" s="24">
        <v>2021</v>
      </c>
      <c r="AH744" s="24">
        <v>2021</v>
      </c>
      <c r="BV744" s="52">
        <v>3</v>
      </c>
      <c r="BW744" s="49"/>
      <c r="CA744" s="12" t="e">
        <f t="shared" si="53"/>
        <v>#N/A</v>
      </c>
      <c r="CB744" s="12" t="e">
        <f t="shared" si="50"/>
        <v>#N/A</v>
      </c>
      <c r="CC744" s="12" t="s">
        <v>96</v>
      </c>
      <c r="CD744" s="12">
        <v>38771.35</v>
      </c>
    </row>
    <row r="745" spans="1:82" ht="61.5" x14ac:dyDescent="0.85">
      <c r="A745" s="12">
        <v>1</v>
      </c>
      <c r="B745" s="45">
        <f>SUBTOTAL(103,$A$558:A745)</f>
        <v>185</v>
      </c>
      <c r="C745" s="15" t="s">
        <v>2550</v>
      </c>
      <c r="D745" s="21">
        <v>5558725.9300000006</v>
      </c>
      <c r="E745" s="21">
        <v>0</v>
      </c>
      <c r="F745" s="21">
        <v>0</v>
      </c>
      <c r="G745" s="21">
        <v>0</v>
      </c>
      <c r="H745" s="21">
        <v>0</v>
      </c>
      <c r="I745" s="21">
        <v>0</v>
      </c>
      <c r="J745" s="21">
        <v>0</v>
      </c>
      <c r="K745" s="52">
        <v>3</v>
      </c>
      <c r="L745" s="21">
        <v>5421124.8000000007</v>
      </c>
      <c r="M745" s="21">
        <v>0</v>
      </c>
      <c r="N745" s="21">
        <v>0</v>
      </c>
      <c r="O745" s="21">
        <v>0</v>
      </c>
      <c r="P745" s="21">
        <v>0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  <c r="V745" s="21">
        <v>0</v>
      </c>
      <c r="W745" s="21">
        <v>0</v>
      </c>
      <c r="X745" s="21">
        <v>0</v>
      </c>
      <c r="Y745" s="21">
        <v>0</v>
      </c>
      <c r="Z745" s="21">
        <v>0</v>
      </c>
      <c r="AA745" s="21">
        <v>0</v>
      </c>
      <c r="AB745" s="21">
        <v>0</v>
      </c>
      <c r="AC745" s="21">
        <v>39438.68</v>
      </c>
      <c r="AD745" s="29">
        <v>98162.45</v>
      </c>
      <c r="AE745" s="21">
        <v>0</v>
      </c>
      <c r="AF745" s="24">
        <v>2021</v>
      </c>
      <c r="AG745" s="24">
        <v>2021</v>
      </c>
      <c r="AH745" s="24">
        <v>2021</v>
      </c>
      <c r="BV745" s="52">
        <v>3</v>
      </c>
      <c r="BW745" s="49"/>
      <c r="CA745" s="12" t="e">
        <f t="shared" si="53"/>
        <v>#N/A</v>
      </c>
      <c r="CB745" s="12" t="e">
        <f t="shared" si="50"/>
        <v>#N/A</v>
      </c>
      <c r="CC745" s="12" t="s">
        <v>97</v>
      </c>
      <c r="CD745" s="12">
        <v>34366.339999999997</v>
      </c>
    </row>
    <row r="746" spans="1:82" ht="61.5" x14ac:dyDescent="0.85">
      <c r="A746" s="12">
        <v>1</v>
      </c>
      <c r="B746" s="45">
        <f>SUBTOTAL(103,$A$558:A746)</f>
        <v>186</v>
      </c>
      <c r="C746" s="15" t="s">
        <v>2551</v>
      </c>
      <c r="D746" s="21">
        <v>7380419.5899999999</v>
      </c>
      <c r="E746" s="21">
        <v>0</v>
      </c>
      <c r="F746" s="21">
        <v>0</v>
      </c>
      <c r="G746" s="21">
        <v>0</v>
      </c>
      <c r="H746" s="21">
        <v>0</v>
      </c>
      <c r="I746" s="21">
        <v>0</v>
      </c>
      <c r="J746" s="21">
        <v>0</v>
      </c>
      <c r="K746" s="52">
        <v>4</v>
      </c>
      <c r="L746" s="21">
        <v>7223596.7999999998</v>
      </c>
      <c r="M746" s="21">
        <v>0</v>
      </c>
      <c r="N746" s="21">
        <v>0</v>
      </c>
      <c r="O746" s="21">
        <v>0</v>
      </c>
      <c r="P746" s="21">
        <v>0</v>
      </c>
      <c r="Q746" s="21">
        <v>0</v>
      </c>
      <c r="R746" s="21">
        <v>0</v>
      </c>
      <c r="S746" s="21">
        <v>0</v>
      </c>
      <c r="T746" s="21">
        <v>0</v>
      </c>
      <c r="U746" s="21">
        <v>0</v>
      </c>
      <c r="V746" s="21">
        <v>0</v>
      </c>
      <c r="W746" s="21">
        <v>0</v>
      </c>
      <c r="X746" s="21">
        <v>0</v>
      </c>
      <c r="Y746" s="21">
        <v>0</v>
      </c>
      <c r="Z746" s="21">
        <v>0</v>
      </c>
      <c r="AA746" s="21">
        <v>0</v>
      </c>
      <c r="AB746" s="21">
        <v>0</v>
      </c>
      <c r="AC746" s="21">
        <v>52551.67</v>
      </c>
      <c r="AD746" s="29">
        <v>104271.12</v>
      </c>
      <c r="AE746" s="21">
        <v>0</v>
      </c>
      <c r="AF746" s="24">
        <v>2021</v>
      </c>
      <c r="AG746" s="24">
        <v>2021</v>
      </c>
      <c r="AH746" s="24">
        <v>2021</v>
      </c>
      <c r="BV746" s="52">
        <v>4</v>
      </c>
      <c r="BW746" s="49"/>
      <c r="CA746" s="12" t="e">
        <f t="shared" si="53"/>
        <v>#N/A</v>
      </c>
      <c r="CB746" s="12" t="e">
        <f t="shared" si="50"/>
        <v>#N/A</v>
      </c>
      <c r="CC746" s="12" t="s">
        <v>98</v>
      </c>
      <c r="CD746" s="12">
        <v>28992.639999999999</v>
      </c>
    </row>
    <row r="747" spans="1:82" ht="61.5" x14ac:dyDescent="0.85">
      <c r="A747" s="12">
        <v>1</v>
      </c>
      <c r="B747" s="45">
        <f>SUBTOTAL(103,$A$558:A747)</f>
        <v>187</v>
      </c>
      <c r="C747" s="15" t="s">
        <v>2552</v>
      </c>
      <c r="D747" s="21">
        <v>3692617.6899999995</v>
      </c>
      <c r="E747" s="21">
        <v>0</v>
      </c>
      <c r="F747" s="21">
        <v>0</v>
      </c>
      <c r="G747" s="21">
        <v>0</v>
      </c>
      <c r="H747" s="21">
        <v>0</v>
      </c>
      <c r="I747" s="21">
        <v>0</v>
      </c>
      <c r="J747" s="21">
        <v>0</v>
      </c>
      <c r="K747" s="52">
        <v>2</v>
      </c>
      <c r="L747" s="21">
        <v>3572692.8</v>
      </c>
      <c r="M747" s="21">
        <v>0</v>
      </c>
      <c r="N747" s="21">
        <v>0</v>
      </c>
      <c r="O747" s="21">
        <v>0</v>
      </c>
      <c r="P747" s="21">
        <v>0</v>
      </c>
      <c r="Q747" s="21">
        <v>0</v>
      </c>
      <c r="R747" s="21">
        <v>0</v>
      </c>
      <c r="S747" s="21">
        <v>0</v>
      </c>
      <c r="T747" s="21">
        <v>0</v>
      </c>
      <c r="U747" s="21">
        <v>0</v>
      </c>
      <c r="V747" s="21">
        <v>0</v>
      </c>
      <c r="W747" s="21">
        <v>0</v>
      </c>
      <c r="X747" s="21">
        <v>0</v>
      </c>
      <c r="Y747" s="21">
        <v>0</v>
      </c>
      <c r="Z747" s="21">
        <v>0</v>
      </c>
      <c r="AA747" s="21">
        <v>0</v>
      </c>
      <c r="AB747" s="21">
        <v>0</v>
      </c>
      <c r="AC747" s="21">
        <v>25991.34</v>
      </c>
      <c r="AD747" s="29">
        <v>93933.55</v>
      </c>
      <c r="AE747" s="21">
        <v>0</v>
      </c>
      <c r="AF747" s="24">
        <v>2021</v>
      </c>
      <c r="AG747" s="24">
        <v>2021</v>
      </c>
      <c r="AH747" s="24">
        <v>2021</v>
      </c>
      <c r="BV747" s="52">
        <v>2</v>
      </c>
      <c r="BW747" s="49"/>
      <c r="CA747" s="12" t="e">
        <f t="shared" si="53"/>
        <v>#N/A</v>
      </c>
      <c r="CB747" s="12" t="e">
        <f t="shared" si="50"/>
        <v>#N/A</v>
      </c>
      <c r="CC747" s="12" t="s">
        <v>185</v>
      </c>
      <c r="CD747" s="12">
        <v>30674.99</v>
      </c>
    </row>
    <row r="748" spans="1:82" ht="61.5" x14ac:dyDescent="0.85">
      <c r="A748" s="12">
        <v>1</v>
      </c>
      <c r="B748" s="45">
        <f>SUBTOTAL(103,$A$558:A748)</f>
        <v>188</v>
      </c>
      <c r="C748" s="15" t="s">
        <v>2553</v>
      </c>
      <c r="D748" s="21">
        <v>3742125.6799999997</v>
      </c>
      <c r="E748" s="21">
        <v>0</v>
      </c>
      <c r="F748" s="21">
        <v>0</v>
      </c>
      <c r="G748" s="21">
        <v>0</v>
      </c>
      <c r="H748" s="21">
        <v>0</v>
      </c>
      <c r="I748" s="21">
        <v>0</v>
      </c>
      <c r="J748" s="21">
        <v>0</v>
      </c>
      <c r="K748" s="52">
        <v>2</v>
      </c>
      <c r="L748" s="21">
        <v>3622476</v>
      </c>
      <c r="M748" s="21">
        <v>0</v>
      </c>
      <c r="N748" s="21">
        <v>0</v>
      </c>
      <c r="O748" s="21">
        <v>0</v>
      </c>
      <c r="P748" s="21">
        <v>0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  <c r="V748" s="21">
        <v>0</v>
      </c>
      <c r="W748" s="21">
        <v>0</v>
      </c>
      <c r="X748" s="21">
        <v>0</v>
      </c>
      <c r="Y748" s="21">
        <v>0</v>
      </c>
      <c r="Z748" s="21">
        <v>0</v>
      </c>
      <c r="AA748" s="21">
        <v>0</v>
      </c>
      <c r="AB748" s="21">
        <v>0</v>
      </c>
      <c r="AC748" s="21">
        <v>26353.51</v>
      </c>
      <c r="AD748" s="29">
        <v>93296.17</v>
      </c>
      <c r="AE748" s="21">
        <v>0</v>
      </c>
      <c r="AF748" s="24">
        <v>2021</v>
      </c>
      <c r="AG748" s="24">
        <v>2021</v>
      </c>
      <c r="AH748" s="24">
        <v>2021</v>
      </c>
      <c r="BV748" s="52">
        <v>2</v>
      </c>
      <c r="BW748" s="49"/>
      <c r="CA748" s="12" t="e">
        <f t="shared" si="53"/>
        <v>#N/A</v>
      </c>
      <c r="CB748" s="12" t="e">
        <f t="shared" si="50"/>
        <v>#N/A</v>
      </c>
      <c r="CC748" s="12" t="s">
        <v>187</v>
      </c>
      <c r="CD748" s="12">
        <v>25377.15</v>
      </c>
    </row>
    <row r="749" spans="1:82" ht="61.5" x14ac:dyDescent="0.85">
      <c r="A749" s="12">
        <v>1</v>
      </c>
      <c r="B749" s="45">
        <f>SUBTOTAL(103,$A$558:A749)</f>
        <v>189</v>
      </c>
      <c r="C749" s="15" t="s">
        <v>1747</v>
      </c>
      <c r="D749" s="21">
        <v>5572583.540000001</v>
      </c>
      <c r="E749" s="21">
        <v>0</v>
      </c>
      <c r="F749" s="21">
        <v>0</v>
      </c>
      <c r="G749" s="21">
        <v>0</v>
      </c>
      <c r="H749" s="21">
        <v>0</v>
      </c>
      <c r="I749" s="21">
        <v>0</v>
      </c>
      <c r="J749" s="21">
        <v>0</v>
      </c>
      <c r="K749" s="52">
        <v>3</v>
      </c>
      <c r="L749" s="21">
        <v>5435416.8000000007</v>
      </c>
      <c r="M749" s="21">
        <v>0</v>
      </c>
      <c r="N749" s="21">
        <v>0</v>
      </c>
      <c r="O749" s="21">
        <v>0</v>
      </c>
      <c r="P749" s="21">
        <v>0</v>
      </c>
      <c r="Q749" s="21">
        <v>0</v>
      </c>
      <c r="R749" s="21">
        <v>0</v>
      </c>
      <c r="S749" s="21">
        <v>0</v>
      </c>
      <c r="T749" s="21">
        <v>0</v>
      </c>
      <c r="U749" s="21">
        <v>0</v>
      </c>
      <c r="V749" s="21">
        <v>0</v>
      </c>
      <c r="W749" s="21">
        <v>0</v>
      </c>
      <c r="X749" s="21">
        <v>0</v>
      </c>
      <c r="Y749" s="21">
        <v>0</v>
      </c>
      <c r="Z749" s="21">
        <v>0</v>
      </c>
      <c r="AA749" s="21">
        <v>0</v>
      </c>
      <c r="AB749" s="21">
        <v>0</v>
      </c>
      <c r="AC749" s="21">
        <v>39542.660000000003</v>
      </c>
      <c r="AD749" s="29">
        <v>97624.08</v>
      </c>
      <c r="AE749" s="21">
        <v>0</v>
      </c>
      <c r="AF749" s="24">
        <v>2021</v>
      </c>
      <c r="AG749" s="24">
        <v>2021</v>
      </c>
      <c r="AH749" s="24">
        <v>2021</v>
      </c>
      <c r="BV749" s="52">
        <v>3</v>
      </c>
      <c r="BW749" s="49"/>
      <c r="CA749" s="12" t="e">
        <f t="shared" si="53"/>
        <v>#N/A</v>
      </c>
      <c r="CB749" s="12" t="e">
        <f t="shared" si="50"/>
        <v>#N/A</v>
      </c>
      <c r="CC749" s="12" t="s">
        <v>1226</v>
      </c>
      <c r="CD749" s="12">
        <v>6262.94</v>
      </c>
    </row>
    <row r="750" spans="1:82" ht="61.5" x14ac:dyDescent="0.85">
      <c r="A750" s="12">
        <v>1</v>
      </c>
      <c r="B750" s="45">
        <f>SUBTOTAL(103,$A$558:A750)</f>
        <v>190</v>
      </c>
      <c r="C750" s="15" t="s">
        <v>2554</v>
      </c>
      <c r="D750" s="21">
        <v>7416270.46</v>
      </c>
      <c r="E750" s="21">
        <v>0</v>
      </c>
      <c r="F750" s="21">
        <v>0</v>
      </c>
      <c r="G750" s="21">
        <v>0</v>
      </c>
      <c r="H750" s="21">
        <v>0</v>
      </c>
      <c r="I750" s="21">
        <v>0</v>
      </c>
      <c r="J750" s="21">
        <v>0</v>
      </c>
      <c r="K750" s="52">
        <v>4</v>
      </c>
      <c r="L750" s="21">
        <v>7259352</v>
      </c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0</v>
      </c>
      <c r="S750" s="21">
        <v>0</v>
      </c>
      <c r="T750" s="21">
        <v>0</v>
      </c>
      <c r="U750" s="21">
        <v>0</v>
      </c>
      <c r="V750" s="21">
        <v>0</v>
      </c>
      <c r="W750" s="21">
        <v>0</v>
      </c>
      <c r="X750" s="21">
        <v>0</v>
      </c>
      <c r="Y750" s="21">
        <v>0</v>
      </c>
      <c r="Z750" s="21">
        <v>0</v>
      </c>
      <c r="AA750" s="21">
        <v>0</v>
      </c>
      <c r="AB750" s="21">
        <v>0</v>
      </c>
      <c r="AC750" s="21">
        <v>52811.79</v>
      </c>
      <c r="AD750" s="29">
        <v>104106.67</v>
      </c>
      <c r="AE750" s="21">
        <v>0</v>
      </c>
      <c r="AF750" s="24">
        <v>2021</v>
      </c>
      <c r="AG750" s="24">
        <v>2021</v>
      </c>
      <c r="AH750" s="24">
        <v>2021</v>
      </c>
      <c r="BV750" s="52">
        <v>4</v>
      </c>
      <c r="BW750" s="49"/>
      <c r="CA750" s="12" t="e">
        <f t="shared" si="53"/>
        <v>#N/A</v>
      </c>
      <c r="CB750" s="12" t="e">
        <f t="shared" si="50"/>
        <v>#N/A</v>
      </c>
      <c r="CC750" s="12" t="s">
        <v>189</v>
      </c>
      <c r="CD750" s="12">
        <v>49512.14</v>
      </c>
    </row>
    <row r="751" spans="1:82" ht="61.5" x14ac:dyDescent="0.85">
      <c r="A751" s="12">
        <v>1</v>
      </c>
      <c r="B751" s="45">
        <f>SUBTOTAL(103,$A$558:A751)</f>
        <v>191</v>
      </c>
      <c r="C751" s="15" t="s">
        <v>2454</v>
      </c>
      <c r="D751" s="21">
        <v>5572860.3200000003</v>
      </c>
      <c r="E751" s="21">
        <v>0</v>
      </c>
      <c r="F751" s="21">
        <v>0</v>
      </c>
      <c r="G751" s="21">
        <v>0</v>
      </c>
      <c r="H751" s="21">
        <v>0</v>
      </c>
      <c r="I751" s="21">
        <v>0</v>
      </c>
      <c r="J751" s="21">
        <v>0</v>
      </c>
      <c r="K751" s="52">
        <v>3</v>
      </c>
      <c r="L751" s="21">
        <v>5435442</v>
      </c>
      <c r="M751" s="21">
        <v>0</v>
      </c>
      <c r="N751" s="21">
        <v>0</v>
      </c>
      <c r="O751" s="21">
        <v>0</v>
      </c>
      <c r="P751" s="21">
        <v>0</v>
      </c>
      <c r="Q751" s="21">
        <v>0</v>
      </c>
      <c r="R751" s="21">
        <v>0</v>
      </c>
      <c r="S751" s="21">
        <v>0</v>
      </c>
      <c r="T751" s="21">
        <v>0</v>
      </c>
      <c r="U751" s="21">
        <v>0</v>
      </c>
      <c r="V751" s="21">
        <v>0</v>
      </c>
      <c r="W751" s="21">
        <v>0</v>
      </c>
      <c r="X751" s="21">
        <v>0</v>
      </c>
      <c r="Y751" s="21">
        <v>0</v>
      </c>
      <c r="Z751" s="21">
        <v>0</v>
      </c>
      <c r="AA751" s="21">
        <v>0</v>
      </c>
      <c r="AB751" s="21">
        <v>0</v>
      </c>
      <c r="AC751" s="21">
        <v>39542.839999999997</v>
      </c>
      <c r="AD751" s="29">
        <v>97875.48</v>
      </c>
      <c r="AE751" s="21">
        <v>0</v>
      </c>
      <c r="AF751" s="24">
        <v>2021</v>
      </c>
      <c r="AG751" s="24">
        <v>2021</v>
      </c>
      <c r="AH751" s="24">
        <v>2021</v>
      </c>
      <c r="BV751" s="52">
        <v>3</v>
      </c>
      <c r="BW751" s="49"/>
      <c r="CA751" s="12" t="e">
        <f t="shared" si="53"/>
        <v>#N/A</v>
      </c>
      <c r="CB751" s="12" t="e">
        <f t="shared" si="50"/>
        <v>#N/A</v>
      </c>
      <c r="CC751" s="12" t="s">
        <v>761</v>
      </c>
      <c r="CD751" s="12">
        <v>28983.91</v>
      </c>
    </row>
    <row r="752" spans="1:82" ht="61.5" x14ac:dyDescent="0.85">
      <c r="A752" s="12">
        <v>1</v>
      </c>
      <c r="B752" s="45">
        <f>SUBTOTAL(103,$A$558:A752)</f>
        <v>192</v>
      </c>
      <c r="C752" s="15" t="s">
        <v>2555</v>
      </c>
      <c r="D752" s="21">
        <v>8909170.0899999999</v>
      </c>
      <c r="E752" s="21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0</v>
      </c>
      <c r="K752" s="52">
        <v>5</v>
      </c>
      <c r="L752" s="21">
        <v>8728080</v>
      </c>
      <c r="M752" s="21">
        <v>0</v>
      </c>
      <c r="N752" s="21">
        <v>0</v>
      </c>
      <c r="O752" s="21">
        <v>0</v>
      </c>
      <c r="P752" s="21">
        <v>0</v>
      </c>
      <c r="Q752" s="21">
        <v>0</v>
      </c>
      <c r="R752" s="21">
        <v>0</v>
      </c>
      <c r="S752" s="21">
        <v>0</v>
      </c>
      <c r="T752" s="21">
        <v>0</v>
      </c>
      <c r="U752" s="21">
        <v>0</v>
      </c>
      <c r="V752" s="21">
        <v>0</v>
      </c>
      <c r="W752" s="21">
        <v>0</v>
      </c>
      <c r="X752" s="21">
        <v>0</v>
      </c>
      <c r="Y752" s="21">
        <v>0</v>
      </c>
      <c r="Z752" s="21">
        <v>0</v>
      </c>
      <c r="AA752" s="21">
        <v>0</v>
      </c>
      <c r="AB752" s="21">
        <v>0</v>
      </c>
      <c r="AC752" s="29">
        <v>63496.78</v>
      </c>
      <c r="AD752" s="29">
        <v>117593.31</v>
      </c>
      <c r="AE752" s="21">
        <v>0</v>
      </c>
      <c r="AF752" s="24">
        <v>2021</v>
      </c>
      <c r="AG752" s="24">
        <v>2021</v>
      </c>
      <c r="AH752" s="24">
        <v>2021</v>
      </c>
      <c r="BV752" s="52">
        <v>5</v>
      </c>
      <c r="BW752" s="49"/>
      <c r="CA752" s="12" t="e">
        <f t="shared" si="53"/>
        <v>#N/A</v>
      </c>
      <c r="CB752" s="12" t="e">
        <f t="shared" si="50"/>
        <v>#N/A</v>
      </c>
      <c r="CC752" s="12" t="s">
        <v>206</v>
      </c>
      <c r="CD752" s="12">
        <v>23914.3</v>
      </c>
    </row>
    <row r="753" spans="1:82" ht="61.5" x14ac:dyDescent="0.85">
      <c r="A753" s="12">
        <v>1</v>
      </c>
      <c r="B753" s="45">
        <f>SUBTOTAL(103,$A$558:A753)</f>
        <v>193</v>
      </c>
      <c r="C753" s="15" t="s">
        <v>2556</v>
      </c>
      <c r="D753" s="21">
        <v>7143104.0700000003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52">
        <v>4</v>
      </c>
      <c r="L753" s="21">
        <v>6983966.4000000004</v>
      </c>
      <c r="M753" s="21">
        <v>0</v>
      </c>
      <c r="N753" s="21">
        <v>0</v>
      </c>
      <c r="O753" s="21">
        <v>0</v>
      </c>
      <c r="P753" s="21">
        <v>0</v>
      </c>
      <c r="Q753" s="21">
        <v>0</v>
      </c>
      <c r="R753" s="21">
        <v>0</v>
      </c>
      <c r="S753" s="21">
        <v>0</v>
      </c>
      <c r="T753" s="21">
        <v>0</v>
      </c>
      <c r="U753" s="21">
        <v>0</v>
      </c>
      <c r="V753" s="21">
        <v>0</v>
      </c>
      <c r="W753" s="21">
        <v>0</v>
      </c>
      <c r="X753" s="21">
        <v>0</v>
      </c>
      <c r="Y753" s="21">
        <v>0</v>
      </c>
      <c r="Z753" s="21">
        <v>0</v>
      </c>
      <c r="AA753" s="21">
        <v>0</v>
      </c>
      <c r="AB753" s="21">
        <v>0</v>
      </c>
      <c r="AC753" s="29">
        <v>50808.36</v>
      </c>
      <c r="AD753" s="29">
        <v>108329.31</v>
      </c>
      <c r="AE753" s="21">
        <v>0</v>
      </c>
      <c r="AF753" s="24">
        <v>2021</v>
      </c>
      <c r="AG753" s="24">
        <v>2021</v>
      </c>
      <c r="AH753" s="24">
        <v>2021</v>
      </c>
      <c r="BV753" s="52">
        <v>4</v>
      </c>
      <c r="BW753" s="49"/>
      <c r="CA753" s="12" t="e">
        <f t="shared" si="53"/>
        <v>#N/A</v>
      </c>
      <c r="CB753" s="12" t="e">
        <f t="shared" si="50"/>
        <v>#N/A</v>
      </c>
      <c r="CC753" s="12" t="s">
        <v>1510</v>
      </c>
      <c r="CD753" s="12">
        <v>11614.86</v>
      </c>
    </row>
    <row r="754" spans="1:82" ht="61.5" x14ac:dyDescent="0.85">
      <c r="A754" s="12">
        <v>1</v>
      </c>
      <c r="B754" s="45">
        <f>SUBTOTAL(103,$A$558:A754)</f>
        <v>194</v>
      </c>
      <c r="C754" s="15" t="s">
        <v>2557</v>
      </c>
      <c r="D754" s="21">
        <v>5513685.3200000003</v>
      </c>
      <c r="E754" s="21">
        <v>0</v>
      </c>
      <c r="F754" s="21">
        <v>0</v>
      </c>
      <c r="G754" s="21">
        <v>0</v>
      </c>
      <c r="H754" s="21">
        <v>0</v>
      </c>
      <c r="I754" s="21">
        <v>0</v>
      </c>
      <c r="J754" s="21">
        <v>0</v>
      </c>
      <c r="K754" s="52">
        <v>3</v>
      </c>
      <c r="L754" s="21">
        <v>5374782</v>
      </c>
      <c r="M754" s="21">
        <v>0</v>
      </c>
      <c r="N754" s="21">
        <v>0</v>
      </c>
      <c r="O754" s="21">
        <v>0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  <c r="V754" s="21">
        <v>0</v>
      </c>
      <c r="W754" s="21">
        <v>0</v>
      </c>
      <c r="X754" s="21">
        <v>0</v>
      </c>
      <c r="Y754" s="21">
        <v>0</v>
      </c>
      <c r="Z754" s="21">
        <v>0</v>
      </c>
      <c r="AA754" s="21">
        <v>0</v>
      </c>
      <c r="AB754" s="21">
        <v>0</v>
      </c>
      <c r="AC754" s="29">
        <v>39101.54</v>
      </c>
      <c r="AD754" s="29">
        <v>99801.78</v>
      </c>
      <c r="AE754" s="21">
        <v>0</v>
      </c>
      <c r="AF754" s="24">
        <v>2021</v>
      </c>
      <c r="AG754" s="24">
        <v>2021</v>
      </c>
      <c r="AH754" s="24">
        <v>2021</v>
      </c>
      <c r="BV754" s="52">
        <v>3</v>
      </c>
      <c r="BW754" s="49"/>
      <c r="CA754" s="12" t="e">
        <f t="shared" si="53"/>
        <v>#N/A</v>
      </c>
      <c r="CB754" s="12" t="e">
        <f t="shared" si="50"/>
        <v>#N/A</v>
      </c>
      <c r="CC754" s="12" t="s">
        <v>1230</v>
      </c>
      <c r="CD754" s="12">
        <v>21591.98</v>
      </c>
    </row>
    <row r="755" spans="1:82" ht="61.5" x14ac:dyDescent="0.85">
      <c r="A755" s="12">
        <v>1</v>
      </c>
      <c r="B755" s="45">
        <f>SUBTOTAL(103,$A$558:A755)</f>
        <v>195</v>
      </c>
      <c r="C755" s="15" t="s">
        <v>2558</v>
      </c>
      <c r="D755" s="21">
        <v>1897149.8399999999</v>
      </c>
      <c r="E755" s="21">
        <v>0</v>
      </c>
      <c r="F755" s="21">
        <v>0</v>
      </c>
      <c r="G755" s="21">
        <v>0</v>
      </c>
      <c r="H755" s="21">
        <v>0</v>
      </c>
      <c r="I755" s="21">
        <v>0</v>
      </c>
      <c r="J755" s="21">
        <v>0</v>
      </c>
      <c r="K755" s="52">
        <v>1</v>
      </c>
      <c r="L755" s="21">
        <v>1790612.4</v>
      </c>
      <c r="M755" s="21">
        <v>0</v>
      </c>
      <c r="N755" s="21">
        <v>0</v>
      </c>
      <c r="O755" s="21">
        <v>0</v>
      </c>
      <c r="P755" s="21">
        <v>0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  <c r="V755" s="21">
        <v>0</v>
      </c>
      <c r="W755" s="21">
        <v>0</v>
      </c>
      <c r="X755" s="21">
        <v>0</v>
      </c>
      <c r="Y755" s="21">
        <v>0</v>
      </c>
      <c r="Z755" s="21">
        <v>0</v>
      </c>
      <c r="AA755" s="21">
        <v>0</v>
      </c>
      <c r="AB755" s="21">
        <v>0</v>
      </c>
      <c r="AC755" s="21">
        <v>13026.71</v>
      </c>
      <c r="AD755" s="29">
        <v>93510.73</v>
      </c>
      <c r="AE755" s="21">
        <v>0</v>
      </c>
      <c r="AF755" s="24">
        <v>2021</v>
      </c>
      <c r="AG755" s="24">
        <v>2021</v>
      </c>
      <c r="AH755" s="24">
        <v>2021</v>
      </c>
      <c r="BV755" s="52">
        <v>1</v>
      </c>
      <c r="BW755" s="49"/>
      <c r="CA755" s="12" t="e">
        <f t="shared" si="53"/>
        <v>#N/A</v>
      </c>
      <c r="CB755" s="12" t="e">
        <f t="shared" si="50"/>
        <v>#N/A</v>
      </c>
      <c r="CC755" s="12" t="s">
        <v>218</v>
      </c>
      <c r="CD755" s="12">
        <v>27761.39</v>
      </c>
    </row>
    <row r="756" spans="1:82" ht="61.5" x14ac:dyDescent="0.85">
      <c r="A756" s="12">
        <v>1</v>
      </c>
      <c r="B756" s="45">
        <f>SUBTOTAL(103,$A$558:A756)</f>
        <v>196</v>
      </c>
      <c r="C756" s="15" t="s">
        <v>2559</v>
      </c>
      <c r="D756" s="21">
        <v>3605355.24</v>
      </c>
      <c r="E756" s="21">
        <v>0</v>
      </c>
      <c r="F756" s="21">
        <v>0</v>
      </c>
      <c r="G756" s="21">
        <v>0</v>
      </c>
      <c r="H756" s="21">
        <v>0</v>
      </c>
      <c r="I756" s="21">
        <v>0</v>
      </c>
      <c r="J756" s="21">
        <v>0</v>
      </c>
      <c r="K756" s="52">
        <v>2</v>
      </c>
      <c r="L756" s="21">
        <v>3486403.2</v>
      </c>
      <c r="M756" s="21">
        <v>0</v>
      </c>
      <c r="N756" s="21">
        <v>0</v>
      </c>
      <c r="O756" s="21">
        <v>0</v>
      </c>
      <c r="P756" s="21">
        <v>0</v>
      </c>
      <c r="Q756" s="21">
        <v>0</v>
      </c>
      <c r="R756" s="21">
        <v>0</v>
      </c>
      <c r="S756" s="21">
        <v>0</v>
      </c>
      <c r="T756" s="21">
        <v>0</v>
      </c>
      <c r="U756" s="21">
        <v>0</v>
      </c>
      <c r="V756" s="21">
        <v>0</v>
      </c>
      <c r="W756" s="21">
        <v>0</v>
      </c>
      <c r="X756" s="21">
        <v>0</v>
      </c>
      <c r="Y756" s="21">
        <v>0</v>
      </c>
      <c r="Z756" s="21">
        <v>0</v>
      </c>
      <c r="AA756" s="21">
        <v>0</v>
      </c>
      <c r="AB756" s="21">
        <v>0</v>
      </c>
      <c r="AC756" s="29">
        <v>25363.58</v>
      </c>
      <c r="AD756" s="29">
        <v>93588.46</v>
      </c>
      <c r="AE756" s="21">
        <v>0</v>
      </c>
      <c r="AF756" s="24">
        <v>2021</v>
      </c>
      <c r="AG756" s="24">
        <v>2021</v>
      </c>
      <c r="AH756" s="24">
        <v>2021</v>
      </c>
      <c r="BV756" s="52">
        <v>2</v>
      </c>
      <c r="BW756" s="49"/>
      <c r="CA756" s="12" t="e">
        <f t="shared" si="53"/>
        <v>#N/A</v>
      </c>
      <c r="CB756" s="12">
        <f t="shared" si="50"/>
        <v>25363.58</v>
      </c>
      <c r="CC756" s="12" t="s">
        <v>213</v>
      </c>
      <c r="CD756" s="12">
        <v>3344.47</v>
      </c>
    </row>
    <row r="757" spans="1:82" ht="61.5" x14ac:dyDescent="0.85">
      <c r="A757" s="12">
        <v>1</v>
      </c>
      <c r="B757" s="45">
        <f>SUBTOTAL(103,$A$558:A757)</f>
        <v>197</v>
      </c>
      <c r="C757" s="15" t="s">
        <v>2352</v>
      </c>
      <c r="D757" s="21">
        <v>79337.539999999994</v>
      </c>
      <c r="E757" s="21">
        <v>0</v>
      </c>
      <c r="F757" s="21">
        <v>0</v>
      </c>
      <c r="G757" s="21">
        <v>0</v>
      </c>
      <c r="H757" s="21">
        <v>0</v>
      </c>
      <c r="I757" s="21">
        <v>0</v>
      </c>
      <c r="J757" s="21">
        <v>0</v>
      </c>
      <c r="K757" s="52">
        <v>0</v>
      </c>
      <c r="L757" s="21">
        <v>0</v>
      </c>
      <c r="M757" s="21">
        <v>0</v>
      </c>
      <c r="N757" s="21">
        <v>0</v>
      </c>
      <c r="O757" s="21">
        <v>0</v>
      </c>
      <c r="P757" s="21">
        <v>0</v>
      </c>
      <c r="Q757" s="21">
        <v>0</v>
      </c>
      <c r="R757" s="21">
        <v>0</v>
      </c>
      <c r="S757" s="21">
        <v>0</v>
      </c>
      <c r="T757" s="21">
        <v>0</v>
      </c>
      <c r="U757" s="21">
        <v>0</v>
      </c>
      <c r="V757" s="21">
        <v>0</v>
      </c>
      <c r="W757" s="21">
        <v>0</v>
      </c>
      <c r="X757" s="21">
        <v>0</v>
      </c>
      <c r="Y757" s="21">
        <v>0</v>
      </c>
      <c r="Z757" s="21">
        <v>0</v>
      </c>
      <c r="AA757" s="21">
        <v>0</v>
      </c>
      <c r="AB757" s="21">
        <v>0</v>
      </c>
      <c r="AC757" s="21">
        <v>0</v>
      </c>
      <c r="AD757" s="29">
        <v>79337.539999999994</v>
      </c>
      <c r="AE757" s="21">
        <v>0</v>
      </c>
      <c r="AF757" s="24">
        <v>2021</v>
      </c>
      <c r="AG757" s="24" t="s">
        <v>262</v>
      </c>
      <c r="AH757" s="24" t="s">
        <v>262</v>
      </c>
      <c r="BV757" s="52">
        <v>2</v>
      </c>
      <c r="BW757" s="49"/>
      <c r="CA757" s="12" t="e">
        <f t="shared" si="53"/>
        <v>#N/A</v>
      </c>
      <c r="CB757" s="12" t="e">
        <f t="shared" si="50"/>
        <v>#N/A</v>
      </c>
      <c r="CC757" s="12" t="s">
        <v>1231</v>
      </c>
      <c r="CD757" s="12">
        <v>1798.37</v>
      </c>
    </row>
    <row r="758" spans="1:82" ht="61.5" x14ac:dyDescent="0.85">
      <c r="A758" s="12">
        <v>1</v>
      </c>
      <c r="B758" s="45">
        <f>SUBTOTAL(103,$A$558:A758)</f>
        <v>198</v>
      </c>
      <c r="C758" s="15" t="s">
        <v>2353</v>
      </c>
      <c r="D758" s="21">
        <v>80050.720000000001</v>
      </c>
      <c r="E758" s="21">
        <v>0</v>
      </c>
      <c r="F758" s="21">
        <v>0</v>
      </c>
      <c r="G758" s="21">
        <v>0</v>
      </c>
      <c r="H758" s="21">
        <v>0</v>
      </c>
      <c r="I758" s="21">
        <v>0</v>
      </c>
      <c r="J758" s="21">
        <v>0</v>
      </c>
      <c r="K758" s="52">
        <v>0</v>
      </c>
      <c r="L758" s="21">
        <v>0</v>
      </c>
      <c r="M758" s="21">
        <v>0</v>
      </c>
      <c r="N758" s="21">
        <v>0</v>
      </c>
      <c r="O758" s="21">
        <v>0</v>
      </c>
      <c r="P758" s="21">
        <v>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  <c r="V758" s="21">
        <v>0</v>
      </c>
      <c r="W758" s="21">
        <v>0</v>
      </c>
      <c r="X758" s="21">
        <v>0</v>
      </c>
      <c r="Y758" s="21">
        <v>0</v>
      </c>
      <c r="Z758" s="21">
        <v>0</v>
      </c>
      <c r="AA758" s="21">
        <v>0</v>
      </c>
      <c r="AB758" s="21">
        <v>0</v>
      </c>
      <c r="AC758" s="21">
        <v>0</v>
      </c>
      <c r="AD758" s="29">
        <v>80050.720000000001</v>
      </c>
      <c r="AE758" s="21">
        <v>0</v>
      </c>
      <c r="AF758" s="24">
        <v>2021</v>
      </c>
      <c r="AG758" s="24" t="s">
        <v>262</v>
      </c>
      <c r="AH758" s="24" t="s">
        <v>262</v>
      </c>
      <c r="BV758" s="52">
        <v>2</v>
      </c>
      <c r="BW758" s="49"/>
      <c r="CA758" s="12" t="e">
        <f t="shared" si="53"/>
        <v>#N/A</v>
      </c>
      <c r="CB758" s="12" t="e">
        <f t="shared" si="50"/>
        <v>#N/A</v>
      </c>
      <c r="CC758" s="12" t="s">
        <v>212</v>
      </c>
      <c r="CD758" s="12">
        <v>24526.497796499996</v>
      </c>
    </row>
    <row r="759" spans="1:82" ht="61.5" x14ac:dyDescent="0.85">
      <c r="A759" s="12">
        <v>1</v>
      </c>
      <c r="B759" s="45">
        <f>SUBTOTAL(103,$A$558:A759)</f>
        <v>199</v>
      </c>
      <c r="C759" s="15" t="s">
        <v>2047</v>
      </c>
      <c r="D759" s="21">
        <v>7420651.3099999996</v>
      </c>
      <c r="E759" s="21">
        <v>0</v>
      </c>
      <c r="F759" s="21">
        <v>0</v>
      </c>
      <c r="G759" s="21">
        <v>0</v>
      </c>
      <c r="H759" s="21">
        <v>0</v>
      </c>
      <c r="I759" s="21">
        <v>0</v>
      </c>
      <c r="J759" s="21">
        <v>0</v>
      </c>
      <c r="K759" s="52">
        <v>4</v>
      </c>
      <c r="L759" s="21">
        <v>7260115.2000000002</v>
      </c>
      <c r="M759" s="21">
        <v>0</v>
      </c>
      <c r="N759" s="21">
        <v>0</v>
      </c>
      <c r="O759" s="21">
        <v>0</v>
      </c>
      <c r="P759" s="21">
        <v>0</v>
      </c>
      <c r="Q759" s="21">
        <v>0</v>
      </c>
      <c r="R759" s="21">
        <v>0</v>
      </c>
      <c r="S759" s="21">
        <v>0</v>
      </c>
      <c r="T759" s="21">
        <v>0</v>
      </c>
      <c r="U759" s="21">
        <v>0</v>
      </c>
      <c r="V759" s="21">
        <v>0</v>
      </c>
      <c r="W759" s="21">
        <v>0</v>
      </c>
      <c r="X759" s="21">
        <v>0</v>
      </c>
      <c r="Y759" s="21">
        <v>0</v>
      </c>
      <c r="Z759" s="21">
        <v>0</v>
      </c>
      <c r="AA759" s="21">
        <v>0</v>
      </c>
      <c r="AB759" s="21">
        <v>0</v>
      </c>
      <c r="AC759" s="29">
        <v>52817.34</v>
      </c>
      <c r="AD759" s="29">
        <v>107718.77</v>
      </c>
      <c r="AE759" s="21">
        <v>0</v>
      </c>
      <c r="AF759" s="24">
        <v>2021</v>
      </c>
      <c r="AG759" s="24">
        <v>2021</v>
      </c>
      <c r="AH759" s="24">
        <v>2021</v>
      </c>
      <c r="BV759" s="52">
        <v>4</v>
      </c>
      <c r="BW759" s="49"/>
      <c r="CA759" s="12" t="e">
        <f t="shared" si="53"/>
        <v>#N/A</v>
      </c>
      <c r="CB759" s="12" t="e">
        <f t="shared" si="50"/>
        <v>#N/A</v>
      </c>
    </row>
    <row r="760" spans="1:82" ht="61.5" x14ac:dyDescent="0.85">
      <c r="A760" s="12">
        <v>1</v>
      </c>
      <c r="B760" s="45">
        <f>SUBTOTAL(103,$A$558:A760)</f>
        <v>200</v>
      </c>
      <c r="C760" s="15" t="s">
        <v>2460</v>
      </c>
      <c r="D760" s="21">
        <v>7420668.29</v>
      </c>
      <c r="E760" s="21">
        <v>0</v>
      </c>
      <c r="F760" s="21">
        <v>0</v>
      </c>
      <c r="G760" s="21">
        <v>0</v>
      </c>
      <c r="H760" s="21">
        <v>0</v>
      </c>
      <c r="I760" s="21">
        <v>0</v>
      </c>
      <c r="J760" s="21">
        <v>0</v>
      </c>
      <c r="K760" s="52">
        <v>4</v>
      </c>
      <c r="L760" s="21">
        <v>7260115.2000000002</v>
      </c>
      <c r="M760" s="21">
        <v>0</v>
      </c>
      <c r="N760" s="21">
        <v>0</v>
      </c>
      <c r="O760" s="21">
        <v>0</v>
      </c>
      <c r="P760" s="21">
        <v>0</v>
      </c>
      <c r="Q760" s="21">
        <v>0</v>
      </c>
      <c r="R760" s="21">
        <v>0</v>
      </c>
      <c r="S760" s="21">
        <v>0</v>
      </c>
      <c r="T760" s="21">
        <v>0</v>
      </c>
      <c r="U760" s="21">
        <v>0</v>
      </c>
      <c r="V760" s="21">
        <v>0</v>
      </c>
      <c r="W760" s="21">
        <v>0</v>
      </c>
      <c r="X760" s="21">
        <v>0</v>
      </c>
      <c r="Y760" s="21">
        <v>0</v>
      </c>
      <c r="Z760" s="21">
        <v>0</v>
      </c>
      <c r="AA760" s="21">
        <v>0</v>
      </c>
      <c r="AB760" s="21">
        <v>0</v>
      </c>
      <c r="AC760" s="29">
        <v>52817.34</v>
      </c>
      <c r="AD760" s="29">
        <v>107735.75</v>
      </c>
      <c r="AE760" s="21">
        <v>0</v>
      </c>
      <c r="AF760" s="24">
        <v>2021</v>
      </c>
      <c r="AG760" s="24">
        <v>2021</v>
      </c>
      <c r="AH760" s="24">
        <v>2021</v>
      </c>
      <c r="BV760" s="52">
        <v>4</v>
      </c>
      <c r="BW760" s="49"/>
      <c r="CA760" s="12" t="e">
        <f t="shared" si="53"/>
        <v>#N/A</v>
      </c>
      <c r="CB760" s="12" t="e">
        <f t="shared" si="50"/>
        <v>#N/A</v>
      </c>
    </row>
    <row r="761" spans="1:82" ht="61.5" x14ac:dyDescent="0.85">
      <c r="A761" s="12">
        <v>1</v>
      </c>
      <c r="B761" s="45">
        <f>SUBTOTAL(103,$A$558:A761)</f>
        <v>201</v>
      </c>
      <c r="C761" s="15" t="s">
        <v>1757</v>
      </c>
      <c r="D761" s="21">
        <v>10739070.040000001</v>
      </c>
      <c r="E761" s="21">
        <v>0</v>
      </c>
      <c r="F761" s="21">
        <v>0</v>
      </c>
      <c r="G761" s="21">
        <v>0</v>
      </c>
      <c r="H761" s="21">
        <v>0</v>
      </c>
      <c r="I761" s="21">
        <v>0</v>
      </c>
      <c r="J761" s="21">
        <v>0</v>
      </c>
      <c r="K761" s="52">
        <v>6</v>
      </c>
      <c r="L761" s="21">
        <v>10461448.800000001</v>
      </c>
      <c r="M761" s="21">
        <v>0</v>
      </c>
      <c r="N761" s="21">
        <v>0</v>
      </c>
      <c r="O761" s="21">
        <v>0</v>
      </c>
      <c r="P761" s="21">
        <v>0</v>
      </c>
      <c r="Q761" s="21">
        <v>0</v>
      </c>
      <c r="R761" s="21">
        <v>0</v>
      </c>
      <c r="S761" s="21">
        <v>0</v>
      </c>
      <c r="T761" s="21">
        <v>0</v>
      </c>
      <c r="U761" s="21">
        <v>0</v>
      </c>
      <c r="V761" s="21">
        <v>0</v>
      </c>
      <c r="W761" s="21">
        <v>0</v>
      </c>
      <c r="X761" s="21">
        <v>0</v>
      </c>
      <c r="Y761" s="21">
        <v>0</v>
      </c>
      <c r="Z761" s="21">
        <v>0</v>
      </c>
      <c r="AA761" s="21">
        <v>0</v>
      </c>
      <c r="AB761" s="21">
        <v>0</v>
      </c>
      <c r="AC761" s="21">
        <v>156921.73000000001</v>
      </c>
      <c r="AD761" s="29">
        <v>120699.51</v>
      </c>
      <c r="AE761" s="21">
        <v>0</v>
      </c>
      <c r="AF761" s="24">
        <v>2021</v>
      </c>
      <c r="AG761" s="24">
        <v>2021</v>
      </c>
      <c r="AH761" s="24">
        <v>2021</v>
      </c>
      <c r="BV761" s="52">
        <v>6</v>
      </c>
      <c r="BW761" s="49"/>
      <c r="CA761" s="12" t="e">
        <f t="shared" ref="CA761:CA792" si="54">VLOOKUP(C761,CB:CC,2,FALSE)</f>
        <v>#N/A</v>
      </c>
      <c r="CB761" s="12" t="e">
        <f t="shared" si="50"/>
        <v>#N/A</v>
      </c>
    </row>
    <row r="762" spans="1:82" ht="61.5" x14ac:dyDescent="0.85">
      <c r="A762" s="12">
        <v>1</v>
      </c>
      <c r="B762" s="45">
        <f>SUBTOTAL(103,$A$558:A762)</f>
        <v>202</v>
      </c>
      <c r="C762" s="15" t="s">
        <v>2560</v>
      </c>
      <c r="D762" s="21">
        <v>3606108.8899999997</v>
      </c>
      <c r="E762" s="21">
        <v>0</v>
      </c>
      <c r="F762" s="21">
        <v>0</v>
      </c>
      <c r="G762" s="21">
        <v>0</v>
      </c>
      <c r="H762" s="21">
        <v>0</v>
      </c>
      <c r="I762" s="21">
        <v>0</v>
      </c>
      <c r="J762" s="21">
        <v>0</v>
      </c>
      <c r="K762" s="52">
        <v>2</v>
      </c>
      <c r="L762" s="21">
        <v>3487149.6</v>
      </c>
      <c r="M762" s="21">
        <v>0</v>
      </c>
      <c r="N762" s="21">
        <v>0</v>
      </c>
      <c r="O762" s="21">
        <v>0</v>
      </c>
      <c r="P762" s="21">
        <v>0</v>
      </c>
      <c r="Q762" s="21">
        <v>0</v>
      </c>
      <c r="R762" s="21">
        <v>0</v>
      </c>
      <c r="S762" s="21">
        <v>0</v>
      </c>
      <c r="T762" s="21">
        <v>0</v>
      </c>
      <c r="U762" s="21">
        <v>0</v>
      </c>
      <c r="V762" s="21">
        <v>0</v>
      </c>
      <c r="W762" s="21">
        <v>0</v>
      </c>
      <c r="X762" s="21">
        <v>0</v>
      </c>
      <c r="Y762" s="21">
        <v>0</v>
      </c>
      <c r="Z762" s="21">
        <v>0</v>
      </c>
      <c r="AA762" s="21">
        <v>0</v>
      </c>
      <c r="AB762" s="21">
        <v>0</v>
      </c>
      <c r="AC762" s="29">
        <v>25369.01</v>
      </c>
      <c r="AD762" s="29">
        <v>93590.28</v>
      </c>
      <c r="AE762" s="21">
        <v>0</v>
      </c>
      <c r="AF762" s="24">
        <v>2021</v>
      </c>
      <c r="AG762" s="24">
        <v>2021</v>
      </c>
      <c r="AH762" s="24">
        <v>2021</v>
      </c>
      <c r="BV762" s="52">
        <v>2</v>
      </c>
      <c r="BW762" s="49"/>
      <c r="CA762" s="12" t="e">
        <f t="shared" si="54"/>
        <v>#N/A</v>
      </c>
      <c r="CB762" s="12">
        <f t="shared" si="50"/>
        <v>25369.01</v>
      </c>
    </row>
    <row r="763" spans="1:82" ht="61.5" x14ac:dyDescent="0.85">
      <c r="A763" s="12">
        <v>1</v>
      </c>
      <c r="B763" s="45">
        <f>SUBTOTAL(103,$A$558:A763)</f>
        <v>203</v>
      </c>
      <c r="C763" s="15" t="s">
        <v>2561</v>
      </c>
      <c r="D763" s="21">
        <v>7421117.5899999999</v>
      </c>
      <c r="E763" s="21">
        <v>0</v>
      </c>
      <c r="F763" s="21">
        <v>0</v>
      </c>
      <c r="G763" s="21">
        <v>0</v>
      </c>
      <c r="H763" s="21">
        <v>0</v>
      </c>
      <c r="I763" s="21">
        <v>0</v>
      </c>
      <c r="J763" s="21">
        <v>0</v>
      </c>
      <c r="K763" s="52">
        <v>4</v>
      </c>
      <c r="L763" s="21">
        <v>7260768</v>
      </c>
      <c r="M763" s="21">
        <v>0</v>
      </c>
      <c r="N763" s="21">
        <v>0</v>
      </c>
      <c r="O763" s="21">
        <v>0</v>
      </c>
      <c r="P763" s="21">
        <v>0</v>
      </c>
      <c r="Q763" s="21">
        <v>0</v>
      </c>
      <c r="R763" s="21">
        <v>0</v>
      </c>
      <c r="S763" s="21">
        <v>0</v>
      </c>
      <c r="T763" s="21">
        <v>0</v>
      </c>
      <c r="U763" s="21">
        <v>0</v>
      </c>
      <c r="V763" s="21">
        <v>0</v>
      </c>
      <c r="W763" s="21">
        <v>0</v>
      </c>
      <c r="X763" s="21">
        <v>0</v>
      </c>
      <c r="Y763" s="21">
        <v>0</v>
      </c>
      <c r="Z763" s="21">
        <v>0</v>
      </c>
      <c r="AA763" s="21">
        <v>0</v>
      </c>
      <c r="AB763" s="21">
        <v>0</v>
      </c>
      <c r="AC763" s="29">
        <v>52822.09</v>
      </c>
      <c r="AD763" s="29">
        <v>107527.5</v>
      </c>
      <c r="AE763" s="21">
        <v>0</v>
      </c>
      <c r="AF763" s="24">
        <v>2021</v>
      </c>
      <c r="AG763" s="24">
        <v>2021</v>
      </c>
      <c r="AH763" s="24">
        <v>2021</v>
      </c>
      <c r="BV763" s="52">
        <v>4</v>
      </c>
      <c r="BW763" s="49"/>
      <c r="CA763" s="12" t="e">
        <f t="shared" si="54"/>
        <v>#N/A</v>
      </c>
      <c r="CB763" s="12" t="e">
        <f t="shared" si="50"/>
        <v>#N/A</v>
      </c>
    </row>
    <row r="764" spans="1:82" ht="61.5" x14ac:dyDescent="0.85">
      <c r="A764" s="12">
        <v>1</v>
      </c>
      <c r="B764" s="45">
        <f>SUBTOTAL(103,$A$558:A764)</f>
        <v>204</v>
      </c>
      <c r="C764" s="15" t="s">
        <v>2562</v>
      </c>
      <c r="D764" s="21">
        <v>3606935.17</v>
      </c>
      <c r="E764" s="21">
        <v>0</v>
      </c>
      <c r="F764" s="21">
        <v>0</v>
      </c>
      <c r="G764" s="21">
        <v>0</v>
      </c>
      <c r="H764" s="21">
        <v>0</v>
      </c>
      <c r="I764" s="21">
        <v>0</v>
      </c>
      <c r="J764" s="21">
        <v>0</v>
      </c>
      <c r="K764" s="52">
        <v>2</v>
      </c>
      <c r="L764" s="21">
        <v>3488020.8</v>
      </c>
      <c r="M764" s="21">
        <v>0</v>
      </c>
      <c r="N764" s="21">
        <v>0</v>
      </c>
      <c r="O764" s="21">
        <v>0</v>
      </c>
      <c r="P764" s="21">
        <v>0</v>
      </c>
      <c r="Q764" s="21">
        <v>0</v>
      </c>
      <c r="R764" s="21">
        <v>0</v>
      </c>
      <c r="S764" s="21">
        <v>0</v>
      </c>
      <c r="T764" s="21">
        <v>0</v>
      </c>
      <c r="U764" s="21">
        <v>0</v>
      </c>
      <c r="V764" s="21">
        <v>0</v>
      </c>
      <c r="W764" s="21">
        <v>0</v>
      </c>
      <c r="X764" s="21">
        <v>0</v>
      </c>
      <c r="Y764" s="21">
        <v>0</v>
      </c>
      <c r="Z764" s="21">
        <v>0</v>
      </c>
      <c r="AA764" s="21">
        <v>0</v>
      </c>
      <c r="AB764" s="21">
        <v>0</v>
      </c>
      <c r="AC764" s="29">
        <v>25375.35</v>
      </c>
      <c r="AD764" s="29">
        <v>93539.02</v>
      </c>
      <c r="AE764" s="21">
        <v>0</v>
      </c>
      <c r="AF764" s="24">
        <v>2021</v>
      </c>
      <c r="AG764" s="24">
        <v>2021</v>
      </c>
      <c r="AH764" s="24">
        <v>2021</v>
      </c>
      <c r="BV764" s="52">
        <v>2</v>
      </c>
      <c r="BW764" s="49"/>
      <c r="CA764" s="12" t="e">
        <f t="shared" si="54"/>
        <v>#N/A</v>
      </c>
      <c r="CB764" s="12" t="e">
        <f t="shared" si="50"/>
        <v>#N/A</v>
      </c>
    </row>
    <row r="765" spans="1:82" ht="61.5" x14ac:dyDescent="0.85">
      <c r="A765" s="12">
        <v>1</v>
      </c>
      <c r="B765" s="45">
        <f>SUBTOTAL(103,$A$558:A765)</f>
        <v>205</v>
      </c>
      <c r="C765" s="15" t="s">
        <v>2563</v>
      </c>
      <c r="D765" s="21">
        <v>7358227.5999999996</v>
      </c>
      <c r="E765" s="21">
        <v>0</v>
      </c>
      <c r="F765" s="21">
        <v>0</v>
      </c>
      <c r="G765" s="21">
        <v>0</v>
      </c>
      <c r="H765" s="21">
        <v>0</v>
      </c>
      <c r="I765" s="21">
        <v>0</v>
      </c>
      <c r="J765" s="21">
        <v>0</v>
      </c>
      <c r="K765" s="52">
        <v>4</v>
      </c>
      <c r="L765" s="21">
        <v>7143820.7999999998</v>
      </c>
      <c r="M765" s="21">
        <v>0</v>
      </c>
      <c r="N765" s="21">
        <v>0</v>
      </c>
      <c r="O765" s="21">
        <v>0</v>
      </c>
      <c r="P765" s="21">
        <v>0</v>
      </c>
      <c r="Q765" s="21">
        <v>0</v>
      </c>
      <c r="R765" s="21">
        <v>0</v>
      </c>
      <c r="S765" s="21">
        <v>0</v>
      </c>
      <c r="T765" s="21">
        <v>0</v>
      </c>
      <c r="U765" s="21">
        <v>0</v>
      </c>
      <c r="V765" s="21">
        <v>0</v>
      </c>
      <c r="W765" s="21">
        <v>0</v>
      </c>
      <c r="X765" s="21">
        <v>0</v>
      </c>
      <c r="Y765" s="21">
        <v>0</v>
      </c>
      <c r="Z765" s="21">
        <v>0</v>
      </c>
      <c r="AA765" s="21">
        <v>0</v>
      </c>
      <c r="AB765" s="21">
        <v>0</v>
      </c>
      <c r="AC765" s="21">
        <v>107157.31</v>
      </c>
      <c r="AD765" s="29">
        <v>107249.49</v>
      </c>
      <c r="AE765" s="21">
        <v>0</v>
      </c>
      <c r="AF765" s="24">
        <v>2021</v>
      </c>
      <c r="AG765" s="24">
        <v>2021</v>
      </c>
      <c r="AH765" s="24">
        <v>2021</v>
      </c>
      <c r="BV765" s="52">
        <v>4</v>
      </c>
      <c r="BW765" s="49"/>
      <c r="CA765" s="12" t="e">
        <f t="shared" si="54"/>
        <v>#N/A</v>
      </c>
      <c r="CB765" s="12" t="e">
        <f t="shared" si="50"/>
        <v>#N/A</v>
      </c>
    </row>
    <row r="766" spans="1:82" ht="61.5" x14ac:dyDescent="0.85">
      <c r="A766" s="12">
        <v>1</v>
      </c>
      <c r="B766" s="45">
        <f>SUBTOTAL(103,$A$558:A766)</f>
        <v>206</v>
      </c>
      <c r="C766" s="15" t="s">
        <v>2073</v>
      </c>
      <c r="D766" s="21">
        <v>79535.62</v>
      </c>
      <c r="E766" s="21">
        <v>0</v>
      </c>
      <c r="F766" s="21">
        <v>0</v>
      </c>
      <c r="G766" s="21">
        <v>0</v>
      </c>
      <c r="H766" s="21">
        <v>0</v>
      </c>
      <c r="I766" s="21">
        <v>0</v>
      </c>
      <c r="J766" s="21">
        <v>0</v>
      </c>
      <c r="K766" s="52">
        <v>0</v>
      </c>
      <c r="L766" s="21">
        <v>0</v>
      </c>
      <c r="M766" s="21">
        <v>0</v>
      </c>
      <c r="N766" s="21">
        <v>0</v>
      </c>
      <c r="O766" s="21">
        <v>0</v>
      </c>
      <c r="P766" s="21">
        <v>0</v>
      </c>
      <c r="Q766" s="21">
        <v>0</v>
      </c>
      <c r="R766" s="21">
        <v>0</v>
      </c>
      <c r="S766" s="21">
        <v>0</v>
      </c>
      <c r="T766" s="21">
        <v>0</v>
      </c>
      <c r="U766" s="21">
        <v>0</v>
      </c>
      <c r="V766" s="21">
        <v>0</v>
      </c>
      <c r="W766" s="21">
        <v>0</v>
      </c>
      <c r="X766" s="21">
        <v>0</v>
      </c>
      <c r="Y766" s="21">
        <v>0</v>
      </c>
      <c r="Z766" s="21">
        <v>0</v>
      </c>
      <c r="AA766" s="21">
        <v>0</v>
      </c>
      <c r="AB766" s="21">
        <v>0</v>
      </c>
      <c r="AC766" s="21">
        <v>0</v>
      </c>
      <c r="AD766" s="29">
        <v>79535.62</v>
      </c>
      <c r="AE766" s="21">
        <v>0</v>
      </c>
      <c r="AF766" s="24">
        <v>2021</v>
      </c>
      <c r="AG766" s="24" t="s">
        <v>262</v>
      </c>
      <c r="AH766" s="24" t="s">
        <v>262</v>
      </c>
      <c r="BV766" s="52">
        <v>2</v>
      </c>
      <c r="BW766" s="49"/>
      <c r="CA766" s="12" t="e">
        <f t="shared" si="54"/>
        <v>#N/A</v>
      </c>
      <c r="CB766" s="12" t="e">
        <f t="shared" si="50"/>
        <v>#N/A</v>
      </c>
    </row>
    <row r="767" spans="1:82" ht="61.5" x14ac:dyDescent="0.85">
      <c r="A767" s="12">
        <v>1</v>
      </c>
      <c r="B767" s="45">
        <f>SUBTOTAL(103,$A$558:A767)</f>
        <v>207</v>
      </c>
      <c r="C767" s="15" t="s">
        <v>2564</v>
      </c>
      <c r="D767" s="21">
        <v>5374908.1000000006</v>
      </c>
      <c r="E767" s="21">
        <v>0</v>
      </c>
      <c r="F767" s="21">
        <v>0</v>
      </c>
      <c r="G767" s="21">
        <v>0</v>
      </c>
      <c r="H767" s="21">
        <v>0</v>
      </c>
      <c r="I767" s="21">
        <v>0</v>
      </c>
      <c r="J767" s="21">
        <v>0</v>
      </c>
      <c r="K767" s="52">
        <v>3</v>
      </c>
      <c r="L767" s="21">
        <v>5236740</v>
      </c>
      <c r="M767" s="21">
        <v>0</v>
      </c>
      <c r="N767" s="21">
        <v>0</v>
      </c>
      <c r="O767" s="21">
        <v>0</v>
      </c>
      <c r="P767" s="21">
        <v>0</v>
      </c>
      <c r="Q767" s="21">
        <v>0</v>
      </c>
      <c r="R767" s="21">
        <v>0</v>
      </c>
      <c r="S767" s="21">
        <v>0</v>
      </c>
      <c r="T767" s="21">
        <v>0</v>
      </c>
      <c r="U767" s="21">
        <v>0</v>
      </c>
      <c r="V767" s="21">
        <v>0</v>
      </c>
      <c r="W767" s="21">
        <v>0</v>
      </c>
      <c r="X767" s="21">
        <v>0</v>
      </c>
      <c r="Y767" s="21">
        <v>0</v>
      </c>
      <c r="Z767" s="21">
        <v>0</v>
      </c>
      <c r="AA767" s="21">
        <v>0</v>
      </c>
      <c r="AB767" s="21">
        <v>0</v>
      </c>
      <c r="AC767" s="29">
        <v>38097.279999999999</v>
      </c>
      <c r="AD767" s="29">
        <v>100070.82</v>
      </c>
      <c r="AE767" s="21">
        <v>0</v>
      </c>
      <c r="AF767" s="24">
        <v>2021</v>
      </c>
      <c r="AG767" s="24">
        <v>2021</v>
      </c>
      <c r="AH767" s="24">
        <v>2021</v>
      </c>
      <c r="BV767" s="52">
        <v>3</v>
      </c>
      <c r="BW767" s="49"/>
      <c r="CA767" s="12" t="e">
        <f t="shared" si="54"/>
        <v>#N/A</v>
      </c>
      <c r="CB767" s="12">
        <f t="shared" si="50"/>
        <v>38097.279999999999</v>
      </c>
    </row>
    <row r="768" spans="1:82" ht="61.5" x14ac:dyDescent="0.85">
      <c r="A768" s="12">
        <v>1</v>
      </c>
      <c r="B768" s="45">
        <f>SUBTOTAL(103,$A$558:A768)</f>
        <v>208</v>
      </c>
      <c r="C768" s="15" t="s">
        <v>2565</v>
      </c>
      <c r="D768" s="21">
        <v>3607168.27</v>
      </c>
      <c r="E768" s="21">
        <v>0</v>
      </c>
      <c r="F768" s="21">
        <v>0</v>
      </c>
      <c r="G768" s="21">
        <v>0</v>
      </c>
      <c r="H768" s="21">
        <v>0</v>
      </c>
      <c r="I768" s="21">
        <v>0</v>
      </c>
      <c r="J768" s="21">
        <v>0</v>
      </c>
      <c r="K768" s="52">
        <v>2</v>
      </c>
      <c r="L768" s="21">
        <v>3488659.2</v>
      </c>
      <c r="M768" s="21">
        <v>0</v>
      </c>
      <c r="N768" s="21">
        <v>0</v>
      </c>
      <c r="O768" s="21">
        <v>0</v>
      </c>
      <c r="P768" s="21">
        <v>0</v>
      </c>
      <c r="Q768" s="21">
        <v>0</v>
      </c>
      <c r="R768" s="21">
        <v>0</v>
      </c>
      <c r="S768" s="21">
        <v>0</v>
      </c>
      <c r="T768" s="21">
        <v>0</v>
      </c>
      <c r="U768" s="21">
        <v>0</v>
      </c>
      <c r="V768" s="21">
        <v>0</v>
      </c>
      <c r="W768" s="21">
        <v>0</v>
      </c>
      <c r="X768" s="21">
        <v>0</v>
      </c>
      <c r="Y768" s="21">
        <v>0</v>
      </c>
      <c r="Z768" s="21">
        <v>0</v>
      </c>
      <c r="AA768" s="21">
        <v>0</v>
      </c>
      <c r="AB768" s="21">
        <v>0</v>
      </c>
      <c r="AC768" s="29">
        <v>25380</v>
      </c>
      <c r="AD768" s="29">
        <v>93129.07</v>
      </c>
      <c r="AE768" s="21">
        <v>0</v>
      </c>
      <c r="AF768" s="24">
        <v>2021</v>
      </c>
      <c r="AG768" s="24">
        <v>2021</v>
      </c>
      <c r="AH768" s="24">
        <v>2021</v>
      </c>
      <c r="BV768" s="52">
        <v>2</v>
      </c>
      <c r="BW768" s="49"/>
      <c r="CA768" s="12" t="e">
        <f t="shared" si="54"/>
        <v>#N/A</v>
      </c>
      <c r="CB768" s="12" t="e">
        <f t="shared" si="50"/>
        <v>#N/A</v>
      </c>
    </row>
    <row r="769" spans="1:80" ht="61.5" x14ac:dyDescent="0.85">
      <c r="A769" s="12">
        <v>1</v>
      </c>
      <c r="B769" s="45">
        <f>SUBTOTAL(103,$A$558:A769)</f>
        <v>209</v>
      </c>
      <c r="C769" s="15" t="s">
        <v>2566</v>
      </c>
      <c r="D769" s="21">
        <v>12449219.799999999</v>
      </c>
      <c r="E769" s="21">
        <v>0</v>
      </c>
      <c r="F769" s="21">
        <v>0</v>
      </c>
      <c r="G769" s="21">
        <v>0</v>
      </c>
      <c r="H769" s="21">
        <v>0</v>
      </c>
      <c r="I769" s="21">
        <v>0</v>
      </c>
      <c r="J769" s="21">
        <v>0</v>
      </c>
      <c r="K769" s="52">
        <v>7</v>
      </c>
      <c r="L769" s="21">
        <v>12231550.799999999</v>
      </c>
      <c r="M769" s="21">
        <v>0</v>
      </c>
      <c r="N769" s="21">
        <v>0</v>
      </c>
      <c r="O769" s="21">
        <v>0</v>
      </c>
      <c r="P769" s="21">
        <v>0</v>
      </c>
      <c r="Q769" s="21">
        <v>0</v>
      </c>
      <c r="R769" s="21">
        <v>0</v>
      </c>
      <c r="S769" s="21">
        <v>0</v>
      </c>
      <c r="T769" s="21">
        <v>0</v>
      </c>
      <c r="U769" s="21">
        <v>0</v>
      </c>
      <c r="V769" s="21">
        <v>0</v>
      </c>
      <c r="W769" s="21">
        <v>0</v>
      </c>
      <c r="X769" s="21">
        <v>0</v>
      </c>
      <c r="Y769" s="21">
        <v>0</v>
      </c>
      <c r="Z769" s="21">
        <v>0</v>
      </c>
      <c r="AA769" s="21">
        <v>0</v>
      </c>
      <c r="AB769" s="21">
        <v>0</v>
      </c>
      <c r="AC769" s="29">
        <v>88984.53</v>
      </c>
      <c r="AD769" s="29">
        <v>128684.47</v>
      </c>
      <c r="AE769" s="21">
        <v>0</v>
      </c>
      <c r="AF769" s="24">
        <v>2021</v>
      </c>
      <c r="AG769" s="24">
        <v>2021</v>
      </c>
      <c r="AH769" s="24">
        <v>2021</v>
      </c>
      <c r="BV769" s="52">
        <v>7</v>
      </c>
      <c r="BW769" s="49"/>
      <c r="CA769" s="12" t="e">
        <f t="shared" si="54"/>
        <v>#N/A</v>
      </c>
      <c r="CB769" s="12" t="e">
        <f t="shared" si="50"/>
        <v>#N/A</v>
      </c>
    </row>
    <row r="770" spans="1:80" ht="61.5" x14ac:dyDescent="0.85">
      <c r="A770" s="12">
        <v>1</v>
      </c>
      <c r="B770" s="45">
        <f>SUBTOTAL(103,$A$558:A770)</f>
        <v>210</v>
      </c>
      <c r="C770" s="15" t="s">
        <v>2567</v>
      </c>
      <c r="D770" s="21">
        <v>5380589.8799999999</v>
      </c>
      <c r="E770" s="21">
        <v>0</v>
      </c>
      <c r="F770" s="21">
        <v>0</v>
      </c>
      <c r="G770" s="21">
        <v>0</v>
      </c>
      <c r="H770" s="21">
        <v>0</v>
      </c>
      <c r="I770" s="21">
        <v>0</v>
      </c>
      <c r="J770" s="21">
        <v>0</v>
      </c>
      <c r="K770" s="52">
        <v>3</v>
      </c>
      <c r="L770" s="21">
        <v>5242093.1999999993</v>
      </c>
      <c r="M770" s="21">
        <v>0</v>
      </c>
      <c r="N770" s="21">
        <v>0</v>
      </c>
      <c r="O770" s="21">
        <v>0</v>
      </c>
      <c r="P770" s="21">
        <v>0</v>
      </c>
      <c r="Q770" s="21">
        <v>0</v>
      </c>
      <c r="R770" s="21">
        <v>0</v>
      </c>
      <c r="S770" s="21">
        <v>0</v>
      </c>
      <c r="T770" s="21">
        <v>0</v>
      </c>
      <c r="U770" s="21">
        <v>0</v>
      </c>
      <c r="V770" s="21">
        <v>0</v>
      </c>
      <c r="W770" s="21">
        <v>0</v>
      </c>
      <c r="X770" s="21">
        <v>0</v>
      </c>
      <c r="Y770" s="21">
        <v>0</v>
      </c>
      <c r="Z770" s="21">
        <v>0</v>
      </c>
      <c r="AA770" s="21">
        <v>0</v>
      </c>
      <c r="AB770" s="21">
        <v>0</v>
      </c>
      <c r="AC770" s="21">
        <v>38136.230000000003</v>
      </c>
      <c r="AD770" s="29">
        <v>100360.45</v>
      </c>
      <c r="AE770" s="21">
        <v>0</v>
      </c>
      <c r="AF770" s="24">
        <v>2021</v>
      </c>
      <c r="AG770" s="24">
        <v>2021</v>
      </c>
      <c r="AH770" s="24">
        <v>2021</v>
      </c>
      <c r="BV770" s="52">
        <v>3</v>
      </c>
      <c r="BW770" s="49"/>
      <c r="CA770" s="12" t="e">
        <f t="shared" si="54"/>
        <v>#N/A</v>
      </c>
      <c r="CB770" s="12" t="e">
        <f t="shared" si="50"/>
        <v>#N/A</v>
      </c>
    </row>
    <row r="771" spans="1:80" ht="61.5" x14ac:dyDescent="0.85">
      <c r="A771" s="12">
        <v>1</v>
      </c>
      <c r="B771" s="45">
        <f>SUBTOTAL(103,$A$558:A771)</f>
        <v>211</v>
      </c>
      <c r="C771" s="15" t="s">
        <v>2568</v>
      </c>
      <c r="D771" s="21">
        <v>8907701.5</v>
      </c>
      <c r="E771" s="21">
        <v>0</v>
      </c>
      <c r="F771" s="21">
        <v>0</v>
      </c>
      <c r="G771" s="21">
        <v>0</v>
      </c>
      <c r="H771" s="21">
        <v>0</v>
      </c>
      <c r="I771" s="21">
        <v>0</v>
      </c>
      <c r="J771" s="21">
        <v>0</v>
      </c>
      <c r="K771" s="52">
        <v>5</v>
      </c>
      <c r="L771" s="21">
        <v>8728080</v>
      </c>
      <c r="M771" s="21">
        <v>0</v>
      </c>
      <c r="N771" s="21">
        <v>0</v>
      </c>
      <c r="O771" s="21">
        <v>0</v>
      </c>
      <c r="P771" s="21">
        <v>0</v>
      </c>
      <c r="Q771" s="21">
        <v>0</v>
      </c>
      <c r="R771" s="21">
        <v>0</v>
      </c>
      <c r="S771" s="21">
        <v>0</v>
      </c>
      <c r="T771" s="21">
        <v>0</v>
      </c>
      <c r="U771" s="21">
        <v>0</v>
      </c>
      <c r="V771" s="21">
        <v>0</v>
      </c>
      <c r="W771" s="21">
        <v>0</v>
      </c>
      <c r="X771" s="21">
        <v>0</v>
      </c>
      <c r="Y771" s="21">
        <v>0</v>
      </c>
      <c r="Z771" s="21">
        <v>0</v>
      </c>
      <c r="AA771" s="21">
        <v>0</v>
      </c>
      <c r="AB771" s="21">
        <v>0</v>
      </c>
      <c r="AC771" s="21">
        <v>63496.78</v>
      </c>
      <c r="AD771" s="29">
        <v>116124.72</v>
      </c>
      <c r="AE771" s="21">
        <v>0</v>
      </c>
      <c r="AF771" s="24">
        <v>2021</v>
      </c>
      <c r="AG771" s="24">
        <v>2021</v>
      </c>
      <c r="AH771" s="24">
        <v>2021</v>
      </c>
      <c r="BV771" s="52">
        <v>5</v>
      </c>
      <c r="BW771" s="49"/>
      <c r="CA771" s="12" t="e">
        <f t="shared" si="54"/>
        <v>#N/A</v>
      </c>
      <c r="CB771" s="12" t="e">
        <f t="shared" si="50"/>
        <v>#N/A</v>
      </c>
    </row>
    <row r="772" spans="1:80" ht="61.5" x14ac:dyDescent="0.85">
      <c r="B772" s="15" t="s">
        <v>725</v>
      </c>
      <c r="C772" s="257"/>
      <c r="D772" s="258">
        <v>102328424.23999999</v>
      </c>
      <c r="E772" s="21">
        <v>988552.94</v>
      </c>
      <c r="F772" s="21">
        <v>2392274.61</v>
      </c>
      <c r="G772" s="21">
        <v>2926412.4</v>
      </c>
      <c r="H772" s="21">
        <v>1290609.53</v>
      </c>
      <c r="I772" s="21">
        <v>4151514.4</v>
      </c>
      <c r="J772" s="21">
        <v>0</v>
      </c>
      <c r="K772" s="23">
        <v>40</v>
      </c>
      <c r="L772" s="21">
        <v>87928522.5</v>
      </c>
      <c r="M772" s="21">
        <v>0</v>
      </c>
      <c r="N772" s="21">
        <v>0</v>
      </c>
      <c r="O772" s="21">
        <v>0</v>
      </c>
      <c r="P772" s="21">
        <v>0</v>
      </c>
      <c r="Q772" s="21">
        <v>0</v>
      </c>
      <c r="R772" s="21">
        <v>0</v>
      </c>
      <c r="S772" s="21">
        <v>0</v>
      </c>
      <c r="T772" s="21">
        <v>0</v>
      </c>
      <c r="U772" s="21">
        <v>0</v>
      </c>
      <c r="V772" s="21">
        <v>0</v>
      </c>
      <c r="W772" s="21">
        <v>0</v>
      </c>
      <c r="X772" s="21">
        <v>0</v>
      </c>
      <c r="Y772" s="21">
        <v>0</v>
      </c>
      <c r="Z772" s="21">
        <v>0</v>
      </c>
      <c r="AA772" s="21">
        <v>0</v>
      </c>
      <c r="AB772" s="21">
        <v>0</v>
      </c>
      <c r="AC772" s="21">
        <v>989870.84</v>
      </c>
      <c r="AD772" s="21">
        <v>1660667.02</v>
      </c>
      <c r="AE772" s="21">
        <v>0</v>
      </c>
      <c r="AF772" s="50" t="s">
        <v>718</v>
      </c>
      <c r="AG772" s="50" t="s">
        <v>718</v>
      </c>
      <c r="AH772" s="64" t="s">
        <v>718</v>
      </c>
      <c r="AT772" s="12" t="e">
        <f>VLOOKUP(C772,AW:AX,2,FALSE)</f>
        <v>#N/A</v>
      </c>
      <c r="BV772" s="69" t="b">
        <f>D772=(E772+F772+G772+H772+I772+L772+N772+P772+R772+T772+U772+V772+AA772+AB772+AC772+AD772+AE772)</f>
        <v>1</v>
      </c>
      <c r="BW772" s="49">
        <v>21856214.649999999</v>
      </c>
      <c r="BY772" s="49">
        <f>BW772-D772</f>
        <v>-80472209.590000004</v>
      </c>
      <c r="CA772" s="12" t="e">
        <f t="shared" si="54"/>
        <v>#N/A</v>
      </c>
      <c r="CB772" s="12" t="e">
        <f t="shared" si="50"/>
        <v>#N/A</v>
      </c>
    </row>
    <row r="773" spans="1:80" ht="61.5" x14ac:dyDescent="0.85">
      <c r="A773" s="12">
        <v>1</v>
      </c>
      <c r="B773" s="45">
        <f>SUBTOTAL(103,$A$558:A773)</f>
        <v>212</v>
      </c>
      <c r="C773" s="15" t="s">
        <v>371</v>
      </c>
      <c r="D773" s="21">
        <v>6784672.5999999996</v>
      </c>
      <c r="E773" s="21">
        <v>0</v>
      </c>
      <c r="F773" s="21">
        <v>0</v>
      </c>
      <c r="G773" s="21">
        <v>0</v>
      </c>
      <c r="H773" s="21">
        <v>0</v>
      </c>
      <c r="I773" s="21">
        <v>0</v>
      </c>
      <c r="J773" s="21">
        <v>0</v>
      </c>
      <c r="K773" s="52">
        <v>4</v>
      </c>
      <c r="L773" s="21">
        <v>6784672.5999999996</v>
      </c>
      <c r="M773" s="21">
        <v>0</v>
      </c>
      <c r="N773" s="21">
        <v>0</v>
      </c>
      <c r="O773" s="21">
        <v>0</v>
      </c>
      <c r="P773" s="21">
        <v>0</v>
      </c>
      <c r="Q773" s="21">
        <v>0</v>
      </c>
      <c r="R773" s="21">
        <v>0</v>
      </c>
      <c r="S773" s="21">
        <v>0</v>
      </c>
      <c r="T773" s="21">
        <v>0</v>
      </c>
      <c r="U773" s="21">
        <v>0</v>
      </c>
      <c r="V773" s="21">
        <v>0</v>
      </c>
      <c r="W773" s="21">
        <v>0</v>
      </c>
      <c r="X773" s="21">
        <v>0</v>
      </c>
      <c r="Y773" s="21">
        <v>0</v>
      </c>
      <c r="Z773" s="21">
        <v>0</v>
      </c>
      <c r="AA773" s="21">
        <v>0</v>
      </c>
      <c r="AB773" s="21">
        <v>0</v>
      </c>
      <c r="AC773" s="21">
        <v>0</v>
      </c>
      <c r="AD773" s="21">
        <v>0</v>
      </c>
      <c r="AE773" s="21">
        <v>0</v>
      </c>
      <c r="AF773" s="24" t="s">
        <v>262</v>
      </c>
      <c r="AG773" s="24">
        <v>2021</v>
      </c>
      <c r="AH773" s="25" t="s">
        <v>262</v>
      </c>
      <c r="AT773" s="12" t="e">
        <f>VLOOKUP(C773,AW:AX,2,FALSE)</f>
        <v>#N/A</v>
      </c>
      <c r="BW773" s="49"/>
      <c r="CA773" s="12" t="e">
        <f t="shared" si="54"/>
        <v>#N/A</v>
      </c>
      <c r="CB773" s="12" t="e">
        <f t="shared" si="50"/>
        <v>#N/A</v>
      </c>
    </row>
    <row r="774" spans="1:80" ht="61.5" x14ac:dyDescent="0.85">
      <c r="A774" s="12">
        <v>1</v>
      </c>
      <c r="B774" s="45">
        <f>SUBTOTAL(103,$A$558:A774)</f>
        <v>213</v>
      </c>
      <c r="C774" s="15" t="s">
        <v>1601</v>
      </c>
      <c r="D774" s="21">
        <v>209745.8</v>
      </c>
      <c r="E774" s="21">
        <v>0</v>
      </c>
      <c r="F774" s="21">
        <v>0</v>
      </c>
      <c r="G774" s="21">
        <v>0</v>
      </c>
      <c r="H774" s="21">
        <v>0</v>
      </c>
      <c r="I774" s="21">
        <v>0</v>
      </c>
      <c r="J774" s="21">
        <v>0</v>
      </c>
      <c r="K774" s="23">
        <v>0</v>
      </c>
      <c r="L774" s="21">
        <v>0</v>
      </c>
      <c r="M774" s="21">
        <v>0</v>
      </c>
      <c r="N774" s="21">
        <v>0</v>
      </c>
      <c r="O774" s="21">
        <v>0</v>
      </c>
      <c r="P774" s="21">
        <v>0</v>
      </c>
      <c r="Q774" s="21">
        <v>0</v>
      </c>
      <c r="R774" s="21">
        <v>0</v>
      </c>
      <c r="S774" s="21">
        <v>0</v>
      </c>
      <c r="T774" s="21">
        <v>0</v>
      </c>
      <c r="U774" s="21">
        <v>0</v>
      </c>
      <c r="V774" s="21">
        <v>0</v>
      </c>
      <c r="W774" s="21">
        <v>0</v>
      </c>
      <c r="X774" s="21">
        <v>0</v>
      </c>
      <c r="Y774" s="21">
        <v>0</v>
      </c>
      <c r="Z774" s="21">
        <v>0</v>
      </c>
      <c r="AA774" s="21">
        <v>0</v>
      </c>
      <c r="AB774" s="21">
        <v>0</v>
      </c>
      <c r="AC774" s="21">
        <v>0</v>
      </c>
      <c r="AD774" s="29">
        <v>209745.8</v>
      </c>
      <c r="AE774" s="21">
        <v>0</v>
      </c>
      <c r="AF774" s="24">
        <v>2021</v>
      </c>
      <c r="AG774" s="25" t="s">
        <v>262</v>
      </c>
      <c r="AH774" s="25" t="s">
        <v>262</v>
      </c>
      <c r="AT774" s="12" t="e">
        <f>VLOOKUP(C774,AW:AX,2,FALSE)</f>
        <v>#N/A</v>
      </c>
      <c r="BW774" s="49"/>
      <c r="CA774" s="12" t="e">
        <f t="shared" si="54"/>
        <v>#N/A</v>
      </c>
      <c r="CB774" s="12" t="e">
        <f t="shared" ref="CB774:CB837" si="55">VLOOKUP(C774,CC:CD,2,FALSE)</f>
        <v>#N/A</v>
      </c>
    </row>
    <row r="775" spans="1:80" ht="61.5" x14ac:dyDescent="0.85">
      <c r="A775" s="12">
        <v>1</v>
      </c>
      <c r="B775" s="45">
        <f>SUBTOTAL(103,$A$558:A775)</f>
        <v>214</v>
      </c>
      <c r="C775" s="15" t="s">
        <v>372</v>
      </c>
      <c r="D775" s="21">
        <v>100016.58</v>
      </c>
      <c r="E775" s="21">
        <v>0</v>
      </c>
      <c r="F775" s="21">
        <v>0</v>
      </c>
      <c r="G775" s="21">
        <v>0</v>
      </c>
      <c r="H775" s="21">
        <v>0</v>
      </c>
      <c r="I775" s="21">
        <v>0</v>
      </c>
      <c r="J775" s="21">
        <v>0</v>
      </c>
      <c r="K775" s="23">
        <v>0</v>
      </c>
      <c r="L775" s="21">
        <v>0</v>
      </c>
      <c r="M775" s="21">
        <v>0</v>
      </c>
      <c r="N775" s="21">
        <v>0</v>
      </c>
      <c r="O775" s="21">
        <v>0</v>
      </c>
      <c r="P775" s="21">
        <v>0</v>
      </c>
      <c r="Q775" s="21">
        <v>0</v>
      </c>
      <c r="R775" s="21">
        <v>0</v>
      </c>
      <c r="S775" s="21">
        <v>0</v>
      </c>
      <c r="T775" s="21">
        <v>0</v>
      </c>
      <c r="U775" s="21">
        <v>0</v>
      </c>
      <c r="V775" s="21">
        <v>0</v>
      </c>
      <c r="W775" s="21">
        <v>0</v>
      </c>
      <c r="X775" s="21">
        <v>0</v>
      </c>
      <c r="Y775" s="21">
        <v>0</v>
      </c>
      <c r="Z775" s="21">
        <v>0</v>
      </c>
      <c r="AA775" s="21">
        <v>0</v>
      </c>
      <c r="AB775" s="21">
        <v>0</v>
      </c>
      <c r="AC775" s="21">
        <v>0</v>
      </c>
      <c r="AD775" s="29">
        <v>100016.58</v>
      </c>
      <c r="AE775" s="21">
        <v>0</v>
      </c>
      <c r="AF775" s="24">
        <v>2021</v>
      </c>
      <c r="AG775" s="25" t="s">
        <v>262</v>
      </c>
      <c r="AH775" s="25" t="s">
        <v>262</v>
      </c>
      <c r="AT775" s="12" t="e">
        <f>VLOOKUP(C775,AW:AX,2,FALSE)</f>
        <v>#N/A</v>
      </c>
      <c r="BW775" s="49"/>
      <c r="CA775" s="12" t="e">
        <f t="shared" si="54"/>
        <v>#N/A</v>
      </c>
      <c r="CB775" s="12" t="e">
        <f t="shared" si="55"/>
        <v>#N/A</v>
      </c>
    </row>
    <row r="776" spans="1:80" ht="61.5" x14ac:dyDescent="0.85">
      <c r="A776" s="12">
        <v>1</v>
      </c>
      <c r="B776" s="45">
        <f>SUBTOTAL(103,$A$558:A776)</f>
        <v>215</v>
      </c>
      <c r="C776" s="15" t="s">
        <v>1132</v>
      </c>
      <c r="D776" s="21">
        <v>11924723.139999999</v>
      </c>
      <c r="E776" s="29">
        <v>988552.94</v>
      </c>
      <c r="F776" s="29">
        <v>2392274.61</v>
      </c>
      <c r="G776" s="29">
        <v>2926412.4</v>
      </c>
      <c r="H776" s="29">
        <v>1290609.53</v>
      </c>
      <c r="I776" s="29">
        <v>4151514.4</v>
      </c>
      <c r="J776" s="21">
        <v>0</v>
      </c>
      <c r="K776" s="23">
        <v>0</v>
      </c>
      <c r="L776" s="21">
        <v>0</v>
      </c>
      <c r="M776" s="21">
        <v>0</v>
      </c>
      <c r="N776" s="21">
        <v>0</v>
      </c>
      <c r="O776" s="21">
        <v>0</v>
      </c>
      <c r="P776" s="21">
        <v>0</v>
      </c>
      <c r="Q776" s="21">
        <v>0</v>
      </c>
      <c r="R776" s="21">
        <v>0</v>
      </c>
      <c r="S776" s="21">
        <v>0</v>
      </c>
      <c r="T776" s="21">
        <v>0</v>
      </c>
      <c r="U776" s="21">
        <v>0</v>
      </c>
      <c r="V776" s="21">
        <v>0</v>
      </c>
      <c r="W776" s="21">
        <v>0</v>
      </c>
      <c r="X776" s="21">
        <v>0</v>
      </c>
      <c r="Y776" s="21">
        <v>0</v>
      </c>
      <c r="Z776" s="21">
        <v>0</v>
      </c>
      <c r="AA776" s="21">
        <v>0</v>
      </c>
      <c r="AB776" s="21">
        <v>0</v>
      </c>
      <c r="AC776" s="29">
        <v>175359.25999999998</v>
      </c>
      <c r="AD776" s="21">
        <v>0</v>
      </c>
      <c r="AE776" s="21">
        <v>0</v>
      </c>
      <c r="AF776" s="25" t="s">
        <v>262</v>
      </c>
      <c r="AG776" s="24">
        <v>2021</v>
      </c>
      <c r="AH776" s="25">
        <v>2021</v>
      </c>
      <c r="BW776" s="49"/>
      <c r="CA776" s="12" t="e">
        <f t="shared" si="54"/>
        <v>#N/A</v>
      </c>
      <c r="CB776" s="12">
        <f t="shared" si="55"/>
        <v>175359.25999999998</v>
      </c>
    </row>
    <row r="777" spans="1:80" ht="61.5" x14ac:dyDescent="0.85">
      <c r="A777" s="12">
        <v>1</v>
      </c>
      <c r="B777" s="45">
        <f>SUBTOTAL(103,$A$558:A777)</f>
        <v>216</v>
      </c>
      <c r="C777" s="15" t="s">
        <v>1133</v>
      </c>
      <c r="D777" s="21">
        <v>3601876.7</v>
      </c>
      <c r="E777" s="21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0</v>
      </c>
      <c r="K777" s="253">
        <v>2</v>
      </c>
      <c r="L777" s="29">
        <v>3601876.7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  <c r="V777" s="21">
        <v>0</v>
      </c>
      <c r="W777" s="21">
        <v>0</v>
      </c>
      <c r="X777" s="21">
        <v>0</v>
      </c>
      <c r="Y777" s="21">
        <v>0</v>
      </c>
      <c r="Z777" s="21">
        <v>0</v>
      </c>
      <c r="AA777" s="21">
        <v>0</v>
      </c>
      <c r="AB777" s="21">
        <v>0</v>
      </c>
      <c r="AC777" s="21">
        <v>0</v>
      </c>
      <c r="AD777" s="21">
        <v>0</v>
      </c>
      <c r="AE777" s="21">
        <v>0</v>
      </c>
      <c r="AF777" s="25" t="s">
        <v>262</v>
      </c>
      <c r="AG777" s="24">
        <v>2021</v>
      </c>
      <c r="AH777" s="25" t="s">
        <v>262</v>
      </c>
      <c r="BW777" s="49"/>
      <c r="CA777" s="12" t="e">
        <f t="shared" si="54"/>
        <v>#N/A</v>
      </c>
      <c r="CB777" s="12" t="e">
        <f t="shared" si="55"/>
        <v>#N/A</v>
      </c>
    </row>
    <row r="778" spans="1:80" ht="61.5" x14ac:dyDescent="0.85">
      <c r="A778" s="12">
        <v>1</v>
      </c>
      <c r="B778" s="45">
        <f>SUBTOTAL(103,$A$558:A778)</f>
        <v>217</v>
      </c>
      <c r="C778" s="15" t="s">
        <v>1867</v>
      </c>
      <c r="D778" s="21">
        <v>199983.54</v>
      </c>
      <c r="E778" s="26">
        <v>0</v>
      </c>
      <c r="F778" s="26">
        <v>0</v>
      </c>
      <c r="G778" s="26">
        <v>0</v>
      </c>
      <c r="H778" s="26">
        <v>0</v>
      </c>
      <c r="I778" s="26">
        <v>0</v>
      </c>
      <c r="J778" s="26">
        <v>0</v>
      </c>
      <c r="K778" s="23">
        <v>0</v>
      </c>
      <c r="L778" s="21">
        <v>0</v>
      </c>
      <c r="M778" s="21">
        <v>0</v>
      </c>
      <c r="N778" s="21">
        <v>0</v>
      </c>
      <c r="O778" s="21">
        <v>0</v>
      </c>
      <c r="P778" s="21">
        <v>0</v>
      </c>
      <c r="Q778" s="21">
        <v>0</v>
      </c>
      <c r="R778" s="21">
        <v>0</v>
      </c>
      <c r="S778" s="21">
        <v>0</v>
      </c>
      <c r="T778" s="21">
        <v>0</v>
      </c>
      <c r="U778" s="21">
        <v>0</v>
      </c>
      <c r="V778" s="21">
        <v>0</v>
      </c>
      <c r="W778" s="21">
        <v>0</v>
      </c>
      <c r="X778" s="21">
        <v>0</v>
      </c>
      <c r="Y778" s="21">
        <v>0</v>
      </c>
      <c r="Z778" s="21">
        <v>0</v>
      </c>
      <c r="AA778" s="21">
        <v>0</v>
      </c>
      <c r="AB778" s="21">
        <v>0</v>
      </c>
      <c r="AC778" s="21">
        <v>0</v>
      </c>
      <c r="AD778" s="29">
        <v>199983.54</v>
      </c>
      <c r="AE778" s="21">
        <v>0</v>
      </c>
      <c r="AF778" s="24">
        <v>2021</v>
      </c>
      <c r="AG778" s="25" t="s">
        <v>262</v>
      </c>
      <c r="AH778" s="25" t="s">
        <v>262</v>
      </c>
      <c r="AT778" s="12" t="e">
        <f>VLOOKUP(C778,AW:AX,2,FALSE)</f>
        <v>#N/A</v>
      </c>
      <c r="BW778" s="49"/>
      <c r="CA778" s="12" t="e">
        <f t="shared" si="54"/>
        <v>#N/A</v>
      </c>
      <c r="CB778" s="12" t="e">
        <f t="shared" si="55"/>
        <v>#N/A</v>
      </c>
    </row>
    <row r="779" spans="1:80" ht="61.5" x14ac:dyDescent="0.85">
      <c r="A779" s="12">
        <v>1</v>
      </c>
      <c r="B779" s="45">
        <f>SUBTOTAL(103,$A$558:A779)</f>
        <v>218</v>
      </c>
      <c r="C779" s="15" t="s">
        <v>1418</v>
      </c>
      <c r="D779" s="21">
        <v>8896983.8100000024</v>
      </c>
      <c r="E779" s="21">
        <v>0</v>
      </c>
      <c r="F779" s="21">
        <v>0</v>
      </c>
      <c r="G779" s="21">
        <v>0</v>
      </c>
      <c r="H779" s="21">
        <v>0</v>
      </c>
      <c r="I779" s="21">
        <v>0</v>
      </c>
      <c r="J779" s="21">
        <v>0</v>
      </c>
      <c r="K779" s="265">
        <v>4</v>
      </c>
      <c r="L779" s="104">
        <v>8643580.8000000007</v>
      </c>
      <c r="M779" s="21">
        <v>0</v>
      </c>
      <c r="N779" s="21">
        <v>0</v>
      </c>
      <c r="O779" s="21">
        <v>0</v>
      </c>
      <c r="P779" s="21">
        <v>0</v>
      </c>
      <c r="Q779" s="21">
        <v>0</v>
      </c>
      <c r="R779" s="21">
        <v>0</v>
      </c>
      <c r="S779" s="21">
        <v>0</v>
      </c>
      <c r="T779" s="21">
        <v>0</v>
      </c>
      <c r="U779" s="21">
        <v>0</v>
      </c>
      <c r="V779" s="21">
        <v>0</v>
      </c>
      <c r="W779" s="21">
        <v>0</v>
      </c>
      <c r="X779" s="21">
        <v>0</v>
      </c>
      <c r="Y779" s="21">
        <v>0</v>
      </c>
      <c r="Z779" s="21">
        <v>0</v>
      </c>
      <c r="AA779" s="21">
        <v>0</v>
      </c>
      <c r="AB779" s="21">
        <v>0</v>
      </c>
      <c r="AC779" s="21">
        <v>129653.71</v>
      </c>
      <c r="AD779" s="29">
        <v>123749.3</v>
      </c>
      <c r="AE779" s="21">
        <v>0</v>
      </c>
      <c r="AF779" s="24">
        <v>2021</v>
      </c>
      <c r="AG779" s="24">
        <v>2021</v>
      </c>
      <c r="AH779" s="24">
        <v>2021</v>
      </c>
      <c r="BW779" s="49"/>
      <c r="CA779" s="12" t="e">
        <f t="shared" si="54"/>
        <v>#N/A</v>
      </c>
      <c r="CB779" s="12" t="e">
        <f t="shared" si="55"/>
        <v>#N/A</v>
      </c>
    </row>
    <row r="780" spans="1:80" ht="61.5" x14ac:dyDescent="0.85">
      <c r="A780" s="12">
        <v>1</v>
      </c>
      <c r="B780" s="45">
        <f>SUBTOTAL(103,$A$558:A780)</f>
        <v>219</v>
      </c>
      <c r="C780" s="15" t="s">
        <v>1419</v>
      </c>
      <c r="D780" s="21">
        <v>8896957.6300000008</v>
      </c>
      <c r="E780" s="21">
        <v>0</v>
      </c>
      <c r="F780" s="21">
        <v>0</v>
      </c>
      <c r="G780" s="21">
        <v>0</v>
      </c>
      <c r="H780" s="21">
        <v>0</v>
      </c>
      <c r="I780" s="21">
        <v>0</v>
      </c>
      <c r="J780" s="21">
        <v>0</v>
      </c>
      <c r="K780" s="265">
        <v>4</v>
      </c>
      <c r="L780" s="104">
        <v>8643580.8000000007</v>
      </c>
      <c r="M780" s="21">
        <v>0</v>
      </c>
      <c r="N780" s="21">
        <v>0</v>
      </c>
      <c r="O780" s="21">
        <v>0</v>
      </c>
      <c r="P780" s="21">
        <v>0</v>
      </c>
      <c r="Q780" s="21">
        <v>0</v>
      </c>
      <c r="R780" s="21">
        <v>0</v>
      </c>
      <c r="S780" s="21">
        <v>0</v>
      </c>
      <c r="T780" s="21">
        <v>0</v>
      </c>
      <c r="U780" s="21">
        <v>0</v>
      </c>
      <c r="V780" s="21">
        <v>0</v>
      </c>
      <c r="W780" s="21">
        <v>0</v>
      </c>
      <c r="X780" s="21">
        <v>0</v>
      </c>
      <c r="Y780" s="21">
        <v>0</v>
      </c>
      <c r="Z780" s="21">
        <v>0</v>
      </c>
      <c r="AA780" s="21">
        <v>0</v>
      </c>
      <c r="AB780" s="21">
        <v>0</v>
      </c>
      <c r="AC780" s="21">
        <v>129653.71</v>
      </c>
      <c r="AD780" s="29">
        <v>123723.12</v>
      </c>
      <c r="AE780" s="21">
        <v>0</v>
      </c>
      <c r="AF780" s="24">
        <v>2021</v>
      </c>
      <c r="AG780" s="24">
        <v>2021</v>
      </c>
      <c r="AH780" s="24">
        <v>2021</v>
      </c>
      <c r="BW780" s="49"/>
      <c r="CA780" s="12" t="e">
        <f t="shared" si="54"/>
        <v>#N/A</v>
      </c>
      <c r="CB780" s="12" t="e">
        <f t="shared" si="55"/>
        <v>#N/A</v>
      </c>
    </row>
    <row r="781" spans="1:80" ht="61.5" x14ac:dyDescent="0.85">
      <c r="A781" s="12">
        <v>1</v>
      </c>
      <c r="B781" s="45">
        <f>SUBTOTAL(103,$A$558:A781)</f>
        <v>220</v>
      </c>
      <c r="C781" s="15" t="s">
        <v>2203</v>
      </c>
      <c r="D781" s="21">
        <v>6695766.4000000004</v>
      </c>
      <c r="E781" s="21">
        <v>0</v>
      </c>
      <c r="F781" s="21">
        <v>0</v>
      </c>
      <c r="G781" s="21">
        <v>0</v>
      </c>
      <c r="H781" s="21">
        <v>0</v>
      </c>
      <c r="I781" s="21">
        <v>0</v>
      </c>
      <c r="J781" s="21">
        <v>0</v>
      </c>
      <c r="K781" s="265">
        <v>3</v>
      </c>
      <c r="L781" s="104">
        <v>6482685.6000000006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21">
        <v>0</v>
      </c>
      <c r="U781" s="21">
        <v>0</v>
      </c>
      <c r="V781" s="21">
        <v>0</v>
      </c>
      <c r="W781" s="21">
        <v>0</v>
      </c>
      <c r="X781" s="21">
        <v>0</v>
      </c>
      <c r="Y781" s="21">
        <v>0</v>
      </c>
      <c r="Z781" s="21">
        <v>0</v>
      </c>
      <c r="AA781" s="21">
        <v>0</v>
      </c>
      <c r="AB781" s="21">
        <v>0</v>
      </c>
      <c r="AC781" s="21">
        <v>97240.28</v>
      </c>
      <c r="AD781" s="29">
        <v>115840.52</v>
      </c>
      <c r="AE781" s="21">
        <v>0</v>
      </c>
      <c r="AF781" s="24">
        <v>2021</v>
      </c>
      <c r="AG781" s="24">
        <v>2021</v>
      </c>
      <c r="AH781" s="24">
        <v>2021</v>
      </c>
      <c r="BW781" s="49"/>
      <c r="CA781" s="12" t="e">
        <f t="shared" si="54"/>
        <v>#N/A</v>
      </c>
      <c r="CB781" s="12" t="e">
        <f t="shared" si="55"/>
        <v>#N/A</v>
      </c>
    </row>
    <row r="782" spans="1:80" ht="61.5" x14ac:dyDescent="0.85">
      <c r="A782" s="12">
        <v>1</v>
      </c>
      <c r="B782" s="45">
        <f>SUBTOTAL(103,$A$558:A782)</f>
        <v>221</v>
      </c>
      <c r="C782" s="15" t="s">
        <v>2239</v>
      </c>
      <c r="D782" s="21">
        <v>8897105.9300000016</v>
      </c>
      <c r="E782" s="21">
        <v>0</v>
      </c>
      <c r="F782" s="21">
        <v>0</v>
      </c>
      <c r="G782" s="21">
        <v>0</v>
      </c>
      <c r="H782" s="21">
        <v>0</v>
      </c>
      <c r="I782" s="21">
        <v>0</v>
      </c>
      <c r="J782" s="21">
        <v>0</v>
      </c>
      <c r="K782" s="265">
        <v>4</v>
      </c>
      <c r="L782" s="104">
        <v>8643580.8000000007</v>
      </c>
      <c r="M782" s="21">
        <v>0</v>
      </c>
      <c r="N782" s="21">
        <v>0</v>
      </c>
      <c r="O782" s="21">
        <v>0</v>
      </c>
      <c r="P782" s="21">
        <v>0</v>
      </c>
      <c r="Q782" s="21">
        <v>0</v>
      </c>
      <c r="R782" s="21">
        <v>0</v>
      </c>
      <c r="S782" s="21">
        <v>0</v>
      </c>
      <c r="T782" s="21">
        <v>0</v>
      </c>
      <c r="U782" s="21">
        <v>0</v>
      </c>
      <c r="V782" s="21">
        <v>0</v>
      </c>
      <c r="W782" s="21">
        <v>0</v>
      </c>
      <c r="X782" s="21">
        <v>0</v>
      </c>
      <c r="Y782" s="21">
        <v>0</v>
      </c>
      <c r="Z782" s="21">
        <v>0</v>
      </c>
      <c r="AA782" s="21">
        <v>0</v>
      </c>
      <c r="AB782" s="21">
        <v>0</v>
      </c>
      <c r="AC782" s="21">
        <v>129653.71</v>
      </c>
      <c r="AD782" s="29">
        <v>123871.42</v>
      </c>
      <c r="AE782" s="21">
        <v>0</v>
      </c>
      <c r="AF782" s="24">
        <v>2021</v>
      </c>
      <c r="AG782" s="24">
        <v>2021</v>
      </c>
      <c r="AH782" s="24">
        <v>2021</v>
      </c>
      <c r="BW782" s="49"/>
      <c r="CA782" s="12" t="e">
        <f t="shared" si="54"/>
        <v>#N/A</v>
      </c>
      <c r="CB782" s="12" t="e">
        <f t="shared" si="55"/>
        <v>#N/A</v>
      </c>
    </row>
    <row r="783" spans="1:80" ht="61.5" x14ac:dyDescent="0.85">
      <c r="A783" s="12">
        <v>1</v>
      </c>
      <c r="B783" s="45">
        <f>SUBTOTAL(103,$A$558:A783)</f>
        <v>222</v>
      </c>
      <c r="C783" s="15" t="s">
        <v>2572</v>
      </c>
      <c r="D783" s="21">
        <v>15793403.27</v>
      </c>
      <c r="E783" s="21">
        <v>0</v>
      </c>
      <c r="F783" s="21">
        <v>0</v>
      </c>
      <c r="G783" s="21">
        <v>0</v>
      </c>
      <c r="H783" s="21">
        <v>0</v>
      </c>
      <c r="I783" s="21">
        <v>0</v>
      </c>
      <c r="J783" s="21">
        <v>0</v>
      </c>
      <c r="K783" s="52">
        <v>6</v>
      </c>
      <c r="L783" s="21">
        <v>15527628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0</v>
      </c>
      <c r="S783" s="21">
        <v>0</v>
      </c>
      <c r="T783" s="21">
        <v>0</v>
      </c>
      <c r="U783" s="21">
        <v>0</v>
      </c>
      <c r="V783" s="21">
        <v>0</v>
      </c>
      <c r="W783" s="21">
        <v>0</v>
      </c>
      <c r="X783" s="21">
        <v>0</v>
      </c>
      <c r="Y783" s="21">
        <v>0</v>
      </c>
      <c r="Z783" s="21">
        <v>0</v>
      </c>
      <c r="AA783" s="21">
        <v>0</v>
      </c>
      <c r="AB783" s="21">
        <v>0</v>
      </c>
      <c r="AC783" s="21">
        <v>112963.49</v>
      </c>
      <c r="AD783" s="21">
        <v>152811.78</v>
      </c>
      <c r="AE783" s="21">
        <v>0</v>
      </c>
      <c r="AF783" s="24">
        <v>2021</v>
      </c>
      <c r="AG783" s="24">
        <v>2021</v>
      </c>
      <c r="AH783" s="24">
        <v>2021</v>
      </c>
      <c r="BW783" s="49"/>
      <c r="CA783" s="12" t="e">
        <f t="shared" si="54"/>
        <v>#N/A</v>
      </c>
      <c r="CB783" s="12" t="e">
        <f t="shared" si="55"/>
        <v>#N/A</v>
      </c>
    </row>
    <row r="784" spans="1:80" ht="61.5" x14ac:dyDescent="0.85">
      <c r="A784" s="12">
        <v>1</v>
      </c>
      <c r="B784" s="45">
        <f>SUBTOTAL(103,$A$558:A784)</f>
        <v>223</v>
      </c>
      <c r="C784" s="15" t="s">
        <v>2573</v>
      </c>
      <c r="D784" s="21">
        <v>2331279.67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52">
        <v>1</v>
      </c>
      <c r="L784" s="21">
        <v>2207168.4</v>
      </c>
      <c r="M784" s="21">
        <v>0</v>
      </c>
      <c r="N784" s="21">
        <v>0</v>
      </c>
      <c r="O784" s="21">
        <v>0</v>
      </c>
      <c r="P784" s="21">
        <v>0</v>
      </c>
      <c r="Q784" s="21">
        <v>0</v>
      </c>
      <c r="R784" s="21">
        <v>0</v>
      </c>
      <c r="S784" s="21">
        <v>0</v>
      </c>
      <c r="T784" s="21">
        <v>0</v>
      </c>
      <c r="U784" s="21">
        <v>0</v>
      </c>
      <c r="V784" s="21">
        <v>0</v>
      </c>
      <c r="W784" s="21">
        <v>0</v>
      </c>
      <c r="X784" s="21">
        <v>0</v>
      </c>
      <c r="Y784" s="21">
        <v>0</v>
      </c>
      <c r="Z784" s="21">
        <v>0</v>
      </c>
      <c r="AA784" s="21">
        <v>0</v>
      </c>
      <c r="AB784" s="21">
        <v>0</v>
      </c>
      <c r="AC784" s="21">
        <v>16057.15</v>
      </c>
      <c r="AD784" s="21">
        <v>108054.12</v>
      </c>
      <c r="AE784" s="21">
        <v>0</v>
      </c>
      <c r="AF784" s="24">
        <v>2021</v>
      </c>
      <c r="AG784" s="24">
        <v>2021</v>
      </c>
      <c r="AH784" s="24">
        <v>2021</v>
      </c>
      <c r="BW784" s="49"/>
      <c r="CA784" s="12" t="e">
        <f t="shared" si="54"/>
        <v>#N/A</v>
      </c>
      <c r="CB784" s="12" t="e">
        <f t="shared" si="55"/>
        <v>#N/A</v>
      </c>
    </row>
    <row r="785" spans="1:80" ht="61.5" x14ac:dyDescent="0.85">
      <c r="A785" s="12">
        <v>1</v>
      </c>
      <c r="B785" s="45">
        <f>SUBTOTAL(103,$A$558:A785)</f>
        <v>224</v>
      </c>
      <c r="C785" s="15" t="s">
        <v>2574</v>
      </c>
      <c r="D785" s="21">
        <v>11664872.390000001</v>
      </c>
      <c r="E785" s="21">
        <v>0</v>
      </c>
      <c r="F785" s="21">
        <v>0</v>
      </c>
      <c r="G785" s="21">
        <v>0</v>
      </c>
      <c r="H785" s="21">
        <v>0</v>
      </c>
      <c r="I785" s="21">
        <v>0</v>
      </c>
      <c r="J785" s="21">
        <v>0</v>
      </c>
      <c r="K785" s="52">
        <v>5</v>
      </c>
      <c r="L785" s="21">
        <v>11432166</v>
      </c>
      <c r="M785" s="21">
        <v>0</v>
      </c>
      <c r="N785" s="21">
        <v>0</v>
      </c>
      <c r="O785" s="21">
        <v>0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0</v>
      </c>
      <c r="W785" s="21">
        <v>0</v>
      </c>
      <c r="X785" s="21">
        <v>0</v>
      </c>
      <c r="Y785" s="21">
        <v>0</v>
      </c>
      <c r="Z785" s="21">
        <v>0</v>
      </c>
      <c r="AA785" s="21">
        <v>0</v>
      </c>
      <c r="AB785" s="21">
        <v>0</v>
      </c>
      <c r="AC785" s="21">
        <v>83169.009999999995</v>
      </c>
      <c r="AD785" s="29">
        <v>149537.38</v>
      </c>
      <c r="AE785" s="21">
        <v>0</v>
      </c>
      <c r="AF785" s="24">
        <v>2021</v>
      </c>
      <c r="AG785" s="24">
        <v>2021</v>
      </c>
      <c r="AH785" s="24">
        <v>2021</v>
      </c>
      <c r="BW785" s="49"/>
      <c r="CA785" s="12" t="e">
        <f t="shared" si="54"/>
        <v>#N/A</v>
      </c>
      <c r="CB785" s="12" t="e">
        <f t="shared" si="55"/>
        <v>#N/A</v>
      </c>
    </row>
    <row r="786" spans="1:80" ht="61.5" x14ac:dyDescent="0.85">
      <c r="A786" s="12">
        <v>1</v>
      </c>
      <c r="B786" s="45">
        <f>SUBTOTAL(103,$A$558:A786)</f>
        <v>225</v>
      </c>
      <c r="C786" s="15" t="s">
        <v>2575</v>
      </c>
      <c r="D786" s="21">
        <v>9331381.5299999993</v>
      </c>
      <c r="E786" s="21">
        <v>0</v>
      </c>
      <c r="F786" s="21">
        <v>0</v>
      </c>
      <c r="G786" s="21">
        <v>0</v>
      </c>
      <c r="H786" s="21">
        <v>0</v>
      </c>
      <c r="I786" s="21">
        <v>0</v>
      </c>
      <c r="J786" s="21">
        <v>0</v>
      </c>
      <c r="K786" s="52">
        <v>4</v>
      </c>
      <c r="L786" s="21">
        <v>9134438.4000000004</v>
      </c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0</v>
      </c>
      <c r="S786" s="21">
        <v>0</v>
      </c>
      <c r="T786" s="21">
        <v>0</v>
      </c>
      <c r="U786" s="21">
        <v>0</v>
      </c>
      <c r="V786" s="21">
        <v>0</v>
      </c>
      <c r="W786" s="21">
        <v>0</v>
      </c>
      <c r="X786" s="21">
        <v>0</v>
      </c>
      <c r="Y786" s="21">
        <v>0</v>
      </c>
      <c r="Z786" s="21">
        <v>0</v>
      </c>
      <c r="AA786" s="21">
        <v>0</v>
      </c>
      <c r="AB786" s="21">
        <v>0</v>
      </c>
      <c r="AC786" s="21">
        <v>66453.039999999994</v>
      </c>
      <c r="AD786" s="21">
        <v>130490.09</v>
      </c>
      <c r="AE786" s="21">
        <v>0</v>
      </c>
      <c r="AF786" s="24">
        <v>2021</v>
      </c>
      <c r="AG786" s="24">
        <v>2021</v>
      </c>
      <c r="AH786" s="24">
        <v>2021</v>
      </c>
      <c r="BW786" s="49"/>
      <c r="CA786" s="12" t="e">
        <f t="shared" si="54"/>
        <v>#N/A</v>
      </c>
      <c r="CB786" s="12" t="e">
        <f t="shared" si="55"/>
        <v>#N/A</v>
      </c>
    </row>
    <row r="787" spans="1:80" ht="61.5" x14ac:dyDescent="0.85">
      <c r="A787" s="12">
        <v>1</v>
      </c>
      <c r="B787" s="45">
        <f>SUBTOTAL(103,$A$558:A787)</f>
        <v>226</v>
      </c>
      <c r="C787" s="15" t="s">
        <v>2576</v>
      </c>
      <c r="D787" s="21">
        <v>6999655.25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0</v>
      </c>
      <c r="K787" s="52">
        <v>3</v>
      </c>
      <c r="L787" s="21">
        <v>6827144.3999999994</v>
      </c>
      <c r="M787" s="21">
        <v>0</v>
      </c>
      <c r="N787" s="21">
        <v>0</v>
      </c>
      <c r="O787" s="21">
        <v>0</v>
      </c>
      <c r="P787" s="21">
        <v>0</v>
      </c>
      <c r="Q787" s="21">
        <v>0</v>
      </c>
      <c r="R787" s="21">
        <v>0</v>
      </c>
      <c r="S787" s="21">
        <v>0</v>
      </c>
      <c r="T787" s="21">
        <v>0</v>
      </c>
      <c r="U787" s="21">
        <v>0</v>
      </c>
      <c r="V787" s="21">
        <v>0</v>
      </c>
      <c r="W787" s="21">
        <v>0</v>
      </c>
      <c r="X787" s="21">
        <v>0</v>
      </c>
      <c r="Y787" s="21">
        <v>0</v>
      </c>
      <c r="Z787" s="21">
        <v>0</v>
      </c>
      <c r="AA787" s="21">
        <v>0</v>
      </c>
      <c r="AB787" s="21">
        <v>0</v>
      </c>
      <c r="AC787" s="21">
        <v>49667.48</v>
      </c>
      <c r="AD787" s="21">
        <v>122843.37</v>
      </c>
      <c r="AE787" s="21">
        <v>0</v>
      </c>
      <c r="AF787" s="24">
        <v>2021</v>
      </c>
      <c r="AG787" s="24">
        <v>2021</v>
      </c>
      <c r="AH787" s="24">
        <v>2021</v>
      </c>
      <c r="BW787" s="49"/>
      <c r="CA787" s="12" t="e">
        <f t="shared" si="54"/>
        <v>#N/A</v>
      </c>
      <c r="CB787" s="12" t="e">
        <f t="shared" si="55"/>
        <v>#N/A</v>
      </c>
    </row>
    <row r="788" spans="1:80" ht="61.5" x14ac:dyDescent="0.85">
      <c r="B788" s="15" t="s">
        <v>782</v>
      </c>
      <c r="C788" s="257"/>
      <c r="D788" s="258">
        <v>67308268.039999992</v>
      </c>
      <c r="E788" s="21">
        <v>0</v>
      </c>
      <c r="F788" s="21">
        <v>0</v>
      </c>
      <c r="G788" s="21">
        <v>0</v>
      </c>
      <c r="H788" s="21">
        <v>0</v>
      </c>
      <c r="I788" s="21">
        <v>0</v>
      </c>
      <c r="J788" s="21">
        <v>0</v>
      </c>
      <c r="K788" s="53">
        <v>1</v>
      </c>
      <c r="L788" s="21">
        <v>1652600.62</v>
      </c>
      <c r="M788" s="21">
        <v>10955.51</v>
      </c>
      <c r="N788" s="21">
        <v>57896252.460000001</v>
      </c>
      <c r="O788" s="21">
        <v>0</v>
      </c>
      <c r="P788" s="21">
        <v>0</v>
      </c>
      <c r="Q788" s="21">
        <v>0</v>
      </c>
      <c r="R788" s="21">
        <v>0</v>
      </c>
      <c r="S788" s="21">
        <v>0</v>
      </c>
      <c r="T788" s="21">
        <v>0</v>
      </c>
      <c r="U788" s="21">
        <v>5667586</v>
      </c>
      <c r="V788" s="21">
        <v>0</v>
      </c>
      <c r="W788" s="21">
        <v>0</v>
      </c>
      <c r="X788" s="21">
        <v>0</v>
      </c>
      <c r="Y788" s="21">
        <v>0</v>
      </c>
      <c r="Z788" s="21">
        <v>0</v>
      </c>
      <c r="AA788" s="21">
        <v>0</v>
      </c>
      <c r="AB788" s="21">
        <v>0</v>
      </c>
      <c r="AC788" s="21">
        <v>628725.35000000009</v>
      </c>
      <c r="AD788" s="21">
        <v>1463103.6099999999</v>
      </c>
      <c r="AE788" s="21">
        <v>0</v>
      </c>
      <c r="AF788" s="50" t="s">
        <v>718</v>
      </c>
      <c r="AG788" s="50" t="s">
        <v>718</v>
      </c>
      <c r="AH788" s="64" t="s">
        <v>718</v>
      </c>
      <c r="AT788" s="12" t="e">
        <f>VLOOKUP(C788,AW:AX,2,FALSE)</f>
        <v>#N/A</v>
      </c>
      <c r="BV788" s="69" t="b">
        <f>D788=(E788+F788+G788+H788+I788+L788+N788+P788+R788+T788+U788+V788+AA788+AB788+AC788+AD788+AE788)</f>
        <v>1</v>
      </c>
      <c r="BW788" s="49">
        <v>55019080.369999997</v>
      </c>
      <c r="BY788" s="49">
        <f>BW788-D788</f>
        <v>-12289187.669999994</v>
      </c>
      <c r="CA788" s="12" t="e">
        <f t="shared" si="54"/>
        <v>#N/A</v>
      </c>
      <c r="CB788" s="12" t="e">
        <f t="shared" si="55"/>
        <v>#N/A</v>
      </c>
    </row>
    <row r="789" spans="1:80" ht="61.5" x14ac:dyDescent="0.85">
      <c r="A789" s="12">
        <v>1</v>
      </c>
      <c r="B789" s="45">
        <f>SUBTOTAL(103,$A$558:A789)</f>
        <v>227</v>
      </c>
      <c r="C789" s="15" t="s">
        <v>1859</v>
      </c>
      <c r="D789" s="21">
        <v>75549.039999999994</v>
      </c>
      <c r="E789" s="21">
        <v>0</v>
      </c>
      <c r="F789" s="21">
        <v>0</v>
      </c>
      <c r="G789" s="21">
        <v>0</v>
      </c>
      <c r="H789" s="21">
        <v>0</v>
      </c>
      <c r="I789" s="21">
        <v>0</v>
      </c>
      <c r="J789" s="21">
        <v>0</v>
      </c>
      <c r="K789" s="52">
        <v>0</v>
      </c>
      <c r="L789" s="21">
        <v>0</v>
      </c>
      <c r="M789" s="21">
        <v>0</v>
      </c>
      <c r="N789" s="21">
        <v>0</v>
      </c>
      <c r="O789" s="21">
        <v>0</v>
      </c>
      <c r="P789" s="21">
        <v>0</v>
      </c>
      <c r="Q789" s="21">
        <v>0</v>
      </c>
      <c r="R789" s="21">
        <v>0</v>
      </c>
      <c r="S789" s="21">
        <v>0</v>
      </c>
      <c r="T789" s="21">
        <v>0</v>
      </c>
      <c r="U789" s="21">
        <v>0</v>
      </c>
      <c r="V789" s="21">
        <v>0</v>
      </c>
      <c r="W789" s="21">
        <v>0</v>
      </c>
      <c r="X789" s="21">
        <v>0</v>
      </c>
      <c r="Y789" s="21">
        <v>0</v>
      </c>
      <c r="Z789" s="21">
        <v>0</v>
      </c>
      <c r="AA789" s="21">
        <v>0</v>
      </c>
      <c r="AB789" s="21">
        <v>0</v>
      </c>
      <c r="AC789" s="21">
        <v>0</v>
      </c>
      <c r="AD789" s="29">
        <v>75549.039999999994</v>
      </c>
      <c r="AE789" s="21">
        <v>0</v>
      </c>
      <c r="AF789" s="24">
        <v>2021</v>
      </c>
      <c r="AG789" s="25" t="s">
        <v>262</v>
      </c>
      <c r="AH789" s="25" t="s">
        <v>262</v>
      </c>
      <c r="BW789" s="49"/>
      <c r="CA789" s="12" t="e">
        <f t="shared" si="54"/>
        <v>#N/A</v>
      </c>
      <c r="CB789" s="12" t="e">
        <f t="shared" si="55"/>
        <v>#N/A</v>
      </c>
    </row>
    <row r="790" spans="1:80" ht="61.5" x14ac:dyDescent="0.85">
      <c r="A790" s="12">
        <v>1</v>
      </c>
      <c r="B790" s="45">
        <f>SUBTOTAL(103,$A$558:A790)</f>
        <v>228</v>
      </c>
      <c r="C790" s="15" t="s">
        <v>1860</v>
      </c>
      <c r="D790" s="21">
        <v>55087.88</v>
      </c>
      <c r="E790" s="21">
        <v>0</v>
      </c>
      <c r="F790" s="21">
        <v>0</v>
      </c>
      <c r="G790" s="21">
        <v>0</v>
      </c>
      <c r="H790" s="21">
        <v>0</v>
      </c>
      <c r="I790" s="21">
        <v>0</v>
      </c>
      <c r="J790" s="21">
        <v>0</v>
      </c>
      <c r="K790" s="52">
        <v>0</v>
      </c>
      <c r="L790" s="21">
        <v>0</v>
      </c>
      <c r="M790" s="21">
        <v>0</v>
      </c>
      <c r="N790" s="21">
        <v>0</v>
      </c>
      <c r="O790" s="21">
        <v>0</v>
      </c>
      <c r="P790" s="21">
        <v>0</v>
      </c>
      <c r="Q790" s="21">
        <v>0</v>
      </c>
      <c r="R790" s="21">
        <v>0</v>
      </c>
      <c r="S790" s="21">
        <v>0</v>
      </c>
      <c r="T790" s="21">
        <v>0</v>
      </c>
      <c r="U790" s="21">
        <v>0</v>
      </c>
      <c r="V790" s="21">
        <v>0</v>
      </c>
      <c r="W790" s="21">
        <v>0</v>
      </c>
      <c r="X790" s="21">
        <v>0</v>
      </c>
      <c r="Y790" s="21">
        <v>0</v>
      </c>
      <c r="Z790" s="21">
        <v>0</v>
      </c>
      <c r="AA790" s="21">
        <v>0</v>
      </c>
      <c r="AB790" s="21">
        <v>0</v>
      </c>
      <c r="AC790" s="21">
        <v>0</v>
      </c>
      <c r="AD790" s="29">
        <v>55087.88</v>
      </c>
      <c r="AE790" s="21">
        <v>0</v>
      </c>
      <c r="AF790" s="24">
        <v>2021</v>
      </c>
      <c r="AG790" s="25" t="s">
        <v>262</v>
      </c>
      <c r="AH790" s="25" t="s">
        <v>262</v>
      </c>
      <c r="BW790" s="49"/>
      <c r="CA790" s="12" t="e">
        <f t="shared" si="54"/>
        <v>#N/A</v>
      </c>
      <c r="CB790" s="12" t="e">
        <f t="shared" si="55"/>
        <v>#N/A</v>
      </c>
    </row>
    <row r="791" spans="1:80" ht="61.5" x14ac:dyDescent="0.85">
      <c r="A791" s="12">
        <v>1</v>
      </c>
      <c r="B791" s="45">
        <f>SUBTOTAL(103,$A$558:A791)</f>
        <v>229</v>
      </c>
      <c r="C791" s="15" t="s">
        <v>585</v>
      </c>
      <c r="D791" s="21">
        <v>5078568.7700000005</v>
      </c>
      <c r="E791" s="26">
        <v>0</v>
      </c>
      <c r="F791" s="26">
        <v>0</v>
      </c>
      <c r="G791" s="26">
        <v>0</v>
      </c>
      <c r="H791" s="26">
        <v>0</v>
      </c>
      <c r="I791" s="26">
        <v>0</v>
      </c>
      <c r="J791" s="26">
        <v>0</v>
      </c>
      <c r="K791" s="23">
        <v>0</v>
      </c>
      <c r="L791" s="21">
        <v>0</v>
      </c>
      <c r="M791" s="21">
        <v>809.7</v>
      </c>
      <c r="N791" s="21">
        <v>4921605</v>
      </c>
      <c r="O791" s="21">
        <v>0</v>
      </c>
      <c r="P791" s="21">
        <v>0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  <c r="V791" s="21">
        <v>0</v>
      </c>
      <c r="W791" s="21">
        <v>0</v>
      </c>
      <c r="X791" s="21">
        <v>0</v>
      </c>
      <c r="Y791" s="21">
        <v>0</v>
      </c>
      <c r="Z791" s="21">
        <v>0</v>
      </c>
      <c r="AA791" s="21">
        <v>0</v>
      </c>
      <c r="AB791" s="21">
        <v>0</v>
      </c>
      <c r="AC791" s="29">
        <v>51307.73</v>
      </c>
      <c r="AD791" s="67">
        <v>105656.04</v>
      </c>
      <c r="AE791" s="21">
        <v>0</v>
      </c>
      <c r="AF791" s="24">
        <v>2021</v>
      </c>
      <c r="AG791" s="24">
        <v>2021</v>
      </c>
      <c r="AH791" s="25">
        <v>2021</v>
      </c>
      <c r="AT791" s="12" t="e">
        <f t="shared" ref="AT791:AT800" si="56">VLOOKUP(C791,AW:AX,2,FALSE)</f>
        <v>#N/A</v>
      </c>
      <c r="BW791" s="49"/>
      <c r="CA791" s="12" t="e">
        <f t="shared" si="54"/>
        <v>#N/A</v>
      </c>
      <c r="CB791" s="12">
        <f t="shared" si="55"/>
        <v>51307.73</v>
      </c>
    </row>
    <row r="792" spans="1:80" ht="61.5" x14ac:dyDescent="0.85">
      <c r="A792" s="12">
        <v>1</v>
      </c>
      <c r="B792" s="45">
        <f>SUBTOTAL(103,$A$558:A792)</f>
        <v>230</v>
      </c>
      <c r="C792" s="15" t="s">
        <v>586</v>
      </c>
      <c r="D792" s="21">
        <v>6413646.6999999993</v>
      </c>
      <c r="E792" s="26">
        <v>0</v>
      </c>
      <c r="F792" s="26">
        <v>0</v>
      </c>
      <c r="G792" s="26">
        <v>0</v>
      </c>
      <c r="H792" s="26">
        <v>0</v>
      </c>
      <c r="I792" s="26">
        <v>0</v>
      </c>
      <c r="J792" s="26">
        <v>0</v>
      </c>
      <c r="K792" s="23">
        <v>0</v>
      </c>
      <c r="L792" s="21">
        <v>0</v>
      </c>
      <c r="M792" s="21">
        <v>1048.5</v>
      </c>
      <c r="N792" s="21">
        <v>6242871</v>
      </c>
      <c r="O792" s="21">
        <v>0</v>
      </c>
      <c r="P792" s="21">
        <v>0</v>
      </c>
      <c r="Q792" s="21">
        <v>0</v>
      </c>
      <c r="R792" s="21">
        <v>0</v>
      </c>
      <c r="S792" s="21">
        <v>0</v>
      </c>
      <c r="T792" s="21">
        <v>0</v>
      </c>
      <c r="U792" s="21">
        <v>0</v>
      </c>
      <c r="V792" s="21">
        <v>0</v>
      </c>
      <c r="W792" s="21">
        <v>0</v>
      </c>
      <c r="X792" s="21">
        <v>0</v>
      </c>
      <c r="Y792" s="21">
        <v>0</v>
      </c>
      <c r="Z792" s="21">
        <v>0</v>
      </c>
      <c r="AA792" s="21">
        <v>0</v>
      </c>
      <c r="AB792" s="21">
        <v>0</v>
      </c>
      <c r="AC792" s="29">
        <v>65081.93</v>
      </c>
      <c r="AD792" s="29">
        <v>105693.77</v>
      </c>
      <c r="AE792" s="21">
        <v>0</v>
      </c>
      <c r="AF792" s="24">
        <v>2021</v>
      </c>
      <c r="AG792" s="24">
        <v>2021</v>
      </c>
      <c r="AH792" s="25">
        <v>2021</v>
      </c>
      <c r="AT792" s="12" t="e">
        <f t="shared" si="56"/>
        <v>#N/A</v>
      </c>
      <c r="BW792" s="49"/>
      <c r="CA792" s="12" t="e">
        <f t="shared" si="54"/>
        <v>#N/A</v>
      </c>
      <c r="CB792" s="12">
        <f t="shared" si="55"/>
        <v>65081.93</v>
      </c>
    </row>
    <row r="793" spans="1:80" ht="61.5" x14ac:dyDescent="0.85">
      <c r="A793" s="12">
        <v>1</v>
      </c>
      <c r="B793" s="45">
        <f>SUBTOTAL(103,$A$558:A793)</f>
        <v>231</v>
      </c>
      <c r="C793" s="15" t="s">
        <v>587</v>
      </c>
      <c r="D793" s="21">
        <v>5106188.7799999993</v>
      </c>
      <c r="E793" s="26">
        <v>0</v>
      </c>
      <c r="F793" s="26">
        <v>0</v>
      </c>
      <c r="G793" s="26">
        <v>0</v>
      </c>
      <c r="H793" s="26">
        <v>0</v>
      </c>
      <c r="I793" s="26">
        <v>0</v>
      </c>
      <c r="J793" s="26">
        <v>0</v>
      </c>
      <c r="K793" s="23">
        <v>0</v>
      </c>
      <c r="L793" s="21">
        <v>0</v>
      </c>
      <c r="M793" s="21">
        <v>993.24</v>
      </c>
      <c r="N793" s="21">
        <v>4948920.72</v>
      </c>
      <c r="O793" s="21">
        <v>0</v>
      </c>
      <c r="P793" s="21">
        <v>0</v>
      </c>
      <c r="Q793" s="21">
        <v>0</v>
      </c>
      <c r="R793" s="21">
        <v>0</v>
      </c>
      <c r="S793" s="21">
        <v>0</v>
      </c>
      <c r="T793" s="21">
        <v>0</v>
      </c>
      <c r="U793" s="21">
        <v>0</v>
      </c>
      <c r="V793" s="21">
        <v>0</v>
      </c>
      <c r="W793" s="21">
        <v>0</v>
      </c>
      <c r="X793" s="21">
        <v>0</v>
      </c>
      <c r="Y793" s="21">
        <v>0</v>
      </c>
      <c r="Z793" s="21">
        <v>0</v>
      </c>
      <c r="AA793" s="21">
        <v>0</v>
      </c>
      <c r="AB793" s="21">
        <v>0</v>
      </c>
      <c r="AC793" s="29">
        <v>51592.5</v>
      </c>
      <c r="AD793" s="67">
        <v>105675.56</v>
      </c>
      <c r="AE793" s="21">
        <v>0</v>
      </c>
      <c r="AF793" s="24">
        <v>2021</v>
      </c>
      <c r="AG793" s="24">
        <v>2021</v>
      </c>
      <c r="AH793" s="25">
        <v>2021</v>
      </c>
      <c r="AT793" s="12" t="e">
        <f t="shared" si="56"/>
        <v>#N/A</v>
      </c>
      <c r="BW793" s="49"/>
      <c r="CA793" s="12" t="e">
        <f t="shared" ref="CA793:CA812" si="57">VLOOKUP(C793,CB:CC,2,FALSE)</f>
        <v>#N/A</v>
      </c>
      <c r="CB793" s="12">
        <f t="shared" si="55"/>
        <v>51592.5</v>
      </c>
    </row>
    <row r="794" spans="1:80" ht="61.5" x14ac:dyDescent="0.85">
      <c r="A794" s="12">
        <v>1</v>
      </c>
      <c r="B794" s="45">
        <f>SUBTOTAL(103,$A$558:A794)</f>
        <v>232</v>
      </c>
      <c r="C794" s="15" t="s">
        <v>591</v>
      </c>
      <c r="D794" s="21">
        <v>1761455.3699999999</v>
      </c>
      <c r="E794" s="26">
        <v>0</v>
      </c>
      <c r="F794" s="26">
        <v>0</v>
      </c>
      <c r="G794" s="26">
        <v>0</v>
      </c>
      <c r="H794" s="26">
        <v>0</v>
      </c>
      <c r="I794" s="26">
        <v>0</v>
      </c>
      <c r="J794" s="26">
        <v>0</v>
      </c>
      <c r="K794" s="23">
        <v>0</v>
      </c>
      <c r="L794" s="21">
        <v>0</v>
      </c>
      <c r="M794" s="21">
        <v>402.5</v>
      </c>
      <c r="N794" s="21">
        <v>1687162</v>
      </c>
      <c r="O794" s="21">
        <v>0</v>
      </c>
      <c r="P794" s="21">
        <v>0</v>
      </c>
      <c r="Q794" s="21">
        <v>0</v>
      </c>
      <c r="R794" s="21">
        <v>0</v>
      </c>
      <c r="S794" s="21">
        <v>0</v>
      </c>
      <c r="T794" s="21">
        <v>0</v>
      </c>
      <c r="U794" s="21">
        <v>0</v>
      </c>
      <c r="V794" s="21">
        <v>0</v>
      </c>
      <c r="W794" s="21">
        <v>0</v>
      </c>
      <c r="X794" s="21">
        <v>0</v>
      </c>
      <c r="Y794" s="21">
        <v>0</v>
      </c>
      <c r="Z794" s="21">
        <v>0</v>
      </c>
      <c r="AA794" s="21">
        <v>0</v>
      </c>
      <c r="AB794" s="21">
        <v>0</v>
      </c>
      <c r="AC794" s="29">
        <v>17588.66</v>
      </c>
      <c r="AD794" s="67">
        <v>56704.71</v>
      </c>
      <c r="AE794" s="21">
        <v>0</v>
      </c>
      <c r="AF794" s="24">
        <v>2021</v>
      </c>
      <c r="AG794" s="24">
        <v>2021</v>
      </c>
      <c r="AH794" s="25">
        <v>2021</v>
      </c>
      <c r="AT794" s="12">
        <f t="shared" si="56"/>
        <v>1</v>
      </c>
      <c r="BW794" s="49"/>
      <c r="CA794" s="12" t="e">
        <f t="shared" si="57"/>
        <v>#N/A</v>
      </c>
      <c r="CB794" s="12">
        <f t="shared" si="55"/>
        <v>17588.66</v>
      </c>
    </row>
    <row r="795" spans="1:80" ht="61.5" x14ac:dyDescent="0.85">
      <c r="A795" s="12">
        <v>1</v>
      </c>
      <c r="B795" s="45">
        <f>SUBTOTAL(103,$A$558:A795)</f>
        <v>233</v>
      </c>
      <c r="C795" s="15" t="s">
        <v>592</v>
      </c>
      <c r="D795" s="21">
        <v>5654807.2299999995</v>
      </c>
      <c r="E795" s="26">
        <v>0</v>
      </c>
      <c r="F795" s="26">
        <v>0</v>
      </c>
      <c r="G795" s="26">
        <v>0</v>
      </c>
      <c r="H795" s="26">
        <v>0</v>
      </c>
      <c r="I795" s="26">
        <v>0</v>
      </c>
      <c r="J795" s="26">
        <v>0</v>
      </c>
      <c r="K795" s="23">
        <v>0</v>
      </c>
      <c r="L795" s="21">
        <v>0</v>
      </c>
      <c r="M795" s="21">
        <v>1070.4000000000001</v>
      </c>
      <c r="N795" s="21">
        <v>5491847.5199999996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0</v>
      </c>
      <c r="W795" s="21">
        <v>0</v>
      </c>
      <c r="X795" s="21">
        <v>0</v>
      </c>
      <c r="Y795" s="21">
        <v>0</v>
      </c>
      <c r="Z795" s="21">
        <v>0</v>
      </c>
      <c r="AA795" s="21">
        <v>0</v>
      </c>
      <c r="AB795" s="21">
        <v>0</v>
      </c>
      <c r="AC795" s="29">
        <v>57252.51</v>
      </c>
      <c r="AD795" s="67">
        <v>105707.2</v>
      </c>
      <c r="AE795" s="21">
        <v>0</v>
      </c>
      <c r="AF795" s="24">
        <v>2021</v>
      </c>
      <c r="AG795" s="24">
        <v>2021</v>
      </c>
      <c r="AH795" s="25">
        <v>2021</v>
      </c>
      <c r="AT795" s="12" t="e">
        <f t="shared" si="56"/>
        <v>#N/A</v>
      </c>
      <c r="BW795" s="49"/>
      <c r="CA795" s="12" t="e">
        <f t="shared" si="57"/>
        <v>#N/A</v>
      </c>
      <c r="CB795" s="12">
        <f t="shared" si="55"/>
        <v>57252.51</v>
      </c>
    </row>
    <row r="796" spans="1:80" ht="61.5" x14ac:dyDescent="0.85">
      <c r="A796" s="12">
        <v>1</v>
      </c>
      <c r="B796" s="45">
        <f>SUBTOTAL(103,$A$558:A796)</f>
        <v>234</v>
      </c>
      <c r="C796" s="15" t="s">
        <v>582</v>
      </c>
      <c r="D796" s="21">
        <v>3419017.6999999997</v>
      </c>
      <c r="E796" s="26">
        <v>0</v>
      </c>
      <c r="F796" s="26">
        <v>0</v>
      </c>
      <c r="G796" s="26">
        <v>0</v>
      </c>
      <c r="H796" s="26">
        <v>0</v>
      </c>
      <c r="I796" s="26">
        <v>0</v>
      </c>
      <c r="J796" s="26">
        <v>0</v>
      </c>
      <c r="K796" s="23">
        <v>0</v>
      </c>
      <c r="L796" s="21">
        <v>0</v>
      </c>
      <c r="M796" s="21">
        <v>553</v>
      </c>
      <c r="N796" s="21">
        <v>3313222</v>
      </c>
      <c r="O796" s="21">
        <v>0</v>
      </c>
      <c r="P796" s="21">
        <v>0</v>
      </c>
      <c r="Q796" s="21">
        <v>0</v>
      </c>
      <c r="R796" s="21">
        <v>0</v>
      </c>
      <c r="S796" s="21">
        <v>0</v>
      </c>
      <c r="T796" s="21">
        <v>0</v>
      </c>
      <c r="U796" s="21">
        <v>0</v>
      </c>
      <c r="V796" s="21">
        <v>0</v>
      </c>
      <c r="W796" s="21">
        <v>0</v>
      </c>
      <c r="X796" s="21">
        <v>0</v>
      </c>
      <c r="Y796" s="21">
        <v>0</v>
      </c>
      <c r="Z796" s="21">
        <v>0</v>
      </c>
      <c r="AA796" s="21">
        <v>0</v>
      </c>
      <c r="AB796" s="21">
        <v>0</v>
      </c>
      <c r="AC796" s="29">
        <v>34540.339999999997</v>
      </c>
      <c r="AD796" s="67">
        <v>71255.360000000001</v>
      </c>
      <c r="AE796" s="21">
        <v>0</v>
      </c>
      <c r="AF796" s="24">
        <v>2021</v>
      </c>
      <c r="AG796" s="24">
        <v>2021</v>
      </c>
      <c r="AH796" s="25">
        <v>2021</v>
      </c>
      <c r="AT796" s="12" t="e">
        <f t="shared" si="56"/>
        <v>#N/A</v>
      </c>
      <c r="BW796" s="49"/>
      <c r="CA796" s="12" t="e">
        <f t="shared" si="57"/>
        <v>#N/A</v>
      </c>
      <c r="CB796" s="12">
        <f t="shared" si="55"/>
        <v>34540.339999999997</v>
      </c>
    </row>
    <row r="797" spans="1:80" ht="61.5" x14ac:dyDescent="0.85">
      <c r="A797" s="12">
        <v>1</v>
      </c>
      <c r="B797" s="45">
        <f>SUBTOTAL(103,$A$558:A797)</f>
        <v>235</v>
      </c>
      <c r="C797" s="15" t="s">
        <v>596</v>
      </c>
      <c r="D797" s="21">
        <v>4894076.08</v>
      </c>
      <c r="E797" s="26">
        <v>0</v>
      </c>
      <c r="F797" s="26">
        <v>0</v>
      </c>
      <c r="G797" s="26">
        <v>0</v>
      </c>
      <c r="H797" s="26">
        <v>0</v>
      </c>
      <c r="I797" s="26">
        <v>0</v>
      </c>
      <c r="J797" s="26">
        <v>0</v>
      </c>
      <c r="K797" s="23">
        <v>0</v>
      </c>
      <c r="L797" s="21">
        <v>0</v>
      </c>
      <c r="M797" s="29">
        <v>777.5</v>
      </c>
      <c r="N797" s="29">
        <v>4738959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  <c r="V797" s="21">
        <v>0</v>
      </c>
      <c r="W797" s="21">
        <v>0</v>
      </c>
      <c r="X797" s="21">
        <v>0</v>
      </c>
      <c r="Y797" s="21">
        <v>0</v>
      </c>
      <c r="Z797" s="21">
        <v>0</v>
      </c>
      <c r="AA797" s="21">
        <v>0</v>
      </c>
      <c r="AB797" s="21">
        <v>0</v>
      </c>
      <c r="AC797" s="29">
        <v>49403.65</v>
      </c>
      <c r="AD797" s="67">
        <v>105713.43</v>
      </c>
      <c r="AE797" s="21">
        <v>0</v>
      </c>
      <c r="AF797" s="24">
        <v>2021</v>
      </c>
      <c r="AG797" s="24">
        <v>2021</v>
      </c>
      <c r="AH797" s="25">
        <v>2021</v>
      </c>
      <c r="AT797" s="12" t="e">
        <f t="shared" si="56"/>
        <v>#N/A</v>
      </c>
      <c r="BW797" s="49"/>
      <c r="CA797" s="12" t="e">
        <f t="shared" si="57"/>
        <v>#N/A</v>
      </c>
      <c r="CB797" s="12">
        <f t="shared" si="55"/>
        <v>49403.65</v>
      </c>
    </row>
    <row r="798" spans="1:80" ht="61.5" x14ac:dyDescent="0.85">
      <c r="A798" s="12">
        <v>1</v>
      </c>
      <c r="B798" s="45">
        <f>SUBTOTAL(103,$A$558:A798)</f>
        <v>236</v>
      </c>
      <c r="C798" s="15" t="s">
        <v>595</v>
      </c>
      <c r="D798" s="21">
        <v>1881436.15</v>
      </c>
      <c r="E798" s="26">
        <v>0</v>
      </c>
      <c r="F798" s="26">
        <v>0</v>
      </c>
      <c r="G798" s="26">
        <v>0</v>
      </c>
      <c r="H798" s="26">
        <v>0</v>
      </c>
      <c r="I798" s="26">
        <v>0</v>
      </c>
      <c r="J798" s="26">
        <v>0</v>
      </c>
      <c r="K798" s="23">
        <v>0</v>
      </c>
      <c r="L798" s="21">
        <v>0</v>
      </c>
      <c r="M798" s="21">
        <v>383.2</v>
      </c>
      <c r="N798" s="21">
        <v>1806396</v>
      </c>
      <c r="O798" s="21">
        <v>0</v>
      </c>
      <c r="P798" s="21">
        <v>0</v>
      </c>
      <c r="Q798" s="21">
        <v>0</v>
      </c>
      <c r="R798" s="21">
        <v>0</v>
      </c>
      <c r="S798" s="21">
        <v>0</v>
      </c>
      <c r="T798" s="21">
        <v>0</v>
      </c>
      <c r="U798" s="21">
        <v>0</v>
      </c>
      <c r="V798" s="21">
        <v>0</v>
      </c>
      <c r="W798" s="21">
        <v>0</v>
      </c>
      <c r="X798" s="21">
        <v>0</v>
      </c>
      <c r="Y798" s="21">
        <v>0</v>
      </c>
      <c r="Z798" s="21">
        <v>0</v>
      </c>
      <c r="AA798" s="21">
        <v>0</v>
      </c>
      <c r="AB798" s="21">
        <v>0</v>
      </c>
      <c r="AC798" s="29">
        <v>18831.68</v>
      </c>
      <c r="AD798" s="67">
        <v>56208.47</v>
      </c>
      <c r="AE798" s="21">
        <v>0</v>
      </c>
      <c r="AF798" s="24">
        <v>2021</v>
      </c>
      <c r="AG798" s="24">
        <v>2021</v>
      </c>
      <c r="AH798" s="25">
        <v>2021</v>
      </c>
      <c r="AT798" s="12" t="e">
        <f t="shared" si="56"/>
        <v>#N/A</v>
      </c>
      <c r="BW798" s="49"/>
      <c r="CA798" s="12" t="e">
        <f t="shared" si="57"/>
        <v>#N/A</v>
      </c>
      <c r="CB798" s="12">
        <f t="shared" si="55"/>
        <v>18831.68</v>
      </c>
    </row>
    <row r="799" spans="1:80" ht="61.5" x14ac:dyDescent="0.85">
      <c r="A799" s="12">
        <v>1</v>
      </c>
      <c r="B799" s="45">
        <f>SUBTOTAL(103,$A$558:A799)</f>
        <v>237</v>
      </c>
      <c r="C799" s="15" t="s">
        <v>600</v>
      </c>
      <c r="D799" s="21">
        <v>1652600.62</v>
      </c>
      <c r="E799" s="26">
        <v>0</v>
      </c>
      <c r="F799" s="26">
        <v>0</v>
      </c>
      <c r="G799" s="26">
        <v>0</v>
      </c>
      <c r="H799" s="26">
        <v>0</v>
      </c>
      <c r="I799" s="26">
        <v>0</v>
      </c>
      <c r="J799" s="26">
        <v>0</v>
      </c>
      <c r="K799" s="52">
        <v>1</v>
      </c>
      <c r="L799" s="21">
        <v>1652600.62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  <c r="V799" s="21">
        <v>0</v>
      </c>
      <c r="W799" s="21">
        <v>0</v>
      </c>
      <c r="X799" s="21">
        <v>0</v>
      </c>
      <c r="Y799" s="21">
        <v>0</v>
      </c>
      <c r="Z799" s="21">
        <v>0</v>
      </c>
      <c r="AA799" s="21">
        <v>0</v>
      </c>
      <c r="AB799" s="21">
        <v>0</v>
      </c>
      <c r="AC799" s="21">
        <v>0</v>
      </c>
      <c r="AD799" s="21">
        <v>0</v>
      </c>
      <c r="AE799" s="21">
        <v>0</v>
      </c>
      <c r="AF799" s="24" t="s">
        <v>262</v>
      </c>
      <c r="AG799" s="24">
        <v>2021</v>
      </c>
      <c r="AH799" s="25" t="s">
        <v>262</v>
      </c>
      <c r="AT799" s="12" t="e">
        <f t="shared" si="56"/>
        <v>#N/A</v>
      </c>
      <c r="BW799" s="49"/>
      <c r="CA799" s="12" t="e">
        <f t="shared" si="57"/>
        <v>#N/A</v>
      </c>
      <c r="CB799" s="12" t="e">
        <f t="shared" si="55"/>
        <v>#N/A</v>
      </c>
    </row>
    <row r="800" spans="1:80" ht="61.5" x14ac:dyDescent="0.85">
      <c r="A800" s="12">
        <v>1</v>
      </c>
      <c r="B800" s="45">
        <f>SUBTOTAL(103,$A$558:A800)</f>
        <v>238</v>
      </c>
      <c r="C800" s="15" t="s">
        <v>598</v>
      </c>
      <c r="D800" s="21">
        <v>2629684.4900000002</v>
      </c>
      <c r="E800" s="26">
        <v>0</v>
      </c>
      <c r="F800" s="26">
        <v>0</v>
      </c>
      <c r="G800" s="26">
        <v>0</v>
      </c>
      <c r="H800" s="26">
        <v>0</v>
      </c>
      <c r="I800" s="26">
        <v>0</v>
      </c>
      <c r="J800" s="26">
        <v>0</v>
      </c>
      <c r="K800" s="23">
        <v>0</v>
      </c>
      <c r="L800" s="21">
        <v>0</v>
      </c>
      <c r="M800" s="21">
        <v>786.69</v>
      </c>
      <c r="N800" s="29">
        <v>2497915.7200000002</v>
      </c>
      <c r="O800" s="21">
        <v>0</v>
      </c>
      <c r="P800" s="21">
        <v>0</v>
      </c>
      <c r="Q800" s="21">
        <v>0</v>
      </c>
      <c r="R800" s="21">
        <v>0</v>
      </c>
      <c r="S800" s="21">
        <v>0</v>
      </c>
      <c r="T800" s="21">
        <v>0</v>
      </c>
      <c r="U800" s="21">
        <v>0</v>
      </c>
      <c r="V800" s="21">
        <v>0</v>
      </c>
      <c r="W800" s="21">
        <v>0</v>
      </c>
      <c r="X800" s="21">
        <v>0</v>
      </c>
      <c r="Y800" s="21">
        <v>0</v>
      </c>
      <c r="Z800" s="21">
        <v>0</v>
      </c>
      <c r="AA800" s="21">
        <v>0</v>
      </c>
      <c r="AB800" s="21">
        <v>0</v>
      </c>
      <c r="AC800" s="29">
        <v>26040.77</v>
      </c>
      <c r="AD800" s="67">
        <v>105728</v>
      </c>
      <c r="AE800" s="21">
        <v>0</v>
      </c>
      <c r="AF800" s="24">
        <v>2021</v>
      </c>
      <c r="AG800" s="24">
        <v>2021</v>
      </c>
      <c r="AH800" s="25">
        <v>2021</v>
      </c>
      <c r="AT800" s="12" t="e">
        <f t="shared" si="56"/>
        <v>#N/A</v>
      </c>
      <c r="BW800" s="49"/>
      <c r="CA800" s="12" t="e">
        <f t="shared" si="57"/>
        <v>#N/A</v>
      </c>
      <c r="CB800" s="12">
        <f t="shared" si="55"/>
        <v>26040.77</v>
      </c>
    </row>
    <row r="801" spans="1:80" ht="61.5" x14ac:dyDescent="0.85">
      <c r="A801" s="12">
        <v>1</v>
      </c>
      <c r="B801" s="45">
        <f>SUBTOTAL(103,$A$558:A801)</f>
        <v>239</v>
      </c>
      <c r="C801" s="15" t="s">
        <v>1544</v>
      </c>
      <c r="D801" s="21">
        <v>3190209.33</v>
      </c>
      <c r="E801" s="21">
        <v>0</v>
      </c>
      <c r="F801" s="21">
        <v>0</v>
      </c>
      <c r="G801" s="21">
        <v>0</v>
      </c>
      <c r="H801" s="21">
        <v>0</v>
      </c>
      <c r="I801" s="21">
        <v>0</v>
      </c>
      <c r="J801" s="21">
        <v>0</v>
      </c>
      <c r="K801" s="23">
        <v>0</v>
      </c>
      <c r="L801" s="21">
        <v>0</v>
      </c>
      <c r="M801" s="29">
        <v>616.41999999999996</v>
      </c>
      <c r="N801" s="29">
        <v>3082914</v>
      </c>
      <c r="O801" s="21">
        <v>0</v>
      </c>
      <c r="P801" s="21">
        <v>0</v>
      </c>
      <c r="Q801" s="21">
        <v>0</v>
      </c>
      <c r="R801" s="21">
        <v>0</v>
      </c>
      <c r="S801" s="21">
        <v>0</v>
      </c>
      <c r="T801" s="21">
        <v>0</v>
      </c>
      <c r="U801" s="21">
        <v>0</v>
      </c>
      <c r="V801" s="21">
        <v>0</v>
      </c>
      <c r="W801" s="21">
        <v>0</v>
      </c>
      <c r="X801" s="21">
        <v>0</v>
      </c>
      <c r="Y801" s="21">
        <v>0</v>
      </c>
      <c r="Z801" s="21">
        <v>0</v>
      </c>
      <c r="AA801" s="21">
        <v>0</v>
      </c>
      <c r="AB801" s="21">
        <v>0</v>
      </c>
      <c r="AC801" s="29">
        <v>32139.38</v>
      </c>
      <c r="AD801" s="67">
        <v>75155.95</v>
      </c>
      <c r="AE801" s="21">
        <v>0</v>
      </c>
      <c r="AF801" s="24">
        <v>2021</v>
      </c>
      <c r="AG801" s="24">
        <v>2021</v>
      </c>
      <c r="AH801" s="25">
        <v>2021</v>
      </c>
      <c r="BW801" s="49"/>
      <c r="CA801" s="12" t="e">
        <f t="shared" si="57"/>
        <v>#N/A</v>
      </c>
      <c r="CB801" s="12">
        <f t="shared" si="55"/>
        <v>32139.38</v>
      </c>
    </row>
    <row r="802" spans="1:80" ht="61.5" x14ac:dyDescent="0.85">
      <c r="A802" s="12">
        <v>1</v>
      </c>
      <c r="B802" s="45">
        <f>SUBTOTAL(103,$A$558:A802)</f>
        <v>240</v>
      </c>
      <c r="C802" s="15" t="s">
        <v>1566</v>
      </c>
      <c r="D802" s="21">
        <v>3569613.1</v>
      </c>
      <c r="E802" s="21">
        <v>0</v>
      </c>
      <c r="F802" s="21">
        <v>0</v>
      </c>
      <c r="G802" s="21">
        <v>0</v>
      </c>
      <c r="H802" s="21">
        <v>0</v>
      </c>
      <c r="I802" s="21">
        <v>0</v>
      </c>
      <c r="J802" s="21">
        <v>0</v>
      </c>
      <c r="K802" s="23">
        <v>0</v>
      </c>
      <c r="L802" s="21">
        <v>0</v>
      </c>
      <c r="M802" s="29">
        <v>683.3</v>
      </c>
      <c r="N802" s="29">
        <v>3437570.15</v>
      </c>
      <c r="O802" s="21">
        <v>0</v>
      </c>
      <c r="P802" s="21">
        <v>0</v>
      </c>
      <c r="Q802" s="21">
        <v>0</v>
      </c>
      <c r="R802" s="21">
        <v>0</v>
      </c>
      <c r="S802" s="21">
        <v>0</v>
      </c>
      <c r="T802" s="21">
        <v>0</v>
      </c>
      <c r="U802" s="21">
        <v>0</v>
      </c>
      <c r="V802" s="21">
        <v>0</v>
      </c>
      <c r="W802" s="21">
        <v>0</v>
      </c>
      <c r="X802" s="21">
        <v>0</v>
      </c>
      <c r="Y802" s="21">
        <v>0</v>
      </c>
      <c r="Z802" s="21">
        <v>0</v>
      </c>
      <c r="AA802" s="21">
        <v>0</v>
      </c>
      <c r="AB802" s="21">
        <v>0</v>
      </c>
      <c r="AC802" s="21">
        <v>43992.52</v>
      </c>
      <c r="AD802" s="67">
        <v>88050.43</v>
      </c>
      <c r="AE802" s="21">
        <v>0</v>
      </c>
      <c r="AF802" s="24">
        <v>2021</v>
      </c>
      <c r="AG802" s="24">
        <v>2021</v>
      </c>
      <c r="AH802" s="25">
        <v>2021</v>
      </c>
      <c r="BW802" s="49"/>
      <c r="CA802" s="12" t="e">
        <f t="shared" si="57"/>
        <v>#N/A</v>
      </c>
      <c r="CB802" s="12" t="e">
        <f t="shared" si="55"/>
        <v>#N/A</v>
      </c>
    </row>
    <row r="803" spans="1:80" ht="61.5" x14ac:dyDescent="0.85">
      <c r="A803" s="12">
        <v>1</v>
      </c>
      <c r="B803" s="45">
        <f>SUBTOTAL(103,$A$558:A803)</f>
        <v>241</v>
      </c>
      <c r="C803" s="15" t="s">
        <v>1567</v>
      </c>
      <c r="D803" s="21">
        <v>1599599.44</v>
      </c>
      <c r="E803" s="21">
        <v>0</v>
      </c>
      <c r="F803" s="21">
        <v>0</v>
      </c>
      <c r="G803" s="21">
        <v>0</v>
      </c>
      <c r="H803" s="21">
        <v>0</v>
      </c>
      <c r="I803" s="21">
        <v>0</v>
      </c>
      <c r="J803" s="21">
        <v>0</v>
      </c>
      <c r="K803" s="23">
        <v>0</v>
      </c>
      <c r="L803" s="21">
        <v>0</v>
      </c>
      <c r="M803" s="21">
        <v>336.23</v>
      </c>
      <c r="N803" s="21">
        <v>1528275</v>
      </c>
      <c r="O803" s="21">
        <v>0</v>
      </c>
      <c r="P803" s="21">
        <v>0</v>
      </c>
      <c r="Q803" s="21">
        <v>0</v>
      </c>
      <c r="R803" s="21">
        <v>0</v>
      </c>
      <c r="S803" s="21">
        <v>0</v>
      </c>
      <c r="T803" s="21">
        <v>0</v>
      </c>
      <c r="U803" s="21">
        <v>0</v>
      </c>
      <c r="V803" s="21">
        <v>0</v>
      </c>
      <c r="W803" s="21">
        <v>0</v>
      </c>
      <c r="X803" s="21">
        <v>0</v>
      </c>
      <c r="Y803" s="21">
        <v>0</v>
      </c>
      <c r="Z803" s="21">
        <v>0</v>
      </c>
      <c r="AA803" s="21">
        <v>0</v>
      </c>
      <c r="AB803" s="21">
        <v>0</v>
      </c>
      <c r="AC803" s="29">
        <v>15932.27</v>
      </c>
      <c r="AD803" s="67">
        <v>55392.17</v>
      </c>
      <c r="AE803" s="21">
        <v>0</v>
      </c>
      <c r="AF803" s="24">
        <v>2021</v>
      </c>
      <c r="AG803" s="24">
        <v>2021</v>
      </c>
      <c r="AH803" s="25">
        <v>2021</v>
      </c>
      <c r="BW803" s="49"/>
      <c r="CA803" s="12" t="e">
        <f t="shared" si="57"/>
        <v>#N/A</v>
      </c>
      <c r="CB803" s="12">
        <f t="shared" si="55"/>
        <v>15932.27</v>
      </c>
    </row>
    <row r="804" spans="1:80" ht="61.5" x14ac:dyDescent="0.85">
      <c r="A804" s="12">
        <v>1</v>
      </c>
      <c r="B804" s="45">
        <f>SUBTOTAL(103,$A$558:A804)</f>
        <v>242</v>
      </c>
      <c r="C804" s="15" t="s">
        <v>1568</v>
      </c>
      <c r="D804" s="21">
        <v>4130824.7</v>
      </c>
      <c r="E804" s="21">
        <v>0</v>
      </c>
      <c r="F804" s="21">
        <v>0</v>
      </c>
      <c r="G804" s="21">
        <v>0</v>
      </c>
      <c r="H804" s="21">
        <v>0</v>
      </c>
      <c r="I804" s="21">
        <v>0</v>
      </c>
      <c r="J804" s="21">
        <v>0</v>
      </c>
      <c r="K804" s="23">
        <v>0</v>
      </c>
      <c r="L804" s="21">
        <v>0</v>
      </c>
      <c r="M804" s="21">
        <v>686.92</v>
      </c>
      <c r="N804" s="29">
        <v>4008645</v>
      </c>
      <c r="O804" s="21">
        <v>0</v>
      </c>
      <c r="P804" s="21">
        <v>0</v>
      </c>
      <c r="Q804" s="21">
        <v>0</v>
      </c>
      <c r="R804" s="21">
        <v>0</v>
      </c>
      <c r="S804" s="21">
        <v>0</v>
      </c>
      <c r="T804" s="21">
        <v>0</v>
      </c>
      <c r="U804" s="21">
        <v>0</v>
      </c>
      <c r="V804" s="21">
        <v>0</v>
      </c>
      <c r="W804" s="21">
        <v>0</v>
      </c>
      <c r="X804" s="21">
        <v>0</v>
      </c>
      <c r="Y804" s="21">
        <v>0</v>
      </c>
      <c r="Z804" s="21">
        <v>0</v>
      </c>
      <c r="AA804" s="21">
        <v>0</v>
      </c>
      <c r="AB804" s="21">
        <v>0</v>
      </c>
      <c r="AC804" s="29">
        <v>41790.120000000003</v>
      </c>
      <c r="AD804" s="67">
        <v>80389.58</v>
      </c>
      <c r="AE804" s="21">
        <v>0</v>
      </c>
      <c r="AF804" s="24">
        <v>2021</v>
      </c>
      <c r="AG804" s="24">
        <v>2021</v>
      </c>
      <c r="AH804" s="25">
        <v>2021</v>
      </c>
      <c r="BW804" s="49"/>
      <c r="CA804" s="12" t="e">
        <f t="shared" si="57"/>
        <v>#N/A</v>
      </c>
      <c r="CB804" s="12" t="e">
        <f t="shared" si="55"/>
        <v>#N/A</v>
      </c>
    </row>
    <row r="805" spans="1:80" ht="61.5" x14ac:dyDescent="0.85">
      <c r="A805" s="12">
        <v>1</v>
      </c>
      <c r="B805" s="45">
        <f>SUBTOTAL(103,$A$558:A805)</f>
        <v>243</v>
      </c>
      <c r="C805" s="15" t="s">
        <v>1569</v>
      </c>
      <c r="D805" s="21">
        <v>2555076.9</v>
      </c>
      <c r="E805" s="21">
        <v>0</v>
      </c>
      <c r="F805" s="21">
        <v>0</v>
      </c>
      <c r="G805" s="21">
        <v>0</v>
      </c>
      <c r="H805" s="21">
        <v>0</v>
      </c>
      <c r="I805" s="21">
        <v>0</v>
      </c>
      <c r="J805" s="21">
        <v>0</v>
      </c>
      <c r="K805" s="23">
        <v>0</v>
      </c>
      <c r="L805" s="21">
        <v>0</v>
      </c>
      <c r="M805" s="21">
        <v>463.7</v>
      </c>
      <c r="N805" s="29">
        <v>2464073</v>
      </c>
      <c r="O805" s="21">
        <v>0</v>
      </c>
      <c r="P805" s="21">
        <v>0</v>
      </c>
      <c r="Q805" s="21">
        <v>0</v>
      </c>
      <c r="R805" s="21">
        <v>0</v>
      </c>
      <c r="S805" s="21">
        <v>0</v>
      </c>
      <c r="T805" s="21">
        <v>0</v>
      </c>
      <c r="U805" s="21">
        <v>0</v>
      </c>
      <c r="V805" s="21">
        <v>0</v>
      </c>
      <c r="W805" s="21">
        <v>0</v>
      </c>
      <c r="X805" s="21">
        <v>0</v>
      </c>
      <c r="Y805" s="21">
        <v>0</v>
      </c>
      <c r="Z805" s="21">
        <v>0</v>
      </c>
      <c r="AA805" s="21">
        <v>0</v>
      </c>
      <c r="AB805" s="21">
        <v>0</v>
      </c>
      <c r="AC805" s="29">
        <v>25687.96</v>
      </c>
      <c r="AD805" s="67">
        <v>65315.94</v>
      </c>
      <c r="AE805" s="21">
        <v>0</v>
      </c>
      <c r="AF805" s="24">
        <v>2021</v>
      </c>
      <c r="AG805" s="24">
        <v>2021</v>
      </c>
      <c r="AH805" s="25">
        <v>2021</v>
      </c>
      <c r="BW805" s="49"/>
      <c r="CA805" s="12" t="e">
        <f t="shared" si="57"/>
        <v>#N/A</v>
      </c>
      <c r="CB805" s="12">
        <f t="shared" si="55"/>
        <v>25687.96</v>
      </c>
    </row>
    <row r="806" spans="1:80" ht="61.5" x14ac:dyDescent="0.85">
      <c r="A806" s="12">
        <v>1</v>
      </c>
      <c r="B806" s="45">
        <f>SUBTOTAL(103,$A$558:A806)</f>
        <v>244</v>
      </c>
      <c r="C806" s="15" t="s">
        <v>593</v>
      </c>
      <c r="D806" s="21">
        <v>5701591.5199999996</v>
      </c>
      <c r="E806" s="26">
        <v>0</v>
      </c>
      <c r="F806" s="26">
        <v>0</v>
      </c>
      <c r="G806" s="26">
        <v>0</v>
      </c>
      <c r="H806" s="26">
        <v>0</v>
      </c>
      <c r="I806" s="26">
        <v>0</v>
      </c>
      <c r="J806" s="26">
        <v>0</v>
      </c>
      <c r="K806" s="23">
        <v>0</v>
      </c>
      <c r="L806" s="21">
        <v>0</v>
      </c>
      <c r="M806" s="21">
        <v>0</v>
      </c>
      <c r="N806" s="21">
        <v>0</v>
      </c>
      <c r="O806" s="26">
        <v>0</v>
      </c>
      <c r="P806" s="26">
        <v>0</v>
      </c>
      <c r="Q806" s="26">
        <v>0</v>
      </c>
      <c r="R806" s="26">
        <v>0</v>
      </c>
      <c r="S806" s="21">
        <v>0</v>
      </c>
      <c r="T806" s="21">
        <v>0</v>
      </c>
      <c r="U806" s="29">
        <v>5667586</v>
      </c>
      <c r="V806" s="21">
        <v>0</v>
      </c>
      <c r="W806" s="21">
        <v>0</v>
      </c>
      <c r="X806" s="21">
        <v>0</v>
      </c>
      <c r="Y806" s="21">
        <v>0</v>
      </c>
      <c r="Z806" s="21">
        <v>0</v>
      </c>
      <c r="AA806" s="21">
        <v>0</v>
      </c>
      <c r="AB806" s="21">
        <v>0</v>
      </c>
      <c r="AC806" s="29">
        <v>34005.519999999997</v>
      </c>
      <c r="AD806" s="21">
        <v>0</v>
      </c>
      <c r="AE806" s="21">
        <v>0</v>
      </c>
      <c r="AF806" s="24" t="s">
        <v>262</v>
      </c>
      <c r="AG806" s="24">
        <v>2021</v>
      </c>
      <c r="AH806" s="25">
        <v>2021</v>
      </c>
      <c r="AT806" s="12" t="e">
        <f>VLOOKUP(C806,AW:AX,2,FALSE)</f>
        <v>#N/A</v>
      </c>
      <c r="BW806" s="49"/>
      <c r="CA806" s="12" t="e">
        <f t="shared" si="57"/>
        <v>#N/A</v>
      </c>
      <c r="CB806" s="12">
        <f t="shared" si="55"/>
        <v>34005.519999999997</v>
      </c>
    </row>
    <row r="807" spans="1:80" ht="61.5" x14ac:dyDescent="0.85">
      <c r="A807" s="12">
        <v>1</v>
      </c>
      <c r="B807" s="45">
        <f>SUBTOTAL(103,$A$558:A807)</f>
        <v>245</v>
      </c>
      <c r="C807" s="15" t="s">
        <v>1505</v>
      </c>
      <c r="D807" s="21">
        <v>3865869.22</v>
      </c>
      <c r="E807" s="21">
        <v>0</v>
      </c>
      <c r="F807" s="21">
        <v>0</v>
      </c>
      <c r="G807" s="21">
        <v>0</v>
      </c>
      <c r="H807" s="21">
        <v>0</v>
      </c>
      <c r="I807" s="21">
        <v>0</v>
      </c>
      <c r="J807" s="21">
        <v>0</v>
      </c>
      <c r="K807" s="52">
        <v>0</v>
      </c>
      <c r="L807" s="21">
        <v>0</v>
      </c>
      <c r="M807" s="29">
        <v>829.3</v>
      </c>
      <c r="N807" s="254">
        <v>3842812.35</v>
      </c>
      <c r="O807" s="21">
        <v>0</v>
      </c>
      <c r="P807" s="21">
        <v>0</v>
      </c>
      <c r="Q807" s="21">
        <v>0</v>
      </c>
      <c r="R807" s="21">
        <v>0</v>
      </c>
      <c r="S807" s="21">
        <v>0</v>
      </c>
      <c r="T807" s="21">
        <v>0</v>
      </c>
      <c r="U807" s="21">
        <v>0</v>
      </c>
      <c r="V807" s="21">
        <v>0</v>
      </c>
      <c r="W807" s="21">
        <v>0</v>
      </c>
      <c r="X807" s="21">
        <v>0</v>
      </c>
      <c r="Y807" s="21">
        <v>0</v>
      </c>
      <c r="Z807" s="21">
        <v>0</v>
      </c>
      <c r="AA807" s="21">
        <v>0</v>
      </c>
      <c r="AB807" s="21">
        <v>0</v>
      </c>
      <c r="AC807" s="21">
        <v>23056.87</v>
      </c>
      <c r="AD807" s="21">
        <v>0</v>
      </c>
      <c r="AE807" s="21">
        <v>0</v>
      </c>
      <c r="AF807" s="24" t="s">
        <v>262</v>
      </c>
      <c r="AG807" s="24">
        <v>2021</v>
      </c>
      <c r="AH807" s="25">
        <v>2021</v>
      </c>
      <c r="BW807" s="49"/>
      <c r="CA807" s="12" t="e">
        <f t="shared" si="57"/>
        <v>#N/A</v>
      </c>
      <c r="CB807" s="12" t="e">
        <f t="shared" si="55"/>
        <v>#N/A</v>
      </c>
    </row>
    <row r="808" spans="1:80" ht="61.5" x14ac:dyDescent="0.85">
      <c r="A808" s="12">
        <v>1</v>
      </c>
      <c r="B808" s="45">
        <f>SUBTOTAL(103,$A$558:A808)</f>
        <v>246</v>
      </c>
      <c r="C808" s="15" t="s">
        <v>1861</v>
      </c>
      <c r="D808" s="21">
        <v>77282.759999999995</v>
      </c>
      <c r="E808" s="21">
        <v>0</v>
      </c>
      <c r="F808" s="21">
        <v>0</v>
      </c>
      <c r="G808" s="21">
        <v>0</v>
      </c>
      <c r="H808" s="21">
        <v>0</v>
      </c>
      <c r="I808" s="21">
        <v>0</v>
      </c>
      <c r="J808" s="21">
        <v>0</v>
      </c>
      <c r="K808" s="52">
        <v>0</v>
      </c>
      <c r="L808" s="21">
        <v>0</v>
      </c>
      <c r="M808" s="21">
        <v>0</v>
      </c>
      <c r="N808" s="21">
        <v>0</v>
      </c>
      <c r="O808" s="21">
        <v>0</v>
      </c>
      <c r="P808" s="21">
        <v>0</v>
      </c>
      <c r="Q808" s="21">
        <v>0</v>
      </c>
      <c r="R808" s="21">
        <v>0</v>
      </c>
      <c r="S808" s="21">
        <v>0</v>
      </c>
      <c r="T808" s="21">
        <v>0</v>
      </c>
      <c r="U808" s="21">
        <v>0</v>
      </c>
      <c r="V808" s="21">
        <v>0</v>
      </c>
      <c r="W808" s="21">
        <v>0</v>
      </c>
      <c r="X808" s="21">
        <v>0</v>
      </c>
      <c r="Y808" s="21">
        <v>0</v>
      </c>
      <c r="Z808" s="21">
        <v>0</v>
      </c>
      <c r="AA808" s="21">
        <v>0</v>
      </c>
      <c r="AB808" s="21">
        <v>0</v>
      </c>
      <c r="AC808" s="21">
        <v>0</v>
      </c>
      <c r="AD808" s="29">
        <v>77282.759999999995</v>
      </c>
      <c r="AE808" s="21">
        <v>0</v>
      </c>
      <c r="AF808" s="24">
        <v>2021</v>
      </c>
      <c r="AG808" s="24" t="s">
        <v>262</v>
      </c>
      <c r="AH808" s="24" t="s">
        <v>262</v>
      </c>
      <c r="BW808" s="49"/>
      <c r="CA808" s="12" t="e">
        <f t="shared" si="57"/>
        <v>#N/A</v>
      </c>
      <c r="CB808" s="12" t="e">
        <f t="shared" si="55"/>
        <v>#N/A</v>
      </c>
    </row>
    <row r="809" spans="1:80" ht="61.5" x14ac:dyDescent="0.85">
      <c r="A809" s="12">
        <v>1</v>
      </c>
      <c r="B809" s="45">
        <f>SUBTOTAL(103,$A$558:A809)</f>
        <v>247</v>
      </c>
      <c r="C809" s="15" t="s">
        <v>2224</v>
      </c>
      <c r="D809" s="21">
        <v>3996082.26</v>
      </c>
      <c r="E809" s="26">
        <v>0</v>
      </c>
      <c r="F809" s="26">
        <v>0</v>
      </c>
      <c r="G809" s="26">
        <v>0</v>
      </c>
      <c r="H809" s="26">
        <v>0</v>
      </c>
      <c r="I809" s="26">
        <v>0</v>
      </c>
      <c r="J809" s="26">
        <v>0</v>
      </c>
      <c r="K809" s="23">
        <v>0</v>
      </c>
      <c r="L809" s="21">
        <v>0</v>
      </c>
      <c r="M809" s="21">
        <v>514.91</v>
      </c>
      <c r="N809" s="29">
        <v>3883064</v>
      </c>
      <c r="O809" s="21">
        <v>0</v>
      </c>
      <c r="P809" s="21">
        <v>0</v>
      </c>
      <c r="Q809" s="21">
        <v>0</v>
      </c>
      <c r="R809" s="21">
        <v>0</v>
      </c>
      <c r="S809" s="21">
        <v>0</v>
      </c>
      <c r="T809" s="21">
        <v>0</v>
      </c>
      <c r="U809" s="21">
        <v>0</v>
      </c>
      <c r="V809" s="21">
        <v>0</v>
      </c>
      <c r="W809" s="21">
        <v>0</v>
      </c>
      <c r="X809" s="21">
        <v>0</v>
      </c>
      <c r="Y809" s="21">
        <v>0</v>
      </c>
      <c r="Z809" s="21">
        <v>0</v>
      </c>
      <c r="AA809" s="21">
        <v>0</v>
      </c>
      <c r="AB809" s="21">
        <v>0</v>
      </c>
      <c r="AC809" s="21">
        <v>40480.94</v>
      </c>
      <c r="AD809" s="29">
        <v>72537.320000000007</v>
      </c>
      <c r="AE809" s="21">
        <v>0</v>
      </c>
      <c r="AF809" s="24">
        <v>2021</v>
      </c>
      <c r="AG809" s="24">
        <v>2021</v>
      </c>
      <c r="AH809" s="25">
        <v>2021</v>
      </c>
      <c r="AT809" s="12" t="e">
        <f>VLOOKUP(C809,AW:AX,2,FALSE)</f>
        <v>#N/A</v>
      </c>
      <c r="BW809" s="49"/>
      <c r="CA809" s="12" t="e">
        <f t="shared" si="57"/>
        <v>#N/A</v>
      </c>
      <c r="CB809" s="12" t="e">
        <f t="shared" si="55"/>
        <v>#N/A</v>
      </c>
    </row>
    <row r="810" spans="1:80" ht="61.5" x14ac:dyDescent="0.85">
      <c r="B810" s="15" t="s">
        <v>783</v>
      </c>
      <c r="C810" s="15"/>
      <c r="D810" s="258">
        <v>8413669.7699999996</v>
      </c>
      <c r="E810" s="21">
        <v>105445.54</v>
      </c>
      <c r="F810" s="21">
        <v>271674.86</v>
      </c>
      <c r="G810" s="21">
        <v>565239.94999999995</v>
      </c>
      <c r="H810" s="21">
        <v>133112.60999999999</v>
      </c>
      <c r="I810" s="21">
        <v>0</v>
      </c>
      <c r="J810" s="21">
        <v>0</v>
      </c>
      <c r="K810" s="23">
        <v>0</v>
      </c>
      <c r="L810" s="21">
        <v>0</v>
      </c>
      <c r="M810" s="21">
        <v>2134.9</v>
      </c>
      <c r="N810" s="21">
        <v>6695056.4500000002</v>
      </c>
      <c r="O810" s="21">
        <v>0</v>
      </c>
      <c r="P810" s="21">
        <v>0</v>
      </c>
      <c r="Q810" s="21">
        <v>0</v>
      </c>
      <c r="R810" s="21">
        <v>0</v>
      </c>
      <c r="S810" s="21">
        <v>0</v>
      </c>
      <c r="T810" s="21">
        <v>0</v>
      </c>
      <c r="U810" s="21">
        <v>0</v>
      </c>
      <c r="V810" s="21">
        <v>0</v>
      </c>
      <c r="W810" s="21">
        <v>0</v>
      </c>
      <c r="X810" s="21">
        <v>0</v>
      </c>
      <c r="Y810" s="21">
        <v>0</v>
      </c>
      <c r="Z810" s="21">
        <v>0</v>
      </c>
      <c r="AA810" s="21">
        <v>0</v>
      </c>
      <c r="AB810" s="21">
        <v>0</v>
      </c>
      <c r="AC810" s="21">
        <v>62151.18</v>
      </c>
      <c r="AD810" s="21">
        <v>580989.17999999993</v>
      </c>
      <c r="AE810" s="21">
        <v>0</v>
      </c>
      <c r="AF810" s="50" t="s">
        <v>718</v>
      </c>
      <c r="AG810" s="50" t="s">
        <v>718</v>
      </c>
      <c r="AH810" s="64" t="s">
        <v>718</v>
      </c>
      <c r="AT810" s="12" t="e">
        <f>VLOOKUP(C810,AW:AX,2,FALSE)</f>
        <v>#N/A</v>
      </c>
      <c r="BV810" s="69" t="b">
        <f>D810=(E810+F810+G810+H810+I810+L810+N810+P810+R810+T810+U810+V810+AA810+AB810+AC810+AD810+AE810)</f>
        <v>1</v>
      </c>
      <c r="BW810" s="49">
        <v>10075097.600000001</v>
      </c>
      <c r="CA810" s="12" t="e">
        <f t="shared" si="57"/>
        <v>#N/A</v>
      </c>
      <c r="CB810" s="12" t="e">
        <f t="shared" si="55"/>
        <v>#N/A</v>
      </c>
    </row>
    <row r="811" spans="1:80" ht="61.5" x14ac:dyDescent="0.85">
      <c r="A811" s="12">
        <v>1</v>
      </c>
      <c r="B811" s="45">
        <f>SUBTOTAL(103,$A$558:A811)</f>
        <v>248</v>
      </c>
      <c r="C811" s="15" t="s">
        <v>2988</v>
      </c>
      <c r="D811" s="21">
        <v>3924906.3200000003</v>
      </c>
      <c r="E811" s="26">
        <v>0</v>
      </c>
      <c r="F811" s="26">
        <v>0</v>
      </c>
      <c r="G811" s="26">
        <v>0</v>
      </c>
      <c r="H811" s="26">
        <v>0</v>
      </c>
      <c r="I811" s="26">
        <v>0</v>
      </c>
      <c r="J811" s="26">
        <v>0</v>
      </c>
      <c r="K811" s="23">
        <v>0</v>
      </c>
      <c r="L811" s="21">
        <v>0</v>
      </c>
      <c r="M811" s="21">
        <v>1023.9</v>
      </c>
      <c r="N811" s="21">
        <v>3779726.45</v>
      </c>
      <c r="O811" s="21">
        <v>0</v>
      </c>
      <c r="P811" s="21">
        <v>0</v>
      </c>
      <c r="Q811" s="21">
        <v>0</v>
      </c>
      <c r="R811" s="21">
        <v>0</v>
      </c>
      <c r="S811" s="21">
        <v>0</v>
      </c>
      <c r="T811" s="21">
        <v>0</v>
      </c>
      <c r="U811" s="21">
        <v>0</v>
      </c>
      <c r="V811" s="21">
        <v>0</v>
      </c>
      <c r="W811" s="21">
        <v>0</v>
      </c>
      <c r="X811" s="21">
        <v>0</v>
      </c>
      <c r="Y811" s="21">
        <v>0</v>
      </c>
      <c r="Z811" s="21">
        <v>0</v>
      </c>
      <c r="AA811" s="21">
        <v>0</v>
      </c>
      <c r="AB811" s="21">
        <v>0</v>
      </c>
      <c r="AC811" s="29">
        <v>39403.65</v>
      </c>
      <c r="AD811" s="67">
        <v>105776.22</v>
      </c>
      <c r="AE811" s="21">
        <v>0</v>
      </c>
      <c r="AF811" s="24">
        <v>2021</v>
      </c>
      <c r="AG811" s="24">
        <v>2021</v>
      </c>
      <c r="AH811" s="25">
        <v>2021</v>
      </c>
      <c r="AT811" s="12" t="e">
        <f>VLOOKUP(C811,AW:AX,2,FALSE)</f>
        <v>#N/A</v>
      </c>
      <c r="BW811" s="49"/>
      <c r="CA811" s="12" t="e">
        <f t="shared" si="57"/>
        <v>#N/A</v>
      </c>
      <c r="CB811" s="12">
        <f t="shared" si="55"/>
        <v>39403.65</v>
      </c>
    </row>
    <row r="812" spans="1:80" ht="61.5" x14ac:dyDescent="0.85">
      <c r="A812" s="12">
        <v>1</v>
      </c>
      <c r="B812" s="45">
        <f>SUBTOTAL(103,$A$558:A812)</f>
        <v>249</v>
      </c>
      <c r="C812" s="15" t="s">
        <v>2979</v>
      </c>
      <c r="D812" s="21">
        <v>105626.75</v>
      </c>
      <c r="E812" s="26">
        <v>0</v>
      </c>
      <c r="F812" s="26">
        <v>0</v>
      </c>
      <c r="G812" s="26">
        <v>0</v>
      </c>
      <c r="H812" s="26">
        <v>0</v>
      </c>
      <c r="I812" s="26">
        <v>0</v>
      </c>
      <c r="J812" s="26">
        <v>0</v>
      </c>
      <c r="K812" s="23">
        <v>0</v>
      </c>
      <c r="L812" s="21">
        <v>0</v>
      </c>
      <c r="M812" s="21">
        <v>0</v>
      </c>
      <c r="N812" s="21">
        <v>0</v>
      </c>
      <c r="O812" s="21">
        <v>0</v>
      </c>
      <c r="P812" s="21">
        <v>0</v>
      </c>
      <c r="Q812" s="21">
        <v>0</v>
      </c>
      <c r="R812" s="21">
        <v>0</v>
      </c>
      <c r="S812" s="21">
        <v>0</v>
      </c>
      <c r="T812" s="21">
        <v>0</v>
      </c>
      <c r="U812" s="21">
        <v>0</v>
      </c>
      <c r="V812" s="21">
        <v>0</v>
      </c>
      <c r="W812" s="21">
        <v>0</v>
      </c>
      <c r="X812" s="21">
        <v>0</v>
      </c>
      <c r="Y812" s="21">
        <v>0</v>
      </c>
      <c r="Z812" s="21">
        <v>0</v>
      </c>
      <c r="AA812" s="21">
        <v>0</v>
      </c>
      <c r="AB812" s="21">
        <v>0</v>
      </c>
      <c r="AC812" s="21">
        <v>0</v>
      </c>
      <c r="AD812" s="67">
        <v>105626.75</v>
      </c>
      <c r="AE812" s="21">
        <v>0</v>
      </c>
      <c r="AF812" s="24">
        <v>2021</v>
      </c>
      <c r="AG812" s="24" t="s">
        <v>262</v>
      </c>
      <c r="AH812" s="24" t="s">
        <v>262</v>
      </c>
      <c r="AT812" s="12" t="e">
        <f>VLOOKUP(C812,AW:AX,2,FALSE)</f>
        <v>#N/A</v>
      </c>
      <c r="BW812" s="49"/>
      <c r="CA812" s="12" t="e">
        <f t="shared" si="57"/>
        <v>#N/A</v>
      </c>
      <c r="CB812" s="12" t="e">
        <f t="shared" si="55"/>
        <v>#N/A</v>
      </c>
    </row>
    <row r="813" spans="1:80" ht="61.5" x14ac:dyDescent="0.85">
      <c r="A813" s="12">
        <v>1</v>
      </c>
      <c r="B813" s="45">
        <f>SUBTOTAL(103,$A$558:A813)</f>
        <v>250</v>
      </c>
      <c r="C813" s="15" t="s">
        <v>2982</v>
      </c>
      <c r="D813" s="21">
        <v>176363.02</v>
      </c>
      <c r="E813" s="28">
        <v>0</v>
      </c>
      <c r="F813" s="28">
        <v>0</v>
      </c>
      <c r="G813" s="28">
        <v>0</v>
      </c>
      <c r="H813" s="28">
        <v>0</v>
      </c>
      <c r="I813" s="28">
        <v>0</v>
      </c>
      <c r="J813" s="28">
        <v>0</v>
      </c>
      <c r="K813" s="62">
        <v>0</v>
      </c>
      <c r="L813" s="28">
        <v>0</v>
      </c>
      <c r="M813" s="21">
        <v>0</v>
      </c>
      <c r="N813" s="21">
        <v>0</v>
      </c>
      <c r="O813" s="21">
        <v>0</v>
      </c>
      <c r="P813" s="21">
        <v>0</v>
      </c>
      <c r="Q813" s="21">
        <v>0</v>
      </c>
      <c r="R813" s="21">
        <v>0</v>
      </c>
      <c r="S813" s="21">
        <v>0</v>
      </c>
      <c r="T813" s="21">
        <v>0</v>
      </c>
      <c r="U813" s="21">
        <v>0</v>
      </c>
      <c r="V813" s="21">
        <v>0</v>
      </c>
      <c r="W813" s="21">
        <v>0</v>
      </c>
      <c r="X813" s="21">
        <v>0</v>
      </c>
      <c r="Y813" s="21">
        <v>0</v>
      </c>
      <c r="Z813" s="21">
        <v>0</v>
      </c>
      <c r="AA813" s="21">
        <v>0</v>
      </c>
      <c r="AB813" s="21">
        <v>0</v>
      </c>
      <c r="AC813" s="21">
        <v>0</v>
      </c>
      <c r="AD813" s="29">
        <v>176363.02</v>
      </c>
      <c r="AE813" s="21">
        <v>0</v>
      </c>
      <c r="AF813" s="24">
        <v>2021</v>
      </c>
      <c r="AG813" s="24" t="s">
        <v>262</v>
      </c>
      <c r="AH813" s="24" t="s">
        <v>262</v>
      </c>
      <c r="BW813" s="49"/>
      <c r="CB813" s="12" t="e">
        <f t="shared" si="55"/>
        <v>#N/A</v>
      </c>
    </row>
    <row r="814" spans="1:80" ht="61.5" x14ac:dyDescent="0.85">
      <c r="A814" s="12">
        <v>1</v>
      </c>
      <c r="B814" s="45">
        <f>SUBTOTAL(103,$A$558:A814)</f>
        <v>251</v>
      </c>
      <c r="C814" s="15" t="s">
        <v>2989</v>
      </c>
      <c r="D814" s="21">
        <v>1081603.1399999999</v>
      </c>
      <c r="E814" s="254">
        <v>105445.54</v>
      </c>
      <c r="F814" s="254">
        <v>271674.86</v>
      </c>
      <c r="G814" s="254">
        <v>565239.94999999995</v>
      </c>
      <c r="H814" s="254">
        <v>133112.60999999999</v>
      </c>
      <c r="I814" s="26">
        <v>0</v>
      </c>
      <c r="J814" s="26">
        <v>0</v>
      </c>
      <c r="K814" s="23">
        <v>0</v>
      </c>
      <c r="L814" s="21">
        <v>0</v>
      </c>
      <c r="M814" s="21">
        <v>0</v>
      </c>
      <c r="N814" s="21">
        <v>0</v>
      </c>
      <c r="O814" s="26">
        <v>0</v>
      </c>
      <c r="P814" s="26">
        <v>0</v>
      </c>
      <c r="Q814" s="21">
        <v>0</v>
      </c>
      <c r="R814" s="21">
        <v>0</v>
      </c>
      <c r="S814" s="21">
        <v>0</v>
      </c>
      <c r="T814" s="21">
        <v>0</v>
      </c>
      <c r="U814" s="21">
        <v>0</v>
      </c>
      <c r="V814" s="21">
        <v>0</v>
      </c>
      <c r="W814" s="21">
        <v>0</v>
      </c>
      <c r="X814" s="21">
        <v>0</v>
      </c>
      <c r="Y814" s="21">
        <v>0</v>
      </c>
      <c r="Z814" s="21">
        <v>0</v>
      </c>
      <c r="AA814" s="21">
        <v>0</v>
      </c>
      <c r="AB814" s="21">
        <v>0</v>
      </c>
      <c r="AC814" s="29">
        <v>6130.18</v>
      </c>
      <c r="AD814" s="21">
        <v>0</v>
      </c>
      <c r="AE814" s="21">
        <v>0</v>
      </c>
      <c r="AF814" s="24" t="s">
        <v>262</v>
      </c>
      <c r="AG814" s="24">
        <v>2021</v>
      </c>
      <c r="AH814" s="25">
        <v>2021</v>
      </c>
      <c r="BW814" s="49"/>
      <c r="CA814" s="12" t="e">
        <f>VLOOKUP(C814,CB:CC,2,FALSE)</f>
        <v>#N/A</v>
      </c>
      <c r="CB814" s="12">
        <f t="shared" si="55"/>
        <v>6130.18</v>
      </c>
    </row>
    <row r="815" spans="1:80" ht="61.5" x14ac:dyDescent="0.85">
      <c r="A815" s="12">
        <v>1</v>
      </c>
      <c r="B815" s="45">
        <f>SUBTOTAL(103,$A$558:A815)</f>
        <v>252</v>
      </c>
      <c r="C815" s="15" t="s">
        <v>2980</v>
      </c>
      <c r="D815" s="21">
        <v>84899.97</v>
      </c>
      <c r="E815" s="28">
        <v>0</v>
      </c>
      <c r="F815" s="28">
        <v>0</v>
      </c>
      <c r="G815" s="28">
        <v>0</v>
      </c>
      <c r="H815" s="28">
        <v>0</v>
      </c>
      <c r="I815" s="28">
        <v>0</v>
      </c>
      <c r="J815" s="28">
        <v>0</v>
      </c>
      <c r="K815" s="62">
        <v>0</v>
      </c>
      <c r="L815" s="28">
        <v>0</v>
      </c>
      <c r="M815" s="21">
        <v>0</v>
      </c>
      <c r="N815" s="21">
        <v>0</v>
      </c>
      <c r="O815" s="21">
        <v>0</v>
      </c>
      <c r="P815" s="21">
        <v>0</v>
      </c>
      <c r="Q815" s="21">
        <v>0</v>
      </c>
      <c r="R815" s="21">
        <v>0</v>
      </c>
      <c r="S815" s="21">
        <v>0</v>
      </c>
      <c r="T815" s="21">
        <v>0</v>
      </c>
      <c r="U815" s="21">
        <v>0</v>
      </c>
      <c r="V815" s="21">
        <v>0</v>
      </c>
      <c r="W815" s="21">
        <v>0</v>
      </c>
      <c r="X815" s="21">
        <v>0</v>
      </c>
      <c r="Y815" s="21">
        <v>0</v>
      </c>
      <c r="Z815" s="21">
        <v>0</v>
      </c>
      <c r="AA815" s="21">
        <v>0</v>
      </c>
      <c r="AB815" s="21">
        <v>0</v>
      </c>
      <c r="AC815" s="21">
        <v>0</v>
      </c>
      <c r="AD815" s="29">
        <v>84899.97</v>
      </c>
      <c r="AE815" s="21">
        <v>0</v>
      </c>
      <c r="AF815" s="24">
        <v>2021</v>
      </c>
      <c r="AG815" s="24" t="s">
        <v>262</v>
      </c>
      <c r="AH815" s="24" t="s">
        <v>262</v>
      </c>
      <c r="AT815" s="12" t="e">
        <f>VLOOKUP(C815,AW:AX,2,FALSE)</f>
        <v>#N/A</v>
      </c>
      <c r="BW815" s="49"/>
      <c r="CB815" s="12" t="e">
        <f t="shared" si="55"/>
        <v>#N/A</v>
      </c>
    </row>
    <row r="816" spans="1:80" ht="61.5" x14ac:dyDescent="0.85">
      <c r="A816" s="12">
        <v>1</v>
      </c>
      <c r="B816" s="45">
        <f>SUBTOTAL(103,$A$558:A816)</f>
        <v>253</v>
      </c>
      <c r="C816" s="15" t="s">
        <v>2981</v>
      </c>
      <c r="D816" s="21">
        <v>108323.22</v>
      </c>
      <c r="E816" s="28">
        <v>0</v>
      </c>
      <c r="F816" s="28">
        <v>0</v>
      </c>
      <c r="G816" s="28">
        <v>0</v>
      </c>
      <c r="H816" s="28">
        <v>0</v>
      </c>
      <c r="I816" s="28">
        <v>0</v>
      </c>
      <c r="J816" s="28">
        <v>0</v>
      </c>
      <c r="K816" s="62">
        <v>0</v>
      </c>
      <c r="L816" s="28">
        <v>0</v>
      </c>
      <c r="M816" s="21">
        <v>0</v>
      </c>
      <c r="N816" s="21">
        <v>0</v>
      </c>
      <c r="O816" s="21">
        <v>0</v>
      </c>
      <c r="P816" s="21">
        <v>0</v>
      </c>
      <c r="Q816" s="21">
        <v>0</v>
      </c>
      <c r="R816" s="21">
        <v>0</v>
      </c>
      <c r="S816" s="21">
        <v>0</v>
      </c>
      <c r="T816" s="21">
        <v>0</v>
      </c>
      <c r="U816" s="21">
        <v>0</v>
      </c>
      <c r="V816" s="21">
        <v>0</v>
      </c>
      <c r="W816" s="21">
        <v>0</v>
      </c>
      <c r="X816" s="21">
        <v>0</v>
      </c>
      <c r="Y816" s="21">
        <v>0</v>
      </c>
      <c r="Z816" s="21">
        <v>0</v>
      </c>
      <c r="AA816" s="21">
        <v>0</v>
      </c>
      <c r="AB816" s="21">
        <v>0</v>
      </c>
      <c r="AC816" s="21">
        <v>0</v>
      </c>
      <c r="AD816" s="29">
        <v>108323.22</v>
      </c>
      <c r="AE816" s="21">
        <v>0</v>
      </c>
      <c r="AF816" s="24">
        <v>2021</v>
      </c>
      <c r="AG816" s="24" t="s">
        <v>262</v>
      </c>
      <c r="AH816" s="24" t="s">
        <v>262</v>
      </c>
      <c r="BW816" s="49"/>
      <c r="CB816" s="12" t="e">
        <f t="shared" si="55"/>
        <v>#N/A</v>
      </c>
    </row>
    <row r="817" spans="1:80" ht="61.5" x14ac:dyDescent="0.85">
      <c r="A817" s="12">
        <v>1</v>
      </c>
      <c r="B817" s="45">
        <f>SUBTOTAL(103,$A$558:A817)</f>
        <v>254</v>
      </c>
      <c r="C817" s="15" t="s">
        <v>2990</v>
      </c>
      <c r="D817" s="21">
        <v>2931947.35</v>
      </c>
      <c r="E817" s="26">
        <v>0</v>
      </c>
      <c r="F817" s="26">
        <v>0</v>
      </c>
      <c r="G817" s="26">
        <v>0</v>
      </c>
      <c r="H817" s="26">
        <v>0</v>
      </c>
      <c r="I817" s="26">
        <v>0</v>
      </c>
      <c r="J817" s="26">
        <v>0</v>
      </c>
      <c r="K817" s="52">
        <v>0</v>
      </c>
      <c r="L817" s="21">
        <v>0</v>
      </c>
      <c r="M817" s="29">
        <v>1111</v>
      </c>
      <c r="N817" s="29">
        <v>2915330</v>
      </c>
      <c r="O817" s="26">
        <v>0</v>
      </c>
      <c r="P817" s="26">
        <v>0</v>
      </c>
      <c r="Q817" s="21">
        <v>0</v>
      </c>
      <c r="R817" s="21">
        <v>0</v>
      </c>
      <c r="S817" s="21">
        <v>0</v>
      </c>
      <c r="T817" s="21">
        <v>0</v>
      </c>
      <c r="U817" s="21">
        <v>0</v>
      </c>
      <c r="V817" s="21">
        <v>0</v>
      </c>
      <c r="W817" s="21">
        <v>0</v>
      </c>
      <c r="X817" s="21">
        <v>0</v>
      </c>
      <c r="Y817" s="21">
        <v>0</v>
      </c>
      <c r="Z817" s="21">
        <v>0</v>
      </c>
      <c r="AA817" s="21">
        <v>0</v>
      </c>
      <c r="AB817" s="21">
        <v>0</v>
      </c>
      <c r="AC817" s="29">
        <v>16617.349999999999</v>
      </c>
      <c r="AD817" s="21">
        <v>0</v>
      </c>
      <c r="AE817" s="21">
        <v>0</v>
      </c>
      <c r="AF817" s="24" t="s">
        <v>262</v>
      </c>
      <c r="AG817" s="24">
        <v>2021</v>
      </c>
      <c r="AH817" s="25">
        <v>2021</v>
      </c>
      <c r="BW817" s="49"/>
      <c r="CA817" s="12" t="e">
        <f t="shared" ref="CA817:CA838" si="58">VLOOKUP(C817,CB:CC,2,FALSE)</f>
        <v>#N/A</v>
      </c>
      <c r="CB817" s="12">
        <f t="shared" si="55"/>
        <v>16617.349999999999</v>
      </c>
    </row>
    <row r="818" spans="1:80" ht="61.5" x14ac:dyDescent="0.85">
      <c r="B818" s="15" t="s">
        <v>784</v>
      </c>
      <c r="C818" s="15"/>
      <c r="D818" s="258">
        <v>7749775.5699999994</v>
      </c>
      <c r="E818" s="21">
        <v>0</v>
      </c>
      <c r="F818" s="21">
        <v>0</v>
      </c>
      <c r="G818" s="21">
        <v>0</v>
      </c>
      <c r="H818" s="21">
        <v>0</v>
      </c>
      <c r="I818" s="21">
        <v>0</v>
      </c>
      <c r="J818" s="21">
        <v>0</v>
      </c>
      <c r="K818" s="23">
        <v>0</v>
      </c>
      <c r="L818" s="21">
        <v>0</v>
      </c>
      <c r="M818" s="21">
        <v>1222.7</v>
      </c>
      <c r="N818" s="21">
        <v>7210619</v>
      </c>
      <c r="O818" s="21">
        <v>0</v>
      </c>
      <c r="P818" s="21">
        <v>0</v>
      </c>
      <c r="Q818" s="21">
        <v>0</v>
      </c>
      <c r="R818" s="21">
        <v>0</v>
      </c>
      <c r="S818" s="21">
        <v>0</v>
      </c>
      <c r="T818" s="21">
        <v>0</v>
      </c>
      <c r="U818" s="21">
        <v>0</v>
      </c>
      <c r="V818" s="21">
        <v>0</v>
      </c>
      <c r="W818" s="21">
        <v>0</v>
      </c>
      <c r="X818" s="21">
        <v>0</v>
      </c>
      <c r="Y818" s="21">
        <v>0</v>
      </c>
      <c r="Z818" s="21">
        <v>0</v>
      </c>
      <c r="AA818" s="21">
        <v>0</v>
      </c>
      <c r="AB818" s="21">
        <v>0</v>
      </c>
      <c r="AC818" s="21">
        <v>75170.709999999992</v>
      </c>
      <c r="AD818" s="21">
        <v>463985.86000000004</v>
      </c>
      <c r="AE818" s="21">
        <v>0</v>
      </c>
      <c r="AF818" s="50" t="s">
        <v>718</v>
      </c>
      <c r="AG818" s="50" t="s">
        <v>718</v>
      </c>
      <c r="AH818" s="64" t="s">
        <v>718</v>
      </c>
      <c r="AT818" s="12" t="e">
        <f t="shared" ref="AT818:AT846" si="59">VLOOKUP(C818,AW:AX,2,FALSE)</f>
        <v>#N/A</v>
      </c>
      <c r="BV818" s="69" t="b">
        <f>D818=(E818+F818+G818+H818+I818+L818+N818+P818+R818+T818+U818+V818+AA818+AB818+AC818+AD818+AE818)</f>
        <v>1</v>
      </c>
      <c r="BW818" s="49">
        <v>13069363.829999998</v>
      </c>
      <c r="CA818" s="12" t="e">
        <f t="shared" si="58"/>
        <v>#N/A</v>
      </c>
      <c r="CB818" s="12" t="e">
        <f t="shared" si="55"/>
        <v>#N/A</v>
      </c>
    </row>
    <row r="819" spans="1:80" ht="61.5" x14ac:dyDescent="0.85">
      <c r="A819" s="12">
        <v>1</v>
      </c>
      <c r="B819" s="45">
        <f>SUBTOTAL(103,$A$558:A819)</f>
        <v>255</v>
      </c>
      <c r="C819" s="15" t="s">
        <v>615</v>
      </c>
      <c r="D819" s="21">
        <v>55616.21</v>
      </c>
      <c r="E819" s="26">
        <v>0</v>
      </c>
      <c r="F819" s="26">
        <v>0</v>
      </c>
      <c r="G819" s="26">
        <v>0</v>
      </c>
      <c r="H819" s="26">
        <v>0</v>
      </c>
      <c r="I819" s="26">
        <v>0</v>
      </c>
      <c r="J819" s="26">
        <v>0</v>
      </c>
      <c r="K819" s="23">
        <v>0</v>
      </c>
      <c r="L819" s="21">
        <v>0</v>
      </c>
      <c r="M819" s="21">
        <v>0</v>
      </c>
      <c r="N819" s="21">
        <v>0</v>
      </c>
      <c r="O819" s="21">
        <v>0</v>
      </c>
      <c r="P819" s="21">
        <v>0</v>
      </c>
      <c r="Q819" s="21">
        <v>0</v>
      </c>
      <c r="R819" s="21">
        <v>0</v>
      </c>
      <c r="S819" s="21">
        <v>0</v>
      </c>
      <c r="T819" s="21">
        <v>0</v>
      </c>
      <c r="U819" s="21">
        <v>0</v>
      </c>
      <c r="V819" s="21">
        <v>0</v>
      </c>
      <c r="W819" s="21">
        <v>0</v>
      </c>
      <c r="X819" s="21">
        <v>0</v>
      </c>
      <c r="Y819" s="21">
        <v>0</v>
      </c>
      <c r="Z819" s="21">
        <v>0</v>
      </c>
      <c r="AA819" s="21">
        <v>0</v>
      </c>
      <c r="AB819" s="21">
        <v>0</v>
      </c>
      <c r="AC819" s="21">
        <v>0</v>
      </c>
      <c r="AD819" s="67">
        <v>55616.21</v>
      </c>
      <c r="AE819" s="21">
        <v>0</v>
      </c>
      <c r="AF819" s="24">
        <v>2021</v>
      </c>
      <c r="AG819" s="24" t="s">
        <v>262</v>
      </c>
      <c r="AH819" s="24" t="s">
        <v>262</v>
      </c>
      <c r="AT819" s="12" t="e">
        <f t="shared" si="59"/>
        <v>#N/A</v>
      </c>
      <c r="BW819" s="49"/>
      <c r="CA819" s="12" t="e">
        <f t="shared" si="58"/>
        <v>#N/A</v>
      </c>
      <c r="CB819" s="12" t="e">
        <f t="shared" si="55"/>
        <v>#N/A</v>
      </c>
    </row>
    <row r="820" spans="1:80" ht="61.5" x14ac:dyDescent="0.85">
      <c r="A820" s="12">
        <v>1</v>
      </c>
      <c r="B820" s="45">
        <f>SUBTOTAL(103,$A$558:A820)</f>
        <v>256</v>
      </c>
      <c r="C820" s="15" t="s">
        <v>1872</v>
      </c>
      <c r="D820" s="21">
        <v>84253.17</v>
      </c>
      <c r="E820" s="26">
        <v>0</v>
      </c>
      <c r="F820" s="26">
        <v>0</v>
      </c>
      <c r="G820" s="26">
        <v>0</v>
      </c>
      <c r="H820" s="26">
        <v>0</v>
      </c>
      <c r="I820" s="26">
        <v>0</v>
      </c>
      <c r="J820" s="26">
        <v>0</v>
      </c>
      <c r="K820" s="52">
        <v>0</v>
      </c>
      <c r="L820" s="21">
        <v>0</v>
      </c>
      <c r="M820" s="21">
        <v>0</v>
      </c>
      <c r="N820" s="21">
        <v>0</v>
      </c>
      <c r="O820" s="21">
        <v>0</v>
      </c>
      <c r="P820" s="21">
        <v>0</v>
      </c>
      <c r="Q820" s="21">
        <v>0</v>
      </c>
      <c r="R820" s="21">
        <v>0</v>
      </c>
      <c r="S820" s="21">
        <v>0</v>
      </c>
      <c r="T820" s="21">
        <v>0</v>
      </c>
      <c r="U820" s="21">
        <v>0</v>
      </c>
      <c r="V820" s="21">
        <v>0</v>
      </c>
      <c r="W820" s="21">
        <v>0</v>
      </c>
      <c r="X820" s="21">
        <v>0</v>
      </c>
      <c r="Y820" s="21">
        <v>0</v>
      </c>
      <c r="Z820" s="21">
        <v>0</v>
      </c>
      <c r="AA820" s="21">
        <v>0</v>
      </c>
      <c r="AB820" s="21">
        <v>0</v>
      </c>
      <c r="AC820" s="21">
        <v>0</v>
      </c>
      <c r="AD820" s="29">
        <v>84253.17</v>
      </c>
      <c r="AE820" s="21">
        <v>0</v>
      </c>
      <c r="AF820" s="24">
        <v>2021</v>
      </c>
      <c r="AG820" s="24" t="s">
        <v>262</v>
      </c>
      <c r="AH820" s="24" t="s">
        <v>262</v>
      </c>
      <c r="AT820" s="12" t="e">
        <f t="shared" si="59"/>
        <v>#N/A</v>
      </c>
      <c r="BW820" s="49"/>
      <c r="CA820" s="12" t="e">
        <f t="shared" si="58"/>
        <v>#N/A</v>
      </c>
      <c r="CB820" s="12" t="e">
        <f t="shared" si="55"/>
        <v>#N/A</v>
      </c>
    </row>
    <row r="821" spans="1:80" ht="61.5" x14ac:dyDescent="0.85">
      <c r="A821" s="12">
        <v>1</v>
      </c>
      <c r="B821" s="45">
        <f>SUBTOTAL(103,$A$558:A821)</f>
        <v>257</v>
      </c>
      <c r="C821" s="15" t="s">
        <v>616</v>
      </c>
      <c r="D821" s="21">
        <v>3479820.42</v>
      </c>
      <c r="E821" s="26">
        <v>0</v>
      </c>
      <c r="F821" s="26">
        <v>0</v>
      </c>
      <c r="G821" s="26">
        <v>0</v>
      </c>
      <c r="H821" s="26">
        <v>0</v>
      </c>
      <c r="I821" s="26">
        <v>0</v>
      </c>
      <c r="J821" s="26">
        <v>0</v>
      </c>
      <c r="K821" s="23">
        <v>0</v>
      </c>
      <c r="L821" s="21">
        <v>0</v>
      </c>
      <c r="M821" s="21">
        <v>611</v>
      </c>
      <c r="N821" s="21">
        <v>3339170</v>
      </c>
      <c r="O821" s="21">
        <v>0</v>
      </c>
      <c r="P821" s="21">
        <v>0</v>
      </c>
      <c r="Q821" s="21">
        <v>0</v>
      </c>
      <c r="R821" s="21">
        <v>0</v>
      </c>
      <c r="S821" s="21">
        <v>0</v>
      </c>
      <c r="T821" s="21">
        <v>0</v>
      </c>
      <c r="U821" s="21">
        <v>0</v>
      </c>
      <c r="V821" s="21">
        <v>0</v>
      </c>
      <c r="W821" s="21">
        <v>0</v>
      </c>
      <c r="X821" s="21">
        <v>0</v>
      </c>
      <c r="Y821" s="21">
        <v>0</v>
      </c>
      <c r="Z821" s="21">
        <v>0</v>
      </c>
      <c r="AA821" s="21">
        <v>0</v>
      </c>
      <c r="AB821" s="21">
        <v>0</v>
      </c>
      <c r="AC821" s="29">
        <v>34810.85</v>
      </c>
      <c r="AD821" s="67">
        <v>105839.57</v>
      </c>
      <c r="AE821" s="21">
        <v>0</v>
      </c>
      <c r="AF821" s="24">
        <v>2021</v>
      </c>
      <c r="AG821" s="24">
        <v>2021</v>
      </c>
      <c r="AH821" s="25">
        <v>2021</v>
      </c>
      <c r="AT821" s="12" t="e">
        <f t="shared" si="59"/>
        <v>#N/A</v>
      </c>
      <c r="BW821" s="49"/>
      <c r="CA821" s="12" t="e">
        <f t="shared" si="58"/>
        <v>#N/A</v>
      </c>
      <c r="CB821" s="12">
        <f t="shared" si="55"/>
        <v>34810.85</v>
      </c>
    </row>
    <row r="822" spans="1:80" ht="61.5" x14ac:dyDescent="0.85">
      <c r="A822" s="12">
        <v>1</v>
      </c>
      <c r="B822" s="45">
        <f>SUBTOTAL(103,$A$558:A822)</f>
        <v>258</v>
      </c>
      <c r="C822" s="15" t="s">
        <v>614</v>
      </c>
      <c r="D822" s="21">
        <v>4016621.56</v>
      </c>
      <c r="E822" s="26">
        <v>0</v>
      </c>
      <c r="F822" s="26">
        <v>0</v>
      </c>
      <c r="G822" s="26">
        <v>0</v>
      </c>
      <c r="H822" s="26">
        <v>0</v>
      </c>
      <c r="I822" s="26">
        <v>0</v>
      </c>
      <c r="J822" s="26">
        <v>0</v>
      </c>
      <c r="K822" s="23">
        <v>0</v>
      </c>
      <c r="L822" s="21">
        <v>0</v>
      </c>
      <c r="M822" s="21">
        <v>611.70000000000005</v>
      </c>
      <c r="N822" s="29">
        <v>3871449</v>
      </c>
      <c r="O822" s="21">
        <v>0</v>
      </c>
      <c r="P822" s="21">
        <v>0</v>
      </c>
      <c r="Q822" s="21">
        <v>0</v>
      </c>
      <c r="R822" s="21">
        <v>0</v>
      </c>
      <c r="S822" s="21">
        <v>0</v>
      </c>
      <c r="T822" s="21">
        <v>0</v>
      </c>
      <c r="U822" s="21">
        <v>0</v>
      </c>
      <c r="V822" s="21">
        <v>0</v>
      </c>
      <c r="W822" s="21">
        <v>0</v>
      </c>
      <c r="X822" s="21">
        <v>0</v>
      </c>
      <c r="Y822" s="21">
        <v>0</v>
      </c>
      <c r="Z822" s="21">
        <v>0</v>
      </c>
      <c r="AA822" s="21">
        <v>0</v>
      </c>
      <c r="AB822" s="21">
        <v>0</v>
      </c>
      <c r="AC822" s="29">
        <v>40359.86</v>
      </c>
      <c r="AD822" s="67">
        <v>104812.7</v>
      </c>
      <c r="AE822" s="21">
        <v>0</v>
      </c>
      <c r="AF822" s="24">
        <v>2021</v>
      </c>
      <c r="AG822" s="24">
        <v>2021</v>
      </c>
      <c r="AH822" s="25">
        <v>2021</v>
      </c>
      <c r="AT822" s="12" t="e">
        <f t="shared" si="59"/>
        <v>#N/A</v>
      </c>
      <c r="BW822" s="49"/>
      <c r="CA822" s="12" t="e">
        <f t="shared" si="58"/>
        <v>#N/A</v>
      </c>
      <c r="CB822" s="12">
        <f t="shared" si="55"/>
        <v>40359.86</v>
      </c>
    </row>
    <row r="823" spans="1:80" ht="61.5" x14ac:dyDescent="0.85">
      <c r="A823" s="12">
        <v>1</v>
      </c>
      <c r="B823" s="45">
        <f>SUBTOTAL(103,$A$558:A823)</f>
        <v>259</v>
      </c>
      <c r="C823" s="15" t="s">
        <v>1873</v>
      </c>
      <c r="D823" s="21">
        <v>113464.21</v>
      </c>
      <c r="E823" s="26">
        <v>0</v>
      </c>
      <c r="F823" s="26">
        <v>0</v>
      </c>
      <c r="G823" s="26">
        <v>0</v>
      </c>
      <c r="H823" s="26">
        <v>0</v>
      </c>
      <c r="I823" s="26">
        <v>0</v>
      </c>
      <c r="J823" s="26">
        <v>0</v>
      </c>
      <c r="K823" s="52">
        <v>0</v>
      </c>
      <c r="L823" s="21">
        <v>0</v>
      </c>
      <c r="M823" s="21">
        <v>0</v>
      </c>
      <c r="N823" s="26">
        <v>0</v>
      </c>
      <c r="O823" s="21">
        <v>0</v>
      </c>
      <c r="P823" s="21">
        <v>0</v>
      </c>
      <c r="Q823" s="21">
        <v>0</v>
      </c>
      <c r="R823" s="21">
        <v>0</v>
      </c>
      <c r="S823" s="21">
        <v>0</v>
      </c>
      <c r="T823" s="21">
        <v>0</v>
      </c>
      <c r="U823" s="21">
        <v>0</v>
      </c>
      <c r="V823" s="21">
        <v>0</v>
      </c>
      <c r="W823" s="21">
        <v>0</v>
      </c>
      <c r="X823" s="21">
        <v>0</v>
      </c>
      <c r="Y823" s="21">
        <v>0</v>
      </c>
      <c r="Z823" s="21">
        <v>0</v>
      </c>
      <c r="AA823" s="21">
        <v>0</v>
      </c>
      <c r="AB823" s="21">
        <v>0</v>
      </c>
      <c r="AC823" s="21">
        <v>0</v>
      </c>
      <c r="AD823" s="29">
        <v>113464.21</v>
      </c>
      <c r="AE823" s="21">
        <v>0</v>
      </c>
      <c r="AF823" s="24">
        <v>2021</v>
      </c>
      <c r="AG823" s="24" t="s">
        <v>262</v>
      </c>
      <c r="AH823" s="24" t="s">
        <v>262</v>
      </c>
      <c r="AT823" s="12" t="e">
        <f t="shared" si="59"/>
        <v>#N/A</v>
      </c>
      <c r="BW823" s="49"/>
      <c r="CA823" s="12" t="e">
        <f t="shared" si="58"/>
        <v>#N/A</v>
      </c>
      <c r="CB823" s="12" t="e">
        <f t="shared" si="55"/>
        <v>#N/A</v>
      </c>
    </row>
    <row r="824" spans="1:80" ht="61.5" x14ac:dyDescent="0.85">
      <c r="B824" s="15" t="s">
        <v>785</v>
      </c>
      <c r="C824" s="15"/>
      <c r="D824" s="258">
        <v>8707199.9100000001</v>
      </c>
      <c r="E824" s="21">
        <v>0</v>
      </c>
      <c r="F824" s="21">
        <v>0</v>
      </c>
      <c r="G824" s="21">
        <v>0</v>
      </c>
      <c r="H824" s="21">
        <v>0</v>
      </c>
      <c r="I824" s="21">
        <v>0</v>
      </c>
      <c r="J824" s="21">
        <v>0</v>
      </c>
      <c r="K824" s="23">
        <v>0</v>
      </c>
      <c r="L824" s="21">
        <v>0</v>
      </c>
      <c r="M824" s="21">
        <v>1697.63</v>
      </c>
      <c r="N824" s="21">
        <v>8179016</v>
      </c>
      <c r="O824" s="21">
        <v>0</v>
      </c>
      <c r="P824" s="21">
        <v>0</v>
      </c>
      <c r="Q824" s="21">
        <v>0</v>
      </c>
      <c r="R824" s="21">
        <v>0</v>
      </c>
      <c r="S824" s="21">
        <v>0</v>
      </c>
      <c r="T824" s="21">
        <v>0</v>
      </c>
      <c r="U824" s="21">
        <v>0</v>
      </c>
      <c r="V824" s="21">
        <v>0</v>
      </c>
      <c r="W824" s="21">
        <v>0</v>
      </c>
      <c r="X824" s="21">
        <v>0</v>
      </c>
      <c r="Y824" s="21">
        <v>0</v>
      </c>
      <c r="Z824" s="21">
        <v>0</v>
      </c>
      <c r="AA824" s="21">
        <v>0</v>
      </c>
      <c r="AB824" s="21">
        <v>0</v>
      </c>
      <c r="AC824" s="21">
        <v>85266.239999999991</v>
      </c>
      <c r="AD824" s="21">
        <v>442917.66999999993</v>
      </c>
      <c r="AE824" s="21">
        <v>0</v>
      </c>
      <c r="AF824" s="50" t="s">
        <v>718</v>
      </c>
      <c r="AG824" s="50" t="s">
        <v>718</v>
      </c>
      <c r="AH824" s="64" t="s">
        <v>718</v>
      </c>
      <c r="AT824" s="12" t="e">
        <f t="shared" si="59"/>
        <v>#N/A</v>
      </c>
      <c r="BV824" s="69" t="b">
        <f>D824=(E824+F824+G824+H824+I824+L824+N824+P824+R824+T824+U824+V824+AA824+AB824+AC824+AD824+AE824)</f>
        <v>1</v>
      </c>
      <c r="BW824" s="49">
        <v>9045880.0099999998</v>
      </c>
      <c r="CA824" s="12" t="e">
        <f t="shared" si="58"/>
        <v>#N/A</v>
      </c>
      <c r="CB824" s="12" t="e">
        <f t="shared" si="55"/>
        <v>#N/A</v>
      </c>
    </row>
    <row r="825" spans="1:80" ht="61.5" x14ac:dyDescent="0.85">
      <c r="A825" s="12">
        <v>1</v>
      </c>
      <c r="B825" s="45">
        <f>SUBTOTAL(103,$A$558:A825)</f>
        <v>260</v>
      </c>
      <c r="C825" s="15" t="s">
        <v>621</v>
      </c>
      <c r="D825" s="21">
        <v>4280600.08</v>
      </c>
      <c r="E825" s="26">
        <v>0</v>
      </c>
      <c r="F825" s="26">
        <v>0</v>
      </c>
      <c r="G825" s="26">
        <v>0</v>
      </c>
      <c r="H825" s="26">
        <v>0</v>
      </c>
      <c r="I825" s="26">
        <v>0</v>
      </c>
      <c r="J825" s="26">
        <v>0</v>
      </c>
      <c r="K825" s="52">
        <v>0</v>
      </c>
      <c r="L825" s="21">
        <v>0</v>
      </c>
      <c r="M825" s="21">
        <v>632.34</v>
      </c>
      <c r="N825" s="104">
        <v>4131723</v>
      </c>
      <c r="O825" s="21">
        <v>0</v>
      </c>
      <c r="P825" s="21">
        <v>0</v>
      </c>
      <c r="Q825" s="21">
        <v>0</v>
      </c>
      <c r="R825" s="21">
        <v>0</v>
      </c>
      <c r="S825" s="21">
        <v>0</v>
      </c>
      <c r="T825" s="21">
        <v>0</v>
      </c>
      <c r="U825" s="21">
        <v>0</v>
      </c>
      <c r="V825" s="21">
        <v>0</v>
      </c>
      <c r="W825" s="21">
        <v>0</v>
      </c>
      <c r="X825" s="21">
        <v>0</v>
      </c>
      <c r="Y825" s="21">
        <v>0</v>
      </c>
      <c r="Z825" s="21">
        <v>0</v>
      </c>
      <c r="AA825" s="21">
        <v>0</v>
      </c>
      <c r="AB825" s="21">
        <v>0</v>
      </c>
      <c r="AC825" s="21">
        <v>43073.21</v>
      </c>
      <c r="AD825" s="67">
        <v>105803.87</v>
      </c>
      <c r="AE825" s="21">
        <v>0</v>
      </c>
      <c r="AF825" s="24">
        <v>2021</v>
      </c>
      <c r="AG825" s="24">
        <v>2021</v>
      </c>
      <c r="AH825" s="24">
        <v>2021</v>
      </c>
      <c r="AT825" s="12" t="e">
        <f t="shared" si="59"/>
        <v>#N/A</v>
      </c>
      <c r="BW825" s="49"/>
      <c r="CA825" s="12" t="e">
        <f t="shared" si="58"/>
        <v>#N/A</v>
      </c>
      <c r="CB825" s="12" t="e">
        <f t="shared" si="55"/>
        <v>#N/A</v>
      </c>
    </row>
    <row r="826" spans="1:80" ht="61.5" x14ac:dyDescent="0.85">
      <c r="A826" s="12">
        <v>1</v>
      </c>
      <c r="B826" s="45">
        <f>SUBTOTAL(103,$A$558:A826)</f>
        <v>261</v>
      </c>
      <c r="C826" s="15" t="s">
        <v>624</v>
      </c>
      <c r="D826" s="21">
        <v>4194843.93</v>
      </c>
      <c r="E826" s="28">
        <v>0</v>
      </c>
      <c r="F826" s="28">
        <v>0</v>
      </c>
      <c r="G826" s="28">
        <v>0</v>
      </c>
      <c r="H826" s="28">
        <v>0</v>
      </c>
      <c r="I826" s="28">
        <v>0</v>
      </c>
      <c r="J826" s="28">
        <v>0</v>
      </c>
      <c r="K826" s="62">
        <v>0</v>
      </c>
      <c r="L826" s="28">
        <v>0</v>
      </c>
      <c r="M826" s="21">
        <v>1065.29</v>
      </c>
      <c r="N826" s="29">
        <v>4047293</v>
      </c>
      <c r="O826" s="21">
        <v>0</v>
      </c>
      <c r="P826" s="21">
        <v>0</v>
      </c>
      <c r="Q826" s="21">
        <v>0</v>
      </c>
      <c r="R826" s="21">
        <v>0</v>
      </c>
      <c r="S826" s="21">
        <v>0</v>
      </c>
      <c r="T826" s="21">
        <v>0</v>
      </c>
      <c r="U826" s="21">
        <v>0</v>
      </c>
      <c r="V826" s="21">
        <v>0</v>
      </c>
      <c r="W826" s="21">
        <v>0</v>
      </c>
      <c r="X826" s="21">
        <v>0</v>
      </c>
      <c r="Y826" s="21">
        <v>0</v>
      </c>
      <c r="Z826" s="21">
        <v>0</v>
      </c>
      <c r="AA826" s="21">
        <v>0</v>
      </c>
      <c r="AB826" s="21">
        <v>0</v>
      </c>
      <c r="AC826" s="21">
        <v>42193.03</v>
      </c>
      <c r="AD826" s="67">
        <v>105357.9</v>
      </c>
      <c r="AE826" s="21">
        <v>0</v>
      </c>
      <c r="AF826" s="24">
        <v>2021</v>
      </c>
      <c r="AG826" s="24">
        <v>2021</v>
      </c>
      <c r="AH826" s="25">
        <v>2021</v>
      </c>
      <c r="AT826" s="12" t="e">
        <f t="shared" si="59"/>
        <v>#N/A</v>
      </c>
      <c r="BW826" s="49"/>
      <c r="CA826" s="12" t="e">
        <f t="shared" si="58"/>
        <v>#N/A</v>
      </c>
      <c r="CB826" s="12" t="e">
        <f t="shared" si="55"/>
        <v>#N/A</v>
      </c>
    </row>
    <row r="827" spans="1:80" ht="61.5" x14ac:dyDescent="0.85">
      <c r="A827" s="12">
        <v>1</v>
      </c>
      <c r="B827" s="45">
        <f>SUBTOTAL(103,$A$558:A827)</f>
        <v>262</v>
      </c>
      <c r="C827" s="15" t="s">
        <v>1846</v>
      </c>
      <c r="D827" s="21">
        <v>175453.56</v>
      </c>
      <c r="E827" s="28">
        <v>0</v>
      </c>
      <c r="F827" s="28">
        <v>0</v>
      </c>
      <c r="G827" s="28">
        <v>0</v>
      </c>
      <c r="H827" s="28">
        <v>0</v>
      </c>
      <c r="I827" s="28">
        <v>0</v>
      </c>
      <c r="J827" s="28">
        <v>0</v>
      </c>
      <c r="K827" s="62">
        <v>0</v>
      </c>
      <c r="L827" s="28">
        <v>0</v>
      </c>
      <c r="M827" s="21">
        <v>0</v>
      </c>
      <c r="N827" s="21">
        <v>0</v>
      </c>
      <c r="O827" s="21">
        <v>0</v>
      </c>
      <c r="P827" s="21">
        <v>0</v>
      </c>
      <c r="Q827" s="21">
        <v>0</v>
      </c>
      <c r="R827" s="21">
        <v>0</v>
      </c>
      <c r="S827" s="21">
        <v>0</v>
      </c>
      <c r="T827" s="21">
        <v>0</v>
      </c>
      <c r="U827" s="21">
        <v>0</v>
      </c>
      <c r="V827" s="21">
        <v>0</v>
      </c>
      <c r="W827" s="21">
        <v>0</v>
      </c>
      <c r="X827" s="21">
        <v>0</v>
      </c>
      <c r="Y827" s="21">
        <v>0</v>
      </c>
      <c r="Z827" s="21">
        <v>0</v>
      </c>
      <c r="AA827" s="21">
        <v>0</v>
      </c>
      <c r="AB827" s="21">
        <v>0</v>
      </c>
      <c r="AC827" s="21">
        <v>0</v>
      </c>
      <c r="AD827" s="29">
        <v>175453.56</v>
      </c>
      <c r="AE827" s="21">
        <v>0</v>
      </c>
      <c r="AF827" s="24">
        <v>2021</v>
      </c>
      <c r="AG827" s="24" t="s">
        <v>262</v>
      </c>
      <c r="AH827" s="24" t="s">
        <v>262</v>
      </c>
      <c r="AT827" s="12" t="e">
        <f t="shared" si="59"/>
        <v>#N/A</v>
      </c>
      <c r="BW827" s="49"/>
      <c r="CA827" s="12" t="e">
        <f t="shared" si="58"/>
        <v>#N/A</v>
      </c>
      <c r="CB827" s="12" t="e">
        <f t="shared" si="55"/>
        <v>#N/A</v>
      </c>
    </row>
    <row r="828" spans="1:80" ht="61.5" x14ac:dyDescent="0.85">
      <c r="A828" s="12">
        <v>1</v>
      </c>
      <c r="B828" s="45">
        <f>SUBTOTAL(103,$A$558:A828)</f>
        <v>263</v>
      </c>
      <c r="C828" s="15" t="s">
        <v>1862</v>
      </c>
      <c r="D828" s="21">
        <v>56302.34</v>
      </c>
      <c r="E828" s="28">
        <v>0</v>
      </c>
      <c r="F828" s="28">
        <v>0</v>
      </c>
      <c r="G828" s="28">
        <v>0</v>
      </c>
      <c r="H828" s="28">
        <v>0</v>
      </c>
      <c r="I828" s="28">
        <v>0</v>
      </c>
      <c r="J828" s="28">
        <v>0</v>
      </c>
      <c r="K828" s="62">
        <v>0</v>
      </c>
      <c r="L828" s="28">
        <v>0</v>
      </c>
      <c r="M828" s="21">
        <v>0</v>
      </c>
      <c r="N828" s="21">
        <v>0</v>
      </c>
      <c r="O828" s="21">
        <v>0</v>
      </c>
      <c r="P828" s="21">
        <v>0</v>
      </c>
      <c r="Q828" s="21">
        <v>0</v>
      </c>
      <c r="R828" s="21">
        <v>0</v>
      </c>
      <c r="S828" s="21">
        <v>0</v>
      </c>
      <c r="T828" s="21">
        <v>0</v>
      </c>
      <c r="U828" s="21">
        <v>0</v>
      </c>
      <c r="V828" s="21">
        <v>0</v>
      </c>
      <c r="W828" s="21">
        <v>0</v>
      </c>
      <c r="X828" s="21">
        <v>0</v>
      </c>
      <c r="Y828" s="21">
        <v>0</v>
      </c>
      <c r="Z828" s="21">
        <v>0</v>
      </c>
      <c r="AA828" s="21">
        <v>0</v>
      </c>
      <c r="AB828" s="21">
        <v>0</v>
      </c>
      <c r="AC828" s="21">
        <v>0</v>
      </c>
      <c r="AD828" s="29">
        <v>56302.34</v>
      </c>
      <c r="AE828" s="21">
        <v>0</v>
      </c>
      <c r="AF828" s="24">
        <v>2021</v>
      </c>
      <c r="AG828" s="24" t="s">
        <v>262</v>
      </c>
      <c r="AH828" s="24" t="s">
        <v>262</v>
      </c>
      <c r="AT828" s="12" t="e">
        <f t="shared" si="59"/>
        <v>#N/A</v>
      </c>
      <c r="BW828" s="49"/>
      <c r="CA828" s="12" t="e">
        <f t="shared" si="58"/>
        <v>#N/A</v>
      </c>
      <c r="CB828" s="12" t="e">
        <f t="shared" si="55"/>
        <v>#N/A</v>
      </c>
    </row>
    <row r="829" spans="1:80" ht="61.5" x14ac:dyDescent="0.85">
      <c r="B829" s="15" t="s">
        <v>786</v>
      </c>
      <c r="C829" s="257"/>
      <c r="D829" s="258">
        <v>3324897.97</v>
      </c>
      <c r="E829" s="21">
        <v>0</v>
      </c>
      <c r="F829" s="21">
        <v>0</v>
      </c>
      <c r="G829" s="21">
        <v>0</v>
      </c>
      <c r="H829" s="21">
        <v>0</v>
      </c>
      <c r="I829" s="21">
        <v>0</v>
      </c>
      <c r="J829" s="21">
        <v>0</v>
      </c>
      <c r="K829" s="23">
        <v>0</v>
      </c>
      <c r="L829" s="21">
        <v>0</v>
      </c>
      <c r="M829" s="21">
        <v>781.52</v>
      </c>
      <c r="N829" s="21">
        <v>3179095</v>
      </c>
      <c r="O829" s="21">
        <v>0</v>
      </c>
      <c r="P829" s="21">
        <v>0</v>
      </c>
      <c r="Q829" s="21">
        <v>0</v>
      </c>
      <c r="R829" s="21">
        <v>0</v>
      </c>
      <c r="S829" s="21">
        <v>0</v>
      </c>
      <c r="T829" s="21">
        <v>0</v>
      </c>
      <c r="U829" s="21">
        <v>0</v>
      </c>
      <c r="V829" s="21">
        <v>0</v>
      </c>
      <c r="W829" s="21">
        <v>0</v>
      </c>
      <c r="X829" s="21">
        <v>0</v>
      </c>
      <c r="Y829" s="21">
        <v>0</v>
      </c>
      <c r="Z829" s="21">
        <v>0</v>
      </c>
      <c r="AA829" s="21">
        <v>0</v>
      </c>
      <c r="AB829" s="21">
        <v>0</v>
      </c>
      <c r="AC829" s="21">
        <v>40056.6</v>
      </c>
      <c r="AD829" s="21">
        <v>105746.37</v>
      </c>
      <c r="AE829" s="21">
        <v>0</v>
      </c>
      <c r="AF829" s="50" t="s">
        <v>718</v>
      </c>
      <c r="AG829" s="50" t="s">
        <v>718</v>
      </c>
      <c r="AH829" s="64" t="s">
        <v>718</v>
      </c>
      <c r="AT829" s="12" t="e">
        <f t="shared" si="59"/>
        <v>#N/A</v>
      </c>
      <c r="BV829" s="69" t="b">
        <f>D829=(E829+F829+G829+H829+I829+L829+N829+P829+R829+T829+U829+V829+AA829+AB829+AC829+AD829+AE829)</f>
        <v>1</v>
      </c>
      <c r="BW829" s="49">
        <v>2579501.7000000002</v>
      </c>
      <c r="CA829" s="12" t="e">
        <f t="shared" si="58"/>
        <v>#N/A</v>
      </c>
      <c r="CB829" s="12" t="e">
        <f t="shared" si="55"/>
        <v>#N/A</v>
      </c>
    </row>
    <row r="830" spans="1:80" ht="61.5" x14ac:dyDescent="0.85">
      <c r="A830" s="12">
        <v>1</v>
      </c>
      <c r="B830" s="45">
        <f>SUBTOTAL(103,$A$558:A830)</f>
        <v>264</v>
      </c>
      <c r="C830" s="15" t="s">
        <v>726</v>
      </c>
      <c r="D830" s="21">
        <v>3324897.97</v>
      </c>
      <c r="E830" s="21">
        <v>0</v>
      </c>
      <c r="F830" s="21">
        <v>0</v>
      </c>
      <c r="G830" s="21">
        <v>0</v>
      </c>
      <c r="H830" s="21">
        <v>0</v>
      </c>
      <c r="I830" s="21">
        <v>0</v>
      </c>
      <c r="J830" s="21">
        <v>0</v>
      </c>
      <c r="K830" s="23">
        <v>0</v>
      </c>
      <c r="L830" s="21">
        <v>0</v>
      </c>
      <c r="M830" s="21">
        <v>781.52</v>
      </c>
      <c r="N830" s="21">
        <v>3179095</v>
      </c>
      <c r="O830" s="21">
        <v>0</v>
      </c>
      <c r="P830" s="21">
        <v>0</v>
      </c>
      <c r="Q830" s="21">
        <v>0</v>
      </c>
      <c r="R830" s="21">
        <v>0</v>
      </c>
      <c r="S830" s="21">
        <v>0</v>
      </c>
      <c r="T830" s="21">
        <v>0</v>
      </c>
      <c r="U830" s="21">
        <v>0</v>
      </c>
      <c r="V830" s="21">
        <v>0</v>
      </c>
      <c r="W830" s="21">
        <v>0</v>
      </c>
      <c r="X830" s="21">
        <v>0</v>
      </c>
      <c r="Y830" s="21">
        <v>0</v>
      </c>
      <c r="Z830" s="21">
        <v>0</v>
      </c>
      <c r="AA830" s="21">
        <v>0</v>
      </c>
      <c r="AB830" s="21">
        <v>0</v>
      </c>
      <c r="AC830" s="29">
        <v>40056.6</v>
      </c>
      <c r="AD830" s="29">
        <v>105746.37</v>
      </c>
      <c r="AE830" s="21">
        <v>0</v>
      </c>
      <c r="AF830" s="24">
        <v>2021</v>
      </c>
      <c r="AG830" s="24">
        <v>2021</v>
      </c>
      <c r="AH830" s="25">
        <v>2021</v>
      </c>
      <c r="AT830" s="12" t="e">
        <f t="shared" si="59"/>
        <v>#N/A</v>
      </c>
      <c r="BW830" s="49"/>
      <c r="CA830" s="12" t="e">
        <f t="shared" si="58"/>
        <v>#N/A</v>
      </c>
      <c r="CB830" s="12">
        <f t="shared" si="55"/>
        <v>40056.6</v>
      </c>
    </row>
    <row r="831" spans="1:80" ht="61.5" x14ac:dyDescent="0.85">
      <c r="B831" s="15" t="s">
        <v>788</v>
      </c>
      <c r="C831" s="15"/>
      <c r="D831" s="258">
        <v>221036.09999999998</v>
      </c>
      <c r="E831" s="21">
        <v>0</v>
      </c>
      <c r="F831" s="21">
        <v>0</v>
      </c>
      <c r="G831" s="21">
        <v>0</v>
      </c>
      <c r="H831" s="21">
        <v>0</v>
      </c>
      <c r="I831" s="21">
        <v>115338.4</v>
      </c>
      <c r="J831" s="21">
        <v>0</v>
      </c>
      <c r="K831" s="23">
        <v>0</v>
      </c>
      <c r="L831" s="21">
        <v>0</v>
      </c>
      <c r="M831" s="21">
        <v>0</v>
      </c>
      <c r="N831" s="21">
        <v>0</v>
      </c>
      <c r="O831" s="21">
        <v>0</v>
      </c>
      <c r="P831" s="21">
        <v>0</v>
      </c>
      <c r="Q831" s="21">
        <v>0</v>
      </c>
      <c r="R831" s="21">
        <v>0</v>
      </c>
      <c r="S831" s="21">
        <v>0</v>
      </c>
      <c r="T831" s="21">
        <v>0</v>
      </c>
      <c r="U831" s="21">
        <v>0</v>
      </c>
      <c r="V831" s="21">
        <v>0</v>
      </c>
      <c r="W831" s="21">
        <v>0</v>
      </c>
      <c r="X831" s="21">
        <v>0</v>
      </c>
      <c r="Y831" s="21">
        <v>0</v>
      </c>
      <c r="Z831" s="21">
        <v>0</v>
      </c>
      <c r="AA831" s="21">
        <v>0</v>
      </c>
      <c r="AB831" s="21">
        <v>0</v>
      </c>
      <c r="AC831" s="21">
        <v>1453.26</v>
      </c>
      <c r="AD831" s="21">
        <v>104244.44</v>
      </c>
      <c r="AE831" s="21">
        <v>0</v>
      </c>
      <c r="AF831" s="50" t="s">
        <v>718</v>
      </c>
      <c r="AG831" s="50" t="s">
        <v>718</v>
      </c>
      <c r="AH831" s="64" t="s">
        <v>718</v>
      </c>
      <c r="AT831" s="12" t="e">
        <f t="shared" si="59"/>
        <v>#N/A</v>
      </c>
      <c r="BV831" s="69" t="b">
        <f>D831=(E831+F831+G831+H831+I831+L831+N831+P831+R831+T831+U831+V831+AA831+AB831+AC831+AD831+AE831)</f>
        <v>1</v>
      </c>
      <c r="BW831" s="49">
        <v>3008567.42</v>
      </c>
      <c r="CA831" s="12" t="e">
        <f t="shared" si="58"/>
        <v>#N/A</v>
      </c>
      <c r="CB831" s="12" t="e">
        <f t="shared" si="55"/>
        <v>#N/A</v>
      </c>
    </row>
    <row r="832" spans="1:80" ht="61.5" x14ac:dyDescent="0.85">
      <c r="A832" s="12">
        <v>1</v>
      </c>
      <c r="B832" s="45">
        <f>SUBTOTAL(103,$A$558:A832)</f>
        <v>265</v>
      </c>
      <c r="C832" s="15" t="s">
        <v>654</v>
      </c>
      <c r="D832" s="21">
        <v>77608.14</v>
      </c>
      <c r="E832" s="21">
        <v>0</v>
      </c>
      <c r="F832" s="21">
        <v>0</v>
      </c>
      <c r="G832" s="21">
        <v>0</v>
      </c>
      <c r="H832" s="21">
        <v>0</v>
      </c>
      <c r="I832" s="21">
        <v>0</v>
      </c>
      <c r="J832" s="21">
        <v>0</v>
      </c>
      <c r="K832" s="23">
        <v>0</v>
      </c>
      <c r="L832" s="21">
        <v>0</v>
      </c>
      <c r="M832" s="21">
        <v>0</v>
      </c>
      <c r="N832" s="21">
        <v>0</v>
      </c>
      <c r="O832" s="21">
        <v>0</v>
      </c>
      <c r="P832" s="21">
        <v>0</v>
      </c>
      <c r="Q832" s="21">
        <v>0</v>
      </c>
      <c r="R832" s="21">
        <v>0</v>
      </c>
      <c r="S832" s="21">
        <v>0</v>
      </c>
      <c r="T832" s="21">
        <v>0</v>
      </c>
      <c r="U832" s="21">
        <v>0</v>
      </c>
      <c r="V832" s="21">
        <v>0</v>
      </c>
      <c r="W832" s="21">
        <v>0</v>
      </c>
      <c r="X832" s="21">
        <v>0</v>
      </c>
      <c r="Y832" s="21">
        <v>0</v>
      </c>
      <c r="Z832" s="21">
        <v>0</v>
      </c>
      <c r="AA832" s="21">
        <v>0</v>
      </c>
      <c r="AB832" s="21">
        <v>0</v>
      </c>
      <c r="AC832" s="21">
        <v>0</v>
      </c>
      <c r="AD832" s="21">
        <v>77608.14</v>
      </c>
      <c r="AE832" s="21">
        <v>0</v>
      </c>
      <c r="AF832" s="24">
        <v>2021</v>
      </c>
      <c r="AG832" s="24" t="s">
        <v>262</v>
      </c>
      <c r="AH832" s="24" t="s">
        <v>262</v>
      </c>
      <c r="AT832" s="12" t="e">
        <f t="shared" si="59"/>
        <v>#N/A</v>
      </c>
      <c r="BW832" s="49"/>
      <c r="CA832" s="12" t="e">
        <f t="shared" si="58"/>
        <v>#N/A</v>
      </c>
      <c r="CB832" s="12" t="e">
        <f t="shared" si="55"/>
        <v>#N/A</v>
      </c>
    </row>
    <row r="833" spans="1:80" ht="61.5" x14ac:dyDescent="0.85">
      <c r="A833" s="12">
        <v>1</v>
      </c>
      <c r="B833" s="45">
        <f>SUBTOTAL(103,$A$558:A833)</f>
        <v>266</v>
      </c>
      <c r="C833" s="15" t="s">
        <v>646</v>
      </c>
      <c r="D833" s="21">
        <v>143427.96</v>
      </c>
      <c r="E833" s="21">
        <v>0</v>
      </c>
      <c r="F833" s="21">
        <v>0</v>
      </c>
      <c r="G833" s="21">
        <v>0</v>
      </c>
      <c r="H833" s="21">
        <v>0</v>
      </c>
      <c r="I833" s="21">
        <v>115338.4</v>
      </c>
      <c r="J833" s="21">
        <v>0</v>
      </c>
      <c r="K833" s="23">
        <v>0</v>
      </c>
      <c r="L833" s="21">
        <v>0</v>
      </c>
      <c r="M833" s="21">
        <v>0</v>
      </c>
      <c r="N833" s="21">
        <v>0</v>
      </c>
      <c r="O833" s="21">
        <v>0</v>
      </c>
      <c r="P833" s="21">
        <v>0</v>
      </c>
      <c r="Q833" s="21">
        <v>0</v>
      </c>
      <c r="R833" s="21">
        <v>0</v>
      </c>
      <c r="S833" s="21">
        <v>0</v>
      </c>
      <c r="T833" s="21">
        <v>0</v>
      </c>
      <c r="U833" s="21">
        <v>0</v>
      </c>
      <c r="V833" s="21">
        <v>0</v>
      </c>
      <c r="W833" s="21">
        <v>0</v>
      </c>
      <c r="X833" s="21">
        <v>0</v>
      </c>
      <c r="Y833" s="21">
        <v>0</v>
      </c>
      <c r="Z833" s="21">
        <v>0</v>
      </c>
      <c r="AA833" s="21">
        <v>0</v>
      </c>
      <c r="AB833" s="21">
        <v>0</v>
      </c>
      <c r="AC833" s="29">
        <v>1453.26</v>
      </c>
      <c r="AD833" s="21">
        <v>26636.3</v>
      </c>
      <c r="AE833" s="21">
        <v>0</v>
      </c>
      <c r="AF833" s="24">
        <v>2021</v>
      </c>
      <c r="AG833" s="24">
        <v>2021</v>
      </c>
      <c r="AH833" s="25">
        <v>2021</v>
      </c>
      <c r="AT833" s="12" t="e">
        <f t="shared" si="59"/>
        <v>#N/A</v>
      </c>
      <c r="BW833" s="49"/>
      <c r="CA833" s="12" t="e">
        <f t="shared" si="58"/>
        <v>#N/A</v>
      </c>
      <c r="CB833" s="12">
        <f t="shared" si="55"/>
        <v>1453.26</v>
      </c>
    </row>
    <row r="834" spans="1:80" ht="61.5" x14ac:dyDescent="0.85">
      <c r="B834" s="15" t="s">
        <v>833</v>
      </c>
      <c r="C834" s="15"/>
      <c r="D834" s="258">
        <v>63207.3</v>
      </c>
      <c r="E834" s="21">
        <v>0</v>
      </c>
      <c r="F834" s="21">
        <v>0</v>
      </c>
      <c r="G834" s="21">
        <v>0</v>
      </c>
      <c r="H834" s="21">
        <v>0</v>
      </c>
      <c r="I834" s="21">
        <v>0</v>
      </c>
      <c r="J834" s="21">
        <v>0</v>
      </c>
      <c r="K834" s="23">
        <v>0</v>
      </c>
      <c r="L834" s="21">
        <v>0</v>
      </c>
      <c r="M834" s="21">
        <v>0</v>
      </c>
      <c r="N834" s="21">
        <v>0</v>
      </c>
      <c r="O834" s="21">
        <v>0</v>
      </c>
      <c r="P834" s="21">
        <v>0</v>
      </c>
      <c r="Q834" s="21">
        <v>0</v>
      </c>
      <c r="R834" s="21">
        <v>0</v>
      </c>
      <c r="S834" s="21">
        <v>0</v>
      </c>
      <c r="T834" s="21">
        <v>0</v>
      </c>
      <c r="U834" s="21">
        <v>0</v>
      </c>
      <c r="V834" s="21">
        <v>0</v>
      </c>
      <c r="W834" s="21">
        <v>0</v>
      </c>
      <c r="X834" s="21">
        <v>0</v>
      </c>
      <c r="Y834" s="21">
        <v>0</v>
      </c>
      <c r="Z834" s="21">
        <v>0</v>
      </c>
      <c r="AA834" s="21">
        <v>0</v>
      </c>
      <c r="AB834" s="21">
        <v>0</v>
      </c>
      <c r="AC834" s="21">
        <v>0</v>
      </c>
      <c r="AD834" s="21">
        <v>63207.3</v>
      </c>
      <c r="AE834" s="21">
        <v>0</v>
      </c>
      <c r="AF834" s="50" t="s">
        <v>718</v>
      </c>
      <c r="AG834" s="50" t="s">
        <v>718</v>
      </c>
      <c r="AH834" s="64" t="s">
        <v>718</v>
      </c>
      <c r="AT834" s="12" t="e">
        <f t="shared" si="59"/>
        <v>#N/A</v>
      </c>
      <c r="BV834" s="69" t="b">
        <f>D834=(E834+F834+G834+H834+I834+L834+N834+P834+R834+T834+U834+V834+AA834+AB834+AC834+AD834+AE834)</f>
        <v>1</v>
      </c>
      <c r="BW834" s="49">
        <v>3080948</v>
      </c>
      <c r="CA834" s="12" t="e">
        <f t="shared" si="58"/>
        <v>#N/A</v>
      </c>
      <c r="CB834" s="12" t="e">
        <f t="shared" si="55"/>
        <v>#N/A</v>
      </c>
    </row>
    <row r="835" spans="1:80" ht="61.5" x14ac:dyDescent="0.85">
      <c r="A835" s="12">
        <v>1</v>
      </c>
      <c r="B835" s="45">
        <f>SUBTOTAL(103,$A$558:A835)</f>
        <v>267</v>
      </c>
      <c r="C835" s="15" t="s">
        <v>640</v>
      </c>
      <c r="D835" s="21">
        <v>63207.3</v>
      </c>
      <c r="E835" s="21">
        <v>0</v>
      </c>
      <c r="F835" s="21">
        <v>0</v>
      </c>
      <c r="G835" s="21">
        <v>0</v>
      </c>
      <c r="H835" s="21">
        <v>0</v>
      </c>
      <c r="I835" s="21">
        <v>0</v>
      </c>
      <c r="J835" s="21">
        <v>0</v>
      </c>
      <c r="K835" s="23">
        <v>0</v>
      </c>
      <c r="L835" s="21">
        <v>0</v>
      </c>
      <c r="M835" s="21">
        <v>0</v>
      </c>
      <c r="N835" s="21">
        <v>0</v>
      </c>
      <c r="O835" s="21">
        <v>0</v>
      </c>
      <c r="P835" s="21">
        <v>0</v>
      </c>
      <c r="Q835" s="21">
        <v>0</v>
      </c>
      <c r="R835" s="21">
        <v>0</v>
      </c>
      <c r="S835" s="21">
        <v>0</v>
      </c>
      <c r="T835" s="21">
        <v>0</v>
      </c>
      <c r="U835" s="21">
        <v>0</v>
      </c>
      <c r="V835" s="21">
        <v>0</v>
      </c>
      <c r="W835" s="21">
        <v>0</v>
      </c>
      <c r="X835" s="21">
        <v>0</v>
      </c>
      <c r="Y835" s="21">
        <v>0</v>
      </c>
      <c r="Z835" s="21">
        <v>0</v>
      </c>
      <c r="AA835" s="21">
        <v>0</v>
      </c>
      <c r="AB835" s="21">
        <v>0</v>
      </c>
      <c r="AC835" s="21">
        <v>0</v>
      </c>
      <c r="AD835" s="21">
        <v>63207.3</v>
      </c>
      <c r="AE835" s="21">
        <v>0</v>
      </c>
      <c r="AF835" s="24">
        <v>2021</v>
      </c>
      <c r="AG835" s="24" t="s">
        <v>262</v>
      </c>
      <c r="AH835" s="24" t="s">
        <v>262</v>
      </c>
      <c r="AT835" s="12" t="e">
        <f t="shared" si="59"/>
        <v>#N/A</v>
      </c>
      <c r="BW835" s="49"/>
      <c r="CA835" s="12" t="e">
        <f t="shared" si="58"/>
        <v>#N/A</v>
      </c>
      <c r="CB835" s="12" t="e">
        <f t="shared" si="55"/>
        <v>#N/A</v>
      </c>
    </row>
    <row r="836" spans="1:80" ht="61.5" x14ac:dyDescent="0.85">
      <c r="B836" s="15" t="s">
        <v>789</v>
      </c>
      <c r="C836" s="15"/>
      <c r="D836" s="258">
        <v>105310.57</v>
      </c>
      <c r="E836" s="21">
        <v>0</v>
      </c>
      <c r="F836" s="21">
        <v>0</v>
      </c>
      <c r="G836" s="21">
        <v>0</v>
      </c>
      <c r="H836" s="21">
        <v>0</v>
      </c>
      <c r="I836" s="21">
        <v>0</v>
      </c>
      <c r="J836" s="21">
        <v>0</v>
      </c>
      <c r="K836" s="23">
        <v>0</v>
      </c>
      <c r="L836" s="21">
        <v>0</v>
      </c>
      <c r="M836" s="21">
        <v>0</v>
      </c>
      <c r="N836" s="21">
        <v>0</v>
      </c>
      <c r="O836" s="21">
        <v>0</v>
      </c>
      <c r="P836" s="21">
        <v>0</v>
      </c>
      <c r="Q836" s="21">
        <v>0</v>
      </c>
      <c r="R836" s="21">
        <v>0</v>
      </c>
      <c r="S836" s="21">
        <v>0</v>
      </c>
      <c r="T836" s="21">
        <v>0</v>
      </c>
      <c r="U836" s="21">
        <v>0</v>
      </c>
      <c r="V836" s="21">
        <v>0</v>
      </c>
      <c r="W836" s="21">
        <v>0</v>
      </c>
      <c r="X836" s="21">
        <v>0</v>
      </c>
      <c r="Y836" s="21">
        <v>0</v>
      </c>
      <c r="Z836" s="21">
        <v>0</v>
      </c>
      <c r="AA836" s="21">
        <v>0</v>
      </c>
      <c r="AB836" s="21">
        <v>0</v>
      </c>
      <c r="AC836" s="21">
        <v>0</v>
      </c>
      <c r="AD836" s="21">
        <v>105310.57</v>
      </c>
      <c r="AE836" s="21">
        <v>0</v>
      </c>
      <c r="AF836" s="50" t="s">
        <v>718</v>
      </c>
      <c r="AG836" s="50" t="s">
        <v>718</v>
      </c>
      <c r="AH836" s="64" t="s">
        <v>718</v>
      </c>
      <c r="AT836" s="12" t="e">
        <f t="shared" si="59"/>
        <v>#N/A</v>
      </c>
      <c r="BV836" s="69" t="b">
        <f>D836=(E836+F836+G836+H836+I836+L836+N836+P836+R836+T836+U836+V836+AA836+AB836+AC836+AD836+AE836)</f>
        <v>1</v>
      </c>
      <c r="BW836" s="49">
        <v>2000000</v>
      </c>
      <c r="CA836" s="12" t="e">
        <f t="shared" si="58"/>
        <v>#N/A</v>
      </c>
      <c r="CB836" s="12" t="e">
        <f t="shared" si="55"/>
        <v>#N/A</v>
      </c>
    </row>
    <row r="837" spans="1:80" ht="61.5" x14ac:dyDescent="0.85">
      <c r="A837" s="12">
        <v>1</v>
      </c>
      <c r="B837" s="45">
        <f>SUBTOTAL(103,$A$558:A837)</f>
        <v>268</v>
      </c>
      <c r="C837" s="72" t="s">
        <v>647</v>
      </c>
      <c r="D837" s="21">
        <v>105310.57</v>
      </c>
      <c r="E837" s="21">
        <v>0</v>
      </c>
      <c r="F837" s="21">
        <v>0</v>
      </c>
      <c r="G837" s="21">
        <v>0</v>
      </c>
      <c r="H837" s="21">
        <v>0</v>
      </c>
      <c r="I837" s="21">
        <v>0</v>
      </c>
      <c r="J837" s="21">
        <v>0</v>
      </c>
      <c r="K837" s="23">
        <v>0</v>
      </c>
      <c r="L837" s="21">
        <v>0</v>
      </c>
      <c r="M837" s="21">
        <v>0</v>
      </c>
      <c r="N837" s="21">
        <v>0</v>
      </c>
      <c r="O837" s="21">
        <v>0</v>
      </c>
      <c r="P837" s="21">
        <v>0</v>
      </c>
      <c r="Q837" s="21">
        <v>0</v>
      </c>
      <c r="R837" s="21">
        <v>0</v>
      </c>
      <c r="S837" s="21">
        <v>0</v>
      </c>
      <c r="T837" s="21">
        <v>0</v>
      </c>
      <c r="U837" s="21">
        <v>0</v>
      </c>
      <c r="V837" s="21">
        <v>0</v>
      </c>
      <c r="W837" s="21">
        <v>0</v>
      </c>
      <c r="X837" s="21">
        <v>0</v>
      </c>
      <c r="Y837" s="21">
        <v>0</v>
      </c>
      <c r="Z837" s="21">
        <v>0</v>
      </c>
      <c r="AA837" s="21">
        <v>0</v>
      </c>
      <c r="AB837" s="21">
        <v>0</v>
      </c>
      <c r="AC837" s="21">
        <v>0</v>
      </c>
      <c r="AD837" s="29">
        <v>105310.57</v>
      </c>
      <c r="AE837" s="21">
        <v>0</v>
      </c>
      <c r="AF837" s="24">
        <v>2021</v>
      </c>
      <c r="AG837" s="24" t="s">
        <v>262</v>
      </c>
      <c r="AH837" s="24" t="s">
        <v>262</v>
      </c>
      <c r="AT837" s="12" t="e">
        <f t="shared" si="59"/>
        <v>#N/A</v>
      </c>
      <c r="BW837" s="49"/>
      <c r="CA837" s="12" t="e">
        <f t="shared" si="58"/>
        <v>#N/A</v>
      </c>
      <c r="CB837" s="12" t="e">
        <f t="shared" si="55"/>
        <v>#N/A</v>
      </c>
    </row>
    <row r="838" spans="1:80" ht="61.5" x14ac:dyDescent="0.85">
      <c r="B838" s="15" t="s">
        <v>790</v>
      </c>
      <c r="C838" s="15"/>
      <c r="D838" s="258">
        <v>29546394.850000001</v>
      </c>
      <c r="E838" s="21">
        <v>0</v>
      </c>
      <c r="F838" s="21">
        <v>0</v>
      </c>
      <c r="G838" s="21">
        <v>0</v>
      </c>
      <c r="H838" s="21">
        <v>0</v>
      </c>
      <c r="I838" s="21">
        <v>0</v>
      </c>
      <c r="J838" s="21">
        <v>0</v>
      </c>
      <c r="K838" s="23">
        <v>2</v>
      </c>
      <c r="L838" s="21">
        <v>3925408.8</v>
      </c>
      <c r="M838" s="21">
        <v>5475.4699999999993</v>
      </c>
      <c r="N838" s="21">
        <v>24117943</v>
      </c>
      <c r="O838" s="21">
        <v>0</v>
      </c>
      <c r="P838" s="21">
        <v>0</v>
      </c>
      <c r="Q838" s="21">
        <v>0</v>
      </c>
      <c r="R838" s="21">
        <v>0</v>
      </c>
      <c r="S838" s="21">
        <v>0</v>
      </c>
      <c r="T838" s="21">
        <v>0</v>
      </c>
      <c r="U838" s="21">
        <v>0</v>
      </c>
      <c r="V838" s="21">
        <v>0</v>
      </c>
      <c r="W838" s="21">
        <v>0</v>
      </c>
      <c r="X838" s="21">
        <v>0</v>
      </c>
      <c r="Y838" s="21">
        <v>0</v>
      </c>
      <c r="Z838" s="21">
        <v>0</v>
      </c>
      <c r="AA838" s="21">
        <v>0</v>
      </c>
      <c r="AB838" s="21">
        <v>0</v>
      </c>
      <c r="AC838" s="21">
        <v>315378.24</v>
      </c>
      <c r="AD838" s="21">
        <v>1187664.81</v>
      </c>
      <c r="AE838" s="21">
        <v>0</v>
      </c>
      <c r="AF838" s="50" t="s">
        <v>718</v>
      </c>
      <c r="AG838" s="50" t="s">
        <v>718</v>
      </c>
      <c r="AH838" s="64" t="s">
        <v>718</v>
      </c>
      <c r="AT838" s="12" t="e">
        <f t="shared" si="59"/>
        <v>#N/A</v>
      </c>
      <c r="BV838" s="69" t="b">
        <f>D838=(E838+F838+G838+H838+I838+L838+N838+P838+R838+T838+U838+V838+AA838+AB838+AC838+AD838+AE838)</f>
        <v>1</v>
      </c>
      <c r="BW838" s="49">
        <v>23342012.82</v>
      </c>
      <c r="CA838" s="12" t="e">
        <f t="shared" si="58"/>
        <v>#N/A</v>
      </c>
      <c r="CB838" s="12" t="e">
        <f t="shared" ref="CB838:CB901" si="60">VLOOKUP(C838,CC:CD,2,FALSE)</f>
        <v>#N/A</v>
      </c>
    </row>
    <row r="839" spans="1:80" ht="61.5" x14ac:dyDescent="0.85">
      <c r="A839" s="12">
        <v>1</v>
      </c>
      <c r="B839" s="45">
        <f>SUBTOTAL(103,$A$558:A839)</f>
        <v>269</v>
      </c>
      <c r="C839" s="72" t="s">
        <v>638</v>
      </c>
      <c r="D839" s="21">
        <v>132374.42000000001</v>
      </c>
      <c r="E839" s="21">
        <v>0</v>
      </c>
      <c r="F839" s="21">
        <v>0</v>
      </c>
      <c r="G839" s="21">
        <v>0</v>
      </c>
      <c r="H839" s="21">
        <v>0</v>
      </c>
      <c r="I839" s="21">
        <v>0</v>
      </c>
      <c r="J839" s="21">
        <v>0</v>
      </c>
      <c r="K839" s="52">
        <v>0</v>
      </c>
      <c r="L839" s="21">
        <v>0</v>
      </c>
      <c r="M839" s="21">
        <v>0</v>
      </c>
      <c r="N839" s="21">
        <v>0</v>
      </c>
      <c r="O839" s="21">
        <v>0</v>
      </c>
      <c r="P839" s="21">
        <v>0</v>
      </c>
      <c r="Q839" s="21">
        <v>0</v>
      </c>
      <c r="R839" s="21">
        <v>0</v>
      </c>
      <c r="S839" s="21">
        <v>0</v>
      </c>
      <c r="T839" s="21">
        <v>0</v>
      </c>
      <c r="U839" s="21">
        <v>0</v>
      </c>
      <c r="V839" s="21">
        <v>0</v>
      </c>
      <c r="W839" s="21">
        <v>0</v>
      </c>
      <c r="X839" s="21">
        <v>0</v>
      </c>
      <c r="Y839" s="21">
        <v>0</v>
      </c>
      <c r="Z839" s="21">
        <v>0</v>
      </c>
      <c r="AA839" s="21">
        <v>0</v>
      </c>
      <c r="AB839" s="21">
        <v>0</v>
      </c>
      <c r="AC839" s="21">
        <v>0</v>
      </c>
      <c r="AD839" s="21">
        <v>132374.42000000001</v>
      </c>
      <c r="AE839" s="21">
        <v>0</v>
      </c>
      <c r="AF839" s="122">
        <v>2021</v>
      </c>
      <c r="AG839" s="24" t="s">
        <v>262</v>
      </c>
      <c r="AH839" s="24" t="s">
        <v>262</v>
      </c>
      <c r="AT839" s="12">
        <f t="shared" si="59"/>
        <v>1</v>
      </c>
      <c r="BW839" s="49"/>
      <c r="CB839" s="12" t="e">
        <f t="shared" si="60"/>
        <v>#N/A</v>
      </c>
    </row>
    <row r="840" spans="1:80" ht="61.5" x14ac:dyDescent="0.85">
      <c r="A840" s="12">
        <v>1</v>
      </c>
      <c r="B840" s="45">
        <f>SUBTOTAL(103,$A$558:A840)</f>
        <v>270</v>
      </c>
      <c r="C840" s="15" t="s">
        <v>626</v>
      </c>
      <c r="D840" s="21">
        <v>5104924.47</v>
      </c>
      <c r="E840" s="21">
        <v>0</v>
      </c>
      <c r="F840" s="21">
        <v>0</v>
      </c>
      <c r="G840" s="21">
        <v>0</v>
      </c>
      <c r="H840" s="21">
        <v>0</v>
      </c>
      <c r="I840" s="21">
        <v>0</v>
      </c>
      <c r="J840" s="21">
        <v>0</v>
      </c>
      <c r="K840" s="23">
        <v>0</v>
      </c>
      <c r="L840" s="21">
        <v>0</v>
      </c>
      <c r="M840" s="21">
        <v>1274.6500000000001</v>
      </c>
      <c r="N840" s="21">
        <v>4936459</v>
      </c>
      <c r="O840" s="21">
        <v>0</v>
      </c>
      <c r="P840" s="21">
        <v>0</v>
      </c>
      <c r="Q840" s="21">
        <v>0</v>
      </c>
      <c r="R840" s="21">
        <v>0</v>
      </c>
      <c r="S840" s="21">
        <v>0</v>
      </c>
      <c r="T840" s="21">
        <v>0</v>
      </c>
      <c r="U840" s="21">
        <v>0</v>
      </c>
      <c r="V840" s="21">
        <v>0</v>
      </c>
      <c r="W840" s="21">
        <v>0</v>
      </c>
      <c r="X840" s="21">
        <v>0</v>
      </c>
      <c r="Y840" s="21">
        <v>0</v>
      </c>
      <c r="Z840" s="21">
        <v>0</v>
      </c>
      <c r="AA840" s="21">
        <v>0</v>
      </c>
      <c r="AB840" s="21">
        <v>0</v>
      </c>
      <c r="AC840" s="29">
        <v>62199.38</v>
      </c>
      <c r="AD840" s="21">
        <v>106266.09</v>
      </c>
      <c r="AE840" s="21">
        <v>0</v>
      </c>
      <c r="AF840" s="24">
        <v>2021</v>
      </c>
      <c r="AG840" s="24">
        <v>2021</v>
      </c>
      <c r="AH840" s="25">
        <v>2021</v>
      </c>
      <c r="AT840" s="12" t="e">
        <f t="shared" si="59"/>
        <v>#N/A</v>
      </c>
      <c r="BW840" s="49"/>
      <c r="CA840" s="12" t="e">
        <f t="shared" ref="CA840:CA849" si="61">VLOOKUP(C840,CB:CC,2,FALSE)</f>
        <v>#N/A</v>
      </c>
      <c r="CB840" s="12">
        <f t="shared" si="60"/>
        <v>62199.38</v>
      </c>
    </row>
    <row r="841" spans="1:80" ht="61.5" x14ac:dyDescent="0.85">
      <c r="A841" s="12">
        <v>1</v>
      </c>
      <c r="B841" s="45">
        <f>SUBTOTAL(103,$A$558:A841)</f>
        <v>271</v>
      </c>
      <c r="C841" s="15" t="s">
        <v>653</v>
      </c>
      <c r="D841" s="21">
        <v>4285842.99</v>
      </c>
      <c r="E841" s="21">
        <v>0</v>
      </c>
      <c r="F841" s="21">
        <v>0</v>
      </c>
      <c r="G841" s="21">
        <v>0</v>
      </c>
      <c r="H841" s="21">
        <v>0</v>
      </c>
      <c r="I841" s="21">
        <v>0</v>
      </c>
      <c r="J841" s="21">
        <v>0</v>
      </c>
      <c r="K841" s="23">
        <v>0</v>
      </c>
      <c r="L841" s="21">
        <v>0</v>
      </c>
      <c r="M841" s="21">
        <v>786.5</v>
      </c>
      <c r="N841" s="21">
        <v>4128812</v>
      </c>
      <c r="O841" s="21">
        <v>0</v>
      </c>
      <c r="P841" s="21">
        <v>0</v>
      </c>
      <c r="Q841" s="21">
        <v>0</v>
      </c>
      <c r="R841" s="21">
        <v>0</v>
      </c>
      <c r="S841" s="21">
        <v>0</v>
      </c>
      <c r="T841" s="21">
        <v>0</v>
      </c>
      <c r="U841" s="21">
        <v>0</v>
      </c>
      <c r="V841" s="21">
        <v>0</v>
      </c>
      <c r="W841" s="21">
        <v>0</v>
      </c>
      <c r="X841" s="21">
        <v>0</v>
      </c>
      <c r="Y841" s="21">
        <v>0</v>
      </c>
      <c r="Z841" s="21">
        <v>0</v>
      </c>
      <c r="AA841" s="21">
        <v>0</v>
      </c>
      <c r="AB841" s="21">
        <v>0</v>
      </c>
      <c r="AC841" s="29">
        <v>52023.03</v>
      </c>
      <c r="AD841" s="21">
        <v>105007.96</v>
      </c>
      <c r="AE841" s="21">
        <v>0</v>
      </c>
      <c r="AF841" s="24">
        <v>2021</v>
      </c>
      <c r="AG841" s="24">
        <v>2021</v>
      </c>
      <c r="AH841" s="25">
        <v>2021</v>
      </c>
      <c r="AT841" s="12" t="e">
        <f t="shared" si="59"/>
        <v>#N/A</v>
      </c>
      <c r="BW841" s="49"/>
      <c r="CA841" s="12" t="e">
        <f t="shared" si="61"/>
        <v>#N/A</v>
      </c>
      <c r="CB841" s="12">
        <f t="shared" si="60"/>
        <v>52023.03</v>
      </c>
    </row>
    <row r="842" spans="1:80" ht="61.5" x14ac:dyDescent="0.85">
      <c r="A842" s="12">
        <v>1</v>
      </c>
      <c r="B842" s="45">
        <f>SUBTOTAL(103,$A$558:A842)</f>
        <v>272</v>
      </c>
      <c r="C842" s="15" t="s">
        <v>631</v>
      </c>
      <c r="D842" s="21">
        <v>182408.64</v>
      </c>
      <c r="E842" s="21">
        <v>0</v>
      </c>
      <c r="F842" s="21">
        <v>0</v>
      </c>
      <c r="G842" s="21">
        <v>0</v>
      </c>
      <c r="H842" s="21">
        <v>0</v>
      </c>
      <c r="I842" s="21">
        <v>0</v>
      </c>
      <c r="J842" s="21">
        <v>0</v>
      </c>
      <c r="K842" s="23">
        <v>0</v>
      </c>
      <c r="L842" s="21">
        <v>0</v>
      </c>
      <c r="M842" s="21">
        <v>0</v>
      </c>
      <c r="N842" s="21">
        <v>0</v>
      </c>
      <c r="O842" s="21">
        <v>0</v>
      </c>
      <c r="P842" s="21">
        <v>0</v>
      </c>
      <c r="Q842" s="21">
        <v>0</v>
      </c>
      <c r="R842" s="21">
        <v>0</v>
      </c>
      <c r="S842" s="21">
        <v>0</v>
      </c>
      <c r="T842" s="21">
        <v>0</v>
      </c>
      <c r="U842" s="21">
        <v>0</v>
      </c>
      <c r="V842" s="21">
        <v>0</v>
      </c>
      <c r="W842" s="21">
        <v>0</v>
      </c>
      <c r="X842" s="21">
        <v>0</v>
      </c>
      <c r="Y842" s="21">
        <v>0</v>
      </c>
      <c r="Z842" s="21">
        <v>0</v>
      </c>
      <c r="AA842" s="21">
        <v>0</v>
      </c>
      <c r="AB842" s="21">
        <v>0</v>
      </c>
      <c r="AC842" s="21">
        <v>0</v>
      </c>
      <c r="AD842" s="21">
        <v>182408.64</v>
      </c>
      <c r="AE842" s="21">
        <v>0</v>
      </c>
      <c r="AF842" s="24">
        <v>2021</v>
      </c>
      <c r="AG842" s="24" t="s">
        <v>262</v>
      </c>
      <c r="AH842" s="24" t="s">
        <v>262</v>
      </c>
      <c r="AT842" s="12" t="e">
        <f t="shared" si="59"/>
        <v>#N/A</v>
      </c>
      <c r="BW842" s="49"/>
      <c r="CA842" s="12" t="e">
        <f t="shared" si="61"/>
        <v>#N/A</v>
      </c>
      <c r="CB842" s="12" t="e">
        <f t="shared" si="60"/>
        <v>#N/A</v>
      </c>
    </row>
    <row r="843" spans="1:80" ht="61.5" x14ac:dyDescent="0.85">
      <c r="A843" s="12">
        <v>1</v>
      </c>
      <c r="B843" s="45">
        <f>SUBTOTAL(103,$A$558:A843)</f>
        <v>273</v>
      </c>
      <c r="C843" s="15" t="s">
        <v>636</v>
      </c>
      <c r="D843" s="21">
        <v>100139.03</v>
      </c>
      <c r="E843" s="21">
        <v>0</v>
      </c>
      <c r="F843" s="21">
        <v>0</v>
      </c>
      <c r="G843" s="21">
        <v>0</v>
      </c>
      <c r="H843" s="21">
        <v>0</v>
      </c>
      <c r="I843" s="21">
        <v>0</v>
      </c>
      <c r="J843" s="21">
        <v>0</v>
      </c>
      <c r="K843" s="23">
        <v>0</v>
      </c>
      <c r="L843" s="21">
        <v>0</v>
      </c>
      <c r="M843" s="21">
        <v>0</v>
      </c>
      <c r="N843" s="21">
        <v>0</v>
      </c>
      <c r="O843" s="21">
        <v>0</v>
      </c>
      <c r="P843" s="21">
        <v>0</v>
      </c>
      <c r="Q843" s="21">
        <v>0</v>
      </c>
      <c r="R843" s="21">
        <v>0</v>
      </c>
      <c r="S843" s="21">
        <v>0</v>
      </c>
      <c r="T843" s="21">
        <v>0</v>
      </c>
      <c r="U843" s="21">
        <v>0</v>
      </c>
      <c r="V843" s="21">
        <v>0</v>
      </c>
      <c r="W843" s="21">
        <v>0</v>
      </c>
      <c r="X843" s="21">
        <v>0</v>
      </c>
      <c r="Y843" s="21">
        <v>0</v>
      </c>
      <c r="Z843" s="21">
        <v>0</v>
      </c>
      <c r="AA843" s="21">
        <v>0</v>
      </c>
      <c r="AB843" s="21">
        <v>0</v>
      </c>
      <c r="AC843" s="21">
        <v>0</v>
      </c>
      <c r="AD843" s="21">
        <v>100139.03</v>
      </c>
      <c r="AE843" s="21">
        <v>0</v>
      </c>
      <c r="AF843" s="24">
        <v>2021</v>
      </c>
      <c r="AG843" s="24" t="s">
        <v>262</v>
      </c>
      <c r="AH843" s="24" t="s">
        <v>262</v>
      </c>
      <c r="AT843" s="12" t="e">
        <f t="shared" si="59"/>
        <v>#N/A</v>
      </c>
      <c r="BW843" s="49"/>
      <c r="CA843" s="12" t="e">
        <f t="shared" si="61"/>
        <v>#N/A</v>
      </c>
      <c r="CB843" s="12" t="e">
        <f t="shared" si="60"/>
        <v>#N/A</v>
      </c>
    </row>
    <row r="844" spans="1:80" ht="61.5" x14ac:dyDescent="0.85">
      <c r="A844" s="12">
        <v>1</v>
      </c>
      <c r="B844" s="45">
        <f>SUBTOTAL(103,$A$558:A844)</f>
        <v>274</v>
      </c>
      <c r="C844" s="15" t="s">
        <v>635</v>
      </c>
      <c r="D844" s="21">
        <v>3276117.4600000004</v>
      </c>
      <c r="E844" s="21">
        <v>0</v>
      </c>
      <c r="F844" s="21">
        <v>0</v>
      </c>
      <c r="G844" s="21">
        <v>0</v>
      </c>
      <c r="H844" s="21">
        <v>0</v>
      </c>
      <c r="I844" s="21">
        <v>0</v>
      </c>
      <c r="J844" s="21">
        <v>0</v>
      </c>
      <c r="K844" s="23">
        <v>0</v>
      </c>
      <c r="L844" s="21">
        <v>0</v>
      </c>
      <c r="M844" s="21">
        <v>788.92</v>
      </c>
      <c r="N844" s="29">
        <v>3131089</v>
      </c>
      <c r="O844" s="21">
        <v>0</v>
      </c>
      <c r="P844" s="21">
        <v>0</v>
      </c>
      <c r="Q844" s="21">
        <v>0</v>
      </c>
      <c r="R844" s="21">
        <v>0</v>
      </c>
      <c r="S844" s="21">
        <v>0</v>
      </c>
      <c r="T844" s="21">
        <v>0</v>
      </c>
      <c r="U844" s="21">
        <v>0</v>
      </c>
      <c r="V844" s="21">
        <v>0</v>
      </c>
      <c r="W844" s="21">
        <v>0</v>
      </c>
      <c r="X844" s="21">
        <v>0</v>
      </c>
      <c r="Y844" s="21">
        <v>0</v>
      </c>
      <c r="Z844" s="21">
        <v>0</v>
      </c>
      <c r="AA844" s="21">
        <v>0</v>
      </c>
      <c r="AB844" s="21">
        <v>0</v>
      </c>
      <c r="AC844" s="29">
        <v>39451.72</v>
      </c>
      <c r="AD844" s="29">
        <v>105576.74</v>
      </c>
      <c r="AE844" s="21">
        <v>0</v>
      </c>
      <c r="AF844" s="24">
        <v>2021</v>
      </c>
      <c r="AG844" s="24">
        <v>2021</v>
      </c>
      <c r="AH844" s="25">
        <v>2021</v>
      </c>
      <c r="AT844" s="12" t="e">
        <f t="shared" si="59"/>
        <v>#N/A</v>
      </c>
      <c r="BW844" s="49"/>
      <c r="CA844" s="12" t="e">
        <f t="shared" si="61"/>
        <v>#N/A</v>
      </c>
      <c r="CB844" s="12">
        <f t="shared" si="60"/>
        <v>39451.72</v>
      </c>
    </row>
    <row r="845" spans="1:80" ht="61.5" x14ac:dyDescent="0.85">
      <c r="A845" s="12">
        <v>1</v>
      </c>
      <c r="B845" s="45">
        <f>SUBTOTAL(103,$A$558:A845)</f>
        <v>275</v>
      </c>
      <c r="C845" s="15" t="s">
        <v>652</v>
      </c>
      <c r="D845" s="21">
        <v>4306090.1500000004</v>
      </c>
      <c r="E845" s="28">
        <v>0</v>
      </c>
      <c r="F845" s="28">
        <v>0</v>
      </c>
      <c r="G845" s="21">
        <v>0</v>
      </c>
      <c r="H845" s="28">
        <v>0</v>
      </c>
      <c r="I845" s="28">
        <v>0</v>
      </c>
      <c r="J845" s="28">
        <v>0</v>
      </c>
      <c r="K845" s="52">
        <v>0</v>
      </c>
      <c r="L845" s="21">
        <v>0</v>
      </c>
      <c r="M845" s="29">
        <v>870</v>
      </c>
      <c r="N845" s="104">
        <v>4262928</v>
      </c>
      <c r="O845" s="28">
        <v>0</v>
      </c>
      <c r="P845" s="28">
        <v>0</v>
      </c>
      <c r="Q845" s="21">
        <v>0</v>
      </c>
      <c r="R845" s="21">
        <v>0</v>
      </c>
      <c r="S845" s="21">
        <v>0</v>
      </c>
      <c r="T845" s="21">
        <v>0</v>
      </c>
      <c r="U845" s="21">
        <v>0</v>
      </c>
      <c r="V845" s="21">
        <v>0</v>
      </c>
      <c r="W845" s="21">
        <v>0</v>
      </c>
      <c r="X845" s="21">
        <v>0</v>
      </c>
      <c r="Y845" s="21">
        <v>0</v>
      </c>
      <c r="Z845" s="21">
        <v>0</v>
      </c>
      <c r="AA845" s="21">
        <v>0</v>
      </c>
      <c r="AB845" s="21">
        <v>0</v>
      </c>
      <c r="AC845" s="29">
        <v>43162.15</v>
      </c>
      <c r="AD845" s="21">
        <v>0</v>
      </c>
      <c r="AE845" s="21">
        <v>0</v>
      </c>
      <c r="AF845" s="24" t="s">
        <v>262</v>
      </c>
      <c r="AG845" s="24">
        <v>2021</v>
      </c>
      <c r="AH845" s="25">
        <v>2021</v>
      </c>
      <c r="AT845" s="12" t="e">
        <f t="shared" si="59"/>
        <v>#N/A</v>
      </c>
      <c r="BW845" s="49"/>
      <c r="CA845" s="12" t="e">
        <f t="shared" si="61"/>
        <v>#N/A</v>
      </c>
      <c r="CB845" s="12">
        <f t="shared" si="60"/>
        <v>43162.15</v>
      </c>
    </row>
    <row r="846" spans="1:80" ht="61.5" x14ac:dyDescent="0.85">
      <c r="A846" s="12">
        <v>1</v>
      </c>
      <c r="B846" s="45">
        <f>SUBTOTAL(103,$A$558:A846)</f>
        <v>276</v>
      </c>
      <c r="C846" s="15" t="s">
        <v>628</v>
      </c>
      <c r="D846" s="21">
        <v>5118136.7</v>
      </c>
      <c r="E846" s="28">
        <v>0</v>
      </c>
      <c r="F846" s="28">
        <v>0</v>
      </c>
      <c r="G846" s="21">
        <v>0</v>
      </c>
      <c r="H846" s="28">
        <v>0</v>
      </c>
      <c r="I846" s="28">
        <v>0</v>
      </c>
      <c r="J846" s="28">
        <v>0</v>
      </c>
      <c r="K846" s="52">
        <v>0</v>
      </c>
      <c r="L846" s="21">
        <v>0</v>
      </c>
      <c r="M846" s="29">
        <v>1016.5</v>
      </c>
      <c r="N846" s="104">
        <v>5066835</v>
      </c>
      <c r="O846" s="28">
        <v>0</v>
      </c>
      <c r="P846" s="28">
        <v>0</v>
      </c>
      <c r="Q846" s="21">
        <v>0</v>
      </c>
      <c r="R846" s="21">
        <v>0</v>
      </c>
      <c r="S846" s="21">
        <v>0</v>
      </c>
      <c r="T846" s="21">
        <v>0</v>
      </c>
      <c r="U846" s="21">
        <v>0</v>
      </c>
      <c r="V846" s="21">
        <v>0</v>
      </c>
      <c r="W846" s="21">
        <v>0</v>
      </c>
      <c r="X846" s="21">
        <v>0</v>
      </c>
      <c r="Y846" s="21">
        <v>0</v>
      </c>
      <c r="Z846" s="21">
        <v>0</v>
      </c>
      <c r="AA846" s="21">
        <v>0</v>
      </c>
      <c r="AB846" s="21">
        <v>0</v>
      </c>
      <c r="AC846" s="29">
        <v>51301.7</v>
      </c>
      <c r="AD846" s="21">
        <v>0</v>
      </c>
      <c r="AE846" s="21">
        <v>0</v>
      </c>
      <c r="AF846" s="24" t="s">
        <v>262</v>
      </c>
      <c r="AG846" s="24">
        <v>2021</v>
      </c>
      <c r="AH846" s="25">
        <v>2021</v>
      </c>
      <c r="AT846" s="12" t="e">
        <f t="shared" si="59"/>
        <v>#N/A</v>
      </c>
      <c r="BW846" s="49"/>
      <c r="CA846" s="12" t="e">
        <f t="shared" si="61"/>
        <v>#N/A</v>
      </c>
      <c r="CB846" s="12">
        <f t="shared" si="60"/>
        <v>51301.7</v>
      </c>
    </row>
    <row r="847" spans="1:80" ht="61.5" x14ac:dyDescent="0.85">
      <c r="A847" s="12">
        <v>1</v>
      </c>
      <c r="B847" s="45">
        <f>SUBTOTAL(103,$A$558:A847)</f>
        <v>277</v>
      </c>
      <c r="C847" s="15" t="s">
        <v>1163</v>
      </c>
      <c r="D847" s="21">
        <v>2630502.91</v>
      </c>
      <c r="E847" s="28">
        <v>0</v>
      </c>
      <c r="F847" s="28">
        <v>0</v>
      </c>
      <c r="G847" s="21">
        <v>0</v>
      </c>
      <c r="H847" s="28">
        <v>0</v>
      </c>
      <c r="I847" s="28">
        <v>0</v>
      </c>
      <c r="J847" s="28">
        <v>0</v>
      </c>
      <c r="K847" s="52">
        <v>0</v>
      </c>
      <c r="L847" s="21">
        <v>0</v>
      </c>
      <c r="M847" s="29">
        <v>738.9</v>
      </c>
      <c r="N847" s="29">
        <v>2591820</v>
      </c>
      <c r="O847" s="28">
        <v>0</v>
      </c>
      <c r="P847" s="28">
        <v>0</v>
      </c>
      <c r="Q847" s="21">
        <v>0</v>
      </c>
      <c r="R847" s="21">
        <v>0</v>
      </c>
      <c r="S847" s="21">
        <v>0</v>
      </c>
      <c r="T847" s="21">
        <v>0</v>
      </c>
      <c r="U847" s="21">
        <v>0</v>
      </c>
      <c r="V847" s="21">
        <v>0</v>
      </c>
      <c r="W847" s="21">
        <v>0</v>
      </c>
      <c r="X847" s="21">
        <v>0</v>
      </c>
      <c r="Y847" s="21">
        <v>0</v>
      </c>
      <c r="Z847" s="21">
        <v>0</v>
      </c>
      <c r="AA847" s="21">
        <v>0</v>
      </c>
      <c r="AB847" s="21">
        <v>0</v>
      </c>
      <c r="AC847" s="29">
        <v>38682.910000000003</v>
      </c>
      <c r="AD847" s="21">
        <v>0</v>
      </c>
      <c r="AE847" s="21">
        <v>0</v>
      </c>
      <c r="AF847" s="24" t="s">
        <v>262</v>
      </c>
      <c r="AG847" s="24">
        <v>2021</v>
      </c>
      <c r="AH847" s="25">
        <v>2021</v>
      </c>
      <c r="BW847" s="49"/>
      <c r="CA847" s="12">
        <f t="shared" si="61"/>
        <v>738.92</v>
      </c>
      <c r="CB847" s="12">
        <f t="shared" si="60"/>
        <v>38682.910000000003</v>
      </c>
    </row>
    <row r="848" spans="1:80" s="119" customFormat="1" ht="61.5" x14ac:dyDescent="0.85">
      <c r="A848" s="119">
        <v>1</v>
      </c>
      <c r="B848" s="45">
        <f>SUBTOTAL(103,$A$558:A848)</f>
        <v>278</v>
      </c>
      <c r="C848" s="267" t="s">
        <v>1868</v>
      </c>
      <c r="D848" s="21">
        <v>81858.100000000006</v>
      </c>
      <c r="E848" s="120">
        <v>0</v>
      </c>
      <c r="F848" s="120">
        <v>0</v>
      </c>
      <c r="G848" s="120">
        <v>0</v>
      </c>
      <c r="H848" s="120">
        <v>0</v>
      </c>
      <c r="I848" s="120">
        <v>0</v>
      </c>
      <c r="J848" s="120">
        <v>0</v>
      </c>
      <c r="K848" s="121">
        <v>0</v>
      </c>
      <c r="L848" s="67">
        <v>0</v>
      </c>
      <c r="M848" s="21">
        <v>0</v>
      </c>
      <c r="N848" s="21">
        <v>0</v>
      </c>
      <c r="O848" s="67">
        <v>0</v>
      </c>
      <c r="P848" s="67">
        <v>0</v>
      </c>
      <c r="Q848" s="67">
        <v>0</v>
      </c>
      <c r="R848" s="67">
        <v>0</v>
      </c>
      <c r="S848" s="67">
        <v>0</v>
      </c>
      <c r="T848" s="67">
        <v>0</v>
      </c>
      <c r="U848" s="67">
        <v>0</v>
      </c>
      <c r="V848" s="67">
        <v>0</v>
      </c>
      <c r="W848" s="67">
        <v>0</v>
      </c>
      <c r="X848" s="67">
        <v>0</v>
      </c>
      <c r="Y848" s="67">
        <v>0</v>
      </c>
      <c r="Z848" s="67">
        <v>0</v>
      </c>
      <c r="AA848" s="67">
        <v>0</v>
      </c>
      <c r="AB848" s="67">
        <v>0</v>
      </c>
      <c r="AC848" s="67">
        <v>0</v>
      </c>
      <c r="AD848" s="29">
        <v>81858.100000000006</v>
      </c>
      <c r="AE848" s="67">
        <v>0</v>
      </c>
      <c r="AF848" s="122">
        <v>2021</v>
      </c>
      <c r="AG848" s="24" t="s">
        <v>262</v>
      </c>
      <c r="AH848" s="24" t="s">
        <v>262</v>
      </c>
      <c r="AT848" s="119" t="e">
        <f t="shared" ref="AT848:AT854" si="62">VLOOKUP(C848,AW:AX,2,FALSE)</f>
        <v>#N/A</v>
      </c>
      <c r="BW848" s="123"/>
      <c r="CA848" s="119" t="e">
        <f t="shared" si="61"/>
        <v>#N/A</v>
      </c>
      <c r="CB848" s="12" t="e">
        <f t="shared" si="60"/>
        <v>#N/A</v>
      </c>
    </row>
    <row r="849" spans="1:80" ht="61.5" x14ac:dyDescent="0.85">
      <c r="A849" s="12">
        <v>1</v>
      </c>
      <c r="B849" s="45">
        <f>SUBTOTAL(103,$A$558:A849)</f>
        <v>279</v>
      </c>
      <c r="C849" s="15" t="s">
        <v>625</v>
      </c>
      <c r="D849" s="21">
        <v>4070229.64</v>
      </c>
      <c r="E849" s="26">
        <v>0</v>
      </c>
      <c r="F849" s="26">
        <v>0</v>
      </c>
      <c r="G849" s="26">
        <v>0</v>
      </c>
      <c r="H849" s="26">
        <v>0</v>
      </c>
      <c r="I849" s="26">
        <v>0</v>
      </c>
      <c r="J849" s="26">
        <v>0</v>
      </c>
      <c r="K849" s="52">
        <v>2</v>
      </c>
      <c r="L849" s="21">
        <v>3925408.8</v>
      </c>
      <c r="M849" s="21">
        <v>0</v>
      </c>
      <c r="N849" s="21">
        <v>0</v>
      </c>
      <c r="O849" s="21">
        <v>0</v>
      </c>
      <c r="P849" s="21">
        <v>0</v>
      </c>
      <c r="Q849" s="21">
        <v>0</v>
      </c>
      <c r="R849" s="21">
        <v>0</v>
      </c>
      <c r="S849" s="21">
        <v>0</v>
      </c>
      <c r="T849" s="21">
        <v>0</v>
      </c>
      <c r="U849" s="21">
        <v>0</v>
      </c>
      <c r="V849" s="21">
        <v>0</v>
      </c>
      <c r="W849" s="21">
        <v>0</v>
      </c>
      <c r="X849" s="21">
        <v>0</v>
      </c>
      <c r="Y849" s="21">
        <v>0</v>
      </c>
      <c r="Z849" s="21">
        <v>0</v>
      </c>
      <c r="AA849" s="21">
        <v>0</v>
      </c>
      <c r="AB849" s="21">
        <v>0</v>
      </c>
      <c r="AC849" s="21">
        <v>28557.35</v>
      </c>
      <c r="AD849" s="29">
        <v>116263.49</v>
      </c>
      <c r="AE849" s="21">
        <v>0</v>
      </c>
      <c r="AF849" s="24">
        <v>2021</v>
      </c>
      <c r="AG849" s="24">
        <v>2021</v>
      </c>
      <c r="AH849" s="24">
        <v>2021</v>
      </c>
      <c r="AT849" s="12" t="e">
        <f t="shared" si="62"/>
        <v>#N/A</v>
      </c>
      <c r="BW849" s="49"/>
      <c r="CA849" s="12" t="e">
        <f t="shared" si="61"/>
        <v>#N/A</v>
      </c>
      <c r="CB849" s="12" t="e">
        <f t="shared" si="60"/>
        <v>#N/A</v>
      </c>
    </row>
    <row r="850" spans="1:80" ht="61.5" x14ac:dyDescent="0.85">
      <c r="A850" s="12">
        <v>1</v>
      </c>
      <c r="B850" s="45">
        <f>SUBTOTAL(103,$A$558:A850)</f>
        <v>280</v>
      </c>
      <c r="C850" s="72" t="s">
        <v>630</v>
      </c>
      <c r="D850" s="21">
        <v>126963.15</v>
      </c>
      <c r="E850" s="21">
        <v>0</v>
      </c>
      <c r="F850" s="21">
        <v>0</v>
      </c>
      <c r="G850" s="21">
        <v>0</v>
      </c>
      <c r="H850" s="21">
        <v>0</v>
      </c>
      <c r="I850" s="21">
        <v>0</v>
      </c>
      <c r="J850" s="21">
        <v>0</v>
      </c>
      <c r="K850" s="52">
        <v>0</v>
      </c>
      <c r="L850" s="21">
        <v>0</v>
      </c>
      <c r="M850" s="21">
        <v>0</v>
      </c>
      <c r="N850" s="21">
        <v>0</v>
      </c>
      <c r="O850" s="21">
        <v>0</v>
      </c>
      <c r="P850" s="21">
        <v>0</v>
      </c>
      <c r="Q850" s="21">
        <v>0</v>
      </c>
      <c r="R850" s="21">
        <v>0</v>
      </c>
      <c r="S850" s="21">
        <v>0</v>
      </c>
      <c r="T850" s="21">
        <v>0</v>
      </c>
      <c r="U850" s="21">
        <v>0</v>
      </c>
      <c r="V850" s="21">
        <v>0</v>
      </c>
      <c r="W850" s="21">
        <v>0</v>
      </c>
      <c r="X850" s="21">
        <v>0</v>
      </c>
      <c r="Y850" s="21">
        <v>0</v>
      </c>
      <c r="Z850" s="21">
        <v>0</v>
      </c>
      <c r="AA850" s="21">
        <v>0</v>
      </c>
      <c r="AB850" s="21">
        <v>0</v>
      </c>
      <c r="AC850" s="21">
        <v>0</v>
      </c>
      <c r="AD850" s="29">
        <v>126963.15</v>
      </c>
      <c r="AE850" s="21">
        <v>0</v>
      </c>
      <c r="AF850" s="24">
        <v>2021</v>
      </c>
      <c r="AG850" s="24" t="s">
        <v>262</v>
      </c>
      <c r="AH850" s="24" t="s">
        <v>262</v>
      </c>
      <c r="AT850" s="12" t="e">
        <f t="shared" si="62"/>
        <v>#N/A</v>
      </c>
      <c r="BW850" s="49"/>
      <c r="CB850" s="12" t="e">
        <f t="shared" si="60"/>
        <v>#N/A</v>
      </c>
    </row>
    <row r="851" spans="1:80" ht="61.5" x14ac:dyDescent="0.85">
      <c r="A851" s="12">
        <v>1</v>
      </c>
      <c r="B851" s="45">
        <f>SUBTOTAL(103,$A$558:A851)</f>
        <v>281</v>
      </c>
      <c r="C851" s="15" t="s">
        <v>2356</v>
      </c>
      <c r="D851" s="21">
        <v>130807.19</v>
      </c>
      <c r="E851" s="26">
        <v>0</v>
      </c>
      <c r="F851" s="26">
        <v>0</v>
      </c>
      <c r="G851" s="26">
        <v>0</v>
      </c>
      <c r="H851" s="26">
        <v>0</v>
      </c>
      <c r="I851" s="26">
        <v>0</v>
      </c>
      <c r="J851" s="26">
        <v>0</v>
      </c>
      <c r="K851" s="52">
        <v>0</v>
      </c>
      <c r="L851" s="21">
        <v>0</v>
      </c>
      <c r="M851" s="21">
        <v>0</v>
      </c>
      <c r="N851" s="21">
        <v>0</v>
      </c>
      <c r="O851" s="21">
        <v>0</v>
      </c>
      <c r="P851" s="21">
        <v>0</v>
      </c>
      <c r="Q851" s="21">
        <v>0</v>
      </c>
      <c r="R851" s="21">
        <v>0</v>
      </c>
      <c r="S851" s="21">
        <v>0</v>
      </c>
      <c r="T851" s="21">
        <v>0</v>
      </c>
      <c r="U851" s="21">
        <v>0</v>
      </c>
      <c r="V851" s="21">
        <v>0</v>
      </c>
      <c r="W851" s="21">
        <v>0</v>
      </c>
      <c r="X851" s="21">
        <v>0</v>
      </c>
      <c r="Y851" s="21">
        <v>0</v>
      </c>
      <c r="Z851" s="21">
        <v>0</v>
      </c>
      <c r="AA851" s="21">
        <v>0</v>
      </c>
      <c r="AB851" s="21">
        <v>0</v>
      </c>
      <c r="AC851" s="21">
        <v>0</v>
      </c>
      <c r="AD851" s="29">
        <v>130807.19</v>
      </c>
      <c r="AE851" s="21">
        <v>0</v>
      </c>
      <c r="AF851" s="122">
        <v>2021</v>
      </c>
      <c r="AG851" s="24" t="s">
        <v>262</v>
      </c>
      <c r="AH851" s="24" t="s">
        <v>262</v>
      </c>
      <c r="AT851" s="12" t="e">
        <f t="shared" si="62"/>
        <v>#N/A</v>
      </c>
      <c r="BW851" s="49"/>
      <c r="CA851" s="12" t="e">
        <f t="shared" ref="CA851:CA860" si="63">VLOOKUP(C851,CB:CC,2,FALSE)</f>
        <v>#N/A</v>
      </c>
      <c r="CB851" s="12" t="e">
        <f t="shared" si="60"/>
        <v>#N/A</v>
      </c>
    </row>
    <row r="852" spans="1:80" ht="61.5" x14ac:dyDescent="0.85">
      <c r="B852" s="15" t="s">
        <v>791</v>
      </c>
      <c r="C852" s="257"/>
      <c r="D852" s="258">
        <v>19474666.420000002</v>
      </c>
      <c r="E852" s="21">
        <v>297009.18</v>
      </c>
      <c r="F852" s="21">
        <v>0</v>
      </c>
      <c r="G852" s="21">
        <v>0</v>
      </c>
      <c r="H852" s="21">
        <v>398267.64</v>
      </c>
      <c r="I852" s="21">
        <v>0</v>
      </c>
      <c r="J852" s="21">
        <v>0</v>
      </c>
      <c r="K852" s="23">
        <v>0</v>
      </c>
      <c r="L852" s="21">
        <v>0</v>
      </c>
      <c r="M852" s="21">
        <v>2459.36</v>
      </c>
      <c r="N852" s="21">
        <v>11744460.039999999</v>
      </c>
      <c r="O852" s="21">
        <v>0</v>
      </c>
      <c r="P852" s="21">
        <v>0</v>
      </c>
      <c r="Q852" s="21">
        <v>0</v>
      </c>
      <c r="R852" s="21">
        <v>0</v>
      </c>
      <c r="S852" s="21">
        <v>84.3</v>
      </c>
      <c r="T852" s="21">
        <v>1861520.48</v>
      </c>
      <c r="U852" s="21">
        <v>4694646</v>
      </c>
      <c r="V852" s="21">
        <v>0</v>
      </c>
      <c r="W852" s="21">
        <v>0</v>
      </c>
      <c r="X852" s="21">
        <v>0</v>
      </c>
      <c r="Y852" s="21">
        <v>0</v>
      </c>
      <c r="Z852" s="21">
        <v>0</v>
      </c>
      <c r="AA852" s="21">
        <v>0</v>
      </c>
      <c r="AB852" s="21">
        <v>0</v>
      </c>
      <c r="AC852" s="21">
        <v>232828.54000000004</v>
      </c>
      <c r="AD852" s="21">
        <v>245934.54</v>
      </c>
      <c r="AE852" s="21">
        <v>0</v>
      </c>
      <c r="AF852" s="50" t="s">
        <v>718</v>
      </c>
      <c r="AG852" s="50" t="s">
        <v>718</v>
      </c>
      <c r="AH852" s="64" t="s">
        <v>718</v>
      </c>
      <c r="AT852" s="12" t="e">
        <f t="shared" si="62"/>
        <v>#N/A</v>
      </c>
      <c r="BV852" s="69" t="b">
        <f>D852=(E852+F852+G852+H852+I852+L852+N852+P852+R852+T852+U852+V852+AA852+AB852+AC852+AD852+AE852)</f>
        <v>1</v>
      </c>
      <c r="BW852" s="49">
        <v>11973050.91</v>
      </c>
      <c r="BY852" s="49">
        <f>BW852-D852</f>
        <v>-7501615.5100000016</v>
      </c>
      <c r="CA852" s="12" t="e">
        <f t="shared" si="63"/>
        <v>#N/A</v>
      </c>
      <c r="CB852" s="12" t="e">
        <f t="shared" si="60"/>
        <v>#N/A</v>
      </c>
    </row>
    <row r="853" spans="1:80" ht="61.5" x14ac:dyDescent="0.85">
      <c r="A853" s="12">
        <v>1</v>
      </c>
      <c r="B853" s="45">
        <f>SUBTOTAL(103,$A$558:A853)</f>
        <v>282</v>
      </c>
      <c r="C853" s="15" t="s">
        <v>229</v>
      </c>
      <c r="D853" s="21">
        <v>7716315.5500000007</v>
      </c>
      <c r="E853" s="21">
        <v>0</v>
      </c>
      <c r="F853" s="21">
        <v>0</v>
      </c>
      <c r="G853" s="21">
        <v>0</v>
      </c>
      <c r="H853" s="21">
        <v>0</v>
      </c>
      <c r="I853" s="21">
        <v>0</v>
      </c>
      <c r="J853" s="21">
        <v>0</v>
      </c>
      <c r="K853" s="23">
        <v>0</v>
      </c>
      <c r="L853" s="21">
        <v>0</v>
      </c>
      <c r="M853" s="21">
        <v>1435.18</v>
      </c>
      <c r="N853" s="21">
        <v>7515978</v>
      </c>
      <c r="O853" s="21">
        <v>0</v>
      </c>
      <c r="P853" s="21">
        <v>0</v>
      </c>
      <c r="Q853" s="21">
        <v>0</v>
      </c>
      <c r="R853" s="21">
        <v>0</v>
      </c>
      <c r="S853" s="21">
        <v>0</v>
      </c>
      <c r="T853" s="21">
        <v>0</v>
      </c>
      <c r="U853" s="21">
        <v>0</v>
      </c>
      <c r="V853" s="21">
        <v>0</v>
      </c>
      <c r="W853" s="21">
        <v>0</v>
      </c>
      <c r="X853" s="21">
        <v>0</v>
      </c>
      <c r="Y853" s="21">
        <v>0</v>
      </c>
      <c r="Z853" s="21">
        <v>0</v>
      </c>
      <c r="AA853" s="21">
        <v>0</v>
      </c>
      <c r="AB853" s="21">
        <v>0</v>
      </c>
      <c r="AC853" s="29">
        <v>94701.32</v>
      </c>
      <c r="AD853" s="21">
        <v>105636.23</v>
      </c>
      <c r="AE853" s="21">
        <v>0</v>
      </c>
      <c r="AF853" s="24">
        <v>2021</v>
      </c>
      <c r="AG853" s="24">
        <v>2021</v>
      </c>
      <c r="AH853" s="25">
        <v>2021</v>
      </c>
      <c r="AT853" s="12">
        <f t="shared" si="62"/>
        <v>1</v>
      </c>
      <c r="BW853" s="49"/>
      <c r="CA853" s="12" t="e">
        <f t="shared" si="63"/>
        <v>#N/A</v>
      </c>
      <c r="CB853" s="12">
        <f t="shared" si="60"/>
        <v>94701.32</v>
      </c>
    </row>
    <row r="854" spans="1:80" ht="61.5" x14ac:dyDescent="0.85">
      <c r="A854" s="12">
        <v>1</v>
      </c>
      <c r="B854" s="45">
        <f>SUBTOTAL(103,$A$558:A854)</f>
        <v>283</v>
      </c>
      <c r="C854" s="15" t="s">
        <v>234</v>
      </c>
      <c r="D854" s="21">
        <v>4844326.3099999996</v>
      </c>
      <c r="E854" s="21">
        <v>0</v>
      </c>
      <c r="F854" s="21">
        <v>0</v>
      </c>
      <c r="G854" s="21">
        <v>0</v>
      </c>
      <c r="H854" s="21">
        <v>0</v>
      </c>
      <c r="I854" s="21">
        <v>0</v>
      </c>
      <c r="J854" s="21">
        <v>0</v>
      </c>
      <c r="K854" s="23">
        <v>0</v>
      </c>
      <c r="L854" s="21">
        <v>0</v>
      </c>
      <c r="M854" s="21">
        <v>0</v>
      </c>
      <c r="N854" s="21">
        <v>0</v>
      </c>
      <c r="O854" s="21">
        <v>0</v>
      </c>
      <c r="P854" s="21">
        <v>0</v>
      </c>
      <c r="Q854" s="21">
        <v>0</v>
      </c>
      <c r="R854" s="21">
        <v>0</v>
      </c>
      <c r="S854" s="21">
        <v>0</v>
      </c>
      <c r="T854" s="21">
        <v>0</v>
      </c>
      <c r="U854" s="21">
        <v>4694646</v>
      </c>
      <c r="V854" s="21">
        <v>0</v>
      </c>
      <c r="W854" s="21">
        <v>0</v>
      </c>
      <c r="X854" s="21">
        <v>0</v>
      </c>
      <c r="Y854" s="21">
        <v>0</v>
      </c>
      <c r="Z854" s="21">
        <v>0</v>
      </c>
      <c r="AA854" s="21">
        <v>0</v>
      </c>
      <c r="AB854" s="21">
        <v>0</v>
      </c>
      <c r="AC854" s="21">
        <v>59152.54</v>
      </c>
      <c r="AD854" s="21">
        <v>90527.77</v>
      </c>
      <c r="AE854" s="21">
        <v>0</v>
      </c>
      <c r="AF854" s="24">
        <v>2021</v>
      </c>
      <c r="AG854" s="24">
        <v>2021</v>
      </c>
      <c r="AH854" s="25">
        <v>2021</v>
      </c>
      <c r="AT854" s="12" t="e">
        <f t="shared" si="62"/>
        <v>#N/A</v>
      </c>
      <c r="BW854" s="49"/>
      <c r="CA854" s="12" t="e">
        <f t="shared" si="63"/>
        <v>#N/A</v>
      </c>
      <c r="CB854" s="12" t="e">
        <f t="shared" si="60"/>
        <v>#N/A</v>
      </c>
    </row>
    <row r="855" spans="1:80" ht="61.5" x14ac:dyDescent="0.85">
      <c r="A855" s="12">
        <v>1</v>
      </c>
      <c r="B855" s="45">
        <f>SUBTOTAL(103,$A$558:A855)</f>
        <v>284</v>
      </c>
      <c r="C855" s="15" t="s">
        <v>1555</v>
      </c>
      <c r="D855" s="21">
        <v>1255062.24</v>
      </c>
      <c r="E855" s="21">
        <v>0</v>
      </c>
      <c r="F855" s="21">
        <v>0</v>
      </c>
      <c r="G855" s="21">
        <v>0</v>
      </c>
      <c r="H855" s="21">
        <v>0</v>
      </c>
      <c r="I855" s="21">
        <v>0</v>
      </c>
      <c r="J855" s="21">
        <v>0</v>
      </c>
      <c r="K855" s="23">
        <v>0</v>
      </c>
      <c r="L855" s="21">
        <v>0</v>
      </c>
      <c r="M855" s="21">
        <v>304.68</v>
      </c>
      <c r="N855" s="29">
        <v>1190294</v>
      </c>
      <c r="O855" s="21">
        <v>0</v>
      </c>
      <c r="P855" s="21">
        <v>0</v>
      </c>
      <c r="Q855" s="21">
        <v>0</v>
      </c>
      <c r="R855" s="21">
        <v>0</v>
      </c>
      <c r="S855" s="21">
        <v>0</v>
      </c>
      <c r="T855" s="21">
        <v>0</v>
      </c>
      <c r="U855" s="21">
        <v>0</v>
      </c>
      <c r="V855" s="21">
        <v>0</v>
      </c>
      <c r="W855" s="21">
        <v>0</v>
      </c>
      <c r="X855" s="21">
        <v>0</v>
      </c>
      <c r="Y855" s="21">
        <v>0</v>
      </c>
      <c r="Z855" s="21">
        <v>0</v>
      </c>
      <c r="AA855" s="21">
        <v>0</v>
      </c>
      <c r="AB855" s="21">
        <v>0</v>
      </c>
      <c r="AC855" s="29">
        <v>14997.7</v>
      </c>
      <c r="AD855" s="21">
        <v>49770.54</v>
      </c>
      <c r="AE855" s="21">
        <v>0</v>
      </c>
      <c r="AF855" s="24">
        <v>2021</v>
      </c>
      <c r="AG855" s="24">
        <v>2021</v>
      </c>
      <c r="AH855" s="25">
        <v>2021</v>
      </c>
      <c r="BW855" s="49"/>
      <c r="CA855" s="12" t="e">
        <f t="shared" si="63"/>
        <v>#N/A</v>
      </c>
      <c r="CB855" s="12">
        <f t="shared" si="60"/>
        <v>14997.7</v>
      </c>
    </row>
    <row r="856" spans="1:80" ht="61.5" x14ac:dyDescent="0.85">
      <c r="A856" s="12">
        <v>1</v>
      </c>
      <c r="B856" s="45">
        <f>SUBTOTAL(103,$A$558:A856)</f>
        <v>285</v>
      </c>
      <c r="C856" s="15" t="s">
        <v>1169</v>
      </c>
      <c r="D856" s="21">
        <v>3076469.21</v>
      </c>
      <c r="E856" s="28">
        <v>0</v>
      </c>
      <c r="F856" s="28">
        <v>0</v>
      </c>
      <c r="G856" s="21">
        <v>0</v>
      </c>
      <c r="H856" s="28">
        <v>0</v>
      </c>
      <c r="I856" s="28">
        <v>0</v>
      </c>
      <c r="J856" s="28">
        <v>0</v>
      </c>
      <c r="K856" s="23">
        <v>0</v>
      </c>
      <c r="L856" s="21">
        <v>0</v>
      </c>
      <c r="M856" s="21">
        <v>719.5</v>
      </c>
      <c r="N856" s="29">
        <v>3038188.04</v>
      </c>
      <c r="O856" s="28">
        <v>0</v>
      </c>
      <c r="P856" s="28">
        <v>0</v>
      </c>
      <c r="Q856" s="21">
        <v>0</v>
      </c>
      <c r="R856" s="21">
        <v>0</v>
      </c>
      <c r="S856" s="21">
        <v>0</v>
      </c>
      <c r="T856" s="21">
        <v>0</v>
      </c>
      <c r="U856" s="21">
        <v>0</v>
      </c>
      <c r="V856" s="21">
        <v>0</v>
      </c>
      <c r="W856" s="21">
        <v>0</v>
      </c>
      <c r="X856" s="21">
        <v>0</v>
      </c>
      <c r="Y856" s="21">
        <v>0</v>
      </c>
      <c r="Z856" s="21">
        <v>0</v>
      </c>
      <c r="AA856" s="21">
        <v>0</v>
      </c>
      <c r="AB856" s="21">
        <v>0</v>
      </c>
      <c r="AC856" s="29">
        <v>38281.17</v>
      </c>
      <c r="AD856" s="21">
        <v>0</v>
      </c>
      <c r="AE856" s="21">
        <v>0</v>
      </c>
      <c r="AF856" s="24" t="s">
        <v>262</v>
      </c>
      <c r="AG856" s="24">
        <v>2021</v>
      </c>
      <c r="AH856" s="25">
        <v>2021</v>
      </c>
      <c r="BW856" s="49"/>
      <c r="CA856" s="12" t="e">
        <f t="shared" si="63"/>
        <v>#N/A</v>
      </c>
      <c r="CB856" s="12">
        <f t="shared" si="60"/>
        <v>38281.17</v>
      </c>
    </row>
    <row r="857" spans="1:80" ht="61.5" x14ac:dyDescent="0.85">
      <c r="A857" s="12">
        <v>1</v>
      </c>
      <c r="B857" s="45">
        <f>SUBTOTAL(103,$A$558:A857)</f>
        <v>286</v>
      </c>
      <c r="C857" s="15" t="s">
        <v>1167</v>
      </c>
      <c r="D857" s="21">
        <v>702264.35000000009</v>
      </c>
      <c r="E857" s="29">
        <v>297009.18</v>
      </c>
      <c r="F857" s="28">
        <v>0</v>
      </c>
      <c r="G857" s="21">
        <v>0</v>
      </c>
      <c r="H857" s="29">
        <v>398267.64</v>
      </c>
      <c r="I857" s="28">
        <v>0</v>
      </c>
      <c r="J857" s="28">
        <v>0</v>
      </c>
      <c r="K857" s="52">
        <v>0</v>
      </c>
      <c r="L857" s="21">
        <v>0</v>
      </c>
      <c r="M857" s="21">
        <v>0</v>
      </c>
      <c r="N857" s="21">
        <v>0</v>
      </c>
      <c r="O857" s="28">
        <v>0</v>
      </c>
      <c r="P857" s="28">
        <v>0</v>
      </c>
      <c r="Q857" s="21">
        <v>0</v>
      </c>
      <c r="R857" s="21">
        <v>0</v>
      </c>
      <c r="S857" s="21">
        <v>0</v>
      </c>
      <c r="T857" s="21">
        <v>0</v>
      </c>
      <c r="U857" s="21">
        <v>0</v>
      </c>
      <c r="V857" s="21">
        <v>0</v>
      </c>
      <c r="W857" s="21">
        <v>0</v>
      </c>
      <c r="X857" s="21">
        <v>0</v>
      </c>
      <c r="Y857" s="21">
        <v>0</v>
      </c>
      <c r="Z857" s="21">
        <v>0</v>
      </c>
      <c r="AA857" s="21">
        <v>0</v>
      </c>
      <c r="AB857" s="21">
        <v>0</v>
      </c>
      <c r="AC857" s="29">
        <v>6987.5300000000007</v>
      </c>
      <c r="AD857" s="21">
        <v>0</v>
      </c>
      <c r="AE857" s="21">
        <v>0</v>
      </c>
      <c r="AF857" s="24" t="s">
        <v>262</v>
      </c>
      <c r="AG857" s="24">
        <v>2021</v>
      </c>
      <c r="AH857" s="25">
        <v>2021</v>
      </c>
      <c r="BW857" s="49"/>
      <c r="CA857" s="12" t="e">
        <f t="shared" si="63"/>
        <v>#N/A</v>
      </c>
      <c r="CB857" s="12">
        <f t="shared" si="60"/>
        <v>6987.5300000000007</v>
      </c>
    </row>
    <row r="858" spans="1:80" ht="61.5" x14ac:dyDescent="0.85">
      <c r="A858" s="12">
        <v>1</v>
      </c>
      <c r="B858" s="45">
        <f>SUBTOTAL(103,$A$558:A858)</f>
        <v>287</v>
      </c>
      <c r="C858" s="15" t="s">
        <v>1170</v>
      </c>
      <c r="D858" s="21">
        <v>1880228.76</v>
      </c>
      <c r="E858" s="28">
        <v>0</v>
      </c>
      <c r="F858" s="28">
        <v>0</v>
      </c>
      <c r="G858" s="21">
        <v>0</v>
      </c>
      <c r="H858" s="28">
        <v>0</v>
      </c>
      <c r="I858" s="28">
        <v>0</v>
      </c>
      <c r="J858" s="28">
        <v>0</v>
      </c>
      <c r="K858" s="52">
        <v>0</v>
      </c>
      <c r="L858" s="21">
        <v>0</v>
      </c>
      <c r="M858" s="21">
        <v>0</v>
      </c>
      <c r="N858" s="21">
        <v>0</v>
      </c>
      <c r="O858" s="28">
        <v>0</v>
      </c>
      <c r="P858" s="28">
        <v>0</v>
      </c>
      <c r="Q858" s="21">
        <v>0</v>
      </c>
      <c r="R858" s="21">
        <v>0</v>
      </c>
      <c r="S858" s="29">
        <v>84.3</v>
      </c>
      <c r="T858" s="29">
        <v>1861520.48</v>
      </c>
      <c r="U858" s="21">
        <v>0</v>
      </c>
      <c r="V858" s="21">
        <v>0</v>
      </c>
      <c r="W858" s="21">
        <v>0</v>
      </c>
      <c r="X858" s="21">
        <v>0</v>
      </c>
      <c r="Y858" s="21">
        <v>0</v>
      </c>
      <c r="Z858" s="21">
        <v>0</v>
      </c>
      <c r="AA858" s="21">
        <v>0</v>
      </c>
      <c r="AB858" s="21">
        <v>0</v>
      </c>
      <c r="AC858" s="29">
        <v>18708.28</v>
      </c>
      <c r="AD858" s="21">
        <v>0</v>
      </c>
      <c r="AE858" s="21">
        <v>0</v>
      </c>
      <c r="AF858" s="24" t="s">
        <v>262</v>
      </c>
      <c r="AG858" s="24">
        <v>2021</v>
      </c>
      <c r="AH858" s="25">
        <v>2021</v>
      </c>
      <c r="BW858" s="49"/>
      <c r="CA858" s="12" t="e">
        <f t="shared" si="63"/>
        <v>#N/A</v>
      </c>
      <c r="CB858" s="12">
        <f t="shared" si="60"/>
        <v>18708.28</v>
      </c>
    </row>
    <row r="859" spans="1:80" ht="61.5" x14ac:dyDescent="0.85">
      <c r="B859" s="15" t="s">
        <v>1235</v>
      </c>
      <c r="C859" s="15"/>
      <c r="D859" s="258">
        <v>189626.95</v>
      </c>
      <c r="E859" s="21">
        <v>0</v>
      </c>
      <c r="F859" s="21">
        <v>0</v>
      </c>
      <c r="G859" s="21">
        <v>0</v>
      </c>
      <c r="H859" s="21">
        <v>0</v>
      </c>
      <c r="I859" s="21">
        <v>0</v>
      </c>
      <c r="J859" s="21">
        <v>0</v>
      </c>
      <c r="K859" s="23">
        <v>0</v>
      </c>
      <c r="L859" s="21">
        <v>0</v>
      </c>
      <c r="M859" s="21">
        <v>0</v>
      </c>
      <c r="N859" s="21">
        <v>0</v>
      </c>
      <c r="O859" s="21">
        <v>0</v>
      </c>
      <c r="P859" s="21">
        <v>0</v>
      </c>
      <c r="Q859" s="21">
        <v>0</v>
      </c>
      <c r="R859" s="21">
        <v>0</v>
      </c>
      <c r="S859" s="21">
        <v>0</v>
      </c>
      <c r="T859" s="21">
        <v>0</v>
      </c>
      <c r="U859" s="21">
        <v>0</v>
      </c>
      <c r="V859" s="21">
        <v>0</v>
      </c>
      <c r="W859" s="21">
        <v>0</v>
      </c>
      <c r="X859" s="21">
        <v>0</v>
      </c>
      <c r="Y859" s="21">
        <v>0</v>
      </c>
      <c r="Z859" s="21">
        <v>0</v>
      </c>
      <c r="AA859" s="21">
        <v>0</v>
      </c>
      <c r="AB859" s="21">
        <v>0</v>
      </c>
      <c r="AC859" s="21">
        <v>0</v>
      </c>
      <c r="AD859" s="21">
        <v>189626.95</v>
      </c>
      <c r="AE859" s="21">
        <v>0</v>
      </c>
      <c r="AF859" s="50" t="s">
        <v>718</v>
      </c>
      <c r="AG859" s="50" t="s">
        <v>718</v>
      </c>
      <c r="AH859" s="64" t="s">
        <v>718</v>
      </c>
      <c r="AT859" s="12" t="e">
        <f>VLOOKUP(C859,AW:AX,2,FALSE)</f>
        <v>#N/A</v>
      </c>
      <c r="BV859" s="69" t="b">
        <f>D859=(E859+F859+G859+H859+I859+L859+N859+P859+R859+T859+U859+V859+AA859+AB859+AC859+AD859+AE859)</f>
        <v>1</v>
      </c>
      <c r="BW859" s="49">
        <v>3284631.43</v>
      </c>
      <c r="CA859" s="12" t="e">
        <f t="shared" si="63"/>
        <v>#N/A</v>
      </c>
      <c r="CB859" s="12" t="e">
        <f t="shared" si="60"/>
        <v>#N/A</v>
      </c>
    </row>
    <row r="860" spans="1:80" ht="61.5" x14ac:dyDescent="0.85">
      <c r="A860" s="12">
        <v>1</v>
      </c>
      <c r="B860" s="45">
        <f>SUBTOTAL(103,$A$558:A860)</f>
        <v>288</v>
      </c>
      <c r="C860" s="15" t="s">
        <v>1236</v>
      </c>
      <c r="D860" s="21">
        <v>105800.95</v>
      </c>
      <c r="E860" s="21">
        <v>0</v>
      </c>
      <c r="F860" s="21">
        <v>0</v>
      </c>
      <c r="G860" s="21">
        <v>0</v>
      </c>
      <c r="H860" s="21">
        <v>0</v>
      </c>
      <c r="I860" s="21">
        <v>0</v>
      </c>
      <c r="J860" s="21">
        <v>0</v>
      </c>
      <c r="K860" s="23">
        <v>0</v>
      </c>
      <c r="L860" s="21">
        <v>0</v>
      </c>
      <c r="M860" s="21">
        <v>0</v>
      </c>
      <c r="N860" s="21">
        <v>0</v>
      </c>
      <c r="O860" s="21">
        <v>0</v>
      </c>
      <c r="P860" s="21">
        <v>0</v>
      </c>
      <c r="Q860" s="21">
        <v>0</v>
      </c>
      <c r="R860" s="21">
        <v>0</v>
      </c>
      <c r="S860" s="21">
        <v>0</v>
      </c>
      <c r="T860" s="21">
        <v>0</v>
      </c>
      <c r="U860" s="21">
        <v>0</v>
      </c>
      <c r="V860" s="21">
        <v>0</v>
      </c>
      <c r="W860" s="21">
        <v>0</v>
      </c>
      <c r="X860" s="21">
        <v>0</v>
      </c>
      <c r="Y860" s="21">
        <v>0</v>
      </c>
      <c r="Z860" s="21">
        <v>0</v>
      </c>
      <c r="AA860" s="21">
        <v>0</v>
      </c>
      <c r="AB860" s="21">
        <v>0</v>
      </c>
      <c r="AC860" s="21">
        <v>0</v>
      </c>
      <c r="AD860" s="21">
        <v>105800.95</v>
      </c>
      <c r="AE860" s="21">
        <v>0</v>
      </c>
      <c r="AF860" s="24">
        <v>2021</v>
      </c>
      <c r="AG860" s="24" t="s">
        <v>262</v>
      </c>
      <c r="AH860" s="24" t="s">
        <v>262</v>
      </c>
      <c r="BW860" s="49"/>
      <c r="CA860" s="12" t="e">
        <f t="shared" si="63"/>
        <v>#N/A</v>
      </c>
      <c r="CB860" s="12" t="e">
        <f t="shared" si="60"/>
        <v>#N/A</v>
      </c>
    </row>
    <row r="861" spans="1:80" ht="61.5" x14ac:dyDescent="0.85">
      <c r="A861" s="12">
        <v>1</v>
      </c>
      <c r="B861" s="45">
        <f>SUBTOTAL(103,$A$558:A861)</f>
        <v>289</v>
      </c>
      <c r="C861" s="72" t="s">
        <v>239</v>
      </c>
      <c r="D861" s="21">
        <v>83826</v>
      </c>
      <c r="E861" s="21">
        <v>0</v>
      </c>
      <c r="F861" s="21">
        <v>0</v>
      </c>
      <c r="G861" s="21">
        <v>0</v>
      </c>
      <c r="H861" s="21">
        <v>0</v>
      </c>
      <c r="I861" s="21">
        <v>0</v>
      </c>
      <c r="J861" s="21">
        <v>0</v>
      </c>
      <c r="K861" s="52">
        <v>0</v>
      </c>
      <c r="L861" s="21">
        <v>0</v>
      </c>
      <c r="M861" s="21">
        <v>0</v>
      </c>
      <c r="N861" s="21">
        <v>0</v>
      </c>
      <c r="O861" s="21">
        <v>0</v>
      </c>
      <c r="P861" s="21">
        <v>0</v>
      </c>
      <c r="Q861" s="21">
        <v>0</v>
      </c>
      <c r="R861" s="21">
        <v>0</v>
      </c>
      <c r="S861" s="21">
        <v>0</v>
      </c>
      <c r="T861" s="21">
        <v>0</v>
      </c>
      <c r="U861" s="21">
        <v>0</v>
      </c>
      <c r="V861" s="21">
        <v>0</v>
      </c>
      <c r="W861" s="21">
        <v>0</v>
      </c>
      <c r="X861" s="21">
        <v>0</v>
      </c>
      <c r="Y861" s="21">
        <v>0</v>
      </c>
      <c r="Z861" s="21">
        <v>0</v>
      </c>
      <c r="AA861" s="21">
        <v>0</v>
      </c>
      <c r="AB861" s="21">
        <v>0</v>
      </c>
      <c r="AC861" s="21">
        <v>0</v>
      </c>
      <c r="AD861" s="21">
        <v>83826</v>
      </c>
      <c r="AE861" s="21">
        <v>0</v>
      </c>
      <c r="AF861" s="24">
        <v>2021</v>
      </c>
      <c r="AG861" s="24" t="s">
        <v>262</v>
      </c>
      <c r="AH861" s="24" t="s">
        <v>262</v>
      </c>
      <c r="AT861" s="12" t="e">
        <f>VLOOKUP(C861,AW:AX,2,FALSE)</f>
        <v>#N/A</v>
      </c>
      <c r="BW861" s="49"/>
      <c r="CB861" s="12" t="e">
        <f t="shared" si="60"/>
        <v>#N/A</v>
      </c>
    </row>
    <row r="862" spans="1:80" ht="61.5" x14ac:dyDescent="0.85">
      <c r="B862" s="15" t="s">
        <v>792</v>
      </c>
      <c r="C862" s="15"/>
      <c r="D862" s="258">
        <v>379110.22000000003</v>
      </c>
      <c r="E862" s="21">
        <v>0</v>
      </c>
      <c r="F862" s="21">
        <v>0</v>
      </c>
      <c r="G862" s="21">
        <v>0</v>
      </c>
      <c r="H862" s="21">
        <v>0</v>
      </c>
      <c r="I862" s="21">
        <v>0</v>
      </c>
      <c r="J862" s="21">
        <v>0</v>
      </c>
      <c r="K862" s="23">
        <v>0</v>
      </c>
      <c r="L862" s="21">
        <v>0</v>
      </c>
      <c r="M862" s="21">
        <v>0</v>
      </c>
      <c r="N862" s="21">
        <v>0</v>
      </c>
      <c r="O862" s="21">
        <v>0</v>
      </c>
      <c r="P862" s="21">
        <v>0</v>
      </c>
      <c r="Q862" s="21">
        <v>0</v>
      </c>
      <c r="R862" s="21">
        <v>0</v>
      </c>
      <c r="S862" s="21">
        <v>41.6</v>
      </c>
      <c r="T862" s="21">
        <v>373535.21</v>
      </c>
      <c r="U862" s="21">
        <v>0</v>
      </c>
      <c r="V862" s="21">
        <v>0</v>
      </c>
      <c r="W862" s="21">
        <v>0</v>
      </c>
      <c r="X862" s="21">
        <v>0</v>
      </c>
      <c r="Y862" s="21">
        <v>0</v>
      </c>
      <c r="Z862" s="21">
        <v>0</v>
      </c>
      <c r="AA862" s="21">
        <v>0</v>
      </c>
      <c r="AB862" s="21">
        <v>0</v>
      </c>
      <c r="AC862" s="21">
        <v>5575.01</v>
      </c>
      <c r="AD862" s="21">
        <v>0</v>
      </c>
      <c r="AE862" s="21">
        <v>0</v>
      </c>
      <c r="AF862" s="50" t="s">
        <v>718</v>
      </c>
      <c r="AG862" s="50" t="s">
        <v>718</v>
      </c>
      <c r="AH862" s="64" t="s">
        <v>718</v>
      </c>
      <c r="AT862" s="12" t="e">
        <f>VLOOKUP(C862,AW:AX,2,FALSE)</f>
        <v>#N/A</v>
      </c>
      <c r="BV862" s="69" t="b">
        <f>D862=(E862+F862+G862+H862+I862+L862+N862+P862+R862+T862+U862+V862+AA862+AB862+AC862+AD862+AE862)</f>
        <v>1</v>
      </c>
      <c r="BW862" s="49">
        <v>3284631.43</v>
      </c>
      <c r="CA862" s="12" t="e">
        <f t="shared" ref="CA862:CA893" si="64">VLOOKUP(C862,CB:CC,2,FALSE)</f>
        <v>#N/A</v>
      </c>
      <c r="CB862" s="12" t="e">
        <f t="shared" si="60"/>
        <v>#N/A</v>
      </c>
    </row>
    <row r="863" spans="1:80" ht="61.5" x14ac:dyDescent="0.85">
      <c r="A863" s="12">
        <v>1</v>
      </c>
      <c r="B863" s="45">
        <f>SUBTOTAL(103,$A$558:A863)</f>
        <v>290</v>
      </c>
      <c r="C863" s="15" t="s">
        <v>1174</v>
      </c>
      <c r="D863" s="21">
        <v>379110.22000000003</v>
      </c>
      <c r="E863" s="21">
        <v>0</v>
      </c>
      <c r="F863" s="21">
        <v>0</v>
      </c>
      <c r="G863" s="21">
        <v>0</v>
      </c>
      <c r="H863" s="21">
        <v>0</v>
      </c>
      <c r="I863" s="21">
        <v>0</v>
      </c>
      <c r="J863" s="21">
        <v>0</v>
      </c>
      <c r="K863" s="52">
        <v>0</v>
      </c>
      <c r="L863" s="21">
        <v>0</v>
      </c>
      <c r="M863" s="21">
        <v>0</v>
      </c>
      <c r="N863" s="21">
        <v>0</v>
      </c>
      <c r="O863" s="21">
        <v>0</v>
      </c>
      <c r="P863" s="21">
        <v>0</v>
      </c>
      <c r="Q863" s="21">
        <v>0</v>
      </c>
      <c r="R863" s="21">
        <v>0</v>
      </c>
      <c r="S863" s="21">
        <v>41.6</v>
      </c>
      <c r="T863" s="29">
        <v>373535.21</v>
      </c>
      <c r="U863" s="21">
        <v>0</v>
      </c>
      <c r="V863" s="21">
        <v>0</v>
      </c>
      <c r="W863" s="21">
        <v>0</v>
      </c>
      <c r="X863" s="21">
        <v>0</v>
      </c>
      <c r="Y863" s="21">
        <v>0</v>
      </c>
      <c r="Z863" s="21">
        <v>0</v>
      </c>
      <c r="AA863" s="21">
        <v>0</v>
      </c>
      <c r="AB863" s="21">
        <v>0</v>
      </c>
      <c r="AC863" s="29">
        <v>5575.01</v>
      </c>
      <c r="AD863" s="21">
        <v>0</v>
      </c>
      <c r="AE863" s="21">
        <v>0</v>
      </c>
      <c r="AF863" s="24" t="s">
        <v>262</v>
      </c>
      <c r="AG863" s="24">
        <v>2021</v>
      </c>
      <c r="AH863" s="25">
        <v>2021</v>
      </c>
      <c r="BW863" s="49"/>
      <c r="CA863" s="12" t="e">
        <f t="shared" si="64"/>
        <v>#N/A</v>
      </c>
      <c r="CB863" s="12">
        <f t="shared" si="60"/>
        <v>5575.01</v>
      </c>
    </row>
    <row r="864" spans="1:80" ht="61.5" x14ac:dyDescent="0.85">
      <c r="B864" s="15" t="s">
        <v>834</v>
      </c>
      <c r="C864" s="15"/>
      <c r="D864" s="258">
        <v>62038.82</v>
      </c>
      <c r="E864" s="21">
        <v>0</v>
      </c>
      <c r="F864" s="21">
        <v>0</v>
      </c>
      <c r="G864" s="21">
        <v>0</v>
      </c>
      <c r="H864" s="21">
        <v>0</v>
      </c>
      <c r="I864" s="21">
        <v>0</v>
      </c>
      <c r="J864" s="21">
        <v>0</v>
      </c>
      <c r="K864" s="23">
        <v>0</v>
      </c>
      <c r="L864" s="21">
        <v>0</v>
      </c>
      <c r="M864" s="21">
        <v>0</v>
      </c>
      <c r="N864" s="21">
        <v>0</v>
      </c>
      <c r="O864" s="21">
        <v>0</v>
      </c>
      <c r="P864" s="21">
        <v>0</v>
      </c>
      <c r="Q864" s="21">
        <v>0</v>
      </c>
      <c r="R864" s="21">
        <v>0</v>
      </c>
      <c r="S864" s="21">
        <v>0</v>
      </c>
      <c r="T864" s="21">
        <v>0</v>
      </c>
      <c r="U864" s="21">
        <v>0</v>
      </c>
      <c r="V864" s="21">
        <v>0</v>
      </c>
      <c r="W864" s="21">
        <v>0</v>
      </c>
      <c r="X864" s="21">
        <v>0</v>
      </c>
      <c r="Y864" s="21">
        <v>0</v>
      </c>
      <c r="Z864" s="21">
        <v>0</v>
      </c>
      <c r="AA864" s="21">
        <v>0</v>
      </c>
      <c r="AB864" s="21">
        <v>0</v>
      </c>
      <c r="AC864" s="21">
        <v>0</v>
      </c>
      <c r="AD864" s="21">
        <v>62038.82</v>
      </c>
      <c r="AE864" s="21">
        <v>0</v>
      </c>
      <c r="AF864" s="50" t="s">
        <v>718</v>
      </c>
      <c r="AG864" s="50" t="s">
        <v>718</v>
      </c>
      <c r="AH864" s="64" t="s">
        <v>718</v>
      </c>
      <c r="AT864" s="12" t="e">
        <f t="shared" ref="AT864:AT875" si="65">VLOOKUP(C864,AW:AX,2,FALSE)</f>
        <v>#N/A</v>
      </c>
      <c r="BV864" s="69" t="b">
        <f>D864=(E864+F864+G864+H864+I864+L864+N864+P864+R864+T864+U864+V864+AA864+AB864+AC864+AD864+AE864)</f>
        <v>1</v>
      </c>
      <c r="BW864" s="49">
        <v>2255220</v>
      </c>
      <c r="CA864" s="12" t="e">
        <f t="shared" si="64"/>
        <v>#N/A</v>
      </c>
      <c r="CB864" s="12" t="e">
        <f t="shared" si="60"/>
        <v>#N/A</v>
      </c>
    </row>
    <row r="865" spans="1:80" ht="61.5" x14ac:dyDescent="0.85">
      <c r="A865" s="12">
        <v>1</v>
      </c>
      <c r="B865" s="45">
        <f>SUBTOTAL(103,$A$558:A865)</f>
        <v>291</v>
      </c>
      <c r="C865" s="15" t="s">
        <v>236</v>
      </c>
      <c r="D865" s="21">
        <v>62038.82</v>
      </c>
      <c r="E865" s="21">
        <v>0</v>
      </c>
      <c r="F865" s="21">
        <v>0</v>
      </c>
      <c r="G865" s="21">
        <v>0</v>
      </c>
      <c r="H865" s="21">
        <v>0</v>
      </c>
      <c r="I865" s="21">
        <v>0</v>
      </c>
      <c r="J865" s="21">
        <v>0</v>
      </c>
      <c r="K865" s="23">
        <v>0</v>
      </c>
      <c r="L865" s="21">
        <v>0</v>
      </c>
      <c r="M865" s="21">
        <v>0</v>
      </c>
      <c r="N865" s="21">
        <v>0</v>
      </c>
      <c r="O865" s="21">
        <v>0</v>
      </c>
      <c r="P865" s="21">
        <v>0</v>
      </c>
      <c r="Q865" s="21">
        <v>0</v>
      </c>
      <c r="R865" s="21">
        <v>0</v>
      </c>
      <c r="S865" s="21">
        <v>0</v>
      </c>
      <c r="T865" s="21">
        <v>0</v>
      </c>
      <c r="U865" s="21">
        <v>0</v>
      </c>
      <c r="V865" s="21">
        <v>0</v>
      </c>
      <c r="W865" s="21">
        <v>0</v>
      </c>
      <c r="X865" s="21">
        <v>0</v>
      </c>
      <c r="Y865" s="21">
        <v>0</v>
      </c>
      <c r="Z865" s="21">
        <v>0</v>
      </c>
      <c r="AA865" s="21">
        <v>0</v>
      </c>
      <c r="AB865" s="21">
        <v>0</v>
      </c>
      <c r="AC865" s="21">
        <v>0</v>
      </c>
      <c r="AD865" s="21">
        <v>62038.82</v>
      </c>
      <c r="AE865" s="21">
        <v>0</v>
      </c>
      <c r="AF865" s="24">
        <v>2021</v>
      </c>
      <c r="AG865" s="24" t="s">
        <v>262</v>
      </c>
      <c r="AH865" s="24" t="s">
        <v>262</v>
      </c>
      <c r="AT865" s="12" t="e">
        <f t="shared" si="65"/>
        <v>#N/A</v>
      </c>
      <c r="BW865" s="49"/>
      <c r="CA865" s="12" t="e">
        <f t="shared" si="64"/>
        <v>#N/A</v>
      </c>
      <c r="CB865" s="12" t="e">
        <f t="shared" si="60"/>
        <v>#N/A</v>
      </c>
    </row>
    <row r="866" spans="1:80" ht="61.5" x14ac:dyDescent="0.85">
      <c r="B866" s="15" t="s">
        <v>835</v>
      </c>
      <c r="C866" s="262"/>
      <c r="D866" s="258">
        <v>2713692.58</v>
      </c>
      <c r="E866" s="21">
        <v>0</v>
      </c>
      <c r="F866" s="21">
        <v>0</v>
      </c>
      <c r="G866" s="21">
        <v>0</v>
      </c>
      <c r="H866" s="21">
        <v>0</v>
      </c>
      <c r="I866" s="21">
        <v>0</v>
      </c>
      <c r="J866" s="21">
        <v>0</v>
      </c>
      <c r="K866" s="23">
        <v>0</v>
      </c>
      <c r="L866" s="21">
        <v>0</v>
      </c>
      <c r="M866" s="21">
        <v>615.95000000000005</v>
      </c>
      <c r="N866" s="21">
        <v>2613332</v>
      </c>
      <c r="O866" s="21">
        <v>0</v>
      </c>
      <c r="P866" s="21">
        <v>0</v>
      </c>
      <c r="Q866" s="21">
        <v>0</v>
      </c>
      <c r="R866" s="21">
        <v>0</v>
      </c>
      <c r="S866" s="21">
        <v>0</v>
      </c>
      <c r="T866" s="21">
        <v>0</v>
      </c>
      <c r="U866" s="21">
        <v>0</v>
      </c>
      <c r="V866" s="21">
        <v>0</v>
      </c>
      <c r="W866" s="21">
        <v>0</v>
      </c>
      <c r="X866" s="21">
        <v>0</v>
      </c>
      <c r="Y866" s="21">
        <v>0</v>
      </c>
      <c r="Z866" s="21">
        <v>0</v>
      </c>
      <c r="AA866" s="21">
        <v>0</v>
      </c>
      <c r="AB866" s="21">
        <v>0</v>
      </c>
      <c r="AC866" s="21">
        <v>27047.99</v>
      </c>
      <c r="AD866" s="21">
        <v>73312.59</v>
      </c>
      <c r="AE866" s="21">
        <v>0</v>
      </c>
      <c r="AF866" s="50" t="s">
        <v>718</v>
      </c>
      <c r="AG866" s="50" t="s">
        <v>718</v>
      </c>
      <c r="AH866" s="64" t="s">
        <v>718</v>
      </c>
      <c r="AT866" s="12" t="e">
        <f t="shared" si="65"/>
        <v>#N/A</v>
      </c>
      <c r="BV866" s="69" t="b">
        <f>D866=(E866+F866+G866+H866+I866+L866+N866+P866+R866+T866+U866+V866+AA866+AB866+AC866+AD866+AE866)</f>
        <v>1</v>
      </c>
      <c r="BW866" s="49">
        <v>2610900</v>
      </c>
      <c r="CA866" s="12" t="e">
        <f t="shared" si="64"/>
        <v>#N/A</v>
      </c>
      <c r="CB866" s="12" t="e">
        <f t="shared" si="60"/>
        <v>#N/A</v>
      </c>
    </row>
    <row r="867" spans="1:80" ht="61.5" x14ac:dyDescent="0.85">
      <c r="A867" s="12">
        <v>1</v>
      </c>
      <c r="B867" s="45">
        <f>SUBTOTAL(103,$A$558:A867)</f>
        <v>292</v>
      </c>
      <c r="C867" s="16" t="s">
        <v>2</v>
      </c>
      <c r="D867" s="21">
        <v>2713692.58</v>
      </c>
      <c r="E867" s="21">
        <v>0</v>
      </c>
      <c r="F867" s="21">
        <v>0</v>
      </c>
      <c r="G867" s="21">
        <v>0</v>
      </c>
      <c r="H867" s="21">
        <v>0</v>
      </c>
      <c r="I867" s="21">
        <v>0</v>
      </c>
      <c r="J867" s="21">
        <v>0</v>
      </c>
      <c r="K867" s="23">
        <v>0</v>
      </c>
      <c r="L867" s="21">
        <v>0</v>
      </c>
      <c r="M867" s="21">
        <v>615.95000000000005</v>
      </c>
      <c r="N867" s="21">
        <v>2613332</v>
      </c>
      <c r="O867" s="21">
        <v>0</v>
      </c>
      <c r="P867" s="21">
        <v>0</v>
      </c>
      <c r="Q867" s="21">
        <v>0</v>
      </c>
      <c r="R867" s="21">
        <v>0</v>
      </c>
      <c r="S867" s="21">
        <v>0</v>
      </c>
      <c r="T867" s="21">
        <v>0</v>
      </c>
      <c r="U867" s="21">
        <v>0</v>
      </c>
      <c r="V867" s="21">
        <v>0</v>
      </c>
      <c r="W867" s="21">
        <v>0</v>
      </c>
      <c r="X867" s="21">
        <v>0</v>
      </c>
      <c r="Y867" s="21">
        <v>0</v>
      </c>
      <c r="Z867" s="21">
        <v>0</v>
      </c>
      <c r="AA867" s="21">
        <v>0</v>
      </c>
      <c r="AB867" s="21">
        <v>0</v>
      </c>
      <c r="AC867" s="29">
        <v>27047.99</v>
      </c>
      <c r="AD867" s="21">
        <v>73312.59</v>
      </c>
      <c r="AE867" s="21">
        <v>0</v>
      </c>
      <c r="AF867" s="24">
        <v>2021</v>
      </c>
      <c r="AG867" s="24">
        <v>2021</v>
      </c>
      <c r="AH867" s="25">
        <v>2021</v>
      </c>
      <c r="AT867" s="12" t="e">
        <f t="shared" si="65"/>
        <v>#N/A</v>
      </c>
      <c r="BW867" s="49"/>
      <c r="CA867" s="12" t="e">
        <f t="shared" si="64"/>
        <v>#N/A</v>
      </c>
      <c r="CB867" s="12">
        <f t="shared" si="60"/>
        <v>27047.99</v>
      </c>
    </row>
    <row r="868" spans="1:80" ht="61.5" x14ac:dyDescent="0.85">
      <c r="B868" s="15" t="s">
        <v>836</v>
      </c>
      <c r="C868" s="16"/>
      <c r="D868" s="258">
        <v>2079679.89</v>
      </c>
      <c r="E868" s="21">
        <v>0</v>
      </c>
      <c r="F868" s="21">
        <v>0</v>
      </c>
      <c r="G868" s="21">
        <v>0</v>
      </c>
      <c r="H868" s="21">
        <v>0</v>
      </c>
      <c r="I868" s="21">
        <v>0</v>
      </c>
      <c r="J868" s="21">
        <v>0</v>
      </c>
      <c r="K868" s="23">
        <v>0</v>
      </c>
      <c r="L868" s="21">
        <v>0</v>
      </c>
      <c r="M868" s="21">
        <v>472.92</v>
      </c>
      <c r="N868" s="21">
        <v>1999481</v>
      </c>
      <c r="O868" s="21">
        <v>0</v>
      </c>
      <c r="P868" s="21">
        <v>0</v>
      </c>
      <c r="Q868" s="21">
        <v>0</v>
      </c>
      <c r="R868" s="21">
        <v>0</v>
      </c>
      <c r="S868" s="21">
        <v>0</v>
      </c>
      <c r="T868" s="21">
        <v>0</v>
      </c>
      <c r="U868" s="21">
        <v>0</v>
      </c>
      <c r="V868" s="21">
        <v>0</v>
      </c>
      <c r="W868" s="21">
        <v>0</v>
      </c>
      <c r="X868" s="21">
        <v>0</v>
      </c>
      <c r="Y868" s="21">
        <v>0</v>
      </c>
      <c r="Z868" s="21">
        <v>0</v>
      </c>
      <c r="AA868" s="21">
        <v>0</v>
      </c>
      <c r="AB868" s="21">
        <v>0</v>
      </c>
      <c r="AC868" s="21">
        <v>20694.63</v>
      </c>
      <c r="AD868" s="21">
        <v>59504.26</v>
      </c>
      <c r="AE868" s="21">
        <v>0</v>
      </c>
      <c r="AF868" s="50" t="s">
        <v>718</v>
      </c>
      <c r="AG868" s="50" t="s">
        <v>718</v>
      </c>
      <c r="AH868" s="64" t="s">
        <v>718</v>
      </c>
      <c r="AT868" s="12" t="e">
        <f t="shared" si="65"/>
        <v>#N/A</v>
      </c>
      <c r="BV868" s="69" t="b">
        <f>D868=(E868+F868+G868+H868+I868+L868+N868+P868+R868+T868+U868+V868+AA868+AB868+AC868+AD868+AE868)</f>
        <v>1</v>
      </c>
      <c r="BW868" s="49">
        <v>3133080</v>
      </c>
      <c r="BY868" s="49">
        <f>BW868-D868</f>
        <v>1053400.1100000001</v>
      </c>
      <c r="CA868" s="12" t="e">
        <f t="shared" si="64"/>
        <v>#N/A</v>
      </c>
      <c r="CB868" s="12" t="e">
        <f t="shared" si="60"/>
        <v>#N/A</v>
      </c>
    </row>
    <row r="869" spans="1:80" ht="61.5" x14ac:dyDescent="0.85">
      <c r="A869" s="12">
        <v>1</v>
      </c>
      <c r="B869" s="45">
        <f>SUBTOTAL(103,$A$558:A869)</f>
        <v>293</v>
      </c>
      <c r="C869" s="16" t="s">
        <v>1</v>
      </c>
      <c r="D869" s="21">
        <v>2079679.89</v>
      </c>
      <c r="E869" s="21">
        <v>0</v>
      </c>
      <c r="F869" s="21">
        <v>0</v>
      </c>
      <c r="G869" s="21">
        <v>0</v>
      </c>
      <c r="H869" s="21">
        <v>0</v>
      </c>
      <c r="I869" s="21">
        <v>0</v>
      </c>
      <c r="J869" s="21">
        <v>0</v>
      </c>
      <c r="K869" s="23">
        <v>0</v>
      </c>
      <c r="L869" s="21">
        <v>0</v>
      </c>
      <c r="M869" s="21">
        <v>472.92</v>
      </c>
      <c r="N869" s="21">
        <v>1999481</v>
      </c>
      <c r="O869" s="21">
        <v>0</v>
      </c>
      <c r="P869" s="21">
        <v>0</v>
      </c>
      <c r="Q869" s="21">
        <v>0</v>
      </c>
      <c r="R869" s="21">
        <v>0</v>
      </c>
      <c r="S869" s="21">
        <v>0</v>
      </c>
      <c r="T869" s="21">
        <v>0</v>
      </c>
      <c r="U869" s="21">
        <v>0</v>
      </c>
      <c r="V869" s="21">
        <v>0</v>
      </c>
      <c r="W869" s="21">
        <v>0</v>
      </c>
      <c r="X869" s="21">
        <v>0</v>
      </c>
      <c r="Y869" s="21">
        <v>0</v>
      </c>
      <c r="Z869" s="21">
        <v>0</v>
      </c>
      <c r="AA869" s="21">
        <v>0</v>
      </c>
      <c r="AB869" s="21">
        <v>0</v>
      </c>
      <c r="AC869" s="29">
        <v>20694.63</v>
      </c>
      <c r="AD869" s="21">
        <v>59504.26</v>
      </c>
      <c r="AE869" s="21">
        <v>0</v>
      </c>
      <c r="AF869" s="24">
        <v>2021</v>
      </c>
      <c r="AG869" s="24">
        <v>2021</v>
      </c>
      <c r="AH869" s="25">
        <v>2021</v>
      </c>
      <c r="AT869" s="12" t="e">
        <f t="shared" si="65"/>
        <v>#N/A</v>
      </c>
      <c r="BW869" s="49"/>
      <c r="CA869" s="12" t="e">
        <f t="shared" si="64"/>
        <v>#N/A</v>
      </c>
      <c r="CB869" s="12">
        <f t="shared" si="60"/>
        <v>20694.63</v>
      </c>
    </row>
    <row r="870" spans="1:80" ht="61.5" x14ac:dyDescent="0.85">
      <c r="B870" s="15" t="s">
        <v>795</v>
      </c>
      <c r="C870" s="257"/>
      <c r="D870" s="258">
        <v>105976.66</v>
      </c>
      <c r="E870" s="21">
        <v>0</v>
      </c>
      <c r="F870" s="21">
        <v>0</v>
      </c>
      <c r="G870" s="21">
        <v>0</v>
      </c>
      <c r="H870" s="21">
        <v>0</v>
      </c>
      <c r="I870" s="21">
        <v>0</v>
      </c>
      <c r="J870" s="21">
        <v>0</v>
      </c>
      <c r="K870" s="23">
        <v>0</v>
      </c>
      <c r="L870" s="21">
        <v>0</v>
      </c>
      <c r="M870" s="21">
        <v>0</v>
      </c>
      <c r="N870" s="21">
        <v>0</v>
      </c>
      <c r="O870" s="21">
        <v>0</v>
      </c>
      <c r="P870" s="21">
        <v>0</v>
      </c>
      <c r="Q870" s="21">
        <v>0</v>
      </c>
      <c r="R870" s="21">
        <v>0</v>
      </c>
      <c r="S870" s="21">
        <v>0</v>
      </c>
      <c r="T870" s="21">
        <v>0</v>
      </c>
      <c r="U870" s="21">
        <v>0</v>
      </c>
      <c r="V870" s="21">
        <v>0</v>
      </c>
      <c r="W870" s="21">
        <v>0</v>
      </c>
      <c r="X870" s="21">
        <v>0</v>
      </c>
      <c r="Y870" s="21">
        <v>0</v>
      </c>
      <c r="Z870" s="21">
        <v>0</v>
      </c>
      <c r="AA870" s="21">
        <v>0</v>
      </c>
      <c r="AB870" s="21">
        <v>0</v>
      </c>
      <c r="AC870" s="21">
        <v>0</v>
      </c>
      <c r="AD870" s="21">
        <v>105976.66</v>
      </c>
      <c r="AE870" s="21">
        <v>0</v>
      </c>
      <c r="AF870" s="50" t="s">
        <v>718</v>
      </c>
      <c r="AG870" s="50" t="s">
        <v>718</v>
      </c>
      <c r="AH870" s="64" t="s">
        <v>718</v>
      </c>
      <c r="AT870" s="12" t="e">
        <f t="shared" si="65"/>
        <v>#N/A</v>
      </c>
      <c r="BV870" s="69" t="b">
        <f>D870=(E870+F870+G870+H870+I870+L870+N870+P870+R870+T870+U870+V870+AA870+AB870+AC870+AD870+AE870)</f>
        <v>1</v>
      </c>
      <c r="BW870" s="49">
        <v>7250046.1200000001</v>
      </c>
      <c r="BY870" s="49">
        <f>BW870-D870</f>
        <v>7144069.46</v>
      </c>
      <c r="CA870" s="12" t="e">
        <f t="shared" si="64"/>
        <v>#N/A</v>
      </c>
      <c r="CB870" s="12" t="e">
        <f t="shared" si="60"/>
        <v>#N/A</v>
      </c>
    </row>
    <row r="871" spans="1:80" ht="61.5" x14ac:dyDescent="0.85">
      <c r="A871" s="12">
        <v>1</v>
      </c>
      <c r="B871" s="45">
        <f>SUBTOTAL(103,$A$558:A871)</f>
        <v>294</v>
      </c>
      <c r="C871" s="15" t="s">
        <v>662</v>
      </c>
      <c r="D871" s="21">
        <v>105976.66</v>
      </c>
      <c r="E871" s="21">
        <v>0</v>
      </c>
      <c r="F871" s="21">
        <v>0</v>
      </c>
      <c r="G871" s="21">
        <v>0</v>
      </c>
      <c r="H871" s="21">
        <v>0</v>
      </c>
      <c r="I871" s="21">
        <v>0</v>
      </c>
      <c r="J871" s="21">
        <v>0</v>
      </c>
      <c r="K871" s="23">
        <v>0</v>
      </c>
      <c r="L871" s="21">
        <v>0</v>
      </c>
      <c r="M871" s="21">
        <v>0</v>
      </c>
      <c r="N871" s="20">
        <v>0</v>
      </c>
      <c r="O871" s="21">
        <v>0</v>
      </c>
      <c r="P871" s="21">
        <v>0</v>
      </c>
      <c r="Q871" s="21">
        <v>0</v>
      </c>
      <c r="R871" s="21">
        <v>0</v>
      </c>
      <c r="S871" s="21">
        <v>0</v>
      </c>
      <c r="T871" s="21">
        <v>0</v>
      </c>
      <c r="U871" s="21">
        <v>0</v>
      </c>
      <c r="V871" s="21">
        <v>0</v>
      </c>
      <c r="W871" s="21">
        <v>0</v>
      </c>
      <c r="X871" s="21">
        <v>0</v>
      </c>
      <c r="Y871" s="21">
        <v>0</v>
      </c>
      <c r="Z871" s="21">
        <v>0</v>
      </c>
      <c r="AA871" s="21">
        <v>0</v>
      </c>
      <c r="AB871" s="21">
        <v>0</v>
      </c>
      <c r="AC871" s="21">
        <v>0</v>
      </c>
      <c r="AD871" s="21">
        <v>105976.66</v>
      </c>
      <c r="AE871" s="21">
        <v>0</v>
      </c>
      <c r="AF871" s="24">
        <v>2021</v>
      </c>
      <c r="AG871" s="24" t="s">
        <v>262</v>
      </c>
      <c r="AH871" s="24" t="s">
        <v>262</v>
      </c>
      <c r="AT871" s="12" t="e">
        <f t="shared" si="65"/>
        <v>#N/A</v>
      </c>
      <c r="BW871" s="49"/>
      <c r="CA871" s="12" t="e">
        <f t="shared" si="64"/>
        <v>#N/A</v>
      </c>
      <c r="CB871" s="12" t="e">
        <f t="shared" si="60"/>
        <v>#N/A</v>
      </c>
    </row>
    <row r="872" spans="1:80" ht="61.5" x14ac:dyDescent="0.85">
      <c r="B872" s="15" t="s">
        <v>837</v>
      </c>
      <c r="C872" s="15"/>
      <c r="D872" s="258">
        <v>65297.52</v>
      </c>
      <c r="E872" s="21">
        <v>0</v>
      </c>
      <c r="F872" s="21">
        <v>0</v>
      </c>
      <c r="G872" s="21">
        <v>0</v>
      </c>
      <c r="H872" s="21">
        <v>0</v>
      </c>
      <c r="I872" s="21">
        <v>0</v>
      </c>
      <c r="J872" s="21">
        <v>0</v>
      </c>
      <c r="K872" s="23">
        <v>0</v>
      </c>
      <c r="L872" s="21">
        <v>0</v>
      </c>
      <c r="M872" s="21">
        <v>0</v>
      </c>
      <c r="N872" s="21">
        <v>0</v>
      </c>
      <c r="O872" s="21">
        <v>0</v>
      </c>
      <c r="P872" s="21">
        <v>0</v>
      </c>
      <c r="Q872" s="21">
        <v>0</v>
      </c>
      <c r="R872" s="21">
        <v>0</v>
      </c>
      <c r="S872" s="21">
        <v>0</v>
      </c>
      <c r="T872" s="21">
        <v>0</v>
      </c>
      <c r="U872" s="21">
        <v>0</v>
      </c>
      <c r="V872" s="21">
        <v>0</v>
      </c>
      <c r="W872" s="21">
        <v>0</v>
      </c>
      <c r="X872" s="21">
        <v>0</v>
      </c>
      <c r="Y872" s="21">
        <v>0</v>
      </c>
      <c r="Z872" s="21">
        <v>0</v>
      </c>
      <c r="AA872" s="21">
        <v>0</v>
      </c>
      <c r="AB872" s="21">
        <v>0</v>
      </c>
      <c r="AC872" s="21">
        <v>0</v>
      </c>
      <c r="AD872" s="21">
        <v>65297.52</v>
      </c>
      <c r="AE872" s="21">
        <v>0</v>
      </c>
      <c r="AF872" s="50" t="s">
        <v>718</v>
      </c>
      <c r="AG872" s="50" t="s">
        <v>718</v>
      </c>
      <c r="AH872" s="64" t="s">
        <v>718</v>
      </c>
      <c r="AT872" s="12" t="e">
        <f t="shared" si="65"/>
        <v>#N/A</v>
      </c>
      <c r="BV872" s="69" t="b">
        <f>D872=(E872+F872+G872+H872+I872+L872+N872+P872+R872+T872+U872+V872+AA872+AB872+AC872+AD872+AE872)</f>
        <v>1</v>
      </c>
      <c r="BW872" s="49">
        <v>2473090.71</v>
      </c>
      <c r="BY872" s="49">
        <f>BW872-D872</f>
        <v>2407793.19</v>
      </c>
      <c r="CA872" s="12" t="e">
        <f t="shared" si="64"/>
        <v>#N/A</v>
      </c>
      <c r="CB872" s="12" t="e">
        <f t="shared" si="60"/>
        <v>#N/A</v>
      </c>
    </row>
    <row r="873" spans="1:80" ht="61.5" x14ac:dyDescent="0.85">
      <c r="A873" s="12">
        <v>1</v>
      </c>
      <c r="B873" s="45">
        <f>SUBTOTAL(103,$A$558:A873)</f>
        <v>295</v>
      </c>
      <c r="C873" s="15" t="s">
        <v>668</v>
      </c>
      <c r="D873" s="21">
        <v>65297.52</v>
      </c>
      <c r="E873" s="21">
        <v>0</v>
      </c>
      <c r="F873" s="21">
        <v>0</v>
      </c>
      <c r="G873" s="21">
        <v>0</v>
      </c>
      <c r="H873" s="21">
        <v>0</v>
      </c>
      <c r="I873" s="21">
        <v>0</v>
      </c>
      <c r="J873" s="21">
        <v>0</v>
      </c>
      <c r="K873" s="23">
        <v>0</v>
      </c>
      <c r="L873" s="21">
        <v>0</v>
      </c>
      <c r="M873" s="21">
        <v>0</v>
      </c>
      <c r="N873" s="20">
        <v>0</v>
      </c>
      <c r="O873" s="21">
        <v>0</v>
      </c>
      <c r="P873" s="21">
        <v>0</v>
      </c>
      <c r="Q873" s="21">
        <v>0</v>
      </c>
      <c r="R873" s="21">
        <v>0</v>
      </c>
      <c r="S873" s="21">
        <v>0</v>
      </c>
      <c r="T873" s="21">
        <v>0</v>
      </c>
      <c r="U873" s="21">
        <v>0</v>
      </c>
      <c r="V873" s="21">
        <v>0</v>
      </c>
      <c r="W873" s="21">
        <v>0</v>
      </c>
      <c r="X873" s="21">
        <v>0</v>
      </c>
      <c r="Y873" s="21">
        <v>0</v>
      </c>
      <c r="Z873" s="21">
        <v>0</v>
      </c>
      <c r="AA873" s="21">
        <v>0</v>
      </c>
      <c r="AB873" s="21">
        <v>0</v>
      </c>
      <c r="AC873" s="21">
        <v>0</v>
      </c>
      <c r="AD873" s="29">
        <v>65297.52</v>
      </c>
      <c r="AE873" s="21">
        <v>0</v>
      </c>
      <c r="AF873" s="24">
        <v>2021</v>
      </c>
      <c r="AG873" s="24" t="s">
        <v>262</v>
      </c>
      <c r="AH873" s="24" t="s">
        <v>262</v>
      </c>
      <c r="AT873" s="12" t="e">
        <f t="shared" si="65"/>
        <v>#N/A</v>
      </c>
      <c r="BW873" s="49"/>
      <c r="CA873" s="12" t="e">
        <f t="shared" si="64"/>
        <v>#N/A</v>
      </c>
      <c r="CB873" s="12" t="e">
        <f t="shared" si="60"/>
        <v>#N/A</v>
      </c>
    </row>
    <row r="874" spans="1:80" ht="61.5" x14ac:dyDescent="0.85">
      <c r="B874" s="15" t="s">
        <v>796</v>
      </c>
      <c r="C874" s="15"/>
      <c r="D874" s="258">
        <v>3106581.3099999996</v>
      </c>
      <c r="E874" s="21">
        <v>0</v>
      </c>
      <c r="F874" s="21">
        <v>0</v>
      </c>
      <c r="G874" s="21">
        <v>0</v>
      </c>
      <c r="H874" s="21">
        <v>0</v>
      </c>
      <c r="I874" s="21">
        <v>0</v>
      </c>
      <c r="J874" s="21">
        <v>0</v>
      </c>
      <c r="K874" s="23">
        <v>0</v>
      </c>
      <c r="L874" s="21">
        <v>0</v>
      </c>
      <c r="M874" s="21">
        <v>762.8</v>
      </c>
      <c r="N874" s="21">
        <v>3000784.51</v>
      </c>
      <c r="O874" s="21">
        <v>0</v>
      </c>
      <c r="P874" s="21">
        <v>0</v>
      </c>
      <c r="Q874" s="21">
        <v>0</v>
      </c>
      <c r="R874" s="21">
        <v>0</v>
      </c>
      <c r="S874" s="21">
        <v>0</v>
      </c>
      <c r="T874" s="21">
        <v>0</v>
      </c>
      <c r="U874" s="21">
        <v>0</v>
      </c>
      <c r="V874" s="21">
        <v>0</v>
      </c>
      <c r="W874" s="21">
        <v>0</v>
      </c>
      <c r="X874" s="21">
        <v>0</v>
      </c>
      <c r="Y874" s="21">
        <v>0</v>
      </c>
      <c r="Z874" s="21">
        <v>0</v>
      </c>
      <c r="AA874" s="21">
        <v>0</v>
      </c>
      <c r="AB874" s="21">
        <v>0</v>
      </c>
      <c r="AC874" s="21">
        <v>0</v>
      </c>
      <c r="AD874" s="21">
        <v>105796.8</v>
      </c>
      <c r="AE874" s="21">
        <v>0</v>
      </c>
      <c r="AF874" s="50" t="s">
        <v>718</v>
      </c>
      <c r="AG874" s="50" t="s">
        <v>718</v>
      </c>
      <c r="AH874" s="64" t="s">
        <v>718</v>
      </c>
      <c r="AT874" s="12" t="e">
        <f t="shared" si="65"/>
        <v>#N/A</v>
      </c>
      <c r="BV874" s="69" t="b">
        <f>D874=(E874+F874+G874+H874+I874+L874+N874+P874+R874+T874+U874+V874+AA874+AB874+AC874+AD874+AE874)</f>
        <v>1</v>
      </c>
      <c r="BW874" s="49">
        <v>2622646.19</v>
      </c>
      <c r="BY874" s="49">
        <f>BW874-D874</f>
        <v>-483935.11999999965</v>
      </c>
      <c r="CA874" s="12" t="e">
        <f t="shared" si="64"/>
        <v>#N/A</v>
      </c>
      <c r="CB874" s="12" t="e">
        <f t="shared" si="60"/>
        <v>#N/A</v>
      </c>
    </row>
    <row r="875" spans="1:80" ht="61.5" x14ac:dyDescent="0.85">
      <c r="A875" s="12">
        <v>1</v>
      </c>
      <c r="B875" s="45">
        <f>SUBTOTAL(103,$A$558:A875)</f>
        <v>296</v>
      </c>
      <c r="C875" s="15" t="s">
        <v>665</v>
      </c>
      <c r="D875" s="21">
        <v>105796.8</v>
      </c>
      <c r="E875" s="21">
        <v>0</v>
      </c>
      <c r="F875" s="21">
        <v>0</v>
      </c>
      <c r="G875" s="21">
        <v>0</v>
      </c>
      <c r="H875" s="21">
        <v>0</v>
      </c>
      <c r="I875" s="21">
        <v>0</v>
      </c>
      <c r="J875" s="21">
        <v>0</v>
      </c>
      <c r="K875" s="23">
        <v>0</v>
      </c>
      <c r="L875" s="21">
        <v>0</v>
      </c>
      <c r="M875" s="21">
        <v>0</v>
      </c>
      <c r="N875" s="20">
        <v>0</v>
      </c>
      <c r="O875" s="21">
        <v>0</v>
      </c>
      <c r="P875" s="21">
        <v>0</v>
      </c>
      <c r="Q875" s="21">
        <v>0</v>
      </c>
      <c r="R875" s="21">
        <v>0</v>
      </c>
      <c r="S875" s="21">
        <v>0</v>
      </c>
      <c r="T875" s="21">
        <v>0</v>
      </c>
      <c r="U875" s="21">
        <v>0</v>
      </c>
      <c r="V875" s="21">
        <v>0</v>
      </c>
      <c r="W875" s="21">
        <v>0</v>
      </c>
      <c r="X875" s="21">
        <v>0</v>
      </c>
      <c r="Y875" s="21">
        <v>0</v>
      </c>
      <c r="Z875" s="21">
        <v>0</v>
      </c>
      <c r="AA875" s="21">
        <v>0</v>
      </c>
      <c r="AB875" s="21">
        <v>0</v>
      </c>
      <c r="AC875" s="21">
        <v>0</v>
      </c>
      <c r="AD875" s="29">
        <v>105796.8</v>
      </c>
      <c r="AE875" s="21">
        <v>0</v>
      </c>
      <c r="AF875" s="24">
        <v>2021</v>
      </c>
      <c r="AG875" s="24" t="s">
        <v>262</v>
      </c>
      <c r="AH875" s="24" t="s">
        <v>262</v>
      </c>
      <c r="AT875" s="12" t="e">
        <f t="shared" si="65"/>
        <v>#N/A</v>
      </c>
      <c r="BW875" s="49"/>
      <c r="CA875" s="12" t="e">
        <f t="shared" si="64"/>
        <v>#N/A</v>
      </c>
      <c r="CB875" s="12" t="e">
        <f t="shared" si="60"/>
        <v>#N/A</v>
      </c>
    </row>
    <row r="876" spans="1:80" ht="61.5" x14ac:dyDescent="0.85">
      <c r="A876" s="12">
        <v>1</v>
      </c>
      <c r="B876" s="45">
        <f>SUBTOTAL(103,$A$558:A876)</f>
        <v>297</v>
      </c>
      <c r="C876" s="15" t="s">
        <v>1503</v>
      </c>
      <c r="D876" s="21">
        <v>3000784.51</v>
      </c>
      <c r="E876" s="21">
        <v>0</v>
      </c>
      <c r="F876" s="21">
        <v>0</v>
      </c>
      <c r="G876" s="21">
        <v>0</v>
      </c>
      <c r="H876" s="21">
        <v>0</v>
      </c>
      <c r="I876" s="21">
        <v>0</v>
      </c>
      <c r="J876" s="21">
        <v>0</v>
      </c>
      <c r="K876" s="23">
        <v>0</v>
      </c>
      <c r="L876" s="21">
        <v>0</v>
      </c>
      <c r="M876" s="29">
        <v>762.8</v>
      </c>
      <c r="N876" s="29">
        <v>3000784.51</v>
      </c>
      <c r="O876" s="21">
        <v>0</v>
      </c>
      <c r="P876" s="21">
        <v>0</v>
      </c>
      <c r="Q876" s="21">
        <v>0</v>
      </c>
      <c r="R876" s="21">
        <v>0</v>
      </c>
      <c r="S876" s="21">
        <v>0</v>
      </c>
      <c r="T876" s="21">
        <v>0</v>
      </c>
      <c r="U876" s="21">
        <v>0</v>
      </c>
      <c r="V876" s="21">
        <v>0</v>
      </c>
      <c r="W876" s="21">
        <v>0</v>
      </c>
      <c r="X876" s="21">
        <v>0</v>
      </c>
      <c r="Y876" s="21">
        <v>0</v>
      </c>
      <c r="Z876" s="21">
        <v>0</v>
      </c>
      <c r="AA876" s="21">
        <v>0</v>
      </c>
      <c r="AB876" s="21">
        <v>0</v>
      </c>
      <c r="AC876" s="21">
        <v>0</v>
      </c>
      <c r="AD876" s="21">
        <v>0</v>
      </c>
      <c r="AE876" s="21">
        <v>0</v>
      </c>
      <c r="AF876" s="24" t="s">
        <v>262</v>
      </c>
      <c r="AG876" s="24">
        <v>2021</v>
      </c>
      <c r="AH876" s="25" t="s">
        <v>262</v>
      </c>
      <c r="BW876" s="49"/>
      <c r="CA876" s="12">
        <f t="shared" si="64"/>
        <v>762.8</v>
      </c>
      <c r="CB876" s="12" t="e">
        <f t="shared" si="60"/>
        <v>#N/A</v>
      </c>
    </row>
    <row r="877" spans="1:80" ht="61.5" x14ac:dyDescent="0.85">
      <c r="B877" s="15" t="s">
        <v>798</v>
      </c>
      <c r="C877" s="257"/>
      <c r="D877" s="258">
        <v>22328326.73</v>
      </c>
      <c r="E877" s="21">
        <v>0</v>
      </c>
      <c r="F877" s="21">
        <v>0</v>
      </c>
      <c r="G877" s="21">
        <v>796456.11</v>
      </c>
      <c r="H877" s="21">
        <v>94173.67</v>
      </c>
      <c r="I877" s="21">
        <v>0</v>
      </c>
      <c r="J877" s="21">
        <v>0</v>
      </c>
      <c r="K877" s="23">
        <v>0</v>
      </c>
      <c r="L877" s="21">
        <v>0</v>
      </c>
      <c r="M877" s="21">
        <v>3100.2</v>
      </c>
      <c r="N877" s="21">
        <v>15039683.699999999</v>
      </c>
      <c r="O877" s="21">
        <v>0</v>
      </c>
      <c r="P877" s="21">
        <v>0</v>
      </c>
      <c r="Q877" s="21">
        <v>0</v>
      </c>
      <c r="R877" s="21">
        <v>0</v>
      </c>
      <c r="S877" s="21">
        <v>0</v>
      </c>
      <c r="T877" s="21">
        <v>0</v>
      </c>
      <c r="U877" s="21">
        <v>5487161</v>
      </c>
      <c r="V877" s="21">
        <v>0</v>
      </c>
      <c r="W877" s="21">
        <v>0</v>
      </c>
      <c r="X877" s="21">
        <v>0</v>
      </c>
      <c r="Y877" s="21">
        <v>0</v>
      </c>
      <c r="Z877" s="21">
        <v>0</v>
      </c>
      <c r="AA877" s="21">
        <v>0</v>
      </c>
      <c r="AB877" s="21">
        <v>0</v>
      </c>
      <c r="AC877" s="21">
        <v>216232.44999999998</v>
      </c>
      <c r="AD877" s="21">
        <v>694619.8</v>
      </c>
      <c r="AE877" s="21">
        <v>0</v>
      </c>
      <c r="AF877" s="50" t="s">
        <v>718</v>
      </c>
      <c r="AG877" s="50" t="s">
        <v>718</v>
      </c>
      <c r="AH877" s="64" t="s">
        <v>718</v>
      </c>
      <c r="AT877" s="12" t="e">
        <f t="shared" ref="AT877:AT886" si="66">VLOOKUP(C877,AW:AX,2,FALSE)</f>
        <v>#N/A</v>
      </c>
      <c r="BV877" s="69" t="b">
        <f>D877=(E877+F877+G877+H877+I877+L877+N877+P877+R877+T877+U877+V877+AA877+AB877+AC877+AD877+AE877)</f>
        <v>1</v>
      </c>
      <c r="BW877" s="49">
        <v>29283340</v>
      </c>
      <c r="CA877" s="12" t="e">
        <f t="shared" si="64"/>
        <v>#N/A</v>
      </c>
      <c r="CB877" s="12" t="e">
        <f t="shared" si="60"/>
        <v>#N/A</v>
      </c>
    </row>
    <row r="878" spans="1:80" ht="61.5" x14ac:dyDescent="0.85">
      <c r="A878" s="12">
        <v>1</v>
      </c>
      <c r="B878" s="45">
        <f>SUBTOTAL(103,$A$558:A878)</f>
        <v>298</v>
      </c>
      <c r="C878" s="15" t="s">
        <v>121</v>
      </c>
      <c r="D878" s="21">
        <v>119941.93</v>
      </c>
      <c r="E878" s="21">
        <v>0</v>
      </c>
      <c r="F878" s="21">
        <v>0</v>
      </c>
      <c r="G878" s="21">
        <v>0</v>
      </c>
      <c r="H878" s="21">
        <v>0</v>
      </c>
      <c r="I878" s="21">
        <v>0</v>
      </c>
      <c r="J878" s="21">
        <v>0</v>
      </c>
      <c r="K878" s="23">
        <v>0</v>
      </c>
      <c r="L878" s="21">
        <v>0</v>
      </c>
      <c r="M878" s="21">
        <v>0</v>
      </c>
      <c r="N878" s="21">
        <v>0</v>
      </c>
      <c r="O878" s="21">
        <v>0</v>
      </c>
      <c r="P878" s="21">
        <v>0</v>
      </c>
      <c r="Q878" s="21">
        <v>0</v>
      </c>
      <c r="R878" s="21">
        <v>0</v>
      </c>
      <c r="S878" s="21">
        <v>0</v>
      </c>
      <c r="T878" s="21">
        <v>0</v>
      </c>
      <c r="U878" s="21">
        <v>0</v>
      </c>
      <c r="V878" s="21">
        <v>0</v>
      </c>
      <c r="W878" s="21">
        <v>0</v>
      </c>
      <c r="X878" s="21">
        <v>0</v>
      </c>
      <c r="Y878" s="21">
        <v>0</v>
      </c>
      <c r="Z878" s="21">
        <v>0</v>
      </c>
      <c r="AA878" s="21">
        <v>0</v>
      </c>
      <c r="AB878" s="21">
        <v>0</v>
      </c>
      <c r="AC878" s="21">
        <v>0</v>
      </c>
      <c r="AD878" s="21">
        <v>119941.93</v>
      </c>
      <c r="AE878" s="21">
        <v>0</v>
      </c>
      <c r="AF878" s="24">
        <v>2021</v>
      </c>
      <c r="AG878" s="24" t="s">
        <v>262</v>
      </c>
      <c r="AH878" s="24" t="s">
        <v>262</v>
      </c>
      <c r="AT878" s="12" t="e">
        <f t="shared" si="66"/>
        <v>#N/A</v>
      </c>
      <c r="BW878" s="49"/>
      <c r="CA878" s="12" t="e">
        <f t="shared" si="64"/>
        <v>#N/A</v>
      </c>
      <c r="CB878" s="12" t="e">
        <f t="shared" si="60"/>
        <v>#N/A</v>
      </c>
    </row>
    <row r="879" spans="1:80" ht="61.5" x14ac:dyDescent="0.85">
      <c r="A879" s="12">
        <v>1</v>
      </c>
      <c r="B879" s="45">
        <f>SUBTOTAL(103,$A$558:A879)</f>
        <v>299</v>
      </c>
      <c r="C879" s="15" t="s">
        <v>126</v>
      </c>
      <c r="D879" s="21">
        <v>5544364.6500000004</v>
      </c>
      <c r="E879" s="21">
        <v>0</v>
      </c>
      <c r="F879" s="21">
        <v>0</v>
      </c>
      <c r="G879" s="21">
        <v>0</v>
      </c>
      <c r="H879" s="21">
        <v>0</v>
      </c>
      <c r="I879" s="21">
        <v>0</v>
      </c>
      <c r="J879" s="21">
        <v>0</v>
      </c>
      <c r="K879" s="23">
        <v>0</v>
      </c>
      <c r="L879" s="21">
        <v>0</v>
      </c>
      <c r="M879" s="21">
        <v>0</v>
      </c>
      <c r="N879" s="21">
        <v>0</v>
      </c>
      <c r="O879" s="21">
        <v>0</v>
      </c>
      <c r="P879" s="21">
        <v>0</v>
      </c>
      <c r="Q879" s="21">
        <v>0</v>
      </c>
      <c r="R879" s="21">
        <v>0</v>
      </c>
      <c r="S879" s="21">
        <v>0</v>
      </c>
      <c r="T879" s="21">
        <v>0</v>
      </c>
      <c r="U879" s="21">
        <v>5487161</v>
      </c>
      <c r="V879" s="21">
        <v>0</v>
      </c>
      <c r="W879" s="21">
        <v>0</v>
      </c>
      <c r="X879" s="21">
        <v>0</v>
      </c>
      <c r="Y879" s="21">
        <v>0</v>
      </c>
      <c r="Z879" s="21">
        <v>0</v>
      </c>
      <c r="AA879" s="21">
        <v>0</v>
      </c>
      <c r="AB879" s="21">
        <v>0</v>
      </c>
      <c r="AC879" s="29">
        <v>57203.65</v>
      </c>
      <c r="AD879" s="21">
        <v>0</v>
      </c>
      <c r="AE879" s="21">
        <v>0</v>
      </c>
      <c r="AF879" s="24" t="s">
        <v>262</v>
      </c>
      <c r="AG879" s="24">
        <v>2021</v>
      </c>
      <c r="AH879" s="25">
        <v>2021</v>
      </c>
      <c r="AT879" s="12" t="e">
        <f t="shared" si="66"/>
        <v>#N/A</v>
      </c>
      <c r="BW879" s="49"/>
      <c r="CA879" s="12" t="e">
        <f t="shared" si="64"/>
        <v>#N/A</v>
      </c>
      <c r="CB879" s="12">
        <f t="shared" si="60"/>
        <v>57203.65</v>
      </c>
    </row>
    <row r="880" spans="1:80" ht="61.5" x14ac:dyDescent="0.85">
      <c r="A880" s="12">
        <v>1</v>
      </c>
      <c r="B880" s="45">
        <f>SUBTOTAL(103,$A$558:A880)</f>
        <v>300</v>
      </c>
      <c r="C880" s="15" t="s">
        <v>124</v>
      </c>
      <c r="D880" s="21">
        <v>4164322.15</v>
      </c>
      <c r="E880" s="21">
        <v>0</v>
      </c>
      <c r="F880" s="21">
        <v>0</v>
      </c>
      <c r="G880" s="21">
        <v>0</v>
      </c>
      <c r="H880" s="21">
        <v>0</v>
      </c>
      <c r="I880" s="21">
        <v>0</v>
      </c>
      <c r="J880" s="21">
        <v>0</v>
      </c>
      <c r="K880" s="23">
        <v>0</v>
      </c>
      <c r="L880" s="21">
        <v>0</v>
      </c>
      <c r="M880" s="21">
        <v>897.57</v>
      </c>
      <c r="N880" s="21">
        <v>4121357</v>
      </c>
      <c r="O880" s="21">
        <v>0</v>
      </c>
      <c r="P880" s="21">
        <v>0</v>
      </c>
      <c r="Q880" s="21">
        <v>0</v>
      </c>
      <c r="R880" s="21">
        <v>0</v>
      </c>
      <c r="S880" s="21">
        <v>0</v>
      </c>
      <c r="T880" s="21">
        <v>0</v>
      </c>
      <c r="U880" s="21">
        <v>0</v>
      </c>
      <c r="V880" s="21">
        <v>0</v>
      </c>
      <c r="W880" s="21">
        <v>0</v>
      </c>
      <c r="X880" s="21">
        <v>0</v>
      </c>
      <c r="Y880" s="21">
        <v>0</v>
      </c>
      <c r="Z880" s="21">
        <v>0</v>
      </c>
      <c r="AA880" s="21">
        <v>0</v>
      </c>
      <c r="AB880" s="21">
        <v>0</v>
      </c>
      <c r="AC880" s="29">
        <v>42965.15</v>
      </c>
      <c r="AD880" s="21">
        <v>0</v>
      </c>
      <c r="AE880" s="21">
        <v>0</v>
      </c>
      <c r="AF880" s="24" t="s">
        <v>262</v>
      </c>
      <c r="AG880" s="24">
        <v>2021</v>
      </c>
      <c r="AH880" s="25">
        <v>2021</v>
      </c>
      <c r="AT880" s="12" t="e">
        <f t="shared" si="66"/>
        <v>#N/A</v>
      </c>
      <c r="BW880" s="49"/>
      <c r="CA880" s="12" t="e">
        <f t="shared" si="64"/>
        <v>#N/A</v>
      </c>
      <c r="CB880" s="12">
        <f t="shared" si="60"/>
        <v>42965.15</v>
      </c>
    </row>
    <row r="881" spans="1:80" ht="61.5" x14ac:dyDescent="0.85">
      <c r="A881" s="12">
        <v>1</v>
      </c>
      <c r="B881" s="45">
        <f>SUBTOTAL(103,$A$558:A881)</f>
        <v>301</v>
      </c>
      <c r="C881" s="15" t="s">
        <v>127</v>
      </c>
      <c r="D881" s="21">
        <v>3561345.98</v>
      </c>
      <c r="E881" s="21">
        <v>0</v>
      </c>
      <c r="F881" s="21">
        <v>0</v>
      </c>
      <c r="G881" s="21">
        <v>0</v>
      </c>
      <c r="H881" s="21">
        <v>0</v>
      </c>
      <c r="I881" s="21">
        <v>0</v>
      </c>
      <c r="J881" s="21">
        <v>0</v>
      </c>
      <c r="K881" s="23">
        <v>0</v>
      </c>
      <c r="L881" s="21">
        <v>0</v>
      </c>
      <c r="M881" s="21">
        <v>643.1</v>
      </c>
      <c r="N881" s="21">
        <v>3524602</v>
      </c>
      <c r="O881" s="21">
        <v>0</v>
      </c>
      <c r="P881" s="21">
        <v>0</v>
      </c>
      <c r="Q881" s="21">
        <v>0</v>
      </c>
      <c r="R881" s="21">
        <v>0</v>
      </c>
      <c r="S881" s="21">
        <v>0</v>
      </c>
      <c r="T881" s="21">
        <v>0</v>
      </c>
      <c r="U881" s="21">
        <v>0</v>
      </c>
      <c r="V881" s="21">
        <v>0</v>
      </c>
      <c r="W881" s="21">
        <v>0</v>
      </c>
      <c r="X881" s="21">
        <v>0</v>
      </c>
      <c r="Y881" s="21">
        <v>0</v>
      </c>
      <c r="Z881" s="21">
        <v>0</v>
      </c>
      <c r="AA881" s="21">
        <v>0</v>
      </c>
      <c r="AB881" s="21">
        <v>0</v>
      </c>
      <c r="AC881" s="29">
        <v>36743.980000000003</v>
      </c>
      <c r="AD881" s="21">
        <v>0</v>
      </c>
      <c r="AE881" s="21">
        <v>0</v>
      </c>
      <c r="AF881" s="24" t="s">
        <v>262</v>
      </c>
      <c r="AG881" s="24">
        <v>2021</v>
      </c>
      <c r="AH881" s="25">
        <v>2021</v>
      </c>
      <c r="AT881" s="12">
        <f t="shared" si="66"/>
        <v>1</v>
      </c>
      <c r="BW881" s="49"/>
      <c r="CA881" s="12" t="e">
        <f t="shared" si="64"/>
        <v>#N/A</v>
      </c>
      <c r="CB881" s="12">
        <f t="shared" si="60"/>
        <v>36743.980000000003</v>
      </c>
    </row>
    <row r="882" spans="1:80" ht="61.5" x14ac:dyDescent="0.85">
      <c r="A882" s="12">
        <v>1</v>
      </c>
      <c r="B882" s="45">
        <f>SUBTOTAL(103,$A$558:A882)</f>
        <v>302</v>
      </c>
      <c r="C882" s="15" t="s">
        <v>125</v>
      </c>
      <c r="D882" s="21">
        <v>2858655.04</v>
      </c>
      <c r="E882" s="21">
        <v>0</v>
      </c>
      <c r="F882" s="21">
        <v>0</v>
      </c>
      <c r="G882" s="21">
        <v>0</v>
      </c>
      <c r="H882" s="21">
        <v>0</v>
      </c>
      <c r="I882" s="21">
        <v>0</v>
      </c>
      <c r="J882" s="21">
        <v>0</v>
      </c>
      <c r="K882" s="23">
        <v>0</v>
      </c>
      <c r="L882" s="21">
        <v>0</v>
      </c>
      <c r="M882" s="21">
        <v>557.17999999999995</v>
      </c>
      <c r="N882" s="21">
        <v>2749022</v>
      </c>
      <c r="O882" s="21">
        <v>0</v>
      </c>
      <c r="P882" s="21">
        <v>0</v>
      </c>
      <c r="Q882" s="21">
        <v>0</v>
      </c>
      <c r="R882" s="21">
        <v>0</v>
      </c>
      <c r="S882" s="21">
        <v>0</v>
      </c>
      <c r="T882" s="21">
        <v>0</v>
      </c>
      <c r="U882" s="21">
        <v>0</v>
      </c>
      <c r="V882" s="21">
        <v>0</v>
      </c>
      <c r="W882" s="21">
        <v>0</v>
      </c>
      <c r="X882" s="21">
        <v>0</v>
      </c>
      <c r="Y882" s="21">
        <v>0</v>
      </c>
      <c r="Z882" s="21">
        <v>0</v>
      </c>
      <c r="AA882" s="21">
        <v>0</v>
      </c>
      <c r="AB882" s="21">
        <v>0</v>
      </c>
      <c r="AC882" s="29">
        <v>28658.55</v>
      </c>
      <c r="AD882" s="21">
        <v>80974.490000000005</v>
      </c>
      <c r="AE882" s="21">
        <v>0</v>
      </c>
      <c r="AF882" s="24">
        <v>2021</v>
      </c>
      <c r="AG882" s="24">
        <v>2021</v>
      </c>
      <c r="AH882" s="25">
        <v>2021</v>
      </c>
      <c r="AT882" s="12" t="e">
        <f t="shared" si="66"/>
        <v>#N/A</v>
      </c>
      <c r="BW882" s="49"/>
      <c r="CA882" s="12" t="e">
        <f t="shared" si="64"/>
        <v>#N/A</v>
      </c>
      <c r="CB882" s="12">
        <f t="shared" si="60"/>
        <v>28658.55</v>
      </c>
    </row>
    <row r="883" spans="1:80" ht="61.5" x14ac:dyDescent="0.85">
      <c r="A883" s="12">
        <v>1</v>
      </c>
      <c r="B883" s="45">
        <f>SUBTOTAL(103,$A$558:A883)</f>
        <v>303</v>
      </c>
      <c r="C883" s="15" t="s">
        <v>122</v>
      </c>
      <c r="D883" s="21">
        <v>120068.08</v>
      </c>
      <c r="E883" s="21">
        <v>0</v>
      </c>
      <c r="F883" s="21">
        <v>0</v>
      </c>
      <c r="G883" s="21">
        <v>0</v>
      </c>
      <c r="H883" s="21">
        <v>0</v>
      </c>
      <c r="I883" s="21">
        <v>0</v>
      </c>
      <c r="J883" s="21">
        <v>0</v>
      </c>
      <c r="K883" s="23">
        <v>0</v>
      </c>
      <c r="L883" s="21">
        <v>0</v>
      </c>
      <c r="M883" s="21">
        <v>0</v>
      </c>
      <c r="N883" s="21">
        <v>0</v>
      </c>
      <c r="O883" s="21">
        <v>0</v>
      </c>
      <c r="P883" s="21">
        <v>0</v>
      </c>
      <c r="Q883" s="21">
        <v>0</v>
      </c>
      <c r="R883" s="21">
        <v>0</v>
      </c>
      <c r="S883" s="21">
        <v>0</v>
      </c>
      <c r="T883" s="21">
        <v>0</v>
      </c>
      <c r="U883" s="21">
        <v>0</v>
      </c>
      <c r="V883" s="21">
        <v>0</v>
      </c>
      <c r="W883" s="21">
        <v>0</v>
      </c>
      <c r="X883" s="21">
        <v>0</v>
      </c>
      <c r="Y883" s="21">
        <v>0</v>
      </c>
      <c r="Z883" s="21">
        <v>0</v>
      </c>
      <c r="AA883" s="21">
        <v>0</v>
      </c>
      <c r="AB883" s="21">
        <v>0</v>
      </c>
      <c r="AC883" s="21">
        <v>0</v>
      </c>
      <c r="AD883" s="21">
        <v>120068.08</v>
      </c>
      <c r="AE883" s="21">
        <v>0</v>
      </c>
      <c r="AF883" s="24">
        <v>2021</v>
      </c>
      <c r="AG883" s="24" t="s">
        <v>262</v>
      </c>
      <c r="AH883" s="24" t="s">
        <v>262</v>
      </c>
      <c r="AT883" s="12" t="e">
        <f t="shared" si="66"/>
        <v>#N/A</v>
      </c>
      <c r="BW883" s="49"/>
      <c r="CA883" s="12" t="e">
        <f t="shared" si="64"/>
        <v>#N/A</v>
      </c>
      <c r="CB883" s="12" t="e">
        <f t="shared" si="60"/>
        <v>#N/A</v>
      </c>
    </row>
    <row r="884" spans="1:80" ht="61.5" x14ac:dyDescent="0.85">
      <c r="A884" s="12">
        <v>1</v>
      </c>
      <c r="B884" s="45">
        <f>SUBTOTAL(103,$A$558:A884)</f>
        <v>304</v>
      </c>
      <c r="C884" s="15" t="s">
        <v>123</v>
      </c>
      <c r="D884" s="21">
        <v>119926.1</v>
      </c>
      <c r="E884" s="21">
        <v>0</v>
      </c>
      <c r="F884" s="21">
        <v>0</v>
      </c>
      <c r="G884" s="21">
        <v>0</v>
      </c>
      <c r="H884" s="21">
        <v>0</v>
      </c>
      <c r="I884" s="21">
        <v>0</v>
      </c>
      <c r="J884" s="21">
        <v>0</v>
      </c>
      <c r="K884" s="23">
        <v>0</v>
      </c>
      <c r="L884" s="21">
        <v>0</v>
      </c>
      <c r="M884" s="21">
        <v>0</v>
      </c>
      <c r="N884" s="21">
        <v>0</v>
      </c>
      <c r="O884" s="21">
        <v>0</v>
      </c>
      <c r="P884" s="21">
        <v>0</v>
      </c>
      <c r="Q884" s="21">
        <v>0</v>
      </c>
      <c r="R884" s="21">
        <v>0</v>
      </c>
      <c r="S884" s="21">
        <v>0</v>
      </c>
      <c r="T884" s="21">
        <v>0</v>
      </c>
      <c r="U884" s="21">
        <v>0</v>
      </c>
      <c r="V884" s="21">
        <v>0</v>
      </c>
      <c r="W884" s="21">
        <v>0</v>
      </c>
      <c r="X884" s="21">
        <v>0</v>
      </c>
      <c r="Y884" s="21">
        <v>0</v>
      </c>
      <c r="Z884" s="21">
        <v>0</v>
      </c>
      <c r="AA884" s="21">
        <v>0</v>
      </c>
      <c r="AB884" s="21">
        <v>0</v>
      </c>
      <c r="AC884" s="21">
        <v>0</v>
      </c>
      <c r="AD884" s="21">
        <v>119926.1</v>
      </c>
      <c r="AE884" s="21">
        <v>0</v>
      </c>
      <c r="AF884" s="24">
        <v>2021</v>
      </c>
      <c r="AG884" s="24" t="s">
        <v>262</v>
      </c>
      <c r="AH884" s="24" t="s">
        <v>262</v>
      </c>
      <c r="AT884" s="12" t="e">
        <f t="shared" si="66"/>
        <v>#N/A</v>
      </c>
      <c r="BW884" s="49"/>
      <c r="CA884" s="12" t="e">
        <f t="shared" si="64"/>
        <v>#N/A</v>
      </c>
      <c r="CB884" s="12" t="e">
        <f t="shared" si="60"/>
        <v>#N/A</v>
      </c>
    </row>
    <row r="885" spans="1:80" ht="61.5" x14ac:dyDescent="0.85">
      <c r="A885" s="12">
        <v>1</v>
      </c>
      <c r="B885" s="45">
        <f>SUBTOTAL(103,$A$558:A885)</f>
        <v>305</v>
      </c>
      <c r="C885" s="15" t="s">
        <v>128</v>
      </c>
      <c r="D885" s="21">
        <v>194982.26</v>
      </c>
      <c r="E885" s="21">
        <v>0</v>
      </c>
      <c r="F885" s="21">
        <v>0</v>
      </c>
      <c r="G885" s="21">
        <v>0</v>
      </c>
      <c r="H885" s="21">
        <v>0</v>
      </c>
      <c r="I885" s="21">
        <v>0</v>
      </c>
      <c r="J885" s="21">
        <v>0</v>
      </c>
      <c r="K885" s="23">
        <v>0</v>
      </c>
      <c r="L885" s="21">
        <v>0</v>
      </c>
      <c r="M885" s="21">
        <v>0</v>
      </c>
      <c r="N885" s="21">
        <v>0</v>
      </c>
      <c r="O885" s="21">
        <v>0</v>
      </c>
      <c r="P885" s="21">
        <v>0</v>
      </c>
      <c r="Q885" s="21">
        <v>0</v>
      </c>
      <c r="R885" s="21">
        <v>0</v>
      </c>
      <c r="S885" s="21">
        <v>0</v>
      </c>
      <c r="T885" s="21">
        <v>0</v>
      </c>
      <c r="U885" s="21">
        <v>0</v>
      </c>
      <c r="V885" s="21">
        <v>0</v>
      </c>
      <c r="W885" s="21">
        <v>0</v>
      </c>
      <c r="X885" s="21">
        <v>0</v>
      </c>
      <c r="Y885" s="21">
        <v>0</v>
      </c>
      <c r="Z885" s="21">
        <v>0</v>
      </c>
      <c r="AA885" s="21">
        <v>0</v>
      </c>
      <c r="AB885" s="21">
        <v>0</v>
      </c>
      <c r="AC885" s="21">
        <v>0</v>
      </c>
      <c r="AD885" s="21">
        <v>194982.26</v>
      </c>
      <c r="AE885" s="21">
        <v>0</v>
      </c>
      <c r="AF885" s="24">
        <v>2021</v>
      </c>
      <c r="AG885" s="24" t="s">
        <v>262</v>
      </c>
      <c r="AH885" s="24" t="s">
        <v>262</v>
      </c>
      <c r="AT885" s="12" t="e">
        <f t="shared" si="66"/>
        <v>#N/A</v>
      </c>
      <c r="BW885" s="49"/>
      <c r="CA885" s="12" t="e">
        <f t="shared" si="64"/>
        <v>#N/A</v>
      </c>
      <c r="CB885" s="12" t="e">
        <f t="shared" si="60"/>
        <v>#N/A</v>
      </c>
    </row>
    <row r="886" spans="1:80" ht="61.5" x14ac:dyDescent="0.85">
      <c r="A886" s="12">
        <v>1</v>
      </c>
      <c r="B886" s="45">
        <f>SUBTOTAL(103,$A$558:A886)</f>
        <v>306</v>
      </c>
      <c r="C886" s="15" t="s">
        <v>113</v>
      </c>
      <c r="D886" s="21">
        <v>2512737.2000000002</v>
      </c>
      <c r="E886" s="21">
        <v>0</v>
      </c>
      <c r="F886" s="21">
        <v>0</v>
      </c>
      <c r="G886" s="21">
        <v>0</v>
      </c>
      <c r="H886" s="21">
        <v>0</v>
      </c>
      <c r="I886" s="21">
        <v>0</v>
      </c>
      <c r="J886" s="21">
        <v>0</v>
      </c>
      <c r="K886" s="23">
        <v>0</v>
      </c>
      <c r="L886" s="21">
        <v>0</v>
      </c>
      <c r="M886" s="29">
        <v>636.6</v>
      </c>
      <c r="N886" s="29">
        <v>2497750.7000000002</v>
      </c>
      <c r="O886" s="21">
        <v>0</v>
      </c>
      <c r="P886" s="21">
        <v>0</v>
      </c>
      <c r="Q886" s="21">
        <v>0</v>
      </c>
      <c r="R886" s="21">
        <v>0</v>
      </c>
      <c r="S886" s="21">
        <v>0</v>
      </c>
      <c r="T886" s="21">
        <v>0</v>
      </c>
      <c r="U886" s="21">
        <v>0</v>
      </c>
      <c r="V886" s="21">
        <v>0</v>
      </c>
      <c r="W886" s="21">
        <v>0</v>
      </c>
      <c r="X886" s="21">
        <v>0</v>
      </c>
      <c r="Y886" s="21">
        <v>0</v>
      </c>
      <c r="Z886" s="21">
        <v>0</v>
      </c>
      <c r="AA886" s="21">
        <v>0</v>
      </c>
      <c r="AB886" s="21">
        <v>0</v>
      </c>
      <c r="AC886" s="29">
        <v>14986.5</v>
      </c>
      <c r="AD886" s="21">
        <v>0</v>
      </c>
      <c r="AE886" s="21">
        <v>0</v>
      </c>
      <c r="AF886" s="24" t="s">
        <v>262</v>
      </c>
      <c r="AG886" s="24">
        <v>2021</v>
      </c>
      <c r="AH886" s="25">
        <v>2021</v>
      </c>
      <c r="AT886" s="12" t="e">
        <f t="shared" si="66"/>
        <v>#N/A</v>
      </c>
      <c r="BW886" s="49"/>
      <c r="CA886" s="12" t="e">
        <f t="shared" si="64"/>
        <v>#N/A</v>
      </c>
      <c r="CB886" s="12">
        <f t="shared" si="60"/>
        <v>14986.5</v>
      </c>
    </row>
    <row r="887" spans="1:80" ht="61.5" x14ac:dyDescent="0.85">
      <c r="A887" s="12">
        <v>1</v>
      </c>
      <c r="B887" s="45">
        <f>SUBTOTAL(103,$A$558:A887)</f>
        <v>307</v>
      </c>
      <c r="C887" s="15" t="s">
        <v>1181</v>
      </c>
      <c r="D887" s="21">
        <v>903922.43</v>
      </c>
      <c r="E887" s="21">
        <v>0</v>
      </c>
      <c r="F887" s="21">
        <v>0</v>
      </c>
      <c r="G887" s="29">
        <v>796456.11</v>
      </c>
      <c r="H887" s="29">
        <v>94173.67</v>
      </c>
      <c r="I887" s="21">
        <v>0</v>
      </c>
      <c r="J887" s="21">
        <v>0</v>
      </c>
      <c r="K887" s="52">
        <v>0</v>
      </c>
      <c r="L887" s="21">
        <v>0</v>
      </c>
      <c r="M887" s="21">
        <v>0</v>
      </c>
      <c r="N887" s="21">
        <v>0</v>
      </c>
      <c r="O887" s="21">
        <v>0</v>
      </c>
      <c r="P887" s="21">
        <v>0</v>
      </c>
      <c r="Q887" s="21">
        <v>0</v>
      </c>
      <c r="R887" s="21">
        <v>0</v>
      </c>
      <c r="S887" s="21">
        <v>0</v>
      </c>
      <c r="T887" s="21">
        <v>0</v>
      </c>
      <c r="U887" s="21">
        <v>0</v>
      </c>
      <c r="V887" s="21">
        <v>0</v>
      </c>
      <c r="W887" s="21">
        <v>0</v>
      </c>
      <c r="X887" s="21">
        <v>0</v>
      </c>
      <c r="Y887" s="21">
        <v>0</v>
      </c>
      <c r="Z887" s="21">
        <v>0</v>
      </c>
      <c r="AA887" s="21">
        <v>0</v>
      </c>
      <c r="AB887" s="21">
        <v>0</v>
      </c>
      <c r="AC887" s="21">
        <v>13292.650000000001</v>
      </c>
      <c r="AD887" s="21">
        <v>0</v>
      </c>
      <c r="AE887" s="21">
        <v>0</v>
      </c>
      <c r="AF887" s="24" t="s">
        <v>262</v>
      </c>
      <c r="AG887" s="24">
        <v>2021</v>
      </c>
      <c r="AH887" s="25">
        <v>2021</v>
      </c>
      <c r="BW887" s="49"/>
      <c r="CA887" s="12" t="e">
        <f t="shared" si="64"/>
        <v>#N/A</v>
      </c>
      <c r="CB887" s="12" t="e">
        <f t="shared" si="60"/>
        <v>#N/A</v>
      </c>
    </row>
    <row r="888" spans="1:80" ht="61.5" x14ac:dyDescent="0.85">
      <c r="A888" s="12">
        <v>1</v>
      </c>
      <c r="B888" s="45">
        <f>SUBTOTAL(103,$A$558:A888)</f>
        <v>308</v>
      </c>
      <c r="C888" s="15" t="s">
        <v>2226</v>
      </c>
      <c r="D888" s="21">
        <v>2228060.91</v>
      </c>
      <c r="E888" s="26">
        <v>0</v>
      </c>
      <c r="F888" s="26">
        <v>0</v>
      </c>
      <c r="G888" s="26">
        <v>0</v>
      </c>
      <c r="H888" s="26">
        <v>0</v>
      </c>
      <c r="I888" s="26">
        <v>0</v>
      </c>
      <c r="J888" s="26">
        <v>0</v>
      </c>
      <c r="K888" s="23">
        <v>0</v>
      </c>
      <c r="L888" s="21">
        <v>0</v>
      </c>
      <c r="M888" s="21">
        <v>365.75</v>
      </c>
      <c r="N888" s="21">
        <v>2146952</v>
      </c>
      <c r="O888" s="21">
        <v>0</v>
      </c>
      <c r="P888" s="21">
        <v>0</v>
      </c>
      <c r="Q888" s="21">
        <v>0</v>
      </c>
      <c r="R888" s="21">
        <v>0</v>
      </c>
      <c r="S888" s="21">
        <v>0</v>
      </c>
      <c r="T888" s="21">
        <v>0</v>
      </c>
      <c r="U888" s="21">
        <v>0</v>
      </c>
      <c r="V888" s="21">
        <v>0</v>
      </c>
      <c r="W888" s="21">
        <v>0</v>
      </c>
      <c r="X888" s="21">
        <v>0</v>
      </c>
      <c r="Y888" s="21">
        <v>0</v>
      </c>
      <c r="Z888" s="21">
        <v>0</v>
      </c>
      <c r="AA888" s="21">
        <v>0</v>
      </c>
      <c r="AB888" s="21">
        <v>0</v>
      </c>
      <c r="AC888" s="29">
        <v>22381.97</v>
      </c>
      <c r="AD888" s="29">
        <v>58726.94</v>
      </c>
      <c r="AE888" s="21">
        <v>0</v>
      </c>
      <c r="AF888" s="24">
        <v>2021</v>
      </c>
      <c r="AG888" s="24">
        <v>2021</v>
      </c>
      <c r="AH888" s="25">
        <v>2021</v>
      </c>
      <c r="AT888" s="12" t="e">
        <f>VLOOKUP(C888,AW:AX,2,FALSE)</f>
        <v>#N/A</v>
      </c>
      <c r="BW888" s="49"/>
      <c r="CA888" s="12" t="e">
        <f t="shared" si="64"/>
        <v>#N/A</v>
      </c>
      <c r="CB888" s="12">
        <f t="shared" si="60"/>
        <v>22381.97</v>
      </c>
    </row>
    <row r="889" spans="1:80" ht="61.5" x14ac:dyDescent="0.85">
      <c r="B889" s="15" t="s">
        <v>801</v>
      </c>
      <c r="C889" s="257"/>
      <c r="D889" s="258">
        <v>5513180.9399999995</v>
      </c>
      <c r="E889" s="21">
        <v>0</v>
      </c>
      <c r="F889" s="21">
        <v>0</v>
      </c>
      <c r="G889" s="21">
        <v>0</v>
      </c>
      <c r="H889" s="21">
        <v>0</v>
      </c>
      <c r="I889" s="21">
        <v>0</v>
      </c>
      <c r="J889" s="21">
        <v>0</v>
      </c>
      <c r="K889" s="23">
        <v>0</v>
      </c>
      <c r="L889" s="21">
        <v>0</v>
      </c>
      <c r="M889" s="21">
        <v>293</v>
      </c>
      <c r="N889" s="21">
        <v>1132822</v>
      </c>
      <c r="O889" s="21">
        <v>0</v>
      </c>
      <c r="P889" s="21">
        <v>0</v>
      </c>
      <c r="Q889" s="21">
        <v>0</v>
      </c>
      <c r="R889" s="21">
        <v>0</v>
      </c>
      <c r="S889" s="21">
        <v>0</v>
      </c>
      <c r="T889" s="21">
        <v>0</v>
      </c>
      <c r="U889" s="21">
        <v>4310144.67</v>
      </c>
      <c r="V889" s="21">
        <v>0</v>
      </c>
      <c r="W889" s="21">
        <v>0</v>
      </c>
      <c r="X889" s="21">
        <v>0</v>
      </c>
      <c r="Y889" s="21">
        <v>0</v>
      </c>
      <c r="Z889" s="21">
        <v>0</v>
      </c>
      <c r="AA889" s="21">
        <v>0</v>
      </c>
      <c r="AB889" s="21">
        <v>0</v>
      </c>
      <c r="AC889" s="21">
        <v>70214.27</v>
      </c>
      <c r="AD889" s="21">
        <v>0</v>
      </c>
      <c r="AE889" s="21">
        <v>0</v>
      </c>
      <c r="AF889" s="50" t="s">
        <v>718</v>
      </c>
      <c r="AG889" s="50" t="s">
        <v>718</v>
      </c>
      <c r="AH889" s="64" t="s">
        <v>718</v>
      </c>
      <c r="AT889" s="12" t="e">
        <f>VLOOKUP(C889,AW:AX,2,FALSE)</f>
        <v>#N/A</v>
      </c>
      <c r="BV889" s="69" t="b">
        <f>D889=(E889+F889+G889+H889+I889+L889+N889+P889+R889+T889+U889+V889+AA889+AB889+AC889+AD889+AE889)</f>
        <v>1</v>
      </c>
      <c r="BW889" s="49">
        <v>3328825.5</v>
      </c>
      <c r="CA889" s="12" t="e">
        <f t="shared" si="64"/>
        <v>#N/A</v>
      </c>
      <c r="CB889" s="12" t="e">
        <f t="shared" si="60"/>
        <v>#N/A</v>
      </c>
    </row>
    <row r="890" spans="1:80" ht="61.5" x14ac:dyDescent="0.85">
      <c r="A890" s="12">
        <v>1</v>
      </c>
      <c r="B890" s="45">
        <f>SUBTOTAL(103,$A$558:A890)</f>
        <v>309</v>
      </c>
      <c r="C890" s="15" t="s">
        <v>166</v>
      </c>
      <c r="D890" s="21">
        <v>4365745.54</v>
      </c>
      <c r="E890" s="21">
        <v>0</v>
      </c>
      <c r="F890" s="21">
        <v>0</v>
      </c>
      <c r="G890" s="21">
        <v>0</v>
      </c>
      <c r="H890" s="21">
        <v>0</v>
      </c>
      <c r="I890" s="21">
        <v>0</v>
      </c>
      <c r="J890" s="21">
        <v>0</v>
      </c>
      <c r="K890" s="52">
        <v>0</v>
      </c>
      <c r="L890" s="21">
        <v>0</v>
      </c>
      <c r="M890" s="21">
        <v>0</v>
      </c>
      <c r="N890" s="21">
        <v>0</v>
      </c>
      <c r="O890" s="21">
        <v>0</v>
      </c>
      <c r="P890" s="21">
        <v>0</v>
      </c>
      <c r="Q890" s="21">
        <v>0</v>
      </c>
      <c r="R890" s="21">
        <v>0</v>
      </c>
      <c r="S890" s="21">
        <v>0</v>
      </c>
      <c r="T890" s="21">
        <v>0</v>
      </c>
      <c r="U890" s="29">
        <v>4310144.67</v>
      </c>
      <c r="V890" s="21">
        <v>0</v>
      </c>
      <c r="W890" s="21">
        <v>0</v>
      </c>
      <c r="X890" s="21">
        <v>0</v>
      </c>
      <c r="Y890" s="21">
        <v>0</v>
      </c>
      <c r="Z890" s="21">
        <v>0</v>
      </c>
      <c r="AA890" s="21">
        <v>0</v>
      </c>
      <c r="AB890" s="21">
        <v>0</v>
      </c>
      <c r="AC890" s="29">
        <v>55600.87</v>
      </c>
      <c r="AD890" s="21">
        <v>0</v>
      </c>
      <c r="AE890" s="21">
        <v>0</v>
      </c>
      <c r="AF890" s="24" t="s">
        <v>262</v>
      </c>
      <c r="AG890" s="24">
        <v>2021</v>
      </c>
      <c r="AH890" s="25">
        <v>2021</v>
      </c>
      <c r="AT890" s="12" t="e">
        <f>VLOOKUP(C890,AW:AX,2,FALSE)</f>
        <v>#N/A</v>
      </c>
      <c r="BW890" s="49"/>
      <c r="CA890" s="12" t="e">
        <f t="shared" si="64"/>
        <v>#N/A</v>
      </c>
      <c r="CB890" s="12">
        <f t="shared" si="60"/>
        <v>55600.87</v>
      </c>
    </row>
    <row r="891" spans="1:80" ht="61.5" x14ac:dyDescent="0.85">
      <c r="A891" s="12">
        <v>1</v>
      </c>
      <c r="B891" s="45">
        <f>SUBTOTAL(103,$A$558:A891)</f>
        <v>310</v>
      </c>
      <c r="C891" s="15" t="s">
        <v>1522</v>
      </c>
      <c r="D891" s="21">
        <v>1147435.3999999999</v>
      </c>
      <c r="E891" s="21">
        <v>0</v>
      </c>
      <c r="F891" s="21">
        <v>0</v>
      </c>
      <c r="G891" s="21">
        <v>0</v>
      </c>
      <c r="H891" s="21">
        <v>0</v>
      </c>
      <c r="I891" s="21">
        <v>0</v>
      </c>
      <c r="J891" s="21">
        <v>0</v>
      </c>
      <c r="K891" s="52">
        <v>0</v>
      </c>
      <c r="L891" s="21">
        <v>0</v>
      </c>
      <c r="M891" s="29">
        <v>293</v>
      </c>
      <c r="N891" s="29">
        <v>1132822</v>
      </c>
      <c r="O891" s="21">
        <v>0</v>
      </c>
      <c r="P891" s="21">
        <v>0</v>
      </c>
      <c r="Q891" s="21">
        <v>0</v>
      </c>
      <c r="R891" s="21">
        <v>0</v>
      </c>
      <c r="S891" s="21">
        <v>0</v>
      </c>
      <c r="T891" s="21">
        <v>0</v>
      </c>
      <c r="U891" s="21">
        <v>0</v>
      </c>
      <c r="V891" s="21">
        <v>0</v>
      </c>
      <c r="W891" s="21">
        <v>0</v>
      </c>
      <c r="X891" s="21">
        <v>0</v>
      </c>
      <c r="Y891" s="21">
        <v>0</v>
      </c>
      <c r="Z891" s="21">
        <v>0</v>
      </c>
      <c r="AA891" s="21">
        <v>0</v>
      </c>
      <c r="AB891" s="21">
        <v>0</v>
      </c>
      <c r="AC891" s="29">
        <v>14613.4</v>
      </c>
      <c r="AD891" s="21">
        <v>0</v>
      </c>
      <c r="AE891" s="21">
        <v>0</v>
      </c>
      <c r="AF891" s="24" t="s">
        <v>262</v>
      </c>
      <c r="AG891" s="24">
        <v>2021</v>
      </c>
      <c r="AH891" s="25">
        <v>2021</v>
      </c>
      <c r="BW891" s="49"/>
      <c r="CA891" s="12" t="e">
        <f t="shared" si="64"/>
        <v>#N/A</v>
      </c>
      <c r="CB891" s="12">
        <f t="shared" si="60"/>
        <v>14613.4</v>
      </c>
    </row>
    <row r="892" spans="1:80" ht="61.5" x14ac:dyDescent="0.85">
      <c r="B892" s="15" t="s">
        <v>803</v>
      </c>
      <c r="C892" s="257"/>
      <c r="D892" s="258">
        <v>4300110.49</v>
      </c>
      <c r="E892" s="21">
        <v>0</v>
      </c>
      <c r="F892" s="21">
        <v>0</v>
      </c>
      <c r="G892" s="21">
        <v>0</v>
      </c>
      <c r="H892" s="21">
        <v>0</v>
      </c>
      <c r="I892" s="21">
        <v>0</v>
      </c>
      <c r="J892" s="21">
        <v>0</v>
      </c>
      <c r="K892" s="23">
        <v>0</v>
      </c>
      <c r="L892" s="21">
        <v>0</v>
      </c>
      <c r="M892" s="21">
        <v>0</v>
      </c>
      <c r="N892" s="21">
        <v>0</v>
      </c>
      <c r="O892" s="21">
        <v>0</v>
      </c>
      <c r="P892" s="21">
        <v>0</v>
      </c>
      <c r="Q892" s="21">
        <v>655.53</v>
      </c>
      <c r="R892" s="21">
        <v>2352267</v>
      </c>
      <c r="S892" s="21">
        <v>0</v>
      </c>
      <c r="T892" s="21">
        <v>0</v>
      </c>
      <c r="U892" s="21">
        <v>1815231</v>
      </c>
      <c r="V892" s="21">
        <v>0</v>
      </c>
      <c r="W892" s="21">
        <v>0</v>
      </c>
      <c r="X892" s="21">
        <v>0</v>
      </c>
      <c r="Y892" s="21">
        <v>0</v>
      </c>
      <c r="Z892" s="21">
        <v>0</v>
      </c>
      <c r="AA892" s="21">
        <v>0</v>
      </c>
      <c r="AB892" s="21">
        <v>0</v>
      </c>
      <c r="AC892" s="21">
        <v>53760.72</v>
      </c>
      <c r="AD892" s="21">
        <v>78851.77</v>
      </c>
      <c r="AE892" s="21">
        <v>0</v>
      </c>
      <c r="AF892" s="50" t="s">
        <v>718</v>
      </c>
      <c r="AG892" s="50" t="s">
        <v>718</v>
      </c>
      <c r="AH892" s="64" t="s">
        <v>718</v>
      </c>
      <c r="AT892" s="12" t="e">
        <f>VLOOKUP(C892,AW:AX,2,FALSE)</f>
        <v>#N/A</v>
      </c>
      <c r="BV892" s="69" t="b">
        <f>D892=(E892+F892+G892+H892+I892+L892+N892+P892+R892+T892+U892+V892+AA892+AB892+AC892+AD892+AE892)</f>
        <v>1</v>
      </c>
      <c r="BW892" s="49">
        <v>3328825.5</v>
      </c>
      <c r="CA892" s="12" t="e">
        <f t="shared" si="64"/>
        <v>#N/A</v>
      </c>
      <c r="CB892" s="12" t="e">
        <f t="shared" si="60"/>
        <v>#N/A</v>
      </c>
    </row>
    <row r="893" spans="1:80" ht="61.5" x14ac:dyDescent="0.85">
      <c r="A893" s="12">
        <v>1</v>
      </c>
      <c r="B893" s="45">
        <f>SUBTOTAL(103,$A$558:A893)</f>
        <v>311</v>
      </c>
      <c r="C893" s="15" t="s">
        <v>173</v>
      </c>
      <c r="D893" s="21">
        <v>78851.77</v>
      </c>
      <c r="E893" s="21">
        <v>0</v>
      </c>
      <c r="F893" s="21">
        <v>0</v>
      </c>
      <c r="G893" s="21">
        <v>0</v>
      </c>
      <c r="H893" s="21">
        <v>0</v>
      </c>
      <c r="I893" s="21">
        <v>0</v>
      </c>
      <c r="J893" s="21">
        <v>0</v>
      </c>
      <c r="K893" s="23">
        <v>0</v>
      </c>
      <c r="L893" s="21">
        <v>0</v>
      </c>
      <c r="M893" s="21">
        <v>0</v>
      </c>
      <c r="N893" s="21">
        <v>0</v>
      </c>
      <c r="O893" s="21">
        <v>0</v>
      </c>
      <c r="P893" s="21">
        <v>0</v>
      </c>
      <c r="Q893" s="21">
        <v>0</v>
      </c>
      <c r="R893" s="21">
        <v>0</v>
      </c>
      <c r="S893" s="21">
        <v>0</v>
      </c>
      <c r="T893" s="21">
        <v>0</v>
      </c>
      <c r="U893" s="21">
        <v>0</v>
      </c>
      <c r="V893" s="21">
        <v>0</v>
      </c>
      <c r="W893" s="21">
        <v>0</v>
      </c>
      <c r="X893" s="21">
        <v>0</v>
      </c>
      <c r="Y893" s="21">
        <v>0</v>
      </c>
      <c r="Z893" s="21">
        <v>0</v>
      </c>
      <c r="AA893" s="21">
        <v>0</v>
      </c>
      <c r="AB893" s="21">
        <v>0</v>
      </c>
      <c r="AC893" s="21">
        <v>0</v>
      </c>
      <c r="AD893" s="21">
        <v>78851.77</v>
      </c>
      <c r="AE893" s="21">
        <v>0</v>
      </c>
      <c r="AF893" s="24">
        <v>2021</v>
      </c>
      <c r="AG893" s="24" t="s">
        <v>262</v>
      </c>
      <c r="AH893" s="24" t="s">
        <v>262</v>
      </c>
      <c r="AT893" s="12" t="e">
        <f>VLOOKUP(C893,AW:AX,2,FALSE)</f>
        <v>#N/A</v>
      </c>
      <c r="BW893" s="49"/>
      <c r="CA893" s="12" t="e">
        <f t="shared" si="64"/>
        <v>#N/A</v>
      </c>
      <c r="CB893" s="12" t="e">
        <f t="shared" si="60"/>
        <v>#N/A</v>
      </c>
    </row>
    <row r="894" spans="1:80" ht="61.5" x14ac:dyDescent="0.85">
      <c r="A894" s="12">
        <v>1</v>
      </c>
      <c r="B894" s="45">
        <f>SUBTOTAL(103,$A$558:A894)</f>
        <v>312</v>
      </c>
      <c r="C894" s="15" t="s">
        <v>178</v>
      </c>
      <c r="D894" s="21">
        <v>2382611.2400000002</v>
      </c>
      <c r="E894" s="21">
        <v>0</v>
      </c>
      <c r="F894" s="21">
        <v>0</v>
      </c>
      <c r="G894" s="21">
        <v>0</v>
      </c>
      <c r="H894" s="21">
        <v>0</v>
      </c>
      <c r="I894" s="21">
        <v>0</v>
      </c>
      <c r="J894" s="21">
        <v>0</v>
      </c>
      <c r="K894" s="52">
        <v>0</v>
      </c>
      <c r="L894" s="21">
        <v>0</v>
      </c>
      <c r="M894" s="21">
        <v>0</v>
      </c>
      <c r="N894" s="21">
        <v>0</v>
      </c>
      <c r="O894" s="21">
        <v>0</v>
      </c>
      <c r="P894" s="21">
        <v>0</v>
      </c>
      <c r="Q894" s="29">
        <v>655.53</v>
      </c>
      <c r="R894" s="29">
        <v>2352267</v>
      </c>
      <c r="S894" s="21">
        <v>0</v>
      </c>
      <c r="T894" s="21">
        <v>0</v>
      </c>
      <c r="U894" s="21">
        <v>0</v>
      </c>
      <c r="V894" s="21">
        <v>0</v>
      </c>
      <c r="W894" s="21">
        <v>0</v>
      </c>
      <c r="X894" s="21">
        <v>0</v>
      </c>
      <c r="Y894" s="21">
        <v>0</v>
      </c>
      <c r="Z894" s="21">
        <v>0</v>
      </c>
      <c r="AA894" s="21">
        <v>0</v>
      </c>
      <c r="AB894" s="21">
        <v>0</v>
      </c>
      <c r="AC894" s="29">
        <v>30344.240000000002</v>
      </c>
      <c r="AD894" s="21">
        <v>0</v>
      </c>
      <c r="AE894" s="21">
        <v>0</v>
      </c>
      <c r="AF894" s="24" t="s">
        <v>262</v>
      </c>
      <c r="AG894" s="24">
        <v>2021</v>
      </c>
      <c r="AH894" s="25">
        <v>2021</v>
      </c>
      <c r="AT894" s="12" t="e">
        <f>VLOOKUP(C894,AW:AX,2,FALSE)</f>
        <v>#N/A</v>
      </c>
      <c r="BW894" s="49"/>
      <c r="CA894" s="12" t="e">
        <f t="shared" ref="CA894:CA925" si="67">VLOOKUP(C894,CB:CC,2,FALSE)</f>
        <v>#N/A</v>
      </c>
      <c r="CB894" s="12">
        <f t="shared" si="60"/>
        <v>30344.240000000002</v>
      </c>
    </row>
    <row r="895" spans="1:80" ht="61.5" x14ac:dyDescent="0.85">
      <c r="A895" s="12">
        <v>1</v>
      </c>
      <c r="B895" s="45">
        <f>SUBTOTAL(103,$A$558:A895)</f>
        <v>313</v>
      </c>
      <c r="C895" s="15" t="s">
        <v>1521</v>
      </c>
      <c r="D895" s="21">
        <v>1838647.48</v>
      </c>
      <c r="E895" s="21">
        <v>0</v>
      </c>
      <c r="F895" s="21">
        <v>0</v>
      </c>
      <c r="G895" s="21">
        <v>0</v>
      </c>
      <c r="H895" s="21">
        <v>0</v>
      </c>
      <c r="I895" s="21">
        <v>0</v>
      </c>
      <c r="J895" s="21">
        <v>0</v>
      </c>
      <c r="K895" s="52">
        <v>0</v>
      </c>
      <c r="L895" s="21">
        <v>0</v>
      </c>
      <c r="M895" s="21">
        <v>0</v>
      </c>
      <c r="N895" s="21">
        <v>0</v>
      </c>
      <c r="O895" s="21">
        <v>0</v>
      </c>
      <c r="P895" s="21">
        <v>0</v>
      </c>
      <c r="Q895" s="21">
        <v>0</v>
      </c>
      <c r="R895" s="21">
        <v>0</v>
      </c>
      <c r="S895" s="21">
        <v>0</v>
      </c>
      <c r="T895" s="21">
        <v>0</v>
      </c>
      <c r="U895" s="21">
        <v>1815231</v>
      </c>
      <c r="V895" s="21">
        <v>0</v>
      </c>
      <c r="W895" s="21">
        <v>0</v>
      </c>
      <c r="X895" s="21">
        <v>0</v>
      </c>
      <c r="Y895" s="21">
        <v>0</v>
      </c>
      <c r="Z895" s="21">
        <v>0</v>
      </c>
      <c r="AA895" s="21">
        <v>0</v>
      </c>
      <c r="AB895" s="21">
        <v>0</v>
      </c>
      <c r="AC895" s="29">
        <v>23416.48</v>
      </c>
      <c r="AD895" s="21">
        <v>0</v>
      </c>
      <c r="AE895" s="21">
        <v>0</v>
      </c>
      <c r="AF895" s="24" t="s">
        <v>262</v>
      </c>
      <c r="AG895" s="24">
        <v>2021</v>
      </c>
      <c r="AH895" s="25">
        <v>2021</v>
      </c>
      <c r="BW895" s="49"/>
      <c r="CA895" s="12" t="e">
        <f t="shared" si="67"/>
        <v>#N/A</v>
      </c>
      <c r="CB895" s="12">
        <f t="shared" si="60"/>
        <v>23416.48</v>
      </c>
    </row>
    <row r="896" spans="1:80" ht="61.5" x14ac:dyDescent="0.85">
      <c r="B896" s="15" t="s">
        <v>802</v>
      </c>
      <c r="C896" s="15"/>
      <c r="D896" s="258">
        <v>63914.7</v>
      </c>
      <c r="E896" s="21">
        <v>0</v>
      </c>
      <c r="F896" s="21">
        <v>0</v>
      </c>
      <c r="G896" s="21">
        <v>0</v>
      </c>
      <c r="H896" s="21">
        <v>0</v>
      </c>
      <c r="I896" s="21">
        <v>0</v>
      </c>
      <c r="J896" s="21">
        <v>0</v>
      </c>
      <c r="K896" s="23">
        <v>0</v>
      </c>
      <c r="L896" s="21">
        <v>0</v>
      </c>
      <c r="M896" s="21">
        <v>0</v>
      </c>
      <c r="N896" s="21">
        <v>0</v>
      </c>
      <c r="O896" s="21">
        <v>0</v>
      </c>
      <c r="P896" s="21">
        <v>0</v>
      </c>
      <c r="Q896" s="21">
        <v>0</v>
      </c>
      <c r="R896" s="21">
        <v>0</v>
      </c>
      <c r="S896" s="21">
        <v>0</v>
      </c>
      <c r="T896" s="21">
        <v>0</v>
      </c>
      <c r="U896" s="21">
        <v>0</v>
      </c>
      <c r="V896" s="21">
        <v>0</v>
      </c>
      <c r="W896" s="21">
        <v>0</v>
      </c>
      <c r="X896" s="21">
        <v>0</v>
      </c>
      <c r="Y896" s="21">
        <v>0</v>
      </c>
      <c r="Z896" s="21">
        <v>0</v>
      </c>
      <c r="AA896" s="21">
        <v>0</v>
      </c>
      <c r="AB896" s="21">
        <v>0</v>
      </c>
      <c r="AC896" s="21">
        <v>0</v>
      </c>
      <c r="AD896" s="21">
        <v>63914.7</v>
      </c>
      <c r="AE896" s="21">
        <v>0</v>
      </c>
      <c r="AF896" s="50" t="s">
        <v>718</v>
      </c>
      <c r="AG896" s="50" t="s">
        <v>718</v>
      </c>
      <c r="AH896" s="64" t="s">
        <v>718</v>
      </c>
      <c r="AT896" s="12" t="e">
        <f t="shared" ref="AT896:AT908" si="68">VLOOKUP(C896,AW:AX,2,FALSE)</f>
        <v>#N/A</v>
      </c>
      <c r="BV896" s="69" t="b">
        <f>D896=(E896+F896+G896+H896+I896+L896+N896+P896+R896+T896+U896+V896+AA896+AB896+AC896+AD896+AE896)</f>
        <v>1</v>
      </c>
      <c r="BW896" s="49">
        <v>5279138.41</v>
      </c>
      <c r="CA896" s="12" t="e">
        <f t="shared" si="67"/>
        <v>#N/A</v>
      </c>
      <c r="CB896" s="12" t="e">
        <f t="shared" si="60"/>
        <v>#N/A</v>
      </c>
    </row>
    <row r="897" spans="1:80" ht="61.5" x14ac:dyDescent="0.85">
      <c r="A897" s="12">
        <v>1</v>
      </c>
      <c r="B897" s="45">
        <f>SUBTOTAL(103,$A$558:A897)</f>
        <v>314</v>
      </c>
      <c r="C897" s="15" t="s">
        <v>172</v>
      </c>
      <c r="D897" s="21">
        <v>63914.7</v>
      </c>
      <c r="E897" s="21">
        <v>0</v>
      </c>
      <c r="F897" s="21">
        <v>0</v>
      </c>
      <c r="G897" s="21">
        <v>0</v>
      </c>
      <c r="H897" s="21">
        <v>0</v>
      </c>
      <c r="I897" s="21">
        <v>0</v>
      </c>
      <c r="J897" s="21">
        <v>0</v>
      </c>
      <c r="K897" s="23">
        <v>0</v>
      </c>
      <c r="L897" s="21">
        <v>0</v>
      </c>
      <c r="M897" s="21">
        <v>0</v>
      </c>
      <c r="N897" s="21">
        <v>0</v>
      </c>
      <c r="O897" s="21">
        <v>0</v>
      </c>
      <c r="P897" s="21">
        <v>0</v>
      </c>
      <c r="Q897" s="21">
        <v>0</v>
      </c>
      <c r="R897" s="21">
        <v>0</v>
      </c>
      <c r="S897" s="21">
        <v>0</v>
      </c>
      <c r="T897" s="21">
        <v>0</v>
      </c>
      <c r="U897" s="21">
        <v>0</v>
      </c>
      <c r="V897" s="21">
        <v>0</v>
      </c>
      <c r="W897" s="21">
        <v>0</v>
      </c>
      <c r="X897" s="21">
        <v>0</v>
      </c>
      <c r="Y897" s="21">
        <v>0</v>
      </c>
      <c r="Z897" s="21">
        <v>0</v>
      </c>
      <c r="AA897" s="21">
        <v>0</v>
      </c>
      <c r="AB897" s="21">
        <v>0</v>
      </c>
      <c r="AC897" s="21">
        <v>0</v>
      </c>
      <c r="AD897" s="21">
        <v>63914.7</v>
      </c>
      <c r="AE897" s="21">
        <v>0</v>
      </c>
      <c r="AF897" s="24">
        <v>2021</v>
      </c>
      <c r="AG897" s="24" t="s">
        <v>262</v>
      </c>
      <c r="AH897" s="24" t="s">
        <v>262</v>
      </c>
      <c r="AT897" s="12" t="e">
        <f t="shared" si="68"/>
        <v>#N/A</v>
      </c>
      <c r="BW897" s="49"/>
      <c r="CA897" s="12" t="e">
        <f t="shared" si="67"/>
        <v>#N/A</v>
      </c>
      <c r="CB897" s="12" t="e">
        <f t="shared" si="60"/>
        <v>#N/A</v>
      </c>
    </row>
    <row r="898" spans="1:80" ht="61.5" x14ac:dyDescent="0.85">
      <c r="B898" s="15" t="s">
        <v>838</v>
      </c>
      <c r="C898" s="15"/>
      <c r="D898" s="258">
        <v>5200378.79</v>
      </c>
      <c r="E898" s="21">
        <v>0</v>
      </c>
      <c r="F898" s="21">
        <v>0</v>
      </c>
      <c r="G898" s="21">
        <v>0</v>
      </c>
      <c r="H898" s="21">
        <v>0</v>
      </c>
      <c r="I898" s="21">
        <v>0</v>
      </c>
      <c r="J898" s="21">
        <v>0</v>
      </c>
      <c r="K898" s="23">
        <v>0</v>
      </c>
      <c r="L898" s="21">
        <v>0</v>
      </c>
      <c r="M898" s="21">
        <v>792.5</v>
      </c>
      <c r="N898" s="21">
        <v>4951089</v>
      </c>
      <c r="O898" s="21">
        <v>0</v>
      </c>
      <c r="P898" s="21">
        <v>0</v>
      </c>
      <c r="Q898" s="21">
        <v>0</v>
      </c>
      <c r="R898" s="21">
        <v>0</v>
      </c>
      <c r="S898" s="21">
        <v>0</v>
      </c>
      <c r="T898" s="21">
        <v>0</v>
      </c>
      <c r="U898" s="21">
        <v>0</v>
      </c>
      <c r="V898" s="21">
        <v>0</v>
      </c>
      <c r="W898" s="21">
        <v>0</v>
      </c>
      <c r="X898" s="21">
        <v>0</v>
      </c>
      <c r="Y898" s="21">
        <v>0</v>
      </c>
      <c r="Z898" s="21">
        <v>0</v>
      </c>
      <c r="AA898" s="21">
        <v>0</v>
      </c>
      <c r="AB898" s="21">
        <v>0</v>
      </c>
      <c r="AC898" s="21">
        <v>64983.040000000001</v>
      </c>
      <c r="AD898" s="21">
        <v>184306.75</v>
      </c>
      <c r="AE898" s="21">
        <v>0</v>
      </c>
      <c r="AF898" s="50" t="s">
        <v>718</v>
      </c>
      <c r="AG898" s="50" t="s">
        <v>718</v>
      </c>
      <c r="AH898" s="64" t="s">
        <v>718</v>
      </c>
      <c r="AT898" s="12" t="e">
        <f t="shared" si="68"/>
        <v>#N/A</v>
      </c>
      <c r="BV898" s="69" t="b">
        <f>D898=(E898+F898+G898+H898+I898+L898+N898+P898+R898+T898+U898+V898+AA898+AB898+AC898+AD898+AE898)</f>
        <v>1</v>
      </c>
      <c r="BW898" s="49">
        <v>4178956.32</v>
      </c>
      <c r="CA898" s="12" t="e">
        <f t="shared" si="67"/>
        <v>#N/A</v>
      </c>
      <c r="CB898" s="12" t="e">
        <f t="shared" si="60"/>
        <v>#N/A</v>
      </c>
    </row>
    <row r="899" spans="1:80" ht="61.5" x14ac:dyDescent="0.85">
      <c r="A899" s="12">
        <v>1</v>
      </c>
      <c r="B899" s="45">
        <f>SUBTOTAL(103,$A$558:A899)</f>
        <v>315</v>
      </c>
      <c r="C899" s="15" t="s">
        <v>170</v>
      </c>
      <c r="D899" s="21">
        <v>5103668.53</v>
      </c>
      <c r="E899" s="21">
        <v>0</v>
      </c>
      <c r="F899" s="21">
        <v>0</v>
      </c>
      <c r="G899" s="21">
        <v>0</v>
      </c>
      <c r="H899" s="21">
        <v>0</v>
      </c>
      <c r="I899" s="21">
        <v>0</v>
      </c>
      <c r="J899" s="21">
        <v>0</v>
      </c>
      <c r="K899" s="23">
        <v>0</v>
      </c>
      <c r="L899" s="21">
        <v>0</v>
      </c>
      <c r="M899" s="21">
        <v>792.5</v>
      </c>
      <c r="N899" s="21">
        <v>4951089</v>
      </c>
      <c r="O899" s="21">
        <v>0</v>
      </c>
      <c r="P899" s="21">
        <v>0</v>
      </c>
      <c r="Q899" s="21">
        <v>0</v>
      </c>
      <c r="R899" s="21">
        <v>0</v>
      </c>
      <c r="S899" s="21">
        <v>0</v>
      </c>
      <c r="T899" s="21">
        <v>0</v>
      </c>
      <c r="U899" s="21">
        <v>0</v>
      </c>
      <c r="V899" s="21">
        <v>0</v>
      </c>
      <c r="W899" s="21">
        <v>0</v>
      </c>
      <c r="X899" s="21">
        <v>0</v>
      </c>
      <c r="Y899" s="21">
        <v>0</v>
      </c>
      <c r="Z899" s="21">
        <v>0</v>
      </c>
      <c r="AA899" s="21">
        <v>0</v>
      </c>
      <c r="AB899" s="21">
        <v>0</v>
      </c>
      <c r="AC899" s="29">
        <v>64983.040000000001</v>
      </c>
      <c r="AD899" s="21">
        <v>87596.49</v>
      </c>
      <c r="AE899" s="21">
        <v>0</v>
      </c>
      <c r="AF899" s="24">
        <v>2021</v>
      </c>
      <c r="AG899" s="24">
        <v>2021</v>
      </c>
      <c r="AH899" s="25">
        <v>2021</v>
      </c>
      <c r="AT899" s="12" t="e">
        <f t="shared" si="68"/>
        <v>#N/A</v>
      </c>
      <c r="BW899" s="49"/>
      <c r="CA899" s="12" t="e">
        <f t="shared" si="67"/>
        <v>#N/A</v>
      </c>
      <c r="CB899" s="12">
        <f t="shared" si="60"/>
        <v>64983.040000000001</v>
      </c>
    </row>
    <row r="900" spans="1:80" ht="61.5" x14ac:dyDescent="0.85">
      <c r="A900" s="12">
        <v>1</v>
      </c>
      <c r="B900" s="45">
        <f>SUBTOTAL(103,$A$558:A900)</f>
        <v>316</v>
      </c>
      <c r="C900" s="15" t="s">
        <v>1876</v>
      </c>
      <c r="D900" s="21">
        <v>96710.26</v>
      </c>
      <c r="E900" s="21">
        <v>0</v>
      </c>
      <c r="F900" s="21">
        <v>0</v>
      </c>
      <c r="G900" s="21">
        <v>0</v>
      </c>
      <c r="H900" s="21">
        <v>0</v>
      </c>
      <c r="I900" s="21">
        <v>0</v>
      </c>
      <c r="J900" s="21">
        <v>0</v>
      </c>
      <c r="K900" s="23">
        <v>0</v>
      </c>
      <c r="L900" s="21">
        <v>0</v>
      </c>
      <c r="M900" s="21">
        <v>0</v>
      </c>
      <c r="N900" s="21">
        <v>0</v>
      </c>
      <c r="O900" s="21">
        <v>0</v>
      </c>
      <c r="P900" s="21">
        <v>0</v>
      </c>
      <c r="Q900" s="21">
        <v>0</v>
      </c>
      <c r="R900" s="21">
        <v>0</v>
      </c>
      <c r="S900" s="21">
        <v>0</v>
      </c>
      <c r="T900" s="21">
        <v>0</v>
      </c>
      <c r="U900" s="21">
        <v>0</v>
      </c>
      <c r="V900" s="21">
        <v>0</v>
      </c>
      <c r="W900" s="21">
        <v>0</v>
      </c>
      <c r="X900" s="21">
        <v>0</v>
      </c>
      <c r="Y900" s="21">
        <v>0</v>
      </c>
      <c r="Z900" s="21">
        <v>0</v>
      </c>
      <c r="AA900" s="21">
        <v>0</v>
      </c>
      <c r="AB900" s="21">
        <v>0</v>
      </c>
      <c r="AC900" s="21">
        <v>0</v>
      </c>
      <c r="AD900" s="29">
        <v>96710.26</v>
      </c>
      <c r="AE900" s="21">
        <v>0</v>
      </c>
      <c r="AF900" s="24">
        <v>2021</v>
      </c>
      <c r="AG900" s="24" t="s">
        <v>262</v>
      </c>
      <c r="AH900" s="24" t="s">
        <v>262</v>
      </c>
      <c r="AT900" s="12" t="e">
        <f t="shared" si="68"/>
        <v>#N/A</v>
      </c>
      <c r="BW900" s="49"/>
      <c r="CA900" s="12" t="e">
        <f t="shared" si="67"/>
        <v>#N/A</v>
      </c>
      <c r="CB900" s="12" t="e">
        <f t="shared" si="60"/>
        <v>#N/A</v>
      </c>
    </row>
    <row r="901" spans="1:80" ht="61.5" x14ac:dyDescent="0.85">
      <c r="B901" s="15" t="s">
        <v>804</v>
      </c>
      <c r="C901" s="15"/>
      <c r="D901" s="258">
        <v>1314396.72</v>
      </c>
      <c r="E901" s="21">
        <v>0</v>
      </c>
      <c r="F901" s="21">
        <v>0</v>
      </c>
      <c r="G901" s="21">
        <v>0</v>
      </c>
      <c r="H901" s="21">
        <v>0</v>
      </c>
      <c r="I901" s="21">
        <v>0</v>
      </c>
      <c r="J901" s="21">
        <v>0</v>
      </c>
      <c r="K901" s="23">
        <v>0</v>
      </c>
      <c r="L901" s="21">
        <v>0</v>
      </c>
      <c r="M901" s="21">
        <v>356.03</v>
      </c>
      <c r="N901" s="21">
        <v>1243080.82</v>
      </c>
      <c r="O901" s="21">
        <v>0</v>
      </c>
      <c r="P901" s="21">
        <v>0</v>
      </c>
      <c r="Q901" s="21">
        <v>0</v>
      </c>
      <c r="R901" s="21">
        <v>0</v>
      </c>
      <c r="S901" s="21">
        <v>0</v>
      </c>
      <c r="T901" s="21">
        <v>0</v>
      </c>
      <c r="U901" s="21">
        <v>0</v>
      </c>
      <c r="V901" s="21">
        <v>0</v>
      </c>
      <c r="W901" s="21">
        <v>0</v>
      </c>
      <c r="X901" s="21">
        <v>0</v>
      </c>
      <c r="Y901" s="21">
        <v>0</v>
      </c>
      <c r="Z901" s="21">
        <v>0</v>
      </c>
      <c r="AA901" s="21">
        <v>0</v>
      </c>
      <c r="AB901" s="21">
        <v>0</v>
      </c>
      <c r="AC901" s="21">
        <v>16035.74</v>
      </c>
      <c r="AD901" s="21">
        <v>55280.160000000003</v>
      </c>
      <c r="AE901" s="21">
        <v>0</v>
      </c>
      <c r="AF901" s="50" t="s">
        <v>718</v>
      </c>
      <c r="AG901" s="50" t="s">
        <v>718</v>
      </c>
      <c r="AH901" s="64" t="s">
        <v>718</v>
      </c>
      <c r="AT901" s="12" t="e">
        <f t="shared" si="68"/>
        <v>#N/A</v>
      </c>
      <c r="BV901" s="69" t="b">
        <f>D901=(E901+F901+G901+H901+I901+L901+N901+P901+R901+T901+U901+V901+AA901+AB901+AC901+AD901+AE901)</f>
        <v>1</v>
      </c>
      <c r="BW901" s="49">
        <v>1889236.5</v>
      </c>
      <c r="CA901" s="12" t="e">
        <f t="shared" si="67"/>
        <v>#N/A</v>
      </c>
      <c r="CB901" s="12" t="e">
        <f t="shared" si="60"/>
        <v>#N/A</v>
      </c>
    </row>
    <row r="902" spans="1:80" s="105" customFormat="1" ht="123" x14ac:dyDescent="0.85">
      <c r="A902" s="105">
        <v>1</v>
      </c>
      <c r="B902" s="45">
        <f>SUBTOTAL(103,$A$558:A902)</f>
        <v>317</v>
      </c>
      <c r="C902" s="263" t="s">
        <v>169</v>
      </c>
      <c r="D902" s="84">
        <v>55280.160000000003</v>
      </c>
      <c r="E902" s="84">
        <v>0</v>
      </c>
      <c r="F902" s="84">
        <v>0</v>
      </c>
      <c r="G902" s="84">
        <v>0</v>
      </c>
      <c r="H902" s="84">
        <v>0</v>
      </c>
      <c r="I902" s="84">
        <v>0</v>
      </c>
      <c r="J902" s="84">
        <v>0</v>
      </c>
      <c r="K902" s="106">
        <v>0</v>
      </c>
      <c r="L902" s="84">
        <v>0</v>
      </c>
      <c r="M902" s="84">
        <v>0</v>
      </c>
      <c r="N902" s="84">
        <v>0</v>
      </c>
      <c r="O902" s="84">
        <v>0</v>
      </c>
      <c r="P902" s="84">
        <v>0</v>
      </c>
      <c r="Q902" s="84">
        <v>0</v>
      </c>
      <c r="R902" s="84">
        <v>0</v>
      </c>
      <c r="S902" s="84">
        <v>0</v>
      </c>
      <c r="T902" s="84">
        <v>0</v>
      </c>
      <c r="U902" s="84">
        <v>0</v>
      </c>
      <c r="V902" s="84">
        <v>0</v>
      </c>
      <c r="W902" s="84">
        <v>0</v>
      </c>
      <c r="X902" s="84">
        <v>0</v>
      </c>
      <c r="Y902" s="84">
        <v>0</v>
      </c>
      <c r="Z902" s="84">
        <v>0</v>
      </c>
      <c r="AA902" s="84">
        <v>0</v>
      </c>
      <c r="AB902" s="84">
        <v>0</v>
      </c>
      <c r="AC902" s="84">
        <v>0</v>
      </c>
      <c r="AD902" s="166">
        <v>55280.160000000003</v>
      </c>
      <c r="AE902" s="84">
        <v>0</v>
      </c>
      <c r="AF902" s="107">
        <v>2021</v>
      </c>
      <c r="AG902" s="107" t="s">
        <v>262</v>
      </c>
      <c r="AH902" s="107" t="s">
        <v>262</v>
      </c>
      <c r="AT902" s="105" t="e">
        <f t="shared" si="68"/>
        <v>#N/A</v>
      </c>
      <c r="BW902" s="109"/>
      <c r="CA902" s="105" t="e">
        <f t="shared" si="67"/>
        <v>#N/A</v>
      </c>
      <c r="CB902" s="12" t="e">
        <f t="shared" ref="CB902:CB965" si="69">VLOOKUP(C902,CC:CD,2,FALSE)</f>
        <v>#N/A</v>
      </c>
    </row>
    <row r="903" spans="1:80" s="105" customFormat="1" ht="123" x14ac:dyDescent="0.85">
      <c r="A903" s="105">
        <v>1</v>
      </c>
      <c r="B903" s="45">
        <f>SUBTOTAL(103,$A$558:A903)</f>
        <v>318</v>
      </c>
      <c r="C903" s="263" t="s">
        <v>164</v>
      </c>
      <c r="D903" s="84">
        <v>1259116.56</v>
      </c>
      <c r="E903" s="84">
        <v>0</v>
      </c>
      <c r="F903" s="84">
        <v>0</v>
      </c>
      <c r="G903" s="84">
        <v>0</v>
      </c>
      <c r="H903" s="84">
        <v>0</v>
      </c>
      <c r="I903" s="84">
        <v>0</v>
      </c>
      <c r="J903" s="84">
        <v>0</v>
      </c>
      <c r="K903" s="79">
        <v>0</v>
      </c>
      <c r="L903" s="84">
        <v>0</v>
      </c>
      <c r="M903" s="166">
        <v>356.03</v>
      </c>
      <c r="N903" s="166">
        <v>1243080.82</v>
      </c>
      <c r="O903" s="84">
        <v>0</v>
      </c>
      <c r="P903" s="84">
        <v>0</v>
      </c>
      <c r="Q903" s="84">
        <v>0</v>
      </c>
      <c r="R903" s="84">
        <v>0</v>
      </c>
      <c r="S903" s="84">
        <v>0</v>
      </c>
      <c r="T903" s="84">
        <v>0</v>
      </c>
      <c r="U903" s="84">
        <v>0</v>
      </c>
      <c r="V903" s="84">
        <v>0</v>
      </c>
      <c r="W903" s="84">
        <v>0</v>
      </c>
      <c r="X903" s="84">
        <v>0</v>
      </c>
      <c r="Y903" s="84">
        <v>0</v>
      </c>
      <c r="Z903" s="84">
        <v>0</v>
      </c>
      <c r="AA903" s="84">
        <v>0</v>
      </c>
      <c r="AB903" s="84">
        <v>0</v>
      </c>
      <c r="AC903" s="29">
        <v>16035.74</v>
      </c>
      <c r="AD903" s="84">
        <v>0</v>
      </c>
      <c r="AE903" s="84">
        <v>0</v>
      </c>
      <c r="AF903" s="107" t="s">
        <v>262</v>
      </c>
      <c r="AG903" s="107">
        <v>2021</v>
      </c>
      <c r="AH903" s="108">
        <v>2021</v>
      </c>
      <c r="AT903" s="105" t="e">
        <f t="shared" si="68"/>
        <v>#N/A</v>
      </c>
      <c r="BW903" s="109"/>
      <c r="CA903" s="105">
        <f t="shared" si="67"/>
        <v>336.14</v>
      </c>
      <c r="CB903" s="12">
        <f t="shared" si="69"/>
        <v>16035.74</v>
      </c>
    </row>
    <row r="904" spans="1:80" ht="61.5" x14ac:dyDescent="0.85">
      <c r="B904" s="15" t="s">
        <v>805</v>
      </c>
      <c r="C904" s="257"/>
      <c r="D904" s="258">
        <v>21705858.420000002</v>
      </c>
      <c r="E904" s="21">
        <v>0</v>
      </c>
      <c r="F904" s="21">
        <v>0</v>
      </c>
      <c r="G904" s="21">
        <v>0</v>
      </c>
      <c r="H904" s="21">
        <v>0</v>
      </c>
      <c r="I904" s="21">
        <v>0</v>
      </c>
      <c r="J904" s="21">
        <v>0</v>
      </c>
      <c r="K904" s="23">
        <v>0</v>
      </c>
      <c r="L904" s="21">
        <v>0</v>
      </c>
      <c r="M904" s="21">
        <v>4004.7999999999997</v>
      </c>
      <c r="N904" s="21">
        <v>21279686.969999999</v>
      </c>
      <c r="O904" s="21">
        <v>0</v>
      </c>
      <c r="P904" s="21">
        <v>0</v>
      </c>
      <c r="Q904" s="21">
        <v>0</v>
      </c>
      <c r="R904" s="21">
        <v>0</v>
      </c>
      <c r="S904" s="21">
        <v>0</v>
      </c>
      <c r="T904" s="21">
        <v>0</v>
      </c>
      <c r="U904" s="21">
        <v>0</v>
      </c>
      <c r="V904" s="21">
        <v>0</v>
      </c>
      <c r="W904" s="21">
        <v>0</v>
      </c>
      <c r="X904" s="21">
        <v>0</v>
      </c>
      <c r="Y904" s="21">
        <v>0</v>
      </c>
      <c r="Z904" s="21">
        <v>0</v>
      </c>
      <c r="AA904" s="21">
        <v>0</v>
      </c>
      <c r="AB904" s="21">
        <v>0</v>
      </c>
      <c r="AC904" s="21">
        <v>182356.47000000003</v>
      </c>
      <c r="AD904" s="21">
        <v>243814.97999999998</v>
      </c>
      <c r="AE904" s="21">
        <v>0</v>
      </c>
      <c r="AF904" s="50" t="s">
        <v>718</v>
      </c>
      <c r="AG904" s="50" t="s">
        <v>718</v>
      </c>
      <c r="AH904" s="64" t="s">
        <v>718</v>
      </c>
      <c r="AT904" s="12" t="e">
        <f t="shared" si="68"/>
        <v>#N/A</v>
      </c>
      <c r="BV904" s="69" t="b">
        <f>D904=(E904+F904+G904+H904+I904+L904+N904+P904+R904+T904+U904+V904+AA904+AB904+AC904+AD904+AE904)</f>
        <v>1</v>
      </c>
      <c r="BW904" s="49">
        <v>10103503.050000001</v>
      </c>
      <c r="CA904" s="12" t="e">
        <f t="shared" si="67"/>
        <v>#N/A</v>
      </c>
      <c r="CB904" s="12" t="e">
        <f t="shared" si="69"/>
        <v>#N/A</v>
      </c>
    </row>
    <row r="905" spans="1:80" ht="61.5" x14ac:dyDescent="0.85">
      <c r="A905" s="12">
        <v>1</v>
      </c>
      <c r="B905" s="45">
        <f>SUBTOTAL(103,$A$558:A905)</f>
        <v>319</v>
      </c>
      <c r="C905" s="15" t="s">
        <v>1622</v>
      </c>
      <c r="D905" s="21">
        <v>2926372.8400000003</v>
      </c>
      <c r="E905" s="21">
        <v>0</v>
      </c>
      <c r="F905" s="21">
        <v>0</v>
      </c>
      <c r="G905" s="21">
        <v>0</v>
      </c>
      <c r="H905" s="21">
        <v>0</v>
      </c>
      <c r="I905" s="21">
        <v>0</v>
      </c>
      <c r="J905" s="21">
        <v>0</v>
      </c>
      <c r="K905" s="23">
        <v>0</v>
      </c>
      <c r="L905" s="21">
        <v>0</v>
      </c>
      <c r="M905" s="21">
        <v>436</v>
      </c>
      <c r="N905" s="21">
        <v>2829062</v>
      </c>
      <c r="O905" s="21">
        <v>0</v>
      </c>
      <c r="P905" s="21">
        <v>0</v>
      </c>
      <c r="Q905" s="21">
        <v>0</v>
      </c>
      <c r="R905" s="21">
        <v>0</v>
      </c>
      <c r="S905" s="21">
        <v>0</v>
      </c>
      <c r="T905" s="21">
        <v>0</v>
      </c>
      <c r="U905" s="21">
        <v>0</v>
      </c>
      <c r="V905" s="21">
        <v>0</v>
      </c>
      <c r="W905" s="21">
        <v>0</v>
      </c>
      <c r="X905" s="21">
        <v>0</v>
      </c>
      <c r="Y905" s="21">
        <v>0</v>
      </c>
      <c r="Z905" s="21">
        <v>0</v>
      </c>
      <c r="AA905" s="21">
        <v>0</v>
      </c>
      <c r="AB905" s="21">
        <v>0</v>
      </c>
      <c r="AC905" s="29">
        <v>29492.97</v>
      </c>
      <c r="AD905" s="21">
        <v>67817.87</v>
      </c>
      <c r="AE905" s="21">
        <v>0</v>
      </c>
      <c r="AF905" s="24">
        <v>2021</v>
      </c>
      <c r="AG905" s="24">
        <v>2021</v>
      </c>
      <c r="AH905" s="25">
        <v>2021</v>
      </c>
      <c r="AT905" s="12" t="e">
        <f t="shared" si="68"/>
        <v>#N/A</v>
      </c>
      <c r="BW905" s="49"/>
      <c r="CA905" s="12" t="e">
        <f t="shared" si="67"/>
        <v>#N/A</v>
      </c>
      <c r="CB905" s="12">
        <f t="shared" si="69"/>
        <v>29492.97</v>
      </c>
    </row>
    <row r="906" spans="1:80" ht="61.5" x14ac:dyDescent="0.85">
      <c r="A906" s="12">
        <v>1</v>
      </c>
      <c r="B906" s="45">
        <f>SUBTOTAL(103,$A$558:A906)</f>
        <v>320</v>
      </c>
      <c r="C906" s="15" t="s">
        <v>78</v>
      </c>
      <c r="D906" s="21">
        <v>1606349.41</v>
      </c>
      <c r="E906" s="21">
        <v>0</v>
      </c>
      <c r="F906" s="21">
        <v>0</v>
      </c>
      <c r="G906" s="21">
        <v>0</v>
      </c>
      <c r="H906" s="21">
        <v>0</v>
      </c>
      <c r="I906" s="21">
        <v>0</v>
      </c>
      <c r="J906" s="21">
        <v>0</v>
      </c>
      <c r="K906" s="23">
        <v>0</v>
      </c>
      <c r="L906" s="21">
        <v>0</v>
      </c>
      <c r="M906" s="29">
        <v>327</v>
      </c>
      <c r="N906" s="29">
        <v>1589776</v>
      </c>
      <c r="O906" s="21">
        <v>0</v>
      </c>
      <c r="P906" s="21">
        <v>0</v>
      </c>
      <c r="Q906" s="21">
        <v>0</v>
      </c>
      <c r="R906" s="21">
        <v>0</v>
      </c>
      <c r="S906" s="21">
        <v>0</v>
      </c>
      <c r="T906" s="21">
        <v>0</v>
      </c>
      <c r="U906" s="21">
        <v>0</v>
      </c>
      <c r="V906" s="21">
        <v>0</v>
      </c>
      <c r="W906" s="21">
        <v>0</v>
      </c>
      <c r="X906" s="21">
        <v>0</v>
      </c>
      <c r="Y906" s="21">
        <v>0</v>
      </c>
      <c r="Z906" s="21">
        <v>0</v>
      </c>
      <c r="AA906" s="21">
        <v>0</v>
      </c>
      <c r="AB906" s="21">
        <v>0</v>
      </c>
      <c r="AC906" s="29">
        <v>16573.41</v>
      </c>
      <c r="AD906" s="21">
        <v>0</v>
      </c>
      <c r="AE906" s="21">
        <v>0</v>
      </c>
      <c r="AF906" s="24" t="s">
        <v>262</v>
      </c>
      <c r="AG906" s="24">
        <v>2021</v>
      </c>
      <c r="AH906" s="25">
        <v>2021</v>
      </c>
      <c r="AT906" s="12" t="e">
        <f t="shared" si="68"/>
        <v>#N/A</v>
      </c>
      <c r="BW906" s="49"/>
      <c r="CA906" s="12" t="e">
        <f t="shared" si="67"/>
        <v>#N/A</v>
      </c>
      <c r="CB906" s="12">
        <f t="shared" si="69"/>
        <v>16573.41</v>
      </c>
    </row>
    <row r="907" spans="1:80" ht="61.5" x14ac:dyDescent="0.85">
      <c r="A907" s="12">
        <v>1</v>
      </c>
      <c r="B907" s="45">
        <f>SUBTOTAL(103,$A$558:A907)</f>
        <v>321</v>
      </c>
      <c r="C907" s="15" t="s">
        <v>79</v>
      </c>
      <c r="D907" s="21">
        <v>2453934.3199999998</v>
      </c>
      <c r="E907" s="21">
        <v>0</v>
      </c>
      <c r="F907" s="21">
        <v>0</v>
      </c>
      <c r="G907" s="21">
        <v>0</v>
      </c>
      <c r="H907" s="21">
        <v>0</v>
      </c>
      <c r="I907" s="21">
        <v>0</v>
      </c>
      <c r="J907" s="21">
        <v>0</v>
      </c>
      <c r="K907" s="23">
        <v>0</v>
      </c>
      <c r="L907" s="21">
        <v>0</v>
      </c>
      <c r="M907" s="29">
        <v>531</v>
      </c>
      <c r="N907" s="29">
        <v>2428616</v>
      </c>
      <c r="O907" s="21">
        <v>0</v>
      </c>
      <c r="P907" s="21">
        <v>0</v>
      </c>
      <c r="Q907" s="21">
        <v>0</v>
      </c>
      <c r="R907" s="21">
        <v>0</v>
      </c>
      <c r="S907" s="21">
        <v>0</v>
      </c>
      <c r="T907" s="21">
        <v>0</v>
      </c>
      <c r="U907" s="21">
        <v>0</v>
      </c>
      <c r="V907" s="21">
        <v>0</v>
      </c>
      <c r="W907" s="21">
        <v>0</v>
      </c>
      <c r="X907" s="21">
        <v>0</v>
      </c>
      <c r="Y907" s="21">
        <v>0</v>
      </c>
      <c r="Z907" s="21">
        <v>0</v>
      </c>
      <c r="AA907" s="21">
        <v>0</v>
      </c>
      <c r="AB907" s="21">
        <v>0</v>
      </c>
      <c r="AC907" s="29">
        <v>25318.32</v>
      </c>
      <c r="AD907" s="21">
        <v>0</v>
      </c>
      <c r="AE907" s="21">
        <v>0</v>
      </c>
      <c r="AF907" s="24" t="s">
        <v>262</v>
      </c>
      <c r="AG907" s="24">
        <v>2021</v>
      </c>
      <c r="AH907" s="25">
        <v>2021</v>
      </c>
      <c r="AT907" s="12" t="e">
        <f t="shared" si="68"/>
        <v>#N/A</v>
      </c>
      <c r="BW907" s="49"/>
      <c r="CA907" s="12" t="e">
        <f t="shared" si="67"/>
        <v>#N/A</v>
      </c>
      <c r="CB907" s="12">
        <f t="shared" si="69"/>
        <v>25318.32</v>
      </c>
    </row>
    <row r="908" spans="1:80" ht="61.5" x14ac:dyDescent="0.85">
      <c r="A908" s="12">
        <v>1</v>
      </c>
      <c r="B908" s="45">
        <f>SUBTOTAL(103,$A$558:A908)</f>
        <v>322</v>
      </c>
      <c r="C908" s="15" t="s">
        <v>77</v>
      </c>
      <c r="D908" s="21">
        <v>85575.03</v>
      </c>
      <c r="E908" s="21">
        <v>0</v>
      </c>
      <c r="F908" s="21">
        <v>0</v>
      </c>
      <c r="G908" s="21">
        <v>0</v>
      </c>
      <c r="H908" s="21">
        <v>0</v>
      </c>
      <c r="I908" s="21">
        <v>0</v>
      </c>
      <c r="J908" s="21">
        <v>0</v>
      </c>
      <c r="K908" s="23">
        <v>0</v>
      </c>
      <c r="L908" s="21">
        <v>0</v>
      </c>
      <c r="M908" s="21">
        <v>0</v>
      </c>
      <c r="N908" s="21">
        <v>0</v>
      </c>
      <c r="O908" s="21">
        <v>0</v>
      </c>
      <c r="P908" s="21">
        <v>0</v>
      </c>
      <c r="Q908" s="21">
        <v>0</v>
      </c>
      <c r="R908" s="21">
        <v>0</v>
      </c>
      <c r="S908" s="21">
        <v>0</v>
      </c>
      <c r="T908" s="21">
        <v>0</v>
      </c>
      <c r="U908" s="21">
        <v>0</v>
      </c>
      <c r="V908" s="21">
        <v>0</v>
      </c>
      <c r="W908" s="21">
        <v>0</v>
      </c>
      <c r="X908" s="21">
        <v>0</v>
      </c>
      <c r="Y908" s="21">
        <v>0</v>
      </c>
      <c r="Z908" s="21">
        <v>0</v>
      </c>
      <c r="AA908" s="21">
        <v>0</v>
      </c>
      <c r="AB908" s="21">
        <v>0</v>
      </c>
      <c r="AC908" s="21">
        <v>0</v>
      </c>
      <c r="AD908" s="21">
        <v>85575.03</v>
      </c>
      <c r="AE908" s="21">
        <v>0</v>
      </c>
      <c r="AF908" s="24">
        <v>2021</v>
      </c>
      <c r="AG908" s="24" t="s">
        <v>262</v>
      </c>
      <c r="AH908" s="24" t="s">
        <v>262</v>
      </c>
      <c r="AT908" s="12" t="e">
        <f t="shared" si="68"/>
        <v>#N/A</v>
      </c>
      <c r="BW908" s="49"/>
      <c r="CA908" s="12" t="e">
        <f t="shared" si="67"/>
        <v>#N/A</v>
      </c>
      <c r="CB908" s="12" t="e">
        <f t="shared" si="69"/>
        <v>#N/A</v>
      </c>
    </row>
    <row r="909" spans="1:80" ht="61.5" x14ac:dyDescent="0.85">
      <c r="A909" s="12">
        <v>1</v>
      </c>
      <c r="B909" s="45">
        <f>SUBTOTAL(103,$A$558:A909)</f>
        <v>323</v>
      </c>
      <c r="C909" s="15" t="s">
        <v>1621</v>
      </c>
      <c r="D909" s="21">
        <v>5741880.5099999998</v>
      </c>
      <c r="E909" s="21">
        <v>0</v>
      </c>
      <c r="F909" s="21">
        <v>0</v>
      </c>
      <c r="G909" s="21">
        <v>0</v>
      </c>
      <c r="H909" s="21">
        <v>0</v>
      </c>
      <c r="I909" s="21">
        <v>0</v>
      </c>
      <c r="J909" s="21">
        <v>0</v>
      </c>
      <c r="K909" s="23">
        <v>0</v>
      </c>
      <c r="L909" s="21">
        <v>0</v>
      </c>
      <c r="M909" s="21">
        <v>952.6</v>
      </c>
      <c r="N909" s="29">
        <v>5682639</v>
      </c>
      <c r="O909" s="21">
        <v>0</v>
      </c>
      <c r="P909" s="21">
        <v>0</v>
      </c>
      <c r="Q909" s="21">
        <v>0</v>
      </c>
      <c r="R909" s="21">
        <v>0</v>
      </c>
      <c r="S909" s="21">
        <v>0</v>
      </c>
      <c r="T909" s="21">
        <v>0</v>
      </c>
      <c r="U909" s="21">
        <v>0</v>
      </c>
      <c r="V909" s="21">
        <v>0</v>
      </c>
      <c r="W909" s="21">
        <v>0</v>
      </c>
      <c r="X909" s="21">
        <v>0</v>
      </c>
      <c r="Y909" s="21">
        <v>0</v>
      </c>
      <c r="Z909" s="21">
        <v>0</v>
      </c>
      <c r="AA909" s="21">
        <v>0</v>
      </c>
      <c r="AB909" s="21">
        <v>0</v>
      </c>
      <c r="AC909" s="29">
        <v>59241.51</v>
      </c>
      <c r="AD909" s="21">
        <v>0</v>
      </c>
      <c r="AE909" s="21">
        <v>0</v>
      </c>
      <c r="AF909" s="24" t="s">
        <v>262</v>
      </c>
      <c r="AG909" s="24">
        <v>2021</v>
      </c>
      <c r="AH909" s="25">
        <v>2021</v>
      </c>
      <c r="BW909" s="49"/>
      <c r="CA909" s="12" t="e">
        <f t="shared" si="67"/>
        <v>#N/A</v>
      </c>
      <c r="CB909" s="12">
        <f t="shared" si="69"/>
        <v>59241.51</v>
      </c>
    </row>
    <row r="910" spans="1:80" ht="61.5" x14ac:dyDescent="0.85">
      <c r="A910" s="12">
        <v>1</v>
      </c>
      <c r="B910" s="45">
        <f>SUBTOTAL(103,$A$558:A910)</f>
        <v>324</v>
      </c>
      <c r="C910" s="15" t="s">
        <v>75</v>
      </c>
      <c r="D910" s="21">
        <v>4099254.73</v>
      </c>
      <c r="E910" s="21">
        <v>0</v>
      </c>
      <c r="F910" s="21">
        <v>0</v>
      </c>
      <c r="G910" s="21">
        <v>0</v>
      </c>
      <c r="H910" s="21">
        <v>0</v>
      </c>
      <c r="I910" s="21">
        <v>0</v>
      </c>
      <c r="J910" s="21">
        <v>0</v>
      </c>
      <c r="K910" s="52">
        <v>0</v>
      </c>
      <c r="L910" s="21">
        <v>0</v>
      </c>
      <c r="M910" s="29">
        <v>779</v>
      </c>
      <c r="N910" s="29">
        <v>4074805.9</v>
      </c>
      <c r="O910" s="21">
        <v>0</v>
      </c>
      <c r="P910" s="21">
        <v>0</v>
      </c>
      <c r="Q910" s="21">
        <v>0</v>
      </c>
      <c r="R910" s="21">
        <v>0</v>
      </c>
      <c r="S910" s="21">
        <v>0</v>
      </c>
      <c r="T910" s="21">
        <v>0</v>
      </c>
      <c r="U910" s="21">
        <v>0</v>
      </c>
      <c r="V910" s="21">
        <v>0</v>
      </c>
      <c r="W910" s="21">
        <v>0</v>
      </c>
      <c r="X910" s="21">
        <v>0</v>
      </c>
      <c r="Y910" s="21">
        <v>0</v>
      </c>
      <c r="Z910" s="21">
        <v>0</v>
      </c>
      <c r="AA910" s="21">
        <v>0</v>
      </c>
      <c r="AB910" s="21">
        <v>0</v>
      </c>
      <c r="AC910" s="29">
        <v>24448.83</v>
      </c>
      <c r="AD910" s="21">
        <v>0</v>
      </c>
      <c r="AE910" s="21">
        <v>0</v>
      </c>
      <c r="AF910" s="24" t="s">
        <v>262</v>
      </c>
      <c r="AG910" s="24">
        <v>2021</v>
      </c>
      <c r="AH910" s="24">
        <v>2021</v>
      </c>
      <c r="AT910" s="12" t="e">
        <f>VLOOKUP(C910,AW:AX,2,FALSE)</f>
        <v>#N/A</v>
      </c>
      <c r="BW910" s="49"/>
      <c r="CA910" s="12" t="e">
        <f t="shared" si="67"/>
        <v>#N/A</v>
      </c>
      <c r="CB910" s="12">
        <f t="shared" si="69"/>
        <v>24448.83</v>
      </c>
    </row>
    <row r="911" spans="1:80" ht="61.5" x14ac:dyDescent="0.85">
      <c r="A911" s="12">
        <v>1</v>
      </c>
      <c r="B911" s="45">
        <f>SUBTOTAL(103,$A$558:A911)</f>
        <v>325</v>
      </c>
      <c r="C911" s="15" t="s">
        <v>1189</v>
      </c>
      <c r="D911" s="21">
        <v>2057864.07</v>
      </c>
      <c r="E911" s="21">
        <v>0</v>
      </c>
      <c r="F911" s="21">
        <v>0</v>
      </c>
      <c r="G911" s="21">
        <v>0</v>
      </c>
      <c r="H911" s="21">
        <v>0</v>
      </c>
      <c r="I911" s="21">
        <v>0</v>
      </c>
      <c r="J911" s="21">
        <v>0</v>
      </c>
      <c r="K911" s="52">
        <v>0</v>
      </c>
      <c r="L911" s="21">
        <v>0</v>
      </c>
      <c r="M911" s="29">
        <v>600</v>
      </c>
      <c r="N911" s="29">
        <v>2057864.07</v>
      </c>
      <c r="O911" s="21">
        <v>0</v>
      </c>
      <c r="P911" s="21">
        <v>0</v>
      </c>
      <c r="Q911" s="21">
        <v>0</v>
      </c>
      <c r="R911" s="21">
        <v>0</v>
      </c>
      <c r="S911" s="21">
        <v>0</v>
      </c>
      <c r="T911" s="21">
        <v>0</v>
      </c>
      <c r="U911" s="21">
        <v>0</v>
      </c>
      <c r="V911" s="21">
        <v>0</v>
      </c>
      <c r="W911" s="21">
        <v>0</v>
      </c>
      <c r="X911" s="21">
        <v>0</v>
      </c>
      <c r="Y911" s="21">
        <v>0</v>
      </c>
      <c r="Z911" s="21">
        <v>0</v>
      </c>
      <c r="AA911" s="21">
        <v>0</v>
      </c>
      <c r="AB911" s="21">
        <v>0</v>
      </c>
      <c r="AC911" s="21">
        <v>0</v>
      </c>
      <c r="AD911" s="21">
        <v>0</v>
      </c>
      <c r="AE911" s="21">
        <v>0</v>
      </c>
      <c r="AF911" s="24" t="s">
        <v>262</v>
      </c>
      <c r="AG911" s="24">
        <v>2017</v>
      </c>
      <c r="AH911" s="24" t="s">
        <v>262</v>
      </c>
      <c r="BW911" s="49"/>
      <c r="CA911" s="12">
        <f t="shared" si="67"/>
        <v>600</v>
      </c>
      <c r="CB911" s="12" t="e">
        <f t="shared" si="69"/>
        <v>#N/A</v>
      </c>
    </row>
    <row r="912" spans="1:80" ht="61.5" x14ac:dyDescent="0.85">
      <c r="A912" s="12">
        <v>1</v>
      </c>
      <c r="B912" s="45">
        <f>SUBTOTAL(103,$A$558:A912)</f>
        <v>326</v>
      </c>
      <c r="C912" s="15" t="s">
        <v>2194</v>
      </c>
      <c r="D912" s="21">
        <v>2734627.5100000002</v>
      </c>
      <c r="E912" s="26">
        <v>0</v>
      </c>
      <c r="F912" s="26">
        <v>0</v>
      </c>
      <c r="G912" s="26">
        <v>0</v>
      </c>
      <c r="H912" s="26">
        <v>0</v>
      </c>
      <c r="I912" s="26">
        <v>0</v>
      </c>
      <c r="J912" s="26">
        <v>0</v>
      </c>
      <c r="K912" s="23">
        <v>0</v>
      </c>
      <c r="L912" s="21">
        <v>0</v>
      </c>
      <c r="M912" s="21">
        <v>379.2</v>
      </c>
      <c r="N912" s="21">
        <v>2616924</v>
      </c>
      <c r="O912" s="21">
        <v>0</v>
      </c>
      <c r="P912" s="21">
        <v>0</v>
      </c>
      <c r="Q912" s="21">
        <v>0</v>
      </c>
      <c r="R912" s="21">
        <v>0</v>
      </c>
      <c r="S912" s="21">
        <v>0</v>
      </c>
      <c r="T912" s="21">
        <v>0</v>
      </c>
      <c r="U912" s="21">
        <v>0</v>
      </c>
      <c r="V912" s="21">
        <v>0</v>
      </c>
      <c r="W912" s="21">
        <v>0</v>
      </c>
      <c r="X912" s="21">
        <v>0</v>
      </c>
      <c r="Y912" s="21">
        <v>0</v>
      </c>
      <c r="Z912" s="21">
        <v>0</v>
      </c>
      <c r="AA912" s="21">
        <v>0</v>
      </c>
      <c r="AB912" s="21">
        <v>0</v>
      </c>
      <c r="AC912" s="29">
        <v>27281.43</v>
      </c>
      <c r="AD912" s="29">
        <v>90422.080000000002</v>
      </c>
      <c r="AE912" s="21">
        <v>0</v>
      </c>
      <c r="AF912" s="24">
        <v>2021</v>
      </c>
      <c r="AG912" s="24">
        <v>2021</v>
      </c>
      <c r="AH912" s="24">
        <v>2021</v>
      </c>
      <c r="AT912" s="12" t="e">
        <f t="shared" ref="AT912:AT920" si="70">VLOOKUP(C912,AW:AX,2,FALSE)</f>
        <v>#N/A</v>
      </c>
      <c r="BW912" s="49"/>
      <c r="CA912" s="12" t="e">
        <f t="shared" si="67"/>
        <v>#N/A</v>
      </c>
      <c r="CB912" s="12">
        <f t="shared" si="69"/>
        <v>27281.43</v>
      </c>
    </row>
    <row r="913" spans="1:16326" ht="61.5" x14ac:dyDescent="0.85">
      <c r="B913" s="15" t="s">
        <v>839</v>
      </c>
      <c r="C913" s="15"/>
      <c r="D913" s="258">
        <v>2242341.23</v>
      </c>
      <c r="E913" s="21">
        <v>0</v>
      </c>
      <c r="F913" s="21">
        <v>0</v>
      </c>
      <c r="G913" s="21">
        <v>0</v>
      </c>
      <c r="H913" s="21">
        <v>231448</v>
      </c>
      <c r="I913" s="21">
        <v>0</v>
      </c>
      <c r="J913" s="21">
        <v>0</v>
      </c>
      <c r="K913" s="23">
        <v>0</v>
      </c>
      <c r="L913" s="21">
        <v>0</v>
      </c>
      <c r="M913" s="21">
        <v>482.9</v>
      </c>
      <c r="N913" s="21">
        <v>1987758</v>
      </c>
      <c r="O913" s="21">
        <v>0</v>
      </c>
      <c r="P913" s="21">
        <v>0</v>
      </c>
      <c r="Q913" s="21">
        <v>0</v>
      </c>
      <c r="R913" s="21">
        <v>0</v>
      </c>
      <c r="S913" s="21">
        <v>0</v>
      </c>
      <c r="T913" s="21">
        <v>0</v>
      </c>
      <c r="U913" s="21">
        <v>0</v>
      </c>
      <c r="V913" s="21">
        <v>0</v>
      </c>
      <c r="W913" s="21">
        <v>0</v>
      </c>
      <c r="X913" s="21">
        <v>0</v>
      </c>
      <c r="Y913" s="21">
        <v>0</v>
      </c>
      <c r="Z913" s="21">
        <v>0</v>
      </c>
      <c r="AA913" s="21">
        <v>0</v>
      </c>
      <c r="AB913" s="21">
        <v>0</v>
      </c>
      <c r="AC913" s="21">
        <v>23135.229999999996</v>
      </c>
      <c r="AD913" s="21">
        <v>0</v>
      </c>
      <c r="AE913" s="21">
        <v>0</v>
      </c>
      <c r="AF913" s="50" t="s">
        <v>718</v>
      </c>
      <c r="AG913" s="50" t="s">
        <v>718</v>
      </c>
      <c r="AH913" s="64" t="s">
        <v>718</v>
      </c>
      <c r="AT913" s="12" t="e">
        <f t="shared" si="70"/>
        <v>#N/A</v>
      </c>
      <c r="BV913" s="69" t="b">
        <f>D913=(E913+F913+G913+H913+I913+L913+N913+P913+R913+T913+U913+V913+AA913+AB913+AC913+AD913+AE913)</f>
        <v>1</v>
      </c>
      <c r="BW913" s="49">
        <v>2766932.97</v>
      </c>
      <c r="CA913" s="12" t="e">
        <f t="shared" si="67"/>
        <v>#N/A</v>
      </c>
      <c r="CB913" s="12" t="e">
        <f t="shared" si="69"/>
        <v>#N/A</v>
      </c>
    </row>
    <row r="914" spans="1:16326" ht="61.5" x14ac:dyDescent="0.85">
      <c r="A914" s="12">
        <v>1</v>
      </c>
      <c r="B914" s="45">
        <f>SUBTOTAL(103,$A$558:A914)</f>
        <v>327</v>
      </c>
      <c r="C914" s="15" t="s">
        <v>80</v>
      </c>
      <c r="D914" s="21">
        <v>1196861.55</v>
      </c>
      <c r="E914" s="21">
        <v>0</v>
      </c>
      <c r="F914" s="21">
        <v>0</v>
      </c>
      <c r="G914" s="21">
        <v>0</v>
      </c>
      <c r="H914" s="21">
        <v>0</v>
      </c>
      <c r="I914" s="21">
        <v>0</v>
      </c>
      <c r="J914" s="21">
        <v>0</v>
      </c>
      <c r="K914" s="23">
        <v>0</v>
      </c>
      <c r="L914" s="21">
        <v>0</v>
      </c>
      <c r="M914" s="21">
        <v>302.3</v>
      </c>
      <c r="N914" s="21">
        <v>1184513</v>
      </c>
      <c r="O914" s="21">
        <v>0</v>
      </c>
      <c r="P914" s="21">
        <v>0</v>
      </c>
      <c r="Q914" s="21">
        <v>0</v>
      </c>
      <c r="R914" s="21">
        <v>0</v>
      </c>
      <c r="S914" s="21">
        <v>0</v>
      </c>
      <c r="T914" s="21">
        <v>0</v>
      </c>
      <c r="U914" s="21">
        <v>0</v>
      </c>
      <c r="V914" s="21">
        <v>0</v>
      </c>
      <c r="W914" s="21">
        <v>0</v>
      </c>
      <c r="X914" s="21">
        <v>0</v>
      </c>
      <c r="Y914" s="21">
        <v>0</v>
      </c>
      <c r="Z914" s="21">
        <v>0</v>
      </c>
      <c r="AA914" s="21">
        <v>0</v>
      </c>
      <c r="AB914" s="21">
        <v>0</v>
      </c>
      <c r="AC914" s="29">
        <v>12348.55</v>
      </c>
      <c r="AD914" s="21">
        <v>0</v>
      </c>
      <c r="AE914" s="21">
        <v>0</v>
      </c>
      <c r="AF914" s="24" t="s">
        <v>262</v>
      </c>
      <c r="AG914" s="24">
        <v>2021</v>
      </c>
      <c r="AH914" s="25">
        <v>2021</v>
      </c>
      <c r="AT914" s="12" t="e">
        <f t="shared" si="70"/>
        <v>#N/A</v>
      </c>
      <c r="BW914" s="49"/>
      <c r="CA914" s="12" t="e">
        <f t="shared" si="67"/>
        <v>#N/A</v>
      </c>
      <c r="CB914" s="12">
        <f t="shared" si="69"/>
        <v>12348.55</v>
      </c>
    </row>
    <row r="915" spans="1:16326" ht="61.5" x14ac:dyDescent="0.85">
      <c r="A915" s="12">
        <v>1</v>
      </c>
      <c r="B915" s="45">
        <f>SUBTOTAL(103,$A$558:A915)</f>
        <v>328</v>
      </c>
      <c r="C915" s="15" t="s">
        <v>81</v>
      </c>
      <c r="D915" s="21">
        <v>811618.83</v>
      </c>
      <c r="E915" s="21">
        <v>0</v>
      </c>
      <c r="F915" s="21">
        <v>0</v>
      </c>
      <c r="G915" s="21">
        <v>0</v>
      </c>
      <c r="H915" s="21">
        <v>0</v>
      </c>
      <c r="I915" s="21">
        <v>0</v>
      </c>
      <c r="J915" s="21">
        <v>0</v>
      </c>
      <c r="K915" s="23">
        <v>0</v>
      </c>
      <c r="L915" s="21">
        <v>0</v>
      </c>
      <c r="M915" s="21">
        <v>180.6</v>
      </c>
      <c r="N915" s="21">
        <v>803245</v>
      </c>
      <c r="O915" s="21">
        <v>0</v>
      </c>
      <c r="P915" s="21">
        <v>0</v>
      </c>
      <c r="Q915" s="21">
        <v>0</v>
      </c>
      <c r="R915" s="21">
        <v>0</v>
      </c>
      <c r="S915" s="21">
        <v>0</v>
      </c>
      <c r="T915" s="21">
        <v>0</v>
      </c>
      <c r="U915" s="21">
        <v>0</v>
      </c>
      <c r="V915" s="21">
        <v>0</v>
      </c>
      <c r="W915" s="21">
        <v>0</v>
      </c>
      <c r="X915" s="21">
        <v>0</v>
      </c>
      <c r="Y915" s="21">
        <v>0</v>
      </c>
      <c r="Z915" s="21">
        <v>0</v>
      </c>
      <c r="AA915" s="21">
        <v>0</v>
      </c>
      <c r="AB915" s="21">
        <v>0</v>
      </c>
      <c r="AC915" s="29">
        <v>8373.83</v>
      </c>
      <c r="AD915" s="21">
        <v>0</v>
      </c>
      <c r="AE915" s="21">
        <v>0</v>
      </c>
      <c r="AF915" s="24" t="s">
        <v>262</v>
      </c>
      <c r="AG915" s="24">
        <v>2021</v>
      </c>
      <c r="AH915" s="25">
        <v>2021</v>
      </c>
      <c r="AT915" s="12" t="e">
        <f t="shared" si="70"/>
        <v>#N/A</v>
      </c>
      <c r="BW915" s="49"/>
      <c r="CA915" s="12" t="e">
        <f t="shared" si="67"/>
        <v>#N/A</v>
      </c>
      <c r="CB915" s="12">
        <f t="shared" si="69"/>
        <v>8373.83</v>
      </c>
    </row>
    <row r="916" spans="1:16326" s="3" customFormat="1" ht="61.5" x14ac:dyDescent="0.85">
      <c r="A916" s="12">
        <v>1</v>
      </c>
      <c r="B916" s="45">
        <f>SUBTOTAL(103,$A$558:A916)</f>
        <v>329</v>
      </c>
      <c r="C916" s="15" t="s">
        <v>2196</v>
      </c>
      <c r="D916" s="21">
        <v>233860.85</v>
      </c>
      <c r="E916" s="26">
        <v>0</v>
      </c>
      <c r="F916" s="26">
        <v>0</v>
      </c>
      <c r="G916" s="26">
        <v>0</v>
      </c>
      <c r="H916" s="29">
        <v>231448</v>
      </c>
      <c r="I916" s="26">
        <v>0</v>
      </c>
      <c r="J916" s="26">
        <v>0</v>
      </c>
      <c r="K916" s="52">
        <v>0</v>
      </c>
      <c r="L916" s="21">
        <v>0</v>
      </c>
      <c r="M916" s="21">
        <v>0</v>
      </c>
      <c r="N916" s="21">
        <v>0</v>
      </c>
      <c r="O916" s="21">
        <v>0</v>
      </c>
      <c r="P916" s="21">
        <v>0</v>
      </c>
      <c r="Q916" s="21">
        <v>0</v>
      </c>
      <c r="R916" s="21">
        <v>0</v>
      </c>
      <c r="S916" s="21">
        <v>0</v>
      </c>
      <c r="T916" s="21">
        <v>0</v>
      </c>
      <c r="U916" s="21">
        <v>0</v>
      </c>
      <c r="V916" s="21">
        <v>0</v>
      </c>
      <c r="W916" s="21">
        <v>0</v>
      </c>
      <c r="X916" s="21">
        <v>0</v>
      </c>
      <c r="Y916" s="21">
        <v>0</v>
      </c>
      <c r="Z916" s="21">
        <v>0</v>
      </c>
      <c r="AA916" s="21">
        <v>0</v>
      </c>
      <c r="AB916" s="21">
        <v>0</v>
      </c>
      <c r="AC916" s="21">
        <v>2412.85</v>
      </c>
      <c r="AD916" s="21">
        <v>0</v>
      </c>
      <c r="AE916" s="21">
        <v>0</v>
      </c>
      <c r="AF916" s="24" t="s">
        <v>262</v>
      </c>
      <c r="AG916" s="24">
        <v>2021</v>
      </c>
      <c r="AH916" s="25">
        <v>2021</v>
      </c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 t="e">
        <f t="shared" si="70"/>
        <v>#N/A</v>
      </c>
      <c r="AU916" s="12"/>
      <c r="AV916" s="12"/>
      <c r="AW916" s="12"/>
      <c r="AX916" s="12"/>
      <c r="AY916" s="12"/>
      <c r="AZ916" s="12"/>
      <c r="BA916" s="12"/>
      <c r="BB916" s="12"/>
      <c r="BC916" s="12"/>
      <c r="BD916" s="12"/>
      <c r="BE916" s="12"/>
      <c r="BF916" s="12"/>
      <c r="BG916" s="12"/>
      <c r="BH916" s="12"/>
      <c r="BI916" s="12"/>
      <c r="BJ916" s="12"/>
      <c r="BK916" s="12"/>
      <c r="BL916" s="12"/>
      <c r="BM916" s="12"/>
      <c r="BN916" s="12"/>
      <c r="BO916" s="12"/>
      <c r="BP916" s="12"/>
      <c r="BQ916" s="12"/>
      <c r="BR916" s="12"/>
      <c r="BS916" s="12"/>
      <c r="BT916" s="12"/>
      <c r="BU916" s="12"/>
      <c r="BV916" s="12"/>
      <c r="BW916" s="49"/>
      <c r="BX916" s="12"/>
      <c r="BY916" s="12"/>
      <c r="BZ916" s="12"/>
      <c r="CA916" s="12" t="e">
        <f t="shared" si="67"/>
        <v>#N/A</v>
      </c>
      <c r="CB916" s="12" t="e">
        <f t="shared" si="69"/>
        <v>#N/A</v>
      </c>
      <c r="CC916" s="12"/>
      <c r="CD916" s="12"/>
      <c r="CE916" s="12"/>
      <c r="CF916" s="12"/>
      <c r="CG916" s="12"/>
      <c r="CH916" s="12"/>
      <c r="CI916" s="12"/>
      <c r="CJ916" s="12"/>
      <c r="CK916" s="12"/>
      <c r="CL916" s="12"/>
      <c r="CM916" s="12"/>
      <c r="CN916" s="12"/>
      <c r="CO916" s="12"/>
      <c r="CP916" s="12"/>
      <c r="CQ916" s="12"/>
      <c r="CR916" s="12"/>
      <c r="CS916" s="12"/>
      <c r="CT916" s="12"/>
      <c r="CU916" s="12"/>
      <c r="CV916" s="12"/>
      <c r="CW916" s="12"/>
      <c r="CX916" s="12"/>
      <c r="CY916" s="12"/>
      <c r="CZ916" s="12"/>
      <c r="DA916" s="12"/>
      <c r="DB916" s="12"/>
      <c r="DC916" s="12"/>
      <c r="DD916" s="12"/>
      <c r="DE916" s="12"/>
      <c r="DF916" s="12"/>
      <c r="DG916" s="12"/>
      <c r="DH916" s="12"/>
      <c r="DI916" s="12"/>
      <c r="DJ916" s="12"/>
      <c r="DK916" s="12"/>
      <c r="DL916" s="12"/>
      <c r="DM916" s="12"/>
      <c r="DN916" s="12"/>
      <c r="DO916" s="12"/>
      <c r="DP916" s="12"/>
      <c r="DQ916" s="12"/>
      <c r="DR916" s="12"/>
      <c r="DS916" s="12"/>
      <c r="DT916" s="12"/>
      <c r="DU916" s="12"/>
      <c r="DV916" s="12"/>
      <c r="DW916" s="12"/>
      <c r="DX916" s="12"/>
      <c r="DY916" s="12"/>
      <c r="DZ916" s="12"/>
      <c r="EA916" s="12"/>
      <c r="EB916" s="12"/>
      <c r="EC916" s="12"/>
      <c r="ED916" s="12"/>
      <c r="EE916" s="12"/>
      <c r="EF916" s="12"/>
      <c r="EG916" s="12"/>
      <c r="EH916" s="12"/>
      <c r="EI916" s="12"/>
      <c r="EJ916" s="12"/>
      <c r="EK916" s="12"/>
      <c r="EL916" s="12"/>
      <c r="EM916" s="12"/>
      <c r="EN916" s="12"/>
      <c r="EO916" s="12"/>
      <c r="EP916" s="12"/>
      <c r="EQ916" s="12"/>
      <c r="ER916" s="12"/>
      <c r="ES916" s="12"/>
      <c r="ET916" s="12"/>
      <c r="EU916" s="12"/>
      <c r="EV916" s="12"/>
      <c r="EW916" s="12"/>
      <c r="EX916" s="12"/>
      <c r="EY916" s="12"/>
      <c r="EZ916" s="12"/>
      <c r="FA916" s="12"/>
      <c r="FB916" s="12"/>
      <c r="FC916" s="12"/>
      <c r="FD916" s="12"/>
      <c r="FE916" s="12"/>
      <c r="FF916" s="12"/>
      <c r="FG916" s="12"/>
      <c r="FH916" s="12"/>
      <c r="FI916" s="12"/>
      <c r="FJ916" s="12"/>
      <c r="FK916" s="12"/>
      <c r="FL916" s="12"/>
      <c r="FM916" s="12"/>
      <c r="FN916" s="12"/>
      <c r="FO916" s="12"/>
      <c r="FP916" s="12"/>
      <c r="FQ916" s="12"/>
      <c r="FR916" s="12"/>
      <c r="FS916" s="12"/>
      <c r="FT916" s="12"/>
      <c r="FU916" s="12"/>
      <c r="FV916" s="12"/>
      <c r="FW916" s="12"/>
      <c r="FX916" s="12"/>
      <c r="FY916" s="12"/>
      <c r="FZ916" s="12"/>
      <c r="GA916" s="12"/>
      <c r="GB916" s="12"/>
      <c r="GC916" s="12"/>
      <c r="GD916" s="12"/>
      <c r="GE916" s="12"/>
      <c r="GF916" s="12"/>
      <c r="GG916" s="12"/>
      <c r="GH916" s="12"/>
      <c r="GI916" s="12"/>
      <c r="GJ916" s="12"/>
      <c r="GK916" s="12"/>
      <c r="GL916" s="12"/>
      <c r="GM916" s="12"/>
      <c r="GN916" s="12"/>
      <c r="GO916" s="12"/>
      <c r="GP916" s="12"/>
      <c r="GQ916" s="12"/>
      <c r="GR916" s="12"/>
      <c r="GS916" s="12"/>
      <c r="GT916" s="12"/>
      <c r="GU916" s="12"/>
      <c r="GV916" s="12"/>
      <c r="GW916" s="12"/>
      <c r="GX916" s="12"/>
      <c r="GY916" s="12"/>
      <c r="GZ916" s="12"/>
      <c r="HA916" s="12"/>
      <c r="HB916" s="12"/>
      <c r="HC916" s="12"/>
      <c r="HD916" s="12"/>
      <c r="HE916" s="12"/>
      <c r="HF916" s="12"/>
      <c r="HG916" s="12"/>
      <c r="HH916" s="12"/>
      <c r="HI916" s="12"/>
      <c r="HJ916" s="12"/>
      <c r="HK916" s="12"/>
      <c r="HL916" s="12"/>
      <c r="HM916" s="12"/>
      <c r="HN916" s="12"/>
      <c r="HO916" s="12"/>
      <c r="HP916" s="12"/>
      <c r="HQ916" s="12"/>
      <c r="HR916" s="12"/>
      <c r="HS916" s="12"/>
      <c r="HT916" s="12"/>
      <c r="HU916" s="12"/>
      <c r="HV916" s="12"/>
      <c r="HW916" s="12"/>
      <c r="HX916" s="12"/>
      <c r="HY916" s="12"/>
      <c r="HZ916" s="12"/>
      <c r="IA916" s="12"/>
      <c r="IB916" s="12"/>
      <c r="IC916" s="12"/>
      <c r="ID916" s="12"/>
      <c r="IE916" s="12"/>
      <c r="IF916" s="12"/>
      <c r="IG916" s="12"/>
      <c r="IH916" s="12"/>
      <c r="II916" s="12"/>
      <c r="IJ916" s="12"/>
      <c r="IK916" s="12"/>
      <c r="IL916" s="12"/>
      <c r="IM916" s="12"/>
      <c r="IN916" s="12"/>
      <c r="IO916" s="12"/>
      <c r="IP916" s="12"/>
      <c r="IQ916" s="12"/>
      <c r="IR916" s="12"/>
      <c r="IS916" s="12"/>
      <c r="IT916" s="12"/>
      <c r="IU916" s="12"/>
      <c r="IV916" s="12"/>
      <c r="IW916" s="12"/>
      <c r="IX916" s="12"/>
      <c r="IY916" s="12"/>
      <c r="IZ916" s="12"/>
      <c r="JA916" s="12"/>
      <c r="JB916" s="12"/>
      <c r="JC916" s="12"/>
      <c r="JD916" s="12"/>
      <c r="JE916" s="12"/>
      <c r="JF916" s="12"/>
      <c r="JG916" s="12"/>
      <c r="JH916" s="12"/>
      <c r="JI916" s="12"/>
      <c r="JJ916" s="12"/>
      <c r="JK916" s="12"/>
      <c r="JL916" s="12"/>
      <c r="JM916" s="12"/>
      <c r="JN916" s="12"/>
      <c r="JO916" s="12"/>
      <c r="JP916" s="12"/>
      <c r="JQ916" s="12"/>
      <c r="JR916" s="12"/>
      <c r="JS916" s="12"/>
      <c r="JT916" s="12"/>
      <c r="JU916" s="12"/>
      <c r="JV916" s="12"/>
      <c r="JW916" s="12"/>
      <c r="JX916" s="12"/>
      <c r="JY916" s="12"/>
      <c r="JZ916" s="12"/>
      <c r="KA916" s="12"/>
      <c r="KB916" s="12"/>
      <c r="KC916" s="12"/>
      <c r="KD916" s="12"/>
      <c r="KE916" s="12"/>
      <c r="KF916" s="12"/>
      <c r="KG916" s="12"/>
      <c r="KH916" s="12"/>
      <c r="KI916" s="12"/>
      <c r="KJ916" s="12"/>
      <c r="KK916" s="12"/>
      <c r="KL916" s="12"/>
      <c r="KM916" s="12"/>
      <c r="KN916" s="12"/>
      <c r="KO916" s="12"/>
      <c r="KP916" s="12"/>
      <c r="KQ916" s="12"/>
      <c r="KR916" s="12"/>
      <c r="KS916" s="12"/>
      <c r="KT916" s="12"/>
      <c r="KU916" s="12"/>
      <c r="KV916" s="12"/>
      <c r="KW916" s="12"/>
      <c r="KX916" s="12"/>
      <c r="KY916" s="12"/>
      <c r="KZ916" s="12"/>
      <c r="LA916" s="12"/>
      <c r="LB916" s="12"/>
      <c r="LC916" s="12"/>
      <c r="LD916" s="12"/>
      <c r="LE916" s="12"/>
      <c r="LF916" s="12"/>
      <c r="LG916" s="12"/>
      <c r="LH916" s="12"/>
      <c r="LI916" s="12"/>
      <c r="LJ916" s="12"/>
      <c r="LK916" s="12"/>
      <c r="LL916" s="12"/>
      <c r="LM916" s="12"/>
      <c r="LN916" s="12"/>
      <c r="LO916" s="12"/>
      <c r="LP916" s="12"/>
      <c r="LQ916" s="12"/>
      <c r="LR916" s="12"/>
      <c r="LS916" s="12"/>
      <c r="LT916" s="12"/>
      <c r="LU916" s="12"/>
      <c r="LV916" s="12"/>
      <c r="LW916" s="12"/>
      <c r="LX916" s="12"/>
      <c r="LY916" s="12"/>
      <c r="LZ916" s="12"/>
      <c r="MA916" s="12"/>
      <c r="MB916" s="12"/>
      <c r="MC916" s="12"/>
      <c r="MD916" s="12"/>
      <c r="ME916" s="12"/>
      <c r="MF916" s="12"/>
      <c r="MG916" s="12"/>
      <c r="MH916" s="12"/>
      <c r="MI916" s="12"/>
      <c r="MJ916" s="12"/>
      <c r="MK916" s="12"/>
      <c r="ML916" s="12"/>
      <c r="MM916" s="12"/>
      <c r="MN916" s="12"/>
      <c r="MO916" s="12"/>
      <c r="MP916" s="12"/>
      <c r="MQ916" s="12"/>
      <c r="MR916" s="12"/>
      <c r="MS916" s="12"/>
      <c r="MT916" s="12"/>
      <c r="MU916" s="12"/>
      <c r="MV916" s="12"/>
      <c r="MW916" s="12"/>
      <c r="MX916" s="12"/>
      <c r="MY916" s="12"/>
      <c r="MZ916" s="12"/>
      <c r="NA916" s="12"/>
      <c r="NB916" s="12"/>
      <c r="NC916" s="12"/>
      <c r="ND916" s="12"/>
      <c r="NE916" s="12"/>
      <c r="NF916" s="12"/>
      <c r="NG916" s="12"/>
      <c r="NH916" s="12"/>
      <c r="NI916" s="12"/>
      <c r="NJ916" s="12"/>
      <c r="NK916" s="12"/>
      <c r="NL916" s="12"/>
      <c r="NM916" s="12"/>
      <c r="NN916" s="12"/>
      <c r="NO916" s="12"/>
      <c r="NP916" s="12"/>
      <c r="NQ916" s="12"/>
      <c r="NR916" s="12"/>
      <c r="NS916" s="12"/>
      <c r="NT916" s="12"/>
      <c r="NU916" s="12"/>
      <c r="NV916" s="12"/>
      <c r="NW916" s="12"/>
      <c r="NX916" s="12"/>
      <c r="NY916" s="12"/>
      <c r="NZ916" s="12"/>
      <c r="OA916" s="12"/>
      <c r="OB916" s="12"/>
      <c r="OC916" s="12"/>
      <c r="OD916" s="12"/>
      <c r="OE916" s="12"/>
      <c r="OF916" s="12"/>
      <c r="OG916" s="12"/>
      <c r="OH916" s="12"/>
      <c r="OI916" s="12"/>
      <c r="OJ916" s="12"/>
      <c r="OK916" s="12"/>
      <c r="OL916" s="12"/>
      <c r="OM916" s="12"/>
      <c r="ON916" s="12"/>
      <c r="OO916" s="12"/>
      <c r="OP916" s="12"/>
      <c r="OQ916" s="12"/>
      <c r="OR916" s="12"/>
      <c r="OS916" s="12"/>
      <c r="OT916" s="12"/>
      <c r="OU916" s="12"/>
      <c r="OV916" s="12"/>
      <c r="OW916" s="12"/>
      <c r="OX916" s="12"/>
      <c r="OY916" s="12"/>
      <c r="OZ916" s="12"/>
      <c r="PA916" s="12"/>
      <c r="PB916" s="12"/>
      <c r="PC916" s="12"/>
      <c r="PD916" s="12"/>
      <c r="PE916" s="12"/>
      <c r="PF916" s="12"/>
      <c r="PG916" s="12"/>
      <c r="PH916" s="12"/>
      <c r="PI916" s="12"/>
      <c r="PJ916" s="12"/>
      <c r="PK916" s="12"/>
      <c r="PL916" s="12"/>
      <c r="PM916" s="12"/>
      <c r="PN916" s="12"/>
      <c r="PO916" s="12"/>
      <c r="PP916" s="12"/>
      <c r="PQ916" s="12"/>
      <c r="PR916" s="12"/>
      <c r="PS916" s="12"/>
      <c r="PT916" s="12"/>
      <c r="PU916" s="12"/>
      <c r="PV916" s="12"/>
      <c r="PW916" s="12"/>
      <c r="PX916" s="12"/>
      <c r="PY916" s="12"/>
      <c r="PZ916" s="12"/>
      <c r="QA916" s="12"/>
      <c r="QB916" s="12"/>
      <c r="QC916" s="12"/>
      <c r="QD916" s="12"/>
      <c r="QE916" s="12"/>
      <c r="QF916" s="12"/>
      <c r="QG916" s="12"/>
      <c r="QH916" s="12"/>
      <c r="QI916" s="12"/>
      <c r="QJ916" s="12"/>
      <c r="QK916" s="12"/>
      <c r="QL916" s="12"/>
      <c r="QM916" s="12"/>
      <c r="QN916" s="12"/>
      <c r="QO916" s="12"/>
      <c r="QP916" s="12"/>
      <c r="QQ916" s="12"/>
      <c r="QR916" s="12"/>
      <c r="QS916" s="12"/>
      <c r="QT916" s="12"/>
      <c r="QU916" s="12"/>
      <c r="QV916" s="12"/>
      <c r="QW916" s="12"/>
      <c r="QX916" s="12"/>
      <c r="QY916" s="12"/>
      <c r="QZ916" s="12"/>
      <c r="RA916" s="12"/>
      <c r="RB916" s="12"/>
      <c r="RC916" s="12"/>
      <c r="RD916" s="12"/>
      <c r="RE916" s="12"/>
      <c r="RF916" s="12"/>
      <c r="RG916" s="12"/>
      <c r="RH916" s="12"/>
      <c r="RI916" s="12"/>
      <c r="RJ916" s="12"/>
      <c r="RK916" s="12"/>
      <c r="RL916" s="12"/>
      <c r="RM916" s="12"/>
      <c r="RN916" s="12"/>
      <c r="RO916" s="12"/>
      <c r="RP916" s="12"/>
      <c r="RQ916" s="12"/>
      <c r="RR916" s="12"/>
      <c r="RS916" s="12"/>
      <c r="RT916" s="12"/>
      <c r="RU916" s="12"/>
      <c r="RV916" s="12"/>
      <c r="RW916" s="12"/>
      <c r="RX916" s="12"/>
      <c r="RY916" s="12"/>
      <c r="RZ916" s="12"/>
      <c r="SA916" s="12"/>
      <c r="SB916" s="12"/>
      <c r="SC916" s="12"/>
      <c r="SD916" s="12"/>
      <c r="SE916" s="12"/>
      <c r="SF916" s="12"/>
      <c r="SG916" s="12"/>
      <c r="SH916" s="12"/>
      <c r="SI916" s="12"/>
      <c r="SJ916" s="12"/>
      <c r="SK916" s="12"/>
      <c r="SL916" s="12"/>
      <c r="SM916" s="12"/>
      <c r="SN916" s="12"/>
      <c r="SO916" s="12"/>
      <c r="SP916" s="12"/>
      <c r="SQ916" s="12"/>
      <c r="SR916" s="12"/>
      <c r="SS916" s="12"/>
      <c r="ST916" s="12"/>
      <c r="SU916" s="12"/>
      <c r="SV916" s="12"/>
      <c r="SW916" s="12"/>
      <c r="SX916" s="12"/>
      <c r="SY916" s="12"/>
      <c r="SZ916" s="12"/>
      <c r="TA916" s="12"/>
      <c r="TB916" s="12"/>
      <c r="TC916" s="12"/>
      <c r="TD916" s="12"/>
      <c r="TE916" s="12"/>
      <c r="TF916" s="12"/>
      <c r="TG916" s="12"/>
      <c r="TH916" s="12"/>
      <c r="TI916" s="12"/>
      <c r="TJ916" s="12"/>
      <c r="TK916" s="12"/>
      <c r="TL916" s="12"/>
      <c r="TM916" s="12"/>
      <c r="TN916" s="12"/>
      <c r="TO916" s="12"/>
      <c r="TP916" s="12"/>
      <c r="TQ916" s="12"/>
      <c r="TR916" s="12"/>
      <c r="TS916" s="12"/>
      <c r="TT916" s="12"/>
      <c r="TU916" s="12"/>
      <c r="TV916" s="12"/>
      <c r="TW916" s="12"/>
      <c r="TX916" s="12"/>
      <c r="TY916" s="12"/>
      <c r="TZ916" s="12"/>
      <c r="UA916" s="12"/>
      <c r="UB916" s="12"/>
      <c r="UC916" s="12"/>
      <c r="UD916" s="12"/>
      <c r="UE916" s="12"/>
      <c r="UF916" s="12"/>
      <c r="UG916" s="12"/>
      <c r="UH916" s="12"/>
      <c r="UI916" s="12"/>
      <c r="UJ916" s="12"/>
      <c r="UK916" s="12"/>
      <c r="UL916" s="12"/>
      <c r="UM916" s="12"/>
      <c r="UN916" s="12"/>
      <c r="UO916" s="12"/>
      <c r="UP916" s="12"/>
      <c r="UQ916" s="12"/>
      <c r="UR916" s="12"/>
      <c r="US916" s="12"/>
      <c r="UT916" s="12"/>
      <c r="UU916" s="12"/>
      <c r="UV916" s="12"/>
      <c r="UW916" s="12"/>
      <c r="UX916" s="12"/>
      <c r="UY916" s="12"/>
      <c r="UZ916" s="12"/>
      <c r="VA916" s="12"/>
      <c r="VB916" s="12"/>
      <c r="VC916" s="12"/>
      <c r="VD916" s="12"/>
      <c r="VE916" s="12"/>
      <c r="VF916" s="12"/>
      <c r="VG916" s="12"/>
      <c r="VH916" s="12"/>
      <c r="VI916" s="12"/>
      <c r="VJ916" s="12"/>
      <c r="VK916" s="12"/>
      <c r="VL916" s="12"/>
      <c r="VM916" s="12"/>
      <c r="VN916" s="12"/>
      <c r="VO916" s="12"/>
      <c r="VP916" s="12"/>
      <c r="VQ916" s="12"/>
      <c r="VR916" s="12"/>
      <c r="VS916" s="12"/>
      <c r="VT916" s="12"/>
      <c r="VU916" s="12"/>
      <c r="VV916" s="12"/>
      <c r="VW916" s="12"/>
      <c r="VX916" s="12"/>
      <c r="VY916" s="12"/>
      <c r="VZ916" s="12"/>
      <c r="WA916" s="12"/>
      <c r="WB916" s="12"/>
      <c r="WC916" s="12"/>
      <c r="WD916" s="12"/>
      <c r="WE916" s="12"/>
      <c r="WF916" s="12"/>
      <c r="WG916" s="12"/>
      <c r="WH916" s="12"/>
      <c r="WI916" s="12"/>
      <c r="WJ916" s="12"/>
      <c r="WK916" s="12"/>
      <c r="WL916" s="12"/>
      <c r="WM916" s="12"/>
      <c r="WN916" s="12"/>
      <c r="WO916" s="12"/>
      <c r="WP916" s="12"/>
      <c r="WQ916" s="12"/>
      <c r="WR916" s="12"/>
      <c r="WS916" s="12"/>
      <c r="WT916" s="12"/>
      <c r="WU916" s="12"/>
      <c r="WV916" s="12"/>
      <c r="WW916" s="12"/>
      <c r="WX916" s="12"/>
      <c r="WY916" s="12"/>
      <c r="WZ916" s="12"/>
      <c r="XA916" s="12"/>
      <c r="XB916" s="12"/>
      <c r="XC916" s="12"/>
      <c r="XD916" s="12"/>
      <c r="XE916" s="12"/>
      <c r="XF916" s="12"/>
      <c r="XG916" s="12"/>
      <c r="XH916" s="12"/>
      <c r="XI916" s="12"/>
      <c r="XJ916" s="12"/>
      <c r="XK916" s="12"/>
      <c r="XL916" s="12"/>
      <c r="XM916" s="12"/>
      <c r="XN916" s="12"/>
      <c r="XO916" s="12"/>
      <c r="XP916" s="12"/>
      <c r="XQ916" s="12"/>
      <c r="XR916" s="12"/>
      <c r="XS916" s="12"/>
      <c r="XT916" s="12"/>
      <c r="XU916" s="12"/>
      <c r="XV916" s="12"/>
      <c r="XW916" s="12"/>
      <c r="XX916" s="12"/>
      <c r="XY916" s="12"/>
      <c r="XZ916" s="12"/>
      <c r="YA916" s="12"/>
      <c r="YB916" s="12"/>
      <c r="YC916" s="12"/>
      <c r="YD916" s="12"/>
      <c r="YE916" s="12"/>
      <c r="YF916" s="12"/>
      <c r="YG916" s="12"/>
      <c r="YH916" s="12"/>
      <c r="YI916" s="12"/>
      <c r="YJ916" s="12"/>
      <c r="YK916" s="12"/>
      <c r="YL916" s="12"/>
      <c r="YM916" s="12"/>
      <c r="YN916" s="12"/>
      <c r="YO916" s="12"/>
      <c r="YP916" s="12"/>
      <c r="YQ916" s="12"/>
      <c r="YR916" s="12"/>
      <c r="YS916" s="12"/>
      <c r="YT916" s="12"/>
      <c r="YU916" s="12"/>
      <c r="YV916" s="12"/>
      <c r="YW916" s="12"/>
      <c r="YX916" s="12"/>
      <c r="YY916" s="12"/>
      <c r="YZ916" s="12"/>
      <c r="ZA916" s="12"/>
      <c r="ZB916" s="12"/>
      <c r="ZC916" s="12"/>
      <c r="ZD916" s="12"/>
      <c r="ZE916" s="12"/>
      <c r="ZF916" s="12"/>
      <c r="ZG916" s="12"/>
      <c r="ZH916" s="12"/>
      <c r="ZI916" s="12"/>
      <c r="ZJ916" s="12"/>
      <c r="ZK916" s="12"/>
      <c r="ZL916" s="12"/>
      <c r="ZM916" s="12"/>
      <c r="ZN916" s="12"/>
      <c r="ZO916" s="12"/>
      <c r="ZP916" s="12"/>
      <c r="ZQ916" s="12"/>
      <c r="ZR916" s="12"/>
      <c r="ZS916" s="12"/>
      <c r="ZT916" s="12"/>
      <c r="ZU916" s="12"/>
      <c r="ZV916" s="12"/>
      <c r="ZW916" s="12"/>
      <c r="ZX916" s="12"/>
      <c r="ZY916" s="12"/>
      <c r="ZZ916" s="12"/>
      <c r="AAA916" s="12"/>
      <c r="AAB916" s="12"/>
      <c r="AAC916" s="12"/>
      <c r="AAD916" s="12"/>
      <c r="AAE916" s="12"/>
      <c r="AAF916" s="12"/>
      <c r="AAG916" s="12"/>
      <c r="AAH916" s="12"/>
      <c r="AAI916" s="12"/>
      <c r="AAJ916" s="12"/>
      <c r="AAK916" s="12"/>
      <c r="AAL916" s="12"/>
      <c r="AAM916" s="12"/>
      <c r="AAN916" s="12"/>
      <c r="AAO916" s="12"/>
      <c r="AAP916" s="12"/>
      <c r="AAQ916" s="12"/>
      <c r="AAR916" s="12"/>
      <c r="AAS916" s="12"/>
      <c r="AAT916" s="12"/>
      <c r="AAU916" s="12"/>
      <c r="AAV916" s="12"/>
      <c r="AAW916" s="12"/>
      <c r="AAX916" s="12"/>
      <c r="AAY916" s="12"/>
      <c r="AAZ916" s="12"/>
      <c r="ABA916" s="12"/>
      <c r="ABB916" s="12"/>
      <c r="ABC916" s="12"/>
      <c r="ABD916" s="12"/>
      <c r="ABE916" s="12"/>
      <c r="ABF916" s="12"/>
      <c r="ABG916" s="12"/>
      <c r="ABH916" s="12"/>
      <c r="ABI916" s="12"/>
      <c r="ABJ916" s="12"/>
      <c r="ABK916" s="12"/>
      <c r="ABL916" s="12"/>
      <c r="ABM916" s="12"/>
      <c r="ABN916" s="12"/>
      <c r="ABO916" s="12"/>
      <c r="ABP916" s="12"/>
      <c r="ABQ916" s="12"/>
      <c r="ABR916" s="12"/>
      <c r="ABS916" s="12"/>
      <c r="ABT916" s="12"/>
      <c r="ABU916" s="12"/>
      <c r="ABV916" s="12"/>
      <c r="ABW916" s="12"/>
      <c r="ABX916" s="12"/>
      <c r="ABY916" s="12"/>
      <c r="ABZ916" s="12"/>
      <c r="ACA916" s="12"/>
      <c r="ACB916" s="12"/>
      <c r="ACC916" s="12"/>
      <c r="ACD916" s="12"/>
      <c r="ACE916" s="12"/>
      <c r="ACF916" s="12"/>
      <c r="ACG916" s="12"/>
      <c r="ACH916" s="12"/>
      <c r="ACI916" s="12"/>
      <c r="ACJ916" s="12"/>
      <c r="ACK916" s="12"/>
      <c r="ACL916" s="12"/>
      <c r="ACM916" s="12"/>
      <c r="ACN916" s="12"/>
      <c r="ACO916" s="12"/>
      <c r="ACP916" s="12"/>
      <c r="ACQ916" s="12"/>
      <c r="ACR916" s="12"/>
      <c r="ACS916" s="12"/>
      <c r="ACT916" s="12"/>
      <c r="ACU916" s="12"/>
      <c r="ACV916" s="12"/>
      <c r="ACW916" s="12"/>
      <c r="ACX916" s="12"/>
      <c r="ACY916" s="12"/>
      <c r="ACZ916" s="12"/>
      <c r="ADA916" s="12"/>
      <c r="ADB916" s="12"/>
      <c r="ADC916" s="12"/>
      <c r="ADD916" s="12"/>
      <c r="ADE916" s="12"/>
      <c r="ADF916" s="12"/>
      <c r="ADG916" s="12"/>
      <c r="ADH916" s="12"/>
      <c r="ADI916" s="12"/>
      <c r="ADJ916" s="12"/>
      <c r="ADK916" s="12"/>
      <c r="ADL916" s="12"/>
      <c r="ADM916" s="12"/>
      <c r="ADN916" s="12"/>
      <c r="ADO916" s="12"/>
      <c r="ADP916" s="12"/>
      <c r="ADQ916" s="12"/>
      <c r="ADR916" s="12"/>
      <c r="ADS916" s="12"/>
      <c r="ADT916" s="12"/>
      <c r="ADU916" s="12"/>
      <c r="ADV916" s="12"/>
      <c r="ADW916" s="12"/>
      <c r="ADX916" s="12"/>
      <c r="ADY916" s="12"/>
      <c r="ADZ916" s="12"/>
      <c r="AEA916" s="12"/>
      <c r="AEB916" s="12"/>
      <c r="AEC916" s="12"/>
      <c r="AED916" s="12"/>
      <c r="AEE916" s="12"/>
      <c r="AEF916" s="12"/>
      <c r="AEG916" s="12"/>
      <c r="AEH916" s="12"/>
      <c r="AEI916" s="12"/>
      <c r="AEJ916" s="12"/>
      <c r="AEK916" s="12"/>
      <c r="AEL916" s="12"/>
      <c r="AEM916" s="12"/>
      <c r="AEN916" s="12"/>
      <c r="AEO916" s="12"/>
      <c r="AEP916" s="12"/>
      <c r="AEQ916" s="12"/>
      <c r="AER916" s="12"/>
      <c r="AES916" s="12"/>
      <c r="AET916" s="12"/>
      <c r="AEU916" s="12"/>
      <c r="AEV916" s="12"/>
      <c r="AEW916" s="12"/>
      <c r="AEX916" s="12"/>
      <c r="AEY916" s="12"/>
      <c r="AEZ916" s="12"/>
      <c r="AFA916" s="12"/>
      <c r="AFB916" s="12"/>
      <c r="AFC916" s="12"/>
      <c r="AFD916" s="12"/>
      <c r="AFE916" s="12"/>
      <c r="AFF916" s="12"/>
      <c r="AFG916" s="12"/>
      <c r="AFH916" s="12"/>
      <c r="AFI916" s="12"/>
      <c r="AFJ916" s="12"/>
      <c r="AFK916" s="12"/>
      <c r="AFL916" s="12"/>
      <c r="AFM916" s="12"/>
      <c r="AFN916" s="12"/>
      <c r="AFO916" s="12"/>
      <c r="AFP916" s="12"/>
      <c r="AFQ916" s="12"/>
      <c r="AFR916" s="12"/>
      <c r="AFS916" s="12"/>
      <c r="AFT916" s="12"/>
      <c r="AFU916" s="12"/>
      <c r="AFV916" s="12"/>
      <c r="AFW916" s="12"/>
      <c r="AFX916" s="12"/>
      <c r="AFY916" s="12"/>
      <c r="AFZ916" s="12"/>
      <c r="AGA916" s="12"/>
      <c r="AGB916" s="12"/>
      <c r="AGC916" s="12"/>
      <c r="AGD916" s="12"/>
      <c r="AGE916" s="12"/>
      <c r="AGF916" s="12"/>
      <c r="AGG916" s="12"/>
      <c r="AGH916" s="12"/>
      <c r="AGI916" s="12"/>
      <c r="AGJ916" s="12"/>
      <c r="AGK916" s="12"/>
      <c r="AGL916" s="12"/>
      <c r="AGM916" s="12"/>
      <c r="AGN916" s="12"/>
      <c r="AGO916" s="12"/>
      <c r="AGP916" s="12"/>
      <c r="AGQ916" s="12"/>
      <c r="AGR916" s="12"/>
      <c r="AGS916" s="12"/>
      <c r="AGT916" s="12"/>
      <c r="AGU916" s="12"/>
      <c r="AGV916" s="12"/>
      <c r="AGW916" s="12"/>
      <c r="AGX916" s="12"/>
      <c r="AGY916" s="12"/>
      <c r="AGZ916" s="12"/>
      <c r="AHA916" s="12"/>
      <c r="AHB916" s="12"/>
      <c r="AHC916" s="12"/>
      <c r="AHD916" s="12"/>
      <c r="AHE916" s="12"/>
      <c r="AHF916" s="12"/>
      <c r="AHG916" s="12"/>
      <c r="AHH916" s="12"/>
      <c r="AHI916" s="12"/>
      <c r="AHJ916" s="12"/>
      <c r="AHK916" s="12"/>
      <c r="AHL916" s="12"/>
      <c r="AHM916" s="12"/>
      <c r="AHN916" s="12"/>
      <c r="AHO916" s="12"/>
      <c r="AHP916" s="12"/>
      <c r="AHQ916" s="12"/>
      <c r="AHR916" s="12"/>
      <c r="AHS916" s="12"/>
      <c r="AHT916" s="12"/>
      <c r="AHU916" s="12"/>
      <c r="AHV916" s="12"/>
      <c r="AHW916" s="12"/>
      <c r="AHX916" s="12"/>
      <c r="AHY916" s="12"/>
      <c r="AHZ916" s="12"/>
      <c r="AIA916" s="12"/>
      <c r="AIB916" s="12"/>
      <c r="AIC916" s="12"/>
      <c r="AID916" s="12"/>
      <c r="AIE916" s="12"/>
      <c r="AIF916" s="12"/>
      <c r="AIG916" s="12"/>
      <c r="AIH916" s="12"/>
      <c r="AII916" s="12"/>
      <c r="AIJ916" s="12"/>
      <c r="AIK916" s="12"/>
      <c r="AIL916" s="12"/>
      <c r="AIM916" s="12"/>
      <c r="AIN916" s="12"/>
      <c r="AIO916" s="12"/>
      <c r="AIP916" s="12"/>
      <c r="AIQ916" s="12"/>
      <c r="AIR916" s="12"/>
      <c r="AIS916" s="12"/>
      <c r="AIT916" s="12"/>
      <c r="AIU916" s="12"/>
      <c r="AIV916" s="12"/>
      <c r="AIW916" s="12"/>
      <c r="AIX916" s="12"/>
      <c r="AIY916" s="12"/>
      <c r="AIZ916" s="12"/>
      <c r="AJA916" s="12"/>
      <c r="AJB916" s="12"/>
      <c r="AJC916" s="12"/>
      <c r="AJD916" s="12"/>
      <c r="AJE916" s="12"/>
      <c r="AJF916" s="12"/>
      <c r="AJG916" s="12"/>
      <c r="AJH916" s="12"/>
      <c r="AJI916" s="12"/>
      <c r="AJJ916" s="12"/>
      <c r="AJK916" s="12"/>
      <c r="AJL916" s="12"/>
      <c r="AJM916" s="12"/>
      <c r="AJN916" s="12"/>
      <c r="AJO916" s="12"/>
      <c r="AJP916" s="12"/>
      <c r="AJQ916" s="12"/>
      <c r="AJR916" s="12"/>
      <c r="AJS916" s="12"/>
      <c r="AJT916" s="12"/>
      <c r="AJU916" s="12"/>
      <c r="AJV916" s="12"/>
      <c r="AJW916" s="12"/>
      <c r="AJX916" s="12"/>
      <c r="AJY916" s="12"/>
      <c r="AJZ916" s="12"/>
      <c r="AKA916" s="12"/>
      <c r="AKB916" s="12"/>
      <c r="AKC916" s="12"/>
      <c r="AKD916" s="12"/>
      <c r="AKE916" s="12"/>
      <c r="AKF916" s="12"/>
      <c r="AKG916" s="12"/>
      <c r="AKH916" s="12"/>
      <c r="AKI916" s="12"/>
      <c r="AKJ916" s="12"/>
      <c r="AKK916" s="12"/>
      <c r="AKL916" s="12"/>
      <c r="AKM916" s="12"/>
      <c r="AKN916" s="12"/>
      <c r="AKO916" s="12"/>
      <c r="AKP916" s="12"/>
      <c r="AKQ916" s="12"/>
      <c r="AKR916" s="12"/>
      <c r="AKS916" s="12"/>
      <c r="AKT916" s="12"/>
      <c r="AKU916" s="12"/>
      <c r="AKV916" s="12"/>
      <c r="AKW916" s="12"/>
      <c r="AKX916" s="12"/>
      <c r="AKY916" s="12"/>
      <c r="AKZ916" s="12"/>
      <c r="ALA916" s="12"/>
      <c r="ALB916" s="12"/>
      <c r="ALC916" s="12"/>
      <c r="ALD916" s="12"/>
      <c r="ALE916" s="12"/>
      <c r="ALF916" s="12"/>
      <c r="ALG916" s="12"/>
      <c r="ALH916" s="12"/>
      <c r="ALI916" s="12"/>
      <c r="ALJ916" s="12"/>
      <c r="ALK916" s="12"/>
      <c r="ALL916" s="12"/>
      <c r="ALM916" s="12"/>
      <c r="ALN916" s="12"/>
      <c r="ALO916" s="12"/>
      <c r="ALP916" s="12"/>
      <c r="ALQ916" s="12"/>
      <c r="ALR916" s="12"/>
      <c r="ALS916" s="12"/>
      <c r="ALT916" s="12"/>
      <c r="ALU916" s="12"/>
      <c r="ALV916" s="12"/>
      <c r="ALW916" s="12"/>
      <c r="ALX916" s="12"/>
      <c r="ALY916" s="12"/>
      <c r="ALZ916" s="12"/>
      <c r="AMA916" s="12"/>
      <c r="AMB916" s="12"/>
      <c r="AMC916" s="12"/>
      <c r="AMD916" s="12"/>
      <c r="AME916" s="12"/>
      <c r="AMF916" s="12"/>
      <c r="AMG916" s="12"/>
      <c r="AMH916" s="12"/>
      <c r="AMI916" s="12"/>
      <c r="AMJ916" s="12"/>
      <c r="AMK916" s="12"/>
      <c r="AML916" s="12"/>
      <c r="AMM916" s="12"/>
      <c r="AMN916" s="12"/>
      <c r="AMO916" s="12"/>
      <c r="AMP916" s="12"/>
      <c r="AMQ916" s="12"/>
      <c r="AMR916" s="12"/>
      <c r="AMS916" s="12"/>
      <c r="AMT916" s="12"/>
      <c r="AMU916" s="12"/>
      <c r="AMV916" s="12"/>
      <c r="AMW916" s="12"/>
      <c r="AMX916" s="12"/>
      <c r="AMY916" s="12"/>
      <c r="AMZ916" s="12"/>
      <c r="ANA916" s="12"/>
      <c r="ANB916" s="12"/>
      <c r="ANC916" s="12"/>
      <c r="AND916" s="12"/>
      <c r="ANE916" s="12"/>
      <c r="ANF916" s="12"/>
      <c r="ANG916" s="12"/>
      <c r="ANH916" s="12"/>
      <c r="ANI916" s="12"/>
      <c r="ANJ916" s="12"/>
      <c r="ANK916" s="12"/>
      <c r="ANL916" s="12"/>
      <c r="ANM916" s="12"/>
      <c r="ANN916" s="12"/>
      <c r="ANO916" s="12"/>
      <c r="ANP916" s="12"/>
      <c r="ANQ916" s="12"/>
      <c r="ANR916" s="12"/>
      <c r="ANS916" s="12"/>
      <c r="ANT916" s="12"/>
      <c r="ANU916" s="12"/>
      <c r="ANV916" s="12"/>
      <c r="ANW916" s="12"/>
      <c r="ANX916" s="12"/>
      <c r="ANY916" s="12"/>
      <c r="ANZ916" s="12"/>
      <c r="AOA916" s="12"/>
      <c r="AOB916" s="12"/>
      <c r="AOC916" s="12"/>
      <c r="AOD916" s="12"/>
      <c r="AOE916" s="12"/>
      <c r="AOF916" s="12"/>
      <c r="AOG916" s="12"/>
      <c r="AOH916" s="12"/>
      <c r="AOI916" s="12"/>
      <c r="AOJ916" s="12"/>
      <c r="AOK916" s="12"/>
      <c r="AOL916" s="12"/>
      <c r="AOM916" s="12"/>
      <c r="AON916" s="12"/>
      <c r="AOO916" s="12"/>
      <c r="AOP916" s="12"/>
      <c r="AOQ916" s="12"/>
      <c r="AOR916" s="12"/>
      <c r="AOS916" s="12"/>
      <c r="AOT916" s="12"/>
      <c r="AOU916" s="12"/>
      <c r="AOV916" s="12"/>
      <c r="AOW916" s="12"/>
      <c r="AOX916" s="12"/>
      <c r="AOY916" s="12"/>
      <c r="AOZ916" s="12"/>
      <c r="APA916" s="12"/>
      <c r="APB916" s="12"/>
      <c r="APC916" s="12"/>
      <c r="APD916" s="12"/>
      <c r="APE916" s="12"/>
      <c r="APF916" s="12"/>
      <c r="APG916" s="12"/>
      <c r="APH916" s="12"/>
      <c r="API916" s="12"/>
      <c r="APJ916" s="12"/>
      <c r="APK916" s="12"/>
      <c r="APL916" s="12"/>
      <c r="APM916" s="12"/>
      <c r="APN916" s="12"/>
      <c r="APO916" s="12"/>
      <c r="APP916" s="12"/>
      <c r="APQ916" s="12"/>
      <c r="APR916" s="12"/>
      <c r="APS916" s="12"/>
      <c r="APT916" s="12"/>
      <c r="APU916" s="12"/>
      <c r="APV916" s="12"/>
      <c r="APW916" s="12"/>
      <c r="APX916" s="12"/>
      <c r="APY916" s="12"/>
      <c r="APZ916" s="12"/>
      <c r="AQA916" s="12"/>
      <c r="AQB916" s="12"/>
      <c r="AQC916" s="12"/>
      <c r="AQD916" s="12"/>
      <c r="AQE916" s="12"/>
      <c r="AQF916" s="12"/>
      <c r="AQG916" s="12"/>
      <c r="AQH916" s="12"/>
      <c r="AQI916" s="12"/>
      <c r="AQJ916" s="12"/>
      <c r="AQK916" s="12"/>
      <c r="AQL916" s="12"/>
      <c r="AQM916" s="12"/>
      <c r="AQN916" s="12"/>
      <c r="AQO916" s="12"/>
      <c r="AQP916" s="12"/>
      <c r="AQQ916" s="12"/>
      <c r="AQR916" s="12"/>
      <c r="AQS916" s="12"/>
      <c r="AQT916" s="12"/>
      <c r="AQU916" s="12"/>
      <c r="AQV916" s="12"/>
      <c r="AQW916" s="12"/>
      <c r="AQX916" s="12"/>
      <c r="AQY916" s="12"/>
      <c r="AQZ916" s="12"/>
      <c r="ARA916" s="12"/>
      <c r="ARB916" s="12"/>
      <c r="ARC916" s="12"/>
      <c r="ARD916" s="12"/>
      <c r="ARE916" s="12"/>
      <c r="ARF916" s="12"/>
      <c r="ARG916" s="12"/>
      <c r="ARH916" s="12"/>
      <c r="ARI916" s="12"/>
      <c r="ARJ916" s="12"/>
      <c r="ARK916" s="12"/>
      <c r="ARL916" s="12"/>
      <c r="ARM916" s="12"/>
      <c r="ARN916" s="12"/>
      <c r="ARO916" s="12"/>
      <c r="ARP916" s="12"/>
      <c r="ARQ916" s="12"/>
      <c r="ARR916" s="12"/>
      <c r="ARS916" s="12"/>
      <c r="ART916" s="12"/>
      <c r="ARU916" s="12"/>
      <c r="ARV916" s="12"/>
      <c r="ARW916" s="12"/>
      <c r="ARX916" s="12"/>
      <c r="ARY916" s="12"/>
      <c r="ARZ916" s="12"/>
      <c r="ASA916" s="12"/>
      <c r="ASB916" s="12"/>
      <c r="ASC916" s="12"/>
      <c r="ASD916" s="12"/>
      <c r="ASE916" s="12"/>
      <c r="ASF916" s="12"/>
      <c r="ASG916" s="12"/>
      <c r="ASH916" s="12"/>
      <c r="ASI916" s="12"/>
      <c r="ASJ916" s="12"/>
      <c r="ASK916" s="12"/>
      <c r="ASL916" s="12"/>
      <c r="ASM916" s="12"/>
      <c r="ASN916" s="12"/>
      <c r="ASO916" s="12"/>
      <c r="ASP916" s="12"/>
      <c r="ASQ916" s="12"/>
      <c r="ASR916" s="12"/>
      <c r="ASS916" s="12"/>
      <c r="AST916" s="12"/>
      <c r="ASU916" s="12"/>
      <c r="ASV916" s="12"/>
      <c r="ASW916" s="12"/>
      <c r="ASX916" s="12"/>
      <c r="ASY916" s="12"/>
      <c r="ASZ916" s="12"/>
      <c r="ATA916" s="12"/>
      <c r="ATB916" s="12"/>
      <c r="ATC916" s="12"/>
      <c r="ATD916" s="12"/>
      <c r="ATE916" s="12"/>
      <c r="ATF916" s="12"/>
      <c r="ATG916" s="12"/>
      <c r="ATH916" s="12"/>
      <c r="ATI916" s="12"/>
      <c r="ATJ916" s="12"/>
      <c r="ATK916" s="12"/>
      <c r="ATL916" s="12"/>
      <c r="ATM916" s="12"/>
      <c r="ATN916" s="12"/>
      <c r="ATO916" s="12"/>
      <c r="ATP916" s="12"/>
      <c r="ATQ916" s="12"/>
      <c r="ATR916" s="12"/>
      <c r="ATS916" s="12"/>
      <c r="ATT916" s="12"/>
      <c r="ATU916" s="12"/>
      <c r="ATV916" s="12"/>
      <c r="ATW916" s="12"/>
      <c r="ATX916" s="12"/>
      <c r="ATY916" s="12"/>
      <c r="ATZ916" s="12"/>
      <c r="AUA916" s="12"/>
      <c r="AUB916" s="12"/>
      <c r="AUC916" s="12"/>
      <c r="AUD916" s="12"/>
      <c r="AUE916" s="12"/>
      <c r="AUF916" s="12"/>
      <c r="AUG916" s="12"/>
      <c r="AUH916" s="12"/>
      <c r="AUI916" s="12"/>
      <c r="AUJ916" s="12"/>
      <c r="AUK916" s="12"/>
      <c r="AUL916" s="12"/>
      <c r="AUM916" s="12"/>
      <c r="AUN916" s="12"/>
      <c r="AUO916" s="12"/>
      <c r="AUP916" s="12"/>
      <c r="AUQ916" s="12"/>
      <c r="AUR916" s="12"/>
      <c r="AUS916" s="12"/>
      <c r="AUT916" s="12"/>
      <c r="AUU916" s="12"/>
      <c r="AUV916" s="12"/>
      <c r="AUW916" s="12"/>
      <c r="AUX916" s="12"/>
      <c r="AUY916" s="12"/>
      <c r="AUZ916" s="12"/>
      <c r="AVA916" s="12"/>
      <c r="AVB916" s="12"/>
      <c r="AVC916" s="12"/>
      <c r="AVD916" s="12"/>
      <c r="AVE916" s="12"/>
      <c r="AVF916" s="12"/>
      <c r="AVG916" s="12"/>
      <c r="AVH916" s="12"/>
      <c r="AVI916" s="12"/>
      <c r="AVJ916" s="12"/>
      <c r="AVK916" s="12"/>
      <c r="AVL916" s="12"/>
      <c r="AVM916" s="12"/>
      <c r="AVN916" s="12"/>
      <c r="AVO916" s="12"/>
      <c r="AVP916" s="12"/>
      <c r="AVQ916" s="12"/>
      <c r="AVR916" s="12"/>
      <c r="AVS916" s="12"/>
      <c r="AVT916" s="12"/>
      <c r="AVU916" s="12"/>
      <c r="AVV916" s="12"/>
      <c r="AVW916" s="12"/>
      <c r="AVX916" s="12"/>
      <c r="AVY916" s="12"/>
      <c r="AVZ916" s="12"/>
      <c r="AWA916" s="12"/>
      <c r="AWB916" s="12"/>
      <c r="AWC916" s="12"/>
      <c r="AWD916" s="12"/>
      <c r="AWE916" s="12"/>
      <c r="AWF916" s="12"/>
      <c r="AWG916" s="12"/>
      <c r="AWH916" s="12"/>
      <c r="AWI916" s="12"/>
      <c r="AWJ916" s="12"/>
      <c r="AWK916" s="12"/>
      <c r="AWL916" s="12"/>
      <c r="AWM916" s="12"/>
      <c r="AWN916" s="12"/>
      <c r="AWO916" s="12"/>
      <c r="AWP916" s="12"/>
      <c r="AWQ916" s="12"/>
      <c r="AWR916" s="12"/>
      <c r="AWS916" s="12"/>
      <c r="AWT916" s="12"/>
      <c r="AWU916" s="12"/>
      <c r="AWV916" s="12"/>
      <c r="AWW916" s="12"/>
      <c r="AWX916" s="12"/>
      <c r="AWY916" s="12"/>
      <c r="AWZ916" s="12"/>
      <c r="AXA916" s="12"/>
      <c r="AXB916" s="12"/>
      <c r="AXC916" s="12"/>
      <c r="AXD916" s="12"/>
      <c r="AXE916" s="12"/>
      <c r="AXF916" s="12"/>
      <c r="AXG916" s="12"/>
      <c r="AXH916" s="12"/>
      <c r="AXI916" s="12"/>
      <c r="AXJ916" s="12"/>
      <c r="AXK916" s="12"/>
      <c r="AXL916" s="12"/>
      <c r="AXM916" s="12"/>
      <c r="AXN916" s="12"/>
      <c r="AXO916" s="12"/>
      <c r="AXP916" s="12"/>
      <c r="AXQ916" s="12"/>
      <c r="AXR916" s="12"/>
      <c r="AXS916" s="12"/>
      <c r="AXT916" s="12"/>
      <c r="AXU916" s="12"/>
      <c r="AXV916" s="12"/>
      <c r="AXW916" s="12"/>
      <c r="AXX916" s="12"/>
      <c r="AXY916" s="12"/>
      <c r="AXZ916" s="12"/>
      <c r="AYA916" s="12"/>
      <c r="AYB916" s="12"/>
      <c r="AYC916" s="12"/>
      <c r="AYD916" s="12"/>
      <c r="AYE916" s="12"/>
      <c r="AYF916" s="12"/>
      <c r="AYG916" s="12"/>
      <c r="AYH916" s="12"/>
      <c r="AYI916" s="12"/>
      <c r="AYJ916" s="12"/>
      <c r="AYK916" s="12"/>
      <c r="AYL916" s="12"/>
      <c r="AYM916" s="12"/>
      <c r="AYN916" s="12"/>
      <c r="AYO916" s="12"/>
      <c r="AYP916" s="12"/>
      <c r="AYQ916" s="12"/>
      <c r="AYR916" s="12"/>
      <c r="AYS916" s="12"/>
      <c r="AYT916" s="12"/>
      <c r="AYU916" s="12"/>
      <c r="AYV916" s="12"/>
      <c r="AYW916" s="12"/>
      <c r="AYX916" s="12"/>
      <c r="AYY916" s="12"/>
      <c r="AYZ916" s="12"/>
      <c r="AZA916" s="12"/>
      <c r="AZB916" s="12"/>
      <c r="AZC916" s="12"/>
      <c r="AZD916" s="12"/>
      <c r="AZE916" s="12"/>
      <c r="AZF916" s="12"/>
      <c r="AZG916" s="12"/>
      <c r="AZH916" s="12"/>
      <c r="AZI916" s="12"/>
      <c r="AZJ916" s="12"/>
      <c r="AZK916" s="12"/>
      <c r="AZL916" s="12"/>
      <c r="AZM916" s="12"/>
      <c r="AZN916" s="12"/>
      <c r="AZO916" s="12"/>
      <c r="AZP916" s="12"/>
      <c r="AZQ916" s="12"/>
      <c r="AZR916" s="12"/>
      <c r="AZS916" s="12"/>
      <c r="AZT916" s="12"/>
      <c r="AZU916" s="12"/>
      <c r="AZV916" s="12"/>
      <c r="AZW916" s="12"/>
      <c r="AZX916" s="12"/>
      <c r="AZY916" s="12"/>
      <c r="AZZ916" s="12"/>
      <c r="BAA916" s="12"/>
      <c r="BAB916" s="12"/>
      <c r="BAC916" s="12"/>
      <c r="BAD916" s="12"/>
      <c r="BAE916" s="12"/>
      <c r="BAF916" s="12"/>
      <c r="BAG916" s="12"/>
      <c r="BAH916" s="12"/>
      <c r="BAI916" s="12"/>
      <c r="BAJ916" s="12"/>
      <c r="BAK916" s="12"/>
      <c r="BAL916" s="12"/>
      <c r="BAM916" s="12"/>
      <c r="BAN916" s="12"/>
      <c r="BAO916" s="12"/>
      <c r="BAP916" s="12"/>
      <c r="BAQ916" s="12"/>
      <c r="BAR916" s="12"/>
      <c r="BAS916" s="12"/>
      <c r="BAT916" s="12"/>
      <c r="BAU916" s="12"/>
      <c r="BAV916" s="12"/>
      <c r="BAW916" s="12"/>
      <c r="BAX916" s="12"/>
      <c r="BAY916" s="12"/>
      <c r="BAZ916" s="12"/>
      <c r="BBA916" s="12"/>
      <c r="BBB916" s="12"/>
      <c r="BBC916" s="12"/>
      <c r="BBD916" s="12"/>
      <c r="BBE916" s="12"/>
      <c r="BBF916" s="12"/>
      <c r="BBG916" s="12"/>
      <c r="BBH916" s="12"/>
      <c r="BBI916" s="12"/>
      <c r="BBJ916" s="12"/>
      <c r="BBK916" s="12"/>
      <c r="BBL916" s="12"/>
      <c r="BBM916" s="12"/>
      <c r="BBN916" s="12"/>
      <c r="BBO916" s="12"/>
      <c r="BBP916" s="12"/>
      <c r="BBQ916" s="12"/>
      <c r="BBR916" s="12"/>
      <c r="BBS916" s="12"/>
      <c r="BBT916" s="12"/>
      <c r="BBU916" s="12"/>
      <c r="BBV916" s="12"/>
      <c r="BBW916" s="12"/>
      <c r="BBX916" s="12"/>
      <c r="BBY916" s="12"/>
      <c r="BBZ916" s="12"/>
      <c r="BCA916" s="12"/>
      <c r="BCB916" s="12"/>
      <c r="BCC916" s="12"/>
      <c r="BCD916" s="12"/>
      <c r="BCE916" s="12"/>
      <c r="BCF916" s="12"/>
      <c r="BCG916" s="12"/>
      <c r="BCH916" s="12"/>
      <c r="BCI916" s="12"/>
      <c r="BCJ916" s="12"/>
      <c r="BCK916" s="12"/>
      <c r="BCL916" s="12"/>
      <c r="BCM916" s="12"/>
      <c r="BCN916" s="12"/>
      <c r="BCO916" s="12"/>
      <c r="BCP916" s="12"/>
      <c r="BCQ916" s="12"/>
      <c r="BCR916" s="12"/>
      <c r="BCS916" s="12"/>
      <c r="BCT916" s="12"/>
      <c r="BCU916" s="12"/>
      <c r="BCV916" s="12"/>
      <c r="BCW916" s="12"/>
      <c r="BCX916" s="12"/>
      <c r="BCY916" s="12"/>
      <c r="BCZ916" s="12"/>
      <c r="BDA916" s="12"/>
      <c r="BDB916" s="12"/>
      <c r="BDC916" s="12"/>
      <c r="BDD916" s="12"/>
      <c r="BDE916" s="12"/>
      <c r="BDF916" s="12"/>
      <c r="BDG916" s="12"/>
      <c r="BDH916" s="12"/>
      <c r="BDI916" s="12"/>
      <c r="BDJ916" s="12"/>
      <c r="BDK916" s="12"/>
      <c r="BDL916" s="12"/>
      <c r="BDM916" s="12"/>
      <c r="BDN916" s="12"/>
      <c r="BDO916" s="12"/>
      <c r="BDP916" s="12"/>
      <c r="BDQ916" s="12"/>
      <c r="BDR916" s="12"/>
      <c r="BDS916" s="12"/>
      <c r="BDT916" s="12"/>
      <c r="BDU916" s="12"/>
      <c r="BDV916" s="12"/>
      <c r="BDW916" s="12"/>
      <c r="BDX916" s="12"/>
      <c r="BDY916" s="12"/>
      <c r="BDZ916" s="12"/>
      <c r="BEA916" s="12"/>
      <c r="BEB916" s="12"/>
      <c r="BEC916" s="12"/>
      <c r="BED916" s="12"/>
      <c r="BEE916" s="12"/>
      <c r="BEF916" s="12"/>
      <c r="BEG916" s="12"/>
      <c r="BEH916" s="12"/>
      <c r="BEI916" s="12"/>
      <c r="BEJ916" s="12"/>
      <c r="BEK916" s="12"/>
      <c r="BEL916" s="12"/>
      <c r="BEM916" s="12"/>
      <c r="BEN916" s="12"/>
      <c r="BEO916" s="12"/>
      <c r="BEP916" s="12"/>
      <c r="BEQ916" s="12"/>
      <c r="BER916" s="12"/>
      <c r="BES916" s="12"/>
      <c r="BET916" s="12"/>
      <c r="BEU916" s="12"/>
      <c r="BEV916" s="12"/>
      <c r="BEW916" s="12"/>
      <c r="BEX916" s="12"/>
      <c r="BEY916" s="12"/>
      <c r="BEZ916" s="12"/>
      <c r="BFA916" s="12"/>
      <c r="BFB916" s="12"/>
      <c r="BFC916" s="12"/>
      <c r="BFD916" s="12"/>
      <c r="BFE916" s="12"/>
      <c r="BFF916" s="12"/>
      <c r="BFG916" s="12"/>
      <c r="BFH916" s="12"/>
      <c r="BFI916" s="12"/>
      <c r="BFJ916" s="12"/>
      <c r="BFK916" s="12"/>
      <c r="BFL916" s="12"/>
      <c r="BFM916" s="12"/>
      <c r="BFN916" s="12"/>
      <c r="BFO916" s="12"/>
      <c r="BFP916" s="12"/>
      <c r="BFQ916" s="12"/>
      <c r="BFR916" s="12"/>
      <c r="BFS916" s="12"/>
      <c r="BFT916" s="12"/>
      <c r="BFU916" s="12"/>
      <c r="BFV916" s="12"/>
      <c r="BFW916" s="12"/>
      <c r="BFX916" s="12"/>
      <c r="BFY916" s="12"/>
      <c r="BFZ916" s="12"/>
      <c r="BGA916" s="12"/>
      <c r="BGB916" s="12"/>
      <c r="BGC916" s="12"/>
      <c r="BGD916" s="12"/>
      <c r="BGE916" s="12"/>
      <c r="BGF916" s="12"/>
      <c r="BGG916" s="12"/>
      <c r="BGH916" s="12"/>
      <c r="BGI916" s="12"/>
      <c r="BGJ916" s="12"/>
      <c r="BGK916" s="12"/>
      <c r="BGL916" s="12"/>
      <c r="BGM916" s="12"/>
      <c r="BGN916" s="12"/>
      <c r="BGO916" s="12"/>
      <c r="BGP916" s="12"/>
      <c r="BGQ916" s="12"/>
      <c r="BGR916" s="12"/>
      <c r="BGS916" s="12"/>
      <c r="BGT916" s="12"/>
      <c r="BGU916" s="12"/>
      <c r="BGV916" s="12"/>
      <c r="BGW916" s="12"/>
      <c r="BGX916" s="12"/>
      <c r="BGY916" s="12"/>
      <c r="BGZ916" s="12"/>
      <c r="BHA916" s="12"/>
      <c r="BHB916" s="12"/>
      <c r="BHC916" s="12"/>
      <c r="BHD916" s="12"/>
      <c r="BHE916" s="12"/>
      <c r="BHF916" s="12"/>
      <c r="BHG916" s="12"/>
      <c r="BHH916" s="12"/>
      <c r="BHI916" s="12"/>
      <c r="BHJ916" s="12"/>
      <c r="BHK916" s="12"/>
      <c r="BHL916" s="12"/>
      <c r="BHM916" s="12"/>
      <c r="BHN916" s="12"/>
      <c r="BHO916" s="12"/>
      <c r="BHP916" s="12"/>
      <c r="BHQ916" s="12"/>
      <c r="BHR916" s="12"/>
      <c r="BHS916" s="12"/>
      <c r="BHT916" s="12"/>
      <c r="BHU916" s="12"/>
      <c r="BHV916" s="12"/>
      <c r="BHW916" s="12"/>
      <c r="BHX916" s="12"/>
      <c r="BHY916" s="12"/>
      <c r="BHZ916" s="12"/>
      <c r="BIA916" s="12"/>
      <c r="BIB916" s="12"/>
      <c r="BIC916" s="12"/>
      <c r="BID916" s="12"/>
      <c r="BIE916" s="12"/>
      <c r="BIF916" s="12"/>
      <c r="BIG916" s="12"/>
      <c r="BIH916" s="12"/>
      <c r="BII916" s="12"/>
      <c r="BIJ916" s="12"/>
      <c r="BIK916" s="12"/>
      <c r="BIL916" s="12"/>
      <c r="BIM916" s="12"/>
      <c r="BIN916" s="12"/>
      <c r="BIO916" s="12"/>
      <c r="BIP916" s="12"/>
      <c r="BIQ916" s="12"/>
      <c r="BIR916" s="12"/>
      <c r="BIS916" s="12"/>
      <c r="BIT916" s="12"/>
      <c r="BIU916" s="12"/>
      <c r="BIV916" s="12"/>
      <c r="BIW916" s="12"/>
      <c r="BIX916" s="12"/>
      <c r="BIY916" s="12"/>
      <c r="BIZ916" s="12"/>
      <c r="BJA916" s="12"/>
      <c r="BJB916" s="12"/>
      <c r="BJC916" s="12"/>
      <c r="BJD916" s="12"/>
      <c r="BJE916" s="12"/>
      <c r="BJF916" s="12"/>
      <c r="BJG916" s="12"/>
      <c r="BJH916" s="12"/>
      <c r="BJI916" s="12"/>
      <c r="BJJ916" s="12"/>
      <c r="BJK916" s="12"/>
      <c r="BJL916" s="12"/>
      <c r="BJM916" s="12"/>
      <c r="BJN916" s="12"/>
      <c r="BJO916" s="12"/>
      <c r="BJP916" s="12"/>
      <c r="BJQ916" s="12"/>
      <c r="BJR916" s="12"/>
      <c r="BJS916" s="12"/>
      <c r="BJT916" s="12"/>
      <c r="BJU916" s="12"/>
      <c r="BJV916" s="12"/>
      <c r="BJW916" s="12"/>
      <c r="BJX916" s="12"/>
      <c r="BJY916" s="12"/>
      <c r="BJZ916" s="12"/>
      <c r="BKA916" s="12"/>
      <c r="BKB916" s="12"/>
      <c r="BKC916" s="12"/>
      <c r="BKD916" s="12"/>
      <c r="BKE916" s="12"/>
      <c r="BKF916" s="12"/>
      <c r="BKG916" s="12"/>
      <c r="BKH916" s="12"/>
      <c r="BKI916" s="12"/>
      <c r="BKJ916" s="12"/>
      <c r="BKK916" s="12"/>
      <c r="BKL916" s="12"/>
      <c r="BKM916" s="12"/>
      <c r="BKN916" s="12"/>
      <c r="BKO916" s="12"/>
      <c r="BKP916" s="12"/>
      <c r="BKQ916" s="12"/>
      <c r="BKR916" s="12"/>
      <c r="BKS916" s="12"/>
      <c r="BKT916" s="12"/>
      <c r="BKU916" s="12"/>
      <c r="BKV916" s="12"/>
      <c r="BKW916" s="12"/>
      <c r="BKX916" s="12"/>
      <c r="BKY916" s="12"/>
      <c r="BKZ916" s="12"/>
      <c r="BLA916" s="12"/>
      <c r="BLB916" s="12"/>
      <c r="BLC916" s="12"/>
      <c r="BLD916" s="12"/>
      <c r="BLE916" s="12"/>
      <c r="BLF916" s="12"/>
      <c r="BLG916" s="12"/>
      <c r="BLH916" s="12"/>
      <c r="BLI916" s="12"/>
      <c r="BLJ916" s="12"/>
      <c r="BLK916" s="12"/>
      <c r="BLL916" s="12"/>
      <c r="BLM916" s="12"/>
      <c r="BLN916" s="12"/>
      <c r="BLO916" s="12"/>
      <c r="BLP916" s="12"/>
      <c r="BLQ916" s="12"/>
      <c r="BLR916" s="12"/>
      <c r="BLS916" s="12"/>
      <c r="BLT916" s="12"/>
      <c r="BLU916" s="12"/>
      <c r="BLV916" s="12"/>
      <c r="BLW916" s="12"/>
      <c r="BLX916" s="12"/>
      <c r="BLY916" s="12"/>
      <c r="BLZ916" s="12"/>
      <c r="BMA916" s="12"/>
      <c r="BMB916" s="12"/>
      <c r="BMC916" s="12"/>
      <c r="BMD916" s="12"/>
      <c r="BME916" s="12"/>
      <c r="BMF916" s="12"/>
      <c r="BMG916" s="12"/>
      <c r="BMH916" s="12"/>
      <c r="BMI916" s="12"/>
      <c r="BMJ916" s="12"/>
      <c r="BMK916" s="12"/>
      <c r="BML916" s="12"/>
      <c r="BMM916" s="12"/>
      <c r="BMN916" s="12"/>
      <c r="BMO916" s="12"/>
      <c r="BMP916" s="12"/>
      <c r="BMQ916" s="12"/>
      <c r="BMR916" s="12"/>
      <c r="BMS916" s="12"/>
      <c r="BMT916" s="12"/>
      <c r="BMU916" s="12"/>
      <c r="BMV916" s="12"/>
      <c r="BMW916" s="12"/>
      <c r="BMX916" s="12"/>
      <c r="BMY916" s="12"/>
      <c r="BMZ916" s="12"/>
      <c r="BNA916" s="12"/>
      <c r="BNB916" s="12"/>
      <c r="BNC916" s="12"/>
      <c r="BND916" s="12"/>
      <c r="BNE916" s="12"/>
      <c r="BNF916" s="12"/>
      <c r="BNG916" s="12"/>
      <c r="BNH916" s="12"/>
      <c r="BNI916" s="12"/>
      <c r="BNJ916" s="12"/>
      <c r="BNK916" s="12"/>
      <c r="BNL916" s="12"/>
      <c r="BNM916" s="12"/>
      <c r="BNN916" s="12"/>
      <c r="BNO916" s="12"/>
      <c r="BNP916" s="12"/>
      <c r="BNQ916" s="12"/>
      <c r="BNR916" s="12"/>
      <c r="BNS916" s="12"/>
      <c r="BNT916" s="12"/>
      <c r="BNU916" s="12"/>
      <c r="BNV916" s="12"/>
      <c r="BNW916" s="12"/>
      <c r="BNX916" s="12"/>
      <c r="BNY916" s="12"/>
      <c r="BNZ916" s="12"/>
      <c r="BOA916" s="12"/>
      <c r="BOB916" s="12"/>
      <c r="BOC916" s="12"/>
      <c r="BOD916" s="12"/>
      <c r="BOE916" s="12"/>
      <c r="BOF916" s="12"/>
      <c r="BOG916" s="12"/>
      <c r="BOH916" s="12"/>
      <c r="BOI916" s="12"/>
      <c r="BOJ916" s="12"/>
      <c r="BOK916" s="12"/>
      <c r="BOL916" s="12"/>
      <c r="BOM916" s="12"/>
      <c r="BON916" s="12"/>
      <c r="BOO916" s="12"/>
      <c r="BOP916" s="12"/>
      <c r="BOQ916" s="12"/>
      <c r="BOR916" s="12"/>
      <c r="BOS916" s="12"/>
      <c r="BOT916" s="12"/>
      <c r="BOU916" s="12"/>
      <c r="BOV916" s="12"/>
      <c r="BOW916" s="12"/>
      <c r="BOX916" s="12"/>
      <c r="BOY916" s="12"/>
      <c r="BOZ916" s="12"/>
      <c r="BPA916" s="12"/>
      <c r="BPB916" s="12"/>
      <c r="BPC916" s="12"/>
      <c r="BPD916" s="12"/>
      <c r="BPE916" s="12"/>
      <c r="BPF916" s="12"/>
      <c r="BPG916" s="12"/>
      <c r="BPH916" s="12"/>
      <c r="BPI916" s="12"/>
      <c r="BPJ916" s="12"/>
      <c r="BPK916" s="12"/>
      <c r="BPL916" s="12"/>
      <c r="BPM916" s="12"/>
      <c r="BPN916" s="12"/>
      <c r="BPO916" s="12"/>
      <c r="BPP916" s="12"/>
      <c r="BPQ916" s="12"/>
      <c r="BPR916" s="12"/>
      <c r="BPS916" s="12"/>
      <c r="BPT916" s="12"/>
      <c r="BPU916" s="12"/>
      <c r="BPV916" s="12"/>
      <c r="BPW916" s="12"/>
      <c r="BPX916" s="12"/>
      <c r="BPY916" s="12"/>
      <c r="BPZ916" s="12"/>
      <c r="BQA916" s="12"/>
      <c r="BQB916" s="12"/>
      <c r="BQC916" s="12"/>
      <c r="BQD916" s="12"/>
      <c r="BQE916" s="12"/>
      <c r="BQF916" s="12"/>
      <c r="BQG916" s="12"/>
      <c r="BQH916" s="12"/>
      <c r="BQI916" s="12"/>
      <c r="BQJ916" s="12"/>
      <c r="BQK916" s="12"/>
      <c r="BQL916" s="12"/>
      <c r="BQM916" s="12"/>
      <c r="BQN916" s="12"/>
      <c r="BQO916" s="12"/>
      <c r="BQP916" s="12"/>
      <c r="BQQ916" s="12"/>
      <c r="BQR916" s="12"/>
      <c r="BQS916" s="12"/>
      <c r="BQT916" s="12"/>
      <c r="BQU916" s="12"/>
      <c r="BQV916" s="12"/>
      <c r="BQW916" s="12"/>
      <c r="BQX916" s="12"/>
      <c r="BQY916" s="12"/>
      <c r="BQZ916" s="12"/>
      <c r="BRA916" s="12"/>
      <c r="BRB916" s="12"/>
      <c r="BRC916" s="12"/>
      <c r="BRD916" s="12"/>
      <c r="BRE916" s="12"/>
      <c r="BRF916" s="12"/>
      <c r="BRG916" s="12"/>
      <c r="BRH916" s="12"/>
      <c r="BRI916" s="12"/>
      <c r="BRJ916" s="12"/>
      <c r="BRK916" s="12"/>
      <c r="BRL916" s="12"/>
      <c r="BRM916" s="12"/>
      <c r="BRN916" s="12"/>
      <c r="BRO916" s="12"/>
      <c r="BRP916" s="12"/>
      <c r="BRQ916" s="12"/>
      <c r="BRR916" s="12"/>
      <c r="BRS916" s="12"/>
      <c r="BRT916" s="12"/>
      <c r="BRU916" s="12"/>
      <c r="BRV916" s="12"/>
      <c r="BRW916" s="12"/>
      <c r="BRX916" s="12"/>
      <c r="BRY916" s="12"/>
      <c r="BRZ916" s="12"/>
      <c r="BSA916" s="12"/>
      <c r="BSB916" s="12"/>
      <c r="BSC916" s="12"/>
      <c r="BSD916" s="12"/>
      <c r="BSE916" s="12"/>
      <c r="BSF916" s="12"/>
      <c r="BSG916" s="12"/>
      <c r="BSH916" s="12"/>
      <c r="BSI916" s="12"/>
      <c r="BSJ916" s="12"/>
      <c r="BSK916" s="12"/>
      <c r="BSL916" s="12"/>
      <c r="BSM916" s="12"/>
      <c r="BSN916" s="12"/>
      <c r="BSO916" s="12"/>
      <c r="BSP916" s="12"/>
      <c r="BSQ916" s="12"/>
      <c r="BSR916" s="12"/>
      <c r="BSS916" s="12"/>
      <c r="BST916" s="12"/>
      <c r="BSU916" s="12"/>
      <c r="BSV916" s="12"/>
      <c r="BSW916" s="12"/>
      <c r="BSX916" s="12"/>
      <c r="BSY916" s="12"/>
      <c r="BSZ916" s="12"/>
      <c r="BTA916" s="12"/>
      <c r="BTB916" s="12"/>
      <c r="BTC916" s="12"/>
      <c r="BTD916" s="12"/>
      <c r="BTE916" s="12"/>
      <c r="BTF916" s="12"/>
      <c r="BTG916" s="12"/>
      <c r="BTH916" s="12"/>
      <c r="BTI916" s="12"/>
      <c r="BTJ916" s="12"/>
      <c r="BTK916" s="12"/>
      <c r="BTL916" s="12"/>
      <c r="BTM916" s="12"/>
      <c r="BTN916" s="12"/>
      <c r="BTO916" s="12"/>
      <c r="BTP916" s="12"/>
      <c r="BTQ916" s="12"/>
      <c r="BTR916" s="12"/>
      <c r="BTS916" s="12"/>
      <c r="BTT916" s="12"/>
      <c r="BTU916" s="12"/>
      <c r="BTV916" s="12"/>
      <c r="BTW916" s="12"/>
      <c r="BTX916" s="12"/>
      <c r="BTY916" s="12"/>
      <c r="BTZ916" s="12"/>
      <c r="BUA916" s="12"/>
      <c r="BUB916" s="12"/>
      <c r="BUC916" s="12"/>
      <c r="BUD916" s="12"/>
      <c r="BUE916" s="12"/>
      <c r="BUF916" s="12"/>
      <c r="BUG916" s="12"/>
      <c r="BUH916" s="12"/>
      <c r="BUI916" s="12"/>
      <c r="BUJ916" s="12"/>
      <c r="BUK916" s="12"/>
      <c r="BUL916" s="12"/>
      <c r="BUM916" s="12"/>
      <c r="BUN916" s="12"/>
      <c r="BUO916" s="12"/>
      <c r="BUP916" s="12"/>
      <c r="BUQ916" s="12"/>
      <c r="BUR916" s="12"/>
      <c r="BUS916" s="12"/>
      <c r="BUT916" s="12"/>
      <c r="BUU916" s="12"/>
      <c r="BUV916" s="12"/>
      <c r="BUW916" s="12"/>
      <c r="BUX916" s="12"/>
      <c r="BUY916" s="12"/>
      <c r="BUZ916" s="12"/>
      <c r="BVA916" s="12"/>
      <c r="BVB916" s="12"/>
      <c r="BVC916" s="12"/>
      <c r="BVD916" s="12"/>
      <c r="BVE916" s="12"/>
      <c r="BVF916" s="12"/>
      <c r="BVG916" s="12"/>
      <c r="BVH916" s="12"/>
      <c r="BVI916" s="12"/>
      <c r="BVJ916" s="12"/>
      <c r="BVK916" s="12"/>
      <c r="BVL916" s="12"/>
      <c r="BVM916" s="12"/>
      <c r="BVN916" s="12"/>
      <c r="BVO916" s="12"/>
      <c r="BVP916" s="12"/>
      <c r="BVQ916" s="12"/>
      <c r="BVR916" s="12"/>
      <c r="BVS916" s="12"/>
      <c r="BVT916" s="12"/>
      <c r="BVU916" s="12"/>
      <c r="BVV916" s="12"/>
      <c r="BVW916" s="12"/>
      <c r="BVX916" s="12"/>
      <c r="BVY916" s="12"/>
      <c r="BVZ916" s="12"/>
      <c r="BWA916" s="12"/>
      <c r="BWB916" s="12"/>
      <c r="BWC916" s="12"/>
      <c r="BWD916" s="12"/>
      <c r="BWE916" s="12"/>
      <c r="BWF916" s="12"/>
      <c r="BWG916" s="12"/>
      <c r="BWH916" s="12"/>
      <c r="BWI916" s="12"/>
      <c r="BWJ916" s="12"/>
      <c r="BWK916" s="12"/>
      <c r="BWL916" s="12"/>
      <c r="BWM916" s="12"/>
      <c r="BWN916" s="12"/>
      <c r="BWO916" s="12"/>
      <c r="BWP916" s="12"/>
      <c r="BWQ916" s="12"/>
      <c r="BWR916" s="12"/>
      <c r="BWS916" s="12"/>
      <c r="BWT916" s="12"/>
      <c r="BWU916" s="12"/>
      <c r="BWV916" s="12"/>
      <c r="BWW916" s="12"/>
      <c r="BWX916" s="12"/>
      <c r="BWY916" s="12"/>
      <c r="BWZ916" s="12"/>
      <c r="BXA916" s="12"/>
      <c r="BXB916" s="12"/>
      <c r="BXC916" s="12"/>
      <c r="BXD916" s="12"/>
      <c r="BXE916" s="12"/>
      <c r="BXF916" s="12"/>
      <c r="BXG916" s="12"/>
      <c r="BXH916" s="12"/>
      <c r="BXI916" s="12"/>
      <c r="BXJ916" s="12"/>
      <c r="BXK916" s="12"/>
      <c r="BXL916" s="12"/>
      <c r="BXM916" s="12"/>
      <c r="BXN916" s="12"/>
      <c r="BXO916" s="12"/>
      <c r="BXP916" s="12"/>
      <c r="BXQ916" s="12"/>
      <c r="BXR916" s="12"/>
      <c r="BXS916" s="12"/>
      <c r="BXT916" s="12"/>
      <c r="BXU916" s="12"/>
      <c r="BXV916" s="12"/>
      <c r="BXW916" s="12"/>
      <c r="BXX916" s="12"/>
      <c r="BXY916" s="12"/>
      <c r="BXZ916" s="12"/>
      <c r="BYA916" s="12"/>
      <c r="BYB916" s="12"/>
      <c r="BYC916" s="12"/>
      <c r="BYD916" s="12"/>
      <c r="BYE916" s="12"/>
      <c r="BYF916" s="12"/>
      <c r="BYG916" s="12"/>
      <c r="BYH916" s="12"/>
      <c r="BYI916" s="12"/>
      <c r="BYJ916" s="12"/>
      <c r="BYK916" s="12"/>
      <c r="BYL916" s="12"/>
      <c r="BYM916" s="12"/>
      <c r="BYN916" s="12"/>
      <c r="BYO916" s="12"/>
      <c r="BYP916" s="12"/>
      <c r="BYQ916" s="12"/>
      <c r="BYR916" s="12"/>
      <c r="BYS916" s="12"/>
      <c r="BYT916" s="12"/>
      <c r="BYU916" s="12"/>
      <c r="BYV916" s="12"/>
      <c r="BYW916" s="12"/>
      <c r="BYX916" s="12"/>
      <c r="BYY916" s="12"/>
      <c r="BYZ916" s="12"/>
      <c r="BZA916" s="12"/>
      <c r="BZB916" s="12"/>
      <c r="BZC916" s="12"/>
      <c r="BZD916" s="12"/>
      <c r="BZE916" s="12"/>
      <c r="BZF916" s="12"/>
      <c r="BZG916" s="12"/>
      <c r="BZH916" s="12"/>
      <c r="BZI916" s="12"/>
      <c r="BZJ916" s="12"/>
      <c r="BZK916" s="12"/>
      <c r="BZL916" s="12"/>
      <c r="BZM916" s="12"/>
      <c r="BZN916" s="12"/>
      <c r="BZO916" s="12"/>
      <c r="BZP916" s="12"/>
      <c r="BZQ916" s="12"/>
      <c r="BZR916" s="12"/>
      <c r="BZS916" s="12"/>
      <c r="BZT916" s="12"/>
      <c r="BZU916" s="12"/>
      <c r="BZV916" s="12"/>
      <c r="BZW916" s="12"/>
      <c r="BZX916" s="12"/>
      <c r="BZY916" s="12"/>
      <c r="BZZ916" s="12"/>
      <c r="CAA916" s="12"/>
      <c r="CAB916" s="12"/>
      <c r="CAC916" s="12"/>
      <c r="CAD916" s="12"/>
      <c r="CAE916" s="12"/>
      <c r="CAF916" s="12"/>
      <c r="CAG916" s="12"/>
      <c r="CAH916" s="12"/>
      <c r="CAI916" s="12"/>
      <c r="CAJ916" s="12"/>
      <c r="CAK916" s="12"/>
      <c r="CAL916" s="12"/>
      <c r="CAM916" s="12"/>
      <c r="CAN916" s="12"/>
      <c r="CAO916" s="12"/>
      <c r="CAP916" s="12"/>
      <c r="CAQ916" s="12"/>
      <c r="CAR916" s="12"/>
      <c r="CAS916" s="12"/>
      <c r="CAT916" s="12"/>
      <c r="CAU916" s="12"/>
      <c r="CAV916" s="12"/>
      <c r="CAW916" s="12"/>
      <c r="CAX916" s="12"/>
      <c r="CAY916" s="12"/>
      <c r="CAZ916" s="12"/>
      <c r="CBA916" s="12"/>
      <c r="CBB916" s="12"/>
      <c r="CBC916" s="12"/>
      <c r="CBD916" s="12"/>
      <c r="CBE916" s="12"/>
      <c r="CBF916" s="12"/>
      <c r="CBG916" s="12"/>
      <c r="CBH916" s="12"/>
      <c r="CBI916" s="12"/>
      <c r="CBJ916" s="12"/>
      <c r="CBK916" s="12"/>
      <c r="CBL916" s="12"/>
      <c r="CBM916" s="12"/>
      <c r="CBN916" s="12"/>
      <c r="CBO916" s="12"/>
      <c r="CBP916" s="12"/>
      <c r="CBQ916" s="12"/>
      <c r="CBR916" s="12"/>
      <c r="CBS916" s="12"/>
      <c r="CBT916" s="12"/>
      <c r="CBU916" s="12"/>
      <c r="CBV916" s="12"/>
      <c r="CBW916" s="12"/>
      <c r="CBX916" s="12"/>
      <c r="CBY916" s="12"/>
      <c r="CBZ916" s="12"/>
      <c r="CCA916" s="12"/>
      <c r="CCB916" s="12"/>
      <c r="CCC916" s="12"/>
      <c r="CCD916" s="12"/>
      <c r="CCE916" s="12"/>
      <c r="CCF916" s="12"/>
      <c r="CCG916" s="12"/>
      <c r="CCH916" s="12"/>
      <c r="CCI916" s="12"/>
      <c r="CCJ916" s="12"/>
      <c r="CCK916" s="12"/>
      <c r="CCL916" s="12"/>
      <c r="CCM916" s="12"/>
      <c r="CCN916" s="12"/>
      <c r="CCO916" s="12"/>
      <c r="CCP916" s="12"/>
      <c r="CCQ916" s="12"/>
      <c r="CCR916" s="12"/>
      <c r="CCS916" s="12"/>
      <c r="CCT916" s="12"/>
      <c r="CCU916" s="12"/>
      <c r="CCV916" s="12"/>
      <c r="CCW916" s="12"/>
      <c r="CCX916" s="12"/>
      <c r="CCY916" s="12"/>
      <c r="CCZ916" s="12"/>
      <c r="CDA916" s="12"/>
      <c r="CDB916" s="12"/>
      <c r="CDC916" s="12"/>
      <c r="CDD916" s="12"/>
      <c r="CDE916" s="12"/>
      <c r="CDF916" s="12"/>
      <c r="CDG916" s="12"/>
      <c r="CDH916" s="12"/>
      <c r="CDI916" s="12"/>
      <c r="CDJ916" s="12"/>
      <c r="CDK916" s="12"/>
      <c r="CDL916" s="12"/>
      <c r="CDM916" s="12"/>
      <c r="CDN916" s="12"/>
      <c r="CDO916" s="12"/>
      <c r="CDP916" s="12"/>
      <c r="CDQ916" s="12"/>
      <c r="CDR916" s="12"/>
      <c r="CDS916" s="12"/>
      <c r="CDT916" s="12"/>
      <c r="CDU916" s="12"/>
      <c r="CDV916" s="12"/>
      <c r="CDW916" s="12"/>
      <c r="CDX916" s="12"/>
      <c r="CDY916" s="12"/>
      <c r="CDZ916" s="12"/>
      <c r="CEA916" s="12"/>
      <c r="CEB916" s="12"/>
      <c r="CEC916" s="12"/>
      <c r="CED916" s="12"/>
      <c r="CEE916" s="12"/>
      <c r="CEF916" s="12"/>
      <c r="CEG916" s="12"/>
      <c r="CEH916" s="12"/>
      <c r="CEI916" s="12"/>
      <c r="CEJ916" s="12"/>
      <c r="CEK916" s="12"/>
      <c r="CEL916" s="12"/>
      <c r="CEM916" s="12"/>
      <c r="CEN916" s="12"/>
      <c r="CEO916" s="12"/>
      <c r="CEP916" s="12"/>
      <c r="CEQ916" s="12"/>
      <c r="CER916" s="12"/>
      <c r="CES916" s="12"/>
      <c r="CET916" s="12"/>
      <c r="CEU916" s="12"/>
      <c r="CEV916" s="12"/>
      <c r="CEW916" s="12"/>
      <c r="CEX916" s="12"/>
      <c r="CEY916" s="12"/>
      <c r="CEZ916" s="12"/>
      <c r="CFA916" s="12"/>
      <c r="CFB916" s="12"/>
      <c r="CFC916" s="12"/>
      <c r="CFD916" s="12"/>
      <c r="CFE916" s="12"/>
      <c r="CFF916" s="12"/>
      <c r="CFG916" s="12"/>
      <c r="CFH916" s="12"/>
      <c r="CFI916" s="12"/>
      <c r="CFJ916" s="12"/>
      <c r="CFK916" s="12"/>
      <c r="CFL916" s="12"/>
      <c r="CFM916" s="12"/>
      <c r="CFN916" s="12"/>
      <c r="CFO916" s="12"/>
      <c r="CFP916" s="12"/>
      <c r="CFQ916" s="12"/>
      <c r="CFR916" s="12"/>
      <c r="CFS916" s="12"/>
      <c r="CFT916" s="12"/>
      <c r="CFU916" s="12"/>
      <c r="CFV916" s="12"/>
      <c r="CFW916" s="12"/>
      <c r="CFX916" s="12"/>
      <c r="CFY916" s="12"/>
      <c r="CFZ916" s="12"/>
      <c r="CGA916" s="12"/>
      <c r="CGB916" s="12"/>
      <c r="CGC916" s="12"/>
      <c r="CGD916" s="12"/>
      <c r="CGE916" s="12"/>
      <c r="CGF916" s="12"/>
      <c r="CGG916" s="12"/>
      <c r="CGH916" s="12"/>
      <c r="CGI916" s="12"/>
      <c r="CGJ916" s="12"/>
      <c r="CGK916" s="12"/>
      <c r="CGL916" s="12"/>
      <c r="CGM916" s="12"/>
      <c r="CGN916" s="12"/>
      <c r="CGO916" s="12"/>
      <c r="CGP916" s="12"/>
      <c r="CGQ916" s="12"/>
      <c r="CGR916" s="12"/>
      <c r="CGS916" s="12"/>
      <c r="CGT916" s="12"/>
      <c r="CGU916" s="12"/>
      <c r="CGV916" s="12"/>
      <c r="CGW916" s="12"/>
      <c r="CGX916" s="12"/>
      <c r="CGY916" s="12"/>
      <c r="CGZ916" s="12"/>
      <c r="CHA916" s="12"/>
      <c r="CHB916" s="12"/>
      <c r="CHC916" s="12"/>
      <c r="CHD916" s="12"/>
      <c r="CHE916" s="12"/>
      <c r="CHF916" s="12"/>
      <c r="CHG916" s="12"/>
      <c r="CHH916" s="12"/>
      <c r="CHI916" s="12"/>
      <c r="CHJ916" s="12"/>
      <c r="CHK916" s="12"/>
      <c r="CHL916" s="12"/>
      <c r="CHM916" s="12"/>
      <c r="CHN916" s="12"/>
      <c r="CHO916" s="12"/>
      <c r="CHP916" s="12"/>
      <c r="CHQ916" s="12"/>
      <c r="CHR916" s="12"/>
      <c r="CHS916" s="12"/>
      <c r="CHT916" s="12"/>
      <c r="CHU916" s="12"/>
      <c r="CHV916" s="12"/>
      <c r="CHW916" s="12"/>
      <c r="CHX916" s="12"/>
      <c r="CHY916" s="12"/>
      <c r="CHZ916" s="12"/>
      <c r="CIA916" s="12"/>
      <c r="CIB916" s="12"/>
      <c r="CIC916" s="12"/>
      <c r="CID916" s="12"/>
      <c r="CIE916" s="12"/>
      <c r="CIF916" s="12"/>
      <c r="CIG916" s="12"/>
      <c r="CIH916" s="12"/>
      <c r="CII916" s="12"/>
      <c r="CIJ916" s="12"/>
      <c r="CIK916" s="12"/>
      <c r="CIL916" s="12"/>
      <c r="CIM916" s="12"/>
      <c r="CIN916" s="12"/>
      <c r="CIO916" s="12"/>
      <c r="CIP916" s="12"/>
      <c r="CIQ916" s="12"/>
      <c r="CIR916" s="12"/>
      <c r="CIS916" s="12"/>
      <c r="CIT916" s="12"/>
      <c r="CIU916" s="12"/>
      <c r="CIV916" s="12"/>
      <c r="CIW916" s="12"/>
      <c r="CIX916" s="12"/>
      <c r="CIY916" s="12"/>
      <c r="CIZ916" s="12"/>
      <c r="CJA916" s="12"/>
      <c r="CJB916" s="12"/>
      <c r="CJC916" s="12"/>
      <c r="CJD916" s="12"/>
      <c r="CJE916" s="12"/>
      <c r="CJF916" s="12"/>
      <c r="CJG916" s="12"/>
      <c r="CJH916" s="12"/>
      <c r="CJI916" s="12"/>
      <c r="CJJ916" s="12"/>
      <c r="CJK916" s="12"/>
      <c r="CJL916" s="12"/>
      <c r="CJM916" s="12"/>
      <c r="CJN916" s="12"/>
      <c r="CJO916" s="12"/>
      <c r="CJP916" s="12"/>
      <c r="CJQ916" s="12"/>
      <c r="CJR916" s="12"/>
      <c r="CJS916" s="12"/>
      <c r="CJT916" s="12"/>
      <c r="CJU916" s="12"/>
      <c r="CJV916" s="12"/>
      <c r="CJW916" s="12"/>
      <c r="CJX916" s="12"/>
      <c r="CJY916" s="12"/>
      <c r="CJZ916" s="12"/>
      <c r="CKA916" s="12"/>
      <c r="CKB916" s="12"/>
      <c r="CKC916" s="12"/>
      <c r="CKD916" s="12"/>
      <c r="CKE916" s="12"/>
      <c r="CKF916" s="12"/>
      <c r="CKG916" s="12"/>
      <c r="CKH916" s="12"/>
      <c r="CKI916" s="12"/>
      <c r="CKJ916" s="12"/>
      <c r="CKK916" s="12"/>
      <c r="CKL916" s="12"/>
      <c r="CKM916" s="12"/>
      <c r="CKN916" s="12"/>
      <c r="CKO916" s="12"/>
      <c r="CKP916" s="12"/>
      <c r="CKQ916" s="12"/>
      <c r="CKR916" s="12"/>
      <c r="CKS916" s="12"/>
      <c r="CKT916" s="12"/>
      <c r="CKU916" s="12"/>
      <c r="CKV916" s="12"/>
      <c r="CKW916" s="12"/>
      <c r="CKX916" s="12"/>
      <c r="CKY916" s="12"/>
      <c r="CKZ916" s="12"/>
      <c r="CLA916" s="12"/>
      <c r="CLB916" s="12"/>
      <c r="CLC916" s="12"/>
      <c r="CLD916" s="12"/>
      <c r="CLE916" s="12"/>
      <c r="CLF916" s="12"/>
      <c r="CLG916" s="12"/>
      <c r="CLH916" s="12"/>
      <c r="CLI916" s="12"/>
      <c r="CLJ916" s="12"/>
      <c r="CLK916" s="12"/>
      <c r="CLL916" s="12"/>
      <c r="CLM916" s="12"/>
      <c r="CLN916" s="12"/>
      <c r="CLO916" s="12"/>
      <c r="CLP916" s="12"/>
      <c r="CLQ916" s="12"/>
      <c r="CLR916" s="12"/>
      <c r="CLS916" s="12"/>
      <c r="CLT916" s="12"/>
      <c r="CLU916" s="12"/>
      <c r="CLV916" s="12"/>
      <c r="CLW916" s="12"/>
      <c r="CLX916" s="12"/>
      <c r="CLY916" s="12"/>
      <c r="CLZ916" s="12"/>
      <c r="CMA916" s="12"/>
      <c r="CMB916" s="12"/>
      <c r="CMC916" s="12"/>
      <c r="CMD916" s="12"/>
      <c r="CME916" s="12"/>
      <c r="CMF916" s="12"/>
      <c r="CMG916" s="12"/>
      <c r="CMH916" s="12"/>
      <c r="CMI916" s="12"/>
      <c r="CMJ916" s="12"/>
      <c r="CMK916" s="12"/>
      <c r="CML916" s="12"/>
      <c r="CMM916" s="12"/>
      <c r="CMN916" s="12"/>
      <c r="CMO916" s="12"/>
      <c r="CMP916" s="12"/>
      <c r="CMQ916" s="12"/>
      <c r="CMR916" s="12"/>
      <c r="CMS916" s="12"/>
      <c r="CMT916" s="12"/>
      <c r="CMU916" s="12"/>
      <c r="CMV916" s="12"/>
      <c r="CMW916" s="12"/>
      <c r="CMX916" s="12"/>
      <c r="CMY916" s="12"/>
      <c r="CMZ916" s="12"/>
      <c r="CNA916" s="12"/>
      <c r="CNB916" s="12"/>
      <c r="CNC916" s="12"/>
      <c r="CND916" s="12"/>
      <c r="CNE916" s="12"/>
      <c r="CNF916" s="12"/>
      <c r="CNG916" s="12"/>
      <c r="CNH916" s="12"/>
      <c r="CNI916" s="12"/>
      <c r="CNJ916" s="12"/>
      <c r="CNK916" s="12"/>
      <c r="CNL916" s="12"/>
      <c r="CNM916" s="12"/>
      <c r="CNN916" s="12"/>
      <c r="CNO916" s="12"/>
      <c r="CNP916" s="12"/>
      <c r="CNQ916" s="12"/>
      <c r="CNR916" s="12"/>
      <c r="CNS916" s="12"/>
      <c r="CNT916" s="12"/>
      <c r="CNU916" s="12"/>
      <c r="CNV916" s="12"/>
      <c r="CNW916" s="12"/>
      <c r="CNX916" s="12"/>
      <c r="CNY916" s="12"/>
      <c r="CNZ916" s="12"/>
      <c r="COA916" s="12"/>
      <c r="COB916" s="12"/>
      <c r="COC916" s="12"/>
      <c r="COD916" s="12"/>
      <c r="COE916" s="12"/>
      <c r="COF916" s="12"/>
      <c r="COG916" s="12"/>
      <c r="COH916" s="12"/>
      <c r="COI916" s="12"/>
      <c r="COJ916" s="12"/>
      <c r="COK916" s="12"/>
      <c r="COL916" s="12"/>
      <c r="COM916" s="12"/>
      <c r="CON916" s="12"/>
      <c r="COO916" s="12"/>
      <c r="COP916" s="12"/>
      <c r="COQ916" s="12"/>
      <c r="COR916" s="12"/>
      <c r="COS916" s="12"/>
      <c r="COT916" s="12"/>
      <c r="COU916" s="12"/>
      <c r="COV916" s="12"/>
      <c r="COW916" s="12"/>
      <c r="COX916" s="12"/>
      <c r="COY916" s="12"/>
      <c r="COZ916" s="12"/>
      <c r="CPA916" s="12"/>
      <c r="CPB916" s="12"/>
      <c r="CPC916" s="12"/>
      <c r="CPD916" s="12"/>
      <c r="CPE916" s="12"/>
      <c r="CPF916" s="12"/>
      <c r="CPG916" s="12"/>
      <c r="CPH916" s="12"/>
      <c r="CPI916" s="12"/>
      <c r="CPJ916" s="12"/>
      <c r="CPK916" s="12"/>
      <c r="CPL916" s="12"/>
      <c r="CPM916" s="12"/>
      <c r="CPN916" s="12"/>
      <c r="CPO916" s="12"/>
      <c r="CPP916" s="12"/>
      <c r="CPQ916" s="12"/>
      <c r="CPR916" s="12"/>
      <c r="CPS916" s="12"/>
      <c r="CPT916" s="12"/>
      <c r="CPU916" s="12"/>
      <c r="CPV916" s="12"/>
      <c r="CPW916" s="12"/>
      <c r="CPX916" s="12"/>
      <c r="CPY916" s="12"/>
      <c r="CPZ916" s="12"/>
      <c r="CQA916" s="12"/>
      <c r="CQB916" s="12"/>
      <c r="CQC916" s="12"/>
      <c r="CQD916" s="12"/>
      <c r="CQE916" s="12"/>
      <c r="CQF916" s="12"/>
      <c r="CQG916" s="12"/>
      <c r="CQH916" s="12"/>
      <c r="CQI916" s="12"/>
      <c r="CQJ916" s="12"/>
      <c r="CQK916" s="12"/>
      <c r="CQL916" s="12"/>
      <c r="CQM916" s="12"/>
      <c r="CQN916" s="12"/>
      <c r="CQO916" s="12"/>
      <c r="CQP916" s="12"/>
      <c r="CQQ916" s="12"/>
      <c r="CQR916" s="12"/>
      <c r="CQS916" s="12"/>
      <c r="CQT916" s="12"/>
      <c r="CQU916" s="12"/>
      <c r="CQV916" s="12"/>
      <c r="CQW916" s="12"/>
      <c r="CQX916" s="12"/>
      <c r="CQY916" s="12"/>
      <c r="CQZ916" s="12"/>
      <c r="CRA916" s="12"/>
      <c r="CRB916" s="12"/>
      <c r="CRC916" s="12"/>
      <c r="CRD916" s="12"/>
      <c r="CRE916" s="12"/>
      <c r="CRF916" s="12"/>
      <c r="CRG916" s="12"/>
      <c r="CRH916" s="12"/>
      <c r="CRI916" s="12"/>
      <c r="CRJ916" s="12"/>
      <c r="CRK916" s="12"/>
      <c r="CRL916" s="12"/>
      <c r="CRM916" s="12"/>
      <c r="CRN916" s="12"/>
      <c r="CRO916" s="12"/>
      <c r="CRP916" s="12"/>
      <c r="CRQ916" s="12"/>
      <c r="CRR916" s="12"/>
      <c r="CRS916" s="12"/>
      <c r="CRT916" s="12"/>
      <c r="CRU916" s="12"/>
      <c r="CRV916" s="12"/>
      <c r="CRW916" s="12"/>
      <c r="CRX916" s="12"/>
      <c r="CRY916" s="12"/>
      <c r="CRZ916" s="12"/>
      <c r="CSA916" s="12"/>
      <c r="CSB916" s="12"/>
      <c r="CSC916" s="12"/>
      <c r="CSD916" s="12"/>
      <c r="CSE916" s="12"/>
      <c r="CSF916" s="12"/>
      <c r="CSG916" s="12"/>
      <c r="CSH916" s="12"/>
      <c r="CSI916" s="12"/>
      <c r="CSJ916" s="12"/>
      <c r="CSK916" s="12"/>
      <c r="CSL916" s="12"/>
      <c r="CSM916" s="12"/>
      <c r="CSN916" s="12"/>
      <c r="CSO916" s="12"/>
      <c r="CSP916" s="12"/>
      <c r="CSQ916" s="12"/>
      <c r="CSR916" s="12"/>
      <c r="CSS916" s="12"/>
      <c r="CST916" s="12"/>
      <c r="CSU916" s="12"/>
      <c r="CSV916" s="12"/>
      <c r="CSW916" s="12"/>
      <c r="CSX916" s="12"/>
      <c r="CSY916" s="12"/>
      <c r="CSZ916" s="12"/>
      <c r="CTA916" s="12"/>
      <c r="CTB916" s="12"/>
      <c r="CTC916" s="12"/>
      <c r="CTD916" s="12"/>
      <c r="CTE916" s="12"/>
      <c r="CTF916" s="12"/>
      <c r="CTG916" s="12"/>
      <c r="CTH916" s="12"/>
      <c r="CTI916" s="12"/>
      <c r="CTJ916" s="12"/>
      <c r="CTK916" s="12"/>
      <c r="CTL916" s="12"/>
      <c r="CTM916" s="12"/>
      <c r="CTN916" s="12"/>
      <c r="CTO916" s="12"/>
      <c r="CTP916" s="12"/>
      <c r="CTQ916" s="12"/>
      <c r="CTR916" s="12"/>
      <c r="CTS916" s="12"/>
      <c r="CTT916" s="12"/>
      <c r="CTU916" s="12"/>
      <c r="CTV916" s="12"/>
      <c r="CTW916" s="12"/>
      <c r="CTX916" s="12"/>
      <c r="CTY916" s="12"/>
      <c r="CTZ916" s="12"/>
      <c r="CUA916" s="12"/>
      <c r="CUB916" s="12"/>
      <c r="CUC916" s="12"/>
      <c r="CUD916" s="12"/>
      <c r="CUE916" s="12"/>
      <c r="CUF916" s="12"/>
      <c r="CUG916" s="12"/>
      <c r="CUH916" s="12"/>
      <c r="CUI916" s="12"/>
      <c r="CUJ916" s="12"/>
      <c r="CUK916" s="12"/>
      <c r="CUL916" s="12"/>
      <c r="CUM916" s="12"/>
      <c r="CUN916" s="12"/>
      <c r="CUO916" s="12"/>
      <c r="CUP916" s="12"/>
      <c r="CUQ916" s="12"/>
      <c r="CUR916" s="12"/>
      <c r="CUS916" s="12"/>
      <c r="CUT916" s="12"/>
      <c r="CUU916" s="12"/>
      <c r="CUV916" s="12"/>
      <c r="CUW916" s="12"/>
      <c r="CUX916" s="12"/>
      <c r="CUY916" s="12"/>
      <c r="CUZ916" s="12"/>
      <c r="CVA916" s="12"/>
      <c r="CVB916" s="12"/>
      <c r="CVC916" s="12"/>
      <c r="CVD916" s="12"/>
      <c r="CVE916" s="12"/>
      <c r="CVF916" s="12"/>
      <c r="CVG916" s="12"/>
      <c r="CVH916" s="12"/>
      <c r="CVI916" s="12"/>
      <c r="CVJ916" s="12"/>
      <c r="CVK916" s="12"/>
      <c r="CVL916" s="12"/>
      <c r="CVM916" s="12"/>
      <c r="CVN916" s="12"/>
      <c r="CVO916" s="12"/>
      <c r="CVP916" s="12"/>
      <c r="CVQ916" s="12"/>
      <c r="CVR916" s="12"/>
      <c r="CVS916" s="12"/>
      <c r="CVT916" s="12"/>
      <c r="CVU916" s="12"/>
      <c r="CVV916" s="12"/>
      <c r="CVW916" s="12"/>
      <c r="CVX916" s="12"/>
      <c r="CVY916" s="12"/>
      <c r="CVZ916" s="12"/>
      <c r="CWA916" s="12"/>
      <c r="CWB916" s="12"/>
      <c r="CWC916" s="12"/>
      <c r="CWD916" s="12"/>
      <c r="CWE916" s="12"/>
      <c r="CWF916" s="12"/>
      <c r="CWG916" s="12"/>
      <c r="CWH916" s="12"/>
      <c r="CWI916" s="12"/>
      <c r="CWJ916" s="12"/>
      <c r="CWK916" s="12"/>
      <c r="CWL916" s="12"/>
      <c r="CWM916" s="12"/>
      <c r="CWN916" s="12"/>
      <c r="CWO916" s="12"/>
      <c r="CWP916" s="12"/>
      <c r="CWQ916" s="12"/>
      <c r="CWR916" s="12"/>
      <c r="CWS916" s="12"/>
      <c r="CWT916" s="12"/>
      <c r="CWU916" s="12"/>
      <c r="CWV916" s="12"/>
      <c r="CWW916" s="12"/>
      <c r="CWX916" s="12"/>
      <c r="CWY916" s="12"/>
      <c r="CWZ916" s="12"/>
      <c r="CXA916" s="12"/>
      <c r="CXB916" s="12"/>
      <c r="CXC916" s="12"/>
      <c r="CXD916" s="12"/>
      <c r="CXE916" s="12"/>
      <c r="CXF916" s="12"/>
      <c r="CXG916" s="12"/>
      <c r="CXH916" s="12"/>
      <c r="CXI916" s="12"/>
      <c r="CXJ916" s="12"/>
      <c r="CXK916" s="12"/>
      <c r="CXL916" s="12"/>
      <c r="CXM916" s="12"/>
      <c r="CXN916" s="12"/>
      <c r="CXO916" s="12"/>
      <c r="CXP916" s="12"/>
      <c r="CXQ916" s="12"/>
      <c r="CXR916" s="12"/>
      <c r="CXS916" s="12"/>
      <c r="CXT916" s="12"/>
      <c r="CXU916" s="12"/>
      <c r="CXV916" s="12"/>
      <c r="CXW916" s="12"/>
      <c r="CXX916" s="12"/>
      <c r="CXY916" s="12"/>
      <c r="CXZ916" s="12"/>
      <c r="CYA916" s="12"/>
      <c r="CYB916" s="12"/>
      <c r="CYC916" s="12"/>
      <c r="CYD916" s="12"/>
      <c r="CYE916" s="12"/>
      <c r="CYF916" s="12"/>
      <c r="CYG916" s="12"/>
      <c r="CYH916" s="12"/>
      <c r="CYI916" s="12"/>
      <c r="CYJ916" s="12"/>
      <c r="CYK916" s="12"/>
      <c r="CYL916" s="12"/>
      <c r="CYM916" s="12"/>
      <c r="CYN916" s="12"/>
      <c r="CYO916" s="12"/>
      <c r="CYP916" s="12"/>
      <c r="CYQ916" s="12"/>
      <c r="CYR916" s="12"/>
      <c r="CYS916" s="12"/>
      <c r="CYT916" s="12"/>
      <c r="CYU916" s="12"/>
      <c r="CYV916" s="12"/>
      <c r="CYW916" s="12"/>
      <c r="CYX916" s="12"/>
      <c r="CYY916" s="12"/>
      <c r="CYZ916" s="12"/>
      <c r="CZA916" s="12"/>
      <c r="CZB916" s="12"/>
      <c r="CZC916" s="12"/>
      <c r="CZD916" s="12"/>
      <c r="CZE916" s="12"/>
      <c r="CZF916" s="12"/>
      <c r="CZG916" s="12"/>
      <c r="CZH916" s="12"/>
      <c r="CZI916" s="12"/>
      <c r="CZJ916" s="12"/>
      <c r="CZK916" s="12"/>
      <c r="CZL916" s="12"/>
      <c r="CZM916" s="12"/>
      <c r="CZN916" s="12"/>
      <c r="CZO916" s="12"/>
      <c r="CZP916" s="12"/>
      <c r="CZQ916" s="12"/>
      <c r="CZR916" s="12"/>
      <c r="CZS916" s="12"/>
      <c r="CZT916" s="12"/>
      <c r="CZU916" s="12"/>
      <c r="CZV916" s="12"/>
      <c r="CZW916" s="12"/>
      <c r="CZX916" s="12"/>
      <c r="CZY916" s="12"/>
      <c r="CZZ916" s="12"/>
      <c r="DAA916" s="12"/>
      <c r="DAB916" s="12"/>
      <c r="DAC916" s="12"/>
      <c r="DAD916" s="12"/>
      <c r="DAE916" s="12"/>
      <c r="DAF916" s="12"/>
      <c r="DAG916" s="12"/>
      <c r="DAH916" s="12"/>
      <c r="DAI916" s="12"/>
      <c r="DAJ916" s="12"/>
      <c r="DAK916" s="12"/>
      <c r="DAL916" s="12"/>
      <c r="DAM916" s="12"/>
      <c r="DAN916" s="12"/>
      <c r="DAO916" s="12"/>
      <c r="DAP916" s="12"/>
      <c r="DAQ916" s="12"/>
      <c r="DAR916" s="12"/>
      <c r="DAS916" s="12"/>
      <c r="DAT916" s="12"/>
      <c r="DAU916" s="12"/>
      <c r="DAV916" s="12"/>
      <c r="DAW916" s="12"/>
      <c r="DAX916" s="12"/>
      <c r="DAY916" s="12"/>
      <c r="DAZ916" s="12"/>
      <c r="DBA916" s="12"/>
      <c r="DBB916" s="12"/>
      <c r="DBC916" s="12"/>
      <c r="DBD916" s="12"/>
      <c r="DBE916" s="12"/>
      <c r="DBF916" s="12"/>
      <c r="DBG916" s="12"/>
      <c r="DBH916" s="12"/>
      <c r="DBI916" s="12"/>
      <c r="DBJ916" s="12"/>
      <c r="DBK916" s="12"/>
      <c r="DBL916" s="12"/>
      <c r="DBM916" s="12"/>
      <c r="DBN916" s="12"/>
      <c r="DBO916" s="12"/>
      <c r="DBP916" s="12"/>
      <c r="DBQ916" s="12"/>
      <c r="DBR916" s="12"/>
      <c r="DBS916" s="12"/>
      <c r="DBT916" s="12"/>
      <c r="DBU916" s="12"/>
      <c r="DBV916" s="12"/>
      <c r="DBW916" s="12"/>
      <c r="DBX916" s="12"/>
      <c r="DBY916" s="12"/>
      <c r="DBZ916" s="12"/>
      <c r="DCA916" s="12"/>
      <c r="DCB916" s="12"/>
      <c r="DCC916" s="12"/>
      <c r="DCD916" s="12"/>
      <c r="DCE916" s="12"/>
      <c r="DCF916" s="12"/>
      <c r="DCG916" s="12"/>
      <c r="DCH916" s="12"/>
      <c r="DCI916" s="12"/>
      <c r="DCJ916" s="12"/>
      <c r="DCK916" s="12"/>
      <c r="DCL916" s="12"/>
      <c r="DCM916" s="12"/>
      <c r="DCN916" s="12"/>
      <c r="DCO916" s="12"/>
      <c r="DCP916" s="12"/>
      <c r="DCQ916" s="12"/>
      <c r="DCR916" s="12"/>
      <c r="DCS916" s="12"/>
      <c r="DCT916" s="12"/>
      <c r="DCU916" s="12"/>
      <c r="DCV916" s="12"/>
      <c r="DCW916" s="12"/>
      <c r="DCX916" s="12"/>
      <c r="DCY916" s="12"/>
      <c r="DCZ916" s="12"/>
      <c r="DDA916" s="12"/>
      <c r="DDB916" s="12"/>
      <c r="DDC916" s="12"/>
      <c r="DDD916" s="12"/>
      <c r="DDE916" s="12"/>
      <c r="DDF916" s="12"/>
      <c r="DDG916" s="12"/>
      <c r="DDH916" s="12"/>
      <c r="DDI916" s="12"/>
      <c r="DDJ916" s="12"/>
      <c r="DDK916" s="12"/>
      <c r="DDL916" s="12"/>
      <c r="DDM916" s="12"/>
      <c r="DDN916" s="12"/>
      <c r="DDO916" s="12"/>
      <c r="DDP916" s="12"/>
      <c r="DDQ916" s="12"/>
      <c r="DDR916" s="12"/>
      <c r="DDS916" s="12"/>
      <c r="DDT916" s="12"/>
      <c r="DDU916" s="12"/>
      <c r="DDV916" s="12"/>
      <c r="DDW916" s="12"/>
      <c r="DDX916" s="12"/>
      <c r="DDY916" s="12"/>
      <c r="DDZ916" s="12"/>
      <c r="DEA916" s="12"/>
      <c r="DEB916" s="12"/>
      <c r="DEC916" s="12"/>
      <c r="DED916" s="12"/>
      <c r="DEE916" s="12"/>
      <c r="DEF916" s="12"/>
      <c r="DEG916" s="12"/>
      <c r="DEH916" s="12"/>
      <c r="DEI916" s="12"/>
      <c r="DEJ916" s="12"/>
      <c r="DEK916" s="12"/>
      <c r="DEL916" s="12"/>
      <c r="DEM916" s="12"/>
      <c r="DEN916" s="12"/>
      <c r="DEO916" s="12"/>
      <c r="DEP916" s="12"/>
      <c r="DEQ916" s="12"/>
      <c r="DER916" s="12"/>
      <c r="DES916" s="12"/>
      <c r="DET916" s="12"/>
      <c r="DEU916" s="12"/>
      <c r="DEV916" s="12"/>
      <c r="DEW916" s="12"/>
      <c r="DEX916" s="12"/>
      <c r="DEY916" s="12"/>
      <c r="DEZ916" s="12"/>
      <c r="DFA916" s="12"/>
      <c r="DFB916" s="12"/>
      <c r="DFC916" s="12"/>
      <c r="DFD916" s="12"/>
      <c r="DFE916" s="12"/>
      <c r="DFF916" s="12"/>
      <c r="DFG916" s="12"/>
      <c r="DFH916" s="12"/>
      <c r="DFI916" s="12"/>
      <c r="DFJ916" s="12"/>
      <c r="DFK916" s="12"/>
      <c r="DFL916" s="12"/>
      <c r="DFM916" s="12"/>
      <c r="DFN916" s="12"/>
      <c r="DFO916" s="12"/>
      <c r="DFP916" s="12"/>
      <c r="DFQ916" s="12"/>
      <c r="DFR916" s="12"/>
      <c r="DFS916" s="12"/>
      <c r="DFT916" s="12"/>
      <c r="DFU916" s="12"/>
      <c r="DFV916" s="12"/>
      <c r="DFW916" s="12"/>
      <c r="DFX916" s="12"/>
      <c r="DFY916" s="12"/>
      <c r="DFZ916" s="12"/>
      <c r="DGA916" s="12"/>
      <c r="DGB916" s="12"/>
      <c r="DGC916" s="12"/>
      <c r="DGD916" s="12"/>
      <c r="DGE916" s="12"/>
      <c r="DGF916" s="12"/>
      <c r="DGG916" s="12"/>
      <c r="DGH916" s="12"/>
      <c r="DGI916" s="12"/>
      <c r="DGJ916" s="12"/>
      <c r="DGK916" s="12"/>
      <c r="DGL916" s="12"/>
      <c r="DGM916" s="12"/>
      <c r="DGN916" s="12"/>
      <c r="DGO916" s="12"/>
      <c r="DGP916" s="12"/>
      <c r="DGQ916" s="12"/>
      <c r="DGR916" s="12"/>
      <c r="DGS916" s="12"/>
      <c r="DGT916" s="12"/>
      <c r="DGU916" s="12"/>
      <c r="DGV916" s="12"/>
      <c r="DGW916" s="12"/>
      <c r="DGX916" s="12"/>
      <c r="DGY916" s="12"/>
      <c r="DGZ916" s="12"/>
      <c r="DHA916" s="12"/>
      <c r="DHB916" s="12"/>
      <c r="DHC916" s="12"/>
      <c r="DHD916" s="12"/>
      <c r="DHE916" s="12"/>
      <c r="DHF916" s="12"/>
      <c r="DHG916" s="12"/>
      <c r="DHH916" s="12"/>
      <c r="DHI916" s="12"/>
      <c r="DHJ916" s="12"/>
      <c r="DHK916" s="12"/>
      <c r="DHL916" s="12"/>
      <c r="DHM916" s="12"/>
      <c r="DHN916" s="12"/>
      <c r="DHO916" s="12"/>
      <c r="DHP916" s="12"/>
      <c r="DHQ916" s="12"/>
      <c r="DHR916" s="12"/>
      <c r="DHS916" s="12"/>
      <c r="DHT916" s="12"/>
      <c r="DHU916" s="12"/>
      <c r="DHV916" s="12"/>
      <c r="DHW916" s="12"/>
      <c r="DHX916" s="12"/>
      <c r="DHY916" s="12"/>
      <c r="DHZ916" s="12"/>
      <c r="DIA916" s="12"/>
      <c r="DIB916" s="12"/>
      <c r="DIC916" s="12"/>
      <c r="DID916" s="12"/>
      <c r="DIE916" s="12"/>
      <c r="DIF916" s="12"/>
      <c r="DIG916" s="12"/>
      <c r="DIH916" s="12"/>
      <c r="DII916" s="12"/>
      <c r="DIJ916" s="12"/>
      <c r="DIK916" s="12"/>
      <c r="DIL916" s="12"/>
      <c r="DIM916" s="12"/>
      <c r="DIN916" s="12"/>
      <c r="DIO916" s="12"/>
      <c r="DIP916" s="12"/>
      <c r="DIQ916" s="12"/>
      <c r="DIR916" s="12"/>
      <c r="DIS916" s="12"/>
      <c r="DIT916" s="12"/>
      <c r="DIU916" s="12"/>
      <c r="DIV916" s="12"/>
      <c r="DIW916" s="12"/>
      <c r="DIX916" s="12"/>
      <c r="DIY916" s="12"/>
      <c r="DIZ916" s="12"/>
      <c r="DJA916" s="12"/>
      <c r="DJB916" s="12"/>
      <c r="DJC916" s="12"/>
      <c r="DJD916" s="12"/>
      <c r="DJE916" s="12"/>
      <c r="DJF916" s="12"/>
      <c r="DJG916" s="12"/>
      <c r="DJH916" s="12"/>
      <c r="DJI916" s="12"/>
      <c r="DJJ916" s="12"/>
      <c r="DJK916" s="12"/>
      <c r="DJL916" s="12"/>
      <c r="DJM916" s="12"/>
      <c r="DJN916" s="12"/>
      <c r="DJO916" s="12"/>
      <c r="DJP916" s="12"/>
      <c r="DJQ916" s="12"/>
      <c r="DJR916" s="12"/>
      <c r="DJS916" s="12"/>
      <c r="DJT916" s="12"/>
      <c r="DJU916" s="12"/>
      <c r="DJV916" s="12"/>
      <c r="DJW916" s="12"/>
      <c r="DJX916" s="12"/>
      <c r="DJY916" s="12"/>
      <c r="DJZ916" s="12"/>
      <c r="DKA916" s="12"/>
      <c r="DKB916" s="12"/>
      <c r="DKC916" s="12"/>
      <c r="DKD916" s="12"/>
      <c r="DKE916" s="12"/>
      <c r="DKF916" s="12"/>
      <c r="DKG916" s="12"/>
      <c r="DKH916" s="12"/>
      <c r="DKI916" s="12"/>
      <c r="DKJ916" s="12"/>
      <c r="DKK916" s="12"/>
      <c r="DKL916" s="12"/>
      <c r="DKM916" s="12"/>
      <c r="DKN916" s="12"/>
      <c r="DKO916" s="12"/>
      <c r="DKP916" s="12"/>
      <c r="DKQ916" s="12"/>
      <c r="DKR916" s="12"/>
      <c r="DKS916" s="12"/>
      <c r="DKT916" s="12"/>
      <c r="DKU916" s="12"/>
      <c r="DKV916" s="12"/>
      <c r="DKW916" s="12"/>
      <c r="DKX916" s="12"/>
      <c r="DKY916" s="12"/>
      <c r="DKZ916" s="12"/>
      <c r="DLA916" s="12"/>
      <c r="DLB916" s="12"/>
      <c r="DLC916" s="12"/>
      <c r="DLD916" s="12"/>
      <c r="DLE916" s="12"/>
      <c r="DLF916" s="12"/>
      <c r="DLG916" s="12"/>
      <c r="DLH916" s="12"/>
      <c r="DLI916" s="12"/>
      <c r="DLJ916" s="12"/>
      <c r="DLK916" s="12"/>
      <c r="DLL916" s="12"/>
      <c r="DLM916" s="12"/>
      <c r="DLN916" s="12"/>
      <c r="DLO916" s="12"/>
      <c r="DLP916" s="12"/>
      <c r="DLQ916" s="12"/>
      <c r="DLR916" s="12"/>
      <c r="DLS916" s="12"/>
      <c r="DLT916" s="12"/>
      <c r="DLU916" s="12"/>
      <c r="DLV916" s="12"/>
      <c r="DLW916" s="12"/>
      <c r="DLX916" s="12"/>
      <c r="DLY916" s="12"/>
      <c r="DLZ916" s="12"/>
      <c r="DMA916" s="12"/>
      <c r="DMB916" s="12"/>
      <c r="DMC916" s="12"/>
      <c r="DMD916" s="12"/>
      <c r="DME916" s="12"/>
      <c r="DMF916" s="12"/>
      <c r="DMG916" s="12"/>
      <c r="DMH916" s="12"/>
      <c r="DMI916" s="12"/>
      <c r="DMJ916" s="12"/>
      <c r="DMK916" s="12"/>
      <c r="DML916" s="12"/>
      <c r="DMM916" s="12"/>
      <c r="DMN916" s="12"/>
      <c r="DMO916" s="12"/>
      <c r="DMP916" s="12"/>
      <c r="DMQ916" s="12"/>
      <c r="DMR916" s="12"/>
      <c r="DMS916" s="12"/>
      <c r="DMT916" s="12"/>
      <c r="DMU916" s="12"/>
      <c r="DMV916" s="12"/>
      <c r="DMW916" s="12"/>
      <c r="DMX916" s="12"/>
      <c r="DMY916" s="12"/>
      <c r="DMZ916" s="12"/>
      <c r="DNA916" s="12"/>
      <c r="DNB916" s="12"/>
      <c r="DNC916" s="12"/>
      <c r="DND916" s="12"/>
      <c r="DNE916" s="12"/>
      <c r="DNF916" s="12"/>
      <c r="DNG916" s="12"/>
      <c r="DNH916" s="12"/>
      <c r="DNI916" s="12"/>
      <c r="DNJ916" s="12"/>
      <c r="DNK916" s="12"/>
      <c r="DNL916" s="12"/>
      <c r="DNM916" s="12"/>
      <c r="DNN916" s="12"/>
      <c r="DNO916" s="12"/>
      <c r="DNP916" s="12"/>
      <c r="DNQ916" s="12"/>
      <c r="DNR916" s="12"/>
      <c r="DNS916" s="12"/>
      <c r="DNT916" s="12"/>
      <c r="DNU916" s="12"/>
      <c r="DNV916" s="12"/>
      <c r="DNW916" s="12"/>
      <c r="DNX916" s="12"/>
      <c r="DNY916" s="12"/>
      <c r="DNZ916" s="12"/>
      <c r="DOA916" s="12"/>
      <c r="DOB916" s="12"/>
      <c r="DOC916" s="12"/>
      <c r="DOD916" s="12"/>
      <c r="DOE916" s="12"/>
      <c r="DOF916" s="12"/>
      <c r="DOG916" s="12"/>
      <c r="DOH916" s="12"/>
      <c r="DOI916" s="12"/>
      <c r="DOJ916" s="12"/>
      <c r="DOK916" s="12"/>
      <c r="DOL916" s="12"/>
      <c r="DOM916" s="12"/>
      <c r="DON916" s="12"/>
      <c r="DOO916" s="12"/>
      <c r="DOP916" s="12"/>
      <c r="DOQ916" s="12"/>
      <c r="DOR916" s="12"/>
      <c r="DOS916" s="12"/>
      <c r="DOT916" s="12"/>
      <c r="DOU916" s="12"/>
      <c r="DOV916" s="12"/>
      <c r="DOW916" s="12"/>
      <c r="DOX916" s="12"/>
      <c r="DOY916" s="12"/>
      <c r="DOZ916" s="12"/>
      <c r="DPA916" s="12"/>
      <c r="DPB916" s="12"/>
      <c r="DPC916" s="12"/>
      <c r="DPD916" s="12"/>
      <c r="DPE916" s="12"/>
      <c r="DPF916" s="12"/>
      <c r="DPG916" s="12"/>
      <c r="DPH916" s="12"/>
      <c r="DPI916" s="12"/>
      <c r="DPJ916" s="12"/>
      <c r="DPK916" s="12"/>
      <c r="DPL916" s="12"/>
      <c r="DPM916" s="12"/>
      <c r="DPN916" s="12"/>
      <c r="DPO916" s="12"/>
      <c r="DPP916" s="12"/>
      <c r="DPQ916" s="12"/>
      <c r="DPR916" s="12"/>
      <c r="DPS916" s="12"/>
      <c r="DPT916" s="12"/>
      <c r="DPU916" s="12"/>
      <c r="DPV916" s="12"/>
      <c r="DPW916" s="12"/>
      <c r="DPX916" s="12"/>
      <c r="DPY916" s="12"/>
      <c r="DPZ916" s="12"/>
      <c r="DQA916" s="12"/>
      <c r="DQB916" s="12"/>
      <c r="DQC916" s="12"/>
      <c r="DQD916" s="12"/>
      <c r="DQE916" s="12"/>
      <c r="DQF916" s="12"/>
      <c r="DQG916" s="12"/>
      <c r="DQH916" s="12"/>
      <c r="DQI916" s="12"/>
      <c r="DQJ916" s="12"/>
      <c r="DQK916" s="12"/>
      <c r="DQL916" s="12"/>
      <c r="DQM916" s="12"/>
      <c r="DQN916" s="12"/>
      <c r="DQO916" s="12"/>
      <c r="DQP916" s="12"/>
      <c r="DQQ916" s="12"/>
      <c r="DQR916" s="12"/>
      <c r="DQS916" s="12"/>
      <c r="DQT916" s="12"/>
      <c r="DQU916" s="12"/>
      <c r="DQV916" s="12"/>
      <c r="DQW916" s="12"/>
      <c r="DQX916" s="12"/>
      <c r="DQY916" s="12"/>
      <c r="DQZ916" s="12"/>
      <c r="DRA916" s="12"/>
      <c r="DRB916" s="12"/>
      <c r="DRC916" s="12"/>
      <c r="DRD916" s="12"/>
      <c r="DRE916" s="12"/>
      <c r="DRF916" s="12"/>
      <c r="DRG916" s="12"/>
      <c r="DRH916" s="12"/>
      <c r="DRI916" s="12"/>
      <c r="DRJ916" s="12"/>
      <c r="DRK916" s="12"/>
      <c r="DRL916" s="12"/>
      <c r="DRM916" s="12"/>
      <c r="DRN916" s="12"/>
      <c r="DRO916" s="12"/>
      <c r="DRP916" s="12"/>
      <c r="DRQ916" s="12"/>
      <c r="DRR916" s="12"/>
      <c r="DRS916" s="12"/>
      <c r="DRT916" s="12"/>
      <c r="DRU916" s="12"/>
      <c r="DRV916" s="12"/>
      <c r="DRW916" s="12"/>
      <c r="DRX916" s="12"/>
      <c r="DRY916" s="12"/>
      <c r="DRZ916" s="12"/>
      <c r="DSA916" s="12"/>
      <c r="DSB916" s="12"/>
      <c r="DSC916" s="12"/>
      <c r="DSD916" s="12"/>
      <c r="DSE916" s="12"/>
      <c r="DSF916" s="12"/>
      <c r="DSG916" s="12"/>
      <c r="DSH916" s="12"/>
      <c r="DSI916" s="12"/>
      <c r="DSJ916" s="12"/>
      <c r="DSK916" s="12"/>
      <c r="DSL916" s="12"/>
      <c r="DSM916" s="12"/>
      <c r="DSN916" s="12"/>
      <c r="DSO916" s="12"/>
      <c r="DSP916" s="12"/>
      <c r="DSQ916" s="12"/>
      <c r="DSR916" s="12"/>
      <c r="DSS916" s="12"/>
      <c r="DST916" s="12"/>
      <c r="DSU916" s="12"/>
      <c r="DSV916" s="12"/>
      <c r="DSW916" s="12"/>
      <c r="DSX916" s="12"/>
      <c r="DSY916" s="12"/>
      <c r="DSZ916" s="12"/>
      <c r="DTA916" s="12"/>
      <c r="DTB916" s="12"/>
      <c r="DTC916" s="12"/>
      <c r="DTD916" s="12"/>
      <c r="DTE916" s="12"/>
      <c r="DTF916" s="12"/>
      <c r="DTG916" s="12"/>
      <c r="DTH916" s="12"/>
      <c r="DTI916" s="12"/>
      <c r="DTJ916" s="12"/>
      <c r="DTK916" s="12"/>
      <c r="DTL916" s="12"/>
      <c r="DTM916" s="12"/>
      <c r="DTN916" s="12"/>
      <c r="DTO916" s="12"/>
      <c r="DTP916" s="12"/>
      <c r="DTQ916" s="12"/>
      <c r="DTR916" s="12"/>
      <c r="DTS916" s="12"/>
      <c r="DTT916" s="12"/>
      <c r="DTU916" s="12"/>
      <c r="DTV916" s="12"/>
      <c r="DTW916" s="12"/>
      <c r="DTX916" s="12"/>
      <c r="DTY916" s="12"/>
      <c r="DTZ916" s="12"/>
      <c r="DUA916" s="12"/>
      <c r="DUB916" s="12"/>
      <c r="DUC916" s="12"/>
      <c r="DUD916" s="12"/>
      <c r="DUE916" s="12"/>
      <c r="DUF916" s="12"/>
      <c r="DUG916" s="12"/>
      <c r="DUH916" s="12"/>
      <c r="DUI916" s="12"/>
      <c r="DUJ916" s="12"/>
      <c r="DUK916" s="12"/>
      <c r="DUL916" s="12"/>
      <c r="DUM916" s="12"/>
      <c r="DUN916" s="12"/>
      <c r="DUO916" s="12"/>
      <c r="DUP916" s="12"/>
      <c r="DUQ916" s="12"/>
      <c r="DUR916" s="12"/>
      <c r="DUS916" s="12"/>
      <c r="DUT916" s="12"/>
      <c r="DUU916" s="12"/>
      <c r="DUV916" s="12"/>
      <c r="DUW916" s="12"/>
      <c r="DUX916" s="12"/>
      <c r="DUY916" s="12"/>
      <c r="DUZ916" s="12"/>
      <c r="DVA916" s="12"/>
      <c r="DVB916" s="12"/>
      <c r="DVC916" s="12"/>
      <c r="DVD916" s="12"/>
      <c r="DVE916" s="12"/>
      <c r="DVF916" s="12"/>
      <c r="DVG916" s="12"/>
      <c r="DVH916" s="12"/>
      <c r="DVI916" s="12"/>
      <c r="DVJ916" s="12"/>
      <c r="DVK916" s="12"/>
      <c r="DVL916" s="12"/>
      <c r="DVM916" s="12"/>
      <c r="DVN916" s="12"/>
      <c r="DVO916" s="12"/>
      <c r="DVP916" s="12"/>
      <c r="DVQ916" s="12"/>
      <c r="DVR916" s="12"/>
      <c r="DVS916" s="12"/>
      <c r="DVT916" s="12"/>
      <c r="DVU916" s="12"/>
      <c r="DVV916" s="12"/>
      <c r="DVW916" s="12"/>
      <c r="DVX916" s="12"/>
      <c r="DVY916" s="12"/>
      <c r="DVZ916" s="12"/>
      <c r="DWA916" s="12"/>
      <c r="DWB916" s="12"/>
      <c r="DWC916" s="12"/>
      <c r="DWD916" s="12"/>
      <c r="DWE916" s="12"/>
      <c r="DWF916" s="12"/>
      <c r="DWG916" s="12"/>
      <c r="DWH916" s="12"/>
      <c r="DWI916" s="12"/>
      <c r="DWJ916" s="12"/>
      <c r="DWK916" s="12"/>
      <c r="DWL916" s="12"/>
      <c r="DWM916" s="12"/>
      <c r="DWN916" s="12"/>
      <c r="DWO916" s="12"/>
      <c r="DWP916" s="12"/>
      <c r="DWQ916" s="12"/>
      <c r="DWR916" s="12"/>
      <c r="DWS916" s="12"/>
      <c r="DWT916" s="12"/>
      <c r="DWU916" s="12"/>
      <c r="DWV916" s="12"/>
      <c r="DWW916" s="12"/>
      <c r="DWX916" s="12"/>
      <c r="DWY916" s="12"/>
      <c r="DWZ916" s="12"/>
      <c r="DXA916" s="12"/>
      <c r="DXB916" s="12"/>
      <c r="DXC916" s="12"/>
      <c r="DXD916" s="12"/>
      <c r="DXE916" s="12"/>
      <c r="DXF916" s="12"/>
      <c r="DXG916" s="12"/>
      <c r="DXH916" s="12"/>
      <c r="DXI916" s="12"/>
      <c r="DXJ916" s="12"/>
      <c r="DXK916" s="12"/>
      <c r="DXL916" s="12"/>
      <c r="DXM916" s="12"/>
      <c r="DXN916" s="12"/>
      <c r="DXO916" s="12"/>
      <c r="DXP916" s="12"/>
      <c r="DXQ916" s="12"/>
      <c r="DXR916" s="12"/>
      <c r="DXS916" s="12"/>
      <c r="DXT916" s="12"/>
      <c r="DXU916" s="12"/>
      <c r="DXV916" s="12"/>
      <c r="DXW916" s="12"/>
      <c r="DXX916" s="12"/>
      <c r="DXY916" s="12"/>
      <c r="DXZ916" s="12"/>
      <c r="DYA916" s="12"/>
      <c r="DYB916" s="12"/>
      <c r="DYC916" s="12"/>
      <c r="DYD916" s="12"/>
      <c r="DYE916" s="12"/>
      <c r="DYF916" s="12"/>
      <c r="DYG916" s="12"/>
      <c r="DYH916" s="12"/>
      <c r="DYI916" s="12"/>
      <c r="DYJ916" s="12"/>
      <c r="DYK916" s="12"/>
      <c r="DYL916" s="12"/>
      <c r="DYM916" s="12"/>
      <c r="DYN916" s="12"/>
      <c r="DYO916" s="12"/>
      <c r="DYP916" s="12"/>
      <c r="DYQ916" s="12"/>
      <c r="DYR916" s="12"/>
      <c r="DYS916" s="12"/>
      <c r="DYT916" s="12"/>
      <c r="DYU916" s="12"/>
      <c r="DYV916" s="12"/>
      <c r="DYW916" s="12"/>
      <c r="DYX916" s="12"/>
      <c r="DYY916" s="12"/>
      <c r="DYZ916" s="12"/>
      <c r="DZA916" s="12"/>
      <c r="DZB916" s="12"/>
      <c r="DZC916" s="12"/>
      <c r="DZD916" s="12"/>
      <c r="DZE916" s="12"/>
      <c r="DZF916" s="12"/>
      <c r="DZG916" s="12"/>
      <c r="DZH916" s="12"/>
      <c r="DZI916" s="12"/>
      <c r="DZJ916" s="12"/>
      <c r="DZK916" s="12"/>
      <c r="DZL916" s="12"/>
      <c r="DZM916" s="12"/>
      <c r="DZN916" s="12"/>
      <c r="DZO916" s="12"/>
      <c r="DZP916" s="12"/>
      <c r="DZQ916" s="12"/>
      <c r="DZR916" s="12"/>
      <c r="DZS916" s="12"/>
      <c r="DZT916" s="12"/>
      <c r="DZU916" s="12"/>
      <c r="DZV916" s="12"/>
      <c r="DZW916" s="12"/>
      <c r="DZX916" s="12"/>
      <c r="DZY916" s="12"/>
      <c r="DZZ916" s="12"/>
      <c r="EAA916" s="12"/>
      <c r="EAB916" s="12"/>
      <c r="EAC916" s="12"/>
      <c r="EAD916" s="12"/>
      <c r="EAE916" s="12"/>
      <c r="EAF916" s="12"/>
      <c r="EAG916" s="12"/>
      <c r="EAH916" s="12"/>
      <c r="EAI916" s="12"/>
      <c r="EAJ916" s="12"/>
      <c r="EAK916" s="12"/>
      <c r="EAL916" s="12"/>
      <c r="EAM916" s="12"/>
      <c r="EAN916" s="12"/>
      <c r="EAO916" s="12"/>
      <c r="EAP916" s="12"/>
      <c r="EAQ916" s="12"/>
      <c r="EAR916" s="12"/>
      <c r="EAS916" s="12"/>
      <c r="EAT916" s="12"/>
      <c r="EAU916" s="12"/>
      <c r="EAV916" s="12"/>
      <c r="EAW916" s="12"/>
      <c r="EAX916" s="12"/>
      <c r="EAY916" s="12"/>
      <c r="EAZ916" s="12"/>
      <c r="EBA916" s="12"/>
      <c r="EBB916" s="12"/>
      <c r="EBC916" s="12"/>
      <c r="EBD916" s="12"/>
      <c r="EBE916" s="12"/>
      <c r="EBF916" s="12"/>
      <c r="EBG916" s="12"/>
      <c r="EBH916" s="12"/>
      <c r="EBI916" s="12"/>
      <c r="EBJ916" s="12"/>
      <c r="EBK916" s="12"/>
      <c r="EBL916" s="12"/>
      <c r="EBM916" s="12"/>
      <c r="EBN916" s="12"/>
      <c r="EBO916" s="12"/>
      <c r="EBP916" s="12"/>
      <c r="EBQ916" s="12"/>
      <c r="EBR916" s="12"/>
      <c r="EBS916" s="12"/>
      <c r="EBT916" s="12"/>
      <c r="EBU916" s="12"/>
      <c r="EBV916" s="12"/>
      <c r="EBW916" s="12"/>
      <c r="EBX916" s="12"/>
      <c r="EBY916" s="12"/>
      <c r="EBZ916" s="12"/>
      <c r="ECA916" s="12"/>
      <c r="ECB916" s="12"/>
      <c r="ECC916" s="12"/>
      <c r="ECD916" s="12"/>
      <c r="ECE916" s="12"/>
      <c r="ECF916" s="12"/>
      <c r="ECG916" s="12"/>
      <c r="ECH916" s="12"/>
      <c r="ECI916" s="12"/>
      <c r="ECJ916" s="12"/>
      <c r="ECK916" s="12"/>
      <c r="ECL916" s="12"/>
      <c r="ECM916" s="12"/>
      <c r="ECN916" s="12"/>
      <c r="ECO916" s="12"/>
      <c r="ECP916" s="12"/>
      <c r="ECQ916" s="12"/>
      <c r="ECR916" s="12"/>
      <c r="ECS916" s="12"/>
      <c r="ECT916" s="12"/>
      <c r="ECU916" s="12"/>
      <c r="ECV916" s="12"/>
      <c r="ECW916" s="12"/>
      <c r="ECX916" s="12"/>
      <c r="ECY916" s="12"/>
      <c r="ECZ916" s="12"/>
      <c r="EDA916" s="12"/>
      <c r="EDB916" s="12"/>
      <c r="EDC916" s="12"/>
      <c r="EDD916" s="12"/>
      <c r="EDE916" s="12"/>
      <c r="EDF916" s="12"/>
      <c r="EDG916" s="12"/>
      <c r="EDH916" s="12"/>
      <c r="EDI916" s="12"/>
      <c r="EDJ916" s="12"/>
      <c r="EDK916" s="12"/>
      <c r="EDL916" s="12"/>
      <c r="EDM916" s="12"/>
      <c r="EDN916" s="12"/>
      <c r="EDO916" s="12"/>
      <c r="EDP916" s="12"/>
      <c r="EDQ916" s="12"/>
      <c r="EDR916" s="12"/>
      <c r="EDS916" s="12"/>
      <c r="EDT916" s="12"/>
      <c r="EDU916" s="12"/>
      <c r="EDV916" s="12"/>
      <c r="EDW916" s="12"/>
      <c r="EDX916" s="12"/>
      <c r="EDY916" s="12"/>
      <c r="EDZ916" s="12"/>
      <c r="EEA916" s="12"/>
      <c r="EEB916" s="12"/>
      <c r="EEC916" s="12"/>
      <c r="EED916" s="12"/>
      <c r="EEE916" s="12"/>
      <c r="EEF916" s="12"/>
      <c r="EEG916" s="12"/>
      <c r="EEH916" s="12"/>
      <c r="EEI916" s="12"/>
      <c r="EEJ916" s="12"/>
      <c r="EEK916" s="12"/>
      <c r="EEL916" s="12"/>
      <c r="EEM916" s="12"/>
      <c r="EEN916" s="12"/>
      <c r="EEO916" s="12"/>
      <c r="EEP916" s="12"/>
      <c r="EEQ916" s="12"/>
      <c r="EER916" s="12"/>
      <c r="EES916" s="12"/>
      <c r="EET916" s="12"/>
      <c r="EEU916" s="12"/>
      <c r="EEV916" s="12"/>
      <c r="EEW916" s="12"/>
      <c r="EEX916" s="12"/>
      <c r="EEY916" s="12"/>
      <c r="EEZ916" s="12"/>
      <c r="EFA916" s="12"/>
      <c r="EFB916" s="12"/>
      <c r="EFC916" s="12"/>
      <c r="EFD916" s="12"/>
      <c r="EFE916" s="12"/>
      <c r="EFF916" s="12"/>
      <c r="EFG916" s="12"/>
      <c r="EFH916" s="12"/>
      <c r="EFI916" s="12"/>
      <c r="EFJ916" s="12"/>
      <c r="EFK916" s="12"/>
      <c r="EFL916" s="12"/>
      <c r="EFM916" s="12"/>
      <c r="EFN916" s="12"/>
      <c r="EFO916" s="12"/>
      <c r="EFP916" s="12"/>
      <c r="EFQ916" s="12"/>
      <c r="EFR916" s="12"/>
      <c r="EFS916" s="12"/>
      <c r="EFT916" s="12"/>
      <c r="EFU916" s="12"/>
      <c r="EFV916" s="12"/>
      <c r="EFW916" s="12"/>
      <c r="EFX916" s="12"/>
      <c r="EFY916" s="12"/>
      <c r="EFZ916" s="12"/>
      <c r="EGA916" s="12"/>
      <c r="EGB916" s="12"/>
      <c r="EGC916" s="12"/>
      <c r="EGD916" s="12"/>
      <c r="EGE916" s="12"/>
      <c r="EGF916" s="12"/>
      <c r="EGG916" s="12"/>
      <c r="EGH916" s="12"/>
      <c r="EGI916" s="12"/>
      <c r="EGJ916" s="12"/>
      <c r="EGK916" s="12"/>
      <c r="EGL916" s="12"/>
      <c r="EGM916" s="12"/>
      <c r="EGN916" s="12"/>
      <c r="EGO916" s="12"/>
      <c r="EGP916" s="12"/>
      <c r="EGQ916" s="12"/>
      <c r="EGR916" s="12"/>
      <c r="EGS916" s="12"/>
      <c r="EGT916" s="12"/>
      <c r="EGU916" s="12"/>
      <c r="EGV916" s="12"/>
      <c r="EGW916" s="12"/>
      <c r="EGX916" s="12"/>
      <c r="EGY916" s="12"/>
      <c r="EGZ916" s="12"/>
      <c r="EHA916" s="12"/>
      <c r="EHB916" s="12"/>
      <c r="EHC916" s="12"/>
      <c r="EHD916" s="12"/>
      <c r="EHE916" s="12"/>
      <c r="EHF916" s="12"/>
      <c r="EHG916" s="12"/>
      <c r="EHH916" s="12"/>
      <c r="EHI916" s="12"/>
      <c r="EHJ916" s="12"/>
      <c r="EHK916" s="12"/>
      <c r="EHL916" s="12"/>
      <c r="EHM916" s="12"/>
      <c r="EHN916" s="12"/>
      <c r="EHO916" s="12"/>
      <c r="EHP916" s="12"/>
      <c r="EHQ916" s="12"/>
      <c r="EHR916" s="12"/>
      <c r="EHS916" s="12"/>
      <c r="EHT916" s="12"/>
      <c r="EHU916" s="12"/>
      <c r="EHV916" s="12"/>
      <c r="EHW916" s="12"/>
      <c r="EHX916" s="12"/>
      <c r="EHY916" s="12"/>
      <c r="EHZ916" s="12"/>
      <c r="EIA916" s="12"/>
      <c r="EIB916" s="12"/>
      <c r="EIC916" s="12"/>
      <c r="EID916" s="12"/>
      <c r="EIE916" s="12"/>
      <c r="EIF916" s="12"/>
      <c r="EIG916" s="12"/>
      <c r="EIH916" s="12"/>
      <c r="EII916" s="12"/>
      <c r="EIJ916" s="12"/>
      <c r="EIK916" s="12"/>
      <c r="EIL916" s="12"/>
      <c r="EIM916" s="12"/>
      <c r="EIN916" s="12"/>
      <c r="EIO916" s="12"/>
      <c r="EIP916" s="12"/>
      <c r="EIQ916" s="12"/>
      <c r="EIR916" s="12"/>
      <c r="EIS916" s="12"/>
      <c r="EIT916" s="12"/>
      <c r="EIU916" s="12"/>
      <c r="EIV916" s="12"/>
      <c r="EIW916" s="12"/>
      <c r="EIX916" s="12"/>
      <c r="EIY916" s="12"/>
      <c r="EIZ916" s="12"/>
      <c r="EJA916" s="12"/>
      <c r="EJB916" s="12"/>
      <c r="EJC916" s="12"/>
      <c r="EJD916" s="12"/>
      <c r="EJE916" s="12"/>
      <c r="EJF916" s="12"/>
      <c r="EJG916" s="12"/>
      <c r="EJH916" s="12"/>
      <c r="EJI916" s="12"/>
      <c r="EJJ916" s="12"/>
      <c r="EJK916" s="12"/>
      <c r="EJL916" s="12"/>
      <c r="EJM916" s="12"/>
      <c r="EJN916" s="12"/>
      <c r="EJO916" s="12"/>
      <c r="EJP916" s="12"/>
      <c r="EJQ916" s="12"/>
      <c r="EJR916" s="12"/>
      <c r="EJS916" s="12"/>
      <c r="EJT916" s="12"/>
      <c r="EJU916" s="12"/>
      <c r="EJV916" s="12"/>
      <c r="EJW916" s="12"/>
      <c r="EJX916" s="12"/>
      <c r="EJY916" s="12"/>
      <c r="EJZ916" s="12"/>
      <c r="EKA916" s="12"/>
      <c r="EKB916" s="12"/>
      <c r="EKC916" s="12"/>
      <c r="EKD916" s="12"/>
      <c r="EKE916" s="12"/>
      <c r="EKF916" s="12"/>
      <c r="EKG916" s="12"/>
      <c r="EKH916" s="12"/>
      <c r="EKI916" s="12"/>
      <c r="EKJ916" s="12"/>
      <c r="EKK916" s="12"/>
      <c r="EKL916" s="12"/>
      <c r="EKM916" s="12"/>
      <c r="EKN916" s="12"/>
      <c r="EKO916" s="12"/>
      <c r="EKP916" s="12"/>
      <c r="EKQ916" s="12"/>
      <c r="EKR916" s="12"/>
      <c r="EKS916" s="12"/>
      <c r="EKT916" s="12"/>
      <c r="EKU916" s="12"/>
      <c r="EKV916" s="12"/>
      <c r="EKW916" s="12"/>
      <c r="EKX916" s="12"/>
      <c r="EKY916" s="12"/>
      <c r="EKZ916" s="12"/>
      <c r="ELA916" s="12"/>
      <c r="ELB916" s="12"/>
      <c r="ELC916" s="12"/>
      <c r="ELD916" s="12"/>
      <c r="ELE916" s="12"/>
      <c r="ELF916" s="12"/>
      <c r="ELG916" s="12"/>
      <c r="ELH916" s="12"/>
      <c r="ELI916" s="12"/>
      <c r="ELJ916" s="12"/>
      <c r="ELK916" s="12"/>
      <c r="ELL916" s="12"/>
      <c r="ELM916" s="12"/>
      <c r="ELN916" s="12"/>
      <c r="ELO916" s="12"/>
      <c r="ELP916" s="12"/>
      <c r="ELQ916" s="12"/>
      <c r="ELR916" s="12"/>
      <c r="ELS916" s="12"/>
      <c r="ELT916" s="12"/>
      <c r="ELU916" s="12"/>
      <c r="ELV916" s="12"/>
      <c r="ELW916" s="12"/>
      <c r="ELX916" s="12"/>
      <c r="ELY916" s="12"/>
      <c r="ELZ916" s="12"/>
      <c r="EMA916" s="12"/>
      <c r="EMB916" s="12"/>
      <c r="EMC916" s="12"/>
      <c r="EMD916" s="12"/>
      <c r="EME916" s="12"/>
      <c r="EMF916" s="12"/>
      <c r="EMG916" s="12"/>
      <c r="EMH916" s="12"/>
      <c r="EMI916" s="12"/>
      <c r="EMJ916" s="12"/>
      <c r="EMK916" s="12"/>
      <c r="EML916" s="12"/>
      <c r="EMM916" s="12"/>
      <c r="EMN916" s="12"/>
      <c r="EMO916" s="12"/>
      <c r="EMP916" s="12"/>
      <c r="EMQ916" s="12"/>
      <c r="EMR916" s="12"/>
      <c r="EMS916" s="12"/>
      <c r="EMT916" s="12"/>
      <c r="EMU916" s="12"/>
      <c r="EMV916" s="12"/>
      <c r="EMW916" s="12"/>
      <c r="EMX916" s="12"/>
      <c r="EMY916" s="12"/>
      <c r="EMZ916" s="12"/>
      <c r="ENA916" s="12"/>
      <c r="ENB916" s="12"/>
      <c r="ENC916" s="12"/>
      <c r="END916" s="12"/>
      <c r="ENE916" s="12"/>
      <c r="ENF916" s="12"/>
      <c r="ENG916" s="12"/>
      <c r="ENH916" s="12"/>
      <c r="ENI916" s="12"/>
      <c r="ENJ916" s="12"/>
      <c r="ENK916" s="12"/>
      <c r="ENL916" s="12"/>
      <c r="ENM916" s="12"/>
      <c r="ENN916" s="12"/>
      <c r="ENO916" s="12"/>
      <c r="ENP916" s="12"/>
      <c r="ENQ916" s="12"/>
      <c r="ENR916" s="12"/>
      <c r="ENS916" s="12"/>
      <c r="ENT916" s="12"/>
      <c r="ENU916" s="12"/>
      <c r="ENV916" s="12"/>
      <c r="ENW916" s="12"/>
      <c r="ENX916" s="12"/>
      <c r="ENY916" s="12"/>
      <c r="ENZ916" s="12"/>
      <c r="EOA916" s="12"/>
      <c r="EOB916" s="12"/>
      <c r="EOC916" s="12"/>
      <c r="EOD916" s="12"/>
      <c r="EOE916" s="12"/>
      <c r="EOF916" s="12"/>
      <c r="EOG916" s="12"/>
      <c r="EOH916" s="12"/>
      <c r="EOI916" s="12"/>
      <c r="EOJ916" s="12"/>
      <c r="EOK916" s="12"/>
      <c r="EOL916" s="12"/>
      <c r="EOM916" s="12"/>
      <c r="EON916" s="12"/>
      <c r="EOO916" s="12"/>
      <c r="EOP916" s="12"/>
      <c r="EOQ916" s="12"/>
      <c r="EOR916" s="12"/>
      <c r="EOS916" s="12"/>
      <c r="EOT916" s="12"/>
      <c r="EOU916" s="12"/>
      <c r="EOV916" s="12"/>
      <c r="EOW916" s="12"/>
      <c r="EOX916" s="12"/>
      <c r="EOY916" s="12"/>
      <c r="EOZ916" s="12"/>
      <c r="EPA916" s="12"/>
      <c r="EPB916" s="12"/>
      <c r="EPC916" s="12"/>
      <c r="EPD916" s="12"/>
      <c r="EPE916" s="12"/>
      <c r="EPF916" s="12"/>
      <c r="EPG916" s="12"/>
      <c r="EPH916" s="12"/>
      <c r="EPI916" s="12"/>
      <c r="EPJ916" s="12"/>
      <c r="EPK916" s="12"/>
      <c r="EPL916" s="12"/>
      <c r="EPM916" s="12"/>
      <c r="EPN916" s="12"/>
      <c r="EPO916" s="12"/>
      <c r="EPP916" s="12"/>
      <c r="EPQ916" s="12"/>
      <c r="EPR916" s="12"/>
      <c r="EPS916" s="12"/>
      <c r="EPT916" s="12"/>
      <c r="EPU916" s="12"/>
      <c r="EPV916" s="12"/>
      <c r="EPW916" s="12"/>
      <c r="EPX916" s="12"/>
      <c r="EPY916" s="12"/>
      <c r="EPZ916" s="12"/>
      <c r="EQA916" s="12"/>
      <c r="EQB916" s="12"/>
      <c r="EQC916" s="12"/>
      <c r="EQD916" s="12"/>
      <c r="EQE916" s="12"/>
      <c r="EQF916" s="12"/>
      <c r="EQG916" s="12"/>
      <c r="EQH916" s="12"/>
      <c r="EQI916" s="12"/>
      <c r="EQJ916" s="12"/>
      <c r="EQK916" s="12"/>
      <c r="EQL916" s="12"/>
      <c r="EQM916" s="12"/>
      <c r="EQN916" s="12"/>
      <c r="EQO916" s="12"/>
      <c r="EQP916" s="12"/>
      <c r="EQQ916" s="12"/>
      <c r="EQR916" s="12"/>
      <c r="EQS916" s="12"/>
      <c r="EQT916" s="12"/>
      <c r="EQU916" s="12"/>
      <c r="EQV916" s="12"/>
      <c r="EQW916" s="12"/>
      <c r="EQX916" s="12"/>
      <c r="EQY916" s="12"/>
      <c r="EQZ916" s="12"/>
      <c r="ERA916" s="12"/>
      <c r="ERB916" s="12"/>
      <c r="ERC916" s="12"/>
      <c r="ERD916" s="12"/>
      <c r="ERE916" s="12"/>
      <c r="ERF916" s="12"/>
      <c r="ERG916" s="12"/>
      <c r="ERH916" s="12"/>
      <c r="ERI916" s="12"/>
      <c r="ERJ916" s="12"/>
      <c r="ERK916" s="12"/>
      <c r="ERL916" s="12"/>
      <c r="ERM916" s="12"/>
      <c r="ERN916" s="12"/>
      <c r="ERO916" s="12"/>
      <c r="ERP916" s="12"/>
      <c r="ERQ916" s="12"/>
      <c r="ERR916" s="12"/>
      <c r="ERS916" s="12"/>
      <c r="ERT916" s="12"/>
      <c r="ERU916" s="12"/>
      <c r="ERV916" s="12"/>
      <c r="ERW916" s="12"/>
      <c r="ERX916" s="12"/>
      <c r="ERY916" s="12"/>
      <c r="ERZ916" s="12"/>
      <c r="ESA916" s="12"/>
      <c r="ESB916" s="12"/>
      <c r="ESC916" s="12"/>
      <c r="ESD916" s="12"/>
      <c r="ESE916" s="12"/>
      <c r="ESF916" s="12"/>
      <c r="ESG916" s="12"/>
      <c r="ESH916" s="12"/>
      <c r="ESI916" s="12"/>
      <c r="ESJ916" s="12"/>
      <c r="ESK916" s="12"/>
      <c r="ESL916" s="12"/>
      <c r="ESM916" s="12"/>
      <c r="ESN916" s="12"/>
      <c r="ESO916" s="12"/>
      <c r="ESP916" s="12"/>
      <c r="ESQ916" s="12"/>
      <c r="ESR916" s="12"/>
      <c r="ESS916" s="12"/>
      <c r="EST916" s="12"/>
      <c r="ESU916" s="12"/>
      <c r="ESV916" s="12"/>
      <c r="ESW916" s="12"/>
      <c r="ESX916" s="12"/>
      <c r="ESY916" s="12"/>
      <c r="ESZ916" s="12"/>
      <c r="ETA916" s="12"/>
      <c r="ETB916" s="12"/>
      <c r="ETC916" s="12"/>
      <c r="ETD916" s="12"/>
      <c r="ETE916" s="12"/>
      <c r="ETF916" s="12"/>
      <c r="ETG916" s="12"/>
      <c r="ETH916" s="12"/>
      <c r="ETI916" s="12"/>
      <c r="ETJ916" s="12"/>
      <c r="ETK916" s="12"/>
      <c r="ETL916" s="12"/>
      <c r="ETM916" s="12"/>
      <c r="ETN916" s="12"/>
      <c r="ETO916" s="12"/>
      <c r="ETP916" s="12"/>
      <c r="ETQ916" s="12"/>
      <c r="ETR916" s="12"/>
      <c r="ETS916" s="12"/>
      <c r="ETT916" s="12"/>
      <c r="ETU916" s="12"/>
      <c r="ETV916" s="12"/>
      <c r="ETW916" s="12"/>
      <c r="ETX916" s="12"/>
      <c r="ETY916" s="12"/>
      <c r="ETZ916" s="12"/>
      <c r="EUA916" s="12"/>
      <c r="EUB916" s="12"/>
      <c r="EUC916" s="12"/>
      <c r="EUD916" s="12"/>
      <c r="EUE916" s="12"/>
      <c r="EUF916" s="12"/>
      <c r="EUG916" s="12"/>
      <c r="EUH916" s="12"/>
      <c r="EUI916" s="12"/>
      <c r="EUJ916" s="12"/>
      <c r="EUK916" s="12"/>
      <c r="EUL916" s="12"/>
      <c r="EUM916" s="12"/>
      <c r="EUN916" s="12"/>
      <c r="EUO916" s="12"/>
      <c r="EUP916" s="12"/>
      <c r="EUQ916" s="12"/>
      <c r="EUR916" s="12"/>
      <c r="EUS916" s="12"/>
      <c r="EUT916" s="12"/>
      <c r="EUU916" s="12"/>
      <c r="EUV916" s="12"/>
      <c r="EUW916" s="12"/>
      <c r="EUX916" s="12"/>
      <c r="EUY916" s="12"/>
      <c r="EUZ916" s="12"/>
      <c r="EVA916" s="12"/>
      <c r="EVB916" s="12"/>
      <c r="EVC916" s="12"/>
      <c r="EVD916" s="12"/>
      <c r="EVE916" s="12"/>
      <c r="EVF916" s="12"/>
      <c r="EVG916" s="12"/>
      <c r="EVH916" s="12"/>
      <c r="EVI916" s="12"/>
      <c r="EVJ916" s="12"/>
      <c r="EVK916" s="12"/>
      <c r="EVL916" s="12"/>
      <c r="EVM916" s="12"/>
      <c r="EVN916" s="12"/>
      <c r="EVO916" s="12"/>
      <c r="EVP916" s="12"/>
      <c r="EVQ916" s="12"/>
      <c r="EVR916" s="12"/>
      <c r="EVS916" s="12"/>
      <c r="EVT916" s="12"/>
      <c r="EVU916" s="12"/>
      <c r="EVV916" s="12"/>
      <c r="EVW916" s="12"/>
      <c r="EVX916" s="12"/>
      <c r="EVY916" s="12"/>
      <c r="EVZ916" s="12"/>
      <c r="EWA916" s="12"/>
      <c r="EWB916" s="12"/>
      <c r="EWC916" s="12"/>
      <c r="EWD916" s="12"/>
      <c r="EWE916" s="12"/>
      <c r="EWF916" s="12"/>
      <c r="EWG916" s="12"/>
      <c r="EWH916" s="12"/>
      <c r="EWI916" s="12"/>
      <c r="EWJ916" s="12"/>
      <c r="EWK916" s="12"/>
      <c r="EWL916" s="12"/>
      <c r="EWM916" s="12"/>
      <c r="EWN916" s="12"/>
      <c r="EWO916" s="12"/>
      <c r="EWP916" s="12"/>
      <c r="EWQ916" s="12"/>
      <c r="EWR916" s="12"/>
      <c r="EWS916" s="12"/>
      <c r="EWT916" s="12"/>
      <c r="EWU916" s="12"/>
      <c r="EWV916" s="12"/>
      <c r="EWW916" s="12"/>
      <c r="EWX916" s="12"/>
      <c r="EWY916" s="12"/>
      <c r="EWZ916" s="12"/>
      <c r="EXA916" s="12"/>
      <c r="EXB916" s="12"/>
      <c r="EXC916" s="12"/>
      <c r="EXD916" s="12"/>
      <c r="EXE916" s="12"/>
      <c r="EXF916" s="12"/>
      <c r="EXG916" s="12"/>
      <c r="EXH916" s="12"/>
      <c r="EXI916" s="12"/>
      <c r="EXJ916" s="12"/>
      <c r="EXK916" s="12"/>
      <c r="EXL916" s="12"/>
      <c r="EXM916" s="12"/>
      <c r="EXN916" s="12"/>
      <c r="EXO916" s="12"/>
      <c r="EXP916" s="12"/>
      <c r="EXQ916" s="12"/>
      <c r="EXR916" s="12"/>
      <c r="EXS916" s="12"/>
      <c r="EXT916" s="12"/>
      <c r="EXU916" s="12"/>
      <c r="EXV916" s="12"/>
      <c r="EXW916" s="12"/>
      <c r="EXX916" s="12"/>
      <c r="EXY916" s="12"/>
      <c r="EXZ916" s="12"/>
      <c r="EYA916" s="12"/>
      <c r="EYB916" s="12"/>
      <c r="EYC916" s="12"/>
      <c r="EYD916" s="12"/>
      <c r="EYE916" s="12"/>
      <c r="EYF916" s="12"/>
      <c r="EYG916" s="12"/>
      <c r="EYH916" s="12"/>
      <c r="EYI916" s="12"/>
      <c r="EYJ916" s="12"/>
      <c r="EYK916" s="12"/>
      <c r="EYL916" s="12"/>
      <c r="EYM916" s="12"/>
      <c r="EYN916" s="12"/>
      <c r="EYO916" s="12"/>
      <c r="EYP916" s="12"/>
      <c r="EYQ916" s="12"/>
      <c r="EYR916" s="12"/>
      <c r="EYS916" s="12"/>
      <c r="EYT916" s="12"/>
      <c r="EYU916" s="12"/>
      <c r="EYV916" s="12"/>
      <c r="EYW916" s="12"/>
      <c r="EYX916" s="12"/>
      <c r="EYY916" s="12"/>
      <c r="EYZ916" s="12"/>
      <c r="EZA916" s="12"/>
      <c r="EZB916" s="12"/>
      <c r="EZC916" s="12"/>
      <c r="EZD916" s="12"/>
      <c r="EZE916" s="12"/>
      <c r="EZF916" s="12"/>
      <c r="EZG916" s="12"/>
      <c r="EZH916" s="12"/>
      <c r="EZI916" s="12"/>
      <c r="EZJ916" s="12"/>
      <c r="EZK916" s="12"/>
      <c r="EZL916" s="12"/>
      <c r="EZM916" s="12"/>
      <c r="EZN916" s="12"/>
      <c r="EZO916" s="12"/>
      <c r="EZP916" s="12"/>
      <c r="EZQ916" s="12"/>
      <c r="EZR916" s="12"/>
      <c r="EZS916" s="12"/>
      <c r="EZT916" s="12"/>
      <c r="EZU916" s="12"/>
      <c r="EZV916" s="12"/>
      <c r="EZW916" s="12"/>
      <c r="EZX916" s="12"/>
      <c r="EZY916" s="12"/>
      <c r="EZZ916" s="12"/>
      <c r="FAA916" s="12"/>
      <c r="FAB916" s="12"/>
      <c r="FAC916" s="12"/>
      <c r="FAD916" s="12"/>
      <c r="FAE916" s="12"/>
      <c r="FAF916" s="12"/>
      <c r="FAG916" s="12"/>
      <c r="FAH916" s="12"/>
      <c r="FAI916" s="12"/>
      <c r="FAJ916" s="12"/>
      <c r="FAK916" s="12"/>
      <c r="FAL916" s="12"/>
      <c r="FAM916" s="12"/>
      <c r="FAN916" s="12"/>
      <c r="FAO916" s="12"/>
      <c r="FAP916" s="12"/>
      <c r="FAQ916" s="12"/>
      <c r="FAR916" s="12"/>
      <c r="FAS916" s="12"/>
      <c r="FAT916" s="12"/>
      <c r="FAU916" s="12"/>
      <c r="FAV916" s="12"/>
      <c r="FAW916" s="12"/>
      <c r="FAX916" s="12"/>
      <c r="FAY916" s="12"/>
      <c r="FAZ916" s="12"/>
      <c r="FBA916" s="12"/>
      <c r="FBB916" s="12"/>
      <c r="FBC916" s="12"/>
      <c r="FBD916" s="12"/>
      <c r="FBE916" s="12"/>
      <c r="FBF916" s="12"/>
      <c r="FBG916" s="12"/>
      <c r="FBH916" s="12"/>
      <c r="FBI916" s="12"/>
      <c r="FBJ916" s="12"/>
      <c r="FBK916" s="12"/>
      <c r="FBL916" s="12"/>
      <c r="FBM916" s="12"/>
      <c r="FBN916" s="12"/>
      <c r="FBO916" s="12"/>
      <c r="FBP916" s="12"/>
      <c r="FBQ916" s="12"/>
      <c r="FBR916" s="12"/>
      <c r="FBS916" s="12"/>
      <c r="FBT916" s="12"/>
      <c r="FBU916" s="12"/>
      <c r="FBV916" s="12"/>
      <c r="FBW916" s="12"/>
      <c r="FBX916" s="12"/>
      <c r="FBY916" s="12"/>
      <c r="FBZ916" s="12"/>
      <c r="FCA916" s="12"/>
      <c r="FCB916" s="12"/>
      <c r="FCC916" s="12"/>
      <c r="FCD916" s="12"/>
      <c r="FCE916" s="12"/>
      <c r="FCF916" s="12"/>
      <c r="FCG916" s="12"/>
      <c r="FCH916" s="12"/>
      <c r="FCI916" s="12"/>
      <c r="FCJ916" s="12"/>
      <c r="FCK916" s="12"/>
      <c r="FCL916" s="12"/>
      <c r="FCM916" s="12"/>
      <c r="FCN916" s="12"/>
      <c r="FCO916" s="12"/>
      <c r="FCP916" s="12"/>
      <c r="FCQ916" s="12"/>
      <c r="FCR916" s="12"/>
      <c r="FCS916" s="12"/>
      <c r="FCT916" s="12"/>
      <c r="FCU916" s="12"/>
      <c r="FCV916" s="12"/>
      <c r="FCW916" s="12"/>
      <c r="FCX916" s="12"/>
      <c r="FCY916" s="12"/>
      <c r="FCZ916" s="12"/>
      <c r="FDA916" s="12"/>
      <c r="FDB916" s="12"/>
      <c r="FDC916" s="12"/>
      <c r="FDD916" s="12"/>
      <c r="FDE916" s="12"/>
      <c r="FDF916" s="12"/>
      <c r="FDG916" s="12"/>
      <c r="FDH916" s="12"/>
      <c r="FDI916" s="12"/>
      <c r="FDJ916" s="12"/>
      <c r="FDK916" s="12"/>
      <c r="FDL916" s="12"/>
      <c r="FDM916" s="12"/>
      <c r="FDN916" s="12"/>
      <c r="FDO916" s="12"/>
      <c r="FDP916" s="12"/>
      <c r="FDQ916" s="12"/>
      <c r="FDR916" s="12"/>
      <c r="FDS916" s="12"/>
      <c r="FDT916" s="12"/>
      <c r="FDU916" s="12"/>
      <c r="FDV916" s="12"/>
      <c r="FDW916" s="12"/>
      <c r="FDX916" s="12"/>
      <c r="FDY916" s="12"/>
      <c r="FDZ916" s="12"/>
      <c r="FEA916" s="12"/>
      <c r="FEB916" s="12"/>
      <c r="FEC916" s="12"/>
      <c r="FED916" s="12"/>
      <c r="FEE916" s="12"/>
      <c r="FEF916" s="12"/>
      <c r="FEG916" s="12"/>
      <c r="FEH916" s="12"/>
      <c r="FEI916" s="12"/>
      <c r="FEJ916" s="12"/>
      <c r="FEK916" s="12"/>
      <c r="FEL916" s="12"/>
      <c r="FEM916" s="12"/>
      <c r="FEN916" s="12"/>
      <c r="FEO916" s="12"/>
      <c r="FEP916" s="12"/>
      <c r="FEQ916" s="12"/>
      <c r="FER916" s="12"/>
      <c r="FES916" s="12"/>
      <c r="FET916" s="12"/>
      <c r="FEU916" s="12"/>
      <c r="FEV916" s="12"/>
      <c r="FEW916" s="12"/>
      <c r="FEX916" s="12"/>
      <c r="FEY916" s="12"/>
      <c r="FEZ916" s="12"/>
      <c r="FFA916" s="12"/>
      <c r="FFB916" s="12"/>
      <c r="FFC916" s="12"/>
      <c r="FFD916" s="12"/>
      <c r="FFE916" s="12"/>
      <c r="FFF916" s="12"/>
      <c r="FFG916" s="12"/>
      <c r="FFH916" s="12"/>
      <c r="FFI916" s="12"/>
      <c r="FFJ916" s="12"/>
      <c r="FFK916" s="12"/>
      <c r="FFL916" s="12"/>
      <c r="FFM916" s="12"/>
      <c r="FFN916" s="12"/>
      <c r="FFO916" s="12"/>
      <c r="FFP916" s="12"/>
      <c r="FFQ916" s="12"/>
      <c r="FFR916" s="12"/>
      <c r="FFS916" s="12"/>
      <c r="FFT916" s="12"/>
      <c r="FFU916" s="12"/>
      <c r="FFV916" s="12"/>
      <c r="FFW916" s="12"/>
      <c r="FFX916" s="12"/>
      <c r="FFY916" s="12"/>
      <c r="FFZ916" s="12"/>
      <c r="FGA916" s="12"/>
      <c r="FGB916" s="12"/>
      <c r="FGC916" s="12"/>
      <c r="FGD916" s="12"/>
      <c r="FGE916" s="12"/>
      <c r="FGF916" s="12"/>
      <c r="FGG916" s="12"/>
      <c r="FGH916" s="12"/>
      <c r="FGI916" s="12"/>
      <c r="FGJ916" s="12"/>
      <c r="FGK916" s="12"/>
      <c r="FGL916" s="12"/>
      <c r="FGM916" s="12"/>
      <c r="FGN916" s="12"/>
      <c r="FGO916" s="12"/>
      <c r="FGP916" s="12"/>
      <c r="FGQ916" s="12"/>
      <c r="FGR916" s="12"/>
      <c r="FGS916" s="12"/>
      <c r="FGT916" s="12"/>
      <c r="FGU916" s="12"/>
      <c r="FGV916" s="12"/>
      <c r="FGW916" s="12"/>
      <c r="FGX916" s="12"/>
      <c r="FGY916" s="12"/>
      <c r="FGZ916" s="12"/>
      <c r="FHA916" s="12"/>
      <c r="FHB916" s="12"/>
      <c r="FHC916" s="12"/>
      <c r="FHD916" s="12"/>
      <c r="FHE916" s="12"/>
      <c r="FHF916" s="12"/>
      <c r="FHG916" s="12"/>
      <c r="FHH916" s="12"/>
      <c r="FHI916" s="12"/>
      <c r="FHJ916" s="12"/>
      <c r="FHK916" s="12"/>
      <c r="FHL916" s="12"/>
      <c r="FHM916" s="12"/>
      <c r="FHN916" s="12"/>
      <c r="FHO916" s="12"/>
      <c r="FHP916" s="12"/>
      <c r="FHQ916" s="12"/>
      <c r="FHR916" s="12"/>
      <c r="FHS916" s="12"/>
      <c r="FHT916" s="12"/>
      <c r="FHU916" s="12"/>
      <c r="FHV916" s="12"/>
      <c r="FHW916" s="12"/>
      <c r="FHX916" s="12"/>
      <c r="FHY916" s="12"/>
      <c r="FHZ916" s="12"/>
      <c r="FIA916" s="12"/>
      <c r="FIB916" s="12"/>
      <c r="FIC916" s="12"/>
      <c r="FID916" s="12"/>
      <c r="FIE916" s="12"/>
      <c r="FIF916" s="12"/>
      <c r="FIG916" s="12"/>
      <c r="FIH916" s="12"/>
      <c r="FII916" s="12"/>
      <c r="FIJ916" s="12"/>
      <c r="FIK916" s="12"/>
      <c r="FIL916" s="12"/>
      <c r="FIM916" s="12"/>
      <c r="FIN916" s="12"/>
      <c r="FIO916" s="12"/>
      <c r="FIP916" s="12"/>
      <c r="FIQ916" s="12"/>
      <c r="FIR916" s="12"/>
      <c r="FIS916" s="12"/>
      <c r="FIT916" s="12"/>
      <c r="FIU916" s="12"/>
      <c r="FIV916" s="12"/>
      <c r="FIW916" s="12"/>
      <c r="FIX916" s="12"/>
      <c r="FIY916" s="12"/>
      <c r="FIZ916" s="12"/>
      <c r="FJA916" s="12"/>
      <c r="FJB916" s="12"/>
      <c r="FJC916" s="12"/>
      <c r="FJD916" s="12"/>
      <c r="FJE916" s="12"/>
      <c r="FJF916" s="12"/>
      <c r="FJG916" s="12"/>
      <c r="FJH916" s="12"/>
      <c r="FJI916" s="12"/>
      <c r="FJJ916" s="12"/>
      <c r="FJK916" s="12"/>
      <c r="FJL916" s="12"/>
      <c r="FJM916" s="12"/>
      <c r="FJN916" s="12"/>
      <c r="FJO916" s="12"/>
      <c r="FJP916" s="12"/>
      <c r="FJQ916" s="12"/>
      <c r="FJR916" s="12"/>
      <c r="FJS916" s="12"/>
      <c r="FJT916" s="12"/>
      <c r="FJU916" s="12"/>
      <c r="FJV916" s="12"/>
      <c r="FJW916" s="12"/>
      <c r="FJX916" s="12"/>
      <c r="FJY916" s="12"/>
      <c r="FJZ916" s="12"/>
      <c r="FKA916" s="12"/>
      <c r="FKB916" s="12"/>
      <c r="FKC916" s="12"/>
      <c r="FKD916" s="12"/>
      <c r="FKE916" s="12"/>
      <c r="FKF916" s="12"/>
      <c r="FKG916" s="12"/>
      <c r="FKH916" s="12"/>
      <c r="FKI916" s="12"/>
      <c r="FKJ916" s="12"/>
      <c r="FKK916" s="12"/>
      <c r="FKL916" s="12"/>
      <c r="FKM916" s="12"/>
      <c r="FKN916" s="12"/>
      <c r="FKO916" s="12"/>
      <c r="FKP916" s="12"/>
      <c r="FKQ916" s="12"/>
      <c r="FKR916" s="12"/>
      <c r="FKS916" s="12"/>
      <c r="FKT916" s="12"/>
      <c r="FKU916" s="12"/>
      <c r="FKV916" s="12"/>
      <c r="FKW916" s="12"/>
      <c r="FKX916" s="12"/>
      <c r="FKY916" s="12"/>
      <c r="FKZ916" s="12"/>
      <c r="FLA916" s="12"/>
      <c r="FLB916" s="12"/>
      <c r="FLC916" s="12"/>
      <c r="FLD916" s="12"/>
      <c r="FLE916" s="12"/>
      <c r="FLF916" s="12"/>
      <c r="FLG916" s="12"/>
      <c r="FLH916" s="12"/>
      <c r="FLI916" s="12"/>
      <c r="FLJ916" s="12"/>
      <c r="FLK916" s="12"/>
      <c r="FLL916" s="12"/>
      <c r="FLM916" s="12"/>
      <c r="FLN916" s="12"/>
      <c r="FLO916" s="12"/>
      <c r="FLP916" s="12"/>
      <c r="FLQ916" s="12"/>
      <c r="FLR916" s="12"/>
      <c r="FLS916" s="12"/>
      <c r="FLT916" s="12"/>
      <c r="FLU916" s="12"/>
      <c r="FLV916" s="12"/>
      <c r="FLW916" s="12"/>
      <c r="FLX916" s="12"/>
      <c r="FLY916" s="12"/>
      <c r="FLZ916" s="12"/>
      <c r="FMA916" s="12"/>
      <c r="FMB916" s="12"/>
      <c r="FMC916" s="12"/>
      <c r="FMD916" s="12"/>
      <c r="FME916" s="12"/>
      <c r="FMF916" s="12"/>
      <c r="FMG916" s="12"/>
      <c r="FMH916" s="12"/>
      <c r="FMI916" s="12"/>
      <c r="FMJ916" s="12"/>
      <c r="FMK916" s="12"/>
      <c r="FML916" s="12"/>
      <c r="FMM916" s="12"/>
      <c r="FMN916" s="12"/>
      <c r="FMO916" s="12"/>
      <c r="FMP916" s="12"/>
      <c r="FMQ916" s="12"/>
      <c r="FMR916" s="12"/>
      <c r="FMS916" s="12"/>
      <c r="FMT916" s="12"/>
      <c r="FMU916" s="12"/>
      <c r="FMV916" s="12"/>
      <c r="FMW916" s="12"/>
      <c r="FMX916" s="12"/>
      <c r="FMY916" s="12"/>
      <c r="FMZ916" s="12"/>
      <c r="FNA916" s="12"/>
      <c r="FNB916" s="12"/>
      <c r="FNC916" s="12"/>
      <c r="FND916" s="12"/>
      <c r="FNE916" s="12"/>
      <c r="FNF916" s="12"/>
      <c r="FNG916" s="12"/>
      <c r="FNH916" s="12"/>
      <c r="FNI916" s="12"/>
      <c r="FNJ916" s="12"/>
      <c r="FNK916" s="12"/>
      <c r="FNL916" s="12"/>
      <c r="FNM916" s="12"/>
      <c r="FNN916" s="12"/>
      <c r="FNO916" s="12"/>
      <c r="FNP916" s="12"/>
      <c r="FNQ916" s="12"/>
      <c r="FNR916" s="12"/>
      <c r="FNS916" s="12"/>
      <c r="FNT916" s="12"/>
      <c r="FNU916" s="12"/>
      <c r="FNV916" s="12"/>
      <c r="FNW916" s="12"/>
      <c r="FNX916" s="12"/>
      <c r="FNY916" s="12"/>
      <c r="FNZ916" s="12"/>
      <c r="FOA916" s="12"/>
      <c r="FOB916" s="12"/>
      <c r="FOC916" s="12"/>
      <c r="FOD916" s="12"/>
      <c r="FOE916" s="12"/>
      <c r="FOF916" s="12"/>
      <c r="FOG916" s="12"/>
      <c r="FOH916" s="12"/>
      <c r="FOI916" s="12"/>
      <c r="FOJ916" s="12"/>
      <c r="FOK916" s="12"/>
      <c r="FOL916" s="12"/>
      <c r="FOM916" s="12"/>
      <c r="FON916" s="12"/>
      <c r="FOO916" s="12"/>
      <c r="FOP916" s="12"/>
      <c r="FOQ916" s="12"/>
      <c r="FOR916" s="12"/>
      <c r="FOS916" s="12"/>
      <c r="FOT916" s="12"/>
      <c r="FOU916" s="12"/>
      <c r="FOV916" s="12"/>
      <c r="FOW916" s="12"/>
      <c r="FOX916" s="12"/>
      <c r="FOY916" s="12"/>
      <c r="FOZ916" s="12"/>
      <c r="FPA916" s="12"/>
      <c r="FPB916" s="12"/>
      <c r="FPC916" s="12"/>
      <c r="FPD916" s="12"/>
      <c r="FPE916" s="12"/>
      <c r="FPF916" s="12"/>
      <c r="FPG916" s="12"/>
      <c r="FPH916" s="12"/>
      <c r="FPI916" s="12"/>
      <c r="FPJ916" s="12"/>
      <c r="FPK916" s="12"/>
      <c r="FPL916" s="12"/>
      <c r="FPM916" s="12"/>
      <c r="FPN916" s="12"/>
      <c r="FPO916" s="12"/>
      <c r="FPP916" s="12"/>
      <c r="FPQ916" s="12"/>
      <c r="FPR916" s="12"/>
      <c r="FPS916" s="12"/>
      <c r="FPT916" s="12"/>
      <c r="FPU916" s="12"/>
      <c r="FPV916" s="12"/>
      <c r="FPW916" s="12"/>
      <c r="FPX916" s="12"/>
      <c r="FPY916" s="12"/>
      <c r="FPZ916" s="12"/>
      <c r="FQA916" s="12"/>
      <c r="FQB916" s="12"/>
      <c r="FQC916" s="12"/>
      <c r="FQD916" s="12"/>
      <c r="FQE916" s="12"/>
      <c r="FQF916" s="12"/>
      <c r="FQG916" s="12"/>
      <c r="FQH916" s="12"/>
      <c r="FQI916" s="12"/>
      <c r="FQJ916" s="12"/>
      <c r="FQK916" s="12"/>
      <c r="FQL916" s="12"/>
      <c r="FQM916" s="12"/>
      <c r="FQN916" s="12"/>
      <c r="FQO916" s="12"/>
      <c r="FQP916" s="12"/>
      <c r="FQQ916" s="12"/>
      <c r="FQR916" s="12"/>
      <c r="FQS916" s="12"/>
      <c r="FQT916" s="12"/>
      <c r="FQU916" s="12"/>
      <c r="FQV916" s="12"/>
      <c r="FQW916" s="12"/>
      <c r="FQX916" s="12"/>
      <c r="FQY916" s="12"/>
      <c r="FQZ916" s="12"/>
      <c r="FRA916" s="12"/>
      <c r="FRB916" s="12"/>
      <c r="FRC916" s="12"/>
      <c r="FRD916" s="12"/>
      <c r="FRE916" s="12"/>
      <c r="FRF916" s="12"/>
      <c r="FRG916" s="12"/>
      <c r="FRH916" s="12"/>
      <c r="FRI916" s="12"/>
      <c r="FRJ916" s="12"/>
      <c r="FRK916" s="12"/>
      <c r="FRL916" s="12"/>
      <c r="FRM916" s="12"/>
      <c r="FRN916" s="12"/>
      <c r="FRO916" s="12"/>
      <c r="FRP916" s="12"/>
      <c r="FRQ916" s="12"/>
      <c r="FRR916" s="12"/>
      <c r="FRS916" s="12"/>
      <c r="FRT916" s="12"/>
      <c r="FRU916" s="12"/>
      <c r="FRV916" s="12"/>
      <c r="FRW916" s="12"/>
      <c r="FRX916" s="12"/>
      <c r="FRY916" s="12"/>
      <c r="FRZ916" s="12"/>
      <c r="FSA916" s="12"/>
      <c r="FSB916" s="12"/>
      <c r="FSC916" s="12"/>
      <c r="FSD916" s="12"/>
      <c r="FSE916" s="12"/>
      <c r="FSF916" s="12"/>
      <c r="FSG916" s="12"/>
      <c r="FSH916" s="12"/>
      <c r="FSI916" s="12"/>
      <c r="FSJ916" s="12"/>
      <c r="FSK916" s="12"/>
      <c r="FSL916" s="12"/>
      <c r="FSM916" s="12"/>
      <c r="FSN916" s="12"/>
      <c r="FSO916" s="12"/>
      <c r="FSP916" s="12"/>
      <c r="FSQ916" s="12"/>
      <c r="FSR916" s="12"/>
      <c r="FSS916" s="12"/>
      <c r="FST916" s="12"/>
      <c r="FSU916" s="12"/>
      <c r="FSV916" s="12"/>
      <c r="FSW916" s="12"/>
      <c r="FSX916" s="12"/>
      <c r="FSY916" s="12"/>
      <c r="FSZ916" s="12"/>
      <c r="FTA916" s="12"/>
      <c r="FTB916" s="12"/>
      <c r="FTC916" s="12"/>
      <c r="FTD916" s="12"/>
      <c r="FTE916" s="12"/>
      <c r="FTF916" s="12"/>
      <c r="FTG916" s="12"/>
      <c r="FTH916" s="12"/>
      <c r="FTI916" s="12"/>
      <c r="FTJ916" s="12"/>
      <c r="FTK916" s="12"/>
      <c r="FTL916" s="12"/>
      <c r="FTM916" s="12"/>
      <c r="FTN916" s="12"/>
      <c r="FTO916" s="12"/>
      <c r="FTP916" s="12"/>
      <c r="FTQ916" s="12"/>
      <c r="FTR916" s="12"/>
      <c r="FTS916" s="12"/>
      <c r="FTT916" s="12"/>
      <c r="FTU916" s="12"/>
      <c r="FTV916" s="12"/>
      <c r="FTW916" s="12"/>
      <c r="FTX916" s="12"/>
      <c r="FTY916" s="12"/>
      <c r="FTZ916" s="12"/>
      <c r="FUA916" s="12"/>
      <c r="FUB916" s="12"/>
      <c r="FUC916" s="12"/>
      <c r="FUD916" s="12"/>
      <c r="FUE916" s="12"/>
      <c r="FUF916" s="12"/>
      <c r="FUG916" s="12"/>
      <c r="FUH916" s="12"/>
      <c r="FUI916" s="12"/>
      <c r="FUJ916" s="12"/>
      <c r="FUK916" s="12"/>
      <c r="FUL916" s="12"/>
      <c r="FUM916" s="12"/>
      <c r="FUN916" s="12"/>
      <c r="FUO916" s="12"/>
      <c r="FUP916" s="12"/>
      <c r="FUQ916" s="12"/>
      <c r="FUR916" s="12"/>
      <c r="FUS916" s="12"/>
      <c r="FUT916" s="12"/>
      <c r="FUU916" s="12"/>
      <c r="FUV916" s="12"/>
      <c r="FUW916" s="12"/>
      <c r="FUX916" s="12"/>
      <c r="FUY916" s="12"/>
      <c r="FUZ916" s="12"/>
      <c r="FVA916" s="12"/>
      <c r="FVB916" s="12"/>
      <c r="FVC916" s="12"/>
      <c r="FVD916" s="12"/>
      <c r="FVE916" s="12"/>
      <c r="FVF916" s="12"/>
      <c r="FVG916" s="12"/>
      <c r="FVH916" s="12"/>
      <c r="FVI916" s="12"/>
      <c r="FVJ916" s="12"/>
      <c r="FVK916" s="12"/>
      <c r="FVL916" s="12"/>
      <c r="FVM916" s="12"/>
      <c r="FVN916" s="12"/>
      <c r="FVO916" s="12"/>
      <c r="FVP916" s="12"/>
      <c r="FVQ916" s="12"/>
      <c r="FVR916" s="12"/>
      <c r="FVS916" s="12"/>
      <c r="FVT916" s="12"/>
      <c r="FVU916" s="12"/>
      <c r="FVV916" s="12"/>
      <c r="FVW916" s="12"/>
      <c r="FVX916" s="12"/>
      <c r="FVY916" s="12"/>
      <c r="FVZ916" s="12"/>
      <c r="FWA916" s="12"/>
      <c r="FWB916" s="12"/>
      <c r="FWC916" s="12"/>
      <c r="FWD916" s="12"/>
      <c r="FWE916" s="12"/>
      <c r="FWF916" s="12"/>
      <c r="FWG916" s="12"/>
      <c r="FWH916" s="12"/>
      <c r="FWI916" s="12"/>
      <c r="FWJ916" s="12"/>
      <c r="FWK916" s="12"/>
      <c r="FWL916" s="12"/>
      <c r="FWM916" s="12"/>
      <c r="FWN916" s="12"/>
      <c r="FWO916" s="12"/>
      <c r="FWP916" s="12"/>
      <c r="FWQ916" s="12"/>
      <c r="FWR916" s="12"/>
      <c r="FWS916" s="12"/>
      <c r="FWT916" s="12"/>
      <c r="FWU916" s="12"/>
      <c r="FWV916" s="12"/>
      <c r="FWW916" s="12"/>
      <c r="FWX916" s="12"/>
      <c r="FWY916" s="12"/>
      <c r="FWZ916" s="12"/>
      <c r="FXA916" s="12"/>
      <c r="FXB916" s="12"/>
      <c r="FXC916" s="12"/>
      <c r="FXD916" s="12"/>
      <c r="FXE916" s="12"/>
      <c r="FXF916" s="12"/>
      <c r="FXG916" s="12"/>
      <c r="FXH916" s="12"/>
      <c r="FXI916" s="12"/>
      <c r="FXJ916" s="12"/>
      <c r="FXK916" s="12"/>
      <c r="FXL916" s="12"/>
      <c r="FXM916" s="12"/>
      <c r="FXN916" s="12"/>
      <c r="FXO916" s="12"/>
      <c r="FXP916" s="12"/>
      <c r="FXQ916" s="12"/>
      <c r="FXR916" s="12"/>
      <c r="FXS916" s="12"/>
      <c r="FXT916" s="12"/>
      <c r="FXU916" s="12"/>
      <c r="FXV916" s="12"/>
      <c r="FXW916" s="12"/>
      <c r="FXX916" s="12"/>
      <c r="FXY916" s="12"/>
      <c r="FXZ916" s="12"/>
      <c r="FYA916" s="12"/>
      <c r="FYB916" s="12"/>
      <c r="FYC916" s="12"/>
      <c r="FYD916" s="12"/>
      <c r="FYE916" s="12"/>
      <c r="FYF916" s="12"/>
      <c r="FYG916" s="12"/>
      <c r="FYH916" s="12"/>
      <c r="FYI916" s="12"/>
      <c r="FYJ916" s="12"/>
      <c r="FYK916" s="12"/>
      <c r="FYL916" s="12"/>
      <c r="FYM916" s="12"/>
      <c r="FYN916" s="12"/>
      <c r="FYO916" s="12"/>
      <c r="FYP916" s="12"/>
      <c r="FYQ916" s="12"/>
      <c r="FYR916" s="12"/>
      <c r="FYS916" s="12"/>
      <c r="FYT916" s="12"/>
      <c r="FYU916" s="12"/>
      <c r="FYV916" s="12"/>
      <c r="FYW916" s="12"/>
      <c r="FYX916" s="12"/>
      <c r="FYY916" s="12"/>
      <c r="FYZ916" s="12"/>
      <c r="FZA916" s="12"/>
      <c r="FZB916" s="12"/>
      <c r="FZC916" s="12"/>
      <c r="FZD916" s="12"/>
      <c r="FZE916" s="12"/>
      <c r="FZF916" s="12"/>
      <c r="FZG916" s="12"/>
      <c r="FZH916" s="12"/>
      <c r="FZI916" s="12"/>
      <c r="FZJ916" s="12"/>
      <c r="FZK916" s="12"/>
      <c r="FZL916" s="12"/>
      <c r="FZM916" s="12"/>
      <c r="FZN916" s="12"/>
      <c r="FZO916" s="12"/>
      <c r="FZP916" s="12"/>
      <c r="FZQ916" s="12"/>
      <c r="FZR916" s="12"/>
      <c r="FZS916" s="12"/>
      <c r="FZT916" s="12"/>
      <c r="FZU916" s="12"/>
      <c r="FZV916" s="12"/>
      <c r="FZW916" s="12"/>
      <c r="FZX916" s="12"/>
      <c r="FZY916" s="12"/>
      <c r="FZZ916" s="12"/>
      <c r="GAA916" s="12"/>
      <c r="GAB916" s="12"/>
      <c r="GAC916" s="12"/>
      <c r="GAD916" s="12"/>
      <c r="GAE916" s="12"/>
      <c r="GAF916" s="12"/>
      <c r="GAG916" s="12"/>
      <c r="GAH916" s="12"/>
      <c r="GAI916" s="12"/>
      <c r="GAJ916" s="12"/>
      <c r="GAK916" s="12"/>
      <c r="GAL916" s="12"/>
      <c r="GAM916" s="12"/>
      <c r="GAN916" s="12"/>
      <c r="GAO916" s="12"/>
      <c r="GAP916" s="12"/>
      <c r="GAQ916" s="12"/>
      <c r="GAR916" s="12"/>
      <c r="GAS916" s="12"/>
      <c r="GAT916" s="12"/>
      <c r="GAU916" s="12"/>
      <c r="GAV916" s="12"/>
      <c r="GAW916" s="12"/>
      <c r="GAX916" s="12"/>
      <c r="GAY916" s="12"/>
      <c r="GAZ916" s="12"/>
      <c r="GBA916" s="12"/>
      <c r="GBB916" s="12"/>
      <c r="GBC916" s="12"/>
      <c r="GBD916" s="12"/>
      <c r="GBE916" s="12"/>
      <c r="GBF916" s="12"/>
      <c r="GBG916" s="12"/>
      <c r="GBH916" s="12"/>
      <c r="GBI916" s="12"/>
      <c r="GBJ916" s="12"/>
      <c r="GBK916" s="12"/>
      <c r="GBL916" s="12"/>
      <c r="GBM916" s="12"/>
      <c r="GBN916" s="12"/>
      <c r="GBO916" s="12"/>
      <c r="GBP916" s="12"/>
      <c r="GBQ916" s="12"/>
      <c r="GBR916" s="12"/>
      <c r="GBS916" s="12"/>
      <c r="GBT916" s="12"/>
      <c r="GBU916" s="12"/>
      <c r="GBV916" s="12"/>
      <c r="GBW916" s="12"/>
      <c r="GBX916" s="12"/>
      <c r="GBY916" s="12"/>
      <c r="GBZ916" s="12"/>
      <c r="GCA916" s="12"/>
      <c r="GCB916" s="12"/>
      <c r="GCC916" s="12"/>
      <c r="GCD916" s="12"/>
      <c r="GCE916" s="12"/>
      <c r="GCF916" s="12"/>
      <c r="GCG916" s="12"/>
      <c r="GCH916" s="12"/>
      <c r="GCI916" s="12"/>
      <c r="GCJ916" s="12"/>
      <c r="GCK916" s="12"/>
      <c r="GCL916" s="12"/>
      <c r="GCM916" s="12"/>
      <c r="GCN916" s="12"/>
      <c r="GCO916" s="12"/>
      <c r="GCP916" s="12"/>
      <c r="GCQ916" s="12"/>
      <c r="GCR916" s="12"/>
      <c r="GCS916" s="12"/>
      <c r="GCT916" s="12"/>
      <c r="GCU916" s="12"/>
      <c r="GCV916" s="12"/>
      <c r="GCW916" s="12"/>
      <c r="GCX916" s="12"/>
      <c r="GCY916" s="12"/>
      <c r="GCZ916" s="12"/>
      <c r="GDA916" s="12"/>
      <c r="GDB916" s="12"/>
      <c r="GDC916" s="12"/>
      <c r="GDD916" s="12"/>
      <c r="GDE916" s="12"/>
      <c r="GDF916" s="12"/>
      <c r="GDG916" s="12"/>
      <c r="GDH916" s="12"/>
      <c r="GDI916" s="12"/>
      <c r="GDJ916" s="12"/>
      <c r="GDK916" s="12"/>
      <c r="GDL916" s="12"/>
      <c r="GDM916" s="12"/>
      <c r="GDN916" s="12"/>
      <c r="GDO916" s="12"/>
      <c r="GDP916" s="12"/>
      <c r="GDQ916" s="12"/>
      <c r="GDR916" s="12"/>
      <c r="GDS916" s="12"/>
      <c r="GDT916" s="12"/>
      <c r="GDU916" s="12"/>
      <c r="GDV916" s="12"/>
      <c r="GDW916" s="12"/>
      <c r="GDX916" s="12"/>
      <c r="GDY916" s="12"/>
      <c r="GDZ916" s="12"/>
      <c r="GEA916" s="12"/>
      <c r="GEB916" s="12"/>
      <c r="GEC916" s="12"/>
      <c r="GED916" s="12"/>
      <c r="GEE916" s="12"/>
      <c r="GEF916" s="12"/>
      <c r="GEG916" s="12"/>
      <c r="GEH916" s="12"/>
      <c r="GEI916" s="12"/>
      <c r="GEJ916" s="12"/>
      <c r="GEK916" s="12"/>
      <c r="GEL916" s="12"/>
      <c r="GEM916" s="12"/>
      <c r="GEN916" s="12"/>
      <c r="GEO916" s="12"/>
      <c r="GEP916" s="12"/>
      <c r="GEQ916" s="12"/>
      <c r="GER916" s="12"/>
      <c r="GES916" s="12"/>
      <c r="GET916" s="12"/>
      <c r="GEU916" s="12"/>
      <c r="GEV916" s="12"/>
      <c r="GEW916" s="12"/>
      <c r="GEX916" s="12"/>
      <c r="GEY916" s="12"/>
      <c r="GEZ916" s="12"/>
      <c r="GFA916" s="12"/>
      <c r="GFB916" s="12"/>
      <c r="GFC916" s="12"/>
      <c r="GFD916" s="12"/>
      <c r="GFE916" s="12"/>
      <c r="GFF916" s="12"/>
      <c r="GFG916" s="12"/>
      <c r="GFH916" s="12"/>
      <c r="GFI916" s="12"/>
      <c r="GFJ916" s="12"/>
      <c r="GFK916" s="12"/>
      <c r="GFL916" s="12"/>
      <c r="GFM916" s="12"/>
      <c r="GFN916" s="12"/>
      <c r="GFO916" s="12"/>
      <c r="GFP916" s="12"/>
      <c r="GFQ916" s="12"/>
      <c r="GFR916" s="12"/>
      <c r="GFS916" s="12"/>
      <c r="GFT916" s="12"/>
      <c r="GFU916" s="12"/>
      <c r="GFV916" s="12"/>
      <c r="GFW916" s="12"/>
      <c r="GFX916" s="12"/>
      <c r="GFY916" s="12"/>
      <c r="GFZ916" s="12"/>
      <c r="GGA916" s="12"/>
      <c r="GGB916" s="12"/>
      <c r="GGC916" s="12"/>
      <c r="GGD916" s="12"/>
      <c r="GGE916" s="12"/>
      <c r="GGF916" s="12"/>
      <c r="GGG916" s="12"/>
      <c r="GGH916" s="12"/>
      <c r="GGI916" s="12"/>
      <c r="GGJ916" s="12"/>
      <c r="GGK916" s="12"/>
      <c r="GGL916" s="12"/>
      <c r="GGM916" s="12"/>
      <c r="GGN916" s="12"/>
      <c r="GGO916" s="12"/>
      <c r="GGP916" s="12"/>
      <c r="GGQ916" s="12"/>
      <c r="GGR916" s="12"/>
      <c r="GGS916" s="12"/>
      <c r="GGT916" s="12"/>
      <c r="GGU916" s="12"/>
      <c r="GGV916" s="12"/>
      <c r="GGW916" s="12"/>
      <c r="GGX916" s="12"/>
      <c r="GGY916" s="12"/>
      <c r="GGZ916" s="12"/>
      <c r="GHA916" s="12"/>
      <c r="GHB916" s="12"/>
      <c r="GHC916" s="12"/>
      <c r="GHD916" s="12"/>
      <c r="GHE916" s="12"/>
      <c r="GHF916" s="12"/>
      <c r="GHG916" s="12"/>
      <c r="GHH916" s="12"/>
      <c r="GHI916" s="12"/>
      <c r="GHJ916" s="12"/>
      <c r="GHK916" s="12"/>
      <c r="GHL916" s="12"/>
      <c r="GHM916" s="12"/>
      <c r="GHN916" s="12"/>
      <c r="GHO916" s="12"/>
      <c r="GHP916" s="12"/>
      <c r="GHQ916" s="12"/>
      <c r="GHR916" s="12"/>
      <c r="GHS916" s="12"/>
      <c r="GHT916" s="12"/>
      <c r="GHU916" s="12"/>
      <c r="GHV916" s="12"/>
      <c r="GHW916" s="12"/>
      <c r="GHX916" s="12"/>
      <c r="GHY916" s="12"/>
      <c r="GHZ916" s="12"/>
      <c r="GIA916" s="12"/>
      <c r="GIB916" s="12"/>
      <c r="GIC916" s="12"/>
      <c r="GID916" s="12"/>
      <c r="GIE916" s="12"/>
      <c r="GIF916" s="12"/>
      <c r="GIG916" s="12"/>
      <c r="GIH916" s="12"/>
      <c r="GII916" s="12"/>
      <c r="GIJ916" s="12"/>
      <c r="GIK916" s="12"/>
      <c r="GIL916" s="12"/>
      <c r="GIM916" s="12"/>
      <c r="GIN916" s="12"/>
      <c r="GIO916" s="12"/>
      <c r="GIP916" s="12"/>
      <c r="GIQ916" s="12"/>
      <c r="GIR916" s="12"/>
      <c r="GIS916" s="12"/>
      <c r="GIT916" s="12"/>
      <c r="GIU916" s="12"/>
      <c r="GIV916" s="12"/>
      <c r="GIW916" s="12"/>
      <c r="GIX916" s="12"/>
      <c r="GIY916" s="12"/>
      <c r="GIZ916" s="12"/>
      <c r="GJA916" s="12"/>
      <c r="GJB916" s="12"/>
      <c r="GJC916" s="12"/>
      <c r="GJD916" s="12"/>
      <c r="GJE916" s="12"/>
      <c r="GJF916" s="12"/>
      <c r="GJG916" s="12"/>
      <c r="GJH916" s="12"/>
      <c r="GJI916" s="12"/>
      <c r="GJJ916" s="12"/>
      <c r="GJK916" s="12"/>
      <c r="GJL916" s="12"/>
      <c r="GJM916" s="12"/>
      <c r="GJN916" s="12"/>
      <c r="GJO916" s="12"/>
      <c r="GJP916" s="12"/>
      <c r="GJQ916" s="12"/>
      <c r="GJR916" s="12"/>
      <c r="GJS916" s="12"/>
      <c r="GJT916" s="12"/>
      <c r="GJU916" s="12"/>
      <c r="GJV916" s="12"/>
      <c r="GJW916" s="12"/>
      <c r="GJX916" s="12"/>
      <c r="GJY916" s="12"/>
      <c r="GJZ916" s="12"/>
      <c r="GKA916" s="12"/>
      <c r="GKB916" s="12"/>
      <c r="GKC916" s="12"/>
      <c r="GKD916" s="12"/>
      <c r="GKE916" s="12"/>
      <c r="GKF916" s="12"/>
      <c r="GKG916" s="12"/>
      <c r="GKH916" s="12"/>
      <c r="GKI916" s="12"/>
      <c r="GKJ916" s="12"/>
      <c r="GKK916" s="12"/>
      <c r="GKL916" s="12"/>
      <c r="GKM916" s="12"/>
      <c r="GKN916" s="12"/>
      <c r="GKO916" s="12"/>
      <c r="GKP916" s="12"/>
      <c r="GKQ916" s="12"/>
      <c r="GKR916" s="12"/>
      <c r="GKS916" s="12"/>
      <c r="GKT916" s="12"/>
      <c r="GKU916" s="12"/>
      <c r="GKV916" s="12"/>
      <c r="GKW916" s="12"/>
      <c r="GKX916" s="12"/>
      <c r="GKY916" s="12"/>
      <c r="GKZ916" s="12"/>
      <c r="GLA916" s="12"/>
      <c r="GLB916" s="12"/>
      <c r="GLC916" s="12"/>
      <c r="GLD916" s="12"/>
      <c r="GLE916" s="12"/>
      <c r="GLF916" s="12"/>
      <c r="GLG916" s="12"/>
      <c r="GLH916" s="12"/>
      <c r="GLI916" s="12"/>
      <c r="GLJ916" s="12"/>
      <c r="GLK916" s="12"/>
      <c r="GLL916" s="12"/>
      <c r="GLM916" s="12"/>
      <c r="GLN916" s="12"/>
      <c r="GLO916" s="12"/>
      <c r="GLP916" s="12"/>
      <c r="GLQ916" s="12"/>
      <c r="GLR916" s="12"/>
      <c r="GLS916" s="12"/>
      <c r="GLT916" s="12"/>
      <c r="GLU916" s="12"/>
      <c r="GLV916" s="12"/>
      <c r="GLW916" s="12"/>
      <c r="GLX916" s="12"/>
      <c r="GLY916" s="12"/>
      <c r="GLZ916" s="12"/>
      <c r="GMA916" s="12"/>
      <c r="GMB916" s="12"/>
      <c r="GMC916" s="12"/>
      <c r="GMD916" s="12"/>
      <c r="GME916" s="12"/>
      <c r="GMF916" s="12"/>
      <c r="GMG916" s="12"/>
      <c r="GMH916" s="12"/>
      <c r="GMI916" s="12"/>
      <c r="GMJ916" s="12"/>
      <c r="GMK916" s="12"/>
      <c r="GML916" s="12"/>
      <c r="GMM916" s="12"/>
      <c r="GMN916" s="12"/>
      <c r="GMO916" s="12"/>
      <c r="GMP916" s="12"/>
      <c r="GMQ916" s="12"/>
      <c r="GMR916" s="12"/>
      <c r="GMS916" s="12"/>
      <c r="GMT916" s="12"/>
      <c r="GMU916" s="12"/>
      <c r="GMV916" s="12"/>
      <c r="GMW916" s="12"/>
      <c r="GMX916" s="12"/>
      <c r="GMY916" s="12"/>
      <c r="GMZ916" s="12"/>
      <c r="GNA916" s="12"/>
      <c r="GNB916" s="12"/>
      <c r="GNC916" s="12"/>
      <c r="GND916" s="12"/>
      <c r="GNE916" s="12"/>
      <c r="GNF916" s="12"/>
      <c r="GNG916" s="12"/>
      <c r="GNH916" s="12"/>
      <c r="GNI916" s="12"/>
      <c r="GNJ916" s="12"/>
      <c r="GNK916" s="12"/>
      <c r="GNL916" s="12"/>
      <c r="GNM916" s="12"/>
      <c r="GNN916" s="12"/>
      <c r="GNO916" s="12"/>
      <c r="GNP916" s="12"/>
      <c r="GNQ916" s="12"/>
      <c r="GNR916" s="12"/>
      <c r="GNS916" s="12"/>
      <c r="GNT916" s="12"/>
      <c r="GNU916" s="12"/>
      <c r="GNV916" s="12"/>
      <c r="GNW916" s="12"/>
      <c r="GNX916" s="12"/>
      <c r="GNY916" s="12"/>
      <c r="GNZ916" s="12"/>
      <c r="GOA916" s="12"/>
      <c r="GOB916" s="12"/>
      <c r="GOC916" s="12"/>
      <c r="GOD916" s="12"/>
      <c r="GOE916" s="12"/>
      <c r="GOF916" s="12"/>
      <c r="GOG916" s="12"/>
      <c r="GOH916" s="12"/>
      <c r="GOI916" s="12"/>
      <c r="GOJ916" s="12"/>
      <c r="GOK916" s="12"/>
      <c r="GOL916" s="12"/>
      <c r="GOM916" s="12"/>
      <c r="GON916" s="12"/>
      <c r="GOO916" s="12"/>
      <c r="GOP916" s="12"/>
      <c r="GOQ916" s="12"/>
      <c r="GOR916" s="12"/>
      <c r="GOS916" s="12"/>
      <c r="GOT916" s="12"/>
      <c r="GOU916" s="12"/>
      <c r="GOV916" s="12"/>
      <c r="GOW916" s="12"/>
      <c r="GOX916" s="12"/>
      <c r="GOY916" s="12"/>
      <c r="GOZ916" s="12"/>
      <c r="GPA916" s="12"/>
      <c r="GPB916" s="12"/>
      <c r="GPC916" s="12"/>
      <c r="GPD916" s="12"/>
      <c r="GPE916" s="12"/>
      <c r="GPF916" s="12"/>
      <c r="GPG916" s="12"/>
      <c r="GPH916" s="12"/>
      <c r="GPI916" s="12"/>
      <c r="GPJ916" s="12"/>
      <c r="GPK916" s="12"/>
      <c r="GPL916" s="12"/>
      <c r="GPM916" s="12"/>
      <c r="GPN916" s="12"/>
      <c r="GPO916" s="12"/>
      <c r="GPP916" s="12"/>
      <c r="GPQ916" s="12"/>
      <c r="GPR916" s="12"/>
      <c r="GPS916" s="12"/>
      <c r="GPT916" s="12"/>
      <c r="GPU916" s="12"/>
      <c r="GPV916" s="12"/>
      <c r="GPW916" s="12"/>
      <c r="GPX916" s="12"/>
      <c r="GPY916" s="12"/>
      <c r="GPZ916" s="12"/>
      <c r="GQA916" s="12"/>
      <c r="GQB916" s="12"/>
      <c r="GQC916" s="12"/>
      <c r="GQD916" s="12"/>
      <c r="GQE916" s="12"/>
      <c r="GQF916" s="12"/>
      <c r="GQG916" s="12"/>
      <c r="GQH916" s="12"/>
      <c r="GQI916" s="12"/>
      <c r="GQJ916" s="12"/>
      <c r="GQK916" s="12"/>
      <c r="GQL916" s="12"/>
      <c r="GQM916" s="12"/>
      <c r="GQN916" s="12"/>
      <c r="GQO916" s="12"/>
      <c r="GQP916" s="12"/>
      <c r="GQQ916" s="12"/>
      <c r="GQR916" s="12"/>
      <c r="GQS916" s="12"/>
      <c r="GQT916" s="12"/>
      <c r="GQU916" s="12"/>
      <c r="GQV916" s="12"/>
      <c r="GQW916" s="12"/>
      <c r="GQX916" s="12"/>
      <c r="GQY916" s="12"/>
      <c r="GQZ916" s="12"/>
      <c r="GRA916" s="12"/>
      <c r="GRB916" s="12"/>
      <c r="GRC916" s="12"/>
      <c r="GRD916" s="12"/>
      <c r="GRE916" s="12"/>
      <c r="GRF916" s="12"/>
      <c r="GRG916" s="12"/>
      <c r="GRH916" s="12"/>
      <c r="GRI916" s="12"/>
      <c r="GRJ916" s="12"/>
      <c r="GRK916" s="12"/>
      <c r="GRL916" s="12"/>
      <c r="GRM916" s="12"/>
      <c r="GRN916" s="12"/>
      <c r="GRO916" s="12"/>
      <c r="GRP916" s="12"/>
      <c r="GRQ916" s="12"/>
      <c r="GRR916" s="12"/>
      <c r="GRS916" s="12"/>
      <c r="GRT916" s="12"/>
      <c r="GRU916" s="12"/>
      <c r="GRV916" s="12"/>
      <c r="GRW916" s="12"/>
      <c r="GRX916" s="12"/>
      <c r="GRY916" s="12"/>
      <c r="GRZ916" s="12"/>
      <c r="GSA916" s="12"/>
      <c r="GSB916" s="12"/>
      <c r="GSC916" s="12"/>
      <c r="GSD916" s="12"/>
      <c r="GSE916" s="12"/>
      <c r="GSF916" s="12"/>
      <c r="GSG916" s="12"/>
      <c r="GSH916" s="12"/>
      <c r="GSI916" s="12"/>
      <c r="GSJ916" s="12"/>
      <c r="GSK916" s="12"/>
      <c r="GSL916" s="12"/>
      <c r="GSM916" s="12"/>
      <c r="GSN916" s="12"/>
      <c r="GSO916" s="12"/>
      <c r="GSP916" s="12"/>
      <c r="GSQ916" s="12"/>
      <c r="GSR916" s="12"/>
      <c r="GSS916" s="12"/>
      <c r="GST916" s="12"/>
      <c r="GSU916" s="12"/>
      <c r="GSV916" s="12"/>
      <c r="GSW916" s="12"/>
      <c r="GSX916" s="12"/>
      <c r="GSY916" s="12"/>
      <c r="GSZ916" s="12"/>
      <c r="GTA916" s="12"/>
      <c r="GTB916" s="12"/>
      <c r="GTC916" s="12"/>
      <c r="GTD916" s="12"/>
      <c r="GTE916" s="12"/>
      <c r="GTF916" s="12"/>
      <c r="GTG916" s="12"/>
      <c r="GTH916" s="12"/>
      <c r="GTI916" s="12"/>
      <c r="GTJ916" s="12"/>
      <c r="GTK916" s="12"/>
      <c r="GTL916" s="12"/>
      <c r="GTM916" s="12"/>
      <c r="GTN916" s="12"/>
      <c r="GTO916" s="12"/>
      <c r="GTP916" s="12"/>
      <c r="GTQ916" s="12"/>
      <c r="GTR916" s="12"/>
      <c r="GTS916" s="12"/>
      <c r="GTT916" s="12"/>
      <c r="GTU916" s="12"/>
      <c r="GTV916" s="12"/>
      <c r="GTW916" s="12"/>
      <c r="GTX916" s="12"/>
      <c r="GTY916" s="12"/>
      <c r="GTZ916" s="12"/>
      <c r="GUA916" s="12"/>
      <c r="GUB916" s="12"/>
      <c r="GUC916" s="12"/>
      <c r="GUD916" s="12"/>
      <c r="GUE916" s="12"/>
      <c r="GUF916" s="12"/>
      <c r="GUG916" s="12"/>
      <c r="GUH916" s="12"/>
      <c r="GUI916" s="12"/>
      <c r="GUJ916" s="12"/>
      <c r="GUK916" s="12"/>
      <c r="GUL916" s="12"/>
      <c r="GUM916" s="12"/>
      <c r="GUN916" s="12"/>
      <c r="GUO916" s="12"/>
      <c r="GUP916" s="12"/>
      <c r="GUQ916" s="12"/>
      <c r="GUR916" s="12"/>
      <c r="GUS916" s="12"/>
      <c r="GUT916" s="12"/>
      <c r="GUU916" s="12"/>
      <c r="GUV916" s="12"/>
      <c r="GUW916" s="12"/>
      <c r="GUX916" s="12"/>
      <c r="GUY916" s="12"/>
      <c r="GUZ916" s="12"/>
      <c r="GVA916" s="12"/>
      <c r="GVB916" s="12"/>
      <c r="GVC916" s="12"/>
      <c r="GVD916" s="12"/>
      <c r="GVE916" s="12"/>
      <c r="GVF916" s="12"/>
      <c r="GVG916" s="12"/>
      <c r="GVH916" s="12"/>
      <c r="GVI916" s="12"/>
      <c r="GVJ916" s="12"/>
      <c r="GVK916" s="12"/>
      <c r="GVL916" s="12"/>
      <c r="GVM916" s="12"/>
      <c r="GVN916" s="12"/>
      <c r="GVO916" s="12"/>
      <c r="GVP916" s="12"/>
      <c r="GVQ916" s="12"/>
      <c r="GVR916" s="12"/>
      <c r="GVS916" s="12"/>
      <c r="GVT916" s="12"/>
      <c r="GVU916" s="12"/>
      <c r="GVV916" s="12"/>
      <c r="GVW916" s="12"/>
      <c r="GVX916" s="12"/>
      <c r="GVY916" s="12"/>
      <c r="GVZ916" s="12"/>
      <c r="GWA916" s="12"/>
      <c r="GWB916" s="12"/>
      <c r="GWC916" s="12"/>
      <c r="GWD916" s="12"/>
      <c r="GWE916" s="12"/>
      <c r="GWF916" s="12"/>
      <c r="GWG916" s="12"/>
      <c r="GWH916" s="12"/>
      <c r="GWI916" s="12"/>
      <c r="GWJ916" s="12"/>
      <c r="GWK916" s="12"/>
      <c r="GWL916" s="12"/>
      <c r="GWM916" s="12"/>
      <c r="GWN916" s="12"/>
      <c r="GWO916" s="12"/>
      <c r="GWP916" s="12"/>
      <c r="GWQ916" s="12"/>
      <c r="GWR916" s="12"/>
      <c r="GWS916" s="12"/>
      <c r="GWT916" s="12"/>
      <c r="GWU916" s="12"/>
      <c r="GWV916" s="12"/>
      <c r="GWW916" s="12"/>
      <c r="GWX916" s="12"/>
      <c r="GWY916" s="12"/>
      <c r="GWZ916" s="12"/>
      <c r="GXA916" s="12"/>
      <c r="GXB916" s="12"/>
      <c r="GXC916" s="12"/>
      <c r="GXD916" s="12"/>
      <c r="GXE916" s="12"/>
      <c r="GXF916" s="12"/>
      <c r="GXG916" s="12"/>
      <c r="GXH916" s="12"/>
      <c r="GXI916" s="12"/>
      <c r="GXJ916" s="12"/>
      <c r="GXK916" s="12"/>
      <c r="GXL916" s="12"/>
      <c r="GXM916" s="12"/>
      <c r="GXN916" s="12"/>
      <c r="GXO916" s="12"/>
      <c r="GXP916" s="12"/>
      <c r="GXQ916" s="12"/>
      <c r="GXR916" s="12"/>
      <c r="GXS916" s="12"/>
      <c r="GXT916" s="12"/>
      <c r="GXU916" s="12"/>
      <c r="GXV916" s="12"/>
      <c r="GXW916" s="12"/>
      <c r="GXX916" s="12"/>
      <c r="GXY916" s="12"/>
      <c r="GXZ916" s="12"/>
      <c r="GYA916" s="12"/>
      <c r="GYB916" s="12"/>
      <c r="GYC916" s="12"/>
      <c r="GYD916" s="12"/>
      <c r="GYE916" s="12"/>
      <c r="GYF916" s="12"/>
      <c r="GYG916" s="12"/>
      <c r="GYH916" s="12"/>
      <c r="GYI916" s="12"/>
      <c r="GYJ916" s="12"/>
      <c r="GYK916" s="12"/>
      <c r="GYL916" s="12"/>
      <c r="GYM916" s="12"/>
      <c r="GYN916" s="12"/>
      <c r="GYO916" s="12"/>
      <c r="GYP916" s="12"/>
      <c r="GYQ916" s="12"/>
      <c r="GYR916" s="12"/>
      <c r="GYS916" s="12"/>
      <c r="GYT916" s="12"/>
      <c r="GYU916" s="12"/>
      <c r="GYV916" s="12"/>
      <c r="GYW916" s="12"/>
      <c r="GYX916" s="12"/>
      <c r="GYY916" s="12"/>
      <c r="GYZ916" s="12"/>
      <c r="GZA916" s="12"/>
      <c r="GZB916" s="12"/>
      <c r="GZC916" s="12"/>
      <c r="GZD916" s="12"/>
      <c r="GZE916" s="12"/>
      <c r="GZF916" s="12"/>
      <c r="GZG916" s="12"/>
      <c r="GZH916" s="12"/>
      <c r="GZI916" s="12"/>
      <c r="GZJ916" s="12"/>
      <c r="GZK916" s="12"/>
      <c r="GZL916" s="12"/>
      <c r="GZM916" s="12"/>
      <c r="GZN916" s="12"/>
      <c r="GZO916" s="12"/>
      <c r="GZP916" s="12"/>
      <c r="GZQ916" s="12"/>
      <c r="GZR916" s="12"/>
      <c r="GZS916" s="12"/>
      <c r="GZT916" s="12"/>
      <c r="GZU916" s="12"/>
      <c r="GZV916" s="12"/>
      <c r="GZW916" s="12"/>
      <c r="GZX916" s="12"/>
      <c r="GZY916" s="12"/>
      <c r="GZZ916" s="12"/>
      <c r="HAA916" s="12"/>
      <c r="HAB916" s="12"/>
      <c r="HAC916" s="12"/>
      <c r="HAD916" s="12"/>
      <c r="HAE916" s="12"/>
      <c r="HAF916" s="12"/>
      <c r="HAG916" s="12"/>
      <c r="HAH916" s="12"/>
      <c r="HAI916" s="12"/>
      <c r="HAJ916" s="12"/>
      <c r="HAK916" s="12"/>
      <c r="HAL916" s="12"/>
      <c r="HAM916" s="12"/>
      <c r="HAN916" s="12"/>
      <c r="HAO916" s="12"/>
      <c r="HAP916" s="12"/>
      <c r="HAQ916" s="12"/>
      <c r="HAR916" s="12"/>
      <c r="HAS916" s="12"/>
      <c r="HAT916" s="12"/>
      <c r="HAU916" s="12"/>
      <c r="HAV916" s="12"/>
      <c r="HAW916" s="12"/>
      <c r="HAX916" s="12"/>
      <c r="HAY916" s="12"/>
      <c r="HAZ916" s="12"/>
      <c r="HBA916" s="12"/>
      <c r="HBB916" s="12"/>
      <c r="HBC916" s="12"/>
      <c r="HBD916" s="12"/>
      <c r="HBE916" s="12"/>
      <c r="HBF916" s="12"/>
      <c r="HBG916" s="12"/>
      <c r="HBH916" s="12"/>
      <c r="HBI916" s="12"/>
      <c r="HBJ916" s="12"/>
      <c r="HBK916" s="12"/>
      <c r="HBL916" s="12"/>
      <c r="HBM916" s="12"/>
      <c r="HBN916" s="12"/>
      <c r="HBO916" s="12"/>
      <c r="HBP916" s="12"/>
      <c r="HBQ916" s="12"/>
      <c r="HBR916" s="12"/>
      <c r="HBS916" s="12"/>
      <c r="HBT916" s="12"/>
      <c r="HBU916" s="12"/>
      <c r="HBV916" s="12"/>
      <c r="HBW916" s="12"/>
      <c r="HBX916" s="12"/>
      <c r="HBY916" s="12"/>
      <c r="HBZ916" s="12"/>
      <c r="HCA916" s="12"/>
      <c r="HCB916" s="12"/>
      <c r="HCC916" s="12"/>
      <c r="HCD916" s="12"/>
      <c r="HCE916" s="12"/>
      <c r="HCF916" s="12"/>
      <c r="HCG916" s="12"/>
      <c r="HCH916" s="12"/>
      <c r="HCI916" s="12"/>
      <c r="HCJ916" s="12"/>
      <c r="HCK916" s="12"/>
      <c r="HCL916" s="12"/>
      <c r="HCM916" s="12"/>
      <c r="HCN916" s="12"/>
      <c r="HCO916" s="12"/>
      <c r="HCP916" s="12"/>
      <c r="HCQ916" s="12"/>
      <c r="HCR916" s="12"/>
      <c r="HCS916" s="12"/>
      <c r="HCT916" s="12"/>
      <c r="HCU916" s="12"/>
      <c r="HCV916" s="12"/>
      <c r="HCW916" s="12"/>
      <c r="HCX916" s="12"/>
      <c r="HCY916" s="12"/>
      <c r="HCZ916" s="12"/>
      <c r="HDA916" s="12"/>
      <c r="HDB916" s="12"/>
      <c r="HDC916" s="12"/>
      <c r="HDD916" s="12"/>
      <c r="HDE916" s="12"/>
      <c r="HDF916" s="12"/>
      <c r="HDG916" s="12"/>
      <c r="HDH916" s="12"/>
      <c r="HDI916" s="12"/>
      <c r="HDJ916" s="12"/>
      <c r="HDK916" s="12"/>
      <c r="HDL916" s="12"/>
      <c r="HDM916" s="12"/>
      <c r="HDN916" s="12"/>
      <c r="HDO916" s="12"/>
      <c r="HDP916" s="12"/>
      <c r="HDQ916" s="12"/>
      <c r="HDR916" s="12"/>
      <c r="HDS916" s="12"/>
      <c r="HDT916" s="12"/>
      <c r="HDU916" s="12"/>
      <c r="HDV916" s="12"/>
      <c r="HDW916" s="12"/>
      <c r="HDX916" s="12"/>
      <c r="HDY916" s="12"/>
      <c r="HDZ916" s="12"/>
      <c r="HEA916" s="12"/>
      <c r="HEB916" s="12"/>
      <c r="HEC916" s="12"/>
      <c r="HED916" s="12"/>
      <c r="HEE916" s="12"/>
      <c r="HEF916" s="12"/>
      <c r="HEG916" s="12"/>
      <c r="HEH916" s="12"/>
      <c r="HEI916" s="12"/>
      <c r="HEJ916" s="12"/>
      <c r="HEK916" s="12"/>
      <c r="HEL916" s="12"/>
      <c r="HEM916" s="12"/>
      <c r="HEN916" s="12"/>
      <c r="HEO916" s="12"/>
      <c r="HEP916" s="12"/>
      <c r="HEQ916" s="12"/>
      <c r="HER916" s="12"/>
      <c r="HES916" s="12"/>
      <c r="HET916" s="12"/>
      <c r="HEU916" s="12"/>
      <c r="HEV916" s="12"/>
      <c r="HEW916" s="12"/>
      <c r="HEX916" s="12"/>
      <c r="HEY916" s="12"/>
      <c r="HEZ916" s="12"/>
      <c r="HFA916" s="12"/>
      <c r="HFB916" s="12"/>
      <c r="HFC916" s="12"/>
      <c r="HFD916" s="12"/>
      <c r="HFE916" s="12"/>
      <c r="HFF916" s="12"/>
      <c r="HFG916" s="12"/>
      <c r="HFH916" s="12"/>
      <c r="HFI916" s="12"/>
      <c r="HFJ916" s="12"/>
      <c r="HFK916" s="12"/>
      <c r="HFL916" s="12"/>
      <c r="HFM916" s="12"/>
      <c r="HFN916" s="12"/>
      <c r="HFO916" s="12"/>
      <c r="HFP916" s="12"/>
      <c r="HFQ916" s="12"/>
      <c r="HFR916" s="12"/>
      <c r="HFS916" s="12"/>
      <c r="HFT916" s="12"/>
      <c r="HFU916" s="12"/>
      <c r="HFV916" s="12"/>
      <c r="HFW916" s="12"/>
      <c r="HFX916" s="12"/>
      <c r="HFY916" s="12"/>
      <c r="HFZ916" s="12"/>
      <c r="HGA916" s="12"/>
      <c r="HGB916" s="12"/>
      <c r="HGC916" s="12"/>
      <c r="HGD916" s="12"/>
      <c r="HGE916" s="12"/>
      <c r="HGF916" s="12"/>
      <c r="HGG916" s="12"/>
      <c r="HGH916" s="12"/>
      <c r="HGI916" s="12"/>
      <c r="HGJ916" s="12"/>
      <c r="HGK916" s="12"/>
      <c r="HGL916" s="12"/>
      <c r="HGM916" s="12"/>
      <c r="HGN916" s="12"/>
      <c r="HGO916" s="12"/>
      <c r="HGP916" s="12"/>
      <c r="HGQ916" s="12"/>
      <c r="HGR916" s="12"/>
      <c r="HGS916" s="12"/>
      <c r="HGT916" s="12"/>
      <c r="HGU916" s="12"/>
      <c r="HGV916" s="12"/>
      <c r="HGW916" s="12"/>
      <c r="HGX916" s="12"/>
      <c r="HGY916" s="12"/>
      <c r="HGZ916" s="12"/>
      <c r="HHA916" s="12"/>
      <c r="HHB916" s="12"/>
      <c r="HHC916" s="12"/>
      <c r="HHD916" s="12"/>
      <c r="HHE916" s="12"/>
      <c r="HHF916" s="12"/>
      <c r="HHG916" s="12"/>
      <c r="HHH916" s="12"/>
      <c r="HHI916" s="12"/>
      <c r="HHJ916" s="12"/>
      <c r="HHK916" s="12"/>
      <c r="HHL916" s="12"/>
      <c r="HHM916" s="12"/>
      <c r="HHN916" s="12"/>
      <c r="HHO916" s="12"/>
      <c r="HHP916" s="12"/>
      <c r="HHQ916" s="12"/>
      <c r="HHR916" s="12"/>
      <c r="HHS916" s="12"/>
      <c r="HHT916" s="12"/>
      <c r="HHU916" s="12"/>
      <c r="HHV916" s="12"/>
      <c r="HHW916" s="12"/>
      <c r="HHX916" s="12"/>
      <c r="HHY916" s="12"/>
      <c r="HHZ916" s="12"/>
      <c r="HIA916" s="12"/>
      <c r="HIB916" s="12"/>
      <c r="HIC916" s="12"/>
      <c r="HID916" s="12"/>
      <c r="HIE916" s="12"/>
      <c r="HIF916" s="12"/>
      <c r="HIG916" s="12"/>
      <c r="HIH916" s="12"/>
      <c r="HII916" s="12"/>
      <c r="HIJ916" s="12"/>
      <c r="HIK916" s="12"/>
      <c r="HIL916" s="12"/>
      <c r="HIM916" s="12"/>
      <c r="HIN916" s="12"/>
      <c r="HIO916" s="12"/>
      <c r="HIP916" s="12"/>
      <c r="HIQ916" s="12"/>
      <c r="HIR916" s="12"/>
      <c r="HIS916" s="12"/>
      <c r="HIT916" s="12"/>
      <c r="HIU916" s="12"/>
      <c r="HIV916" s="12"/>
      <c r="HIW916" s="12"/>
      <c r="HIX916" s="12"/>
      <c r="HIY916" s="12"/>
      <c r="HIZ916" s="12"/>
      <c r="HJA916" s="12"/>
      <c r="HJB916" s="12"/>
      <c r="HJC916" s="12"/>
      <c r="HJD916" s="12"/>
      <c r="HJE916" s="12"/>
      <c r="HJF916" s="12"/>
      <c r="HJG916" s="12"/>
      <c r="HJH916" s="12"/>
      <c r="HJI916" s="12"/>
      <c r="HJJ916" s="12"/>
      <c r="HJK916" s="12"/>
      <c r="HJL916" s="12"/>
      <c r="HJM916" s="12"/>
      <c r="HJN916" s="12"/>
      <c r="HJO916" s="12"/>
      <c r="HJP916" s="12"/>
      <c r="HJQ916" s="12"/>
      <c r="HJR916" s="12"/>
      <c r="HJS916" s="12"/>
      <c r="HJT916" s="12"/>
      <c r="HJU916" s="12"/>
      <c r="HJV916" s="12"/>
      <c r="HJW916" s="12"/>
      <c r="HJX916" s="12"/>
      <c r="HJY916" s="12"/>
      <c r="HJZ916" s="12"/>
      <c r="HKA916" s="12"/>
      <c r="HKB916" s="12"/>
      <c r="HKC916" s="12"/>
      <c r="HKD916" s="12"/>
      <c r="HKE916" s="12"/>
      <c r="HKF916" s="12"/>
      <c r="HKG916" s="12"/>
      <c r="HKH916" s="12"/>
      <c r="HKI916" s="12"/>
      <c r="HKJ916" s="12"/>
      <c r="HKK916" s="12"/>
      <c r="HKL916" s="12"/>
      <c r="HKM916" s="12"/>
      <c r="HKN916" s="12"/>
      <c r="HKO916" s="12"/>
      <c r="HKP916" s="12"/>
      <c r="HKQ916" s="12"/>
      <c r="HKR916" s="12"/>
      <c r="HKS916" s="12"/>
      <c r="HKT916" s="12"/>
      <c r="HKU916" s="12"/>
      <c r="HKV916" s="12"/>
      <c r="HKW916" s="12"/>
      <c r="HKX916" s="12"/>
      <c r="HKY916" s="12"/>
      <c r="HKZ916" s="12"/>
      <c r="HLA916" s="12"/>
      <c r="HLB916" s="12"/>
      <c r="HLC916" s="12"/>
      <c r="HLD916" s="12"/>
      <c r="HLE916" s="12"/>
      <c r="HLF916" s="12"/>
      <c r="HLG916" s="12"/>
      <c r="HLH916" s="12"/>
      <c r="HLI916" s="12"/>
      <c r="HLJ916" s="12"/>
      <c r="HLK916" s="12"/>
      <c r="HLL916" s="12"/>
      <c r="HLM916" s="12"/>
      <c r="HLN916" s="12"/>
      <c r="HLO916" s="12"/>
      <c r="HLP916" s="12"/>
      <c r="HLQ916" s="12"/>
      <c r="HLR916" s="12"/>
      <c r="HLS916" s="12"/>
      <c r="HLT916" s="12"/>
      <c r="HLU916" s="12"/>
      <c r="HLV916" s="12"/>
      <c r="HLW916" s="12"/>
      <c r="HLX916" s="12"/>
      <c r="HLY916" s="12"/>
      <c r="HLZ916" s="12"/>
      <c r="HMA916" s="12"/>
      <c r="HMB916" s="12"/>
      <c r="HMC916" s="12"/>
      <c r="HMD916" s="12"/>
      <c r="HME916" s="12"/>
      <c r="HMF916" s="12"/>
      <c r="HMG916" s="12"/>
      <c r="HMH916" s="12"/>
      <c r="HMI916" s="12"/>
      <c r="HMJ916" s="12"/>
      <c r="HMK916" s="12"/>
      <c r="HML916" s="12"/>
      <c r="HMM916" s="12"/>
      <c r="HMN916" s="12"/>
      <c r="HMO916" s="12"/>
      <c r="HMP916" s="12"/>
      <c r="HMQ916" s="12"/>
      <c r="HMR916" s="12"/>
      <c r="HMS916" s="12"/>
      <c r="HMT916" s="12"/>
      <c r="HMU916" s="12"/>
      <c r="HMV916" s="12"/>
      <c r="HMW916" s="12"/>
      <c r="HMX916" s="12"/>
      <c r="HMY916" s="12"/>
      <c r="HMZ916" s="12"/>
      <c r="HNA916" s="12"/>
      <c r="HNB916" s="12"/>
      <c r="HNC916" s="12"/>
      <c r="HND916" s="12"/>
      <c r="HNE916" s="12"/>
      <c r="HNF916" s="12"/>
      <c r="HNG916" s="12"/>
      <c r="HNH916" s="12"/>
      <c r="HNI916" s="12"/>
      <c r="HNJ916" s="12"/>
      <c r="HNK916" s="12"/>
      <c r="HNL916" s="12"/>
      <c r="HNM916" s="12"/>
      <c r="HNN916" s="12"/>
      <c r="HNO916" s="12"/>
      <c r="HNP916" s="12"/>
      <c r="HNQ916" s="12"/>
      <c r="HNR916" s="12"/>
      <c r="HNS916" s="12"/>
      <c r="HNT916" s="12"/>
      <c r="HNU916" s="12"/>
      <c r="HNV916" s="12"/>
      <c r="HNW916" s="12"/>
      <c r="HNX916" s="12"/>
      <c r="HNY916" s="12"/>
      <c r="HNZ916" s="12"/>
      <c r="HOA916" s="12"/>
      <c r="HOB916" s="12"/>
      <c r="HOC916" s="12"/>
      <c r="HOD916" s="12"/>
      <c r="HOE916" s="12"/>
      <c r="HOF916" s="12"/>
      <c r="HOG916" s="12"/>
      <c r="HOH916" s="12"/>
      <c r="HOI916" s="12"/>
      <c r="HOJ916" s="12"/>
      <c r="HOK916" s="12"/>
      <c r="HOL916" s="12"/>
      <c r="HOM916" s="12"/>
      <c r="HON916" s="12"/>
      <c r="HOO916" s="12"/>
      <c r="HOP916" s="12"/>
      <c r="HOQ916" s="12"/>
      <c r="HOR916" s="12"/>
      <c r="HOS916" s="12"/>
      <c r="HOT916" s="12"/>
      <c r="HOU916" s="12"/>
      <c r="HOV916" s="12"/>
      <c r="HOW916" s="12"/>
      <c r="HOX916" s="12"/>
      <c r="HOY916" s="12"/>
      <c r="HOZ916" s="12"/>
      <c r="HPA916" s="12"/>
      <c r="HPB916" s="12"/>
      <c r="HPC916" s="12"/>
      <c r="HPD916" s="12"/>
      <c r="HPE916" s="12"/>
      <c r="HPF916" s="12"/>
      <c r="HPG916" s="12"/>
      <c r="HPH916" s="12"/>
      <c r="HPI916" s="12"/>
      <c r="HPJ916" s="12"/>
      <c r="HPK916" s="12"/>
      <c r="HPL916" s="12"/>
      <c r="HPM916" s="12"/>
      <c r="HPN916" s="12"/>
      <c r="HPO916" s="12"/>
      <c r="HPP916" s="12"/>
      <c r="HPQ916" s="12"/>
      <c r="HPR916" s="12"/>
      <c r="HPS916" s="12"/>
      <c r="HPT916" s="12"/>
      <c r="HPU916" s="12"/>
      <c r="HPV916" s="12"/>
      <c r="HPW916" s="12"/>
      <c r="HPX916" s="12"/>
      <c r="HPY916" s="12"/>
      <c r="HPZ916" s="12"/>
      <c r="HQA916" s="12"/>
      <c r="HQB916" s="12"/>
      <c r="HQC916" s="12"/>
      <c r="HQD916" s="12"/>
      <c r="HQE916" s="12"/>
      <c r="HQF916" s="12"/>
      <c r="HQG916" s="12"/>
      <c r="HQH916" s="12"/>
      <c r="HQI916" s="12"/>
      <c r="HQJ916" s="12"/>
      <c r="HQK916" s="12"/>
      <c r="HQL916" s="12"/>
      <c r="HQM916" s="12"/>
      <c r="HQN916" s="12"/>
      <c r="HQO916" s="12"/>
      <c r="HQP916" s="12"/>
      <c r="HQQ916" s="12"/>
      <c r="HQR916" s="12"/>
      <c r="HQS916" s="12"/>
      <c r="HQT916" s="12"/>
      <c r="HQU916" s="12"/>
      <c r="HQV916" s="12"/>
      <c r="HQW916" s="12"/>
      <c r="HQX916" s="12"/>
      <c r="HQY916" s="12"/>
      <c r="HQZ916" s="12"/>
      <c r="HRA916" s="12"/>
      <c r="HRB916" s="12"/>
      <c r="HRC916" s="12"/>
      <c r="HRD916" s="12"/>
      <c r="HRE916" s="12"/>
      <c r="HRF916" s="12"/>
      <c r="HRG916" s="12"/>
      <c r="HRH916" s="12"/>
      <c r="HRI916" s="12"/>
      <c r="HRJ916" s="12"/>
      <c r="HRK916" s="12"/>
      <c r="HRL916" s="12"/>
      <c r="HRM916" s="12"/>
      <c r="HRN916" s="12"/>
      <c r="HRO916" s="12"/>
      <c r="HRP916" s="12"/>
      <c r="HRQ916" s="12"/>
      <c r="HRR916" s="12"/>
      <c r="HRS916" s="12"/>
      <c r="HRT916" s="12"/>
      <c r="HRU916" s="12"/>
      <c r="HRV916" s="12"/>
      <c r="HRW916" s="12"/>
      <c r="HRX916" s="12"/>
      <c r="HRY916" s="12"/>
      <c r="HRZ916" s="12"/>
      <c r="HSA916" s="12"/>
      <c r="HSB916" s="12"/>
      <c r="HSC916" s="12"/>
      <c r="HSD916" s="12"/>
      <c r="HSE916" s="12"/>
      <c r="HSF916" s="12"/>
      <c r="HSG916" s="12"/>
      <c r="HSH916" s="12"/>
      <c r="HSI916" s="12"/>
      <c r="HSJ916" s="12"/>
      <c r="HSK916" s="12"/>
      <c r="HSL916" s="12"/>
      <c r="HSM916" s="12"/>
      <c r="HSN916" s="12"/>
      <c r="HSO916" s="12"/>
      <c r="HSP916" s="12"/>
      <c r="HSQ916" s="12"/>
      <c r="HSR916" s="12"/>
      <c r="HSS916" s="12"/>
      <c r="HST916" s="12"/>
      <c r="HSU916" s="12"/>
      <c r="HSV916" s="12"/>
      <c r="HSW916" s="12"/>
      <c r="HSX916" s="12"/>
      <c r="HSY916" s="12"/>
      <c r="HSZ916" s="12"/>
      <c r="HTA916" s="12"/>
      <c r="HTB916" s="12"/>
      <c r="HTC916" s="12"/>
      <c r="HTD916" s="12"/>
      <c r="HTE916" s="12"/>
      <c r="HTF916" s="12"/>
      <c r="HTG916" s="12"/>
      <c r="HTH916" s="12"/>
      <c r="HTI916" s="12"/>
      <c r="HTJ916" s="12"/>
      <c r="HTK916" s="12"/>
      <c r="HTL916" s="12"/>
      <c r="HTM916" s="12"/>
      <c r="HTN916" s="12"/>
      <c r="HTO916" s="12"/>
      <c r="HTP916" s="12"/>
      <c r="HTQ916" s="12"/>
      <c r="HTR916" s="12"/>
      <c r="HTS916" s="12"/>
      <c r="HTT916" s="12"/>
      <c r="HTU916" s="12"/>
      <c r="HTV916" s="12"/>
      <c r="HTW916" s="12"/>
      <c r="HTX916" s="12"/>
      <c r="HTY916" s="12"/>
      <c r="HTZ916" s="12"/>
      <c r="HUA916" s="12"/>
      <c r="HUB916" s="12"/>
      <c r="HUC916" s="12"/>
      <c r="HUD916" s="12"/>
      <c r="HUE916" s="12"/>
      <c r="HUF916" s="12"/>
      <c r="HUG916" s="12"/>
      <c r="HUH916" s="12"/>
      <c r="HUI916" s="12"/>
      <c r="HUJ916" s="12"/>
      <c r="HUK916" s="12"/>
      <c r="HUL916" s="12"/>
      <c r="HUM916" s="12"/>
      <c r="HUN916" s="12"/>
      <c r="HUO916" s="12"/>
      <c r="HUP916" s="12"/>
      <c r="HUQ916" s="12"/>
      <c r="HUR916" s="12"/>
      <c r="HUS916" s="12"/>
      <c r="HUT916" s="12"/>
      <c r="HUU916" s="12"/>
      <c r="HUV916" s="12"/>
      <c r="HUW916" s="12"/>
      <c r="HUX916" s="12"/>
      <c r="HUY916" s="12"/>
      <c r="HUZ916" s="12"/>
      <c r="HVA916" s="12"/>
      <c r="HVB916" s="12"/>
      <c r="HVC916" s="12"/>
      <c r="HVD916" s="12"/>
      <c r="HVE916" s="12"/>
      <c r="HVF916" s="12"/>
      <c r="HVG916" s="12"/>
      <c r="HVH916" s="12"/>
      <c r="HVI916" s="12"/>
      <c r="HVJ916" s="12"/>
      <c r="HVK916" s="12"/>
      <c r="HVL916" s="12"/>
      <c r="HVM916" s="12"/>
      <c r="HVN916" s="12"/>
      <c r="HVO916" s="12"/>
      <c r="HVP916" s="12"/>
      <c r="HVQ916" s="12"/>
      <c r="HVR916" s="12"/>
      <c r="HVS916" s="12"/>
      <c r="HVT916" s="12"/>
      <c r="HVU916" s="12"/>
      <c r="HVV916" s="12"/>
      <c r="HVW916" s="12"/>
      <c r="HVX916" s="12"/>
      <c r="HVY916" s="12"/>
      <c r="HVZ916" s="12"/>
      <c r="HWA916" s="12"/>
      <c r="HWB916" s="12"/>
      <c r="HWC916" s="12"/>
      <c r="HWD916" s="12"/>
      <c r="HWE916" s="12"/>
      <c r="HWF916" s="12"/>
      <c r="HWG916" s="12"/>
      <c r="HWH916" s="12"/>
      <c r="HWI916" s="12"/>
      <c r="HWJ916" s="12"/>
      <c r="HWK916" s="12"/>
      <c r="HWL916" s="12"/>
      <c r="HWM916" s="12"/>
      <c r="HWN916" s="12"/>
      <c r="HWO916" s="12"/>
      <c r="HWP916" s="12"/>
      <c r="HWQ916" s="12"/>
      <c r="HWR916" s="12"/>
      <c r="HWS916" s="12"/>
      <c r="HWT916" s="12"/>
      <c r="HWU916" s="12"/>
      <c r="HWV916" s="12"/>
      <c r="HWW916" s="12"/>
      <c r="HWX916" s="12"/>
      <c r="HWY916" s="12"/>
      <c r="HWZ916" s="12"/>
      <c r="HXA916" s="12"/>
      <c r="HXB916" s="12"/>
      <c r="HXC916" s="12"/>
      <c r="HXD916" s="12"/>
      <c r="HXE916" s="12"/>
      <c r="HXF916" s="12"/>
      <c r="HXG916" s="12"/>
      <c r="HXH916" s="12"/>
      <c r="HXI916" s="12"/>
      <c r="HXJ916" s="12"/>
      <c r="HXK916" s="12"/>
      <c r="HXL916" s="12"/>
      <c r="HXM916" s="12"/>
      <c r="HXN916" s="12"/>
      <c r="HXO916" s="12"/>
      <c r="HXP916" s="12"/>
      <c r="HXQ916" s="12"/>
      <c r="HXR916" s="12"/>
      <c r="HXS916" s="12"/>
      <c r="HXT916" s="12"/>
      <c r="HXU916" s="12"/>
      <c r="HXV916" s="12"/>
      <c r="HXW916" s="12"/>
      <c r="HXX916" s="12"/>
      <c r="HXY916" s="12"/>
      <c r="HXZ916" s="12"/>
      <c r="HYA916" s="12"/>
      <c r="HYB916" s="12"/>
      <c r="HYC916" s="12"/>
      <c r="HYD916" s="12"/>
      <c r="HYE916" s="12"/>
      <c r="HYF916" s="12"/>
      <c r="HYG916" s="12"/>
      <c r="HYH916" s="12"/>
      <c r="HYI916" s="12"/>
      <c r="HYJ916" s="12"/>
      <c r="HYK916" s="12"/>
      <c r="HYL916" s="12"/>
      <c r="HYM916" s="12"/>
      <c r="HYN916" s="12"/>
      <c r="HYO916" s="12"/>
      <c r="HYP916" s="12"/>
      <c r="HYQ916" s="12"/>
      <c r="HYR916" s="12"/>
      <c r="HYS916" s="12"/>
      <c r="HYT916" s="12"/>
      <c r="HYU916" s="12"/>
      <c r="HYV916" s="12"/>
      <c r="HYW916" s="12"/>
      <c r="HYX916" s="12"/>
      <c r="HYY916" s="12"/>
      <c r="HYZ916" s="12"/>
      <c r="HZA916" s="12"/>
      <c r="HZB916" s="12"/>
      <c r="HZC916" s="12"/>
      <c r="HZD916" s="12"/>
      <c r="HZE916" s="12"/>
      <c r="HZF916" s="12"/>
      <c r="HZG916" s="12"/>
      <c r="HZH916" s="12"/>
      <c r="HZI916" s="12"/>
      <c r="HZJ916" s="12"/>
      <c r="HZK916" s="12"/>
      <c r="HZL916" s="12"/>
      <c r="HZM916" s="12"/>
      <c r="HZN916" s="12"/>
      <c r="HZO916" s="12"/>
      <c r="HZP916" s="12"/>
      <c r="HZQ916" s="12"/>
      <c r="HZR916" s="12"/>
      <c r="HZS916" s="12"/>
      <c r="HZT916" s="12"/>
      <c r="HZU916" s="12"/>
      <c r="HZV916" s="12"/>
      <c r="HZW916" s="12"/>
      <c r="HZX916" s="12"/>
      <c r="HZY916" s="12"/>
      <c r="HZZ916" s="12"/>
      <c r="IAA916" s="12"/>
      <c r="IAB916" s="12"/>
      <c r="IAC916" s="12"/>
      <c r="IAD916" s="12"/>
      <c r="IAE916" s="12"/>
      <c r="IAF916" s="12"/>
      <c r="IAG916" s="12"/>
      <c r="IAH916" s="12"/>
      <c r="IAI916" s="12"/>
      <c r="IAJ916" s="12"/>
      <c r="IAK916" s="12"/>
      <c r="IAL916" s="12"/>
      <c r="IAM916" s="12"/>
      <c r="IAN916" s="12"/>
      <c r="IAO916" s="12"/>
      <c r="IAP916" s="12"/>
      <c r="IAQ916" s="12"/>
      <c r="IAR916" s="12"/>
      <c r="IAS916" s="12"/>
      <c r="IAT916" s="12"/>
      <c r="IAU916" s="12"/>
      <c r="IAV916" s="12"/>
      <c r="IAW916" s="12"/>
      <c r="IAX916" s="12"/>
      <c r="IAY916" s="12"/>
      <c r="IAZ916" s="12"/>
      <c r="IBA916" s="12"/>
      <c r="IBB916" s="12"/>
      <c r="IBC916" s="12"/>
      <c r="IBD916" s="12"/>
      <c r="IBE916" s="12"/>
      <c r="IBF916" s="12"/>
      <c r="IBG916" s="12"/>
      <c r="IBH916" s="12"/>
      <c r="IBI916" s="12"/>
      <c r="IBJ916" s="12"/>
      <c r="IBK916" s="12"/>
      <c r="IBL916" s="12"/>
      <c r="IBM916" s="12"/>
      <c r="IBN916" s="12"/>
      <c r="IBO916" s="12"/>
      <c r="IBP916" s="12"/>
      <c r="IBQ916" s="12"/>
      <c r="IBR916" s="12"/>
      <c r="IBS916" s="12"/>
      <c r="IBT916" s="12"/>
      <c r="IBU916" s="12"/>
      <c r="IBV916" s="12"/>
      <c r="IBW916" s="12"/>
      <c r="IBX916" s="12"/>
      <c r="IBY916" s="12"/>
      <c r="IBZ916" s="12"/>
      <c r="ICA916" s="12"/>
      <c r="ICB916" s="12"/>
      <c r="ICC916" s="12"/>
      <c r="ICD916" s="12"/>
      <c r="ICE916" s="12"/>
      <c r="ICF916" s="12"/>
      <c r="ICG916" s="12"/>
      <c r="ICH916" s="12"/>
      <c r="ICI916" s="12"/>
      <c r="ICJ916" s="12"/>
      <c r="ICK916" s="12"/>
      <c r="ICL916" s="12"/>
      <c r="ICM916" s="12"/>
      <c r="ICN916" s="12"/>
      <c r="ICO916" s="12"/>
      <c r="ICP916" s="12"/>
      <c r="ICQ916" s="12"/>
      <c r="ICR916" s="12"/>
      <c r="ICS916" s="12"/>
      <c r="ICT916" s="12"/>
      <c r="ICU916" s="12"/>
      <c r="ICV916" s="12"/>
      <c r="ICW916" s="12"/>
      <c r="ICX916" s="12"/>
      <c r="ICY916" s="12"/>
      <c r="ICZ916" s="12"/>
      <c r="IDA916" s="12"/>
      <c r="IDB916" s="12"/>
      <c r="IDC916" s="12"/>
      <c r="IDD916" s="12"/>
      <c r="IDE916" s="12"/>
      <c r="IDF916" s="12"/>
      <c r="IDG916" s="12"/>
      <c r="IDH916" s="12"/>
      <c r="IDI916" s="12"/>
      <c r="IDJ916" s="12"/>
      <c r="IDK916" s="12"/>
      <c r="IDL916" s="12"/>
      <c r="IDM916" s="12"/>
      <c r="IDN916" s="12"/>
      <c r="IDO916" s="12"/>
      <c r="IDP916" s="12"/>
      <c r="IDQ916" s="12"/>
      <c r="IDR916" s="12"/>
      <c r="IDS916" s="12"/>
      <c r="IDT916" s="12"/>
      <c r="IDU916" s="12"/>
      <c r="IDV916" s="12"/>
      <c r="IDW916" s="12"/>
      <c r="IDX916" s="12"/>
      <c r="IDY916" s="12"/>
      <c r="IDZ916" s="12"/>
      <c r="IEA916" s="12"/>
      <c r="IEB916" s="12"/>
      <c r="IEC916" s="12"/>
      <c r="IED916" s="12"/>
      <c r="IEE916" s="12"/>
      <c r="IEF916" s="12"/>
      <c r="IEG916" s="12"/>
      <c r="IEH916" s="12"/>
      <c r="IEI916" s="12"/>
      <c r="IEJ916" s="12"/>
      <c r="IEK916" s="12"/>
      <c r="IEL916" s="12"/>
      <c r="IEM916" s="12"/>
      <c r="IEN916" s="12"/>
      <c r="IEO916" s="12"/>
      <c r="IEP916" s="12"/>
      <c r="IEQ916" s="12"/>
      <c r="IER916" s="12"/>
      <c r="IES916" s="12"/>
      <c r="IET916" s="12"/>
      <c r="IEU916" s="12"/>
      <c r="IEV916" s="12"/>
      <c r="IEW916" s="12"/>
      <c r="IEX916" s="12"/>
      <c r="IEY916" s="12"/>
      <c r="IEZ916" s="12"/>
      <c r="IFA916" s="12"/>
      <c r="IFB916" s="12"/>
      <c r="IFC916" s="12"/>
      <c r="IFD916" s="12"/>
      <c r="IFE916" s="12"/>
      <c r="IFF916" s="12"/>
      <c r="IFG916" s="12"/>
      <c r="IFH916" s="12"/>
      <c r="IFI916" s="12"/>
      <c r="IFJ916" s="12"/>
      <c r="IFK916" s="12"/>
      <c r="IFL916" s="12"/>
      <c r="IFM916" s="12"/>
      <c r="IFN916" s="12"/>
      <c r="IFO916" s="12"/>
      <c r="IFP916" s="12"/>
      <c r="IFQ916" s="12"/>
      <c r="IFR916" s="12"/>
      <c r="IFS916" s="12"/>
      <c r="IFT916" s="12"/>
      <c r="IFU916" s="12"/>
      <c r="IFV916" s="12"/>
      <c r="IFW916" s="12"/>
      <c r="IFX916" s="12"/>
      <c r="IFY916" s="12"/>
      <c r="IFZ916" s="12"/>
      <c r="IGA916" s="12"/>
      <c r="IGB916" s="12"/>
      <c r="IGC916" s="12"/>
      <c r="IGD916" s="12"/>
      <c r="IGE916" s="12"/>
      <c r="IGF916" s="12"/>
      <c r="IGG916" s="12"/>
      <c r="IGH916" s="12"/>
      <c r="IGI916" s="12"/>
      <c r="IGJ916" s="12"/>
      <c r="IGK916" s="12"/>
      <c r="IGL916" s="12"/>
      <c r="IGM916" s="12"/>
      <c r="IGN916" s="12"/>
      <c r="IGO916" s="12"/>
      <c r="IGP916" s="12"/>
      <c r="IGQ916" s="12"/>
      <c r="IGR916" s="12"/>
      <c r="IGS916" s="12"/>
      <c r="IGT916" s="12"/>
      <c r="IGU916" s="12"/>
      <c r="IGV916" s="12"/>
      <c r="IGW916" s="12"/>
      <c r="IGX916" s="12"/>
      <c r="IGY916" s="12"/>
      <c r="IGZ916" s="12"/>
      <c r="IHA916" s="12"/>
      <c r="IHB916" s="12"/>
      <c r="IHC916" s="12"/>
      <c r="IHD916" s="12"/>
      <c r="IHE916" s="12"/>
      <c r="IHF916" s="12"/>
      <c r="IHG916" s="12"/>
      <c r="IHH916" s="12"/>
      <c r="IHI916" s="12"/>
      <c r="IHJ916" s="12"/>
      <c r="IHK916" s="12"/>
      <c r="IHL916" s="12"/>
      <c r="IHM916" s="12"/>
      <c r="IHN916" s="12"/>
      <c r="IHO916" s="12"/>
      <c r="IHP916" s="12"/>
      <c r="IHQ916" s="12"/>
      <c r="IHR916" s="12"/>
      <c r="IHS916" s="12"/>
      <c r="IHT916" s="12"/>
      <c r="IHU916" s="12"/>
      <c r="IHV916" s="12"/>
      <c r="IHW916" s="12"/>
      <c r="IHX916" s="12"/>
      <c r="IHY916" s="12"/>
      <c r="IHZ916" s="12"/>
      <c r="IIA916" s="12"/>
      <c r="IIB916" s="12"/>
      <c r="IIC916" s="12"/>
      <c r="IID916" s="12"/>
      <c r="IIE916" s="12"/>
      <c r="IIF916" s="12"/>
      <c r="IIG916" s="12"/>
      <c r="IIH916" s="12"/>
      <c r="III916" s="12"/>
      <c r="IIJ916" s="12"/>
      <c r="IIK916" s="12"/>
      <c r="IIL916" s="12"/>
      <c r="IIM916" s="12"/>
      <c r="IIN916" s="12"/>
      <c r="IIO916" s="12"/>
      <c r="IIP916" s="12"/>
      <c r="IIQ916" s="12"/>
      <c r="IIR916" s="12"/>
      <c r="IIS916" s="12"/>
      <c r="IIT916" s="12"/>
      <c r="IIU916" s="12"/>
      <c r="IIV916" s="12"/>
      <c r="IIW916" s="12"/>
      <c r="IIX916" s="12"/>
      <c r="IIY916" s="12"/>
      <c r="IIZ916" s="12"/>
      <c r="IJA916" s="12"/>
      <c r="IJB916" s="12"/>
      <c r="IJC916" s="12"/>
      <c r="IJD916" s="12"/>
      <c r="IJE916" s="12"/>
      <c r="IJF916" s="12"/>
      <c r="IJG916" s="12"/>
      <c r="IJH916" s="12"/>
      <c r="IJI916" s="12"/>
      <c r="IJJ916" s="12"/>
      <c r="IJK916" s="12"/>
      <c r="IJL916" s="12"/>
      <c r="IJM916" s="12"/>
      <c r="IJN916" s="12"/>
      <c r="IJO916" s="12"/>
      <c r="IJP916" s="12"/>
      <c r="IJQ916" s="12"/>
      <c r="IJR916" s="12"/>
      <c r="IJS916" s="12"/>
      <c r="IJT916" s="12"/>
      <c r="IJU916" s="12"/>
      <c r="IJV916" s="12"/>
      <c r="IJW916" s="12"/>
      <c r="IJX916" s="12"/>
      <c r="IJY916" s="12"/>
      <c r="IJZ916" s="12"/>
      <c r="IKA916" s="12"/>
      <c r="IKB916" s="12"/>
      <c r="IKC916" s="12"/>
      <c r="IKD916" s="12"/>
      <c r="IKE916" s="12"/>
      <c r="IKF916" s="12"/>
      <c r="IKG916" s="12"/>
      <c r="IKH916" s="12"/>
      <c r="IKI916" s="12"/>
      <c r="IKJ916" s="12"/>
      <c r="IKK916" s="12"/>
      <c r="IKL916" s="12"/>
      <c r="IKM916" s="12"/>
      <c r="IKN916" s="12"/>
      <c r="IKO916" s="12"/>
      <c r="IKP916" s="12"/>
      <c r="IKQ916" s="12"/>
      <c r="IKR916" s="12"/>
      <c r="IKS916" s="12"/>
      <c r="IKT916" s="12"/>
      <c r="IKU916" s="12"/>
      <c r="IKV916" s="12"/>
      <c r="IKW916" s="12"/>
      <c r="IKX916" s="12"/>
      <c r="IKY916" s="12"/>
      <c r="IKZ916" s="12"/>
      <c r="ILA916" s="12"/>
      <c r="ILB916" s="12"/>
      <c r="ILC916" s="12"/>
      <c r="ILD916" s="12"/>
      <c r="ILE916" s="12"/>
      <c r="ILF916" s="12"/>
      <c r="ILG916" s="12"/>
      <c r="ILH916" s="12"/>
      <c r="ILI916" s="12"/>
      <c r="ILJ916" s="12"/>
      <c r="ILK916" s="12"/>
      <c r="ILL916" s="12"/>
      <c r="ILM916" s="12"/>
      <c r="ILN916" s="12"/>
      <c r="ILO916" s="12"/>
      <c r="ILP916" s="12"/>
      <c r="ILQ916" s="12"/>
      <c r="ILR916" s="12"/>
      <c r="ILS916" s="12"/>
      <c r="ILT916" s="12"/>
      <c r="ILU916" s="12"/>
      <c r="ILV916" s="12"/>
      <c r="ILW916" s="12"/>
      <c r="ILX916" s="12"/>
      <c r="ILY916" s="12"/>
      <c r="ILZ916" s="12"/>
      <c r="IMA916" s="12"/>
      <c r="IMB916" s="12"/>
      <c r="IMC916" s="12"/>
      <c r="IMD916" s="12"/>
      <c r="IME916" s="12"/>
      <c r="IMF916" s="12"/>
      <c r="IMG916" s="12"/>
      <c r="IMH916" s="12"/>
      <c r="IMI916" s="12"/>
      <c r="IMJ916" s="12"/>
      <c r="IMK916" s="12"/>
      <c r="IML916" s="12"/>
      <c r="IMM916" s="12"/>
      <c r="IMN916" s="12"/>
      <c r="IMO916" s="12"/>
      <c r="IMP916" s="12"/>
      <c r="IMQ916" s="12"/>
      <c r="IMR916" s="12"/>
      <c r="IMS916" s="12"/>
      <c r="IMT916" s="12"/>
      <c r="IMU916" s="12"/>
      <c r="IMV916" s="12"/>
      <c r="IMW916" s="12"/>
      <c r="IMX916" s="12"/>
      <c r="IMY916" s="12"/>
      <c r="IMZ916" s="12"/>
      <c r="INA916" s="12"/>
      <c r="INB916" s="12"/>
      <c r="INC916" s="12"/>
      <c r="IND916" s="12"/>
      <c r="INE916" s="12"/>
      <c r="INF916" s="12"/>
      <c r="ING916" s="12"/>
      <c r="INH916" s="12"/>
      <c r="INI916" s="12"/>
      <c r="INJ916" s="12"/>
      <c r="INK916" s="12"/>
      <c r="INL916" s="12"/>
      <c r="INM916" s="12"/>
      <c r="INN916" s="12"/>
      <c r="INO916" s="12"/>
      <c r="INP916" s="12"/>
      <c r="INQ916" s="12"/>
      <c r="INR916" s="12"/>
      <c r="INS916" s="12"/>
      <c r="INT916" s="12"/>
      <c r="INU916" s="12"/>
      <c r="INV916" s="12"/>
      <c r="INW916" s="12"/>
      <c r="INX916" s="12"/>
      <c r="INY916" s="12"/>
      <c r="INZ916" s="12"/>
      <c r="IOA916" s="12"/>
      <c r="IOB916" s="12"/>
      <c r="IOC916" s="12"/>
      <c r="IOD916" s="12"/>
      <c r="IOE916" s="12"/>
      <c r="IOF916" s="12"/>
      <c r="IOG916" s="12"/>
      <c r="IOH916" s="12"/>
      <c r="IOI916" s="12"/>
      <c r="IOJ916" s="12"/>
      <c r="IOK916" s="12"/>
      <c r="IOL916" s="12"/>
      <c r="IOM916" s="12"/>
      <c r="ION916" s="12"/>
      <c r="IOO916" s="12"/>
      <c r="IOP916" s="12"/>
      <c r="IOQ916" s="12"/>
      <c r="IOR916" s="12"/>
      <c r="IOS916" s="12"/>
      <c r="IOT916" s="12"/>
      <c r="IOU916" s="12"/>
      <c r="IOV916" s="12"/>
      <c r="IOW916" s="12"/>
      <c r="IOX916" s="12"/>
      <c r="IOY916" s="12"/>
      <c r="IOZ916" s="12"/>
      <c r="IPA916" s="12"/>
      <c r="IPB916" s="12"/>
      <c r="IPC916" s="12"/>
      <c r="IPD916" s="12"/>
      <c r="IPE916" s="12"/>
      <c r="IPF916" s="12"/>
      <c r="IPG916" s="12"/>
      <c r="IPH916" s="12"/>
      <c r="IPI916" s="12"/>
      <c r="IPJ916" s="12"/>
      <c r="IPK916" s="12"/>
      <c r="IPL916" s="12"/>
      <c r="IPM916" s="12"/>
      <c r="IPN916" s="12"/>
      <c r="IPO916" s="12"/>
      <c r="IPP916" s="12"/>
      <c r="IPQ916" s="12"/>
      <c r="IPR916" s="12"/>
      <c r="IPS916" s="12"/>
      <c r="IPT916" s="12"/>
      <c r="IPU916" s="12"/>
      <c r="IPV916" s="12"/>
      <c r="IPW916" s="12"/>
      <c r="IPX916" s="12"/>
      <c r="IPY916" s="12"/>
      <c r="IPZ916" s="12"/>
      <c r="IQA916" s="12"/>
      <c r="IQB916" s="12"/>
      <c r="IQC916" s="12"/>
      <c r="IQD916" s="12"/>
      <c r="IQE916" s="12"/>
      <c r="IQF916" s="12"/>
      <c r="IQG916" s="12"/>
      <c r="IQH916" s="12"/>
      <c r="IQI916" s="12"/>
      <c r="IQJ916" s="12"/>
      <c r="IQK916" s="12"/>
      <c r="IQL916" s="12"/>
      <c r="IQM916" s="12"/>
      <c r="IQN916" s="12"/>
      <c r="IQO916" s="12"/>
      <c r="IQP916" s="12"/>
      <c r="IQQ916" s="12"/>
      <c r="IQR916" s="12"/>
      <c r="IQS916" s="12"/>
      <c r="IQT916" s="12"/>
      <c r="IQU916" s="12"/>
      <c r="IQV916" s="12"/>
      <c r="IQW916" s="12"/>
      <c r="IQX916" s="12"/>
      <c r="IQY916" s="12"/>
      <c r="IQZ916" s="12"/>
      <c r="IRA916" s="12"/>
      <c r="IRB916" s="12"/>
      <c r="IRC916" s="12"/>
      <c r="IRD916" s="12"/>
      <c r="IRE916" s="12"/>
      <c r="IRF916" s="12"/>
      <c r="IRG916" s="12"/>
      <c r="IRH916" s="12"/>
      <c r="IRI916" s="12"/>
      <c r="IRJ916" s="12"/>
      <c r="IRK916" s="12"/>
      <c r="IRL916" s="12"/>
      <c r="IRM916" s="12"/>
      <c r="IRN916" s="12"/>
      <c r="IRO916" s="12"/>
      <c r="IRP916" s="12"/>
      <c r="IRQ916" s="12"/>
      <c r="IRR916" s="12"/>
      <c r="IRS916" s="12"/>
      <c r="IRT916" s="12"/>
      <c r="IRU916" s="12"/>
      <c r="IRV916" s="12"/>
      <c r="IRW916" s="12"/>
      <c r="IRX916" s="12"/>
      <c r="IRY916" s="12"/>
      <c r="IRZ916" s="12"/>
      <c r="ISA916" s="12"/>
      <c r="ISB916" s="12"/>
      <c r="ISC916" s="12"/>
      <c r="ISD916" s="12"/>
      <c r="ISE916" s="12"/>
      <c r="ISF916" s="12"/>
      <c r="ISG916" s="12"/>
      <c r="ISH916" s="12"/>
      <c r="ISI916" s="12"/>
      <c r="ISJ916" s="12"/>
      <c r="ISK916" s="12"/>
      <c r="ISL916" s="12"/>
      <c r="ISM916" s="12"/>
      <c r="ISN916" s="12"/>
      <c r="ISO916" s="12"/>
      <c r="ISP916" s="12"/>
      <c r="ISQ916" s="12"/>
      <c r="ISR916" s="12"/>
      <c r="ISS916" s="12"/>
      <c r="IST916" s="12"/>
      <c r="ISU916" s="12"/>
      <c r="ISV916" s="12"/>
      <c r="ISW916" s="12"/>
      <c r="ISX916" s="12"/>
      <c r="ISY916" s="12"/>
      <c r="ISZ916" s="12"/>
      <c r="ITA916" s="12"/>
      <c r="ITB916" s="12"/>
      <c r="ITC916" s="12"/>
      <c r="ITD916" s="12"/>
      <c r="ITE916" s="12"/>
      <c r="ITF916" s="12"/>
      <c r="ITG916" s="12"/>
      <c r="ITH916" s="12"/>
      <c r="ITI916" s="12"/>
      <c r="ITJ916" s="12"/>
      <c r="ITK916" s="12"/>
      <c r="ITL916" s="12"/>
      <c r="ITM916" s="12"/>
      <c r="ITN916" s="12"/>
      <c r="ITO916" s="12"/>
      <c r="ITP916" s="12"/>
      <c r="ITQ916" s="12"/>
      <c r="ITR916" s="12"/>
      <c r="ITS916" s="12"/>
      <c r="ITT916" s="12"/>
      <c r="ITU916" s="12"/>
      <c r="ITV916" s="12"/>
      <c r="ITW916" s="12"/>
      <c r="ITX916" s="12"/>
      <c r="ITY916" s="12"/>
      <c r="ITZ916" s="12"/>
      <c r="IUA916" s="12"/>
      <c r="IUB916" s="12"/>
      <c r="IUC916" s="12"/>
      <c r="IUD916" s="12"/>
      <c r="IUE916" s="12"/>
      <c r="IUF916" s="12"/>
      <c r="IUG916" s="12"/>
      <c r="IUH916" s="12"/>
      <c r="IUI916" s="12"/>
      <c r="IUJ916" s="12"/>
      <c r="IUK916" s="12"/>
      <c r="IUL916" s="12"/>
      <c r="IUM916" s="12"/>
      <c r="IUN916" s="12"/>
      <c r="IUO916" s="12"/>
      <c r="IUP916" s="12"/>
      <c r="IUQ916" s="12"/>
      <c r="IUR916" s="12"/>
      <c r="IUS916" s="12"/>
      <c r="IUT916" s="12"/>
      <c r="IUU916" s="12"/>
      <c r="IUV916" s="12"/>
      <c r="IUW916" s="12"/>
      <c r="IUX916" s="12"/>
      <c r="IUY916" s="12"/>
      <c r="IUZ916" s="12"/>
      <c r="IVA916" s="12"/>
      <c r="IVB916" s="12"/>
      <c r="IVC916" s="12"/>
      <c r="IVD916" s="12"/>
      <c r="IVE916" s="12"/>
      <c r="IVF916" s="12"/>
      <c r="IVG916" s="12"/>
      <c r="IVH916" s="12"/>
      <c r="IVI916" s="12"/>
      <c r="IVJ916" s="12"/>
      <c r="IVK916" s="12"/>
      <c r="IVL916" s="12"/>
      <c r="IVM916" s="12"/>
      <c r="IVN916" s="12"/>
      <c r="IVO916" s="12"/>
      <c r="IVP916" s="12"/>
      <c r="IVQ916" s="12"/>
      <c r="IVR916" s="12"/>
      <c r="IVS916" s="12"/>
      <c r="IVT916" s="12"/>
      <c r="IVU916" s="12"/>
      <c r="IVV916" s="12"/>
      <c r="IVW916" s="12"/>
      <c r="IVX916" s="12"/>
      <c r="IVY916" s="12"/>
      <c r="IVZ916" s="12"/>
      <c r="IWA916" s="12"/>
      <c r="IWB916" s="12"/>
      <c r="IWC916" s="12"/>
      <c r="IWD916" s="12"/>
      <c r="IWE916" s="12"/>
      <c r="IWF916" s="12"/>
      <c r="IWG916" s="12"/>
      <c r="IWH916" s="12"/>
      <c r="IWI916" s="12"/>
      <c r="IWJ916" s="12"/>
      <c r="IWK916" s="12"/>
      <c r="IWL916" s="12"/>
      <c r="IWM916" s="12"/>
      <c r="IWN916" s="12"/>
      <c r="IWO916" s="12"/>
      <c r="IWP916" s="12"/>
      <c r="IWQ916" s="12"/>
      <c r="IWR916" s="12"/>
      <c r="IWS916" s="12"/>
      <c r="IWT916" s="12"/>
      <c r="IWU916" s="12"/>
      <c r="IWV916" s="12"/>
      <c r="IWW916" s="12"/>
      <c r="IWX916" s="12"/>
      <c r="IWY916" s="12"/>
      <c r="IWZ916" s="12"/>
      <c r="IXA916" s="12"/>
      <c r="IXB916" s="12"/>
      <c r="IXC916" s="12"/>
      <c r="IXD916" s="12"/>
      <c r="IXE916" s="12"/>
      <c r="IXF916" s="12"/>
      <c r="IXG916" s="12"/>
      <c r="IXH916" s="12"/>
      <c r="IXI916" s="12"/>
      <c r="IXJ916" s="12"/>
      <c r="IXK916" s="12"/>
      <c r="IXL916" s="12"/>
      <c r="IXM916" s="12"/>
      <c r="IXN916" s="12"/>
      <c r="IXO916" s="12"/>
      <c r="IXP916" s="12"/>
      <c r="IXQ916" s="12"/>
      <c r="IXR916" s="12"/>
      <c r="IXS916" s="12"/>
      <c r="IXT916" s="12"/>
      <c r="IXU916" s="12"/>
      <c r="IXV916" s="12"/>
      <c r="IXW916" s="12"/>
      <c r="IXX916" s="12"/>
      <c r="IXY916" s="12"/>
      <c r="IXZ916" s="12"/>
      <c r="IYA916" s="12"/>
      <c r="IYB916" s="12"/>
      <c r="IYC916" s="12"/>
      <c r="IYD916" s="12"/>
      <c r="IYE916" s="12"/>
      <c r="IYF916" s="12"/>
      <c r="IYG916" s="12"/>
      <c r="IYH916" s="12"/>
      <c r="IYI916" s="12"/>
      <c r="IYJ916" s="12"/>
      <c r="IYK916" s="12"/>
      <c r="IYL916" s="12"/>
      <c r="IYM916" s="12"/>
      <c r="IYN916" s="12"/>
      <c r="IYO916" s="12"/>
      <c r="IYP916" s="12"/>
      <c r="IYQ916" s="12"/>
      <c r="IYR916" s="12"/>
      <c r="IYS916" s="12"/>
      <c r="IYT916" s="12"/>
      <c r="IYU916" s="12"/>
      <c r="IYV916" s="12"/>
      <c r="IYW916" s="12"/>
      <c r="IYX916" s="12"/>
      <c r="IYY916" s="12"/>
      <c r="IYZ916" s="12"/>
      <c r="IZA916" s="12"/>
      <c r="IZB916" s="12"/>
      <c r="IZC916" s="12"/>
      <c r="IZD916" s="12"/>
      <c r="IZE916" s="12"/>
      <c r="IZF916" s="12"/>
      <c r="IZG916" s="12"/>
      <c r="IZH916" s="12"/>
      <c r="IZI916" s="12"/>
      <c r="IZJ916" s="12"/>
      <c r="IZK916" s="12"/>
      <c r="IZL916" s="12"/>
      <c r="IZM916" s="12"/>
      <c r="IZN916" s="12"/>
      <c r="IZO916" s="12"/>
      <c r="IZP916" s="12"/>
      <c r="IZQ916" s="12"/>
      <c r="IZR916" s="12"/>
      <c r="IZS916" s="12"/>
      <c r="IZT916" s="12"/>
      <c r="IZU916" s="12"/>
      <c r="IZV916" s="12"/>
      <c r="IZW916" s="12"/>
      <c r="IZX916" s="12"/>
      <c r="IZY916" s="12"/>
      <c r="IZZ916" s="12"/>
      <c r="JAA916" s="12"/>
      <c r="JAB916" s="12"/>
      <c r="JAC916" s="12"/>
      <c r="JAD916" s="12"/>
      <c r="JAE916" s="12"/>
      <c r="JAF916" s="12"/>
      <c r="JAG916" s="12"/>
      <c r="JAH916" s="12"/>
      <c r="JAI916" s="12"/>
      <c r="JAJ916" s="12"/>
      <c r="JAK916" s="12"/>
      <c r="JAL916" s="12"/>
      <c r="JAM916" s="12"/>
      <c r="JAN916" s="12"/>
      <c r="JAO916" s="12"/>
      <c r="JAP916" s="12"/>
      <c r="JAQ916" s="12"/>
      <c r="JAR916" s="12"/>
      <c r="JAS916" s="12"/>
      <c r="JAT916" s="12"/>
      <c r="JAU916" s="12"/>
      <c r="JAV916" s="12"/>
      <c r="JAW916" s="12"/>
      <c r="JAX916" s="12"/>
      <c r="JAY916" s="12"/>
      <c r="JAZ916" s="12"/>
      <c r="JBA916" s="12"/>
      <c r="JBB916" s="12"/>
      <c r="JBC916" s="12"/>
      <c r="JBD916" s="12"/>
      <c r="JBE916" s="12"/>
      <c r="JBF916" s="12"/>
      <c r="JBG916" s="12"/>
      <c r="JBH916" s="12"/>
      <c r="JBI916" s="12"/>
      <c r="JBJ916" s="12"/>
      <c r="JBK916" s="12"/>
      <c r="JBL916" s="12"/>
      <c r="JBM916" s="12"/>
      <c r="JBN916" s="12"/>
      <c r="JBO916" s="12"/>
      <c r="JBP916" s="12"/>
      <c r="JBQ916" s="12"/>
      <c r="JBR916" s="12"/>
      <c r="JBS916" s="12"/>
      <c r="JBT916" s="12"/>
      <c r="JBU916" s="12"/>
      <c r="JBV916" s="12"/>
      <c r="JBW916" s="12"/>
      <c r="JBX916" s="12"/>
      <c r="JBY916" s="12"/>
      <c r="JBZ916" s="12"/>
      <c r="JCA916" s="12"/>
      <c r="JCB916" s="12"/>
      <c r="JCC916" s="12"/>
      <c r="JCD916" s="12"/>
      <c r="JCE916" s="12"/>
      <c r="JCF916" s="12"/>
      <c r="JCG916" s="12"/>
      <c r="JCH916" s="12"/>
      <c r="JCI916" s="12"/>
      <c r="JCJ916" s="12"/>
      <c r="JCK916" s="12"/>
      <c r="JCL916" s="12"/>
      <c r="JCM916" s="12"/>
      <c r="JCN916" s="12"/>
      <c r="JCO916" s="12"/>
      <c r="JCP916" s="12"/>
      <c r="JCQ916" s="12"/>
      <c r="JCR916" s="12"/>
      <c r="JCS916" s="12"/>
      <c r="JCT916" s="12"/>
      <c r="JCU916" s="12"/>
      <c r="JCV916" s="12"/>
      <c r="JCW916" s="12"/>
      <c r="JCX916" s="12"/>
      <c r="JCY916" s="12"/>
      <c r="JCZ916" s="12"/>
      <c r="JDA916" s="12"/>
      <c r="JDB916" s="12"/>
      <c r="JDC916" s="12"/>
      <c r="JDD916" s="12"/>
      <c r="JDE916" s="12"/>
      <c r="JDF916" s="12"/>
      <c r="JDG916" s="12"/>
      <c r="JDH916" s="12"/>
      <c r="JDI916" s="12"/>
      <c r="JDJ916" s="12"/>
      <c r="JDK916" s="12"/>
      <c r="JDL916" s="12"/>
      <c r="JDM916" s="12"/>
      <c r="JDN916" s="12"/>
      <c r="JDO916" s="12"/>
      <c r="JDP916" s="12"/>
      <c r="JDQ916" s="12"/>
      <c r="JDR916" s="12"/>
      <c r="JDS916" s="12"/>
      <c r="JDT916" s="12"/>
      <c r="JDU916" s="12"/>
      <c r="JDV916" s="12"/>
      <c r="JDW916" s="12"/>
      <c r="JDX916" s="12"/>
      <c r="JDY916" s="12"/>
      <c r="JDZ916" s="12"/>
      <c r="JEA916" s="12"/>
      <c r="JEB916" s="12"/>
      <c r="JEC916" s="12"/>
      <c r="JED916" s="12"/>
      <c r="JEE916" s="12"/>
      <c r="JEF916" s="12"/>
      <c r="JEG916" s="12"/>
      <c r="JEH916" s="12"/>
      <c r="JEI916" s="12"/>
      <c r="JEJ916" s="12"/>
      <c r="JEK916" s="12"/>
      <c r="JEL916" s="12"/>
      <c r="JEM916" s="12"/>
      <c r="JEN916" s="12"/>
      <c r="JEO916" s="12"/>
      <c r="JEP916" s="12"/>
      <c r="JEQ916" s="12"/>
      <c r="JER916" s="12"/>
      <c r="JES916" s="12"/>
      <c r="JET916" s="12"/>
      <c r="JEU916" s="12"/>
      <c r="JEV916" s="12"/>
      <c r="JEW916" s="12"/>
      <c r="JEX916" s="12"/>
      <c r="JEY916" s="12"/>
      <c r="JEZ916" s="12"/>
      <c r="JFA916" s="12"/>
      <c r="JFB916" s="12"/>
      <c r="JFC916" s="12"/>
      <c r="JFD916" s="12"/>
      <c r="JFE916" s="12"/>
      <c r="JFF916" s="12"/>
      <c r="JFG916" s="12"/>
      <c r="JFH916" s="12"/>
      <c r="JFI916" s="12"/>
      <c r="JFJ916" s="12"/>
      <c r="JFK916" s="12"/>
      <c r="JFL916" s="12"/>
      <c r="JFM916" s="12"/>
      <c r="JFN916" s="12"/>
      <c r="JFO916" s="12"/>
      <c r="JFP916" s="12"/>
      <c r="JFQ916" s="12"/>
      <c r="JFR916" s="12"/>
      <c r="JFS916" s="12"/>
      <c r="JFT916" s="12"/>
      <c r="JFU916" s="12"/>
      <c r="JFV916" s="12"/>
      <c r="JFW916" s="12"/>
      <c r="JFX916" s="12"/>
      <c r="JFY916" s="12"/>
      <c r="JFZ916" s="12"/>
      <c r="JGA916" s="12"/>
      <c r="JGB916" s="12"/>
      <c r="JGC916" s="12"/>
      <c r="JGD916" s="12"/>
      <c r="JGE916" s="12"/>
      <c r="JGF916" s="12"/>
      <c r="JGG916" s="12"/>
      <c r="JGH916" s="12"/>
      <c r="JGI916" s="12"/>
      <c r="JGJ916" s="12"/>
      <c r="JGK916" s="12"/>
      <c r="JGL916" s="12"/>
      <c r="JGM916" s="12"/>
      <c r="JGN916" s="12"/>
      <c r="JGO916" s="12"/>
      <c r="JGP916" s="12"/>
      <c r="JGQ916" s="12"/>
      <c r="JGR916" s="12"/>
      <c r="JGS916" s="12"/>
      <c r="JGT916" s="12"/>
      <c r="JGU916" s="12"/>
      <c r="JGV916" s="12"/>
      <c r="JGW916" s="12"/>
      <c r="JGX916" s="12"/>
      <c r="JGY916" s="12"/>
      <c r="JGZ916" s="12"/>
      <c r="JHA916" s="12"/>
      <c r="JHB916" s="12"/>
      <c r="JHC916" s="12"/>
      <c r="JHD916" s="12"/>
      <c r="JHE916" s="12"/>
      <c r="JHF916" s="12"/>
      <c r="JHG916" s="12"/>
      <c r="JHH916" s="12"/>
      <c r="JHI916" s="12"/>
      <c r="JHJ916" s="12"/>
      <c r="JHK916" s="12"/>
      <c r="JHL916" s="12"/>
      <c r="JHM916" s="12"/>
      <c r="JHN916" s="12"/>
      <c r="JHO916" s="12"/>
      <c r="JHP916" s="12"/>
      <c r="JHQ916" s="12"/>
      <c r="JHR916" s="12"/>
      <c r="JHS916" s="12"/>
      <c r="JHT916" s="12"/>
      <c r="JHU916" s="12"/>
      <c r="JHV916" s="12"/>
      <c r="JHW916" s="12"/>
      <c r="JHX916" s="12"/>
      <c r="JHY916" s="12"/>
      <c r="JHZ916" s="12"/>
      <c r="JIA916" s="12"/>
      <c r="JIB916" s="12"/>
      <c r="JIC916" s="12"/>
      <c r="JID916" s="12"/>
      <c r="JIE916" s="12"/>
      <c r="JIF916" s="12"/>
      <c r="JIG916" s="12"/>
      <c r="JIH916" s="12"/>
      <c r="JII916" s="12"/>
      <c r="JIJ916" s="12"/>
      <c r="JIK916" s="12"/>
      <c r="JIL916" s="12"/>
      <c r="JIM916" s="12"/>
      <c r="JIN916" s="12"/>
      <c r="JIO916" s="12"/>
      <c r="JIP916" s="12"/>
      <c r="JIQ916" s="12"/>
      <c r="JIR916" s="12"/>
      <c r="JIS916" s="12"/>
      <c r="JIT916" s="12"/>
      <c r="JIU916" s="12"/>
      <c r="JIV916" s="12"/>
      <c r="JIW916" s="12"/>
      <c r="JIX916" s="12"/>
      <c r="JIY916" s="12"/>
      <c r="JIZ916" s="12"/>
      <c r="JJA916" s="12"/>
      <c r="JJB916" s="12"/>
      <c r="JJC916" s="12"/>
      <c r="JJD916" s="12"/>
      <c r="JJE916" s="12"/>
      <c r="JJF916" s="12"/>
      <c r="JJG916" s="12"/>
      <c r="JJH916" s="12"/>
      <c r="JJI916" s="12"/>
      <c r="JJJ916" s="12"/>
      <c r="JJK916" s="12"/>
      <c r="JJL916" s="12"/>
      <c r="JJM916" s="12"/>
      <c r="JJN916" s="12"/>
      <c r="JJO916" s="12"/>
      <c r="JJP916" s="12"/>
      <c r="JJQ916" s="12"/>
      <c r="JJR916" s="12"/>
      <c r="JJS916" s="12"/>
      <c r="JJT916" s="12"/>
      <c r="JJU916" s="12"/>
      <c r="JJV916" s="12"/>
      <c r="JJW916" s="12"/>
      <c r="JJX916" s="12"/>
      <c r="JJY916" s="12"/>
      <c r="JJZ916" s="12"/>
      <c r="JKA916" s="12"/>
      <c r="JKB916" s="12"/>
      <c r="JKC916" s="12"/>
      <c r="JKD916" s="12"/>
      <c r="JKE916" s="12"/>
      <c r="JKF916" s="12"/>
      <c r="JKG916" s="12"/>
      <c r="JKH916" s="12"/>
      <c r="JKI916" s="12"/>
      <c r="JKJ916" s="12"/>
      <c r="JKK916" s="12"/>
      <c r="JKL916" s="12"/>
      <c r="JKM916" s="12"/>
      <c r="JKN916" s="12"/>
      <c r="JKO916" s="12"/>
      <c r="JKP916" s="12"/>
      <c r="JKQ916" s="12"/>
      <c r="JKR916" s="12"/>
      <c r="JKS916" s="12"/>
      <c r="JKT916" s="12"/>
      <c r="JKU916" s="12"/>
      <c r="JKV916" s="12"/>
      <c r="JKW916" s="12"/>
      <c r="JKX916" s="12"/>
      <c r="JKY916" s="12"/>
      <c r="JKZ916" s="12"/>
      <c r="JLA916" s="12"/>
      <c r="JLB916" s="12"/>
      <c r="JLC916" s="12"/>
      <c r="JLD916" s="12"/>
      <c r="JLE916" s="12"/>
      <c r="JLF916" s="12"/>
      <c r="JLG916" s="12"/>
      <c r="JLH916" s="12"/>
      <c r="JLI916" s="12"/>
      <c r="JLJ916" s="12"/>
      <c r="JLK916" s="12"/>
      <c r="JLL916" s="12"/>
      <c r="JLM916" s="12"/>
      <c r="JLN916" s="12"/>
      <c r="JLO916" s="12"/>
      <c r="JLP916" s="12"/>
      <c r="JLQ916" s="12"/>
      <c r="JLR916" s="12"/>
      <c r="JLS916" s="12"/>
      <c r="JLT916" s="12"/>
      <c r="JLU916" s="12"/>
      <c r="JLV916" s="12"/>
      <c r="JLW916" s="12"/>
      <c r="JLX916" s="12"/>
      <c r="JLY916" s="12"/>
      <c r="JLZ916" s="12"/>
      <c r="JMA916" s="12"/>
      <c r="JMB916" s="12"/>
      <c r="JMC916" s="12"/>
      <c r="JMD916" s="12"/>
      <c r="JME916" s="12"/>
      <c r="JMF916" s="12"/>
      <c r="JMG916" s="12"/>
      <c r="JMH916" s="12"/>
      <c r="JMI916" s="12"/>
      <c r="JMJ916" s="12"/>
      <c r="JMK916" s="12"/>
      <c r="JML916" s="12"/>
      <c r="JMM916" s="12"/>
      <c r="JMN916" s="12"/>
      <c r="JMO916" s="12"/>
      <c r="JMP916" s="12"/>
      <c r="JMQ916" s="12"/>
      <c r="JMR916" s="12"/>
      <c r="JMS916" s="12"/>
      <c r="JMT916" s="12"/>
      <c r="JMU916" s="12"/>
      <c r="JMV916" s="12"/>
      <c r="JMW916" s="12"/>
      <c r="JMX916" s="12"/>
      <c r="JMY916" s="12"/>
      <c r="JMZ916" s="12"/>
      <c r="JNA916" s="12"/>
      <c r="JNB916" s="12"/>
      <c r="JNC916" s="12"/>
      <c r="JND916" s="12"/>
      <c r="JNE916" s="12"/>
      <c r="JNF916" s="12"/>
      <c r="JNG916" s="12"/>
      <c r="JNH916" s="12"/>
      <c r="JNI916" s="12"/>
      <c r="JNJ916" s="12"/>
      <c r="JNK916" s="12"/>
      <c r="JNL916" s="12"/>
      <c r="JNM916" s="12"/>
      <c r="JNN916" s="12"/>
      <c r="JNO916" s="12"/>
      <c r="JNP916" s="12"/>
      <c r="JNQ916" s="12"/>
      <c r="JNR916" s="12"/>
      <c r="JNS916" s="12"/>
      <c r="JNT916" s="12"/>
      <c r="JNU916" s="12"/>
      <c r="JNV916" s="12"/>
      <c r="JNW916" s="12"/>
      <c r="JNX916" s="12"/>
      <c r="JNY916" s="12"/>
      <c r="JNZ916" s="12"/>
      <c r="JOA916" s="12"/>
      <c r="JOB916" s="12"/>
      <c r="JOC916" s="12"/>
      <c r="JOD916" s="12"/>
      <c r="JOE916" s="12"/>
      <c r="JOF916" s="12"/>
      <c r="JOG916" s="12"/>
      <c r="JOH916" s="12"/>
      <c r="JOI916" s="12"/>
      <c r="JOJ916" s="12"/>
      <c r="JOK916" s="12"/>
      <c r="JOL916" s="12"/>
      <c r="JOM916" s="12"/>
      <c r="JON916" s="12"/>
      <c r="JOO916" s="12"/>
      <c r="JOP916" s="12"/>
      <c r="JOQ916" s="12"/>
      <c r="JOR916" s="12"/>
      <c r="JOS916" s="12"/>
      <c r="JOT916" s="12"/>
      <c r="JOU916" s="12"/>
      <c r="JOV916" s="12"/>
      <c r="JOW916" s="12"/>
      <c r="JOX916" s="12"/>
      <c r="JOY916" s="12"/>
      <c r="JOZ916" s="12"/>
      <c r="JPA916" s="12"/>
      <c r="JPB916" s="12"/>
      <c r="JPC916" s="12"/>
      <c r="JPD916" s="12"/>
      <c r="JPE916" s="12"/>
      <c r="JPF916" s="12"/>
      <c r="JPG916" s="12"/>
      <c r="JPH916" s="12"/>
      <c r="JPI916" s="12"/>
      <c r="JPJ916" s="12"/>
      <c r="JPK916" s="12"/>
      <c r="JPL916" s="12"/>
      <c r="JPM916" s="12"/>
      <c r="JPN916" s="12"/>
      <c r="JPO916" s="12"/>
      <c r="JPP916" s="12"/>
      <c r="JPQ916" s="12"/>
      <c r="JPR916" s="12"/>
      <c r="JPS916" s="12"/>
      <c r="JPT916" s="12"/>
      <c r="JPU916" s="12"/>
      <c r="JPV916" s="12"/>
      <c r="JPW916" s="12"/>
      <c r="JPX916" s="12"/>
      <c r="JPY916" s="12"/>
      <c r="JPZ916" s="12"/>
      <c r="JQA916" s="12"/>
      <c r="JQB916" s="12"/>
      <c r="JQC916" s="12"/>
      <c r="JQD916" s="12"/>
      <c r="JQE916" s="12"/>
      <c r="JQF916" s="12"/>
      <c r="JQG916" s="12"/>
      <c r="JQH916" s="12"/>
      <c r="JQI916" s="12"/>
      <c r="JQJ916" s="12"/>
      <c r="JQK916" s="12"/>
      <c r="JQL916" s="12"/>
      <c r="JQM916" s="12"/>
      <c r="JQN916" s="12"/>
      <c r="JQO916" s="12"/>
      <c r="JQP916" s="12"/>
      <c r="JQQ916" s="12"/>
      <c r="JQR916" s="12"/>
      <c r="JQS916" s="12"/>
      <c r="JQT916" s="12"/>
      <c r="JQU916" s="12"/>
      <c r="JQV916" s="12"/>
      <c r="JQW916" s="12"/>
      <c r="JQX916" s="12"/>
      <c r="JQY916" s="12"/>
      <c r="JQZ916" s="12"/>
      <c r="JRA916" s="12"/>
      <c r="JRB916" s="12"/>
      <c r="JRC916" s="12"/>
      <c r="JRD916" s="12"/>
      <c r="JRE916" s="12"/>
      <c r="JRF916" s="12"/>
      <c r="JRG916" s="12"/>
      <c r="JRH916" s="12"/>
      <c r="JRI916" s="12"/>
      <c r="JRJ916" s="12"/>
      <c r="JRK916" s="12"/>
      <c r="JRL916" s="12"/>
      <c r="JRM916" s="12"/>
      <c r="JRN916" s="12"/>
      <c r="JRO916" s="12"/>
      <c r="JRP916" s="12"/>
      <c r="JRQ916" s="12"/>
      <c r="JRR916" s="12"/>
      <c r="JRS916" s="12"/>
      <c r="JRT916" s="12"/>
      <c r="JRU916" s="12"/>
      <c r="JRV916" s="12"/>
      <c r="JRW916" s="12"/>
      <c r="JRX916" s="12"/>
      <c r="JRY916" s="12"/>
      <c r="JRZ916" s="12"/>
      <c r="JSA916" s="12"/>
      <c r="JSB916" s="12"/>
      <c r="JSC916" s="12"/>
      <c r="JSD916" s="12"/>
      <c r="JSE916" s="12"/>
      <c r="JSF916" s="12"/>
      <c r="JSG916" s="12"/>
      <c r="JSH916" s="12"/>
      <c r="JSI916" s="12"/>
      <c r="JSJ916" s="12"/>
      <c r="JSK916" s="12"/>
      <c r="JSL916" s="12"/>
      <c r="JSM916" s="12"/>
      <c r="JSN916" s="12"/>
      <c r="JSO916" s="12"/>
      <c r="JSP916" s="12"/>
      <c r="JSQ916" s="12"/>
      <c r="JSR916" s="12"/>
      <c r="JSS916" s="12"/>
      <c r="JST916" s="12"/>
      <c r="JSU916" s="12"/>
      <c r="JSV916" s="12"/>
      <c r="JSW916" s="12"/>
      <c r="JSX916" s="12"/>
      <c r="JSY916" s="12"/>
      <c r="JSZ916" s="12"/>
      <c r="JTA916" s="12"/>
      <c r="JTB916" s="12"/>
      <c r="JTC916" s="12"/>
      <c r="JTD916" s="12"/>
      <c r="JTE916" s="12"/>
      <c r="JTF916" s="12"/>
      <c r="JTG916" s="12"/>
      <c r="JTH916" s="12"/>
      <c r="JTI916" s="12"/>
      <c r="JTJ916" s="12"/>
      <c r="JTK916" s="12"/>
      <c r="JTL916" s="12"/>
      <c r="JTM916" s="12"/>
      <c r="JTN916" s="12"/>
      <c r="JTO916" s="12"/>
      <c r="JTP916" s="12"/>
      <c r="JTQ916" s="12"/>
      <c r="JTR916" s="12"/>
      <c r="JTS916" s="12"/>
      <c r="JTT916" s="12"/>
      <c r="JTU916" s="12"/>
      <c r="JTV916" s="12"/>
      <c r="JTW916" s="12"/>
      <c r="JTX916" s="12"/>
      <c r="JTY916" s="12"/>
      <c r="JTZ916" s="12"/>
      <c r="JUA916" s="12"/>
      <c r="JUB916" s="12"/>
      <c r="JUC916" s="12"/>
      <c r="JUD916" s="12"/>
      <c r="JUE916" s="12"/>
      <c r="JUF916" s="12"/>
      <c r="JUG916" s="12"/>
      <c r="JUH916" s="12"/>
      <c r="JUI916" s="12"/>
      <c r="JUJ916" s="12"/>
      <c r="JUK916" s="12"/>
      <c r="JUL916" s="12"/>
      <c r="JUM916" s="12"/>
      <c r="JUN916" s="12"/>
      <c r="JUO916" s="12"/>
      <c r="JUP916" s="12"/>
      <c r="JUQ916" s="12"/>
      <c r="JUR916" s="12"/>
      <c r="JUS916" s="12"/>
      <c r="JUT916" s="12"/>
      <c r="JUU916" s="12"/>
      <c r="JUV916" s="12"/>
      <c r="JUW916" s="12"/>
      <c r="JUX916" s="12"/>
      <c r="JUY916" s="12"/>
      <c r="JUZ916" s="12"/>
      <c r="JVA916" s="12"/>
      <c r="JVB916" s="12"/>
      <c r="JVC916" s="12"/>
      <c r="JVD916" s="12"/>
      <c r="JVE916" s="12"/>
      <c r="JVF916" s="12"/>
      <c r="JVG916" s="12"/>
      <c r="JVH916" s="12"/>
      <c r="JVI916" s="12"/>
      <c r="JVJ916" s="12"/>
      <c r="JVK916" s="12"/>
      <c r="JVL916" s="12"/>
      <c r="JVM916" s="12"/>
      <c r="JVN916" s="12"/>
      <c r="JVO916" s="12"/>
      <c r="JVP916" s="12"/>
      <c r="JVQ916" s="12"/>
      <c r="JVR916" s="12"/>
      <c r="JVS916" s="12"/>
      <c r="JVT916" s="12"/>
      <c r="JVU916" s="12"/>
      <c r="JVV916" s="12"/>
      <c r="JVW916" s="12"/>
      <c r="JVX916" s="12"/>
      <c r="JVY916" s="12"/>
      <c r="JVZ916" s="12"/>
      <c r="JWA916" s="12"/>
      <c r="JWB916" s="12"/>
      <c r="JWC916" s="12"/>
      <c r="JWD916" s="12"/>
      <c r="JWE916" s="12"/>
      <c r="JWF916" s="12"/>
      <c r="JWG916" s="12"/>
      <c r="JWH916" s="12"/>
      <c r="JWI916" s="12"/>
      <c r="JWJ916" s="12"/>
      <c r="JWK916" s="12"/>
      <c r="JWL916" s="12"/>
      <c r="JWM916" s="12"/>
      <c r="JWN916" s="12"/>
      <c r="JWO916" s="12"/>
      <c r="JWP916" s="12"/>
      <c r="JWQ916" s="12"/>
      <c r="JWR916" s="12"/>
      <c r="JWS916" s="12"/>
      <c r="JWT916" s="12"/>
      <c r="JWU916" s="12"/>
      <c r="JWV916" s="12"/>
      <c r="JWW916" s="12"/>
      <c r="JWX916" s="12"/>
      <c r="JWY916" s="12"/>
      <c r="JWZ916" s="12"/>
      <c r="JXA916" s="12"/>
      <c r="JXB916" s="12"/>
      <c r="JXC916" s="12"/>
      <c r="JXD916" s="12"/>
      <c r="JXE916" s="12"/>
      <c r="JXF916" s="12"/>
      <c r="JXG916" s="12"/>
      <c r="JXH916" s="12"/>
      <c r="JXI916" s="12"/>
      <c r="JXJ916" s="12"/>
      <c r="JXK916" s="12"/>
      <c r="JXL916" s="12"/>
      <c r="JXM916" s="12"/>
      <c r="JXN916" s="12"/>
      <c r="JXO916" s="12"/>
      <c r="JXP916" s="12"/>
      <c r="JXQ916" s="12"/>
      <c r="JXR916" s="12"/>
      <c r="JXS916" s="12"/>
      <c r="JXT916" s="12"/>
      <c r="JXU916" s="12"/>
      <c r="JXV916" s="12"/>
      <c r="JXW916" s="12"/>
      <c r="JXX916" s="12"/>
      <c r="JXY916" s="12"/>
      <c r="JXZ916" s="12"/>
      <c r="JYA916" s="12"/>
      <c r="JYB916" s="12"/>
      <c r="JYC916" s="12"/>
      <c r="JYD916" s="12"/>
      <c r="JYE916" s="12"/>
      <c r="JYF916" s="12"/>
      <c r="JYG916" s="12"/>
      <c r="JYH916" s="12"/>
      <c r="JYI916" s="12"/>
      <c r="JYJ916" s="12"/>
      <c r="JYK916" s="12"/>
      <c r="JYL916" s="12"/>
      <c r="JYM916" s="12"/>
      <c r="JYN916" s="12"/>
      <c r="JYO916" s="12"/>
      <c r="JYP916" s="12"/>
      <c r="JYQ916" s="12"/>
      <c r="JYR916" s="12"/>
      <c r="JYS916" s="12"/>
      <c r="JYT916" s="12"/>
      <c r="JYU916" s="12"/>
      <c r="JYV916" s="12"/>
      <c r="JYW916" s="12"/>
      <c r="JYX916" s="12"/>
      <c r="JYY916" s="12"/>
      <c r="JYZ916" s="12"/>
      <c r="JZA916" s="12"/>
      <c r="JZB916" s="12"/>
      <c r="JZC916" s="12"/>
      <c r="JZD916" s="12"/>
      <c r="JZE916" s="12"/>
      <c r="JZF916" s="12"/>
      <c r="JZG916" s="12"/>
      <c r="JZH916" s="12"/>
      <c r="JZI916" s="12"/>
      <c r="JZJ916" s="12"/>
      <c r="JZK916" s="12"/>
      <c r="JZL916" s="12"/>
      <c r="JZM916" s="12"/>
      <c r="JZN916" s="12"/>
      <c r="JZO916" s="12"/>
      <c r="JZP916" s="12"/>
      <c r="JZQ916" s="12"/>
      <c r="JZR916" s="12"/>
      <c r="JZS916" s="12"/>
      <c r="JZT916" s="12"/>
      <c r="JZU916" s="12"/>
      <c r="JZV916" s="12"/>
      <c r="JZW916" s="12"/>
      <c r="JZX916" s="12"/>
      <c r="JZY916" s="12"/>
      <c r="JZZ916" s="12"/>
      <c r="KAA916" s="12"/>
      <c r="KAB916" s="12"/>
      <c r="KAC916" s="12"/>
      <c r="KAD916" s="12"/>
      <c r="KAE916" s="12"/>
      <c r="KAF916" s="12"/>
      <c r="KAG916" s="12"/>
      <c r="KAH916" s="12"/>
      <c r="KAI916" s="12"/>
      <c r="KAJ916" s="12"/>
      <c r="KAK916" s="12"/>
      <c r="KAL916" s="12"/>
      <c r="KAM916" s="12"/>
      <c r="KAN916" s="12"/>
      <c r="KAO916" s="12"/>
      <c r="KAP916" s="12"/>
      <c r="KAQ916" s="12"/>
      <c r="KAR916" s="12"/>
      <c r="KAS916" s="12"/>
      <c r="KAT916" s="12"/>
      <c r="KAU916" s="12"/>
      <c r="KAV916" s="12"/>
      <c r="KAW916" s="12"/>
      <c r="KAX916" s="12"/>
      <c r="KAY916" s="12"/>
      <c r="KAZ916" s="12"/>
      <c r="KBA916" s="12"/>
      <c r="KBB916" s="12"/>
      <c r="KBC916" s="12"/>
      <c r="KBD916" s="12"/>
      <c r="KBE916" s="12"/>
      <c r="KBF916" s="12"/>
      <c r="KBG916" s="12"/>
      <c r="KBH916" s="12"/>
      <c r="KBI916" s="12"/>
      <c r="KBJ916" s="12"/>
      <c r="KBK916" s="12"/>
      <c r="KBL916" s="12"/>
      <c r="KBM916" s="12"/>
      <c r="KBN916" s="12"/>
      <c r="KBO916" s="12"/>
      <c r="KBP916" s="12"/>
      <c r="KBQ916" s="12"/>
      <c r="KBR916" s="12"/>
      <c r="KBS916" s="12"/>
      <c r="KBT916" s="12"/>
      <c r="KBU916" s="12"/>
      <c r="KBV916" s="12"/>
      <c r="KBW916" s="12"/>
      <c r="KBX916" s="12"/>
      <c r="KBY916" s="12"/>
      <c r="KBZ916" s="12"/>
      <c r="KCA916" s="12"/>
      <c r="KCB916" s="12"/>
      <c r="KCC916" s="12"/>
      <c r="KCD916" s="12"/>
      <c r="KCE916" s="12"/>
      <c r="KCF916" s="12"/>
      <c r="KCG916" s="12"/>
      <c r="KCH916" s="12"/>
      <c r="KCI916" s="12"/>
      <c r="KCJ916" s="12"/>
      <c r="KCK916" s="12"/>
      <c r="KCL916" s="12"/>
      <c r="KCM916" s="12"/>
      <c r="KCN916" s="12"/>
      <c r="KCO916" s="12"/>
      <c r="KCP916" s="12"/>
      <c r="KCQ916" s="12"/>
      <c r="KCR916" s="12"/>
      <c r="KCS916" s="12"/>
      <c r="KCT916" s="12"/>
      <c r="KCU916" s="12"/>
      <c r="KCV916" s="12"/>
      <c r="KCW916" s="12"/>
      <c r="KCX916" s="12"/>
      <c r="KCY916" s="12"/>
      <c r="KCZ916" s="12"/>
      <c r="KDA916" s="12"/>
      <c r="KDB916" s="12"/>
      <c r="KDC916" s="12"/>
      <c r="KDD916" s="12"/>
      <c r="KDE916" s="12"/>
      <c r="KDF916" s="12"/>
      <c r="KDG916" s="12"/>
      <c r="KDH916" s="12"/>
      <c r="KDI916" s="12"/>
      <c r="KDJ916" s="12"/>
      <c r="KDK916" s="12"/>
      <c r="KDL916" s="12"/>
      <c r="KDM916" s="12"/>
      <c r="KDN916" s="12"/>
      <c r="KDO916" s="12"/>
      <c r="KDP916" s="12"/>
      <c r="KDQ916" s="12"/>
      <c r="KDR916" s="12"/>
      <c r="KDS916" s="12"/>
      <c r="KDT916" s="12"/>
      <c r="KDU916" s="12"/>
      <c r="KDV916" s="12"/>
      <c r="KDW916" s="12"/>
      <c r="KDX916" s="12"/>
      <c r="KDY916" s="12"/>
      <c r="KDZ916" s="12"/>
      <c r="KEA916" s="12"/>
      <c r="KEB916" s="12"/>
      <c r="KEC916" s="12"/>
      <c r="KED916" s="12"/>
      <c r="KEE916" s="12"/>
      <c r="KEF916" s="12"/>
      <c r="KEG916" s="12"/>
      <c r="KEH916" s="12"/>
      <c r="KEI916" s="12"/>
      <c r="KEJ916" s="12"/>
      <c r="KEK916" s="12"/>
      <c r="KEL916" s="12"/>
      <c r="KEM916" s="12"/>
      <c r="KEN916" s="12"/>
      <c r="KEO916" s="12"/>
      <c r="KEP916" s="12"/>
      <c r="KEQ916" s="12"/>
      <c r="KER916" s="12"/>
      <c r="KES916" s="12"/>
      <c r="KET916" s="12"/>
      <c r="KEU916" s="12"/>
      <c r="KEV916" s="12"/>
      <c r="KEW916" s="12"/>
      <c r="KEX916" s="12"/>
      <c r="KEY916" s="12"/>
      <c r="KEZ916" s="12"/>
      <c r="KFA916" s="12"/>
      <c r="KFB916" s="12"/>
      <c r="KFC916" s="12"/>
      <c r="KFD916" s="12"/>
      <c r="KFE916" s="12"/>
      <c r="KFF916" s="12"/>
      <c r="KFG916" s="12"/>
      <c r="KFH916" s="12"/>
      <c r="KFI916" s="12"/>
      <c r="KFJ916" s="12"/>
      <c r="KFK916" s="12"/>
      <c r="KFL916" s="12"/>
      <c r="KFM916" s="12"/>
      <c r="KFN916" s="12"/>
      <c r="KFO916" s="12"/>
      <c r="KFP916" s="12"/>
      <c r="KFQ916" s="12"/>
      <c r="KFR916" s="12"/>
      <c r="KFS916" s="12"/>
      <c r="KFT916" s="12"/>
      <c r="KFU916" s="12"/>
      <c r="KFV916" s="12"/>
      <c r="KFW916" s="12"/>
      <c r="KFX916" s="12"/>
      <c r="KFY916" s="12"/>
      <c r="KFZ916" s="12"/>
      <c r="KGA916" s="12"/>
      <c r="KGB916" s="12"/>
      <c r="KGC916" s="12"/>
      <c r="KGD916" s="12"/>
      <c r="KGE916" s="12"/>
      <c r="KGF916" s="12"/>
      <c r="KGG916" s="12"/>
      <c r="KGH916" s="12"/>
      <c r="KGI916" s="12"/>
      <c r="KGJ916" s="12"/>
      <c r="KGK916" s="12"/>
      <c r="KGL916" s="12"/>
      <c r="KGM916" s="12"/>
      <c r="KGN916" s="12"/>
      <c r="KGO916" s="12"/>
      <c r="KGP916" s="12"/>
      <c r="KGQ916" s="12"/>
      <c r="KGR916" s="12"/>
      <c r="KGS916" s="12"/>
      <c r="KGT916" s="12"/>
      <c r="KGU916" s="12"/>
      <c r="KGV916" s="12"/>
      <c r="KGW916" s="12"/>
      <c r="KGX916" s="12"/>
      <c r="KGY916" s="12"/>
      <c r="KGZ916" s="12"/>
      <c r="KHA916" s="12"/>
      <c r="KHB916" s="12"/>
      <c r="KHC916" s="12"/>
      <c r="KHD916" s="12"/>
      <c r="KHE916" s="12"/>
      <c r="KHF916" s="12"/>
      <c r="KHG916" s="12"/>
      <c r="KHH916" s="12"/>
      <c r="KHI916" s="12"/>
      <c r="KHJ916" s="12"/>
      <c r="KHK916" s="12"/>
      <c r="KHL916" s="12"/>
      <c r="KHM916" s="12"/>
      <c r="KHN916" s="12"/>
      <c r="KHO916" s="12"/>
      <c r="KHP916" s="12"/>
      <c r="KHQ916" s="12"/>
      <c r="KHR916" s="12"/>
      <c r="KHS916" s="12"/>
      <c r="KHT916" s="12"/>
      <c r="KHU916" s="12"/>
      <c r="KHV916" s="12"/>
      <c r="KHW916" s="12"/>
      <c r="KHX916" s="12"/>
      <c r="KHY916" s="12"/>
      <c r="KHZ916" s="12"/>
      <c r="KIA916" s="12"/>
      <c r="KIB916" s="12"/>
      <c r="KIC916" s="12"/>
      <c r="KID916" s="12"/>
      <c r="KIE916" s="12"/>
      <c r="KIF916" s="12"/>
      <c r="KIG916" s="12"/>
      <c r="KIH916" s="12"/>
      <c r="KII916" s="12"/>
      <c r="KIJ916" s="12"/>
      <c r="KIK916" s="12"/>
      <c r="KIL916" s="12"/>
      <c r="KIM916" s="12"/>
      <c r="KIN916" s="12"/>
      <c r="KIO916" s="12"/>
      <c r="KIP916" s="12"/>
      <c r="KIQ916" s="12"/>
      <c r="KIR916" s="12"/>
      <c r="KIS916" s="12"/>
      <c r="KIT916" s="12"/>
      <c r="KIU916" s="12"/>
      <c r="KIV916" s="12"/>
      <c r="KIW916" s="12"/>
      <c r="KIX916" s="12"/>
      <c r="KIY916" s="12"/>
      <c r="KIZ916" s="12"/>
      <c r="KJA916" s="12"/>
      <c r="KJB916" s="12"/>
      <c r="KJC916" s="12"/>
      <c r="KJD916" s="12"/>
      <c r="KJE916" s="12"/>
      <c r="KJF916" s="12"/>
      <c r="KJG916" s="12"/>
      <c r="KJH916" s="12"/>
      <c r="KJI916" s="12"/>
      <c r="KJJ916" s="12"/>
      <c r="KJK916" s="12"/>
      <c r="KJL916" s="12"/>
      <c r="KJM916" s="12"/>
      <c r="KJN916" s="12"/>
      <c r="KJO916" s="12"/>
      <c r="KJP916" s="12"/>
      <c r="KJQ916" s="12"/>
      <c r="KJR916" s="12"/>
      <c r="KJS916" s="12"/>
      <c r="KJT916" s="12"/>
      <c r="KJU916" s="12"/>
      <c r="KJV916" s="12"/>
      <c r="KJW916" s="12"/>
      <c r="KJX916" s="12"/>
      <c r="KJY916" s="12"/>
      <c r="KJZ916" s="12"/>
      <c r="KKA916" s="12"/>
      <c r="KKB916" s="12"/>
      <c r="KKC916" s="12"/>
      <c r="KKD916" s="12"/>
      <c r="KKE916" s="12"/>
      <c r="KKF916" s="12"/>
      <c r="KKG916" s="12"/>
      <c r="KKH916" s="12"/>
      <c r="KKI916" s="12"/>
      <c r="KKJ916" s="12"/>
      <c r="KKK916" s="12"/>
      <c r="KKL916" s="12"/>
      <c r="KKM916" s="12"/>
      <c r="KKN916" s="12"/>
      <c r="KKO916" s="12"/>
      <c r="KKP916" s="12"/>
      <c r="KKQ916" s="12"/>
      <c r="KKR916" s="12"/>
      <c r="KKS916" s="12"/>
      <c r="KKT916" s="12"/>
      <c r="KKU916" s="12"/>
      <c r="KKV916" s="12"/>
      <c r="KKW916" s="12"/>
      <c r="KKX916" s="12"/>
      <c r="KKY916" s="12"/>
      <c r="KKZ916" s="12"/>
      <c r="KLA916" s="12"/>
      <c r="KLB916" s="12"/>
      <c r="KLC916" s="12"/>
      <c r="KLD916" s="12"/>
      <c r="KLE916" s="12"/>
      <c r="KLF916" s="12"/>
      <c r="KLG916" s="12"/>
      <c r="KLH916" s="12"/>
      <c r="KLI916" s="12"/>
      <c r="KLJ916" s="12"/>
      <c r="KLK916" s="12"/>
      <c r="KLL916" s="12"/>
      <c r="KLM916" s="12"/>
      <c r="KLN916" s="12"/>
      <c r="KLO916" s="12"/>
      <c r="KLP916" s="12"/>
      <c r="KLQ916" s="12"/>
      <c r="KLR916" s="12"/>
      <c r="KLS916" s="12"/>
      <c r="KLT916" s="12"/>
      <c r="KLU916" s="12"/>
      <c r="KLV916" s="12"/>
      <c r="KLW916" s="12"/>
      <c r="KLX916" s="12"/>
      <c r="KLY916" s="12"/>
      <c r="KLZ916" s="12"/>
      <c r="KMA916" s="12"/>
      <c r="KMB916" s="12"/>
      <c r="KMC916" s="12"/>
      <c r="KMD916" s="12"/>
      <c r="KME916" s="12"/>
      <c r="KMF916" s="12"/>
      <c r="KMG916" s="12"/>
      <c r="KMH916" s="12"/>
      <c r="KMI916" s="12"/>
      <c r="KMJ916" s="12"/>
      <c r="KMK916" s="12"/>
      <c r="KML916" s="12"/>
      <c r="KMM916" s="12"/>
      <c r="KMN916" s="12"/>
      <c r="KMO916" s="12"/>
      <c r="KMP916" s="12"/>
      <c r="KMQ916" s="12"/>
      <c r="KMR916" s="12"/>
      <c r="KMS916" s="12"/>
      <c r="KMT916" s="12"/>
      <c r="KMU916" s="12"/>
      <c r="KMV916" s="12"/>
      <c r="KMW916" s="12"/>
      <c r="KMX916" s="12"/>
      <c r="KMY916" s="12"/>
      <c r="KMZ916" s="12"/>
      <c r="KNA916" s="12"/>
      <c r="KNB916" s="12"/>
      <c r="KNC916" s="12"/>
      <c r="KND916" s="12"/>
      <c r="KNE916" s="12"/>
      <c r="KNF916" s="12"/>
      <c r="KNG916" s="12"/>
      <c r="KNH916" s="12"/>
      <c r="KNI916" s="12"/>
      <c r="KNJ916" s="12"/>
      <c r="KNK916" s="12"/>
      <c r="KNL916" s="12"/>
      <c r="KNM916" s="12"/>
      <c r="KNN916" s="12"/>
      <c r="KNO916" s="12"/>
      <c r="KNP916" s="12"/>
      <c r="KNQ916" s="12"/>
      <c r="KNR916" s="12"/>
      <c r="KNS916" s="12"/>
      <c r="KNT916" s="12"/>
      <c r="KNU916" s="12"/>
      <c r="KNV916" s="12"/>
      <c r="KNW916" s="12"/>
      <c r="KNX916" s="12"/>
      <c r="KNY916" s="12"/>
      <c r="KNZ916" s="12"/>
      <c r="KOA916" s="12"/>
      <c r="KOB916" s="12"/>
      <c r="KOC916" s="12"/>
      <c r="KOD916" s="12"/>
      <c r="KOE916" s="12"/>
      <c r="KOF916" s="12"/>
      <c r="KOG916" s="12"/>
      <c r="KOH916" s="12"/>
      <c r="KOI916" s="12"/>
      <c r="KOJ916" s="12"/>
      <c r="KOK916" s="12"/>
      <c r="KOL916" s="12"/>
      <c r="KOM916" s="12"/>
      <c r="KON916" s="12"/>
      <c r="KOO916" s="12"/>
      <c r="KOP916" s="12"/>
      <c r="KOQ916" s="12"/>
      <c r="KOR916" s="12"/>
      <c r="KOS916" s="12"/>
      <c r="KOT916" s="12"/>
      <c r="KOU916" s="12"/>
      <c r="KOV916" s="12"/>
      <c r="KOW916" s="12"/>
      <c r="KOX916" s="12"/>
      <c r="KOY916" s="12"/>
      <c r="KOZ916" s="12"/>
      <c r="KPA916" s="12"/>
      <c r="KPB916" s="12"/>
      <c r="KPC916" s="12"/>
      <c r="KPD916" s="12"/>
      <c r="KPE916" s="12"/>
      <c r="KPF916" s="12"/>
      <c r="KPG916" s="12"/>
      <c r="KPH916" s="12"/>
      <c r="KPI916" s="12"/>
      <c r="KPJ916" s="12"/>
      <c r="KPK916" s="12"/>
      <c r="KPL916" s="12"/>
      <c r="KPM916" s="12"/>
      <c r="KPN916" s="12"/>
      <c r="KPO916" s="12"/>
      <c r="KPP916" s="12"/>
      <c r="KPQ916" s="12"/>
      <c r="KPR916" s="12"/>
      <c r="KPS916" s="12"/>
      <c r="KPT916" s="12"/>
      <c r="KPU916" s="12"/>
      <c r="KPV916" s="12"/>
      <c r="KPW916" s="12"/>
      <c r="KPX916" s="12"/>
      <c r="KPY916" s="12"/>
      <c r="KPZ916" s="12"/>
      <c r="KQA916" s="12"/>
      <c r="KQB916" s="12"/>
      <c r="KQC916" s="12"/>
      <c r="KQD916" s="12"/>
      <c r="KQE916" s="12"/>
      <c r="KQF916" s="12"/>
      <c r="KQG916" s="12"/>
      <c r="KQH916" s="12"/>
      <c r="KQI916" s="12"/>
      <c r="KQJ916" s="12"/>
      <c r="KQK916" s="12"/>
      <c r="KQL916" s="12"/>
      <c r="KQM916" s="12"/>
      <c r="KQN916" s="12"/>
      <c r="KQO916" s="12"/>
      <c r="KQP916" s="12"/>
      <c r="KQQ916" s="12"/>
      <c r="KQR916" s="12"/>
      <c r="KQS916" s="12"/>
      <c r="KQT916" s="12"/>
      <c r="KQU916" s="12"/>
      <c r="KQV916" s="12"/>
      <c r="KQW916" s="12"/>
      <c r="KQX916" s="12"/>
      <c r="KQY916" s="12"/>
      <c r="KQZ916" s="12"/>
      <c r="KRA916" s="12"/>
      <c r="KRB916" s="12"/>
      <c r="KRC916" s="12"/>
      <c r="KRD916" s="12"/>
      <c r="KRE916" s="12"/>
      <c r="KRF916" s="12"/>
      <c r="KRG916" s="12"/>
      <c r="KRH916" s="12"/>
      <c r="KRI916" s="12"/>
      <c r="KRJ916" s="12"/>
      <c r="KRK916" s="12"/>
      <c r="KRL916" s="12"/>
      <c r="KRM916" s="12"/>
      <c r="KRN916" s="12"/>
      <c r="KRO916" s="12"/>
      <c r="KRP916" s="12"/>
      <c r="KRQ916" s="12"/>
      <c r="KRR916" s="12"/>
      <c r="KRS916" s="12"/>
      <c r="KRT916" s="12"/>
      <c r="KRU916" s="12"/>
      <c r="KRV916" s="12"/>
      <c r="KRW916" s="12"/>
      <c r="KRX916" s="12"/>
      <c r="KRY916" s="12"/>
      <c r="KRZ916" s="12"/>
      <c r="KSA916" s="12"/>
      <c r="KSB916" s="12"/>
      <c r="KSC916" s="12"/>
      <c r="KSD916" s="12"/>
      <c r="KSE916" s="12"/>
      <c r="KSF916" s="12"/>
      <c r="KSG916" s="12"/>
      <c r="KSH916" s="12"/>
      <c r="KSI916" s="12"/>
      <c r="KSJ916" s="12"/>
      <c r="KSK916" s="12"/>
      <c r="KSL916" s="12"/>
      <c r="KSM916" s="12"/>
      <c r="KSN916" s="12"/>
      <c r="KSO916" s="12"/>
      <c r="KSP916" s="12"/>
      <c r="KSQ916" s="12"/>
      <c r="KSR916" s="12"/>
      <c r="KSS916" s="12"/>
      <c r="KST916" s="12"/>
      <c r="KSU916" s="12"/>
      <c r="KSV916" s="12"/>
      <c r="KSW916" s="12"/>
      <c r="KSX916" s="12"/>
      <c r="KSY916" s="12"/>
      <c r="KSZ916" s="12"/>
      <c r="KTA916" s="12"/>
      <c r="KTB916" s="12"/>
      <c r="KTC916" s="12"/>
      <c r="KTD916" s="12"/>
      <c r="KTE916" s="12"/>
      <c r="KTF916" s="12"/>
      <c r="KTG916" s="12"/>
      <c r="KTH916" s="12"/>
      <c r="KTI916" s="12"/>
      <c r="KTJ916" s="12"/>
      <c r="KTK916" s="12"/>
      <c r="KTL916" s="12"/>
      <c r="KTM916" s="12"/>
      <c r="KTN916" s="12"/>
      <c r="KTO916" s="12"/>
      <c r="KTP916" s="12"/>
      <c r="KTQ916" s="12"/>
      <c r="KTR916" s="12"/>
      <c r="KTS916" s="12"/>
      <c r="KTT916" s="12"/>
      <c r="KTU916" s="12"/>
      <c r="KTV916" s="12"/>
      <c r="KTW916" s="12"/>
      <c r="KTX916" s="12"/>
      <c r="KTY916" s="12"/>
      <c r="KTZ916" s="12"/>
      <c r="KUA916" s="12"/>
      <c r="KUB916" s="12"/>
      <c r="KUC916" s="12"/>
      <c r="KUD916" s="12"/>
      <c r="KUE916" s="12"/>
      <c r="KUF916" s="12"/>
      <c r="KUG916" s="12"/>
      <c r="KUH916" s="12"/>
      <c r="KUI916" s="12"/>
      <c r="KUJ916" s="12"/>
      <c r="KUK916" s="12"/>
      <c r="KUL916" s="12"/>
      <c r="KUM916" s="12"/>
      <c r="KUN916" s="12"/>
      <c r="KUO916" s="12"/>
      <c r="KUP916" s="12"/>
      <c r="KUQ916" s="12"/>
      <c r="KUR916" s="12"/>
      <c r="KUS916" s="12"/>
      <c r="KUT916" s="12"/>
      <c r="KUU916" s="12"/>
      <c r="KUV916" s="12"/>
      <c r="KUW916" s="12"/>
      <c r="KUX916" s="12"/>
      <c r="KUY916" s="12"/>
      <c r="KUZ916" s="12"/>
      <c r="KVA916" s="12"/>
      <c r="KVB916" s="12"/>
      <c r="KVC916" s="12"/>
      <c r="KVD916" s="12"/>
      <c r="KVE916" s="12"/>
      <c r="KVF916" s="12"/>
      <c r="KVG916" s="12"/>
      <c r="KVH916" s="12"/>
      <c r="KVI916" s="12"/>
      <c r="KVJ916" s="12"/>
      <c r="KVK916" s="12"/>
      <c r="KVL916" s="12"/>
      <c r="KVM916" s="12"/>
      <c r="KVN916" s="12"/>
      <c r="KVO916" s="12"/>
      <c r="KVP916" s="12"/>
      <c r="KVQ916" s="12"/>
      <c r="KVR916" s="12"/>
      <c r="KVS916" s="12"/>
      <c r="KVT916" s="12"/>
      <c r="KVU916" s="12"/>
      <c r="KVV916" s="12"/>
      <c r="KVW916" s="12"/>
      <c r="KVX916" s="12"/>
      <c r="KVY916" s="12"/>
      <c r="KVZ916" s="12"/>
      <c r="KWA916" s="12"/>
      <c r="KWB916" s="12"/>
      <c r="KWC916" s="12"/>
      <c r="KWD916" s="12"/>
      <c r="KWE916" s="12"/>
      <c r="KWF916" s="12"/>
      <c r="KWG916" s="12"/>
      <c r="KWH916" s="12"/>
      <c r="KWI916" s="12"/>
      <c r="KWJ916" s="12"/>
      <c r="KWK916" s="12"/>
      <c r="KWL916" s="12"/>
      <c r="KWM916" s="12"/>
      <c r="KWN916" s="12"/>
      <c r="KWO916" s="12"/>
      <c r="KWP916" s="12"/>
      <c r="KWQ916" s="12"/>
      <c r="KWR916" s="12"/>
      <c r="KWS916" s="12"/>
      <c r="KWT916" s="12"/>
      <c r="KWU916" s="12"/>
      <c r="KWV916" s="12"/>
      <c r="KWW916" s="12"/>
      <c r="KWX916" s="12"/>
      <c r="KWY916" s="12"/>
      <c r="KWZ916" s="12"/>
      <c r="KXA916" s="12"/>
      <c r="KXB916" s="12"/>
      <c r="KXC916" s="12"/>
      <c r="KXD916" s="12"/>
      <c r="KXE916" s="12"/>
      <c r="KXF916" s="12"/>
      <c r="KXG916" s="12"/>
      <c r="KXH916" s="12"/>
      <c r="KXI916" s="12"/>
      <c r="KXJ916" s="12"/>
      <c r="KXK916" s="12"/>
      <c r="KXL916" s="12"/>
      <c r="KXM916" s="12"/>
      <c r="KXN916" s="12"/>
      <c r="KXO916" s="12"/>
      <c r="KXP916" s="12"/>
      <c r="KXQ916" s="12"/>
      <c r="KXR916" s="12"/>
      <c r="KXS916" s="12"/>
      <c r="KXT916" s="12"/>
      <c r="KXU916" s="12"/>
      <c r="KXV916" s="12"/>
      <c r="KXW916" s="12"/>
      <c r="KXX916" s="12"/>
      <c r="KXY916" s="12"/>
      <c r="KXZ916" s="12"/>
      <c r="KYA916" s="12"/>
      <c r="KYB916" s="12"/>
      <c r="KYC916" s="12"/>
      <c r="KYD916" s="12"/>
      <c r="KYE916" s="12"/>
      <c r="KYF916" s="12"/>
      <c r="KYG916" s="12"/>
      <c r="KYH916" s="12"/>
      <c r="KYI916" s="12"/>
      <c r="KYJ916" s="12"/>
      <c r="KYK916" s="12"/>
      <c r="KYL916" s="12"/>
      <c r="KYM916" s="12"/>
      <c r="KYN916" s="12"/>
      <c r="KYO916" s="12"/>
      <c r="KYP916" s="12"/>
      <c r="KYQ916" s="12"/>
      <c r="KYR916" s="12"/>
      <c r="KYS916" s="12"/>
      <c r="KYT916" s="12"/>
      <c r="KYU916" s="12"/>
      <c r="KYV916" s="12"/>
      <c r="KYW916" s="12"/>
      <c r="KYX916" s="12"/>
      <c r="KYY916" s="12"/>
      <c r="KYZ916" s="12"/>
      <c r="KZA916" s="12"/>
      <c r="KZB916" s="12"/>
      <c r="KZC916" s="12"/>
      <c r="KZD916" s="12"/>
      <c r="KZE916" s="12"/>
      <c r="KZF916" s="12"/>
      <c r="KZG916" s="12"/>
      <c r="KZH916" s="12"/>
      <c r="KZI916" s="12"/>
      <c r="KZJ916" s="12"/>
      <c r="KZK916" s="12"/>
      <c r="KZL916" s="12"/>
      <c r="KZM916" s="12"/>
      <c r="KZN916" s="12"/>
      <c r="KZO916" s="12"/>
      <c r="KZP916" s="12"/>
      <c r="KZQ916" s="12"/>
      <c r="KZR916" s="12"/>
      <c r="KZS916" s="12"/>
      <c r="KZT916" s="12"/>
      <c r="KZU916" s="12"/>
      <c r="KZV916" s="12"/>
      <c r="KZW916" s="12"/>
      <c r="KZX916" s="12"/>
      <c r="KZY916" s="12"/>
      <c r="KZZ916" s="12"/>
      <c r="LAA916" s="12"/>
      <c r="LAB916" s="12"/>
      <c r="LAC916" s="12"/>
      <c r="LAD916" s="12"/>
      <c r="LAE916" s="12"/>
      <c r="LAF916" s="12"/>
      <c r="LAG916" s="12"/>
      <c r="LAH916" s="12"/>
      <c r="LAI916" s="12"/>
      <c r="LAJ916" s="12"/>
      <c r="LAK916" s="12"/>
      <c r="LAL916" s="12"/>
      <c r="LAM916" s="12"/>
      <c r="LAN916" s="12"/>
      <c r="LAO916" s="12"/>
      <c r="LAP916" s="12"/>
      <c r="LAQ916" s="12"/>
      <c r="LAR916" s="12"/>
      <c r="LAS916" s="12"/>
      <c r="LAT916" s="12"/>
      <c r="LAU916" s="12"/>
      <c r="LAV916" s="12"/>
      <c r="LAW916" s="12"/>
      <c r="LAX916" s="12"/>
      <c r="LAY916" s="12"/>
      <c r="LAZ916" s="12"/>
      <c r="LBA916" s="12"/>
      <c r="LBB916" s="12"/>
      <c r="LBC916" s="12"/>
      <c r="LBD916" s="12"/>
      <c r="LBE916" s="12"/>
      <c r="LBF916" s="12"/>
      <c r="LBG916" s="12"/>
      <c r="LBH916" s="12"/>
      <c r="LBI916" s="12"/>
      <c r="LBJ916" s="12"/>
      <c r="LBK916" s="12"/>
      <c r="LBL916" s="12"/>
      <c r="LBM916" s="12"/>
      <c r="LBN916" s="12"/>
      <c r="LBO916" s="12"/>
      <c r="LBP916" s="12"/>
      <c r="LBQ916" s="12"/>
      <c r="LBR916" s="12"/>
      <c r="LBS916" s="12"/>
      <c r="LBT916" s="12"/>
      <c r="LBU916" s="12"/>
      <c r="LBV916" s="12"/>
      <c r="LBW916" s="12"/>
      <c r="LBX916" s="12"/>
      <c r="LBY916" s="12"/>
      <c r="LBZ916" s="12"/>
      <c r="LCA916" s="12"/>
      <c r="LCB916" s="12"/>
      <c r="LCC916" s="12"/>
      <c r="LCD916" s="12"/>
      <c r="LCE916" s="12"/>
      <c r="LCF916" s="12"/>
      <c r="LCG916" s="12"/>
      <c r="LCH916" s="12"/>
      <c r="LCI916" s="12"/>
      <c r="LCJ916" s="12"/>
      <c r="LCK916" s="12"/>
      <c r="LCL916" s="12"/>
      <c r="LCM916" s="12"/>
      <c r="LCN916" s="12"/>
      <c r="LCO916" s="12"/>
      <c r="LCP916" s="12"/>
      <c r="LCQ916" s="12"/>
      <c r="LCR916" s="12"/>
      <c r="LCS916" s="12"/>
      <c r="LCT916" s="12"/>
      <c r="LCU916" s="12"/>
      <c r="LCV916" s="12"/>
      <c r="LCW916" s="12"/>
      <c r="LCX916" s="12"/>
      <c r="LCY916" s="12"/>
      <c r="LCZ916" s="12"/>
      <c r="LDA916" s="12"/>
      <c r="LDB916" s="12"/>
      <c r="LDC916" s="12"/>
      <c r="LDD916" s="12"/>
      <c r="LDE916" s="12"/>
      <c r="LDF916" s="12"/>
      <c r="LDG916" s="12"/>
      <c r="LDH916" s="12"/>
      <c r="LDI916" s="12"/>
      <c r="LDJ916" s="12"/>
      <c r="LDK916" s="12"/>
      <c r="LDL916" s="12"/>
      <c r="LDM916" s="12"/>
      <c r="LDN916" s="12"/>
      <c r="LDO916" s="12"/>
      <c r="LDP916" s="12"/>
      <c r="LDQ916" s="12"/>
      <c r="LDR916" s="12"/>
      <c r="LDS916" s="12"/>
      <c r="LDT916" s="12"/>
      <c r="LDU916" s="12"/>
      <c r="LDV916" s="12"/>
      <c r="LDW916" s="12"/>
      <c r="LDX916" s="12"/>
      <c r="LDY916" s="12"/>
      <c r="LDZ916" s="12"/>
      <c r="LEA916" s="12"/>
      <c r="LEB916" s="12"/>
      <c r="LEC916" s="12"/>
      <c r="LED916" s="12"/>
      <c r="LEE916" s="12"/>
      <c r="LEF916" s="12"/>
      <c r="LEG916" s="12"/>
      <c r="LEH916" s="12"/>
      <c r="LEI916" s="12"/>
      <c r="LEJ916" s="12"/>
      <c r="LEK916" s="12"/>
      <c r="LEL916" s="12"/>
      <c r="LEM916" s="12"/>
      <c r="LEN916" s="12"/>
      <c r="LEO916" s="12"/>
      <c r="LEP916" s="12"/>
      <c r="LEQ916" s="12"/>
      <c r="LER916" s="12"/>
      <c r="LES916" s="12"/>
      <c r="LET916" s="12"/>
      <c r="LEU916" s="12"/>
      <c r="LEV916" s="12"/>
      <c r="LEW916" s="12"/>
      <c r="LEX916" s="12"/>
      <c r="LEY916" s="12"/>
      <c r="LEZ916" s="12"/>
      <c r="LFA916" s="12"/>
      <c r="LFB916" s="12"/>
      <c r="LFC916" s="12"/>
      <c r="LFD916" s="12"/>
      <c r="LFE916" s="12"/>
      <c r="LFF916" s="12"/>
      <c r="LFG916" s="12"/>
      <c r="LFH916" s="12"/>
      <c r="LFI916" s="12"/>
      <c r="LFJ916" s="12"/>
      <c r="LFK916" s="12"/>
      <c r="LFL916" s="12"/>
      <c r="LFM916" s="12"/>
      <c r="LFN916" s="12"/>
      <c r="LFO916" s="12"/>
      <c r="LFP916" s="12"/>
      <c r="LFQ916" s="12"/>
      <c r="LFR916" s="12"/>
      <c r="LFS916" s="12"/>
      <c r="LFT916" s="12"/>
      <c r="LFU916" s="12"/>
      <c r="LFV916" s="12"/>
      <c r="LFW916" s="12"/>
      <c r="LFX916" s="12"/>
      <c r="LFY916" s="12"/>
      <c r="LFZ916" s="12"/>
      <c r="LGA916" s="12"/>
      <c r="LGB916" s="12"/>
      <c r="LGC916" s="12"/>
      <c r="LGD916" s="12"/>
      <c r="LGE916" s="12"/>
      <c r="LGF916" s="12"/>
      <c r="LGG916" s="12"/>
      <c r="LGH916" s="12"/>
      <c r="LGI916" s="12"/>
      <c r="LGJ916" s="12"/>
      <c r="LGK916" s="12"/>
      <c r="LGL916" s="12"/>
      <c r="LGM916" s="12"/>
      <c r="LGN916" s="12"/>
      <c r="LGO916" s="12"/>
      <c r="LGP916" s="12"/>
      <c r="LGQ916" s="12"/>
      <c r="LGR916" s="12"/>
      <c r="LGS916" s="12"/>
      <c r="LGT916" s="12"/>
      <c r="LGU916" s="12"/>
      <c r="LGV916" s="12"/>
      <c r="LGW916" s="12"/>
      <c r="LGX916" s="12"/>
      <c r="LGY916" s="12"/>
      <c r="LGZ916" s="12"/>
      <c r="LHA916" s="12"/>
      <c r="LHB916" s="12"/>
      <c r="LHC916" s="12"/>
      <c r="LHD916" s="12"/>
      <c r="LHE916" s="12"/>
      <c r="LHF916" s="12"/>
      <c r="LHG916" s="12"/>
      <c r="LHH916" s="12"/>
      <c r="LHI916" s="12"/>
      <c r="LHJ916" s="12"/>
      <c r="LHK916" s="12"/>
      <c r="LHL916" s="12"/>
      <c r="LHM916" s="12"/>
      <c r="LHN916" s="12"/>
      <c r="LHO916" s="12"/>
      <c r="LHP916" s="12"/>
      <c r="LHQ916" s="12"/>
      <c r="LHR916" s="12"/>
      <c r="LHS916" s="12"/>
      <c r="LHT916" s="12"/>
      <c r="LHU916" s="12"/>
      <c r="LHV916" s="12"/>
      <c r="LHW916" s="12"/>
      <c r="LHX916" s="12"/>
      <c r="LHY916" s="12"/>
      <c r="LHZ916" s="12"/>
      <c r="LIA916" s="12"/>
      <c r="LIB916" s="12"/>
      <c r="LIC916" s="12"/>
      <c r="LID916" s="12"/>
      <c r="LIE916" s="12"/>
      <c r="LIF916" s="12"/>
      <c r="LIG916" s="12"/>
      <c r="LIH916" s="12"/>
      <c r="LII916" s="12"/>
      <c r="LIJ916" s="12"/>
      <c r="LIK916" s="12"/>
      <c r="LIL916" s="12"/>
      <c r="LIM916" s="12"/>
      <c r="LIN916" s="12"/>
      <c r="LIO916" s="12"/>
      <c r="LIP916" s="12"/>
      <c r="LIQ916" s="12"/>
      <c r="LIR916" s="12"/>
      <c r="LIS916" s="12"/>
      <c r="LIT916" s="12"/>
      <c r="LIU916" s="12"/>
      <c r="LIV916" s="12"/>
      <c r="LIW916" s="12"/>
      <c r="LIX916" s="12"/>
      <c r="LIY916" s="12"/>
      <c r="LIZ916" s="12"/>
      <c r="LJA916" s="12"/>
      <c r="LJB916" s="12"/>
      <c r="LJC916" s="12"/>
      <c r="LJD916" s="12"/>
      <c r="LJE916" s="12"/>
      <c r="LJF916" s="12"/>
      <c r="LJG916" s="12"/>
      <c r="LJH916" s="12"/>
      <c r="LJI916" s="12"/>
      <c r="LJJ916" s="12"/>
      <c r="LJK916" s="12"/>
      <c r="LJL916" s="12"/>
      <c r="LJM916" s="12"/>
      <c r="LJN916" s="12"/>
      <c r="LJO916" s="12"/>
      <c r="LJP916" s="12"/>
      <c r="LJQ916" s="12"/>
      <c r="LJR916" s="12"/>
      <c r="LJS916" s="12"/>
      <c r="LJT916" s="12"/>
      <c r="LJU916" s="12"/>
      <c r="LJV916" s="12"/>
      <c r="LJW916" s="12"/>
      <c r="LJX916" s="12"/>
      <c r="LJY916" s="12"/>
      <c r="LJZ916" s="12"/>
      <c r="LKA916" s="12"/>
      <c r="LKB916" s="12"/>
      <c r="LKC916" s="12"/>
      <c r="LKD916" s="12"/>
      <c r="LKE916" s="12"/>
      <c r="LKF916" s="12"/>
      <c r="LKG916" s="12"/>
      <c r="LKH916" s="12"/>
      <c r="LKI916" s="12"/>
      <c r="LKJ916" s="12"/>
      <c r="LKK916" s="12"/>
      <c r="LKL916" s="12"/>
      <c r="LKM916" s="12"/>
      <c r="LKN916" s="12"/>
      <c r="LKO916" s="12"/>
      <c r="LKP916" s="12"/>
      <c r="LKQ916" s="12"/>
      <c r="LKR916" s="12"/>
      <c r="LKS916" s="12"/>
      <c r="LKT916" s="12"/>
      <c r="LKU916" s="12"/>
      <c r="LKV916" s="12"/>
      <c r="LKW916" s="12"/>
      <c r="LKX916" s="12"/>
      <c r="LKY916" s="12"/>
      <c r="LKZ916" s="12"/>
      <c r="LLA916" s="12"/>
      <c r="LLB916" s="12"/>
      <c r="LLC916" s="12"/>
      <c r="LLD916" s="12"/>
      <c r="LLE916" s="12"/>
      <c r="LLF916" s="12"/>
      <c r="LLG916" s="12"/>
      <c r="LLH916" s="12"/>
      <c r="LLI916" s="12"/>
      <c r="LLJ916" s="12"/>
      <c r="LLK916" s="12"/>
      <c r="LLL916" s="12"/>
      <c r="LLM916" s="12"/>
      <c r="LLN916" s="12"/>
      <c r="LLO916" s="12"/>
      <c r="LLP916" s="12"/>
      <c r="LLQ916" s="12"/>
      <c r="LLR916" s="12"/>
      <c r="LLS916" s="12"/>
      <c r="LLT916" s="12"/>
      <c r="LLU916" s="12"/>
      <c r="LLV916" s="12"/>
      <c r="LLW916" s="12"/>
      <c r="LLX916" s="12"/>
      <c r="LLY916" s="12"/>
      <c r="LLZ916" s="12"/>
      <c r="LMA916" s="12"/>
      <c r="LMB916" s="12"/>
      <c r="LMC916" s="12"/>
      <c r="LMD916" s="12"/>
      <c r="LME916" s="12"/>
      <c r="LMF916" s="12"/>
      <c r="LMG916" s="12"/>
      <c r="LMH916" s="12"/>
      <c r="LMI916" s="12"/>
      <c r="LMJ916" s="12"/>
      <c r="LMK916" s="12"/>
      <c r="LML916" s="12"/>
      <c r="LMM916" s="12"/>
      <c r="LMN916" s="12"/>
      <c r="LMO916" s="12"/>
      <c r="LMP916" s="12"/>
      <c r="LMQ916" s="12"/>
      <c r="LMR916" s="12"/>
      <c r="LMS916" s="12"/>
      <c r="LMT916" s="12"/>
      <c r="LMU916" s="12"/>
      <c r="LMV916" s="12"/>
      <c r="LMW916" s="12"/>
      <c r="LMX916" s="12"/>
      <c r="LMY916" s="12"/>
      <c r="LMZ916" s="12"/>
      <c r="LNA916" s="12"/>
      <c r="LNB916" s="12"/>
      <c r="LNC916" s="12"/>
      <c r="LND916" s="12"/>
      <c r="LNE916" s="12"/>
      <c r="LNF916" s="12"/>
      <c r="LNG916" s="12"/>
      <c r="LNH916" s="12"/>
      <c r="LNI916" s="12"/>
      <c r="LNJ916" s="12"/>
      <c r="LNK916" s="12"/>
      <c r="LNL916" s="12"/>
      <c r="LNM916" s="12"/>
      <c r="LNN916" s="12"/>
      <c r="LNO916" s="12"/>
      <c r="LNP916" s="12"/>
      <c r="LNQ916" s="12"/>
      <c r="LNR916" s="12"/>
      <c r="LNS916" s="12"/>
      <c r="LNT916" s="12"/>
      <c r="LNU916" s="12"/>
      <c r="LNV916" s="12"/>
      <c r="LNW916" s="12"/>
      <c r="LNX916" s="12"/>
      <c r="LNY916" s="12"/>
      <c r="LNZ916" s="12"/>
      <c r="LOA916" s="12"/>
      <c r="LOB916" s="12"/>
      <c r="LOC916" s="12"/>
      <c r="LOD916" s="12"/>
      <c r="LOE916" s="12"/>
      <c r="LOF916" s="12"/>
      <c r="LOG916" s="12"/>
      <c r="LOH916" s="12"/>
      <c r="LOI916" s="12"/>
      <c r="LOJ916" s="12"/>
      <c r="LOK916" s="12"/>
      <c r="LOL916" s="12"/>
      <c r="LOM916" s="12"/>
      <c r="LON916" s="12"/>
      <c r="LOO916" s="12"/>
      <c r="LOP916" s="12"/>
      <c r="LOQ916" s="12"/>
      <c r="LOR916" s="12"/>
      <c r="LOS916" s="12"/>
      <c r="LOT916" s="12"/>
      <c r="LOU916" s="12"/>
      <c r="LOV916" s="12"/>
      <c r="LOW916" s="12"/>
      <c r="LOX916" s="12"/>
      <c r="LOY916" s="12"/>
      <c r="LOZ916" s="12"/>
      <c r="LPA916" s="12"/>
      <c r="LPB916" s="12"/>
      <c r="LPC916" s="12"/>
      <c r="LPD916" s="12"/>
      <c r="LPE916" s="12"/>
      <c r="LPF916" s="12"/>
      <c r="LPG916" s="12"/>
      <c r="LPH916" s="12"/>
      <c r="LPI916" s="12"/>
      <c r="LPJ916" s="12"/>
      <c r="LPK916" s="12"/>
      <c r="LPL916" s="12"/>
      <c r="LPM916" s="12"/>
      <c r="LPN916" s="12"/>
      <c r="LPO916" s="12"/>
      <c r="LPP916" s="12"/>
      <c r="LPQ916" s="12"/>
      <c r="LPR916" s="12"/>
      <c r="LPS916" s="12"/>
      <c r="LPT916" s="12"/>
      <c r="LPU916" s="12"/>
      <c r="LPV916" s="12"/>
      <c r="LPW916" s="12"/>
      <c r="LPX916" s="12"/>
      <c r="LPY916" s="12"/>
      <c r="LPZ916" s="12"/>
      <c r="LQA916" s="12"/>
      <c r="LQB916" s="12"/>
      <c r="LQC916" s="12"/>
      <c r="LQD916" s="12"/>
      <c r="LQE916" s="12"/>
      <c r="LQF916" s="12"/>
      <c r="LQG916" s="12"/>
      <c r="LQH916" s="12"/>
      <c r="LQI916" s="12"/>
      <c r="LQJ916" s="12"/>
      <c r="LQK916" s="12"/>
      <c r="LQL916" s="12"/>
      <c r="LQM916" s="12"/>
      <c r="LQN916" s="12"/>
      <c r="LQO916" s="12"/>
      <c r="LQP916" s="12"/>
      <c r="LQQ916" s="12"/>
      <c r="LQR916" s="12"/>
      <c r="LQS916" s="12"/>
      <c r="LQT916" s="12"/>
      <c r="LQU916" s="12"/>
      <c r="LQV916" s="12"/>
      <c r="LQW916" s="12"/>
      <c r="LQX916" s="12"/>
      <c r="LQY916" s="12"/>
      <c r="LQZ916" s="12"/>
      <c r="LRA916" s="12"/>
      <c r="LRB916" s="12"/>
      <c r="LRC916" s="12"/>
      <c r="LRD916" s="12"/>
      <c r="LRE916" s="12"/>
      <c r="LRF916" s="12"/>
      <c r="LRG916" s="12"/>
      <c r="LRH916" s="12"/>
      <c r="LRI916" s="12"/>
      <c r="LRJ916" s="12"/>
      <c r="LRK916" s="12"/>
      <c r="LRL916" s="12"/>
      <c r="LRM916" s="12"/>
      <c r="LRN916" s="12"/>
      <c r="LRO916" s="12"/>
      <c r="LRP916" s="12"/>
      <c r="LRQ916" s="12"/>
      <c r="LRR916" s="12"/>
      <c r="LRS916" s="12"/>
      <c r="LRT916" s="12"/>
      <c r="LRU916" s="12"/>
      <c r="LRV916" s="12"/>
      <c r="LRW916" s="12"/>
      <c r="LRX916" s="12"/>
      <c r="LRY916" s="12"/>
      <c r="LRZ916" s="12"/>
      <c r="LSA916" s="12"/>
      <c r="LSB916" s="12"/>
      <c r="LSC916" s="12"/>
      <c r="LSD916" s="12"/>
      <c r="LSE916" s="12"/>
      <c r="LSF916" s="12"/>
      <c r="LSG916" s="12"/>
      <c r="LSH916" s="12"/>
      <c r="LSI916" s="12"/>
      <c r="LSJ916" s="12"/>
      <c r="LSK916" s="12"/>
      <c r="LSL916" s="12"/>
      <c r="LSM916" s="12"/>
      <c r="LSN916" s="12"/>
      <c r="LSO916" s="12"/>
      <c r="LSP916" s="12"/>
      <c r="LSQ916" s="12"/>
      <c r="LSR916" s="12"/>
      <c r="LSS916" s="12"/>
      <c r="LST916" s="12"/>
      <c r="LSU916" s="12"/>
      <c r="LSV916" s="12"/>
      <c r="LSW916" s="12"/>
      <c r="LSX916" s="12"/>
      <c r="LSY916" s="12"/>
      <c r="LSZ916" s="12"/>
      <c r="LTA916" s="12"/>
      <c r="LTB916" s="12"/>
      <c r="LTC916" s="12"/>
      <c r="LTD916" s="12"/>
      <c r="LTE916" s="12"/>
      <c r="LTF916" s="12"/>
      <c r="LTG916" s="12"/>
      <c r="LTH916" s="12"/>
      <c r="LTI916" s="12"/>
      <c r="LTJ916" s="12"/>
      <c r="LTK916" s="12"/>
      <c r="LTL916" s="12"/>
      <c r="LTM916" s="12"/>
      <c r="LTN916" s="12"/>
      <c r="LTO916" s="12"/>
      <c r="LTP916" s="12"/>
      <c r="LTQ916" s="12"/>
      <c r="LTR916" s="12"/>
      <c r="LTS916" s="12"/>
      <c r="LTT916" s="12"/>
      <c r="LTU916" s="12"/>
      <c r="LTV916" s="12"/>
      <c r="LTW916" s="12"/>
      <c r="LTX916" s="12"/>
      <c r="LTY916" s="12"/>
      <c r="LTZ916" s="12"/>
      <c r="LUA916" s="12"/>
      <c r="LUB916" s="12"/>
      <c r="LUC916" s="12"/>
      <c r="LUD916" s="12"/>
      <c r="LUE916" s="12"/>
      <c r="LUF916" s="12"/>
      <c r="LUG916" s="12"/>
      <c r="LUH916" s="12"/>
      <c r="LUI916" s="12"/>
      <c r="LUJ916" s="12"/>
      <c r="LUK916" s="12"/>
      <c r="LUL916" s="12"/>
      <c r="LUM916" s="12"/>
      <c r="LUN916" s="12"/>
      <c r="LUO916" s="12"/>
      <c r="LUP916" s="12"/>
      <c r="LUQ916" s="12"/>
      <c r="LUR916" s="12"/>
      <c r="LUS916" s="12"/>
      <c r="LUT916" s="12"/>
      <c r="LUU916" s="12"/>
      <c r="LUV916" s="12"/>
      <c r="LUW916" s="12"/>
      <c r="LUX916" s="12"/>
      <c r="LUY916" s="12"/>
      <c r="LUZ916" s="12"/>
      <c r="LVA916" s="12"/>
      <c r="LVB916" s="12"/>
      <c r="LVC916" s="12"/>
      <c r="LVD916" s="12"/>
      <c r="LVE916" s="12"/>
      <c r="LVF916" s="12"/>
      <c r="LVG916" s="12"/>
      <c r="LVH916" s="12"/>
      <c r="LVI916" s="12"/>
      <c r="LVJ916" s="12"/>
      <c r="LVK916" s="12"/>
      <c r="LVL916" s="12"/>
      <c r="LVM916" s="12"/>
      <c r="LVN916" s="12"/>
      <c r="LVO916" s="12"/>
      <c r="LVP916" s="12"/>
      <c r="LVQ916" s="12"/>
      <c r="LVR916" s="12"/>
      <c r="LVS916" s="12"/>
      <c r="LVT916" s="12"/>
      <c r="LVU916" s="12"/>
      <c r="LVV916" s="12"/>
      <c r="LVW916" s="12"/>
      <c r="LVX916" s="12"/>
      <c r="LVY916" s="12"/>
      <c r="LVZ916" s="12"/>
      <c r="LWA916" s="12"/>
      <c r="LWB916" s="12"/>
      <c r="LWC916" s="12"/>
      <c r="LWD916" s="12"/>
      <c r="LWE916" s="12"/>
      <c r="LWF916" s="12"/>
      <c r="LWG916" s="12"/>
      <c r="LWH916" s="12"/>
      <c r="LWI916" s="12"/>
      <c r="LWJ916" s="12"/>
      <c r="LWK916" s="12"/>
      <c r="LWL916" s="12"/>
      <c r="LWM916" s="12"/>
      <c r="LWN916" s="12"/>
      <c r="LWO916" s="12"/>
      <c r="LWP916" s="12"/>
      <c r="LWQ916" s="12"/>
      <c r="LWR916" s="12"/>
      <c r="LWS916" s="12"/>
      <c r="LWT916" s="12"/>
      <c r="LWU916" s="12"/>
      <c r="LWV916" s="12"/>
      <c r="LWW916" s="12"/>
      <c r="LWX916" s="12"/>
      <c r="LWY916" s="12"/>
      <c r="LWZ916" s="12"/>
      <c r="LXA916" s="12"/>
      <c r="LXB916" s="12"/>
      <c r="LXC916" s="12"/>
      <c r="LXD916" s="12"/>
      <c r="LXE916" s="12"/>
      <c r="LXF916" s="12"/>
      <c r="LXG916" s="12"/>
      <c r="LXH916" s="12"/>
      <c r="LXI916" s="12"/>
      <c r="LXJ916" s="12"/>
      <c r="LXK916" s="12"/>
      <c r="LXL916" s="12"/>
      <c r="LXM916" s="12"/>
      <c r="LXN916" s="12"/>
      <c r="LXO916" s="12"/>
      <c r="LXP916" s="12"/>
      <c r="LXQ916" s="12"/>
      <c r="LXR916" s="12"/>
      <c r="LXS916" s="12"/>
      <c r="LXT916" s="12"/>
      <c r="LXU916" s="12"/>
      <c r="LXV916" s="12"/>
      <c r="LXW916" s="12"/>
      <c r="LXX916" s="12"/>
      <c r="LXY916" s="12"/>
      <c r="LXZ916" s="12"/>
      <c r="LYA916" s="12"/>
      <c r="LYB916" s="12"/>
      <c r="LYC916" s="12"/>
      <c r="LYD916" s="12"/>
      <c r="LYE916" s="12"/>
      <c r="LYF916" s="12"/>
      <c r="LYG916" s="12"/>
      <c r="LYH916" s="12"/>
      <c r="LYI916" s="12"/>
      <c r="LYJ916" s="12"/>
      <c r="LYK916" s="12"/>
      <c r="LYL916" s="12"/>
      <c r="LYM916" s="12"/>
      <c r="LYN916" s="12"/>
      <c r="LYO916" s="12"/>
      <c r="LYP916" s="12"/>
      <c r="LYQ916" s="12"/>
      <c r="LYR916" s="12"/>
      <c r="LYS916" s="12"/>
      <c r="LYT916" s="12"/>
      <c r="LYU916" s="12"/>
      <c r="LYV916" s="12"/>
      <c r="LYW916" s="12"/>
      <c r="LYX916" s="12"/>
      <c r="LYY916" s="12"/>
      <c r="LYZ916" s="12"/>
      <c r="LZA916" s="12"/>
      <c r="LZB916" s="12"/>
      <c r="LZC916" s="12"/>
      <c r="LZD916" s="12"/>
      <c r="LZE916" s="12"/>
      <c r="LZF916" s="12"/>
      <c r="LZG916" s="12"/>
      <c r="LZH916" s="12"/>
      <c r="LZI916" s="12"/>
      <c r="LZJ916" s="12"/>
      <c r="LZK916" s="12"/>
      <c r="LZL916" s="12"/>
      <c r="LZM916" s="12"/>
      <c r="LZN916" s="12"/>
      <c r="LZO916" s="12"/>
      <c r="LZP916" s="12"/>
      <c r="LZQ916" s="12"/>
      <c r="LZR916" s="12"/>
      <c r="LZS916" s="12"/>
      <c r="LZT916" s="12"/>
      <c r="LZU916" s="12"/>
      <c r="LZV916" s="12"/>
      <c r="LZW916" s="12"/>
      <c r="LZX916" s="12"/>
      <c r="LZY916" s="12"/>
      <c r="LZZ916" s="12"/>
      <c r="MAA916" s="12"/>
      <c r="MAB916" s="12"/>
      <c r="MAC916" s="12"/>
      <c r="MAD916" s="12"/>
      <c r="MAE916" s="12"/>
      <c r="MAF916" s="12"/>
      <c r="MAG916" s="12"/>
      <c r="MAH916" s="12"/>
      <c r="MAI916" s="12"/>
      <c r="MAJ916" s="12"/>
      <c r="MAK916" s="12"/>
      <c r="MAL916" s="12"/>
      <c r="MAM916" s="12"/>
      <c r="MAN916" s="12"/>
      <c r="MAO916" s="12"/>
      <c r="MAP916" s="12"/>
      <c r="MAQ916" s="12"/>
      <c r="MAR916" s="12"/>
      <c r="MAS916" s="12"/>
      <c r="MAT916" s="12"/>
      <c r="MAU916" s="12"/>
      <c r="MAV916" s="12"/>
      <c r="MAW916" s="12"/>
      <c r="MAX916" s="12"/>
      <c r="MAY916" s="12"/>
      <c r="MAZ916" s="12"/>
      <c r="MBA916" s="12"/>
      <c r="MBB916" s="12"/>
      <c r="MBC916" s="12"/>
      <c r="MBD916" s="12"/>
      <c r="MBE916" s="12"/>
      <c r="MBF916" s="12"/>
      <c r="MBG916" s="12"/>
      <c r="MBH916" s="12"/>
      <c r="MBI916" s="12"/>
      <c r="MBJ916" s="12"/>
      <c r="MBK916" s="12"/>
      <c r="MBL916" s="12"/>
      <c r="MBM916" s="12"/>
      <c r="MBN916" s="12"/>
      <c r="MBO916" s="12"/>
      <c r="MBP916" s="12"/>
      <c r="MBQ916" s="12"/>
      <c r="MBR916" s="12"/>
      <c r="MBS916" s="12"/>
      <c r="MBT916" s="12"/>
      <c r="MBU916" s="12"/>
      <c r="MBV916" s="12"/>
      <c r="MBW916" s="12"/>
      <c r="MBX916" s="12"/>
      <c r="MBY916" s="12"/>
      <c r="MBZ916" s="12"/>
      <c r="MCA916" s="12"/>
      <c r="MCB916" s="12"/>
      <c r="MCC916" s="12"/>
      <c r="MCD916" s="12"/>
      <c r="MCE916" s="12"/>
      <c r="MCF916" s="12"/>
      <c r="MCG916" s="12"/>
      <c r="MCH916" s="12"/>
      <c r="MCI916" s="12"/>
      <c r="MCJ916" s="12"/>
      <c r="MCK916" s="12"/>
      <c r="MCL916" s="12"/>
      <c r="MCM916" s="12"/>
      <c r="MCN916" s="12"/>
      <c r="MCO916" s="12"/>
      <c r="MCP916" s="12"/>
      <c r="MCQ916" s="12"/>
      <c r="MCR916" s="12"/>
      <c r="MCS916" s="12"/>
      <c r="MCT916" s="12"/>
      <c r="MCU916" s="12"/>
      <c r="MCV916" s="12"/>
      <c r="MCW916" s="12"/>
      <c r="MCX916" s="12"/>
      <c r="MCY916" s="12"/>
      <c r="MCZ916" s="12"/>
      <c r="MDA916" s="12"/>
      <c r="MDB916" s="12"/>
      <c r="MDC916" s="12"/>
      <c r="MDD916" s="12"/>
      <c r="MDE916" s="12"/>
      <c r="MDF916" s="12"/>
      <c r="MDG916" s="12"/>
      <c r="MDH916" s="12"/>
      <c r="MDI916" s="12"/>
      <c r="MDJ916" s="12"/>
      <c r="MDK916" s="12"/>
      <c r="MDL916" s="12"/>
      <c r="MDM916" s="12"/>
      <c r="MDN916" s="12"/>
      <c r="MDO916" s="12"/>
      <c r="MDP916" s="12"/>
      <c r="MDQ916" s="12"/>
      <c r="MDR916" s="12"/>
      <c r="MDS916" s="12"/>
      <c r="MDT916" s="12"/>
      <c r="MDU916" s="12"/>
      <c r="MDV916" s="12"/>
      <c r="MDW916" s="12"/>
      <c r="MDX916" s="12"/>
      <c r="MDY916" s="12"/>
      <c r="MDZ916" s="12"/>
      <c r="MEA916" s="12"/>
      <c r="MEB916" s="12"/>
      <c r="MEC916" s="12"/>
      <c r="MED916" s="12"/>
      <c r="MEE916" s="12"/>
      <c r="MEF916" s="12"/>
      <c r="MEG916" s="12"/>
      <c r="MEH916" s="12"/>
      <c r="MEI916" s="12"/>
      <c r="MEJ916" s="12"/>
      <c r="MEK916" s="12"/>
      <c r="MEL916" s="12"/>
      <c r="MEM916" s="12"/>
      <c r="MEN916" s="12"/>
      <c r="MEO916" s="12"/>
      <c r="MEP916" s="12"/>
      <c r="MEQ916" s="12"/>
      <c r="MER916" s="12"/>
      <c r="MES916" s="12"/>
      <c r="MET916" s="12"/>
      <c r="MEU916" s="12"/>
      <c r="MEV916" s="12"/>
      <c r="MEW916" s="12"/>
      <c r="MEX916" s="12"/>
      <c r="MEY916" s="12"/>
      <c r="MEZ916" s="12"/>
      <c r="MFA916" s="12"/>
      <c r="MFB916" s="12"/>
      <c r="MFC916" s="12"/>
      <c r="MFD916" s="12"/>
      <c r="MFE916" s="12"/>
      <c r="MFF916" s="12"/>
      <c r="MFG916" s="12"/>
      <c r="MFH916" s="12"/>
      <c r="MFI916" s="12"/>
      <c r="MFJ916" s="12"/>
      <c r="MFK916" s="12"/>
      <c r="MFL916" s="12"/>
      <c r="MFM916" s="12"/>
      <c r="MFN916" s="12"/>
      <c r="MFO916" s="12"/>
      <c r="MFP916" s="12"/>
      <c r="MFQ916" s="12"/>
      <c r="MFR916" s="12"/>
      <c r="MFS916" s="12"/>
      <c r="MFT916" s="12"/>
      <c r="MFU916" s="12"/>
      <c r="MFV916" s="12"/>
      <c r="MFW916" s="12"/>
      <c r="MFX916" s="12"/>
      <c r="MFY916" s="12"/>
      <c r="MFZ916" s="12"/>
      <c r="MGA916" s="12"/>
      <c r="MGB916" s="12"/>
      <c r="MGC916" s="12"/>
      <c r="MGD916" s="12"/>
      <c r="MGE916" s="12"/>
      <c r="MGF916" s="12"/>
      <c r="MGG916" s="12"/>
      <c r="MGH916" s="12"/>
      <c r="MGI916" s="12"/>
      <c r="MGJ916" s="12"/>
      <c r="MGK916" s="12"/>
      <c r="MGL916" s="12"/>
      <c r="MGM916" s="12"/>
      <c r="MGN916" s="12"/>
      <c r="MGO916" s="12"/>
      <c r="MGP916" s="12"/>
      <c r="MGQ916" s="12"/>
      <c r="MGR916" s="12"/>
      <c r="MGS916" s="12"/>
      <c r="MGT916" s="12"/>
      <c r="MGU916" s="12"/>
      <c r="MGV916" s="12"/>
      <c r="MGW916" s="12"/>
      <c r="MGX916" s="12"/>
      <c r="MGY916" s="12"/>
      <c r="MGZ916" s="12"/>
      <c r="MHA916" s="12"/>
      <c r="MHB916" s="12"/>
      <c r="MHC916" s="12"/>
      <c r="MHD916" s="12"/>
      <c r="MHE916" s="12"/>
      <c r="MHF916" s="12"/>
      <c r="MHG916" s="12"/>
      <c r="MHH916" s="12"/>
      <c r="MHI916" s="12"/>
      <c r="MHJ916" s="12"/>
      <c r="MHK916" s="12"/>
      <c r="MHL916" s="12"/>
      <c r="MHM916" s="12"/>
      <c r="MHN916" s="12"/>
      <c r="MHO916" s="12"/>
      <c r="MHP916" s="12"/>
      <c r="MHQ916" s="12"/>
      <c r="MHR916" s="12"/>
      <c r="MHS916" s="12"/>
      <c r="MHT916" s="12"/>
      <c r="MHU916" s="12"/>
      <c r="MHV916" s="12"/>
      <c r="MHW916" s="12"/>
      <c r="MHX916" s="12"/>
      <c r="MHY916" s="12"/>
      <c r="MHZ916" s="12"/>
      <c r="MIA916" s="12"/>
      <c r="MIB916" s="12"/>
      <c r="MIC916" s="12"/>
      <c r="MID916" s="12"/>
      <c r="MIE916" s="12"/>
      <c r="MIF916" s="12"/>
      <c r="MIG916" s="12"/>
      <c r="MIH916" s="12"/>
      <c r="MII916" s="12"/>
      <c r="MIJ916" s="12"/>
      <c r="MIK916" s="12"/>
      <c r="MIL916" s="12"/>
      <c r="MIM916" s="12"/>
      <c r="MIN916" s="12"/>
      <c r="MIO916" s="12"/>
      <c r="MIP916" s="12"/>
      <c r="MIQ916" s="12"/>
      <c r="MIR916" s="12"/>
      <c r="MIS916" s="12"/>
      <c r="MIT916" s="12"/>
      <c r="MIU916" s="12"/>
      <c r="MIV916" s="12"/>
      <c r="MIW916" s="12"/>
      <c r="MIX916" s="12"/>
      <c r="MIY916" s="12"/>
      <c r="MIZ916" s="12"/>
      <c r="MJA916" s="12"/>
      <c r="MJB916" s="12"/>
      <c r="MJC916" s="12"/>
      <c r="MJD916" s="12"/>
      <c r="MJE916" s="12"/>
      <c r="MJF916" s="12"/>
      <c r="MJG916" s="12"/>
      <c r="MJH916" s="12"/>
      <c r="MJI916" s="12"/>
      <c r="MJJ916" s="12"/>
      <c r="MJK916" s="12"/>
      <c r="MJL916" s="12"/>
      <c r="MJM916" s="12"/>
      <c r="MJN916" s="12"/>
      <c r="MJO916" s="12"/>
      <c r="MJP916" s="12"/>
      <c r="MJQ916" s="12"/>
      <c r="MJR916" s="12"/>
      <c r="MJS916" s="12"/>
      <c r="MJT916" s="12"/>
      <c r="MJU916" s="12"/>
      <c r="MJV916" s="12"/>
      <c r="MJW916" s="12"/>
      <c r="MJX916" s="12"/>
      <c r="MJY916" s="12"/>
      <c r="MJZ916" s="12"/>
      <c r="MKA916" s="12"/>
      <c r="MKB916" s="12"/>
      <c r="MKC916" s="12"/>
      <c r="MKD916" s="12"/>
      <c r="MKE916" s="12"/>
      <c r="MKF916" s="12"/>
      <c r="MKG916" s="12"/>
      <c r="MKH916" s="12"/>
      <c r="MKI916" s="12"/>
      <c r="MKJ916" s="12"/>
      <c r="MKK916" s="12"/>
      <c r="MKL916" s="12"/>
      <c r="MKM916" s="12"/>
      <c r="MKN916" s="12"/>
      <c r="MKO916" s="12"/>
      <c r="MKP916" s="12"/>
      <c r="MKQ916" s="12"/>
      <c r="MKR916" s="12"/>
      <c r="MKS916" s="12"/>
      <c r="MKT916" s="12"/>
      <c r="MKU916" s="12"/>
      <c r="MKV916" s="12"/>
      <c r="MKW916" s="12"/>
      <c r="MKX916" s="12"/>
      <c r="MKY916" s="12"/>
      <c r="MKZ916" s="12"/>
      <c r="MLA916" s="12"/>
      <c r="MLB916" s="12"/>
      <c r="MLC916" s="12"/>
      <c r="MLD916" s="12"/>
      <c r="MLE916" s="12"/>
      <c r="MLF916" s="12"/>
      <c r="MLG916" s="12"/>
      <c r="MLH916" s="12"/>
      <c r="MLI916" s="12"/>
      <c r="MLJ916" s="12"/>
      <c r="MLK916" s="12"/>
      <c r="MLL916" s="12"/>
      <c r="MLM916" s="12"/>
      <c r="MLN916" s="12"/>
      <c r="MLO916" s="12"/>
      <c r="MLP916" s="12"/>
      <c r="MLQ916" s="12"/>
      <c r="MLR916" s="12"/>
      <c r="MLS916" s="12"/>
      <c r="MLT916" s="12"/>
      <c r="MLU916" s="12"/>
      <c r="MLV916" s="12"/>
      <c r="MLW916" s="12"/>
      <c r="MLX916" s="12"/>
      <c r="MLY916" s="12"/>
      <c r="MLZ916" s="12"/>
      <c r="MMA916" s="12"/>
      <c r="MMB916" s="12"/>
      <c r="MMC916" s="12"/>
      <c r="MMD916" s="12"/>
      <c r="MME916" s="12"/>
      <c r="MMF916" s="12"/>
      <c r="MMG916" s="12"/>
      <c r="MMH916" s="12"/>
      <c r="MMI916" s="12"/>
      <c r="MMJ916" s="12"/>
      <c r="MMK916" s="12"/>
      <c r="MML916" s="12"/>
      <c r="MMM916" s="12"/>
      <c r="MMN916" s="12"/>
      <c r="MMO916" s="12"/>
      <c r="MMP916" s="12"/>
      <c r="MMQ916" s="12"/>
      <c r="MMR916" s="12"/>
      <c r="MMS916" s="12"/>
      <c r="MMT916" s="12"/>
      <c r="MMU916" s="12"/>
      <c r="MMV916" s="12"/>
      <c r="MMW916" s="12"/>
      <c r="MMX916" s="12"/>
      <c r="MMY916" s="12"/>
      <c r="MMZ916" s="12"/>
      <c r="MNA916" s="12"/>
      <c r="MNB916" s="12"/>
      <c r="MNC916" s="12"/>
      <c r="MND916" s="12"/>
      <c r="MNE916" s="12"/>
      <c r="MNF916" s="12"/>
      <c r="MNG916" s="12"/>
      <c r="MNH916" s="12"/>
      <c r="MNI916" s="12"/>
      <c r="MNJ916" s="12"/>
      <c r="MNK916" s="12"/>
      <c r="MNL916" s="12"/>
      <c r="MNM916" s="12"/>
      <c r="MNN916" s="12"/>
      <c r="MNO916" s="12"/>
      <c r="MNP916" s="12"/>
      <c r="MNQ916" s="12"/>
      <c r="MNR916" s="12"/>
      <c r="MNS916" s="12"/>
      <c r="MNT916" s="12"/>
      <c r="MNU916" s="12"/>
      <c r="MNV916" s="12"/>
      <c r="MNW916" s="12"/>
      <c r="MNX916" s="12"/>
      <c r="MNY916" s="12"/>
      <c r="MNZ916" s="12"/>
      <c r="MOA916" s="12"/>
      <c r="MOB916" s="12"/>
      <c r="MOC916" s="12"/>
      <c r="MOD916" s="12"/>
      <c r="MOE916" s="12"/>
      <c r="MOF916" s="12"/>
      <c r="MOG916" s="12"/>
      <c r="MOH916" s="12"/>
      <c r="MOI916" s="12"/>
      <c r="MOJ916" s="12"/>
      <c r="MOK916" s="12"/>
      <c r="MOL916" s="12"/>
      <c r="MOM916" s="12"/>
      <c r="MON916" s="12"/>
      <c r="MOO916" s="12"/>
      <c r="MOP916" s="12"/>
      <c r="MOQ916" s="12"/>
      <c r="MOR916" s="12"/>
      <c r="MOS916" s="12"/>
      <c r="MOT916" s="12"/>
      <c r="MOU916" s="12"/>
      <c r="MOV916" s="12"/>
      <c r="MOW916" s="12"/>
      <c r="MOX916" s="12"/>
      <c r="MOY916" s="12"/>
      <c r="MOZ916" s="12"/>
      <c r="MPA916" s="12"/>
      <c r="MPB916" s="12"/>
      <c r="MPC916" s="12"/>
      <c r="MPD916" s="12"/>
      <c r="MPE916" s="12"/>
      <c r="MPF916" s="12"/>
      <c r="MPG916" s="12"/>
      <c r="MPH916" s="12"/>
      <c r="MPI916" s="12"/>
      <c r="MPJ916" s="12"/>
      <c r="MPK916" s="12"/>
      <c r="MPL916" s="12"/>
      <c r="MPM916" s="12"/>
      <c r="MPN916" s="12"/>
      <c r="MPO916" s="12"/>
      <c r="MPP916" s="12"/>
      <c r="MPQ916" s="12"/>
      <c r="MPR916" s="12"/>
      <c r="MPS916" s="12"/>
      <c r="MPT916" s="12"/>
      <c r="MPU916" s="12"/>
      <c r="MPV916" s="12"/>
      <c r="MPW916" s="12"/>
      <c r="MPX916" s="12"/>
      <c r="MPY916" s="12"/>
      <c r="MPZ916" s="12"/>
      <c r="MQA916" s="12"/>
      <c r="MQB916" s="12"/>
      <c r="MQC916" s="12"/>
      <c r="MQD916" s="12"/>
      <c r="MQE916" s="12"/>
      <c r="MQF916" s="12"/>
      <c r="MQG916" s="12"/>
      <c r="MQH916" s="12"/>
      <c r="MQI916" s="12"/>
      <c r="MQJ916" s="12"/>
      <c r="MQK916" s="12"/>
      <c r="MQL916" s="12"/>
      <c r="MQM916" s="12"/>
      <c r="MQN916" s="12"/>
      <c r="MQO916" s="12"/>
      <c r="MQP916" s="12"/>
      <c r="MQQ916" s="12"/>
      <c r="MQR916" s="12"/>
      <c r="MQS916" s="12"/>
      <c r="MQT916" s="12"/>
      <c r="MQU916" s="12"/>
      <c r="MQV916" s="12"/>
      <c r="MQW916" s="12"/>
      <c r="MQX916" s="12"/>
      <c r="MQY916" s="12"/>
      <c r="MQZ916" s="12"/>
      <c r="MRA916" s="12"/>
      <c r="MRB916" s="12"/>
      <c r="MRC916" s="12"/>
      <c r="MRD916" s="12"/>
      <c r="MRE916" s="12"/>
      <c r="MRF916" s="12"/>
      <c r="MRG916" s="12"/>
      <c r="MRH916" s="12"/>
      <c r="MRI916" s="12"/>
      <c r="MRJ916" s="12"/>
      <c r="MRK916" s="12"/>
      <c r="MRL916" s="12"/>
      <c r="MRM916" s="12"/>
      <c r="MRN916" s="12"/>
      <c r="MRO916" s="12"/>
      <c r="MRP916" s="12"/>
      <c r="MRQ916" s="12"/>
      <c r="MRR916" s="12"/>
      <c r="MRS916" s="12"/>
      <c r="MRT916" s="12"/>
      <c r="MRU916" s="12"/>
      <c r="MRV916" s="12"/>
      <c r="MRW916" s="12"/>
      <c r="MRX916" s="12"/>
      <c r="MRY916" s="12"/>
      <c r="MRZ916" s="12"/>
      <c r="MSA916" s="12"/>
      <c r="MSB916" s="12"/>
      <c r="MSC916" s="12"/>
      <c r="MSD916" s="12"/>
      <c r="MSE916" s="12"/>
      <c r="MSF916" s="12"/>
      <c r="MSG916" s="12"/>
      <c r="MSH916" s="12"/>
      <c r="MSI916" s="12"/>
      <c r="MSJ916" s="12"/>
      <c r="MSK916" s="12"/>
      <c r="MSL916" s="12"/>
      <c r="MSM916" s="12"/>
      <c r="MSN916" s="12"/>
      <c r="MSO916" s="12"/>
      <c r="MSP916" s="12"/>
      <c r="MSQ916" s="12"/>
      <c r="MSR916" s="12"/>
      <c r="MSS916" s="12"/>
      <c r="MST916" s="12"/>
      <c r="MSU916" s="12"/>
      <c r="MSV916" s="12"/>
      <c r="MSW916" s="12"/>
      <c r="MSX916" s="12"/>
      <c r="MSY916" s="12"/>
      <c r="MSZ916" s="12"/>
      <c r="MTA916" s="12"/>
      <c r="MTB916" s="12"/>
      <c r="MTC916" s="12"/>
      <c r="MTD916" s="12"/>
      <c r="MTE916" s="12"/>
      <c r="MTF916" s="12"/>
      <c r="MTG916" s="12"/>
      <c r="MTH916" s="12"/>
      <c r="MTI916" s="12"/>
      <c r="MTJ916" s="12"/>
      <c r="MTK916" s="12"/>
      <c r="MTL916" s="12"/>
      <c r="MTM916" s="12"/>
      <c r="MTN916" s="12"/>
      <c r="MTO916" s="12"/>
      <c r="MTP916" s="12"/>
      <c r="MTQ916" s="12"/>
      <c r="MTR916" s="12"/>
      <c r="MTS916" s="12"/>
      <c r="MTT916" s="12"/>
      <c r="MTU916" s="12"/>
      <c r="MTV916" s="12"/>
      <c r="MTW916" s="12"/>
      <c r="MTX916" s="12"/>
      <c r="MTY916" s="12"/>
      <c r="MTZ916" s="12"/>
      <c r="MUA916" s="12"/>
      <c r="MUB916" s="12"/>
      <c r="MUC916" s="12"/>
      <c r="MUD916" s="12"/>
      <c r="MUE916" s="12"/>
      <c r="MUF916" s="12"/>
      <c r="MUG916" s="12"/>
      <c r="MUH916" s="12"/>
      <c r="MUI916" s="12"/>
      <c r="MUJ916" s="12"/>
      <c r="MUK916" s="12"/>
      <c r="MUL916" s="12"/>
      <c r="MUM916" s="12"/>
      <c r="MUN916" s="12"/>
      <c r="MUO916" s="12"/>
      <c r="MUP916" s="12"/>
      <c r="MUQ916" s="12"/>
      <c r="MUR916" s="12"/>
      <c r="MUS916" s="12"/>
      <c r="MUT916" s="12"/>
      <c r="MUU916" s="12"/>
      <c r="MUV916" s="12"/>
      <c r="MUW916" s="12"/>
      <c r="MUX916" s="12"/>
      <c r="MUY916" s="12"/>
      <c r="MUZ916" s="12"/>
      <c r="MVA916" s="12"/>
      <c r="MVB916" s="12"/>
      <c r="MVC916" s="12"/>
      <c r="MVD916" s="12"/>
      <c r="MVE916" s="12"/>
      <c r="MVF916" s="12"/>
      <c r="MVG916" s="12"/>
      <c r="MVH916" s="12"/>
      <c r="MVI916" s="12"/>
      <c r="MVJ916" s="12"/>
      <c r="MVK916" s="12"/>
      <c r="MVL916" s="12"/>
      <c r="MVM916" s="12"/>
      <c r="MVN916" s="12"/>
      <c r="MVO916" s="12"/>
      <c r="MVP916" s="12"/>
      <c r="MVQ916" s="12"/>
      <c r="MVR916" s="12"/>
      <c r="MVS916" s="12"/>
      <c r="MVT916" s="12"/>
      <c r="MVU916" s="12"/>
      <c r="MVV916" s="12"/>
      <c r="MVW916" s="12"/>
      <c r="MVX916" s="12"/>
      <c r="MVY916" s="12"/>
      <c r="MVZ916" s="12"/>
      <c r="MWA916" s="12"/>
      <c r="MWB916" s="12"/>
      <c r="MWC916" s="12"/>
      <c r="MWD916" s="12"/>
      <c r="MWE916" s="12"/>
      <c r="MWF916" s="12"/>
      <c r="MWG916" s="12"/>
      <c r="MWH916" s="12"/>
      <c r="MWI916" s="12"/>
      <c r="MWJ916" s="12"/>
      <c r="MWK916" s="12"/>
      <c r="MWL916" s="12"/>
      <c r="MWM916" s="12"/>
      <c r="MWN916" s="12"/>
      <c r="MWO916" s="12"/>
      <c r="MWP916" s="12"/>
      <c r="MWQ916" s="12"/>
      <c r="MWR916" s="12"/>
      <c r="MWS916" s="12"/>
      <c r="MWT916" s="12"/>
      <c r="MWU916" s="12"/>
      <c r="MWV916" s="12"/>
      <c r="MWW916" s="12"/>
      <c r="MWX916" s="12"/>
      <c r="MWY916" s="12"/>
      <c r="MWZ916" s="12"/>
      <c r="MXA916" s="12"/>
      <c r="MXB916" s="12"/>
      <c r="MXC916" s="12"/>
      <c r="MXD916" s="12"/>
      <c r="MXE916" s="12"/>
      <c r="MXF916" s="12"/>
      <c r="MXG916" s="12"/>
      <c r="MXH916" s="12"/>
      <c r="MXI916" s="12"/>
      <c r="MXJ916" s="12"/>
      <c r="MXK916" s="12"/>
      <c r="MXL916" s="12"/>
      <c r="MXM916" s="12"/>
      <c r="MXN916" s="12"/>
      <c r="MXO916" s="12"/>
      <c r="MXP916" s="12"/>
      <c r="MXQ916" s="12"/>
      <c r="MXR916" s="12"/>
      <c r="MXS916" s="12"/>
      <c r="MXT916" s="12"/>
      <c r="MXU916" s="12"/>
      <c r="MXV916" s="12"/>
      <c r="MXW916" s="12"/>
      <c r="MXX916" s="12"/>
      <c r="MXY916" s="12"/>
      <c r="MXZ916" s="12"/>
      <c r="MYA916" s="12"/>
      <c r="MYB916" s="12"/>
      <c r="MYC916" s="12"/>
      <c r="MYD916" s="12"/>
      <c r="MYE916" s="12"/>
      <c r="MYF916" s="12"/>
      <c r="MYG916" s="12"/>
      <c r="MYH916" s="12"/>
      <c r="MYI916" s="12"/>
      <c r="MYJ916" s="12"/>
      <c r="MYK916" s="12"/>
      <c r="MYL916" s="12"/>
      <c r="MYM916" s="12"/>
      <c r="MYN916" s="12"/>
      <c r="MYO916" s="12"/>
      <c r="MYP916" s="12"/>
      <c r="MYQ916" s="12"/>
      <c r="MYR916" s="12"/>
      <c r="MYS916" s="12"/>
      <c r="MYT916" s="12"/>
      <c r="MYU916" s="12"/>
      <c r="MYV916" s="12"/>
      <c r="MYW916" s="12"/>
      <c r="MYX916" s="12"/>
      <c r="MYY916" s="12"/>
      <c r="MYZ916" s="12"/>
      <c r="MZA916" s="12"/>
      <c r="MZB916" s="12"/>
      <c r="MZC916" s="12"/>
      <c r="MZD916" s="12"/>
      <c r="MZE916" s="12"/>
      <c r="MZF916" s="12"/>
      <c r="MZG916" s="12"/>
      <c r="MZH916" s="12"/>
      <c r="MZI916" s="12"/>
      <c r="MZJ916" s="12"/>
      <c r="MZK916" s="12"/>
      <c r="MZL916" s="12"/>
      <c r="MZM916" s="12"/>
      <c r="MZN916" s="12"/>
      <c r="MZO916" s="12"/>
      <c r="MZP916" s="12"/>
      <c r="MZQ916" s="12"/>
      <c r="MZR916" s="12"/>
      <c r="MZS916" s="12"/>
      <c r="MZT916" s="12"/>
      <c r="MZU916" s="12"/>
      <c r="MZV916" s="12"/>
      <c r="MZW916" s="12"/>
      <c r="MZX916" s="12"/>
      <c r="MZY916" s="12"/>
      <c r="MZZ916" s="12"/>
      <c r="NAA916" s="12"/>
      <c r="NAB916" s="12"/>
      <c r="NAC916" s="12"/>
      <c r="NAD916" s="12"/>
      <c r="NAE916" s="12"/>
      <c r="NAF916" s="12"/>
      <c r="NAG916" s="12"/>
      <c r="NAH916" s="12"/>
      <c r="NAI916" s="12"/>
      <c r="NAJ916" s="12"/>
      <c r="NAK916" s="12"/>
      <c r="NAL916" s="12"/>
      <c r="NAM916" s="12"/>
      <c r="NAN916" s="12"/>
      <c r="NAO916" s="12"/>
      <c r="NAP916" s="12"/>
      <c r="NAQ916" s="12"/>
      <c r="NAR916" s="12"/>
      <c r="NAS916" s="12"/>
      <c r="NAT916" s="12"/>
      <c r="NAU916" s="12"/>
      <c r="NAV916" s="12"/>
      <c r="NAW916" s="12"/>
      <c r="NAX916" s="12"/>
      <c r="NAY916" s="12"/>
      <c r="NAZ916" s="12"/>
      <c r="NBA916" s="12"/>
      <c r="NBB916" s="12"/>
      <c r="NBC916" s="12"/>
      <c r="NBD916" s="12"/>
      <c r="NBE916" s="12"/>
      <c r="NBF916" s="12"/>
      <c r="NBG916" s="12"/>
      <c r="NBH916" s="12"/>
      <c r="NBI916" s="12"/>
      <c r="NBJ916" s="12"/>
      <c r="NBK916" s="12"/>
      <c r="NBL916" s="12"/>
      <c r="NBM916" s="12"/>
      <c r="NBN916" s="12"/>
      <c r="NBO916" s="12"/>
      <c r="NBP916" s="12"/>
      <c r="NBQ916" s="12"/>
      <c r="NBR916" s="12"/>
      <c r="NBS916" s="12"/>
      <c r="NBT916" s="12"/>
      <c r="NBU916" s="12"/>
      <c r="NBV916" s="12"/>
      <c r="NBW916" s="12"/>
      <c r="NBX916" s="12"/>
      <c r="NBY916" s="12"/>
      <c r="NBZ916" s="12"/>
      <c r="NCA916" s="12"/>
      <c r="NCB916" s="12"/>
      <c r="NCC916" s="12"/>
      <c r="NCD916" s="12"/>
      <c r="NCE916" s="12"/>
      <c r="NCF916" s="12"/>
      <c r="NCG916" s="12"/>
      <c r="NCH916" s="12"/>
      <c r="NCI916" s="12"/>
      <c r="NCJ916" s="12"/>
      <c r="NCK916" s="12"/>
      <c r="NCL916" s="12"/>
      <c r="NCM916" s="12"/>
      <c r="NCN916" s="12"/>
      <c r="NCO916" s="12"/>
      <c r="NCP916" s="12"/>
      <c r="NCQ916" s="12"/>
      <c r="NCR916" s="12"/>
      <c r="NCS916" s="12"/>
      <c r="NCT916" s="12"/>
      <c r="NCU916" s="12"/>
      <c r="NCV916" s="12"/>
      <c r="NCW916" s="12"/>
      <c r="NCX916" s="12"/>
      <c r="NCY916" s="12"/>
      <c r="NCZ916" s="12"/>
      <c r="NDA916" s="12"/>
      <c r="NDB916" s="12"/>
      <c r="NDC916" s="12"/>
      <c r="NDD916" s="12"/>
      <c r="NDE916" s="12"/>
      <c r="NDF916" s="12"/>
      <c r="NDG916" s="12"/>
      <c r="NDH916" s="12"/>
      <c r="NDI916" s="12"/>
      <c r="NDJ916" s="12"/>
      <c r="NDK916" s="12"/>
      <c r="NDL916" s="12"/>
      <c r="NDM916" s="12"/>
      <c r="NDN916" s="12"/>
      <c r="NDO916" s="12"/>
      <c r="NDP916" s="12"/>
      <c r="NDQ916" s="12"/>
      <c r="NDR916" s="12"/>
      <c r="NDS916" s="12"/>
      <c r="NDT916" s="12"/>
      <c r="NDU916" s="12"/>
      <c r="NDV916" s="12"/>
      <c r="NDW916" s="12"/>
      <c r="NDX916" s="12"/>
      <c r="NDY916" s="12"/>
      <c r="NDZ916" s="12"/>
      <c r="NEA916" s="12"/>
      <c r="NEB916" s="12"/>
      <c r="NEC916" s="12"/>
      <c r="NED916" s="12"/>
      <c r="NEE916" s="12"/>
      <c r="NEF916" s="12"/>
      <c r="NEG916" s="12"/>
      <c r="NEH916" s="12"/>
      <c r="NEI916" s="12"/>
      <c r="NEJ916" s="12"/>
      <c r="NEK916" s="12"/>
      <c r="NEL916" s="12"/>
      <c r="NEM916" s="12"/>
      <c r="NEN916" s="12"/>
      <c r="NEO916" s="12"/>
      <c r="NEP916" s="12"/>
      <c r="NEQ916" s="12"/>
      <c r="NER916" s="12"/>
      <c r="NES916" s="12"/>
      <c r="NET916" s="12"/>
      <c r="NEU916" s="12"/>
      <c r="NEV916" s="12"/>
      <c r="NEW916" s="12"/>
      <c r="NEX916" s="12"/>
      <c r="NEY916" s="12"/>
      <c r="NEZ916" s="12"/>
      <c r="NFA916" s="12"/>
      <c r="NFB916" s="12"/>
      <c r="NFC916" s="12"/>
      <c r="NFD916" s="12"/>
      <c r="NFE916" s="12"/>
      <c r="NFF916" s="12"/>
      <c r="NFG916" s="12"/>
      <c r="NFH916" s="12"/>
      <c r="NFI916" s="12"/>
      <c r="NFJ916" s="12"/>
      <c r="NFK916" s="12"/>
      <c r="NFL916" s="12"/>
      <c r="NFM916" s="12"/>
      <c r="NFN916" s="12"/>
      <c r="NFO916" s="12"/>
      <c r="NFP916" s="12"/>
      <c r="NFQ916" s="12"/>
      <c r="NFR916" s="12"/>
      <c r="NFS916" s="12"/>
      <c r="NFT916" s="12"/>
      <c r="NFU916" s="12"/>
      <c r="NFV916" s="12"/>
      <c r="NFW916" s="12"/>
      <c r="NFX916" s="12"/>
      <c r="NFY916" s="12"/>
      <c r="NFZ916" s="12"/>
      <c r="NGA916" s="12"/>
      <c r="NGB916" s="12"/>
      <c r="NGC916" s="12"/>
      <c r="NGD916" s="12"/>
      <c r="NGE916" s="12"/>
      <c r="NGF916" s="12"/>
      <c r="NGG916" s="12"/>
      <c r="NGH916" s="12"/>
      <c r="NGI916" s="12"/>
      <c r="NGJ916" s="12"/>
      <c r="NGK916" s="12"/>
      <c r="NGL916" s="12"/>
      <c r="NGM916" s="12"/>
      <c r="NGN916" s="12"/>
      <c r="NGO916" s="12"/>
      <c r="NGP916" s="12"/>
      <c r="NGQ916" s="12"/>
      <c r="NGR916" s="12"/>
      <c r="NGS916" s="12"/>
      <c r="NGT916" s="12"/>
      <c r="NGU916" s="12"/>
      <c r="NGV916" s="12"/>
      <c r="NGW916" s="12"/>
      <c r="NGX916" s="12"/>
      <c r="NGY916" s="12"/>
      <c r="NGZ916" s="12"/>
      <c r="NHA916" s="12"/>
      <c r="NHB916" s="12"/>
      <c r="NHC916" s="12"/>
      <c r="NHD916" s="12"/>
      <c r="NHE916" s="12"/>
      <c r="NHF916" s="12"/>
      <c r="NHG916" s="12"/>
      <c r="NHH916" s="12"/>
      <c r="NHI916" s="12"/>
      <c r="NHJ916" s="12"/>
      <c r="NHK916" s="12"/>
      <c r="NHL916" s="12"/>
      <c r="NHM916" s="12"/>
      <c r="NHN916" s="12"/>
      <c r="NHO916" s="12"/>
      <c r="NHP916" s="12"/>
      <c r="NHQ916" s="12"/>
      <c r="NHR916" s="12"/>
      <c r="NHS916" s="12"/>
      <c r="NHT916" s="12"/>
      <c r="NHU916" s="12"/>
      <c r="NHV916" s="12"/>
      <c r="NHW916" s="12"/>
      <c r="NHX916" s="12"/>
      <c r="NHY916" s="12"/>
      <c r="NHZ916" s="12"/>
      <c r="NIA916" s="12"/>
      <c r="NIB916" s="12"/>
      <c r="NIC916" s="12"/>
      <c r="NID916" s="12"/>
      <c r="NIE916" s="12"/>
      <c r="NIF916" s="12"/>
      <c r="NIG916" s="12"/>
      <c r="NIH916" s="12"/>
      <c r="NII916" s="12"/>
      <c r="NIJ916" s="12"/>
      <c r="NIK916" s="12"/>
      <c r="NIL916" s="12"/>
      <c r="NIM916" s="12"/>
      <c r="NIN916" s="12"/>
      <c r="NIO916" s="12"/>
      <c r="NIP916" s="12"/>
      <c r="NIQ916" s="12"/>
      <c r="NIR916" s="12"/>
      <c r="NIS916" s="12"/>
      <c r="NIT916" s="12"/>
      <c r="NIU916" s="12"/>
      <c r="NIV916" s="12"/>
      <c r="NIW916" s="12"/>
      <c r="NIX916" s="12"/>
      <c r="NIY916" s="12"/>
      <c r="NIZ916" s="12"/>
      <c r="NJA916" s="12"/>
      <c r="NJB916" s="12"/>
      <c r="NJC916" s="12"/>
      <c r="NJD916" s="12"/>
      <c r="NJE916" s="12"/>
      <c r="NJF916" s="12"/>
      <c r="NJG916" s="12"/>
      <c r="NJH916" s="12"/>
      <c r="NJI916" s="12"/>
      <c r="NJJ916" s="12"/>
      <c r="NJK916" s="12"/>
      <c r="NJL916" s="12"/>
      <c r="NJM916" s="12"/>
      <c r="NJN916" s="12"/>
      <c r="NJO916" s="12"/>
      <c r="NJP916" s="12"/>
      <c r="NJQ916" s="12"/>
      <c r="NJR916" s="12"/>
      <c r="NJS916" s="12"/>
      <c r="NJT916" s="12"/>
      <c r="NJU916" s="12"/>
      <c r="NJV916" s="12"/>
      <c r="NJW916" s="12"/>
      <c r="NJX916" s="12"/>
      <c r="NJY916" s="12"/>
      <c r="NJZ916" s="12"/>
      <c r="NKA916" s="12"/>
      <c r="NKB916" s="12"/>
      <c r="NKC916" s="12"/>
      <c r="NKD916" s="12"/>
      <c r="NKE916" s="12"/>
      <c r="NKF916" s="12"/>
      <c r="NKG916" s="12"/>
      <c r="NKH916" s="12"/>
      <c r="NKI916" s="12"/>
      <c r="NKJ916" s="12"/>
      <c r="NKK916" s="12"/>
      <c r="NKL916" s="12"/>
      <c r="NKM916" s="12"/>
      <c r="NKN916" s="12"/>
      <c r="NKO916" s="12"/>
      <c r="NKP916" s="12"/>
      <c r="NKQ916" s="12"/>
      <c r="NKR916" s="12"/>
      <c r="NKS916" s="12"/>
      <c r="NKT916" s="12"/>
      <c r="NKU916" s="12"/>
      <c r="NKV916" s="12"/>
      <c r="NKW916" s="12"/>
      <c r="NKX916" s="12"/>
      <c r="NKY916" s="12"/>
      <c r="NKZ916" s="12"/>
      <c r="NLA916" s="12"/>
      <c r="NLB916" s="12"/>
      <c r="NLC916" s="12"/>
      <c r="NLD916" s="12"/>
      <c r="NLE916" s="12"/>
      <c r="NLF916" s="12"/>
      <c r="NLG916" s="12"/>
      <c r="NLH916" s="12"/>
      <c r="NLI916" s="12"/>
      <c r="NLJ916" s="12"/>
      <c r="NLK916" s="12"/>
      <c r="NLL916" s="12"/>
      <c r="NLM916" s="12"/>
      <c r="NLN916" s="12"/>
      <c r="NLO916" s="12"/>
      <c r="NLP916" s="12"/>
      <c r="NLQ916" s="12"/>
      <c r="NLR916" s="12"/>
      <c r="NLS916" s="12"/>
      <c r="NLT916" s="12"/>
      <c r="NLU916" s="12"/>
      <c r="NLV916" s="12"/>
      <c r="NLW916" s="12"/>
      <c r="NLX916" s="12"/>
      <c r="NLY916" s="12"/>
      <c r="NLZ916" s="12"/>
      <c r="NMA916" s="12"/>
      <c r="NMB916" s="12"/>
      <c r="NMC916" s="12"/>
      <c r="NMD916" s="12"/>
      <c r="NME916" s="12"/>
      <c r="NMF916" s="12"/>
      <c r="NMG916" s="12"/>
      <c r="NMH916" s="12"/>
      <c r="NMI916" s="12"/>
      <c r="NMJ916" s="12"/>
      <c r="NMK916" s="12"/>
      <c r="NML916" s="12"/>
      <c r="NMM916" s="12"/>
      <c r="NMN916" s="12"/>
      <c r="NMO916" s="12"/>
      <c r="NMP916" s="12"/>
      <c r="NMQ916" s="12"/>
      <c r="NMR916" s="12"/>
      <c r="NMS916" s="12"/>
      <c r="NMT916" s="12"/>
      <c r="NMU916" s="12"/>
      <c r="NMV916" s="12"/>
      <c r="NMW916" s="12"/>
      <c r="NMX916" s="12"/>
      <c r="NMY916" s="12"/>
      <c r="NMZ916" s="12"/>
      <c r="NNA916" s="12"/>
      <c r="NNB916" s="12"/>
      <c r="NNC916" s="12"/>
      <c r="NND916" s="12"/>
      <c r="NNE916" s="12"/>
      <c r="NNF916" s="12"/>
      <c r="NNG916" s="12"/>
      <c r="NNH916" s="12"/>
      <c r="NNI916" s="12"/>
      <c r="NNJ916" s="12"/>
      <c r="NNK916" s="12"/>
      <c r="NNL916" s="12"/>
      <c r="NNM916" s="12"/>
      <c r="NNN916" s="12"/>
      <c r="NNO916" s="12"/>
      <c r="NNP916" s="12"/>
      <c r="NNQ916" s="12"/>
      <c r="NNR916" s="12"/>
      <c r="NNS916" s="12"/>
      <c r="NNT916" s="12"/>
      <c r="NNU916" s="12"/>
      <c r="NNV916" s="12"/>
      <c r="NNW916" s="12"/>
      <c r="NNX916" s="12"/>
      <c r="NNY916" s="12"/>
      <c r="NNZ916" s="12"/>
      <c r="NOA916" s="12"/>
      <c r="NOB916" s="12"/>
      <c r="NOC916" s="12"/>
      <c r="NOD916" s="12"/>
      <c r="NOE916" s="12"/>
      <c r="NOF916" s="12"/>
      <c r="NOG916" s="12"/>
      <c r="NOH916" s="12"/>
      <c r="NOI916" s="12"/>
      <c r="NOJ916" s="12"/>
      <c r="NOK916" s="12"/>
      <c r="NOL916" s="12"/>
      <c r="NOM916" s="12"/>
      <c r="NON916" s="12"/>
      <c r="NOO916" s="12"/>
      <c r="NOP916" s="12"/>
      <c r="NOQ916" s="12"/>
      <c r="NOR916" s="12"/>
      <c r="NOS916" s="12"/>
      <c r="NOT916" s="12"/>
      <c r="NOU916" s="12"/>
      <c r="NOV916" s="12"/>
      <c r="NOW916" s="12"/>
      <c r="NOX916" s="12"/>
      <c r="NOY916" s="12"/>
      <c r="NOZ916" s="12"/>
      <c r="NPA916" s="12"/>
      <c r="NPB916" s="12"/>
      <c r="NPC916" s="12"/>
      <c r="NPD916" s="12"/>
      <c r="NPE916" s="12"/>
      <c r="NPF916" s="12"/>
      <c r="NPG916" s="12"/>
      <c r="NPH916" s="12"/>
      <c r="NPI916" s="12"/>
      <c r="NPJ916" s="12"/>
      <c r="NPK916" s="12"/>
      <c r="NPL916" s="12"/>
      <c r="NPM916" s="12"/>
      <c r="NPN916" s="12"/>
      <c r="NPO916" s="12"/>
      <c r="NPP916" s="12"/>
      <c r="NPQ916" s="12"/>
      <c r="NPR916" s="12"/>
      <c r="NPS916" s="12"/>
      <c r="NPT916" s="12"/>
      <c r="NPU916" s="12"/>
      <c r="NPV916" s="12"/>
      <c r="NPW916" s="12"/>
      <c r="NPX916" s="12"/>
      <c r="NPY916" s="12"/>
      <c r="NPZ916" s="12"/>
      <c r="NQA916" s="12"/>
      <c r="NQB916" s="12"/>
      <c r="NQC916" s="12"/>
      <c r="NQD916" s="12"/>
      <c r="NQE916" s="12"/>
      <c r="NQF916" s="12"/>
      <c r="NQG916" s="12"/>
      <c r="NQH916" s="12"/>
      <c r="NQI916" s="12"/>
      <c r="NQJ916" s="12"/>
      <c r="NQK916" s="12"/>
      <c r="NQL916" s="12"/>
      <c r="NQM916" s="12"/>
      <c r="NQN916" s="12"/>
      <c r="NQO916" s="12"/>
      <c r="NQP916" s="12"/>
      <c r="NQQ916" s="12"/>
      <c r="NQR916" s="12"/>
      <c r="NQS916" s="12"/>
      <c r="NQT916" s="12"/>
      <c r="NQU916" s="12"/>
      <c r="NQV916" s="12"/>
      <c r="NQW916" s="12"/>
      <c r="NQX916" s="12"/>
      <c r="NQY916" s="12"/>
      <c r="NQZ916" s="12"/>
      <c r="NRA916" s="12"/>
      <c r="NRB916" s="12"/>
      <c r="NRC916" s="12"/>
      <c r="NRD916" s="12"/>
      <c r="NRE916" s="12"/>
      <c r="NRF916" s="12"/>
      <c r="NRG916" s="12"/>
      <c r="NRH916" s="12"/>
      <c r="NRI916" s="12"/>
      <c r="NRJ916" s="12"/>
      <c r="NRK916" s="12"/>
      <c r="NRL916" s="12"/>
      <c r="NRM916" s="12"/>
      <c r="NRN916" s="12"/>
      <c r="NRO916" s="12"/>
      <c r="NRP916" s="12"/>
      <c r="NRQ916" s="12"/>
      <c r="NRR916" s="12"/>
      <c r="NRS916" s="12"/>
      <c r="NRT916" s="12"/>
      <c r="NRU916" s="12"/>
      <c r="NRV916" s="12"/>
      <c r="NRW916" s="12"/>
      <c r="NRX916" s="12"/>
      <c r="NRY916" s="12"/>
      <c r="NRZ916" s="12"/>
      <c r="NSA916" s="12"/>
      <c r="NSB916" s="12"/>
      <c r="NSC916" s="12"/>
      <c r="NSD916" s="12"/>
      <c r="NSE916" s="12"/>
      <c r="NSF916" s="12"/>
      <c r="NSG916" s="12"/>
      <c r="NSH916" s="12"/>
      <c r="NSI916" s="12"/>
      <c r="NSJ916" s="12"/>
      <c r="NSK916" s="12"/>
      <c r="NSL916" s="12"/>
      <c r="NSM916" s="12"/>
      <c r="NSN916" s="12"/>
      <c r="NSO916" s="12"/>
      <c r="NSP916" s="12"/>
      <c r="NSQ916" s="12"/>
      <c r="NSR916" s="12"/>
      <c r="NSS916" s="12"/>
      <c r="NST916" s="12"/>
      <c r="NSU916" s="12"/>
      <c r="NSV916" s="12"/>
      <c r="NSW916" s="12"/>
      <c r="NSX916" s="12"/>
      <c r="NSY916" s="12"/>
      <c r="NSZ916" s="12"/>
      <c r="NTA916" s="12"/>
      <c r="NTB916" s="12"/>
      <c r="NTC916" s="12"/>
      <c r="NTD916" s="12"/>
      <c r="NTE916" s="12"/>
      <c r="NTF916" s="12"/>
      <c r="NTG916" s="12"/>
      <c r="NTH916" s="12"/>
      <c r="NTI916" s="12"/>
      <c r="NTJ916" s="12"/>
      <c r="NTK916" s="12"/>
      <c r="NTL916" s="12"/>
      <c r="NTM916" s="12"/>
      <c r="NTN916" s="12"/>
      <c r="NTO916" s="12"/>
      <c r="NTP916" s="12"/>
      <c r="NTQ916" s="12"/>
      <c r="NTR916" s="12"/>
      <c r="NTS916" s="12"/>
      <c r="NTT916" s="12"/>
      <c r="NTU916" s="12"/>
      <c r="NTV916" s="12"/>
      <c r="NTW916" s="12"/>
      <c r="NTX916" s="12"/>
      <c r="NTY916" s="12"/>
      <c r="NTZ916" s="12"/>
      <c r="NUA916" s="12"/>
      <c r="NUB916" s="12"/>
      <c r="NUC916" s="12"/>
      <c r="NUD916" s="12"/>
      <c r="NUE916" s="12"/>
      <c r="NUF916" s="12"/>
      <c r="NUG916" s="12"/>
      <c r="NUH916" s="12"/>
      <c r="NUI916" s="12"/>
      <c r="NUJ916" s="12"/>
      <c r="NUK916" s="12"/>
      <c r="NUL916" s="12"/>
      <c r="NUM916" s="12"/>
      <c r="NUN916" s="12"/>
      <c r="NUO916" s="12"/>
      <c r="NUP916" s="12"/>
      <c r="NUQ916" s="12"/>
      <c r="NUR916" s="12"/>
      <c r="NUS916" s="12"/>
      <c r="NUT916" s="12"/>
      <c r="NUU916" s="12"/>
      <c r="NUV916" s="12"/>
      <c r="NUW916" s="12"/>
      <c r="NUX916" s="12"/>
      <c r="NUY916" s="12"/>
      <c r="NUZ916" s="12"/>
      <c r="NVA916" s="12"/>
      <c r="NVB916" s="12"/>
      <c r="NVC916" s="12"/>
      <c r="NVD916" s="12"/>
      <c r="NVE916" s="12"/>
      <c r="NVF916" s="12"/>
      <c r="NVG916" s="12"/>
      <c r="NVH916" s="12"/>
      <c r="NVI916" s="12"/>
      <c r="NVJ916" s="12"/>
      <c r="NVK916" s="12"/>
      <c r="NVL916" s="12"/>
      <c r="NVM916" s="12"/>
      <c r="NVN916" s="12"/>
      <c r="NVO916" s="12"/>
      <c r="NVP916" s="12"/>
      <c r="NVQ916" s="12"/>
      <c r="NVR916" s="12"/>
      <c r="NVS916" s="12"/>
      <c r="NVT916" s="12"/>
      <c r="NVU916" s="12"/>
      <c r="NVV916" s="12"/>
      <c r="NVW916" s="12"/>
      <c r="NVX916" s="12"/>
      <c r="NVY916" s="12"/>
      <c r="NVZ916" s="12"/>
      <c r="NWA916" s="12"/>
      <c r="NWB916" s="12"/>
      <c r="NWC916" s="12"/>
      <c r="NWD916" s="12"/>
      <c r="NWE916" s="12"/>
      <c r="NWF916" s="12"/>
      <c r="NWG916" s="12"/>
      <c r="NWH916" s="12"/>
      <c r="NWI916" s="12"/>
      <c r="NWJ916" s="12"/>
      <c r="NWK916" s="12"/>
      <c r="NWL916" s="12"/>
      <c r="NWM916" s="12"/>
      <c r="NWN916" s="12"/>
      <c r="NWO916" s="12"/>
      <c r="NWP916" s="12"/>
      <c r="NWQ916" s="12"/>
      <c r="NWR916" s="12"/>
      <c r="NWS916" s="12"/>
      <c r="NWT916" s="12"/>
      <c r="NWU916" s="12"/>
      <c r="NWV916" s="12"/>
      <c r="NWW916" s="12"/>
      <c r="NWX916" s="12"/>
      <c r="NWY916" s="12"/>
      <c r="NWZ916" s="12"/>
      <c r="NXA916" s="12"/>
      <c r="NXB916" s="12"/>
      <c r="NXC916" s="12"/>
      <c r="NXD916" s="12"/>
      <c r="NXE916" s="12"/>
      <c r="NXF916" s="12"/>
      <c r="NXG916" s="12"/>
      <c r="NXH916" s="12"/>
      <c r="NXI916" s="12"/>
      <c r="NXJ916" s="12"/>
      <c r="NXK916" s="12"/>
      <c r="NXL916" s="12"/>
      <c r="NXM916" s="12"/>
      <c r="NXN916" s="12"/>
      <c r="NXO916" s="12"/>
      <c r="NXP916" s="12"/>
      <c r="NXQ916" s="12"/>
      <c r="NXR916" s="12"/>
      <c r="NXS916" s="12"/>
      <c r="NXT916" s="12"/>
      <c r="NXU916" s="12"/>
      <c r="NXV916" s="12"/>
      <c r="NXW916" s="12"/>
      <c r="NXX916" s="12"/>
      <c r="NXY916" s="12"/>
      <c r="NXZ916" s="12"/>
      <c r="NYA916" s="12"/>
      <c r="NYB916" s="12"/>
      <c r="NYC916" s="12"/>
      <c r="NYD916" s="12"/>
      <c r="NYE916" s="12"/>
      <c r="NYF916" s="12"/>
      <c r="NYG916" s="12"/>
      <c r="NYH916" s="12"/>
      <c r="NYI916" s="12"/>
      <c r="NYJ916" s="12"/>
      <c r="NYK916" s="12"/>
      <c r="NYL916" s="12"/>
      <c r="NYM916" s="12"/>
      <c r="NYN916" s="12"/>
      <c r="NYO916" s="12"/>
      <c r="NYP916" s="12"/>
      <c r="NYQ916" s="12"/>
      <c r="NYR916" s="12"/>
      <c r="NYS916" s="12"/>
      <c r="NYT916" s="12"/>
      <c r="NYU916" s="12"/>
      <c r="NYV916" s="12"/>
      <c r="NYW916" s="12"/>
      <c r="NYX916" s="12"/>
      <c r="NYY916" s="12"/>
      <c r="NYZ916" s="12"/>
      <c r="NZA916" s="12"/>
      <c r="NZB916" s="12"/>
      <c r="NZC916" s="12"/>
      <c r="NZD916" s="12"/>
      <c r="NZE916" s="12"/>
      <c r="NZF916" s="12"/>
      <c r="NZG916" s="12"/>
      <c r="NZH916" s="12"/>
      <c r="NZI916" s="12"/>
      <c r="NZJ916" s="12"/>
      <c r="NZK916" s="12"/>
      <c r="NZL916" s="12"/>
      <c r="NZM916" s="12"/>
      <c r="NZN916" s="12"/>
      <c r="NZO916" s="12"/>
      <c r="NZP916" s="12"/>
      <c r="NZQ916" s="12"/>
      <c r="NZR916" s="12"/>
      <c r="NZS916" s="12"/>
      <c r="NZT916" s="12"/>
      <c r="NZU916" s="12"/>
      <c r="NZV916" s="12"/>
      <c r="NZW916" s="12"/>
      <c r="NZX916" s="12"/>
      <c r="NZY916" s="12"/>
      <c r="NZZ916" s="12"/>
      <c r="OAA916" s="12"/>
      <c r="OAB916" s="12"/>
      <c r="OAC916" s="12"/>
      <c r="OAD916" s="12"/>
      <c r="OAE916" s="12"/>
      <c r="OAF916" s="12"/>
      <c r="OAG916" s="12"/>
      <c r="OAH916" s="12"/>
      <c r="OAI916" s="12"/>
      <c r="OAJ916" s="12"/>
      <c r="OAK916" s="12"/>
      <c r="OAL916" s="12"/>
      <c r="OAM916" s="12"/>
      <c r="OAN916" s="12"/>
      <c r="OAO916" s="12"/>
      <c r="OAP916" s="12"/>
      <c r="OAQ916" s="12"/>
      <c r="OAR916" s="12"/>
      <c r="OAS916" s="12"/>
      <c r="OAT916" s="12"/>
      <c r="OAU916" s="12"/>
      <c r="OAV916" s="12"/>
      <c r="OAW916" s="12"/>
      <c r="OAX916" s="12"/>
      <c r="OAY916" s="12"/>
      <c r="OAZ916" s="12"/>
      <c r="OBA916" s="12"/>
      <c r="OBB916" s="12"/>
      <c r="OBC916" s="12"/>
      <c r="OBD916" s="12"/>
      <c r="OBE916" s="12"/>
      <c r="OBF916" s="12"/>
      <c r="OBG916" s="12"/>
      <c r="OBH916" s="12"/>
      <c r="OBI916" s="12"/>
      <c r="OBJ916" s="12"/>
      <c r="OBK916" s="12"/>
      <c r="OBL916" s="12"/>
      <c r="OBM916" s="12"/>
      <c r="OBN916" s="12"/>
      <c r="OBO916" s="12"/>
      <c r="OBP916" s="12"/>
      <c r="OBQ916" s="12"/>
      <c r="OBR916" s="12"/>
      <c r="OBS916" s="12"/>
      <c r="OBT916" s="12"/>
      <c r="OBU916" s="12"/>
      <c r="OBV916" s="12"/>
      <c r="OBW916" s="12"/>
      <c r="OBX916" s="12"/>
      <c r="OBY916" s="12"/>
      <c r="OBZ916" s="12"/>
      <c r="OCA916" s="12"/>
      <c r="OCB916" s="12"/>
      <c r="OCC916" s="12"/>
      <c r="OCD916" s="12"/>
      <c r="OCE916" s="12"/>
      <c r="OCF916" s="12"/>
      <c r="OCG916" s="12"/>
      <c r="OCH916" s="12"/>
      <c r="OCI916" s="12"/>
      <c r="OCJ916" s="12"/>
      <c r="OCK916" s="12"/>
      <c r="OCL916" s="12"/>
      <c r="OCM916" s="12"/>
      <c r="OCN916" s="12"/>
      <c r="OCO916" s="12"/>
      <c r="OCP916" s="12"/>
      <c r="OCQ916" s="12"/>
      <c r="OCR916" s="12"/>
      <c r="OCS916" s="12"/>
      <c r="OCT916" s="12"/>
      <c r="OCU916" s="12"/>
      <c r="OCV916" s="12"/>
      <c r="OCW916" s="12"/>
      <c r="OCX916" s="12"/>
      <c r="OCY916" s="12"/>
      <c r="OCZ916" s="12"/>
      <c r="ODA916" s="12"/>
      <c r="ODB916" s="12"/>
      <c r="ODC916" s="12"/>
      <c r="ODD916" s="12"/>
      <c r="ODE916" s="12"/>
      <c r="ODF916" s="12"/>
      <c r="ODG916" s="12"/>
      <c r="ODH916" s="12"/>
      <c r="ODI916" s="12"/>
      <c r="ODJ916" s="12"/>
      <c r="ODK916" s="12"/>
      <c r="ODL916" s="12"/>
      <c r="ODM916" s="12"/>
      <c r="ODN916" s="12"/>
      <c r="ODO916" s="12"/>
      <c r="ODP916" s="12"/>
      <c r="ODQ916" s="12"/>
      <c r="ODR916" s="12"/>
      <c r="ODS916" s="12"/>
      <c r="ODT916" s="12"/>
      <c r="ODU916" s="12"/>
      <c r="ODV916" s="12"/>
      <c r="ODW916" s="12"/>
      <c r="ODX916" s="12"/>
      <c r="ODY916" s="12"/>
      <c r="ODZ916" s="12"/>
      <c r="OEA916" s="12"/>
      <c r="OEB916" s="12"/>
      <c r="OEC916" s="12"/>
      <c r="OED916" s="12"/>
      <c r="OEE916" s="12"/>
      <c r="OEF916" s="12"/>
      <c r="OEG916" s="12"/>
      <c r="OEH916" s="12"/>
      <c r="OEI916" s="12"/>
      <c r="OEJ916" s="12"/>
      <c r="OEK916" s="12"/>
      <c r="OEL916" s="12"/>
      <c r="OEM916" s="12"/>
      <c r="OEN916" s="12"/>
      <c r="OEO916" s="12"/>
      <c r="OEP916" s="12"/>
      <c r="OEQ916" s="12"/>
      <c r="OER916" s="12"/>
      <c r="OES916" s="12"/>
      <c r="OET916" s="12"/>
      <c r="OEU916" s="12"/>
      <c r="OEV916" s="12"/>
      <c r="OEW916" s="12"/>
      <c r="OEX916" s="12"/>
      <c r="OEY916" s="12"/>
      <c r="OEZ916" s="12"/>
      <c r="OFA916" s="12"/>
      <c r="OFB916" s="12"/>
      <c r="OFC916" s="12"/>
      <c r="OFD916" s="12"/>
      <c r="OFE916" s="12"/>
      <c r="OFF916" s="12"/>
      <c r="OFG916" s="12"/>
      <c r="OFH916" s="12"/>
      <c r="OFI916" s="12"/>
      <c r="OFJ916" s="12"/>
      <c r="OFK916" s="12"/>
      <c r="OFL916" s="12"/>
      <c r="OFM916" s="12"/>
      <c r="OFN916" s="12"/>
      <c r="OFO916" s="12"/>
      <c r="OFP916" s="12"/>
      <c r="OFQ916" s="12"/>
      <c r="OFR916" s="12"/>
      <c r="OFS916" s="12"/>
      <c r="OFT916" s="12"/>
      <c r="OFU916" s="12"/>
      <c r="OFV916" s="12"/>
      <c r="OFW916" s="12"/>
      <c r="OFX916" s="12"/>
      <c r="OFY916" s="12"/>
      <c r="OFZ916" s="12"/>
      <c r="OGA916" s="12"/>
      <c r="OGB916" s="12"/>
      <c r="OGC916" s="12"/>
      <c r="OGD916" s="12"/>
      <c r="OGE916" s="12"/>
      <c r="OGF916" s="12"/>
      <c r="OGG916" s="12"/>
      <c r="OGH916" s="12"/>
      <c r="OGI916" s="12"/>
      <c r="OGJ916" s="12"/>
      <c r="OGK916" s="12"/>
      <c r="OGL916" s="12"/>
      <c r="OGM916" s="12"/>
      <c r="OGN916" s="12"/>
      <c r="OGO916" s="12"/>
      <c r="OGP916" s="12"/>
      <c r="OGQ916" s="12"/>
      <c r="OGR916" s="12"/>
      <c r="OGS916" s="12"/>
      <c r="OGT916" s="12"/>
      <c r="OGU916" s="12"/>
      <c r="OGV916" s="12"/>
      <c r="OGW916" s="12"/>
      <c r="OGX916" s="12"/>
      <c r="OGY916" s="12"/>
      <c r="OGZ916" s="12"/>
      <c r="OHA916" s="12"/>
      <c r="OHB916" s="12"/>
      <c r="OHC916" s="12"/>
      <c r="OHD916" s="12"/>
      <c r="OHE916" s="12"/>
      <c r="OHF916" s="12"/>
      <c r="OHG916" s="12"/>
      <c r="OHH916" s="12"/>
      <c r="OHI916" s="12"/>
      <c r="OHJ916" s="12"/>
      <c r="OHK916" s="12"/>
      <c r="OHL916" s="12"/>
      <c r="OHM916" s="12"/>
      <c r="OHN916" s="12"/>
      <c r="OHO916" s="12"/>
      <c r="OHP916" s="12"/>
      <c r="OHQ916" s="12"/>
      <c r="OHR916" s="12"/>
      <c r="OHS916" s="12"/>
      <c r="OHT916" s="12"/>
      <c r="OHU916" s="12"/>
      <c r="OHV916" s="12"/>
      <c r="OHW916" s="12"/>
      <c r="OHX916" s="12"/>
      <c r="OHY916" s="12"/>
      <c r="OHZ916" s="12"/>
      <c r="OIA916" s="12"/>
      <c r="OIB916" s="12"/>
      <c r="OIC916" s="12"/>
      <c r="OID916" s="12"/>
      <c r="OIE916" s="12"/>
      <c r="OIF916" s="12"/>
      <c r="OIG916" s="12"/>
      <c r="OIH916" s="12"/>
      <c r="OII916" s="12"/>
      <c r="OIJ916" s="12"/>
      <c r="OIK916" s="12"/>
      <c r="OIL916" s="12"/>
      <c r="OIM916" s="12"/>
      <c r="OIN916" s="12"/>
      <c r="OIO916" s="12"/>
      <c r="OIP916" s="12"/>
      <c r="OIQ916" s="12"/>
      <c r="OIR916" s="12"/>
      <c r="OIS916" s="12"/>
      <c r="OIT916" s="12"/>
      <c r="OIU916" s="12"/>
      <c r="OIV916" s="12"/>
      <c r="OIW916" s="12"/>
      <c r="OIX916" s="12"/>
      <c r="OIY916" s="12"/>
      <c r="OIZ916" s="12"/>
      <c r="OJA916" s="12"/>
      <c r="OJB916" s="12"/>
      <c r="OJC916" s="12"/>
      <c r="OJD916" s="12"/>
      <c r="OJE916" s="12"/>
      <c r="OJF916" s="12"/>
      <c r="OJG916" s="12"/>
      <c r="OJH916" s="12"/>
      <c r="OJI916" s="12"/>
      <c r="OJJ916" s="12"/>
      <c r="OJK916" s="12"/>
      <c r="OJL916" s="12"/>
      <c r="OJM916" s="12"/>
      <c r="OJN916" s="12"/>
      <c r="OJO916" s="12"/>
      <c r="OJP916" s="12"/>
      <c r="OJQ916" s="12"/>
      <c r="OJR916" s="12"/>
      <c r="OJS916" s="12"/>
      <c r="OJT916" s="12"/>
      <c r="OJU916" s="12"/>
      <c r="OJV916" s="12"/>
      <c r="OJW916" s="12"/>
      <c r="OJX916" s="12"/>
      <c r="OJY916" s="12"/>
      <c r="OJZ916" s="12"/>
      <c r="OKA916" s="12"/>
      <c r="OKB916" s="12"/>
      <c r="OKC916" s="12"/>
      <c r="OKD916" s="12"/>
      <c r="OKE916" s="12"/>
      <c r="OKF916" s="12"/>
      <c r="OKG916" s="12"/>
      <c r="OKH916" s="12"/>
      <c r="OKI916" s="12"/>
      <c r="OKJ916" s="12"/>
      <c r="OKK916" s="12"/>
      <c r="OKL916" s="12"/>
      <c r="OKM916" s="12"/>
      <c r="OKN916" s="12"/>
      <c r="OKO916" s="12"/>
      <c r="OKP916" s="12"/>
      <c r="OKQ916" s="12"/>
      <c r="OKR916" s="12"/>
      <c r="OKS916" s="12"/>
      <c r="OKT916" s="12"/>
      <c r="OKU916" s="12"/>
      <c r="OKV916" s="12"/>
      <c r="OKW916" s="12"/>
      <c r="OKX916" s="12"/>
      <c r="OKY916" s="12"/>
      <c r="OKZ916" s="12"/>
      <c r="OLA916" s="12"/>
      <c r="OLB916" s="12"/>
      <c r="OLC916" s="12"/>
      <c r="OLD916" s="12"/>
      <c r="OLE916" s="12"/>
      <c r="OLF916" s="12"/>
      <c r="OLG916" s="12"/>
      <c r="OLH916" s="12"/>
      <c r="OLI916" s="12"/>
      <c r="OLJ916" s="12"/>
      <c r="OLK916" s="12"/>
      <c r="OLL916" s="12"/>
      <c r="OLM916" s="12"/>
      <c r="OLN916" s="12"/>
      <c r="OLO916" s="12"/>
      <c r="OLP916" s="12"/>
      <c r="OLQ916" s="12"/>
      <c r="OLR916" s="12"/>
      <c r="OLS916" s="12"/>
      <c r="OLT916" s="12"/>
      <c r="OLU916" s="12"/>
      <c r="OLV916" s="12"/>
      <c r="OLW916" s="12"/>
      <c r="OLX916" s="12"/>
      <c r="OLY916" s="12"/>
      <c r="OLZ916" s="12"/>
      <c r="OMA916" s="12"/>
      <c r="OMB916" s="12"/>
      <c r="OMC916" s="12"/>
      <c r="OMD916" s="12"/>
      <c r="OME916" s="12"/>
      <c r="OMF916" s="12"/>
      <c r="OMG916" s="12"/>
      <c r="OMH916" s="12"/>
      <c r="OMI916" s="12"/>
      <c r="OMJ916" s="12"/>
      <c r="OMK916" s="12"/>
      <c r="OML916" s="12"/>
      <c r="OMM916" s="12"/>
      <c r="OMN916" s="12"/>
      <c r="OMO916" s="12"/>
      <c r="OMP916" s="12"/>
      <c r="OMQ916" s="12"/>
      <c r="OMR916" s="12"/>
      <c r="OMS916" s="12"/>
      <c r="OMT916" s="12"/>
      <c r="OMU916" s="12"/>
      <c r="OMV916" s="12"/>
      <c r="OMW916" s="12"/>
      <c r="OMX916" s="12"/>
      <c r="OMY916" s="12"/>
      <c r="OMZ916" s="12"/>
      <c r="ONA916" s="12"/>
      <c r="ONB916" s="12"/>
      <c r="ONC916" s="12"/>
      <c r="OND916" s="12"/>
      <c r="ONE916" s="12"/>
      <c r="ONF916" s="12"/>
      <c r="ONG916" s="12"/>
      <c r="ONH916" s="12"/>
      <c r="ONI916" s="12"/>
      <c r="ONJ916" s="12"/>
      <c r="ONK916" s="12"/>
      <c r="ONL916" s="12"/>
      <c r="ONM916" s="12"/>
      <c r="ONN916" s="12"/>
      <c r="ONO916" s="12"/>
      <c r="ONP916" s="12"/>
      <c r="ONQ916" s="12"/>
      <c r="ONR916" s="12"/>
      <c r="ONS916" s="12"/>
      <c r="ONT916" s="12"/>
      <c r="ONU916" s="12"/>
      <c r="ONV916" s="12"/>
      <c r="ONW916" s="12"/>
      <c r="ONX916" s="12"/>
      <c r="ONY916" s="12"/>
      <c r="ONZ916" s="12"/>
      <c r="OOA916" s="12"/>
      <c r="OOB916" s="12"/>
      <c r="OOC916" s="12"/>
      <c r="OOD916" s="12"/>
      <c r="OOE916" s="12"/>
      <c r="OOF916" s="12"/>
      <c r="OOG916" s="12"/>
      <c r="OOH916" s="12"/>
      <c r="OOI916" s="12"/>
      <c r="OOJ916" s="12"/>
      <c r="OOK916" s="12"/>
      <c r="OOL916" s="12"/>
      <c r="OOM916" s="12"/>
      <c r="OON916" s="12"/>
      <c r="OOO916" s="12"/>
      <c r="OOP916" s="12"/>
      <c r="OOQ916" s="12"/>
      <c r="OOR916" s="12"/>
      <c r="OOS916" s="12"/>
      <c r="OOT916" s="12"/>
      <c r="OOU916" s="12"/>
      <c r="OOV916" s="12"/>
      <c r="OOW916" s="12"/>
      <c r="OOX916" s="12"/>
      <c r="OOY916" s="12"/>
      <c r="OOZ916" s="12"/>
      <c r="OPA916" s="12"/>
      <c r="OPB916" s="12"/>
      <c r="OPC916" s="12"/>
      <c r="OPD916" s="12"/>
      <c r="OPE916" s="12"/>
      <c r="OPF916" s="12"/>
      <c r="OPG916" s="12"/>
      <c r="OPH916" s="12"/>
      <c r="OPI916" s="12"/>
      <c r="OPJ916" s="12"/>
      <c r="OPK916" s="12"/>
      <c r="OPL916" s="12"/>
      <c r="OPM916" s="12"/>
      <c r="OPN916" s="12"/>
      <c r="OPO916" s="12"/>
      <c r="OPP916" s="12"/>
      <c r="OPQ916" s="12"/>
      <c r="OPR916" s="12"/>
      <c r="OPS916" s="12"/>
      <c r="OPT916" s="12"/>
      <c r="OPU916" s="12"/>
      <c r="OPV916" s="12"/>
      <c r="OPW916" s="12"/>
      <c r="OPX916" s="12"/>
      <c r="OPY916" s="12"/>
      <c r="OPZ916" s="12"/>
      <c r="OQA916" s="12"/>
      <c r="OQB916" s="12"/>
      <c r="OQC916" s="12"/>
      <c r="OQD916" s="12"/>
      <c r="OQE916" s="12"/>
      <c r="OQF916" s="12"/>
      <c r="OQG916" s="12"/>
      <c r="OQH916" s="12"/>
      <c r="OQI916" s="12"/>
      <c r="OQJ916" s="12"/>
      <c r="OQK916" s="12"/>
      <c r="OQL916" s="12"/>
      <c r="OQM916" s="12"/>
      <c r="OQN916" s="12"/>
      <c r="OQO916" s="12"/>
      <c r="OQP916" s="12"/>
      <c r="OQQ916" s="12"/>
      <c r="OQR916" s="12"/>
      <c r="OQS916" s="12"/>
      <c r="OQT916" s="12"/>
      <c r="OQU916" s="12"/>
      <c r="OQV916" s="12"/>
      <c r="OQW916" s="12"/>
      <c r="OQX916" s="12"/>
      <c r="OQY916" s="12"/>
      <c r="OQZ916" s="12"/>
      <c r="ORA916" s="12"/>
      <c r="ORB916" s="12"/>
      <c r="ORC916" s="12"/>
      <c r="ORD916" s="12"/>
      <c r="ORE916" s="12"/>
      <c r="ORF916" s="12"/>
      <c r="ORG916" s="12"/>
      <c r="ORH916" s="12"/>
      <c r="ORI916" s="12"/>
      <c r="ORJ916" s="12"/>
      <c r="ORK916" s="12"/>
      <c r="ORL916" s="12"/>
      <c r="ORM916" s="12"/>
      <c r="ORN916" s="12"/>
      <c r="ORO916" s="12"/>
      <c r="ORP916" s="12"/>
      <c r="ORQ916" s="12"/>
      <c r="ORR916" s="12"/>
      <c r="ORS916" s="12"/>
      <c r="ORT916" s="12"/>
      <c r="ORU916" s="12"/>
      <c r="ORV916" s="12"/>
      <c r="ORW916" s="12"/>
      <c r="ORX916" s="12"/>
      <c r="ORY916" s="12"/>
      <c r="ORZ916" s="12"/>
      <c r="OSA916" s="12"/>
      <c r="OSB916" s="12"/>
      <c r="OSC916" s="12"/>
      <c r="OSD916" s="12"/>
      <c r="OSE916" s="12"/>
      <c r="OSF916" s="12"/>
      <c r="OSG916" s="12"/>
      <c r="OSH916" s="12"/>
      <c r="OSI916" s="12"/>
      <c r="OSJ916" s="12"/>
      <c r="OSK916" s="12"/>
      <c r="OSL916" s="12"/>
      <c r="OSM916" s="12"/>
      <c r="OSN916" s="12"/>
      <c r="OSO916" s="12"/>
      <c r="OSP916" s="12"/>
      <c r="OSQ916" s="12"/>
      <c r="OSR916" s="12"/>
      <c r="OSS916" s="12"/>
      <c r="OST916" s="12"/>
      <c r="OSU916" s="12"/>
      <c r="OSV916" s="12"/>
      <c r="OSW916" s="12"/>
      <c r="OSX916" s="12"/>
      <c r="OSY916" s="12"/>
      <c r="OSZ916" s="12"/>
      <c r="OTA916" s="12"/>
      <c r="OTB916" s="12"/>
      <c r="OTC916" s="12"/>
      <c r="OTD916" s="12"/>
      <c r="OTE916" s="12"/>
      <c r="OTF916" s="12"/>
      <c r="OTG916" s="12"/>
      <c r="OTH916" s="12"/>
      <c r="OTI916" s="12"/>
      <c r="OTJ916" s="12"/>
      <c r="OTK916" s="12"/>
      <c r="OTL916" s="12"/>
      <c r="OTM916" s="12"/>
      <c r="OTN916" s="12"/>
      <c r="OTO916" s="12"/>
      <c r="OTP916" s="12"/>
      <c r="OTQ916" s="12"/>
      <c r="OTR916" s="12"/>
      <c r="OTS916" s="12"/>
      <c r="OTT916" s="12"/>
      <c r="OTU916" s="12"/>
      <c r="OTV916" s="12"/>
      <c r="OTW916" s="12"/>
      <c r="OTX916" s="12"/>
      <c r="OTY916" s="12"/>
      <c r="OTZ916" s="12"/>
      <c r="OUA916" s="12"/>
      <c r="OUB916" s="12"/>
      <c r="OUC916" s="12"/>
      <c r="OUD916" s="12"/>
      <c r="OUE916" s="12"/>
      <c r="OUF916" s="12"/>
      <c r="OUG916" s="12"/>
      <c r="OUH916" s="12"/>
      <c r="OUI916" s="12"/>
      <c r="OUJ916" s="12"/>
      <c r="OUK916" s="12"/>
      <c r="OUL916" s="12"/>
      <c r="OUM916" s="12"/>
      <c r="OUN916" s="12"/>
      <c r="OUO916" s="12"/>
      <c r="OUP916" s="12"/>
      <c r="OUQ916" s="12"/>
      <c r="OUR916" s="12"/>
      <c r="OUS916" s="12"/>
      <c r="OUT916" s="12"/>
      <c r="OUU916" s="12"/>
      <c r="OUV916" s="12"/>
      <c r="OUW916" s="12"/>
      <c r="OUX916" s="12"/>
      <c r="OUY916" s="12"/>
      <c r="OUZ916" s="12"/>
      <c r="OVA916" s="12"/>
      <c r="OVB916" s="12"/>
      <c r="OVC916" s="12"/>
      <c r="OVD916" s="12"/>
      <c r="OVE916" s="12"/>
      <c r="OVF916" s="12"/>
      <c r="OVG916" s="12"/>
      <c r="OVH916" s="12"/>
      <c r="OVI916" s="12"/>
      <c r="OVJ916" s="12"/>
      <c r="OVK916" s="12"/>
      <c r="OVL916" s="12"/>
      <c r="OVM916" s="12"/>
      <c r="OVN916" s="12"/>
      <c r="OVO916" s="12"/>
      <c r="OVP916" s="12"/>
      <c r="OVQ916" s="12"/>
      <c r="OVR916" s="12"/>
      <c r="OVS916" s="12"/>
      <c r="OVT916" s="12"/>
      <c r="OVU916" s="12"/>
      <c r="OVV916" s="12"/>
      <c r="OVW916" s="12"/>
      <c r="OVX916" s="12"/>
      <c r="OVY916" s="12"/>
      <c r="OVZ916" s="12"/>
      <c r="OWA916" s="12"/>
      <c r="OWB916" s="12"/>
      <c r="OWC916" s="12"/>
      <c r="OWD916" s="12"/>
      <c r="OWE916" s="12"/>
      <c r="OWF916" s="12"/>
      <c r="OWG916" s="12"/>
      <c r="OWH916" s="12"/>
      <c r="OWI916" s="12"/>
      <c r="OWJ916" s="12"/>
      <c r="OWK916" s="12"/>
      <c r="OWL916" s="12"/>
      <c r="OWM916" s="12"/>
      <c r="OWN916" s="12"/>
      <c r="OWO916" s="12"/>
      <c r="OWP916" s="12"/>
      <c r="OWQ916" s="12"/>
      <c r="OWR916" s="12"/>
      <c r="OWS916" s="12"/>
      <c r="OWT916" s="12"/>
      <c r="OWU916" s="12"/>
      <c r="OWV916" s="12"/>
      <c r="OWW916" s="12"/>
      <c r="OWX916" s="12"/>
      <c r="OWY916" s="12"/>
      <c r="OWZ916" s="12"/>
      <c r="OXA916" s="12"/>
      <c r="OXB916" s="12"/>
      <c r="OXC916" s="12"/>
      <c r="OXD916" s="12"/>
      <c r="OXE916" s="12"/>
      <c r="OXF916" s="12"/>
      <c r="OXG916" s="12"/>
      <c r="OXH916" s="12"/>
      <c r="OXI916" s="12"/>
      <c r="OXJ916" s="12"/>
      <c r="OXK916" s="12"/>
      <c r="OXL916" s="12"/>
      <c r="OXM916" s="12"/>
      <c r="OXN916" s="12"/>
      <c r="OXO916" s="12"/>
      <c r="OXP916" s="12"/>
      <c r="OXQ916" s="12"/>
      <c r="OXR916" s="12"/>
      <c r="OXS916" s="12"/>
      <c r="OXT916" s="12"/>
      <c r="OXU916" s="12"/>
      <c r="OXV916" s="12"/>
      <c r="OXW916" s="12"/>
      <c r="OXX916" s="12"/>
      <c r="OXY916" s="12"/>
      <c r="OXZ916" s="12"/>
      <c r="OYA916" s="12"/>
      <c r="OYB916" s="12"/>
      <c r="OYC916" s="12"/>
      <c r="OYD916" s="12"/>
      <c r="OYE916" s="12"/>
      <c r="OYF916" s="12"/>
      <c r="OYG916" s="12"/>
      <c r="OYH916" s="12"/>
      <c r="OYI916" s="12"/>
      <c r="OYJ916" s="12"/>
      <c r="OYK916" s="12"/>
      <c r="OYL916" s="12"/>
      <c r="OYM916" s="12"/>
      <c r="OYN916" s="12"/>
      <c r="OYO916" s="12"/>
      <c r="OYP916" s="12"/>
      <c r="OYQ916" s="12"/>
      <c r="OYR916" s="12"/>
      <c r="OYS916" s="12"/>
      <c r="OYT916" s="12"/>
      <c r="OYU916" s="12"/>
      <c r="OYV916" s="12"/>
      <c r="OYW916" s="12"/>
      <c r="OYX916" s="12"/>
      <c r="OYY916" s="12"/>
      <c r="OYZ916" s="12"/>
      <c r="OZA916" s="12"/>
      <c r="OZB916" s="12"/>
      <c r="OZC916" s="12"/>
      <c r="OZD916" s="12"/>
      <c r="OZE916" s="12"/>
      <c r="OZF916" s="12"/>
      <c r="OZG916" s="12"/>
      <c r="OZH916" s="12"/>
      <c r="OZI916" s="12"/>
      <c r="OZJ916" s="12"/>
      <c r="OZK916" s="12"/>
      <c r="OZL916" s="12"/>
      <c r="OZM916" s="12"/>
      <c r="OZN916" s="12"/>
      <c r="OZO916" s="12"/>
      <c r="OZP916" s="12"/>
      <c r="OZQ916" s="12"/>
      <c r="OZR916" s="12"/>
      <c r="OZS916" s="12"/>
      <c r="OZT916" s="12"/>
      <c r="OZU916" s="12"/>
      <c r="OZV916" s="12"/>
      <c r="OZW916" s="12"/>
      <c r="OZX916" s="12"/>
      <c r="OZY916" s="12"/>
      <c r="OZZ916" s="12"/>
      <c r="PAA916" s="12"/>
      <c r="PAB916" s="12"/>
      <c r="PAC916" s="12"/>
      <c r="PAD916" s="12"/>
      <c r="PAE916" s="12"/>
      <c r="PAF916" s="12"/>
      <c r="PAG916" s="12"/>
      <c r="PAH916" s="12"/>
      <c r="PAI916" s="12"/>
      <c r="PAJ916" s="12"/>
      <c r="PAK916" s="12"/>
      <c r="PAL916" s="12"/>
      <c r="PAM916" s="12"/>
      <c r="PAN916" s="12"/>
      <c r="PAO916" s="12"/>
      <c r="PAP916" s="12"/>
      <c r="PAQ916" s="12"/>
      <c r="PAR916" s="12"/>
      <c r="PAS916" s="12"/>
      <c r="PAT916" s="12"/>
      <c r="PAU916" s="12"/>
      <c r="PAV916" s="12"/>
      <c r="PAW916" s="12"/>
      <c r="PAX916" s="12"/>
      <c r="PAY916" s="12"/>
      <c r="PAZ916" s="12"/>
      <c r="PBA916" s="12"/>
      <c r="PBB916" s="12"/>
      <c r="PBC916" s="12"/>
      <c r="PBD916" s="12"/>
      <c r="PBE916" s="12"/>
      <c r="PBF916" s="12"/>
      <c r="PBG916" s="12"/>
      <c r="PBH916" s="12"/>
      <c r="PBI916" s="12"/>
      <c r="PBJ916" s="12"/>
      <c r="PBK916" s="12"/>
      <c r="PBL916" s="12"/>
      <c r="PBM916" s="12"/>
      <c r="PBN916" s="12"/>
      <c r="PBO916" s="12"/>
      <c r="PBP916" s="12"/>
      <c r="PBQ916" s="12"/>
      <c r="PBR916" s="12"/>
      <c r="PBS916" s="12"/>
      <c r="PBT916" s="12"/>
      <c r="PBU916" s="12"/>
      <c r="PBV916" s="12"/>
      <c r="PBW916" s="12"/>
      <c r="PBX916" s="12"/>
      <c r="PBY916" s="12"/>
      <c r="PBZ916" s="12"/>
      <c r="PCA916" s="12"/>
      <c r="PCB916" s="12"/>
      <c r="PCC916" s="12"/>
      <c r="PCD916" s="12"/>
      <c r="PCE916" s="12"/>
      <c r="PCF916" s="12"/>
      <c r="PCG916" s="12"/>
      <c r="PCH916" s="12"/>
      <c r="PCI916" s="12"/>
      <c r="PCJ916" s="12"/>
      <c r="PCK916" s="12"/>
      <c r="PCL916" s="12"/>
      <c r="PCM916" s="12"/>
      <c r="PCN916" s="12"/>
      <c r="PCO916" s="12"/>
      <c r="PCP916" s="12"/>
      <c r="PCQ916" s="12"/>
      <c r="PCR916" s="12"/>
      <c r="PCS916" s="12"/>
      <c r="PCT916" s="12"/>
      <c r="PCU916" s="12"/>
      <c r="PCV916" s="12"/>
      <c r="PCW916" s="12"/>
      <c r="PCX916" s="12"/>
      <c r="PCY916" s="12"/>
      <c r="PCZ916" s="12"/>
      <c r="PDA916" s="12"/>
      <c r="PDB916" s="12"/>
      <c r="PDC916" s="12"/>
      <c r="PDD916" s="12"/>
      <c r="PDE916" s="12"/>
      <c r="PDF916" s="12"/>
      <c r="PDG916" s="12"/>
      <c r="PDH916" s="12"/>
      <c r="PDI916" s="12"/>
      <c r="PDJ916" s="12"/>
      <c r="PDK916" s="12"/>
      <c r="PDL916" s="12"/>
      <c r="PDM916" s="12"/>
      <c r="PDN916" s="12"/>
      <c r="PDO916" s="12"/>
      <c r="PDP916" s="12"/>
      <c r="PDQ916" s="12"/>
      <c r="PDR916" s="12"/>
      <c r="PDS916" s="12"/>
      <c r="PDT916" s="12"/>
      <c r="PDU916" s="12"/>
      <c r="PDV916" s="12"/>
      <c r="PDW916" s="12"/>
      <c r="PDX916" s="12"/>
      <c r="PDY916" s="12"/>
      <c r="PDZ916" s="12"/>
      <c r="PEA916" s="12"/>
      <c r="PEB916" s="12"/>
      <c r="PEC916" s="12"/>
      <c r="PED916" s="12"/>
      <c r="PEE916" s="12"/>
      <c r="PEF916" s="12"/>
      <c r="PEG916" s="12"/>
      <c r="PEH916" s="12"/>
      <c r="PEI916" s="12"/>
      <c r="PEJ916" s="12"/>
      <c r="PEK916" s="12"/>
      <c r="PEL916" s="12"/>
      <c r="PEM916" s="12"/>
      <c r="PEN916" s="12"/>
      <c r="PEO916" s="12"/>
      <c r="PEP916" s="12"/>
      <c r="PEQ916" s="12"/>
      <c r="PER916" s="12"/>
      <c r="PES916" s="12"/>
      <c r="PET916" s="12"/>
      <c r="PEU916" s="12"/>
      <c r="PEV916" s="12"/>
      <c r="PEW916" s="12"/>
      <c r="PEX916" s="12"/>
      <c r="PEY916" s="12"/>
      <c r="PEZ916" s="12"/>
      <c r="PFA916" s="12"/>
      <c r="PFB916" s="12"/>
      <c r="PFC916" s="12"/>
      <c r="PFD916" s="12"/>
      <c r="PFE916" s="12"/>
      <c r="PFF916" s="12"/>
      <c r="PFG916" s="12"/>
      <c r="PFH916" s="12"/>
      <c r="PFI916" s="12"/>
      <c r="PFJ916" s="12"/>
      <c r="PFK916" s="12"/>
      <c r="PFL916" s="12"/>
      <c r="PFM916" s="12"/>
      <c r="PFN916" s="12"/>
      <c r="PFO916" s="12"/>
      <c r="PFP916" s="12"/>
      <c r="PFQ916" s="12"/>
      <c r="PFR916" s="12"/>
      <c r="PFS916" s="12"/>
      <c r="PFT916" s="12"/>
      <c r="PFU916" s="12"/>
      <c r="PFV916" s="12"/>
      <c r="PFW916" s="12"/>
      <c r="PFX916" s="12"/>
      <c r="PFY916" s="12"/>
      <c r="PFZ916" s="12"/>
      <c r="PGA916" s="12"/>
      <c r="PGB916" s="12"/>
      <c r="PGC916" s="12"/>
      <c r="PGD916" s="12"/>
      <c r="PGE916" s="12"/>
      <c r="PGF916" s="12"/>
      <c r="PGG916" s="12"/>
      <c r="PGH916" s="12"/>
      <c r="PGI916" s="12"/>
      <c r="PGJ916" s="12"/>
      <c r="PGK916" s="12"/>
      <c r="PGL916" s="12"/>
      <c r="PGM916" s="12"/>
      <c r="PGN916" s="12"/>
      <c r="PGO916" s="12"/>
      <c r="PGP916" s="12"/>
      <c r="PGQ916" s="12"/>
      <c r="PGR916" s="12"/>
      <c r="PGS916" s="12"/>
      <c r="PGT916" s="12"/>
      <c r="PGU916" s="12"/>
      <c r="PGV916" s="12"/>
      <c r="PGW916" s="12"/>
      <c r="PGX916" s="12"/>
      <c r="PGY916" s="12"/>
      <c r="PGZ916" s="12"/>
      <c r="PHA916" s="12"/>
      <c r="PHB916" s="12"/>
      <c r="PHC916" s="12"/>
      <c r="PHD916" s="12"/>
      <c r="PHE916" s="12"/>
      <c r="PHF916" s="12"/>
      <c r="PHG916" s="12"/>
      <c r="PHH916" s="12"/>
      <c r="PHI916" s="12"/>
      <c r="PHJ916" s="12"/>
      <c r="PHK916" s="12"/>
      <c r="PHL916" s="12"/>
      <c r="PHM916" s="12"/>
      <c r="PHN916" s="12"/>
      <c r="PHO916" s="12"/>
      <c r="PHP916" s="12"/>
      <c r="PHQ916" s="12"/>
      <c r="PHR916" s="12"/>
      <c r="PHS916" s="12"/>
      <c r="PHT916" s="12"/>
      <c r="PHU916" s="12"/>
      <c r="PHV916" s="12"/>
      <c r="PHW916" s="12"/>
      <c r="PHX916" s="12"/>
      <c r="PHY916" s="12"/>
      <c r="PHZ916" s="12"/>
      <c r="PIA916" s="12"/>
      <c r="PIB916" s="12"/>
      <c r="PIC916" s="12"/>
      <c r="PID916" s="12"/>
      <c r="PIE916" s="12"/>
      <c r="PIF916" s="12"/>
      <c r="PIG916" s="12"/>
      <c r="PIH916" s="12"/>
      <c r="PII916" s="12"/>
      <c r="PIJ916" s="12"/>
      <c r="PIK916" s="12"/>
      <c r="PIL916" s="12"/>
      <c r="PIM916" s="12"/>
      <c r="PIN916" s="12"/>
      <c r="PIO916" s="12"/>
      <c r="PIP916" s="12"/>
      <c r="PIQ916" s="12"/>
      <c r="PIR916" s="12"/>
      <c r="PIS916" s="12"/>
      <c r="PIT916" s="12"/>
      <c r="PIU916" s="12"/>
      <c r="PIV916" s="12"/>
      <c r="PIW916" s="12"/>
      <c r="PIX916" s="12"/>
      <c r="PIY916" s="12"/>
      <c r="PIZ916" s="12"/>
      <c r="PJA916" s="12"/>
      <c r="PJB916" s="12"/>
      <c r="PJC916" s="12"/>
      <c r="PJD916" s="12"/>
      <c r="PJE916" s="12"/>
      <c r="PJF916" s="12"/>
      <c r="PJG916" s="12"/>
      <c r="PJH916" s="12"/>
      <c r="PJI916" s="12"/>
      <c r="PJJ916" s="12"/>
      <c r="PJK916" s="12"/>
      <c r="PJL916" s="12"/>
      <c r="PJM916" s="12"/>
      <c r="PJN916" s="12"/>
      <c r="PJO916" s="12"/>
      <c r="PJP916" s="12"/>
      <c r="PJQ916" s="12"/>
      <c r="PJR916" s="12"/>
      <c r="PJS916" s="12"/>
      <c r="PJT916" s="12"/>
      <c r="PJU916" s="12"/>
      <c r="PJV916" s="12"/>
      <c r="PJW916" s="12"/>
      <c r="PJX916" s="12"/>
      <c r="PJY916" s="12"/>
      <c r="PJZ916" s="12"/>
      <c r="PKA916" s="12"/>
      <c r="PKB916" s="12"/>
      <c r="PKC916" s="12"/>
      <c r="PKD916" s="12"/>
      <c r="PKE916" s="12"/>
      <c r="PKF916" s="12"/>
      <c r="PKG916" s="12"/>
      <c r="PKH916" s="12"/>
      <c r="PKI916" s="12"/>
      <c r="PKJ916" s="12"/>
      <c r="PKK916" s="12"/>
      <c r="PKL916" s="12"/>
      <c r="PKM916" s="12"/>
      <c r="PKN916" s="12"/>
      <c r="PKO916" s="12"/>
      <c r="PKP916" s="12"/>
      <c r="PKQ916" s="12"/>
      <c r="PKR916" s="12"/>
      <c r="PKS916" s="12"/>
      <c r="PKT916" s="12"/>
      <c r="PKU916" s="12"/>
      <c r="PKV916" s="12"/>
      <c r="PKW916" s="12"/>
      <c r="PKX916" s="12"/>
      <c r="PKY916" s="12"/>
      <c r="PKZ916" s="12"/>
      <c r="PLA916" s="12"/>
      <c r="PLB916" s="12"/>
      <c r="PLC916" s="12"/>
      <c r="PLD916" s="12"/>
      <c r="PLE916" s="12"/>
      <c r="PLF916" s="12"/>
      <c r="PLG916" s="12"/>
      <c r="PLH916" s="12"/>
      <c r="PLI916" s="12"/>
      <c r="PLJ916" s="12"/>
      <c r="PLK916" s="12"/>
      <c r="PLL916" s="12"/>
      <c r="PLM916" s="12"/>
      <c r="PLN916" s="12"/>
      <c r="PLO916" s="12"/>
      <c r="PLP916" s="12"/>
      <c r="PLQ916" s="12"/>
      <c r="PLR916" s="12"/>
      <c r="PLS916" s="12"/>
      <c r="PLT916" s="12"/>
      <c r="PLU916" s="12"/>
      <c r="PLV916" s="12"/>
      <c r="PLW916" s="12"/>
      <c r="PLX916" s="12"/>
      <c r="PLY916" s="12"/>
      <c r="PLZ916" s="12"/>
      <c r="PMA916" s="12"/>
      <c r="PMB916" s="12"/>
      <c r="PMC916" s="12"/>
      <c r="PMD916" s="12"/>
      <c r="PME916" s="12"/>
      <c r="PMF916" s="12"/>
      <c r="PMG916" s="12"/>
      <c r="PMH916" s="12"/>
      <c r="PMI916" s="12"/>
      <c r="PMJ916" s="12"/>
      <c r="PMK916" s="12"/>
      <c r="PML916" s="12"/>
      <c r="PMM916" s="12"/>
      <c r="PMN916" s="12"/>
      <c r="PMO916" s="12"/>
      <c r="PMP916" s="12"/>
      <c r="PMQ916" s="12"/>
      <c r="PMR916" s="12"/>
      <c r="PMS916" s="12"/>
      <c r="PMT916" s="12"/>
      <c r="PMU916" s="12"/>
      <c r="PMV916" s="12"/>
      <c r="PMW916" s="12"/>
      <c r="PMX916" s="12"/>
      <c r="PMY916" s="12"/>
      <c r="PMZ916" s="12"/>
      <c r="PNA916" s="12"/>
      <c r="PNB916" s="12"/>
      <c r="PNC916" s="12"/>
      <c r="PND916" s="12"/>
      <c r="PNE916" s="12"/>
      <c r="PNF916" s="12"/>
      <c r="PNG916" s="12"/>
      <c r="PNH916" s="12"/>
      <c r="PNI916" s="12"/>
      <c r="PNJ916" s="12"/>
      <c r="PNK916" s="12"/>
      <c r="PNL916" s="12"/>
      <c r="PNM916" s="12"/>
      <c r="PNN916" s="12"/>
      <c r="PNO916" s="12"/>
      <c r="PNP916" s="12"/>
      <c r="PNQ916" s="12"/>
      <c r="PNR916" s="12"/>
      <c r="PNS916" s="12"/>
      <c r="PNT916" s="12"/>
      <c r="PNU916" s="12"/>
      <c r="PNV916" s="12"/>
      <c r="PNW916" s="12"/>
      <c r="PNX916" s="12"/>
      <c r="PNY916" s="12"/>
      <c r="PNZ916" s="12"/>
      <c r="POA916" s="12"/>
      <c r="POB916" s="12"/>
      <c r="POC916" s="12"/>
      <c r="POD916" s="12"/>
      <c r="POE916" s="12"/>
      <c r="POF916" s="12"/>
      <c r="POG916" s="12"/>
      <c r="POH916" s="12"/>
      <c r="POI916" s="12"/>
      <c r="POJ916" s="12"/>
      <c r="POK916" s="12"/>
      <c r="POL916" s="12"/>
      <c r="POM916" s="12"/>
      <c r="PON916" s="12"/>
      <c r="POO916" s="12"/>
      <c r="POP916" s="12"/>
      <c r="POQ916" s="12"/>
      <c r="POR916" s="12"/>
      <c r="POS916" s="12"/>
      <c r="POT916" s="12"/>
      <c r="POU916" s="12"/>
      <c r="POV916" s="12"/>
      <c r="POW916" s="12"/>
      <c r="POX916" s="12"/>
      <c r="POY916" s="12"/>
      <c r="POZ916" s="12"/>
      <c r="PPA916" s="12"/>
      <c r="PPB916" s="12"/>
      <c r="PPC916" s="12"/>
      <c r="PPD916" s="12"/>
      <c r="PPE916" s="12"/>
      <c r="PPF916" s="12"/>
      <c r="PPG916" s="12"/>
      <c r="PPH916" s="12"/>
      <c r="PPI916" s="12"/>
      <c r="PPJ916" s="12"/>
      <c r="PPK916" s="12"/>
      <c r="PPL916" s="12"/>
      <c r="PPM916" s="12"/>
      <c r="PPN916" s="12"/>
      <c r="PPO916" s="12"/>
      <c r="PPP916" s="12"/>
      <c r="PPQ916" s="12"/>
      <c r="PPR916" s="12"/>
      <c r="PPS916" s="12"/>
      <c r="PPT916" s="12"/>
      <c r="PPU916" s="12"/>
      <c r="PPV916" s="12"/>
      <c r="PPW916" s="12"/>
      <c r="PPX916" s="12"/>
      <c r="PPY916" s="12"/>
      <c r="PPZ916" s="12"/>
      <c r="PQA916" s="12"/>
      <c r="PQB916" s="12"/>
      <c r="PQC916" s="12"/>
      <c r="PQD916" s="12"/>
      <c r="PQE916" s="12"/>
      <c r="PQF916" s="12"/>
      <c r="PQG916" s="12"/>
      <c r="PQH916" s="12"/>
      <c r="PQI916" s="12"/>
      <c r="PQJ916" s="12"/>
      <c r="PQK916" s="12"/>
      <c r="PQL916" s="12"/>
      <c r="PQM916" s="12"/>
      <c r="PQN916" s="12"/>
      <c r="PQO916" s="12"/>
      <c r="PQP916" s="12"/>
      <c r="PQQ916" s="12"/>
      <c r="PQR916" s="12"/>
      <c r="PQS916" s="12"/>
      <c r="PQT916" s="12"/>
      <c r="PQU916" s="12"/>
      <c r="PQV916" s="12"/>
      <c r="PQW916" s="12"/>
      <c r="PQX916" s="12"/>
      <c r="PQY916" s="12"/>
      <c r="PQZ916" s="12"/>
      <c r="PRA916" s="12"/>
      <c r="PRB916" s="12"/>
      <c r="PRC916" s="12"/>
      <c r="PRD916" s="12"/>
      <c r="PRE916" s="12"/>
      <c r="PRF916" s="12"/>
      <c r="PRG916" s="12"/>
      <c r="PRH916" s="12"/>
      <c r="PRI916" s="12"/>
      <c r="PRJ916" s="12"/>
      <c r="PRK916" s="12"/>
      <c r="PRL916" s="12"/>
      <c r="PRM916" s="12"/>
      <c r="PRN916" s="12"/>
      <c r="PRO916" s="12"/>
      <c r="PRP916" s="12"/>
      <c r="PRQ916" s="12"/>
      <c r="PRR916" s="12"/>
      <c r="PRS916" s="12"/>
      <c r="PRT916" s="12"/>
      <c r="PRU916" s="12"/>
      <c r="PRV916" s="12"/>
      <c r="PRW916" s="12"/>
      <c r="PRX916" s="12"/>
      <c r="PRY916" s="12"/>
      <c r="PRZ916" s="12"/>
      <c r="PSA916" s="12"/>
      <c r="PSB916" s="12"/>
      <c r="PSC916" s="12"/>
      <c r="PSD916" s="12"/>
      <c r="PSE916" s="12"/>
      <c r="PSF916" s="12"/>
      <c r="PSG916" s="12"/>
      <c r="PSH916" s="12"/>
      <c r="PSI916" s="12"/>
      <c r="PSJ916" s="12"/>
      <c r="PSK916" s="12"/>
      <c r="PSL916" s="12"/>
      <c r="PSM916" s="12"/>
      <c r="PSN916" s="12"/>
      <c r="PSO916" s="12"/>
      <c r="PSP916" s="12"/>
      <c r="PSQ916" s="12"/>
      <c r="PSR916" s="12"/>
      <c r="PSS916" s="12"/>
      <c r="PST916" s="12"/>
      <c r="PSU916" s="12"/>
      <c r="PSV916" s="12"/>
      <c r="PSW916" s="12"/>
      <c r="PSX916" s="12"/>
      <c r="PSY916" s="12"/>
      <c r="PSZ916" s="12"/>
      <c r="PTA916" s="12"/>
      <c r="PTB916" s="12"/>
      <c r="PTC916" s="12"/>
      <c r="PTD916" s="12"/>
      <c r="PTE916" s="12"/>
      <c r="PTF916" s="12"/>
      <c r="PTG916" s="12"/>
      <c r="PTH916" s="12"/>
      <c r="PTI916" s="12"/>
      <c r="PTJ916" s="12"/>
      <c r="PTK916" s="12"/>
      <c r="PTL916" s="12"/>
      <c r="PTM916" s="12"/>
      <c r="PTN916" s="12"/>
      <c r="PTO916" s="12"/>
      <c r="PTP916" s="12"/>
      <c r="PTQ916" s="12"/>
      <c r="PTR916" s="12"/>
      <c r="PTS916" s="12"/>
      <c r="PTT916" s="12"/>
      <c r="PTU916" s="12"/>
      <c r="PTV916" s="12"/>
      <c r="PTW916" s="12"/>
      <c r="PTX916" s="12"/>
      <c r="PTY916" s="12"/>
      <c r="PTZ916" s="12"/>
      <c r="PUA916" s="12"/>
      <c r="PUB916" s="12"/>
      <c r="PUC916" s="12"/>
      <c r="PUD916" s="12"/>
      <c r="PUE916" s="12"/>
      <c r="PUF916" s="12"/>
      <c r="PUG916" s="12"/>
      <c r="PUH916" s="12"/>
      <c r="PUI916" s="12"/>
      <c r="PUJ916" s="12"/>
      <c r="PUK916" s="12"/>
      <c r="PUL916" s="12"/>
      <c r="PUM916" s="12"/>
      <c r="PUN916" s="12"/>
      <c r="PUO916" s="12"/>
      <c r="PUP916" s="12"/>
      <c r="PUQ916" s="12"/>
      <c r="PUR916" s="12"/>
      <c r="PUS916" s="12"/>
      <c r="PUT916" s="12"/>
      <c r="PUU916" s="12"/>
      <c r="PUV916" s="12"/>
      <c r="PUW916" s="12"/>
      <c r="PUX916" s="12"/>
      <c r="PUY916" s="12"/>
      <c r="PUZ916" s="12"/>
      <c r="PVA916" s="12"/>
      <c r="PVB916" s="12"/>
      <c r="PVC916" s="12"/>
      <c r="PVD916" s="12"/>
      <c r="PVE916" s="12"/>
      <c r="PVF916" s="12"/>
      <c r="PVG916" s="12"/>
      <c r="PVH916" s="12"/>
      <c r="PVI916" s="12"/>
      <c r="PVJ916" s="12"/>
      <c r="PVK916" s="12"/>
      <c r="PVL916" s="12"/>
      <c r="PVM916" s="12"/>
      <c r="PVN916" s="12"/>
      <c r="PVO916" s="12"/>
      <c r="PVP916" s="12"/>
      <c r="PVQ916" s="12"/>
      <c r="PVR916" s="12"/>
      <c r="PVS916" s="12"/>
      <c r="PVT916" s="12"/>
      <c r="PVU916" s="12"/>
      <c r="PVV916" s="12"/>
      <c r="PVW916" s="12"/>
      <c r="PVX916" s="12"/>
      <c r="PVY916" s="12"/>
      <c r="PVZ916" s="12"/>
      <c r="PWA916" s="12"/>
      <c r="PWB916" s="12"/>
      <c r="PWC916" s="12"/>
      <c r="PWD916" s="12"/>
      <c r="PWE916" s="12"/>
      <c r="PWF916" s="12"/>
      <c r="PWG916" s="12"/>
      <c r="PWH916" s="12"/>
      <c r="PWI916" s="12"/>
      <c r="PWJ916" s="12"/>
      <c r="PWK916" s="12"/>
      <c r="PWL916" s="12"/>
      <c r="PWM916" s="12"/>
      <c r="PWN916" s="12"/>
      <c r="PWO916" s="12"/>
      <c r="PWP916" s="12"/>
      <c r="PWQ916" s="12"/>
      <c r="PWR916" s="12"/>
      <c r="PWS916" s="12"/>
      <c r="PWT916" s="12"/>
      <c r="PWU916" s="12"/>
      <c r="PWV916" s="12"/>
      <c r="PWW916" s="12"/>
      <c r="PWX916" s="12"/>
      <c r="PWY916" s="12"/>
      <c r="PWZ916" s="12"/>
      <c r="PXA916" s="12"/>
      <c r="PXB916" s="12"/>
      <c r="PXC916" s="12"/>
      <c r="PXD916" s="12"/>
      <c r="PXE916" s="12"/>
      <c r="PXF916" s="12"/>
      <c r="PXG916" s="12"/>
      <c r="PXH916" s="12"/>
      <c r="PXI916" s="12"/>
      <c r="PXJ916" s="12"/>
      <c r="PXK916" s="12"/>
      <c r="PXL916" s="12"/>
      <c r="PXM916" s="12"/>
      <c r="PXN916" s="12"/>
      <c r="PXO916" s="12"/>
      <c r="PXP916" s="12"/>
      <c r="PXQ916" s="12"/>
      <c r="PXR916" s="12"/>
      <c r="PXS916" s="12"/>
      <c r="PXT916" s="12"/>
      <c r="PXU916" s="12"/>
      <c r="PXV916" s="12"/>
      <c r="PXW916" s="12"/>
      <c r="PXX916" s="12"/>
      <c r="PXY916" s="12"/>
      <c r="PXZ916" s="12"/>
      <c r="PYA916" s="12"/>
      <c r="PYB916" s="12"/>
      <c r="PYC916" s="12"/>
      <c r="PYD916" s="12"/>
      <c r="PYE916" s="12"/>
      <c r="PYF916" s="12"/>
      <c r="PYG916" s="12"/>
      <c r="PYH916" s="12"/>
      <c r="PYI916" s="12"/>
      <c r="PYJ916" s="12"/>
      <c r="PYK916" s="12"/>
      <c r="PYL916" s="12"/>
      <c r="PYM916" s="12"/>
      <c r="PYN916" s="12"/>
      <c r="PYO916" s="12"/>
      <c r="PYP916" s="12"/>
      <c r="PYQ916" s="12"/>
      <c r="PYR916" s="12"/>
      <c r="PYS916" s="12"/>
      <c r="PYT916" s="12"/>
      <c r="PYU916" s="12"/>
      <c r="PYV916" s="12"/>
      <c r="PYW916" s="12"/>
      <c r="PYX916" s="12"/>
      <c r="PYY916" s="12"/>
      <c r="PYZ916" s="12"/>
      <c r="PZA916" s="12"/>
      <c r="PZB916" s="12"/>
      <c r="PZC916" s="12"/>
      <c r="PZD916" s="12"/>
      <c r="PZE916" s="12"/>
      <c r="PZF916" s="12"/>
      <c r="PZG916" s="12"/>
      <c r="PZH916" s="12"/>
      <c r="PZI916" s="12"/>
      <c r="PZJ916" s="12"/>
      <c r="PZK916" s="12"/>
      <c r="PZL916" s="12"/>
      <c r="PZM916" s="12"/>
      <c r="PZN916" s="12"/>
      <c r="PZO916" s="12"/>
      <c r="PZP916" s="12"/>
      <c r="PZQ916" s="12"/>
      <c r="PZR916" s="12"/>
      <c r="PZS916" s="12"/>
      <c r="PZT916" s="12"/>
      <c r="PZU916" s="12"/>
      <c r="PZV916" s="12"/>
      <c r="PZW916" s="12"/>
      <c r="PZX916" s="12"/>
      <c r="PZY916" s="12"/>
      <c r="PZZ916" s="12"/>
      <c r="QAA916" s="12"/>
      <c r="QAB916" s="12"/>
      <c r="QAC916" s="12"/>
      <c r="QAD916" s="12"/>
      <c r="QAE916" s="12"/>
      <c r="QAF916" s="12"/>
      <c r="QAG916" s="12"/>
      <c r="QAH916" s="12"/>
      <c r="QAI916" s="12"/>
      <c r="QAJ916" s="12"/>
      <c r="QAK916" s="12"/>
      <c r="QAL916" s="12"/>
      <c r="QAM916" s="12"/>
      <c r="QAN916" s="12"/>
      <c r="QAO916" s="12"/>
      <c r="QAP916" s="12"/>
      <c r="QAQ916" s="12"/>
      <c r="QAR916" s="12"/>
      <c r="QAS916" s="12"/>
      <c r="QAT916" s="12"/>
      <c r="QAU916" s="12"/>
      <c r="QAV916" s="12"/>
      <c r="QAW916" s="12"/>
      <c r="QAX916" s="12"/>
      <c r="QAY916" s="12"/>
      <c r="QAZ916" s="12"/>
      <c r="QBA916" s="12"/>
      <c r="QBB916" s="12"/>
      <c r="QBC916" s="12"/>
      <c r="QBD916" s="12"/>
      <c r="QBE916" s="12"/>
      <c r="QBF916" s="12"/>
      <c r="QBG916" s="12"/>
      <c r="QBH916" s="12"/>
      <c r="QBI916" s="12"/>
      <c r="QBJ916" s="12"/>
      <c r="QBK916" s="12"/>
      <c r="QBL916" s="12"/>
      <c r="QBM916" s="12"/>
      <c r="QBN916" s="12"/>
      <c r="QBO916" s="12"/>
      <c r="QBP916" s="12"/>
      <c r="QBQ916" s="12"/>
      <c r="QBR916" s="12"/>
      <c r="QBS916" s="12"/>
      <c r="QBT916" s="12"/>
      <c r="QBU916" s="12"/>
      <c r="QBV916" s="12"/>
      <c r="QBW916" s="12"/>
      <c r="QBX916" s="12"/>
      <c r="QBY916" s="12"/>
      <c r="QBZ916" s="12"/>
      <c r="QCA916" s="12"/>
      <c r="QCB916" s="12"/>
      <c r="QCC916" s="12"/>
      <c r="QCD916" s="12"/>
      <c r="QCE916" s="12"/>
      <c r="QCF916" s="12"/>
      <c r="QCG916" s="12"/>
      <c r="QCH916" s="12"/>
      <c r="QCI916" s="12"/>
      <c r="QCJ916" s="12"/>
      <c r="QCK916" s="12"/>
      <c r="QCL916" s="12"/>
      <c r="QCM916" s="12"/>
      <c r="QCN916" s="12"/>
      <c r="QCO916" s="12"/>
      <c r="QCP916" s="12"/>
      <c r="QCQ916" s="12"/>
      <c r="QCR916" s="12"/>
      <c r="QCS916" s="12"/>
      <c r="QCT916" s="12"/>
      <c r="QCU916" s="12"/>
      <c r="QCV916" s="12"/>
      <c r="QCW916" s="12"/>
      <c r="QCX916" s="12"/>
      <c r="QCY916" s="12"/>
      <c r="QCZ916" s="12"/>
      <c r="QDA916" s="12"/>
      <c r="QDB916" s="12"/>
      <c r="QDC916" s="12"/>
      <c r="QDD916" s="12"/>
      <c r="QDE916" s="12"/>
      <c r="QDF916" s="12"/>
      <c r="QDG916" s="12"/>
      <c r="QDH916" s="12"/>
      <c r="QDI916" s="12"/>
      <c r="QDJ916" s="12"/>
      <c r="QDK916" s="12"/>
      <c r="QDL916" s="12"/>
      <c r="QDM916" s="12"/>
      <c r="QDN916" s="12"/>
      <c r="QDO916" s="12"/>
      <c r="QDP916" s="12"/>
      <c r="QDQ916" s="12"/>
      <c r="QDR916" s="12"/>
      <c r="QDS916" s="12"/>
      <c r="QDT916" s="12"/>
      <c r="QDU916" s="12"/>
      <c r="QDV916" s="12"/>
      <c r="QDW916" s="12"/>
      <c r="QDX916" s="12"/>
      <c r="QDY916" s="12"/>
      <c r="QDZ916" s="12"/>
      <c r="QEA916" s="12"/>
      <c r="QEB916" s="12"/>
      <c r="QEC916" s="12"/>
      <c r="QED916" s="12"/>
      <c r="QEE916" s="12"/>
      <c r="QEF916" s="12"/>
      <c r="QEG916" s="12"/>
      <c r="QEH916" s="12"/>
      <c r="QEI916" s="12"/>
      <c r="QEJ916" s="12"/>
      <c r="QEK916" s="12"/>
      <c r="QEL916" s="12"/>
      <c r="QEM916" s="12"/>
      <c r="QEN916" s="12"/>
      <c r="QEO916" s="12"/>
      <c r="QEP916" s="12"/>
      <c r="QEQ916" s="12"/>
      <c r="QER916" s="12"/>
      <c r="QES916" s="12"/>
      <c r="QET916" s="12"/>
      <c r="QEU916" s="12"/>
      <c r="QEV916" s="12"/>
      <c r="QEW916" s="12"/>
      <c r="QEX916" s="12"/>
      <c r="QEY916" s="12"/>
      <c r="QEZ916" s="12"/>
      <c r="QFA916" s="12"/>
      <c r="QFB916" s="12"/>
      <c r="QFC916" s="12"/>
      <c r="QFD916" s="12"/>
      <c r="QFE916" s="12"/>
      <c r="QFF916" s="12"/>
      <c r="QFG916" s="12"/>
      <c r="QFH916" s="12"/>
      <c r="QFI916" s="12"/>
      <c r="QFJ916" s="12"/>
      <c r="QFK916" s="12"/>
      <c r="QFL916" s="12"/>
      <c r="QFM916" s="12"/>
      <c r="QFN916" s="12"/>
      <c r="QFO916" s="12"/>
      <c r="QFP916" s="12"/>
      <c r="QFQ916" s="12"/>
      <c r="QFR916" s="12"/>
      <c r="QFS916" s="12"/>
      <c r="QFT916" s="12"/>
      <c r="QFU916" s="12"/>
      <c r="QFV916" s="12"/>
      <c r="QFW916" s="12"/>
      <c r="QFX916" s="12"/>
      <c r="QFY916" s="12"/>
      <c r="QFZ916" s="12"/>
      <c r="QGA916" s="12"/>
      <c r="QGB916" s="12"/>
      <c r="QGC916" s="12"/>
      <c r="QGD916" s="12"/>
      <c r="QGE916" s="12"/>
      <c r="QGF916" s="12"/>
      <c r="QGG916" s="12"/>
      <c r="QGH916" s="12"/>
      <c r="QGI916" s="12"/>
      <c r="QGJ916" s="12"/>
      <c r="QGK916" s="12"/>
      <c r="QGL916" s="12"/>
      <c r="QGM916" s="12"/>
      <c r="QGN916" s="12"/>
      <c r="QGO916" s="12"/>
      <c r="QGP916" s="12"/>
      <c r="QGQ916" s="12"/>
      <c r="QGR916" s="12"/>
      <c r="QGS916" s="12"/>
      <c r="QGT916" s="12"/>
      <c r="QGU916" s="12"/>
      <c r="QGV916" s="12"/>
      <c r="QGW916" s="12"/>
      <c r="QGX916" s="12"/>
      <c r="QGY916" s="12"/>
      <c r="QGZ916" s="12"/>
      <c r="QHA916" s="12"/>
      <c r="QHB916" s="12"/>
      <c r="QHC916" s="12"/>
      <c r="QHD916" s="12"/>
      <c r="QHE916" s="12"/>
      <c r="QHF916" s="12"/>
      <c r="QHG916" s="12"/>
      <c r="QHH916" s="12"/>
      <c r="QHI916" s="12"/>
      <c r="QHJ916" s="12"/>
      <c r="QHK916" s="12"/>
      <c r="QHL916" s="12"/>
      <c r="QHM916" s="12"/>
      <c r="QHN916" s="12"/>
      <c r="QHO916" s="12"/>
      <c r="QHP916" s="12"/>
      <c r="QHQ916" s="12"/>
      <c r="QHR916" s="12"/>
      <c r="QHS916" s="12"/>
      <c r="QHT916" s="12"/>
      <c r="QHU916" s="12"/>
      <c r="QHV916" s="12"/>
      <c r="QHW916" s="12"/>
      <c r="QHX916" s="12"/>
      <c r="QHY916" s="12"/>
      <c r="QHZ916" s="12"/>
      <c r="QIA916" s="12"/>
      <c r="QIB916" s="12"/>
      <c r="QIC916" s="12"/>
      <c r="QID916" s="12"/>
      <c r="QIE916" s="12"/>
      <c r="QIF916" s="12"/>
      <c r="QIG916" s="12"/>
      <c r="QIH916" s="12"/>
      <c r="QII916" s="12"/>
      <c r="QIJ916" s="12"/>
      <c r="QIK916" s="12"/>
      <c r="QIL916" s="12"/>
      <c r="QIM916" s="12"/>
      <c r="QIN916" s="12"/>
      <c r="QIO916" s="12"/>
      <c r="QIP916" s="12"/>
      <c r="QIQ916" s="12"/>
      <c r="QIR916" s="12"/>
      <c r="QIS916" s="12"/>
      <c r="QIT916" s="12"/>
      <c r="QIU916" s="12"/>
      <c r="QIV916" s="12"/>
      <c r="QIW916" s="12"/>
      <c r="QIX916" s="12"/>
      <c r="QIY916" s="12"/>
      <c r="QIZ916" s="12"/>
      <c r="QJA916" s="12"/>
      <c r="QJB916" s="12"/>
      <c r="QJC916" s="12"/>
      <c r="QJD916" s="12"/>
      <c r="QJE916" s="12"/>
      <c r="QJF916" s="12"/>
      <c r="QJG916" s="12"/>
      <c r="QJH916" s="12"/>
      <c r="QJI916" s="12"/>
      <c r="QJJ916" s="12"/>
      <c r="QJK916" s="12"/>
      <c r="QJL916" s="12"/>
      <c r="QJM916" s="12"/>
      <c r="QJN916" s="12"/>
      <c r="QJO916" s="12"/>
      <c r="QJP916" s="12"/>
      <c r="QJQ916" s="12"/>
      <c r="QJR916" s="12"/>
      <c r="QJS916" s="12"/>
      <c r="QJT916" s="12"/>
      <c r="QJU916" s="12"/>
      <c r="QJV916" s="12"/>
      <c r="QJW916" s="12"/>
      <c r="QJX916" s="12"/>
      <c r="QJY916" s="12"/>
      <c r="QJZ916" s="12"/>
      <c r="QKA916" s="12"/>
      <c r="QKB916" s="12"/>
      <c r="QKC916" s="12"/>
      <c r="QKD916" s="12"/>
      <c r="QKE916" s="12"/>
      <c r="QKF916" s="12"/>
      <c r="QKG916" s="12"/>
      <c r="QKH916" s="12"/>
      <c r="QKI916" s="12"/>
      <c r="QKJ916" s="12"/>
      <c r="QKK916" s="12"/>
      <c r="QKL916" s="12"/>
      <c r="QKM916" s="12"/>
      <c r="QKN916" s="12"/>
      <c r="QKO916" s="12"/>
      <c r="QKP916" s="12"/>
      <c r="QKQ916" s="12"/>
      <c r="QKR916" s="12"/>
      <c r="QKS916" s="12"/>
      <c r="QKT916" s="12"/>
      <c r="QKU916" s="12"/>
      <c r="QKV916" s="12"/>
      <c r="QKW916" s="12"/>
      <c r="QKX916" s="12"/>
      <c r="QKY916" s="12"/>
      <c r="QKZ916" s="12"/>
      <c r="QLA916" s="12"/>
      <c r="QLB916" s="12"/>
      <c r="QLC916" s="12"/>
      <c r="QLD916" s="12"/>
      <c r="QLE916" s="12"/>
      <c r="QLF916" s="12"/>
      <c r="QLG916" s="12"/>
      <c r="QLH916" s="12"/>
      <c r="QLI916" s="12"/>
      <c r="QLJ916" s="12"/>
      <c r="QLK916" s="12"/>
      <c r="QLL916" s="12"/>
      <c r="QLM916" s="12"/>
      <c r="QLN916" s="12"/>
      <c r="QLO916" s="12"/>
      <c r="QLP916" s="12"/>
      <c r="QLQ916" s="12"/>
      <c r="QLR916" s="12"/>
      <c r="QLS916" s="12"/>
      <c r="QLT916" s="12"/>
      <c r="QLU916" s="12"/>
      <c r="QLV916" s="12"/>
      <c r="QLW916" s="12"/>
      <c r="QLX916" s="12"/>
      <c r="QLY916" s="12"/>
      <c r="QLZ916" s="12"/>
      <c r="QMA916" s="12"/>
      <c r="QMB916" s="12"/>
      <c r="QMC916" s="12"/>
      <c r="QMD916" s="12"/>
      <c r="QME916" s="12"/>
      <c r="QMF916" s="12"/>
      <c r="QMG916" s="12"/>
      <c r="QMH916" s="12"/>
      <c r="QMI916" s="12"/>
      <c r="QMJ916" s="12"/>
      <c r="QMK916" s="12"/>
      <c r="QML916" s="12"/>
      <c r="QMM916" s="12"/>
      <c r="QMN916" s="12"/>
      <c r="QMO916" s="12"/>
      <c r="QMP916" s="12"/>
      <c r="QMQ916" s="12"/>
      <c r="QMR916" s="12"/>
      <c r="QMS916" s="12"/>
      <c r="QMT916" s="12"/>
      <c r="QMU916" s="12"/>
      <c r="QMV916" s="12"/>
      <c r="QMW916" s="12"/>
      <c r="QMX916" s="12"/>
      <c r="QMY916" s="12"/>
      <c r="QMZ916" s="12"/>
      <c r="QNA916" s="12"/>
      <c r="QNB916" s="12"/>
      <c r="QNC916" s="12"/>
      <c r="QND916" s="12"/>
      <c r="QNE916" s="12"/>
      <c r="QNF916" s="12"/>
      <c r="QNG916" s="12"/>
      <c r="QNH916" s="12"/>
      <c r="QNI916" s="12"/>
      <c r="QNJ916" s="12"/>
      <c r="QNK916" s="12"/>
      <c r="QNL916" s="12"/>
      <c r="QNM916" s="12"/>
      <c r="QNN916" s="12"/>
      <c r="QNO916" s="12"/>
      <c r="QNP916" s="12"/>
      <c r="QNQ916" s="12"/>
      <c r="QNR916" s="12"/>
      <c r="QNS916" s="12"/>
      <c r="QNT916" s="12"/>
      <c r="QNU916" s="12"/>
      <c r="QNV916" s="12"/>
      <c r="QNW916" s="12"/>
      <c r="QNX916" s="12"/>
      <c r="QNY916" s="12"/>
      <c r="QNZ916" s="12"/>
      <c r="QOA916" s="12"/>
      <c r="QOB916" s="12"/>
      <c r="QOC916" s="12"/>
      <c r="QOD916" s="12"/>
      <c r="QOE916" s="12"/>
      <c r="QOF916" s="12"/>
      <c r="QOG916" s="12"/>
      <c r="QOH916" s="12"/>
      <c r="QOI916" s="12"/>
      <c r="QOJ916" s="12"/>
      <c r="QOK916" s="12"/>
      <c r="QOL916" s="12"/>
      <c r="QOM916" s="12"/>
      <c r="QON916" s="12"/>
      <c r="QOO916" s="12"/>
      <c r="QOP916" s="12"/>
      <c r="QOQ916" s="12"/>
      <c r="QOR916" s="12"/>
      <c r="QOS916" s="12"/>
      <c r="QOT916" s="12"/>
      <c r="QOU916" s="12"/>
      <c r="QOV916" s="12"/>
      <c r="QOW916" s="12"/>
      <c r="QOX916" s="12"/>
      <c r="QOY916" s="12"/>
      <c r="QOZ916" s="12"/>
      <c r="QPA916" s="12"/>
      <c r="QPB916" s="12"/>
      <c r="QPC916" s="12"/>
      <c r="QPD916" s="12"/>
      <c r="QPE916" s="12"/>
      <c r="QPF916" s="12"/>
      <c r="QPG916" s="12"/>
      <c r="QPH916" s="12"/>
      <c r="QPI916" s="12"/>
      <c r="QPJ916" s="12"/>
      <c r="QPK916" s="12"/>
      <c r="QPL916" s="12"/>
      <c r="QPM916" s="12"/>
      <c r="QPN916" s="12"/>
      <c r="QPO916" s="12"/>
      <c r="QPP916" s="12"/>
      <c r="QPQ916" s="12"/>
      <c r="QPR916" s="12"/>
      <c r="QPS916" s="12"/>
      <c r="QPT916" s="12"/>
      <c r="QPU916" s="12"/>
      <c r="QPV916" s="12"/>
      <c r="QPW916" s="12"/>
      <c r="QPX916" s="12"/>
      <c r="QPY916" s="12"/>
      <c r="QPZ916" s="12"/>
      <c r="QQA916" s="12"/>
      <c r="QQB916" s="12"/>
      <c r="QQC916" s="12"/>
      <c r="QQD916" s="12"/>
      <c r="QQE916" s="12"/>
      <c r="QQF916" s="12"/>
      <c r="QQG916" s="12"/>
      <c r="QQH916" s="12"/>
      <c r="QQI916" s="12"/>
      <c r="QQJ916" s="12"/>
      <c r="QQK916" s="12"/>
      <c r="QQL916" s="12"/>
      <c r="QQM916" s="12"/>
      <c r="QQN916" s="12"/>
      <c r="QQO916" s="12"/>
      <c r="QQP916" s="12"/>
      <c r="QQQ916" s="12"/>
      <c r="QQR916" s="12"/>
      <c r="QQS916" s="12"/>
      <c r="QQT916" s="12"/>
      <c r="QQU916" s="12"/>
      <c r="QQV916" s="12"/>
      <c r="QQW916" s="12"/>
      <c r="QQX916" s="12"/>
      <c r="QQY916" s="12"/>
      <c r="QQZ916" s="12"/>
      <c r="QRA916" s="12"/>
      <c r="QRB916" s="12"/>
      <c r="QRC916" s="12"/>
      <c r="QRD916" s="12"/>
      <c r="QRE916" s="12"/>
      <c r="QRF916" s="12"/>
      <c r="QRG916" s="12"/>
      <c r="QRH916" s="12"/>
      <c r="QRI916" s="12"/>
      <c r="QRJ916" s="12"/>
      <c r="QRK916" s="12"/>
      <c r="QRL916" s="12"/>
      <c r="QRM916" s="12"/>
      <c r="QRN916" s="12"/>
      <c r="QRO916" s="12"/>
      <c r="QRP916" s="12"/>
      <c r="QRQ916" s="12"/>
      <c r="QRR916" s="12"/>
      <c r="QRS916" s="12"/>
      <c r="QRT916" s="12"/>
      <c r="QRU916" s="12"/>
      <c r="QRV916" s="12"/>
      <c r="QRW916" s="12"/>
      <c r="QRX916" s="12"/>
      <c r="QRY916" s="12"/>
      <c r="QRZ916" s="12"/>
      <c r="QSA916" s="12"/>
      <c r="QSB916" s="12"/>
      <c r="QSC916" s="12"/>
      <c r="QSD916" s="12"/>
      <c r="QSE916" s="12"/>
      <c r="QSF916" s="12"/>
      <c r="QSG916" s="12"/>
      <c r="QSH916" s="12"/>
      <c r="QSI916" s="12"/>
      <c r="QSJ916" s="12"/>
      <c r="QSK916" s="12"/>
      <c r="QSL916" s="12"/>
      <c r="QSM916" s="12"/>
      <c r="QSN916" s="12"/>
      <c r="QSO916" s="12"/>
      <c r="QSP916" s="12"/>
      <c r="QSQ916" s="12"/>
      <c r="QSR916" s="12"/>
      <c r="QSS916" s="12"/>
      <c r="QST916" s="12"/>
      <c r="QSU916" s="12"/>
      <c r="QSV916" s="12"/>
      <c r="QSW916" s="12"/>
      <c r="QSX916" s="12"/>
      <c r="QSY916" s="12"/>
      <c r="QSZ916" s="12"/>
      <c r="QTA916" s="12"/>
      <c r="QTB916" s="12"/>
      <c r="QTC916" s="12"/>
      <c r="QTD916" s="12"/>
      <c r="QTE916" s="12"/>
      <c r="QTF916" s="12"/>
      <c r="QTG916" s="12"/>
      <c r="QTH916" s="12"/>
      <c r="QTI916" s="12"/>
      <c r="QTJ916" s="12"/>
      <c r="QTK916" s="12"/>
      <c r="QTL916" s="12"/>
      <c r="QTM916" s="12"/>
      <c r="QTN916" s="12"/>
      <c r="QTO916" s="12"/>
      <c r="QTP916" s="12"/>
      <c r="QTQ916" s="12"/>
      <c r="QTR916" s="12"/>
      <c r="QTS916" s="12"/>
      <c r="QTT916" s="12"/>
      <c r="QTU916" s="12"/>
      <c r="QTV916" s="12"/>
      <c r="QTW916" s="12"/>
      <c r="QTX916" s="12"/>
      <c r="QTY916" s="12"/>
      <c r="QTZ916" s="12"/>
      <c r="QUA916" s="12"/>
      <c r="QUB916" s="12"/>
      <c r="QUC916" s="12"/>
      <c r="QUD916" s="12"/>
      <c r="QUE916" s="12"/>
      <c r="QUF916" s="12"/>
      <c r="QUG916" s="12"/>
      <c r="QUH916" s="12"/>
      <c r="QUI916" s="12"/>
      <c r="QUJ916" s="12"/>
      <c r="QUK916" s="12"/>
      <c r="QUL916" s="12"/>
      <c r="QUM916" s="12"/>
      <c r="QUN916" s="12"/>
      <c r="QUO916" s="12"/>
      <c r="QUP916" s="12"/>
      <c r="QUQ916" s="12"/>
      <c r="QUR916" s="12"/>
      <c r="QUS916" s="12"/>
      <c r="QUT916" s="12"/>
      <c r="QUU916" s="12"/>
      <c r="QUV916" s="12"/>
      <c r="QUW916" s="12"/>
      <c r="QUX916" s="12"/>
      <c r="QUY916" s="12"/>
      <c r="QUZ916" s="12"/>
      <c r="QVA916" s="12"/>
      <c r="QVB916" s="12"/>
      <c r="QVC916" s="12"/>
      <c r="QVD916" s="12"/>
      <c r="QVE916" s="12"/>
      <c r="QVF916" s="12"/>
      <c r="QVG916" s="12"/>
      <c r="QVH916" s="12"/>
      <c r="QVI916" s="12"/>
      <c r="QVJ916" s="12"/>
      <c r="QVK916" s="12"/>
      <c r="QVL916" s="12"/>
      <c r="QVM916" s="12"/>
      <c r="QVN916" s="12"/>
      <c r="QVO916" s="12"/>
      <c r="QVP916" s="12"/>
      <c r="QVQ916" s="12"/>
      <c r="QVR916" s="12"/>
      <c r="QVS916" s="12"/>
      <c r="QVT916" s="12"/>
      <c r="QVU916" s="12"/>
      <c r="QVV916" s="12"/>
      <c r="QVW916" s="12"/>
      <c r="QVX916" s="12"/>
      <c r="QVY916" s="12"/>
      <c r="QVZ916" s="12"/>
      <c r="QWA916" s="12"/>
      <c r="QWB916" s="12"/>
      <c r="QWC916" s="12"/>
      <c r="QWD916" s="12"/>
      <c r="QWE916" s="12"/>
      <c r="QWF916" s="12"/>
      <c r="QWG916" s="12"/>
      <c r="QWH916" s="12"/>
      <c r="QWI916" s="12"/>
      <c r="QWJ916" s="12"/>
      <c r="QWK916" s="12"/>
      <c r="QWL916" s="12"/>
      <c r="QWM916" s="12"/>
      <c r="QWN916" s="12"/>
      <c r="QWO916" s="12"/>
      <c r="QWP916" s="12"/>
      <c r="QWQ916" s="12"/>
      <c r="QWR916" s="12"/>
      <c r="QWS916" s="12"/>
      <c r="QWT916" s="12"/>
      <c r="QWU916" s="12"/>
      <c r="QWV916" s="12"/>
      <c r="QWW916" s="12"/>
      <c r="QWX916" s="12"/>
      <c r="QWY916" s="12"/>
      <c r="QWZ916" s="12"/>
      <c r="QXA916" s="12"/>
      <c r="QXB916" s="12"/>
      <c r="QXC916" s="12"/>
      <c r="QXD916" s="12"/>
      <c r="QXE916" s="12"/>
      <c r="QXF916" s="12"/>
      <c r="QXG916" s="12"/>
      <c r="QXH916" s="12"/>
      <c r="QXI916" s="12"/>
      <c r="QXJ916" s="12"/>
      <c r="QXK916" s="12"/>
      <c r="QXL916" s="12"/>
      <c r="QXM916" s="12"/>
      <c r="QXN916" s="12"/>
      <c r="QXO916" s="12"/>
      <c r="QXP916" s="12"/>
      <c r="QXQ916" s="12"/>
      <c r="QXR916" s="12"/>
      <c r="QXS916" s="12"/>
      <c r="QXT916" s="12"/>
      <c r="QXU916" s="12"/>
      <c r="QXV916" s="12"/>
      <c r="QXW916" s="12"/>
      <c r="QXX916" s="12"/>
      <c r="QXY916" s="12"/>
      <c r="QXZ916" s="12"/>
      <c r="QYA916" s="12"/>
      <c r="QYB916" s="12"/>
      <c r="QYC916" s="12"/>
      <c r="QYD916" s="12"/>
      <c r="QYE916" s="12"/>
      <c r="QYF916" s="12"/>
      <c r="QYG916" s="12"/>
      <c r="QYH916" s="12"/>
      <c r="QYI916" s="12"/>
      <c r="QYJ916" s="12"/>
      <c r="QYK916" s="12"/>
      <c r="QYL916" s="12"/>
      <c r="QYM916" s="12"/>
      <c r="QYN916" s="12"/>
      <c r="QYO916" s="12"/>
      <c r="QYP916" s="12"/>
      <c r="QYQ916" s="12"/>
      <c r="QYR916" s="12"/>
      <c r="QYS916" s="12"/>
      <c r="QYT916" s="12"/>
      <c r="QYU916" s="12"/>
      <c r="QYV916" s="12"/>
      <c r="QYW916" s="12"/>
      <c r="QYX916" s="12"/>
      <c r="QYY916" s="12"/>
      <c r="QYZ916" s="12"/>
      <c r="QZA916" s="12"/>
      <c r="QZB916" s="12"/>
      <c r="QZC916" s="12"/>
      <c r="QZD916" s="12"/>
      <c r="QZE916" s="12"/>
      <c r="QZF916" s="12"/>
      <c r="QZG916" s="12"/>
      <c r="QZH916" s="12"/>
      <c r="QZI916" s="12"/>
      <c r="QZJ916" s="12"/>
      <c r="QZK916" s="12"/>
      <c r="QZL916" s="12"/>
      <c r="QZM916" s="12"/>
      <c r="QZN916" s="12"/>
      <c r="QZO916" s="12"/>
      <c r="QZP916" s="12"/>
      <c r="QZQ916" s="12"/>
      <c r="QZR916" s="12"/>
      <c r="QZS916" s="12"/>
      <c r="QZT916" s="12"/>
      <c r="QZU916" s="12"/>
      <c r="QZV916" s="12"/>
      <c r="QZW916" s="12"/>
      <c r="QZX916" s="12"/>
      <c r="QZY916" s="12"/>
      <c r="QZZ916" s="12"/>
      <c r="RAA916" s="12"/>
      <c r="RAB916" s="12"/>
      <c r="RAC916" s="12"/>
      <c r="RAD916" s="12"/>
      <c r="RAE916" s="12"/>
      <c r="RAF916" s="12"/>
      <c r="RAG916" s="12"/>
      <c r="RAH916" s="12"/>
      <c r="RAI916" s="12"/>
      <c r="RAJ916" s="12"/>
      <c r="RAK916" s="12"/>
      <c r="RAL916" s="12"/>
      <c r="RAM916" s="12"/>
      <c r="RAN916" s="12"/>
      <c r="RAO916" s="12"/>
      <c r="RAP916" s="12"/>
      <c r="RAQ916" s="12"/>
      <c r="RAR916" s="12"/>
      <c r="RAS916" s="12"/>
      <c r="RAT916" s="12"/>
      <c r="RAU916" s="12"/>
      <c r="RAV916" s="12"/>
      <c r="RAW916" s="12"/>
      <c r="RAX916" s="12"/>
      <c r="RAY916" s="12"/>
      <c r="RAZ916" s="12"/>
      <c r="RBA916" s="12"/>
      <c r="RBB916" s="12"/>
      <c r="RBC916" s="12"/>
      <c r="RBD916" s="12"/>
      <c r="RBE916" s="12"/>
      <c r="RBF916" s="12"/>
      <c r="RBG916" s="12"/>
      <c r="RBH916" s="12"/>
      <c r="RBI916" s="12"/>
      <c r="RBJ916" s="12"/>
      <c r="RBK916" s="12"/>
      <c r="RBL916" s="12"/>
      <c r="RBM916" s="12"/>
      <c r="RBN916" s="12"/>
      <c r="RBO916" s="12"/>
      <c r="RBP916" s="12"/>
      <c r="RBQ916" s="12"/>
      <c r="RBR916" s="12"/>
      <c r="RBS916" s="12"/>
      <c r="RBT916" s="12"/>
      <c r="RBU916" s="12"/>
      <c r="RBV916" s="12"/>
      <c r="RBW916" s="12"/>
      <c r="RBX916" s="12"/>
      <c r="RBY916" s="12"/>
      <c r="RBZ916" s="12"/>
      <c r="RCA916" s="12"/>
      <c r="RCB916" s="12"/>
      <c r="RCC916" s="12"/>
      <c r="RCD916" s="12"/>
      <c r="RCE916" s="12"/>
      <c r="RCF916" s="12"/>
      <c r="RCG916" s="12"/>
      <c r="RCH916" s="12"/>
      <c r="RCI916" s="12"/>
      <c r="RCJ916" s="12"/>
      <c r="RCK916" s="12"/>
      <c r="RCL916" s="12"/>
      <c r="RCM916" s="12"/>
      <c r="RCN916" s="12"/>
      <c r="RCO916" s="12"/>
      <c r="RCP916" s="12"/>
      <c r="RCQ916" s="12"/>
      <c r="RCR916" s="12"/>
      <c r="RCS916" s="12"/>
      <c r="RCT916" s="12"/>
      <c r="RCU916" s="12"/>
      <c r="RCV916" s="12"/>
      <c r="RCW916" s="12"/>
      <c r="RCX916" s="12"/>
      <c r="RCY916" s="12"/>
      <c r="RCZ916" s="12"/>
      <c r="RDA916" s="12"/>
      <c r="RDB916" s="12"/>
      <c r="RDC916" s="12"/>
      <c r="RDD916" s="12"/>
      <c r="RDE916" s="12"/>
      <c r="RDF916" s="12"/>
      <c r="RDG916" s="12"/>
      <c r="RDH916" s="12"/>
      <c r="RDI916" s="12"/>
      <c r="RDJ916" s="12"/>
      <c r="RDK916" s="12"/>
      <c r="RDL916" s="12"/>
      <c r="RDM916" s="12"/>
      <c r="RDN916" s="12"/>
      <c r="RDO916" s="12"/>
      <c r="RDP916" s="12"/>
      <c r="RDQ916" s="12"/>
      <c r="RDR916" s="12"/>
      <c r="RDS916" s="12"/>
      <c r="RDT916" s="12"/>
      <c r="RDU916" s="12"/>
      <c r="RDV916" s="12"/>
      <c r="RDW916" s="12"/>
      <c r="RDX916" s="12"/>
      <c r="RDY916" s="12"/>
      <c r="RDZ916" s="12"/>
      <c r="REA916" s="12"/>
      <c r="REB916" s="12"/>
      <c r="REC916" s="12"/>
      <c r="RED916" s="12"/>
      <c r="REE916" s="12"/>
      <c r="REF916" s="12"/>
      <c r="REG916" s="12"/>
      <c r="REH916" s="12"/>
      <c r="REI916" s="12"/>
      <c r="REJ916" s="12"/>
      <c r="REK916" s="12"/>
      <c r="REL916" s="12"/>
      <c r="REM916" s="12"/>
      <c r="REN916" s="12"/>
      <c r="REO916" s="12"/>
      <c r="REP916" s="12"/>
      <c r="REQ916" s="12"/>
      <c r="RER916" s="12"/>
      <c r="RES916" s="12"/>
      <c r="RET916" s="12"/>
      <c r="REU916" s="12"/>
      <c r="REV916" s="12"/>
      <c r="REW916" s="12"/>
      <c r="REX916" s="12"/>
      <c r="REY916" s="12"/>
      <c r="REZ916" s="12"/>
      <c r="RFA916" s="12"/>
      <c r="RFB916" s="12"/>
      <c r="RFC916" s="12"/>
      <c r="RFD916" s="12"/>
      <c r="RFE916" s="12"/>
      <c r="RFF916" s="12"/>
      <c r="RFG916" s="12"/>
      <c r="RFH916" s="12"/>
      <c r="RFI916" s="12"/>
      <c r="RFJ916" s="12"/>
      <c r="RFK916" s="12"/>
      <c r="RFL916" s="12"/>
      <c r="RFM916" s="12"/>
      <c r="RFN916" s="12"/>
      <c r="RFO916" s="12"/>
      <c r="RFP916" s="12"/>
      <c r="RFQ916" s="12"/>
      <c r="RFR916" s="12"/>
      <c r="RFS916" s="12"/>
      <c r="RFT916" s="12"/>
      <c r="RFU916" s="12"/>
      <c r="RFV916" s="12"/>
      <c r="RFW916" s="12"/>
      <c r="RFX916" s="12"/>
      <c r="RFY916" s="12"/>
      <c r="RFZ916" s="12"/>
      <c r="RGA916" s="12"/>
      <c r="RGB916" s="12"/>
      <c r="RGC916" s="12"/>
      <c r="RGD916" s="12"/>
      <c r="RGE916" s="12"/>
      <c r="RGF916" s="12"/>
      <c r="RGG916" s="12"/>
      <c r="RGH916" s="12"/>
      <c r="RGI916" s="12"/>
      <c r="RGJ916" s="12"/>
      <c r="RGK916" s="12"/>
      <c r="RGL916" s="12"/>
      <c r="RGM916" s="12"/>
      <c r="RGN916" s="12"/>
      <c r="RGO916" s="12"/>
      <c r="RGP916" s="12"/>
      <c r="RGQ916" s="12"/>
      <c r="RGR916" s="12"/>
      <c r="RGS916" s="12"/>
      <c r="RGT916" s="12"/>
      <c r="RGU916" s="12"/>
      <c r="RGV916" s="12"/>
      <c r="RGW916" s="12"/>
      <c r="RGX916" s="12"/>
      <c r="RGY916" s="12"/>
      <c r="RGZ916" s="12"/>
      <c r="RHA916" s="12"/>
      <c r="RHB916" s="12"/>
      <c r="RHC916" s="12"/>
      <c r="RHD916" s="12"/>
      <c r="RHE916" s="12"/>
      <c r="RHF916" s="12"/>
      <c r="RHG916" s="12"/>
      <c r="RHH916" s="12"/>
      <c r="RHI916" s="12"/>
      <c r="RHJ916" s="12"/>
      <c r="RHK916" s="12"/>
      <c r="RHL916" s="12"/>
      <c r="RHM916" s="12"/>
      <c r="RHN916" s="12"/>
      <c r="RHO916" s="12"/>
      <c r="RHP916" s="12"/>
      <c r="RHQ916" s="12"/>
      <c r="RHR916" s="12"/>
      <c r="RHS916" s="12"/>
      <c r="RHT916" s="12"/>
      <c r="RHU916" s="12"/>
      <c r="RHV916" s="12"/>
      <c r="RHW916" s="12"/>
      <c r="RHX916" s="12"/>
      <c r="RHY916" s="12"/>
      <c r="RHZ916" s="12"/>
      <c r="RIA916" s="12"/>
      <c r="RIB916" s="12"/>
      <c r="RIC916" s="12"/>
      <c r="RID916" s="12"/>
      <c r="RIE916" s="12"/>
      <c r="RIF916" s="12"/>
      <c r="RIG916" s="12"/>
      <c r="RIH916" s="12"/>
      <c r="RII916" s="12"/>
      <c r="RIJ916" s="12"/>
      <c r="RIK916" s="12"/>
      <c r="RIL916" s="12"/>
      <c r="RIM916" s="12"/>
      <c r="RIN916" s="12"/>
      <c r="RIO916" s="12"/>
      <c r="RIP916" s="12"/>
      <c r="RIQ916" s="12"/>
      <c r="RIR916" s="12"/>
      <c r="RIS916" s="12"/>
      <c r="RIT916" s="12"/>
      <c r="RIU916" s="12"/>
      <c r="RIV916" s="12"/>
      <c r="RIW916" s="12"/>
      <c r="RIX916" s="12"/>
      <c r="RIY916" s="12"/>
      <c r="RIZ916" s="12"/>
      <c r="RJA916" s="12"/>
      <c r="RJB916" s="12"/>
      <c r="RJC916" s="12"/>
      <c r="RJD916" s="12"/>
      <c r="RJE916" s="12"/>
      <c r="RJF916" s="12"/>
      <c r="RJG916" s="12"/>
      <c r="RJH916" s="12"/>
      <c r="RJI916" s="12"/>
      <c r="RJJ916" s="12"/>
      <c r="RJK916" s="12"/>
      <c r="RJL916" s="12"/>
      <c r="RJM916" s="12"/>
      <c r="RJN916" s="12"/>
      <c r="RJO916" s="12"/>
      <c r="RJP916" s="12"/>
      <c r="RJQ916" s="12"/>
      <c r="RJR916" s="12"/>
      <c r="RJS916" s="12"/>
      <c r="RJT916" s="12"/>
      <c r="RJU916" s="12"/>
      <c r="RJV916" s="12"/>
      <c r="RJW916" s="12"/>
      <c r="RJX916" s="12"/>
      <c r="RJY916" s="12"/>
      <c r="RJZ916" s="12"/>
      <c r="RKA916" s="12"/>
      <c r="RKB916" s="12"/>
      <c r="RKC916" s="12"/>
      <c r="RKD916" s="12"/>
      <c r="RKE916" s="12"/>
      <c r="RKF916" s="12"/>
      <c r="RKG916" s="12"/>
      <c r="RKH916" s="12"/>
      <c r="RKI916" s="12"/>
      <c r="RKJ916" s="12"/>
      <c r="RKK916" s="12"/>
      <c r="RKL916" s="12"/>
      <c r="RKM916" s="12"/>
      <c r="RKN916" s="12"/>
      <c r="RKO916" s="12"/>
      <c r="RKP916" s="12"/>
      <c r="RKQ916" s="12"/>
      <c r="RKR916" s="12"/>
      <c r="RKS916" s="12"/>
      <c r="RKT916" s="12"/>
      <c r="RKU916" s="12"/>
      <c r="RKV916" s="12"/>
      <c r="RKW916" s="12"/>
      <c r="RKX916" s="12"/>
      <c r="RKY916" s="12"/>
      <c r="RKZ916" s="12"/>
      <c r="RLA916" s="12"/>
      <c r="RLB916" s="12"/>
      <c r="RLC916" s="12"/>
      <c r="RLD916" s="12"/>
      <c r="RLE916" s="12"/>
      <c r="RLF916" s="12"/>
      <c r="RLG916" s="12"/>
      <c r="RLH916" s="12"/>
      <c r="RLI916" s="12"/>
      <c r="RLJ916" s="12"/>
      <c r="RLK916" s="12"/>
      <c r="RLL916" s="12"/>
      <c r="RLM916" s="12"/>
      <c r="RLN916" s="12"/>
      <c r="RLO916" s="12"/>
      <c r="RLP916" s="12"/>
      <c r="RLQ916" s="12"/>
      <c r="RLR916" s="12"/>
      <c r="RLS916" s="12"/>
      <c r="RLT916" s="12"/>
      <c r="RLU916" s="12"/>
      <c r="RLV916" s="12"/>
      <c r="RLW916" s="12"/>
      <c r="RLX916" s="12"/>
      <c r="RLY916" s="12"/>
      <c r="RLZ916" s="12"/>
      <c r="RMA916" s="12"/>
      <c r="RMB916" s="12"/>
      <c r="RMC916" s="12"/>
      <c r="RMD916" s="12"/>
      <c r="RME916" s="12"/>
      <c r="RMF916" s="12"/>
      <c r="RMG916" s="12"/>
      <c r="RMH916" s="12"/>
      <c r="RMI916" s="12"/>
      <c r="RMJ916" s="12"/>
      <c r="RMK916" s="12"/>
      <c r="RML916" s="12"/>
      <c r="RMM916" s="12"/>
      <c r="RMN916" s="12"/>
      <c r="RMO916" s="12"/>
      <c r="RMP916" s="12"/>
      <c r="RMQ916" s="12"/>
      <c r="RMR916" s="12"/>
      <c r="RMS916" s="12"/>
      <c r="RMT916" s="12"/>
      <c r="RMU916" s="12"/>
      <c r="RMV916" s="12"/>
      <c r="RMW916" s="12"/>
      <c r="RMX916" s="12"/>
      <c r="RMY916" s="12"/>
      <c r="RMZ916" s="12"/>
      <c r="RNA916" s="12"/>
      <c r="RNB916" s="12"/>
      <c r="RNC916" s="12"/>
      <c r="RND916" s="12"/>
      <c r="RNE916" s="12"/>
      <c r="RNF916" s="12"/>
      <c r="RNG916" s="12"/>
      <c r="RNH916" s="12"/>
      <c r="RNI916" s="12"/>
      <c r="RNJ916" s="12"/>
      <c r="RNK916" s="12"/>
      <c r="RNL916" s="12"/>
      <c r="RNM916" s="12"/>
      <c r="RNN916" s="12"/>
      <c r="RNO916" s="12"/>
      <c r="RNP916" s="12"/>
      <c r="RNQ916" s="12"/>
      <c r="RNR916" s="12"/>
      <c r="RNS916" s="12"/>
      <c r="RNT916" s="12"/>
      <c r="RNU916" s="12"/>
      <c r="RNV916" s="12"/>
      <c r="RNW916" s="12"/>
      <c r="RNX916" s="12"/>
      <c r="RNY916" s="12"/>
      <c r="RNZ916" s="12"/>
      <c r="ROA916" s="12"/>
      <c r="ROB916" s="12"/>
      <c r="ROC916" s="12"/>
      <c r="ROD916" s="12"/>
      <c r="ROE916" s="12"/>
      <c r="ROF916" s="12"/>
      <c r="ROG916" s="12"/>
      <c r="ROH916" s="12"/>
      <c r="ROI916" s="12"/>
      <c r="ROJ916" s="12"/>
      <c r="ROK916" s="12"/>
      <c r="ROL916" s="12"/>
      <c r="ROM916" s="12"/>
      <c r="RON916" s="12"/>
      <c r="ROO916" s="12"/>
      <c r="ROP916" s="12"/>
      <c r="ROQ916" s="12"/>
      <c r="ROR916" s="12"/>
      <c r="ROS916" s="12"/>
      <c r="ROT916" s="12"/>
      <c r="ROU916" s="12"/>
      <c r="ROV916" s="12"/>
      <c r="ROW916" s="12"/>
      <c r="ROX916" s="12"/>
      <c r="ROY916" s="12"/>
      <c r="ROZ916" s="12"/>
      <c r="RPA916" s="12"/>
      <c r="RPB916" s="12"/>
      <c r="RPC916" s="12"/>
      <c r="RPD916" s="12"/>
      <c r="RPE916" s="12"/>
      <c r="RPF916" s="12"/>
      <c r="RPG916" s="12"/>
      <c r="RPH916" s="12"/>
      <c r="RPI916" s="12"/>
      <c r="RPJ916" s="12"/>
      <c r="RPK916" s="12"/>
      <c r="RPL916" s="12"/>
      <c r="RPM916" s="12"/>
      <c r="RPN916" s="12"/>
      <c r="RPO916" s="12"/>
      <c r="RPP916" s="12"/>
      <c r="RPQ916" s="12"/>
      <c r="RPR916" s="12"/>
      <c r="RPS916" s="12"/>
      <c r="RPT916" s="12"/>
      <c r="RPU916" s="12"/>
      <c r="RPV916" s="12"/>
      <c r="RPW916" s="12"/>
      <c r="RPX916" s="12"/>
      <c r="RPY916" s="12"/>
      <c r="RPZ916" s="12"/>
      <c r="RQA916" s="12"/>
      <c r="RQB916" s="12"/>
      <c r="RQC916" s="12"/>
      <c r="RQD916" s="12"/>
      <c r="RQE916" s="12"/>
      <c r="RQF916" s="12"/>
      <c r="RQG916" s="12"/>
      <c r="RQH916" s="12"/>
      <c r="RQI916" s="12"/>
      <c r="RQJ916" s="12"/>
      <c r="RQK916" s="12"/>
      <c r="RQL916" s="12"/>
      <c r="RQM916" s="12"/>
      <c r="RQN916" s="12"/>
      <c r="RQO916" s="12"/>
      <c r="RQP916" s="12"/>
      <c r="RQQ916" s="12"/>
      <c r="RQR916" s="12"/>
      <c r="RQS916" s="12"/>
      <c r="RQT916" s="12"/>
      <c r="RQU916" s="12"/>
      <c r="RQV916" s="12"/>
      <c r="RQW916" s="12"/>
      <c r="RQX916" s="12"/>
      <c r="RQY916" s="12"/>
      <c r="RQZ916" s="12"/>
      <c r="RRA916" s="12"/>
      <c r="RRB916" s="12"/>
      <c r="RRC916" s="12"/>
      <c r="RRD916" s="12"/>
      <c r="RRE916" s="12"/>
      <c r="RRF916" s="12"/>
      <c r="RRG916" s="12"/>
      <c r="RRH916" s="12"/>
      <c r="RRI916" s="12"/>
      <c r="RRJ916" s="12"/>
      <c r="RRK916" s="12"/>
      <c r="RRL916" s="12"/>
      <c r="RRM916" s="12"/>
      <c r="RRN916" s="12"/>
      <c r="RRO916" s="12"/>
      <c r="RRP916" s="12"/>
      <c r="RRQ916" s="12"/>
      <c r="RRR916" s="12"/>
      <c r="RRS916" s="12"/>
      <c r="RRT916" s="12"/>
      <c r="RRU916" s="12"/>
      <c r="RRV916" s="12"/>
      <c r="RRW916" s="12"/>
      <c r="RRX916" s="12"/>
      <c r="RRY916" s="12"/>
      <c r="RRZ916" s="12"/>
      <c r="RSA916" s="12"/>
      <c r="RSB916" s="12"/>
      <c r="RSC916" s="12"/>
      <c r="RSD916" s="12"/>
      <c r="RSE916" s="12"/>
      <c r="RSF916" s="12"/>
      <c r="RSG916" s="12"/>
      <c r="RSH916" s="12"/>
      <c r="RSI916" s="12"/>
      <c r="RSJ916" s="12"/>
      <c r="RSK916" s="12"/>
      <c r="RSL916" s="12"/>
      <c r="RSM916" s="12"/>
      <c r="RSN916" s="12"/>
      <c r="RSO916" s="12"/>
      <c r="RSP916" s="12"/>
      <c r="RSQ916" s="12"/>
      <c r="RSR916" s="12"/>
      <c r="RSS916" s="12"/>
      <c r="RST916" s="12"/>
      <c r="RSU916" s="12"/>
      <c r="RSV916" s="12"/>
      <c r="RSW916" s="12"/>
      <c r="RSX916" s="12"/>
      <c r="RSY916" s="12"/>
      <c r="RSZ916" s="12"/>
      <c r="RTA916" s="12"/>
      <c r="RTB916" s="12"/>
      <c r="RTC916" s="12"/>
      <c r="RTD916" s="12"/>
      <c r="RTE916" s="12"/>
      <c r="RTF916" s="12"/>
      <c r="RTG916" s="12"/>
      <c r="RTH916" s="12"/>
      <c r="RTI916" s="12"/>
      <c r="RTJ916" s="12"/>
      <c r="RTK916" s="12"/>
      <c r="RTL916" s="12"/>
      <c r="RTM916" s="12"/>
      <c r="RTN916" s="12"/>
      <c r="RTO916" s="12"/>
      <c r="RTP916" s="12"/>
      <c r="RTQ916" s="12"/>
      <c r="RTR916" s="12"/>
      <c r="RTS916" s="12"/>
      <c r="RTT916" s="12"/>
      <c r="RTU916" s="12"/>
      <c r="RTV916" s="12"/>
      <c r="RTW916" s="12"/>
      <c r="RTX916" s="12"/>
      <c r="RTY916" s="12"/>
      <c r="RTZ916" s="12"/>
      <c r="RUA916" s="12"/>
      <c r="RUB916" s="12"/>
      <c r="RUC916" s="12"/>
      <c r="RUD916" s="12"/>
      <c r="RUE916" s="12"/>
      <c r="RUF916" s="12"/>
      <c r="RUG916" s="12"/>
      <c r="RUH916" s="12"/>
      <c r="RUI916" s="12"/>
      <c r="RUJ916" s="12"/>
      <c r="RUK916" s="12"/>
      <c r="RUL916" s="12"/>
      <c r="RUM916" s="12"/>
      <c r="RUN916" s="12"/>
      <c r="RUO916" s="12"/>
      <c r="RUP916" s="12"/>
      <c r="RUQ916" s="12"/>
      <c r="RUR916" s="12"/>
      <c r="RUS916" s="12"/>
      <c r="RUT916" s="12"/>
      <c r="RUU916" s="12"/>
      <c r="RUV916" s="12"/>
      <c r="RUW916" s="12"/>
      <c r="RUX916" s="12"/>
      <c r="RUY916" s="12"/>
      <c r="RUZ916" s="12"/>
      <c r="RVA916" s="12"/>
      <c r="RVB916" s="12"/>
      <c r="RVC916" s="12"/>
      <c r="RVD916" s="12"/>
      <c r="RVE916" s="12"/>
      <c r="RVF916" s="12"/>
      <c r="RVG916" s="12"/>
      <c r="RVH916" s="12"/>
      <c r="RVI916" s="12"/>
      <c r="RVJ916" s="12"/>
      <c r="RVK916" s="12"/>
      <c r="RVL916" s="12"/>
      <c r="RVM916" s="12"/>
      <c r="RVN916" s="12"/>
      <c r="RVO916" s="12"/>
      <c r="RVP916" s="12"/>
      <c r="RVQ916" s="12"/>
      <c r="RVR916" s="12"/>
      <c r="RVS916" s="12"/>
      <c r="RVT916" s="12"/>
      <c r="RVU916" s="12"/>
      <c r="RVV916" s="12"/>
      <c r="RVW916" s="12"/>
      <c r="RVX916" s="12"/>
      <c r="RVY916" s="12"/>
      <c r="RVZ916" s="12"/>
      <c r="RWA916" s="12"/>
      <c r="RWB916" s="12"/>
      <c r="RWC916" s="12"/>
      <c r="RWD916" s="12"/>
      <c r="RWE916" s="12"/>
      <c r="RWF916" s="12"/>
      <c r="RWG916" s="12"/>
      <c r="RWH916" s="12"/>
      <c r="RWI916" s="12"/>
      <c r="RWJ916" s="12"/>
      <c r="RWK916" s="12"/>
      <c r="RWL916" s="12"/>
      <c r="RWM916" s="12"/>
      <c r="RWN916" s="12"/>
      <c r="RWO916" s="12"/>
      <c r="RWP916" s="12"/>
      <c r="RWQ916" s="12"/>
      <c r="RWR916" s="12"/>
      <c r="RWS916" s="12"/>
      <c r="RWT916" s="12"/>
      <c r="RWU916" s="12"/>
      <c r="RWV916" s="12"/>
      <c r="RWW916" s="12"/>
      <c r="RWX916" s="12"/>
      <c r="RWY916" s="12"/>
      <c r="RWZ916" s="12"/>
      <c r="RXA916" s="12"/>
      <c r="RXB916" s="12"/>
      <c r="RXC916" s="12"/>
      <c r="RXD916" s="12"/>
      <c r="RXE916" s="12"/>
      <c r="RXF916" s="12"/>
      <c r="RXG916" s="12"/>
      <c r="RXH916" s="12"/>
      <c r="RXI916" s="12"/>
      <c r="RXJ916" s="12"/>
      <c r="RXK916" s="12"/>
      <c r="RXL916" s="12"/>
      <c r="RXM916" s="12"/>
      <c r="RXN916" s="12"/>
      <c r="RXO916" s="12"/>
      <c r="RXP916" s="12"/>
      <c r="RXQ916" s="12"/>
      <c r="RXR916" s="12"/>
      <c r="RXS916" s="12"/>
      <c r="RXT916" s="12"/>
      <c r="RXU916" s="12"/>
      <c r="RXV916" s="12"/>
      <c r="RXW916" s="12"/>
      <c r="RXX916" s="12"/>
      <c r="RXY916" s="12"/>
      <c r="RXZ916" s="12"/>
      <c r="RYA916" s="12"/>
      <c r="RYB916" s="12"/>
      <c r="RYC916" s="12"/>
      <c r="RYD916" s="12"/>
      <c r="RYE916" s="12"/>
      <c r="RYF916" s="12"/>
      <c r="RYG916" s="12"/>
      <c r="RYH916" s="12"/>
      <c r="RYI916" s="12"/>
      <c r="RYJ916" s="12"/>
      <c r="RYK916" s="12"/>
      <c r="RYL916" s="12"/>
      <c r="RYM916" s="12"/>
      <c r="RYN916" s="12"/>
      <c r="RYO916" s="12"/>
      <c r="RYP916" s="12"/>
      <c r="RYQ916" s="12"/>
      <c r="RYR916" s="12"/>
      <c r="RYS916" s="12"/>
      <c r="RYT916" s="12"/>
      <c r="RYU916" s="12"/>
      <c r="RYV916" s="12"/>
      <c r="RYW916" s="12"/>
      <c r="RYX916" s="12"/>
      <c r="RYY916" s="12"/>
      <c r="RYZ916" s="12"/>
      <c r="RZA916" s="12"/>
      <c r="RZB916" s="12"/>
      <c r="RZC916" s="12"/>
      <c r="RZD916" s="12"/>
      <c r="RZE916" s="12"/>
      <c r="RZF916" s="12"/>
      <c r="RZG916" s="12"/>
      <c r="RZH916" s="12"/>
      <c r="RZI916" s="12"/>
      <c r="RZJ916" s="12"/>
      <c r="RZK916" s="12"/>
      <c r="RZL916" s="12"/>
      <c r="RZM916" s="12"/>
      <c r="RZN916" s="12"/>
      <c r="RZO916" s="12"/>
      <c r="RZP916" s="12"/>
      <c r="RZQ916" s="12"/>
      <c r="RZR916" s="12"/>
      <c r="RZS916" s="12"/>
      <c r="RZT916" s="12"/>
      <c r="RZU916" s="12"/>
      <c r="RZV916" s="12"/>
      <c r="RZW916" s="12"/>
      <c r="RZX916" s="12"/>
      <c r="RZY916" s="12"/>
      <c r="RZZ916" s="12"/>
      <c r="SAA916" s="12"/>
      <c r="SAB916" s="12"/>
      <c r="SAC916" s="12"/>
      <c r="SAD916" s="12"/>
      <c r="SAE916" s="12"/>
      <c r="SAF916" s="12"/>
      <c r="SAG916" s="12"/>
      <c r="SAH916" s="12"/>
      <c r="SAI916" s="12"/>
      <c r="SAJ916" s="12"/>
      <c r="SAK916" s="12"/>
      <c r="SAL916" s="12"/>
      <c r="SAM916" s="12"/>
      <c r="SAN916" s="12"/>
      <c r="SAO916" s="12"/>
      <c r="SAP916" s="12"/>
      <c r="SAQ916" s="12"/>
      <c r="SAR916" s="12"/>
      <c r="SAS916" s="12"/>
      <c r="SAT916" s="12"/>
      <c r="SAU916" s="12"/>
      <c r="SAV916" s="12"/>
      <c r="SAW916" s="12"/>
      <c r="SAX916" s="12"/>
      <c r="SAY916" s="12"/>
      <c r="SAZ916" s="12"/>
      <c r="SBA916" s="12"/>
      <c r="SBB916" s="12"/>
      <c r="SBC916" s="12"/>
      <c r="SBD916" s="12"/>
      <c r="SBE916" s="12"/>
      <c r="SBF916" s="12"/>
      <c r="SBG916" s="12"/>
      <c r="SBH916" s="12"/>
      <c r="SBI916" s="12"/>
      <c r="SBJ916" s="12"/>
      <c r="SBK916" s="12"/>
      <c r="SBL916" s="12"/>
      <c r="SBM916" s="12"/>
      <c r="SBN916" s="12"/>
      <c r="SBO916" s="12"/>
      <c r="SBP916" s="12"/>
      <c r="SBQ916" s="12"/>
      <c r="SBR916" s="12"/>
      <c r="SBS916" s="12"/>
      <c r="SBT916" s="12"/>
      <c r="SBU916" s="12"/>
      <c r="SBV916" s="12"/>
      <c r="SBW916" s="12"/>
      <c r="SBX916" s="12"/>
      <c r="SBY916" s="12"/>
      <c r="SBZ916" s="12"/>
      <c r="SCA916" s="12"/>
      <c r="SCB916" s="12"/>
      <c r="SCC916" s="12"/>
      <c r="SCD916" s="12"/>
      <c r="SCE916" s="12"/>
      <c r="SCF916" s="12"/>
      <c r="SCG916" s="12"/>
      <c r="SCH916" s="12"/>
      <c r="SCI916" s="12"/>
      <c r="SCJ916" s="12"/>
      <c r="SCK916" s="12"/>
      <c r="SCL916" s="12"/>
      <c r="SCM916" s="12"/>
      <c r="SCN916" s="12"/>
      <c r="SCO916" s="12"/>
      <c r="SCP916" s="12"/>
      <c r="SCQ916" s="12"/>
      <c r="SCR916" s="12"/>
      <c r="SCS916" s="12"/>
      <c r="SCT916" s="12"/>
      <c r="SCU916" s="12"/>
      <c r="SCV916" s="12"/>
      <c r="SCW916" s="12"/>
      <c r="SCX916" s="12"/>
      <c r="SCY916" s="12"/>
      <c r="SCZ916" s="12"/>
      <c r="SDA916" s="12"/>
      <c r="SDB916" s="12"/>
      <c r="SDC916" s="12"/>
      <c r="SDD916" s="12"/>
      <c r="SDE916" s="12"/>
      <c r="SDF916" s="12"/>
      <c r="SDG916" s="12"/>
      <c r="SDH916" s="12"/>
      <c r="SDI916" s="12"/>
      <c r="SDJ916" s="12"/>
      <c r="SDK916" s="12"/>
      <c r="SDL916" s="12"/>
      <c r="SDM916" s="12"/>
      <c r="SDN916" s="12"/>
      <c r="SDO916" s="12"/>
      <c r="SDP916" s="12"/>
      <c r="SDQ916" s="12"/>
      <c r="SDR916" s="12"/>
      <c r="SDS916" s="12"/>
      <c r="SDT916" s="12"/>
      <c r="SDU916" s="12"/>
      <c r="SDV916" s="12"/>
      <c r="SDW916" s="12"/>
      <c r="SDX916" s="12"/>
      <c r="SDY916" s="12"/>
      <c r="SDZ916" s="12"/>
      <c r="SEA916" s="12"/>
      <c r="SEB916" s="12"/>
      <c r="SEC916" s="12"/>
      <c r="SED916" s="12"/>
      <c r="SEE916" s="12"/>
      <c r="SEF916" s="12"/>
      <c r="SEG916" s="12"/>
      <c r="SEH916" s="12"/>
      <c r="SEI916" s="12"/>
      <c r="SEJ916" s="12"/>
      <c r="SEK916" s="12"/>
      <c r="SEL916" s="12"/>
      <c r="SEM916" s="12"/>
      <c r="SEN916" s="12"/>
      <c r="SEO916" s="12"/>
      <c r="SEP916" s="12"/>
      <c r="SEQ916" s="12"/>
      <c r="SER916" s="12"/>
      <c r="SES916" s="12"/>
      <c r="SET916" s="12"/>
      <c r="SEU916" s="12"/>
      <c r="SEV916" s="12"/>
      <c r="SEW916" s="12"/>
      <c r="SEX916" s="12"/>
      <c r="SEY916" s="12"/>
      <c r="SEZ916" s="12"/>
      <c r="SFA916" s="12"/>
      <c r="SFB916" s="12"/>
      <c r="SFC916" s="12"/>
      <c r="SFD916" s="12"/>
      <c r="SFE916" s="12"/>
      <c r="SFF916" s="12"/>
      <c r="SFG916" s="12"/>
      <c r="SFH916" s="12"/>
      <c r="SFI916" s="12"/>
      <c r="SFJ916" s="12"/>
      <c r="SFK916" s="12"/>
      <c r="SFL916" s="12"/>
      <c r="SFM916" s="12"/>
      <c r="SFN916" s="12"/>
      <c r="SFO916" s="12"/>
      <c r="SFP916" s="12"/>
      <c r="SFQ916" s="12"/>
      <c r="SFR916" s="12"/>
      <c r="SFS916" s="12"/>
      <c r="SFT916" s="12"/>
      <c r="SFU916" s="12"/>
      <c r="SFV916" s="12"/>
      <c r="SFW916" s="12"/>
      <c r="SFX916" s="12"/>
      <c r="SFY916" s="12"/>
      <c r="SFZ916" s="12"/>
      <c r="SGA916" s="12"/>
      <c r="SGB916" s="12"/>
      <c r="SGC916" s="12"/>
      <c r="SGD916" s="12"/>
      <c r="SGE916" s="12"/>
      <c r="SGF916" s="12"/>
      <c r="SGG916" s="12"/>
      <c r="SGH916" s="12"/>
      <c r="SGI916" s="12"/>
      <c r="SGJ916" s="12"/>
      <c r="SGK916" s="12"/>
      <c r="SGL916" s="12"/>
      <c r="SGM916" s="12"/>
      <c r="SGN916" s="12"/>
      <c r="SGO916" s="12"/>
      <c r="SGP916" s="12"/>
      <c r="SGQ916" s="12"/>
      <c r="SGR916" s="12"/>
      <c r="SGS916" s="12"/>
      <c r="SGT916" s="12"/>
      <c r="SGU916" s="12"/>
      <c r="SGV916" s="12"/>
      <c r="SGW916" s="12"/>
      <c r="SGX916" s="12"/>
      <c r="SGY916" s="12"/>
      <c r="SGZ916" s="12"/>
      <c r="SHA916" s="12"/>
      <c r="SHB916" s="12"/>
      <c r="SHC916" s="12"/>
      <c r="SHD916" s="12"/>
      <c r="SHE916" s="12"/>
      <c r="SHF916" s="12"/>
      <c r="SHG916" s="12"/>
      <c r="SHH916" s="12"/>
      <c r="SHI916" s="12"/>
      <c r="SHJ916" s="12"/>
      <c r="SHK916" s="12"/>
      <c r="SHL916" s="12"/>
      <c r="SHM916" s="12"/>
      <c r="SHN916" s="12"/>
      <c r="SHO916" s="12"/>
      <c r="SHP916" s="12"/>
      <c r="SHQ916" s="12"/>
      <c r="SHR916" s="12"/>
      <c r="SHS916" s="12"/>
      <c r="SHT916" s="12"/>
      <c r="SHU916" s="12"/>
      <c r="SHV916" s="12"/>
      <c r="SHW916" s="12"/>
      <c r="SHX916" s="12"/>
      <c r="SHY916" s="12"/>
      <c r="SHZ916" s="12"/>
      <c r="SIA916" s="12"/>
      <c r="SIB916" s="12"/>
      <c r="SIC916" s="12"/>
      <c r="SID916" s="12"/>
      <c r="SIE916" s="12"/>
      <c r="SIF916" s="12"/>
      <c r="SIG916" s="12"/>
      <c r="SIH916" s="12"/>
      <c r="SII916" s="12"/>
      <c r="SIJ916" s="12"/>
      <c r="SIK916" s="12"/>
      <c r="SIL916" s="12"/>
      <c r="SIM916" s="12"/>
      <c r="SIN916" s="12"/>
      <c r="SIO916" s="12"/>
      <c r="SIP916" s="12"/>
      <c r="SIQ916" s="12"/>
      <c r="SIR916" s="12"/>
      <c r="SIS916" s="12"/>
      <c r="SIT916" s="12"/>
      <c r="SIU916" s="12"/>
      <c r="SIV916" s="12"/>
      <c r="SIW916" s="12"/>
      <c r="SIX916" s="12"/>
      <c r="SIY916" s="12"/>
      <c r="SIZ916" s="12"/>
      <c r="SJA916" s="12"/>
      <c r="SJB916" s="12"/>
      <c r="SJC916" s="12"/>
      <c r="SJD916" s="12"/>
      <c r="SJE916" s="12"/>
      <c r="SJF916" s="12"/>
      <c r="SJG916" s="12"/>
      <c r="SJH916" s="12"/>
      <c r="SJI916" s="12"/>
      <c r="SJJ916" s="12"/>
      <c r="SJK916" s="12"/>
      <c r="SJL916" s="12"/>
      <c r="SJM916" s="12"/>
      <c r="SJN916" s="12"/>
      <c r="SJO916" s="12"/>
      <c r="SJP916" s="12"/>
      <c r="SJQ916" s="12"/>
      <c r="SJR916" s="12"/>
      <c r="SJS916" s="12"/>
      <c r="SJT916" s="12"/>
      <c r="SJU916" s="12"/>
      <c r="SJV916" s="12"/>
      <c r="SJW916" s="12"/>
      <c r="SJX916" s="12"/>
      <c r="SJY916" s="12"/>
      <c r="SJZ916" s="12"/>
      <c r="SKA916" s="12"/>
      <c r="SKB916" s="12"/>
      <c r="SKC916" s="12"/>
      <c r="SKD916" s="12"/>
      <c r="SKE916" s="12"/>
      <c r="SKF916" s="12"/>
      <c r="SKG916" s="12"/>
      <c r="SKH916" s="12"/>
      <c r="SKI916" s="12"/>
      <c r="SKJ916" s="12"/>
      <c r="SKK916" s="12"/>
      <c r="SKL916" s="12"/>
      <c r="SKM916" s="12"/>
      <c r="SKN916" s="12"/>
      <c r="SKO916" s="12"/>
      <c r="SKP916" s="12"/>
      <c r="SKQ916" s="12"/>
      <c r="SKR916" s="12"/>
      <c r="SKS916" s="12"/>
      <c r="SKT916" s="12"/>
      <c r="SKU916" s="12"/>
      <c r="SKV916" s="12"/>
      <c r="SKW916" s="12"/>
      <c r="SKX916" s="12"/>
      <c r="SKY916" s="12"/>
      <c r="SKZ916" s="12"/>
      <c r="SLA916" s="12"/>
      <c r="SLB916" s="12"/>
      <c r="SLC916" s="12"/>
      <c r="SLD916" s="12"/>
      <c r="SLE916" s="12"/>
      <c r="SLF916" s="12"/>
      <c r="SLG916" s="12"/>
      <c r="SLH916" s="12"/>
      <c r="SLI916" s="12"/>
      <c r="SLJ916" s="12"/>
      <c r="SLK916" s="12"/>
      <c r="SLL916" s="12"/>
      <c r="SLM916" s="12"/>
      <c r="SLN916" s="12"/>
      <c r="SLO916" s="12"/>
      <c r="SLP916" s="12"/>
      <c r="SLQ916" s="12"/>
      <c r="SLR916" s="12"/>
      <c r="SLS916" s="12"/>
      <c r="SLT916" s="12"/>
      <c r="SLU916" s="12"/>
      <c r="SLV916" s="12"/>
      <c r="SLW916" s="12"/>
      <c r="SLX916" s="12"/>
      <c r="SLY916" s="12"/>
      <c r="SLZ916" s="12"/>
      <c r="SMA916" s="12"/>
      <c r="SMB916" s="12"/>
      <c r="SMC916" s="12"/>
      <c r="SMD916" s="12"/>
      <c r="SME916" s="12"/>
      <c r="SMF916" s="12"/>
      <c r="SMG916" s="12"/>
      <c r="SMH916" s="12"/>
      <c r="SMI916" s="12"/>
      <c r="SMJ916" s="12"/>
      <c r="SMK916" s="12"/>
      <c r="SML916" s="12"/>
      <c r="SMM916" s="12"/>
      <c r="SMN916" s="12"/>
      <c r="SMO916" s="12"/>
      <c r="SMP916" s="12"/>
      <c r="SMQ916" s="12"/>
      <c r="SMR916" s="12"/>
      <c r="SMS916" s="12"/>
      <c r="SMT916" s="12"/>
      <c r="SMU916" s="12"/>
      <c r="SMV916" s="12"/>
      <c r="SMW916" s="12"/>
      <c r="SMX916" s="12"/>
      <c r="SMY916" s="12"/>
      <c r="SMZ916" s="12"/>
      <c r="SNA916" s="12"/>
      <c r="SNB916" s="12"/>
      <c r="SNC916" s="12"/>
      <c r="SND916" s="12"/>
      <c r="SNE916" s="12"/>
      <c r="SNF916" s="12"/>
      <c r="SNG916" s="12"/>
      <c r="SNH916" s="12"/>
      <c r="SNI916" s="12"/>
      <c r="SNJ916" s="12"/>
      <c r="SNK916" s="12"/>
      <c r="SNL916" s="12"/>
      <c r="SNM916" s="12"/>
      <c r="SNN916" s="12"/>
      <c r="SNO916" s="12"/>
      <c r="SNP916" s="12"/>
      <c r="SNQ916" s="12"/>
      <c r="SNR916" s="12"/>
      <c r="SNS916" s="12"/>
      <c r="SNT916" s="12"/>
      <c r="SNU916" s="12"/>
      <c r="SNV916" s="12"/>
      <c r="SNW916" s="12"/>
      <c r="SNX916" s="12"/>
      <c r="SNY916" s="12"/>
      <c r="SNZ916" s="12"/>
      <c r="SOA916" s="12"/>
      <c r="SOB916" s="12"/>
      <c r="SOC916" s="12"/>
      <c r="SOD916" s="12"/>
      <c r="SOE916" s="12"/>
      <c r="SOF916" s="12"/>
      <c r="SOG916" s="12"/>
      <c r="SOH916" s="12"/>
      <c r="SOI916" s="12"/>
      <c r="SOJ916" s="12"/>
      <c r="SOK916" s="12"/>
      <c r="SOL916" s="12"/>
      <c r="SOM916" s="12"/>
      <c r="SON916" s="12"/>
      <c r="SOO916" s="12"/>
      <c r="SOP916" s="12"/>
      <c r="SOQ916" s="12"/>
      <c r="SOR916" s="12"/>
      <c r="SOS916" s="12"/>
      <c r="SOT916" s="12"/>
      <c r="SOU916" s="12"/>
      <c r="SOV916" s="12"/>
      <c r="SOW916" s="12"/>
      <c r="SOX916" s="12"/>
      <c r="SOY916" s="12"/>
      <c r="SOZ916" s="12"/>
      <c r="SPA916" s="12"/>
      <c r="SPB916" s="12"/>
      <c r="SPC916" s="12"/>
      <c r="SPD916" s="12"/>
      <c r="SPE916" s="12"/>
      <c r="SPF916" s="12"/>
      <c r="SPG916" s="12"/>
      <c r="SPH916" s="12"/>
      <c r="SPI916" s="12"/>
      <c r="SPJ916" s="12"/>
      <c r="SPK916" s="12"/>
      <c r="SPL916" s="12"/>
      <c r="SPM916" s="12"/>
      <c r="SPN916" s="12"/>
      <c r="SPO916" s="12"/>
      <c r="SPP916" s="12"/>
      <c r="SPQ916" s="12"/>
      <c r="SPR916" s="12"/>
      <c r="SPS916" s="12"/>
      <c r="SPT916" s="12"/>
      <c r="SPU916" s="12"/>
      <c r="SPV916" s="12"/>
      <c r="SPW916" s="12"/>
      <c r="SPX916" s="12"/>
      <c r="SPY916" s="12"/>
      <c r="SPZ916" s="12"/>
      <c r="SQA916" s="12"/>
      <c r="SQB916" s="12"/>
      <c r="SQC916" s="12"/>
      <c r="SQD916" s="12"/>
      <c r="SQE916" s="12"/>
      <c r="SQF916" s="12"/>
      <c r="SQG916" s="12"/>
      <c r="SQH916" s="12"/>
      <c r="SQI916" s="12"/>
      <c r="SQJ916" s="12"/>
      <c r="SQK916" s="12"/>
      <c r="SQL916" s="12"/>
      <c r="SQM916" s="12"/>
      <c r="SQN916" s="12"/>
      <c r="SQO916" s="12"/>
      <c r="SQP916" s="12"/>
      <c r="SQQ916" s="12"/>
      <c r="SQR916" s="12"/>
      <c r="SQS916" s="12"/>
      <c r="SQT916" s="12"/>
      <c r="SQU916" s="12"/>
      <c r="SQV916" s="12"/>
      <c r="SQW916" s="12"/>
      <c r="SQX916" s="12"/>
      <c r="SQY916" s="12"/>
      <c r="SQZ916" s="12"/>
      <c r="SRA916" s="12"/>
      <c r="SRB916" s="12"/>
      <c r="SRC916" s="12"/>
      <c r="SRD916" s="12"/>
      <c r="SRE916" s="12"/>
      <c r="SRF916" s="12"/>
      <c r="SRG916" s="12"/>
      <c r="SRH916" s="12"/>
      <c r="SRI916" s="12"/>
      <c r="SRJ916" s="12"/>
      <c r="SRK916" s="12"/>
      <c r="SRL916" s="12"/>
      <c r="SRM916" s="12"/>
      <c r="SRN916" s="12"/>
      <c r="SRO916" s="12"/>
      <c r="SRP916" s="12"/>
      <c r="SRQ916" s="12"/>
      <c r="SRR916" s="12"/>
      <c r="SRS916" s="12"/>
      <c r="SRT916" s="12"/>
      <c r="SRU916" s="12"/>
      <c r="SRV916" s="12"/>
      <c r="SRW916" s="12"/>
      <c r="SRX916" s="12"/>
      <c r="SRY916" s="12"/>
      <c r="SRZ916" s="12"/>
      <c r="SSA916" s="12"/>
      <c r="SSB916" s="12"/>
      <c r="SSC916" s="12"/>
      <c r="SSD916" s="12"/>
      <c r="SSE916" s="12"/>
      <c r="SSF916" s="12"/>
      <c r="SSG916" s="12"/>
      <c r="SSH916" s="12"/>
      <c r="SSI916" s="12"/>
      <c r="SSJ916" s="12"/>
      <c r="SSK916" s="12"/>
      <c r="SSL916" s="12"/>
      <c r="SSM916" s="12"/>
      <c r="SSN916" s="12"/>
      <c r="SSO916" s="12"/>
      <c r="SSP916" s="12"/>
      <c r="SSQ916" s="12"/>
      <c r="SSR916" s="12"/>
      <c r="SSS916" s="12"/>
      <c r="SST916" s="12"/>
      <c r="SSU916" s="12"/>
      <c r="SSV916" s="12"/>
      <c r="SSW916" s="12"/>
      <c r="SSX916" s="12"/>
      <c r="SSY916" s="12"/>
      <c r="SSZ916" s="12"/>
      <c r="STA916" s="12"/>
      <c r="STB916" s="12"/>
      <c r="STC916" s="12"/>
      <c r="STD916" s="12"/>
      <c r="STE916" s="12"/>
      <c r="STF916" s="12"/>
      <c r="STG916" s="12"/>
      <c r="STH916" s="12"/>
      <c r="STI916" s="12"/>
      <c r="STJ916" s="12"/>
      <c r="STK916" s="12"/>
      <c r="STL916" s="12"/>
      <c r="STM916" s="12"/>
      <c r="STN916" s="12"/>
      <c r="STO916" s="12"/>
      <c r="STP916" s="12"/>
      <c r="STQ916" s="12"/>
      <c r="STR916" s="12"/>
      <c r="STS916" s="12"/>
      <c r="STT916" s="12"/>
      <c r="STU916" s="12"/>
      <c r="STV916" s="12"/>
      <c r="STW916" s="12"/>
      <c r="STX916" s="12"/>
      <c r="STY916" s="12"/>
      <c r="STZ916" s="12"/>
      <c r="SUA916" s="12"/>
      <c r="SUB916" s="12"/>
      <c r="SUC916" s="12"/>
      <c r="SUD916" s="12"/>
      <c r="SUE916" s="12"/>
      <c r="SUF916" s="12"/>
      <c r="SUG916" s="12"/>
      <c r="SUH916" s="12"/>
      <c r="SUI916" s="12"/>
      <c r="SUJ916" s="12"/>
      <c r="SUK916" s="12"/>
      <c r="SUL916" s="12"/>
      <c r="SUM916" s="12"/>
      <c r="SUN916" s="12"/>
      <c r="SUO916" s="12"/>
      <c r="SUP916" s="12"/>
      <c r="SUQ916" s="12"/>
      <c r="SUR916" s="12"/>
      <c r="SUS916" s="12"/>
      <c r="SUT916" s="12"/>
      <c r="SUU916" s="12"/>
      <c r="SUV916" s="12"/>
      <c r="SUW916" s="12"/>
      <c r="SUX916" s="12"/>
      <c r="SUY916" s="12"/>
      <c r="SUZ916" s="12"/>
      <c r="SVA916" s="12"/>
      <c r="SVB916" s="12"/>
      <c r="SVC916" s="12"/>
      <c r="SVD916" s="12"/>
      <c r="SVE916" s="12"/>
      <c r="SVF916" s="12"/>
      <c r="SVG916" s="12"/>
      <c r="SVH916" s="12"/>
      <c r="SVI916" s="12"/>
      <c r="SVJ916" s="12"/>
      <c r="SVK916" s="12"/>
      <c r="SVL916" s="12"/>
      <c r="SVM916" s="12"/>
      <c r="SVN916" s="12"/>
      <c r="SVO916" s="12"/>
      <c r="SVP916" s="12"/>
      <c r="SVQ916" s="12"/>
      <c r="SVR916" s="12"/>
      <c r="SVS916" s="12"/>
      <c r="SVT916" s="12"/>
      <c r="SVU916" s="12"/>
      <c r="SVV916" s="12"/>
      <c r="SVW916" s="12"/>
      <c r="SVX916" s="12"/>
      <c r="SVY916" s="12"/>
      <c r="SVZ916" s="12"/>
      <c r="SWA916" s="12"/>
      <c r="SWB916" s="12"/>
      <c r="SWC916" s="12"/>
      <c r="SWD916" s="12"/>
      <c r="SWE916" s="12"/>
      <c r="SWF916" s="12"/>
      <c r="SWG916" s="12"/>
      <c r="SWH916" s="12"/>
      <c r="SWI916" s="12"/>
      <c r="SWJ916" s="12"/>
      <c r="SWK916" s="12"/>
      <c r="SWL916" s="12"/>
      <c r="SWM916" s="12"/>
      <c r="SWN916" s="12"/>
      <c r="SWO916" s="12"/>
      <c r="SWP916" s="12"/>
      <c r="SWQ916" s="12"/>
      <c r="SWR916" s="12"/>
      <c r="SWS916" s="12"/>
      <c r="SWT916" s="12"/>
      <c r="SWU916" s="12"/>
      <c r="SWV916" s="12"/>
      <c r="SWW916" s="12"/>
      <c r="SWX916" s="12"/>
      <c r="SWY916" s="12"/>
      <c r="SWZ916" s="12"/>
      <c r="SXA916" s="12"/>
      <c r="SXB916" s="12"/>
      <c r="SXC916" s="12"/>
      <c r="SXD916" s="12"/>
      <c r="SXE916" s="12"/>
      <c r="SXF916" s="12"/>
      <c r="SXG916" s="12"/>
      <c r="SXH916" s="12"/>
      <c r="SXI916" s="12"/>
      <c r="SXJ916" s="12"/>
      <c r="SXK916" s="12"/>
      <c r="SXL916" s="12"/>
      <c r="SXM916" s="12"/>
      <c r="SXN916" s="12"/>
      <c r="SXO916" s="12"/>
      <c r="SXP916" s="12"/>
      <c r="SXQ916" s="12"/>
      <c r="SXR916" s="12"/>
      <c r="SXS916" s="12"/>
      <c r="SXT916" s="12"/>
      <c r="SXU916" s="12"/>
      <c r="SXV916" s="12"/>
      <c r="SXW916" s="12"/>
      <c r="SXX916" s="12"/>
      <c r="SXY916" s="12"/>
      <c r="SXZ916" s="12"/>
      <c r="SYA916" s="12"/>
      <c r="SYB916" s="12"/>
      <c r="SYC916" s="12"/>
      <c r="SYD916" s="12"/>
      <c r="SYE916" s="12"/>
      <c r="SYF916" s="12"/>
      <c r="SYG916" s="12"/>
      <c r="SYH916" s="12"/>
      <c r="SYI916" s="12"/>
      <c r="SYJ916" s="12"/>
      <c r="SYK916" s="12"/>
      <c r="SYL916" s="12"/>
      <c r="SYM916" s="12"/>
      <c r="SYN916" s="12"/>
      <c r="SYO916" s="12"/>
      <c r="SYP916" s="12"/>
      <c r="SYQ916" s="12"/>
      <c r="SYR916" s="12"/>
      <c r="SYS916" s="12"/>
      <c r="SYT916" s="12"/>
      <c r="SYU916" s="12"/>
      <c r="SYV916" s="12"/>
      <c r="SYW916" s="12"/>
      <c r="SYX916" s="12"/>
      <c r="SYY916" s="12"/>
      <c r="SYZ916" s="12"/>
      <c r="SZA916" s="12"/>
      <c r="SZB916" s="12"/>
      <c r="SZC916" s="12"/>
      <c r="SZD916" s="12"/>
      <c r="SZE916" s="12"/>
      <c r="SZF916" s="12"/>
      <c r="SZG916" s="12"/>
      <c r="SZH916" s="12"/>
      <c r="SZI916" s="12"/>
      <c r="SZJ916" s="12"/>
      <c r="SZK916" s="12"/>
      <c r="SZL916" s="12"/>
      <c r="SZM916" s="12"/>
      <c r="SZN916" s="12"/>
      <c r="SZO916" s="12"/>
      <c r="SZP916" s="12"/>
      <c r="SZQ916" s="12"/>
      <c r="SZR916" s="12"/>
      <c r="SZS916" s="12"/>
      <c r="SZT916" s="12"/>
      <c r="SZU916" s="12"/>
      <c r="SZV916" s="12"/>
      <c r="SZW916" s="12"/>
      <c r="SZX916" s="12"/>
      <c r="SZY916" s="12"/>
      <c r="SZZ916" s="12"/>
      <c r="TAA916" s="12"/>
      <c r="TAB916" s="12"/>
      <c r="TAC916" s="12"/>
      <c r="TAD916" s="12"/>
      <c r="TAE916" s="12"/>
      <c r="TAF916" s="12"/>
      <c r="TAG916" s="12"/>
      <c r="TAH916" s="12"/>
      <c r="TAI916" s="12"/>
      <c r="TAJ916" s="12"/>
      <c r="TAK916" s="12"/>
      <c r="TAL916" s="12"/>
      <c r="TAM916" s="12"/>
      <c r="TAN916" s="12"/>
      <c r="TAO916" s="12"/>
      <c r="TAP916" s="12"/>
      <c r="TAQ916" s="12"/>
      <c r="TAR916" s="12"/>
      <c r="TAS916" s="12"/>
      <c r="TAT916" s="12"/>
      <c r="TAU916" s="12"/>
      <c r="TAV916" s="12"/>
      <c r="TAW916" s="12"/>
      <c r="TAX916" s="12"/>
      <c r="TAY916" s="12"/>
      <c r="TAZ916" s="12"/>
      <c r="TBA916" s="12"/>
      <c r="TBB916" s="12"/>
      <c r="TBC916" s="12"/>
      <c r="TBD916" s="12"/>
      <c r="TBE916" s="12"/>
      <c r="TBF916" s="12"/>
      <c r="TBG916" s="12"/>
      <c r="TBH916" s="12"/>
      <c r="TBI916" s="12"/>
      <c r="TBJ916" s="12"/>
      <c r="TBK916" s="12"/>
      <c r="TBL916" s="12"/>
      <c r="TBM916" s="12"/>
      <c r="TBN916" s="12"/>
      <c r="TBO916" s="12"/>
      <c r="TBP916" s="12"/>
      <c r="TBQ916" s="12"/>
      <c r="TBR916" s="12"/>
      <c r="TBS916" s="12"/>
      <c r="TBT916" s="12"/>
      <c r="TBU916" s="12"/>
      <c r="TBV916" s="12"/>
      <c r="TBW916" s="12"/>
      <c r="TBX916" s="12"/>
      <c r="TBY916" s="12"/>
      <c r="TBZ916" s="12"/>
      <c r="TCA916" s="12"/>
      <c r="TCB916" s="12"/>
      <c r="TCC916" s="12"/>
      <c r="TCD916" s="12"/>
      <c r="TCE916" s="12"/>
      <c r="TCF916" s="12"/>
      <c r="TCG916" s="12"/>
      <c r="TCH916" s="12"/>
      <c r="TCI916" s="12"/>
      <c r="TCJ916" s="12"/>
      <c r="TCK916" s="12"/>
      <c r="TCL916" s="12"/>
      <c r="TCM916" s="12"/>
      <c r="TCN916" s="12"/>
      <c r="TCO916" s="12"/>
      <c r="TCP916" s="12"/>
      <c r="TCQ916" s="12"/>
      <c r="TCR916" s="12"/>
      <c r="TCS916" s="12"/>
      <c r="TCT916" s="12"/>
      <c r="TCU916" s="12"/>
      <c r="TCV916" s="12"/>
      <c r="TCW916" s="12"/>
      <c r="TCX916" s="12"/>
      <c r="TCY916" s="12"/>
      <c r="TCZ916" s="12"/>
      <c r="TDA916" s="12"/>
      <c r="TDB916" s="12"/>
      <c r="TDC916" s="12"/>
      <c r="TDD916" s="12"/>
      <c r="TDE916" s="12"/>
      <c r="TDF916" s="12"/>
      <c r="TDG916" s="12"/>
      <c r="TDH916" s="12"/>
      <c r="TDI916" s="12"/>
      <c r="TDJ916" s="12"/>
      <c r="TDK916" s="12"/>
      <c r="TDL916" s="12"/>
      <c r="TDM916" s="12"/>
      <c r="TDN916" s="12"/>
      <c r="TDO916" s="12"/>
      <c r="TDP916" s="12"/>
      <c r="TDQ916" s="12"/>
      <c r="TDR916" s="12"/>
      <c r="TDS916" s="12"/>
      <c r="TDT916" s="12"/>
      <c r="TDU916" s="12"/>
      <c r="TDV916" s="12"/>
      <c r="TDW916" s="12"/>
      <c r="TDX916" s="12"/>
      <c r="TDY916" s="12"/>
      <c r="TDZ916" s="12"/>
      <c r="TEA916" s="12"/>
      <c r="TEB916" s="12"/>
      <c r="TEC916" s="12"/>
      <c r="TED916" s="12"/>
      <c r="TEE916" s="12"/>
      <c r="TEF916" s="12"/>
      <c r="TEG916" s="12"/>
      <c r="TEH916" s="12"/>
      <c r="TEI916" s="12"/>
      <c r="TEJ916" s="12"/>
      <c r="TEK916" s="12"/>
      <c r="TEL916" s="12"/>
      <c r="TEM916" s="12"/>
      <c r="TEN916" s="12"/>
      <c r="TEO916" s="12"/>
      <c r="TEP916" s="12"/>
      <c r="TEQ916" s="12"/>
      <c r="TER916" s="12"/>
      <c r="TES916" s="12"/>
      <c r="TET916" s="12"/>
      <c r="TEU916" s="12"/>
      <c r="TEV916" s="12"/>
      <c r="TEW916" s="12"/>
      <c r="TEX916" s="12"/>
      <c r="TEY916" s="12"/>
      <c r="TEZ916" s="12"/>
      <c r="TFA916" s="12"/>
      <c r="TFB916" s="12"/>
      <c r="TFC916" s="12"/>
      <c r="TFD916" s="12"/>
      <c r="TFE916" s="12"/>
      <c r="TFF916" s="12"/>
      <c r="TFG916" s="12"/>
      <c r="TFH916" s="12"/>
      <c r="TFI916" s="12"/>
      <c r="TFJ916" s="12"/>
      <c r="TFK916" s="12"/>
      <c r="TFL916" s="12"/>
      <c r="TFM916" s="12"/>
      <c r="TFN916" s="12"/>
      <c r="TFO916" s="12"/>
      <c r="TFP916" s="12"/>
      <c r="TFQ916" s="12"/>
      <c r="TFR916" s="12"/>
      <c r="TFS916" s="12"/>
      <c r="TFT916" s="12"/>
      <c r="TFU916" s="12"/>
      <c r="TFV916" s="12"/>
      <c r="TFW916" s="12"/>
      <c r="TFX916" s="12"/>
      <c r="TFY916" s="12"/>
      <c r="TFZ916" s="12"/>
      <c r="TGA916" s="12"/>
      <c r="TGB916" s="12"/>
      <c r="TGC916" s="12"/>
      <c r="TGD916" s="12"/>
      <c r="TGE916" s="12"/>
      <c r="TGF916" s="12"/>
      <c r="TGG916" s="12"/>
      <c r="TGH916" s="12"/>
      <c r="TGI916" s="12"/>
      <c r="TGJ916" s="12"/>
      <c r="TGK916" s="12"/>
      <c r="TGL916" s="12"/>
      <c r="TGM916" s="12"/>
      <c r="TGN916" s="12"/>
      <c r="TGO916" s="12"/>
      <c r="TGP916" s="12"/>
      <c r="TGQ916" s="12"/>
      <c r="TGR916" s="12"/>
      <c r="TGS916" s="12"/>
      <c r="TGT916" s="12"/>
      <c r="TGU916" s="12"/>
      <c r="TGV916" s="12"/>
      <c r="TGW916" s="12"/>
      <c r="TGX916" s="12"/>
      <c r="TGY916" s="12"/>
      <c r="TGZ916" s="12"/>
      <c r="THA916" s="12"/>
      <c r="THB916" s="12"/>
      <c r="THC916" s="12"/>
      <c r="THD916" s="12"/>
      <c r="THE916" s="12"/>
      <c r="THF916" s="12"/>
      <c r="THG916" s="12"/>
      <c r="THH916" s="12"/>
      <c r="THI916" s="12"/>
      <c r="THJ916" s="12"/>
      <c r="THK916" s="12"/>
      <c r="THL916" s="12"/>
      <c r="THM916" s="12"/>
      <c r="THN916" s="12"/>
      <c r="THO916" s="12"/>
      <c r="THP916" s="12"/>
      <c r="THQ916" s="12"/>
      <c r="THR916" s="12"/>
      <c r="THS916" s="12"/>
      <c r="THT916" s="12"/>
      <c r="THU916" s="12"/>
      <c r="THV916" s="12"/>
      <c r="THW916" s="12"/>
      <c r="THX916" s="12"/>
      <c r="THY916" s="12"/>
      <c r="THZ916" s="12"/>
      <c r="TIA916" s="12"/>
      <c r="TIB916" s="12"/>
      <c r="TIC916" s="12"/>
      <c r="TID916" s="12"/>
      <c r="TIE916" s="12"/>
      <c r="TIF916" s="12"/>
      <c r="TIG916" s="12"/>
      <c r="TIH916" s="12"/>
      <c r="TII916" s="12"/>
      <c r="TIJ916" s="12"/>
      <c r="TIK916" s="12"/>
      <c r="TIL916" s="12"/>
      <c r="TIM916" s="12"/>
      <c r="TIN916" s="12"/>
      <c r="TIO916" s="12"/>
      <c r="TIP916" s="12"/>
      <c r="TIQ916" s="12"/>
      <c r="TIR916" s="12"/>
      <c r="TIS916" s="12"/>
      <c r="TIT916" s="12"/>
      <c r="TIU916" s="12"/>
      <c r="TIV916" s="12"/>
      <c r="TIW916" s="12"/>
      <c r="TIX916" s="12"/>
      <c r="TIY916" s="12"/>
      <c r="TIZ916" s="12"/>
      <c r="TJA916" s="12"/>
      <c r="TJB916" s="12"/>
      <c r="TJC916" s="12"/>
      <c r="TJD916" s="12"/>
      <c r="TJE916" s="12"/>
      <c r="TJF916" s="12"/>
      <c r="TJG916" s="12"/>
      <c r="TJH916" s="12"/>
      <c r="TJI916" s="12"/>
      <c r="TJJ916" s="12"/>
      <c r="TJK916" s="12"/>
      <c r="TJL916" s="12"/>
      <c r="TJM916" s="12"/>
      <c r="TJN916" s="12"/>
      <c r="TJO916" s="12"/>
      <c r="TJP916" s="12"/>
      <c r="TJQ916" s="12"/>
      <c r="TJR916" s="12"/>
      <c r="TJS916" s="12"/>
      <c r="TJT916" s="12"/>
      <c r="TJU916" s="12"/>
      <c r="TJV916" s="12"/>
      <c r="TJW916" s="12"/>
      <c r="TJX916" s="12"/>
      <c r="TJY916" s="12"/>
      <c r="TJZ916" s="12"/>
      <c r="TKA916" s="12"/>
      <c r="TKB916" s="12"/>
      <c r="TKC916" s="12"/>
      <c r="TKD916" s="12"/>
      <c r="TKE916" s="12"/>
      <c r="TKF916" s="12"/>
      <c r="TKG916" s="12"/>
      <c r="TKH916" s="12"/>
      <c r="TKI916" s="12"/>
      <c r="TKJ916" s="12"/>
      <c r="TKK916" s="12"/>
      <c r="TKL916" s="12"/>
      <c r="TKM916" s="12"/>
      <c r="TKN916" s="12"/>
      <c r="TKO916" s="12"/>
      <c r="TKP916" s="12"/>
      <c r="TKQ916" s="12"/>
      <c r="TKR916" s="12"/>
      <c r="TKS916" s="12"/>
      <c r="TKT916" s="12"/>
      <c r="TKU916" s="12"/>
      <c r="TKV916" s="12"/>
      <c r="TKW916" s="12"/>
      <c r="TKX916" s="12"/>
      <c r="TKY916" s="12"/>
      <c r="TKZ916" s="12"/>
      <c r="TLA916" s="12"/>
      <c r="TLB916" s="12"/>
      <c r="TLC916" s="12"/>
      <c r="TLD916" s="12"/>
      <c r="TLE916" s="12"/>
      <c r="TLF916" s="12"/>
      <c r="TLG916" s="12"/>
      <c r="TLH916" s="12"/>
      <c r="TLI916" s="12"/>
      <c r="TLJ916" s="12"/>
      <c r="TLK916" s="12"/>
      <c r="TLL916" s="12"/>
      <c r="TLM916" s="12"/>
      <c r="TLN916" s="12"/>
      <c r="TLO916" s="12"/>
      <c r="TLP916" s="12"/>
      <c r="TLQ916" s="12"/>
      <c r="TLR916" s="12"/>
      <c r="TLS916" s="12"/>
      <c r="TLT916" s="12"/>
      <c r="TLU916" s="12"/>
      <c r="TLV916" s="12"/>
      <c r="TLW916" s="12"/>
      <c r="TLX916" s="12"/>
      <c r="TLY916" s="12"/>
      <c r="TLZ916" s="12"/>
      <c r="TMA916" s="12"/>
      <c r="TMB916" s="12"/>
      <c r="TMC916" s="12"/>
      <c r="TMD916" s="12"/>
      <c r="TME916" s="12"/>
      <c r="TMF916" s="12"/>
      <c r="TMG916" s="12"/>
      <c r="TMH916" s="12"/>
      <c r="TMI916" s="12"/>
      <c r="TMJ916" s="12"/>
      <c r="TMK916" s="12"/>
      <c r="TML916" s="12"/>
      <c r="TMM916" s="12"/>
      <c r="TMN916" s="12"/>
      <c r="TMO916" s="12"/>
      <c r="TMP916" s="12"/>
      <c r="TMQ916" s="12"/>
      <c r="TMR916" s="12"/>
      <c r="TMS916" s="12"/>
      <c r="TMT916" s="12"/>
      <c r="TMU916" s="12"/>
      <c r="TMV916" s="12"/>
      <c r="TMW916" s="12"/>
      <c r="TMX916" s="12"/>
      <c r="TMY916" s="12"/>
      <c r="TMZ916" s="12"/>
      <c r="TNA916" s="12"/>
      <c r="TNB916" s="12"/>
      <c r="TNC916" s="12"/>
      <c r="TND916" s="12"/>
      <c r="TNE916" s="12"/>
      <c r="TNF916" s="12"/>
      <c r="TNG916" s="12"/>
      <c r="TNH916" s="12"/>
      <c r="TNI916" s="12"/>
      <c r="TNJ916" s="12"/>
      <c r="TNK916" s="12"/>
      <c r="TNL916" s="12"/>
      <c r="TNM916" s="12"/>
      <c r="TNN916" s="12"/>
      <c r="TNO916" s="12"/>
      <c r="TNP916" s="12"/>
      <c r="TNQ916" s="12"/>
      <c r="TNR916" s="12"/>
      <c r="TNS916" s="12"/>
      <c r="TNT916" s="12"/>
      <c r="TNU916" s="12"/>
      <c r="TNV916" s="12"/>
      <c r="TNW916" s="12"/>
      <c r="TNX916" s="12"/>
      <c r="TNY916" s="12"/>
      <c r="TNZ916" s="12"/>
      <c r="TOA916" s="12"/>
      <c r="TOB916" s="12"/>
      <c r="TOC916" s="12"/>
      <c r="TOD916" s="12"/>
      <c r="TOE916" s="12"/>
      <c r="TOF916" s="12"/>
      <c r="TOG916" s="12"/>
      <c r="TOH916" s="12"/>
      <c r="TOI916" s="12"/>
      <c r="TOJ916" s="12"/>
      <c r="TOK916" s="12"/>
      <c r="TOL916" s="12"/>
      <c r="TOM916" s="12"/>
      <c r="TON916" s="12"/>
      <c r="TOO916" s="12"/>
      <c r="TOP916" s="12"/>
      <c r="TOQ916" s="12"/>
      <c r="TOR916" s="12"/>
      <c r="TOS916" s="12"/>
      <c r="TOT916" s="12"/>
      <c r="TOU916" s="12"/>
      <c r="TOV916" s="12"/>
      <c r="TOW916" s="12"/>
      <c r="TOX916" s="12"/>
      <c r="TOY916" s="12"/>
      <c r="TOZ916" s="12"/>
      <c r="TPA916" s="12"/>
      <c r="TPB916" s="12"/>
      <c r="TPC916" s="12"/>
      <c r="TPD916" s="12"/>
      <c r="TPE916" s="12"/>
      <c r="TPF916" s="12"/>
      <c r="TPG916" s="12"/>
      <c r="TPH916" s="12"/>
      <c r="TPI916" s="12"/>
      <c r="TPJ916" s="12"/>
      <c r="TPK916" s="12"/>
      <c r="TPL916" s="12"/>
      <c r="TPM916" s="12"/>
      <c r="TPN916" s="12"/>
      <c r="TPO916" s="12"/>
      <c r="TPP916" s="12"/>
      <c r="TPQ916" s="12"/>
      <c r="TPR916" s="12"/>
      <c r="TPS916" s="12"/>
      <c r="TPT916" s="12"/>
      <c r="TPU916" s="12"/>
      <c r="TPV916" s="12"/>
      <c r="TPW916" s="12"/>
      <c r="TPX916" s="12"/>
      <c r="TPY916" s="12"/>
      <c r="TPZ916" s="12"/>
      <c r="TQA916" s="12"/>
      <c r="TQB916" s="12"/>
      <c r="TQC916" s="12"/>
      <c r="TQD916" s="12"/>
      <c r="TQE916" s="12"/>
      <c r="TQF916" s="12"/>
      <c r="TQG916" s="12"/>
      <c r="TQH916" s="12"/>
      <c r="TQI916" s="12"/>
      <c r="TQJ916" s="12"/>
      <c r="TQK916" s="12"/>
      <c r="TQL916" s="12"/>
      <c r="TQM916" s="12"/>
      <c r="TQN916" s="12"/>
      <c r="TQO916" s="12"/>
      <c r="TQP916" s="12"/>
      <c r="TQQ916" s="12"/>
      <c r="TQR916" s="12"/>
      <c r="TQS916" s="12"/>
      <c r="TQT916" s="12"/>
      <c r="TQU916" s="12"/>
      <c r="TQV916" s="12"/>
      <c r="TQW916" s="12"/>
      <c r="TQX916" s="12"/>
      <c r="TQY916" s="12"/>
      <c r="TQZ916" s="12"/>
      <c r="TRA916" s="12"/>
      <c r="TRB916" s="12"/>
      <c r="TRC916" s="12"/>
      <c r="TRD916" s="12"/>
      <c r="TRE916" s="12"/>
      <c r="TRF916" s="12"/>
      <c r="TRG916" s="12"/>
      <c r="TRH916" s="12"/>
      <c r="TRI916" s="12"/>
      <c r="TRJ916" s="12"/>
      <c r="TRK916" s="12"/>
      <c r="TRL916" s="12"/>
      <c r="TRM916" s="12"/>
      <c r="TRN916" s="12"/>
      <c r="TRO916" s="12"/>
      <c r="TRP916" s="12"/>
      <c r="TRQ916" s="12"/>
      <c r="TRR916" s="12"/>
      <c r="TRS916" s="12"/>
      <c r="TRT916" s="12"/>
      <c r="TRU916" s="12"/>
      <c r="TRV916" s="12"/>
      <c r="TRW916" s="12"/>
      <c r="TRX916" s="12"/>
      <c r="TRY916" s="12"/>
      <c r="TRZ916" s="12"/>
      <c r="TSA916" s="12"/>
      <c r="TSB916" s="12"/>
      <c r="TSC916" s="12"/>
      <c r="TSD916" s="12"/>
      <c r="TSE916" s="12"/>
      <c r="TSF916" s="12"/>
      <c r="TSG916" s="12"/>
      <c r="TSH916" s="12"/>
      <c r="TSI916" s="12"/>
      <c r="TSJ916" s="12"/>
      <c r="TSK916" s="12"/>
      <c r="TSL916" s="12"/>
      <c r="TSM916" s="12"/>
      <c r="TSN916" s="12"/>
      <c r="TSO916" s="12"/>
      <c r="TSP916" s="12"/>
      <c r="TSQ916" s="12"/>
      <c r="TSR916" s="12"/>
      <c r="TSS916" s="12"/>
      <c r="TST916" s="12"/>
      <c r="TSU916" s="12"/>
      <c r="TSV916" s="12"/>
      <c r="TSW916" s="12"/>
      <c r="TSX916" s="12"/>
      <c r="TSY916" s="12"/>
      <c r="TSZ916" s="12"/>
      <c r="TTA916" s="12"/>
      <c r="TTB916" s="12"/>
      <c r="TTC916" s="12"/>
      <c r="TTD916" s="12"/>
      <c r="TTE916" s="12"/>
      <c r="TTF916" s="12"/>
      <c r="TTG916" s="12"/>
      <c r="TTH916" s="12"/>
      <c r="TTI916" s="12"/>
      <c r="TTJ916" s="12"/>
      <c r="TTK916" s="12"/>
      <c r="TTL916" s="12"/>
      <c r="TTM916" s="12"/>
      <c r="TTN916" s="12"/>
      <c r="TTO916" s="12"/>
      <c r="TTP916" s="12"/>
      <c r="TTQ916" s="12"/>
      <c r="TTR916" s="12"/>
      <c r="TTS916" s="12"/>
      <c r="TTT916" s="12"/>
      <c r="TTU916" s="12"/>
      <c r="TTV916" s="12"/>
      <c r="TTW916" s="12"/>
      <c r="TTX916" s="12"/>
      <c r="TTY916" s="12"/>
      <c r="TTZ916" s="12"/>
      <c r="TUA916" s="12"/>
      <c r="TUB916" s="12"/>
      <c r="TUC916" s="12"/>
      <c r="TUD916" s="12"/>
      <c r="TUE916" s="12"/>
      <c r="TUF916" s="12"/>
      <c r="TUG916" s="12"/>
      <c r="TUH916" s="12"/>
      <c r="TUI916" s="12"/>
      <c r="TUJ916" s="12"/>
      <c r="TUK916" s="12"/>
      <c r="TUL916" s="12"/>
      <c r="TUM916" s="12"/>
      <c r="TUN916" s="12"/>
      <c r="TUO916" s="12"/>
      <c r="TUP916" s="12"/>
      <c r="TUQ916" s="12"/>
      <c r="TUR916" s="12"/>
      <c r="TUS916" s="12"/>
      <c r="TUT916" s="12"/>
      <c r="TUU916" s="12"/>
      <c r="TUV916" s="12"/>
      <c r="TUW916" s="12"/>
      <c r="TUX916" s="12"/>
      <c r="TUY916" s="12"/>
      <c r="TUZ916" s="12"/>
      <c r="TVA916" s="12"/>
      <c r="TVB916" s="12"/>
      <c r="TVC916" s="12"/>
      <c r="TVD916" s="12"/>
      <c r="TVE916" s="12"/>
      <c r="TVF916" s="12"/>
      <c r="TVG916" s="12"/>
      <c r="TVH916" s="12"/>
      <c r="TVI916" s="12"/>
      <c r="TVJ916" s="12"/>
      <c r="TVK916" s="12"/>
      <c r="TVL916" s="12"/>
      <c r="TVM916" s="12"/>
      <c r="TVN916" s="12"/>
      <c r="TVO916" s="12"/>
      <c r="TVP916" s="12"/>
      <c r="TVQ916" s="12"/>
      <c r="TVR916" s="12"/>
      <c r="TVS916" s="12"/>
      <c r="TVT916" s="12"/>
      <c r="TVU916" s="12"/>
      <c r="TVV916" s="12"/>
      <c r="TVW916" s="12"/>
      <c r="TVX916" s="12"/>
      <c r="TVY916" s="12"/>
      <c r="TVZ916" s="12"/>
      <c r="TWA916" s="12"/>
      <c r="TWB916" s="12"/>
      <c r="TWC916" s="12"/>
      <c r="TWD916" s="12"/>
      <c r="TWE916" s="12"/>
      <c r="TWF916" s="12"/>
      <c r="TWG916" s="12"/>
      <c r="TWH916" s="12"/>
      <c r="TWI916" s="12"/>
      <c r="TWJ916" s="12"/>
      <c r="TWK916" s="12"/>
      <c r="TWL916" s="12"/>
      <c r="TWM916" s="12"/>
      <c r="TWN916" s="12"/>
      <c r="TWO916" s="12"/>
      <c r="TWP916" s="12"/>
      <c r="TWQ916" s="12"/>
      <c r="TWR916" s="12"/>
      <c r="TWS916" s="12"/>
      <c r="TWT916" s="12"/>
      <c r="TWU916" s="12"/>
      <c r="TWV916" s="12"/>
      <c r="TWW916" s="12"/>
      <c r="TWX916" s="12"/>
      <c r="TWY916" s="12"/>
      <c r="TWZ916" s="12"/>
      <c r="TXA916" s="12"/>
      <c r="TXB916" s="12"/>
      <c r="TXC916" s="12"/>
      <c r="TXD916" s="12"/>
      <c r="TXE916" s="12"/>
      <c r="TXF916" s="12"/>
      <c r="TXG916" s="12"/>
      <c r="TXH916" s="12"/>
      <c r="TXI916" s="12"/>
      <c r="TXJ916" s="12"/>
      <c r="TXK916" s="12"/>
      <c r="TXL916" s="12"/>
      <c r="TXM916" s="12"/>
      <c r="TXN916" s="12"/>
      <c r="TXO916" s="12"/>
      <c r="TXP916" s="12"/>
      <c r="TXQ916" s="12"/>
      <c r="TXR916" s="12"/>
      <c r="TXS916" s="12"/>
      <c r="TXT916" s="12"/>
      <c r="TXU916" s="12"/>
      <c r="TXV916" s="12"/>
      <c r="TXW916" s="12"/>
      <c r="TXX916" s="12"/>
      <c r="TXY916" s="12"/>
      <c r="TXZ916" s="12"/>
      <c r="TYA916" s="12"/>
      <c r="TYB916" s="12"/>
      <c r="TYC916" s="12"/>
      <c r="TYD916" s="12"/>
      <c r="TYE916" s="12"/>
      <c r="TYF916" s="12"/>
      <c r="TYG916" s="12"/>
      <c r="TYH916" s="12"/>
      <c r="TYI916" s="12"/>
      <c r="TYJ916" s="12"/>
      <c r="TYK916" s="12"/>
      <c r="TYL916" s="12"/>
      <c r="TYM916" s="12"/>
      <c r="TYN916" s="12"/>
      <c r="TYO916" s="12"/>
      <c r="TYP916" s="12"/>
      <c r="TYQ916" s="12"/>
      <c r="TYR916" s="12"/>
      <c r="TYS916" s="12"/>
      <c r="TYT916" s="12"/>
      <c r="TYU916" s="12"/>
      <c r="TYV916" s="12"/>
      <c r="TYW916" s="12"/>
      <c r="TYX916" s="12"/>
      <c r="TYY916" s="12"/>
      <c r="TYZ916" s="12"/>
      <c r="TZA916" s="12"/>
      <c r="TZB916" s="12"/>
      <c r="TZC916" s="12"/>
      <c r="TZD916" s="12"/>
      <c r="TZE916" s="12"/>
      <c r="TZF916" s="12"/>
      <c r="TZG916" s="12"/>
      <c r="TZH916" s="12"/>
      <c r="TZI916" s="12"/>
      <c r="TZJ916" s="12"/>
      <c r="TZK916" s="12"/>
      <c r="TZL916" s="12"/>
      <c r="TZM916" s="12"/>
      <c r="TZN916" s="12"/>
      <c r="TZO916" s="12"/>
      <c r="TZP916" s="12"/>
      <c r="TZQ916" s="12"/>
      <c r="TZR916" s="12"/>
      <c r="TZS916" s="12"/>
      <c r="TZT916" s="12"/>
      <c r="TZU916" s="12"/>
      <c r="TZV916" s="12"/>
      <c r="TZW916" s="12"/>
      <c r="TZX916" s="12"/>
      <c r="TZY916" s="12"/>
      <c r="TZZ916" s="12"/>
      <c r="UAA916" s="12"/>
      <c r="UAB916" s="12"/>
      <c r="UAC916" s="12"/>
      <c r="UAD916" s="12"/>
      <c r="UAE916" s="12"/>
      <c r="UAF916" s="12"/>
      <c r="UAG916" s="12"/>
      <c r="UAH916" s="12"/>
      <c r="UAI916" s="12"/>
      <c r="UAJ916" s="12"/>
      <c r="UAK916" s="12"/>
      <c r="UAL916" s="12"/>
      <c r="UAM916" s="12"/>
      <c r="UAN916" s="12"/>
      <c r="UAO916" s="12"/>
      <c r="UAP916" s="12"/>
      <c r="UAQ916" s="12"/>
      <c r="UAR916" s="12"/>
      <c r="UAS916" s="12"/>
      <c r="UAT916" s="12"/>
      <c r="UAU916" s="12"/>
      <c r="UAV916" s="12"/>
      <c r="UAW916" s="12"/>
      <c r="UAX916" s="12"/>
      <c r="UAY916" s="12"/>
      <c r="UAZ916" s="12"/>
      <c r="UBA916" s="12"/>
      <c r="UBB916" s="12"/>
      <c r="UBC916" s="12"/>
      <c r="UBD916" s="12"/>
      <c r="UBE916" s="12"/>
      <c r="UBF916" s="12"/>
      <c r="UBG916" s="12"/>
      <c r="UBH916" s="12"/>
      <c r="UBI916" s="12"/>
      <c r="UBJ916" s="12"/>
      <c r="UBK916" s="12"/>
      <c r="UBL916" s="12"/>
      <c r="UBM916" s="12"/>
      <c r="UBN916" s="12"/>
      <c r="UBO916" s="12"/>
      <c r="UBP916" s="12"/>
      <c r="UBQ916" s="12"/>
      <c r="UBR916" s="12"/>
      <c r="UBS916" s="12"/>
      <c r="UBT916" s="12"/>
      <c r="UBU916" s="12"/>
      <c r="UBV916" s="12"/>
      <c r="UBW916" s="12"/>
      <c r="UBX916" s="12"/>
      <c r="UBY916" s="12"/>
      <c r="UBZ916" s="12"/>
      <c r="UCA916" s="12"/>
      <c r="UCB916" s="12"/>
      <c r="UCC916" s="12"/>
      <c r="UCD916" s="12"/>
      <c r="UCE916" s="12"/>
      <c r="UCF916" s="12"/>
      <c r="UCG916" s="12"/>
      <c r="UCH916" s="12"/>
      <c r="UCI916" s="12"/>
      <c r="UCJ916" s="12"/>
      <c r="UCK916" s="12"/>
      <c r="UCL916" s="12"/>
      <c r="UCM916" s="12"/>
      <c r="UCN916" s="12"/>
      <c r="UCO916" s="12"/>
      <c r="UCP916" s="12"/>
      <c r="UCQ916" s="12"/>
      <c r="UCR916" s="12"/>
      <c r="UCS916" s="12"/>
      <c r="UCT916" s="12"/>
      <c r="UCU916" s="12"/>
      <c r="UCV916" s="12"/>
      <c r="UCW916" s="12"/>
      <c r="UCX916" s="12"/>
      <c r="UCY916" s="12"/>
      <c r="UCZ916" s="12"/>
      <c r="UDA916" s="12"/>
      <c r="UDB916" s="12"/>
      <c r="UDC916" s="12"/>
      <c r="UDD916" s="12"/>
      <c r="UDE916" s="12"/>
      <c r="UDF916" s="12"/>
      <c r="UDG916" s="12"/>
      <c r="UDH916" s="12"/>
      <c r="UDI916" s="12"/>
      <c r="UDJ916" s="12"/>
      <c r="UDK916" s="12"/>
      <c r="UDL916" s="12"/>
      <c r="UDM916" s="12"/>
      <c r="UDN916" s="12"/>
      <c r="UDO916" s="12"/>
      <c r="UDP916" s="12"/>
      <c r="UDQ916" s="12"/>
      <c r="UDR916" s="12"/>
      <c r="UDS916" s="12"/>
      <c r="UDT916" s="12"/>
      <c r="UDU916" s="12"/>
      <c r="UDV916" s="12"/>
      <c r="UDW916" s="12"/>
      <c r="UDX916" s="12"/>
      <c r="UDY916" s="12"/>
      <c r="UDZ916" s="12"/>
      <c r="UEA916" s="12"/>
      <c r="UEB916" s="12"/>
      <c r="UEC916" s="12"/>
      <c r="UED916" s="12"/>
      <c r="UEE916" s="12"/>
      <c r="UEF916" s="12"/>
      <c r="UEG916" s="12"/>
      <c r="UEH916" s="12"/>
      <c r="UEI916" s="12"/>
      <c r="UEJ916" s="12"/>
      <c r="UEK916" s="12"/>
      <c r="UEL916" s="12"/>
      <c r="UEM916" s="12"/>
      <c r="UEN916" s="12"/>
      <c r="UEO916" s="12"/>
      <c r="UEP916" s="12"/>
      <c r="UEQ916" s="12"/>
      <c r="UER916" s="12"/>
      <c r="UES916" s="12"/>
      <c r="UET916" s="12"/>
      <c r="UEU916" s="12"/>
      <c r="UEV916" s="12"/>
      <c r="UEW916" s="12"/>
      <c r="UEX916" s="12"/>
      <c r="UEY916" s="12"/>
      <c r="UEZ916" s="12"/>
      <c r="UFA916" s="12"/>
      <c r="UFB916" s="12"/>
      <c r="UFC916" s="12"/>
      <c r="UFD916" s="12"/>
      <c r="UFE916" s="12"/>
      <c r="UFF916" s="12"/>
      <c r="UFG916" s="12"/>
      <c r="UFH916" s="12"/>
      <c r="UFI916" s="12"/>
      <c r="UFJ916" s="12"/>
      <c r="UFK916" s="12"/>
      <c r="UFL916" s="12"/>
      <c r="UFM916" s="12"/>
      <c r="UFN916" s="12"/>
      <c r="UFO916" s="12"/>
      <c r="UFP916" s="12"/>
      <c r="UFQ916" s="12"/>
      <c r="UFR916" s="12"/>
      <c r="UFS916" s="12"/>
      <c r="UFT916" s="12"/>
      <c r="UFU916" s="12"/>
      <c r="UFV916" s="12"/>
      <c r="UFW916" s="12"/>
      <c r="UFX916" s="12"/>
      <c r="UFY916" s="12"/>
      <c r="UFZ916" s="12"/>
      <c r="UGA916" s="12"/>
      <c r="UGB916" s="12"/>
      <c r="UGC916" s="12"/>
      <c r="UGD916" s="12"/>
      <c r="UGE916" s="12"/>
      <c r="UGF916" s="12"/>
      <c r="UGG916" s="12"/>
      <c r="UGH916" s="12"/>
      <c r="UGI916" s="12"/>
      <c r="UGJ916" s="12"/>
      <c r="UGK916" s="12"/>
      <c r="UGL916" s="12"/>
      <c r="UGM916" s="12"/>
      <c r="UGN916" s="12"/>
      <c r="UGO916" s="12"/>
      <c r="UGP916" s="12"/>
      <c r="UGQ916" s="12"/>
      <c r="UGR916" s="12"/>
      <c r="UGS916" s="12"/>
      <c r="UGT916" s="12"/>
      <c r="UGU916" s="12"/>
      <c r="UGV916" s="12"/>
      <c r="UGW916" s="12"/>
      <c r="UGX916" s="12"/>
      <c r="UGY916" s="12"/>
      <c r="UGZ916" s="12"/>
      <c r="UHA916" s="12"/>
      <c r="UHB916" s="12"/>
      <c r="UHC916" s="12"/>
      <c r="UHD916" s="12"/>
      <c r="UHE916" s="12"/>
      <c r="UHF916" s="12"/>
      <c r="UHG916" s="12"/>
      <c r="UHH916" s="12"/>
      <c r="UHI916" s="12"/>
      <c r="UHJ916" s="12"/>
      <c r="UHK916" s="12"/>
      <c r="UHL916" s="12"/>
      <c r="UHM916" s="12"/>
      <c r="UHN916" s="12"/>
      <c r="UHO916" s="12"/>
      <c r="UHP916" s="12"/>
      <c r="UHQ916" s="12"/>
      <c r="UHR916" s="12"/>
      <c r="UHS916" s="12"/>
      <c r="UHT916" s="12"/>
      <c r="UHU916" s="12"/>
      <c r="UHV916" s="12"/>
      <c r="UHW916" s="12"/>
      <c r="UHX916" s="12"/>
      <c r="UHY916" s="12"/>
      <c r="UHZ916" s="12"/>
      <c r="UIA916" s="12"/>
      <c r="UIB916" s="12"/>
      <c r="UIC916" s="12"/>
      <c r="UID916" s="12"/>
      <c r="UIE916" s="12"/>
      <c r="UIF916" s="12"/>
      <c r="UIG916" s="12"/>
      <c r="UIH916" s="12"/>
      <c r="UII916" s="12"/>
      <c r="UIJ916" s="12"/>
      <c r="UIK916" s="12"/>
      <c r="UIL916" s="12"/>
      <c r="UIM916" s="12"/>
      <c r="UIN916" s="12"/>
      <c r="UIO916" s="12"/>
      <c r="UIP916" s="12"/>
      <c r="UIQ916" s="12"/>
      <c r="UIR916" s="12"/>
      <c r="UIS916" s="12"/>
      <c r="UIT916" s="12"/>
      <c r="UIU916" s="12"/>
      <c r="UIV916" s="12"/>
      <c r="UIW916" s="12"/>
      <c r="UIX916" s="12"/>
      <c r="UIY916" s="12"/>
      <c r="UIZ916" s="12"/>
      <c r="UJA916" s="12"/>
      <c r="UJB916" s="12"/>
      <c r="UJC916" s="12"/>
      <c r="UJD916" s="12"/>
      <c r="UJE916" s="12"/>
      <c r="UJF916" s="12"/>
      <c r="UJG916" s="12"/>
      <c r="UJH916" s="12"/>
      <c r="UJI916" s="12"/>
      <c r="UJJ916" s="12"/>
      <c r="UJK916" s="12"/>
      <c r="UJL916" s="12"/>
      <c r="UJM916" s="12"/>
      <c r="UJN916" s="12"/>
      <c r="UJO916" s="12"/>
      <c r="UJP916" s="12"/>
      <c r="UJQ916" s="12"/>
      <c r="UJR916" s="12"/>
      <c r="UJS916" s="12"/>
      <c r="UJT916" s="12"/>
      <c r="UJU916" s="12"/>
      <c r="UJV916" s="12"/>
      <c r="UJW916" s="12"/>
      <c r="UJX916" s="12"/>
      <c r="UJY916" s="12"/>
      <c r="UJZ916" s="12"/>
      <c r="UKA916" s="12"/>
      <c r="UKB916" s="12"/>
      <c r="UKC916" s="12"/>
      <c r="UKD916" s="12"/>
      <c r="UKE916" s="12"/>
      <c r="UKF916" s="12"/>
      <c r="UKG916" s="12"/>
      <c r="UKH916" s="12"/>
      <c r="UKI916" s="12"/>
      <c r="UKJ916" s="12"/>
      <c r="UKK916" s="12"/>
      <c r="UKL916" s="12"/>
      <c r="UKM916" s="12"/>
      <c r="UKN916" s="12"/>
      <c r="UKO916" s="12"/>
      <c r="UKP916" s="12"/>
      <c r="UKQ916" s="12"/>
      <c r="UKR916" s="12"/>
      <c r="UKS916" s="12"/>
      <c r="UKT916" s="12"/>
      <c r="UKU916" s="12"/>
      <c r="UKV916" s="12"/>
      <c r="UKW916" s="12"/>
      <c r="UKX916" s="12"/>
      <c r="UKY916" s="12"/>
      <c r="UKZ916" s="12"/>
      <c r="ULA916" s="12"/>
      <c r="ULB916" s="12"/>
      <c r="ULC916" s="12"/>
      <c r="ULD916" s="12"/>
      <c r="ULE916" s="12"/>
      <c r="ULF916" s="12"/>
      <c r="ULG916" s="12"/>
      <c r="ULH916" s="12"/>
      <c r="ULI916" s="12"/>
      <c r="ULJ916" s="12"/>
      <c r="ULK916" s="12"/>
      <c r="ULL916" s="12"/>
      <c r="ULM916" s="12"/>
      <c r="ULN916" s="12"/>
      <c r="ULO916" s="12"/>
      <c r="ULP916" s="12"/>
      <c r="ULQ916" s="12"/>
      <c r="ULR916" s="12"/>
      <c r="ULS916" s="12"/>
      <c r="ULT916" s="12"/>
      <c r="ULU916" s="12"/>
      <c r="ULV916" s="12"/>
      <c r="ULW916" s="12"/>
      <c r="ULX916" s="12"/>
      <c r="ULY916" s="12"/>
      <c r="ULZ916" s="12"/>
      <c r="UMA916" s="12"/>
      <c r="UMB916" s="12"/>
      <c r="UMC916" s="12"/>
      <c r="UMD916" s="12"/>
      <c r="UME916" s="12"/>
      <c r="UMF916" s="12"/>
      <c r="UMG916" s="12"/>
      <c r="UMH916" s="12"/>
      <c r="UMI916" s="12"/>
      <c r="UMJ916" s="12"/>
      <c r="UMK916" s="12"/>
      <c r="UML916" s="12"/>
      <c r="UMM916" s="12"/>
      <c r="UMN916" s="12"/>
      <c r="UMO916" s="12"/>
      <c r="UMP916" s="12"/>
      <c r="UMQ916" s="12"/>
      <c r="UMR916" s="12"/>
      <c r="UMS916" s="12"/>
      <c r="UMT916" s="12"/>
      <c r="UMU916" s="12"/>
      <c r="UMV916" s="12"/>
      <c r="UMW916" s="12"/>
      <c r="UMX916" s="12"/>
      <c r="UMY916" s="12"/>
      <c r="UMZ916" s="12"/>
      <c r="UNA916" s="12"/>
      <c r="UNB916" s="12"/>
      <c r="UNC916" s="12"/>
      <c r="UND916" s="12"/>
      <c r="UNE916" s="12"/>
      <c r="UNF916" s="12"/>
      <c r="UNG916" s="12"/>
      <c r="UNH916" s="12"/>
      <c r="UNI916" s="12"/>
      <c r="UNJ916" s="12"/>
      <c r="UNK916" s="12"/>
      <c r="UNL916" s="12"/>
      <c r="UNM916" s="12"/>
      <c r="UNN916" s="12"/>
      <c r="UNO916" s="12"/>
      <c r="UNP916" s="12"/>
      <c r="UNQ916" s="12"/>
      <c r="UNR916" s="12"/>
      <c r="UNS916" s="12"/>
      <c r="UNT916" s="12"/>
      <c r="UNU916" s="12"/>
      <c r="UNV916" s="12"/>
      <c r="UNW916" s="12"/>
      <c r="UNX916" s="12"/>
      <c r="UNY916" s="12"/>
      <c r="UNZ916" s="12"/>
      <c r="UOA916" s="12"/>
      <c r="UOB916" s="12"/>
      <c r="UOC916" s="12"/>
      <c r="UOD916" s="12"/>
      <c r="UOE916" s="12"/>
      <c r="UOF916" s="12"/>
      <c r="UOG916" s="12"/>
      <c r="UOH916" s="12"/>
      <c r="UOI916" s="12"/>
      <c r="UOJ916" s="12"/>
      <c r="UOK916" s="12"/>
      <c r="UOL916" s="12"/>
      <c r="UOM916" s="12"/>
      <c r="UON916" s="12"/>
      <c r="UOO916" s="12"/>
      <c r="UOP916" s="12"/>
      <c r="UOQ916" s="12"/>
      <c r="UOR916" s="12"/>
      <c r="UOS916" s="12"/>
      <c r="UOT916" s="12"/>
      <c r="UOU916" s="12"/>
      <c r="UOV916" s="12"/>
      <c r="UOW916" s="12"/>
      <c r="UOX916" s="12"/>
      <c r="UOY916" s="12"/>
      <c r="UOZ916" s="12"/>
      <c r="UPA916" s="12"/>
      <c r="UPB916" s="12"/>
      <c r="UPC916" s="12"/>
      <c r="UPD916" s="12"/>
      <c r="UPE916" s="12"/>
      <c r="UPF916" s="12"/>
      <c r="UPG916" s="12"/>
      <c r="UPH916" s="12"/>
      <c r="UPI916" s="12"/>
      <c r="UPJ916" s="12"/>
      <c r="UPK916" s="12"/>
      <c r="UPL916" s="12"/>
      <c r="UPM916" s="12"/>
      <c r="UPN916" s="12"/>
      <c r="UPO916" s="12"/>
      <c r="UPP916" s="12"/>
      <c r="UPQ916" s="12"/>
      <c r="UPR916" s="12"/>
      <c r="UPS916" s="12"/>
      <c r="UPT916" s="12"/>
      <c r="UPU916" s="12"/>
      <c r="UPV916" s="12"/>
      <c r="UPW916" s="12"/>
      <c r="UPX916" s="12"/>
      <c r="UPY916" s="12"/>
      <c r="UPZ916" s="12"/>
      <c r="UQA916" s="12"/>
      <c r="UQB916" s="12"/>
      <c r="UQC916" s="12"/>
      <c r="UQD916" s="12"/>
      <c r="UQE916" s="12"/>
      <c r="UQF916" s="12"/>
      <c r="UQG916" s="12"/>
      <c r="UQH916" s="12"/>
      <c r="UQI916" s="12"/>
      <c r="UQJ916" s="12"/>
      <c r="UQK916" s="12"/>
      <c r="UQL916" s="12"/>
      <c r="UQM916" s="12"/>
      <c r="UQN916" s="12"/>
      <c r="UQO916" s="12"/>
      <c r="UQP916" s="12"/>
      <c r="UQQ916" s="12"/>
      <c r="UQR916" s="12"/>
      <c r="UQS916" s="12"/>
      <c r="UQT916" s="12"/>
      <c r="UQU916" s="12"/>
      <c r="UQV916" s="12"/>
      <c r="UQW916" s="12"/>
      <c r="UQX916" s="12"/>
      <c r="UQY916" s="12"/>
      <c r="UQZ916" s="12"/>
      <c r="URA916" s="12"/>
      <c r="URB916" s="12"/>
      <c r="URC916" s="12"/>
      <c r="URD916" s="12"/>
      <c r="URE916" s="12"/>
      <c r="URF916" s="12"/>
      <c r="URG916" s="12"/>
      <c r="URH916" s="12"/>
      <c r="URI916" s="12"/>
      <c r="URJ916" s="12"/>
      <c r="URK916" s="12"/>
      <c r="URL916" s="12"/>
      <c r="URM916" s="12"/>
      <c r="URN916" s="12"/>
      <c r="URO916" s="12"/>
      <c r="URP916" s="12"/>
      <c r="URQ916" s="12"/>
      <c r="URR916" s="12"/>
      <c r="URS916" s="12"/>
      <c r="URT916" s="12"/>
      <c r="URU916" s="12"/>
      <c r="URV916" s="12"/>
      <c r="URW916" s="12"/>
      <c r="URX916" s="12"/>
      <c r="URY916" s="12"/>
      <c r="URZ916" s="12"/>
      <c r="USA916" s="12"/>
      <c r="USB916" s="12"/>
      <c r="USC916" s="12"/>
      <c r="USD916" s="12"/>
      <c r="USE916" s="12"/>
      <c r="USF916" s="12"/>
      <c r="USG916" s="12"/>
      <c r="USH916" s="12"/>
      <c r="USI916" s="12"/>
      <c r="USJ916" s="12"/>
      <c r="USK916" s="12"/>
      <c r="USL916" s="12"/>
      <c r="USM916" s="12"/>
      <c r="USN916" s="12"/>
      <c r="USO916" s="12"/>
      <c r="USP916" s="12"/>
      <c r="USQ916" s="12"/>
      <c r="USR916" s="12"/>
      <c r="USS916" s="12"/>
      <c r="UST916" s="12"/>
      <c r="USU916" s="12"/>
      <c r="USV916" s="12"/>
      <c r="USW916" s="12"/>
      <c r="USX916" s="12"/>
      <c r="USY916" s="12"/>
      <c r="USZ916" s="12"/>
      <c r="UTA916" s="12"/>
      <c r="UTB916" s="12"/>
      <c r="UTC916" s="12"/>
      <c r="UTD916" s="12"/>
      <c r="UTE916" s="12"/>
      <c r="UTF916" s="12"/>
      <c r="UTG916" s="12"/>
      <c r="UTH916" s="12"/>
      <c r="UTI916" s="12"/>
      <c r="UTJ916" s="12"/>
      <c r="UTK916" s="12"/>
      <c r="UTL916" s="12"/>
      <c r="UTM916" s="12"/>
      <c r="UTN916" s="12"/>
      <c r="UTO916" s="12"/>
      <c r="UTP916" s="12"/>
      <c r="UTQ916" s="12"/>
      <c r="UTR916" s="12"/>
      <c r="UTS916" s="12"/>
      <c r="UTT916" s="12"/>
      <c r="UTU916" s="12"/>
      <c r="UTV916" s="12"/>
      <c r="UTW916" s="12"/>
      <c r="UTX916" s="12"/>
      <c r="UTY916" s="12"/>
      <c r="UTZ916" s="12"/>
      <c r="UUA916" s="12"/>
      <c r="UUB916" s="12"/>
      <c r="UUC916" s="12"/>
      <c r="UUD916" s="12"/>
      <c r="UUE916" s="12"/>
      <c r="UUF916" s="12"/>
      <c r="UUG916" s="12"/>
      <c r="UUH916" s="12"/>
      <c r="UUI916" s="12"/>
      <c r="UUJ916" s="12"/>
      <c r="UUK916" s="12"/>
      <c r="UUL916" s="12"/>
      <c r="UUM916" s="12"/>
      <c r="UUN916" s="12"/>
      <c r="UUO916" s="12"/>
      <c r="UUP916" s="12"/>
      <c r="UUQ916" s="12"/>
      <c r="UUR916" s="12"/>
      <c r="UUS916" s="12"/>
      <c r="UUT916" s="12"/>
      <c r="UUU916" s="12"/>
      <c r="UUV916" s="12"/>
      <c r="UUW916" s="12"/>
      <c r="UUX916" s="12"/>
      <c r="UUY916" s="12"/>
      <c r="UUZ916" s="12"/>
      <c r="UVA916" s="12"/>
      <c r="UVB916" s="12"/>
      <c r="UVC916" s="12"/>
      <c r="UVD916" s="12"/>
      <c r="UVE916" s="12"/>
      <c r="UVF916" s="12"/>
      <c r="UVG916" s="12"/>
      <c r="UVH916" s="12"/>
      <c r="UVI916" s="12"/>
      <c r="UVJ916" s="12"/>
      <c r="UVK916" s="12"/>
      <c r="UVL916" s="12"/>
      <c r="UVM916" s="12"/>
      <c r="UVN916" s="12"/>
      <c r="UVO916" s="12"/>
      <c r="UVP916" s="12"/>
      <c r="UVQ916" s="12"/>
      <c r="UVR916" s="12"/>
      <c r="UVS916" s="12"/>
      <c r="UVT916" s="12"/>
      <c r="UVU916" s="12"/>
      <c r="UVV916" s="12"/>
      <c r="UVW916" s="12"/>
      <c r="UVX916" s="12"/>
      <c r="UVY916" s="12"/>
      <c r="UVZ916" s="12"/>
      <c r="UWA916" s="12"/>
      <c r="UWB916" s="12"/>
      <c r="UWC916" s="12"/>
      <c r="UWD916" s="12"/>
      <c r="UWE916" s="12"/>
      <c r="UWF916" s="12"/>
      <c r="UWG916" s="12"/>
      <c r="UWH916" s="12"/>
      <c r="UWI916" s="12"/>
      <c r="UWJ916" s="12"/>
      <c r="UWK916" s="12"/>
      <c r="UWL916" s="12"/>
      <c r="UWM916" s="12"/>
      <c r="UWN916" s="12"/>
      <c r="UWO916" s="12"/>
      <c r="UWP916" s="12"/>
      <c r="UWQ916" s="12"/>
      <c r="UWR916" s="12"/>
      <c r="UWS916" s="12"/>
      <c r="UWT916" s="12"/>
      <c r="UWU916" s="12"/>
      <c r="UWV916" s="12"/>
      <c r="UWW916" s="12"/>
      <c r="UWX916" s="12"/>
      <c r="UWY916" s="12"/>
      <c r="UWZ916" s="12"/>
      <c r="UXA916" s="12"/>
      <c r="UXB916" s="12"/>
      <c r="UXC916" s="12"/>
      <c r="UXD916" s="12"/>
      <c r="UXE916" s="12"/>
      <c r="UXF916" s="12"/>
      <c r="UXG916" s="12"/>
      <c r="UXH916" s="12"/>
      <c r="UXI916" s="12"/>
      <c r="UXJ916" s="12"/>
      <c r="UXK916" s="12"/>
      <c r="UXL916" s="12"/>
      <c r="UXM916" s="12"/>
      <c r="UXN916" s="12"/>
      <c r="UXO916" s="12"/>
      <c r="UXP916" s="12"/>
      <c r="UXQ916" s="12"/>
      <c r="UXR916" s="12"/>
      <c r="UXS916" s="12"/>
      <c r="UXT916" s="12"/>
      <c r="UXU916" s="12"/>
      <c r="UXV916" s="12"/>
      <c r="UXW916" s="12"/>
      <c r="UXX916" s="12"/>
      <c r="UXY916" s="12"/>
      <c r="UXZ916" s="12"/>
      <c r="UYA916" s="12"/>
      <c r="UYB916" s="12"/>
      <c r="UYC916" s="12"/>
      <c r="UYD916" s="12"/>
      <c r="UYE916" s="12"/>
      <c r="UYF916" s="12"/>
      <c r="UYG916" s="12"/>
      <c r="UYH916" s="12"/>
      <c r="UYI916" s="12"/>
      <c r="UYJ916" s="12"/>
      <c r="UYK916" s="12"/>
      <c r="UYL916" s="12"/>
      <c r="UYM916" s="12"/>
      <c r="UYN916" s="12"/>
      <c r="UYO916" s="12"/>
      <c r="UYP916" s="12"/>
      <c r="UYQ916" s="12"/>
      <c r="UYR916" s="12"/>
      <c r="UYS916" s="12"/>
      <c r="UYT916" s="12"/>
      <c r="UYU916" s="12"/>
      <c r="UYV916" s="12"/>
      <c r="UYW916" s="12"/>
      <c r="UYX916" s="12"/>
      <c r="UYY916" s="12"/>
      <c r="UYZ916" s="12"/>
      <c r="UZA916" s="12"/>
      <c r="UZB916" s="12"/>
      <c r="UZC916" s="12"/>
      <c r="UZD916" s="12"/>
      <c r="UZE916" s="12"/>
      <c r="UZF916" s="12"/>
      <c r="UZG916" s="12"/>
      <c r="UZH916" s="12"/>
      <c r="UZI916" s="12"/>
      <c r="UZJ916" s="12"/>
      <c r="UZK916" s="12"/>
      <c r="UZL916" s="12"/>
      <c r="UZM916" s="12"/>
      <c r="UZN916" s="12"/>
      <c r="UZO916" s="12"/>
      <c r="UZP916" s="12"/>
      <c r="UZQ916" s="12"/>
      <c r="UZR916" s="12"/>
      <c r="UZS916" s="12"/>
      <c r="UZT916" s="12"/>
      <c r="UZU916" s="12"/>
      <c r="UZV916" s="12"/>
      <c r="UZW916" s="12"/>
      <c r="UZX916" s="12"/>
      <c r="UZY916" s="12"/>
      <c r="UZZ916" s="12"/>
      <c r="VAA916" s="12"/>
      <c r="VAB916" s="12"/>
      <c r="VAC916" s="12"/>
      <c r="VAD916" s="12"/>
      <c r="VAE916" s="12"/>
      <c r="VAF916" s="12"/>
      <c r="VAG916" s="12"/>
      <c r="VAH916" s="12"/>
      <c r="VAI916" s="12"/>
      <c r="VAJ916" s="12"/>
      <c r="VAK916" s="12"/>
      <c r="VAL916" s="12"/>
      <c r="VAM916" s="12"/>
      <c r="VAN916" s="12"/>
      <c r="VAO916" s="12"/>
      <c r="VAP916" s="12"/>
      <c r="VAQ916" s="12"/>
      <c r="VAR916" s="12"/>
      <c r="VAS916" s="12"/>
      <c r="VAT916" s="12"/>
      <c r="VAU916" s="12"/>
      <c r="VAV916" s="12"/>
      <c r="VAW916" s="12"/>
      <c r="VAX916" s="12"/>
      <c r="VAY916" s="12"/>
      <c r="VAZ916" s="12"/>
      <c r="VBA916" s="12"/>
      <c r="VBB916" s="12"/>
      <c r="VBC916" s="12"/>
      <c r="VBD916" s="12"/>
      <c r="VBE916" s="12"/>
      <c r="VBF916" s="12"/>
      <c r="VBG916" s="12"/>
      <c r="VBH916" s="12"/>
      <c r="VBI916" s="12"/>
      <c r="VBJ916" s="12"/>
      <c r="VBK916" s="12"/>
      <c r="VBL916" s="12"/>
      <c r="VBM916" s="12"/>
      <c r="VBN916" s="12"/>
      <c r="VBO916" s="12"/>
      <c r="VBP916" s="12"/>
      <c r="VBQ916" s="12"/>
      <c r="VBR916" s="12"/>
      <c r="VBS916" s="12"/>
      <c r="VBT916" s="12"/>
      <c r="VBU916" s="12"/>
      <c r="VBV916" s="12"/>
      <c r="VBW916" s="12"/>
      <c r="VBX916" s="12"/>
      <c r="VBY916" s="12"/>
      <c r="VBZ916" s="12"/>
      <c r="VCA916" s="12"/>
      <c r="VCB916" s="12"/>
      <c r="VCC916" s="12"/>
      <c r="VCD916" s="12"/>
      <c r="VCE916" s="12"/>
      <c r="VCF916" s="12"/>
      <c r="VCG916" s="12"/>
      <c r="VCH916" s="12"/>
      <c r="VCI916" s="12"/>
      <c r="VCJ916" s="12"/>
      <c r="VCK916" s="12"/>
      <c r="VCL916" s="12"/>
      <c r="VCM916" s="12"/>
      <c r="VCN916" s="12"/>
      <c r="VCO916" s="12"/>
      <c r="VCP916" s="12"/>
      <c r="VCQ916" s="12"/>
      <c r="VCR916" s="12"/>
      <c r="VCS916" s="12"/>
      <c r="VCT916" s="12"/>
      <c r="VCU916" s="12"/>
      <c r="VCV916" s="12"/>
      <c r="VCW916" s="12"/>
      <c r="VCX916" s="12"/>
      <c r="VCY916" s="12"/>
      <c r="VCZ916" s="12"/>
      <c r="VDA916" s="12"/>
      <c r="VDB916" s="12"/>
      <c r="VDC916" s="12"/>
      <c r="VDD916" s="12"/>
      <c r="VDE916" s="12"/>
      <c r="VDF916" s="12"/>
      <c r="VDG916" s="12"/>
      <c r="VDH916" s="12"/>
      <c r="VDI916" s="12"/>
      <c r="VDJ916" s="12"/>
      <c r="VDK916" s="12"/>
      <c r="VDL916" s="12"/>
      <c r="VDM916" s="12"/>
      <c r="VDN916" s="12"/>
      <c r="VDO916" s="12"/>
      <c r="VDP916" s="12"/>
      <c r="VDQ916" s="12"/>
      <c r="VDR916" s="12"/>
      <c r="VDS916" s="12"/>
      <c r="VDT916" s="12"/>
      <c r="VDU916" s="12"/>
      <c r="VDV916" s="12"/>
      <c r="VDW916" s="12"/>
      <c r="VDX916" s="12"/>
      <c r="VDY916" s="12"/>
      <c r="VDZ916" s="12"/>
      <c r="VEA916" s="12"/>
      <c r="VEB916" s="12"/>
      <c r="VEC916" s="12"/>
      <c r="VED916" s="12"/>
      <c r="VEE916" s="12"/>
      <c r="VEF916" s="12"/>
      <c r="VEG916" s="12"/>
      <c r="VEH916" s="12"/>
      <c r="VEI916" s="12"/>
      <c r="VEJ916" s="12"/>
      <c r="VEK916" s="12"/>
      <c r="VEL916" s="12"/>
      <c r="VEM916" s="12"/>
      <c r="VEN916" s="12"/>
      <c r="VEO916" s="12"/>
      <c r="VEP916" s="12"/>
      <c r="VEQ916" s="12"/>
      <c r="VER916" s="12"/>
      <c r="VES916" s="12"/>
      <c r="VET916" s="12"/>
      <c r="VEU916" s="12"/>
      <c r="VEV916" s="12"/>
      <c r="VEW916" s="12"/>
      <c r="VEX916" s="12"/>
      <c r="VEY916" s="12"/>
      <c r="VEZ916" s="12"/>
      <c r="VFA916" s="12"/>
      <c r="VFB916" s="12"/>
      <c r="VFC916" s="12"/>
      <c r="VFD916" s="12"/>
      <c r="VFE916" s="12"/>
      <c r="VFF916" s="12"/>
      <c r="VFG916" s="12"/>
      <c r="VFH916" s="12"/>
      <c r="VFI916" s="12"/>
      <c r="VFJ916" s="12"/>
      <c r="VFK916" s="12"/>
      <c r="VFL916" s="12"/>
      <c r="VFM916" s="12"/>
      <c r="VFN916" s="12"/>
      <c r="VFO916" s="12"/>
      <c r="VFP916" s="12"/>
      <c r="VFQ916" s="12"/>
      <c r="VFR916" s="12"/>
      <c r="VFS916" s="12"/>
      <c r="VFT916" s="12"/>
      <c r="VFU916" s="12"/>
      <c r="VFV916" s="12"/>
      <c r="VFW916" s="12"/>
      <c r="VFX916" s="12"/>
      <c r="VFY916" s="12"/>
      <c r="VFZ916" s="12"/>
      <c r="VGA916" s="12"/>
      <c r="VGB916" s="12"/>
      <c r="VGC916" s="12"/>
      <c r="VGD916" s="12"/>
      <c r="VGE916" s="12"/>
      <c r="VGF916" s="12"/>
      <c r="VGG916" s="12"/>
      <c r="VGH916" s="12"/>
      <c r="VGI916" s="12"/>
      <c r="VGJ916" s="12"/>
      <c r="VGK916" s="12"/>
      <c r="VGL916" s="12"/>
      <c r="VGM916" s="12"/>
      <c r="VGN916" s="12"/>
      <c r="VGO916" s="12"/>
      <c r="VGP916" s="12"/>
      <c r="VGQ916" s="12"/>
      <c r="VGR916" s="12"/>
      <c r="VGS916" s="12"/>
      <c r="VGT916" s="12"/>
      <c r="VGU916" s="12"/>
      <c r="VGV916" s="12"/>
      <c r="VGW916" s="12"/>
      <c r="VGX916" s="12"/>
      <c r="VGY916" s="12"/>
      <c r="VGZ916" s="12"/>
      <c r="VHA916" s="12"/>
      <c r="VHB916" s="12"/>
      <c r="VHC916" s="12"/>
      <c r="VHD916" s="12"/>
      <c r="VHE916" s="12"/>
      <c r="VHF916" s="12"/>
      <c r="VHG916" s="12"/>
      <c r="VHH916" s="12"/>
      <c r="VHI916" s="12"/>
      <c r="VHJ916" s="12"/>
      <c r="VHK916" s="12"/>
      <c r="VHL916" s="12"/>
      <c r="VHM916" s="12"/>
      <c r="VHN916" s="12"/>
      <c r="VHO916" s="12"/>
      <c r="VHP916" s="12"/>
      <c r="VHQ916" s="12"/>
      <c r="VHR916" s="12"/>
      <c r="VHS916" s="12"/>
      <c r="VHT916" s="12"/>
      <c r="VHU916" s="12"/>
      <c r="VHV916" s="12"/>
      <c r="VHW916" s="12"/>
      <c r="VHX916" s="12"/>
      <c r="VHY916" s="12"/>
      <c r="VHZ916" s="12"/>
      <c r="VIA916" s="12"/>
      <c r="VIB916" s="12"/>
      <c r="VIC916" s="12"/>
      <c r="VID916" s="12"/>
      <c r="VIE916" s="12"/>
      <c r="VIF916" s="12"/>
      <c r="VIG916" s="12"/>
      <c r="VIH916" s="12"/>
      <c r="VII916" s="12"/>
      <c r="VIJ916" s="12"/>
      <c r="VIK916" s="12"/>
      <c r="VIL916" s="12"/>
      <c r="VIM916" s="12"/>
      <c r="VIN916" s="12"/>
      <c r="VIO916" s="12"/>
      <c r="VIP916" s="12"/>
      <c r="VIQ916" s="12"/>
      <c r="VIR916" s="12"/>
      <c r="VIS916" s="12"/>
      <c r="VIT916" s="12"/>
      <c r="VIU916" s="12"/>
      <c r="VIV916" s="12"/>
      <c r="VIW916" s="12"/>
      <c r="VIX916" s="12"/>
      <c r="VIY916" s="12"/>
      <c r="VIZ916" s="12"/>
      <c r="VJA916" s="12"/>
      <c r="VJB916" s="12"/>
      <c r="VJC916" s="12"/>
      <c r="VJD916" s="12"/>
      <c r="VJE916" s="12"/>
      <c r="VJF916" s="12"/>
      <c r="VJG916" s="12"/>
      <c r="VJH916" s="12"/>
      <c r="VJI916" s="12"/>
      <c r="VJJ916" s="12"/>
      <c r="VJK916" s="12"/>
      <c r="VJL916" s="12"/>
      <c r="VJM916" s="12"/>
      <c r="VJN916" s="12"/>
      <c r="VJO916" s="12"/>
      <c r="VJP916" s="12"/>
      <c r="VJQ916" s="12"/>
      <c r="VJR916" s="12"/>
      <c r="VJS916" s="12"/>
      <c r="VJT916" s="12"/>
      <c r="VJU916" s="12"/>
      <c r="VJV916" s="12"/>
      <c r="VJW916" s="12"/>
      <c r="VJX916" s="12"/>
      <c r="VJY916" s="12"/>
      <c r="VJZ916" s="12"/>
      <c r="VKA916" s="12"/>
      <c r="VKB916" s="12"/>
      <c r="VKC916" s="12"/>
      <c r="VKD916" s="12"/>
      <c r="VKE916" s="12"/>
      <c r="VKF916" s="12"/>
      <c r="VKG916" s="12"/>
      <c r="VKH916" s="12"/>
      <c r="VKI916" s="12"/>
      <c r="VKJ916" s="12"/>
      <c r="VKK916" s="12"/>
      <c r="VKL916" s="12"/>
      <c r="VKM916" s="12"/>
      <c r="VKN916" s="12"/>
      <c r="VKO916" s="12"/>
      <c r="VKP916" s="12"/>
      <c r="VKQ916" s="12"/>
      <c r="VKR916" s="12"/>
      <c r="VKS916" s="12"/>
      <c r="VKT916" s="12"/>
      <c r="VKU916" s="12"/>
      <c r="VKV916" s="12"/>
      <c r="VKW916" s="12"/>
      <c r="VKX916" s="12"/>
      <c r="VKY916" s="12"/>
      <c r="VKZ916" s="12"/>
      <c r="VLA916" s="12"/>
      <c r="VLB916" s="12"/>
      <c r="VLC916" s="12"/>
      <c r="VLD916" s="12"/>
      <c r="VLE916" s="12"/>
      <c r="VLF916" s="12"/>
      <c r="VLG916" s="12"/>
      <c r="VLH916" s="12"/>
      <c r="VLI916" s="12"/>
      <c r="VLJ916" s="12"/>
      <c r="VLK916" s="12"/>
      <c r="VLL916" s="12"/>
      <c r="VLM916" s="12"/>
      <c r="VLN916" s="12"/>
      <c r="VLO916" s="12"/>
      <c r="VLP916" s="12"/>
      <c r="VLQ916" s="12"/>
      <c r="VLR916" s="12"/>
      <c r="VLS916" s="12"/>
      <c r="VLT916" s="12"/>
      <c r="VLU916" s="12"/>
      <c r="VLV916" s="12"/>
      <c r="VLW916" s="12"/>
      <c r="VLX916" s="12"/>
      <c r="VLY916" s="12"/>
      <c r="VLZ916" s="12"/>
      <c r="VMA916" s="12"/>
      <c r="VMB916" s="12"/>
      <c r="VMC916" s="12"/>
      <c r="VMD916" s="12"/>
      <c r="VME916" s="12"/>
      <c r="VMF916" s="12"/>
      <c r="VMG916" s="12"/>
      <c r="VMH916" s="12"/>
      <c r="VMI916" s="12"/>
      <c r="VMJ916" s="12"/>
      <c r="VMK916" s="12"/>
      <c r="VML916" s="12"/>
      <c r="VMM916" s="12"/>
      <c r="VMN916" s="12"/>
      <c r="VMO916" s="12"/>
      <c r="VMP916" s="12"/>
      <c r="VMQ916" s="12"/>
      <c r="VMR916" s="12"/>
      <c r="VMS916" s="12"/>
      <c r="VMT916" s="12"/>
      <c r="VMU916" s="12"/>
      <c r="VMV916" s="12"/>
      <c r="VMW916" s="12"/>
      <c r="VMX916" s="12"/>
      <c r="VMY916" s="12"/>
      <c r="VMZ916" s="12"/>
      <c r="VNA916" s="12"/>
      <c r="VNB916" s="12"/>
      <c r="VNC916" s="12"/>
      <c r="VND916" s="12"/>
      <c r="VNE916" s="12"/>
      <c r="VNF916" s="12"/>
      <c r="VNG916" s="12"/>
      <c r="VNH916" s="12"/>
      <c r="VNI916" s="12"/>
      <c r="VNJ916" s="12"/>
      <c r="VNK916" s="12"/>
      <c r="VNL916" s="12"/>
      <c r="VNM916" s="12"/>
      <c r="VNN916" s="12"/>
      <c r="VNO916" s="12"/>
      <c r="VNP916" s="12"/>
      <c r="VNQ916" s="12"/>
      <c r="VNR916" s="12"/>
      <c r="VNS916" s="12"/>
      <c r="VNT916" s="12"/>
      <c r="VNU916" s="12"/>
      <c r="VNV916" s="12"/>
      <c r="VNW916" s="12"/>
      <c r="VNX916" s="12"/>
      <c r="VNY916" s="12"/>
      <c r="VNZ916" s="12"/>
      <c r="VOA916" s="12"/>
      <c r="VOB916" s="12"/>
      <c r="VOC916" s="12"/>
      <c r="VOD916" s="12"/>
      <c r="VOE916" s="12"/>
      <c r="VOF916" s="12"/>
      <c r="VOG916" s="12"/>
      <c r="VOH916" s="12"/>
      <c r="VOI916" s="12"/>
      <c r="VOJ916" s="12"/>
      <c r="VOK916" s="12"/>
      <c r="VOL916" s="12"/>
      <c r="VOM916" s="12"/>
      <c r="VON916" s="12"/>
      <c r="VOO916" s="12"/>
      <c r="VOP916" s="12"/>
      <c r="VOQ916" s="12"/>
      <c r="VOR916" s="12"/>
      <c r="VOS916" s="12"/>
      <c r="VOT916" s="12"/>
      <c r="VOU916" s="12"/>
      <c r="VOV916" s="12"/>
      <c r="VOW916" s="12"/>
      <c r="VOX916" s="12"/>
      <c r="VOY916" s="12"/>
      <c r="VOZ916" s="12"/>
      <c r="VPA916" s="12"/>
      <c r="VPB916" s="12"/>
      <c r="VPC916" s="12"/>
      <c r="VPD916" s="12"/>
      <c r="VPE916" s="12"/>
      <c r="VPF916" s="12"/>
      <c r="VPG916" s="12"/>
      <c r="VPH916" s="12"/>
      <c r="VPI916" s="12"/>
      <c r="VPJ916" s="12"/>
      <c r="VPK916" s="12"/>
      <c r="VPL916" s="12"/>
      <c r="VPM916" s="12"/>
      <c r="VPN916" s="12"/>
      <c r="VPO916" s="12"/>
      <c r="VPP916" s="12"/>
      <c r="VPQ916" s="12"/>
      <c r="VPR916" s="12"/>
      <c r="VPS916" s="12"/>
      <c r="VPT916" s="12"/>
      <c r="VPU916" s="12"/>
      <c r="VPV916" s="12"/>
      <c r="VPW916" s="12"/>
      <c r="VPX916" s="12"/>
      <c r="VPY916" s="12"/>
      <c r="VPZ916" s="12"/>
      <c r="VQA916" s="12"/>
      <c r="VQB916" s="12"/>
      <c r="VQC916" s="12"/>
      <c r="VQD916" s="12"/>
      <c r="VQE916" s="12"/>
      <c r="VQF916" s="12"/>
      <c r="VQG916" s="12"/>
      <c r="VQH916" s="12"/>
      <c r="VQI916" s="12"/>
      <c r="VQJ916" s="12"/>
      <c r="VQK916" s="12"/>
      <c r="VQL916" s="12"/>
      <c r="VQM916" s="12"/>
      <c r="VQN916" s="12"/>
      <c r="VQO916" s="12"/>
      <c r="VQP916" s="12"/>
      <c r="VQQ916" s="12"/>
      <c r="VQR916" s="12"/>
      <c r="VQS916" s="12"/>
      <c r="VQT916" s="12"/>
      <c r="VQU916" s="12"/>
      <c r="VQV916" s="12"/>
      <c r="VQW916" s="12"/>
      <c r="VQX916" s="12"/>
      <c r="VQY916" s="12"/>
      <c r="VQZ916" s="12"/>
      <c r="VRA916" s="12"/>
      <c r="VRB916" s="12"/>
      <c r="VRC916" s="12"/>
      <c r="VRD916" s="12"/>
      <c r="VRE916" s="12"/>
      <c r="VRF916" s="12"/>
      <c r="VRG916" s="12"/>
      <c r="VRH916" s="12"/>
      <c r="VRI916" s="12"/>
      <c r="VRJ916" s="12"/>
      <c r="VRK916" s="12"/>
      <c r="VRL916" s="12"/>
      <c r="VRM916" s="12"/>
      <c r="VRN916" s="12"/>
      <c r="VRO916" s="12"/>
      <c r="VRP916" s="12"/>
      <c r="VRQ916" s="12"/>
      <c r="VRR916" s="12"/>
      <c r="VRS916" s="12"/>
      <c r="VRT916" s="12"/>
      <c r="VRU916" s="12"/>
      <c r="VRV916" s="12"/>
      <c r="VRW916" s="12"/>
      <c r="VRX916" s="12"/>
      <c r="VRY916" s="12"/>
      <c r="VRZ916" s="12"/>
      <c r="VSA916" s="12"/>
      <c r="VSB916" s="12"/>
      <c r="VSC916" s="12"/>
      <c r="VSD916" s="12"/>
      <c r="VSE916" s="12"/>
      <c r="VSF916" s="12"/>
      <c r="VSG916" s="12"/>
      <c r="VSH916" s="12"/>
      <c r="VSI916" s="12"/>
      <c r="VSJ916" s="12"/>
      <c r="VSK916" s="12"/>
      <c r="VSL916" s="12"/>
      <c r="VSM916" s="12"/>
      <c r="VSN916" s="12"/>
      <c r="VSO916" s="12"/>
      <c r="VSP916" s="12"/>
      <c r="VSQ916" s="12"/>
      <c r="VSR916" s="12"/>
      <c r="VSS916" s="12"/>
      <c r="VST916" s="12"/>
      <c r="VSU916" s="12"/>
      <c r="VSV916" s="12"/>
      <c r="VSW916" s="12"/>
      <c r="VSX916" s="12"/>
      <c r="VSY916" s="12"/>
      <c r="VSZ916" s="12"/>
      <c r="VTA916" s="12"/>
      <c r="VTB916" s="12"/>
      <c r="VTC916" s="12"/>
      <c r="VTD916" s="12"/>
      <c r="VTE916" s="12"/>
      <c r="VTF916" s="12"/>
      <c r="VTG916" s="12"/>
      <c r="VTH916" s="12"/>
      <c r="VTI916" s="12"/>
      <c r="VTJ916" s="12"/>
      <c r="VTK916" s="12"/>
      <c r="VTL916" s="12"/>
      <c r="VTM916" s="12"/>
      <c r="VTN916" s="12"/>
      <c r="VTO916" s="12"/>
      <c r="VTP916" s="12"/>
      <c r="VTQ916" s="12"/>
      <c r="VTR916" s="12"/>
      <c r="VTS916" s="12"/>
      <c r="VTT916" s="12"/>
      <c r="VTU916" s="12"/>
      <c r="VTV916" s="12"/>
      <c r="VTW916" s="12"/>
      <c r="VTX916" s="12"/>
      <c r="VTY916" s="12"/>
      <c r="VTZ916" s="12"/>
      <c r="VUA916" s="12"/>
      <c r="VUB916" s="12"/>
      <c r="VUC916" s="12"/>
      <c r="VUD916" s="12"/>
      <c r="VUE916" s="12"/>
      <c r="VUF916" s="12"/>
      <c r="VUG916" s="12"/>
      <c r="VUH916" s="12"/>
      <c r="VUI916" s="12"/>
      <c r="VUJ916" s="12"/>
      <c r="VUK916" s="12"/>
      <c r="VUL916" s="12"/>
      <c r="VUM916" s="12"/>
      <c r="VUN916" s="12"/>
      <c r="VUO916" s="12"/>
      <c r="VUP916" s="12"/>
      <c r="VUQ916" s="12"/>
      <c r="VUR916" s="12"/>
      <c r="VUS916" s="12"/>
      <c r="VUT916" s="12"/>
      <c r="VUU916" s="12"/>
      <c r="VUV916" s="12"/>
      <c r="VUW916" s="12"/>
      <c r="VUX916" s="12"/>
      <c r="VUY916" s="12"/>
      <c r="VUZ916" s="12"/>
      <c r="VVA916" s="12"/>
      <c r="VVB916" s="12"/>
      <c r="VVC916" s="12"/>
      <c r="VVD916" s="12"/>
      <c r="VVE916" s="12"/>
      <c r="VVF916" s="12"/>
      <c r="VVG916" s="12"/>
      <c r="VVH916" s="12"/>
      <c r="VVI916" s="12"/>
      <c r="VVJ916" s="12"/>
      <c r="VVK916" s="12"/>
      <c r="VVL916" s="12"/>
      <c r="VVM916" s="12"/>
      <c r="VVN916" s="12"/>
      <c r="VVO916" s="12"/>
      <c r="VVP916" s="12"/>
      <c r="VVQ916" s="12"/>
      <c r="VVR916" s="12"/>
      <c r="VVS916" s="12"/>
      <c r="VVT916" s="12"/>
      <c r="VVU916" s="12"/>
      <c r="VVV916" s="12"/>
      <c r="VVW916" s="12"/>
      <c r="VVX916" s="12"/>
      <c r="VVY916" s="12"/>
      <c r="VVZ916" s="12"/>
      <c r="VWA916" s="12"/>
      <c r="VWB916" s="12"/>
      <c r="VWC916" s="12"/>
      <c r="VWD916" s="12"/>
      <c r="VWE916" s="12"/>
      <c r="VWF916" s="12"/>
      <c r="VWG916" s="12"/>
      <c r="VWH916" s="12"/>
      <c r="VWI916" s="12"/>
      <c r="VWJ916" s="12"/>
      <c r="VWK916" s="12"/>
      <c r="VWL916" s="12"/>
      <c r="VWM916" s="12"/>
      <c r="VWN916" s="12"/>
      <c r="VWO916" s="12"/>
      <c r="VWP916" s="12"/>
      <c r="VWQ916" s="12"/>
      <c r="VWR916" s="12"/>
      <c r="VWS916" s="12"/>
      <c r="VWT916" s="12"/>
      <c r="VWU916" s="12"/>
      <c r="VWV916" s="12"/>
      <c r="VWW916" s="12"/>
      <c r="VWX916" s="12"/>
      <c r="VWY916" s="12"/>
      <c r="VWZ916" s="12"/>
      <c r="VXA916" s="12"/>
      <c r="VXB916" s="12"/>
      <c r="VXC916" s="12"/>
      <c r="VXD916" s="12"/>
      <c r="VXE916" s="12"/>
      <c r="VXF916" s="12"/>
      <c r="VXG916" s="12"/>
      <c r="VXH916" s="12"/>
      <c r="VXI916" s="12"/>
      <c r="VXJ916" s="12"/>
      <c r="VXK916" s="12"/>
      <c r="VXL916" s="12"/>
      <c r="VXM916" s="12"/>
      <c r="VXN916" s="12"/>
      <c r="VXO916" s="12"/>
      <c r="VXP916" s="12"/>
      <c r="VXQ916" s="12"/>
      <c r="VXR916" s="12"/>
      <c r="VXS916" s="12"/>
      <c r="VXT916" s="12"/>
      <c r="VXU916" s="12"/>
      <c r="VXV916" s="12"/>
      <c r="VXW916" s="12"/>
      <c r="VXX916" s="12"/>
      <c r="VXY916" s="12"/>
      <c r="VXZ916" s="12"/>
      <c r="VYA916" s="12"/>
      <c r="VYB916" s="12"/>
      <c r="VYC916" s="12"/>
      <c r="VYD916" s="12"/>
      <c r="VYE916" s="12"/>
      <c r="VYF916" s="12"/>
      <c r="VYG916" s="12"/>
      <c r="VYH916" s="12"/>
      <c r="VYI916" s="12"/>
      <c r="VYJ916" s="12"/>
      <c r="VYK916" s="12"/>
      <c r="VYL916" s="12"/>
      <c r="VYM916" s="12"/>
      <c r="VYN916" s="12"/>
      <c r="VYO916" s="12"/>
      <c r="VYP916" s="12"/>
      <c r="VYQ916" s="12"/>
      <c r="VYR916" s="12"/>
      <c r="VYS916" s="12"/>
      <c r="VYT916" s="12"/>
      <c r="VYU916" s="12"/>
      <c r="VYV916" s="12"/>
      <c r="VYW916" s="12"/>
      <c r="VYX916" s="12"/>
      <c r="VYY916" s="12"/>
      <c r="VYZ916" s="12"/>
      <c r="VZA916" s="12"/>
      <c r="VZB916" s="12"/>
      <c r="VZC916" s="12"/>
      <c r="VZD916" s="12"/>
      <c r="VZE916" s="12"/>
      <c r="VZF916" s="12"/>
      <c r="VZG916" s="12"/>
      <c r="VZH916" s="12"/>
      <c r="VZI916" s="12"/>
      <c r="VZJ916" s="12"/>
      <c r="VZK916" s="12"/>
      <c r="VZL916" s="12"/>
      <c r="VZM916" s="12"/>
      <c r="VZN916" s="12"/>
      <c r="VZO916" s="12"/>
      <c r="VZP916" s="12"/>
      <c r="VZQ916" s="12"/>
      <c r="VZR916" s="12"/>
      <c r="VZS916" s="12"/>
      <c r="VZT916" s="12"/>
      <c r="VZU916" s="12"/>
      <c r="VZV916" s="12"/>
      <c r="VZW916" s="12"/>
      <c r="VZX916" s="12"/>
      <c r="VZY916" s="12"/>
      <c r="VZZ916" s="12"/>
      <c r="WAA916" s="12"/>
      <c r="WAB916" s="12"/>
      <c r="WAC916" s="12"/>
      <c r="WAD916" s="12"/>
      <c r="WAE916" s="12"/>
      <c r="WAF916" s="12"/>
      <c r="WAG916" s="12"/>
      <c r="WAH916" s="12"/>
      <c r="WAI916" s="12"/>
      <c r="WAJ916" s="12"/>
      <c r="WAK916" s="12"/>
      <c r="WAL916" s="12"/>
      <c r="WAM916" s="12"/>
      <c r="WAN916" s="12"/>
      <c r="WAO916" s="12"/>
      <c r="WAP916" s="12"/>
      <c r="WAQ916" s="12"/>
      <c r="WAR916" s="12"/>
      <c r="WAS916" s="12"/>
      <c r="WAT916" s="12"/>
      <c r="WAU916" s="12"/>
      <c r="WAV916" s="12"/>
      <c r="WAW916" s="12"/>
      <c r="WAX916" s="12"/>
      <c r="WAY916" s="12"/>
      <c r="WAZ916" s="12"/>
      <c r="WBA916" s="12"/>
      <c r="WBB916" s="12"/>
      <c r="WBC916" s="12"/>
      <c r="WBD916" s="12"/>
      <c r="WBE916" s="12"/>
      <c r="WBF916" s="12"/>
      <c r="WBG916" s="12"/>
      <c r="WBH916" s="12"/>
      <c r="WBI916" s="12"/>
      <c r="WBJ916" s="12"/>
      <c r="WBK916" s="12"/>
      <c r="WBL916" s="12"/>
      <c r="WBM916" s="12"/>
      <c r="WBN916" s="12"/>
      <c r="WBO916" s="12"/>
      <c r="WBP916" s="12"/>
      <c r="WBQ916" s="12"/>
      <c r="WBR916" s="12"/>
      <c r="WBS916" s="12"/>
      <c r="WBT916" s="12"/>
      <c r="WBU916" s="12"/>
      <c r="WBV916" s="12"/>
      <c r="WBW916" s="12"/>
      <c r="WBX916" s="12"/>
      <c r="WBY916" s="12"/>
      <c r="WBZ916" s="12"/>
      <c r="WCA916" s="12"/>
      <c r="WCB916" s="12"/>
      <c r="WCC916" s="12"/>
      <c r="WCD916" s="12"/>
      <c r="WCE916" s="12"/>
      <c r="WCF916" s="12"/>
      <c r="WCG916" s="12"/>
      <c r="WCH916" s="12"/>
      <c r="WCI916" s="12"/>
      <c r="WCJ916" s="12"/>
      <c r="WCK916" s="12"/>
      <c r="WCL916" s="12"/>
      <c r="WCM916" s="12"/>
      <c r="WCN916" s="12"/>
      <c r="WCO916" s="12"/>
      <c r="WCP916" s="12"/>
      <c r="WCQ916" s="12"/>
      <c r="WCR916" s="12"/>
      <c r="WCS916" s="12"/>
      <c r="WCT916" s="12"/>
      <c r="WCU916" s="12"/>
      <c r="WCV916" s="12"/>
      <c r="WCW916" s="12"/>
      <c r="WCX916" s="12"/>
      <c r="WCY916" s="12"/>
      <c r="WCZ916" s="12"/>
      <c r="WDA916" s="12"/>
      <c r="WDB916" s="12"/>
      <c r="WDC916" s="12"/>
      <c r="WDD916" s="12"/>
      <c r="WDE916" s="12"/>
      <c r="WDF916" s="12"/>
      <c r="WDG916" s="12"/>
      <c r="WDH916" s="12"/>
      <c r="WDI916" s="12"/>
      <c r="WDJ916" s="12"/>
      <c r="WDK916" s="12"/>
      <c r="WDL916" s="12"/>
      <c r="WDM916" s="12"/>
      <c r="WDN916" s="12"/>
      <c r="WDO916" s="12"/>
      <c r="WDP916" s="12"/>
      <c r="WDQ916" s="12"/>
      <c r="WDR916" s="12"/>
      <c r="WDS916" s="12"/>
      <c r="WDT916" s="12"/>
      <c r="WDU916" s="12"/>
      <c r="WDV916" s="12"/>
      <c r="WDW916" s="12"/>
      <c r="WDX916" s="12"/>
      <c r="WDY916" s="12"/>
      <c r="WDZ916" s="12"/>
      <c r="WEA916" s="12"/>
      <c r="WEB916" s="12"/>
      <c r="WEC916" s="12"/>
      <c r="WED916" s="12"/>
      <c r="WEE916" s="12"/>
      <c r="WEF916" s="12"/>
      <c r="WEG916" s="12"/>
      <c r="WEH916" s="12"/>
      <c r="WEI916" s="12"/>
      <c r="WEJ916" s="12"/>
      <c r="WEK916" s="12"/>
      <c r="WEL916" s="12"/>
      <c r="WEM916" s="12"/>
      <c r="WEN916" s="12"/>
      <c r="WEO916" s="12"/>
      <c r="WEP916" s="12"/>
      <c r="WEQ916" s="12"/>
      <c r="WER916" s="12"/>
      <c r="WES916" s="12"/>
      <c r="WET916" s="12"/>
      <c r="WEU916" s="12"/>
      <c r="WEV916" s="12"/>
      <c r="WEW916" s="12"/>
      <c r="WEX916" s="12"/>
      <c r="WEY916" s="12"/>
      <c r="WEZ916" s="12"/>
      <c r="WFA916" s="12"/>
      <c r="WFB916" s="12"/>
      <c r="WFC916" s="12"/>
      <c r="WFD916" s="12"/>
      <c r="WFE916" s="12"/>
      <c r="WFF916" s="12"/>
      <c r="WFG916" s="12"/>
      <c r="WFH916" s="12"/>
      <c r="WFI916" s="12"/>
      <c r="WFJ916" s="12"/>
      <c r="WFK916" s="12"/>
      <c r="WFL916" s="12"/>
      <c r="WFM916" s="12"/>
      <c r="WFN916" s="12"/>
      <c r="WFO916" s="12"/>
      <c r="WFP916" s="12"/>
      <c r="WFQ916" s="12"/>
      <c r="WFR916" s="12"/>
      <c r="WFS916" s="12"/>
      <c r="WFT916" s="12"/>
      <c r="WFU916" s="12"/>
      <c r="WFV916" s="12"/>
      <c r="WFW916" s="12"/>
      <c r="WFX916" s="12"/>
      <c r="WFY916" s="12"/>
      <c r="WFZ916" s="12"/>
      <c r="WGA916" s="12"/>
      <c r="WGB916" s="12"/>
      <c r="WGC916" s="12"/>
      <c r="WGD916" s="12"/>
      <c r="WGE916" s="12"/>
      <c r="WGF916" s="12"/>
      <c r="WGG916" s="12"/>
      <c r="WGH916" s="12"/>
      <c r="WGI916" s="12"/>
      <c r="WGJ916" s="12"/>
      <c r="WGK916" s="12"/>
      <c r="WGL916" s="12"/>
      <c r="WGM916" s="12"/>
      <c r="WGN916" s="12"/>
      <c r="WGO916" s="12"/>
      <c r="WGP916" s="12"/>
      <c r="WGQ916" s="12"/>
      <c r="WGR916" s="12"/>
      <c r="WGS916" s="12"/>
      <c r="WGT916" s="12"/>
      <c r="WGU916" s="12"/>
      <c r="WGV916" s="12"/>
      <c r="WGW916" s="12"/>
      <c r="WGX916" s="12"/>
      <c r="WGY916" s="12"/>
      <c r="WGZ916" s="12"/>
      <c r="WHA916" s="12"/>
      <c r="WHB916" s="12"/>
      <c r="WHC916" s="12"/>
      <c r="WHD916" s="12"/>
      <c r="WHE916" s="12"/>
      <c r="WHF916" s="12"/>
      <c r="WHG916" s="12"/>
      <c r="WHH916" s="12"/>
      <c r="WHI916" s="12"/>
      <c r="WHJ916" s="12"/>
      <c r="WHK916" s="12"/>
      <c r="WHL916" s="12"/>
      <c r="WHM916" s="12"/>
      <c r="WHN916" s="12"/>
      <c r="WHO916" s="12"/>
      <c r="WHP916" s="12"/>
      <c r="WHQ916" s="12"/>
      <c r="WHR916" s="12"/>
      <c r="WHS916" s="12"/>
      <c r="WHT916" s="12"/>
      <c r="WHU916" s="12"/>
      <c r="WHV916" s="12"/>
      <c r="WHW916" s="12"/>
      <c r="WHX916" s="12"/>
      <c r="WHY916" s="12"/>
      <c r="WHZ916" s="12"/>
      <c r="WIA916" s="12"/>
      <c r="WIB916" s="12"/>
      <c r="WIC916" s="12"/>
      <c r="WID916" s="12"/>
      <c r="WIE916" s="12"/>
      <c r="WIF916" s="12"/>
      <c r="WIG916" s="12"/>
      <c r="WIH916" s="12"/>
      <c r="WII916" s="12"/>
      <c r="WIJ916" s="12"/>
      <c r="WIK916" s="12"/>
      <c r="WIL916" s="12"/>
      <c r="WIM916" s="12"/>
      <c r="WIN916" s="12"/>
      <c r="WIO916" s="12"/>
      <c r="WIP916" s="12"/>
      <c r="WIQ916" s="12"/>
      <c r="WIR916" s="12"/>
      <c r="WIS916" s="12"/>
      <c r="WIT916" s="12"/>
      <c r="WIU916" s="12"/>
      <c r="WIV916" s="12"/>
      <c r="WIW916" s="12"/>
      <c r="WIX916" s="12"/>
      <c r="WIY916" s="12"/>
      <c r="WIZ916" s="12"/>
      <c r="WJA916" s="12"/>
      <c r="WJB916" s="12"/>
      <c r="WJC916" s="12"/>
      <c r="WJD916" s="12"/>
      <c r="WJE916" s="12"/>
      <c r="WJF916" s="12"/>
      <c r="WJG916" s="12"/>
      <c r="WJH916" s="12"/>
      <c r="WJI916" s="12"/>
      <c r="WJJ916" s="12"/>
      <c r="WJK916" s="12"/>
      <c r="WJL916" s="12"/>
      <c r="WJM916" s="12"/>
      <c r="WJN916" s="12"/>
      <c r="WJO916" s="12"/>
      <c r="WJP916" s="12"/>
      <c r="WJQ916" s="12"/>
      <c r="WJR916" s="12"/>
      <c r="WJS916" s="12"/>
      <c r="WJT916" s="12"/>
      <c r="WJU916" s="12"/>
      <c r="WJV916" s="12"/>
      <c r="WJW916" s="12"/>
      <c r="WJX916" s="12"/>
      <c r="WJY916" s="12"/>
      <c r="WJZ916" s="12"/>
      <c r="WKA916" s="12"/>
      <c r="WKB916" s="12"/>
      <c r="WKC916" s="12"/>
      <c r="WKD916" s="12"/>
      <c r="WKE916" s="12"/>
      <c r="WKF916" s="12"/>
      <c r="WKG916" s="12"/>
      <c r="WKH916" s="12"/>
      <c r="WKI916" s="12"/>
      <c r="WKJ916" s="12"/>
      <c r="WKK916" s="12"/>
      <c r="WKL916" s="12"/>
      <c r="WKM916" s="12"/>
      <c r="WKN916" s="12"/>
      <c r="WKO916" s="12"/>
      <c r="WKP916" s="12"/>
      <c r="WKQ916" s="12"/>
      <c r="WKR916" s="12"/>
      <c r="WKS916" s="12"/>
      <c r="WKT916" s="12"/>
      <c r="WKU916" s="12"/>
      <c r="WKV916" s="12"/>
      <c r="WKW916" s="12"/>
      <c r="WKX916" s="12"/>
      <c r="WKY916" s="12"/>
      <c r="WKZ916" s="12"/>
      <c r="WLA916" s="12"/>
      <c r="WLB916" s="12"/>
      <c r="WLC916" s="12"/>
      <c r="WLD916" s="12"/>
      <c r="WLE916" s="12"/>
      <c r="WLF916" s="12"/>
      <c r="WLG916" s="12"/>
      <c r="WLH916" s="12"/>
      <c r="WLI916" s="12"/>
      <c r="WLJ916" s="12"/>
      <c r="WLK916" s="12"/>
      <c r="WLL916" s="12"/>
      <c r="WLM916" s="12"/>
      <c r="WLN916" s="12"/>
      <c r="WLO916" s="12"/>
      <c r="WLP916" s="12"/>
      <c r="WLQ916" s="12"/>
      <c r="WLR916" s="12"/>
      <c r="WLS916" s="12"/>
      <c r="WLT916" s="12"/>
      <c r="WLU916" s="12"/>
      <c r="WLV916" s="12"/>
      <c r="WLW916" s="12"/>
      <c r="WLX916" s="12"/>
      <c r="WLY916" s="12"/>
      <c r="WLZ916" s="12"/>
      <c r="WMA916" s="12"/>
      <c r="WMB916" s="12"/>
      <c r="WMC916" s="12"/>
      <c r="WMD916" s="12"/>
      <c r="WME916" s="12"/>
      <c r="WMF916" s="12"/>
      <c r="WMG916" s="12"/>
      <c r="WMH916" s="12"/>
      <c r="WMI916" s="12"/>
      <c r="WMJ916" s="12"/>
      <c r="WMK916" s="12"/>
      <c r="WML916" s="12"/>
      <c r="WMM916" s="12"/>
      <c r="WMN916" s="12"/>
      <c r="WMO916" s="12"/>
      <c r="WMP916" s="12"/>
      <c r="WMQ916" s="12"/>
      <c r="WMR916" s="12"/>
      <c r="WMS916" s="12"/>
      <c r="WMT916" s="12"/>
      <c r="WMU916" s="12"/>
      <c r="WMV916" s="12"/>
      <c r="WMW916" s="12"/>
      <c r="WMX916" s="12"/>
      <c r="WMY916" s="12"/>
      <c r="WMZ916" s="12"/>
      <c r="WNA916" s="12"/>
      <c r="WNB916" s="12"/>
      <c r="WNC916" s="12"/>
      <c r="WND916" s="12"/>
      <c r="WNE916" s="12"/>
      <c r="WNF916" s="12"/>
      <c r="WNG916" s="12"/>
      <c r="WNH916" s="12"/>
      <c r="WNI916" s="12"/>
      <c r="WNJ916" s="12"/>
      <c r="WNK916" s="12"/>
      <c r="WNL916" s="12"/>
      <c r="WNM916" s="12"/>
      <c r="WNN916" s="12"/>
      <c r="WNO916" s="12"/>
      <c r="WNP916" s="12"/>
      <c r="WNQ916" s="12"/>
      <c r="WNR916" s="12"/>
      <c r="WNS916" s="12"/>
      <c r="WNT916" s="12"/>
      <c r="WNU916" s="12"/>
      <c r="WNV916" s="12"/>
      <c r="WNW916" s="12"/>
      <c r="WNX916" s="12"/>
      <c r="WNY916" s="12"/>
      <c r="WNZ916" s="12"/>
      <c r="WOA916" s="12"/>
      <c r="WOB916" s="12"/>
      <c r="WOC916" s="12"/>
      <c r="WOD916" s="12"/>
      <c r="WOE916" s="12"/>
      <c r="WOF916" s="12"/>
      <c r="WOG916" s="12"/>
      <c r="WOH916" s="12"/>
      <c r="WOI916" s="12"/>
      <c r="WOJ916" s="12"/>
      <c r="WOK916" s="12"/>
      <c r="WOL916" s="12"/>
      <c r="WOM916" s="12"/>
      <c r="WON916" s="12"/>
      <c r="WOO916" s="12"/>
      <c r="WOP916" s="12"/>
      <c r="WOQ916" s="12"/>
      <c r="WOR916" s="12"/>
      <c r="WOS916" s="12"/>
      <c r="WOT916" s="12"/>
      <c r="WOU916" s="12"/>
      <c r="WOV916" s="12"/>
      <c r="WOW916" s="12"/>
      <c r="WOX916" s="12"/>
      <c r="WOY916" s="12"/>
      <c r="WOZ916" s="12"/>
      <c r="WPA916" s="12"/>
      <c r="WPB916" s="12"/>
      <c r="WPC916" s="12"/>
      <c r="WPD916" s="12"/>
      <c r="WPE916" s="12"/>
      <c r="WPF916" s="12"/>
      <c r="WPG916" s="12"/>
      <c r="WPH916" s="12"/>
      <c r="WPI916" s="12"/>
      <c r="WPJ916" s="12"/>
      <c r="WPK916" s="12"/>
      <c r="WPL916" s="12"/>
      <c r="WPM916" s="12"/>
      <c r="WPN916" s="12"/>
      <c r="WPO916" s="12"/>
      <c r="WPP916" s="12"/>
      <c r="WPQ916" s="12"/>
      <c r="WPR916" s="12"/>
      <c r="WPS916" s="12"/>
      <c r="WPT916" s="12"/>
      <c r="WPU916" s="12"/>
      <c r="WPV916" s="12"/>
      <c r="WPW916" s="12"/>
      <c r="WPX916" s="12"/>
      <c r="WPY916" s="12"/>
      <c r="WPZ916" s="12"/>
      <c r="WQA916" s="12"/>
      <c r="WQB916" s="12"/>
      <c r="WQC916" s="12"/>
      <c r="WQD916" s="12"/>
      <c r="WQE916" s="12"/>
      <c r="WQF916" s="12"/>
      <c r="WQG916" s="12"/>
      <c r="WQH916" s="12"/>
      <c r="WQI916" s="12"/>
      <c r="WQJ916" s="12"/>
      <c r="WQK916" s="12"/>
      <c r="WQL916" s="12"/>
      <c r="WQM916" s="12"/>
      <c r="WQN916" s="12"/>
      <c r="WQO916" s="12"/>
      <c r="WQP916" s="12"/>
      <c r="WQQ916" s="12"/>
      <c r="WQR916" s="12"/>
      <c r="WQS916" s="12"/>
      <c r="WQT916" s="12"/>
      <c r="WQU916" s="12"/>
      <c r="WQV916" s="12"/>
      <c r="WQW916" s="12"/>
      <c r="WQX916" s="12"/>
      <c r="WQY916" s="12"/>
      <c r="WQZ916" s="12"/>
      <c r="WRA916" s="12"/>
      <c r="WRB916" s="12"/>
      <c r="WRC916" s="12"/>
      <c r="WRD916" s="12"/>
      <c r="WRE916" s="12"/>
      <c r="WRF916" s="12"/>
      <c r="WRG916" s="12"/>
      <c r="WRH916" s="12"/>
      <c r="WRI916" s="12"/>
      <c r="WRJ916" s="12"/>
      <c r="WRK916" s="12"/>
      <c r="WRL916" s="12"/>
      <c r="WRM916" s="12"/>
      <c r="WRN916" s="12"/>
      <c r="WRO916" s="12"/>
      <c r="WRP916" s="12"/>
      <c r="WRQ916" s="12"/>
      <c r="WRR916" s="12"/>
      <c r="WRS916" s="12"/>
      <c r="WRT916" s="12"/>
      <c r="WRU916" s="12"/>
      <c r="WRV916" s="12"/>
      <c r="WRW916" s="12"/>
      <c r="WRX916" s="12"/>
      <c r="WRY916" s="12"/>
      <c r="WRZ916" s="12"/>
      <c r="WSA916" s="12"/>
      <c r="WSB916" s="12"/>
      <c r="WSC916" s="12"/>
      <c r="WSD916" s="12"/>
      <c r="WSE916" s="12"/>
      <c r="WSF916" s="12"/>
      <c r="WSG916" s="12"/>
      <c r="WSH916" s="12"/>
      <c r="WSI916" s="12"/>
      <c r="WSJ916" s="12"/>
      <c r="WSK916" s="12"/>
      <c r="WSL916" s="12"/>
      <c r="WSM916" s="12"/>
      <c r="WSN916" s="12"/>
      <c r="WSO916" s="12"/>
      <c r="WSP916" s="12"/>
      <c r="WSQ916" s="12"/>
      <c r="WSR916" s="12"/>
      <c r="WSS916" s="12"/>
      <c r="WST916" s="12"/>
      <c r="WSU916" s="12"/>
      <c r="WSV916" s="12"/>
      <c r="WSW916" s="12"/>
      <c r="WSX916" s="12"/>
      <c r="WSY916" s="12"/>
      <c r="WSZ916" s="12"/>
      <c r="WTA916" s="12"/>
      <c r="WTB916" s="12"/>
      <c r="WTC916" s="12"/>
      <c r="WTD916" s="12"/>
      <c r="WTE916" s="12"/>
      <c r="WTF916" s="12"/>
      <c r="WTG916" s="12"/>
      <c r="WTH916" s="12"/>
      <c r="WTI916" s="12"/>
      <c r="WTJ916" s="12"/>
      <c r="WTK916" s="12"/>
      <c r="WTL916" s="12"/>
      <c r="WTM916" s="12"/>
      <c r="WTN916" s="12"/>
      <c r="WTO916" s="12"/>
      <c r="WTP916" s="12"/>
      <c r="WTQ916" s="12"/>
      <c r="WTR916" s="12"/>
      <c r="WTS916" s="12"/>
      <c r="WTT916" s="12"/>
      <c r="WTU916" s="12"/>
      <c r="WTV916" s="12"/>
      <c r="WTW916" s="12"/>
      <c r="WTX916" s="12"/>
      <c r="WTY916" s="12"/>
      <c r="WTZ916" s="12"/>
      <c r="WUA916" s="12"/>
      <c r="WUB916" s="12"/>
      <c r="WUC916" s="12"/>
      <c r="WUD916" s="12"/>
      <c r="WUE916" s="12"/>
      <c r="WUF916" s="12"/>
      <c r="WUG916" s="12"/>
      <c r="WUH916" s="12"/>
      <c r="WUI916" s="12"/>
      <c r="WUJ916" s="12"/>
      <c r="WUK916" s="12"/>
      <c r="WUL916" s="12"/>
      <c r="WUM916" s="12"/>
      <c r="WUN916" s="12"/>
      <c r="WUO916" s="12"/>
      <c r="WUP916" s="12"/>
      <c r="WUQ916" s="12"/>
      <c r="WUR916" s="12"/>
      <c r="WUS916" s="12"/>
      <c r="WUT916" s="12"/>
      <c r="WUU916" s="12"/>
      <c r="WUV916" s="12"/>
      <c r="WUW916" s="12"/>
      <c r="WUX916" s="12"/>
      <c r="WUY916" s="12"/>
      <c r="WUZ916" s="12"/>
      <c r="WVA916" s="12"/>
      <c r="WVB916" s="12"/>
      <c r="WVC916" s="12"/>
      <c r="WVD916" s="12"/>
      <c r="WVE916" s="12"/>
      <c r="WVF916" s="12"/>
      <c r="WVG916" s="12"/>
      <c r="WVH916" s="12"/>
      <c r="WVI916" s="12"/>
      <c r="WVJ916" s="12"/>
      <c r="WVK916" s="12"/>
      <c r="WVL916" s="12"/>
      <c r="WVM916" s="12"/>
      <c r="WVN916" s="12"/>
      <c r="WVO916" s="12"/>
      <c r="WVP916" s="12"/>
      <c r="WVQ916" s="12"/>
      <c r="WVR916" s="12"/>
      <c r="WVS916" s="12"/>
      <c r="WVT916" s="12"/>
      <c r="WVU916" s="12"/>
      <c r="WVV916" s="12"/>
      <c r="WVW916" s="12"/>
      <c r="WVX916" s="12"/>
      <c r="WVY916" s="12"/>
      <c r="WVZ916" s="12"/>
      <c r="WWA916" s="12"/>
      <c r="WWB916" s="12"/>
      <c r="WWC916" s="12"/>
      <c r="WWD916" s="12"/>
      <c r="WWE916" s="12"/>
      <c r="WWF916" s="12"/>
      <c r="WWG916" s="12"/>
      <c r="WWH916" s="12"/>
      <c r="WWI916" s="12"/>
      <c r="WWJ916" s="12"/>
      <c r="WWK916" s="12"/>
      <c r="WWL916" s="12"/>
      <c r="WWM916" s="12"/>
      <c r="WWN916" s="12"/>
      <c r="WWO916" s="12"/>
      <c r="WWP916" s="12"/>
      <c r="WWQ916" s="12"/>
      <c r="WWR916" s="12"/>
      <c r="WWS916" s="12"/>
      <c r="WWT916" s="12"/>
      <c r="WWU916" s="12"/>
      <c r="WWV916" s="12"/>
      <c r="WWW916" s="12"/>
      <c r="WWX916" s="12"/>
      <c r="WWY916" s="12"/>
      <c r="WWZ916" s="12"/>
      <c r="WXA916" s="12"/>
      <c r="WXB916" s="12"/>
      <c r="WXC916" s="12"/>
      <c r="WXD916" s="12"/>
      <c r="WXE916" s="12"/>
      <c r="WXF916" s="12"/>
      <c r="WXG916" s="12"/>
      <c r="WXH916" s="12"/>
      <c r="WXI916" s="12"/>
      <c r="WXJ916" s="12"/>
      <c r="WXK916" s="12"/>
      <c r="WXL916" s="12"/>
      <c r="WXM916" s="12"/>
      <c r="WXN916" s="12"/>
      <c r="WXO916" s="12"/>
      <c r="WXP916" s="12"/>
      <c r="WXQ916" s="12"/>
      <c r="WXR916" s="12"/>
      <c r="WXS916" s="12"/>
      <c r="WXT916" s="12"/>
      <c r="WXU916" s="12"/>
      <c r="WXV916" s="12"/>
      <c r="WXW916" s="12"/>
      <c r="WXX916" s="12"/>
      <c r="WXY916" s="12"/>
      <c r="WXZ916" s="12"/>
      <c r="WYA916" s="12"/>
      <c r="WYB916" s="12"/>
      <c r="WYC916" s="12"/>
      <c r="WYD916" s="12"/>
      <c r="WYE916" s="12"/>
      <c r="WYF916" s="12"/>
      <c r="WYG916" s="12"/>
      <c r="WYH916" s="12"/>
      <c r="WYI916" s="12"/>
      <c r="WYJ916" s="12"/>
      <c r="WYK916" s="12"/>
      <c r="WYL916" s="12"/>
      <c r="WYM916" s="12"/>
      <c r="WYN916" s="12"/>
      <c r="WYO916" s="12"/>
      <c r="WYP916" s="12"/>
      <c r="WYQ916" s="12"/>
      <c r="WYR916" s="12"/>
      <c r="WYS916" s="12"/>
      <c r="WYT916" s="12"/>
      <c r="WYU916" s="12"/>
      <c r="WYV916" s="12"/>
      <c r="WYW916" s="12"/>
      <c r="WYX916" s="12"/>
      <c r="WYY916" s="12"/>
      <c r="WYZ916" s="12"/>
      <c r="WZA916" s="12"/>
      <c r="WZB916" s="12"/>
      <c r="WZC916" s="12"/>
      <c r="WZD916" s="12"/>
      <c r="WZE916" s="12"/>
      <c r="WZF916" s="12"/>
      <c r="WZG916" s="12"/>
      <c r="WZH916" s="12"/>
      <c r="WZI916" s="12"/>
      <c r="WZJ916" s="12"/>
      <c r="WZK916" s="12"/>
      <c r="WZL916" s="12"/>
      <c r="WZM916" s="12"/>
      <c r="WZN916" s="12"/>
      <c r="WZO916" s="12"/>
      <c r="WZP916" s="12"/>
      <c r="WZQ916" s="12"/>
      <c r="WZR916" s="12"/>
      <c r="WZS916" s="12"/>
      <c r="WZT916" s="12"/>
      <c r="WZU916" s="12"/>
      <c r="WZV916" s="12"/>
      <c r="WZW916" s="12"/>
      <c r="WZX916" s="12"/>
      <c r="WZY916" s="12"/>
      <c r="WZZ916" s="12"/>
      <c r="XAA916" s="12"/>
      <c r="XAB916" s="12"/>
      <c r="XAC916" s="12"/>
      <c r="XAD916" s="12"/>
      <c r="XAE916" s="12"/>
      <c r="XAF916" s="12"/>
      <c r="XAG916" s="12"/>
      <c r="XAH916" s="12"/>
      <c r="XAI916" s="12"/>
      <c r="XAJ916" s="12"/>
      <c r="XAK916" s="12"/>
      <c r="XAL916" s="12"/>
      <c r="XAM916" s="12"/>
      <c r="XAN916" s="12"/>
      <c r="XAO916" s="12"/>
      <c r="XAP916" s="12"/>
      <c r="XAQ916" s="12"/>
      <c r="XAR916" s="12"/>
      <c r="XAS916" s="12"/>
      <c r="XAT916" s="12"/>
      <c r="XAU916" s="12"/>
      <c r="XAV916" s="12"/>
      <c r="XAW916" s="12"/>
      <c r="XAX916" s="12"/>
      <c r="XAY916" s="12"/>
      <c r="XAZ916" s="12"/>
      <c r="XBA916" s="12"/>
      <c r="XBB916" s="12"/>
      <c r="XBC916" s="12"/>
      <c r="XBD916" s="12"/>
      <c r="XBE916" s="12"/>
      <c r="XBF916" s="12"/>
      <c r="XBG916" s="12"/>
      <c r="XBH916" s="12"/>
      <c r="XBI916" s="12"/>
      <c r="XBJ916" s="12"/>
      <c r="XBK916" s="12"/>
      <c r="XBL916" s="12"/>
      <c r="XBM916" s="12"/>
      <c r="XBN916" s="12"/>
      <c r="XBO916" s="12"/>
      <c r="XBP916" s="12"/>
      <c r="XBQ916" s="12"/>
      <c r="XBR916" s="12"/>
      <c r="XBS916" s="12"/>
      <c r="XBT916" s="12"/>
      <c r="XBU916" s="12"/>
      <c r="XBV916" s="12"/>
      <c r="XBW916" s="12"/>
      <c r="XBX916" s="12"/>
      <c r="XBY916" s="12"/>
      <c r="XBZ916" s="12"/>
      <c r="XCA916" s="12"/>
      <c r="XCB916" s="12"/>
      <c r="XCC916" s="12"/>
      <c r="XCD916" s="12"/>
      <c r="XCE916" s="12"/>
      <c r="XCF916" s="12"/>
      <c r="XCG916" s="12"/>
      <c r="XCH916" s="12"/>
      <c r="XCI916" s="12"/>
      <c r="XCJ916" s="12"/>
      <c r="XCK916" s="12"/>
      <c r="XCL916" s="12"/>
      <c r="XCM916" s="12"/>
      <c r="XCN916" s="12"/>
      <c r="XCO916" s="12"/>
      <c r="XCP916" s="12"/>
      <c r="XCQ916" s="12"/>
      <c r="XCR916" s="12"/>
      <c r="XCS916" s="12"/>
      <c r="XCT916" s="12"/>
      <c r="XCU916" s="12"/>
      <c r="XCV916" s="12"/>
      <c r="XCW916" s="12"/>
      <c r="XCX916" s="12"/>
    </row>
    <row r="917" spans="1:16326" ht="61.5" x14ac:dyDescent="0.85">
      <c r="B917" s="15" t="s">
        <v>840</v>
      </c>
      <c r="C917" s="15"/>
      <c r="D917" s="258">
        <v>3520710.77</v>
      </c>
      <c r="E917" s="21">
        <v>0</v>
      </c>
      <c r="F917" s="21">
        <v>0</v>
      </c>
      <c r="G917" s="21">
        <v>0</v>
      </c>
      <c r="H917" s="21">
        <v>0</v>
      </c>
      <c r="I917" s="21">
        <v>0</v>
      </c>
      <c r="J917" s="21">
        <v>0</v>
      </c>
      <c r="K917" s="23">
        <v>0</v>
      </c>
      <c r="L917" s="21">
        <v>0</v>
      </c>
      <c r="M917" s="21">
        <v>550.73</v>
      </c>
      <c r="N917" s="21">
        <v>3401020</v>
      </c>
      <c r="O917" s="21">
        <v>0</v>
      </c>
      <c r="P917" s="21">
        <v>0</v>
      </c>
      <c r="Q917" s="21">
        <v>0</v>
      </c>
      <c r="R917" s="21">
        <v>0</v>
      </c>
      <c r="S917" s="21">
        <v>0</v>
      </c>
      <c r="T917" s="21">
        <v>0</v>
      </c>
      <c r="U917" s="21">
        <v>0</v>
      </c>
      <c r="V917" s="21">
        <v>0</v>
      </c>
      <c r="W917" s="21">
        <v>0</v>
      </c>
      <c r="X917" s="21">
        <v>0</v>
      </c>
      <c r="Y917" s="21">
        <v>0</v>
      </c>
      <c r="Z917" s="21">
        <v>0</v>
      </c>
      <c r="AA917" s="21">
        <v>0</v>
      </c>
      <c r="AB917" s="21">
        <v>0</v>
      </c>
      <c r="AC917" s="21">
        <v>35455.629999999997</v>
      </c>
      <c r="AD917" s="21">
        <v>84235.14</v>
      </c>
      <c r="AE917" s="21">
        <v>0</v>
      </c>
      <c r="AF917" s="50" t="s">
        <v>718</v>
      </c>
      <c r="AG917" s="50" t="s">
        <v>718</v>
      </c>
      <c r="AH917" s="64" t="s">
        <v>718</v>
      </c>
      <c r="AT917" s="12" t="e">
        <f t="shared" si="70"/>
        <v>#N/A</v>
      </c>
      <c r="BV917" s="69" t="b">
        <f>D917=(E917+F917+G917+H917+I917+L917+N917+P917+R917+T917+U917+V917+AA917+AB917+AC917+AD917+AE917)</f>
        <v>1</v>
      </c>
      <c r="BW917" s="49">
        <v>2568179.12</v>
      </c>
      <c r="CA917" s="12" t="e">
        <f t="shared" si="67"/>
        <v>#N/A</v>
      </c>
      <c r="CB917" s="12" t="e">
        <f t="shared" si="69"/>
        <v>#N/A</v>
      </c>
    </row>
    <row r="918" spans="1:16326" ht="61.5" x14ac:dyDescent="0.85">
      <c r="A918" s="12">
        <v>1</v>
      </c>
      <c r="B918" s="45">
        <f>SUBTOTAL(103,$A$558:A918)</f>
        <v>330</v>
      </c>
      <c r="C918" s="15" t="s">
        <v>82</v>
      </c>
      <c r="D918" s="21">
        <v>3520710.77</v>
      </c>
      <c r="E918" s="21">
        <v>0</v>
      </c>
      <c r="F918" s="21">
        <v>0</v>
      </c>
      <c r="G918" s="21">
        <v>0</v>
      </c>
      <c r="H918" s="21">
        <v>0</v>
      </c>
      <c r="I918" s="21">
        <v>0</v>
      </c>
      <c r="J918" s="21">
        <v>0</v>
      </c>
      <c r="K918" s="23">
        <v>0</v>
      </c>
      <c r="L918" s="21">
        <v>0</v>
      </c>
      <c r="M918" s="21">
        <v>550.73</v>
      </c>
      <c r="N918" s="21">
        <v>3401020</v>
      </c>
      <c r="O918" s="21">
        <v>0</v>
      </c>
      <c r="P918" s="21">
        <v>0</v>
      </c>
      <c r="Q918" s="21">
        <v>0</v>
      </c>
      <c r="R918" s="21">
        <v>0</v>
      </c>
      <c r="S918" s="21">
        <v>0</v>
      </c>
      <c r="T918" s="21">
        <v>0</v>
      </c>
      <c r="U918" s="21">
        <v>0</v>
      </c>
      <c r="V918" s="21">
        <v>0</v>
      </c>
      <c r="W918" s="21">
        <v>0</v>
      </c>
      <c r="X918" s="21">
        <v>0</v>
      </c>
      <c r="Y918" s="21">
        <v>0</v>
      </c>
      <c r="Z918" s="21">
        <v>0</v>
      </c>
      <c r="AA918" s="21">
        <v>0</v>
      </c>
      <c r="AB918" s="21">
        <v>0</v>
      </c>
      <c r="AC918" s="29">
        <v>35455.629999999997</v>
      </c>
      <c r="AD918" s="21">
        <v>84235.14</v>
      </c>
      <c r="AE918" s="21">
        <v>0</v>
      </c>
      <c r="AF918" s="24">
        <v>2021</v>
      </c>
      <c r="AG918" s="24">
        <v>2021</v>
      </c>
      <c r="AH918" s="25">
        <v>2021</v>
      </c>
      <c r="AT918" s="12" t="e">
        <f t="shared" si="70"/>
        <v>#N/A</v>
      </c>
      <c r="BW918" s="49"/>
      <c r="CA918" s="12" t="e">
        <f t="shared" si="67"/>
        <v>#N/A</v>
      </c>
      <c r="CB918" s="12">
        <f t="shared" si="69"/>
        <v>35455.629999999997</v>
      </c>
    </row>
    <row r="919" spans="1:16326" ht="61.5" x14ac:dyDescent="0.85">
      <c r="B919" s="15" t="s">
        <v>807</v>
      </c>
      <c r="C919" s="257"/>
      <c r="D919" s="258">
        <v>4927013.3100000005</v>
      </c>
      <c r="E919" s="21">
        <v>0</v>
      </c>
      <c r="F919" s="21">
        <v>0</v>
      </c>
      <c r="G919" s="21">
        <v>0</v>
      </c>
      <c r="H919" s="21">
        <v>0</v>
      </c>
      <c r="I919" s="21">
        <v>0</v>
      </c>
      <c r="J919" s="21">
        <v>0</v>
      </c>
      <c r="K919" s="23">
        <v>0</v>
      </c>
      <c r="L919" s="21">
        <v>0</v>
      </c>
      <c r="M919" s="21">
        <v>0</v>
      </c>
      <c r="N919" s="21">
        <v>0</v>
      </c>
      <c r="O919" s="21">
        <v>0</v>
      </c>
      <c r="P919" s="21">
        <v>0</v>
      </c>
      <c r="Q919" s="21">
        <v>0</v>
      </c>
      <c r="R919" s="21">
        <v>0</v>
      </c>
      <c r="S919" s="21">
        <v>0</v>
      </c>
      <c r="T919" s="21">
        <v>0</v>
      </c>
      <c r="U919" s="21">
        <v>4730250.49</v>
      </c>
      <c r="V919" s="21">
        <v>0</v>
      </c>
      <c r="W919" s="21">
        <v>0</v>
      </c>
      <c r="X919" s="21">
        <v>0</v>
      </c>
      <c r="Y919" s="21">
        <v>0</v>
      </c>
      <c r="Z919" s="21">
        <v>0</v>
      </c>
      <c r="AA919" s="21">
        <v>0</v>
      </c>
      <c r="AB919" s="21">
        <v>0</v>
      </c>
      <c r="AC919" s="21">
        <v>26252.89</v>
      </c>
      <c r="AD919" s="21">
        <v>170509.93</v>
      </c>
      <c r="AE919" s="21">
        <v>0</v>
      </c>
      <c r="AF919" s="50" t="s">
        <v>718</v>
      </c>
      <c r="AG919" s="50" t="s">
        <v>718</v>
      </c>
      <c r="AH919" s="64" t="s">
        <v>718</v>
      </c>
      <c r="AT919" s="12" t="e">
        <f t="shared" si="70"/>
        <v>#N/A</v>
      </c>
      <c r="BV919" s="69" t="b">
        <f>D919=(E919+F919+G919+H919+I919+L919+N919+P919+R919+T919+U919+V919+AA919+AB919+AC919+AD919+AE919)</f>
        <v>1</v>
      </c>
      <c r="BW919" s="49">
        <v>2981647.8</v>
      </c>
      <c r="CA919" s="12" t="e">
        <f t="shared" si="67"/>
        <v>#N/A</v>
      </c>
      <c r="CB919" s="12" t="e">
        <f t="shared" si="69"/>
        <v>#N/A</v>
      </c>
    </row>
    <row r="920" spans="1:16326" ht="61.5" x14ac:dyDescent="0.85">
      <c r="A920" s="12">
        <v>1</v>
      </c>
      <c r="B920" s="45">
        <f>SUBTOTAL(103,$A$558:A920)</f>
        <v>331</v>
      </c>
      <c r="C920" s="15" t="s">
        <v>105</v>
      </c>
      <c r="D920" s="21">
        <v>79698.36</v>
      </c>
      <c r="E920" s="21">
        <v>0</v>
      </c>
      <c r="F920" s="21">
        <v>0</v>
      </c>
      <c r="G920" s="21">
        <v>0</v>
      </c>
      <c r="H920" s="21">
        <v>0</v>
      </c>
      <c r="I920" s="21">
        <v>0</v>
      </c>
      <c r="J920" s="21">
        <v>0</v>
      </c>
      <c r="K920" s="23">
        <v>0</v>
      </c>
      <c r="L920" s="21">
        <v>0</v>
      </c>
      <c r="M920" s="21">
        <v>0</v>
      </c>
      <c r="N920" s="21">
        <v>0</v>
      </c>
      <c r="O920" s="21">
        <v>0</v>
      </c>
      <c r="P920" s="21">
        <v>0</v>
      </c>
      <c r="Q920" s="21">
        <v>0</v>
      </c>
      <c r="R920" s="21">
        <v>0</v>
      </c>
      <c r="S920" s="21">
        <v>0</v>
      </c>
      <c r="T920" s="21">
        <v>0</v>
      </c>
      <c r="U920" s="21">
        <v>0</v>
      </c>
      <c r="V920" s="21">
        <v>0</v>
      </c>
      <c r="W920" s="21">
        <v>0</v>
      </c>
      <c r="X920" s="21">
        <v>0</v>
      </c>
      <c r="Y920" s="21">
        <v>0</v>
      </c>
      <c r="Z920" s="21">
        <v>0</v>
      </c>
      <c r="AA920" s="21">
        <v>0</v>
      </c>
      <c r="AB920" s="21">
        <v>0</v>
      </c>
      <c r="AC920" s="21">
        <v>0</v>
      </c>
      <c r="AD920" s="21">
        <v>79698.36</v>
      </c>
      <c r="AE920" s="21">
        <v>0</v>
      </c>
      <c r="AF920" s="24">
        <v>2021</v>
      </c>
      <c r="AG920" s="24" t="s">
        <v>262</v>
      </c>
      <c r="AH920" s="24" t="s">
        <v>262</v>
      </c>
      <c r="AT920" s="12" t="e">
        <f t="shared" si="70"/>
        <v>#N/A</v>
      </c>
      <c r="BW920" s="49"/>
      <c r="CA920" s="12" t="e">
        <f t="shared" si="67"/>
        <v>#N/A</v>
      </c>
      <c r="CB920" s="12" t="e">
        <f t="shared" si="69"/>
        <v>#N/A</v>
      </c>
    </row>
    <row r="921" spans="1:16326" ht="61.5" x14ac:dyDescent="0.85">
      <c r="A921" s="12">
        <v>1</v>
      </c>
      <c r="B921" s="45">
        <f>SUBTOTAL(103,$A$558:A921)</f>
        <v>332</v>
      </c>
      <c r="C921" s="15" t="s">
        <v>1192</v>
      </c>
      <c r="D921" s="21">
        <v>4756503.38</v>
      </c>
      <c r="E921" s="21">
        <v>0</v>
      </c>
      <c r="F921" s="21">
        <v>0</v>
      </c>
      <c r="G921" s="21">
        <v>0</v>
      </c>
      <c r="H921" s="21">
        <v>0</v>
      </c>
      <c r="I921" s="21">
        <v>0</v>
      </c>
      <c r="J921" s="21">
        <v>0</v>
      </c>
      <c r="K921" s="52">
        <v>0</v>
      </c>
      <c r="L921" s="21">
        <v>0</v>
      </c>
      <c r="M921" s="21">
        <v>0</v>
      </c>
      <c r="N921" s="21">
        <v>0</v>
      </c>
      <c r="O921" s="21">
        <v>0</v>
      </c>
      <c r="P921" s="21">
        <v>0</v>
      </c>
      <c r="Q921" s="21">
        <v>0</v>
      </c>
      <c r="R921" s="21">
        <v>0</v>
      </c>
      <c r="S921" s="21">
        <v>0</v>
      </c>
      <c r="T921" s="21">
        <v>0</v>
      </c>
      <c r="U921" s="29">
        <v>4730250.49</v>
      </c>
      <c r="V921" s="21">
        <v>0</v>
      </c>
      <c r="W921" s="21">
        <v>0</v>
      </c>
      <c r="X921" s="21">
        <v>0</v>
      </c>
      <c r="Y921" s="21">
        <v>0</v>
      </c>
      <c r="Z921" s="21">
        <v>0</v>
      </c>
      <c r="AA921" s="21">
        <v>0</v>
      </c>
      <c r="AB921" s="21">
        <v>0</v>
      </c>
      <c r="AC921" s="29">
        <v>26252.89</v>
      </c>
      <c r="AD921" s="21">
        <v>0</v>
      </c>
      <c r="AE921" s="21">
        <v>0</v>
      </c>
      <c r="AF921" s="24" t="s">
        <v>262</v>
      </c>
      <c r="AG921" s="24">
        <v>2021</v>
      </c>
      <c r="AH921" s="24">
        <v>2021</v>
      </c>
      <c r="BW921" s="49"/>
      <c r="CA921" s="12">
        <f t="shared" si="67"/>
        <v>901.42</v>
      </c>
      <c r="CB921" s="12">
        <f t="shared" si="69"/>
        <v>26252.89</v>
      </c>
    </row>
    <row r="922" spans="1:16326" ht="61.5" x14ac:dyDescent="0.85">
      <c r="A922" s="12">
        <v>1</v>
      </c>
      <c r="B922" s="45">
        <f>SUBTOTAL(103,$A$558:A922)</f>
        <v>333</v>
      </c>
      <c r="C922" s="15" t="s">
        <v>2231</v>
      </c>
      <c r="D922" s="21">
        <v>90811.57</v>
      </c>
      <c r="E922" s="26">
        <v>0</v>
      </c>
      <c r="F922" s="26">
        <v>0</v>
      </c>
      <c r="G922" s="26">
        <v>0</v>
      </c>
      <c r="H922" s="26">
        <v>0</v>
      </c>
      <c r="I922" s="26">
        <v>0</v>
      </c>
      <c r="J922" s="26">
        <v>0</v>
      </c>
      <c r="K922" s="23">
        <v>0</v>
      </c>
      <c r="L922" s="21">
        <v>0</v>
      </c>
      <c r="M922" s="21">
        <v>0</v>
      </c>
      <c r="N922" s="21">
        <v>0</v>
      </c>
      <c r="O922" s="21">
        <v>0</v>
      </c>
      <c r="P922" s="21">
        <v>0</v>
      </c>
      <c r="Q922" s="21">
        <v>0</v>
      </c>
      <c r="R922" s="21">
        <v>0</v>
      </c>
      <c r="S922" s="21">
        <v>0</v>
      </c>
      <c r="T922" s="21">
        <v>0</v>
      </c>
      <c r="U922" s="21">
        <v>0</v>
      </c>
      <c r="V922" s="21">
        <v>0</v>
      </c>
      <c r="W922" s="21">
        <v>0</v>
      </c>
      <c r="X922" s="21">
        <v>0</v>
      </c>
      <c r="Y922" s="21">
        <v>0</v>
      </c>
      <c r="Z922" s="21">
        <v>0</v>
      </c>
      <c r="AA922" s="21">
        <v>0</v>
      </c>
      <c r="AB922" s="21">
        <v>0</v>
      </c>
      <c r="AC922" s="21">
        <v>0</v>
      </c>
      <c r="AD922" s="21">
        <v>90811.57</v>
      </c>
      <c r="AE922" s="21">
        <v>0</v>
      </c>
      <c r="AF922" s="24">
        <v>2021</v>
      </c>
      <c r="AG922" s="24" t="s">
        <v>262</v>
      </c>
      <c r="AH922" s="24" t="s">
        <v>262</v>
      </c>
      <c r="AT922" s="12" t="e">
        <f t="shared" ref="AT922:AT935" si="71">VLOOKUP(C922,AW:AX,2,FALSE)</f>
        <v>#N/A</v>
      </c>
      <c r="BW922" s="49"/>
      <c r="CA922" s="12" t="e">
        <f t="shared" si="67"/>
        <v>#N/A</v>
      </c>
      <c r="CB922" s="12" t="e">
        <f t="shared" si="69"/>
        <v>#N/A</v>
      </c>
    </row>
    <row r="923" spans="1:16326" ht="61.5" x14ac:dyDescent="0.85">
      <c r="B923" s="15" t="s">
        <v>2228</v>
      </c>
      <c r="C923" s="15"/>
      <c r="D923" s="258">
        <v>52057.33</v>
      </c>
      <c r="E923" s="21">
        <v>0</v>
      </c>
      <c r="F923" s="21">
        <v>0</v>
      </c>
      <c r="G923" s="21">
        <v>0</v>
      </c>
      <c r="H923" s="21">
        <v>0</v>
      </c>
      <c r="I923" s="21">
        <v>0</v>
      </c>
      <c r="J923" s="21">
        <v>0</v>
      </c>
      <c r="K923" s="23">
        <v>0</v>
      </c>
      <c r="L923" s="21">
        <v>0</v>
      </c>
      <c r="M923" s="21">
        <v>0</v>
      </c>
      <c r="N923" s="21">
        <v>0</v>
      </c>
      <c r="O923" s="21">
        <v>0</v>
      </c>
      <c r="P923" s="21">
        <v>0</v>
      </c>
      <c r="Q923" s="21">
        <v>0</v>
      </c>
      <c r="R923" s="21">
        <v>0</v>
      </c>
      <c r="S923" s="21">
        <v>0</v>
      </c>
      <c r="T923" s="21">
        <v>0</v>
      </c>
      <c r="U923" s="21">
        <v>0</v>
      </c>
      <c r="V923" s="21">
        <v>0</v>
      </c>
      <c r="W923" s="21">
        <v>0</v>
      </c>
      <c r="X923" s="21">
        <v>0</v>
      </c>
      <c r="Y923" s="21">
        <v>0</v>
      </c>
      <c r="Z923" s="21">
        <v>0</v>
      </c>
      <c r="AA923" s="21">
        <v>0</v>
      </c>
      <c r="AB923" s="21">
        <v>0</v>
      </c>
      <c r="AC923" s="21">
        <v>0</v>
      </c>
      <c r="AD923" s="21">
        <v>52057.33</v>
      </c>
      <c r="AE923" s="21">
        <v>0</v>
      </c>
      <c r="AF923" s="50" t="s">
        <v>718</v>
      </c>
      <c r="AG923" s="50" t="s">
        <v>718</v>
      </c>
      <c r="AH923" s="64" t="s">
        <v>718</v>
      </c>
      <c r="AT923" s="12" t="e">
        <f t="shared" si="71"/>
        <v>#N/A</v>
      </c>
      <c r="BV923" s="69" t="b">
        <f>D923=(E923+F923+G923+H923+I923+L923+N923+P923+R923+T923+U923+V923+AA923+AB923+AC923+AD923+AE923)</f>
        <v>1</v>
      </c>
      <c r="BW923" s="49">
        <v>4290230.8800000008</v>
      </c>
      <c r="CA923" s="12" t="e">
        <f t="shared" si="67"/>
        <v>#N/A</v>
      </c>
      <c r="CB923" s="12" t="e">
        <f t="shared" si="69"/>
        <v>#N/A</v>
      </c>
    </row>
    <row r="924" spans="1:16326" ht="61.5" x14ac:dyDescent="0.85">
      <c r="A924" s="12">
        <v>1</v>
      </c>
      <c r="B924" s="45">
        <f>SUBTOTAL(103,$A$558:A924)</f>
        <v>334</v>
      </c>
      <c r="C924" s="15" t="s">
        <v>2229</v>
      </c>
      <c r="D924" s="21">
        <v>52057.33</v>
      </c>
      <c r="E924" s="21">
        <v>0</v>
      </c>
      <c r="F924" s="21">
        <v>0</v>
      </c>
      <c r="G924" s="21">
        <v>0</v>
      </c>
      <c r="H924" s="21">
        <v>0</v>
      </c>
      <c r="I924" s="21">
        <v>0</v>
      </c>
      <c r="J924" s="21">
        <v>0</v>
      </c>
      <c r="K924" s="23">
        <v>0</v>
      </c>
      <c r="L924" s="21">
        <v>0</v>
      </c>
      <c r="M924" s="21">
        <v>0</v>
      </c>
      <c r="N924" s="21">
        <v>0</v>
      </c>
      <c r="O924" s="21">
        <v>0</v>
      </c>
      <c r="P924" s="21">
        <v>0</v>
      </c>
      <c r="Q924" s="21">
        <v>0</v>
      </c>
      <c r="R924" s="21">
        <v>0</v>
      </c>
      <c r="S924" s="21">
        <v>0</v>
      </c>
      <c r="T924" s="21">
        <v>0</v>
      </c>
      <c r="U924" s="21">
        <v>0</v>
      </c>
      <c r="V924" s="21">
        <v>0</v>
      </c>
      <c r="W924" s="21">
        <v>0</v>
      </c>
      <c r="X924" s="21">
        <v>0</v>
      </c>
      <c r="Y924" s="21">
        <v>0</v>
      </c>
      <c r="Z924" s="21">
        <v>0</v>
      </c>
      <c r="AA924" s="21">
        <v>0</v>
      </c>
      <c r="AB924" s="21">
        <v>0</v>
      </c>
      <c r="AC924" s="21">
        <v>0</v>
      </c>
      <c r="AD924" s="21">
        <v>52057.33</v>
      </c>
      <c r="AE924" s="21">
        <v>0</v>
      </c>
      <c r="AF924" s="24">
        <v>2021</v>
      </c>
      <c r="AG924" s="24" t="s">
        <v>262</v>
      </c>
      <c r="AH924" s="24" t="s">
        <v>262</v>
      </c>
      <c r="AT924" s="12" t="e">
        <f t="shared" si="71"/>
        <v>#N/A</v>
      </c>
      <c r="BW924" s="49"/>
      <c r="CA924" s="12" t="e">
        <f t="shared" si="67"/>
        <v>#N/A</v>
      </c>
      <c r="CB924" s="12" t="e">
        <f t="shared" si="69"/>
        <v>#N/A</v>
      </c>
    </row>
    <row r="925" spans="1:16326" ht="61.5" x14ac:dyDescent="0.85">
      <c r="B925" s="15" t="s">
        <v>841</v>
      </c>
      <c r="C925" s="15"/>
      <c r="D925" s="258">
        <v>3760087.36</v>
      </c>
      <c r="E925" s="21">
        <v>0</v>
      </c>
      <c r="F925" s="21">
        <v>0</v>
      </c>
      <c r="G925" s="21">
        <v>0</v>
      </c>
      <c r="H925" s="21">
        <v>0</v>
      </c>
      <c r="I925" s="21">
        <v>0</v>
      </c>
      <c r="J925" s="21">
        <v>0</v>
      </c>
      <c r="K925" s="23">
        <v>0</v>
      </c>
      <c r="L925" s="21">
        <v>0</v>
      </c>
      <c r="M925" s="21">
        <v>838.06</v>
      </c>
      <c r="N925" s="21">
        <v>3635096.33</v>
      </c>
      <c r="O925" s="21">
        <v>0</v>
      </c>
      <c r="P925" s="21">
        <v>0</v>
      </c>
      <c r="Q925" s="21">
        <v>0</v>
      </c>
      <c r="R925" s="21">
        <v>0</v>
      </c>
      <c r="S925" s="21">
        <v>0</v>
      </c>
      <c r="T925" s="21">
        <v>0</v>
      </c>
      <c r="U925" s="21">
        <v>0</v>
      </c>
      <c r="V925" s="21">
        <v>0</v>
      </c>
      <c r="W925" s="21">
        <v>0</v>
      </c>
      <c r="X925" s="21">
        <v>0</v>
      </c>
      <c r="Y925" s="21">
        <v>0</v>
      </c>
      <c r="Z925" s="21">
        <v>0</v>
      </c>
      <c r="AA925" s="21">
        <v>0</v>
      </c>
      <c r="AB925" s="21">
        <v>0</v>
      </c>
      <c r="AC925" s="21">
        <v>37623.25</v>
      </c>
      <c r="AD925" s="21">
        <v>87367.78</v>
      </c>
      <c r="AE925" s="21">
        <v>0</v>
      </c>
      <c r="AF925" s="50" t="s">
        <v>718</v>
      </c>
      <c r="AG925" s="50" t="s">
        <v>718</v>
      </c>
      <c r="AH925" s="64" t="s">
        <v>718</v>
      </c>
      <c r="AT925" s="12" t="e">
        <f t="shared" si="71"/>
        <v>#N/A</v>
      </c>
      <c r="BV925" s="69" t="b">
        <f>D925=(E925+F925+G925+H925+I925+L925+N925+P925+R925+T925+U925+V925+AA925+AB925+AC925+AD925+AE925)</f>
        <v>1</v>
      </c>
      <c r="BW925" s="49">
        <v>4290230.8800000008</v>
      </c>
      <c r="CA925" s="12" t="e">
        <f t="shared" si="67"/>
        <v>#N/A</v>
      </c>
      <c r="CB925" s="12" t="e">
        <f t="shared" si="69"/>
        <v>#N/A</v>
      </c>
    </row>
    <row r="926" spans="1:16326" ht="61.5" x14ac:dyDescent="0.85">
      <c r="A926" s="12">
        <v>1</v>
      </c>
      <c r="B926" s="45">
        <f>SUBTOTAL(103,$A$558:A926)</f>
        <v>335</v>
      </c>
      <c r="C926" s="15" t="s">
        <v>111</v>
      </c>
      <c r="D926" s="21">
        <v>3760087.36</v>
      </c>
      <c r="E926" s="21">
        <v>0</v>
      </c>
      <c r="F926" s="21">
        <v>0</v>
      </c>
      <c r="G926" s="21">
        <v>0</v>
      </c>
      <c r="H926" s="21">
        <v>0</v>
      </c>
      <c r="I926" s="21">
        <v>0</v>
      </c>
      <c r="J926" s="21">
        <v>0</v>
      </c>
      <c r="K926" s="23">
        <v>0</v>
      </c>
      <c r="L926" s="21">
        <v>0</v>
      </c>
      <c r="M926" s="21">
        <v>838.06</v>
      </c>
      <c r="N926" s="21">
        <v>3635096.33</v>
      </c>
      <c r="O926" s="21">
        <v>0</v>
      </c>
      <c r="P926" s="21">
        <v>0</v>
      </c>
      <c r="Q926" s="21">
        <v>0</v>
      </c>
      <c r="R926" s="21">
        <v>0</v>
      </c>
      <c r="S926" s="21">
        <v>0</v>
      </c>
      <c r="T926" s="21">
        <v>0</v>
      </c>
      <c r="U926" s="21">
        <v>0</v>
      </c>
      <c r="V926" s="21">
        <v>0</v>
      </c>
      <c r="W926" s="21">
        <v>0</v>
      </c>
      <c r="X926" s="21">
        <v>0</v>
      </c>
      <c r="Y926" s="21">
        <v>0</v>
      </c>
      <c r="Z926" s="21">
        <v>0</v>
      </c>
      <c r="AA926" s="21">
        <v>0</v>
      </c>
      <c r="AB926" s="21">
        <v>0</v>
      </c>
      <c r="AC926" s="29">
        <v>37623.25</v>
      </c>
      <c r="AD926" s="21">
        <v>87367.78</v>
      </c>
      <c r="AE926" s="21">
        <v>0</v>
      </c>
      <c r="AF926" s="24">
        <v>2021</v>
      </c>
      <c r="AG926" s="24">
        <v>2021</v>
      </c>
      <c r="AH926" s="25">
        <v>2021</v>
      </c>
      <c r="AT926" s="12" t="e">
        <f t="shared" si="71"/>
        <v>#N/A</v>
      </c>
      <c r="BW926" s="49"/>
      <c r="CA926" s="12" t="e">
        <f t="shared" ref="CA926:CA950" si="72">VLOOKUP(C926,CB:CC,2,FALSE)</f>
        <v>#N/A</v>
      </c>
      <c r="CB926" s="12">
        <f t="shared" si="69"/>
        <v>37623.25</v>
      </c>
    </row>
    <row r="927" spans="1:16326" ht="61.5" x14ac:dyDescent="0.85">
      <c r="B927" s="15" t="s">
        <v>842</v>
      </c>
      <c r="C927" s="15"/>
      <c r="D927" s="258">
        <v>2964091.65</v>
      </c>
      <c r="E927" s="21">
        <v>0</v>
      </c>
      <c r="F927" s="21">
        <v>0</v>
      </c>
      <c r="G927" s="21">
        <v>0</v>
      </c>
      <c r="H927" s="21">
        <v>0</v>
      </c>
      <c r="I927" s="21">
        <v>0</v>
      </c>
      <c r="J927" s="21">
        <v>0</v>
      </c>
      <c r="K927" s="23">
        <v>0</v>
      </c>
      <c r="L927" s="21">
        <v>0</v>
      </c>
      <c r="M927" s="21">
        <v>641.02</v>
      </c>
      <c r="N927" s="21">
        <v>2848618.86</v>
      </c>
      <c r="O927" s="21">
        <v>0</v>
      </c>
      <c r="P927" s="21">
        <v>0</v>
      </c>
      <c r="Q927" s="21">
        <v>0</v>
      </c>
      <c r="R927" s="21">
        <v>0</v>
      </c>
      <c r="S927" s="21">
        <v>0</v>
      </c>
      <c r="T927" s="21">
        <v>0</v>
      </c>
      <c r="U927" s="21">
        <v>0</v>
      </c>
      <c r="V927" s="21">
        <v>0</v>
      </c>
      <c r="W927" s="21">
        <v>0</v>
      </c>
      <c r="X927" s="21">
        <v>0</v>
      </c>
      <c r="Y927" s="21">
        <v>0</v>
      </c>
      <c r="Z927" s="21">
        <v>0</v>
      </c>
      <c r="AA927" s="21">
        <v>0</v>
      </c>
      <c r="AB927" s="21">
        <v>0</v>
      </c>
      <c r="AC927" s="21">
        <v>29483.21</v>
      </c>
      <c r="AD927" s="21">
        <v>85989.58</v>
      </c>
      <c r="AE927" s="21">
        <v>0</v>
      </c>
      <c r="AF927" s="50" t="s">
        <v>718</v>
      </c>
      <c r="AG927" s="50" t="s">
        <v>718</v>
      </c>
      <c r="AH927" s="64" t="s">
        <v>718</v>
      </c>
      <c r="AT927" s="12" t="e">
        <f t="shared" si="71"/>
        <v>#N/A</v>
      </c>
      <c r="BV927" s="69" t="b">
        <f>D927=(E927+F927+G927+H927+I927+L927+N927+P927+R927+T927+U927+V927+AA927+AB927+AC927+AD927+AE927)</f>
        <v>1</v>
      </c>
      <c r="BW927" s="49">
        <v>2903320.8000000003</v>
      </c>
      <c r="CA927" s="12" t="e">
        <f t="shared" si="72"/>
        <v>#N/A</v>
      </c>
      <c r="CB927" s="12" t="e">
        <f t="shared" si="69"/>
        <v>#N/A</v>
      </c>
    </row>
    <row r="928" spans="1:16326" ht="61.5" x14ac:dyDescent="0.85">
      <c r="A928" s="12">
        <v>1</v>
      </c>
      <c r="B928" s="45">
        <f>SUBTOTAL(103,$A$558:A928)</f>
        <v>336</v>
      </c>
      <c r="C928" s="15" t="s">
        <v>110</v>
      </c>
      <c r="D928" s="21">
        <v>2964091.65</v>
      </c>
      <c r="E928" s="21">
        <v>0</v>
      </c>
      <c r="F928" s="21">
        <v>0</v>
      </c>
      <c r="G928" s="21">
        <v>0</v>
      </c>
      <c r="H928" s="21">
        <v>0</v>
      </c>
      <c r="I928" s="21">
        <v>0</v>
      </c>
      <c r="J928" s="21">
        <v>0</v>
      </c>
      <c r="K928" s="23">
        <v>0</v>
      </c>
      <c r="L928" s="21">
        <v>0</v>
      </c>
      <c r="M928" s="21">
        <v>641.02</v>
      </c>
      <c r="N928" s="21">
        <v>2848618.86</v>
      </c>
      <c r="O928" s="21">
        <v>0</v>
      </c>
      <c r="P928" s="21">
        <v>0</v>
      </c>
      <c r="Q928" s="21">
        <v>0</v>
      </c>
      <c r="R928" s="21">
        <v>0</v>
      </c>
      <c r="S928" s="21">
        <v>0</v>
      </c>
      <c r="T928" s="21">
        <v>0</v>
      </c>
      <c r="U928" s="21">
        <v>0</v>
      </c>
      <c r="V928" s="21">
        <v>0</v>
      </c>
      <c r="W928" s="21">
        <v>0</v>
      </c>
      <c r="X928" s="21">
        <v>0</v>
      </c>
      <c r="Y928" s="21">
        <v>0</v>
      </c>
      <c r="Z928" s="21">
        <v>0</v>
      </c>
      <c r="AA928" s="21">
        <v>0</v>
      </c>
      <c r="AB928" s="21">
        <v>0</v>
      </c>
      <c r="AC928" s="29">
        <v>29483.21</v>
      </c>
      <c r="AD928" s="21">
        <v>85989.58</v>
      </c>
      <c r="AE928" s="21">
        <v>0</v>
      </c>
      <c r="AF928" s="24">
        <v>2021</v>
      </c>
      <c r="AG928" s="24">
        <v>2021</v>
      </c>
      <c r="AH928" s="25">
        <v>2021</v>
      </c>
      <c r="AT928" s="12" t="e">
        <f t="shared" si="71"/>
        <v>#N/A</v>
      </c>
      <c r="BW928" s="49"/>
      <c r="CA928" s="12" t="e">
        <f t="shared" si="72"/>
        <v>#N/A</v>
      </c>
      <c r="CB928" s="12">
        <f t="shared" si="69"/>
        <v>29483.21</v>
      </c>
    </row>
    <row r="929" spans="1:80" ht="61.5" x14ac:dyDescent="0.85">
      <c r="B929" s="15" t="s">
        <v>809</v>
      </c>
      <c r="C929" s="15"/>
      <c r="D929" s="258">
        <v>11207892.280000001</v>
      </c>
      <c r="E929" s="21">
        <v>0</v>
      </c>
      <c r="F929" s="21">
        <v>0</v>
      </c>
      <c r="G929" s="21">
        <v>0</v>
      </c>
      <c r="H929" s="21">
        <v>0</v>
      </c>
      <c r="I929" s="21">
        <v>0</v>
      </c>
      <c r="J929" s="21">
        <v>0</v>
      </c>
      <c r="K929" s="23">
        <v>0</v>
      </c>
      <c r="L929" s="21">
        <v>0</v>
      </c>
      <c r="M929" s="21">
        <v>2660.5</v>
      </c>
      <c r="N929" s="21">
        <v>10878972.210000001</v>
      </c>
      <c r="O929" s="21">
        <v>0</v>
      </c>
      <c r="P929" s="21">
        <v>0</v>
      </c>
      <c r="Q929" s="21">
        <v>0</v>
      </c>
      <c r="R929" s="21">
        <v>0</v>
      </c>
      <c r="S929" s="21">
        <v>0</v>
      </c>
      <c r="T929" s="21">
        <v>0</v>
      </c>
      <c r="U929" s="21">
        <v>0</v>
      </c>
      <c r="V929" s="21">
        <v>0</v>
      </c>
      <c r="W929" s="21">
        <v>0</v>
      </c>
      <c r="X929" s="21">
        <v>0</v>
      </c>
      <c r="Y929" s="21">
        <v>0</v>
      </c>
      <c r="Z929" s="21">
        <v>0</v>
      </c>
      <c r="AA929" s="21">
        <v>0</v>
      </c>
      <c r="AB929" s="21">
        <v>0</v>
      </c>
      <c r="AC929" s="21">
        <v>152577.58000000002</v>
      </c>
      <c r="AD929" s="21">
        <v>176342.49</v>
      </c>
      <c r="AE929" s="21">
        <v>0</v>
      </c>
      <c r="AF929" s="50" t="s">
        <v>718</v>
      </c>
      <c r="AG929" s="50" t="s">
        <v>718</v>
      </c>
      <c r="AH929" s="64" t="s">
        <v>718</v>
      </c>
      <c r="AT929" s="12" t="e">
        <f t="shared" si="71"/>
        <v>#N/A</v>
      </c>
      <c r="BV929" s="69" t="b">
        <f>D929=(E929+F929+G929+H929+I929+L929+N929+P929+R929+T929+U929+V929+AA929+AB929+AC929+AD929+AE929)</f>
        <v>1</v>
      </c>
      <c r="BW929" s="49">
        <v>5858309.4800000004</v>
      </c>
      <c r="CA929" s="12" t="e">
        <f t="shared" si="72"/>
        <v>#N/A</v>
      </c>
      <c r="CB929" s="12" t="e">
        <f t="shared" si="69"/>
        <v>#N/A</v>
      </c>
    </row>
    <row r="930" spans="1:80" ht="61.5" x14ac:dyDescent="0.85">
      <c r="A930" s="12">
        <v>1</v>
      </c>
      <c r="B930" s="45">
        <f>SUBTOTAL(103,$A$558:A930)</f>
        <v>337</v>
      </c>
      <c r="C930" s="15" t="s">
        <v>41</v>
      </c>
      <c r="D930" s="21">
        <v>176342.49</v>
      </c>
      <c r="E930" s="21">
        <v>0</v>
      </c>
      <c r="F930" s="21">
        <v>0</v>
      </c>
      <c r="G930" s="21">
        <v>0</v>
      </c>
      <c r="H930" s="21">
        <v>0</v>
      </c>
      <c r="I930" s="21">
        <v>0</v>
      </c>
      <c r="J930" s="21">
        <v>0</v>
      </c>
      <c r="K930" s="52">
        <v>0</v>
      </c>
      <c r="L930" s="21">
        <v>0</v>
      </c>
      <c r="M930" s="21">
        <v>0</v>
      </c>
      <c r="N930" s="21">
        <v>0</v>
      </c>
      <c r="O930" s="21">
        <v>0</v>
      </c>
      <c r="P930" s="21">
        <v>0</v>
      </c>
      <c r="Q930" s="21">
        <v>0</v>
      </c>
      <c r="R930" s="21">
        <v>0</v>
      </c>
      <c r="S930" s="21">
        <v>0</v>
      </c>
      <c r="T930" s="21">
        <v>0</v>
      </c>
      <c r="U930" s="21">
        <v>0</v>
      </c>
      <c r="V930" s="21">
        <v>0</v>
      </c>
      <c r="W930" s="21">
        <v>0</v>
      </c>
      <c r="X930" s="21">
        <v>0</v>
      </c>
      <c r="Y930" s="21">
        <v>0</v>
      </c>
      <c r="Z930" s="21">
        <v>0</v>
      </c>
      <c r="AA930" s="21">
        <v>0</v>
      </c>
      <c r="AB930" s="21">
        <v>0</v>
      </c>
      <c r="AC930" s="21">
        <v>0</v>
      </c>
      <c r="AD930" s="21">
        <v>176342.49</v>
      </c>
      <c r="AE930" s="21">
        <v>0</v>
      </c>
      <c r="AF930" s="24">
        <v>2021</v>
      </c>
      <c r="AG930" s="24" t="s">
        <v>262</v>
      </c>
      <c r="AH930" s="24" t="s">
        <v>262</v>
      </c>
      <c r="AT930" s="12" t="e">
        <f t="shared" si="71"/>
        <v>#N/A</v>
      </c>
      <c r="BW930" s="49"/>
      <c r="CA930" s="12" t="e">
        <f t="shared" si="72"/>
        <v>#N/A</v>
      </c>
      <c r="CB930" s="12" t="e">
        <f t="shared" si="69"/>
        <v>#N/A</v>
      </c>
    </row>
    <row r="931" spans="1:80" ht="61.5" x14ac:dyDescent="0.85">
      <c r="A931" s="12">
        <v>1</v>
      </c>
      <c r="B931" s="45">
        <f>SUBTOTAL(103,$A$558:A931)</f>
        <v>338</v>
      </c>
      <c r="C931" s="15" t="s">
        <v>63</v>
      </c>
      <c r="D931" s="21">
        <v>7536748.7000000002</v>
      </c>
      <c r="E931" s="21">
        <v>0</v>
      </c>
      <c r="F931" s="21">
        <v>0</v>
      </c>
      <c r="G931" s="21">
        <v>0</v>
      </c>
      <c r="H931" s="21">
        <v>0</v>
      </c>
      <c r="I931" s="21">
        <v>0</v>
      </c>
      <c r="J931" s="21">
        <v>0</v>
      </c>
      <c r="K931" s="52">
        <v>0</v>
      </c>
      <c r="L931" s="21">
        <v>0</v>
      </c>
      <c r="M931" s="29">
        <v>1262.2</v>
      </c>
      <c r="N931" s="29">
        <v>7432507.7800000003</v>
      </c>
      <c r="O931" s="21">
        <v>0</v>
      </c>
      <c r="P931" s="21">
        <v>0</v>
      </c>
      <c r="Q931" s="21">
        <v>0</v>
      </c>
      <c r="R931" s="21">
        <v>0</v>
      </c>
      <c r="S931" s="21">
        <v>0</v>
      </c>
      <c r="T931" s="21">
        <v>0</v>
      </c>
      <c r="U931" s="21">
        <v>0</v>
      </c>
      <c r="V931" s="21">
        <v>0</v>
      </c>
      <c r="W931" s="21">
        <v>0</v>
      </c>
      <c r="X931" s="21">
        <v>0</v>
      </c>
      <c r="Y931" s="21">
        <v>0</v>
      </c>
      <c r="Z931" s="21">
        <v>0</v>
      </c>
      <c r="AA931" s="21">
        <v>0</v>
      </c>
      <c r="AB931" s="21">
        <v>0</v>
      </c>
      <c r="AC931" s="21">
        <v>104240.92</v>
      </c>
      <c r="AD931" s="21">
        <v>0</v>
      </c>
      <c r="AE931" s="21">
        <v>0</v>
      </c>
      <c r="AF931" s="24" t="s">
        <v>262</v>
      </c>
      <c r="AG931" s="24">
        <v>2021</v>
      </c>
      <c r="AH931" s="24">
        <v>2021</v>
      </c>
      <c r="AT931" s="12" t="e">
        <f t="shared" si="71"/>
        <v>#N/A</v>
      </c>
      <c r="BW931" s="49"/>
      <c r="CA931" s="12" t="e">
        <f t="shared" si="72"/>
        <v>#N/A</v>
      </c>
      <c r="CB931" s="12" t="e">
        <f t="shared" si="69"/>
        <v>#N/A</v>
      </c>
    </row>
    <row r="932" spans="1:80" ht="61.5" x14ac:dyDescent="0.85">
      <c r="A932" s="12">
        <v>1</v>
      </c>
      <c r="B932" s="45">
        <f>SUBTOTAL(103,$A$558:A932)</f>
        <v>339</v>
      </c>
      <c r="C932" s="15" t="s">
        <v>52</v>
      </c>
      <c r="D932" s="21">
        <v>3494801.0900000003</v>
      </c>
      <c r="E932" s="21">
        <v>0</v>
      </c>
      <c r="F932" s="21">
        <v>0</v>
      </c>
      <c r="G932" s="21">
        <v>0</v>
      </c>
      <c r="H932" s="21">
        <v>0</v>
      </c>
      <c r="I932" s="21">
        <v>0</v>
      </c>
      <c r="J932" s="21">
        <v>0</v>
      </c>
      <c r="K932" s="52">
        <v>0</v>
      </c>
      <c r="L932" s="21">
        <v>0</v>
      </c>
      <c r="M932" s="29">
        <v>1398.3</v>
      </c>
      <c r="N932" s="29">
        <v>3446464.43</v>
      </c>
      <c r="O932" s="21">
        <v>0</v>
      </c>
      <c r="P932" s="21">
        <v>0</v>
      </c>
      <c r="Q932" s="21">
        <v>0</v>
      </c>
      <c r="R932" s="21">
        <v>0</v>
      </c>
      <c r="S932" s="21">
        <v>0</v>
      </c>
      <c r="T932" s="21">
        <v>0</v>
      </c>
      <c r="U932" s="21">
        <v>0</v>
      </c>
      <c r="V932" s="21">
        <v>0</v>
      </c>
      <c r="W932" s="21">
        <v>0</v>
      </c>
      <c r="X932" s="21">
        <v>0</v>
      </c>
      <c r="Y932" s="21">
        <v>0</v>
      </c>
      <c r="Z932" s="21">
        <v>0</v>
      </c>
      <c r="AA932" s="21">
        <v>0</v>
      </c>
      <c r="AB932" s="21">
        <v>0</v>
      </c>
      <c r="AC932" s="29">
        <v>48336.66</v>
      </c>
      <c r="AD932" s="21">
        <v>0</v>
      </c>
      <c r="AE932" s="21">
        <v>0</v>
      </c>
      <c r="AF932" s="24" t="s">
        <v>262</v>
      </c>
      <c r="AG932" s="24">
        <v>2021</v>
      </c>
      <c r="AH932" s="24">
        <v>2021</v>
      </c>
      <c r="AT932" s="12" t="e">
        <f t="shared" si="71"/>
        <v>#N/A</v>
      </c>
      <c r="BW932" s="49"/>
      <c r="CA932" s="12" t="e">
        <f t="shared" si="72"/>
        <v>#N/A</v>
      </c>
      <c r="CB932" s="12">
        <f t="shared" si="69"/>
        <v>48336.66</v>
      </c>
    </row>
    <row r="933" spans="1:80" ht="61.5" x14ac:dyDescent="0.85">
      <c r="B933" s="15" t="s">
        <v>810</v>
      </c>
      <c r="C933" s="15"/>
      <c r="D933" s="258">
        <v>20102541.969999999</v>
      </c>
      <c r="E933" s="21">
        <v>743426.02</v>
      </c>
      <c r="F933" s="21">
        <v>1897766</v>
      </c>
      <c r="G933" s="21">
        <v>4618830.8100000005</v>
      </c>
      <c r="H933" s="21">
        <v>776570.65</v>
      </c>
      <c r="I933" s="21">
        <v>2070220.51</v>
      </c>
      <c r="J933" s="21">
        <v>0</v>
      </c>
      <c r="K933" s="23">
        <v>0</v>
      </c>
      <c r="L933" s="21">
        <v>0</v>
      </c>
      <c r="M933" s="21">
        <v>1803.25</v>
      </c>
      <c r="N933" s="21">
        <v>9462274</v>
      </c>
      <c r="O933" s="21">
        <v>0</v>
      </c>
      <c r="P933" s="21">
        <v>0</v>
      </c>
      <c r="Q933" s="21">
        <v>0</v>
      </c>
      <c r="R933" s="21">
        <v>0</v>
      </c>
      <c r="S933" s="21">
        <v>0</v>
      </c>
      <c r="T933" s="21">
        <v>0</v>
      </c>
      <c r="U933" s="21">
        <v>0</v>
      </c>
      <c r="V933" s="21">
        <v>0</v>
      </c>
      <c r="W933" s="21">
        <v>0</v>
      </c>
      <c r="X933" s="21">
        <v>0</v>
      </c>
      <c r="Y933" s="21">
        <v>0</v>
      </c>
      <c r="Z933" s="21">
        <v>0</v>
      </c>
      <c r="AA933" s="21">
        <v>0</v>
      </c>
      <c r="AB933" s="21">
        <v>0</v>
      </c>
      <c r="AC933" s="21">
        <v>164866.97</v>
      </c>
      <c r="AD933" s="21">
        <v>368587.01</v>
      </c>
      <c r="AE933" s="21">
        <v>0</v>
      </c>
      <c r="AF933" s="50" t="s">
        <v>718</v>
      </c>
      <c r="AG933" s="50" t="s">
        <v>718</v>
      </c>
      <c r="AH933" s="64" t="s">
        <v>718</v>
      </c>
      <c r="AT933" s="12" t="e">
        <f t="shared" si="71"/>
        <v>#N/A</v>
      </c>
      <c r="BV933" s="69" t="b">
        <f>D933=(E933+F933+G933+H933+I933+L933+N933+P933+R933+T933+U933+V933+AA933+AB933+AC933+AD933+AE933)</f>
        <v>1</v>
      </c>
      <c r="BW933" s="49">
        <v>12199052.439999999</v>
      </c>
      <c r="CA933" s="12" t="e">
        <f t="shared" si="72"/>
        <v>#N/A</v>
      </c>
      <c r="CB933" s="12" t="e">
        <f t="shared" si="69"/>
        <v>#N/A</v>
      </c>
    </row>
    <row r="934" spans="1:80" ht="61.5" x14ac:dyDescent="0.85">
      <c r="A934" s="12">
        <v>1</v>
      </c>
      <c r="B934" s="45">
        <f>SUBTOTAL(103,$A$558:A934)</f>
        <v>340</v>
      </c>
      <c r="C934" s="15" t="s">
        <v>56</v>
      </c>
      <c r="D934" s="21">
        <v>3715287.42</v>
      </c>
      <c r="E934" s="21">
        <v>0</v>
      </c>
      <c r="F934" s="21">
        <v>0</v>
      </c>
      <c r="G934" s="21">
        <v>3000205</v>
      </c>
      <c r="H934" s="21">
        <v>463817</v>
      </c>
      <c r="I934" s="21">
        <v>0</v>
      </c>
      <c r="J934" s="21">
        <v>0</v>
      </c>
      <c r="K934" s="23">
        <v>0</v>
      </c>
      <c r="L934" s="21">
        <v>0</v>
      </c>
      <c r="M934" s="21">
        <v>0</v>
      </c>
      <c r="N934" s="21">
        <v>0</v>
      </c>
      <c r="O934" s="21">
        <v>0</v>
      </c>
      <c r="P934" s="21">
        <v>0</v>
      </c>
      <c r="Q934" s="21">
        <v>0</v>
      </c>
      <c r="R934" s="21">
        <v>0</v>
      </c>
      <c r="S934" s="21">
        <v>0</v>
      </c>
      <c r="T934" s="21">
        <v>0</v>
      </c>
      <c r="U934" s="21">
        <v>0</v>
      </c>
      <c r="V934" s="21">
        <v>0</v>
      </c>
      <c r="W934" s="21">
        <v>0</v>
      </c>
      <c r="X934" s="21">
        <v>0</v>
      </c>
      <c r="Y934" s="21">
        <v>0</v>
      </c>
      <c r="Z934" s="21">
        <v>0</v>
      </c>
      <c r="AA934" s="21">
        <v>0</v>
      </c>
      <c r="AB934" s="21">
        <v>0</v>
      </c>
      <c r="AC934" s="29">
        <v>30916.400000000001</v>
      </c>
      <c r="AD934" s="21">
        <v>220349.02</v>
      </c>
      <c r="AE934" s="21">
        <v>0</v>
      </c>
      <c r="AF934" s="24">
        <v>2021</v>
      </c>
      <c r="AG934" s="24">
        <v>2021</v>
      </c>
      <c r="AH934" s="25">
        <v>2021</v>
      </c>
      <c r="AT934" s="12" t="e">
        <f t="shared" si="71"/>
        <v>#N/A</v>
      </c>
      <c r="BW934" s="49"/>
      <c r="CA934" s="12" t="e">
        <f t="shared" si="72"/>
        <v>#N/A</v>
      </c>
      <c r="CB934" s="12">
        <f t="shared" si="69"/>
        <v>30916.400000000001</v>
      </c>
    </row>
    <row r="935" spans="1:80" ht="61.5" x14ac:dyDescent="0.85">
      <c r="A935" s="12">
        <v>1</v>
      </c>
      <c r="B935" s="45">
        <f>SUBTOTAL(103,$A$558:A935)</f>
        <v>341</v>
      </c>
      <c r="C935" s="15" t="s">
        <v>46</v>
      </c>
      <c r="D935" s="21">
        <v>3174297.4299999997</v>
      </c>
      <c r="E935" s="21">
        <v>0</v>
      </c>
      <c r="F935" s="21">
        <v>0</v>
      </c>
      <c r="G935" s="21">
        <v>0</v>
      </c>
      <c r="H935" s="21">
        <v>0</v>
      </c>
      <c r="I935" s="21">
        <v>0</v>
      </c>
      <c r="J935" s="21">
        <v>0</v>
      </c>
      <c r="K935" s="23">
        <v>0</v>
      </c>
      <c r="L935" s="21">
        <v>0</v>
      </c>
      <c r="M935" s="21">
        <v>645.04999999999995</v>
      </c>
      <c r="N935" s="21">
        <v>3069198</v>
      </c>
      <c r="O935" s="21">
        <v>0</v>
      </c>
      <c r="P935" s="21">
        <v>0</v>
      </c>
      <c r="Q935" s="21">
        <v>0</v>
      </c>
      <c r="R935" s="21">
        <v>0</v>
      </c>
      <c r="S935" s="21">
        <v>0</v>
      </c>
      <c r="T935" s="21">
        <v>0</v>
      </c>
      <c r="U935" s="21">
        <v>0</v>
      </c>
      <c r="V935" s="21">
        <v>0</v>
      </c>
      <c r="W935" s="21">
        <v>0</v>
      </c>
      <c r="X935" s="21">
        <v>0</v>
      </c>
      <c r="Y935" s="21">
        <v>0</v>
      </c>
      <c r="Z935" s="21">
        <v>0</v>
      </c>
      <c r="AA935" s="21">
        <v>0</v>
      </c>
      <c r="AB935" s="21">
        <v>0</v>
      </c>
      <c r="AC935" s="29">
        <v>27392.59</v>
      </c>
      <c r="AD935" s="21">
        <v>77706.84</v>
      </c>
      <c r="AE935" s="21">
        <v>0</v>
      </c>
      <c r="AF935" s="24">
        <v>2021</v>
      </c>
      <c r="AG935" s="24">
        <v>2021</v>
      </c>
      <c r="AH935" s="25">
        <v>2021</v>
      </c>
      <c r="AT935" s="12" t="e">
        <f t="shared" si="71"/>
        <v>#N/A</v>
      </c>
      <c r="BW935" s="49"/>
      <c r="CA935" s="12" t="e">
        <f t="shared" si="72"/>
        <v>#N/A</v>
      </c>
      <c r="CB935" s="12">
        <f t="shared" si="69"/>
        <v>27392.59</v>
      </c>
    </row>
    <row r="936" spans="1:80" ht="61.5" x14ac:dyDescent="0.85">
      <c r="A936" s="12">
        <v>1</v>
      </c>
      <c r="B936" s="45">
        <f>SUBTOTAL(103,$A$558:A936)</f>
        <v>342</v>
      </c>
      <c r="C936" s="15" t="s">
        <v>1546</v>
      </c>
      <c r="D936" s="21">
        <v>2627345.86</v>
      </c>
      <c r="E936" s="21">
        <v>0</v>
      </c>
      <c r="F936" s="21">
        <v>0</v>
      </c>
      <c r="G936" s="21">
        <v>0</v>
      </c>
      <c r="H936" s="21">
        <v>0</v>
      </c>
      <c r="I936" s="21">
        <v>0</v>
      </c>
      <c r="J936" s="21">
        <v>0</v>
      </c>
      <c r="K936" s="23">
        <v>0</v>
      </c>
      <c r="L936" s="21">
        <v>0</v>
      </c>
      <c r="M936" s="21">
        <v>568.70000000000005</v>
      </c>
      <c r="N936" s="21">
        <v>2534197</v>
      </c>
      <c r="O936" s="21">
        <v>0</v>
      </c>
      <c r="P936" s="21">
        <v>0</v>
      </c>
      <c r="Q936" s="21">
        <v>0</v>
      </c>
      <c r="R936" s="21">
        <v>0</v>
      </c>
      <c r="S936" s="21">
        <v>0</v>
      </c>
      <c r="T936" s="21">
        <v>0</v>
      </c>
      <c r="U936" s="21">
        <v>0</v>
      </c>
      <c r="V936" s="21">
        <v>0</v>
      </c>
      <c r="W936" s="21">
        <v>0</v>
      </c>
      <c r="X936" s="21">
        <v>0</v>
      </c>
      <c r="Y936" s="21">
        <v>0</v>
      </c>
      <c r="Z936" s="21">
        <v>0</v>
      </c>
      <c r="AA936" s="21">
        <v>0</v>
      </c>
      <c r="AB936" s="21">
        <v>0</v>
      </c>
      <c r="AC936" s="29">
        <v>22617.71</v>
      </c>
      <c r="AD936" s="21">
        <v>70531.149999999994</v>
      </c>
      <c r="AE936" s="21">
        <v>0</v>
      </c>
      <c r="AF936" s="24">
        <v>2021</v>
      </c>
      <c r="AG936" s="24">
        <v>2021</v>
      </c>
      <c r="AH936" s="25">
        <v>2021</v>
      </c>
      <c r="BW936" s="49"/>
      <c r="CA936" s="12" t="e">
        <f t="shared" si="72"/>
        <v>#N/A</v>
      </c>
      <c r="CB936" s="12">
        <f t="shared" si="69"/>
        <v>22617.71</v>
      </c>
    </row>
    <row r="937" spans="1:80" ht="61.5" x14ac:dyDescent="0.85">
      <c r="A937" s="12">
        <v>1</v>
      </c>
      <c r="B937" s="45">
        <f>SUBTOTAL(103,$A$558:A937)</f>
        <v>343</v>
      </c>
      <c r="C937" s="15" t="s">
        <v>47</v>
      </c>
      <c r="D937" s="21">
        <v>3912999.78</v>
      </c>
      <c r="E937" s="21">
        <v>0</v>
      </c>
      <c r="F937" s="21">
        <v>0</v>
      </c>
      <c r="G937" s="21">
        <v>0</v>
      </c>
      <c r="H937" s="21">
        <v>0</v>
      </c>
      <c r="I937" s="21">
        <v>0</v>
      </c>
      <c r="J937" s="21">
        <v>0</v>
      </c>
      <c r="K937" s="52">
        <v>0</v>
      </c>
      <c r="L937" s="21">
        <v>0</v>
      </c>
      <c r="M937" s="29">
        <v>589.5</v>
      </c>
      <c r="N937" s="29">
        <v>3858879</v>
      </c>
      <c r="O937" s="21">
        <v>0</v>
      </c>
      <c r="P937" s="21">
        <v>0</v>
      </c>
      <c r="Q937" s="21">
        <v>0</v>
      </c>
      <c r="R937" s="21">
        <v>0</v>
      </c>
      <c r="S937" s="21">
        <v>0</v>
      </c>
      <c r="T937" s="21">
        <v>0</v>
      </c>
      <c r="U937" s="21">
        <v>0</v>
      </c>
      <c r="V937" s="21">
        <v>0</v>
      </c>
      <c r="W937" s="21">
        <v>0</v>
      </c>
      <c r="X937" s="21">
        <v>0</v>
      </c>
      <c r="Y937" s="21">
        <v>0</v>
      </c>
      <c r="Z937" s="21">
        <v>0</v>
      </c>
      <c r="AA937" s="21">
        <v>0</v>
      </c>
      <c r="AB937" s="21">
        <v>0</v>
      </c>
      <c r="AC937" s="29">
        <v>54120.78</v>
      </c>
      <c r="AD937" s="21">
        <v>0</v>
      </c>
      <c r="AE937" s="21">
        <v>0</v>
      </c>
      <c r="AF937" s="24" t="s">
        <v>262</v>
      </c>
      <c r="AG937" s="24">
        <v>2021</v>
      </c>
      <c r="AH937" s="25">
        <v>2021</v>
      </c>
      <c r="AT937" s="12" t="e">
        <f>VLOOKUP(C937,AW:AX,2,FALSE)</f>
        <v>#N/A</v>
      </c>
      <c r="BW937" s="49"/>
      <c r="CA937" s="12" t="e">
        <f t="shared" si="72"/>
        <v>#N/A</v>
      </c>
      <c r="CB937" s="12">
        <f t="shared" si="69"/>
        <v>54120.78</v>
      </c>
    </row>
    <row r="938" spans="1:80" ht="61.5" x14ac:dyDescent="0.85">
      <c r="A938" s="12">
        <v>1</v>
      </c>
      <c r="B938" s="45">
        <f>SUBTOTAL(103,$A$558:A938)</f>
        <v>344</v>
      </c>
      <c r="C938" s="15" t="s">
        <v>1197</v>
      </c>
      <c r="D938" s="21">
        <v>6672611.4800000004</v>
      </c>
      <c r="E938" s="29">
        <v>743426.02</v>
      </c>
      <c r="F938" s="29">
        <v>1897766</v>
      </c>
      <c r="G938" s="29">
        <v>1618625.81</v>
      </c>
      <c r="H938" s="29">
        <v>312753.65000000002</v>
      </c>
      <c r="I938" s="29">
        <v>2070220.51</v>
      </c>
      <c r="J938" s="21">
        <v>0</v>
      </c>
      <c r="K938" s="52">
        <v>0</v>
      </c>
      <c r="L938" s="21">
        <v>0</v>
      </c>
      <c r="M938" s="21">
        <v>0</v>
      </c>
      <c r="N938" s="21">
        <v>0</v>
      </c>
      <c r="O938" s="21">
        <v>0</v>
      </c>
      <c r="P938" s="21">
        <v>0</v>
      </c>
      <c r="Q938" s="21">
        <v>0</v>
      </c>
      <c r="R938" s="21">
        <v>0</v>
      </c>
      <c r="S938" s="21">
        <v>0</v>
      </c>
      <c r="T938" s="21">
        <v>0</v>
      </c>
      <c r="U938" s="21">
        <v>0</v>
      </c>
      <c r="V938" s="21">
        <v>0</v>
      </c>
      <c r="W938" s="21">
        <v>0</v>
      </c>
      <c r="X938" s="21">
        <v>0</v>
      </c>
      <c r="Y938" s="21">
        <v>0</v>
      </c>
      <c r="Z938" s="21">
        <v>0</v>
      </c>
      <c r="AA938" s="21">
        <v>0</v>
      </c>
      <c r="AB938" s="21">
        <v>0</v>
      </c>
      <c r="AC938" s="29">
        <v>29819.489999999998</v>
      </c>
      <c r="AD938" s="21">
        <v>0</v>
      </c>
      <c r="AE938" s="21">
        <v>0</v>
      </c>
      <c r="AF938" s="24" t="s">
        <v>262</v>
      </c>
      <c r="AG938" s="24">
        <v>2021</v>
      </c>
      <c r="AH938" s="25">
        <v>2021</v>
      </c>
      <c r="BW938" s="49"/>
      <c r="CA938" s="12" t="e">
        <f t="shared" si="72"/>
        <v>#N/A</v>
      </c>
      <c r="CB938" s="12">
        <f t="shared" si="69"/>
        <v>29819.489999999998</v>
      </c>
    </row>
    <row r="939" spans="1:80" ht="61.5" x14ac:dyDescent="0.85">
      <c r="B939" s="15" t="s">
        <v>811</v>
      </c>
      <c r="C939" s="15"/>
      <c r="D939" s="258">
        <v>462525.75</v>
      </c>
      <c r="E939" s="21">
        <v>0</v>
      </c>
      <c r="F939" s="21">
        <v>0</v>
      </c>
      <c r="G939" s="21">
        <v>0</v>
      </c>
      <c r="H939" s="21">
        <v>200000</v>
      </c>
      <c r="I939" s="21">
        <v>0</v>
      </c>
      <c r="J939" s="21">
        <v>0</v>
      </c>
      <c r="K939" s="23">
        <v>0</v>
      </c>
      <c r="L939" s="21">
        <v>0</v>
      </c>
      <c r="M939" s="21">
        <v>0</v>
      </c>
      <c r="N939" s="21">
        <v>0</v>
      </c>
      <c r="O939" s="21">
        <v>0</v>
      </c>
      <c r="P939" s="21">
        <v>0</v>
      </c>
      <c r="Q939" s="21">
        <v>0</v>
      </c>
      <c r="R939" s="21">
        <v>0</v>
      </c>
      <c r="S939" s="21">
        <v>0</v>
      </c>
      <c r="T939" s="21">
        <v>0</v>
      </c>
      <c r="U939" s="21">
        <v>0</v>
      </c>
      <c r="V939" s="21">
        <v>0</v>
      </c>
      <c r="W939" s="21">
        <v>0</v>
      </c>
      <c r="X939" s="21">
        <v>0</v>
      </c>
      <c r="Y939" s="21">
        <v>0</v>
      </c>
      <c r="Z939" s="21">
        <v>0</v>
      </c>
      <c r="AA939" s="21">
        <v>0</v>
      </c>
      <c r="AB939" s="21">
        <v>0</v>
      </c>
      <c r="AC939" s="21">
        <v>3000</v>
      </c>
      <c r="AD939" s="21">
        <v>259525.75</v>
      </c>
      <c r="AE939" s="21">
        <v>0</v>
      </c>
      <c r="AF939" s="50" t="s">
        <v>718</v>
      </c>
      <c r="AG939" s="50" t="s">
        <v>718</v>
      </c>
      <c r="AH939" s="64" t="s">
        <v>718</v>
      </c>
      <c r="AT939" s="12" t="e">
        <f>VLOOKUP(C939,AW:AX,2,FALSE)</f>
        <v>#N/A</v>
      </c>
      <c r="BV939" s="69" t="b">
        <f>D939=(E939+F939+G939+H939+I939+L939+N939+P939+R939+T939+U939+V939+AA939+AB939+AC939+AD939+AE939)</f>
        <v>1</v>
      </c>
      <c r="BW939" s="49">
        <v>7408727.5099999998</v>
      </c>
      <c r="CA939" s="12" t="e">
        <f t="shared" si="72"/>
        <v>#N/A</v>
      </c>
      <c r="CB939" s="12" t="e">
        <f t="shared" si="69"/>
        <v>#N/A</v>
      </c>
    </row>
    <row r="940" spans="1:80" ht="61.5" x14ac:dyDescent="0.85">
      <c r="A940" s="12">
        <v>1</v>
      </c>
      <c r="B940" s="45">
        <f>SUBTOTAL(103,$A$558:A940)</f>
        <v>345</v>
      </c>
      <c r="C940" s="15" t="s">
        <v>1628</v>
      </c>
      <c r="D940" s="21">
        <v>83194.759999999995</v>
      </c>
      <c r="E940" s="21">
        <v>0</v>
      </c>
      <c r="F940" s="21">
        <v>0</v>
      </c>
      <c r="G940" s="21">
        <v>0</v>
      </c>
      <c r="H940" s="21">
        <v>0</v>
      </c>
      <c r="I940" s="21">
        <v>0</v>
      </c>
      <c r="J940" s="21">
        <v>0</v>
      </c>
      <c r="K940" s="23">
        <v>0</v>
      </c>
      <c r="L940" s="21">
        <v>0</v>
      </c>
      <c r="M940" s="21">
        <v>0</v>
      </c>
      <c r="N940" s="21">
        <v>0</v>
      </c>
      <c r="O940" s="21">
        <v>0</v>
      </c>
      <c r="P940" s="21">
        <v>0</v>
      </c>
      <c r="Q940" s="21">
        <v>0</v>
      </c>
      <c r="R940" s="21">
        <v>0</v>
      </c>
      <c r="S940" s="21">
        <v>0</v>
      </c>
      <c r="T940" s="21">
        <v>0</v>
      </c>
      <c r="U940" s="21">
        <v>0</v>
      </c>
      <c r="V940" s="21">
        <v>0</v>
      </c>
      <c r="W940" s="21">
        <v>0</v>
      </c>
      <c r="X940" s="21">
        <v>0</v>
      </c>
      <c r="Y940" s="21">
        <v>0</v>
      </c>
      <c r="Z940" s="21">
        <v>0</v>
      </c>
      <c r="AA940" s="21">
        <v>0</v>
      </c>
      <c r="AB940" s="21">
        <v>0</v>
      </c>
      <c r="AC940" s="21">
        <v>0</v>
      </c>
      <c r="AD940" s="29">
        <v>83194.759999999995</v>
      </c>
      <c r="AE940" s="21">
        <v>0</v>
      </c>
      <c r="AF940" s="24">
        <v>2021</v>
      </c>
      <c r="AG940" s="24" t="s">
        <v>262</v>
      </c>
      <c r="AH940" s="24" t="s">
        <v>262</v>
      </c>
      <c r="AT940" s="12" t="e">
        <f>VLOOKUP(C940,AW:AX,2,FALSE)</f>
        <v>#N/A</v>
      </c>
      <c r="BW940" s="49"/>
      <c r="CA940" s="12" t="e">
        <f t="shared" si="72"/>
        <v>#N/A</v>
      </c>
      <c r="CB940" s="12" t="e">
        <f t="shared" si="69"/>
        <v>#N/A</v>
      </c>
    </row>
    <row r="941" spans="1:80" ht="61.5" x14ac:dyDescent="0.85">
      <c r="A941" s="12">
        <v>1</v>
      </c>
      <c r="B941" s="45">
        <f>SUBTOTAL(103,$A$558:A941)</f>
        <v>346</v>
      </c>
      <c r="C941" s="15" t="s">
        <v>54</v>
      </c>
      <c r="D941" s="21">
        <v>176330.99</v>
      </c>
      <c r="E941" s="21">
        <v>0</v>
      </c>
      <c r="F941" s="21">
        <v>0</v>
      </c>
      <c r="G941" s="21">
        <v>0</v>
      </c>
      <c r="H941" s="21">
        <v>0</v>
      </c>
      <c r="I941" s="21">
        <v>0</v>
      </c>
      <c r="J941" s="21">
        <v>0</v>
      </c>
      <c r="K941" s="52">
        <v>0</v>
      </c>
      <c r="L941" s="21">
        <v>0</v>
      </c>
      <c r="M941" s="21">
        <v>0</v>
      </c>
      <c r="N941" s="21">
        <v>0</v>
      </c>
      <c r="O941" s="21">
        <v>0</v>
      </c>
      <c r="P941" s="21">
        <v>0</v>
      </c>
      <c r="Q941" s="21">
        <v>0</v>
      </c>
      <c r="R941" s="21">
        <v>0</v>
      </c>
      <c r="S941" s="21">
        <v>0</v>
      </c>
      <c r="T941" s="21">
        <v>0</v>
      </c>
      <c r="U941" s="21">
        <v>0</v>
      </c>
      <c r="V941" s="21">
        <v>0</v>
      </c>
      <c r="W941" s="21">
        <v>0</v>
      </c>
      <c r="X941" s="21">
        <v>0</v>
      </c>
      <c r="Y941" s="21">
        <v>0</v>
      </c>
      <c r="Z941" s="21">
        <v>0</v>
      </c>
      <c r="AA941" s="21">
        <v>0</v>
      </c>
      <c r="AB941" s="21">
        <v>0</v>
      </c>
      <c r="AC941" s="21">
        <v>0</v>
      </c>
      <c r="AD941" s="29">
        <v>176330.99</v>
      </c>
      <c r="AE941" s="21">
        <v>0</v>
      </c>
      <c r="AF941" s="24">
        <v>2021</v>
      </c>
      <c r="AG941" s="24" t="s">
        <v>262</v>
      </c>
      <c r="AH941" s="24" t="s">
        <v>262</v>
      </c>
      <c r="AT941" s="12" t="e">
        <f>VLOOKUP(C941,AW:AX,2,FALSE)</f>
        <v>#N/A</v>
      </c>
      <c r="BW941" s="49"/>
      <c r="CA941" s="12" t="e">
        <f t="shared" si="72"/>
        <v>#N/A</v>
      </c>
      <c r="CB941" s="12" t="e">
        <f t="shared" si="69"/>
        <v>#N/A</v>
      </c>
    </row>
    <row r="942" spans="1:80" ht="61.5" x14ac:dyDescent="0.85">
      <c r="A942" s="12">
        <v>1</v>
      </c>
      <c r="B942" s="45">
        <f>SUBTOTAL(103,$A$558:A942)</f>
        <v>347</v>
      </c>
      <c r="C942" s="15" t="s">
        <v>1204</v>
      </c>
      <c r="D942" s="21">
        <v>203000</v>
      </c>
      <c r="E942" s="21">
        <v>0</v>
      </c>
      <c r="F942" s="21">
        <v>0</v>
      </c>
      <c r="G942" s="29">
        <v>0</v>
      </c>
      <c r="H942" s="21">
        <v>200000</v>
      </c>
      <c r="I942" s="21">
        <v>0</v>
      </c>
      <c r="J942" s="21">
        <v>0</v>
      </c>
      <c r="K942" s="23">
        <v>0</v>
      </c>
      <c r="L942" s="21">
        <v>0</v>
      </c>
      <c r="M942" s="29">
        <v>0</v>
      </c>
      <c r="N942" s="29">
        <v>0</v>
      </c>
      <c r="O942" s="21">
        <v>0</v>
      </c>
      <c r="P942" s="21">
        <v>0</v>
      </c>
      <c r="Q942" s="21">
        <v>0</v>
      </c>
      <c r="R942" s="21">
        <v>0</v>
      </c>
      <c r="S942" s="21">
        <v>0</v>
      </c>
      <c r="T942" s="21">
        <v>0</v>
      </c>
      <c r="U942" s="21">
        <v>0</v>
      </c>
      <c r="V942" s="21">
        <v>0</v>
      </c>
      <c r="W942" s="21">
        <v>0</v>
      </c>
      <c r="X942" s="21">
        <v>0</v>
      </c>
      <c r="Y942" s="21">
        <v>0</v>
      </c>
      <c r="Z942" s="21">
        <v>0</v>
      </c>
      <c r="AA942" s="21">
        <v>0</v>
      </c>
      <c r="AB942" s="21">
        <v>0</v>
      </c>
      <c r="AC942" s="21">
        <v>3000</v>
      </c>
      <c r="AD942" s="21">
        <v>0</v>
      </c>
      <c r="AE942" s="21">
        <v>0</v>
      </c>
      <c r="AF942" s="24" t="s">
        <v>262</v>
      </c>
      <c r="AG942" s="24">
        <v>2021</v>
      </c>
      <c r="AH942" s="25">
        <v>2021</v>
      </c>
      <c r="BW942" s="49"/>
      <c r="CA942" s="12" t="e">
        <f t="shared" si="72"/>
        <v>#N/A</v>
      </c>
      <c r="CB942" s="12" t="e">
        <f t="shared" si="69"/>
        <v>#N/A</v>
      </c>
    </row>
    <row r="943" spans="1:80" ht="61.5" x14ac:dyDescent="0.85">
      <c r="B943" s="15" t="s">
        <v>812</v>
      </c>
      <c r="C943" s="15"/>
      <c r="D943" s="258">
        <v>2077656.16</v>
      </c>
      <c r="E943" s="21">
        <v>0</v>
      </c>
      <c r="F943" s="21">
        <v>0</v>
      </c>
      <c r="G943" s="21">
        <v>0</v>
      </c>
      <c r="H943" s="21">
        <v>0</v>
      </c>
      <c r="I943" s="21">
        <v>0</v>
      </c>
      <c r="J943" s="21">
        <v>0</v>
      </c>
      <c r="K943" s="23">
        <v>0</v>
      </c>
      <c r="L943" s="21">
        <v>0</v>
      </c>
      <c r="M943" s="21">
        <v>433.81</v>
      </c>
      <c r="N943" s="21">
        <v>1998394</v>
      </c>
      <c r="O943" s="21">
        <v>0</v>
      </c>
      <c r="P943" s="21">
        <v>0</v>
      </c>
      <c r="Q943" s="21">
        <v>0</v>
      </c>
      <c r="R943" s="21">
        <v>0</v>
      </c>
      <c r="S943" s="21">
        <v>0</v>
      </c>
      <c r="T943" s="21">
        <v>0</v>
      </c>
      <c r="U943" s="21">
        <v>0</v>
      </c>
      <c r="V943" s="21">
        <v>0</v>
      </c>
      <c r="W943" s="21">
        <v>0</v>
      </c>
      <c r="X943" s="21">
        <v>0</v>
      </c>
      <c r="Y943" s="21">
        <v>0</v>
      </c>
      <c r="Z943" s="21">
        <v>0</v>
      </c>
      <c r="AA943" s="21">
        <v>0</v>
      </c>
      <c r="AB943" s="21">
        <v>0</v>
      </c>
      <c r="AC943" s="21">
        <v>17835.669999999998</v>
      </c>
      <c r="AD943" s="21">
        <v>61426.49</v>
      </c>
      <c r="AE943" s="21">
        <v>0</v>
      </c>
      <c r="AF943" s="50" t="s">
        <v>718</v>
      </c>
      <c r="AG943" s="50" t="s">
        <v>718</v>
      </c>
      <c r="AH943" s="64" t="s">
        <v>718</v>
      </c>
      <c r="AT943" s="12" t="e">
        <f t="shared" ref="AT943:AT950" si="73">VLOOKUP(C943,AW:AX,2,FALSE)</f>
        <v>#N/A</v>
      </c>
      <c r="BV943" s="69" t="b">
        <f>D943=(E943+F943+G943+H943+I943+L943+N943+P943+R943+T943+U943+V943+AA943+AB943+AC943+AD943+AE943)</f>
        <v>1</v>
      </c>
      <c r="BW943" s="49">
        <v>2311215.4500000002</v>
      </c>
      <c r="CA943" s="12" t="e">
        <f t="shared" si="72"/>
        <v>#N/A</v>
      </c>
      <c r="CB943" s="12" t="e">
        <f t="shared" si="69"/>
        <v>#N/A</v>
      </c>
    </row>
    <row r="944" spans="1:80" ht="61.5" x14ac:dyDescent="0.85">
      <c r="A944" s="12">
        <v>1</v>
      </c>
      <c r="B944" s="45">
        <f>SUBTOTAL(103,$A$558:A944)</f>
        <v>348</v>
      </c>
      <c r="C944" s="15" t="s">
        <v>53</v>
      </c>
      <c r="D944" s="21">
        <v>2077656.16</v>
      </c>
      <c r="E944" s="21">
        <v>0</v>
      </c>
      <c r="F944" s="21">
        <v>0</v>
      </c>
      <c r="G944" s="21">
        <v>0</v>
      </c>
      <c r="H944" s="21">
        <v>0</v>
      </c>
      <c r="I944" s="21">
        <v>0</v>
      </c>
      <c r="J944" s="21">
        <v>0</v>
      </c>
      <c r="K944" s="23">
        <v>0</v>
      </c>
      <c r="L944" s="21">
        <v>0</v>
      </c>
      <c r="M944" s="21">
        <v>433.81</v>
      </c>
      <c r="N944" s="21">
        <v>1998394</v>
      </c>
      <c r="O944" s="21">
        <v>0</v>
      </c>
      <c r="P944" s="21">
        <v>0</v>
      </c>
      <c r="Q944" s="21">
        <v>0</v>
      </c>
      <c r="R944" s="21">
        <v>0</v>
      </c>
      <c r="S944" s="21">
        <v>0</v>
      </c>
      <c r="T944" s="21">
        <v>0</v>
      </c>
      <c r="U944" s="21">
        <v>0</v>
      </c>
      <c r="V944" s="21">
        <v>0</v>
      </c>
      <c r="W944" s="21">
        <v>0</v>
      </c>
      <c r="X944" s="21">
        <v>0</v>
      </c>
      <c r="Y944" s="21">
        <v>0</v>
      </c>
      <c r="Z944" s="21">
        <v>0</v>
      </c>
      <c r="AA944" s="21">
        <v>0</v>
      </c>
      <c r="AB944" s="21">
        <v>0</v>
      </c>
      <c r="AC944" s="29">
        <v>17835.669999999998</v>
      </c>
      <c r="AD944" s="21">
        <v>61426.49</v>
      </c>
      <c r="AE944" s="21">
        <v>0</v>
      </c>
      <c r="AF944" s="24">
        <v>2021</v>
      </c>
      <c r="AG944" s="24">
        <v>2021</v>
      </c>
      <c r="AH944" s="25">
        <v>2021</v>
      </c>
      <c r="AT944" s="12" t="e">
        <f t="shared" si="73"/>
        <v>#N/A</v>
      </c>
      <c r="BW944" s="49"/>
      <c r="CA944" s="12" t="e">
        <f t="shared" si="72"/>
        <v>#N/A</v>
      </c>
      <c r="CB944" s="12">
        <f t="shared" si="69"/>
        <v>17835.669999999998</v>
      </c>
    </row>
    <row r="945" spans="1:80" ht="61.5" x14ac:dyDescent="0.85">
      <c r="B945" s="15" t="s">
        <v>813</v>
      </c>
      <c r="C945" s="15"/>
      <c r="D945" s="258">
        <v>20595957.049999997</v>
      </c>
      <c r="E945" s="21">
        <v>0</v>
      </c>
      <c r="F945" s="21">
        <v>0</v>
      </c>
      <c r="G945" s="21">
        <v>0</v>
      </c>
      <c r="H945" s="21">
        <v>0</v>
      </c>
      <c r="I945" s="21">
        <v>0</v>
      </c>
      <c r="J945" s="21">
        <v>0</v>
      </c>
      <c r="K945" s="23">
        <v>0</v>
      </c>
      <c r="L945" s="21">
        <v>0</v>
      </c>
      <c r="M945" s="21">
        <v>3887.68</v>
      </c>
      <c r="N945" s="21">
        <v>20144768</v>
      </c>
      <c r="O945" s="21">
        <v>0</v>
      </c>
      <c r="P945" s="21">
        <v>0</v>
      </c>
      <c r="Q945" s="21">
        <v>0</v>
      </c>
      <c r="R945" s="21">
        <v>0</v>
      </c>
      <c r="S945" s="21">
        <v>0</v>
      </c>
      <c r="T945" s="21">
        <v>0</v>
      </c>
      <c r="U945" s="21">
        <v>0</v>
      </c>
      <c r="V945" s="21">
        <v>0</v>
      </c>
      <c r="W945" s="21">
        <v>0</v>
      </c>
      <c r="X945" s="21">
        <v>0</v>
      </c>
      <c r="Y945" s="21">
        <v>0</v>
      </c>
      <c r="Z945" s="21">
        <v>0</v>
      </c>
      <c r="AA945" s="21">
        <v>0</v>
      </c>
      <c r="AB945" s="21">
        <v>0</v>
      </c>
      <c r="AC945" s="21">
        <v>201410.96</v>
      </c>
      <c r="AD945" s="21">
        <v>249778.09</v>
      </c>
      <c r="AE945" s="21">
        <v>0</v>
      </c>
      <c r="AF945" s="50" t="s">
        <v>718</v>
      </c>
      <c r="AG945" s="50" t="s">
        <v>718</v>
      </c>
      <c r="AH945" s="64" t="s">
        <v>718</v>
      </c>
      <c r="AT945" s="12" t="e">
        <f t="shared" si="73"/>
        <v>#N/A</v>
      </c>
      <c r="BV945" s="69" t="b">
        <f>D945=(E945+F945+G945+H945+I945+L945+N945+P945+R945+T945+U945+V945+AA945+AB945+AC945+AD945+AE945)</f>
        <v>1</v>
      </c>
      <c r="BW945" s="49">
        <v>16487311.32</v>
      </c>
      <c r="CA945" s="12" t="e">
        <f t="shared" si="72"/>
        <v>#N/A</v>
      </c>
      <c r="CB945" s="12" t="e">
        <f t="shared" si="69"/>
        <v>#N/A</v>
      </c>
    </row>
    <row r="946" spans="1:80" ht="61.5" x14ac:dyDescent="0.85">
      <c r="A946" s="12">
        <v>1</v>
      </c>
      <c r="B946" s="45">
        <f>SUBTOTAL(103,$A$558:A946)</f>
        <v>349</v>
      </c>
      <c r="C946" s="15" t="s">
        <v>60</v>
      </c>
      <c r="D946" s="21">
        <v>4272225.54</v>
      </c>
      <c r="E946" s="21">
        <v>0</v>
      </c>
      <c r="F946" s="21">
        <v>0</v>
      </c>
      <c r="G946" s="21">
        <v>0</v>
      </c>
      <c r="H946" s="21">
        <v>0</v>
      </c>
      <c r="I946" s="21">
        <v>0</v>
      </c>
      <c r="J946" s="21">
        <v>0</v>
      </c>
      <c r="K946" s="23">
        <v>0</v>
      </c>
      <c r="L946" s="21">
        <v>0</v>
      </c>
      <c r="M946" s="21">
        <v>568.79999999999995</v>
      </c>
      <c r="N946" s="21">
        <v>4129648</v>
      </c>
      <c r="O946" s="21">
        <v>0</v>
      </c>
      <c r="P946" s="21">
        <v>0</v>
      </c>
      <c r="Q946" s="21">
        <v>0</v>
      </c>
      <c r="R946" s="21">
        <v>0</v>
      </c>
      <c r="S946" s="21">
        <v>0</v>
      </c>
      <c r="T946" s="21">
        <v>0</v>
      </c>
      <c r="U946" s="21">
        <v>0</v>
      </c>
      <c r="V946" s="21">
        <v>0</v>
      </c>
      <c r="W946" s="21">
        <v>0</v>
      </c>
      <c r="X946" s="21">
        <v>0</v>
      </c>
      <c r="Y946" s="21">
        <v>0</v>
      </c>
      <c r="Z946" s="21">
        <v>0</v>
      </c>
      <c r="AA946" s="21">
        <v>0</v>
      </c>
      <c r="AB946" s="21">
        <v>0</v>
      </c>
      <c r="AC946" s="29">
        <v>36857.11</v>
      </c>
      <c r="AD946" s="29">
        <v>105720.43</v>
      </c>
      <c r="AE946" s="21">
        <v>0</v>
      </c>
      <c r="AF946" s="24">
        <v>2021</v>
      </c>
      <c r="AG946" s="24">
        <v>2021</v>
      </c>
      <c r="AH946" s="25">
        <v>2021</v>
      </c>
      <c r="AT946" s="12" t="e">
        <f t="shared" si="73"/>
        <v>#N/A</v>
      </c>
      <c r="BW946" s="49"/>
      <c r="CA946" s="12" t="e">
        <f t="shared" si="72"/>
        <v>#N/A</v>
      </c>
      <c r="CB946" s="12">
        <f t="shared" si="69"/>
        <v>36857.11</v>
      </c>
    </row>
    <row r="947" spans="1:80" ht="61.5" x14ac:dyDescent="0.85">
      <c r="A947" s="12">
        <v>1</v>
      </c>
      <c r="B947" s="45">
        <f>SUBTOTAL(103,$A$558:A947)</f>
        <v>350</v>
      </c>
      <c r="C947" s="15" t="s">
        <v>61</v>
      </c>
      <c r="D947" s="21">
        <v>3672377.8499999996</v>
      </c>
      <c r="E947" s="21">
        <v>0</v>
      </c>
      <c r="F947" s="21">
        <v>0</v>
      </c>
      <c r="G947" s="21">
        <v>0</v>
      </c>
      <c r="H947" s="21">
        <v>0</v>
      </c>
      <c r="I947" s="21">
        <v>0</v>
      </c>
      <c r="J947" s="21">
        <v>0</v>
      </c>
      <c r="K947" s="23">
        <v>0</v>
      </c>
      <c r="L947" s="21">
        <v>0</v>
      </c>
      <c r="M947" s="21">
        <v>612</v>
      </c>
      <c r="N947" s="21">
        <v>3563166</v>
      </c>
      <c r="O947" s="21">
        <v>0</v>
      </c>
      <c r="P947" s="21">
        <v>0</v>
      </c>
      <c r="Q947" s="21">
        <v>0</v>
      </c>
      <c r="R947" s="21">
        <v>0</v>
      </c>
      <c r="S947" s="21">
        <v>0</v>
      </c>
      <c r="T947" s="21">
        <v>0</v>
      </c>
      <c r="U947" s="21">
        <v>0</v>
      </c>
      <c r="V947" s="21">
        <v>0</v>
      </c>
      <c r="W947" s="21">
        <v>0</v>
      </c>
      <c r="X947" s="21">
        <v>0</v>
      </c>
      <c r="Y947" s="21">
        <v>0</v>
      </c>
      <c r="Z947" s="21">
        <v>0</v>
      </c>
      <c r="AA947" s="21">
        <v>0</v>
      </c>
      <c r="AB947" s="21">
        <v>0</v>
      </c>
      <c r="AC947" s="29">
        <v>31801.26</v>
      </c>
      <c r="AD947" s="21">
        <v>77410.59</v>
      </c>
      <c r="AE947" s="21">
        <v>0</v>
      </c>
      <c r="AF947" s="24">
        <v>2021</v>
      </c>
      <c r="AG947" s="24">
        <v>2021</v>
      </c>
      <c r="AH947" s="25">
        <v>2021</v>
      </c>
      <c r="AT947" s="12" t="e">
        <f t="shared" si="73"/>
        <v>#N/A</v>
      </c>
      <c r="BW947" s="49"/>
      <c r="CA947" s="12" t="e">
        <f t="shared" si="72"/>
        <v>#N/A</v>
      </c>
      <c r="CB947" s="12">
        <f t="shared" si="69"/>
        <v>31801.26</v>
      </c>
    </row>
    <row r="948" spans="1:80" ht="61.5" x14ac:dyDescent="0.85">
      <c r="A948" s="12">
        <v>1</v>
      </c>
      <c r="B948" s="45">
        <f>SUBTOTAL(103,$A$558:A948)</f>
        <v>351</v>
      </c>
      <c r="C948" s="15" t="s">
        <v>59</v>
      </c>
      <c r="D948" s="21">
        <v>2799677.08</v>
      </c>
      <c r="E948" s="21">
        <v>0</v>
      </c>
      <c r="F948" s="21">
        <v>0</v>
      </c>
      <c r="G948" s="21">
        <v>0</v>
      </c>
      <c r="H948" s="21">
        <v>0</v>
      </c>
      <c r="I948" s="21">
        <v>0</v>
      </c>
      <c r="J948" s="21">
        <v>0</v>
      </c>
      <c r="K948" s="23">
        <v>0</v>
      </c>
      <c r="L948" s="21">
        <v>0</v>
      </c>
      <c r="M948" s="21">
        <v>602.27</v>
      </c>
      <c r="N948" s="21">
        <v>2774911</v>
      </c>
      <c r="O948" s="21">
        <v>0</v>
      </c>
      <c r="P948" s="21">
        <v>0</v>
      </c>
      <c r="Q948" s="21">
        <v>0</v>
      </c>
      <c r="R948" s="21">
        <v>0</v>
      </c>
      <c r="S948" s="21">
        <v>0</v>
      </c>
      <c r="T948" s="21">
        <v>0</v>
      </c>
      <c r="U948" s="21">
        <v>0</v>
      </c>
      <c r="V948" s="21">
        <v>0</v>
      </c>
      <c r="W948" s="21">
        <v>0</v>
      </c>
      <c r="X948" s="21">
        <v>0</v>
      </c>
      <c r="Y948" s="21">
        <v>0</v>
      </c>
      <c r="Z948" s="21">
        <v>0</v>
      </c>
      <c r="AA948" s="21">
        <v>0</v>
      </c>
      <c r="AB948" s="21">
        <v>0</v>
      </c>
      <c r="AC948" s="29">
        <v>24766.080000000002</v>
      </c>
      <c r="AD948" s="21">
        <v>0</v>
      </c>
      <c r="AE948" s="21">
        <v>0</v>
      </c>
      <c r="AF948" s="24" t="s">
        <v>262</v>
      </c>
      <c r="AG948" s="24">
        <v>2021</v>
      </c>
      <c r="AH948" s="25">
        <v>2021</v>
      </c>
      <c r="AT948" s="12" t="e">
        <f t="shared" si="73"/>
        <v>#N/A</v>
      </c>
      <c r="BW948" s="49"/>
      <c r="CA948" s="12" t="e">
        <f t="shared" si="72"/>
        <v>#N/A</v>
      </c>
      <c r="CB948" s="12">
        <f t="shared" si="69"/>
        <v>24766.080000000002</v>
      </c>
    </row>
    <row r="949" spans="1:80" ht="61.5" x14ac:dyDescent="0.85">
      <c r="A949" s="12">
        <v>1</v>
      </c>
      <c r="B949" s="45">
        <f>SUBTOTAL(103,$A$558:A949)</f>
        <v>352</v>
      </c>
      <c r="C949" s="15" t="s">
        <v>62</v>
      </c>
      <c r="D949" s="21">
        <v>2844503.1199999996</v>
      </c>
      <c r="E949" s="21">
        <v>0</v>
      </c>
      <c r="F949" s="21">
        <v>0</v>
      </c>
      <c r="G949" s="21">
        <v>0</v>
      </c>
      <c r="H949" s="21">
        <v>0</v>
      </c>
      <c r="I949" s="21">
        <v>0</v>
      </c>
      <c r="J949" s="21">
        <v>0</v>
      </c>
      <c r="K949" s="23">
        <v>0</v>
      </c>
      <c r="L949" s="21">
        <v>0</v>
      </c>
      <c r="M949" s="21">
        <v>552.78</v>
      </c>
      <c r="N949" s="29">
        <v>2753283</v>
      </c>
      <c r="O949" s="21">
        <v>0</v>
      </c>
      <c r="P949" s="21">
        <v>0</v>
      </c>
      <c r="Q949" s="21">
        <v>0</v>
      </c>
      <c r="R949" s="21">
        <v>0</v>
      </c>
      <c r="S949" s="21">
        <v>0</v>
      </c>
      <c r="T949" s="21">
        <v>0</v>
      </c>
      <c r="U949" s="21">
        <v>0</v>
      </c>
      <c r="V949" s="21">
        <v>0</v>
      </c>
      <c r="W949" s="21">
        <v>0</v>
      </c>
      <c r="X949" s="21">
        <v>0</v>
      </c>
      <c r="Y949" s="21">
        <v>0</v>
      </c>
      <c r="Z949" s="21">
        <v>0</v>
      </c>
      <c r="AA949" s="21">
        <v>0</v>
      </c>
      <c r="AB949" s="21">
        <v>0</v>
      </c>
      <c r="AC949" s="29">
        <v>24573.05</v>
      </c>
      <c r="AD949" s="21">
        <v>66647.070000000007</v>
      </c>
      <c r="AE949" s="21">
        <v>0</v>
      </c>
      <c r="AF949" s="24">
        <v>2021</v>
      </c>
      <c r="AG949" s="24">
        <v>2021</v>
      </c>
      <c r="AH949" s="25">
        <v>2021</v>
      </c>
      <c r="AT949" s="12" t="e">
        <f t="shared" si="73"/>
        <v>#N/A</v>
      </c>
      <c r="BW949" s="49"/>
      <c r="CA949" s="12" t="e">
        <f t="shared" si="72"/>
        <v>#N/A</v>
      </c>
      <c r="CB949" s="12">
        <f t="shared" si="69"/>
        <v>24573.05</v>
      </c>
    </row>
    <row r="950" spans="1:80" ht="61.5" x14ac:dyDescent="0.85">
      <c r="A950" s="12">
        <v>1</v>
      </c>
      <c r="B950" s="45">
        <f>SUBTOTAL(103,$A$558:A950)</f>
        <v>353</v>
      </c>
      <c r="C950" s="15" t="s">
        <v>58</v>
      </c>
      <c r="D950" s="21">
        <v>2708720.47</v>
      </c>
      <c r="E950" s="21">
        <v>0</v>
      </c>
      <c r="F950" s="21">
        <v>0</v>
      </c>
      <c r="G950" s="21">
        <v>0</v>
      </c>
      <c r="H950" s="21">
        <v>0</v>
      </c>
      <c r="I950" s="21">
        <v>0</v>
      </c>
      <c r="J950" s="21">
        <v>0</v>
      </c>
      <c r="K950" s="23">
        <v>0</v>
      </c>
      <c r="L950" s="21">
        <v>0</v>
      </c>
      <c r="M950" s="21">
        <v>638</v>
      </c>
      <c r="N950" s="21">
        <v>2684759</v>
      </c>
      <c r="O950" s="21">
        <v>0</v>
      </c>
      <c r="P950" s="21">
        <v>0</v>
      </c>
      <c r="Q950" s="21">
        <v>0</v>
      </c>
      <c r="R950" s="21">
        <v>0</v>
      </c>
      <c r="S950" s="21">
        <v>0</v>
      </c>
      <c r="T950" s="21">
        <v>0</v>
      </c>
      <c r="U950" s="21">
        <v>0</v>
      </c>
      <c r="V950" s="21">
        <v>0</v>
      </c>
      <c r="W950" s="21">
        <v>0</v>
      </c>
      <c r="X950" s="21">
        <v>0</v>
      </c>
      <c r="Y950" s="21">
        <v>0</v>
      </c>
      <c r="Z950" s="21">
        <v>0</v>
      </c>
      <c r="AA950" s="21">
        <v>0</v>
      </c>
      <c r="AB950" s="21">
        <v>0</v>
      </c>
      <c r="AC950" s="29">
        <v>23961.47</v>
      </c>
      <c r="AD950" s="21">
        <v>0</v>
      </c>
      <c r="AE950" s="21">
        <v>0</v>
      </c>
      <c r="AF950" s="24" t="s">
        <v>262</v>
      </c>
      <c r="AG950" s="24">
        <v>2021</v>
      </c>
      <c r="AH950" s="25">
        <v>2021</v>
      </c>
      <c r="AT950" s="12" t="e">
        <f t="shared" si="73"/>
        <v>#N/A</v>
      </c>
      <c r="BW950" s="49"/>
      <c r="CA950" s="12" t="e">
        <f t="shared" si="72"/>
        <v>#N/A</v>
      </c>
      <c r="CB950" s="12">
        <f t="shared" si="69"/>
        <v>23961.47</v>
      </c>
    </row>
    <row r="951" spans="1:80" ht="61.5" x14ac:dyDescent="0.85">
      <c r="A951" s="12">
        <v>1</v>
      </c>
      <c r="B951" s="45">
        <f>SUBTOTAL(103,$A$558:A951)</f>
        <v>354</v>
      </c>
      <c r="C951" s="15" t="s">
        <v>49</v>
      </c>
      <c r="D951" s="21">
        <v>4298452.99</v>
      </c>
      <c r="E951" s="21">
        <v>0</v>
      </c>
      <c r="F951" s="21">
        <v>0</v>
      </c>
      <c r="G951" s="21">
        <v>0</v>
      </c>
      <c r="H951" s="21">
        <v>0</v>
      </c>
      <c r="I951" s="21">
        <v>0</v>
      </c>
      <c r="J951" s="21">
        <v>0</v>
      </c>
      <c r="K951" s="52">
        <v>0</v>
      </c>
      <c r="L951" s="21">
        <v>0</v>
      </c>
      <c r="M951" s="29">
        <v>913.83</v>
      </c>
      <c r="N951" s="29">
        <v>4239001</v>
      </c>
      <c r="O951" s="21">
        <v>0</v>
      </c>
      <c r="P951" s="21">
        <v>0</v>
      </c>
      <c r="Q951" s="21">
        <v>0</v>
      </c>
      <c r="R951" s="21">
        <v>0</v>
      </c>
      <c r="S951" s="21">
        <v>0</v>
      </c>
      <c r="T951" s="21">
        <v>0</v>
      </c>
      <c r="U951" s="21">
        <v>0</v>
      </c>
      <c r="V951" s="21">
        <v>0</v>
      </c>
      <c r="W951" s="21">
        <v>0</v>
      </c>
      <c r="X951" s="21">
        <v>0</v>
      </c>
      <c r="Y951" s="21">
        <v>0</v>
      </c>
      <c r="Z951" s="21">
        <v>0</v>
      </c>
      <c r="AA951" s="21">
        <v>0</v>
      </c>
      <c r="AB951" s="21">
        <v>0</v>
      </c>
      <c r="AC951" s="29">
        <v>59451.99</v>
      </c>
      <c r="AD951" s="21">
        <v>0</v>
      </c>
      <c r="AE951" s="21">
        <v>0</v>
      </c>
      <c r="AF951" s="24" t="s">
        <v>262</v>
      </c>
      <c r="AG951" s="24">
        <v>2021</v>
      </c>
      <c r="AH951" s="25">
        <v>2021</v>
      </c>
      <c r="AT951" s="12">
        <v>1</v>
      </c>
      <c r="BW951" s="49"/>
      <c r="CA951" s="12" t="e">
        <v>#N/A</v>
      </c>
      <c r="CB951" s="12" t="e">
        <f t="shared" si="69"/>
        <v>#N/A</v>
      </c>
    </row>
    <row r="952" spans="1:80" ht="61.5" x14ac:dyDescent="0.85">
      <c r="B952" s="15" t="s">
        <v>808</v>
      </c>
      <c r="C952" s="15"/>
      <c r="D952" s="258">
        <v>166016.51999999999</v>
      </c>
      <c r="E952" s="21">
        <v>0</v>
      </c>
      <c r="F952" s="21">
        <v>0</v>
      </c>
      <c r="G952" s="21">
        <v>0</v>
      </c>
      <c r="H952" s="21">
        <v>0</v>
      </c>
      <c r="I952" s="21">
        <v>0</v>
      </c>
      <c r="J952" s="21">
        <v>0</v>
      </c>
      <c r="K952" s="23">
        <v>0</v>
      </c>
      <c r="L952" s="21">
        <v>0</v>
      </c>
      <c r="M952" s="21">
        <v>0</v>
      </c>
      <c r="N952" s="21">
        <v>0</v>
      </c>
      <c r="O952" s="21">
        <v>0</v>
      </c>
      <c r="P952" s="21">
        <v>0</v>
      </c>
      <c r="Q952" s="21">
        <v>0</v>
      </c>
      <c r="R952" s="21">
        <v>0</v>
      </c>
      <c r="S952" s="21">
        <v>0</v>
      </c>
      <c r="T952" s="21">
        <v>0</v>
      </c>
      <c r="U952" s="21">
        <v>0</v>
      </c>
      <c r="V952" s="21">
        <v>0</v>
      </c>
      <c r="W952" s="21">
        <v>0</v>
      </c>
      <c r="X952" s="21">
        <v>0</v>
      </c>
      <c r="Y952" s="21">
        <v>0</v>
      </c>
      <c r="Z952" s="21">
        <v>0</v>
      </c>
      <c r="AA952" s="21">
        <v>0</v>
      </c>
      <c r="AB952" s="21">
        <v>0</v>
      </c>
      <c r="AC952" s="21">
        <v>0</v>
      </c>
      <c r="AD952" s="21">
        <v>166016.51999999999</v>
      </c>
      <c r="AE952" s="21">
        <v>0</v>
      </c>
      <c r="AF952" s="50" t="s">
        <v>718</v>
      </c>
      <c r="AG952" s="50" t="s">
        <v>718</v>
      </c>
      <c r="AH952" s="64" t="s">
        <v>718</v>
      </c>
      <c r="AT952" s="12" t="e">
        <f t="shared" ref="AT952:AT961" si="74">VLOOKUP(C952,AW:AX,2,FALSE)</f>
        <v>#N/A</v>
      </c>
      <c r="BV952" s="69" t="b">
        <f>D952=(E952+F952+G952+H952+I952+L952+N952+P952+R952+T952+U952+V952+AA952+AB952+AC952+AD952+AE952)</f>
        <v>1</v>
      </c>
      <c r="BW952" s="49">
        <v>2311215.4500000002</v>
      </c>
      <c r="CA952" s="12" t="e">
        <f>VLOOKUP(C952,CB:CC,2,FALSE)</f>
        <v>#N/A</v>
      </c>
      <c r="CB952" s="12" t="e">
        <f t="shared" si="69"/>
        <v>#N/A</v>
      </c>
    </row>
    <row r="953" spans="1:80" ht="61.5" x14ac:dyDescent="0.85">
      <c r="A953" s="12">
        <v>1</v>
      </c>
      <c r="B953" s="45">
        <f>SUBTOTAL(103,$A$558:A953)</f>
        <v>355</v>
      </c>
      <c r="C953" s="72" t="s">
        <v>66</v>
      </c>
      <c r="D953" s="21">
        <v>75494.62</v>
      </c>
      <c r="E953" s="21">
        <v>0</v>
      </c>
      <c r="F953" s="21">
        <v>0</v>
      </c>
      <c r="G953" s="21">
        <v>0</v>
      </c>
      <c r="H953" s="21">
        <v>0</v>
      </c>
      <c r="I953" s="21">
        <v>0</v>
      </c>
      <c r="J953" s="21">
        <v>0</v>
      </c>
      <c r="K953" s="52">
        <v>0</v>
      </c>
      <c r="L953" s="21">
        <v>0</v>
      </c>
      <c r="M953" s="21">
        <v>0</v>
      </c>
      <c r="N953" s="21">
        <v>0</v>
      </c>
      <c r="O953" s="21">
        <v>0</v>
      </c>
      <c r="P953" s="21">
        <v>0</v>
      </c>
      <c r="Q953" s="21">
        <v>0</v>
      </c>
      <c r="R953" s="21">
        <v>0</v>
      </c>
      <c r="S953" s="21">
        <v>0</v>
      </c>
      <c r="T953" s="21">
        <v>0</v>
      </c>
      <c r="U953" s="21">
        <v>0</v>
      </c>
      <c r="V953" s="21">
        <v>0</v>
      </c>
      <c r="W953" s="21">
        <v>0</v>
      </c>
      <c r="X953" s="21">
        <v>0</v>
      </c>
      <c r="Y953" s="21">
        <v>0</v>
      </c>
      <c r="Z953" s="21">
        <v>0</v>
      </c>
      <c r="AA953" s="21">
        <v>0</v>
      </c>
      <c r="AB953" s="21">
        <v>0</v>
      </c>
      <c r="AC953" s="21">
        <v>0</v>
      </c>
      <c r="AD953" s="21">
        <v>75494.62</v>
      </c>
      <c r="AE953" s="21">
        <v>0</v>
      </c>
      <c r="AF953" s="24">
        <v>2021</v>
      </c>
      <c r="AG953" s="24" t="s">
        <v>262</v>
      </c>
      <c r="AH953" s="25" t="s">
        <v>262</v>
      </c>
      <c r="AT953" s="12" t="e">
        <f t="shared" si="74"/>
        <v>#N/A</v>
      </c>
      <c r="BW953" s="49"/>
      <c r="CB953" s="12" t="e">
        <f t="shared" si="69"/>
        <v>#N/A</v>
      </c>
    </row>
    <row r="954" spans="1:80" ht="61.5" x14ac:dyDescent="0.85">
      <c r="A954" s="12">
        <v>1</v>
      </c>
      <c r="B954" s="45">
        <f>SUBTOTAL(103,$A$558:A954)</f>
        <v>356</v>
      </c>
      <c r="C954" s="15" t="s">
        <v>57</v>
      </c>
      <c r="D954" s="21">
        <v>90521.9</v>
      </c>
      <c r="E954" s="21">
        <v>0</v>
      </c>
      <c r="F954" s="21">
        <v>0</v>
      </c>
      <c r="G954" s="21">
        <v>0</v>
      </c>
      <c r="H954" s="21">
        <v>0</v>
      </c>
      <c r="I954" s="21">
        <v>0</v>
      </c>
      <c r="J954" s="21">
        <v>0</v>
      </c>
      <c r="K954" s="52">
        <v>0</v>
      </c>
      <c r="L954" s="21">
        <v>0</v>
      </c>
      <c r="M954" s="21">
        <v>0</v>
      </c>
      <c r="N954" s="21">
        <v>0</v>
      </c>
      <c r="O954" s="21">
        <v>0</v>
      </c>
      <c r="P954" s="21">
        <v>0</v>
      </c>
      <c r="Q954" s="21">
        <v>0</v>
      </c>
      <c r="R954" s="21">
        <v>0</v>
      </c>
      <c r="S954" s="21">
        <v>0</v>
      </c>
      <c r="T954" s="21">
        <v>0</v>
      </c>
      <c r="U954" s="21">
        <v>0</v>
      </c>
      <c r="V954" s="21">
        <v>0</v>
      </c>
      <c r="W954" s="21">
        <v>0</v>
      </c>
      <c r="X954" s="21">
        <v>0</v>
      </c>
      <c r="Y954" s="21">
        <v>0</v>
      </c>
      <c r="Z954" s="21">
        <v>0</v>
      </c>
      <c r="AA954" s="21">
        <v>0</v>
      </c>
      <c r="AB954" s="21">
        <v>0</v>
      </c>
      <c r="AC954" s="21">
        <v>0</v>
      </c>
      <c r="AD954" s="29">
        <v>90521.9</v>
      </c>
      <c r="AE954" s="21">
        <v>0</v>
      </c>
      <c r="AF954" s="24">
        <v>2021</v>
      </c>
      <c r="AG954" s="24" t="s">
        <v>262</v>
      </c>
      <c r="AH954" s="25" t="s">
        <v>262</v>
      </c>
      <c r="AT954" s="12" t="e">
        <f t="shared" si="74"/>
        <v>#N/A</v>
      </c>
      <c r="BW954" s="49"/>
      <c r="CA954" s="12" t="e">
        <f t="shared" ref="CA954:CA963" si="75">VLOOKUP(C954,CB:CC,2,FALSE)</f>
        <v>#N/A</v>
      </c>
      <c r="CB954" s="12" t="e">
        <f t="shared" si="69"/>
        <v>#N/A</v>
      </c>
    </row>
    <row r="955" spans="1:80" ht="61.5" x14ac:dyDescent="0.85">
      <c r="B955" s="15" t="s">
        <v>843</v>
      </c>
      <c r="C955" s="15"/>
      <c r="D955" s="258">
        <v>79976.490000000005</v>
      </c>
      <c r="E955" s="21">
        <v>0</v>
      </c>
      <c r="F955" s="21">
        <v>0</v>
      </c>
      <c r="G955" s="21">
        <v>0</v>
      </c>
      <c r="H955" s="21">
        <v>0</v>
      </c>
      <c r="I955" s="21">
        <v>0</v>
      </c>
      <c r="J955" s="21">
        <v>0</v>
      </c>
      <c r="K955" s="23">
        <v>0</v>
      </c>
      <c r="L955" s="21">
        <v>0</v>
      </c>
      <c r="M955" s="21">
        <v>0</v>
      </c>
      <c r="N955" s="21">
        <v>0</v>
      </c>
      <c r="O955" s="21">
        <v>0</v>
      </c>
      <c r="P955" s="21">
        <v>0</v>
      </c>
      <c r="Q955" s="21">
        <v>0</v>
      </c>
      <c r="R955" s="21">
        <v>0</v>
      </c>
      <c r="S955" s="21">
        <v>0</v>
      </c>
      <c r="T955" s="21">
        <v>0</v>
      </c>
      <c r="U955" s="21">
        <v>0</v>
      </c>
      <c r="V955" s="21">
        <v>0</v>
      </c>
      <c r="W955" s="21">
        <v>0</v>
      </c>
      <c r="X955" s="21">
        <v>0</v>
      </c>
      <c r="Y955" s="21">
        <v>0</v>
      </c>
      <c r="Z955" s="21">
        <v>0</v>
      </c>
      <c r="AA955" s="21">
        <v>0</v>
      </c>
      <c r="AB955" s="21">
        <v>0</v>
      </c>
      <c r="AC955" s="21">
        <v>0</v>
      </c>
      <c r="AD955" s="21">
        <v>79976.490000000005</v>
      </c>
      <c r="AE955" s="21">
        <v>0</v>
      </c>
      <c r="AF955" s="50" t="s">
        <v>718</v>
      </c>
      <c r="AG955" s="50" t="s">
        <v>718</v>
      </c>
      <c r="AH955" s="64" t="s">
        <v>718</v>
      </c>
      <c r="AT955" s="12" t="e">
        <f t="shared" si="74"/>
        <v>#N/A</v>
      </c>
      <c r="BV955" s="69" t="b">
        <f>D955=(E955+F955+G955+H955+I955+L955+N955+P955+R955+T955+U955+V955+AA955+AB955+AC955+AD955+AE955)</f>
        <v>1</v>
      </c>
      <c r="BW955" s="49">
        <v>2311215.4500000002</v>
      </c>
      <c r="CA955" s="12" t="e">
        <f t="shared" si="75"/>
        <v>#N/A</v>
      </c>
      <c r="CB955" s="12" t="e">
        <f t="shared" si="69"/>
        <v>#N/A</v>
      </c>
    </row>
    <row r="956" spans="1:80" ht="61.5" x14ac:dyDescent="0.85">
      <c r="A956" s="12">
        <v>1</v>
      </c>
      <c r="B956" s="45">
        <f>SUBTOTAL(103,$A$558:A956)</f>
        <v>357</v>
      </c>
      <c r="C956" s="15" t="s">
        <v>55</v>
      </c>
      <c r="D956" s="21">
        <v>79976.490000000005</v>
      </c>
      <c r="E956" s="21">
        <v>0</v>
      </c>
      <c r="F956" s="21">
        <v>0</v>
      </c>
      <c r="G956" s="21">
        <v>0</v>
      </c>
      <c r="H956" s="21">
        <v>0</v>
      </c>
      <c r="I956" s="21">
        <v>0</v>
      </c>
      <c r="J956" s="21">
        <v>0</v>
      </c>
      <c r="K956" s="52">
        <v>0</v>
      </c>
      <c r="L956" s="21">
        <v>0</v>
      </c>
      <c r="M956" s="21">
        <v>0</v>
      </c>
      <c r="N956" s="21">
        <v>0</v>
      </c>
      <c r="O956" s="21">
        <v>0</v>
      </c>
      <c r="P956" s="21">
        <v>0</v>
      </c>
      <c r="Q956" s="21">
        <v>0</v>
      </c>
      <c r="R956" s="21">
        <v>0</v>
      </c>
      <c r="S956" s="21">
        <v>0</v>
      </c>
      <c r="T956" s="21">
        <v>0</v>
      </c>
      <c r="U956" s="21">
        <v>0</v>
      </c>
      <c r="V956" s="21">
        <v>0</v>
      </c>
      <c r="W956" s="21">
        <v>0</v>
      </c>
      <c r="X956" s="21">
        <v>0</v>
      </c>
      <c r="Y956" s="21">
        <v>0</v>
      </c>
      <c r="Z956" s="21">
        <v>0</v>
      </c>
      <c r="AA956" s="21">
        <v>0</v>
      </c>
      <c r="AB956" s="21">
        <v>0</v>
      </c>
      <c r="AC956" s="21">
        <v>0</v>
      </c>
      <c r="AD956" s="29">
        <v>79976.490000000005</v>
      </c>
      <c r="AE956" s="21">
        <v>0</v>
      </c>
      <c r="AF956" s="24">
        <v>2021</v>
      </c>
      <c r="AG956" s="24" t="s">
        <v>262</v>
      </c>
      <c r="AH956" s="25" t="s">
        <v>262</v>
      </c>
      <c r="AT956" s="12" t="e">
        <f t="shared" si="74"/>
        <v>#N/A</v>
      </c>
      <c r="BW956" s="49"/>
      <c r="CA956" s="12" t="e">
        <f t="shared" si="75"/>
        <v>#N/A</v>
      </c>
      <c r="CB956" s="12" t="e">
        <f t="shared" si="69"/>
        <v>#N/A</v>
      </c>
    </row>
    <row r="957" spans="1:80" ht="61.5" x14ac:dyDescent="0.85">
      <c r="B957" s="15" t="s">
        <v>814</v>
      </c>
      <c r="C957" s="257"/>
      <c r="D957" s="258">
        <v>4904419.7699999996</v>
      </c>
      <c r="E957" s="21">
        <v>0</v>
      </c>
      <c r="F957" s="21">
        <v>0</v>
      </c>
      <c r="G957" s="21">
        <v>0</v>
      </c>
      <c r="H957" s="21">
        <v>0</v>
      </c>
      <c r="I957" s="21">
        <v>0</v>
      </c>
      <c r="J957" s="21">
        <v>0</v>
      </c>
      <c r="K957" s="23">
        <v>0</v>
      </c>
      <c r="L957" s="21">
        <v>0</v>
      </c>
      <c r="M957" s="21">
        <v>1178.23</v>
      </c>
      <c r="N957" s="21">
        <v>4616400.0600000005</v>
      </c>
      <c r="O957" s="21">
        <v>0</v>
      </c>
      <c r="P957" s="21">
        <v>0</v>
      </c>
      <c r="Q957" s="21">
        <v>0</v>
      </c>
      <c r="R957" s="21">
        <v>0</v>
      </c>
      <c r="S957" s="21">
        <v>0</v>
      </c>
      <c r="T957" s="21">
        <v>0</v>
      </c>
      <c r="U957" s="21">
        <v>0</v>
      </c>
      <c r="V957" s="21">
        <v>0</v>
      </c>
      <c r="W957" s="21">
        <v>0</v>
      </c>
      <c r="X957" s="21">
        <v>0</v>
      </c>
      <c r="Y957" s="21">
        <v>0</v>
      </c>
      <c r="Z957" s="21">
        <v>0</v>
      </c>
      <c r="AA957" s="21">
        <v>0</v>
      </c>
      <c r="AB957" s="21">
        <v>0</v>
      </c>
      <c r="AC957" s="21">
        <v>58166.65</v>
      </c>
      <c r="AD957" s="21">
        <v>229853.06</v>
      </c>
      <c r="AE957" s="21">
        <v>0</v>
      </c>
      <c r="AF957" s="50" t="s">
        <v>718</v>
      </c>
      <c r="AG957" s="50" t="s">
        <v>718</v>
      </c>
      <c r="AH957" s="64" t="s">
        <v>718</v>
      </c>
      <c r="AT957" s="12" t="e">
        <f t="shared" si="74"/>
        <v>#N/A</v>
      </c>
      <c r="BV957" s="69" t="b">
        <f>D957=(E957+F957+G957+H957+I957+L957+N957+P957+R957+T957+U957+V957+AA957+AB957+AC957+AD957+AE957)</f>
        <v>1</v>
      </c>
      <c r="BW957" s="49">
        <v>6032850.6600000001</v>
      </c>
      <c r="CA957" s="12" t="e">
        <f t="shared" si="75"/>
        <v>#N/A</v>
      </c>
      <c r="CB957" s="12" t="e">
        <f t="shared" si="69"/>
        <v>#N/A</v>
      </c>
    </row>
    <row r="958" spans="1:80" ht="61.5" x14ac:dyDescent="0.85">
      <c r="A958" s="12">
        <v>1</v>
      </c>
      <c r="B958" s="45">
        <f>SUBTOTAL(103,$A$558:A958)</f>
        <v>358</v>
      </c>
      <c r="C958" s="15" t="s">
        <v>223</v>
      </c>
      <c r="D958" s="21">
        <v>3453753.26</v>
      </c>
      <c r="E958" s="21">
        <v>0</v>
      </c>
      <c r="F958" s="21">
        <v>0</v>
      </c>
      <c r="G958" s="21">
        <v>0</v>
      </c>
      <c r="H958" s="21">
        <v>0</v>
      </c>
      <c r="I958" s="21">
        <v>0</v>
      </c>
      <c r="J958" s="21">
        <v>0</v>
      </c>
      <c r="K958" s="23">
        <v>0</v>
      </c>
      <c r="L958" s="21">
        <v>0</v>
      </c>
      <c r="M958" s="21">
        <v>847.02</v>
      </c>
      <c r="N958" s="21">
        <v>3306825</v>
      </c>
      <c r="O958" s="21">
        <v>0</v>
      </c>
      <c r="P958" s="21">
        <v>0</v>
      </c>
      <c r="Q958" s="21">
        <v>0</v>
      </c>
      <c r="R958" s="21">
        <v>0</v>
      </c>
      <c r="S958" s="21">
        <v>0</v>
      </c>
      <c r="T958" s="21">
        <v>0</v>
      </c>
      <c r="U958" s="21">
        <v>0</v>
      </c>
      <c r="V958" s="21">
        <v>0</v>
      </c>
      <c r="W958" s="21">
        <v>0</v>
      </c>
      <c r="X958" s="21">
        <v>0</v>
      </c>
      <c r="Y958" s="21">
        <v>0</v>
      </c>
      <c r="Z958" s="21">
        <v>0</v>
      </c>
      <c r="AA958" s="21">
        <v>0</v>
      </c>
      <c r="AB958" s="21">
        <v>0</v>
      </c>
      <c r="AC958" s="29">
        <v>41666</v>
      </c>
      <c r="AD958" s="21">
        <v>105262.26</v>
      </c>
      <c r="AE958" s="21">
        <v>0</v>
      </c>
      <c r="AF958" s="24">
        <v>2021</v>
      </c>
      <c r="AG958" s="24">
        <v>2021</v>
      </c>
      <c r="AH958" s="25">
        <v>2021</v>
      </c>
      <c r="AT958" s="12" t="e">
        <f t="shared" si="74"/>
        <v>#N/A</v>
      </c>
      <c r="BW958" s="49"/>
      <c r="CA958" s="12" t="e">
        <f t="shared" si="75"/>
        <v>#N/A</v>
      </c>
      <c r="CB958" s="12">
        <f t="shared" si="69"/>
        <v>41666</v>
      </c>
    </row>
    <row r="959" spans="1:80" ht="61.5" x14ac:dyDescent="0.85">
      <c r="A959" s="12">
        <v>1</v>
      </c>
      <c r="B959" s="45">
        <f>SUBTOTAL(103,$A$558:A959)</f>
        <v>359</v>
      </c>
      <c r="C959" s="15" t="s">
        <v>222</v>
      </c>
      <c r="D959" s="21">
        <v>1378909.68</v>
      </c>
      <c r="E959" s="21">
        <v>0</v>
      </c>
      <c r="F959" s="21">
        <v>0</v>
      </c>
      <c r="G959" s="21">
        <v>0</v>
      </c>
      <c r="H959" s="21">
        <v>0</v>
      </c>
      <c r="I959" s="21">
        <v>0</v>
      </c>
      <c r="J959" s="21">
        <v>0</v>
      </c>
      <c r="K959" s="23">
        <v>0</v>
      </c>
      <c r="L959" s="21">
        <v>0</v>
      </c>
      <c r="M959" s="21">
        <v>331.21</v>
      </c>
      <c r="N959" s="29">
        <v>1309575.06</v>
      </c>
      <c r="O959" s="21">
        <v>0</v>
      </c>
      <c r="P959" s="21">
        <v>0</v>
      </c>
      <c r="Q959" s="21">
        <v>0</v>
      </c>
      <c r="R959" s="21">
        <v>0</v>
      </c>
      <c r="S959" s="21">
        <v>0</v>
      </c>
      <c r="T959" s="21">
        <v>0</v>
      </c>
      <c r="U959" s="21">
        <v>0</v>
      </c>
      <c r="V959" s="21">
        <v>0</v>
      </c>
      <c r="W959" s="21">
        <v>0</v>
      </c>
      <c r="X959" s="21">
        <v>0</v>
      </c>
      <c r="Y959" s="21">
        <v>0</v>
      </c>
      <c r="Z959" s="21">
        <v>0</v>
      </c>
      <c r="AA959" s="21">
        <v>0</v>
      </c>
      <c r="AB959" s="21">
        <v>0</v>
      </c>
      <c r="AC959" s="29">
        <v>16500.650000000001</v>
      </c>
      <c r="AD959" s="21">
        <v>52833.97</v>
      </c>
      <c r="AE959" s="21">
        <v>0</v>
      </c>
      <c r="AF959" s="24">
        <v>2021</v>
      </c>
      <c r="AG959" s="24">
        <v>2021</v>
      </c>
      <c r="AH959" s="25">
        <v>2021</v>
      </c>
      <c r="AT959" s="12" t="e">
        <f t="shared" si="74"/>
        <v>#N/A</v>
      </c>
      <c r="BW959" s="49"/>
      <c r="CA959" s="12" t="e">
        <f t="shared" si="75"/>
        <v>#N/A</v>
      </c>
      <c r="CB959" s="12">
        <f t="shared" si="69"/>
        <v>16500.650000000001</v>
      </c>
    </row>
    <row r="960" spans="1:80" ht="61.5" x14ac:dyDescent="0.85">
      <c r="A960" s="12">
        <v>1</v>
      </c>
      <c r="B960" s="45">
        <f>SUBTOTAL(103,$A$558:A960)</f>
        <v>360</v>
      </c>
      <c r="C960" s="15" t="s">
        <v>1842</v>
      </c>
      <c r="D960" s="21">
        <v>71756.83</v>
      </c>
      <c r="E960" s="21">
        <v>0</v>
      </c>
      <c r="F960" s="21">
        <v>0</v>
      </c>
      <c r="G960" s="21">
        <v>0</v>
      </c>
      <c r="H960" s="21">
        <v>0</v>
      </c>
      <c r="I960" s="21">
        <v>0</v>
      </c>
      <c r="J960" s="21">
        <v>0</v>
      </c>
      <c r="K960" s="23">
        <v>0</v>
      </c>
      <c r="L960" s="21">
        <v>0</v>
      </c>
      <c r="M960" s="21">
        <v>0</v>
      </c>
      <c r="N960" s="21">
        <v>0</v>
      </c>
      <c r="O960" s="21">
        <v>0</v>
      </c>
      <c r="P960" s="21">
        <v>0</v>
      </c>
      <c r="Q960" s="21">
        <v>0</v>
      </c>
      <c r="R960" s="21">
        <v>0</v>
      </c>
      <c r="S960" s="21">
        <v>0</v>
      </c>
      <c r="T960" s="21">
        <v>0</v>
      </c>
      <c r="U960" s="21">
        <v>0</v>
      </c>
      <c r="V960" s="21">
        <v>0</v>
      </c>
      <c r="W960" s="21">
        <v>0</v>
      </c>
      <c r="X960" s="21">
        <v>0</v>
      </c>
      <c r="Y960" s="21">
        <v>0</v>
      </c>
      <c r="Z960" s="21">
        <v>0</v>
      </c>
      <c r="AA960" s="21">
        <v>0</v>
      </c>
      <c r="AB960" s="21">
        <v>0</v>
      </c>
      <c r="AC960" s="21">
        <v>0</v>
      </c>
      <c r="AD960" s="29">
        <v>71756.83</v>
      </c>
      <c r="AE960" s="21">
        <v>0</v>
      </c>
      <c r="AF960" s="24">
        <v>2021</v>
      </c>
      <c r="AG960" s="24" t="s">
        <v>262</v>
      </c>
      <c r="AH960" s="25" t="s">
        <v>262</v>
      </c>
      <c r="AT960" s="12" t="e">
        <f t="shared" si="74"/>
        <v>#N/A</v>
      </c>
      <c r="BW960" s="49"/>
      <c r="CA960" s="12" t="e">
        <f t="shared" si="75"/>
        <v>#N/A</v>
      </c>
      <c r="CB960" s="12" t="e">
        <f t="shared" si="69"/>
        <v>#N/A</v>
      </c>
    </row>
    <row r="961" spans="1:80" ht="61.5" x14ac:dyDescent="0.85">
      <c r="B961" s="15" t="s">
        <v>1245</v>
      </c>
      <c r="C961" s="257"/>
      <c r="D961" s="258">
        <v>3567998.53</v>
      </c>
      <c r="E961" s="21">
        <v>0</v>
      </c>
      <c r="F961" s="21">
        <v>0</v>
      </c>
      <c r="G961" s="21">
        <v>0</v>
      </c>
      <c r="H961" s="21">
        <v>0</v>
      </c>
      <c r="I961" s="21">
        <v>0</v>
      </c>
      <c r="J961" s="21">
        <v>0</v>
      </c>
      <c r="K961" s="23">
        <v>0</v>
      </c>
      <c r="L961" s="21">
        <v>0</v>
      </c>
      <c r="M961" s="21">
        <v>770</v>
      </c>
      <c r="N961" s="21">
        <v>3532234.65</v>
      </c>
      <c r="O961" s="21">
        <v>0</v>
      </c>
      <c r="P961" s="21">
        <v>0</v>
      </c>
      <c r="Q961" s="21">
        <v>0</v>
      </c>
      <c r="R961" s="21">
        <v>0</v>
      </c>
      <c r="S961" s="21">
        <v>0</v>
      </c>
      <c r="T961" s="21">
        <v>0</v>
      </c>
      <c r="U961" s="21">
        <v>0</v>
      </c>
      <c r="V961" s="21">
        <v>0</v>
      </c>
      <c r="W961" s="21">
        <v>0</v>
      </c>
      <c r="X961" s="21">
        <v>0</v>
      </c>
      <c r="Y961" s="21">
        <v>0</v>
      </c>
      <c r="Z961" s="21">
        <v>0</v>
      </c>
      <c r="AA961" s="21">
        <v>0</v>
      </c>
      <c r="AB961" s="21">
        <v>0</v>
      </c>
      <c r="AC961" s="21">
        <v>35763.879999999997</v>
      </c>
      <c r="AD961" s="21">
        <v>0</v>
      </c>
      <c r="AE961" s="21">
        <v>0</v>
      </c>
      <c r="AF961" s="50" t="s">
        <v>718</v>
      </c>
      <c r="AG961" s="50" t="s">
        <v>718</v>
      </c>
      <c r="AH961" s="64" t="s">
        <v>718</v>
      </c>
      <c r="AT961" s="12" t="e">
        <f t="shared" si="74"/>
        <v>#N/A</v>
      </c>
      <c r="BV961" s="69" t="b">
        <f>D961=(E961+F961+G961+H961+I961+L961+N961+P961+R961+T961+U961+V961+AA961+AB961+AC961+AD961+AE961)</f>
        <v>1</v>
      </c>
      <c r="BW961" s="49">
        <v>1799918.22</v>
      </c>
      <c r="CA961" s="12" t="e">
        <f t="shared" si="75"/>
        <v>#N/A</v>
      </c>
      <c r="CB961" s="12" t="e">
        <f t="shared" si="69"/>
        <v>#N/A</v>
      </c>
    </row>
    <row r="962" spans="1:80" ht="61.5" x14ac:dyDescent="0.85">
      <c r="A962" s="12">
        <v>1</v>
      </c>
      <c r="B962" s="45">
        <f>SUBTOTAL(103,$A$558:A962)</f>
        <v>361</v>
      </c>
      <c r="C962" s="15" t="s">
        <v>1246</v>
      </c>
      <c r="D962" s="21">
        <v>3567998.53</v>
      </c>
      <c r="E962" s="21">
        <v>0</v>
      </c>
      <c r="F962" s="21">
        <v>0</v>
      </c>
      <c r="G962" s="21">
        <v>0</v>
      </c>
      <c r="H962" s="21">
        <v>0</v>
      </c>
      <c r="I962" s="21">
        <v>0</v>
      </c>
      <c r="J962" s="21">
        <v>0</v>
      </c>
      <c r="K962" s="52">
        <v>0</v>
      </c>
      <c r="L962" s="21">
        <v>0</v>
      </c>
      <c r="M962" s="29">
        <v>770</v>
      </c>
      <c r="N962" s="29">
        <v>3532234.65</v>
      </c>
      <c r="O962" s="21">
        <v>0</v>
      </c>
      <c r="P962" s="21">
        <v>0</v>
      </c>
      <c r="Q962" s="21">
        <v>0</v>
      </c>
      <c r="R962" s="21">
        <v>0</v>
      </c>
      <c r="S962" s="21">
        <v>0</v>
      </c>
      <c r="T962" s="21">
        <v>0</v>
      </c>
      <c r="U962" s="21">
        <v>0</v>
      </c>
      <c r="V962" s="21">
        <v>0</v>
      </c>
      <c r="W962" s="21">
        <v>0</v>
      </c>
      <c r="X962" s="21">
        <v>0</v>
      </c>
      <c r="Y962" s="21">
        <v>0</v>
      </c>
      <c r="Z962" s="21">
        <v>0</v>
      </c>
      <c r="AA962" s="21">
        <v>0</v>
      </c>
      <c r="AB962" s="21">
        <v>0</v>
      </c>
      <c r="AC962" s="29">
        <v>35763.879999999997</v>
      </c>
      <c r="AD962" s="21">
        <v>0</v>
      </c>
      <c r="AE962" s="21">
        <v>0</v>
      </c>
      <c r="AF962" s="24" t="s">
        <v>262</v>
      </c>
      <c r="AG962" s="24">
        <v>2021</v>
      </c>
      <c r="AH962" s="25">
        <v>2021</v>
      </c>
      <c r="BW962" s="49"/>
      <c r="CA962" s="12">
        <f t="shared" si="75"/>
        <v>735</v>
      </c>
      <c r="CB962" s="12">
        <f t="shared" si="69"/>
        <v>35763.879999999997</v>
      </c>
    </row>
    <row r="963" spans="1:80" ht="61.5" x14ac:dyDescent="0.85">
      <c r="B963" s="15" t="s">
        <v>816</v>
      </c>
      <c r="C963" s="257"/>
      <c r="D963" s="258">
        <v>3892974.33</v>
      </c>
      <c r="E963" s="21">
        <v>0</v>
      </c>
      <c r="F963" s="21">
        <v>0</v>
      </c>
      <c r="G963" s="21">
        <v>0</v>
      </c>
      <c r="H963" s="21">
        <v>0</v>
      </c>
      <c r="I963" s="21">
        <v>0</v>
      </c>
      <c r="J963" s="21">
        <v>0</v>
      </c>
      <c r="K963" s="23">
        <v>0</v>
      </c>
      <c r="L963" s="21">
        <v>0</v>
      </c>
      <c r="M963" s="21">
        <v>1031.8399999999999</v>
      </c>
      <c r="N963" s="21">
        <v>3839130.52</v>
      </c>
      <c r="O963" s="21">
        <v>0</v>
      </c>
      <c r="P963" s="21">
        <v>0</v>
      </c>
      <c r="Q963" s="21">
        <v>0</v>
      </c>
      <c r="R963" s="21">
        <v>0</v>
      </c>
      <c r="S963" s="21">
        <v>0</v>
      </c>
      <c r="T963" s="21">
        <v>0</v>
      </c>
      <c r="U963" s="21">
        <v>0</v>
      </c>
      <c r="V963" s="21">
        <v>0</v>
      </c>
      <c r="W963" s="21">
        <v>0</v>
      </c>
      <c r="X963" s="21">
        <v>0</v>
      </c>
      <c r="Y963" s="21">
        <v>0</v>
      </c>
      <c r="Z963" s="21">
        <v>0</v>
      </c>
      <c r="AA963" s="21">
        <v>0</v>
      </c>
      <c r="AB963" s="21">
        <v>0</v>
      </c>
      <c r="AC963" s="21">
        <v>53843.81</v>
      </c>
      <c r="AD963" s="21">
        <v>0</v>
      </c>
      <c r="AE963" s="21">
        <v>0</v>
      </c>
      <c r="AF963" s="50" t="s">
        <v>718</v>
      </c>
      <c r="AG963" s="50" t="s">
        <v>718</v>
      </c>
      <c r="AH963" s="64" t="s">
        <v>718</v>
      </c>
      <c r="AT963" s="12" t="e">
        <f>VLOOKUP(C963,AW:AX,2,FALSE)</f>
        <v>#N/A</v>
      </c>
      <c r="BV963" s="69" t="b">
        <f>D963=(E963+F963+G963+H963+I963+L963+N963+P963+R963+T963+U963+V963+AA963+AB963+AC963+AD963+AE963)</f>
        <v>1</v>
      </c>
      <c r="BW963" s="49">
        <v>1799918.22</v>
      </c>
      <c r="CA963" s="12" t="e">
        <f t="shared" si="75"/>
        <v>#N/A</v>
      </c>
      <c r="CB963" s="12" t="e">
        <f t="shared" si="69"/>
        <v>#N/A</v>
      </c>
    </row>
    <row r="964" spans="1:80" ht="61.5" x14ac:dyDescent="0.85">
      <c r="A964" s="12">
        <v>1</v>
      </c>
      <c r="B964" s="45">
        <f>SUBTOTAL(103,$A$558:A964)</f>
        <v>362</v>
      </c>
      <c r="C964" s="15" t="s">
        <v>137</v>
      </c>
      <c r="D964" s="21">
        <v>3892974.33</v>
      </c>
      <c r="E964" s="21">
        <v>0</v>
      </c>
      <c r="F964" s="21">
        <v>0</v>
      </c>
      <c r="G964" s="21">
        <v>0</v>
      </c>
      <c r="H964" s="21">
        <v>0</v>
      </c>
      <c r="I964" s="21">
        <v>0</v>
      </c>
      <c r="J964" s="21">
        <v>0</v>
      </c>
      <c r="K964" s="52">
        <v>0</v>
      </c>
      <c r="L964" s="21">
        <v>0</v>
      </c>
      <c r="M964" s="29">
        <v>1031.8399999999999</v>
      </c>
      <c r="N964" s="29">
        <v>3839130.52</v>
      </c>
      <c r="O964" s="21">
        <v>0</v>
      </c>
      <c r="P964" s="21">
        <v>0</v>
      </c>
      <c r="Q964" s="21">
        <v>0</v>
      </c>
      <c r="R964" s="21">
        <v>0</v>
      </c>
      <c r="S964" s="21">
        <v>0</v>
      </c>
      <c r="T964" s="21">
        <v>0</v>
      </c>
      <c r="U964" s="21">
        <v>0</v>
      </c>
      <c r="V964" s="21">
        <v>0</v>
      </c>
      <c r="W964" s="21">
        <v>0</v>
      </c>
      <c r="X964" s="21">
        <v>0</v>
      </c>
      <c r="Y964" s="21">
        <v>0</v>
      </c>
      <c r="Z964" s="21">
        <v>0</v>
      </c>
      <c r="AA964" s="21">
        <v>0</v>
      </c>
      <c r="AB964" s="21">
        <v>0</v>
      </c>
      <c r="AC964" s="29">
        <v>53843.81</v>
      </c>
      <c r="AD964" s="21">
        <v>0</v>
      </c>
      <c r="AE964" s="21">
        <v>0</v>
      </c>
      <c r="AF964" s="24" t="s">
        <v>262</v>
      </c>
      <c r="AG964" s="24">
        <v>2021</v>
      </c>
      <c r="AH964" s="25">
        <v>2021</v>
      </c>
      <c r="AT964" s="12" t="e">
        <v>#N/A</v>
      </c>
      <c r="BW964" s="49"/>
      <c r="CA964" s="12" t="e">
        <v>#N/A</v>
      </c>
      <c r="CB964" s="12">
        <f t="shared" si="69"/>
        <v>53843.81</v>
      </c>
    </row>
    <row r="965" spans="1:80" ht="61.5" x14ac:dyDescent="0.85">
      <c r="B965" s="15" t="s">
        <v>849</v>
      </c>
      <c r="C965" s="15"/>
      <c r="D965" s="258">
        <v>7815780.1500000004</v>
      </c>
      <c r="E965" s="21">
        <v>0</v>
      </c>
      <c r="F965" s="21">
        <v>0</v>
      </c>
      <c r="G965" s="21">
        <v>0</v>
      </c>
      <c r="H965" s="21">
        <v>0</v>
      </c>
      <c r="I965" s="21">
        <v>0</v>
      </c>
      <c r="J965" s="21">
        <v>0</v>
      </c>
      <c r="K965" s="23">
        <v>0</v>
      </c>
      <c r="L965" s="21">
        <v>0</v>
      </c>
      <c r="M965" s="21">
        <v>1374</v>
      </c>
      <c r="N965" s="21">
        <v>7706668</v>
      </c>
      <c r="O965" s="21">
        <v>0</v>
      </c>
      <c r="P965" s="21">
        <v>0</v>
      </c>
      <c r="Q965" s="21">
        <v>0</v>
      </c>
      <c r="R965" s="21">
        <v>0</v>
      </c>
      <c r="S965" s="21">
        <v>0</v>
      </c>
      <c r="T965" s="21">
        <v>0</v>
      </c>
      <c r="U965" s="21">
        <v>0</v>
      </c>
      <c r="V965" s="21">
        <v>0</v>
      </c>
      <c r="W965" s="21">
        <v>0</v>
      </c>
      <c r="X965" s="21">
        <v>0</v>
      </c>
      <c r="Y965" s="21">
        <v>0</v>
      </c>
      <c r="Z965" s="21">
        <v>0</v>
      </c>
      <c r="AA965" s="21">
        <v>0</v>
      </c>
      <c r="AB965" s="21">
        <v>0</v>
      </c>
      <c r="AC965" s="21">
        <v>0</v>
      </c>
      <c r="AD965" s="21">
        <v>109112.15</v>
      </c>
      <c r="AE965" s="21">
        <v>0</v>
      </c>
      <c r="AF965" s="50" t="s">
        <v>718</v>
      </c>
      <c r="AG965" s="50" t="s">
        <v>718</v>
      </c>
      <c r="AH965" s="64" t="s">
        <v>718</v>
      </c>
      <c r="AT965" s="12" t="e">
        <f t="shared" ref="AT965:AT972" si="76">VLOOKUP(C965,AW:AX,2,FALSE)</f>
        <v>#N/A</v>
      </c>
      <c r="BV965" s="69" t="b">
        <f>D965=(E965+F965+G965+H965+I965+L965+N965+P965+R965+T965+U965+V965+AA965+AB965+AC965+AD965+AE965)</f>
        <v>1</v>
      </c>
      <c r="BW965" s="49">
        <v>3974620.0799999996</v>
      </c>
      <c r="CA965" s="12" t="e">
        <f>VLOOKUP(C965,CB:CC,2,FALSE)</f>
        <v>#N/A</v>
      </c>
      <c r="CB965" s="12" t="e">
        <f t="shared" si="69"/>
        <v>#N/A</v>
      </c>
    </row>
    <row r="966" spans="1:80" ht="61.5" x14ac:dyDescent="0.85">
      <c r="A966" s="12">
        <v>1</v>
      </c>
      <c r="B966" s="45">
        <f>SUBTOTAL(103,$A$558:A966)</f>
        <v>363</v>
      </c>
      <c r="C966" s="72" t="s">
        <v>157</v>
      </c>
      <c r="D966" s="21">
        <v>7815780.1500000004</v>
      </c>
      <c r="E966" s="21">
        <v>0</v>
      </c>
      <c r="F966" s="21">
        <v>0</v>
      </c>
      <c r="G966" s="21">
        <v>0</v>
      </c>
      <c r="H966" s="21">
        <v>0</v>
      </c>
      <c r="I966" s="21">
        <v>0</v>
      </c>
      <c r="J966" s="21">
        <v>0</v>
      </c>
      <c r="K966" s="52">
        <v>0</v>
      </c>
      <c r="L966" s="21">
        <v>0</v>
      </c>
      <c r="M966" s="21">
        <v>1374</v>
      </c>
      <c r="N966" s="29">
        <v>7706668</v>
      </c>
      <c r="O966" s="21">
        <v>0</v>
      </c>
      <c r="P966" s="21">
        <v>0</v>
      </c>
      <c r="Q966" s="21">
        <v>0</v>
      </c>
      <c r="R966" s="21">
        <v>0</v>
      </c>
      <c r="S966" s="21">
        <v>0</v>
      </c>
      <c r="T966" s="21">
        <v>0</v>
      </c>
      <c r="U966" s="21">
        <v>0</v>
      </c>
      <c r="V966" s="21">
        <v>0</v>
      </c>
      <c r="W966" s="21">
        <v>0</v>
      </c>
      <c r="X966" s="21">
        <v>0</v>
      </c>
      <c r="Y966" s="21">
        <v>0</v>
      </c>
      <c r="Z966" s="21">
        <v>0</v>
      </c>
      <c r="AA966" s="21">
        <v>0</v>
      </c>
      <c r="AB966" s="21">
        <v>0</v>
      </c>
      <c r="AC966" s="21">
        <v>0</v>
      </c>
      <c r="AD966" s="21">
        <v>109112.15</v>
      </c>
      <c r="AE966" s="21">
        <v>0</v>
      </c>
      <c r="AF966" s="24">
        <v>2021</v>
      </c>
      <c r="AG966" s="24">
        <v>2021</v>
      </c>
      <c r="AH966" s="24" t="s">
        <v>262</v>
      </c>
      <c r="AT966" s="12" t="e">
        <f t="shared" si="76"/>
        <v>#N/A</v>
      </c>
      <c r="BW966" s="49"/>
      <c r="CB966" s="12" t="e">
        <f t="shared" ref="CB966:CB1029" si="77">VLOOKUP(C966,CC:CD,2,FALSE)</f>
        <v>#N/A</v>
      </c>
    </row>
    <row r="967" spans="1:80" ht="61.5" x14ac:dyDescent="0.85">
      <c r="B967" s="15" t="s">
        <v>844</v>
      </c>
      <c r="C967" s="15"/>
      <c r="D967" s="258">
        <v>4539478.7399999993</v>
      </c>
      <c r="E967" s="21">
        <v>0</v>
      </c>
      <c r="F967" s="21">
        <v>0</v>
      </c>
      <c r="G967" s="21">
        <v>0</v>
      </c>
      <c r="H967" s="21">
        <v>0</v>
      </c>
      <c r="I967" s="21">
        <v>0</v>
      </c>
      <c r="J967" s="21">
        <v>0</v>
      </c>
      <c r="K967" s="23">
        <v>0</v>
      </c>
      <c r="L967" s="21">
        <v>0</v>
      </c>
      <c r="M967" s="21">
        <v>843.09</v>
      </c>
      <c r="N967" s="21">
        <v>4394477.1899999995</v>
      </c>
      <c r="O967" s="21">
        <v>0</v>
      </c>
      <c r="P967" s="21">
        <v>0</v>
      </c>
      <c r="Q967" s="21">
        <v>0</v>
      </c>
      <c r="R967" s="21">
        <v>0</v>
      </c>
      <c r="S967" s="21">
        <v>0</v>
      </c>
      <c r="T967" s="21">
        <v>0</v>
      </c>
      <c r="U967" s="21">
        <v>0</v>
      </c>
      <c r="V967" s="21">
        <v>0</v>
      </c>
      <c r="W967" s="21">
        <v>0</v>
      </c>
      <c r="X967" s="21">
        <v>0</v>
      </c>
      <c r="Y967" s="21">
        <v>0</v>
      </c>
      <c r="Z967" s="21">
        <v>0</v>
      </c>
      <c r="AA967" s="21">
        <v>0</v>
      </c>
      <c r="AB967" s="21">
        <v>0</v>
      </c>
      <c r="AC967" s="21">
        <v>39220.71</v>
      </c>
      <c r="AD967" s="21">
        <v>105780.84</v>
      </c>
      <c r="AE967" s="21">
        <v>0</v>
      </c>
      <c r="AF967" s="50" t="s">
        <v>718</v>
      </c>
      <c r="AG967" s="50" t="s">
        <v>718</v>
      </c>
      <c r="AH967" s="64" t="s">
        <v>718</v>
      </c>
      <c r="AT967" s="12" t="e">
        <f t="shared" si="76"/>
        <v>#N/A</v>
      </c>
      <c r="BV967" s="69" t="b">
        <f>D967=(E967+F967+G967+H967+I967+L967+N967+P967+R967+T967+U967+V967+AA967+AB967+AC967+AD967+AE967)</f>
        <v>1</v>
      </c>
      <c r="BW967" s="49">
        <v>3974620.0799999996</v>
      </c>
      <c r="CA967" s="12" t="e">
        <f>VLOOKUP(C967,CB:CC,2,FALSE)</f>
        <v>#N/A</v>
      </c>
      <c r="CB967" s="12" t="e">
        <f t="shared" si="77"/>
        <v>#N/A</v>
      </c>
    </row>
    <row r="968" spans="1:80" ht="61.5" x14ac:dyDescent="0.85">
      <c r="A968" s="12">
        <v>1</v>
      </c>
      <c r="B968" s="45">
        <f>SUBTOTAL(103,$A$558:A968)</f>
        <v>364</v>
      </c>
      <c r="C968" s="15" t="s">
        <v>148</v>
      </c>
      <c r="D968" s="21">
        <v>4539478.7399999993</v>
      </c>
      <c r="E968" s="21">
        <v>0</v>
      </c>
      <c r="F968" s="21">
        <v>0</v>
      </c>
      <c r="G968" s="21">
        <v>0</v>
      </c>
      <c r="H968" s="21">
        <v>0</v>
      </c>
      <c r="I968" s="21">
        <v>0</v>
      </c>
      <c r="J968" s="21">
        <v>0</v>
      </c>
      <c r="K968" s="23">
        <v>0</v>
      </c>
      <c r="L968" s="21">
        <v>0</v>
      </c>
      <c r="M968" s="21">
        <v>843.09</v>
      </c>
      <c r="N968" s="21">
        <v>4394477.1899999995</v>
      </c>
      <c r="O968" s="21">
        <v>0</v>
      </c>
      <c r="P968" s="21">
        <v>0</v>
      </c>
      <c r="Q968" s="21">
        <v>0</v>
      </c>
      <c r="R968" s="21">
        <v>0</v>
      </c>
      <c r="S968" s="21">
        <v>0</v>
      </c>
      <c r="T968" s="21">
        <v>0</v>
      </c>
      <c r="U968" s="21">
        <v>0</v>
      </c>
      <c r="V968" s="21">
        <v>0</v>
      </c>
      <c r="W968" s="21">
        <v>0</v>
      </c>
      <c r="X968" s="21">
        <v>0</v>
      </c>
      <c r="Y968" s="21">
        <v>0</v>
      </c>
      <c r="Z968" s="21">
        <v>0</v>
      </c>
      <c r="AA968" s="21">
        <v>0</v>
      </c>
      <c r="AB968" s="21">
        <v>0</v>
      </c>
      <c r="AC968" s="29">
        <v>39220.71</v>
      </c>
      <c r="AD968" s="21">
        <v>105780.84</v>
      </c>
      <c r="AE968" s="21">
        <v>0</v>
      </c>
      <c r="AF968" s="24">
        <v>2021</v>
      </c>
      <c r="AG968" s="24">
        <v>2021</v>
      </c>
      <c r="AH968" s="25">
        <v>2021</v>
      </c>
      <c r="AT968" s="12" t="e">
        <f t="shared" si="76"/>
        <v>#N/A</v>
      </c>
      <c r="BW968" s="49"/>
      <c r="CA968" s="12" t="e">
        <f>VLOOKUP(C968,CB:CC,2,FALSE)</f>
        <v>#N/A</v>
      </c>
      <c r="CB968" s="12" t="e">
        <f t="shared" si="77"/>
        <v>#N/A</v>
      </c>
    </row>
    <row r="969" spans="1:80" ht="61.5" x14ac:dyDescent="0.85">
      <c r="B969" s="15" t="s">
        <v>845</v>
      </c>
      <c r="C969" s="15"/>
      <c r="D969" s="258">
        <v>147928.20000000001</v>
      </c>
      <c r="E969" s="21">
        <v>0</v>
      </c>
      <c r="F969" s="21">
        <v>0</v>
      </c>
      <c r="G969" s="21">
        <v>0</v>
      </c>
      <c r="H969" s="21">
        <v>0</v>
      </c>
      <c r="I969" s="21">
        <v>0</v>
      </c>
      <c r="J969" s="21">
        <v>0</v>
      </c>
      <c r="K969" s="23">
        <v>0</v>
      </c>
      <c r="L969" s="21">
        <v>0</v>
      </c>
      <c r="M969" s="21">
        <v>0</v>
      </c>
      <c r="N969" s="21">
        <v>0</v>
      </c>
      <c r="O969" s="21">
        <v>0</v>
      </c>
      <c r="P969" s="21">
        <v>0</v>
      </c>
      <c r="Q969" s="21">
        <v>0</v>
      </c>
      <c r="R969" s="21">
        <v>0</v>
      </c>
      <c r="S969" s="21">
        <v>0</v>
      </c>
      <c r="T969" s="21">
        <v>0</v>
      </c>
      <c r="U969" s="21">
        <v>0</v>
      </c>
      <c r="V969" s="21">
        <v>0</v>
      </c>
      <c r="W969" s="21">
        <v>0</v>
      </c>
      <c r="X969" s="21">
        <v>0</v>
      </c>
      <c r="Y969" s="21">
        <v>0</v>
      </c>
      <c r="Z969" s="21">
        <v>0</v>
      </c>
      <c r="AA969" s="21">
        <v>0</v>
      </c>
      <c r="AB969" s="21">
        <v>0</v>
      </c>
      <c r="AC969" s="21">
        <v>0</v>
      </c>
      <c r="AD969" s="21">
        <v>147928.20000000001</v>
      </c>
      <c r="AE969" s="21">
        <v>0</v>
      </c>
      <c r="AF969" s="50" t="s">
        <v>718</v>
      </c>
      <c r="AG969" s="50" t="s">
        <v>718</v>
      </c>
      <c r="AH969" s="64" t="s">
        <v>718</v>
      </c>
      <c r="AT969" s="12" t="e">
        <f t="shared" si="76"/>
        <v>#N/A</v>
      </c>
      <c r="BV969" s="69" t="b">
        <f>D969=(E969+F969+G969+H969+I969+L969+N969+P969+R969+T969+U969+V969+AA969+AB969+AC969+AD969+AE969)</f>
        <v>1</v>
      </c>
      <c r="BW969" s="49">
        <v>2957808</v>
      </c>
      <c r="CA969" s="12" t="e">
        <f>VLOOKUP(C969,CB:CC,2,FALSE)</f>
        <v>#N/A</v>
      </c>
      <c r="CB969" s="12" t="e">
        <f t="shared" si="77"/>
        <v>#N/A</v>
      </c>
    </row>
    <row r="970" spans="1:80" ht="61.5" x14ac:dyDescent="0.85">
      <c r="A970" s="12">
        <v>1</v>
      </c>
      <c r="B970" s="45">
        <f>SUBTOTAL(103,$A$558:A970)</f>
        <v>365</v>
      </c>
      <c r="C970" s="72" t="s">
        <v>161</v>
      </c>
      <c r="D970" s="21">
        <v>75076.479999999996</v>
      </c>
      <c r="E970" s="21">
        <v>0</v>
      </c>
      <c r="F970" s="21">
        <v>0</v>
      </c>
      <c r="G970" s="21">
        <v>0</v>
      </c>
      <c r="H970" s="21">
        <v>0</v>
      </c>
      <c r="I970" s="21">
        <v>0</v>
      </c>
      <c r="J970" s="21">
        <v>0</v>
      </c>
      <c r="K970" s="52">
        <v>0</v>
      </c>
      <c r="L970" s="21">
        <v>0</v>
      </c>
      <c r="M970" s="21">
        <v>0</v>
      </c>
      <c r="N970" s="21">
        <v>0</v>
      </c>
      <c r="O970" s="21">
        <v>0</v>
      </c>
      <c r="P970" s="21">
        <v>0</v>
      </c>
      <c r="Q970" s="21">
        <v>0</v>
      </c>
      <c r="R970" s="21">
        <v>0</v>
      </c>
      <c r="S970" s="21">
        <v>0</v>
      </c>
      <c r="T970" s="21">
        <v>0</v>
      </c>
      <c r="U970" s="21">
        <v>0</v>
      </c>
      <c r="V970" s="21">
        <v>0</v>
      </c>
      <c r="W970" s="21">
        <v>0</v>
      </c>
      <c r="X970" s="21">
        <v>0</v>
      </c>
      <c r="Y970" s="21">
        <v>0</v>
      </c>
      <c r="Z970" s="21">
        <v>0</v>
      </c>
      <c r="AA970" s="21">
        <v>0</v>
      </c>
      <c r="AB970" s="21">
        <v>0</v>
      </c>
      <c r="AC970" s="21">
        <v>0</v>
      </c>
      <c r="AD970" s="21">
        <v>75076.479999999996</v>
      </c>
      <c r="AE970" s="21">
        <v>0</v>
      </c>
      <c r="AF970" s="24">
        <v>2021</v>
      </c>
      <c r="AG970" s="24" t="s">
        <v>262</v>
      </c>
      <c r="AH970" s="24" t="s">
        <v>262</v>
      </c>
      <c r="AT970" s="12" t="e">
        <f t="shared" si="76"/>
        <v>#N/A</v>
      </c>
      <c r="BW970" s="49"/>
      <c r="CB970" s="12" t="e">
        <f t="shared" si="77"/>
        <v>#N/A</v>
      </c>
    </row>
    <row r="971" spans="1:80" ht="61.5" x14ac:dyDescent="0.85">
      <c r="A971" s="12">
        <v>1</v>
      </c>
      <c r="B971" s="45">
        <f>SUBTOTAL(103,$A$558:A971)</f>
        <v>366</v>
      </c>
      <c r="C971" s="15" t="s">
        <v>153</v>
      </c>
      <c r="D971" s="21">
        <v>72851.72</v>
      </c>
      <c r="E971" s="21">
        <v>0</v>
      </c>
      <c r="F971" s="21">
        <v>0</v>
      </c>
      <c r="G971" s="21">
        <v>0</v>
      </c>
      <c r="H971" s="21">
        <v>0</v>
      </c>
      <c r="I971" s="21">
        <v>0</v>
      </c>
      <c r="J971" s="21">
        <v>0</v>
      </c>
      <c r="K971" s="23">
        <v>0</v>
      </c>
      <c r="L971" s="21">
        <v>0</v>
      </c>
      <c r="M971" s="21">
        <v>0</v>
      </c>
      <c r="N971" s="21">
        <v>0</v>
      </c>
      <c r="O971" s="21">
        <v>0</v>
      </c>
      <c r="P971" s="21">
        <v>0</v>
      </c>
      <c r="Q971" s="21">
        <v>0</v>
      </c>
      <c r="R971" s="21">
        <v>0</v>
      </c>
      <c r="S971" s="21">
        <v>0</v>
      </c>
      <c r="T971" s="21">
        <v>0</v>
      </c>
      <c r="U971" s="21">
        <v>0</v>
      </c>
      <c r="V971" s="21">
        <v>0</v>
      </c>
      <c r="W971" s="21">
        <v>0</v>
      </c>
      <c r="X971" s="21">
        <v>0</v>
      </c>
      <c r="Y971" s="21">
        <v>0</v>
      </c>
      <c r="Z971" s="21">
        <v>0</v>
      </c>
      <c r="AA971" s="21">
        <v>0</v>
      </c>
      <c r="AB971" s="21">
        <v>0</v>
      </c>
      <c r="AC971" s="21">
        <v>0</v>
      </c>
      <c r="AD971" s="21">
        <v>72851.72</v>
      </c>
      <c r="AE971" s="21">
        <v>0</v>
      </c>
      <c r="AF971" s="24">
        <v>2021</v>
      </c>
      <c r="AG971" s="24" t="s">
        <v>262</v>
      </c>
      <c r="AH971" s="24" t="s">
        <v>262</v>
      </c>
      <c r="AT971" s="12" t="e">
        <f t="shared" si="76"/>
        <v>#N/A</v>
      </c>
      <c r="BW971" s="49"/>
      <c r="CA971" s="12" t="e">
        <f>VLOOKUP(C971,CB:CC,2,FALSE)</f>
        <v>#N/A</v>
      </c>
      <c r="CB971" s="12" t="e">
        <f t="shared" si="77"/>
        <v>#N/A</v>
      </c>
    </row>
    <row r="972" spans="1:80" ht="61.5" x14ac:dyDescent="0.85">
      <c r="B972" s="15" t="s">
        <v>817</v>
      </c>
      <c r="C972" s="15"/>
      <c r="D972" s="258">
        <v>2352260.79</v>
      </c>
      <c r="E972" s="21">
        <v>0</v>
      </c>
      <c r="F972" s="21">
        <v>0</v>
      </c>
      <c r="G972" s="21">
        <v>0</v>
      </c>
      <c r="H972" s="21">
        <v>0</v>
      </c>
      <c r="I972" s="21">
        <v>0</v>
      </c>
      <c r="J972" s="21">
        <v>0</v>
      </c>
      <c r="K972" s="23">
        <v>0</v>
      </c>
      <c r="L972" s="21">
        <v>0</v>
      </c>
      <c r="M972" s="21">
        <v>557.37</v>
      </c>
      <c r="N972" s="21">
        <v>2319726.62</v>
      </c>
      <c r="O972" s="21">
        <v>0</v>
      </c>
      <c r="P972" s="21">
        <v>0</v>
      </c>
      <c r="Q972" s="21">
        <v>0</v>
      </c>
      <c r="R972" s="21">
        <v>0</v>
      </c>
      <c r="S972" s="21">
        <v>0</v>
      </c>
      <c r="T972" s="21">
        <v>0</v>
      </c>
      <c r="U972" s="21">
        <v>0</v>
      </c>
      <c r="V972" s="21">
        <v>0</v>
      </c>
      <c r="W972" s="21">
        <v>0</v>
      </c>
      <c r="X972" s="21">
        <v>0</v>
      </c>
      <c r="Y972" s="21">
        <v>0</v>
      </c>
      <c r="Z972" s="21">
        <v>0</v>
      </c>
      <c r="AA972" s="21">
        <v>0</v>
      </c>
      <c r="AB972" s="21">
        <v>0</v>
      </c>
      <c r="AC972" s="21">
        <v>32534.17</v>
      </c>
      <c r="AD972" s="21">
        <v>0</v>
      </c>
      <c r="AE972" s="21">
        <v>0</v>
      </c>
      <c r="AF972" s="50" t="s">
        <v>718</v>
      </c>
      <c r="AG972" s="50" t="s">
        <v>718</v>
      </c>
      <c r="AH972" s="64" t="s">
        <v>718</v>
      </c>
      <c r="AT972" s="12" t="e">
        <f t="shared" si="76"/>
        <v>#N/A</v>
      </c>
      <c r="BV972" s="69" t="b">
        <f>D972=(E972+F972+G972+H972+I972+L972+N972+P972+R972+T972+U972+V972+AA972+AB972+AC972+AD972+AE972)</f>
        <v>1</v>
      </c>
      <c r="BW972" s="49">
        <v>2957808</v>
      </c>
      <c r="CA972" s="12" t="e">
        <f>VLOOKUP(C972,CB:CC,2,FALSE)</f>
        <v>#N/A</v>
      </c>
      <c r="CB972" s="12" t="e">
        <f t="shared" si="77"/>
        <v>#N/A</v>
      </c>
    </row>
    <row r="973" spans="1:80" ht="61.5" x14ac:dyDescent="0.85">
      <c r="A973" s="12">
        <v>1</v>
      </c>
      <c r="B973" s="45">
        <f>SUBTOTAL(103,$A$558:A973)</f>
        <v>367</v>
      </c>
      <c r="C973" s="15" t="s">
        <v>142</v>
      </c>
      <c r="D973" s="21">
        <v>2352260.79</v>
      </c>
      <c r="E973" s="21">
        <v>0</v>
      </c>
      <c r="F973" s="21">
        <v>0</v>
      </c>
      <c r="G973" s="21">
        <v>0</v>
      </c>
      <c r="H973" s="21">
        <v>0</v>
      </c>
      <c r="I973" s="21">
        <v>0</v>
      </c>
      <c r="J973" s="21">
        <v>0</v>
      </c>
      <c r="K973" s="52">
        <v>0</v>
      </c>
      <c r="L973" s="21">
        <v>0</v>
      </c>
      <c r="M973" s="29">
        <v>557.37</v>
      </c>
      <c r="N973" s="29">
        <v>2319726.62</v>
      </c>
      <c r="O973" s="21">
        <v>0</v>
      </c>
      <c r="P973" s="21">
        <v>0</v>
      </c>
      <c r="Q973" s="21">
        <v>0</v>
      </c>
      <c r="R973" s="21">
        <v>0</v>
      </c>
      <c r="S973" s="21">
        <v>0</v>
      </c>
      <c r="T973" s="21">
        <v>0</v>
      </c>
      <c r="U973" s="21">
        <v>0</v>
      </c>
      <c r="V973" s="21">
        <v>0</v>
      </c>
      <c r="W973" s="21">
        <v>0</v>
      </c>
      <c r="X973" s="21">
        <v>0</v>
      </c>
      <c r="Y973" s="21">
        <v>0</v>
      </c>
      <c r="Z973" s="21">
        <v>0</v>
      </c>
      <c r="AA973" s="21">
        <v>0</v>
      </c>
      <c r="AB973" s="21">
        <v>0</v>
      </c>
      <c r="AC973" s="29">
        <v>32534.17</v>
      </c>
      <c r="AD973" s="21">
        <v>0</v>
      </c>
      <c r="AE973" s="21">
        <v>0</v>
      </c>
      <c r="AF973" s="24" t="s">
        <v>262</v>
      </c>
      <c r="AG973" s="24">
        <v>2021</v>
      </c>
      <c r="AH973" s="25">
        <v>2021</v>
      </c>
      <c r="AT973" s="12" t="e">
        <v>#N/A</v>
      </c>
      <c r="BW973" s="49"/>
      <c r="CA973" s="12" t="e">
        <v>#N/A</v>
      </c>
      <c r="CB973" s="12">
        <f t="shared" si="77"/>
        <v>32534.17</v>
      </c>
    </row>
    <row r="974" spans="1:80" ht="61.5" x14ac:dyDescent="0.85">
      <c r="B974" s="15" t="s">
        <v>818</v>
      </c>
      <c r="C974" s="15"/>
      <c r="D974" s="258">
        <v>2721719.48</v>
      </c>
      <c r="E974" s="21">
        <v>0</v>
      </c>
      <c r="F974" s="21">
        <v>0</v>
      </c>
      <c r="G974" s="21">
        <v>0</v>
      </c>
      <c r="H974" s="21">
        <v>0</v>
      </c>
      <c r="I974" s="21">
        <v>0</v>
      </c>
      <c r="J974" s="21">
        <v>0</v>
      </c>
      <c r="K974" s="23">
        <v>0</v>
      </c>
      <c r="L974" s="21">
        <v>0</v>
      </c>
      <c r="M974" s="21">
        <v>669.62</v>
      </c>
      <c r="N974" s="21">
        <v>2452131</v>
      </c>
      <c r="O974" s="21">
        <v>0</v>
      </c>
      <c r="P974" s="21">
        <v>0</v>
      </c>
      <c r="Q974" s="21">
        <v>0</v>
      </c>
      <c r="R974" s="21">
        <v>0</v>
      </c>
      <c r="S974" s="21">
        <v>0</v>
      </c>
      <c r="T974" s="21">
        <v>0</v>
      </c>
      <c r="U974" s="21">
        <v>0</v>
      </c>
      <c r="V974" s="21">
        <v>0</v>
      </c>
      <c r="W974" s="21">
        <v>0</v>
      </c>
      <c r="X974" s="21">
        <v>0</v>
      </c>
      <c r="Y974" s="21">
        <v>0</v>
      </c>
      <c r="Z974" s="21">
        <v>0</v>
      </c>
      <c r="AA974" s="21">
        <v>0</v>
      </c>
      <c r="AB974" s="21">
        <v>0</v>
      </c>
      <c r="AC974" s="21">
        <v>34391.14</v>
      </c>
      <c r="AD974" s="21">
        <v>235197.34</v>
      </c>
      <c r="AE974" s="21">
        <v>0</v>
      </c>
      <c r="AF974" s="50" t="s">
        <v>718</v>
      </c>
      <c r="AG974" s="50" t="s">
        <v>718</v>
      </c>
      <c r="AH974" s="64" t="s">
        <v>718</v>
      </c>
      <c r="AT974" s="12" t="e">
        <f>VLOOKUP(C974,AW:AX,2,FALSE)</f>
        <v>#N/A</v>
      </c>
      <c r="BV974" s="69" t="b">
        <f>D974=(E974+F974+G974+H974+I974+L974+N974+P974+R974+T974+U974+V974+AA974+AB974+AC974+AD974+AE974)</f>
        <v>1</v>
      </c>
      <c r="BW974" s="49">
        <v>4651054.3499999996</v>
      </c>
      <c r="CA974" s="12" t="e">
        <f>VLOOKUP(C974,CB:CC,2,FALSE)</f>
        <v>#N/A</v>
      </c>
      <c r="CB974" s="12" t="e">
        <f t="shared" si="77"/>
        <v>#N/A</v>
      </c>
    </row>
    <row r="975" spans="1:80" ht="61.5" x14ac:dyDescent="0.85">
      <c r="A975" s="12">
        <v>1</v>
      </c>
      <c r="B975" s="45">
        <f>SUBTOTAL(103,$A$558:A975)</f>
        <v>368</v>
      </c>
      <c r="C975" s="15" t="s">
        <v>152</v>
      </c>
      <c r="D975" s="21">
        <v>105919.15</v>
      </c>
      <c r="E975" s="21">
        <v>0</v>
      </c>
      <c r="F975" s="21">
        <v>0</v>
      </c>
      <c r="G975" s="21">
        <v>0</v>
      </c>
      <c r="H975" s="21">
        <v>0</v>
      </c>
      <c r="I975" s="21">
        <v>0</v>
      </c>
      <c r="J975" s="21">
        <v>0</v>
      </c>
      <c r="K975" s="23">
        <v>0</v>
      </c>
      <c r="L975" s="21">
        <v>0</v>
      </c>
      <c r="M975" s="21">
        <v>0</v>
      </c>
      <c r="N975" s="21">
        <v>0</v>
      </c>
      <c r="O975" s="21">
        <v>0</v>
      </c>
      <c r="P975" s="21">
        <v>0</v>
      </c>
      <c r="Q975" s="21">
        <v>0</v>
      </c>
      <c r="R975" s="21">
        <v>0</v>
      </c>
      <c r="S975" s="21">
        <v>0</v>
      </c>
      <c r="T975" s="21">
        <v>0</v>
      </c>
      <c r="U975" s="21">
        <v>0</v>
      </c>
      <c r="V975" s="21">
        <v>0</v>
      </c>
      <c r="W975" s="21">
        <v>0</v>
      </c>
      <c r="X975" s="21">
        <v>0</v>
      </c>
      <c r="Y975" s="21">
        <v>0</v>
      </c>
      <c r="Z975" s="21">
        <v>0</v>
      </c>
      <c r="AA975" s="21">
        <v>0</v>
      </c>
      <c r="AB975" s="21">
        <v>0</v>
      </c>
      <c r="AC975" s="21">
        <v>0</v>
      </c>
      <c r="AD975" s="21">
        <v>105919.15</v>
      </c>
      <c r="AE975" s="21">
        <v>0</v>
      </c>
      <c r="AF975" s="24">
        <v>2021</v>
      </c>
      <c r="AG975" s="24" t="s">
        <v>262</v>
      </c>
      <c r="AH975" s="24" t="s">
        <v>262</v>
      </c>
      <c r="AT975" s="12" t="e">
        <f>VLOOKUP(C975,AW:AX,2,FALSE)</f>
        <v>#N/A</v>
      </c>
      <c r="BW975" s="49"/>
      <c r="CA975" s="12" t="e">
        <f>VLOOKUP(C975,CB:CC,2,FALSE)</f>
        <v>#N/A</v>
      </c>
      <c r="CB975" s="12" t="e">
        <f t="shared" si="77"/>
        <v>#N/A</v>
      </c>
    </row>
    <row r="976" spans="1:80" ht="61.5" x14ac:dyDescent="0.85">
      <c r="A976" s="12">
        <v>1</v>
      </c>
      <c r="B976" s="45">
        <f>SUBTOTAL(103,$A$558:A976)</f>
        <v>369</v>
      </c>
      <c r="C976" s="72" t="s">
        <v>1870</v>
      </c>
      <c r="D976" s="21">
        <v>129278.19</v>
      </c>
      <c r="E976" s="21">
        <v>0</v>
      </c>
      <c r="F976" s="21">
        <v>0</v>
      </c>
      <c r="G976" s="21">
        <v>0</v>
      </c>
      <c r="H976" s="21">
        <v>0</v>
      </c>
      <c r="I976" s="21">
        <v>0</v>
      </c>
      <c r="J976" s="21">
        <v>0</v>
      </c>
      <c r="K976" s="52">
        <v>0</v>
      </c>
      <c r="L976" s="21">
        <v>0</v>
      </c>
      <c r="M976" s="21">
        <v>0</v>
      </c>
      <c r="N976" s="21">
        <v>0</v>
      </c>
      <c r="O976" s="21">
        <v>0</v>
      </c>
      <c r="P976" s="21">
        <v>0</v>
      </c>
      <c r="Q976" s="21">
        <v>0</v>
      </c>
      <c r="R976" s="21">
        <v>0</v>
      </c>
      <c r="S976" s="21">
        <v>0</v>
      </c>
      <c r="T976" s="21">
        <v>0</v>
      </c>
      <c r="U976" s="21">
        <v>0</v>
      </c>
      <c r="V976" s="21">
        <v>0</v>
      </c>
      <c r="W976" s="21">
        <v>0</v>
      </c>
      <c r="X976" s="21">
        <v>0</v>
      </c>
      <c r="Y976" s="21">
        <v>0</v>
      </c>
      <c r="Z976" s="21">
        <v>0</v>
      </c>
      <c r="AA976" s="21">
        <v>0</v>
      </c>
      <c r="AB976" s="21">
        <v>0</v>
      </c>
      <c r="AC976" s="21">
        <v>0</v>
      </c>
      <c r="AD976" s="21">
        <v>129278.19</v>
      </c>
      <c r="AE976" s="21">
        <v>0</v>
      </c>
      <c r="AF976" s="24">
        <v>2021</v>
      </c>
      <c r="AG976" s="24" t="s">
        <v>262</v>
      </c>
      <c r="AH976" s="24" t="s">
        <v>262</v>
      </c>
      <c r="AT976" s="12" t="e">
        <f>VLOOKUP(C976,AW:AX,2,FALSE)</f>
        <v>#N/A</v>
      </c>
      <c r="BW976" s="49"/>
      <c r="CB976" s="12" t="e">
        <f t="shared" si="77"/>
        <v>#N/A</v>
      </c>
    </row>
    <row r="977" spans="1:80" ht="61.5" x14ac:dyDescent="0.85">
      <c r="A977" s="12">
        <v>1</v>
      </c>
      <c r="B977" s="45">
        <f>SUBTOTAL(103,$A$558:A977)</f>
        <v>370</v>
      </c>
      <c r="C977" s="15" t="s">
        <v>1252</v>
      </c>
      <c r="D977" s="21">
        <v>2486522.14</v>
      </c>
      <c r="E977" s="21">
        <v>0</v>
      </c>
      <c r="F977" s="21">
        <v>0</v>
      </c>
      <c r="G977" s="21">
        <v>0</v>
      </c>
      <c r="H977" s="21">
        <v>0</v>
      </c>
      <c r="I977" s="21">
        <v>0</v>
      </c>
      <c r="J977" s="21">
        <v>0</v>
      </c>
      <c r="K977" s="52">
        <v>0</v>
      </c>
      <c r="L977" s="21">
        <v>0</v>
      </c>
      <c r="M977" s="29">
        <v>669.62</v>
      </c>
      <c r="N977" s="29">
        <v>2452131</v>
      </c>
      <c r="O977" s="21">
        <v>0</v>
      </c>
      <c r="P977" s="21">
        <v>0</v>
      </c>
      <c r="Q977" s="21">
        <v>0</v>
      </c>
      <c r="R977" s="21">
        <v>0</v>
      </c>
      <c r="S977" s="21">
        <v>0</v>
      </c>
      <c r="T977" s="21">
        <v>0</v>
      </c>
      <c r="U977" s="21">
        <v>0</v>
      </c>
      <c r="V977" s="21">
        <v>0</v>
      </c>
      <c r="W977" s="21">
        <v>0</v>
      </c>
      <c r="X977" s="21">
        <v>0</v>
      </c>
      <c r="Y977" s="21">
        <v>0</v>
      </c>
      <c r="Z977" s="21">
        <v>0</v>
      </c>
      <c r="AA977" s="21">
        <v>0</v>
      </c>
      <c r="AB977" s="21">
        <v>0</v>
      </c>
      <c r="AC977" s="29">
        <v>34391.14</v>
      </c>
      <c r="AD977" s="21">
        <v>0</v>
      </c>
      <c r="AE977" s="21">
        <v>0</v>
      </c>
      <c r="AF977" s="24" t="s">
        <v>262</v>
      </c>
      <c r="AG977" s="24">
        <v>2021</v>
      </c>
      <c r="AH977" s="25">
        <v>2021</v>
      </c>
      <c r="BW977" s="49"/>
      <c r="CA977" s="12" t="e">
        <f>VLOOKUP(C977,CB:CC,2,FALSE)</f>
        <v>#N/A</v>
      </c>
      <c r="CB977" s="12">
        <f t="shared" si="77"/>
        <v>34391.14</v>
      </c>
    </row>
    <row r="978" spans="1:80" ht="61.5" x14ac:dyDescent="0.85">
      <c r="B978" s="15" t="s">
        <v>819</v>
      </c>
      <c r="C978" s="15"/>
      <c r="D978" s="258">
        <v>8302059.419999999</v>
      </c>
      <c r="E978" s="21">
        <v>0</v>
      </c>
      <c r="F978" s="21">
        <v>0</v>
      </c>
      <c r="G978" s="21">
        <v>0</v>
      </c>
      <c r="H978" s="21">
        <v>0</v>
      </c>
      <c r="I978" s="21">
        <v>0</v>
      </c>
      <c r="J978" s="21">
        <v>0</v>
      </c>
      <c r="K978" s="23">
        <v>0</v>
      </c>
      <c r="L978" s="21">
        <v>0</v>
      </c>
      <c r="M978" s="21">
        <v>1418.6999999999998</v>
      </c>
      <c r="N978" s="21">
        <v>7875050</v>
      </c>
      <c r="O978" s="21">
        <v>0</v>
      </c>
      <c r="P978" s="21">
        <v>0</v>
      </c>
      <c r="Q978" s="21">
        <v>0</v>
      </c>
      <c r="R978" s="21">
        <v>0</v>
      </c>
      <c r="S978" s="21">
        <v>0</v>
      </c>
      <c r="T978" s="21">
        <v>0</v>
      </c>
      <c r="U978" s="21">
        <v>0</v>
      </c>
      <c r="V978" s="21">
        <v>0</v>
      </c>
      <c r="W978" s="21">
        <v>0</v>
      </c>
      <c r="X978" s="21">
        <v>0</v>
      </c>
      <c r="Y978" s="21">
        <v>0</v>
      </c>
      <c r="Z978" s="21">
        <v>0</v>
      </c>
      <c r="AA978" s="21">
        <v>0</v>
      </c>
      <c r="AB978" s="21">
        <v>0</v>
      </c>
      <c r="AC978" s="21">
        <v>40989.339999999997</v>
      </c>
      <c r="AD978" s="21">
        <v>386020.07999999996</v>
      </c>
      <c r="AE978" s="21">
        <v>0</v>
      </c>
      <c r="AF978" s="50" t="s">
        <v>718</v>
      </c>
      <c r="AG978" s="50" t="s">
        <v>718</v>
      </c>
      <c r="AH978" s="64" t="s">
        <v>718</v>
      </c>
      <c r="AT978" s="12" t="e">
        <f>VLOOKUP(C978,AW:AX,2,FALSE)</f>
        <v>#N/A</v>
      </c>
      <c r="BV978" s="69" t="b">
        <f>D978=(E978+F978+G978+H978+I978+L978+N978+P978+R978+T978+U978+V978+AA978+AB978+AC978+AD978+AE978)</f>
        <v>1</v>
      </c>
      <c r="BW978" s="21">
        <v>3145116.58</v>
      </c>
      <c r="BX978" s="21"/>
      <c r="BY978" s="21">
        <f>BW978-D978</f>
        <v>-5156942.8399999989</v>
      </c>
      <c r="CA978" s="12" t="e">
        <f>VLOOKUP(C978,CB:CC,2,FALSE)</f>
        <v>#N/A</v>
      </c>
      <c r="CB978" s="12" t="e">
        <f t="shared" si="77"/>
        <v>#N/A</v>
      </c>
    </row>
    <row r="979" spans="1:80" ht="61.5" x14ac:dyDescent="0.85">
      <c r="A979" s="12">
        <v>1</v>
      </c>
      <c r="B979" s="45">
        <f>SUBTOTAL(103,$A$558:A979)</f>
        <v>371</v>
      </c>
      <c r="C979" s="15" t="s">
        <v>151</v>
      </c>
      <c r="D979" s="21">
        <v>4714362.1499999994</v>
      </c>
      <c r="E979" s="21">
        <v>0</v>
      </c>
      <c r="F979" s="21">
        <v>0</v>
      </c>
      <c r="G979" s="21">
        <v>0</v>
      </c>
      <c r="H979" s="21">
        <v>0</v>
      </c>
      <c r="I979" s="21">
        <v>0</v>
      </c>
      <c r="J979" s="21">
        <v>0</v>
      </c>
      <c r="K979" s="23">
        <v>0</v>
      </c>
      <c r="L979" s="21">
        <v>0</v>
      </c>
      <c r="M979" s="21">
        <v>658.9</v>
      </c>
      <c r="N979" s="29">
        <v>4592643</v>
      </c>
      <c r="O979" s="21">
        <v>0</v>
      </c>
      <c r="P979" s="21">
        <v>0</v>
      </c>
      <c r="Q979" s="21">
        <v>0</v>
      </c>
      <c r="R979" s="21">
        <v>0</v>
      </c>
      <c r="S979" s="21">
        <v>0</v>
      </c>
      <c r="T979" s="21">
        <v>0</v>
      </c>
      <c r="U979" s="21">
        <v>0</v>
      </c>
      <c r="V979" s="21">
        <v>0</v>
      </c>
      <c r="W979" s="21">
        <v>0</v>
      </c>
      <c r="X979" s="21">
        <v>0</v>
      </c>
      <c r="Y979" s="21">
        <v>0</v>
      </c>
      <c r="Z979" s="21">
        <v>0</v>
      </c>
      <c r="AA979" s="21">
        <v>0</v>
      </c>
      <c r="AB979" s="21">
        <v>0</v>
      </c>
      <c r="AC979" s="29">
        <v>40989.339999999997</v>
      </c>
      <c r="AD979" s="21">
        <v>80729.81</v>
      </c>
      <c r="AE979" s="21">
        <v>0</v>
      </c>
      <c r="AF979" s="24">
        <v>2021</v>
      </c>
      <c r="AG979" s="24">
        <v>2021</v>
      </c>
      <c r="AH979" s="25">
        <v>2021</v>
      </c>
      <c r="AT979" s="12" t="e">
        <f>VLOOKUP(C979,AW:AX,2,FALSE)</f>
        <v>#N/A</v>
      </c>
      <c r="BW979" s="49"/>
      <c r="CA979" s="12" t="e">
        <f>VLOOKUP(C979,CB:CC,2,FALSE)</f>
        <v>#N/A</v>
      </c>
      <c r="CB979" s="12">
        <f t="shared" si="77"/>
        <v>40989.339999999997</v>
      </c>
    </row>
    <row r="980" spans="1:80" ht="61.5" x14ac:dyDescent="0.85">
      <c r="A980" s="12">
        <v>1</v>
      </c>
      <c r="B980" s="45">
        <f>SUBTOTAL(103,$A$558:A980)</f>
        <v>372</v>
      </c>
      <c r="C980" s="15" t="s">
        <v>1210</v>
      </c>
      <c r="D980" s="21">
        <v>23660.13</v>
      </c>
      <c r="E980" s="21">
        <v>0</v>
      </c>
      <c r="F980" s="21">
        <v>0</v>
      </c>
      <c r="G980" s="21">
        <v>0</v>
      </c>
      <c r="H980" s="21">
        <v>0</v>
      </c>
      <c r="I980" s="21">
        <v>0</v>
      </c>
      <c r="J980" s="21">
        <v>0</v>
      </c>
      <c r="K980" s="23">
        <v>0</v>
      </c>
      <c r="L980" s="21">
        <v>0</v>
      </c>
      <c r="M980" s="21">
        <v>0</v>
      </c>
      <c r="N980" s="21">
        <v>0</v>
      </c>
      <c r="O980" s="21">
        <v>0</v>
      </c>
      <c r="P980" s="21">
        <v>0</v>
      </c>
      <c r="Q980" s="21">
        <v>0</v>
      </c>
      <c r="R980" s="21">
        <v>0</v>
      </c>
      <c r="S980" s="21">
        <v>0</v>
      </c>
      <c r="T980" s="21">
        <v>0</v>
      </c>
      <c r="U980" s="21">
        <v>0</v>
      </c>
      <c r="V980" s="21">
        <v>0</v>
      </c>
      <c r="W980" s="21">
        <v>0</v>
      </c>
      <c r="X980" s="21">
        <v>0</v>
      </c>
      <c r="Y980" s="21">
        <v>0</v>
      </c>
      <c r="Z980" s="21">
        <v>0</v>
      </c>
      <c r="AA980" s="21">
        <v>0</v>
      </c>
      <c r="AB980" s="21">
        <v>0</v>
      </c>
      <c r="AC980" s="21">
        <v>0</v>
      </c>
      <c r="AD980" s="73">
        <v>23660.13</v>
      </c>
      <c r="AE980" s="21">
        <v>0</v>
      </c>
      <c r="AF980" s="24">
        <v>2021</v>
      </c>
      <c r="AG980" s="24" t="s">
        <v>262</v>
      </c>
      <c r="AH980" s="24" t="s">
        <v>262</v>
      </c>
      <c r="BW980" s="49"/>
      <c r="CA980" s="12" t="e">
        <f>VLOOKUP(C980,CB:CC,2,FALSE)</f>
        <v>#N/A</v>
      </c>
      <c r="CB980" s="12" t="e">
        <f t="shared" si="77"/>
        <v>#N/A</v>
      </c>
    </row>
    <row r="981" spans="1:80" ht="61.5" x14ac:dyDescent="0.85">
      <c r="A981" s="12">
        <v>1</v>
      </c>
      <c r="B981" s="45">
        <f>SUBTOTAL(103,$A$558:A981)</f>
        <v>373</v>
      </c>
      <c r="C981" s="72" t="s">
        <v>159</v>
      </c>
      <c r="D981" s="21">
        <v>3412382.8</v>
      </c>
      <c r="E981" s="21">
        <v>0</v>
      </c>
      <c r="F981" s="21">
        <v>0</v>
      </c>
      <c r="G981" s="21">
        <v>0</v>
      </c>
      <c r="H981" s="21">
        <v>0</v>
      </c>
      <c r="I981" s="21">
        <v>0</v>
      </c>
      <c r="J981" s="21">
        <v>0</v>
      </c>
      <c r="K981" s="52">
        <v>0</v>
      </c>
      <c r="L981" s="21">
        <v>0</v>
      </c>
      <c r="M981" s="21">
        <v>759.8</v>
      </c>
      <c r="N981" s="21">
        <v>3282407</v>
      </c>
      <c r="O981" s="21">
        <v>0</v>
      </c>
      <c r="P981" s="21">
        <v>0</v>
      </c>
      <c r="Q981" s="21">
        <v>0</v>
      </c>
      <c r="R981" s="21">
        <v>0</v>
      </c>
      <c r="S981" s="21">
        <v>0</v>
      </c>
      <c r="T981" s="21">
        <v>0</v>
      </c>
      <c r="U981" s="21">
        <v>0</v>
      </c>
      <c r="V981" s="21">
        <v>0</v>
      </c>
      <c r="W981" s="21">
        <v>0</v>
      </c>
      <c r="X981" s="21">
        <v>0</v>
      </c>
      <c r="Y981" s="21">
        <v>0</v>
      </c>
      <c r="Z981" s="21">
        <v>0</v>
      </c>
      <c r="AA981" s="21">
        <v>0</v>
      </c>
      <c r="AB981" s="21">
        <v>0</v>
      </c>
      <c r="AC981" s="21">
        <v>0</v>
      </c>
      <c r="AD981" s="21">
        <v>129975.8</v>
      </c>
      <c r="AE981" s="21">
        <v>0</v>
      </c>
      <c r="AF981" s="24">
        <v>2021</v>
      </c>
      <c r="AG981" s="24">
        <v>2021</v>
      </c>
      <c r="AH981" s="24" t="s">
        <v>262</v>
      </c>
      <c r="AT981" s="12" t="e">
        <f>VLOOKUP(C981,AW:AX,2,FALSE)</f>
        <v>#N/A</v>
      </c>
      <c r="BW981" s="49"/>
      <c r="CB981" s="12" t="e">
        <f t="shared" si="77"/>
        <v>#N/A</v>
      </c>
    </row>
    <row r="982" spans="1:80" ht="61.5" x14ac:dyDescent="0.85">
      <c r="A982" s="12">
        <v>1</v>
      </c>
      <c r="B982" s="45">
        <f>SUBTOTAL(103,$A$558:A982)</f>
        <v>374</v>
      </c>
      <c r="C982" s="72" t="s">
        <v>158</v>
      </c>
      <c r="D982" s="21">
        <v>151654.34</v>
      </c>
      <c r="E982" s="21">
        <v>0</v>
      </c>
      <c r="F982" s="21">
        <v>0</v>
      </c>
      <c r="G982" s="21">
        <v>0</v>
      </c>
      <c r="H982" s="21">
        <v>0</v>
      </c>
      <c r="I982" s="21">
        <v>0</v>
      </c>
      <c r="J982" s="21">
        <v>0</v>
      </c>
      <c r="K982" s="52">
        <v>0</v>
      </c>
      <c r="L982" s="21">
        <v>0</v>
      </c>
      <c r="M982" s="21">
        <v>0</v>
      </c>
      <c r="N982" s="21">
        <v>0</v>
      </c>
      <c r="O982" s="21">
        <v>0</v>
      </c>
      <c r="P982" s="21">
        <v>0</v>
      </c>
      <c r="Q982" s="21">
        <v>0</v>
      </c>
      <c r="R982" s="21">
        <v>0</v>
      </c>
      <c r="S982" s="21">
        <v>0</v>
      </c>
      <c r="T982" s="21">
        <v>0</v>
      </c>
      <c r="U982" s="21">
        <v>0</v>
      </c>
      <c r="V982" s="21">
        <v>0</v>
      </c>
      <c r="W982" s="21">
        <v>0</v>
      </c>
      <c r="X982" s="21">
        <v>0</v>
      </c>
      <c r="Y982" s="21">
        <v>0</v>
      </c>
      <c r="Z982" s="21">
        <v>0</v>
      </c>
      <c r="AA982" s="21">
        <v>0</v>
      </c>
      <c r="AB982" s="21">
        <v>0</v>
      </c>
      <c r="AC982" s="21">
        <v>0</v>
      </c>
      <c r="AD982" s="21">
        <v>151654.34</v>
      </c>
      <c r="AE982" s="21">
        <v>0</v>
      </c>
      <c r="AF982" s="24">
        <v>2021</v>
      </c>
      <c r="AG982" s="24" t="s">
        <v>262</v>
      </c>
      <c r="AH982" s="24" t="s">
        <v>262</v>
      </c>
      <c r="AT982" s="12" t="e">
        <f>VLOOKUP(C982,AW:AX,2,FALSE)</f>
        <v>#N/A</v>
      </c>
      <c r="BW982" s="49"/>
      <c r="CB982" s="12" t="e">
        <f t="shared" si="77"/>
        <v>#N/A</v>
      </c>
    </row>
    <row r="983" spans="1:80" ht="61.5" x14ac:dyDescent="0.85">
      <c r="B983" s="15" t="s">
        <v>820</v>
      </c>
      <c r="C983" s="15"/>
      <c r="D983" s="258">
        <v>26351691.239999998</v>
      </c>
      <c r="E983" s="21">
        <v>0</v>
      </c>
      <c r="F983" s="21">
        <v>0</v>
      </c>
      <c r="G983" s="21">
        <v>0</v>
      </c>
      <c r="H983" s="21">
        <v>0</v>
      </c>
      <c r="I983" s="21">
        <v>0</v>
      </c>
      <c r="J983" s="21">
        <v>0</v>
      </c>
      <c r="K983" s="53">
        <v>0</v>
      </c>
      <c r="L983" s="21">
        <v>0</v>
      </c>
      <c r="M983" s="21">
        <v>5523.26</v>
      </c>
      <c r="N983" s="21">
        <v>25376050.240000002</v>
      </c>
      <c r="O983" s="21">
        <v>0</v>
      </c>
      <c r="P983" s="21">
        <v>0</v>
      </c>
      <c r="Q983" s="21">
        <v>0</v>
      </c>
      <c r="R983" s="21">
        <v>0</v>
      </c>
      <c r="S983" s="21">
        <v>0</v>
      </c>
      <c r="T983" s="21">
        <v>0</v>
      </c>
      <c r="U983" s="21">
        <v>0</v>
      </c>
      <c r="V983" s="21">
        <v>0</v>
      </c>
      <c r="W983" s="21">
        <v>0</v>
      </c>
      <c r="X983" s="21">
        <v>0</v>
      </c>
      <c r="Y983" s="21">
        <v>0</v>
      </c>
      <c r="Z983" s="21">
        <v>0</v>
      </c>
      <c r="AA983" s="21">
        <v>0</v>
      </c>
      <c r="AB983" s="21">
        <v>0</v>
      </c>
      <c r="AC983" s="21">
        <v>204309.43</v>
      </c>
      <c r="AD983" s="21">
        <v>651331.56999999995</v>
      </c>
      <c r="AE983" s="21">
        <v>120000</v>
      </c>
      <c r="AF983" s="50" t="s">
        <v>718</v>
      </c>
      <c r="AG983" s="50" t="s">
        <v>718</v>
      </c>
      <c r="AH983" s="64" t="s">
        <v>718</v>
      </c>
      <c r="AT983" s="12" t="e">
        <f>VLOOKUP(C983,AW:AX,2,FALSE)</f>
        <v>#N/A</v>
      </c>
      <c r="BV983" s="69" t="b">
        <f>D983=(E983+F983+G983+H983+I983+L983+N983+P983+R983+T983+U983+V983+AA983+AB983+AC983+AD983+AE983)</f>
        <v>1</v>
      </c>
      <c r="BW983" s="49">
        <v>13767321.040000001</v>
      </c>
      <c r="CA983" s="12" t="e">
        <f>VLOOKUP(C983,CB:CC,2,FALSE)</f>
        <v>#N/A</v>
      </c>
      <c r="CB983" s="12" t="e">
        <f t="shared" si="77"/>
        <v>#N/A</v>
      </c>
    </row>
    <row r="984" spans="1:80" ht="61.5" x14ac:dyDescent="0.85">
      <c r="A984" s="12">
        <v>1</v>
      </c>
      <c r="B984" s="45">
        <f>SUBTOTAL(103,$A$558:A984)</f>
        <v>375</v>
      </c>
      <c r="C984" s="15" t="s">
        <v>144</v>
      </c>
      <c r="D984" s="21">
        <v>3146708.2800000003</v>
      </c>
      <c r="E984" s="21">
        <v>0</v>
      </c>
      <c r="F984" s="21">
        <v>0</v>
      </c>
      <c r="G984" s="21">
        <v>0</v>
      </c>
      <c r="H984" s="21">
        <v>0</v>
      </c>
      <c r="I984" s="21">
        <v>0</v>
      </c>
      <c r="J984" s="21">
        <v>0</v>
      </c>
      <c r="K984" s="23">
        <v>0</v>
      </c>
      <c r="L984" s="21">
        <v>0</v>
      </c>
      <c r="M984" s="21">
        <v>975</v>
      </c>
      <c r="N984" s="29">
        <v>3013810.1</v>
      </c>
      <c r="O984" s="21">
        <v>0</v>
      </c>
      <c r="P984" s="21">
        <v>0</v>
      </c>
      <c r="Q984" s="21">
        <v>0</v>
      </c>
      <c r="R984" s="21">
        <v>0</v>
      </c>
      <c r="S984" s="21">
        <v>0</v>
      </c>
      <c r="T984" s="21">
        <v>0</v>
      </c>
      <c r="U984" s="21">
        <v>0</v>
      </c>
      <c r="V984" s="21">
        <v>0</v>
      </c>
      <c r="W984" s="21">
        <v>0</v>
      </c>
      <c r="X984" s="21">
        <v>0</v>
      </c>
      <c r="Y984" s="21">
        <v>0</v>
      </c>
      <c r="Z984" s="21">
        <v>0</v>
      </c>
      <c r="AA984" s="21">
        <v>0</v>
      </c>
      <c r="AB984" s="21">
        <v>0</v>
      </c>
      <c r="AC984" s="29">
        <v>26898.25</v>
      </c>
      <c r="AD984" s="21">
        <v>105999.93</v>
      </c>
      <c r="AE984" s="21">
        <v>0</v>
      </c>
      <c r="AF984" s="24">
        <v>2021</v>
      </c>
      <c r="AG984" s="24">
        <v>2021</v>
      </c>
      <c r="AH984" s="25">
        <v>2021</v>
      </c>
      <c r="AT984" s="12" t="e">
        <f>VLOOKUP(C984,AW:AX,2,FALSE)</f>
        <v>#N/A</v>
      </c>
      <c r="BW984" s="49"/>
      <c r="CA984" s="12" t="e">
        <f>VLOOKUP(C984,CB:CC,2,FALSE)</f>
        <v>#N/A</v>
      </c>
      <c r="CB984" s="12">
        <f t="shared" si="77"/>
        <v>26898.25</v>
      </c>
    </row>
    <row r="985" spans="1:80" ht="61.5" x14ac:dyDescent="0.85">
      <c r="A985" s="12">
        <v>1</v>
      </c>
      <c r="B985" s="45">
        <f>SUBTOTAL(103,$A$558:A985)</f>
        <v>376</v>
      </c>
      <c r="C985" s="15" t="s">
        <v>155</v>
      </c>
      <c r="D985" s="21">
        <v>7292390.2700000005</v>
      </c>
      <c r="E985" s="21">
        <v>0</v>
      </c>
      <c r="F985" s="21">
        <v>0</v>
      </c>
      <c r="G985" s="21">
        <v>0</v>
      </c>
      <c r="H985" s="21">
        <v>0</v>
      </c>
      <c r="I985" s="21">
        <v>0</v>
      </c>
      <c r="J985" s="21">
        <v>0</v>
      </c>
      <c r="K985" s="23">
        <v>0</v>
      </c>
      <c r="L985" s="21">
        <v>0</v>
      </c>
      <c r="M985" s="21">
        <v>1473.5</v>
      </c>
      <c r="N985" s="21">
        <v>7122895.1500000004</v>
      </c>
      <c r="O985" s="21">
        <v>0</v>
      </c>
      <c r="P985" s="21">
        <v>0</v>
      </c>
      <c r="Q985" s="21">
        <v>0</v>
      </c>
      <c r="R985" s="21">
        <v>0</v>
      </c>
      <c r="S985" s="21">
        <v>0</v>
      </c>
      <c r="T985" s="21">
        <v>0</v>
      </c>
      <c r="U985" s="21">
        <v>0</v>
      </c>
      <c r="V985" s="21">
        <v>0</v>
      </c>
      <c r="W985" s="21">
        <v>0</v>
      </c>
      <c r="X985" s="21">
        <v>0</v>
      </c>
      <c r="Y985" s="21">
        <v>0</v>
      </c>
      <c r="Z985" s="21">
        <v>0</v>
      </c>
      <c r="AA985" s="21">
        <v>0</v>
      </c>
      <c r="AB985" s="21">
        <v>0</v>
      </c>
      <c r="AC985" s="29">
        <v>63571.839999999997</v>
      </c>
      <c r="AD985" s="21">
        <v>105923.28</v>
      </c>
      <c r="AE985" s="21">
        <v>0</v>
      </c>
      <c r="AF985" s="24">
        <v>2021</v>
      </c>
      <c r="AG985" s="24">
        <v>2021</v>
      </c>
      <c r="AH985" s="25">
        <v>2021</v>
      </c>
      <c r="AT985" s="12" t="e">
        <f>VLOOKUP(C985,AW$985:AX$985,2,FALSE)</f>
        <v>#N/A</v>
      </c>
      <c r="BW985" s="49"/>
      <c r="CA985" s="12" t="e">
        <f>VLOOKUP(C985,CB:CC,2,FALSE)</f>
        <v>#N/A</v>
      </c>
      <c r="CB985" s="12">
        <f t="shared" si="77"/>
        <v>63571.839999999997</v>
      </c>
    </row>
    <row r="986" spans="1:80" ht="61.5" x14ac:dyDescent="0.85">
      <c r="A986" s="12">
        <v>1</v>
      </c>
      <c r="B986" s="45">
        <f>SUBTOTAL(103,$A$558:A986)</f>
        <v>377</v>
      </c>
      <c r="C986" s="72" t="s">
        <v>156</v>
      </c>
      <c r="D986" s="21">
        <v>4803024.51</v>
      </c>
      <c r="E986" s="21">
        <v>0</v>
      </c>
      <c r="F986" s="21">
        <v>0</v>
      </c>
      <c r="G986" s="21">
        <v>0</v>
      </c>
      <c r="H986" s="21">
        <v>0</v>
      </c>
      <c r="I986" s="21">
        <v>0</v>
      </c>
      <c r="J986" s="21">
        <v>0</v>
      </c>
      <c r="K986" s="23">
        <v>0</v>
      </c>
      <c r="L986" s="21">
        <v>0</v>
      </c>
      <c r="M986" s="21">
        <v>805.58</v>
      </c>
      <c r="N986" s="29">
        <v>4674007</v>
      </c>
      <c r="O986" s="21">
        <v>0</v>
      </c>
      <c r="P986" s="21">
        <v>0</v>
      </c>
      <c r="Q986" s="21">
        <v>0</v>
      </c>
      <c r="R986" s="21">
        <v>0</v>
      </c>
      <c r="S986" s="21">
        <v>0</v>
      </c>
      <c r="T986" s="21">
        <v>0</v>
      </c>
      <c r="U986" s="21">
        <v>0</v>
      </c>
      <c r="V986" s="21">
        <v>0</v>
      </c>
      <c r="W986" s="21">
        <v>0</v>
      </c>
      <c r="X986" s="21">
        <v>0</v>
      </c>
      <c r="Y986" s="21">
        <v>0</v>
      </c>
      <c r="Z986" s="21">
        <v>0</v>
      </c>
      <c r="AA986" s="21">
        <v>0</v>
      </c>
      <c r="AB986" s="21">
        <v>0</v>
      </c>
      <c r="AC986" s="29">
        <v>41715.51</v>
      </c>
      <c r="AD986" s="21">
        <v>87302</v>
      </c>
      <c r="AE986" s="21">
        <v>0</v>
      </c>
      <c r="AF986" s="24">
        <v>2021</v>
      </c>
      <c r="AG986" s="24">
        <v>2021</v>
      </c>
      <c r="AH986" s="25">
        <v>2021</v>
      </c>
      <c r="AT986" s="12" t="e">
        <f>VLOOKUP(C986,AW:AX,2,FALSE)</f>
        <v>#N/A</v>
      </c>
      <c r="BW986" s="49"/>
      <c r="CB986" s="12">
        <f t="shared" si="77"/>
        <v>41715.51</v>
      </c>
    </row>
    <row r="987" spans="1:80" ht="61.5" x14ac:dyDescent="0.85">
      <c r="A987" s="12">
        <v>1</v>
      </c>
      <c r="B987" s="45">
        <f>SUBTOTAL(103,$A$558:A987)</f>
        <v>378</v>
      </c>
      <c r="C987" s="15" t="s">
        <v>1213</v>
      </c>
      <c r="D987" s="21">
        <v>5140591.66</v>
      </c>
      <c r="E987" s="21">
        <v>0</v>
      </c>
      <c r="F987" s="21">
        <v>0</v>
      </c>
      <c r="G987" s="21">
        <v>0</v>
      </c>
      <c r="H987" s="21">
        <v>0</v>
      </c>
      <c r="I987" s="21">
        <v>0</v>
      </c>
      <c r="J987" s="21">
        <v>0</v>
      </c>
      <c r="K987" s="52">
        <v>0</v>
      </c>
      <c r="L987" s="21">
        <v>0</v>
      </c>
      <c r="M987" s="29">
        <v>1035.96</v>
      </c>
      <c r="N987" s="254">
        <v>4998154.9400000004</v>
      </c>
      <c r="O987" s="21">
        <v>0</v>
      </c>
      <c r="P987" s="21">
        <v>0</v>
      </c>
      <c r="Q987" s="21">
        <v>0</v>
      </c>
      <c r="R987" s="21">
        <v>0</v>
      </c>
      <c r="S987" s="21">
        <v>0</v>
      </c>
      <c r="T987" s="21">
        <v>0</v>
      </c>
      <c r="U987" s="21">
        <v>0</v>
      </c>
      <c r="V987" s="21">
        <v>0</v>
      </c>
      <c r="W987" s="21">
        <v>0</v>
      </c>
      <c r="X987" s="21">
        <v>0</v>
      </c>
      <c r="Y987" s="21">
        <v>0</v>
      </c>
      <c r="Z987" s="21">
        <v>0</v>
      </c>
      <c r="AA987" s="21">
        <v>0</v>
      </c>
      <c r="AB987" s="21">
        <v>0</v>
      </c>
      <c r="AC987" s="254">
        <v>22436.720000000001</v>
      </c>
      <c r="AD987" s="29">
        <v>0</v>
      </c>
      <c r="AE987" s="21">
        <v>120000</v>
      </c>
      <c r="AF987" s="24" t="s">
        <v>262</v>
      </c>
      <c r="AG987" s="24">
        <v>2021</v>
      </c>
      <c r="AH987" s="25">
        <v>2021</v>
      </c>
      <c r="BW987" s="49"/>
      <c r="CA987" s="12">
        <f t="shared" ref="CA987:CA1006" si="78">VLOOKUP(C987,CB:CC,2,FALSE)</f>
        <v>1105</v>
      </c>
      <c r="CB987" s="12" t="e">
        <f t="shared" si="77"/>
        <v>#N/A</v>
      </c>
    </row>
    <row r="988" spans="1:80" ht="61.5" x14ac:dyDescent="0.85">
      <c r="A988" s="12">
        <v>1</v>
      </c>
      <c r="B988" s="45">
        <f>SUBTOTAL(103,$A$558:A988)</f>
        <v>379</v>
      </c>
      <c r="C988" s="72" t="s">
        <v>1875</v>
      </c>
      <c r="D988" s="21">
        <v>5748598.1299999999</v>
      </c>
      <c r="E988" s="21">
        <v>0</v>
      </c>
      <c r="F988" s="21">
        <v>0</v>
      </c>
      <c r="G988" s="21">
        <v>0</v>
      </c>
      <c r="H988" s="21">
        <v>0</v>
      </c>
      <c r="I988" s="21">
        <v>0</v>
      </c>
      <c r="J988" s="21">
        <v>0</v>
      </c>
      <c r="K988" s="23">
        <v>0</v>
      </c>
      <c r="L988" s="21">
        <v>0</v>
      </c>
      <c r="M988" s="21">
        <v>1233.22</v>
      </c>
      <c r="N988" s="29">
        <v>5567183.0499999998</v>
      </c>
      <c r="O988" s="21">
        <v>0</v>
      </c>
      <c r="P988" s="21">
        <v>0</v>
      </c>
      <c r="Q988" s="21">
        <v>0</v>
      </c>
      <c r="R988" s="21">
        <v>0</v>
      </c>
      <c r="S988" s="21">
        <v>0</v>
      </c>
      <c r="T988" s="21">
        <v>0</v>
      </c>
      <c r="U988" s="21">
        <v>0</v>
      </c>
      <c r="V988" s="21">
        <v>0</v>
      </c>
      <c r="W988" s="21">
        <v>0</v>
      </c>
      <c r="X988" s="21">
        <v>0</v>
      </c>
      <c r="Y988" s="21">
        <v>0</v>
      </c>
      <c r="Z988" s="21">
        <v>0</v>
      </c>
      <c r="AA988" s="21">
        <v>0</v>
      </c>
      <c r="AB988" s="21">
        <v>0</v>
      </c>
      <c r="AC988" s="29">
        <v>49687.11</v>
      </c>
      <c r="AD988" s="73">
        <v>131727.97</v>
      </c>
      <c r="AE988" s="21">
        <v>0</v>
      </c>
      <c r="AF988" s="24">
        <v>2021</v>
      </c>
      <c r="AG988" s="24">
        <v>2021</v>
      </c>
      <c r="AH988" s="25">
        <v>2021</v>
      </c>
      <c r="AT988" s="12" t="e">
        <f t="shared" ref="AT988:AT993" si="79">VLOOKUP(C988,AW:AX,2,FALSE)</f>
        <v>#N/A</v>
      </c>
      <c r="BW988" s="49"/>
      <c r="CA988" s="12" t="e">
        <f t="shared" si="78"/>
        <v>#N/A</v>
      </c>
      <c r="CB988" s="12" t="e">
        <f t="shared" si="77"/>
        <v>#N/A</v>
      </c>
    </row>
    <row r="989" spans="1:80" ht="61.5" x14ac:dyDescent="0.85">
      <c r="A989" s="12">
        <v>1</v>
      </c>
      <c r="B989" s="45">
        <f>SUBTOTAL(103,$A$558:A989)</f>
        <v>380</v>
      </c>
      <c r="C989" s="15" t="s">
        <v>2227</v>
      </c>
      <c r="D989" s="21">
        <v>70859.63</v>
      </c>
      <c r="E989" s="26">
        <v>0</v>
      </c>
      <c r="F989" s="26">
        <v>0</v>
      </c>
      <c r="G989" s="26">
        <v>0</v>
      </c>
      <c r="H989" s="26">
        <v>0</v>
      </c>
      <c r="I989" s="26">
        <v>0</v>
      </c>
      <c r="J989" s="26">
        <v>0</v>
      </c>
      <c r="K989" s="23">
        <v>0</v>
      </c>
      <c r="L989" s="21">
        <v>0</v>
      </c>
      <c r="M989" s="21">
        <v>0</v>
      </c>
      <c r="N989" s="21">
        <v>0</v>
      </c>
      <c r="O989" s="21">
        <v>0</v>
      </c>
      <c r="P989" s="21">
        <v>0</v>
      </c>
      <c r="Q989" s="21">
        <v>0</v>
      </c>
      <c r="R989" s="21">
        <v>0</v>
      </c>
      <c r="S989" s="21">
        <v>0</v>
      </c>
      <c r="T989" s="21">
        <v>0</v>
      </c>
      <c r="U989" s="21">
        <v>0</v>
      </c>
      <c r="V989" s="21">
        <v>0</v>
      </c>
      <c r="W989" s="21">
        <v>0</v>
      </c>
      <c r="X989" s="21">
        <v>0</v>
      </c>
      <c r="Y989" s="21">
        <v>0</v>
      </c>
      <c r="Z989" s="21">
        <v>0</v>
      </c>
      <c r="AA989" s="21">
        <v>0</v>
      </c>
      <c r="AB989" s="21">
        <v>0</v>
      </c>
      <c r="AC989" s="21">
        <v>0</v>
      </c>
      <c r="AD989" s="29">
        <v>70859.63</v>
      </c>
      <c r="AE989" s="21">
        <v>0</v>
      </c>
      <c r="AF989" s="24">
        <v>2021</v>
      </c>
      <c r="AG989" s="24" t="s">
        <v>262</v>
      </c>
      <c r="AH989" s="24" t="s">
        <v>262</v>
      </c>
      <c r="AT989" s="12" t="e">
        <f t="shared" si="79"/>
        <v>#N/A</v>
      </c>
      <c r="BW989" s="49"/>
      <c r="CA989" s="12" t="e">
        <f t="shared" si="78"/>
        <v>#N/A</v>
      </c>
      <c r="CB989" s="12" t="e">
        <f t="shared" si="77"/>
        <v>#N/A</v>
      </c>
    </row>
    <row r="990" spans="1:80" ht="61.5" x14ac:dyDescent="0.85">
      <c r="A990" s="12">
        <v>1</v>
      </c>
      <c r="B990" s="45">
        <f>SUBTOTAL(103,$A$558:A990)</f>
        <v>381</v>
      </c>
      <c r="C990" s="15" t="s">
        <v>146</v>
      </c>
      <c r="D990" s="21">
        <v>149518.76</v>
      </c>
      <c r="E990" s="21">
        <v>0</v>
      </c>
      <c r="F990" s="21">
        <v>0</v>
      </c>
      <c r="G990" s="21">
        <v>0</v>
      </c>
      <c r="H990" s="21">
        <v>0</v>
      </c>
      <c r="I990" s="21">
        <v>0</v>
      </c>
      <c r="J990" s="21">
        <v>0</v>
      </c>
      <c r="K990" s="52">
        <v>0</v>
      </c>
      <c r="L990" s="21">
        <v>0</v>
      </c>
      <c r="M990" s="21">
        <v>0</v>
      </c>
      <c r="N990" s="21">
        <v>0</v>
      </c>
      <c r="O990" s="21">
        <v>0</v>
      </c>
      <c r="P990" s="21">
        <v>0</v>
      </c>
      <c r="Q990" s="21">
        <v>0</v>
      </c>
      <c r="R990" s="21">
        <v>0</v>
      </c>
      <c r="S990" s="21">
        <v>0</v>
      </c>
      <c r="T990" s="21">
        <v>0</v>
      </c>
      <c r="U990" s="21">
        <v>0</v>
      </c>
      <c r="V990" s="21">
        <v>0</v>
      </c>
      <c r="W990" s="21">
        <v>0</v>
      </c>
      <c r="X990" s="21">
        <v>0</v>
      </c>
      <c r="Y990" s="21">
        <v>0</v>
      </c>
      <c r="Z990" s="21">
        <v>0</v>
      </c>
      <c r="AA990" s="21">
        <v>0</v>
      </c>
      <c r="AB990" s="21">
        <v>0</v>
      </c>
      <c r="AC990" s="21">
        <v>0</v>
      </c>
      <c r="AD990" s="21">
        <v>149518.76</v>
      </c>
      <c r="AE990" s="21">
        <v>0</v>
      </c>
      <c r="AF990" s="24">
        <v>2021</v>
      </c>
      <c r="AG990" s="24" t="s">
        <v>262</v>
      </c>
      <c r="AH990" s="24" t="s">
        <v>262</v>
      </c>
      <c r="AT990" s="12" t="e">
        <f t="shared" si="79"/>
        <v>#N/A</v>
      </c>
      <c r="BW990" s="49"/>
      <c r="CA990" s="12" t="e">
        <f t="shared" si="78"/>
        <v>#N/A</v>
      </c>
      <c r="CB990" s="12" t="e">
        <f t="shared" si="77"/>
        <v>#N/A</v>
      </c>
    </row>
    <row r="991" spans="1:80" ht="61.5" x14ac:dyDescent="0.85">
      <c r="B991" s="15" t="s">
        <v>821</v>
      </c>
      <c r="C991" s="257"/>
      <c r="D991" s="258">
        <v>2052551.4100000001</v>
      </c>
      <c r="E991" s="21">
        <v>0</v>
      </c>
      <c r="F991" s="21">
        <v>0</v>
      </c>
      <c r="G991" s="21">
        <v>0</v>
      </c>
      <c r="H991" s="21">
        <v>0</v>
      </c>
      <c r="I991" s="21">
        <v>0</v>
      </c>
      <c r="J991" s="21">
        <v>0</v>
      </c>
      <c r="K991" s="23">
        <v>0</v>
      </c>
      <c r="L991" s="21">
        <v>0</v>
      </c>
      <c r="M991" s="21">
        <v>0</v>
      </c>
      <c r="N991" s="21">
        <v>0</v>
      </c>
      <c r="O991" s="21">
        <v>0</v>
      </c>
      <c r="P991" s="21">
        <v>0</v>
      </c>
      <c r="Q991" s="21">
        <v>441</v>
      </c>
      <c r="R991" s="21">
        <v>1722150.93</v>
      </c>
      <c r="S991" s="21">
        <v>0</v>
      </c>
      <c r="T991" s="21">
        <v>0</v>
      </c>
      <c r="U991" s="21">
        <v>0</v>
      </c>
      <c r="V991" s="21">
        <v>0</v>
      </c>
      <c r="W991" s="21">
        <v>0</v>
      </c>
      <c r="X991" s="21">
        <v>0</v>
      </c>
      <c r="Y991" s="21">
        <v>0</v>
      </c>
      <c r="Z991" s="21">
        <v>0</v>
      </c>
      <c r="AA991" s="21">
        <v>0</v>
      </c>
      <c r="AB991" s="21">
        <v>0</v>
      </c>
      <c r="AC991" s="21">
        <v>9361.61</v>
      </c>
      <c r="AD991" s="21">
        <v>201038.87</v>
      </c>
      <c r="AE991" s="21">
        <v>120000</v>
      </c>
      <c r="AF991" s="50" t="s">
        <v>718</v>
      </c>
      <c r="AG991" s="50" t="s">
        <v>718</v>
      </c>
      <c r="AH991" s="64" t="s">
        <v>718</v>
      </c>
      <c r="AT991" s="12" t="e">
        <f t="shared" si="79"/>
        <v>#N/A</v>
      </c>
      <c r="BV991" s="69" t="b">
        <f>D991=(E991+F991+G991+H991+I991+L991+N991+P991+R991+T991+U991+V991+AA991+AB991+AC991+AD991+AE991)</f>
        <v>1</v>
      </c>
      <c r="BW991" s="49">
        <v>9023270.3999999985</v>
      </c>
      <c r="CA991" s="12" t="e">
        <f t="shared" si="78"/>
        <v>#N/A</v>
      </c>
      <c r="CB991" s="12" t="e">
        <f t="shared" si="77"/>
        <v>#N/A</v>
      </c>
    </row>
    <row r="992" spans="1:80" ht="61.5" x14ac:dyDescent="0.85">
      <c r="A992" s="12">
        <v>1</v>
      </c>
      <c r="B992" s="45">
        <f>SUBTOTAL(103,$A$558:A992)</f>
        <v>382</v>
      </c>
      <c r="C992" s="15" t="s">
        <v>95</v>
      </c>
      <c r="D992" s="21">
        <v>95382.85</v>
      </c>
      <c r="E992" s="21">
        <v>0</v>
      </c>
      <c r="F992" s="21">
        <v>0</v>
      </c>
      <c r="G992" s="21">
        <v>0</v>
      </c>
      <c r="H992" s="21">
        <v>0</v>
      </c>
      <c r="I992" s="21">
        <v>0</v>
      </c>
      <c r="J992" s="21">
        <v>0</v>
      </c>
      <c r="K992" s="23">
        <v>0</v>
      </c>
      <c r="L992" s="21">
        <v>0</v>
      </c>
      <c r="M992" s="21">
        <v>0</v>
      </c>
      <c r="N992" s="20">
        <v>0</v>
      </c>
      <c r="O992" s="21">
        <v>0</v>
      </c>
      <c r="P992" s="21">
        <v>0</v>
      </c>
      <c r="Q992" s="21">
        <v>0</v>
      </c>
      <c r="R992" s="21">
        <v>0</v>
      </c>
      <c r="S992" s="21">
        <v>0</v>
      </c>
      <c r="T992" s="21">
        <v>0</v>
      </c>
      <c r="U992" s="21">
        <v>0</v>
      </c>
      <c r="V992" s="21">
        <v>0</v>
      </c>
      <c r="W992" s="21">
        <v>0</v>
      </c>
      <c r="X992" s="21">
        <v>0</v>
      </c>
      <c r="Y992" s="21">
        <v>0</v>
      </c>
      <c r="Z992" s="21">
        <v>0</v>
      </c>
      <c r="AA992" s="21">
        <v>0</v>
      </c>
      <c r="AB992" s="21">
        <v>0</v>
      </c>
      <c r="AC992" s="21">
        <v>0</v>
      </c>
      <c r="AD992" s="29">
        <v>95382.85</v>
      </c>
      <c r="AE992" s="21">
        <v>0</v>
      </c>
      <c r="AF992" s="24">
        <v>2021</v>
      </c>
      <c r="AG992" s="24" t="s">
        <v>262</v>
      </c>
      <c r="AH992" s="24" t="s">
        <v>262</v>
      </c>
      <c r="AT992" s="12" t="e">
        <f t="shared" si="79"/>
        <v>#N/A</v>
      </c>
      <c r="BW992" s="49"/>
      <c r="CA992" s="12" t="e">
        <f t="shared" si="78"/>
        <v>#N/A</v>
      </c>
      <c r="CB992" s="12" t="e">
        <f t="shared" si="77"/>
        <v>#N/A</v>
      </c>
    </row>
    <row r="993" spans="1:80" ht="61.5" x14ac:dyDescent="0.85">
      <c r="A993" s="12">
        <v>1</v>
      </c>
      <c r="B993" s="45">
        <f>SUBTOTAL(103,$A$558:A993)</f>
        <v>383</v>
      </c>
      <c r="C993" s="15" t="s">
        <v>94</v>
      </c>
      <c r="D993" s="21">
        <v>105656.02</v>
      </c>
      <c r="E993" s="21">
        <v>0</v>
      </c>
      <c r="F993" s="21">
        <v>0</v>
      </c>
      <c r="G993" s="21">
        <v>0</v>
      </c>
      <c r="H993" s="21">
        <v>0</v>
      </c>
      <c r="I993" s="21">
        <v>0</v>
      </c>
      <c r="J993" s="21">
        <v>0</v>
      </c>
      <c r="K993" s="23">
        <v>0</v>
      </c>
      <c r="L993" s="21">
        <v>0</v>
      </c>
      <c r="M993" s="21">
        <v>0</v>
      </c>
      <c r="N993" s="20">
        <v>0</v>
      </c>
      <c r="O993" s="21">
        <v>0</v>
      </c>
      <c r="P993" s="21">
        <v>0</v>
      </c>
      <c r="Q993" s="21">
        <v>0</v>
      </c>
      <c r="R993" s="21">
        <v>0</v>
      </c>
      <c r="S993" s="21">
        <v>0</v>
      </c>
      <c r="T993" s="21">
        <v>0</v>
      </c>
      <c r="U993" s="21">
        <v>0</v>
      </c>
      <c r="V993" s="21">
        <v>0</v>
      </c>
      <c r="W993" s="21">
        <v>0</v>
      </c>
      <c r="X993" s="21">
        <v>0</v>
      </c>
      <c r="Y993" s="21">
        <v>0</v>
      </c>
      <c r="Z993" s="21">
        <v>0</v>
      </c>
      <c r="AA993" s="21">
        <v>0</v>
      </c>
      <c r="AB993" s="21">
        <v>0</v>
      </c>
      <c r="AC993" s="21">
        <v>0</v>
      </c>
      <c r="AD993" s="21">
        <v>105656.02</v>
      </c>
      <c r="AE993" s="21">
        <v>0</v>
      </c>
      <c r="AF993" s="24">
        <v>2021</v>
      </c>
      <c r="AG993" s="24" t="s">
        <v>262</v>
      </c>
      <c r="AH993" s="24" t="s">
        <v>262</v>
      </c>
      <c r="AT993" s="12" t="e">
        <f t="shared" si="79"/>
        <v>#N/A</v>
      </c>
      <c r="BW993" s="49"/>
      <c r="CA993" s="12" t="e">
        <f t="shared" si="78"/>
        <v>#N/A</v>
      </c>
      <c r="CB993" s="12" t="e">
        <f t="shared" si="77"/>
        <v>#N/A</v>
      </c>
    </row>
    <row r="994" spans="1:80" ht="61.5" x14ac:dyDescent="0.85">
      <c r="A994" s="12">
        <v>1</v>
      </c>
      <c r="B994" s="45">
        <f>SUBTOTAL(103,$A$558:A994)</f>
        <v>384</v>
      </c>
      <c r="C994" s="15" t="s">
        <v>1219</v>
      </c>
      <c r="D994" s="21">
        <v>1851512.54</v>
      </c>
      <c r="E994" s="21">
        <v>0</v>
      </c>
      <c r="F994" s="21">
        <v>0</v>
      </c>
      <c r="G994" s="21">
        <v>0</v>
      </c>
      <c r="H994" s="21">
        <v>0</v>
      </c>
      <c r="I994" s="21">
        <v>0</v>
      </c>
      <c r="J994" s="21">
        <v>0</v>
      </c>
      <c r="K994" s="23">
        <v>0</v>
      </c>
      <c r="L994" s="21">
        <v>0</v>
      </c>
      <c r="M994" s="21">
        <v>0</v>
      </c>
      <c r="N994" s="21">
        <v>0</v>
      </c>
      <c r="O994" s="21">
        <v>0</v>
      </c>
      <c r="P994" s="21">
        <v>0</v>
      </c>
      <c r="Q994" s="29">
        <v>441</v>
      </c>
      <c r="R994" s="29">
        <v>1722150.93</v>
      </c>
      <c r="S994" s="21">
        <v>0</v>
      </c>
      <c r="T994" s="21">
        <v>0</v>
      </c>
      <c r="U994" s="21">
        <v>0</v>
      </c>
      <c r="V994" s="21">
        <v>0</v>
      </c>
      <c r="W994" s="21">
        <v>0</v>
      </c>
      <c r="X994" s="21">
        <v>0</v>
      </c>
      <c r="Y994" s="21">
        <v>0</v>
      </c>
      <c r="Z994" s="21">
        <v>0</v>
      </c>
      <c r="AA994" s="21">
        <v>0</v>
      </c>
      <c r="AB994" s="21">
        <v>0</v>
      </c>
      <c r="AC994" s="29">
        <v>9361.61</v>
      </c>
      <c r="AD994" s="21">
        <v>0</v>
      </c>
      <c r="AE994" s="21">
        <v>120000</v>
      </c>
      <c r="AF994" s="24" t="s">
        <v>262</v>
      </c>
      <c r="AG994" s="24">
        <v>2021</v>
      </c>
      <c r="AH994" s="25">
        <v>2021</v>
      </c>
      <c r="BW994" s="49"/>
      <c r="CA994" s="12" t="e">
        <f t="shared" si="78"/>
        <v>#N/A</v>
      </c>
      <c r="CB994" s="12">
        <f t="shared" si="77"/>
        <v>9361.61</v>
      </c>
    </row>
    <row r="995" spans="1:80" ht="61.5" x14ac:dyDescent="0.85">
      <c r="B995" s="15" t="s">
        <v>822</v>
      </c>
      <c r="C995" s="15"/>
      <c r="D995" s="258">
        <v>3784795.35</v>
      </c>
      <c r="E995" s="21">
        <v>0</v>
      </c>
      <c r="F995" s="21">
        <v>0</v>
      </c>
      <c r="G995" s="21">
        <v>0</v>
      </c>
      <c r="H995" s="21">
        <v>0</v>
      </c>
      <c r="I995" s="21">
        <v>0</v>
      </c>
      <c r="J995" s="21">
        <v>0</v>
      </c>
      <c r="K995" s="23">
        <v>0</v>
      </c>
      <c r="L995" s="21">
        <v>0</v>
      </c>
      <c r="M995" s="21">
        <v>617.20000000000005</v>
      </c>
      <c r="N995" s="21">
        <v>3746024</v>
      </c>
      <c r="O995" s="21">
        <v>0</v>
      </c>
      <c r="P995" s="21">
        <v>0</v>
      </c>
      <c r="Q995" s="21">
        <v>0</v>
      </c>
      <c r="R995" s="21">
        <v>0</v>
      </c>
      <c r="S995" s="21">
        <v>0</v>
      </c>
      <c r="T995" s="21">
        <v>0</v>
      </c>
      <c r="U995" s="21">
        <v>0</v>
      </c>
      <c r="V995" s="21">
        <v>0</v>
      </c>
      <c r="W995" s="21">
        <v>0</v>
      </c>
      <c r="X995" s="21">
        <v>0</v>
      </c>
      <c r="Y995" s="21">
        <v>0</v>
      </c>
      <c r="Z995" s="21">
        <v>0</v>
      </c>
      <c r="AA995" s="21">
        <v>0</v>
      </c>
      <c r="AB995" s="21">
        <v>0</v>
      </c>
      <c r="AC995" s="21">
        <v>38771.35</v>
      </c>
      <c r="AD995" s="21">
        <v>0</v>
      </c>
      <c r="AE995" s="21">
        <v>0</v>
      </c>
      <c r="AF995" s="50" t="s">
        <v>718</v>
      </c>
      <c r="AG995" s="50" t="s">
        <v>718</v>
      </c>
      <c r="AH995" s="64" t="s">
        <v>718</v>
      </c>
      <c r="AT995" s="12" t="e">
        <f>VLOOKUP(C995,AW:AX,2,FALSE)</f>
        <v>#N/A</v>
      </c>
      <c r="BV995" s="69" t="b">
        <f>D995=(E995+F995+G995+H995+I995+L995+N995+P995+R995+T995+U995+V995+AA995+AB995+AC995+AD995+AE995)</f>
        <v>1</v>
      </c>
      <c r="BW995" s="49">
        <v>3080862</v>
      </c>
      <c r="CA995" s="12" t="e">
        <f t="shared" si="78"/>
        <v>#N/A</v>
      </c>
      <c r="CB995" s="12" t="e">
        <f t="shared" si="77"/>
        <v>#N/A</v>
      </c>
    </row>
    <row r="996" spans="1:80" ht="61.5" x14ac:dyDescent="0.85">
      <c r="A996" s="12">
        <v>1</v>
      </c>
      <c r="B996" s="45">
        <f>SUBTOTAL(103,$A$558:A996)</f>
        <v>385</v>
      </c>
      <c r="C996" s="15" t="s">
        <v>96</v>
      </c>
      <c r="D996" s="21">
        <v>3784795.35</v>
      </c>
      <c r="E996" s="21">
        <v>0</v>
      </c>
      <c r="F996" s="21">
        <v>0</v>
      </c>
      <c r="G996" s="21">
        <v>0</v>
      </c>
      <c r="H996" s="21">
        <v>0</v>
      </c>
      <c r="I996" s="21">
        <v>0</v>
      </c>
      <c r="J996" s="21">
        <v>0</v>
      </c>
      <c r="K996" s="23">
        <v>0</v>
      </c>
      <c r="L996" s="21">
        <v>0</v>
      </c>
      <c r="M996" s="21">
        <v>617.20000000000005</v>
      </c>
      <c r="N996" s="21">
        <v>3746024</v>
      </c>
      <c r="O996" s="21">
        <v>0</v>
      </c>
      <c r="P996" s="21">
        <v>0</v>
      </c>
      <c r="Q996" s="21">
        <v>0</v>
      </c>
      <c r="R996" s="21">
        <v>0</v>
      </c>
      <c r="S996" s="21">
        <v>0</v>
      </c>
      <c r="T996" s="21">
        <v>0</v>
      </c>
      <c r="U996" s="21">
        <v>0</v>
      </c>
      <c r="V996" s="21">
        <v>0</v>
      </c>
      <c r="W996" s="21">
        <v>0</v>
      </c>
      <c r="X996" s="21">
        <v>0</v>
      </c>
      <c r="Y996" s="21">
        <v>0</v>
      </c>
      <c r="Z996" s="21">
        <v>0</v>
      </c>
      <c r="AA996" s="21">
        <v>0</v>
      </c>
      <c r="AB996" s="21">
        <v>0</v>
      </c>
      <c r="AC996" s="29">
        <v>38771.35</v>
      </c>
      <c r="AD996" s="21">
        <v>0</v>
      </c>
      <c r="AE996" s="21">
        <v>0</v>
      </c>
      <c r="AF996" s="24" t="s">
        <v>262</v>
      </c>
      <c r="AG996" s="24">
        <v>2021</v>
      </c>
      <c r="AH996" s="25">
        <v>2021</v>
      </c>
      <c r="AT996" s="12" t="e">
        <f>VLOOKUP(C996,AW:AX,2,FALSE)</f>
        <v>#N/A</v>
      </c>
      <c r="BW996" s="49"/>
      <c r="CA996" s="12" t="e">
        <f t="shared" si="78"/>
        <v>#N/A</v>
      </c>
      <c r="CB996" s="12">
        <f t="shared" si="77"/>
        <v>38771.35</v>
      </c>
    </row>
    <row r="997" spans="1:80" ht="61.5" x14ac:dyDescent="0.85">
      <c r="B997" s="15" t="s">
        <v>846</v>
      </c>
      <c r="C997" s="15"/>
      <c r="D997" s="258">
        <v>3354785.3899999997</v>
      </c>
      <c r="E997" s="21">
        <v>0</v>
      </c>
      <c r="F997" s="21">
        <v>0</v>
      </c>
      <c r="G997" s="21">
        <v>0</v>
      </c>
      <c r="H997" s="21">
        <v>0</v>
      </c>
      <c r="I997" s="21">
        <v>0</v>
      </c>
      <c r="J997" s="21">
        <v>0</v>
      </c>
      <c r="K997" s="23">
        <v>0</v>
      </c>
      <c r="L997" s="21">
        <v>0</v>
      </c>
      <c r="M997" s="21">
        <v>662.2</v>
      </c>
      <c r="N997" s="21">
        <v>3320419.05</v>
      </c>
      <c r="O997" s="21">
        <v>0</v>
      </c>
      <c r="P997" s="21">
        <v>0</v>
      </c>
      <c r="Q997" s="21">
        <v>0</v>
      </c>
      <c r="R997" s="21">
        <v>0</v>
      </c>
      <c r="S997" s="21">
        <v>0</v>
      </c>
      <c r="T997" s="21">
        <v>0</v>
      </c>
      <c r="U997" s="21">
        <v>0</v>
      </c>
      <c r="V997" s="21">
        <v>0</v>
      </c>
      <c r="W997" s="21">
        <v>0</v>
      </c>
      <c r="X997" s="21">
        <v>0</v>
      </c>
      <c r="Y997" s="21">
        <v>0</v>
      </c>
      <c r="Z997" s="21">
        <v>0</v>
      </c>
      <c r="AA997" s="21">
        <v>0</v>
      </c>
      <c r="AB997" s="21">
        <v>0</v>
      </c>
      <c r="AC997" s="21">
        <v>34366.339999999997</v>
      </c>
      <c r="AD997" s="21">
        <v>0</v>
      </c>
      <c r="AE997" s="21">
        <v>0</v>
      </c>
      <c r="AF997" s="50" t="s">
        <v>718</v>
      </c>
      <c r="AG997" s="50" t="s">
        <v>718</v>
      </c>
      <c r="AH997" s="64" t="s">
        <v>718</v>
      </c>
      <c r="AT997" s="12" t="e">
        <f>VLOOKUP(C997,AW:AX,2,FALSE)</f>
        <v>#N/A</v>
      </c>
      <c r="BV997" s="69" t="b">
        <f>D997=(E997+F997+G997+H997+I997+L997+N997+P997+R997+T997+U997+V997+AA997+AB997+AC997+AD997+AE997)</f>
        <v>1</v>
      </c>
      <c r="BW997" s="49">
        <v>3655260</v>
      </c>
      <c r="CA997" s="12" t="e">
        <f t="shared" si="78"/>
        <v>#N/A</v>
      </c>
      <c r="CB997" s="12" t="e">
        <f t="shared" si="77"/>
        <v>#N/A</v>
      </c>
    </row>
    <row r="998" spans="1:80" ht="61.5" x14ac:dyDescent="0.85">
      <c r="A998" s="12">
        <v>1</v>
      </c>
      <c r="B998" s="45">
        <f>SUBTOTAL(103,$A$558:A998)</f>
        <v>386</v>
      </c>
      <c r="C998" s="15" t="s">
        <v>97</v>
      </c>
      <c r="D998" s="21">
        <v>3354785.3899999997</v>
      </c>
      <c r="E998" s="21">
        <v>0</v>
      </c>
      <c r="F998" s="21">
        <v>0</v>
      </c>
      <c r="G998" s="21">
        <v>0</v>
      </c>
      <c r="H998" s="21">
        <v>0</v>
      </c>
      <c r="I998" s="21">
        <v>0</v>
      </c>
      <c r="J998" s="21">
        <v>0</v>
      </c>
      <c r="K998" s="23">
        <v>0</v>
      </c>
      <c r="L998" s="21">
        <v>0</v>
      </c>
      <c r="M998" s="21">
        <v>662.2</v>
      </c>
      <c r="N998" s="29">
        <v>3320419.05</v>
      </c>
      <c r="O998" s="21">
        <v>0</v>
      </c>
      <c r="P998" s="21">
        <v>0</v>
      </c>
      <c r="Q998" s="21">
        <v>0</v>
      </c>
      <c r="R998" s="21">
        <v>0</v>
      </c>
      <c r="S998" s="21">
        <v>0</v>
      </c>
      <c r="T998" s="21">
        <v>0</v>
      </c>
      <c r="U998" s="21">
        <v>0</v>
      </c>
      <c r="V998" s="21">
        <v>0</v>
      </c>
      <c r="W998" s="21">
        <v>0</v>
      </c>
      <c r="X998" s="21">
        <v>0</v>
      </c>
      <c r="Y998" s="21">
        <v>0</v>
      </c>
      <c r="Z998" s="21">
        <v>0</v>
      </c>
      <c r="AA998" s="21">
        <v>0</v>
      </c>
      <c r="AB998" s="21">
        <v>0</v>
      </c>
      <c r="AC998" s="29">
        <v>34366.339999999997</v>
      </c>
      <c r="AD998" s="21">
        <v>0</v>
      </c>
      <c r="AE998" s="21">
        <v>0</v>
      </c>
      <c r="AF998" s="24" t="s">
        <v>262</v>
      </c>
      <c r="AG998" s="24">
        <v>2021</v>
      </c>
      <c r="AH998" s="25">
        <v>2021</v>
      </c>
      <c r="AT998" s="12" t="e">
        <f>VLOOKUP(C998,AW:AX,2,FALSE)</f>
        <v>#N/A</v>
      </c>
      <c r="BW998" s="49"/>
      <c r="CA998" s="12" t="e">
        <f t="shared" si="78"/>
        <v>#N/A</v>
      </c>
      <c r="CB998" s="12">
        <f t="shared" si="77"/>
        <v>34366.339999999997</v>
      </c>
    </row>
    <row r="999" spans="1:80" ht="61.5" x14ac:dyDescent="0.85">
      <c r="B999" s="15" t="s">
        <v>823</v>
      </c>
      <c r="C999" s="15"/>
      <c r="D999" s="258">
        <v>163805.13999999998</v>
      </c>
      <c r="E999" s="21">
        <v>0</v>
      </c>
      <c r="F999" s="21">
        <v>0</v>
      </c>
      <c r="G999" s="21">
        <v>0</v>
      </c>
      <c r="H999" s="21">
        <v>162755.37</v>
      </c>
      <c r="I999" s="21">
        <v>0</v>
      </c>
      <c r="J999" s="21">
        <v>0</v>
      </c>
      <c r="K999" s="23">
        <v>0</v>
      </c>
      <c r="L999" s="21">
        <v>0</v>
      </c>
      <c r="M999" s="21">
        <v>0</v>
      </c>
      <c r="N999" s="21">
        <v>0</v>
      </c>
      <c r="O999" s="21">
        <v>0</v>
      </c>
      <c r="P999" s="21">
        <v>0</v>
      </c>
      <c r="Q999" s="21">
        <v>0</v>
      </c>
      <c r="R999" s="21">
        <v>0</v>
      </c>
      <c r="S999" s="21">
        <v>0</v>
      </c>
      <c r="T999" s="21">
        <v>0</v>
      </c>
      <c r="U999" s="21">
        <v>0</v>
      </c>
      <c r="V999" s="21">
        <v>0</v>
      </c>
      <c r="W999" s="21">
        <v>0</v>
      </c>
      <c r="X999" s="21">
        <v>0</v>
      </c>
      <c r="Y999" s="21">
        <v>0</v>
      </c>
      <c r="Z999" s="21">
        <v>0</v>
      </c>
      <c r="AA999" s="21">
        <v>0</v>
      </c>
      <c r="AB999" s="21">
        <v>0</v>
      </c>
      <c r="AC999" s="21">
        <v>1049.77</v>
      </c>
      <c r="AD999" s="21">
        <v>0</v>
      </c>
      <c r="AE999" s="21">
        <v>0</v>
      </c>
      <c r="AF999" s="50" t="s">
        <v>718</v>
      </c>
      <c r="AG999" s="50" t="s">
        <v>718</v>
      </c>
      <c r="AH999" s="64" t="s">
        <v>718</v>
      </c>
      <c r="AT999" s="12" t="e">
        <f>VLOOKUP(C999,AW:AX,2,FALSE)</f>
        <v>#N/A</v>
      </c>
      <c r="BV999" s="69" t="b">
        <f>D999=(E999+F999+G999+H999+I999+L999+N999+P999+R999+T999+U999+V999+AA999+AB999+AC999+AD999+AE999)</f>
        <v>1</v>
      </c>
      <c r="BW999" s="49">
        <v>3080862</v>
      </c>
      <c r="CA999" s="12" t="e">
        <f t="shared" si="78"/>
        <v>#N/A</v>
      </c>
      <c r="CB999" s="12" t="e">
        <f t="shared" si="77"/>
        <v>#N/A</v>
      </c>
    </row>
    <row r="1000" spans="1:80" ht="61.5" x14ac:dyDescent="0.85">
      <c r="A1000" s="12">
        <v>1</v>
      </c>
      <c r="B1000" s="45">
        <f>SUBTOTAL(103,$A$558:A1000)</f>
        <v>387</v>
      </c>
      <c r="C1000" s="15" t="s">
        <v>1557</v>
      </c>
      <c r="D1000" s="21">
        <v>163805.13999999998</v>
      </c>
      <c r="E1000" s="21">
        <v>0</v>
      </c>
      <c r="F1000" s="21">
        <v>0</v>
      </c>
      <c r="G1000" s="21">
        <v>0</v>
      </c>
      <c r="H1000" s="29">
        <v>162755.37</v>
      </c>
      <c r="I1000" s="21">
        <v>0</v>
      </c>
      <c r="J1000" s="21">
        <v>0</v>
      </c>
      <c r="K1000" s="52">
        <v>0</v>
      </c>
      <c r="L1000" s="21">
        <v>0</v>
      </c>
      <c r="M1000" s="21">
        <v>0</v>
      </c>
      <c r="N1000" s="21">
        <v>0</v>
      </c>
      <c r="O1000" s="21">
        <v>0</v>
      </c>
      <c r="P1000" s="21">
        <v>0</v>
      </c>
      <c r="Q1000" s="21">
        <v>0</v>
      </c>
      <c r="R1000" s="21">
        <v>0</v>
      </c>
      <c r="S1000" s="21">
        <v>0</v>
      </c>
      <c r="T1000" s="21">
        <v>0</v>
      </c>
      <c r="U1000" s="21">
        <v>0</v>
      </c>
      <c r="V1000" s="21">
        <v>0</v>
      </c>
      <c r="W1000" s="21">
        <v>0</v>
      </c>
      <c r="X1000" s="21">
        <v>0</v>
      </c>
      <c r="Y1000" s="21">
        <v>0</v>
      </c>
      <c r="Z1000" s="21">
        <v>0</v>
      </c>
      <c r="AA1000" s="21">
        <v>0</v>
      </c>
      <c r="AB1000" s="21">
        <v>0</v>
      </c>
      <c r="AC1000" s="29">
        <v>1049.77</v>
      </c>
      <c r="AD1000" s="21">
        <v>0</v>
      </c>
      <c r="AE1000" s="21">
        <v>0</v>
      </c>
      <c r="AF1000" s="24" t="s">
        <v>262</v>
      </c>
      <c r="AG1000" s="24">
        <v>2021</v>
      </c>
      <c r="AH1000" s="25">
        <v>2021</v>
      </c>
      <c r="BW1000" s="49"/>
      <c r="CA1000" s="12" t="e">
        <f t="shared" si="78"/>
        <v>#N/A</v>
      </c>
      <c r="CB1000" s="12" t="e">
        <f t="shared" si="77"/>
        <v>#N/A</v>
      </c>
    </row>
    <row r="1001" spans="1:80" ht="61.5" x14ac:dyDescent="0.85">
      <c r="B1001" s="15" t="s">
        <v>824</v>
      </c>
      <c r="C1001" s="15"/>
      <c r="D1001" s="258">
        <v>2903691.31</v>
      </c>
      <c r="E1001" s="21">
        <v>0</v>
      </c>
      <c r="F1001" s="21">
        <v>0</v>
      </c>
      <c r="G1001" s="21">
        <v>0</v>
      </c>
      <c r="H1001" s="21">
        <v>0</v>
      </c>
      <c r="I1001" s="21">
        <v>0</v>
      </c>
      <c r="J1001" s="21">
        <v>0</v>
      </c>
      <c r="K1001" s="23">
        <v>0</v>
      </c>
      <c r="L1001" s="21">
        <v>0</v>
      </c>
      <c r="M1001" s="21">
        <v>657</v>
      </c>
      <c r="N1001" s="21">
        <v>2801221.52</v>
      </c>
      <c r="O1001" s="21">
        <v>0</v>
      </c>
      <c r="P1001" s="21">
        <v>0</v>
      </c>
      <c r="Q1001" s="21">
        <v>0</v>
      </c>
      <c r="R1001" s="21">
        <v>0</v>
      </c>
      <c r="S1001" s="21">
        <v>0</v>
      </c>
      <c r="T1001" s="21">
        <v>0</v>
      </c>
      <c r="U1001" s="21">
        <v>0</v>
      </c>
      <c r="V1001" s="21">
        <v>0</v>
      </c>
      <c r="W1001" s="21">
        <v>0</v>
      </c>
      <c r="X1001" s="21">
        <v>0</v>
      </c>
      <c r="Y1001" s="21">
        <v>0</v>
      </c>
      <c r="Z1001" s="21">
        <v>0</v>
      </c>
      <c r="AA1001" s="21">
        <v>0</v>
      </c>
      <c r="AB1001" s="21">
        <v>0</v>
      </c>
      <c r="AC1001" s="21">
        <v>28992.639999999999</v>
      </c>
      <c r="AD1001" s="21">
        <v>73477.149999999994</v>
      </c>
      <c r="AE1001" s="21">
        <v>0</v>
      </c>
      <c r="AF1001" s="50" t="s">
        <v>718</v>
      </c>
      <c r="AG1001" s="50" t="s">
        <v>718</v>
      </c>
      <c r="AH1001" s="64" t="s">
        <v>718</v>
      </c>
      <c r="AT1001" s="12" t="e">
        <f>VLOOKUP(C1001,AW:AX,2,FALSE)</f>
        <v>#N/A</v>
      </c>
      <c r="BV1001" s="69" t="b">
        <f>D1001=(E1001+F1001+G1001+H1001+I1001+L1001+N1001+P1001+R1001+T1001+U1001+V1001+AA1001+AB1001+AC1001+AD1001+AE1001)</f>
        <v>1</v>
      </c>
      <c r="BW1001" s="49">
        <v>3080862</v>
      </c>
      <c r="CA1001" s="12" t="e">
        <f t="shared" si="78"/>
        <v>#N/A</v>
      </c>
      <c r="CB1001" s="12" t="e">
        <f t="shared" si="77"/>
        <v>#N/A</v>
      </c>
    </row>
    <row r="1002" spans="1:80" ht="61.5" x14ac:dyDescent="0.85">
      <c r="A1002" s="12">
        <v>1</v>
      </c>
      <c r="B1002" s="45">
        <f>SUBTOTAL(103,$A$558:A1002)</f>
        <v>388</v>
      </c>
      <c r="C1002" s="15" t="s">
        <v>98</v>
      </c>
      <c r="D1002" s="21">
        <v>2903691.31</v>
      </c>
      <c r="E1002" s="21">
        <v>0</v>
      </c>
      <c r="F1002" s="21">
        <v>0</v>
      </c>
      <c r="G1002" s="21">
        <v>0</v>
      </c>
      <c r="H1002" s="21">
        <v>0</v>
      </c>
      <c r="I1002" s="21">
        <v>0</v>
      </c>
      <c r="J1002" s="21">
        <v>0</v>
      </c>
      <c r="K1002" s="23">
        <v>0</v>
      </c>
      <c r="L1002" s="21">
        <v>0</v>
      </c>
      <c r="M1002" s="21">
        <v>657</v>
      </c>
      <c r="N1002" s="21">
        <v>2801221.52</v>
      </c>
      <c r="O1002" s="21">
        <v>0</v>
      </c>
      <c r="P1002" s="21">
        <v>0</v>
      </c>
      <c r="Q1002" s="21">
        <v>0</v>
      </c>
      <c r="R1002" s="21">
        <v>0</v>
      </c>
      <c r="S1002" s="21">
        <v>0</v>
      </c>
      <c r="T1002" s="21">
        <v>0</v>
      </c>
      <c r="U1002" s="21">
        <v>0</v>
      </c>
      <c r="V1002" s="21">
        <v>0</v>
      </c>
      <c r="W1002" s="21">
        <v>0</v>
      </c>
      <c r="X1002" s="21">
        <v>0</v>
      </c>
      <c r="Y1002" s="21">
        <v>0</v>
      </c>
      <c r="Z1002" s="21">
        <v>0</v>
      </c>
      <c r="AA1002" s="21">
        <v>0</v>
      </c>
      <c r="AB1002" s="21">
        <v>0</v>
      </c>
      <c r="AC1002" s="29">
        <v>28992.639999999999</v>
      </c>
      <c r="AD1002" s="29">
        <v>73477.149999999994</v>
      </c>
      <c r="AE1002" s="21">
        <v>0</v>
      </c>
      <c r="AF1002" s="24">
        <v>2021</v>
      </c>
      <c r="AG1002" s="24">
        <v>2021</v>
      </c>
      <c r="AH1002" s="25">
        <v>2021</v>
      </c>
      <c r="AT1002" s="12" t="e">
        <f>VLOOKUP(C1002,AW:AX,2,FALSE)</f>
        <v>#N/A</v>
      </c>
      <c r="BW1002" s="49"/>
      <c r="CA1002" s="12" t="e">
        <f t="shared" si="78"/>
        <v>#N/A</v>
      </c>
      <c r="CB1002" s="12">
        <f t="shared" si="77"/>
        <v>28992.639999999999</v>
      </c>
    </row>
    <row r="1003" spans="1:80" ht="61.5" x14ac:dyDescent="0.85">
      <c r="B1003" s="15" t="s">
        <v>825</v>
      </c>
      <c r="C1003" s="257"/>
      <c r="D1003" s="258">
        <v>5215743.3599999994</v>
      </c>
      <c r="E1003" s="21">
        <v>0</v>
      </c>
      <c r="F1003" s="21">
        <v>0</v>
      </c>
      <c r="G1003" s="21">
        <v>0</v>
      </c>
      <c r="H1003" s="21">
        <v>0</v>
      </c>
      <c r="I1003" s="21">
        <v>632620</v>
      </c>
      <c r="J1003" s="21">
        <v>0</v>
      </c>
      <c r="K1003" s="23">
        <v>0</v>
      </c>
      <c r="L1003" s="21">
        <v>0</v>
      </c>
      <c r="M1003" s="21">
        <v>586.55999999999995</v>
      </c>
      <c r="N1003" s="21">
        <v>2337142.35</v>
      </c>
      <c r="O1003" s="21">
        <v>0</v>
      </c>
      <c r="P1003" s="21">
        <v>0</v>
      </c>
      <c r="Q1003" s="21">
        <v>623.35</v>
      </c>
      <c r="R1003" s="21">
        <v>1933497.22</v>
      </c>
      <c r="S1003" s="21">
        <v>0</v>
      </c>
      <c r="T1003" s="21">
        <v>0</v>
      </c>
      <c r="U1003" s="21">
        <v>0</v>
      </c>
      <c r="V1003" s="21">
        <v>0</v>
      </c>
      <c r="W1003" s="21">
        <v>0</v>
      </c>
      <c r="X1003" s="21">
        <v>0</v>
      </c>
      <c r="Y1003" s="21">
        <v>0</v>
      </c>
      <c r="Z1003" s="21">
        <v>0</v>
      </c>
      <c r="AA1003" s="21">
        <v>0</v>
      </c>
      <c r="AB1003" s="21">
        <v>0</v>
      </c>
      <c r="AC1003" s="21">
        <v>62315.08</v>
      </c>
      <c r="AD1003" s="21">
        <v>250168.71</v>
      </c>
      <c r="AE1003" s="21">
        <v>0</v>
      </c>
      <c r="AF1003" s="50" t="s">
        <v>718</v>
      </c>
      <c r="AG1003" s="50" t="s">
        <v>718</v>
      </c>
      <c r="AH1003" s="64" t="s">
        <v>718</v>
      </c>
      <c r="AT1003" s="12" t="e">
        <f>VLOOKUP(C1003,AW:AX,2,FALSE)</f>
        <v>#N/A</v>
      </c>
      <c r="BV1003" s="69" t="b">
        <f>D1003=(E1003+F1003+G1003+H1003+I1003+L1003+N1003+P1003+R1003+T1003+U1003+V1003+AA1003+AB1003+AC1003+AD1003+AE1003)</f>
        <v>1</v>
      </c>
      <c r="BW1003" s="49">
        <v>7774419.2400000002</v>
      </c>
      <c r="CA1003" s="12" t="e">
        <f t="shared" si="78"/>
        <v>#N/A</v>
      </c>
      <c r="CB1003" s="12" t="e">
        <f t="shared" si="77"/>
        <v>#N/A</v>
      </c>
    </row>
    <row r="1004" spans="1:80" ht="61.5" x14ac:dyDescent="0.85">
      <c r="A1004" s="12">
        <v>1</v>
      </c>
      <c r="B1004" s="45">
        <f>SUBTOTAL(103,$A$558:A1004)</f>
        <v>389</v>
      </c>
      <c r="C1004" s="15" t="s">
        <v>185</v>
      </c>
      <c r="D1004" s="21">
        <v>2426773.7500000005</v>
      </c>
      <c r="E1004" s="21">
        <v>0</v>
      </c>
      <c r="F1004" s="21">
        <v>0</v>
      </c>
      <c r="G1004" s="21">
        <v>0</v>
      </c>
      <c r="H1004" s="21">
        <v>0</v>
      </c>
      <c r="I1004" s="21">
        <v>0</v>
      </c>
      <c r="J1004" s="21">
        <v>0</v>
      </c>
      <c r="K1004" s="23">
        <v>0</v>
      </c>
      <c r="L1004" s="21">
        <v>0</v>
      </c>
      <c r="M1004" s="21">
        <v>586.55999999999995</v>
      </c>
      <c r="N1004" s="29">
        <v>2337142.35</v>
      </c>
      <c r="O1004" s="21">
        <v>0</v>
      </c>
      <c r="P1004" s="21">
        <v>0</v>
      </c>
      <c r="Q1004" s="21">
        <v>0</v>
      </c>
      <c r="R1004" s="21">
        <v>0</v>
      </c>
      <c r="S1004" s="21">
        <v>0</v>
      </c>
      <c r="T1004" s="21">
        <v>0</v>
      </c>
      <c r="U1004" s="21">
        <v>0</v>
      </c>
      <c r="V1004" s="21">
        <v>0</v>
      </c>
      <c r="W1004" s="21">
        <v>0</v>
      </c>
      <c r="X1004" s="21">
        <v>0</v>
      </c>
      <c r="Y1004" s="21">
        <v>0</v>
      </c>
      <c r="Z1004" s="21">
        <v>0</v>
      </c>
      <c r="AA1004" s="21">
        <v>0</v>
      </c>
      <c r="AB1004" s="21">
        <v>0</v>
      </c>
      <c r="AC1004" s="29">
        <v>30674.99</v>
      </c>
      <c r="AD1004" s="29">
        <v>58956.41</v>
      </c>
      <c r="AE1004" s="21">
        <v>0</v>
      </c>
      <c r="AF1004" s="24">
        <v>2021</v>
      </c>
      <c r="AG1004" s="24">
        <v>2021</v>
      </c>
      <c r="AH1004" s="25">
        <v>2021</v>
      </c>
      <c r="AT1004" s="12" t="e">
        <f>VLOOKUP(C1004,AW:AX,2,FALSE)</f>
        <v>#N/A</v>
      </c>
      <c r="BW1004" s="49"/>
      <c r="CA1004" s="12" t="e">
        <f t="shared" si="78"/>
        <v>#N/A</v>
      </c>
      <c r="CB1004" s="12">
        <f t="shared" si="77"/>
        <v>30674.99</v>
      </c>
    </row>
    <row r="1005" spans="1:80" ht="61.5" x14ac:dyDescent="0.85">
      <c r="A1005" s="12">
        <v>1</v>
      </c>
      <c r="B1005" s="45">
        <f>SUBTOTAL(103,$A$558:A1005)</f>
        <v>390</v>
      </c>
      <c r="C1005" s="15" t="s">
        <v>187</v>
      </c>
      <c r="D1005" s="21">
        <v>2025661.5499999998</v>
      </c>
      <c r="E1005" s="21">
        <v>0</v>
      </c>
      <c r="F1005" s="21">
        <v>0</v>
      </c>
      <c r="G1005" s="21">
        <v>0</v>
      </c>
      <c r="H1005" s="21">
        <v>0</v>
      </c>
      <c r="I1005" s="21">
        <v>0</v>
      </c>
      <c r="J1005" s="21">
        <v>0</v>
      </c>
      <c r="K1005" s="23">
        <v>0</v>
      </c>
      <c r="L1005" s="21">
        <v>0</v>
      </c>
      <c r="M1005" s="21">
        <v>0</v>
      </c>
      <c r="N1005" s="21">
        <v>0</v>
      </c>
      <c r="O1005" s="21">
        <v>0</v>
      </c>
      <c r="P1005" s="21">
        <v>0</v>
      </c>
      <c r="Q1005" s="21">
        <v>623.35</v>
      </c>
      <c r="R1005" s="29">
        <v>1933497.22</v>
      </c>
      <c r="S1005" s="21">
        <v>0</v>
      </c>
      <c r="T1005" s="21">
        <v>0</v>
      </c>
      <c r="U1005" s="21">
        <v>0</v>
      </c>
      <c r="V1005" s="21">
        <v>0</v>
      </c>
      <c r="W1005" s="21">
        <v>0</v>
      </c>
      <c r="X1005" s="21">
        <v>0</v>
      </c>
      <c r="Y1005" s="21">
        <v>0</v>
      </c>
      <c r="Z1005" s="21">
        <v>0</v>
      </c>
      <c r="AA1005" s="21">
        <v>0</v>
      </c>
      <c r="AB1005" s="21">
        <v>0</v>
      </c>
      <c r="AC1005" s="29">
        <v>25377.15</v>
      </c>
      <c r="AD1005" s="29">
        <v>66787.179999999993</v>
      </c>
      <c r="AE1005" s="21">
        <v>0</v>
      </c>
      <c r="AF1005" s="24">
        <v>2021</v>
      </c>
      <c r="AG1005" s="24">
        <v>2021</v>
      </c>
      <c r="AH1005" s="25">
        <v>2021</v>
      </c>
      <c r="AT1005" s="12" t="e">
        <f>VLOOKUP(C1005,AW:AX,2,FALSE)</f>
        <v>#N/A</v>
      </c>
      <c r="BW1005" s="49"/>
      <c r="CA1005" s="12" t="e">
        <f t="shared" si="78"/>
        <v>#N/A</v>
      </c>
      <c r="CB1005" s="12">
        <f t="shared" si="77"/>
        <v>25377.15</v>
      </c>
    </row>
    <row r="1006" spans="1:80" ht="61.5" x14ac:dyDescent="0.85">
      <c r="A1006" s="12">
        <v>1</v>
      </c>
      <c r="B1006" s="45">
        <f>SUBTOTAL(103,$A$558:A1006)</f>
        <v>391</v>
      </c>
      <c r="C1006" s="15" t="s">
        <v>1226</v>
      </c>
      <c r="D1006" s="21">
        <v>638882.93999999994</v>
      </c>
      <c r="E1006" s="21">
        <v>0</v>
      </c>
      <c r="F1006" s="21">
        <v>0</v>
      </c>
      <c r="G1006" s="21">
        <v>0</v>
      </c>
      <c r="H1006" s="21">
        <v>0</v>
      </c>
      <c r="I1006" s="254">
        <v>632620</v>
      </c>
      <c r="J1006" s="21">
        <v>0</v>
      </c>
      <c r="K1006" s="52">
        <v>0</v>
      </c>
      <c r="L1006" s="21">
        <v>0</v>
      </c>
      <c r="M1006" s="21">
        <v>0</v>
      </c>
      <c r="N1006" s="21">
        <v>0</v>
      </c>
      <c r="O1006" s="21">
        <v>0</v>
      </c>
      <c r="P1006" s="21">
        <v>0</v>
      </c>
      <c r="Q1006" s="21">
        <v>0</v>
      </c>
      <c r="R1006" s="21">
        <v>0</v>
      </c>
      <c r="S1006" s="21">
        <v>0</v>
      </c>
      <c r="T1006" s="21">
        <v>0</v>
      </c>
      <c r="U1006" s="21">
        <v>0</v>
      </c>
      <c r="V1006" s="21">
        <v>0</v>
      </c>
      <c r="W1006" s="21">
        <v>0</v>
      </c>
      <c r="X1006" s="21">
        <v>0</v>
      </c>
      <c r="Y1006" s="21">
        <v>0</v>
      </c>
      <c r="Z1006" s="21">
        <v>0</v>
      </c>
      <c r="AA1006" s="21">
        <v>0</v>
      </c>
      <c r="AB1006" s="21">
        <v>0</v>
      </c>
      <c r="AC1006" s="29">
        <v>6262.94</v>
      </c>
      <c r="AD1006" s="21">
        <v>0</v>
      </c>
      <c r="AE1006" s="21">
        <v>0</v>
      </c>
      <c r="AF1006" s="24" t="s">
        <v>262</v>
      </c>
      <c r="AG1006" s="24">
        <v>2021</v>
      </c>
      <c r="AH1006" s="25">
        <v>2021</v>
      </c>
      <c r="BW1006" s="49"/>
      <c r="CA1006" s="12" t="e">
        <f t="shared" si="78"/>
        <v>#N/A</v>
      </c>
      <c r="CB1006" s="12">
        <f t="shared" si="77"/>
        <v>6262.94</v>
      </c>
    </row>
    <row r="1007" spans="1:80" ht="61.5" x14ac:dyDescent="0.85">
      <c r="A1007" s="12">
        <v>1</v>
      </c>
      <c r="B1007" s="45">
        <f>SUBTOTAL(103,$A$558:A1007)</f>
        <v>392</v>
      </c>
      <c r="C1007" s="72" t="s">
        <v>191</v>
      </c>
      <c r="D1007" s="21">
        <v>58730.77</v>
      </c>
      <c r="E1007" s="21">
        <v>0</v>
      </c>
      <c r="F1007" s="21">
        <v>0</v>
      </c>
      <c r="G1007" s="21">
        <v>0</v>
      </c>
      <c r="H1007" s="21">
        <v>0</v>
      </c>
      <c r="I1007" s="21">
        <v>0</v>
      </c>
      <c r="J1007" s="21">
        <v>0</v>
      </c>
      <c r="K1007" s="52">
        <v>0</v>
      </c>
      <c r="L1007" s="21">
        <v>0</v>
      </c>
      <c r="M1007" s="21">
        <v>0</v>
      </c>
      <c r="N1007" s="21">
        <v>0</v>
      </c>
      <c r="O1007" s="21">
        <v>0</v>
      </c>
      <c r="P1007" s="21">
        <v>0</v>
      </c>
      <c r="Q1007" s="21">
        <v>0</v>
      </c>
      <c r="R1007" s="21">
        <v>0</v>
      </c>
      <c r="S1007" s="21">
        <v>0</v>
      </c>
      <c r="T1007" s="21">
        <v>0</v>
      </c>
      <c r="U1007" s="21">
        <v>0</v>
      </c>
      <c r="V1007" s="21">
        <v>0</v>
      </c>
      <c r="W1007" s="21">
        <v>0</v>
      </c>
      <c r="X1007" s="21">
        <v>0</v>
      </c>
      <c r="Y1007" s="21">
        <v>0</v>
      </c>
      <c r="Z1007" s="21">
        <v>0</v>
      </c>
      <c r="AA1007" s="21">
        <v>0</v>
      </c>
      <c r="AB1007" s="21">
        <v>0</v>
      </c>
      <c r="AC1007" s="21">
        <v>0</v>
      </c>
      <c r="AD1007" s="21">
        <v>58730.77</v>
      </c>
      <c r="AE1007" s="21">
        <v>0</v>
      </c>
      <c r="AF1007" s="24">
        <v>2021</v>
      </c>
      <c r="AG1007" s="24" t="s">
        <v>262</v>
      </c>
      <c r="AH1007" s="24" t="s">
        <v>262</v>
      </c>
      <c r="AT1007" s="12" t="e">
        <f t="shared" ref="AT1007:AT1017" si="80">VLOOKUP(C1007,AW:AX,2,FALSE)</f>
        <v>#N/A</v>
      </c>
      <c r="BW1007" s="49"/>
      <c r="CB1007" s="12" t="e">
        <f t="shared" si="77"/>
        <v>#N/A</v>
      </c>
    </row>
    <row r="1008" spans="1:80" ht="61.5" x14ac:dyDescent="0.85">
      <c r="A1008" s="12">
        <v>1</v>
      </c>
      <c r="B1008" s="45">
        <f>SUBTOTAL(103,$A$558:A1008)</f>
        <v>393</v>
      </c>
      <c r="C1008" s="72" t="s">
        <v>192</v>
      </c>
      <c r="D1008" s="21">
        <v>65694.350000000006</v>
      </c>
      <c r="E1008" s="21">
        <v>0</v>
      </c>
      <c r="F1008" s="21">
        <v>0</v>
      </c>
      <c r="G1008" s="21">
        <v>0</v>
      </c>
      <c r="H1008" s="21">
        <v>0</v>
      </c>
      <c r="I1008" s="21">
        <v>0</v>
      </c>
      <c r="J1008" s="21">
        <v>0</v>
      </c>
      <c r="K1008" s="52">
        <v>0</v>
      </c>
      <c r="L1008" s="21">
        <v>0</v>
      </c>
      <c r="M1008" s="21">
        <v>0</v>
      </c>
      <c r="N1008" s="21">
        <v>0</v>
      </c>
      <c r="O1008" s="21">
        <v>0</v>
      </c>
      <c r="P1008" s="21">
        <v>0</v>
      </c>
      <c r="Q1008" s="21">
        <v>0</v>
      </c>
      <c r="R1008" s="21">
        <v>0</v>
      </c>
      <c r="S1008" s="21">
        <v>0</v>
      </c>
      <c r="T1008" s="21">
        <v>0</v>
      </c>
      <c r="U1008" s="21">
        <v>0</v>
      </c>
      <c r="V1008" s="21">
        <v>0</v>
      </c>
      <c r="W1008" s="21">
        <v>0</v>
      </c>
      <c r="X1008" s="21">
        <v>0</v>
      </c>
      <c r="Y1008" s="21">
        <v>0</v>
      </c>
      <c r="Z1008" s="21">
        <v>0</v>
      </c>
      <c r="AA1008" s="21">
        <v>0</v>
      </c>
      <c r="AB1008" s="21">
        <v>0</v>
      </c>
      <c r="AC1008" s="21">
        <v>0</v>
      </c>
      <c r="AD1008" s="21">
        <v>65694.350000000006</v>
      </c>
      <c r="AE1008" s="21">
        <v>0</v>
      </c>
      <c r="AF1008" s="24">
        <v>2021</v>
      </c>
      <c r="AG1008" s="24" t="s">
        <v>262</v>
      </c>
      <c r="AH1008" s="24" t="s">
        <v>262</v>
      </c>
      <c r="AT1008" s="12" t="e">
        <f t="shared" si="80"/>
        <v>#N/A</v>
      </c>
      <c r="BW1008" s="49"/>
      <c r="CB1008" s="12" t="e">
        <f t="shared" si="77"/>
        <v>#N/A</v>
      </c>
    </row>
    <row r="1009" spans="1:80" ht="61.5" x14ac:dyDescent="0.85">
      <c r="B1009" s="15" t="s">
        <v>826</v>
      </c>
      <c r="C1009" s="15"/>
      <c r="D1009" s="258">
        <v>68452.92</v>
      </c>
      <c r="E1009" s="21">
        <v>0</v>
      </c>
      <c r="F1009" s="21">
        <v>0</v>
      </c>
      <c r="G1009" s="21">
        <v>0</v>
      </c>
      <c r="H1009" s="21">
        <v>0</v>
      </c>
      <c r="I1009" s="21">
        <v>0</v>
      </c>
      <c r="J1009" s="21">
        <v>0</v>
      </c>
      <c r="K1009" s="23">
        <v>0</v>
      </c>
      <c r="L1009" s="21">
        <v>0</v>
      </c>
      <c r="M1009" s="21">
        <v>0</v>
      </c>
      <c r="N1009" s="21">
        <v>0</v>
      </c>
      <c r="O1009" s="21">
        <v>0</v>
      </c>
      <c r="P1009" s="21">
        <v>0</v>
      </c>
      <c r="Q1009" s="21">
        <v>0</v>
      </c>
      <c r="R1009" s="21">
        <v>0</v>
      </c>
      <c r="S1009" s="21">
        <v>0</v>
      </c>
      <c r="T1009" s="21">
        <v>0</v>
      </c>
      <c r="U1009" s="21">
        <v>0</v>
      </c>
      <c r="V1009" s="21">
        <v>0</v>
      </c>
      <c r="W1009" s="21">
        <v>0</v>
      </c>
      <c r="X1009" s="21">
        <v>0</v>
      </c>
      <c r="Y1009" s="21">
        <v>0</v>
      </c>
      <c r="Z1009" s="21">
        <v>0</v>
      </c>
      <c r="AA1009" s="21">
        <v>0</v>
      </c>
      <c r="AB1009" s="21">
        <v>0</v>
      </c>
      <c r="AC1009" s="21">
        <v>0</v>
      </c>
      <c r="AD1009" s="21">
        <v>68452.92</v>
      </c>
      <c r="AE1009" s="21">
        <v>0</v>
      </c>
      <c r="AF1009" s="50" t="s">
        <v>718</v>
      </c>
      <c r="AG1009" s="50" t="s">
        <v>718</v>
      </c>
      <c r="AH1009" s="64" t="s">
        <v>718</v>
      </c>
      <c r="AT1009" s="12" t="e">
        <f t="shared" si="80"/>
        <v>#N/A</v>
      </c>
      <c r="BV1009" s="69" t="b">
        <f>D1009=(E1009+F1009+G1009+H1009+I1009+L1009+N1009+P1009+R1009+T1009+U1009+V1009+AA1009+AB1009+AC1009+AD1009+AE1009)</f>
        <v>1</v>
      </c>
      <c r="BW1009" s="49">
        <v>4275483</v>
      </c>
      <c r="CA1009" s="12" t="e">
        <f t="shared" ref="CA1009:CA1023" si="81">VLOOKUP(C1009,CB:CC,2,FALSE)</f>
        <v>#N/A</v>
      </c>
      <c r="CB1009" s="12" t="e">
        <f t="shared" si="77"/>
        <v>#N/A</v>
      </c>
    </row>
    <row r="1010" spans="1:80" ht="61.5" x14ac:dyDescent="0.85">
      <c r="A1010" s="12">
        <v>1</v>
      </c>
      <c r="B1010" s="45">
        <f>SUBTOTAL(103,$A$558:A1010)</f>
        <v>394</v>
      </c>
      <c r="C1010" s="15" t="s">
        <v>2216</v>
      </c>
      <c r="D1010" s="21">
        <v>68452.92</v>
      </c>
      <c r="E1010" s="21">
        <v>0</v>
      </c>
      <c r="F1010" s="21">
        <v>0</v>
      </c>
      <c r="G1010" s="21">
        <v>0</v>
      </c>
      <c r="H1010" s="21">
        <v>0</v>
      </c>
      <c r="I1010" s="21">
        <v>0</v>
      </c>
      <c r="J1010" s="21">
        <v>0</v>
      </c>
      <c r="K1010" s="52">
        <v>0</v>
      </c>
      <c r="L1010" s="21">
        <v>0</v>
      </c>
      <c r="M1010" s="21">
        <v>0</v>
      </c>
      <c r="N1010" s="21">
        <v>0</v>
      </c>
      <c r="O1010" s="21">
        <v>0</v>
      </c>
      <c r="P1010" s="21">
        <v>0</v>
      </c>
      <c r="Q1010" s="21">
        <v>0</v>
      </c>
      <c r="R1010" s="21">
        <v>0</v>
      </c>
      <c r="S1010" s="21">
        <v>0</v>
      </c>
      <c r="T1010" s="21">
        <v>0</v>
      </c>
      <c r="U1010" s="21">
        <v>0</v>
      </c>
      <c r="V1010" s="21">
        <v>0</v>
      </c>
      <c r="W1010" s="21">
        <v>0</v>
      </c>
      <c r="X1010" s="21">
        <v>0</v>
      </c>
      <c r="Y1010" s="21">
        <v>0</v>
      </c>
      <c r="Z1010" s="21">
        <v>0</v>
      </c>
      <c r="AA1010" s="21">
        <v>0</v>
      </c>
      <c r="AB1010" s="21">
        <v>0</v>
      </c>
      <c r="AC1010" s="21">
        <v>0</v>
      </c>
      <c r="AD1010" s="29">
        <v>68452.92</v>
      </c>
      <c r="AE1010" s="21">
        <v>0</v>
      </c>
      <c r="AF1010" s="24">
        <v>2021</v>
      </c>
      <c r="AG1010" s="24" t="s">
        <v>262</v>
      </c>
      <c r="AH1010" s="24" t="s">
        <v>262</v>
      </c>
      <c r="AT1010" s="12" t="e">
        <f t="shared" si="80"/>
        <v>#N/A</v>
      </c>
      <c r="BW1010" s="49"/>
      <c r="CA1010" s="12" t="e">
        <f t="shared" si="81"/>
        <v>#N/A</v>
      </c>
      <c r="CB1010" s="12" t="e">
        <f t="shared" si="77"/>
        <v>#N/A</v>
      </c>
    </row>
    <row r="1011" spans="1:80" ht="61.5" x14ac:dyDescent="0.85">
      <c r="B1011" s="15" t="s">
        <v>827</v>
      </c>
      <c r="C1011" s="15"/>
      <c r="D1011" s="258">
        <v>3897762.39</v>
      </c>
      <c r="E1011" s="21">
        <v>0</v>
      </c>
      <c r="F1011" s="21">
        <v>0</v>
      </c>
      <c r="G1011" s="21">
        <v>0</v>
      </c>
      <c r="H1011" s="21">
        <v>0</v>
      </c>
      <c r="I1011" s="21">
        <v>0</v>
      </c>
      <c r="J1011" s="21">
        <v>0</v>
      </c>
      <c r="K1011" s="23">
        <v>0</v>
      </c>
      <c r="L1011" s="21">
        <v>0</v>
      </c>
      <c r="M1011" s="21">
        <v>817.7</v>
      </c>
      <c r="N1011" s="21">
        <v>3772353.64</v>
      </c>
      <c r="O1011" s="21">
        <v>0</v>
      </c>
      <c r="P1011" s="21">
        <v>0</v>
      </c>
      <c r="Q1011" s="21">
        <v>0</v>
      </c>
      <c r="R1011" s="21">
        <v>0</v>
      </c>
      <c r="S1011" s="21">
        <v>0</v>
      </c>
      <c r="T1011" s="21">
        <v>0</v>
      </c>
      <c r="U1011" s="21">
        <v>0</v>
      </c>
      <c r="V1011" s="21">
        <v>0</v>
      </c>
      <c r="W1011" s="21">
        <v>0</v>
      </c>
      <c r="X1011" s="21">
        <v>0</v>
      </c>
      <c r="Y1011" s="21">
        <v>0</v>
      </c>
      <c r="Z1011" s="21">
        <v>0</v>
      </c>
      <c r="AA1011" s="21">
        <v>0</v>
      </c>
      <c r="AB1011" s="21">
        <v>0</v>
      </c>
      <c r="AC1011" s="21">
        <v>49512.14</v>
      </c>
      <c r="AD1011" s="21">
        <v>75896.61</v>
      </c>
      <c r="AE1011" s="21">
        <v>0</v>
      </c>
      <c r="AF1011" s="50" t="s">
        <v>718</v>
      </c>
      <c r="AG1011" s="50" t="s">
        <v>718</v>
      </c>
      <c r="AH1011" s="64" t="s">
        <v>718</v>
      </c>
      <c r="AT1011" s="12" t="e">
        <f t="shared" si="80"/>
        <v>#N/A</v>
      </c>
      <c r="BV1011" s="69" t="b">
        <f>D1011=(E1011+F1011+G1011+H1011+I1011+L1011+N1011+P1011+R1011+T1011+U1011+V1011+AA1011+AB1011+AC1011+AD1011+AE1011)</f>
        <v>1</v>
      </c>
      <c r="BW1011" s="49">
        <v>4275483</v>
      </c>
      <c r="CA1011" s="12" t="e">
        <f t="shared" si="81"/>
        <v>#N/A</v>
      </c>
      <c r="CB1011" s="12" t="e">
        <f t="shared" si="77"/>
        <v>#N/A</v>
      </c>
    </row>
    <row r="1012" spans="1:80" ht="61.5" x14ac:dyDescent="0.85">
      <c r="A1012" s="12">
        <v>1</v>
      </c>
      <c r="B1012" s="45">
        <f>SUBTOTAL(103,$A$558:A1012)</f>
        <v>395</v>
      </c>
      <c r="C1012" s="15" t="s">
        <v>189</v>
      </c>
      <c r="D1012" s="21">
        <v>3897762.39</v>
      </c>
      <c r="E1012" s="21">
        <v>0</v>
      </c>
      <c r="F1012" s="21">
        <v>0</v>
      </c>
      <c r="G1012" s="21">
        <v>0</v>
      </c>
      <c r="H1012" s="21">
        <v>0</v>
      </c>
      <c r="I1012" s="21">
        <v>0</v>
      </c>
      <c r="J1012" s="21">
        <v>0</v>
      </c>
      <c r="K1012" s="23">
        <v>0</v>
      </c>
      <c r="L1012" s="21">
        <v>0</v>
      </c>
      <c r="M1012" s="21">
        <v>817.7</v>
      </c>
      <c r="N1012" s="29">
        <v>3772353.64</v>
      </c>
      <c r="O1012" s="21">
        <v>0</v>
      </c>
      <c r="P1012" s="21">
        <v>0</v>
      </c>
      <c r="Q1012" s="21">
        <v>0</v>
      </c>
      <c r="R1012" s="21">
        <v>0</v>
      </c>
      <c r="S1012" s="21">
        <v>0</v>
      </c>
      <c r="T1012" s="21">
        <v>0</v>
      </c>
      <c r="U1012" s="21">
        <v>0</v>
      </c>
      <c r="V1012" s="21">
        <v>0</v>
      </c>
      <c r="W1012" s="21">
        <v>0</v>
      </c>
      <c r="X1012" s="21">
        <v>0</v>
      </c>
      <c r="Y1012" s="21">
        <v>0</v>
      </c>
      <c r="Z1012" s="21">
        <v>0</v>
      </c>
      <c r="AA1012" s="21">
        <v>0</v>
      </c>
      <c r="AB1012" s="21">
        <v>0</v>
      </c>
      <c r="AC1012" s="29">
        <v>49512.14</v>
      </c>
      <c r="AD1012" s="29">
        <v>75896.61</v>
      </c>
      <c r="AE1012" s="21">
        <v>0</v>
      </c>
      <c r="AF1012" s="24">
        <v>2021</v>
      </c>
      <c r="AG1012" s="24">
        <v>2021</v>
      </c>
      <c r="AH1012" s="25">
        <v>2021</v>
      </c>
      <c r="AT1012" s="12" t="e">
        <f t="shared" si="80"/>
        <v>#N/A</v>
      </c>
      <c r="BW1012" s="49"/>
      <c r="CA1012" s="12" t="e">
        <f t="shared" si="81"/>
        <v>#N/A</v>
      </c>
      <c r="CB1012" s="12">
        <f t="shared" si="77"/>
        <v>49512.14</v>
      </c>
    </row>
    <row r="1013" spans="1:80" ht="61.5" x14ac:dyDescent="0.85">
      <c r="B1013" s="15" t="s">
        <v>828</v>
      </c>
      <c r="C1013" s="15"/>
      <c r="D1013" s="258">
        <v>2331009.67</v>
      </c>
      <c r="E1013" s="21">
        <v>0</v>
      </c>
      <c r="F1013" s="21">
        <v>0</v>
      </c>
      <c r="G1013" s="21">
        <v>0</v>
      </c>
      <c r="H1013" s="21">
        <v>0</v>
      </c>
      <c r="I1013" s="21">
        <v>0</v>
      </c>
      <c r="J1013" s="21">
        <v>0</v>
      </c>
      <c r="K1013" s="23">
        <v>0</v>
      </c>
      <c r="L1013" s="21">
        <v>0</v>
      </c>
      <c r="M1013" s="21">
        <v>299.88</v>
      </c>
      <c r="N1013" s="21">
        <v>2208298</v>
      </c>
      <c r="O1013" s="21">
        <v>0</v>
      </c>
      <c r="P1013" s="21">
        <v>0</v>
      </c>
      <c r="Q1013" s="21">
        <v>0</v>
      </c>
      <c r="R1013" s="21">
        <v>0</v>
      </c>
      <c r="S1013" s="21">
        <v>0</v>
      </c>
      <c r="T1013" s="21">
        <v>0</v>
      </c>
      <c r="U1013" s="21">
        <v>0</v>
      </c>
      <c r="V1013" s="21">
        <v>0</v>
      </c>
      <c r="W1013" s="21">
        <v>0</v>
      </c>
      <c r="X1013" s="21">
        <v>0</v>
      </c>
      <c r="Y1013" s="21">
        <v>0</v>
      </c>
      <c r="Z1013" s="21">
        <v>0</v>
      </c>
      <c r="AA1013" s="21">
        <v>0</v>
      </c>
      <c r="AB1013" s="21">
        <v>0</v>
      </c>
      <c r="AC1013" s="21">
        <v>28983.91</v>
      </c>
      <c r="AD1013" s="21">
        <v>93727.76</v>
      </c>
      <c r="AE1013" s="21">
        <v>0</v>
      </c>
      <c r="AF1013" s="50" t="s">
        <v>718</v>
      </c>
      <c r="AG1013" s="50" t="s">
        <v>718</v>
      </c>
      <c r="AH1013" s="64" t="s">
        <v>718</v>
      </c>
      <c r="AT1013" s="12" t="e">
        <f t="shared" si="80"/>
        <v>#N/A</v>
      </c>
      <c r="BV1013" s="69" t="b">
        <f>D1013=(E1013+F1013+G1013+H1013+I1013+L1013+N1013+P1013+R1013+T1013+U1013+V1013+AA1013+AB1013+AC1013+AD1013+AE1013)</f>
        <v>1</v>
      </c>
      <c r="BW1013" s="49">
        <v>4275483</v>
      </c>
      <c r="CA1013" s="12" t="e">
        <f t="shared" si="81"/>
        <v>#N/A</v>
      </c>
      <c r="CB1013" s="12" t="e">
        <f t="shared" si="77"/>
        <v>#N/A</v>
      </c>
    </row>
    <row r="1014" spans="1:80" ht="61.5" x14ac:dyDescent="0.85">
      <c r="A1014" s="12">
        <v>1</v>
      </c>
      <c r="B1014" s="45">
        <f>SUBTOTAL(103,$A$558:A1014)</f>
        <v>396</v>
      </c>
      <c r="C1014" s="15" t="s">
        <v>761</v>
      </c>
      <c r="D1014" s="21">
        <v>2331009.67</v>
      </c>
      <c r="E1014" s="21">
        <v>0</v>
      </c>
      <c r="F1014" s="21">
        <v>0</v>
      </c>
      <c r="G1014" s="21">
        <v>0</v>
      </c>
      <c r="H1014" s="21">
        <v>0</v>
      </c>
      <c r="I1014" s="21">
        <v>0</v>
      </c>
      <c r="J1014" s="21">
        <v>0</v>
      </c>
      <c r="K1014" s="23">
        <v>0</v>
      </c>
      <c r="L1014" s="21">
        <v>0</v>
      </c>
      <c r="M1014" s="21">
        <v>299.88</v>
      </c>
      <c r="N1014" s="21">
        <v>2208298</v>
      </c>
      <c r="O1014" s="21">
        <v>0</v>
      </c>
      <c r="P1014" s="21">
        <v>0</v>
      </c>
      <c r="Q1014" s="21">
        <v>0</v>
      </c>
      <c r="R1014" s="21">
        <v>0</v>
      </c>
      <c r="S1014" s="21">
        <v>0</v>
      </c>
      <c r="T1014" s="21">
        <v>0</v>
      </c>
      <c r="U1014" s="21">
        <v>0</v>
      </c>
      <c r="V1014" s="21">
        <v>0</v>
      </c>
      <c r="W1014" s="21">
        <v>0</v>
      </c>
      <c r="X1014" s="21">
        <v>0</v>
      </c>
      <c r="Y1014" s="21">
        <v>0</v>
      </c>
      <c r="Z1014" s="21">
        <v>0</v>
      </c>
      <c r="AA1014" s="21">
        <v>0</v>
      </c>
      <c r="AB1014" s="21">
        <v>0</v>
      </c>
      <c r="AC1014" s="29">
        <v>28983.91</v>
      </c>
      <c r="AD1014" s="21">
        <v>93727.76</v>
      </c>
      <c r="AE1014" s="21">
        <v>0</v>
      </c>
      <c r="AF1014" s="24">
        <v>2021</v>
      </c>
      <c r="AG1014" s="24">
        <v>2021</v>
      </c>
      <c r="AH1014" s="25">
        <v>2021</v>
      </c>
      <c r="AT1014" s="12" t="e">
        <f t="shared" si="80"/>
        <v>#N/A</v>
      </c>
      <c r="BW1014" s="49"/>
      <c r="CA1014" s="12" t="e">
        <f t="shared" si="81"/>
        <v>#N/A</v>
      </c>
      <c r="CB1014" s="12">
        <f t="shared" si="77"/>
        <v>28983.91</v>
      </c>
    </row>
    <row r="1015" spans="1:80" ht="61.5" x14ac:dyDescent="0.85">
      <c r="B1015" s="15" t="s">
        <v>829</v>
      </c>
      <c r="C1015" s="257"/>
      <c r="D1015" s="258">
        <v>6143252.4500000002</v>
      </c>
      <c r="E1015" s="21">
        <v>0</v>
      </c>
      <c r="F1015" s="21">
        <v>0</v>
      </c>
      <c r="G1015" s="21">
        <v>3299254.1399999997</v>
      </c>
      <c r="H1015" s="21">
        <v>0</v>
      </c>
      <c r="I1015" s="21">
        <v>0</v>
      </c>
      <c r="J1015" s="21">
        <v>0</v>
      </c>
      <c r="K1015" s="23">
        <v>0</v>
      </c>
      <c r="L1015" s="21">
        <v>0</v>
      </c>
      <c r="M1015" s="21">
        <v>606.16999999999996</v>
      </c>
      <c r="N1015" s="21">
        <v>2679473.61</v>
      </c>
      <c r="O1015" s="21">
        <v>0</v>
      </c>
      <c r="P1015" s="21">
        <v>0</v>
      </c>
      <c r="Q1015" s="21">
        <v>0</v>
      </c>
      <c r="R1015" s="21">
        <v>0</v>
      </c>
      <c r="S1015" s="21">
        <v>0</v>
      </c>
      <c r="T1015" s="21">
        <v>0</v>
      </c>
      <c r="U1015" s="21">
        <v>0</v>
      </c>
      <c r="V1015" s="21">
        <v>0</v>
      </c>
      <c r="W1015" s="21">
        <v>0</v>
      </c>
      <c r="X1015" s="21">
        <v>0</v>
      </c>
      <c r="Y1015" s="21">
        <v>0</v>
      </c>
      <c r="Z1015" s="21">
        <v>0</v>
      </c>
      <c r="AA1015" s="21">
        <v>0</v>
      </c>
      <c r="AB1015" s="21">
        <v>0</v>
      </c>
      <c r="AC1015" s="21">
        <v>71829.62</v>
      </c>
      <c r="AD1015" s="21">
        <v>92695.08</v>
      </c>
      <c r="AE1015" s="21">
        <v>0</v>
      </c>
      <c r="AF1015" s="50" t="s">
        <v>718</v>
      </c>
      <c r="AG1015" s="50" t="s">
        <v>718</v>
      </c>
      <c r="AH1015" s="64" t="s">
        <v>718</v>
      </c>
      <c r="AT1015" s="12" t="e">
        <f t="shared" si="80"/>
        <v>#N/A</v>
      </c>
      <c r="BV1015" s="69" t="b">
        <f>D1015=(E1015+F1015+G1015+H1015+I1015+L1015+N1015+P1015+R1015+T1015+U1015+V1015+AA1015+AB1015+AC1015+AD1015+AE1015)</f>
        <v>1</v>
      </c>
      <c r="BW1015" s="49">
        <v>9113700</v>
      </c>
      <c r="CA1015" s="12" t="e">
        <f t="shared" si="81"/>
        <v>#N/A</v>
      </c>
      <c r="CB1015" s="12" t="e">
        <f t="shared" si="77"/>
        <v>#N/A</v>
      </c>
    </row>
    <row r="1016" spans="1:80" ht="61.5" x14ac:dyDescent="0.85">
      <c r="A1016" s="12">
        <v>1</v>
      </c>
      <c r="B1016" s="45">
        <f>SUBTOTAL(103,$A$558:A1016)</f>
        <v>397</v>
      </c>
      <c r="C1016" s="15" t="s">
        <v>206</v>
      </c>
      <c r="D1016" s="21">
        <v>2703387.9099999997</v>
      </c>
      <c r="E1016" s="21">
        <v>0</v>
      </c>
      <c r="F1016" s="21">
        <v>0</v>
      </c>
      <c r="G1016" s="21">
        <v>0</v>
      </c>
      <c r="H1016" s="21">
        <v>0</v>
      </c>
      <c r="I1016" s="21">
        <v>0</v>
      </c>
      <c r="J1016" s="21">
        <v>0</v>
      </c>
      <c r="K1016" s="23">
        <v>0</v>
      </c>
      <c r="L1016" s="21">
        <v>0</v>
      </c>
      <c r="M1016" s="21">
        <v>606.16999999999996</v>
      </c>
      <c r="N1016" s="21">
        <v>2679473.61</v>
      </c>
      <c r="O1016" s="21">
        <v>0</v>
      </c>
      <c r="P1016" s="21">
        <v>0</v>
      </c>
      <c r="Q1016" s="21">
        <v>0</v>
      </c>
      <c r="R1016" s="21">
        <v>0</v>
      </c>
      <c r="S1016" s="21">
        <v>0</v>
      </c>
      <c r="T1016" s="21">
        <v>0</v>
      </c>
      <c r="U1016" s="21">
        <v>0</v>
      </c>
      <c r="V1016" s="21">
        <v>0</v>
      </c>
      <c r="W1016" s="21">
        <v>0</v>
      </c>
      <c r="X1016" s="21">
        <v>0</v>
      </c>
      <c r="Y1016" s="21">
        <v>0</v>
      </c>
      <c r="Z1016" s="21">
        <v>0</v>
      </c>
      <c r="AA1016" s="21">
        <v>0</v>
      </c>
      <c r="AB1016" s="21">
        <v>0</v>
      </c>
      <c r="AC1016" s="29">
        <v>23914.3</v>
      </c>
      <c r="AD1016" s="21">
        <v>0</v>
      </c>
      <c r="AE1016" s="21">
        <v>0</v>
      </c>
      <c r="AF1016" s="24" t="s">
        <v>262</v>
      </c>
      <c r="AG1016" s="24">
        <v>2021</v>
      </c>
      <c r="AH1016" s="25">
        <v>2021</v>
      </c>
      <c r="AT1016" s="12" t="e">
        <f t="shared" si="80"/>
        <v>#N/A</v>
      </c>
      <c r="BW1016" s="49"/>
      <c r="CA1016" s="12" t="e">
        <f t="shared" si="81"/>
        <v>#N/A</v>
      </c>
      <c r="CB1016" s="12">
        <f t="shared" si="77"/>
        <v>23914.3</v>
      </c>
    </row>
    <row r="1017" spans="1:80" ht="61.5" x14ac:dyDescent="0.85">
      <c r="A1017" s="12">
        <v>1</v>
      </c>
      <c r="B1017" s="45">
        <f>SUBTOTAL(103,$A$558:A1017)</f>
        <v>398</v>
      </c>
      <c r="C1017" s="15" t="s">
        <v>211</v>
      </c>
      <c r="D1017" s="21">
        <v>355250</v>
      </c>
      <c r="E1017" s="21">
        <v>0</v>
      </c>
      <c r="F1017" s="21">
        <v>0</v>
      </c>
      <c r="G1017" s="21">
        <v>350000</v>
      </c>
      <c r="H1017" s="21">
        <v>0</v>
      </c>
      <c r="I1017" s="21">
        <v>0</v>
      </c>
      <c r="J1017" s="21">
        <v>0</v>
      </c>
      <c r="K1017" s="23">
        <v>0</v>
      </c>
      <c r="L1017" s="21">
        <v>0</v>
      </c>
      <c r="M1017" s="21">
        <v>0</v>
      </c>
      <c r="N1017" s="21">
        <v>0</v>
      </c>
      <c r="O1017" s="21">
        <v>0</v>
      </c>
      <c r="P1017" s="21">
        <v>0</v>
      </c>
      <c r="Q1017" s="21">
        <v>0</v>
      </c>
      <c r="R1017" s="21">
        <v>0</v>
      </c>
      <c r="S1017" s="21">
        <v>0</v>
      </c>
      <c r="T1017" s="21">
        <v>0</v>
      </c>
      <c r="U1017" s="21">
        <v>0</v>
      </c>
      <c r="V1017" s="21">
        <v>0</v>
      </c>
      <c r="W1017" s="21">
        <v>0</v>
      </c>
      <c r="X1017" s="21">
        <v>0</v>
      </c>
      <c r="Y1017" s="21">
        <v>0</v>
      </c>
      <c r="Z1017" s="21">
        <v>0</v>
      </c>
      <c r="AA1017" s="21">
        <v>0</v>
      </c>
      <c r="AB1017" s="21">
        <v>0</v>
      </c>
      <c r="AC1017" s="21">
        <v>5250</v>
      </c>
      <c r="AD1017" s="21">
        <v>0</v>
      </c>
      <c r="AE1017" s="21">
        <v>0</v>
      </c>
      <c r="AF1017" s="24" t="s">
        <v>262</v>
      </c>
      <c r="AG1017" s="24">
        <v>2021</v>
      </c>
      <c r="AH1017" s="24">
        <v>2021</v>
      </c>
      <c r="AT1017" s="12" t="e">
        <f t="shared" si="80"/>
        <v>#N/A</v>
      </c>
      <c r="BW1017" s="49"/>
      <c r="CA1017" s="12" t="e">
        <f t="shared" si="81"/>
        <v>#N/A</v>
      </c>
      <c r="CB1017" s="12" t="e">
        <f t="shared" si="77"/>
        <v>#N/A</v>
      </c>
    </row>
    <row r="1018" spans="1:80" ht="61.5" x14ac:dyDescent="0.85">
      <c r="A1018" s="12">
        <v>1</v>
      </c>
      <c r="B1018" s="45">
        <f>SUBTOTAL(103,$A$558:A1018)</f>
        <v>399</v>
      </c>
      <c r="C1018" s="15" t="s">
        <v>1509</v>
      </c>
      <c r="D1018" s="21">
        <v>683859.98</v>
      </c>
      <c r="E1018" s="21">
        <v>0</v>
      </c>
      <c r="F1018" s="21">
        <v>0</v>
      </c>
      <c r="G1018" s="29">
        <v>674401.5</v>
      </c>
      <c r="H1018" s="21">
        <v>0</v>
      </c>
      <c r="I1018" s="21">
        <v>0</v>
      </c>
      <c r="J1018" s="21">
        <v>0</v>
      </c>
      <c r="K1018" s="23">
        <v>0</v>
      </c>
      <c r="L1018" s="21">
        <v>0</v>
      </c>
      <c r="M1018" s="21">
        <v>0</v>
      </c>
      <c r="N1018" s="21">
        <v>0</v>
      </c>
      <c r="O1018" s="21">
        <v>0</v>
      </c>
      <c r="P1018" s="21">
        <v>0</v>
      </c>
      <c r="Q1018" s="21">
        <v>0</v>
      </c>
      <c r="R1018" s="21">
        <v>0</v>
      </c>
      <c r="S1018" s="21">
        <v>0</v>
      </c>
      <c r="T1018" s="21">
        <v>0</v>
      </c>
      <c r="U1018" s="21">
        <v>0</v>
      </c>
      <c r="V1018" s="21">
        <v>0</v>
      </c>
      <c r="W1018" s="21">
        <v>0</v>
      </c>
      <c r="X1018" s="21">
        <v>0</v>
      </c>
      <c r="Y1018" s="21">
        <v>0</v>
      </c>
      <c r="Z1018" s="21">
        <v>0</v>
      </c>
      <c r="AA1018" s="21">
        <v>0</v>
      </c>
      <c r="AB1018" s="21">
        <v>0</v>
      </c>
      <c r="AC1018" s="29">
        <v>9458.48</v>
      </c>
      <c r="AD1018" s="21">
        <v>0</v>
      </c>
      <c r="AE1018" s="21">
        <v>0</v>
      </c>
      <c r="AF1018" s="24" t="s">
        <v>262</v>
      </c>
      <c r="AG1018" s="24">
        <v>2021</v>
      </c>
      <c r="AH1018" s="24">
        <v>2021</v>
      </c>
      <c r="BW1018" s="49"/>
      <c r="CA1018" s="12" t="e">
        <f t="shared" si="81"/>
        <v>#N/A</v>
      </c>
      <c r="CB1018" s="12" t="e">
        <f t="shared" si="77"/>
        <v>#N/A</v>
      </c>
    </row>
    <row r="1019" spans="1:80" ht="61.5" x14ac:dyDescent="0.85">
      <c r="A1019" s="12">
        <v>1</v>
      </c>
      <c r="B1019" s="45">
        <f>SUBTOTAL(103,$A$558:A1019)</f>
        <v>400</v>
      </c>
      <c r="C1019" s="15" t="s">
        <v>1510</v>
      </c>
      <c r="D1019" s="21">
        <v>839768.86</v>
      </c>
      <c r="E1019" s="21">
        <v>0</v>
      </c>
      <c r="F1019" s="21">
        <v>0</v>
      </c>
      <c r="G1019" s="29">
        <v>828154</v>
      </c>
      <c r="H1019" s="21">
        <v>0</v>
      </c>
      <c r="I1019" s="21">
        <v>0</v>
      </c>
      <c r="J1019" s="21">
        <v>0</v>
      </c>
      <c r="K1019" s="23">
        <v>0</v>
      </c>
      <c r="L1019" s="21">
        <v>0</v>
      </c>
      <c r="M1019" s="21">
        <v>0</v>
      </c>
      <c r="N1019" s="21">
        <v>0</v>
      </c>
      <c r="O1019" s="21">
        <v>0</v>
      </c>
      <c r="P1019" s="21">
        <v>0</v>
      </c>
      <c r="Q1019" s="21">
        <v>0</v>
      </c>
      <c r="R1019" s="21">
        <v>0</v>
      </c>
      <c r="S1019" s="21">
        <v>0</v>
      </c>
      <c r="T1019" s="21">
        <v>0</v>
      </c>
      <c r="U1019" s="21">
        <v>0</v>
      </c>
      <c r="V1019" s="21">
        <v>0</v>
      </c>
      <c r="W1019" s="21">
        <v>0</v>
      </c>
      <c r="X1019" s="21">
        <v>0</v>
      </c>
      <c r="Y1019" s="21">
        <v>0</v>
      </c>
      <c r="Z1019" s="21">
        <v>0</v>
      </c>
      <c r="AA1019" s="21">
        <v>0</v>
      </c>
      <c r="AB1019" s="21">
        <v>0</v>
      </c>
      <c r="AC1019" s="29">
        <v>11614.86</v>
      </c>
      <c r="AD1019" s="21">
        <v>0</v>
      </c>
      <c r="AE1019" s="21">
        <v>0</v>
      </c>
      <c r="AF1019" s="24" t="s">
        <v>262</v>
      </c>
      <c r="AG1019" s="24">
        <v>2021</v>
      </c>
      <c r="AH1019" s="24">
        <v>2021</v>
      </c>
      <c r="BW1019" s="49"/>
      <c r="CA1019" s="12" t="e">
        <f t="shared" si="81"/>
        <v>#N/A</v>
      </c>
      <c r="CB1019" s="12">
        <f t="shared" si="77"/>
        <v>11614.86</v>
      </c>
    </row>
    <row r="1020" spans="1:80" ht="61.5" x14ac:dyDescent="0.85">
      <c r="A1020" s="12">
        <v>1</v>
      </c>
      <c r="B1020" s="45">
        <f>SUBTOTAL(103,$A$558:A1020)</f>
        <v>401</v>
      </c>
      <c r="C1020" s="15" t="s">
        <v>1230</v>
      </c>
      <c r="D1020" s="21">
        <v>1468290.6199999999</v>
      </c>
      <c r="E1020" s="21">
        <v>0</v>
      </c>
      <c r="F1020" s="21">
        <v>0</v>
      </c>
      <c r="G1020" s="254">
        <v>1446698.64</v>
      </c>
      <c r="H1020" s="21">
        <v>0</v>
      </c>
      <c r="I1020" s="21">
        <v>0</v>
      </c>
      <c r="J1020" s="21">
        <v>0</v>
      </c>
      <c r="K1020" s="52">
        <v>0</v>
      </c>
      <c r="L1020" s="21">
        <v>0</v>
      </c>
      <c r="M1020" s="21">
        <v>0</v>
      </c>
      <c r="N1020" s="21">
        <v>0</v>
      </c>
      <c r="O1020" s="21">
        <v>0</v>
      </c>
      <c r="P1020" s="21">
        <v>0</v>
      </c>
      <c r="Q1020" s="21">
        <v>0</v>
      </c>
      <c r="R1020" s="21">
        <v>0</v>
      </c>
      <c r="S1020" s="21">
        <v>0</v>
      </c>
      <c r="T1020" s="21">
        <v>0</v>
      </c>
      <c r="U1020" s="21">
        <v>0</v>
      </c>
      <c r="V1020" s="21">
        <v>0</v>
      </c>
      <c r="W1020" s="21">
        <v>0</v>
      </c>
      <c r="X1020" s="21">
        <v>0</v>
      </c>
      <c r="Y1020" s="21">
        <v>0</v>
      </c>
      <c r="Z1020" s="21">
        <v>0</v>
      </c>
      <c r="AA1020" s="21">
        <v>0</v>
      </c>
      <c r="AB1020" s="21">
        <v>0</v>
      </c>
      <c r="AC1020" s="29">
        <v>21591.98</v>
      </c>
      <c r="AD1020" s="21">
        <v>0</v>
      </c>
      <c r="AE1020" s="21">
        <v>0</v>
      </c>
      <c r="AF1020" s="24" t="s">
        <v>262</v>
      </c>
      <c r="AG1020" s="24">
        <v>2021</v>
      </c>
      <c r="AH1020" s="24">
        <v>2021</v>
      </c>
      <c r="BW1020" s="49"/>
      <c r="CA1020" s="12" t="e">
        <f t="shared" si="81"/>
        <v>#N/A</v>
      </c>
      <c r="CB1020" s="12">
        <f t="shared" si="77"/>
        <v>21591.98</v>
      </c>
    </row>
    <row r="1021" spans="1:80" ht="61.5" x14ac:dyDescent="0.85">
      <c r="A1021" s="12">
        <v>1</v>
      </c>
      <c r="B1021" s="45">
        <f>SUBTOTAL(103,$A$558:A1021)</f>
        <v>402</v>
      </c>
      <c r="C1021" s="15" t="s">
        <v>2364</v>
      </c>
      <c r="D1021" s="21">
        <v>92695.08</v>
      </c>
      <c r="E1021" s="26">
        <v>0</v>
      </c>
      <c r="F1021" s="26">
        <v>0</v>
      </c>
      <c r="G1021" s="26">
        <v>0</v>
      </c>
      <c r="H1021" s="26">
        <v>0</v>
      </c>
      <c r="I1021" s="26">
        <v>0</v>
      </c>
      <c r="J1021" s="26">
        <v>0</v>
      </c>
      <c r="K1021" s="23">
        <v>0</v>
      </c>
      <c r="L1021" s="21">
        <v>0</v>
      </c>
      <c r="M1021" s="21">
        <v>0</v>
      </c>
      <c r="N1021" s="21">
        <v>0</v>
      </c>
      <c r="O1021" s="21">
        <v>0</v>
      </c>
      <c r="P1021" s="21">
        <v>0</v>
      </c>
      <c r="Q1021" s="21">
        <v>0</v>
      </c>
      <c r="R1021" s="21">
        <v>0</v>
      </c>
      <c r="S1021" s="21">
        <v>0</v>
      </c>
      <c r="T1021" s="21">
        <v>0</v>
      </c>
      <c r="U1021" s="21">
        <v>0</v>
      </c>
      <c r="V1021" s="21">
        <v>0</v>
      </c>
      <c r="W1021" s="21">
        <v>0</v>
      </c>
      <c r="X1021" s="21">
        <v>0</v>
      </c>
      <c r="Y1021" s="21">
        <v>0</v>
      </c>
      <c r="Z1021" s="21">
        <v>0</v>
      </c>
      <c r="AA1021" s="21">
        <v>0</v>
      </c>
      <c r="AB1021" s="21">
        <v>0</v>
      </c>
      <c r="AC1021" s="21">
        <v>0</v>
      </c>
      <c r="AD1021" s="21">
        <v>92695.08</v>
      </c>
      <c r="AE1021" s="21">
        <v>0</v>
      </c>
      <c r="AF1021" s="24">
        <v>2021</v>
      </c>
      <c r="AG1021" s="24" t="s">
        <v>262</v>
      </c>
      <c r="AH1021" s="24" t="s">
        <v>262</v>
      </c>
      <c r="AT1021" s="12" t="e">
        <f>VLOOKUP(C1021,AW:AX,2,FALSE)</f>
        <v>#N/A</v>
      </c>
      <c r="BW1021" s="49"/>
      <c r="CA1021" s="12" t="e">
        <f t="shared" si="81"/>
        <v>#N/A</v>
      </c>
      <c r="CB1021" s="12" t="e">
        <f t="shared" si="77"/>
        <v>#N/A</v>
      </c>
    </row>
    <row r="1022" spans="1:80" ht="61.5" x14ac:dyDescent="0.85">
      <c r="B1022" s="15" t="s">
        <v>830</v>
      </c>
      <c r="C1022" s="15"/>
      <c r="D1022" s="258">
        <v>3502383.27</v>
      </c>
      <c r="E1022" s="21">
        <v>0</v>
      </c>
      <c r="F1022" s="21">
        <v>0</v>
      </c>
      <c r="G1022" s="21">
        <v>0</v>
      </c>
      <c r="H1022" s="21">
        <v>358958.98</v>
      </c>
      <c r="I1022" s="21">
        <v>0</v>
      </c>
      <c r="J1022" s="21">
        <v>0</v>
      </c>
      <c r="K1022" s="23">
        <v>0</v>
      </c>
      <c r="L1022" s="21">
        <v>0</v>
      </c>
      <c r="M1022" s="21">
        <v>653.73</v>
      </c>
      <c r="N1022" s="21">
        <v>3110520.06</v>
      </c>
      <c r="O1022" s="21">
        <v>0</v>
      </c>
      <c r="P1022" s="21">
        <v>0</v>
      </c>
      <c r="Q1022" s="21">
        <v>0</v>
      </c>
      <c r="R1022" s="21">
        <v>0</v>
      </c>
      <c r="S1022" s="21">
        <v>0</v>
      </c>
      <c r="T1022" s="21">
        <v>0</v>
      </c>
      <c r="U1022" s="21">
        <v>0</v>
      </c>
      <c r="V1022" s="21">
        <v>0</v>
      </c>
      <c r="W1022" s="21">
        <v>0</v>
      </c>
      <c r="X1022" s="21">
        <v>0</v>
      </c>
      <c r="Y1022" s="21">
        <v>0</v>
      </c>
      <c r="Z1022" s="21">
        <v>0</v>
      </c>
      <c r="AA1022" s="21">
        <v>0</v>
      </c>
      <c r="AB1022" s="21">
        <v>0</v>
      </c>
      <c r="AC1022" s="21">
        <v>32904.230000000003</v>
      </c>
      <c r="AD1022" s="21">
        <v>0</v>
      </c>
      <c r="AE1022" s="21">
        <v>0</v>
      </c>
      <c r="AF1022" s="50" t="s">
        <v>718</v>
      </c>
      <c r="AG1022" s="50" t="s">
        <v>718</v>
      </c>
      <c r="AH1022" s="64" t="s">
        <v>718</v>
      </c>
      <c r="AT1022" s="12" t="e">
        <f>VLOOKUP(C1022,AW:AX,2,FALSE)</f>
        <v>#N/A</v>
      </c>
      <c r="BV1022" s="69" t="b">
        <f>D1022=(E1022+F1022+G1022+H1022+I1022+L1022+N1022+P1022+R1022+T1022+U1022+V1022+AA1022+AB1022+AC1022+AD1022+AE1022)</f>
        <v>1</v>
      </c>
      <c r="BW1022" s="49">
        <v>3498600</v>
      </c>
      <c r="CA1022" s="12" t="e">
        <f t="shared" si="81"/>
        <v>#N/A</v>
      </c>
      <c r="CB1022" s="12" t="e">
        <f t="shared" si="77"/>
        <v>#N/A</v>
      </c>
    </row>
    <row r="1023" spans="1:80" ht="61.5" x14ac:dyDescent="0.85">
      <c r="A1023" s="12">
        <v>1</v>
      </c>
      <c r="B1023" s="45">
        <f>SUBTOTAL(103,$A$558:A1023)</f>
        <v>403</v>
      </c>
      <c r="C1023" s="15" t="s">
        <v>218</v>
      </c>
      <c r="D1023" s="21">
        <v>3138281.45</v>
      </c>
      <c r="E1023" s="21">
        <v>0</v>
      </c>
      <c r="F1023" s="21">
        <v>0</v>
      </c>
      <c r="G1023" s="21">
        <v>0</v>
      </c>
      <c r="H1023" s="21">
        <v>0</v>
      </c>
      <c r="I1023" s="21">
        <v>0</v>
      </c>
      <c r="J1023" s="21">
        <v>0</v>
      </c>
      <c r="K1023" s="23">
        <v>0</v>
      </c>
      <c r="L1023" s="21">
        <v>0</v>
      </c>
      <c r="M1023" s="21">
        <v>653.73</v>
      </c>
      <c r="N1023" s="21">
        <v>3110520.06</v>
      </c>
      <c r="O1023" s="21">
        <v>0</v>
      </c>
      <c r="P1023" s="21">
        <v>0</v>
      </c>
      <c r="Q1023" s="21">
        <v>0</v>
      </c>
      <c r="R1023" s="21">
        <v>0</v>
      </c>
      <c r="S1023" s="21">
        <v>0</v>
      </c>
      <c r="T1023" s="21">
        <v>0</v>
      </c>
      <c r="U1023" s="21">
        <v>0</v>
      </c>
      <c r="V1023" s="21">
        <v>0</v>
      </c>
      <c r="W1023" s="21">
        <v>0</v>
      </c>
      <c r="X1023" s="21">
        <v>0</v>
      </c>
      <c r="Y1023" s="21">
        <v>0</v>
      </c>
      <c r="Z1023" s="21">
        <v>0</v>
      </c>
      <c r="AA1023" s="21">
        <v>0</v>
      </c>
      <c r="AB1023" s="21">
        <v>0</v>
      </c>
      <c r="AC1023" s="29">
        <v>27761.39</v>
      </c>
      <c r="AD1023" s="21">
        <v>0</v>
      </c>
      <c r="AE1023" s="21">
        <v>0</v>
      </c>
      <c r="AF1023" s="24" t="s">
        <v>262</v>
      </c>
      <c r="AG1023" s="24">
        <v>2021</v>
      </c>
      <c r="AH1023" s="25">
        <v>2021</v>
      </c>
      <c r="AT1023" s="12" t="e">
        <f>VLOOKUP(C1023,AW:AX,2,FALSE)</f>
        <v>#N/A</v>
      </c>
      <c r="BW1023" s="49"/>
      <c r="CA1023" s="12" t="e">
        <f t="shared" si="81"/>
        <v>#N/A</v>
      </c>
      <c r="CB1023" s="12">
        <f t="shared" si="77"/>
        <v>27761.39</v>
      </c>
    </row>
    <row r="1024" spans="1:80" ht="61.5" x14ac:dyDescent="0.85">
      <c r="A1024" s="12">
        <v>1</v>
      </c>
      <c r="B1024" s="45">
        <f>SUBTOTAL(103,$A$558:A1024)</f>
        <v>404</v>
      </c>
      <c r="C1024" s="15" t="s">
        <v>213</v>
      </c>
      <c r="D1024" s="21">
        <v>241809.67</v>
      </c>
      <c r="E1024" s="21">
        <v>0</v>
      </c>
      <c r="F1024" s="21">
        <v>0</v>
      </c>
      <c r="G1024" s="21">
        <v>0</v>
      </c>
      <c r="H1024" s="29">
        <v>238465.2</v>
      </c>
      <c r="I1024" s="21">
        <v>0</v>
      </c>
      <c r="J1024" s="21">
        <v>0</v>
      </c>
      <c r="K1024" s="52">
        <v>0</v>
      </c>
      <c r="L1024" s="21">
        <v>0</v>
      </c>
      <c r="M1024" s="21">
        <v>0</v>
      </c>
      <c r="N1024" s="21">
        <v>0</v>
      </c>
      <c r="O1024" s="21">
        <v>0</v>
      </c>
      <c r="P1024" s="21">
        <v>0</v>
      </c>
      <c r="Q1024" s="21">
        <v>0</v>
      </c>
      <c r="R1024" s="21">
        <v>0</v>
      </c>
      <c r="S1024" s="21">
        <v>0</v>
      </c>
      <c r="T1024" s="21">
        <v>0</v>
      </c>
      <c r="U1024" s="21">
        <v>0</v>
      </c>
      <c r="V1024" s="21">
        <v>0</v>
      </c>
      <c r="W1024" s="21">
        <v>0</v>
      </c>
      <c r="X1024" s="21">
        <v>0</v>
      </c>
      <c r="Y1024" s="21">
        <v>0</v>
      </c>
      <c r="Z1024" s="21">
        <v>0</v>
      </c>
      <c r="AA1024" s="21">
        <v>0</v>
      </c>
      <c r="AB1024" s="21">
        <v>0</v>
      </c>
      <c r="AC1024" s="29">
        <v>3344.47</v>
      </c>
      <c r="AD1024" s="21">
        <v>0</v>
      </c>
      <c r="AE1024" s="21">
        <v>0</v>
      </c>
      <c r="AF1024" s="24" t="s">
        <v>262</v>
      </c>
      <c r="AG1024" s="24">
        <v>2021</v>
      </c>
      <c r="AH1024" s="25">
        <v>2021</v>
      </c>
      <c r="AT1024" s="12" t="e">
        <v>#N/A</v>
      </c>
      <c r="BW1024" s="49"/>
      <c r="CA1024" s="12" t="e">
        <v>#N/A</v>
      </c>
      <c r="CB1024" s="12">
        <f t="shared" si="77"/>
        <v>3344.47</v>
      </c>
    </row>
    <row r="1025" spans="1:92" ht="61.5" x14ac:dyDescent="0.85">
      <c r="A1025" s="12">
        <v>1</v>
      </c>
      <c r="B1025" s="45">
        <f>SUBTOTAL(103,$A$558:A1025)</f>
        <v>405</v>
      </c>
      <c r="C1025" s="15" t="s">
        <v>1231</v>
      </c>
      <c r="D1025" s="21">
        <v>122292.15</v>
      </c>
      <c r="E1025" s="21">
        <v>0</v>
      </c>
      <c r="F1025" s="21">
        <v>0</v>
      </c>
      <c r="G1025" s="21">
        <v>0</v>
      </c>
      <c r="H1025" s="29">
        <v>120493.78</v>
      </c>
      <c r="I1025" s="21">
        <v>0</v>
      </c>
      <c r="J1025" s="21">
        <v>0</v>
      </c>
      <c r="K1025" s="52">
        <v>0</v>
      </c>
      <c r="L1025" s="21">
        <v>0</v>
      </c>
      <c r="M1025" s="21">
        <v>0</v>
      </c>
      <c r="N1025" s="21">
        <v>0</v>
      </c>
      <c r="O1025" s="21">
        <v>0</v>
      </c>
      <c r="P1025" s="21">
        <v>0</v>
      </c>
      <c r="Q1025" s="21">
        <v>0</v>
      </c>
      <c r="R1025" s="21">
        <v>0</v>
      </c>
      <c r="S1025" s="21">
        <v>0</v>
      </c>
      <c r="T1025" s="21">
        <v>0</v>
      </c>
      <c r="U1025" s="21">
        <v>0</v>
      </c>
      <c r="V1025" s="21">
        <v>0</v>
      </c>
      <c r="W1025" s="21">
        <v>0</v>
      </c>
      <c r="X1025" s="21">
        <v>0</v>
      </c>
      <c r="Y1025" s="21">
        <v>0</v>
      </c>
      <c r="Z1025" s="21">
        <v>0</v>
      </c>
      <c r="AA1025" s="21">
        <v>0</v>
      </c>
      <c r="AB1025" s="21">
        <v>0</v>
      </c>
      <c r="AC1025" s="29">
        <v>1798.37</v>
      </c>
      <c r="AD1025" s="21">
        <v>0</v>
      </c>
      <c r="AE1025" s="21">
        <v>0</v>
      </c>
      <c r="AF1025" s="24" t="s">
        <v>262</v>
      </c>
      <c r="AG1025" s="24">
        <v>2021</v>
      </c>
      <c r="AH1025" s="25">
        <v>2021</v>
      </c>
      <c r="BW1025" s="49"/>
      <c r="CA1025" s="12" t="e">
        <v>#N/A</v>
      </c>
      <c r="CB1025" s="12">
        <f t="shared" si="77"/>
        <v>1798.37</v>
      </c>
    </row>
    <row r="1026" spans="1:92" ht="61.5" x14ac:dyDescent="0.85">
      <c r="B1026" s="15" t="s">
        <v>832</v>
      </c>
      <c r="C1026" s="15"/>
      <c r="D1026" s="258">
        <v>2772593.48</v>
      </c>
      <c r="E1026" s="21">
        <v>0</v>
      </c>
      <c r="F1026" s="21">
        <v>0</v>
      </c>
      <c r="G1026" s="21">
        <v>0</v>
      </c>
      <c r="H1026" s="21">
        <v>0</v>
      </c>
      <c r="I1026" s="21">
        <v>0</v>
      </c>
      <c r="J1026" s="21">
        <v>0</v>
      </c>
      <c r="K1026" s="52">
        <v>0</v>
      </c>
      <c r="L1026" s="21">
        <v>0</v>
      </c>
      <c r="M1026" s="21">
        <v>633.74</v>
      </c>
      <c r="N1026" s="21">
        <v>2748066.98</v>
      </c>
      <c r="O1026" s="21">
        <v>0</v>
      </c>
      <c r="P1026" s="21">
        <v>0</v>
      </c>
      <c r="Q1026" s="21">
        <v>0</v>
      </c>
      <c r="R1026" s="21">
        <v>0</v>
      </c>
      <c r="S1026" s="21">
        <v>0</v>
      </c>
      <c r="T1026" s="21">
        <v>0</v>
      </c>
      <c r="U1026" s="21">
        <v>0</v>
      </c>
      <c r="V1026" s="21">
        <v>0</v>
      </c>
      <c r="W1026" s="21">
        <v>0</v>
      </c>
      <c r="X1026" s="21">
        <v>0</v>
      </c>
      <c r="Y1026" s="21">
        <v>0</v>
      </c>
      <c r="Z1026" s="21">
        <v>0</v>
      </c>
      <c r="AA1026" s="21">
        <v>0</v>
      </c>
      <c r="AB1026" s="21">
        <v>0</v>
      </c>
      <c r="AC1026" s="21">
        <v>24526.5</v>
      </c>
      <c r="AD1026" s="21">
        <v>0</v>
      </c>
      <c r="AE1026" s="21">
        <v>0</v>
      </c>
      <c r="AF1026" s="50" t="s">
        <v>718</v>
      </c>
      <c r="AG1026" s="50" t="s">
        <v>718</v>
      </c>
      <c r="AH1026" s="64" t="s">
        <v>718</v>
      </c>
      <c r="AT1026" s="12" t="e">
        <f t="shared" ref="AT1026:AT1035" si="82">VLOOKUP(C1026,AW:AX,2,FALSE)</f>
        <v>#N/A</v>
      </c>
      <c r="BV1026" s="69" t="b">
        <f>D1026=(E1026+F1026+G1026+H1026+I1026+L1026+N1026+P1026+R1026+T1026+U1026+V1026+AA1026+AB1026+AC1026+AD1026+AE1026)</f>
        <v>1</v>
      </c>
      <c r="BW1026" s="49">
        <v>3230340</v>
      </c>
      <c r="CA1026" s="12" t="e">
        <f>VLOOKUP(C1026,CB:CC,2,FALSE)</f>
        <v>#N/A</v>
      </c>
      <c r="CB1026" s="12" t="e">
        <f t="shared" si="77"/>
        <v>#N/A</v>
      </c>
    </row>
    <row r="1027" spans="1:92" ht="61.5" x14ac:dyDescent="0.85">
      <c r="A1027" s="12">
        <v>1</v>
      </c>
      <c r="B1027" s="45">
        <f>SUBTOTAL(103,$A$558:A1027)</f>
        <v>406</v>
      </c>
      <c r="C1027" s="15" t="s">
        <v>212</v>
      </c>
      <c r="D1027" s="21">
        <v>2772593.48</v>
      </c>
      <c r="E1027" s="21">
        <v>0</v>
      </c>
      <c r="F1027" s="21">
        <v>0</v>
      </c>
      <c r="G1027" s="21">
        <v>0</v>
      </c>
      <c r="H1027" s="21">
        <v>0</v>
      </c>
      <c r="I1027" s="21">
        <v>0</v>
      </c>
      <c r="J1027" s="21">
        <v>0</v>
      </c>
      <c r="K1027" s="52">
        <v>0</v>
      </c>
      <c r="L1027" s="21">
        <v>0</v>
      </c>
      <c r="M1027" s="21">
        <v>633.74</v>
      </c>
      <c r="N1027" s="21">
        <v>2748066.98</v>
      </c>
      <c r="O1027" s="21">
        <v>0</v>
      </c>
      <c r="P1027" s="21">
        <v>0</v>
      </c>
      <c r="Q1027" s="21">
        <v>0</v>
      </c>
      <c r="R1027" s="21">
        <v>0</v>
      </c>
      <c r="S1027" s="21">
        <v>0</v>
      </c>
      <c r="T1027" s="21">
        <v>0</v>
      </c>
      <c r="U1027" s="21">
        <v>0</v>
      </c>
      <c r="V1027" s="21">
        <v>0</v>
      </c>
      <c r="W1027" s="21">
        <v>0</v>
      </c>
      <c r="X1027" s="21">
        <v>0</v>
      </c>
      <c r="Y1027" s="21">
        <v>0</v>
      </c>
      <c r="Z1027" s="21">
        <v>0</v>
      </c>
      <c r="AA1027" s="21">
        <v>0</v>
      </c>
      <c r="AB1027" s="21">
        <v>0</v>
      </c>
      <c r="AC1027" s="29">
        <v>24526.5</v>
      </c>
      <c r="AD1027" s="21">
        <v>0</v>
      </c>
      <c r="AE1027" s="21">
        <v>0</v>
      </c>
      <c r="AF1027" s="24" t="s">
        <v>262</v>
      </c>
      <c r="AG1027" s="24">
        <v>2021</v>
      </c>
      <c r="AH1027" s="25">
        <v>2021</v>
      </c>
      <c r="AT1027" s="12" t="e">
        <f t="shared" si="82"/>
        <v>#N/A</v>
      </c>
      <c r="BW1027" s="49"/>
      <c r="CA1027" s="12" t="e">
        <f>VLOOKUP(C1027,CB:CC,2,FALSE)</f>
        <v>#N/A</v>
      </c>
      <c r="CB1027" s="12">
        <f t="shared" si="77"/>
        <v>24526.497796499996</v>
      </c>
    </row>
    <row r="1028" spans="1:92" ht="61.5" x14ac:dyDescent="0.85">
      <c r="B1028" s="15" t="s">
        <v>831</v>
      </c>
      <c r="C1028" s="15"/>
      <c r="D1028" s="258">
        <v>47652.14</v>
      </c>
      <c r="E1028" s="21">
        <v>0</v>
      </c>
      <c r="F1028" s="21">
        <v>0</v>
      </c>
      <c r="G1028" s="21">
        <v>0</v>
      </c>
      <c r="H1028" s="21">
        <v>0</v>
      </c>
      <c r="I1028" s="21">
        <v>0</v>
      </c>
      <c r="J1028" s="21">
        <v>0</v>
      </c>
      <c r="K1028" s="23">
        <v>0</v>
      </c>
      <c r="L1028" s="21">
        <v>0</v>
      </c>
      <c r="M1028" s="21">
        <v>0</v>
      </c>
      <c r="N1028" s="21">
        <v>0</v>
      </c>
      <c r="O1028" s="21">
        <v>0</v>
      </c>
      <c r="P1028" s="21">
        <v>0</v>
      </c>
      <c r="Q1028" s="21">
        <v>0</v>
      </c>
      <c r="R1028" s="21">
        <v>0</v>
      </c>
      <c r="S1028" s="21">
        <v>0</v>
      </c>
      <c r="T1028" s="21">
        <v>0</v>
      </c>
      <c r="U1028" s="21">
        <v>0</v>
      </c>
      <c r="V1028" s="21">
        <v>0</v>
      </c>
      <c r="W1028" s="21">
        <v>0</v>
      </c>
      <c r="X1028" s="21">
        <v>0</v>
      </c>
      <c r="Y1028" s="21">
        <v>0</v>
      </c>
      <c r="Z1028" s="21">
        <v>0</v>
      </c>
      <c r="AA1028" s="21">
        <v>0</v>
      </c>
      <c r="AB1028" s="21">
        <v>0</v>
      </c>
      <c r="AC1028" s="21">
        <v>0</v>
      </c>
      <c r="AD1028" s="21">
        <v>47652.14</v>
      </c>
      <c r="AE1028" s="21">
        <v>0</v>
      </c>
      <c r="AF1028" s="50" t="s">
        <v>718</v>
      </c>
      <c r="AG1028" s="50" t="s">
        <v>718</v>
      </c>
      <c r="AH1028" s="64" t="s">
        <v>718</v>
      </c>
      <c r="AT1028" s="12" t="e">
        <f t="shared" si="82"/>
        <v>#N/A</v>
      </c>
      <c r="BV1028" s="69" t="b">
        <f>D1028=(E1028+F1028+G1028+H1028+I1028+L1028+N1028+P1028+R1028+T1028+U1028+V1028+AA1028+AB1028+AC1028+AD1028+AE1028)</f>
        <v>1</v>
      </c>
      <c r="BW1028" s="49">
        <v>3230340</v>
      </c>
      <c r="CA1028" s="12" t="e">
        <f>VLOOKUP(C1028,CB:CC,2,FALSE)</f>
        <v>#N/A</v>
      </c>
      <c r="CB1028" s="12" t="e">
        <f t="shared" si="77"/>
        <v>#N/A</v>
      </c>
    </row>
    <row r="1029" spans="1:92" ht="61.5" x14ac:dyDescent="0.85">
      <c r="A1029" s="12">
        <v>1</v>
      </c>
      <c r="B1029" s="45">
        <f>SUBTOTAL(103,$A$558:A1029)</f>
        <v>407</v>
      </c>
      <c r="C1029" s="15" t="s">
        <v>217</v>
      </c>
      <c r="D1029" s="21">
        <v>47652.14</v>
      </c>
      <c r="E1029" s="21">
        <v>0</v>
      </c>
      <c r="F1029" s="21">
        <v>0</v>
      </c>
      <c r="G1029" s="21">
        <v>0</v>
      </c>
      <c r="H1029" s="21">
        <v>0</v>
      </c>
      <c r="I1029" s="21">
        <v>0</v>
      </c>
      <c r="J1029" s="21">
        <v>0</v>
      </c>
      <c r="K1029" s="52">
        <v>0</v>
      </c>
      <c r="L1029" s="21">
        <v>0</v>
      </c>
      <c r="M1029" s="21">
        <v>0</v>
      </c>
      <c r="N1029" s="21">
        <v>0</v>
      </c>
      <c r="O1029" s="21">
        <v>0</v>
      </c>
      <c r="P1029" s="21">
        <v>0</v>
      </c>
      <c r="Q1029" s="21">
        <v>0</v>
      </c>
      <c r="R1029" s="21">
        <v>0</v>
      </c>
      <c r="S1029" s="21">
        <v>0</v>
      </c>
      <c r="T1029" s="21">
        <v>0</v>
      </c>
      <c r="U1029" s="21">
        <v>0</v>
      </c>
      <c r="V1029" s="21">
        <v>0</v>
      </c>
      <c r="W1029" s="21">
        <v>0</v>
      </c>
      <c r="X1029" s="21">
        <v>0</v>
      </c>
      <c r="Y1029" s="21">
        <v>0</v>
      </c>
      <c r="Z1029" s="21">
        <v>0</v>
      </c>
      <c r="AA1029" s="21">
        <v>0</v>
      </c>
      <c r="AB1029" s="21">
        <v>0</v>
      </c>
      <c r="AC1029" s="21">
        <v>0</v>
      </c>
      <c r="AD1029" s="29">
        <v>47652.14</v>
      </c>
      <c r="AE1029" s="21">
        <v>0</v>
      </c>
      <c r="AF1029" s="24">
        <v>2021</v>
      </c>
      <c r="AG1029" s="24" t="s">
        <v>262</v>
      </c>
      <c r="AH1029" s="24" t="s">
        <v>262</v>
      </c>
      <c r="AT1029" s="12" t="e">
        <f t="shared" si="82"/>
        <v>#N/A</v>
      </c>
      <c r="BW1029" s="49"/>
      <c r="CA1029" s="12" t="e">
        <f>VLOOKUP(C1029,CB:CC,2,FALSE)</f>
        <v>#N/A</v>
      </c>
      <c r="CB1029" s="12" t="e">
        <f t="shared" si="77"/>
        <v>#N/A</v>
      </c>
    </row>
    <row r="1030" spans="1:92" ht="61.5" x14ac:dyDescent="0.85">
      <c r="B1030" s="15" t="s">
        <v>722</v>
      </c>
      <c r="C1030" s="247"/>
      <c r="D1030" s="258">
        <v>2384826999.0599995</v>
      </c>
      <c r="E1030" s="258">
        <v>6931225.4399999995</v>
      </c>
      <c r="F1030" s="258">
        <v>14055174.289999999</v>
      </c>
      <c r="G1030" s="258">
        <v>122435598.05</v>
      </c>
      <c r="H1030" s="258">
        <v>8830368.1099999994</v>
      </c>
      <c r="I1030" s="258">
        <v>19204418.919999998</v>
      </c>
      <c r="J1030" s="258">
        <v>0</v>
      </c>
      <c r="K1030" s="264">
        <v>14</v>
      </c>
      <c r="L1030" s="258">
        <v>25471077.280000001</v>
      </c>
      <c r="M1030" s="258">
        <v>227152.96900000001</v>
      </c>
      <c r="N1030" s="258">
        <v>1701032824.7</v>
      </c>
      <c r="O1030" s="258">
        <v>146</v>
      </c>
      <c r="P1030" s="258">
        <v>1766451.26</v>
      </c>
      <c r="Q1030" s="258">
        <v>92635.450000000012</v>
      </c>
      <c r="R1030" s="258">
        <v>364218230.4600001</v>
      </c>
      <c r="S1030" s="258">
        <v>252.47</v>
      </c>
      <c r="T1030" s="258">
        <v>8822910.5399999991</v>
      </c>
      <c r="U1030" s="258">
        <v>17169626.18</v>
      </c>
      <c r="V1030" s="258">
        <v>466475.8</v>
      </c>
      <c r="W1030" s="258">
        <v>0</v>
      </c>
      <c r="X1030" s="258">
        <v>486171.6</v>
      </c>
      <c r="Y1030" s="258">
        <v>0</v>
      </c>
      <c r="Z1030" s="258">
        <v>0</v>
      </c>
      <c r="AA1030" s="258">
        <v>400000</v>
      </c>
      <c r="AB1030" s="258">
        <v>18684086</v>
      </c>
      <c r="AC1030" s="258">
        <v>42512164.93</v>
      </c>
      <c r="AD1030" s="258">
        <v>32100195.500000015</v>
      </c>
      <c r="AE1030" s="258">
        <v>240000</v>
      </c>
      <c r="AF1030" s="50" t="s">
        <v>718</v>
      </c>
      <c r="AG1030" s="50" t="s">
        <v>718</v>
      </c>
      <c r="AH1030" s="64" t="s">
        <v>718</v>
      </c>
      <c r="AT1030" s="12" t="e">
        <f t="shared" si="82"/>
        <v>#N/A</v>
      </c>
      <c r="BV1030" s="69" t="b">
        <f t="shared" ref="BV1030:BV1091" si="83">D1030=(E1030+F1030+G1030+H1030+I1030+L1030+N1030+P1030+R1030+T1030+U1030+V1030+AA1030+AB1030+AC1030+AD1030+AE1030)</f>
        <v>0</v>
      </c>
      <c r="BW1030" s="49">
        <v>791169161.6500001</v>
      </c>
    </row>
    <row r="1031" spans="1:92" ht="61.5" x14ac:dyDescent="0.85">
      <c r="B1031" s="15" t="s">
        <v>1052</v>
      </c>
      <c r="C1031" s="257"/>
      <c r="D1031" s="258">
        <v>733683539.1500001</v>
      </c>
      <c r="E1031" s="21">
        <v>1808721.49</v>
      </c>
      <c r="F1031" s="21">
        <v>0</v>
      </c>
      <c r="G1031" s="21">
        <v>29995290.670000002</v>
      </c>
      <c r="H1031" s="21">
        <v>1717287.7</v>
      </c>
      <c r="I1031" s="21">
        <v>2577526.7200000002</v>
      </c>
      <c r="J1031" s="21">
        <v>0</v>
      </c>
      <c r="K1031" s="23">
        <v>3</v>
      </c>
      <c r="L1031" s="21">
        <v>5542713</v>
      </c>
      <c r="M1031" s="21">
        <v>70567.13499999998</v>
      </c>
      <c r="N1031" s="21">
        <v>493141514.80000013</v>
      </c>
      <c r="O1031" s="21">
        <v>0</v>
      </c>
      <c r="P1031" s="21">
        <v>0</v>
      </c>
      <c r="Q1031" s="21">
        <v>41214.340000000011</v>
      </c>
      <c r="R1031" s="21">
        <v>171292001.05000001</v>
      </c>
      <c r="S1031" s="21">
        <v>0</v>
      </c>
      <c r="T1031" s="21">
        <v>0</v>
      </c>
      <c r="U1031" s="21">
        <v>0</v>
      </c>
      <c r="V1031" s="21">
        <v>0</v>
      </c>
      <c r="W1031" s="21">
        <v>0</v>
      </c>
      <c r="X1031" s="21">
        <v>0</v>
      </c>
      <c r="Y1031" s="21">
        <v>0</v>
      </c>
      <c r="Z1031" s="21">
        <v>0</v>
      </c>
      <c r="AA1031" s="21">
        <v>0</v>
      </c>
      <c r="AB1031" s="21">
        <v>4000000</v>
      </c>
      <c r="AC1031" s="21">
        <v>14903011.700000001</v>
      </c>
      <c r="AD1031" s="21">
        <v>8705472.0200000014</v>
      </c>
      <c r="AE1031" s="21">
        <v>0</v>
      </c>
      <c r="AF1031" s="50" t="s">
        <v>718</v>
      </c>
      <c r="AG1031" s="50" t="s">
        <v>718</v>
      </c>
      <c r="AH1031" s="64" t="s">
        <v>718</v>
      </c>
      <c r="AT1031" s="12" t="e">
        <f t="shared" si="82"/>
        <v>#N/A</v>
      </c>
      <c r="BV1031" s="69" t="b">
        <f t="shared" si="83"/>
        <v>1</v>
      </c>
      <c r="BW1031" s="49">
        <v>216853215.33000001</v>
      </c>
    </row>
    <row r="1032" spans="1:92" ht="61.5" x14ac:dyDescent="0.85">
      <c r="A1032" s="12">
        <v>1</v>
      </c>
      <c r="B1032" s="45">
        <f>SUBTOTAL(103,$A$1032:A1032)</f>
        <v>1</v>
      </c>
      <c r="C1032" s="15" t="s">
        <v>1030</v>
      </c>
      <c r="D1032" s="21">
        <v>3492473.03</v>
      </c>
      <c r="E1032" s="21">
        <v>0</v>
      </c>
      <c r="F1032" s="21">
        <v>0</v>
      </c>
      <c r="G1032" s="21">
        <v>0</v>
      </c>
      <c r="H1032" s="21">
        <v>0</v>
      </c>
      <c r="I1032" s="21">
        <v>0</v>
      </c>
      <c r="J1032" s="21">
        <v>0</v>
      </c>
      <c r="K1032" s="52">
        <v>0</v>
      </c>
      <c r="L1032" s="21">
        <v>0</v>
      </c>
      <c r="M1032" s="21">
        <v>412</v>
      </c>
      <c r="N1032" s="21">
        <v>3300911.52</v>
      </c>
      <c r="O1032" s="21">
        <v>0</v>
      </c>
      <c r="P1032" s="21">
        <v>0</v>
      </c>
      <c r="Q1032" s="21">
        <v>0</v>
      </c>
      <c r="R1032" s="21">
        <v>0</v>
      </c>
      <c r="S1032" s="21">
        <v>0</v>
      </c>
      <c r="T1032" s="21">
        <v>0</v>
      </c>
      <c r="U1032" s="21">
        <v>0</v>
      </c>
      <c r="V1032" s="21">
        <v>0</v>
      </c>
      <c r="W1032" s="21">
        <v>0</v>
      </c>
      <c r="X1032" s="21">
        <v>0</v>
      </c>
      <c r="Y1032" s="21">
        <v>0</v>
      </c>
      <c r="Z1032" s="21">
        <v>0</v>
      </c>
      <c r="AA1032" s="21">
        <v>0</v>
      </c>
      <c r="AB1032" s="21">
        <v>0</v>
      </c>
      <c r="AC1032" s="21">
        <v>70639.509999999995</v>
      </c>
      <c r="AD1032" s="21">
        <v>120922</v>
      </c>
      <c r="AE1032" s="21">
        <v>0</v>
      </c>
      <c r="AF1032" s="24">
        <v>2022</v>
      </c>
      <c r="AG1032" s="24">
        <v>2022</v>
      </c>
      <c r="AH1032" s="25">
        <v>2022</v>
      </c>
      <c r="AT1032" s="12" t="e">
        <f t="shared" si="82"/>
        <v>#N/A</v>
      </c>
      <c r="BV1032" s="69" t="b">
        <f t="shared" si="83"/>
        <v>1</v>
      </c>
      <c r="BW1032" s="49"/>
      <c r="CE1032" s="12" t="e">
        <f t="shared" ref="CE1032:CE1063" si="84">VLOOKUP(C1032,CF:CG,2,FALSE)</f>
        <v>#N/A</v>
      </c>
      <c r="CF1032" s="12" t="s">
        <v>451</v>
      </c>
      <c r="CG1032" s="12">
        <v>1</v>
      </c>
      <c r="CL1032" s="12">
        <f t="shared" ref="CL1032:CL1063" si="85">VLOOKUP(C1032,CM:CN,2,FALSE)</f>
        <v>120922</v>
      </c>
      <c r="CM1032" s="12" t="s">
        <v>1030</v>
      </c>
      <c r="CN1032" s="12">
        <v>120922</v>
      </c>
    </row>
    <row r="1033" spans="1:92" ht="61.5" x14ac:dyDescent="0.85">
      <c r="A1033" s="12">
        <v>1</v>
      </c>
      <c r="B1033" s="45">
        <f>SUBTOTAL(103,$A$1032:A1033)</f>
        <v>2</v>
      </c>
      <c r="C1033" s="15" t="s">
        <v>552</v>
      </c>
      <c r="D1033" s="21">
        <v>5348270.68</v>
      </c>
      <c r="E1033" s="21">
        <v>0</v>
      </c>
      <c r="F1033" s="21">
        <v>0</v>
      </c>
      <c r="G1033" s="21">
        <v>0</v>
      </c>
      <c r="H1033" s="21">
        <v>0</v>
      </c>
      <c r="I1033" s="21">
        <v>0</v>
      </c>
      <c r="J1033" s="21">
        <v>0</v>
      </c>
      <c r="K1033" s="52">
        <v>0</v>
      </c>
      <c r="L1033" s="21">
        <v>0</v>
      </c>
      <c r="M1033" s="21">
        <v>722.85500000000002</v>
      </c>
      <c r="N1033" s="21">
        <v>5149815</v>
      </c>
      <c r="O1033" s="21">
        <v>0</v>
      </c>
      <c r="P1033" s="21">
        <v>0</v>
      </c>
      <c r="Q1033" s="21">
        <v>0</v>
      </c>
      <c r="R1033" s="21">
        <v>0</v>
      </c>
      <c r="S1033" s="21">
        <v>0</v>
      </c>
      <c r="T1033" s="21">
        <v>0</v>
      </c>
      <c r="U1033" s="21">
        <v>0</v>
      </c>
      <c r="V1033" s="21">
        <v>0</v>
      </c>
      <c r="W1033" s="21">
        <v>0</v>
      </c>
      <c r="X1033" s="21">
        <v>0</v>
      </c>
      <c r="Y1033" s="21">
        <v>0</v>
      </c>
      <c r="Z1033" s="21">
        <v>0</v>
      </c>
      <c r="AA1033" s="21">
        <v>0</v>
      </c>
      <c r="AB1033" s="21">
        <v>0</v>
      </c>
      <c r="AC1033" s="21">
        <v>110206.04</v>
      </c>
      <c r="AD1033" s="21">
        <v>88249.64</v>
      </c>
      <c r="AE1033" s="21">
        <v>0</v>
      </c>
      <c r="AF1033" s="24">
        <v>2022</v>
      </c>
      <c r="AG1033" s="24">
        <v>2022</v>
      </c>
      <c r="AH1033" s="25">
        <v>2022</v>
      </c>
      <c r="AT1033" s="12" t="e">
        <f t="shared" si="82"/>
        <v>#N/A</v>
      </c>
      <c r="BV1033" s="69" t="b">
        <f t="shared" si="83"/>
        <v>1</v>
      </c>
      <c r="BW1033" s="49"/>
      <c r="CE1033" s="12" t="e">
        <f t="shared" si="84"/>
        <v>#N/A</v>
      </c>
      <c r="CF1033" s="12" t="s">
        <v>452</v>
      </c>
      <c r="CG1033" s="12">
        <v>1</v>
      </c>
      <c r="CL1033" s="12" t="e">
        <f t="shared" si="85"/>
        <v>#N/A</v>
      </c>
      <c r="CM1033" s="12" t="s">
        <v>2766</v>
      </c>
      <c r="CN1033" s="12">
        <v>149994.28</v>
      </c>
    </row>
    <row r="1034" spans="1:92" ht="61.5" x14ac:dyDescent="0.85">
      <c r="A1034" s="12">
        <v>1</v>
      </c>
      <c r="B1034" s="45">
        <f>SUBTOTAL(103,$A$1032:A1034)</f>
        <v>3</v>
      </c>
      <c r="C1034" s="15" t="s">
        <v>2766</v>
      </c>
      <c r="D1034" s="21">
        <v>7668654.4000000004</v>
      </c>
      <c r="E1034" s="21">
        <v>0</v>
      </c>
      <c r="F1034" s="21">
        <v>0</v>
      </c>
      <c r="G1034" s="21">
        <v>0</v>
      </c>
      <c r="H1034" s="21">
        <v>0</v>
      </c>
      <c r="I1034" s="21">
        <v>0</v>
      </c>
      <c r="J1034" s="21">
        <v>0</v>
      </c>
      <c r="K1034" s="52">
        <v>0</v>
      </c>
      <c r="L1034" s="21">
        <v>0</v>
      </c>
      <c r="M1034" s="21">
        <v>860</v>
      </c>
      <c r="N1034" s="21">
        <v>7361131.9000000004</v>
      </c>
      <c r="O1034" s="21">
        <v>0</v>
      </c>
      <c r="P1034" s="21">
        <v>0</v>
      </c>
      <c r="Q1034" s="21">
        <v>0</v>
      </c>
      <c r="R1034" s="21">
        <v>0</v>
      </c>
      <c r="S1034" s="21">
        <v>0</v>
      </c>
      <c r="T1034" s="21">
        <v>0</v>
      </c>
      <c r="U1034" s="21">
        <v>0</v>
      </c>
      <c r="V1034" s="21">
        <v>0</v>
      </c>
      <c r="W1034" s="21">
        <v>0</v>
      </c>
      <c r="X1034" s="21">
        <v>0</v>
      </c>
      <c r="Y1034" s="21">
        <v>0</v>
      </c>
      <c r="Z1034" s="21">
        <v>0</v>
      </c>
      <c r="AA1034" s="21">
        <v>0</v>
      </c>
      <c r="AB1034" s="21">
        <v>0</v>
      </c>
      <c r="AC1034" s="21">
        <v>157528.22</v>
      </c>
      <c r="AD1034" s="21">
        <v>149994.28</v>
      </c>
      <c r="AE1034" s="21">
        <v>0</v>
      </c>
      <c r="AF1034" s="24">
        <v>2022</v>
      </c>
      <c r="AG1034" s="24">
        <v>2022</v>
      </c>
      <c r="AH1034" s="25">
        <v>2022</v>
      </c>
      <c r="AT1034" s="12" t="e">
        <f t="shared" si="82"/>
        <v>#N/A</v>
      </c>
      <c r="BV1034" s="69" t="b">
        <f t="shared" si="83"/>
        <v>1</v>
      </c>
      <c r="BW1034" s="49"/>
      <c r="CE1034" s="12" t="e">
        <f t="shared" si="84"/>
        <v>#N/A</v>
      </c>
      <c r="CF1034" s="12" t="s">
        <v>453</v>
      </c>
      <c r="CG1034" s="12">
        <v>1</v>
      </c>
      <c r="CL1034" s="12">
        <f t="shared" si="85"/>
        <v>149994.28</v>
      </c>
      <c r="CM1034" s="12" t="s">
        <v>1577</v>
      </c>
      <c r="CN1034" s="12">
        <v>99989.24</v>
      </c>
    </row>
    <row r="1035" spans="1:92" ht="61.5" x14ac:dyDescent="0.85">
      <c r="A1035" s="12">
        <v>1</v>
      </c>
      <c r="B1035" s="45">
        <f>SUBTOTAL(103,$A$1032:A1035)</f>
        <v>4</v>
      </c>
      <c r="C1035" s="15" t="s">
        <v>553</v>
      </c>
      <c r="D1035" s="21">
        <v>4018053.9099999997</v>
      </c>
      <c r="E1035" s="21">
        <v>0</v>
      </c>
      <c r="F1035" s="21">
        <v>0</v>
      </c>
      <c r="G1035" s="21">
        <v>0</v>
      </c>
      <c r="H1035" s="21">
        <v>0</v>
      </c>
      <c r="I1035" s="21">
        <v>0</v>
      </c>
      <c r="J1035" s="21">
        <v>0</v>
      </c>
      <c r="K1035" s="52">
        <v>0</v>
      </c>
      <c r="L1035" s="21">
        <v>0</v>
      </c>
      <c r="M1035" s="21">
        <v>593</v>
      </c>
      <c r="N1035" s="21">
        <v>3847470</v>
      </c>
      <c r="O1035" s="21">
        <v>0</v>
      </c>
      <c r="P1035" s="21">
        <v>0</v>
      </c>
      <c r="Q1035" s="21">
        <v>0</v>
      </c>
      <c r="R1035" s="21">
        <v>0</v>
      </c>
      <c r="S1035" s="21">
        <v>0</v>
      </c>
      <c r="T1035" s="21">
        <v>0</v>
      </c>
      <c r="U1035" s="21">
        <v>0</v>
      </c>
      <c r="V1035" s="21">
        <v>0</v>
      </c>
      <c r="W1035" s="21">
        <v>0</v>
      </c>
      <c r="X1035" s="21">
        <v>0</v>
      </c>
      <c r="Y1035" s="21">
        <v>0</v>
      </c>
      <c r="Z1035" s="21">
        <v>0</v>
      </c>
      <c r="AA1035" s="21">
        <v>0</v>
      </c>
      <c r="AB1035" s="21">
        <v>0</v>
      </c>
      <c r="AC1035" s="21">
        <v>82335.86</v>
      </c>
      <c r="AD1035" s="21">
        <v>88248.05</v>
      </c>
      <c r="AE1035" s="21">
        <v>0</v>
      </c>
      <c r="AF1035" s="24">
        <v>2022</v>
      </c>
      <c r="AG1035" s="24">
        <v>2022</v>
      </c>
      <c r="AH1035" s="25">
        <v>2022</v>
      </c>
      <c r="AT1035" s="12" t="e">
        <f t="shared" si="82"/>
        <v>#N/A</v>
      </c>
      <c r="BV1035" s="69" t="b">
        <f t="shared" si="83"/>
        <v>1</v>
      </c>
      <c r="BW1035" s="49"/>
      <c r="CE1035" s="12" t="e">
        <f t="shared" si="84"/>
        <v>#N/A</v>
      </c>
      <c r="CF1035" s="12" t="s">
        <v>454</v>
      </c>
      <c r="CG1035" s="12">
        <v>1</v>
      </c>
      <c r="CL1035" s="12" t="e">
        <f t="shared" si="85"/>
        <v>#N/A</v>
      </c>
      <c r="CM1035" s="12" t="s">
        <v>560</v>
      </c>
      <c r="CN1035" s="12">
        <v>168626.29</v>
      </c>
    </row>
    <row r="1036" spans="1:92" ht="61.5" x14ac:dyDescent="0.85">
      <c r="A1036" s="12">
        <v>1</v>
      </c>
      <c r="B1036" s="45">
        <f>SUBTOTAL(103,$A$1032:A1036)</f>
        <v>5</v>
      </c>
      <c r="C1036" s="15" t="s">
        <v>1577</v>
      </c>
      <c r="D1036" s="21">
        <v>5089156.57</v>
      </c>
      <c r="E1036" s="21">
        <v>0</v>
      </c>
      <c r="F1036" s="21">
        <v>0</v>
      </c>
      <c r="G1036" s="21">
        <v>0</v>
      </c>
      <c r="H1036" s="21">
        <v>0</v>
      </c>
      <c r="I1036" s="21">
        <v>0</v>
      </c>
      <c r="J1036" s="21">
        <v>0</v>
      </c>
      <c r="K1036" s="52">
        <v>0</v>
      </c>
      <c r="L1036" s="21">
        <v>0</v>
      </c>
      <c r="M1036" s="21">
        <v>559</v>
      </c>
      <c r="N1036" s="21">
        <v>4884636.12</v>
      </c>
      <c r="O1036" s="21">
        <v>0</v>
      </c>
      <c r="P1036" s="21">
        <v>0</v>
      </c>
      <c r="Q1036" s="21">
        <v>0</v>
      </c>
      <c r="R1036" s="21">
        <v>0</v>
      </c>
      <c r="S1036" s="21">
        <v>0</v>
      </c>
      <c r="T1036" s="21">
        <v>0</v>
      </c>
      <c r="U1036" s="21">
        <v>0</v>
      </c>
      <c r="V1036" s="21">
        <v>0</v>
      </c>
      <c r="W1036" s="21">
        <v>0</v>
      </c>
      <c r="X1036" s="21">
        <v>0</v>
      </c>
      <c r="Y1036" s="21">
        <v>0</v>
      </c>
      <c r="Z1036" s="21">
        <v>0</v>
      </c>
      <c r="AA1036" s="21">
        <v>0</v>
      </c>
      <c r="AB1036" s="21">
        <v>0</v>
      </c>
      <c r="AC1036" s="21">
        <v>104531.21</v>
      </c>
      <c r="AD1036" s="21">
        <v>99989.24</v>
      </c>
      <c r="AE1036" s="21">
        <v>0</v>
      </c>
      <c r="AF1036" s="24">
        <v>2022</v>
      </c>
      <c r="AG1036" s="24">
        <v>2022</v>
      </c>
      <c r="AH1036" s="25">
        <v>2022</v>
      </c>
      <c r="BV1036" s="69" t="b">
        <f t="shared" si="83"/>
        <v>1</v>
      </c>
      <c r="BW1036" s="49"/>
      <c r="CE1036" s="12" t="e">
        <f t="shared" si="84"/>
        <v>#N/A</v>
      </c>
      <c r="CF1036" s="12" t="s">
        <v>455</v>
      </c>
      <c r="CG1036" s="12">
        <v>1</v>
      </c>
      <c r="CL1036" s="12">
        <f t="shared" si="85"/>
        <v>99989.24</v>
      </c>
      <c r="CM1036" s="12" t="s">
        <v>562</v>
      </c>
      <c r="CN1036" s="12">
        <v>99994.86</v>
      </c>
    </row>
    <row r="1037" spans="1:92" ht="61.5" x14ac:dyDescent="0.85">
      <c r="A1037" s="12">
        <v>1</v>
      </c>
      <c r="B1037" s="45">
        <f>SUBTOTAL(103,$A$1032:A1037)</f>
        <v>6</v>
      </c>
      <c r="C1037" s="15" t="s">
        <v>554</v>
      </c>
      <c r="D1037" s="21">
        <v>4642869.169999999</v>
      </c>
      <c r="E1037" s="21">
        <v>0</v>
      </c>
      <c r="F1037" s="21">
        <v>0</v>
      </c>
      <c r="G1037" s="21">
        <v>0</v>
      </c>
      <c r="H1037" s="21">
        <v>0</v>
      </c>
      <c r="I1037" s="21">
        <v>0</v>
      </c>
      <c r="J1037" s="21">
        <v>0</v>
      </c>
      <c r="K1037" s="52">
        <v>0</v>
      </c>
      <c r="L1037" s="21">
        <v>0</v>
      </c>
      <c r="M1037" s="21">
        <v>794</v>
      </c>
      <c r="N1037" s="21">
        <v>4459198.5999999996</v>
      </c>
      <c r="O1037" s="21">
        <v>0</v>
      </c>
      <c r="P1037" s="21">
        <v>0</v>
      </c>
      <c r="Q1037" s="21">
        <v>0</v>
      </c>
      <c r="R1037" s="21">
        <v>0</v>
      </c>
      <c r="S1037" s="21">
        <v>0</v>
      </c>
      <c r="T1037" s="21">
        <v>0</v>
      </c>
      <c r="U1037" s="21">
        <v>0</v>
      </c>
      <c r="V1037" s="21">
        <v>0</v>
      </c>
      <c r="W1037" s="21">
        <v>0</v>
      </c>
      <c r="X1037" s="21">
        <v>0</v>
      </c>
      <c r="Y1037" s="21">
        <v>0</v>
      </c>
      <c r="Z1037" s="21">
        <v>0</v>
      </c>
      <c r="AA1037" s="21">
        <v>0</v>
      </c>
      <c r="AB1037" s="21">
        <v>0</v>
      </c>
      <c r="AC1037" s="21">
        <v>95426.85</v>
      </c>
      <c r="AD1037" s="21">
        <v>88243.72</v>
      </c>
      <c r="AE1037" s="21">
        <v>0</v>
      </c>
      <c r="AF1037" s="24">
        <v>2022</v>
      </c>
      <c r="AG1037" s="24">
        <v>2022</v>
      </c>
      <c r="AH1037" s="25">
        <v>2022</v>
      </c>
      <c r="AT1037" s="12" t="e">
        <f>VLOOKUP(C1037,AW:AX,2,FALSE)</f>
        <v>#N/A</v>
      </c>
      <c r="BV1037" s="69" t="b">
        <f t="shared" si="83"/>
        <v>1</v>
      </c>
      <c r="BW1037" s="49"/>
      <c r="CE1037" s="12" t="e">
        <f t="shared" si="84"/>
        <v>#N/A</v>
      </c>
      <c r="CF1037" s="12" t="s">
        <v>456</v>
      </c>
      <c r="CG1037" s="12">
        <v>1</v>
      </c>
      <c r="CL1037" s="12" t="e">
        <f t="shared" si="85"/>
        <v>#N/A</v>
      </c>
      <c r="CM1037" s="12" t="s">
        <v>1580</v>
      </c>
      <c r="CN1037" s="12">
        <v>199990.1</v>
      </c>
    </row>
    <row r="1038" spans="1:92" ht="61.5" x14ac:dyDescent="0.85">
      <c r="A1038" s="12">
        <v>1</v>
      </c>
      <c r="B1038" s="45">
        <f>SUBTOTAL(103,$A$1032:A1038)</f>
        <v>7</v>
      </c>
      <c r="C1038" s="15" t="s">
        <v>1578</v>
      </c>
      <c r="D1038" s="21">
        <v>13941792.039999999</v>
      </c>
      <c r="E1038" s="21">
        <v>0</v>
      </c>
      <c r="F1038" s="21">
        <v>0</v>
      </c>
      <c r="G1038" s="21">
        <v>0</v>
      </c>
      <c r="H1038" s="21">
        <v>0</v>
      </c>
      <c r="I1038" s="21">
        <v>0</v>
      </c>
      <c r="J1038" s="21">
        <v>0</v>
      </c>
      <c r="K1038" s="52">
        <v>0</v>
      </c>
      <c r="L1038" s="21">
        <v>0</v>
      </c>
      <c r="M1038" s="21">
        <v>1563.5</v>
      </c>
      <c r="N1038" s="21">
        <v>13551773.51</v>
      </c>
      <c r="O1038" s="21">
        <v>0</v>
      </c>
      <c r="P1038" s="21">
        <v>0</v>
      </c>
      <c r="Q1038" s="21">
        <v>0</v>
      </c>
      <c r="R1038" s="21">
        <v>0</v>
      </c>
      <c r="S1038" s="21">
        <v>0</v>
      </c>
      <c r="T1038" s="21">
        <v>0</v>
      </c>
      <c r="U1038" s="21">
        <v>0</v>
      </c>
      <c r="V1038" s="21">
        <v>0</v>
      </c>
      <c r="W1038" s="21">
        <v>0</v>
      </c>
      <c r="X1038" s="21">
        <v>0</v>
      </c>
      <c r="Y1038" s="21">
        <v>0</v>
      </c>
      <c r="Z1038" s="21">
        <v>0</v>
      </c>
      <c r="AA1038" s="21">
        <v>0</v>
      </c>
      <c r="AB1038" s="21">
        <v>0</v>
      </c>
      <c r="AC1038" s="21">
        <v>290007.95</v>
      </c>
      <c r="AD1038" s="21">
        <v>100010.58</v>
      </c>
      <c r="AE1038" s="21">
        <v>0</v>
      </c>
      <c r="AF1038" s="24">
        <v>2022</v>
      </c>
      <c r="AG1038" s="24">
        <v>2022</v>
      </c>
      <c r="AH1038" s="25">
        <v>2022</v>
      </c>
      <c r="BV1038" s="69" t="b">
        <f t="shared" si="83"/>
        <v>1</v>
      </c>
      <c r="BW1038" s="49"/>
      <c r="CE1038" s="12" t="e">
        <f t="shared" si="84"/>
        <v>#N/A</v>
      </c>
      <c r="CF1038" s="12" t="s">
        <v>457</v>
      </c>
      <c r="CG1038" s="12">
        <v>1</v>
      </c>
      <c r="CL1038" s="12" t="e">
        <f t="shared" si="85"/>
        <v>#N/A</v>
      </c>
      <c r="CM1038" s="12" t="s">
        <v>570</v>
      </c>
      <c r="CN1038" s="12">
        <v>199988.86</v>
      </c>
    </row>
    <row r="1039" spans="1:92" ht="61.5" x14ac:dyDescent="0.85">
      <c r="A1039" s="12">
        <v>1</v>
      </c>
      <c r="B1039" s="45">
        <f>SUBTOTAL(103,$A$1032:A1039)</f>
        <v>8</v>
      </c>
      <c r="C1039" s="15" t="s">
        <v>556</v>
      </c>
      <c r="D1039" s="21">
        <v>10042356.450000001</v>
      </c>
      <c r="E1039" s="21">
        <v>0</v>
      </c>
      <c r="F1039" s="21">
        <v>0</v>
      </c>
      <c r="G1039" s="21">
        <v>0</v>
      </c>
      <c r="H1039" s="21">
        <v>0</v>
      </c>
      <c r="I1039" s="21">
        <v>0</v>
      </c>
      <c r="J1039" s="21">
        <v>0</v>
      </c>
      <c r="K1039" s="52">
        <v>0</v>
      </c>
      <c r="L1039" s="21">
        <v>0</v>
      </c>
      <c r="M1039" s="21">
        <v>1567</v>
      </c>
      <c r="N1039" s="29">
        <v>9732568</v>
      </c>
      <c r="O1039" s="21">
        <v>0</v>
      </c>
      <c r="P1039" s="21">
        <v>0</v>
      </c>
      <c r="Q1039" s="21">
        <v>0</v>
      </c>
      <c r="R1039" s="21">
        <v>0</v>
      </c>
      <c r="S1039" s="21">
        <v>0</v>
      </c>
      <c r="T1039" s="21">
        <v>0</v>
      </c>
      <c r="U1039" s="21">
        <v>0</v>
      </c>
      <c r="V1039" s="21">
        <v>0</v>
      </c>
      <c r="W1039" s="21">
        <v>0</v>
      </c>
      <c r="X1039" s="21">
        <v>0</v>
      </c>
      <c r="Y1039" s="21">
        <v>0</v>
      </c>
      <c r="Z1039" s="21">
        <v>0</v>
      </c>
      <c r="AA1039" s="21">
        <v>0</v>
      </c>
      <c r="AB1039" s="21">
        <v>0</v>
      </c>
      <c r="AC1039" s="21">
        <v>208276.96</v>
      </c>
      <c r="AD1039" s="21">
        <v>101511.49</v>
      </c>
      <c r="AE1039" s="21">
        <v>0</v>
      </c>
      <c r="AF1039" s="24">
        <v>2022</v>
      </c>
      <c r="AG1039" s="24">
        <v>2022</v>
      </c>
      <c r="AH1039" s="25">
        <v>2022</v>
      </c>
      <c r="AT1039" s="12" t="e">
        <f t="shared" ref="AT1039:AT1047" si="86">VLOOKUP(C1039,AW:AX,2,FALSE)</f>
        <v>#N/A</v>
      </c>
      <c r="BV1039" s="69" t="b">
        <f t="shared" si="83"/>
        <v>1</v>
      </c>
      <c r="BW1039" s="49"/>
      <c r="CE1039" s="12" t="e">
        <f t="shared" si="84"/>
        <v>#N/A</v>
      </c>
      <c r="CF1039" s="12" t="s">
        <v>458</v>
      </c>
      <c r="CG1039" s="12">
        <v>1</v>
      </c>
      <c r="CL1039" s="12" t="e">
        <f t="shared" si="85"/>
        <v>#N/A</v>
      </c>
      <c r="CM1039" s="12" t="s">
        <v>575</v>
      </c>
      <c r="CN1039" s="12">
        <v>99993.24</v>
      </c>
    </row>
    <row r="1040" spans="1:92" ht="61.5" x14ac:dyDescent="0.85">
      <c r="A1040" s="12">
        <v>1</v>
      </c>
      <c r="B1040" s="45">
        <f>SUBTOTAL(103,$A$1032:A1040)</f>
        <v>9</v>
      </c>
      <c r="C1040" s="15" t="s">
        <v>557</v>
      </c>
      <c r="D1040" s="21">
        <v>5717925.0300000003</v>
      </c>
      <c r="E1040" s="21">
        <v>0</v>
      </c>
      <c r="F1040" s="21">
        <v>0</v>
      </c>
      <c r="G1040" s="21">
        <v>0</v>
      </c>
      <c r="H1040" s="21">
        <v>0</v>
      </c>
      <c r="I1040" s="21">
        <v>0</v>
      </c>
      <c r="J1040" s="21">
        <v>0</v>
      </c>
      <c r="K1040" s="52">
        <v>0</v>
      </c>
      <c r="L1040" s="21">
        <v>0</v>
      </c>
      <c r="M1040" s="21">
        <v>1125.45</v>
      </c>
      <c r="N1040" s="21">
        <v>5511735</v>
      </c>
      <c r="O1040" s="21">
        <v>0</v>
      </c>
      <c r="P1040" s="21">
        <v>0</v>
      </c>
      <c r="Q1040" s="21">
        <v>0</v>
      </c>
      <c r="R1040" s="21">
        <v>0</v>
      </c>
      <c r="S1040" s="21">
        <v>0</v>
      </c>
      <c r="T1040" s="21">
        <v>0</v>
      </c>
      <c r="U1040" s="21">
        <v>0</v>
      </c>
      <c r="V1040" s="21">
        <v>0</v>
      </c>
      <c r="W1040" s="21">
        <v>0</v>
      </c>
      <c r="X1040" s="21">
        <v>0</v>
      </c>
      <c r="Y1040" s="21">
        <v>0</v>
      </c>
      <c r="Z1040" s="21">
        <v>0</v>
      </c>
      <c r="AA1040" s="21">
        <v>0</v>
      </c>
      <c r="AB1040" s="21">
        <v>0</v>
      </c>
      <c r="AC1040" s="21">
        <v>117951.13</v>
      </c>
      <c r="AD1040" s="21">
        <v>88238.9</v>
      </c>
      <c r="AE1040" s="21">
        <v>0</v>
      </c>
      <c r="AF1040" s="24">
        <v>2022</v>
      </c>
      <c r="AG1040" s="24">
        <v>2022</v>
      </c>
      <c r="AH1040" s="25">
        <v>2022</v>
      </c>
      <c r="AT1040" s="12" t="e">
        <f t="shared" si="86"/>
        <v>#N/A</v>
      </c>
      <c r="BV1040" s="69" t="b">
        <f t="shared" si="83"/>
        <v>1</v>
      </c>
      <c r="BW1040" s="49"/>
      <c r="CE1040" s="12" t="e">
        <f t="shared" si="84"/>
        <v>#N/A</v>
      </c>
      <c r="CF1040" s="12" t="s">
        <v>459</v>
      </c>
      <c r="CG1040" s="12">
        <v>1</v>
      </c>
      <c r="CL1040" s="12" t="e">
        <f t="shared" si="85"/>
        <v>#N/A</v>
      </c>
      <c r="CM1040" s="12" t="s">
        <v>577</v>
      </c>
      <c r="CN1040" s="12">
        <v>99988.88</v>
      </c>
    </row>
    <row r="1041" spans="1:92" ht="61.5" x14ac:dyDescent="0.85">
      <c r="A1041" s="12">
        <v>1</v>
      </c>
      <c r="B1041" s="45">
        <f>SUBTOTAL(103,$A$1032:A1041)</f>
        <v>10</v>
      </c>
      <c r="C1041" s="15" t="s">
        <v>558</v>
      </c>
      <c r="D1041" s="21">
        <v>3243026.35</v>
      </c>
      <c r="E1041" s="21">
        <v>0</v>
      </c>
      <c r="F1041" s="21">
        <v>0</v>
      </c>
      <c r="G1041" s="21">
        <v>0</v>
      </c>
      <c r="H1041" s="21">
        <v>0</v>
      </c>
      <c r="I1041" s="21">
        <v>0</v>
      </c>
      <c r="J1041" s="21">
        <v>0</v>
      </c>
      <c r="K1041" s="52">
        <v>0</v>
      </c>
      <c r="L1041" s="21">
        <v>0</v>
      </c>
      <c r="M1041" s="21">
        <v>450</v>
      </c>
      <c r="N1041" s="21">
        <v>3088687</v>
      </c>
      <c r="O1041" s="21">
        <v>0</v>
      </c>
      <c r="P1041" s="21">
        <v>0</v>
      </c>
      <c r="Q1041" s="21">
        <v>0</v>
      </c>
      <c r="R1041" s="21">
        <v>0</v>
      </c>
      <c r="S1041" s="21">
        <v>0</v>
      </c>
      <c r="T1041" s="21">
        <v>0</v>
      </c>
      <c r="U1041" s="21">
        <v>0</v>
      </c>
      <c r="V1041" s="21">
        <v>0</v>
      </c>
      <c r="W1041" s="21">
        <v>0</v>
      </c>
      <c r="X1041" s="21">
        <v>0</v>
      </c>
      <c r="Y1041" s="21">
        <v>0</v>
      </c>
      <c r="Z1041" s="21">
        <v>0</v>
      </c>
      <c r="AA1041" s="21">
        <v>0</v>
      </c>
      <c r="AB1041" s="21">
        <v>0</v>
      </c>
      <c r="AC1041" s="21">
        <v>66097.899999999994</v>
      </c>
      <c r="AD1041" s="21">
        <v>88241.45</v>
      </c>
      <c r="AE1041" s="21">
        <v>0</v>
      </c>
      <c r="AF1041" s="24">
        <v>2022</v>
      </c>
      <c r="AG1041" s="24">
        <v>2022</v>
      </c>
      <c r="AH1041" s="25">
        <v>2022</v>
      </c>
      <c r="AT1041" s="12" t="e">
        <f t="shared" si="86"/>
        <v>#N/A</v>
      </c>
      <c r="BV1041" s="69" t="b">
        <f t="shared" si="83"/>
        <v>1</v>
      </c>
      <c r="BW1041" s="49"/>
      <c r="CE1041" s="12" t="e">
        <f t="shared" si="84"/>
        <v>#N/A</v>
      </c>
      <c r="CF1041" s="12" t="s">
        <v>460</v>
      </c>
      <c r="CG1041" s="12">
        <v>1</v>
      </c>
      <c r="CL1041" s="12" t="e">
        <f t="shared" si="85"/>
        <v>#N/A</v>
      </c>
      <c r="CM1041" s="12" t="s">
        <v>578</v>
      </c>
      <c r="CN1041" s="12">
        <v>99993.41</v>
      </c>
    </row>
    <row r="1042" spans="1:92" ht="61.5" x14ac:dyDescent="0.85">
      <c r="A1042" s="12">
        <v>1</v>
      </c>
      <c r="B1042" s="45">
        <f>SUBTOTAL(103,$A$1032:A1042)</f>
        <v>11</v>
      </c>
      <c r="C1042" s="15" t="s">
        <v>560</v>
      </c>
      <c r="D1042" s="21">
        <v>6569950.1200000001</v>
      </c>
      <c r="E1042" s="21">
        <v>0</v>
      </c>
      <c r="F1042" s="21">
        <v>0</v>
      </c>
      <c r="G1042" s="21">
        <v>0</v>
      </c>
      <c r="H1042" s="21">
        <v>0</v>
      </c>
      <c r="I1042" s="21">
        <v>0</v>
      </c>
      <c r="J1042" s="21">
        <v>0</v>
      </c>
      <c r="K1042" s="52">
        <v>0</v>
      </c>
      <c r="L1042" s="21">
        <v>0</v>
      </c>
      <c r="M1042" s="21">
        <v>775</v>
      </c>
      <c r="N1042" s="21">
        <v>6267205.6299999999</v>
      </c>
      <c r="O1042" s="21">
        <v>0</v>
      </c>
      <c r="P1042" s="21">
        <v>0</v>
      </c>
      <c r="Q1042" s="21">
        <v>0</v>
      </c>
      <c r="R1042" s="21">
        <v>0</v>
      </c>
      <c r="S1042" s="21">
        <v>0</v>
      </c>
      <c r="T1042" s="21">
        <v>0</v>
      </c>
      <c r="U1042" s="21">
        <v>0</v>
      </c>
      <c r="V1042" s="21">
        <v>0</v>
      </c>
      <c r="W1042" s="21">
        <v>0</v>
      </c>
      <c r="X1042" s="21">
        <v>0</v>
      </c>
      <c r="Y1042" s="21">
        <v>0</v>
      </c>
      <c r="Z1042" s="21">
        <v>0</v>
      </c>
      <c r="AA1042" s="21">
        <v>0</v>
      </c>
      <c r="AB1042" s="21">
        <v>0</v>
      </c>
      <c r="AC1042" s="21">
        <v>134118.20000000001</v>
      </c>
      <c r="AD1042" s="21">
        <v>168626.29</v>
      </c>
      <c r="AE1042" s="21">
        <v>0</v>
      </c>
      <c r="AF1042" s="24">
        <v>2022</v>
      </c>
      <c r="AG1042" s="24">
        <v>2022</v>
      </c>
      <c r="AH1042" s="25">
        <v>2022</v>
      </c>
      <c r="AT1042" s="12" t="e">
        <f t="shared" si="86"/>
        <v>#N/A</v>
      </c>
      <c r="BV1042" s="69" t="b">
        <f t="shared" si="83"/>
        <v>1</v>
      </c>
      <c r="BW1042" s="49"/>
      <c r="CE1042" s="12" t="e">
        <f t="shared" si="84"/>
        <v>#N/A</v>
      </c>
      <c r="CF1042" s="12" t="s">
        <v>1639</v>
      </c>
      <c r="CG1042" s="12">
        <v>1</v>
      </c>
      <c r="CL1042" s="12">
        <f t="shared" si="85"/>
        <v>168626.29</v>
      </c>
      <c r="CM1042" s="12" t="s">
        <v>1565</v>
      </c>
      <c r="CN1042" s="12">
        <v>199987.21</v>
      </c>
    </row>
    <row r="1043" spans="1:92" ht="61.5" x14ac:dyDescent="0.85">
      <c r="A1043" s="12">
        <v>1</v>
      </c>
      <c r="B1043" s="45">
        <f>SUBTOTAL(103,$A$1032:A1043)</f>
        <v>12</v>
      </c>
      <c r="C1043" s="15" t="s">
        <v>562</v>
      </c>
      <c r="D1043" s="21">
        <v>2056237.52</v>
      </c>
      <c r="E1043" s="21">
        <v>0</v>
      </c>
      <c r="F1043" s="21">
        <v>0</v>
      </c>
      <c r="G1043" s="21">
        <v>0</v>
      </c>
      <c r="H1043" s="21">
        <v>0</v>
      </c>
      <c r="I1043" s="21">
        <v>0</v>
      </c>
      <c r="J1043" s="21">
        <v>0</v>
      </c>
      <c r="K1043" s="52">
        <v>0</v>
      </c>
      <c r="L1043" s="21">
        <v>0</v>
      </c>
      <c r="M1043" s="21">
        <v>226</v>
      </c>
      <c r="N1043" s="21">
        <v>1915256.18</v>
      </c>
      <c r="O1043" s="21">
        <v>0</v>
      </c>
      <c r="P1043" s="21">
        <v>0</v>
      </c>
      <c r="Q1043" s="21">
        <v>0</v>
      </c>
      <c r="R1043" s="21">
        <v>0</v>
      </c>
      <c r="S1043" s="21">
        <v>0</v>
      </c>
      <c r="T1043" s="21">
        <v>0</v>
      </c>
      <c r="U1043" s="21">
        <v>0</v>
      </c>
      <c r="V1043" s="21">
        <v>0</v>
      </c>
      <c r="W1043" s="21">
        <v>0</v>
      </c>
      <c r="X1043" s="21">
        <v>0</v>
      </c>
      <c r="Y1043" s="21">
        <v>0</v>
      </c>
      <c r="Z1043" s="21">
        <v>0</v>
      </c>
      <c r="AA1043" s="21">
        <v>0</v>
      </c>
      <c r="AB1043" s="21">
        <v>0</v>
      </c>
      <c r="AC1043" s="21">
        <v>40986.480000000003</v>
      </c>
      <c r="AD1043" s="21">
        <v>99994.86</v>
      </c>
      <c r="AE1043" s="21">
        <v>0</v>
      </c>
      <c r="AF1043" s="24">
        <v>2022</v>
      </c>
      <c r="AG1043" s="24">
        <v>2022</v>
      </c>
      <c r="AH1043" s="25">
        <v>2022</v>
      </c>
      <c r="AT1043" s="12" t="e">
        <f t="shared" si="86"/>
        <v>#N/A</v>
      </c>
      <c r="BV1043" s="69" t="b">
        <f t="shared" si="83"/>
        <v>1</v>
      </c>
      <c r="BW1043" s="49"/>
      <c r="CE1043" s="12" t="e">
        <f t="shared" si="84"/>
        <v>#N/A</v>
      </c>
      <c r="CF1043" s="12" t="s">
        <v>462</v>
      </c>
      <c r="CG1043" s="12">
        <v>1</v>
      </c>
      <c r="CL1043" s="12">
        <f t="shared" si="85"/>
        <v>99994.86</v>
      </c>
      <c r="CM1043" s="12" t="s">
        <v>580</v>
      </c>
      <c r="CN1043" s="12">
        <v>98650.44</v>
      </c>
    </row>
    <row r="1044" spans="1:92" ht="61.5" x14ac:dyDescent="0.85">
      <c r="A1044" s="12">
        <v>1</v>
      </c>
      <c r="B1044" s="45">
        <f>SUBTOTAL(103,$A$1032:A1044)</f>
        <v>13</v>
      </c>
      <c r="C1044" s="15" t="s">
        <v>563</v>
      </c>
      <c r="D1044" s="21">
        <v>4203201.4400000004</v>
      </c>
      <c r="E1044" s="21">
        <v>0</v>
      </c>
      <c r="F1044" s="21">
        <v>0</v>
      </c>
      <c r="G1044" s="21">
        <v>0</v>
      </c>
      <c r="H1044" s="21">
        <v>0</v>
      </c>
      <c r="I1044" s="21">
        <v>0</v>
      </c>
      <c r="J1044" s="21">
        <v>0</v>
      </c>
      <c r="K1044" s="52">
        <v>0</v>
      </c>
      <c r="L1044" s="21">
        <v>0</v>
      </c>
      <c r="M1044" s="21">
        <v>585</v>
      </c>
      <c r="N1044" s="21">
        <v>4028741</v>
      </c>
      <c r="O1044" s="21">
        <v>0</v>
      </c>
      <c r="P1044" s="21">
        <v>0</v>
      </c>
      <c r="Q1044" s="21">
        <v>0</v>
      </c>
      <c r="R1044" s="21">
        <v>0</v>
      </c>
      <c r="S1044" s="21">
        <v>0</v>
      </c>
      <c r="T1044" s="21">
        <v>0</v>
      </c>
      <c r="U1044" s="21">
        <v>0</v>
      </c>
      <c r="V1044" s="21">
        <v>0</v>
      </c>
      <c r="W1044" s="21">
        <v>0</v>
      </c>
      <c r="X1044" s="21">
        <v>0</v>
      </c>
      <c r="Y1044" s="21">
        <v>0</v>
      </c>
      <c r="Z1044" s="21">
        <v>0</v>
      </c>
      <c r="AA1044" s="21">
        <v>0</v>
      </c>
      <c r="AB1044" s="21">
        <v>0</v>
      </c>
      <c r="AC1044" s="21">
        <v>86215.06</v>
      </c>
      <c r="AD1044" s="21">
        <v>88245.38</v>
      </c>
      <c r="AE1044" s="21">
        <v>0</v>
      </c>
      <c r="AF1044" s="24">
        <v>2022</v>
      </c>
      <c r="AG1044" s="24">
        <v>2022</v>
      </c>
      <c r="AH1044" s="25">
        <v>2022</v>
      </c>
      <c r="AT1044" s="12" t="e">
        <f t="shared" si="86"/>
        <v>#N/A</v>
      </c>
      <c r="BV1044" s="69" t="b">
        <f t="shared" si="83"/>
        <v>1</v>
      </c>
      <c r="BW1044" s="49"/>
      <c r="CE1044" s="12" t="e">
        <f t="shared" si="84"/>
        <v>#N/A</v>
      </c>
      <c r="CF1044" s="12" t="s">
        <v>463</v>
      </c>
      <c r="CG1044" s="12">
        <v>1</v>
      </c>
      <c r="CL1044" s="12" t="e">
        <f t="shared" si="85"/>
        <v>#N/A</v>
      </c>
      <c r="CM1044" s="12" t="s">
        <v>1629</v>
      </c>
      <c r="CN1044" s="12">
        <v>99991.4</v>
      </c>
    </row>
    <row r="1045" spans="1:92" ht="61.5" x14ac:dyDescent="0.85">
      <c r="A1045" s="12">
        <v>1</v>
      </c>
      <c r="B1045" s="45">
        <f>SUBTOTAL(103,$A$1032:A1045)</f>
        <v>14</v>
      </c>
      <c r="C1045" s="15" t="s">
        <v>564</v>
      </c>
      <c r="D1045" s="21">
        <v>2880635.14</v>
      </c>
      <c r="E1045" s="21">
        <v>0</v>
      </c>
      <c r="F1045" s="21">
        <v>0</v>
      </c>
      <c r="G1045" s="21">
        <v>0</v>
      </c>
      <c r="H1045" s="21">
        <v>0</v>
      </c>
      <c r="I1045" s="21">
        <v>0</v>
      </c>
      <c r="J1045" s="21">
        <v>0</v>
      </c>
      <c r="K1045" s="52">
        <v>0</v>
      </c>
      <c r="L1045" s="21">
        <v>0</v>
      </c>
      <c r="M1045" s="21">
        <v>638</v>
      </c>
      <c r="N1045" s="21">
        <v>2777052</v>
      </c>
      <c r="O1045" s="21">
        <v>0</v>
      </c>
      <c r="P1045" s="21">
        <v>0</v>
      </c>
      <c r="Q1045" s="21">
        <v>0</v>
      </c>
      <c r="R1045" s="21">
        <v>0</v>
      </c>
      <c r="S1045" s="21">
        <v>0</v>
      </c>
      <c r="T1045" s="21">
        <v>0</v>
      </c>
      <c r="U1045" s="21">
        <v>0</v>
      </c>
      <c r="V1045" s="21">
        <v>0</v>
      </c>
      <c r="W1045" s="21">
        <v>0</v>
      </c>
      <c r="X1045" s="21">
        <v>0</v>
      </c>
      <c r="Y1045" s="21">
        <v>0</v>
      </c>
      <c r="Z1045" s="21">
        <v>0</v>
      </c>
      <c r="AA1045" s="21">
        <v>0</v>
      </c>
      <c r="AB1045" s="21">
        <v>0</v>
      </c>
      <c r="AC1045" s="21">
        <v>59428.91</v>
      </c>
      <c r="AD1045" s="21">
        <v>44154.23</v>
      </c>
      <c r="AE1045" s="21">
        <v>0</v>
      </c>
      <c r="AF1045" s="24">
        <v>2022</v>
      </c>
      <c r="AG1045" s="24">
        <v>2022</v>
      </c>
      <c r="AH1045" s="25">
        <v>2022</v>
      </c>
      <c r="AT1045" s="12" t="e">
        <f t="shared" si="86"/>
        <v>#N/A</v>
      </c>
      <c r="BV1045" s="69" t="b">
        <f t="shared" si="83"/>
        <v>1</v>
      </c>
      <c r="BW1045" s="49"/>
      <c r="CE1045" s="12" t="e">
        <f t="shared" si="84"/>
        <v>#N/A</v>
      </c>
      <c r="CF1045" s="12" t="s">
        <v>1541</v>
      </c>
      <c r="CG1045" s="12">
        <v>1</v>
      </c>
      <c r="CL1045" s="12" t="e">
        <f t="shared" si="85"/>
        <v>#N/A</v>
      </c>
      <c r="CM1045" s="12" t="s">
        <v>513</v>
      </c>
      <c r="CN1045" s="12">
        <v>88249.68</v>
      </c>
    </row>
    <row r="1046" spans="1:92" ht="61.5" x14ac:dyDescent="0.85">
      <c r="A1046" s="12">
        <v>1</v>
      </c>
      <c r="B1046" s="45">
        <f>SUBTOTAL(103,$A$1032:A1046)</f>
        <v>15</v>
      </c>
      <c r="C1046" s="15" t="s">
        <v>565</v>
      </c>
      <c r="D1046" s="21">
        <v>4902720</v>
      </c>
      <c r="E1046" s="21">
        <v>0</v>
      </c>
      <c r="F1046" s="21">
        <v>0</v>
      </c>
      <c r="G1046" s="21">
        <v>0</v>
      </c>
      <c r="H1046" s="21">
        <v>0</v>
      </c>
      <c r="I1046" s="21">
        <v>0</v>
      </c>
      <c r="J1046" s="21">
        <v>0</v>
      </c>
      <c r="K1046" s="52">
        <v>0</v>
      </c>
      <c r="L1046" s="21">
        <v>0</v>
      </c>
      <c r="M1046" s="21">
        <v>955</v>
      </c>
      <c r="N1046" s="21">
        <v>4800000</v>
      </c>
      <c r="O1046" s="21">
        <v>0</v>
      </c>
      <c r="P1046" s="21">
        <v>0</v>
      </c>
      <c r="Q1046" s="21">
        <v>0</v>
      </c>
      <c r="R1046" s="21">
        <v>0</v>
      </c>
      <c r="S1046" s="21">
        <v>0</v>
      </c>
      <c r="T1046" s="21">
        <v>0</v>
      </c>
      <c r="U1046" s="21">
        <v>0</v>
      </c>
      <c r="V1046" s="21">
        <v>0</v>
      </c>
      <c r="W1046" s="21">
        <v>0</v>
      </c>
      <c r="X1046" s="21">
        <v>0</v>
      </c>
      <c r="Y1046" s="21">
        <v>0</v>
      </c>
      <c r="Z1046" s="21">
        <v>0</v>
      </c>
      <c r="AA1046" s="21">
        <v>0</v>
      </c>
      <c r="AB1046" s="21">
        <v>0</v>
      </c>
      <c r="AC1046" s="21">
        <v>102720</v>
      </c>
      <c r="AD1046" s="21">
        <v>0</v>
      </c>
      <c r="AE1046" s="21">
        <v>0</v>
      </c>
      <c r="AF1046" s="24" t="s">
        <v>262</v>
      </c>
      <c r="AG1046" s="24">
        <v>2022</v>
      </c>
      <c r="AH1046" s="25">
        <v>2022</v>
      </c>
      <c r="AT1046" s="12" t="e">
        <f t="shared" si="86"/>
        <v>#N/A</v>
      </c>
      <c r="BV1046" s="69" t="b">
        <f t="shared" si="83"/>
        <v>1</v>
      </c>
      <c r="BW1046" s="49"/>
      <c r="CE1046" s="12" t="e">
        <f t="shared" si="84"/>
        <v>#N/A</v>
      </c>
      <c r="CF1046" s="12" t="s">
        <v>1095</v>
      </c>
      <c r="CG1046" s="12">
        <v>1</v>
      </c>
      <c r="CL1046" s="12" t="e">
        <f t="shared" si="85"/>
        <v>#N/A</v>
      </c>
      <c r="CM1046" s="12" t="s">
        <v>536</v>
      </c>
      <c r="CN1046" s="12">
        <v>199987.22</v>
      </c>
    </row>
    <row r="1047" spans="1:92" ht="61.5" x14ac:dyDescent="0.85">
      <c r="A1047" s="12">
        <v>1</v>
      </c>
      <c r="B1047" s="45">
        <f>SUBTOTAL(103,$A$1032:A1047)</f>
        <v>16</v>
      </c>
      <c r="C1047" s="15" t="s">
        <v>567</v>
      </c>
      <c r="D1047" s="21">
        <v>6535844</v>
      </c>
      <c r="E1047" s="21">
        <v>0</v>
      </c>
      <c r="F1047" s="21">
        <v>0</v>
      </c>
      <c r="G1047" s="21">
        <v>0</v>
      </c>
      <c r="H1047" s="21">
        <v>0</v>
      </c>
      <c r="I1047" s="21">
        <v>0</v>
      </c>
      <c r="J1047" s="21">
        <v>0</v>
      </c>
      <c r="K1047" s="52">
        <v>0</v>
      </c>
      <c r="L1047" s="21">
        <v>0</v>
      </c>
      <c r="M1047" s="21">
        <v>1020</v>
      </c>
      <c r="N1047" s="21">
        <v>6535844</v>
      </c>
      <c r="O1047" s="21">
        <v>0</v>
      </c>
      <c r="P1047" s="21">
        <v>0</v>
      </c>
      <c r="Q1047" s="21">
        <v>0</v>
      </c>
      <c r="R1047" s="21">
        <v>0</v>
      </c>
      <c r="S1047" s="21">
        <v>0</v>
      </c>
      <c r="T1047" s="21">
        <v>0</v>
      </c>
      <c r="U1047" s="21">
        <v>0</v>
      </c>
      <c r="V1047" s="21">
        <v>0</v>
      </c>
      <c r="W1047" s="21">
        <v>0</v>
      </c>
      <c r="X1047" s="21">
        <v>0</v>
      </c>
      <c r="Y1047" s="21">
        <v>0</v>
      </c>
      <c r="Z1047" s="21">
        <v>0</v>
      </c>
      <c r="AA1047" s="21">
        <v>0</v>
      </c>
      <c r="AB1047" s="21">
        <v>0</v>
      </c>
      <c r="AC1047" s="21">
        <v>0</v>
      </c>
      <c r="AD1047" s="21">
        <v>0</v>
      </c>
      <c r="AE1047" s="21">
        <v>0</v>
      </c>
      <c r="AF1047" s="24" t="s">
        <v>262</v>
      </c>
      <c r="AG1047" s="24">
        <v>2022</v>
      </c>
      <c r="AH1047" s="25" t="s">
        <v>262</v>
      </c>
      <c r="AT1047" s="12" t="e">
        <f t="shared" si="86"/>
        <v>#N/A</v>
      </c>
      <c r="BV1047" s="69" t="b">
        <f t="shared" si="83"/>
        <v>1</v>
      </c>
      <c r="BW1047" s="49"/>
      <c r="CE1047" s="12" t="e">
        <f t="shared" si="84"/>
        <v>#N/A</v>
      </c>
      <c r="CF1047" s="12" t="s">
        <v>4</v>
      </c>
      <c r="CG1047" s="12">
        <v>1</v>
      </c>
      <c r="CL1047" s="12" t="e">
        <f t="shared" si="85"/>
        <v>#N/A</v>
      </c>
      <c r="CM1047" s="12" t="s">
        <v>1079</v>
      </c>
      <c r="CN1047" s="12">
        <v>199991.42</v>
      </c>
    </row>
    <row r="1048" spans="1:92" ht="61.5" x14ac:dyDescent="0.85">
      <c r="A1048" s="12">
        <v>1</v>
      </c>
      <c r="B1048" s="45">
        <f>SUBTOTAL(103,$A$1032:A1048)</f>
        <v>17</v>
      </c>
      <c r="C1048" s="15" t="s">
        <v>1579</v>
      </c>
      <c r="D1048" s="21">
        <v>5865414.4199999999</v>
      </c>
      <c r="E1048" s="21">
        <v>0</v>
      </c>
      <c r="F1048" s="21">
        <v>0</v>
      </c>
      <c r="G1048" s="21">
        <v>0</v>
      </c>
      <c r="H1048" s="21">
        <v>0</v>
      </c>
      <c r="I1048" s="21">
        <v>0</v>
      </c>
      <c r="J1048" s="21">
        <v>0</v>
      </c>
      <c r="K1048" s="52">
        <v>0</v>
      </c>
      <c r="L1048" s="21">
        <v>0</v>
      </c>
      <c r="M1048" s="21">
        <v>853</v>
      </c>
      <c r="N1048" s="21">
        <v>5742524.4000000004</v>
      </c>
      <c r="O1048" s="21">
        <v>0</v>
      </c>
      <c r="P1048" s="21">
        <v>0</v>
      </c>
      <c r="Q1048" s="21">
        <v>0</v>
      </c>
      <c r="R1048" s="21">
        <v>0</v>
      </c>
      <c r="S1048" s="21">
        <v>0</v>
      </c>
      <c r="T1048" s="21">
        <v>0</v>
      </c>
      <c r="U1048" s="21">
        <v>0</v>
      </c>
      <c r="V1048" s="21">
        <v>0</v>
      </c>
      <c r="W1048" s="21">
        <v>0</v>
      </c>
      <c r="X1048" s="21">
        <v>0</v>
      </c>
      <c r="Y1048" s="21">
        <v>0</v>
      </c>
      <c r="Z1048" s="21">
        <v>0</v>
      </c>
      <c r="AA1048" s="21">
        <v>0</v>
      </c>
      <c r="AB1048" s="21">
        <v>0</v>
      </c>
      <c r="AC1048" s="21">
        <v>122890.02</v>
      </c>
      <c r="AD1048" s="21">
        <v>0</v>
      </c>
      <c r="AE1048" s="21">
        <v>0</v>
      </c>
      <c r="AF1048" s="24" t="s">
        <v>262</v>
      </c>
      <c r="AG1048" s="24">
        <v>2022</v>
      </c>
      <c r="AH1048" s="25">
        <v>2022</v>
      </c>
      <c r="BV1048" s="69" t="b">
        <f t="shared" si="83"/>
        <v>1</v>
      </c>
      <c r="BW1048" s="49"/>
      <c r="CE1048" s="12" t="e">
        <f t="shared" si="84"/>
        <v>#N/A</v>
      </c>
      <c r="CF1048" s="12" t="s">
        <v>1636</v>
      </c>
      <c r="CG1048" s="12">
        <v>1</v>
      </c>
      <c r="CL1048" s="12" t="e">
        <f t="shared" si="85"/>
        <v>#N/A</v>
      </c>
      <c r="CM1048" s="12" t="s">
        <v>534</v>
      </c>
      <c r="CN1048" s="12">
        <v>199992.11</v>
      </c>
    </row>
    <row r="1049" spans="1:92" ht="61.5" x14ac:dyDescent="0.85">
      <c r="A1049" s="12">
        <v>1</v>
      </c>
      <c r="B1049" s="45">
        <f>SUBTOTAL(103,$A$1032:A1049)</f>
        <v>18</v>
      </c>
      <c r="C1049" s="15" t="s">
        <v>1580</v>
      </c>
      <c r="D1049" s="21">
        <v>9113370.4299999997</v>
      </c>
      <c r="E1049" s="21">
        <v>0</v>
      </c>
      <c r="F1049" s="21">
        <v>0</v>
      </c>
      <c r="G1049" s="21">
        <v>0</v>
      </c>
      <c r="H1049" s="21">
        <v>0</v>
      </c>
      <c r="I1049" s="21">
        <v>0</v>
      </c>
      <c r="J1049" s="21">
        <v>0</v>
      </c>
      <c r="K1049" s="52">
        <v>0</v>
      </c>
      <c r="L1049" s="21">
        <v>0</v>
      </c>
      <c r="M1049" s="21">
        <v>1075</v>
      </c>
      <c r="N1049" s="21">
        <v>8726630.4399999995</v>
      </c>
      <c r="O1049" s="21">
        <v>0</v>
      </c>
      <c r="P1049" s="21">
        <v>0</v>
      </c>
      <c r="Q1049" s="21">
        <v>0</v>
      </c>
      <c r="R1049" s="21">
        <v>0</v>
      </c>
      <c r="S1049" s="21">
        <v>0</v>
      </c>
      <c r="T1049" s="21">
        <v>0</v>
      </c>
      <c r="U1049" s="21">
        <v>0</v>
      </c>
      <c r="V1049" s="21">
        <v>0</v>
      </c>
      <c r="W1049" s="21">
        <v>0</v>
      </c>
      <c r="X1049" s="21">
        <v>0</v>
      </c>
      <c r="Y1049" s="21">
        <v>0</v>
      </c>
      <c r="Z1049" s="21">
        <v>0</v>
      </c>
      <c r="AA1049" s="21">
        <v>0</v>
      </c>
      <c r="AB1049" s="21">
        <v>0</v>
      </c>
      <c r="AC1049" s="21">
        <v>186749.89</v>
      </c>
      <c r="AD1049" s="21">
        <v>199990.1</v>
      </c>
      <c r="AE1049" s="21">
        <v>0</v>
      </c>
      <c r="AF1049" s="24">
        <v>2022</v>
      </c>
      <c r="AG1049" s="24">
        <v>2022</v>
      </c>
      <c r="AH1049" s="25">
        <v>2022</v>
      </c>
      <c r="BV1049" s="69" t="b">
        <f t="shared" si="83"/>
        <v>1</v>
      </c>
      <c r="BW1049" s="49"/>
      <c r="CE1049" s="12" t="e">
        <f t="shared" si="84"/>
        <v>#N/A</v>
      </c>
      <c r="CF1049" s="12" t="s">
        <v>1637</v>
      </c>
      <c r="CG1049" s="12">
        <v>1</v>
      </c>
      <c r="CL1049" s="12">
        <f t="shared" si="85"/>
        <v>199990.1</v>
      </c>
      <c r="CM1049" s="12" t="s">
        <v>2207</v>
      </c>
      <c r="CN1049" s="12">
        <v>63894.95</v>
      </c>
    </row>
    <row r="1050" spans="1:92" ht="61.5" x14ac:dyDescent="0.85">
      <c r="A1050" s="12">
        <v>1</v>
      </c>
      <c r="B1050" s="45">
        <f>SUBTOTAL(103,$A$1032:A1050)</f>
        <v>19</v>
      </c>
      <c r="C1050" s="15" t="s">
        <v>568</v>
      </c>
      <c r="D1050" s="21">
        <v>5206126.5999999996</v>
      </c>
      <c r="E1050" s="21">
        <v>0</v>
      </c>
      <c r="F1050" s="21">
        <v>0</v>
      </c>
      <c r="G1050" s="21">
        <v>0</v>
      </c>
      <c r="H1050" s="21">
        <v>0</v>
      </c>
      <c r="I1050" s="21">
        <v>0</v>
      </c>
      <c r="J1050" s="21">
        <v>0</v>
      </c>
      <c r="K1050" s="52">
        <v>0</v>
      </c>
      <c r="L1050" s="21">
        <v>0</v>
      </c>
      <c r="M1050" s="21">
        <v>832</v>
      </c>
      <c r="N1050" s="21">
        <v>5010650.05</v>
      </c>
      <c r="O1050" s="21">
        <v>0</v>
      </c>
      <c r="P1050" s="21">
        <v>0</v>
      </c>
      <c r="Q1050" s="21">
        <v>0</v>
      </c>
      <c r="R1050" s="21">
        <v>0</v>
      </c>
      <c r="S1050" s="21">
        <v>0</v>
      </c>
      <c r="T1050" s="21">
        <v>0</v>
      </c>
      <c r="U1050" s="21">
        <v>0</v>
      </c>
      <c r="V1050" s="21">
        <v>0</v>
      </c>
      <c r="W1050" s="21">
        <v>0</v>
      </c>
      <c r="X1050" s="21">
        <v>0</v>
      </c>
      <c r="Y1050" s="21">
        <v>0</v>
      </c>
      <c r="Z1050" s="21">
        <v>0</v>
      </c>
      <c r="AA1050" s="21">
        <v>0</v>
      </c>
      <c r="AB1050" s="21">
        <v>0</v>
      </c>
      <c r="AC1050" s="21">
        <v>107227.91</v>
      </c>
      <c r="AD1050" s="21">
        <v>88248.639999999999</v>
      </c>
      <c r="AE1050" s="21">
        <v>0</v>
      </c>
      <c r="AF1050" s="24">
        <v>2022</v>
      </c>
      <c r="AG1050" s="24">
        <v>2022</v>
      </c>
      <c r="AH1050" s="25">
        <v>2022</v>
      </c>
      <c r="AT1050" s="12" t="e">
        <f t="shared" ref="AT1050:AT1060" si="87">VLOOKUP(C1050,AW:AX,2,FALSE)</f>
        <v>#N/A</v>
      </c>
      <c r="BV1050" s="69" t="b">
        <f t="shared" si="83"/>
        <v>1</v>
      </c>
      <c r="BW1050" s="49"/>
      <c r="CE1050" s="12" t="e">
        <f t="shared" si="84"/>
        <v>#N/A</v>
      </c>
      <c r="CF1050" s="12" t="s">
        <v>412</v>
      </c>
      <c r="CG1050" s="12">
        <v>1</v>
      </c>
      <c r="CL1050" s="12" t="e">
        <f t="shared" si="85"/>
        <v>#N/A</v>
      </c>
      <c r="CM1050" s="12" t="s">
        <v>765</v>
      </c>
      <c r="CN1050" s="12">
        <v>167854.9</v>
      </c>
    </row>
    <row r="1051" spans="1:92" ht="61.5" x14ac:dyDescent="0.85">
      <c r="A1051" s="12">
        <v>1</v>
      </c>
      <c r="B1051" s="45">
        <f>SUBTOTAL(103,$A$1032:A1051)</f>
        <v>20</v>
      </c>
      <c r="C1051" s="15" t="s">
        <v>570</v>
      </c>
      <c r="D1051" s="21">
        <v>12267456.869999999</v>
      </c>
      <c r="E1051" s="21">
        <v>0</v>
      </c>
      <c r="F1051" s="21">
        <v>0</v>
      </c>
      <c r="G1051" s="21">
        <v>0</v>
      </c>
      <c r="H1051" s="21">
        <v>0</v>
      </c>
      <c r="I1051" s="21">
        <v>0</v>
      </c>
      <c r="J1051" s="21">
        <v>0</v>
      </c>
      <c r="K1051" s="52">
        <v>0</v>
      </c>
      <c r="L1051" s="21">
        <v>0</v>
      </c>
      <c r="M1051" s="21">
        <v>1447</v>
      </c>
      <c r="N1051" s="21">
        <v>11814634.82</v>
      </c>
      <c r="O1051" s="21">
        <v>0</v>
      </c>
      <c r="P1051" s="21">
        <v>0</v>
      </c>
      <c r="Q1051" s="21">
        <v>0</v>
      </c>
      <c r="R1051" s="21">
        <v>0</v>
      </c>
      <c r="S1051" s="21">
        <v>0</v>
      </c>
      <c r="T1051" s="21">
        <v>0</v>
      </c>
      <c r="U1051" s="21">
        <v>0</v>
      </c>
      <c r="V1051" s="21">
        <v>0</v>
      </c>
      <c r="W1051" s="21">
        <v>0</v>
      </c>
      <c r="X1051" s="21">
        <v>0</v>
      </c>
      <c r="Y1051" s="21">
        <v>0</v>
      </c>
      <c r="Z1051" s="21">
        <v>0</v>
      </c>
      <c r="AA1051" s="21">
        <v>0</v>
      </c>
      <c r="AB1051" s="21">
        <v>0</v>
      </c>
      <c r="AC1051" s="21">
        <v>252833.19</v>
      </c>
      <c r="AD1051" s="21">
        <v>199988.86</v>
      </c>
      <c r="AE1051" s="21">
        <v>0</v>
      </c>
      <c r="AF1051" s="24">
        <v>2022</v>
      </c>
      <c r="AG1051" s="24">
        <v>2022</v>
      </c>
      <c r="AH1051" s="25">
        <v>2022</v>
      </c>
      <c r="AT1051" s="12" t="e">
        <f t="shared" si="87"/>
        <v>#N/A</v>
      </c>
      <c r="BV1051" s="69" t="b">
        <f t="shared" si="83"/>
        <v>1</v>
      </c>
      <c r="BW1051" s="49"/>
      <c r="CE1051" s="12" t="e">
        <f t="shared" si="84"/>
        <v>#N/A</v>
      </c>
      <c r="CF1051" s="12" t="s">
        <v>408</v>
      </c>
      <c r="CG1051" s="12">
        <v>1</v>
      </c>
      <c r="CL1051" s="12">
        <f t="shared" si="85"/>
        <v>199988.86</v>
      </c>
      <c r="CM1051" s="12" t="s">
        <v>404</v>
      </c>
      <c r="CN1051" s="12">
        <v>354651.77</v>
      </c>
    </row>
    <row r="1052" spans="1:92" ht="61.5" x14ac:dyDescent="0.85">
      <c r="A1052" s="12">
        <v>1</v>
      </c>
      <c r="B1052" s="45">
        <f>SUBTOTAL(103,$A$1032:A1052)</f>
        <v>21</v>
      </c>
      <c r="C1052" s="15" t="s">
        <v>571</v>
      </c>
      <c r="D1052" s="21">
        <v>7125433.75</v>
      </c>
      <c r="E1052" s="21">
        <v>0</v>
      </c>
      <c r="F1052" s="21">
        <v>0</v>
      </c>
      <c r="G1052" s="21">
        <v>0</v>
      </c>
      <c r="H1052" s="21">
        <v>0</v>
      </c>
      <c r="I1052" s="21">
        <v>0</v>
      </c>
      <c r="J1052" s="21">
        <v>0</v>
      </c>
      <c r="K1052" s="52">
        <v>0</v>
      </c>
      <c r="L1052" s="21">
        <v>0</v>
      </c>
      <c r="M1052" s="21">
        <v>0</v>
      </c>
      <c r="N1052" s="21">
        <v>0</v>
      </c>
      <c r="O1052" s="21">
        <v>0</v>
      </c>
      <c r="P1052" s="21">
        <v>0</v>
      </c>
      <c r="Q1052" s="21">
        <v>2032.46</v>
      </c>
      <c r="R1052" s="21">
        <v>6976144.2599999998</v>
      </c>
      <c r="S1052" s="21">
        <v>0</v>
      </c>
      <c r="T1052" s="21">
        <v>0</v>
      </c>
      <c r="U1052" s="21">
        <v>0</v>
      </c>
      <c r="V1052" s="21">
        <v>0</v>
      </c>
      <c r="W1052" s="21">
        <v>0</v>
      </c>
      <c r="X1052" s="21">
        <v>0</v>
      </c>
      <c r="Y1052" s="21">
        <v>0</v>
      </c>
      <c r="Z1052" s="21">
        <v>0</v>
      </c>
      <c r="AA1052" s="21">
        <v>0</v>
      </c>
      <c r="AB1052" s="21">
        <v>0</v>
      </c>
      <c r="AC1052" s="21">
        <v>149289.49</v>
      </c>
      <c r="AD1052" s="21">
        <v>0</v>
      </c>
      <c r="AE1052" s="21">
        <v>0</v>
      </c>
      <c r="AF1052" s="24" t="s">
        <v>262</v>
      </c>
      <c r="AG1052" s="24">
        <v>2022</v>
      </c>
      <c r="AH1052" s="25">
        <v>2022</v>
      </c>
      <c r="AT1052" s="12" t="e">
        <f t="shared" si="87"/>
        <v>#N/A</v>
      </c>
      <c r="BV1052" s="69" t="b">
        <f t="shared" si="83"/>
        <v>1</v>
      </c>
      <c r="BW1052" s="49"/>
      <c r="CE1052" s="12" t="e">
        <f t="shared" si="84"/>
        <v>#N/A</v>
      </c>
      <c r="CF1052" s="12" t="s">
        <v>414</v>
      </c>
      <c r="CG1052" s="12">
        <v>1</v>
      </c>
      <c r="CL1052" s="12" t="e">
        <f t="shared" si="85"/>
        <v>#N/A</v>
      </c>
      <c r="CM1052" s="12" t="s">
        <v>758</v>
      </c>
      <c r="CN1052" s="12">
        <v>353378.65</v>
      </c>
    </row>
    <row r="1053" spans="1:92" ht="61.5" x14ac:dyDescent="0.85">
      <c r="A1053" s="12">
        <v>1</v>
      </c>
      <c r="B1053" s="45">
        <f>SUBTOTAL(103,$A$1032:A1053)</f>
        <v>22</v>
      </c>
      <c r="C1053" s="15" t="s">
        <v>1640</v>
      </c>
      <c r="D1053" s="21">
        <v>4907776.669999999</v>
      </c>
      <c r="E1053" s="21">
        <v>0</v>
      </c>
      <c r="F1053" s="21">
        <v>0</v>
      </c>
      <c r="G1053" s="21">
        <v>0</v>
      </c>
      <c r="H1053" s="21">
        <v>0</v>
      </c>
      <c r="I1053" s="21">
        <v>0</v>
      </c>
      <c r="J1053" s="21">
        <v>0</v>
      </c>
      <c r="K1053" s="52">
        <v>0</v>
      </c>
      <c r="L1053" s="21">
        <v>0</v>
      </c>
      <c r="M1053" s="21">
        <v>939.1</v>
      </c>
      <c r="N1053" s="21">
        <v>4718558.0999999996</v>
      </c>
      <c r="O1053" s="21">
        <v>0</v>
      </c>
      <c r="P1053" s="21">
        <v>0</v>
      </c>
      <c r="Q1053" s="21">
        <v>0</v>
      </c>
      <c r="R1053" s="21">
        <v>0</v>
      </c>
      <c r="S1053" s="21">
        <v>0</v>
      </c>
      <c r="T1053" s="21">
        <v>0</v>
      </c>
      <c r="U1053" s="21">
        <v>0</v>
      </c>
      <c r="V1053" s="21">
        <v>0</v>
      </c>
      <c r="W1053" s="21">
        <v>0</v>
      </c>
      <c r="X1053" s="21">
        <v>0</v>
      </c>
      <c r="Y1053" s="21">
        <v>0</v>
      </c>
      <c r="Z1053" s="21">
        <v>0</v>
      </c>
      <c r="AA1053" s="21">
        <v>0</v>
      </c>
      <c r="AB1053" s="21">
        <v>0</v>
      </c>
      <c r="AC1053" s="21">
        <v>100977.14</v>
      </c>
      <c r="AD1053" s="21">
        <v>88241.43</v>
      </c>
      <c r="AE1053" s="21">
        <v>0</v>
      </c>
      <c r="AF1053" s="24">
        <v>2022</v>
      </c>
      <c r="AG1053" s="24">
        <v>2022</v>
      </c>
      <c r="AH1053" s="25">
        <v>2022</v>
      </c>
      <c r="AT1053" s="12" t="e">
        <f t="shared" si="87"/>
        <v>#N/A</v>
      </c>
      <c r="BV1053" s="69" t="b">
        <f t="shared" si="83"/>
        <v>1</v>
      </c>
      <c r="BW1053" s="49"/>
      <c r="CE1053" s="12" t="e">
        <f t="shared" si="84"/>
        <v>#N/A</v>
      </c>
      <c r="CF1053" s="12" t="s">
        <v>415</v>
      </c>
      <c r="CG1053" s="12">
        <v>1</v>
      </c>
      <c r="CL1053" s="12" t="e">
        <f t="shared" si="85"/>
        <v>#N/A</v>
      </c>
      <c r="CM1053" s="12" t="s">
        <v>1551</v>
      </c>
      <c r="CN1053" s="12">
        <v>74192.320000000007</v>
      </c>
    </row>
    <row r="1054" spans="1:92" ht="61.5" x14ac:dyDescent="0.85">
      <c r="A1054" s="12">
        <v>1</v>
      </c>
      <c r="B1054" s="45">
        <f>SUBTOTAL(103,$A$1032:A1054)</f>
        <v>23</v>
      </c>
      <c r="C1054" s="15" t="s">
        <v>1576</v>
      </c>
      <c r="D1054" s="21">
        <v>2178243.91</v>
      </c>
      <c r="E1054" s="21">
        <v>0</v>
      </c>
      <c r="F1054" s="21">
        <v>0</v>
      </c>
      <c r="G1054" s="21">
        <v>0</v>
      </c>
      <c r="H1054" s="21">
        <v>0</v>
      </c>
      <c r="I1054" s="21">
        <v>0</v>
      </c>
      <c r="J1054" s="21">
        <v>0</v>
      </c>
      <c r="K1054" s="52">
        <v>0</v>
      </c>
      <c r="L1054" s="21">
        <v>0</v>
      </c>
      <c r="M1054" s="21">
        <v>489</v>
      </c>
      <c r="N1054" s="21">
        <v>2132606.14</v>
      </c>
      <c r="O1054" s="21">
        <v>0</v>
      </c>
      <c r="P1054" s="21">
        <v>0</v>
      </c>
      <c r="Q1054" s="21">
        <v>0</v>
      </c>
      <c r="R1054" s="21">
        <v>0</v>
      </c>
      <c r="S1054" s="21">
        <v>0</v>
      </c>
      <c r="T1054" s="21">
        <v>0</v>
      </c>
      <c r="U1054" s="21">
        <v>0</v>
      </c>
      <c r="V1054" s="21">
        <v>0</v>
      </c>
      <c r="W1054" s="21">
        <v>0</v>
      </c>
      <c r="X1054" s="21">
        <v>0</v>
      </c>
      <c r="Y1054" s="21">
        <v>0</v>
      </c>
      <c r="Z1054" s="21">
        <v>0</v>
      </c>
      <c r="AA1054" s="21">
        <v>0</v>
      </c>
      <c r="AB1054" s="21">
        <v>0</v>
      </c>
      <c r="AC1054" s="21">
        <v>45637.77</v>
      </c>
      <c r="AD1054" s="21">
        <v>0</v>
      </c>
      <c r="AE1054" s="21">
        <v>0</v>
      </c>
      <c r="AF1054" s="24" t="s">
        <v>262</v>
      </c>
      <c r="AG1054" s="24">
        <v>2022</v>
      </c>
      <c r="AH1054" s="24">
        <v>2022</v>
      </c>
      <c r="AT1054" s="12" t="e">
        <f t="shared" si="87"/>
        <v>#N/A</v>
      </c>
      <c r="BV1054" s="69" t="b">
        <f>D1054=(E1054+F1054+G1054+H1054+I1054+L1054+N1054+P1054+R1054+T1054+U1054+V1054+AA1054+AB1054+AC1054+AD1054+AE1054)</f>
        <v>1</v>
      </c>
      <c r="BW1054" s="49"/>
      <c r="CA1054" s="12" t="e">
        <f>VLOOKUP(C1054,CB:CC,2,FALSE)</f>
        <v>#N/A</v>
      </c>
      <c r="CE1054" s="12" t="e">
        <f t="shared" si="84"/>
        <v>#N/A</v>
      </c>
      <c r="CF1054" s="12" t="s">
        <v>1641</v>
      </c>
      <c r="CG1054" s="12">
        <v>1</v>
      </c>
      <c r="CL1054" s="12" t="e">
        <f t="shared" si="85"/>
        <v>#N/A</v>
      </c>
      <c r="CM1054" s="12" t="s">
        <v>2763</v>
      </c>
      <c r="CN1054" s="12">
        <v>139437.60999999999</v>
      </c>
    </row>
    <row r="1055" spans="1:92" ht="61.5" x14ac:dyDescent="0.85">
      <c r="A1055" s="12">
        <v>1</v>
      </c>
      <c r="B1055" s="45">
        <f>SUBTOTAL(103,$A$1032:A1055)</f>
        <v>24</v>
      </c>
      <c r="C1055" s="15" t="s">
        <v>572</v>
      </c>
      <c r="D1055" s="21">
        <v>6840557.46</v>
      </c>
      <c r="E1055" s="21">
        <v>0</v>
      </c>
      <c r="F1055" s="21">
        <v>0</v>
      </c>
      <c r="G1055" s="21">
        <v>0</v>
      </c>
      <c r="H1055" s="21">
        <v>0</v>
      </c>
      <c r="I1055" s="21">
        <v>0</v>
      </c>
      <c r="J1055" s="21">
        <v>0</v>
      </c>
      <c r="K1055" s="52">
        <v>0</v>
      </c>
      <c r="L1055" s="21">
        <v>0</v>
      </c>
      <c r="M1055" s="21">
        <v>0</v>
      </c>
      <c r="N1055" s="21">
        <v>0</v>
      </c>
      <c r="O1055" s="21">
        <v>0</v>
      </c>
      <c r="P1055" s="21">
        <v>0</v>
      </c>
      <c r="Q1055" s="21">
        <v>1407.43</v>
      </c>
      <c r="R1055" s="21">
        <v>6697236.5999999996</v>
      </c>
      <c r="S1055" s="21">
        <v>0</v>
      </c>
      <c r="T1055" s="21">
        <v>0</v>
      </c>
      <c r="U1055" s="21">
        <v>0</v>
      </c>
      <c r="V1055" s="21">
        <v>0</v>
      </c>
      <c r="W1055" s="21">
        <v>0</v>
      </c>
      <c r="X1055" s="21">
        <v>0</v>
      </c>
      <c r="Y1055" s="21">
        <v>0</v>
      </c>
      <c r="Z1055" s="21">
        <v>0</v>
      </c>
      <c r="AA1055" s="21">
        <v>0</v>
      </c>
      <c r="AB1055" s="21">
        <v>0</v>
      </c>
      <c r="AC1055" s="21">
        <v>143320.85999999999</v>
      </c>
      <c r="AD1055" s="21">
        <v>0</v>
      </c>
      <c r="AE1055" s="21">
        <v>0</v>
      </c>
      <c r="AF1055" s="24" t="s">
        <v>262</v>
      </c>
      <c r="AG1055" s="24">
        <v>2022</v>
      </c>
      <c r="AH1055" s="25">
        <v>2022</v>
      </c>
      <c r="AT1055" s="12" t="e">
        <f t="shared" si="87"/>
        <v>#N/A</v>
      </c>
      <c r="BV1055" s="69" t="b">
        <f t="shared" si="83"/>
        <v>1</v>
      </c>
      <c r="BW1055" s="49"/>
      <c r="CE1055" s="12" t="e">
        <f t="shared" si="84"/>
        <v>#N/A</v>
      </c>
      <c r="CF1055" s="12" t="s">
        <v>200</v>
      </c>
      <c r="CG1055" s="12">
        <v>1</v>
      </c>
      <c r="CL1055" s="12" t="e">
        <f t="shared" si="85"/>
        <v>#N/A</v>
      </c>
      <c r="CM1055" s="12" t="s">
        <v>612</v>
      </c>
      <c r="CN1055" s="12">
        <v>147800.44</v>
      </c>
    </row>
    <row r="1056" spans="1:92" ht="61.5" x14ac:dyDescent="0.85">
      <c r="A1056" s="12">
        <v>1</v>
      </c>
      <c r="B1056" s="45">
        <f>SUBTOTAL(103,$A$1032:A1056)</f>
        <v>25</v>
      </c>
      <c r="C1056" s="15" t="s">
        <v>574</v>
      </c>
      <c r="D1056" s="21">
        <v>2837048.69</v>
      </c>
      <c r="E1056" s="21">
        <v>0</v>
      </c>
      <c r="F1056" s="21">
        <v>0</v>
      </c>
      <c r="G1056" s="21">
        <v>0</v>
      </c>
      <c r="H1056" s="21">
        <v>0</v>
      </c>
      <c r="I1056" s="21">
        <v>0</v>
      </c>
      <c r="J1056" s="21">
        <v>0</v>
      </c>
      <c r="K1056" s="52">
        <v>0</v>
      </c>
      <c r="L1056" s="21">
        <v>0</v>
      </c>
      <c r="M1056" s="21">
        <v>0</v>
      </c>
      <c r="N1056" s="21">
        <v>0</v>
      </c>
      <c r="O1056" s="21">
        <v>0</v>
      </c>
      <c r="P1056" s="21">
        <v>0</v>
      </c>
      <c r="Q1056" s="21">
        <v>2455.75</v>
      </c>
      <c r="R1056" s="21">
        <v>2777607.88</v>
      </c>
      <c r="S1056" s="21">
        <v>0</v>
      </c>
      <c r="T1056" s="21">
        <v>0</v>
      </c>
      <c r="U1056" s="21">
        <v>0</v>
      </c>
      <c r="V1056" s="21">
        <v>0</v>
      </c>
      <c r="W1056" s="21">
        <v>0</v>
      </c>
      <c r="X1056" s="21">
        <v>0</v>
      </c>
      <c r="Y1056" s="21">
        <v>0</v>
      </c>
      <c r="Z1056" s="21">
        <v>0</v>
      </c>
      <c r="AA1056" s="21">
        <v>0</v>
      </c>
      <c r="AB1056" s="21">
        <v>0</v>
      </c>
      <c r="AC1056" s="21">
        <v>59440.81</v>
      </c>
      <c r="AD1056" s="21">
        <v>0</v>
      </c>
      <c r="AE1056" s="21">
        <v>0</v>
      </c>
      <c r="AF1056" s="24" t="s">
        <v>262</v>
      </c>
      <c r="AG1056" s="24">
        <v>2022</v>
      </c>
      <c r="AH1056" s="25">
        <v>2022</v>
      </c>
      <c r="AT1056" s="12" t="e">
        <f t="shared" si="87"/>
        <v>#N/A</v>
      </c>
      <c r="BV1056" s="69" t="b">
        <f t="shared" si="83"/>
        <v>1</v>
      </c>
      <c r="BW1056" s="49"/>
      <c r="CE1056" s="12" t="e">
        <f t="shared" si="84"/>
        <v>#N/A</v>
      </c>
      <c r="CF1056" s="12" t="s">
        <v>201</v>
      </c>
      <c r="CG1056" s="12">
        <v>1</v>
      </c>
      <c r="CL1056" s="12" t="e">
        <f t="shared" si="85"/>
        <v>#N/A</v>
      </c>
      <c r="CM1056" s="12" t="s">
        <v>3049</v>
      </c>
      <c r="CN1056" s="12">
        <v>110249.16</v>
      </c>
    </row>
    <row r="1057" spans="1:92" ht="61.5" x14ac:dyDescent="0.85">
      <c r="A1057" s="12">
        <v>1</v>
      </c>
      <c r="B1057" s="45">
        <f>SUBTOTAL(103,$A$1032:A1057)</f>
        <v>26</v>
      </c>
      <c r="C1057" s="15" t="s">
        <v>575</v>
      </c>
      <c r="D1057" s="21">
        <v>3320409.1700000004</v>
      </c>
      <c r="E1057" s="21">
        <v>0</v>
      </c>
      <c r="F1057" s="21">
        <v>0</v>
      </c>
      <c r="G1057" s="21">
        <v>0</v>
      </c>
      <c r="H1057" s="21">
        <v>0</v>
      </c>
      <c r="I1057" s="21">
        <v>0</v>
      </c>
      <c r="J1057" s="21">
        <v>0</v>
      </c>
      <c r="K1057" s="52">
        <v>0</v>
      </c>
      <c r="L1057" s="21">
        <v>0</v>
      </c>
      <c r="M1057" s="21">
        <v>364.8</v>
      </c>
      <c r="N1057" s="21">
        <v>3152942.95</v>
      </c>
      <c r="O1057" s="21">
        <v>0</v>
      </c>
      <c r="P1057" s="21">
        <v>0</v>
      </c>
      <c r="Q1057" s="21">
        <v>0</v>
      </c>
      <c r="R1057" s="21">
        <v>0</v>
      </c>
      <c r="S1057" s="21">
        <v>0</v>
      </c>
      <c r="T1057" s="21">
        <v>0</v>
      </c>
      <c r="U1057" s="21">
        <v>0</v>
      </c>
      <c r="V1057" s="21">
        <v>0</v>
      </c>
      <c r="W1057" s="21">
        <v>0</v>
      </c>
      <c r="X1057" s="21">
        <v>0</v>
      </c>
      <c r="Y1057" s="21">
        <v>0</v>
      </c>
      <c r="Z1057" s="21">
        <v>0</v>
      </c>
      <c r="AA1057" s="21">
        <v>0</v>
      </c>
      <c r="AB1057" s="21">
        <v>0</v>
      </c>
      <c r="AC1057" s="21">
        <v>67472.98</v>
      </c>
      <c r="AD1057" s="21">
        <v>99993.24</v>
      </c>
      <c r="AE1057" s="21">
        <v>0</v>
      </c>
      <c r="AF1057" s="24">
        <v>2022</v>
      </c>
      <c r="AG1057" s="24">
        <v>2022</v>
      </c>
      <c r="AH1057" s="25">
        <v>2022</v>
      </c>
      <c r="AT1057" s="12" t="e">
        <f t="shared" si="87"/>
        <v>#N/A</v>
      </c>
      <c r="BV1057" s="69" t="b">
        <f t="shared" si="83"/>
        <v>1</v>
      </c>
      <c r="BW1057" s="49"/>
      <c r="CE1057" s="12" t="e">
        <f t="shared" si="84"/>
        <v>#N/A</v>
      </c>
      <c r="CF1057" s="12" t="s">
        <v>202</v>
      </c>
      <c r="CG1057" s="12">
        <v>1</v>
      </c>
      <c r="CL1057" s="12">
        <f t="shared" si="85"/>
        <v>99993.24</v>
      </c>
      <c r="CM1057" s="12" t="s">
        <v>2219</v>
      </c>
      <c r="CN1057" s="12">
        <v>114566.02</v>
      </c>
    </row>
    <row r="1058" spans="1:92" ht="61.5" x14ac:dyDescent="0.85">
      <c r="A1058" s="12">
        <v>1</v>
      </c>
      <c r="B1058" s="45">
        <f>SUBTOTAL(103,$A$1032:A1058)</f>
        <v>27</v>
      </c>
      <c r="C1058" s="15" t="s">
        <v>576</v>
      </c>
      <c r="D1058" s="21">
        <v>5309746.51</v>
      </c>
      <c r="E1058" s="21">
        <v>0</v>
      </c>
      <c r="F1058" s="21">
        <v>0</v>
      </c>
      <c r="G1058" s="21">
        <v>0</v>
      </c>
      <c r="H1058" s="21">
        <v>0</v>
      </c>
      <c r="I1058" s="21">
        <v>0</v>
      </c>
      <c r="J1058" s="21">
        <v>0</v>
      </c>
      <c r="K1058" s="52">
        <v>0</v>
      </c>
      <c r="L1058" s="21">
        <v>0</v>
      </c>
      <c r="M1058" s="21">
        <v>0</v>
      </c>
      <c r="N1058" s="21">
        <v>0</v>
      </c>
      <c r="O1058" s="21">
        <v>0</v>
      </c>
      <c r="P1058" s="21">
        <v>0</v>
      </c>
      <c r="Q1058" s="21">
        <v>1826.15</v>
      </c>
      <c r="R1058" s="21">
        <v>5198498.6399999997</v>
      </c>
      <c r="S1058" s="21">
        <v>0</v>
      </c>
      <c r="T1058" s="21">
        <v>0</v>
      </c>
      <c r="U1058" s="21">
        <v>0</v>
      </c>
      <c r="V1058" s="21">
        <v>0</v>
      </c>
      <c r="W1058" s="21">
        <v>0</v>
      </c>
      <c r="X1058" s="21">
        <v>0</v>
      </c>
      <c r="Y1058" s="21">
        <v>0</v>
      </c>
      <c r="Z1058" s="21">
        <v>0</v>
      </c>
      <c r="AA1058" s="21">
        <v>0</v>
      </c>
      <c r="AB1058" s="21">
        <v>0</v>
      </c>
      <c r="AC1058" s="21">
        <v>111247.87</v>
      </c>
      <c r="AD1058" s="21">
        <v>0</v>
      </c>
      <c r="AE1058" s="21">
        <v>0</v>
      </c>
      <c r="AF1058" s="24" t="s">
        <v>262</v>
      </c>
      <c r="AG1058" s="24">
        <v>2022</v>
      </c>
      <c r="AH1058" s="25">
        <v>2022</v>
      </c>
      <c r="AT1058" s="12" t="e">
        <f t="shared" si="87"/>
        <v>#N/A</v>
      </c>
      <c r="BV1058" s="69" t="b">
        <f t="shared" si="83"/>
        <v>1</v>
      </c>
      <c r="BW1058" s="49"/>
      <c r="CE1058" s="12" t="e">
        <f t="shared" si="84"/>
        <v>#N/A</v>
      </c>
      <c r="CF1058" s="12" t="s">
        <v>416</v>
      </c>
      <c r="CG1058" s="12">
        <v>1</v>
      </c>
      <c r="CL1058" s="12" t="e">
        <f t="shared" si="85"/>
        <v>#N/A</v>
      </c>
      <c r="CM1058" s="12" t="s">
        <v>620</v>
      </c>
      <c r="CN1058" s="12">
        <v>149881</v>
      </c>
    </row>
    <row r="1059" spans="1:92" ht="61.5" x14ac:dyDescent="0.85">
      <c r="A1059" s="12">
        <v>1</v>
      </c>
      <c r="B1059" s="45">
        <f>SUBTOTAL(103,$A$1032:A1059)</f>
        <v>28</v>
      </c>
      <c r="C1059" s="15" t="s">
        <v>577</v>
      </c>
      <c r="D1059" s="21">
        <v>2138208.4300000002</v>
      </c>
      <c r="E1059" s="21">
        <v>0</v>
      </c>
      <c r="F1059" s="21">
        <v>0</v>
      </c>
      <c r="G1059" s="21">
        <v>0</v>
      </c>
      <c r="H1059" s="21">
        <v>0</v>
      </c>
      <c r="I1059" s="21">
        <v>0</v>
      </c>
      <c r="J1059" s="21">
        <v>0</v>
      </c>
      <c r="K1059" s="52">
        <v>0</v>
      </c>
      <c r="L1059" s="21">
        <v>0</v>
      </c>
      <c r="M1059" s="21">
        <v>235</v>
      </c>
      <c r="N1059" s="21">
        <v>1995515.52</v>
      </c>
      <c r="O1059" s="21">
        <v>0</v>
      </c>
      <c r="P1059" s="21">
        <v>0</v>
      </c>
      <c r="Q1059" s="21">
        <v>0</v>
      </c>
      <c r="R1059" s="21">
        <v>0</v>
      </c>
      <c r="S1059" s="21">
        <v>0</v>
      </c>
      <c r="T1059" s="21">
        <v>0</v>
      </c>
      <c r="U1059" s="21">
        <v>0</v>
      </c>
      <c r="V1059" s="21">
        <v>0</v>
      </c>
      <c r="W1059" s="21">
        <v>0</v>
      </c>
      <c r="X1059" s="21">
        <v>0</v>
      </c>
      <c r="Y1059" s="21">
        <v>0</v>
      </c>
      <c r="Z1059" s="21">
        <v>0</v>
      </c>
      <c r="AA1059" s="21">
        <v>0</v>
      </c>
      <c r="AB1059" s="21">
        <v>0</v>
      </c>
      <c r="AC1059" s="21">
        <v>42704.03</v>
      </c>
      <c r="AD1059" s="21">
        <v>99988.88</v>
      </c>
      <c r="AE1059" s="21">
        <v>0</v>
      </c>
      <c r="AF1059" s="24">
        <v>2022</v>
      </c>
      <c r="AG1059" s="24">
        <v>2022</v>
      </c>
      <c r="AH1059" s="25">
        <v>2022</v>
      </c>
      <c r="AT1059" s="12" t="e">
        <f t="shared" si="87"/>
        <v>#N/A</v>
      </c>
      <c r="BV1059" s="69" t="b">
        <f t="shared" si="83"/>
        <v>1</v>
      </c>
      <c r="BW1059" s="49"/>
      <c r="CE1059" s="12" t="e">
        <f t="shared" si="84"/>
        <v>#N/A</v>
      </c>
      <c r="CF1059" s="12" t="s">
        <v>418</v>
      </c>
      <c r="CG1059" s="12">
        <v>1</v>
      </c>
      <c r="CL1059" s="12">
        <f t="shared" si="85"/>
        <v>99988.88</v>
      </c>
      <c r="CM1059" s="12" t="s">
        <v>642</v>
      </c>
      <c r="CN1059" s="12">
        <v>138927.20000000001</v>
      </c>
    </row>
    <row r="1060" spans="1:92" ht="61.5" x14ac:dyDescent="0.85">
      <c r="A1060" s="12">
        <v>1</v>
      </c>
      <c r="B1060" s="45">
        <f>SUBTOTAL(103,$A$1032:A1060)</f>
        <v>29</v>
      </c>
      <c r="C1060" s="15" t="s">
        <v>578</v>
      </c>
      <c r="D1060" s="21">
        <v>6965376.6000000006</v>
      </c>
      <c r="E1060" s="21">
        <v>0</v>
      </c>
      <c r="F1060" s="21">
        <v>0</v>
      </c>
      <c r="G1060" s="21">
        <v>0</v>
      </c>
      <c r="H1060" s="21">
        <v>0</v>
      </c>
      <c r="I1060" s="21">
        <v>0</v>
      </c>
      <c r="J1060" s="21">
        <v>0</v>
      </c>
      <c r="K1060" s="52">
        <v>0</v>
      </c>
      <c r="L1060" s="21">
        <v>0</v>
      </c>
      <c r="M1060" s="21">
        <v>765</v>
      </c>
      <c r="N1060" s="21">
        <v>6721542.1900000004</v>
      </c>
      <c r="O1060" s="21">
        <v>0</v>
      </c>
      <c r="P1060" s="21">
        <v>0</v>
      </c>
      <c r="Q1060" s="21">
        <v>0</v>
      </c>
      <c r="R1060" s="21">
        <v>0</v>
      </c>
      <c r="S1060" s="21">
        <v>0</v>
      </c>
      <c r="T1060" s="21">
        <v>0</v>
      </c>
      <c r="U1060" s="21">
        <v>0</v>
      </c>
      <c r="V1060" s="21">
        <v>0</v>
      </c>
      <c r="W1060" s="21">
        <v>0</v>
      </c>
      <c r="X1060" s="21">
        <v>0</v>
      </c>
      <c r="Y1060" s="21">
        <v>0</v>
      </c>
      <c r="Z1060" s="21">
        <v>0</v>
      </c>
      <c r="AA1060" s="21">
        <v>0</v>
      </c>
      <c r="AB1060" s="21">
        <v>0</v>
      </c>
      <c r="AC1060" s="21">
        <v>143841</v>
      </c>
      <c r="AD1060" s="21">
        <v>99993.41</v>
      </c>
      <c r="AE1060" s="21">
        <v>0</v>
      </c>
      <c r="AF1060" s="24">
        <v>2022</v>
      </c>
      <c r="AG1060" s="24">
        <v>2022</v>
      </c>
      <c r="AH1060" s="25">
        <v>2022</v>
      </c>
      <c r="AT1060" s="12" t="e">
        <f t="shared" si="87"/>
        <v>#N/A</v>
      </c>
      <c r="BV1060" s="69" t="b">
        <f t="shared" si="83"/>
        <v>1</v>
      </c>
      <c r="BW1060" s="49"/>
      <c r="CE1060" s="12" t="e">
        <f t="shared" si="84"/>
        <v>#N/A</v>
      </c>
      <c r="CF1060" s="12" t="s">
        <v>419</v>
      </c>
      <c r="CG1060" s="12">
        <v>1</v>
      </c>
      <c r="CL1060" s="12">
        <f t="shared" si="85"/>
        <v>99993.41</v>
      </c>
      <c r="CM1060" s="12" t="s">
        <v>656</v>
      </c>
      <c r="CN1060" s="12">
        <v>92390.85</v>
      </c>
    </row>
    <row r="1061" spans="1:92" ht="61.5" x14ac:dyDescent="0.85">
      <c r="A1061" s="12">
        <v>1</v>
      </c>
      <c r="B1061" s="45">
        <f>SUBTOTAL(103,$A$1032:A1061)</f>
        <v>30</v>
      </c>
      <c r="C1061" s="15" t="s">
        <v>1581</v>
      </c>
      <c r="D1061" s="21">
        <v>10673342.780000001</v>
      </c>
      <c r="E1061" s="21">
        <v>0</v>
      </c>
      <c r="F1061" s="21">
        <v>0</v>
      </c>
      <c r="G1061" s="21">
        <v>0</v>
      </c>
      <c r="H1061" s="21">
        <v>0</v>
      </c>
      <c r="I1061" s="21">
        <v>0</v>
      </c>
      <c r="J1061" s="21">
        <v>0</v>
      </c>
      <c r="K1061" s="52">
        <v>0</v>
      </c>
      <c r="L1061" s="21">
        <v>0</v>
      </c>
      <c r="M1061" s="21">
        <v>1548</v>
      </c>
      <c r="N1061" s="21">
        <v>10449718.800000001</v>
      </c>
      <c r="O1061" s="21">
        <v>0</v>
      </c>
      <c r="P1061" s="21">
        <v>0</v>
      </c>
      <c r="Q1061" s="21">
        <v>0</v>
      </c>
      <c r="R1061" s="21">
        <v>0</v>
      </c>
      <c r="S1061" s="21">
        <v>0</v>
      </c>
      <c r="T1061" s="21">
        <v>0</v>
      </c>
      <c r="U1061" s="21">
        <v>0</v>
      </c>
      <c r="V1061" s="21">
        <v>0</v>
      </c>
      <c r="W1061" s="21">
        <v>0</v>
      </c>
      <c r="X1061" s="21">
        <v>0</v>
      </c>
      <c r="Y1061" s="21">
        <v>0</v>
      </c>
      <c r="Z1061" s="21">
        <v>0</v>
      </c>
      <c r="AA1061" s="21">
        <v>0</v>
      </c>
      <c r="AB1061" s="21">
        <v>0</v>
      </c>
      <c r="AC1061" s="21">
        <v>223623.98</v>
      </c>
      <c r="AD1061" s="21">
        <v>0</v>
      </c>
      <c r="AE1061" s="21">
        <v>0</v>
      </c>
      <c r="AF1061" s="24" t="s">
        <v>262</v>
      </c>
      <c r="AG1061" s="24">
        <v>2022</v>
      </c>
      <c r="AH1061" s="25">
        <v>2022</v>
      </c>
      <c r="BV1061" s="69" t="b">
        <f t="shared" si="83"/>
        <v>1</v>
      </c>
      <c r="BW1061" s="49"/>
      <c r="CE1061" s="12" t="e">
        <f t="shared" si="84"/>
        <v>#N/A</v>
      </c>
      <c r="CF1061" s="12" t="s">
        <v>420</v>
      </c>
      <c r="CG1061" s="12">
        <v>1</v>
      </c>
      <c r="CL1061" s="12" t="e">
        <f t="shared" si="85"/>
        <v>#N/A</v>
      </c>
      <c r="CM1061" s="12" t="s">
        <v>649</v>
      </c>
      <c r="CN1061" s="12">
        <v>126514.27</v>
      </c>
    </row>
    <row r="1062" spans="1:92" ht="61.5" x14ac:dyDescent="0.85">
      <c r="A1062" s="12">
        <v>1</v>
      </c>
      <c r="B1062" s="45">
        <f>SUBTOTAL(103,$A$1032:A1062)</f>
        <v>31</v>
      </c>
      <c r="C1062" s="15" t="s">
        <v>1565</v>
      </c>
      <c r="D1062" s="21">
        <v>13791931.980000002</v>
      </c>
      <c r="E1062" s="21">
        <v>0</v>
      </c>
      <c r="F1062" s="21">
        <v>0</v>
      </c>
      <c r="G1062" s="21">
        <v>0</v>
      </c>
      <c r="H1062" s="21">
        <v>0</v>
      </c>
      <c r="I1062" s="21">
        <v>0</v>
      </c>
      <c r="J1062" s="21">
        <v>0</v>
      </c>
      <c r="K1062" s="52">
        <v>0</v>
      </c>
      <c r="L1062" s="21">
        <v>0</v>
      </c>
      <c r="M1062" s="21">
        <v>1626.8</v>
      </c>
      <c r="N1062" s="21">
        <v>13307171.300000001</v>
      </c>
      <c r="O1062" s="21">
        <v>0</v>
      </c>
      <c r="P1062" s="21">
        <v>0</v>
      </c>
      <c r="Q1062" s="21">
        <v>0</v>
      </c>
      <c r="R1062" s="21">
        <v>0</v>
      </c>
      <c r="S1062" s="21">
        <v>0</v>
      </c>
      <c r="T1062" s="21">
        <v>0</v>
      </c>
      <c r="U1062" s="21">
        <v>0</v>
      </c>
      <c r="V1062" s="21">
        <v>0</v>
      </c>
      <c r="W1062" s="21">
        <v>0</v>
      </c>
      <c r="X1062" s="21">
        <v>0</v>
      </c>
      <c r="Y1062" s="21">
        <v>0</v>
      </c>
      <c r="Z1062" s="21">
        <v>0</v>
      </c>
      <c r="AA1062" s="21">
        <v>0</v>
      </c>
      <c r="AB1062" s="21">
        <v>0</v>
      </c>
      <c r="AC1062" s="21">
        <v>284773.46999999997</v>
      </c>
      <c r="AD1062" s="21">
        <v>199987.21</v>
      </c>
      <c r="AE1062" s="21">
        <v>0</v>
      </c>
      <c r="AF1062" s="24">
        <v>2022</v>
      </c>
      <c r="AG1062" s="24">
        <v>2022</v>
      </c>
      <c r="AH1062" s="25">
        <v>2022</v>
      </c>
      <c r="BV1062" s="69" t="b">
        <f t="shared" si="83"/>
        <v>1</v>
      </c>
      <c r="BW1062" s="49"/>
      <c r="CE1062" s="12" t="e">
        <f t="shared" si="84"/>
        <v>#N/A</v>
      </c>
      <c r="CF1062" s="12" t="s">
        <v>421</v>
      </c>
      <c r="CG1062" s="12">
        <v>1</v>
      </c>
      <c r="CL1062" s="12">
        <f t="shared" si="85"/>
        <v>199987.21</v>
      </c>
      <c r="CM1062" s="12" t="s">
        <v>641</v>
      </c>
      <c r="CN1062" s="12">
        <v>71484.460000000006</v>
      </c>
    </row>
    <row r="1063" spans="1:92" ht="61.5" x14ac:dyDescent="0.85">
      <c r="A1063" s="12">
        <v>1</v>
      </c>
      <c r="B1063" s="45">
        <f>SUBTOTAL(103,$A$1032:A1063)</f>
        <v>32</v>
      </c>
      <c r="C1063" s="15" t="s">
        <v>580</v>
      </c>
      <c r="D1063" s="21">
        <v>6841795.3900000006</v>
      </c>
      <c r="E1063" s="21">
        <v>0</v>
      </c>
      <c r="F1063" s="21">
        <v>0</v>
      </c>
      <c r="G1063" s="21">
        <v>0</v>
      </c>
      <c r="H1063" s="21">
        <v>0</v>
      </c>
      <c r="I1063" s="21">
        <v>0</v>
      </c>
      <c r="J1063" s="21">
        <v>0</v>
      </c>
      <c r="K1063" s="52">
        <v>0</v>
      </c>
      <c r="L1063" s="21">
        <v>0</v>
      </c>
      <c r="M1063" s="21">
        <v>807.01</v>
      </c>
      <c r="N1063" s="21">
        <v>6601865.04</v>
      </c>
      <c r="O1063" s="21">
        <v>0</v>
      </c>
      <c r="P1063" s="21">
        <v>0</v>
      </c>
      <c r="Q1063" s="21">
        <v>0</v>
      </c>
      <c r="R1063" s="21">
        <v>0</v>
      </c>
      <c r="S1063" s="21">
        <v>0</v>
      </c>
      <c r="T1063" s="21">
        <v>0</v>
      </c>
      <c r="U1063" s="21">
        <v>0</v>
      </c>
      <c r="V1063" s="21">
        <v>0</v>
      </c>
      <c r="W1063" s="21">
        <v>0</v>
      </c>
      <c r="X1063" s="21">
        <v>0</v>
      </c>
      <c r="Y1063" s="21">
        <v>0</v>
      </c>
      <c r="Z1063" s="21">
        <v>0</v>
      </c>
      <c r="AA1063" s="21">
        <v>0</v>
      </c>
      <c r="AB1063" s="21">
        <v>0</v>
      </c>
      <c r="AC1063" s="21">
        <v>141279.91</v>
      </c>
      <c r="AD1063" s="21">
        <v>98650.44</v>
      </c>
      <c r="AE1063" s="21">
        <v>0</v>
      </c>
      <c r="AF1063" s="24">
        <v>2022</v>
      </c>
      <c r="AG1063" s="24">
        <v>2022</v>
      </c>
      <c r="AH1063" s="25">
        <v>2022</v>
      </c>
      <c r="AT1063" s="12" t="e">
        <f t="shared" ref="AT1063:AT1070" si="88">VLOOKUP(C1063,AW:AX,2,FALSE)</f>
        <v>#N/A</v>
      </c>
      <c r="BV1063" s="69" t="b">
        <f t="shared" si="83"/>
        <v>1</v>
      </c>
      <c r="BW1063" s="49"/>
      <c r="CE1063" s="12" t="e">
        <f t="shared" si="84"/>
        <v>#N/A</v>
      </c>
      <c r="CF1063" s="12" t="s">
        <v>422</v>
      </c>
      <c r="CG1063" s="12">
        <v>1</v>
      </c>
      <c r="CL1063" s="12">
        <f t="shared" si="85"/>
        <v>98650.44</v>
      </c>
      <c r="CM1063" s="12" t="s">
        <v>655</v>
      </c>
      <c r="CN1063" s="12">
        <v>130071.11</v>
      </c>
    </row>
    <row r="1064" spans="1:92" ht="61.5" x14ac:dyDescent="0.85">
      <c r="A1064" s="12">
        <v>1</v>
      </c>
      <c r="B1064" s="45">
        <f>SUBTOTAL(103,$A$1032:A1064)</f>
        <v>33</v>
      </c>
      <c r="C1064" s="15" t="s">
        <v>581</v>
      </c>
      <c r="D1064" s="21">
        <v>4593111.1900000004</v>
      </c>
      <c r="E1064" s="21">
        <v>0</v>
      </c>
      <c r="F1064" s="21">
        <v>0</v>
      </c>
      <c r="G1064" s="21">
        <v>0</v>
      </c>
      <c r="H1064" s="21">
        <v>0</v>
      </c>
      <c r="I1064" s="21">
        <v>0</v>
      </c>
      <c r="J1064" s="21">
        <v>0</v>
      </c>
      <c r="K1064" s="52">
        <v>0</v>
      </c>
      <c r="L1064" s="21">
        <v>0</v>
      </c>
      <c r="M1064" s="21">
        <v>922</v>
      </c>
      <c r="N1064" s="21">
        <v>4496878</v>
      </c>
      <c r="O1064" s="21">
        <v>0</v>
      </c>
      <c r="P1064" s="21">
        <v>0</v>
      </c>
      <c r="Q1064" s="21">
        <v>0</v>
      </c>
      <c r="R1064" s="21">
        <v>0</v>
      </c>
      <c r="S1064" s="21">
        <v>0</v>
      </c>
      <c r="T1064" s="21">
        <v>0</v>
      </c>
      <c r="U1064" s="21">
        <v>0</v>
      </c>
      <c r="V1064" s="21">
        <v>0</v>
      </c>
      <c r="W1064" s="21">
        <v>0</v>
      </c>
      <c r="X1064" s="21">
        <v>0</v>
      </c>
      <c r="Y1064" s="21">
        <v>0</v>
      </c>
      <c r="Z1064" s="21">
        <v>0</v>
      </c>
      <c r="AA1064" s="21">
        <v>0</v>
      </c>
      <c r="AB1064" s="21">
        <v>0</v>
      </c>
      <c r="AC1064" s="21">
        <v>96233.19</v>
      </c>
      <c r="AD1064" s="21">
        <v>0</v>
      </c>
      <c r="AE1064" s="21">
        <v>0</v>
      </c>
      <c r="AF1064" s="24" t="s">
        <v>262</v>
      </c>
      <c r="AG1064" s="24">
        <v>2022</v>
      </c>
      <c r="AH1064" s="25">
        <v>2022</v>
      </c>
      <c r="AT1064" s="12" t="e">
        <f t="shared" si="88"/>
        <v>#N/A</v>
      </c>
      <c r="BV1064" s="69" t="b">
        <f t="shared" si="83"/>
        <v>1</v>
      </c>
      <c r="BW1064" s="49"/>
      <c r="CE1064" s="12" t="e">
        <f t="shared" ref="CE1064:CE1095" si="89">VLOOKUP(C1064,CF:CG,2,FALSE)</f>
        <v>#N/A</v>
      </c>
      <c r="CF1064" s="12" t="s">
        <v>203</v>
      </c>
      <c r="CG1064" s="12">
        <v>1</v>
      </c>
      <c r="CL1064" s="12" t="e">
        <f t="shared" ref="CL1064:CL1095" si="90">VLOOKUP(C1064,CM:CN,2,FALSE)</f>
        <v>#N/A</v>
      </c>
      <c r="CM1064" s="12" t="s">
        <v>629</v>
      </c>
      <c r="CN1064" s="12">
        <v>40135.35</v>
      </c>
    </row>
    <row r="1065" spans="1:92" ht="61.5" x14ac:dyDescent="0.85">
      <c r="A1065" s="12">
        <v>1</v>
      </c>
      <c r="B1065" s="45">
        <f>SUBTOTAL(103,$A$1032:A1065)</f>
        <v>34</v>
      </c>
      <c r="C1065" s="15" t="s">
        <v>1031</v>
      </c>
      <c r="D1065" s="21">
        <v>5542713</v>
      </c>
      <c r="E1065" s="21">
        <v>0</v>
      </c>
      <c r="F1065" s="21">
        <v>0</v>
      </c>
      <c r="G1065" s="21">
        <v>0</v>
      </c>
      <c r="H1065" s="21">
        <v>0</v>
      </c>
      <c r="I1065" s="21">
        <v>0</v>
      </c>
      <c r="J1065" s="21">
        <v>0</v>
      </c>
      <c r="K1065" s="52">
        <v>3</v>
      </c>
      <c r="L1065" s="21">
        <v>5542713</v>
      </c>
      <c r="M1065" s="21">
        <v>0</v>
      </c>
      <c r="N1065" s="21">
        <v>0</v>
      </c>
      <c r="O1065" s="21">
        <v>0</v>
      </c>
      <c r="P1065" s="21">
        <v>0</v>
      </c>
      <c r="Q1065" s="21">
        <v>0</v>
      </c>
      <c r="R1065" s="21">
        <v>0</v>
      </c>
      <c r="S1065" s="21">
        <v>0</v>
      </c>
      <c r="T1065" s="21">
        <v>0</v>
      </c>
      <c r="U1065" s="21">
        <v>0</v>
      </c>
      <c r="V1065" s="21">
        <v>0</v>
      </c>
      <c r="W1065" s="21">
        <v>0</v>
      </c>
      <c r="X1065" s="21">
        <v>0</v>
      </c>
      <c r="Y1065" s="21">
        <v>0</v>
      </c>
      <c r="Z1065" s="21">
        <v>0</v>
      </c>
      <c r="AA1065" s="21">
        <v>0</v>
      </c>
      <c r="AB1065" s="21">
        <v>0</v>
      </c>
      <c r="AC1065" s="21">
        <v>0</v>
      </c>
      <c r="AD1065" s="21">
        <v>0</v>
      </c>
      <c r="AE1065" s="21">
        <v>0</v>
      </c>
      <c r="AF1065" s="24" t="s">
        <v>262</v>
      </c>
      <c r="AG1065" s="24">
        <v>2022</v>
      </c>
      <c r="AH1065" s="25" t="s">
        <v>262</v>
      </c>
      <c r="AT1065" s="12" t="e">
        <f t="shared" si="88"/>
        <v>#N/A</v>
      </c>
      <c r="BV1065" s="69" t="b">
        <f t="shared" si="83"/>
        <v>1</v>
      </c>
      <c r="BW1065" s="49"/>
      <c r="CE1065" s="12" t="e">
        <f t="shared" si="89"/>
        <v>#N/A</v>
      </c>
      <c r="CF1065" s="12" t="s">
        <v>424</v>
      </c>
      <c r="CG1065" s="12">
        <v>1</v>
      </c>
      <c r="CL1065" s="12" t="e">
        <f t="shared" si="90"/>
        <v>#N/A</v>
      </c>
      <c r="CM1065" s="12" t="s">
        <v>2193</v>
      </c>
      <c r="CN1065" s="12">
        <v>100419.04</v>
      </c>
    </row>
    <row r="1066" spans="1:92" ht="61.5" x14ac:dyDescent="0.85">
      <c r="A1066" s="12">
        <v>1</v>
      </c>
      <c r="B1066" s="45">
        <f>SUBTOTAL(103,$A$1032:A1066)</f>
        <v>35</v>
      </c>
      <c r="C1066" s="15" t="s">
        <v>1629</v>
      </c>
      <c r="D1066" s="21">
        <v>11236965.170000002</v>
      </c>
      <c r="E1066" s="21">
        <v>0</v>
      </c>
      <c r="F1066" s="21">
        <v>0</v>
      </c>
      <c r="G1066" s="21">
        <v>0</v>
      </c>
      <c r="H1066" s="21">
        <v>0</v>
      </c>
      <c r="I1066" s="21">
        <v>0</v>
      </c>
      <c r="J1066" s="21">
        <v>0</v>
      </c>
      <c r="K1066" s="52">
        <v>0</v>
      </c>
      <c r="L1066" s="21">
        <v>0</v>
      </c>
      <c r="M1066" s="21">
        <v>1234</v>
      </c>
      <c r="N1066" s="21">
        <v>10903635.960000001</v>
      </c>
      <c r="O1066" s="21">
        <v>0</v>
      </c>
      <c r="P1066" s="21">
        <v>0</v>
      </c>
      <c r="Q1066" s="21">
        <v>0</v>
      </c>
      <c r="R1066" s="21">
        <v>0</v>
      </c>
      <c r="S1066" s="21">
        <v>0</v>
      </c>
      <c r="T1066" s="21">
        <v>0</v>
      </c>
      <c r="U1066" s="21">
        <v>0</v>
      </c>
      <c r="V1066" s="21">
        <v>0</v>
      </c>
      <c r="W1066" s="21">
        <v>0</v>
      </c>
      <c r="X1066" s="21">
        <v>0</v>
      </c>
      <c r="Y1066" s="21">
        <v>0</v>
      </c>
      <c r="Z1066" s="21">
        <v>0</v>
      </c>
      <c r="AA1066" s="21">
        <v>0</v>
      </c>
      <c r="AB1066" s="21">
        <v>0</v>
      </c>
      <c r="AC1066" s="21">
        <v>233337.81</v>
      </c>
      <c r="AD1066" s="21">
        <v>99991.4</v>
      </c>
      <c r="AE1066" s="21">
        <v>0</v>
      </c>
      <c r="AF1066" s="24">
        <v>2022</v>
      </c>
      <c r="AG1066" s="24">
        <v>2022</v>
      </c>
      <c r="AH1066" s="25">
        <v>2022</v>
      </c>
      <c r="AT1066" s="12" t="e">
        <f t="shared" si="88"/>
        <v>#N/A</v>
      </c>
      <c r="BV1066" s="69" t="b">
        <f t="shared" si="83"/>
        <v>1</v>
      </c>
      <c r="BW1066" s="49"/>
      <c r="CE1066" s="12" t="e">
        <f t="shared" si="89"/>
        <v>#N/A</v>
      </c>
      <c r="CF1066" s="12" t="s">
        <v>425</v>
      </c>
      <c r="CG1066" s="12">
        <v>1</v>
      </c>
      <c r="CL1066" s="12">
        <f t="shared" si="90"/>
        <v>99991.4</v>
      </c>
      <c r="CM1066" s="12" t="s">
        <v>638</v>
      </c>
      <c r="CN1066" s="12">
        <v>199981.27</v>
      </c>
    </row>
    <row r="1067" spans="1:92" ht="61.5" x14ac:dyDescent="0.85">
      <c r="A1067" s="12">
        <v>1</v>
      </c>
      <c r="B1067" s="45">
        <f>SUBTOTAL(103,$A$1032:A1067)</f>
        <v>36</v>
      </c>
      <c r="C1067" s="15" t="s">
        <v>525</v>
      </c>
      <c r="D1067" s="21">
        <v>2503639.2399999998</v>
      </c>
      <c r="E1067" s="21">
        <v>0</v>
      </c>
      <c r="F1067" s="21">
        <v>0</v>
      </c>
      <c r="G1067" s="21">
        <v>0</v>
      </c>
      <c r="H1067" s="21">
        <v>0</v>
      </c>
      <c r="I1067" s="21">
        <v>0</v>
      </c>
      <c r="J1067" s="21">
        <v>0</v>
      </c>
      <c r="K1067" s="52">
        <v>0</v>
      </c>
      <c r="L1067" s="21">
        <v>0</v>
      </c>
      <c r="M1067" s="21">
        <v>580.74</v>
      </c>
      <c r="N1067" s="21">
        <v>2364787</v>
      </c>
      <c r="O1067" s="21">
        <v>0</v>
      </c>
      <c r="P1067" s="21">
        <v>0</v>
      </c>
      <c r="Q1067" s="21">
        <v>0</v>
      </c>
      <c r="R1067" s="21">
        <v>0</v>
      </c>
      <c r="S1067" s="21">
        <v>0</v>
      </c>
      <c r="T1067" s="21">
        <v>0</v>
      </c>
      <c r="U1067" s="21">
        <v>0</v>
      </c>
      <c r="V1067" s="21">
        <v>0</v>
      </c>
      <c r="W1067" s="21">
        <v>0</v>
      </c>
      <c r="X1067" s="21">
        <v>0</v>
      </c>
      <c r="Y1067" s="21">
        <v>0</v>
      </c>
      <c r="Z1067" s="21">
        <v>0</v>
      </c>
      <c r="AA1067" s="21">
        <v>0</v>
      </c>
      <c r="AB1067" s="21">
        <v>0</v>
      </c>
      <c r="AC1067" s="21">
        <v>50606.44</v>
      </c>
      <c r="AD1067" s="21">
        <v>88245.8</v>
      </c>
      <c r="AE1067" s="21">
        <v>0</v>
      </c>
      <c r="AF1067" s="24">
        <v>2022</v>
      </c>
      <c r="AG1067" s="24">
        <v>2022</v>
      </c>
      <c r="AH1067" s="25">
        <v>2022</v>
      </c>
      <c r="AT1067" s="12" t="e">
        <f t="shared" si="88"/>
        <v>#N/A</v>
      </c>
      <c r="BV1067" s="69" t="b">
        <f t="shared" si="83"/>
        <v>1</v>
      </c>
      <c r="BW1067" s="49"/>
      <c r="CA1067" s="12" t="e">
        <f t="shared" ref="CA1067:CA1092" si="91">VLOOKUP(C1067,CB:CC,2,FALSE)</f>
        <v>#N/A</v>
      </c>
      <c r="CE1067" s="12" t="e">
        <f t="shared" si="89"/>
        <v>#N/A</v>
      </c>
      <c r="CF1067" s="12" t="s">
        <v>426</v>
      </c>
      <c r="CG1067" s="12">
        <v>1</v>
      </c>
      <c r="CL1067" s="12" t="e">
        <f t="shared" si="90"/>
        <v>#N/A</v>
      </c>
      <c r="CM1067" s="12" t="s">
        <v>2752</v>
      </c>
      <c r="CN1067" s="12">
        <v>104289.05</v>
      </c>
    </row>
    <row r="1068" spans="1:92" ht="61.5" x14ac:dyDescent="0.85">
      <c r="A1068" s="12">
        <v>1</v>
      </c>
      <c r="B1068" s="45">
        <f>SUBTOTAL(103,$A$1032:A1068)</f>
        <v>37</v>
      </c>
      <c r="C1068" s="15" t="s">
        <v>528</v>
      </c>
      <c r="D1068" s="21">
        <v>22871741.469999999</v>
      </c>
      <c r="E1068" s="21">
        <v>1808721.49</v>
      </c>
      <c r="F1068" s="21">
        <v>0</v>
      </c>
      <c r="G1068" s="21">
        <v>15995290.67</v>
      </c>
      <c r="H1068" s="21">
        <v>1717287.7</v>
      </c>
      <c r="I1068" s="21">
        <v>2577526.7200000002</v>
      </c>
      <c r="J1068" s="21">
        <v>0</v>
      </c>
      <c r="K1068" s="52">
        <v>0</v>
      </c>
      <c r="L1068" s="21">
        <v>0</v>
      </c>
      <c r="M1068" s="21">
        <v>0</v>
      </c>
      <c r="N1068" s="21">
        <v>0</v>
      </c>
      <c r="O1068" s="21">
        <v>0</v>
      </c>
      <c r="P1068" s="21">
        <v>0</v>
      </c>
      <c r="Q1068" s="21">
        <v>0</v>
      </c>
      <c r="R1068" s="21">
        <v>0</v>
      </c>
      <c r="S1068" s="21">
        <v>0</v>
      </c>
      <c r="T1068" s="21">
        <v>0</v>
      </c>
      <c r="U1068" s="21">
        <v>0</v>
      </c>
      <c r="V1068" s="21">
        <v>0</v>
      </c>
      <c r="W1068" s="21">
        <v>0</v>
      </c>
      <c r="X1068" s="21">
        <v>0</v>
      </c>
      <c r="Y1068" s="21">
        <v>0</v>
      </c>
      <c r="Z1068" s="21">
        <v>0</v>
      </c>
      <c r="AA1068" s="21">
        <v>0</v>
      </c>
      <c r="AB1068" s="21">
        <v>0</v>
      </c>
      <c r="AC1068" s="21">
        <v>472914.89</v>
      </c>
      <c r="AD1068" s="21">
        <v>300000</v>
      </c>
      <c r="AE1068" s="21">
        <v>0</v>
      </c>
      <c r="AF1068" s="24">
        <v>2022</v>
      </c>
      <c r="AG1068" s="24">
        <v>2022</v>
      </c>
      <c r="AH1068" s="25">
        <v>2022</v>
      </c>
      <c r="AT1068" s="12" t="e">
        <f t="shared" si="88"/>
        <v>#N/A</v>
      </c>
      <c r="BV1068" s="69" t="b">
        <f t="shared" si="83"/>
        <v>1</v>
      </c>
      <c r="BW1068" s="49"/>
      <c r="CA1068" s="12" t="e">
        <f t="shared" si="91"/>
        <v>#N/A</v>
      </c>
      <c r="CE1068" s="12" t="e">
        <f t="shared" si="89"/>
        <v>#N/A</v>
      </c>
      <c r="CF1068" s="12" t="s">
        <v>2649</v>
      </c>
      <c r="CG1068" s="12">
        <v>1</v>
      </c>
      <c r="CL1068" s="12" t="e">
        <f t="shared" si="90"/>
        <v>#N/A</v>
      </c>
      <c r="CM1068" s="12" t="s">
        <v>1869</v>
      </c>
      <c r="CN1068" s="12">
        <v>49874.1</v>
      </c>
    </row>
    <row r="1069" spans="1:92" ht="61.5" x14ac:dyDescent="0.85">
      <c r="A1069" s="12">
        <v>1</v>
      </c>
      <c r="B1069" s="45">
        <f>SUBTOTAL(103,$A$1032:A1069)</f>
        <v>38</v>
      </c>
      <c r="C1069" s="15" t="s">
        <v>513</v>
      </c>
      <c r="D1069" s="21">
        <v>5486862.4399999995</v>
      </c>
      <c r="E1069" s="21">
        <v>0</v>
      </c>
      <c r="F1069" s="21">
        <v>0</v>
      </c>
      <c r="G1069" s="21">
        <v>0</v>
      </c>
      <c r="H1069" s="21">
        <v>0</v>
      </c>
      <c r="I1069" s="21">
        <v>0</v>
      </c>
      <c r="J1069" s="21">
        <v>0</v>
      </c>
      <c r="K1069" s="52">
        <v>0</v>
      </c>
      <c r="L1069" s="21">
        <v>0</v>
      </c>
      <c r="M1069" s="21">
        <v>830</v>
      </c>
      <c r="N1069" s="21">
        <v>5285503</v>
      </c>
      <c r="O1069" s="21">
        <v>0</v>
      </c>
      <c r="P1069" s="21">
        <v>0</v>
      </c>
      <c r="Q1069" s="21">
        <v>0</v>
      </c>
      <c r="R1069" s="21">
        <v>0</v>
      </c>
      <c r="S1069" s="21">
        <v>0</v>
      </c>
      <c r="T1069" s="21">
        <v>0</v>
      </c>
      <c r="U1069" s="21">
        <v>0</v>
      </c>
      <c r="V1069" s="21">
        <v>0</v>
      </c>
      <c r="W1069" s="21">
        <v>0</v>
      </c>
      <c r="X1069" s="21">
        <v>0</v>
      </c>
      <c r="Y1069" s="21">
        <v>0</v>
      </c>
      <c r="Z1069" s="21">
        <v>0</v>
      </c>
      <c r="AA1069" s="21">
        <v>0</v>
      </c>
      <c r="AB1069" s="21">
        <v>0</v>
      </c>
      <c r="AC1069" s="21">
        <v>113109.75999999999</v>
      </c>
      <c r="AD1069" s="21">
        <v>88249.68</v>
      </c>
      <c r="AE1069" s="21">
        <v>0</v>
      </c>
      <c r="AF1069" s="24">
        <v>2022</v>
      </c>
      <c r="AG1069" s="24">
        <v>2022</v>
      </c>
      <c r="AH1069" s="25">
        <v>2022</v>
      </c>
      <c r="AT1069" s="12" t="e">
        <f t="shared" si="88"/>
        <v>#N/A</v>
      </c>
      <c r="BV1069" s="69" t="b">
        <f t="shared" si="83"/>
        <v>1</v>
      </c>
      <c r="BW1069" s="49"/>
      <c r="CA1069" s="12" t="e">
        <f t="shared" si="91"/>
        <v>#N/A</v>
      </c>
      <c r="CE1069" s="12" t="e">
        <f t="shared" si="89"/>
        <v>#N/A</v>
      </c>
      <c r="CF1069" s="12" t="s">
        <v>2648</v>
      </c>
      <c r="CG1069" s="12">
        <v>1</v>
      </c>
      <c r="CL1069" s="12">
        <f t="shared" si="90"/>
        <v>88249.68</v>
      </c>
      <c r="CM1069" s="12" t="s">
        <v>2225</v>
      </c>
      <c r="CN1069" s="12">
        <v>96144.31</v>
      </c>
    </row>
    <row r="1070" spans="1:92" ht="61.5" x14ac:dyDescent="0.85">
      <c r="A1070" s="12">
        <v>1</v>
      </c>
      <c r="B1070" s="45">
        <f>SUBTOTAL(103,$A$1032:A1070)</f>
        <v>39</v>
      </c>
      <c r="C1070" s="15" t="s">
        <v>536</v>
      </c>
      <c r="D1070" s="21">
        <v>7606700.6799999997</v>
      </c>
      <c r="E1070" s="21">
        <v>0</v>
      </c>
      <c r="F1070" s="21">
        <v>0</v>
      </c>
      <c r="G1070" s="21">
        <v>0</v>
      </c>
      <c r="H1070" s="21">
        <v>0</v>
      </c>
      <c r="I1070" s="21">
        <v>0</v>
      </c>
      <c r="J1070" s="21">
        <v>0</v>
      </c>
      <c r="K1070" s="52">
        <v>0</v>
      </c>
      <c r="L1070" s="21">
        <v>0</v>
      </c>
      <c r="M1070" s="21">
        <v>897.3</v>
      </c>
      <c r="N1070" s="21">
        <v>7251530.7000000002</v>
      </c>
      <c r="O1070" s="21">
        <v>0</v>
      </c>
      <c r="P1070" s="21">
        <v>0</v>
      </c>
      <c r="Q1070" s="21">
        <v>0</v>
      </c>
      <c r="R1070" s="21">
        <v>0</v>
      </c>
      <c r="S1070" s="21">
        <v>0</v>
      </c>
      <c r="T1070" s="21">
        <v>0</v>
      </c>
      <c r="U1070" s="21">
        <v>0</v>
      </c>
      <c r="V1070" s="21">
        <v>0</v>
      </c>
      <c r="W1070" s="21">
        <v>0</v>
      </c>
      <c r="X1070" s="21">
        <v>0</v>
      </c>
      <c r="Y1070" s="21">
        <v>0</v>
      </c>
      <c r="Z1070" s="21">
        <v>0</v>
      </c>
      <c r="AA1070" s="21">
        <v>0</v>
      </c>
      <c r="AB1070" s="21">
        <v>0</v>
      </c>
      <c r="AC1070" s="21">
        <v>155182.76</v>
      </c>
      <c r="AD1070" s="21">
        <v>199987.22</v>
      </c>
      <c r="AE1070" s="21">
        <v>0</v>
      </c>
      <c r="AF1070" s="24">
        <v>2022</v>
      </c>
      <c r="AG1070" s="24">
        <v>2022</v>
      </c>
      <c r="AH1070" s="25">
        <v>2022</v>
      </c>
      <c r="AT1070" s="12" t="e">
        <f t="shared" si="88"/>
        <v>#N/A</v>
      </c>
      <c r="BV1070" s="69" t="b">
        <f t="shared" si="83"/>
        <v>1</v>
      </c>
      <c r="BW1070" s="49"/>
      <c r="CA1070" s="12" t="e">
        <f t="shared" si="91"/>
        <v>#N/A</v>
      </c>
      <c r="CE1070" s="12" t="e">
        <f t="shared" si="89"/>
        <v>#N/A</v>
      </c>
      <c r="CF1070" s="12" t="s">
        <v>3035</v>
      </c>
      <c r="CG1070" s="12">
        <v>1</v>
      </c>
      <c r="CL1070" s="12">
        <f t="shared" si="90"/>
        <v>199987.22</v>
      </c>
      <c r="CM1070" s="12" t="s">
        <v>228</v>
      </c>
      <c r="CN1070" s="12">
        <v>30598.44</v>
      </c>
    </row>
    <row r="1071" spans="1:92" ht="61.5" x14ac:dyDescent="0.85">
      <c r="A1071" s="12">
        <v>1</v>
      </c>
      <c r="B1071" s="45">
        <f>SUBTOTAL(103,$A$1032:A1071)</f>
        <v>40</v>
      </c>
      <c r="C1071" s="15" t="s">
        <v>470</v>
      </c>
      <c r="D1071" s="21">
        <v>6465400.6600000001</v>
      </c>
      <c r="E1071" s="21">
        <v>0</v>
      </c>
      <c r="F1071" s="21">
        <v>0</v>
      </c>
      <c r="G1071" s="21">
        <v>0</v>
      </c>
      <c r="H1071" s="21">
        <v>0</v>
      </c>
      <c r="I1071" s="21">
        <v>0</v>
      </c>
      <c r="J1071" s="21">
        <v>0</v>
      </c>
      <c r="K1071" s="52">
        <v>0</v>
      </c>
      <c r="L1071" s="21">
        <v>0</v>
      </c>
      <c r="M1071" s="21">
        <v>1076.6300000000001</v>
      </c>
      <c r="N1071" s="21">
        <v>6329939.9500000002</v>
      </c>
      <c r="O1071" s="21">
        <v>0</v>
      </c>
      <c r="P1071" s="21">
        <v>0</v>
      </c>
      <c r="Q1071" s="21">
        <v>0</v>
      </c>
      <c r="R1071" s="21">
        <v>0</v>
      </c>
      <c r="S1071" s="21">
        <v>0</v>
      </c>
      <c r="T1071" s="21">
        <v>0</v>
      </c>
      <c r="U1071" s="21">
        <v>0</v>
      </c>
      <c r="V1071" s="21">
        <v>0</v>
      </c>
      <c r="W1071" s="21">
        <v>0</v>
      </c>
      <c r="X1071" s="21">
        <v>0</v>
      </c>
      <c r="Y1071" s="21">
        <v>0</v>
      </c>
      <c r="Z1071" s="21">
        <v>0</v>
      </c>
      <c r="AA1071" s="21">
        <v>0</v>
      </c>
      <c r="AB1071" s="21">
        <v>0</v>
      </c>
      <c r="AC1071" s="21">
        <v>135460.71</v>
      </c>
      <c r="AD1071" s="21">
        <v>0</v>
      </c>
      <c r="AE1071" s="21">
        <v>0</v>
      </c>
      <c r="AF1071" s="24" t="s">
        <v>262</v>
      </c>
      <c r="AG1071" s="24">
        <v>2022</v>
      </c>
      <c r="AH1071" s="25">
        <v>2022</v>
      </c>
      <c r="BV1071" s="69" t="b">
        <f t="shared" si="83"/>
        <v>1</v>
      </c>
      <c r="BW1071" s="49"/>
      <c r="CA1071" s="12" t="e">
        <f t="shared" si="91"/>
        <v>#N/A</v>
      </c>
      <c r="CE1071" s="12" t="e">
        <f t="shared" si="89"/>
        <v>#N/A</v>
      </c>
      <c r="CF1071" s="12" t="s">
        <v>3052</v>
      </c>
      <c r="CG1071" s="12">
        <v>1</v>
      </c>
      <c r="CL1071" s="12" t="e">
        <f t="shared" si="90"/>
        <v>#N/A</v>
      </c>
      <c r="CM1071" s="12" t="s">
        <v>232</v>
      </c>
      <c r="CN1071" s="12">
        <v>79997.899999999994</v>
      </c>
    </row>
    <row r="1072" spans="1:92" ht="61.5" x14ac:dyDescent="0.85">
      <c r="A1072" s="12">
        <v>1</v>
      </c>
      <c r="B1072" s="45">
        <f>SUBTOTAL(103,$A$1032:A1072)</f>
        <v>41</v>
      </c>
      <c r="C1072" s="15" t="s">
        <v>1079</v>
      </c>
      <c r="D1072" s="21">
        <v>16687920.49</v>
      </c>
      <c r="E1072" s="21">
        <v>0</v>
      </c>
      <c r="F1072" s="21">
        <v>0</v>
      </c>
      <c r="G1072" s="21">
        <v>0</v>
      </c>
      <c r="H1072" s="21">
        <v>0</v>
      </c>
      <c r="I1072" s="21">
        <v>0</v>
      </c>
      <c r="J1072" s="21">
        <v>0</v>
      </c>
      <c r="K1072" s="52">
        <v>0</v>
      </c>
      <c r="L1072" s="21">
        <v>0</v>
      </c>
      <c r="M1072" s="21">
        <v>0</v>
      </c>
      <c r="N1072" s="21">
        <v>0</v>
      </c>
      <c r="O1072" s="21">
        <v>0</v>
      </c>
      <c r="P1072" s="21">
        <v>0</v>
      </c>
      <c r="Q1072" s="21">
        <v>4647.45</v>
      </c>
      <c r="R1072" s="21">
        <v>16142480</v>
      </c>
      <c r="S1072" s="21">
        <v>0</v>
      </c>
      <c r="T1072" s="21">
        <v>0</v>
      </c>
      <c r="U1072" s="21">
        <v>0</v>
      </c>
      <c r="V1072" s="21">
        <v>0</v>
      </c>
      <c r="W1072" s="21">
        <v>0</v>
      </c>
      <c r="X1072" s="21">
        <v>0</v>
      </c>
      <c r="Y1072" s="21">
        <v>0</v>
      </c>
      <c r="Z1072" s="21">
        <v>0</v>
      </c>
      <c r="AA1072" s="21">
        <v>0</v>
      </c>
      <c r="AB1072" s="21">
        <v>0</v>
      </c>
      <c r="AC1072" s="21">
        <v>345449.07</v>
      </c>
      <c r="AD1072" s="21">
        <v>199991.42</v>
      </c>
      <c r="AE1072" s="21">
        <v>0</v>
      </c>
      <c r="AF1072" s="24">
        <v>2022</v>
      </c>
      <c r="AG1072" s="24">
        <v>2022</v>
      </c>
      <c r="AH1072" s="25">
        <v>2022</v>
      </c>
      <c r="BV1072" s="69" t="b">
        <f t="shared" si="83"/>
        <v>1</v>
      </c>
      <c r="BW1072" s="49"/>
      <c r="CA1072" s="12" t="e">
        <f t="shared" si="91"/>
        <v>#N/A</v>
      </c>
      <c r="CE1072" s="12" t="e">
        <f t="shared" si="89"/>
        <v>#N/A</v>
      </c>
      <c r="CF1072" s="12" t="s">
        <v>198</v>
      </c>
      <c r="CG1072" s="12">
        <v>1</v>
      </c>
      <c r="CL1072" s="12">
        <f t="shared" si="90"/>
        <v>199991.42</v>
      </c>
      <c r="CM1072" s="12" t="s">
        <v>237</v>
      </c>
      <c r="CN1072" s="12">
        <v>23915.98</v>
      </c>
    </row>
    <row r="1073" spans="1:92" ht="61.5" x14ac:dyDescent="0.85">
      <c r="A1073" s="12">
        <v>1</v>
      </c>
      <c r="B1073" s="45">
        <f>SUBTOTAL(103,$A$1032:A1073)</f>
        <v>42</v>
      </c>
      <c r="C1073" s="15" t="s">
        <v>533</v>
      </c>
      <c r="D1073" s="21">
        <v>4398540.45</v>
      </c>
      <c r="E1073" s="21">
        <v>0</v>
      </c>
      <c r="F1073" s="21">
        <v>0</v>
      </c>
      <c r="G1073" s="21">
        <v>0</v>
      </c>
      <c r="H1073" s="21">
        <v>0</v>
      </c>
      <c r="I1073" s="21">
        <v>0</v>
      </c>
      <c r="J1073" s="21">
        <v>0</v>
      </c>
      <c r="K1073" s="52">
        <v>0</v>
      </c>
      <c r="L1073" s="21">
        <v>0</v>
      </c>
      <c r="M1073" s="21">
        <v>0</v>
      </c>
      <c r="N1073" s="21">
        <v>0</v>
      </c>
      <c r="O1073" s="21">
        <v>0</v>
      </c>
      <c r="P1073" s="21">
        <v>0</v>
      </c>
      <c r="Q1073" s="21">
        <v>1067.9000000000001</v>
      </c>
      <c r="R1073" s="21">
        <v>4306383.84</v>
      </c>
      <c r="S1073" s="21">
        <v>0</v>
      </c>
      <c r="T1073" s="21">
        <v>0</v>
      </c>
      <c r="U1073" s="21">
        <v>0</v>
      </c>
      <c r="V1073" s="21">
        <v>0</v>
      </c>
      <c r="W1073" s="21">
        <v>0</v>
      </c>
      <c r="X1073" s="21">
        <v>0</v>
      </c>
      <c r="Y1073" s="21">
        <v>0</v>
      </c>
      <c r="Z1073" s="21">
        <v>0</v>
      </c>
      <c r="AA1073" s="21">
        <v>0</v>
      </c>
      <c r="AB1073" s="21">
        <v>0</v>
      </c>
      <c r="AC1073" s="21">
        <v>92156.61</v>
      </c>
      <c r="AD1073" s="21">
        <v>0</v>
      </c>
      <c r="AE1073" s="21">
        <v>0</v>
      </c>
      <c r="AF1073" s="24" t="s">
        <v>262</v>
      </c>
      <c r="AG1073" s="24">
        <v>2022</v>
      </c>
      <c r="AH1073" s="25">
        <v>2022</v>
      </c>
      <c r="AT1073" s="12" t="e">
        <f>VLOOKUP(C1073,AW:AX,2,FALSE)</f>
        <v>#N/A</v>
      </c>
      <c r="BV1073" s="69" t="b">
        <f t="shared" si="83"/>
        <v>1</v>
      </c>
      <c r="BW1073" s="49"/>
      <c r="CA1073" s="12" t="e">
        <f t="shared" si="91"/>
        <v>#N/A</v>
      </c>
      <c r="CE1073" s="12" t="e">
        <f t="shared" si="89"/>
        <v>#N/A</v>
      </c>
      <c r="CF1073" s="12" t="s">
        <v>398</v>
      </c>
      <c r="CG1073" s="12">
        <v>1</v>
      </c>
      <c r="CL1073" s="12" t="e">
        <f t="shared" si="90"/>
        <v>#N/A</v>
      </c>
      <c r="CM1073" s="12" t="s">
        <v>4</v>
      </c>
      <c r="CN1073" s="12">
        <v>78870.41</v>
      </c>
    </row>
    <row r="1074" spans="1:92" ht="61.5" x14ac:dyDescent="0.85">
      <c r="A1074" s="12">
        <v>1</v>
      </c>
      <c r="B1074" s="45">
        <f>SUBTOTAL(103,$A$1032:A1074)</f>
        <v>43</v>
      </c>
      <c r="C1074" s="15" t="s">
        <v>537</v>
      </c>
      <c r="D1074" s="21">
        <v>5992275.7299999995</v>
      </c>
      <c r="E1074" s="21">
        <v>0</v>
      </c>
      <c r="F1074" s="21">
        <v>0</v>
      </c>
      <c r="G1074" s="21">
        <v>0</v>
      </c>
      <c r="H1074" s="21">
        <v>0</v>
      </c>
      <c r="I1074" s="21">
        <v>0</v>
      </c>
      <c r="J1074" s="21">
        <v>0</v>
      </c>
      <c r="K1074" s="52">
        <v>0</v>
      </c>
      <c r="L1074" s="21">
        <v>0</v>
      </c>
      <c r="M1074" s="21">
        <v>0</v>
      </c>
      <c r="N1074" s="21">
        <v>0</v>
      </c>
      <c r="O1074" s="21">
        <v>0</v>
      </c>
      <c r="P1074" s="21">
        <v>0</v>
      </c>
      <c r="Q1074" s="21">
        <v>1414</v>
      </c>
      <c r="R1074" s="21">
        <v>5866727.7599999998</v>
      </c>
      <c r="S1074" s="21">
        <v>0</v>
      </c>
      <c r="T1074" s="21">
        <v>0</v>
      </c>
      <c r="U1074" s="21">
        <v>0</v>
      </c>
      <c r="V1074" s="21">
        <v>0</v>
      </c>
      <c r="W1074" s="21">
        <v>0</v>
      </c>
      <c r="X1074" s="21">
        <v>0</v>
      </c>
      <c r="Y1074" s="21">
        <v>0</v>
      </c>
      <c r="Z1074" s="21">
        <v>0</v>
      </c>
      <c r="AA1074" s="21">
        <v>0</v>
      </c>
      <c r="AB1074" s="21">
        <v>0</v>
      </c>
      <c r="AC1074" s="21">
        <v>125547.97</v>
      </c>
      <c r="AD1074" s="21">
        <v>0</v>
      </c>
      <c r="AE1074" s="21">
        <v>0</v>
      </c>
      <c r="AF1074" s="24" t="s">
        <v>262</v>
      </c>
      <c r="AG1074" s="24">
        <v>2022</v>
      </c>
      <c r="AH1074" s="25">
        <v>2022</v>
      </c>
      <c r="AT1074" s="12" t="e">
        <f>VLOOKUP(C1074,AW:AX,2,FALSE)</f>
        <v>#N/A</v>
      </c>
      <c r="BV1074" s="69" t="b">
        <f t="shared" si="83"/>
        <v>1</v>
      </c>
      <c r="BW1074" s="49"/>
      <c r="CA1074" s="12" t="e">
        <f t="shared" si="91"/>
        <v>#N/A</v>
      </c>
      <c r="CE1074" s="12" t="e">
        <f t="shared" si="89"/>
        <v>#N/A</v>
      </c>
      <c r="CF1074" s="12" t="s">
        <v>204</v>
      </c>
      <c r="CG1074" s="12">
        <v>1</v>
      </c>
      <c r="CL1074" s="12" t="e">
        <f t="shared" si="90"/>
        <v>#N/A</v>
      </c>
      <c r="CM1074" s="12" t="s">
        <v>2204</v>
      </c>
      <c r="CN1074" s="12">
        <v>51856.9</v>
      </c>
    </row>
    <row r="1075" spans="1:92" ht="61.5" x14ac:dyDescent="0.85">
      <c r="A1075" s="12">
        <v>1</v>
      </c>
      <c r="B1075" s="45">
        <f>SUBTOTAL(103,$A$1032:A1075)</f>
        <v>44</v>
      </c>
      <c r="C1075" s="15" t="s">
        <v>2206</v>
      </c>
      <c r="D1075" s="21">
        <v>2723228.51</v>
      </c>
      <c r="E1075" s="21">
        <v>0</v>
      </c>
      <c r="F1075" s="21">
        <v>0</v>
      </c>
      <c r="G1075" s="21">
        <v>0</v>
      </c>
      <c r="H1075" s="21">
        <v>0</v>
      </c>
      <c r="I1075" s="21">
        <v>0</v>
      </c>
      <c r="J1075" s="21">
        <v>0</v>
      </c>
      <c r="K1075" s="52">
        <v>0</v>
      </c>
      <c r="L1075" s="21">
        <v>0</v>
      </c>
      <c r="M1075" s="21">
        <v>0</v>
      </c>
      <c r="N1075" s="21">
        <v>0</v>
      </c>
      <c r="O1075" s="21">
        <v>0</v>
      </c>
      <c r="P1075" s="21">
        <v>0</v>
      </c>
      <c r="Q1075" s="21">
        <v>760.44</v>
      </c>
      <c r="R1075" s="21">
        <v>2666172.42</v>
      </c>
      <c r="S1075" s="21">
        <v>0</v>
      </c>
      <c r="T1075" s="21">
        <v>0</v>
      </c>
      <c r="U1075" s="21">
        <v>0</v>
      </c>
      <c r="V1075" s="21">
        <v>0</v>
      </c>
      <c r="W1075" s="21">
        <v>0</v>
      </c>
      <c r="X1075" s="21">
        <v>0</v>
      </c>
      <c r="Y1075" s="21">
        <v>0</v>
      </c>
      <c r="Z1075" s="21">
        <v>0</v>
      </c>
      <c r="AA1075" s="21">
        <v>0</v>
      </c>
      <c r="AB1075" s="21">
        <v>0</v>
      </c>
      <c r="AC1075" s="21">
        <v>57056.09</v>
      </c>
      <c r="AD1075" s="21">
        <v>0</v>
      </c>
      <c r="AE1075" s="21">
        <v>0</v>
      </c>
      <c r="AF1075" s="24" t="s">
        <v>262</v>
      </c>
      <c r="AG1075" s="24">
        <v>2022</v>
      </c>
      <c r="AH1075" s="25">
        <v>2022</v>
      </c>
      <c r="BV1075" s="69" t="b">
        <f t="shared" si="83"/>
        <v>1</v>
      </c>
      <c r="BW1075" s="49"/>
      <c r="CA1075" s="12" t="e">
        <f t="shared" si="91"/>
        <v>#N/A</v>
      </c>
      <c r="CE1075" s="12" t="e">
        <f t="shared" si="89"/>
        <v>#N/A</v>
      </c>
      <c r="CF1075" s="12" t="s">
        <v>374</v>
      </c>
      <c r="CG1075" s="12">
        <v>1</v>
      </c>
      <c r="CL1075" s="12" t="e">
        <f t="shared" si="90"/>
        <v>#N/A</v>
      </c>
      <c r="CM1075" s="12" t="s">
        <v>1637</v>
      </c>
      <c r="CN1075" s="12">
        <v>82315.72</v>
      </c>
    </row>
    <row r="1076" spans="1:92" ht="61.5" x14ac:dyDescent="0.85">
      <c r="A1076" s="12">
        <v>1</v>
      </c>
      <c r="B1076" s="45">
        <f>SUBTOTAL(103,$A$1032:A1076)</f>
        <v>45</v>
      </c>
      <c r="C1076" s="15" t="s">
        <v>2207</v>
      </c>
      <c r="D1076" s="21">
        <v>2797577.0100000002</v>
      </c>
      <c r="E1076" s="21">
        <v>0</v>
      </c>
      <c r="F1076" s="21">
        <v>0</v>
      </c>
      <c r="G1076" s="21">
        <v>0</v>
      </c>
      <c r="H1076" s="21">
        <v>0</v>
      </c>
      <c r="I1076" s="21">
        <v>0</v>
      </c>
      <c r="J1076" s="21">
        <v>0</v>
      </c>
      <c r="K1076" s="52">
        <v>0</v>
      </c>
      <c r="L1076" s="21">
        <v>0</v>
      </c>
      <c r="M1076" s="21">
        <v>330</v>
      </c>
      <c r="N1076" s="21">
        <v>2676406.9500000002</v>
      </c>
      <c r="O1076" s="21">
        <v>0</v>
      </c>
      <c r="P1076" s="21">
        <v>0</v>
      </c>
      <c r="Q1076" s="21">
        <v>0</v>
      </c>
      <c r="R1076" s="21">
        <v>0</v>
      </c>
      <c r="S1076" s="21">
        <v>0</v>
      </c>
      <c r="T1076" s="21">
        <v>0</v>
      </c>
      <c r="U1076" s="21">
        <v>0</v>
      </c>
      <c r="V1076" s="21">
        <v>0</v>
      </c>
      <c r="W1076" s="21">
        <v>0</v>
      </c>
      <c r="X1076" s="21">
        <v>0</v>
      </c>
      <c r="Y1076" s="21">
        <v>0</v>
      </c>
      <c r="Z1076" s="21">
        <v>0</v>
      </c>
      <c r="AA1076" s="21">
        <v>0</v>
      </c>
      <c r="AB1076" s="21">
        <v>0</v>
      </c>
      <c r="AC1076" s="21">
        <v>57275.11</v>
      </c>
      <c r="AD1076" s="21">
        <v>63894.95</v>
      </c>
      <c r="AE1076" s="21">
        <v>0</v>
      </c>
      <c r="AF1076" s="24">
        <v>2022</v>
      </c>
      <c r="AG1076" s="24">
        <v>2022</v>
      </c>
      <c r="AH1076" s="25">
        <v>2022</v>
      </c>
      <c r="AT1076" s="12" t="e">
        <f>VLOOKUP(C1076,AW:AX,2,FALSE)</f>
        <v>#N/A</v>
      </c>
      <c r="BV1076" s="69" t="b">
        <f t="shared" si="83"/>
        <v>1</v>
      </c>
      <c r="BW1076" s="49"/>
      <c r="CA1076" s="12" t="e">
        <f t="shared" si="91"/>
        <v>#N/A</v>
      </c>
      <c r="CE1076" s="12" t="e">
        <f t="shared" si="89"/>
        <v>#N/A</v>
      </c>
      <c r="CF1076" s="12" t="s">
        <v>107</v>
      </c>
      <c r="CG1076" s="12">
        <v>1</v>
      </c>
      <c r="CL1076" s="12">
        <f t="shared" si="90"/>
        <v>63894.95</v>
      </c>
      <c r="CM1076" s="12" t="s">
        <v>663</v>
      </c>
      <c r="CN1076" s="12">
        <v>110770.56</v>
      </c>
    </row>
    <row r="1077" spans="1:92" ht="61.5" x14ac:dyDescent="0.85">
      <c r="A1077" s="12">
        <v>1</v>
      </c>
      <c r="B1077" s="45">
        <f>SUBTOTAL(103,$A$1032:A1077)</f>
        <v>46</v>
      </c>
      <c r="C1077" s="15" t="s">
        <v>2208</v>
      </c>
      <c r="D1077" s="21">
        <v>3175954.68</v>
      </c>
      <c r="E1077" s="21">
        <v>0</v>
      </c>
      <c r="F1077" s="21">
        <v>0</v>
      </c>
      <c r="G1077" s="21">
        <v>0</v>
      </c>
      <c r="H1077" s="21">
        <v>0</v>
      </c>
      <c r="I1077" s="21">
        <v>0</v>
      </c>
      <c r="J1077" s="21">
        <v>0</v>
      </c>
      <c r="K1077" s="52">
        <v>0</v>
      </c>
      <c r="L1077" s="21">
        <v>0</v>
      </c>
      <c r="M1077" s="21">
        <v>0</v>
      </c>
      <c r="N1077" s="21">
        <v>0</v>
      </c>
      <c r="O1077" s="21">
        <v>0</v>
      </c>
      <c r="P1077" s="21">
        <v>0</v>
      </c>
      <c r="Q1077" s="21">
        <v>978.02</v>
      </c>
      <c r="R1077" s="21">
        <v>3109413.24</v>
      </c>
      <c r="S1077" s="21">
        <v>0</v>
      </c>
      <c r="T1077" s="21">
        <v>0</v>
      </c>
      <c r="U1077" s="21">
        <v>0</v>
      </c>
      <c r="V1077" s="21">
        <v>0</v>
      </c>
      <c r="W1077" s="21">
        <v>0</v>
      </c>
      <c r="X1077" s="21">
        <v>0</v>
      </c>
      <c r="Y1077" s="21">
        <v>0</v>
      </c>
      <c r="Z1077" s="21">
        <v>0</v>
      </c>
      <c r="AA1077" s="21">
        <v>0</v>
      </c>
      <c r="AB1077" s="21">
        <v>0</v>
      </c>
      <c r="AC1077" s="21">
        <v>66541.440000000002</v>
      </c>
      <c r="AD1077" s="21">
        <v>0</v>
      </c>
      <c r="AE1077" s="21">
        <v>0</v>
      </c>
      <c r="AF1077" s="24" t="s">
        <v>262</v>
      </c>
      <c r="AG1077" s="24">
        <v>2022</v>
      </c>
      <c r="AH1077" s="25">
        <v>2022</v>
      </c>
      <c r="BV1077" s="69" t="b">
        <f t="shared" si="83"/>
        <v>1</v>
      </c>
      <c r="BW1077" s="49"/>
      <c r="CA1077" s="12" t="e">
        <f t="shared" si="91"/>
        <v>#N/A</v>
      </c>
      <c r="CE1077" s="12" t="e">
        <f t="shared" si="89"/>
        <v>#N/A</v>
      </c>
      <c r="CF1077" s="12" t="s">
        <v>1193</v>
      </c>
      <c r="CG1077" s="12">
        <v>1</v>
      </c>
      <c r="CL1077" s="12" t="e">
        <f t="shared" si="90"/>
        <v>#N/A</v>
      </c>
      <c r="CM1077" s="12" t="s">
        <v>661</v>
      </c>
      <c r="CN1077" s="12">
        <v>83917.54</v>
      </c>
    </row>
    <row r="1078" spans="1:92" ht="61.5" x14ac:dyDescent="0.85">
      <c r="A1078" s="12">
        <v>1</v>
      </c>
      <c r="B1078" s="45">
        <f>SUBTOTAL(103,$A$1032:A1078)</f>
        <v>47</v>
      </c>
      <c r="C1078" s="15" t="s">
        <v>2209</v>
      </c>
      <c r="D1078" s="21">
        <v>6647449.7400000002</v>
      </c>
      <c r="E1078" s="21">
        <v>0</v>
      </c>
      <c r="F1078" s="21">
        <v>0</v>
      </c>
      <c r="G1078" s="21">
        <v>0</v>
      </c>
      <c r="H1078" s="21">
        <v>0</v>
      </c>
      <c r="I1078" s="21">
        <v>0</v>
      </c>
      <c r="J1078" s="21">
        <v>0</v>
      </c>
      <c r="K1078" s="52">
        <v>0</v>
      </c>
      <c r="L1078" s="21">
        <v>0</v>
      </c>
      <c r="M1078" s="21">
        <v>0</v>
      </c>
      <c r="N1078" s="21">
        <v>0</v>
      </c>
      <c r="O1078" s="21">
        <v>0</v>
      </c>
      <c r="P1078" s="21">
        <v>0</v>
      </c>
      <c r="Q1078" s="21">
        <v>1444.97</v>
      </c>
      <c r="R1078" s="21">
        <v>6508174.7999999998</v>
      </c>
      <c r="S1078" s="21">
        <v>0</v>
      </c>
      <c r="T1078" s="21">
        <v>0</v>
      </c>
      <c r="U1078" s="21">
        <v>0</v>
      </c>
      <c r="V1078" s="21">
        <v>0</v>
      </c>
      <c r="W1078" s="21">
        <v>0</v>
      </c>
      <c r="X1078" s="21">
        <v>0</v>
      </c>
      <c r="Y1078" s="21">
        <v>0</v>
      </c>
      <c r="Z1078" s="21">
        <v>0</v>
      </c>
      <c r="AA1078" s="21">
        <v>0</v>
      </c>
      <c r="AB1078" s="21">
        <v>0</v>
      </c>
      <c r="AC1078" s="21">
        <v>139274.94</v>
      </c>
      <c r="AD1078" s="21">
        <v>0</v>
      </c>
      <c r="AE1078" s="21">
        <v>0</v>
      </c>
      <c r="AF1078" s="24" t="s">
        <v>262</v>
      </c>
      <c r="AG1078" s="24">
        <v>2022</v>
      </c>
      <c r="AH1078" s="25">
        <v>2022</v>
      </c>
      <c r="BV1078" s="69" t="b">
        <f t="shared" si="83"/>
        <v>1</v>
      </c>
      <c r="BW1078" s="49"/>
      <c r="CA1078" s="12" t="e">
        <f t="shared" si="91"/>
        <v>#N/A</v>
      </c>
      <c r="CE1078" s="12" t="e">
        <f t="shared" si="89"/>
        <v>#N/A</v>
      </c>
      <c r="CF1078" s="12" t="s">
        <v>109</v>
      </c>
      <c r="CG1078" s="12">
        <v>1</v>
      </c>
      <c r="CL1078" s="12" t="e">
        <f t="shared" si="90"/>
        <v>#N/A</v>
      </c>
      <c r="CM1078" s="12" t="s">
        <v>669</v>
      </c>
      <c r="CN1078" s="12">
        <v>118300.96</v>
      </c>
    </row>
    <row r="1079" spans="1:92" ht="61.5" x14ac:dyDescent="0.85">
      <c r="A1079" s="12">
        <v>1</v>
      </c>
      <c r="B1079" s="45">
        <f>SUBTOTAL(103,$A$1032:A1079)</f>
        <v>48</v>
      </c>
      <c r="C1079" s="15" t="s">
        <v>2210</v>
      </c>
      <c r="D1079" s="21">
        <v>3784811.5900000003</v>
      </c>
      <c r="E1079" s="21">
        <v>0</v>
      </c>
      <c r="F1079" s="21">
        <v>0</v>
      </c>
      <c r="G1079" s="21">
        <v>0</v>
      </c>
      <c r="H1079" s="21">
        <v>0</v>
      </c>
      <c r="I1079" s="21">
        <v>0</v>
      </c>
      <c r="J1079" s="21">
        <v>0</v>
      </c>
      <c r="K1079" s="52">
        <v>0</v>
      </c>
      <c r="L1079" s="21">
        <v>0</v>
      </c>
      <c r="M1079" s="21">
        <v>0</v>
      </c>
      <c r="N1079" s="21">
        <v>0</v>
      </c>
      <c r="O1079" s="21">
        <v>0</v>
      </c>
      <c r="P1079" s="21">
        <v>0</v>
      </c>
      <c r="Q1079" s="21">
        <v>919.6</v>
      </c>
      <c r="R1079" s="21">
        <v>3705513.6</v>
      </c>
      <c r="S1079" s="21">
        <v>0</v>
      </c>
      <c r="T1079" s="21">
        <v>0</v>
      </c>
      <c r="U1079" s="21">
        <v>0</v>
      </c>
      <c r="V1079" s="21">
        <v>0</v>
      </c>
      <c r="W1079" s="21">
        <v>0</v>
      </c>
      <c r="X1079" s="21">
        <v>0</v>
      </c>
      <c r="Y1079" s="21">
        <v>0</v>
      </c>
      <c r="Z1079" s="21">
        <v>0</v>
      </c>
      <c r="AA1079" s="21">
        <v>0</v>
      </c>
      <c r="AB1079" s="21">
        <v>0</v>
      </c>
      <c r="AC1079" s="21">
        <v>79297.990000000005</v>
      </c>
      <c r="AD1079" s="21">
        <v>0</v>
      </c>
      <c r="AE1079" s="21">
        <v>0</v>
      </c>
      <c r="AF1079" s="24" t="s">
        <v>262</v>
      </c>
      <c r="AG1079" s="24">
        <v>2022</v>
      </c>
      <c r="AH1079" s="25">
        <v>2022</v>
      </c>
      <c r="BV1079" s="69" t="b">
        <f t="shared" si="83"/>
        <v>1</v>
      </c>
      <c r="BW1079" s="49"/>
      <c r="CA1079" s="12" t="e">
        <f t="shared" si="91"/>
        <v>#N/A</v>
      </c>
      <c r="CE1079" s="12" t="e">
        <f t="shared" si="89"/>
        <v>#N/A</v>
      </c>
      <c r="CF1079" s="12" t="s">
        <v>220</v>
      </c>
      <c r="CG1079" s="12">
        <v>1</v>
      </c>
      <c r="CL1079" s="12" t="e">
        <f t="shared" si="90"/>
        <v>#N/A</v>
      </c>
      <c r="CM1079" s="12" t="s">
        <v>1874</v>
      </c>
      <c r="CN1079" s="12">
        <v>114740.73</v>
      </c>
    </row>
    <row r="1080" spans="1:92" ht="61.5" x14ac:dyDescent="0.85">
      <c r="A1080" s="12">
        <v>1</v>
      </c>
      <c r="B1080" s="45">
        <f>SUBTOTAL(103,$A$1032:A1080)</f>
        <v>49</v>
      </c>
      <c r="C1080" s="15" t="s">
        <v>2211</v>
      </c>
      <c r="D1080" s="21">
        <v>7681138.25</v>
      </c>
      <c r="E1080" s="21">
        <v>0</v>
      </c>
      <c r="F1080" s="21">
        <v>0</v>
      </c>
      <c r="G1080" s="21">
        <v>0</v>
      </c>
      <c r="H1080" s="21">
        <v>0</v>
      </c>
      <c r="I1080" s="21">
        <v>0</v>
      </c>
      <c r="J1080" s="21">
        <v>0</v>
      </c>
      <c r="K1080" s="52">
        <v>0</v>
      </c>
      <c r="L1080" s="21">
        <v>0</v>
      </c>
      <c r="M1080" s="21">
        <v>861.4</v>
      </c>
      <c r="N1080" s="21">
        <v>7422300.0499999998</v>
      </c>
      <c r="O1080" s="21">
        <v>0</v>
      </c>
      <c r="P1080" s="21">
        <v>0</v>
      </c>
      <c r="Q1080" s="21">
        <v>0</v>
      </c>
      <c r="R1080" s="21">
        <v>0</v>
      </c>
      <c r="S1080" s="21">
        <v>0</v>
      </c>
      <c r="T1080" s="21">
        <v>0</v>
      </c>
      <c r="U1080" s="21">
        <v>0</v>
      </c>
      <c r="V1080" s="21">
        <v>0</v>
      </c>
      <c r="W1080" s="21">
        <v>0</v>
      </c>
      <c r="X1080" s="21">
        <v>0</v>
      </c>
      <c r="Y1080" s="21">
        <v>0</v>
      </c>
      <c r="Z1080" s="21">
        <v>0</v>
      </c>
      <c r="AA1080" s="21">
        <v>0</v>
      </c>
      <c r="AB1080" s="21">
        <v>0</v>
      </c>
      <c r="AC1080" s="21">
        <v>158837.22</v>
      </c>
      <c r="AD1080" s="21">
        <v>100000.98</v>
      </c>
      <c r="AE1080" s="21">
        <v>0</v>
      </c>
      <c r="AF1080" s="24">
        <v>2022</v>
      </c>
      <c r="AG1080" s="24">
        <v>2022</v>
      </c>
      <c r="AH1080" s="25">
        <v>2022</v>
      </c>
      <c r="AT1080" s="12" t="e">
        <f t="shared" ref="AT1080:AT1092" si="92">VLOOKUP(C1080,AW:AX,2,FALSE)</f>
        <v>#N/A</v>
      </c>
      <c r="BV1080" s="69" t="b">
        <f t="shared" si="83"/>
        <v>1</v>
      </c>
      <c r="BW1080" s="49"/>
      <c r="CA1080" s="12" t="e">
        <f t="shared" si="91"/>
        <v>#N/A</v>
      </c>
      <c r="CE1080" s="12" t="e">
        <f t="shared" si="89"/>
        <v>#N/A</v>
      </c>
      <c r="CF1080" s="12" t="s">
        <v>1842</v>
      </c>
      <c r="CG1080" s="12">
        <v>1</v>
      </c>
      <c r="CL1080" s="12" t="e">
        <f t="shared" si="90"/>
        <v>#N/A</v>
      </c>
      <c r="CM1080" s="12" t="s">
        <v>1176</v>
      </c>
      <c r="CN1080" s="12">
        <v>114736.83</v>
      </c>
    </row>
    <row r="1081" spans="1:92" ht="61.5" x14ac:dyDescent="0.85">
      <c r="A1081" s="12">
        <v>1</v>
      </c>
      <c r="B1081" s="45">
        <f>SUBTOTAL(103,$A$1032:A1081)</f>
        <v>50</v>
      </c>
      <c r="C1081" s="15" t="s">
        <v>2212</v>
      </c>
      <c r="D1081" s="21">
        <v>7731164.2799999993</v>
      </c>
      <c r="E1081" s="21">
        <v>0</v>
      </c>
      <c r="F1081" s="21">
        <v>0</v>
      </c>
      <c r="G1081" s="21">
        <v>0</v>
      </c>
      <c r="H1081" s="21">
        <v>0</v>
      </c>
      <c r="I1081" s="21">
        <v>0</v>
      </c>
      <c r="J1081" s="21">
        <v>0</v>
      </c>
      <c r="K1081" s="52">
        <v>0</v>
      </c>
      <c r="L1081" s="21">
        <v>0</v>
      </c>
      <c r="M1081" s="21">
        <v>899</v>
      </c>
      <c r="N1081" s="21">
        <v>7315414.7599999998</v>
      </c>
      <c r="O1081" s="21">
        <v>0</v>
      </c>
      <c r="P1081" s="21">
        <v>0</v>
      </c>
      <c r="Q1081" s="21">
        <v>0</v>
      </c>
      <c r="R1081" s="21">
        <v>0</v>
      </c>
      <c r="S1081" s="21">
        <v>0</v>
      </c>
      <c r="T1081" s="21">
        <v>0</v>
      </c>
      <c r="U1081" s="21">
        <v>0</v>
      </c>
      <c r="V1081" s="21">
        <v>0</v>
      </c>
      <c r="W1081" s="21">
        <v>0</v>
      </c>
      <c r="X1081" s="21">
        <v>0</v>
      </c>
      <c r="Y1081" s="21">
        <v>0</v>
      </c>
      <c r="Z1081" s="21">
        <v>0</v>
      </c>
      <c r="AA1081" s="21">
        <v>0</v>
      </c>
      <c r="AB1081" s="21">
        <v>0</v>
      </c>
      <c r="AC1081" s="21">
        <v>156549.88</v>
      </c>
      <c r="AD1081" s="21">
        <v>259199.64</v>
      </c>
      <c r="AE1081" s="21">
        <v>0</v>
      </c>
      <c r="AF1081" s="24">
        <v>2022</v>
      </c>
      <c r="AG1081" s="24">
        <v>2022</v>
      </c>
      <c r="AH1081" s="25">
        <v>2022</v>
      </c>
      <c r="AT1081" s="12" t="e">
        <f t="shared" si="92"/>
        <v>#N/A</v>
      </c>
      <c r="BV1081" s="69" t="b">
        <f t="shared" si="83"/>
        <v>1</v>
      </c>
      <c r="BW1081" s="49"/>
      <c r="CA1081" s="12" t="e">
        <f t="shared" si="91"/>
        <v>#N/A</v>
      </c>
      <c r="CE1081" s="12" t="e">
        <f t="shared" si="89"/>
        <v>#N/A</v>
      </c>
      <c r="CF1081" s="12" t="s">
        <v>99</v>
      </c>
      <c r="CG1081" s="12">
        <v>1</v>
      </c>
      <c r="CL1081" s="12" t="e">
        <f t="shared" si="90"/>
        <v>#N/A</v>
      </c>
      <c r="CM1081" s="12" t="s">
        <v>667</v>
      </c>
      <c r="CN1081" s="12">
        <v>81076.850000000006</v>
      </c>
    </row>
    <row r="1082" spans="1:92" ht="61.5" x14ac:dyDescent="0.85">
      <c r="A1082" s="12">
        <v>1</v>
      </c>
      <c r="B1082" s="45">
        <f>SUBTOTAL(103,$A$1032:A1082)</f>
        <v>51</v>
      </c>
      <c r="C1082" s="15" t="s">
        <v>2213</v>
      </c>
      <c r="D1082" s="21">
        <v>3314631.04</v>
      </c>
      <c r="E1082" s="21">
        <v>0</v>
      </c>
      <c r="F1082" s="21">
        <v>0</v>
      </c>
      <c r="G1082" s="21">
        <v>0</v>
      </c>
      <c r="H1082" s="21">
        <v>0</v>
      </c>
      <c r="I1082" s="21">
        <v>0</v>
      </c>
      <c r="J1082" s="21">
        <v>0</v>
      </c>
      <c r="K1082" s="52">
        <v>0</v>
      </c>
      <c r="L1082" s="21">
        <v>0</v>
      </c>
      <c r="M1082" s="21">
        <v>393.4</v>
      </c>
      <c r="N1082" s="21">
        <v>3175656.66</v>
      </c>
      <c r="O1082" s="21">
        <v>0</v>
      </c>
      <c r="P1082" s="21">
        <v>0</v>
      </c>
      <c r="Q1082" s="21">
        <v>0</v>
      </c>
      <c r="R1082" s="21">
        <v>0</v>
      </c>
      <c r="S1082" s="21">
        <v>0</v>
      </c>
      <c r="T1082" s="21">
        <v>0</v>
      </c>
      <c r="U1082" s="21">
        <v>0</v>
      </c>
      <c r="V1082" s="21">
        <v>0</v>
      </c>
      <c r="W1082" s="21">
        <v>0</v>
      </c>
      <c r="X1082" s="21">
        <v>0</v>
      </c>
      <c r="Y1082" s="21">
        <v>0</v>
      </c>
      <c r="Z1082" s="21">
        <v>0</v>
      </c>
      <c r="AA1082" s="21">
        <v>0</v>
      </c>
      <c r="AB1082" s="21">
        <v>0</v>
      </c>
      <c r="AC1082" s="21">
        <v>67959.05</v>
      </c>
      <c r="AD1082" s="21">
        <v>71015.33</v>
      </c>
      <c r="AE1082" s="21">
        <v>0</v>
      </c>
      <c r="AF1082" s="24">
        <v>2022</v>
      </c>
      <c r="AG1082" s="24">
        <v>2022</v>
      </c>
      <c r="AH1082" s="25">
        <v>2022</v>
      </c>
      <c r="AT1082" s="12" t="e">
        <f t="shared" si="92"/>
        <v>#N/A</v>
      </c>
      <c r="BV1082" s="69" t="b">
        <f t="shared" si="83"/>
        <v>1</v>
      </c>
      <c r="BW1082" s="49"/>
      <c r="CA1082" s="12" t="e">
        <f t="shared" si="91"/>
        <v>#N/A</v>
      </c>
      <c r="CE1082" s="12" t="e">
        <f t="shared" si="89"/>
        <v>#N/A</v>
      </c>
      <c r="CF1082" s="12" t="s">
        <v>100</v>
      </c>
      <c r="CG1082" s="12">
        <v>1</v>
      </c>
      <c r="CL1082" s="12" t="e">
        <f t="shared" si="90"/>
        <v>#N/A</v>
      </c>
      <c r="CM1082" s="12" t="s">
        <v>664</v>
      </c>
      <c r="CN1082" s="12">
        <v>78660.91</v>
      </c>
    </row>
    <row r="1083" spans="1:92" ht="61.5" x14ac:dyDescent="0.85">
      <c r="A1083" s="12">
        <v>1</v>
      </c>
      <c r="B1083" s="45">
        <f>SUBTOTAL(103,$A$1032:A1083)</f>
        <v>52</v>
      </c>
      <c r="C1083" s="15" t="s">
        <v>2214</v>
      </c>
      <c r="D1083" s="21">
        <v>8305809.3500000006</v>
      </c>
      <c r="E1083" s="21">
        <v>0</v>
      </c>
      <c r="F1083" s="21">
        <v>0</v>
      </c>
      <c r="G1083" s="21">
        <v>0</v>
      </c>
      <c r="H1083" s="21">
        <v>0</v>
      </c>
      <c r="I1083" s="21">
        <v>0</v>
      </c>
      <c r="J1083" s="21">
        <v>0</v>
      </c>
      <c r="K1083" s="52">
        <v>0</v>
      </c>
      <c r="L1083" s="21">
        <v>0</v>
      </c>
      <c r="M1083" s="21">
        <v>1086</v>
      </c>
      <c r="N1083" s="21">
        <v>8045391</v>
      </c>
      <c r="O1083" s="21">
        <v>0</v>
      </c>
      <c r="P1083" s="21">
        <v>0</v>
      </c>
      <c r="Q1083" s="21">
        <v>0</v>
      </c>
      <c r="R1083" s="21">
        <v>0</v>
      </c>
      <c r="S1083" s="21">
        <v>0</v>
      </c>
      <c r="T1083" s="21">
        <v>0</v>
      </c>
      <c r="U1083" s="21">
        <v>0</v>
      </c>
      <c r="V1083" s="21">
        <v>0</v>
      </c>
      <c r="W1083" s="21">
        <v>0</v>
      </c>
      <c r="X1083" s="21">
        <v>0</v>
      </c>
      <c r="Y1083" s="21">
        <v>0</v>
      </c>
      <c r="Z1083" s="21">
        <v>0</v>
      </c>
      <c r="AA1083" s="21">
        <v>0</v>
      </c>
      <c r="AB1083" s="21">
        <v>0</v>
      </c>
      <c r="AC1083" s="21">
        <v>172171.37</v>
      </c>
      <c r="AD1083" s="21">
        <v>88246.98</v>
      </c>
      <c r="AE1083" s="21">
        <v>0</v>
      </c>
      <c r="AF1083" s="24">
        <v>2022</v>
      </c>
      <c r="AG1083" s="24">
        <v>2022</v>
      </c>
      <c r="AH1083" s="25">
        <v>2022</v>
      </c>
      <c r="AT1083" s="12" t="e">
        <f t="shared" si="92"/>
        <v>#N/A</v>
      </c>
      <c r="BV1083" s="69" t="b">
        <f t="shared" si="83"/>
        <v>1</v>
      </c>
      <c r="BW1083" s="49"/>
      <c r="CA1083" s="12" t="e">
        <f t="shared" si="91"/>
        <v>#N/A</v>
      </c>
      <c r="CE1083" s="12" t="e">
        <f t="shared" si="89"/>
        <v>#N/A</v>
      </c>
      <c r="CF1083" s="12" t="s">
        <v>104</v>
      </c>
      <c r="CG1083" s="12">
        <v>1</v>
      </c>
      <c r="CL1083" s="12" t="e">
        <f t="shared" si="90"/>
        <v>#N/A</v>
      </c>
      <c r="CM1083" s="12" t="s">
        <v>2767</v>
      </c>
      <c r="CN1083" s="12">
        <v>83877.59</v>
      </c>
    </row>
    <row r="1084" spans="1:92" ht="61.5" x14ac:dyDescent="0.85">
      <c r="A1084" s="12">
        <v>1</v>
      </c>
      <c r="B1084" s="45">
        <f>SUBTOTAL(103,$A$1032:A1084)</f>
        <v>53</v>
      </c>
      <c r="C1084" s="15" t="s">
        <v>2371</v>
      </c>
      <c r="D1084" s="21">
        <v>3911744.93</v>
      </c>
      <c r="E1084" s="21">
        <v>0</v>
      </c>
      <c r="F1084" s="21">
        <v>0</v>
      </c>
      <c r="G1084" s="21">
        <v>0</v>
      </c>
      <c r="H1084" s="21">
        <v>0</v>
      </c>
      <c r="I1084" s="21">
        <v>0</v>
      </c>
      <c r="J1084" s="21">
        <v>0</v>
      </c>
      <c r="K1084" s="52">
        <v>0</v>
      </c>
      <c r="L1084" s="21">
        <v>0</v>
      </c>
      <c r="M1084" s="21">
        <v>436</v>
      </c>
      <c r="N1084" s="21">
        <v>3736795.99</v>
      </c>
      <c r="O1084" s="21">
        <v>0</v>
      </c>
      <c r="P1084" s="21">
        <v>0</v>
      </c>
      <c r="Q1084" s="21">
        <v>0</v>
      </c>
      <c r="R1084" s="21">
        <v>0</v>
      </c>
      <c r="S1084" s="21">
        <v>0</v>
      </c>
      <c r="T1084" s="21">
        <v>0</v>
      </c>
      <c r="U1084" s="21">
        <v>0</v>
      </c>
      <c r="V1084" s="21">
        <v>0</v>
      </c>
      <c r="W1084" s="21">
        <v>0</v>
      </c>
      <c r="X1084" s="21">
        <v>0</v>
      </c>
      <c r="Y1084" s="21">
        <v>0</v>
      </c>
      <c r="Z1084" s="21">
        <v>0</v>
      </c>
      <c r="AA1084" s="21">
        <v>0</v>
      </c>
      <c r="AB1084" s="21">
        <v>0</v>
      </c>
      <c r="AC1084" s="21">
        <v>79967.429999999993</v>
      </c>
      <c r="AD1084" s="21">
        <v>94981.51</v>
      </c>
      <c r="AE1084" s="21">
        <v>0</v>
      </c>
      <c r="AF1084" s="24">
        <v>2022</v>
      </c>
      <c r="AG1084" s="24">
        <v>2022</v>
      </c>
      <c r="AH1084" s="25">
        <v>2022</v>
      </c>
      <c r="AT1084" s="12" t="e">
        <f t="shared" si="92"/>
        <v>#N/A</v>
      </c>
      <c r="BV1084" s="69" t="b">
        <f t="shared" si="83"/>
        <v>1</v>
      </c>
      <c r="BW1084" s="49"/>
      <c r="CA1084" s="12" t="e">
        <f t="shared" si="91"/>
        <v>#N/A</v>
      </c>
      <c r="CE1084" s="12" t="e">
        <f t="shared" si="89"/>
        <v>#N/A</v>
      </c>
      <c r="CF1084" s="12" t="s">
        <v>103</v>
      </c>
      <c r="CG1084" s="12">
        <v>1</v>
      </c>
      <c r="CL1084" s="12">
        <f t="shared" si="90"/>
        <v>94981.51</v>
      </c>
      <c r="CM1084" s="12" t="s">
        <v>130</v>
      </c>
      <c r="CN1084" s="12">
        <v>257804.63</v>
      </c>
    </row>
    <row r="1085" spans="1:92" ht="61.5" x14ac:dyDescent="0.85">
      <c r="A1085" s="12">
        <v>1</v>
      </c>
      <c r="B1085" s="45">
        <f>SUBTOTAL(103,$A$1032:A1085)</f>
        <v>54</v>
      </c>
      <c r="C1085" s="15" t="s">
        <v>2372</v>
      </c>
      <c r="D1085" s="21">
        <v>1654261.91</v>
      </c>
      <c r="E1085" s="21">
        <v>0</v>
      </c>
      <c r="F1085" s="21">
        <v>0</v>
      </c>
      <c r="G1085" s="21">
        <v>0</v>
      </c>
      <c r="H1085" s="21">
        <v>0</v>
      </c>
      <c r="I1085" s="21">
        <v>0</v>
      </c>
      <c r="J1085" s="21">
        <v>0</v>
      </c>
      <c r="K1085" s="52">
        <v>0</v>
      </c>
      <c r="L1085" s="21">
        <v>0</v>
      </c>
      <c r="M1085" s="21">
        <v>434</v>
      </c>
      <c r="N1085" s="21">
        <v>1594081.4</v>
      </c>
      <c r="O1085" s="21">
        <v>0</v>
      </c>
      <c r="P1085" s="21">
        <v>0</v>
      </c>
      <c r="Q1085" s="21">
        <v>0</v>
      </c>
      <c r="R1085" s="21">
        <v>0</v>
      </c>
      <c r="S1085" s="21">
        <v>0</v>
      </c>
      <c r="T1085" s="21">
        <v>0</v>
      </c>
      <c r="U1085" s="21">
        <v>0</v>
      </c>
      <c r="V1085" s="21">
        <v>0</v>
      </c>
      <c r="W1085" s="21">
        <v>0</v>
      </c>
      <c r="X1085" s="21">
        <v>0</v>
      </c>
      <c r="Y1085" s="21">
        <v>0</v>
      </c>
      <c r="Z1085" s="21">
        <v>0</v>
      </c>
      <c r="AA1085" s="21">
        <v>0</v>
      </c>
      <c r="AB1085" s="21">
        <v>0</v>
      </c>
      <c r="AC1085" s="21">
        <v>0</v>
      </c>
      <c r="AD1085" s="21">
        <v>60180.51</v>
      </c>
      <c r="AE1085" s="21">
        <v>0</v>
      </c>
      <c r="AF1085" s="24">
        <v>2022</v>
      </c>
      <c r="AG1085" s="24">
        <v>2022</v>
      </c>
      <c r="AH1085" s="25" t="s">
        <v>262</v>
      </c>
      <c r="AT1085" s="12" t="e">
        <f t="shared" si="92"/>
        <v>#N/A</v>
      </c>
      <c r="BV1085" s="69" t="b">
        <f t="shared" si="83"/>
        <v>1</v>
      </c>
      <c r="BW1085" s="49"/>
      <c r="CA1085" s="12" t="e">
        <f t="shared" si="91"/>
        <v>#N/A</v>
      </c>
      <c r="CE1085" s="12" t="e">
        <f t="shared" si="89"/>
        <v>#N/A</v>
      </c>
      <c r="CF1085" s="12" t="s">
        <v>749</v>
      </c>
      <c r="CG1085" s="12">
        <v>1</v>
      </c>
      <c r="CL1085" s="12" t="e">
        <f t="shared" si="90"/>
        <v>#N/A</v>
      </c>
      <c r="CM1085" s="12" t="s">
        <v>131</v>
      </c>
      <c r="CN1085" s="12">
        <v>144941.57999999999</v>
      </c>
    </row>
    <row r="1086" spans="1:92" ht="61.5" x14ac:dyDescent="0.85">
      <c r="A1086" s="12">
        <v>1</v>
      </c>
      <c r="B1086" s="45">
        <f>SUBTOTAL(103,$A$1032:A1086)</f>
        <v>55</v>
      </c>
      <c r="C1086" s="15" t="s">
        <v>2373</v>
      </c>
      <c r="D1086" s="21">
        <v>8160352.5800000001</v>
      </c>
      <c r="E1086" s="21">
        <v>0</v>
      </c>
      <c r="F1086" s="21">
        <v>0</v>
      </c>
      <c r="G1086" s="21">
        <v>0</v>
      </c>
      <c r="H1086" s="21">
        <v>0</v>
      </c>
      <c r="I1086" s="21">
        <v>0</v>
      </c>
      <c r="J1086" s="21">
        <v>0</v>
      </c>
      <c r="K1086" s="52">
        <v>0</v>
      </c>
      <c r="L1086" s="21">
        <v>0</v>
      </c>
      <c r="M1086" s="21">
        <v>0</v>
      </c>
      <c r="N1086" s="21">
        <v>0</v>
      </c>
      <c r="O1086" s="21">
        <v>0</v>
      </c>
      <c r="P1086" s="21">
        <v>0</v>
      </c>
      <c r="Q1086" s="21">
        <v>1150.8</v>
      </c>
      <c r="R1086" s="21">
        <v>7989379.8499999996</v>
      </c>
      <c r="S1086" s="21">
        <v>0</v>
      </c>
      <c r="T1086" s="21">
        <v>0</v>
      </c>
      <c r="U1086" s="21">
        <v>0</v>
      </c>
      <c r="V1086" s="21">
        <v>0</v>
      </c>
      <c r="W1086" s="21">
        <v>0</v>
      </c>
      <c r="X1086" s="21">
        <v>0</v>
      </c>
      <c r="Y1086" s="21">
        <v>0</v>
      </c>
      <c r="Z1086" s="21">
        <v>0</v>
      </c>
      <c r="AA1086" s="21">
        <v>0</v>
      </c>
      <c r="AB1086" s="21">
        <v>0</v>
      </c>
      <c r="AC1086" s="21">
        <v>170972.73</v>
      </c>
      <c r="AD1086" s="21">
        <v>0</v>
      </c>
      <c r="AE1086" s="21">
        <v>0</v>
      </c>
      <c r="AF1086" s="24" t="s">
        <v>262</v>
      </c>
      <c r="AG1086" s="24">
        <v>2022</v>
      </c>
      <c r="AH1086" s="25">
        <v>2022</v>
      </c>
      <c r="AT1086" s="12" t="e">
        <f t="shared" si="92"/>
        <v>#N/A</v>
      </c>
      <c r="BV1086" s="69" t="b">
        <f t="shared" si="83"/>
        <v>1</v>
      </c>
      <c r="BW1086" s="49"/>
      <c r="CA1086" s="12" t="e">
        <f t="shared" si="91"/>
        <v>#N/A</v>
      </c>
      <c r="CE1086" s="12" t="e">
        <f t="shared" si="89"/>
        <v>#N/A</v>
      </c>
      <c r="CF1086" s="12" t="s">
        <v>750</v>
      </c>
      <c r="CG1086" s="12">
        <v>1</v>
      </c>
      <c r="CL1086" s="12" t="e">
        <f t="shared" si="90"/>
        <v>#N/A</v>
      </c>
      <c r="CM1086" s="12" t="s">
        <v>1543</v>
      </c>
      <c r="CN1086" s="12">
        <v>81671.7</v>
      </c>
    </row>
    <row r="1087" spans="1:92" ht="61.5" x14ac:dyDescent="0.85">
      <c r="A1087" s="12">
        <v>1</v>
      </c>
      <c r="B1087" s="45">
        <f>SUBTOTAL(103,$A$1032:A1087)</f>
        <v>56</v>
      </c>
      <c r="C1087" s="15" t="s">
        <v>2374</v>
      </c>
      <c r="D1087" s="21">
        <v>10314012.520000001</v>
      </c>
      <c r="E1087" s="21">
        <v>0</v>
      </c>
      <c r="F1087" s="21">
        <v>0</v>
      </c>
      <c r="G1087" s="21">
        <v>0</v>
      </c>
      <c r="H1087" s="21">
        <v>0</v>
      </c>
      <c r="I1087" s="21">
        <v>0</v>
      </c>
      <c r="J1087" s="21">
        <v>0</v>
      </c>
      <c r="K1087" s="52">
        <v>0</v>
      </c>
      <c r="L1087" s="21">
        <v>0</v>
      </c>
      <c r="M1087" s="21">
        <v>1604</v>
      </c>
      <c r="N1087" s="21">
        <v>9999843</v>
      </c>
      <c r="O1087" s="21">
        <v>0</v>
      </c>
      <c r="P1087" s="21">
        <v>0</v>
      </c>
      <c r="Q1087" s="21">
        <v>0</v>
      </c>
      <c r="R1087" s="21">
        <v>0</v>
      </c>
      <c r="S1087" s="21">
        <v>0</v>
      </c>
      <c r="T1087" s="21">
        <v>0</v>
      </c>
      <c r="U1087" s="21">
        <v>0</v>
      </c>
      <c r="V1087" s="21">
        <v>0</v>
      </c>
      <c r="W1087" s="21">
        <v>0</v>
      </c>
      <c r="X1087" s="21">
        <v>0</v>
      </c>
      <c r="Y1087" s="21">
        <v>0</v>
      </c>
      <c r="Z1087" s="21">
        <v>0</v>
      </c>
      <c r="AA1087" s="21">
        <v>0</v>
      </c>
      <c r="AB1087" s="21">
        <v>0</v>
      </c>
      <c r="AC1087" s="21">
        <v>213996.64</v>
      </c>
      <c r="AD1087" s="21">
        <v>100172.88</v>
      </c>
      <c r="AE1087" s="21">
        <v>0</v>
      </c>
      <c r="AF1087" s="24">
        <v>2022</v>
      </c>
      <c r="AG1087" s="24">
        <v>2022</v>
      </c>
      <c r="AH1087" s="25">
        <v>2022</v>
      </c>
      <c r="AT1087" s="12" t="e">
        <f t="shared" si="92"/>
        <v>#N/A</v>
      </c>
      <c r="BV1087" s="69" t="b">
        <f t="shared" si="83"/>
        <v>1</v>
      </c>
      <c r="BW1087" s="49"/>
      <c r="CA1087" s="12" t="e">
        <f t="shared" si="91"/>
        <v>#N/A</v>
      </c>
      <c r="CE1087" s="12" t="e">
        <f t="shared" si="89"/>
        <v>#N/A</v>
      </c>
      <c r="CF1087" s="12" t="s">
        <v>2192</v>
      </c>
      <c r="CG1087" s="12">
        <v>1</v>
      </c>
      <c r="CL1087" s="12" t="e">
        <f t="shared" si="90"/>
        <v>#N/A</v>
      </c>
      <c r="CM1087" s="12" t="s">
        <v>2765</v>
      </c>
      <c r="CN1087" s="12">
        <v>80336.88</v>
      </c>
    </row>
    <row r="1088" spans="1:92" ht="61.5" x14ac:dyDescent="0.85">
      <c r="A1088" s="12">
        <v>1</v>
      </c>
      <c r="B1088" s="45">
        <f>SUBTOTAL(103,$A$1032:A1088)</f>
        <v>57</v>
      </c>
      <c r="C1088" s="15" t="s">
        <v>2375</v>
      </c>
      <c r="D1088" s="21">
        <v>10693132.100000001</v>
      </c>
      <c r="E1088" s="21">
        <v>0</v>
      </c>
      <c r="F1088" s="21">
        <v>0</v>
      </c>
      <c r="G1088" s="21">
        <v>0</v>
      </c>
      <c r="H1088" s="21">
        <v>0</v>
      </c>
      <c r="I1088" s="21">
        <v>0</v>
      </c>
      <c r="J1088" s="21">
        <v>0</v>
      </c>
      <c r="K1088" s="52">
        <v>0</v>
      </c>
      <c r="L1088" s="21">
        <v>0</v>
      </c>
      <c r="M1088" s="21">
        <v>1678.1</v>
      </c>
      <c r="N1088" s="21">
        <v>10365562.9</v>
      </c>
      <c r="O1088" s="21">
        <v>0</v>
      </c>
      <c r="P1088" s="21">
        <v>0</v>
      </c>
      <c r="Q1088" s="21">
        <v>0</v>
      </c>
      <c r="R1088" s="21">
        <v>0</v>
      </c>
      <c r="S1088" s="21">
        <v>0</v>
      </c>
      <c r="T1088" s="21">
        <v>0</v>
      </c>
      <c r="U1088" s="21">
        <v>0</v>
      </c>
      <c r="V1088" s="21">
        <v>0</v>
      </c>
      <c r="W1088" s="21">
        <v>0</v>
      </c>
      <c r="X1088" s="21">
        <v>0</v>
      </c>
      <c r="Y1088" s="21">
        <v>0</v>
      </c>
      <c r="Z1088" s="21">
        <v>0</v>
      </c>
      <c r="AA1088" s="21">
        <v>0</v>
      </c>
      <c r="AB1088" s="21">
        <v>0</v>
      </c>
      <c r="AC1088" s="21">
        <v>221823.05</v>
      </c>
      <c r="AD1088" s="21">
        <v>105746.15</v>
      </c>
      <c r="AE1088" s="21">
        <v>0</v>
      </c>
      <c r="AF1088" s="24">
        <v>2022</v>
      </c>
      <c r="AG1088" s="24">
        <v>2022</v>
      </c>
      <c r="AH1088" s="25">
        <v>2022</v>
      </c>
      <c r="AT1088" s="12" t="e">
        <f t="shared" si="92"/>
        <v>#N/A</v>
      </c>
      <c r="BV1088" s="69" t="b">
        <f t="shared" si="83"/>
        <v>1</v>
      </c>
      <c r="BW1088" s="49"/>
      <c r="CA1088" s="12" t="e">
        <f t="shared" si="91"/>
        <v>#N/A</v>
      </c>
      <c r="CE1088" s="12" t="e">
        <f t="shared" si="89"/>
        <v>#N/A</v>
      </c>
      <c r="CF1088" s="12" t="s">
        <v>754</v>
      </c>
      <c r="CG1088" s="12">
        <v>1</v>
      </c>
      <c r="CL1088" s="12" t="e">
        <f t="shared" si="90"/>
        <v>#N/A</v>
      </c>
      <c r="CM1088" s="12" t="s">
        <v>176</v>
      </c>
      <c r="CN1088" s="12">
        <v>86671.78</v>
      </c>
    </row>
    <row r="1089" spans="1:16326" ht="61.5" x14ac:dyDescent="0.85">
      <c r="A1089" s="12">
        <v>1</v>
      </c>
      <c r="B1089" s="45">
        <f>SUBTOTAL(103,$A$1032:A1089)</f>
        <v>58</v>
      </c>
      <c r="C1089" s="15" t="s">
        <v>2377</v>
      </c>
      <c r="D1089" s="21">
        <v>2825700.5</v>
      </c>
      <c r="E1089" s="21">
        <v>0</v>
      </c>
      <c r="F1089" s="21">
        <v>0</v>
      </c>
      <c r="G1089" s="21">
        <v>0</v>
      </c>
      <c r="H1089" s="21">
        <v>0</v>
      </c>
      <c r="I1089" s="21">
        <v>0</v>
      </c>
      <c r="J1089" s="21">
        <v>0</v>
      </c>
      <c r="K1089" s="52">
        <v>0</v>
      </c>
      <c r="L1089" s="21">
        <v>0</v>
      </c>
      <c r="M1089" s="21">
        <v>0</v>
      </c>
      <c r="N1089" s="21">
        <v>0</v>
      </c>
      <c r="O1089" s="21">
        <v>0</v>
      </c>
      <c r="P1089" s="21">
        <v>0</v>
      </c>
      <c r="Q1089" s="21">
        <v>398.4</v>
      </c>
      <c r="R1089" s="21">
        <v>2766497.45</v>
      </c>
      <c r="S1089" s="21">
        <v>0</v>
      </c>
      <c r="T1089" s="21">
        <v>0</v>
      </c>
      <c r="U1089" s="21">
        <v>0</v>
      </c>
      <c r="V1089" s="21">
        <v>0</v>
      </c>
      <c r="W1089" s="21">
        <v>0</v>
      </c>
      <c r="X1089" s="21">
        <v>0</v>
      </c>
      <c r="Y1089" s="21">
        <v>0</v>
      </c>
      <c r="Z1089" s="21">
        <v>0</v>
      </c>
      <c r="AA1089" s="21">
        <v>0</v>
      </c>
      <c r="AB1089" s="21">
        <v>0</v>
      </c>
      <c r="AC1089" s="21">
        <v>59203.05</v>
      </c>
      <c r="AD1089" s="21">
        <v>0</v>
      </c>
      <c r="AE1089" s="21">
        <v>0</v>
      </c>
      <c r="AF1089" s="24" t="s">
        <v>262</v>
      </c>
      <c r="AG1089" s="24">
        <v>2022</v>
      </c>
      <c r="AH1089" s="25">
        <v>2022</v>
      </c>
      <c r="AT1089" s="12" t="e">
        <f t="shared" si="92"/>
        <v>#N/A</v>
      </c>
      <c r="BV1089" s="69" t="b">
        <f t="shared" si="83"/>
        <v>1</v>
      </c>
      <c r="BW1089" s="49"/>
      <c r="CA1089" s="12" t="e">
        <f t="shared" si="91"/>
        <v>#N/A</v>
      </c>
      <c r="CE1089" s="12" t="e">
        <f t="shared" si="89"/>
        <v>#N/A</v>
      </c>
      <c r="CF1089" s="12" t="s">
        <v>755</v>
      </c>
      <c r="CG1089" s="12">
        <v>1</v>
      </c>
      <c r="CL1089" s="12" t="e">
        <f t="shared" si="90"/>
        <v>#N/A</v>
      </c>
      <c r="CM1089" s="12" t="s">
        <v>759</v>
      </c>
      <c r="CN1089" s="12">
        <v>74041.06</v>
      </c>
    </row>
    <row r="1090" spans="1:16326" ht="61.5" x14ac:dyDescent="0.85">
      <c r="A1090" s="12">
        <v>1</v>
      </c>
      <c r="B1090" s="45">
        <f>SUBTOTAL(103,$A$1032:A1090)</f>
        <v>59</v>
      </c>
      <c r="C1090" s="15" t="s">
        <v>2378</v>
      </c>
      <c r="D1090" s="21">
        <v>7290632.1600000001</v>
      </c>
      <c r="E1090" s="21">
        <v>0</v>
      </c>
      <c r="F1090" s="21">
        <v>0</v>
      </c>
      <c r="G1090" s="21">
        <v>0</v>
      </c>
      <c r="H1090" s="21">
        <v>0</v>
      </c>
      <c r="I1090" s="21">
        <v>0</v>
      </c>
      <c r="J1090" s="21">
        <v>0</v>
      </c>
      <c r="K1090" s="52">
        <v>0</v>
      </c>
      <c r="L1090" s="21">
        <v>0</v>
      </c>
      <c r="M1090" s="21">
        <v>860</v>
      </c>
      <c r="N1090" s="21">
        <v>6971275.1900000004</v>
      </c>
      <c r="O1090" s="21">
        <v>0</v>
      </c>
      <c r="P1090" s="21">
        <v>0</v>
      </c>
      <c r="Q1090" s="21">
        <v>0</v>
      </c>
      <c r="R1090" s="21">
        <v>0</v>
      </c>
      <c r="S1090" s="21">
        <v>0</v>
      </c>
      <c r="T1090" s="21">
        <v>0</v>
      </c>
      <c r="U1090" s="21">
        <v>0</v>
      </c>
      <c r="V1090" s="21">
        <v>0</v>
      </c>
      <c r="W1090" s="21">
        <v>0</v>
      </c>
      <c r="X1090" s="21">
        <v>0</v>
      </c>
      <c r="Y1090" s="21">
        <v>0</v>
      </c>
      <c r="Z1090" s="21">
        <v>0</v>
      </c>
      <c r="AA1090" s="21">
        <v>0</v>
      </c>
      <c r="AB1090" s="21">
        <v>0</v>
      </c>
      <c r="AC1090" s="21">
        <v>149185.29</v>
      </c>
      <c r="AD1090" s="21">
        <v>170171.68</v>
      </c>
      <c r="AE1090" s="21">
        <v>0</v>
      </c>
      <c r="AF1090" s="24">
        <v>2022</v>
      </c>
      <c r="AG1090" s="24">
        <v>2022</v>
      </c>
      <c r="AH1090" s="25">
        <v>2022</v>
      </c>
      <c r="AT1090" s="12" t="e">
        <f t="shared" si="92"/>
        <v>#N/A</v>
      </c>
      <c r="BV1090" s="69" t="b">
        <f t="shared" si="83"/>
        <v>1</v>
      </c>
      <c r="BW1090" s="49"/>
      <c r="CA1090" s="12" t="e">
        <f t="shared" si="91"/>
        <v>#N/A</v>
      </c>
      <c r="CE1090" s="12" t="e">
        <f t="shared" si="89"/>
        <v>#N/A</v>
      </c>
      <c r="CF1090" s="12" t="s">
        <v>756</v>
      </c>
      <c r="CG1090" s="12">
        <v>1</v>
      </c>
      <c r="CL1090" s="12" t="e">
        <f t="shared" si="90"/>
        <v>#N/A</v>
      </c>
      <c r="CM1090" s="12" t="s">
        <v>179</v>
      </c>
      <c r="CN1090" s="12">
        <v>68237.66</v>
      </c>
    </row>
    <row r="1091" spans="1:16326" ht="61.5" x14ac:dyDescent="0.85">
      <c r="A1091" s="12">
        <v>1</v>
      </c>
      <c r="B1091" s="45">
        <f>SUBTOTAL(103,$A$1032:A1091)</f>
        <v>60</v>
      </c>
      <c r="C1091" s="15" t="s">
        <v>2379</v>
      </c>
      <c r="D1091" s="21">
        <v>10599442.630000001</v>
      </c>
      <c r="E1091" s="21">
        <v>0</v>
      </c>
      <c r="F1091" s="21">
        <v>0</v>
      </c>
      <c r="G1091" s="21">
        <v>0</v>
      </c>
      <c r="H1091" s="21">
        <v>0</v>
      </c>
      <c r="I1091" s="21">
        <v>0</v>
      </c>
      <c r="J1091" s="21">
        <v>0</v>
      </c>
      <c r="K1091" s="52">
        <v>0</v>
      </c>
      <c r="L1091" s="21">
        <v>0</v>
      </c>
      <c r="M1091" s="21">
        <v>1164</v>
      </c>
      <c r="N1091" s="21">
        <v>10280750.720000001</v>
      </c>
      <c r="O1091" s="21">
        <v>0</v>
      </c>
      <c r="P1091" s="21">
        <v>0</v>
      </c>
      <c r="Q1091" s="21">
        <v>0</v>
      </c>
      <c r="R1091" s="21">
        <v>0</v>
      </c>
      <c r="S1091" s="21">
        <v>0</v>
      </c>
      <c r="T1091" s="21">
        <v>0</v>
      </c>
      <c r="U1091" s="21">
        <v>0</v>
      </c>
      <c r="V1091" s="21">
        <v>0</v>
      </c>
      <c r="W1091" s="21">
        <v>0</v>
      </c>
      <c r="X1091" s="21">
        <v>0</v>
      </c>
      <c r="Y1091" s="21">
        <v>0</v>
      </c>
      <c r="Z1091" s="21">
        <v>0</v>
      </c>
      <c r="AA1091" s="21">
        <v>0</v>
      </c>
      <c r="AB1091" s="21">
        <v>0</v>
      </c>
      <c r="AC1091" s="21">
        <v>220008.07</v>
      </c>
      <c r="AD1091" s="21">
        <v>98683.839999999997</v>
      </c>
      <c r="AE1091" s="21">
        <v>0</v>
      </c>
      <c r="AF1091" s="24">
        <v>2022</v>
      </c>
      <c r="AG1091" s="24">
        <v>2022</v>
      </c>
      <c r="AH1091" s="25">
        <v>2022</v>
      </c>
      <c r="AT1091" s="12" t="e">
        <f t="shared" si="92"/>
        <v>#N/A</v>
      </c>
      <c r="BV1091" s="69" t="b">
        <f t="shared" si="83"/>
        <v>1</v>
      </c>
      <c r="BW1091" s="49"/>
      <c r="CA1091" s="12" t="e">
        <f t="shared" si="91"/>
        <v>#N/A</v>
      </c>
      <c r="CE1091" s="12" t="e">
        <f t="shared" si="89"/>
        <v>#N/A</v>
      </c>
      <c r="CF1091" s="12" t="s">
        <v>757</v>
      </c>
      <c r="CG1091" s="12">
        <v>1</v>
      </c>
      <c r="CL1091" s="12" t="e">
        <f t="shared" si="90"/>
        <v>#N/A</v>
      </c>
      <c r="CM1091" s="12" t="s">
        <v>177</v>
      </c>
      <c r="CN1091" s="12">
        <v>63011.21</v>
      </c>
    </row>
    <row r="1092" spans="1:16326" ht="61.5" x14ac:dyDescent="0.85">
      <c r="A1092" s="12">
        <v>1</v>
      </c>
      <c r="B1092" s="45">
        <f>SUBTOTAL(103,$A$1032:A1092)</f>
        <v>61</v>
      </c>
      <c r="C1092" s="15" t="s">
        <v>2380</v>
      </c>
      <c r="D1092" s="21">
        <v>4620859.6300000008</v>
      </c>
      <c r="E1092" s="21">
        <v>0</v>
      </c>
      <c r="F1092" s="21">
        <v>0</v>
      </c>
      <c r="G1092" s="21">
        <v>0</v>
      </c>
      <c r="H1092" s="21">
        <v>0</v>
      </c>
      <c r="I1092" s="21">
        <v>0</v>
      </c>
      <c r="J1092" s="21">
        <v>0</v>
      </c>
      <c r="K1092" s="52">
        <v>0</v>
      </c>
      <c r="L1092" s="21">
        <v>0</v>
      </c>
      <c r="M1092" s="21">
        <v>1030.2</v>
      </c>
      <c r="N1092" s="21">
        <v>4456798</v>
      </c>
      <c r="O1092" s="21">
        <v>0</v>
      </c>
      <c r="P1092" s="21">
        <v>0</v>
      </c>
      <c r="Q1092" s="21">
        <v>0</v>
      </c>
      <c r="R1092" s="21">
        <v>0</v>
      </c>
      <c r="S1092" s="21">
        <v>0</v>
      </c>
      <c r="T1092" s="21">
        <v>0</v>
      </c>
      <c r="U1092" s="21">
        <v>0</v>
      </c>
      <c r="V1092" s="21">
        <v>0</v>
      </c>
      <c r="W1092" s="21">
        <v>0</v>
      </c>
      <c r="X1092" s="21">
        <v>0</v>
      </c>
      <c r="Y1092" s="21">
        <v>0</v>
      </c>
      <c r="Z1092" s="21">
        <v>0</v>
      </c>
      <c r="AA1092" s="21">
        <v>0</v>
      </c>
      <c r="AB1092" s="21">
        <v>0</v>
      </c>
      <c r="AC1092" s="21">
        <v>95375.48</v>
      </c>
      <c r="AD1092" s="21">
        <v>68686.149999999994</v>
      </c>
      <c r="AE1092" s="21">
        <v>0</v>
      </c>
      <c r="AF1092" s="24">
        <v>2022</v>
      </c>
      <c r="AG1092" s="24">
        <v>2022</v>
      </c>
      <c r="AH1092" s="25">
        <v>2022</v>
      </c>
      <c r="AT1092" s="12" t="e">
        <f t="shared" si="92"/>
        <v>#N/A</v>
      </c>
      <c r="BV1092" s="69" t="b">
        <f t="shared" ref="BV1092:BV1130" si="93">D1092=(E1092+F1092+G1092+H1092+I1092+L1092+N1092+P1092+R1092+T1092+U1092+V1092+AA1092+AB1092+AC1092+AD1092+AE1092)</f>
        <v>1</v>
      </c>
      <c r="BW1092" s="49"/>
      <c r="CA1092" s="12" t="e">
        <f t="shared" si="91"/>
        <v>#N/A</v>
      </c>
      <c r="CE1092" s="12" t="e">
        <f t="shared" si="89"/>
        <v>#N/A</v>
      </c>
      <c r="CF1092" s="12" t="s">
        <v>758</v>
      </c>
      <c r="CG1092" s="12">
        <v>1</v>
      </c>
      <c r="CL1092" s="12" t="e">
        <f t="shared" si="90"/>
        <v>#N/A</v>
      </c>
      <c r="CM1092" s="12" t="s">
        <v>174</v>
      </c>
      <c r="CN1092" s="12">
        <v>60692</v>
      </c>
    </row>
    <row r="1093" spans="1:16326" ht="61.5" x14ac:dyDescent="0.85">
      <c r="A1093" s="12">
        <v>1</v>
      </c>
      <c r="B1093" s="45">
        <f>SUBTOTAL(103,$A$1032:A1093)</f>
        <v>62</v>
      </c>
      <c r="C1093" s="15" t="s">
        <v>1810</v>
      </c>
      <c r="D1093" s="21">
        <v>5036665.9899999993</v>
      </c>
      <c r="E1093" s="21">
        <v>0</v>
      </c>
      <c r="F1093" s="21">
        <v>0</v>
      </c>
      <c r="G1093" s="21">
        <v>0</v>
      </c>
      <c r="H1093" s="21">
        <v>0</v>
      </c>
      <c r="I1093" s="21">
        <v>0</v>
      </c>
      <c r="J1093" s="21">
        <v>0</v>
      </c>
      <c r="K1093" s="52">
        <v>0</v>
      </c>
      <c r="L1093" s="21">
        <v>0</v>
      </c>
      <c r="M1093" s="21">
        <v>632</v>
      </c>
      <c r="N1093" s="21">
        <v>4931139.5999999996</v>
      </c>
      <c r="O1093" s="21">
        <v>0</v>
      </c>
      <c r="P1093" s="21">
        <v>0</v>
      </c>
      <c r="Q1093" s="21">
        <v>0</v>
      </c>
      <c r="R1093" s="21">
        <v>0</v>
      </c>
      <c r="S1093" s="21">
        <v>0</v>
      </c>
      <c r="T1093" s="21">
        <v>0</v>
      </c>
      <c r="U1093" s="21">
        <v>0</v>
      </c>
      <c r="V1093" s="21">
        <v>0</v>
      </c>
      <c r="W1093" s="21">
        <v>0</v>
      </c>
      <c r="X1093" s="21">
        <v>0</v>
      </c>
      <c r="Y1093" s="21">
        <v>0</v>
      </c>
      <c r="Z1093" s="21">
        <v>0</v>
      </c>
      <c r="AA1093" s="21">
        <v>0</v>
      </c>
      <c r="AB1093" s="21">
        <v>0</v>
      </c>
      <c r="AC1093" s="21">
        <v>105526.39</v>
      </c>
      <c r="AD1093" s="21">
        <v>0</v>
      </c>
      <c r="AE1093" s="21">
        <v>0</v>
      </c>
      <c r="AF1093" s="24" t="s">
        <v>262</v>
      </c>
      <c r="AG1093" s="24">
        <v>2022</v>
      </c>
      <c r="AH1093" s="25">
        <v>2022</v>
      </c>
      <c r="AI1093" s="266"/>
      <c r="AJ1093" s="266"/>
      <c r="AK1093" s="266"/>
      <c r="AL1093" s="266"/>
      <c r="AM1093" s="266"/>
      <c r="AN1093" s="266"/>
      <c r="AO1093" s="266"/>
      <c r="AP1093" s="266"/>
      <c r="AQ1093" s="266"/>
      <c r="AR1093" s="266"/>
      <c r="AS1093" s="266"/>
      <c r="AT1093" s="266"/>
      <c r="AU1093" s="266"/>
      <c r="AV1093" s="266"/>
      <c r="AW1093" s="266"/>
      <c r="AX1093" s="266"/>
      <c r="AY1093" s="266"/>
      <c r="AZ1093" s="266"/>
      <c r="BA1093" s="266"/>
      <c r="BB1093" s="266"/>
      <c r="BC1093" s="266"/>
      <c r="BD1093" s="266"/>
      <c r="BE1093" s="266"/>
      <c r="BF1093" s="266"/>
      <c r="BG1093" s="266"/>
      <c r="BH1093" s="266"/>
      <c r="BI1093" s="266"/>
      <c r="BJ1093" s="266"/>
      <c r="BK1093" s="266"/>
      <c r="BL1093" s="266"/>
      <c r="BM1093" s="266"/>
      <c r="BN1093" s="266"/>
      <c r="BO1093" s="266"/>
      <c r="BP1093" s="266"/>
      <c r="BQ1093" s="266"/>
      <c r="BR1093" s="266"/>
      <c r="BS1093" s="266"/>
      <c r="BT1093" s="266"/>
      <c r="BV1093" s="69" t="b">
        <f t="shared" si="93"/>
        <v>1</v>
      </c>
      <c r="CE1093" s="12" t="e">
        <f t="shared" si="89"/>
        <v>#N/A</v>
      </c>
      <c r="CF1093" s="12" t="s">
        <v>780</v>
      </c>
      <c r="CG1093" s="12">
        <v>1</v>
      </c>
      <c r="CL1093" s="12" t="e">
        <f t="shared" si="90"/>
        <v>#N/A</v>
      </c>
      <c r="CM1093" s="12" t="s">
        <v>171</v>
      </c>
      <c r="CN1093" s="12">
        <v>62837.62</v>
      </c>
    </row>
    <row r="1094" spans="1:16326" s="3" customFormat="1" ht="61.5" x14ac:dyDescent="0.85">
      <c r="A1094" s="12">
        <v>1</v>
      </c>
      <c r="B1094" s="45">
        <f>SUBTOTAL(103,$A$1032:A1094)</f>
        <v>63</v>
      </c>
      <c r="C1094" s="15" t="s">
        <v>555</v>
      </c>
      <c r="D1094" s="21">
        <v>5239901.5</v>
      </c>
      <c r="E1094" s="21">
        <v>0</v>
      </c>
      <c r="F1094" s="21">
        <v>0</v>
      </c>
      <c r="G1094" s="21">
        <v>0</v>
      </c>
      <c r="H1094" s="21">
        <v>0</v>
      </c>
      <c r="I1094" s="21">
        <v>0</v>
      </c>
      <c r="J1094" s="21">
        <v>0</v>
      </c>
      <c r="K1094" s="52">
        <v>0</v>
      </c>
      <c r="L1094" s="21">
        <v>0</v>
      </c>
      <c r="M1094" s="21">
        <v>741.2</v>
      </c>
      <c r="N1094" s="21">
        <v>5130117</v>
      </c>
      <c r="O1094" s="21">
        <v>0</v>
      </c>
      <c r="P1094" s="21">
        <v>0</v>
      </c>
      <c r="Q1094" s="21">
        <v>0</v>
      </c>
      <c r="R1094" s="21">
        <v>0</v>
      </c>
      <c r="S1094" s="21">
        <v>0</v>
      </c>
      <c r="T1094" s="21">
        <v>0</v>
      </c>
      <c r="U1094" s="21">
        <v>0</v>
      </c>
      <c r="V1094" s="21">
        <v>0</v>
      </c>
      <c r="W1094" s="21">
        <v>0</v>
      </c>
      <c r="X1094" s="21">
        <v>0</v>
      </c>
      <c r="Y1094" s="21">
        <v>0</v>
      </c>
      <c r="Z1094" s="21">
        <v>0</v>
      </c>
      <c r="AA1094" s="21">
        <v>0</v>
      </c>
      <c r="AB1094" s="21">
        <v>0</v>
      </c>
      <c r="AC1094" s="21">
        <v>109784.5</v>
      </c>
      <c r="AD1094" s="21">
        <v>0</v>
      </c>
      <c r="AE1094" s="21">
        <v>0</v>
      </c>
      <c r="AF1094" s="24" t="s">
        <v>262</v>
      </c>
      <c r="AG1094" s="24">
        <v>2022</v>
      </c>
      <c r="AH1094" s="25">
        <v>2022</v>
      </c>
      <c r="AI1094" s="12"/>
      <c r="AJ1094" s="12"/>
      <c r="AK1094" s="12"/>
      <c r="AL1094" s="12"/>
      <c r="AM1094" s="12"/>
      <c r="AN1094" s="12"/>
      <c r="AO1094" s="12"/>
      <c r="AP1094" s="12"/>
      <c r="AQ1094" s="12"/>
      <c r="AR1094" s="12"/>
      <c r="AS1094" s="12"/>
      <c r="AT1094" s="12" t="e">
        <f>VLOOKUP(C1094,AW:AX,2,FALSE)</f>
        <v>#N/A</v>
      </c>
      <c r="AU1094" s="12"/>
      <c r="AV1094" s="12"/>
      <c r="AW1094" s="12"/>
      <c r="AX1094" s="12"/>
      <c r="AY1094" s="12"/>
      <c r="AZ1094" s="12"/>
      <c r="BA1094" s="12"/>
      <c r="BB1094" s="12"/>
      <c r="BC1094" s="12"/>
      <c r="BD1094" s="12"/>
      <c r="BE1094" s="12"/>
      <c r="BF1094" s="12"/>
      <c r="BG1094" s="12"/>
      <c r="BH1094" s="12"/>
      <c r="BI1094" s="12"/>
      <c r="BJ1094" s="12"/>
      <c r="BK1094" s="12"/>
      <c r="BL1094" s="12"/>
      <c r="BM1094" s="12"/>
      <c r="BN1094" s="12"/>
      <c r="BO1094" s="12"/>
      <c r="BP1094" s="12"/>
      <c r="BQ1094" s="12"/>
      <c r="BR1094" s="12"/>
      <c r="BS1094" s="12"/>
      <c r="BT1094" s="12"/>
      <c r="BU1094" s="12"/>
      <c r="BV1094" s="69" t="b">
        <f t="shared" si="93"/>
        <v>1</v>
      </c>
      <c r="BW1094" s="49"/>
      <c r="BX1094" s="12"/>
      <c r="BY1094" s="12"/>
      <c r="BZ1094" s="12"/>
      <c r="CA1094" s="12"/>
      <c r="CB1094" s="12"/>
      <c r="CC1094" s="12"/>
      <c r="CD1094" s="12"/>
      <c r="CE1094" s="12" t="e">
        <f t="shared" si="89"/>
        <v>#N/A</v>
      </c>
      <c r="CF1094" s="12" t="s">
        <v>1551</v>
      </c>
      <c r="CG1094" s="12">
        <v>1</v>
      </c>
      <c r="CH1094" s="12"/>
      <c r="CI1094" s="12"/>
      <c r="CJ1094" s="12"/>
      <c r="CK1094" s="12"/>
      <c r="CL1094" s="12" t="e">
        <f t="shared" si="90"/>
        <v>#N/A</v>
      </c>
      <c r="CM1094" s="12" t="s">
        <v>760</v>
      </c>
      <c r="CN1094" s="12">
        <v>105042.3</v>
      </c>
      <c r="CO1094" s="12"/>
      <c r="CP1094" s="12"/>
      <c r="CQ1094" s="12"/>
      <c r="CR1094" s="12"/>
      <c r="CS1094" s="12"/>
      <c r="CT1094" s="12"/>
      <c r="CU1094" s="12"/>
      <c r="CV1094" s="12"/>
      <c r="CW1094" s="12"/>
      <c r="CX1094" s="12"/>
      <c r="CY1094" s="12"/>
      <c r="CZ1094" s="12"/>
      <c r="DA1094" s="12"/>
      <c r="DB1094" s="12"/>
      <c r="DC1094" s="12"/>
      <c r="DD1094" s="12"/>
      <c r="DE1094" s="12"/>
      <c r="DF1094" s="12"/>
      <c r="DG1094" s="12"/>
      <c r="DH1094" s="12"/>
      <c r="DI1094" s="12"/>
      <c r="DJ1094" s="12"/>
      <c r="DK1094" s="12"/>
      <c r="DL1094" s="12"/>
      <c r="DM1094" s="12"/>
      <c r="DN1094" s="12"/>
      <c r="DO1094" s="12"/>
      <c r="DP1094" s="12"/>
      <c r="DQ1094" s="12"/>
      <c r="DR1094" s="12"/>
      <c r="DS1094" s="12"/>
      <c r="DT1094" s="12"/>
      <c r="DU1094" s="12"/>
      <c r="DV1094" s="12"/>
      <c r="DW1094" s="12"/>
      <c r="DX1094" s="12"/>
      <c r="DY1094" s="12"/>
      <c r="DZ1094" s="12"/>
      <c r="EA1094" s="12"/>
      <c r="EB1094" s="12"/>
      <c r="EC1094" s="12"/>
      <c r="ED1094" s="12"/>
      <c r="EE1094" s="12"/>
      <c r="EF1094" s="12"/>
      <c r="EG1094" s="12"/>
      <c r="EH1094" s="12"/>
      <c r="EI1094" s="12"/>
      <c r="EJ1094" s="12"/>
      <c r="EK1094" s="12"/>
      <c r="EL1094" s="12"/>
      <c r="EM1094" s="12"/>
      <c r="EN1094" s="12"/>
      <c r="EO1094" s="12"/>
      <c r="EP1094" s="12"/>
      <c r="EQ1094" s="12"/>
      <c r="ER1094" s="12"/>
      <c r="ES1094" s="12"/>
      <c r="ET1094" s="12"/>
      <c r="EU1094" s="12"/>
      <c r="EV1094" s="12"/>
      <c r="EW1094" s="12"/>
      <c r="EX1094" s="12"/>
      <c r="EY1094" s="12"/>
      <c r="EZ1094" s="12"/>
      <c r="FA1094" s="12"/>
      <c r="FB1094" s="12"/>
      <c r="FC1094" s="12"/>
      <c r="FD1094" s="12"/>
      <c r="FE1094" s="12"/>
      <c r="FF1094" s="12"/>
      <c r="FG1094" s="12"/>
      <c r="FH1094" s="12"/>
      <c r="FI1094" s="12"/>
      <c r="FJ1094" s="12"/>
      <c r="FK1094" s="12"/>
      <c r="FL1094" s="12"/>
      <c r="FM1094" s="12"/>
      <c r="FN1094" s="12"/>
      <c r="FO1094" s="12"/>
      <c r="FP1094" s="12"/>
      <c r="FQ1094" s="12"/>
      <c r="FR1094" s="12"/>
      <c r="FS1094" s="12"/>
      <c r="FT1094" s="12"/>
      <c r="FU1094" s="12"/>
      <c r="FV1094" s="12"/>
      <c r="FW1094" s="12"/>
      <c r="FX1094" s="12"/>
      <c r="FY1094" s="12"/>
      <c r="FZ1094" s="12"/>
      <c r="GA1094" s="12"/>
      <c r="GB1094" s="12"/>
      <c r="GC1094" s="12"/>
      <c r="GD1094" s="12"/>
      <c r="GE1094" s="12"/>
      <c r="GF1094" s="12"/>
      <c r="GG1094" s="12"/>
      <c r="GH1094" s="12"/>
      <c r="GI1094" s="12"/>
      <c r="GJ1094" s="12"/>
      <c r="GK1094" s="12"/>
      <c r="GL1094" s="12"/>
      <c r="GM1094" s="12"/>
      <c r="GN1094" s="12"/>
      <c r="GO1094" s="12"/>
      <c r="GP1094" s="12"/>
      <c r="GQ1094" s="12"/>
      <c r="GR1094" s="12"/>
      <c r="GS1094" s="12"/>
      <c r="GT1094" s="12"/>
      <c r="GU1094" s="12"/>
      <c r="GV1094" s="12"/>
      <c r="GW1094" s="12"/>
      <c r="GX1094" s="12"/>
      <c r="GY1094" s="12"/>
      <c r="GZ1094" s="12"/>
      <c r="HA1094" s="12"/>
      <c r="HB1094" s="12"/>
      <c r="HC1094" s="12"/>
      <c r="HD1094" s="12"/>
      <c r="HE1094" s="12"/>
      <c r="HF1094" s="12"/>
      <c r="HG1094" s="12"/>
      <c r="HH1094" s="12"/>
      <c r="HI1094" s="12"/>
      <c r="HJ1094" s="12"/>
      <c r="HK1094" s="12"/>
      <c r="HL1094" s="12"/>
      <c r="HM1094" s="12"/>
      <c r="HN1094" s="12"/>
      <c r="HO1094" s="12"/>
      <c r="HP1094" s="12"/>
      <c r="HQ1094" s="12"/>
      <c r="HR1094" s="12"/>
      <c r="HS1094" s="12"/>
      <c r="HT1094" s="12"/>
      <c r="HU1094" s="12"/>
      <c r="HV1094" s="12"/>
      <c r="HW1094" s="12"/>
      <c r="HX1094" s="12"/>
      <c r="HY1094" s="12"/>
      <c r="HZ1094" s="12"/>
      <c r="IA1094" s="12"/>
      <c r="IB1094" s="12"/>
      <c r="IC1094" s="12"/>
      <c r="ID1094" s="12"/>
      <c r="IE1094" s="12"/>
      <c r="IF1094" s="12"/>
      <c r="IG1094" s="12"/>
      <c r="IH1094" s="12"/>
      <c r="II1094" s="12"/>
      <c r="IJ1094" s="12"/>
      <c r="IK1094" s="12"/>
      <c r="IL1094" s="12"/>
      <c r="IM1094" s="12"/>
      <c r="IN1094" s="12"/>
      <c r="IO1094" s="12"/>
      <c r="IP1094" s="12"/>
      <c r="IQ1094" s="12"/>
      <c r="IR1094" s="12"/>
      <c r="IS1094" s="12"/>
      <c r="IT1094" s="12"/>
      <c r="IU1094" s="12"/>
      <c r="IV1094" s="12"/>
      <c r="IW1094" s="12"/>
      <c r="IX1094" s="12"/>
      <c r="IY1094" s="12"/>
      <c r="IZ1094" s="12"/>
      <c r="JA1094" s="12"/>
      <c r="JB1094" s="12"/>
      <c r="JC1094" s="12"/>
      <c r="JD1094" s="12"/>
      <c r="JE1094" s="12"/>
      <c r="JF1094" s="12"/>
      <c r="JG1094" s="12"/>
      <c r="JH1094" s="12"/>
      <c r="JI1094" s="12"/>
      <c r="JJ1094" s="12"/>
      <c r="JK1094" s="12"/>
      <c r="JL1094" s="12"/>
      <c r="JM1094" s="12"/>
      <c r="JN1094" s="12"/>
      <c r="JO1094" s="12"/>
      <c r="JP1094" s="12"/>
      <c r="JQ1094" s="12"/>
      <c r="JR1094" s="12"/>
      <c r="JS1094" s="12"/>
      <c r="JT1094" s="12"/>
      <c r="JU1094" s="12"/>
      <c r="JV1094" s="12"/>
      <c r="JW1094" s="12"/>
      <c r="JX1094" s="12"/>
      <c r="JY1094" s="12"/>
      <c r="JZ1094" s="12"/>
      <c r="KA1094" s="12"/>
      <c r="KB1094" s="12"/>
      <c r="KC1094" s="12"/>
      <c r="KD1094" s="12"/>
      <c r="KE1094" s="12"/>
      <c r="KF1094" s="12"/>
      <c r="KG1094" s="12"/>
      <c r="KH1094" s="12"/>
      <c r="KI1094" s="12"/>
      <c r="KJ1094" s="12"/>
      <c r="KK1094" s="12"/>
      <c r="KL1094" s="12"/>
      <c r="KM1094" s="12"/>
      <c r="KN1094" s="12"/>
      <c r="KO1094" s="12"/>
      <c r="KP1094" s="12"/>
      <c r="KQ1094" s="12"/>
      <c r="KR1094" s="12"/>
      <c r="KS1094" s="12"/>
      <c r="KT1094" s="12"/>
      <c r="KU1094" s="12"/>
      <c r="KV1094" s="12"/>
      <c r="KW1094" s="12"/>
      <c r="KX1094" s="12"/>
      <c r="KY1094" s="12"/>
      <c r="KZ1094" s="12"/>
      <c r="LA1094" s="12"/>
      <c r="LB1094" s="12"/>
      <c r="LC1094" s="12"/>
      <c r="LD1094" s="12"/>
      <c r="LE1094" s="12"/>
      <c r="LF1094" s="12"/>
      <c r="LG1094" s="12"/>
      <c r="LH1094" s="12"/>
      <c r="LI1094" s="12"/>
      <c r="LJ1094" s="12"/>
      <c r="LK1094" s="12"/>
      <c r="LL1094" s="12"/>
      <c r="LM1094" s="12"/>
      <c r="LN1094" s="12"/>
      <c r="LO1094" s="12"/>
      <c r="LP1094" s="12"/>
      <c r="LQ1094" s="12"/>
      <c r="LR1094" s="12"/>
      <c r="LS1094" s="12"/>
      <c r="LT1094" s="12"/>
      <c r="LU1094" s="12"/>
      <c r="LV1094" s="12"/>
      <c r="LW1094" s="12"/>
      <c r="LX1094" s="12"/>
      <c r="LY1094" s="12"/>
      <c r="LZ1094" s="12"/>
      <c r="MA1094" s="12"/>
      <c r="MB1094" s="12"/>
      <c r="MC1094" s="12"/>
      <c r="MD1094" s="12"/>
      <c r="ME1094" s="12"/>
      <c r="MF1094" s="12"/>
      <c r="MG1094" s="12"/>
      <c r="MH1094" s="12"/>
      <c r="MI1094" s="12"/>
      <c r="MJ1094" s="12"/>
      <c r="MK1094" s="12"/>
      <c r="ML1094" s="12"/>
      <c r="MM1094" s="12"/>
      <c r="MN1094" s="12"/>
      <c r="MO1094" s="12"/>
      <c r="MP1094" s="12"/>
      <c r="MQ1094" s="12"/>
      <c r="MR1094" s="12"/>
      <c r="MS1094" s="12"/>
      <c r="MT1094" s="12"/>
      <c r="MU1094" s="12"/>
      <c r="MV1094" s="12"/>
      <c r="MW1094" s="12"/>
      <c r="MX1094" s="12"/>
      <c r="MY1094" s="12"/>
      <c r="MZ1094" s="12"/>
      <c r="NA1094" s="12"/>
      <c r="NB1094" s="12"/>
      <c r="NC1094" s="12"/>
      <c r="ND1094" s="12"/>
      <c r="NE1094" s="12"/>
      <c r="NF1094" s="12"/>
      <c r="NG1094" s="12"/>
      <c r="NH1094" s="12"/>
      <c r="NI1094" s="12"/>
      <c r="NJ1094" s="12"/>
      <c r="NK1094" s="12"/>
      <c r="NL1094" s="12"/>
      <c r="NM1094" s="12"/>
      <c r="NN1094" s="12"/>
      <c r="NO1094" s="12"/>
      <c r="NP1094" s="12"/>
      <c r="NQ1094" s="12"/>
      <c r="NR1094" s="12"/>
      <c r="NS1094" s="12"/>
      <c r="NT1094" s="12"/>
      <c r="NU1094" s="12"/>
      <c r="NV1094" s="12"/>
      <c r="NW1094" s="12"/>
      <c r="NX1094" s="12"/>
      <c r="NY1094" s="12"/>
      <c r="NZ1094" s="12"/>
      <c r="OA1094" s="12"/>
      <c r="OB1094" s="12"/>
      <c r="OC1094" s="12"/>
      <c r="OD1094" s="12"/>
      <c r="OE1094" s="12"/>
      <c r="OF1094" s="12"/>
      <c r="OG1094" s="12"/>
      <c r="OH1094" s="12"/>
      <c r="OI1094" s="12"/>
      <c r="OJ1094" s="12"/>
      <c r="OK1094" s="12"/>
      <c r="OL1094" s="12"/>
      <c r="OM1094" s="12"/>
      <c r="ON1094" s="12"/>
      <c r="OO1094" s="12"/>
      <c r="OP1094" s="12"/>
      <c r="OQ1094" s="12"/>
      <c r="OR1094" s="12"/>
      <c r="OS1094" s="12"/>
      <c r="OT1094" s="12"/>
      <c r="OU1094" s="12"/>
      <c r="OV1094" s="12"/>
      <c r="OW1094" s="12"/>
      <c r="OX1094" s="12"/>
      <c r="OY1094" s="12"/>
      <c r="OZ1094" s="12"/>
      <c r="PA1094" s="12"/>
      <c r="PB1094" s="12"/>
      <c r="PC1094" s="12"/>
      <c r="PD1094" s="12"/>
      <c r="PE1094" s="12"/>
      <c r="PF1094" s="12"/>
      <c r="PG1094" s="12"/>
      <c r="PH1094" s="12"/>
      <c r="PI1094" s="12"/>
      <c r="PJ1094" s="12"/>
      <c r="PK1094" s="12"/>
      <c r="PL1094" s="12"/>
      <c r="PM1094" s="12"/>
      <c r="PN1094" s="12"/>
      <c r="PO1094" s="12"/>
      <c r="PP1094" s="12"/>
      <c r="PQ1094" s="12"/>
      <c r="PR1094" s="12"/>
      <c r="PS1094" s="12"/>
      <c r="PT1094" s="12"/>
      <c r="PU1094" s="12"/>
      <c r="PV1094" s="12"/>
      <c r="PW1094" s="12"/>
      <c r="PX1094" s="12"/>
      <c r="PY1094" s="12"/>
      <c r="PZ1094" s="12"/>
      <c r="QA1094" s="12"/>
      <c r="QB1094" s="12"/>
      <c r="QC1094" s="12"/>
      <c r="QD1094" s="12"/>
      <c r="QE1094" s="12"/>
      <c r="QF1094" s="12"/>
      <c r="QG1094" s="12"/>
      <c r="QH1094" s="12"/>
      <c r="QI1094" s="12"/>
      <c r="QJ1094" s="12"/>
      <c r="QK1094" s="12"/>
      <c r="QL1094" s="12"/>
      <c r="QM1094" s="12"/>
      <c r="QN1094" s="12"/>
      <c r="QO1094" s="12"/>
      <c r="QP1094" s="12"/>
      <c r="QQ1094" s="12"/>
      <c r="QR1094" s="12"/>
      <c r="QS1094" s="12"/>
      <c r="QT1094" s="12"/>
      <c r="QU1094" s="12"/>
      <c r="QV1094" s="12"/>
      <c r="QW1094" s="12"/>
      <c r="QX1094" s="12"/>
      <c r="QY1094" s="12"/>
      <c r="QZ1094" s="12"/>
      <c r="RA1094" s="12"/>
      <c r="RB1094" s="12"/>
      <c r="RC1094" s="12"/>
      <c r="RD1094" s="12"/>
      <c r="RE1094" s="12"/>
      <c r="RF1094" s="12"/>
      <c r="RG1094" s="12"/>
      <c r="RH1094" s="12"/>
      <c r="RI1094" s="12"/>
      <c r="RJ1094" s="12"/>
      <c r="RK1094" s="12"/>
      <c r="RL1094" s="12"/>
      <c r="RM1094" s="12"/>
      <c r="RN1094" s="12"/>
      <c r="RO1094" s="12"/>
      <c r="RP1094" s="12"/>
      <c r="RQ1094" s="12"/>
      <c r="RR1094" s="12"/>
      <c r="RS1094" s="12"/>
      <c r="RT1094" s="12"/>
      <c r="RU1094" s="12"/>
      <c r="RV1094" s="12"/>
      <c r="RW1094" s="12"/>
      <c r="RX1094" s="12"/>
      <c r="RY1094" s="12"/>
      <c r="RZ1094" s="12"/>
      <c r="SA1094" s="12"/>
      <c r="SB1094" s="12"/>
      <c r="SC1094" s="12"/>
      <c r="SD1094" s="12"/>
      <c r="SE1094" s="12"/>
      <c r="SF1094" s="12"/>
      <c r="SG1094" s="12"/>
      <c r="SH1094" s="12"/>
      <c r="SI1094" s="12"/>
      <c r="SJ1094" s="12"/>
      <c r="SK1094" s="12"/>
      <c r="SL1094" s="12"/>
      <c r="SM1094" s="12"/>
      <c r="SN1094" s="12"/>
      <c r="SO1094" s="12"/>
      <c r="SP1094" s="12"/>
      <c r="SQ1094" s="12"/>
      <c r="SR1094" s="12"/>
      <c r="SS1094" s="12"/>
      <c r="ST1094" s="12"/>
      <c r="SU1094" s="12"/>
      <c r="SV1094" s="12"/>
      <c r="SW1094" s="12"/>
      <c r="SX1094" s="12"/>
      <c r="SY1094" s="12"/>
      <c r="SZ1094" s="12"/>
      <c r="TA1094" s="12"/>
      <c r="TB1094" s="12"/>
      <c r="TC1094" s="12"/>
      <c r="TD1094" s="12"/>
      <c r="TE1094" s="12"/>
      <c r="TF1094" s="12"/>
      <c r="TG1094" s="12"/>
      <c r="TH1094" s="12"/>
      <c r="TI1094" s="12"/>
      <c r="TJ1094" s="12"/>
      <c r="TK1094" s="12"/>
      <c r="TL1094" s="12"/>
      <c r="TM1094" s="12"/>
      <c r="TN1094" s="12"/>
      <c r="TO1094" s="12"/>
      <c r="TP1094" s="12"/>
      <c r="TQ1094" s="12"/>
      <c r="TR1094" s="12"/>
      <c r="TS1094" s="12"/>
      <c r="TT1094" s="12"/>
      <c r="TU1094" s="12"/>
      <c r="TV1094" s="12"/>
      <c r="TW1094" s="12"/>
      <c r="TX1094" s="12"/>
      <c r="TY1094" s="12"/>
      <c r="TZ1094" s="12"/>
      <c r="UA1094" s="12"/>
      <c r="UB1094" s="12"/>
      <c r="UC1094" s="12"/>
      <c r="UD1094" s="12"/>
      <c r="UE1094" s="12"/>
      <c r="UF1094" s="12"/>
      <c r="UG1094" s="12"/>
      <c r="UH1094" s="12"/>
      <c r="UI1094" s="12"/>
      <c r="UJ1094" s="12"/>
      <c r="UK1094" s="12"/>
      <c r="UL1094" s="12"/>
      <c r="UM1094" s="12"/>
      <c r="UN1094" s="12"/>
      <c r="UO1094" s="12"/>
      <c r="UP1094" s="12"/>
      <c r="UQ1094" s="12"/>
      <c r="UR1094" s="12"/>
      <c r="US1094" s="12"/>
      <c r="UT1094" s="12"/>
      <c r="UU1094" s="12"/>
      <c r="UV1094" s="12"/>
      <c r="UW1094" s="12"/>
      <c r="UX1094" s="12"/>
      <c r="UY1094" s="12"/>
      <c r="UZ1094" s="12"/>
      <c r="VA1094" s="12"/>
      <c r="VB1094" s="12"/>
      <c r="VC1094" s="12"/>
      <c r="VD1094" s="12"/>
      <c r="VE1094" s="12"/>
      <c r="VF1094" s="12"/>
      <c r="VG1094" s="12"/>
      <c r="VH1094" s="12"/>
      <c r="VI1094" s="12"/>
      <c r="VJ1094" s="12"/>
      <c r="VK1094" s="12"/>
      <c r="VL1094" s="12"/>
      <c r="VM1094" s="12"/>
      <c r="VN1094" s="12"/>
      <c r="VO1094" s="12"/>
      <c r="VP1094" s="12"/>
      <c r="VQ1094" s="12"/>
      <c r="VR1094" s="12"/>
      <c r="VS1094" s="12"/>
      <c r="VT1094" s="12"/>
      <c r="VU1094" s="12"/>
      <c r="VV1094" s="12"/>
      <c r="VW1094" s="12"/>
      <c r="VX1094" s="12"/>
      <c r="VY1094" s="12"/>
      <c r="VZ1094" s="12"/>
      <c r="WA1094" s="12"/>
      <c r="WB1094" s="12"/>
      <c r="WC1094" s="12"/>
      <c r="WD1094" s="12"/>
      <c r="WE1094" s="12"/>
      <c r="WF1094" s="12"/>
      <c r="WG1094" s="12"/>
      <c r="WH1094" s="12"/>
      <c r="WI1094" s="12"/>
      <c r="WJ1094" s="12"/>
      <c r="WK1094" s="12"/>
      <c r="WL1094" s="12"/>
      <c r="WM1094" s="12"/>
      <c r="WN1094" s="12"/>
      <c r="WO1094" s="12"/>
      <c r="WP1094" s="12"/>
      <c r="WQ1094" s="12"/>
      <c r="WR1094" s="12"/>
      <c r="WS1094" s="12"/>
      <c r="WT1094" s="12"/>
      <c r="WU1094" s="12"/>
      <c r="WV1094" s="12"/>
      <c r="WW1094" s="12"/>
      <c r="WX1094" s="12"/>
      <c r="WY1094" s="12"/>
      <c r="WZ1094" s="12"/>
      <c r="XA1094" s="12"/>
      <c r="XB1094" s="12"/>
      <c r="XC1094" s="12"/>
      <c r="XD1094" s="12"/>
      <c r="XE1094" s="12"/>
      <c r="XF1094" s="12"/>
      <c r="XG1094" s="12"/>
      <c r="XH1094" s="12"/>
      <c r="XI1094" s="12"/>
      <c r="XJ1094" s="12"/>
      <c r="XK1094" s="12"/>
      <c r="XL1094" s="12"/>
      <c r="XM1094" s="12"/>
      <c r="XN1094" s="12"/>
      <c r="XO1094" s="12"/>
      <c r="XP1094" s="12"/>
      <c r="XQ1094" s="12"/>
      <c r="XR1094" s="12"/>
      <c r="XS1094" s="12"/>
      <c r="XT1094" s="12"/>
      <c r="XU1094" s="12"/>
      <c r="XV1094" s="12"/>
      <c r="XW1094" s="12"/>
      <c r="XX1094" s="12"/>
      <c r="XY1094" s="12"/>
      <c r="XZ1094" s="12"/>
      <c r="YA1094" s="12"/>
      <c r="YB1094" s="12"/>
      <c r="YC1094" s="12"/>
      <c r="YD1094" s="12"/>
      <c r="YE1094" s="12"/>
      <c r="YF1094" s="12"/>
      <c r="YG1094" s="12"/>
      <c r="YH1094" s="12"/>
      <c r="YI1094" s="12"/>
      <c r="YJ1094" s="12"/>
      <c r="YK1094" s="12"/>
      <c r="YL1094" s="12"/>
      <c r="YM1094" s="12"/>
      <c r="YN1094" s="12"/>
      <c r="YO1094" s="12"/>
      <c r="YP1094" s="12"/>
      <c r="YQ1094" s="12"/>
      <c r="YR1094" s="12"/>
      <c r="YS1094" s="12"/>
      <c r="YT1094" s="12"/>
      <c r="YU1094" s="12"/>
      <c r="YV1094" s="12"/>
      <c r="YW1094" s="12"/>
      <c r="YX1094" s="12"/>
      <c r="YY1094" s="12"/>
      <c r="YZ1094" s="12"/>
      <c r="ZA1094" s="12"/>
      <c r="ZB1094" s="12"/>
      <c r="ZC1094" s="12"/>
      <c r="ZD1094" s="12"/>
      <c r="ZE1094" s="12"/>
      <c r="ZF1094" s="12"/>
      <c r="ZG1094" s="12"/>
      <c r="ZH1094" s="12"/>
      <c r="ZI1094" s="12"/>
      <c r="ZJ1094" s="12"/>
      <c r="ZK1094" s="12"/>
      <c r="ZL1094" s="12"/>
      <c r="ZM1094" s="12"/>
      <c r="ZN1094" s="12"/>
      <c r="ZO1094" s="12"/>
      <c r="ZP1094" s="12"/>
      <c r="ZQ1094" s="12"/>
      <c r="ZR1094" s="12"/>
      <c r="ZS1094" s="12"/>
      <c r="ZT1094" s="12"/>
      <c r="ZU1094" s="12"/>
      <c r="ZV1094" s="12"/>
      <c r="ZW1094" s="12"/>
      <c r="ZX1094" s="12"/>
      <c r="ZY1094" s="12"/>
      <c r="ZZ1094" s="12"/>
      <c r="AAA1094" s="12"/>
      <c r="AAB1094" s="12"/>
      <c r="AAC1094" s="12"/>
      <c r="AAD1094" s="12"/>
      <c r="AAE1094" s="12"/>
      <c r="AAF1094" s="12"/>
      <c r="AAG1094" s="12"/>
      <c r="AAH1094" s="12"/>
      <c r="AAI1094" s="12"/>
      <c r="AAJ1094" s="12"/>
      <c r="AAK1094" s="12"/>
      <c r="AAL1094" s="12"/>
      <c r="AAM1094" s="12"/>
      <c r="AAN1094" s="12"/>
      <c r="AAO1094" s="12"/>
      <c r="AAP1094" s="12"/>
      <c r="AAQ1094" s="12"/>
      <c r="AAR1094" s="12"/>
      <c r="AAS1094" s="12"/>
      <c r="AAT1094" s="12"/>
      <c r="AAU1094" s="12"/>
      <c r="AAV1094" s="12"/>
      <c r="AAW1094" s="12"/>
      <c r="AAX1094" s="12"/>
      <c r="AAY1094" s="12"/>
      <c r="AAZ1094" s="12"/>
      <c r="ABA1094" s="12"/>
      <c r="ABB1094" s="12"/>
      <c r="ABC1094" s="12"/>
      <c r="ABD1094" s="12"/>
      <c r="ABE1094" s="12"/>
      <c r="ABF1094" s="12"/>
      <c r="ABG1094" s="12"/>
      <c r="ABH1094" s="12"/>
      <c r="ABI1094" s="12"/>
      <c r="ABJ1094" s="12"/>
      <c r="ABK1094" s="12"/>
      <c r="ABL1094" s="12"/>
      <c r="ABM1094" s="12"/>
      <c r="ABN1094" s="12"/>
      <c r="ABO1094" s="12"/>
      <c r="ABP1094" s="12"/>
      <c r="ABQ1094" s="12"/>
      <c r="ABR1094" s="12"/>
      <c r="ABS1094" s="12"/>
      <c r="ABT1094" s="12"/>
      <c r="ABU1094" s="12"/>
      <c r="ABV1094" s="12"/>
      <c r="ABW1094" s="12"/>
      <c r="ABX1094" s="12"/>
      <c r="ABY1094" s="12"/>
      <c r="ABZ1094" s="12"/>
      <c r="ACA1094" s="12"/>
      <c r="ACB1094" s="12"/>
      <c r="ACC1094" s="12"/>
      <c r="ACD1094" s="12"/>
      <c r="ACE1094" s="12"/>
      <c r="ACF1094" s="12"/>
      <c r="ACG1094" s="12"/>
      <c r="ACH1094" s="12"/>
      <c r="ACI1094" s="12"/>
      <c r="ACJ1094" s="12"/>
      <c r="ACK1094" s="12"/>
      <c r="ACL1094" s="12"/>
      <c r="ACM1094" s="12"/>
      <c r="ACN1094" s="12"/>
      <c r="ACO1094" s="12"/>
      <c r="ACP1094" s="12"/>
      <c r="ACQ1094" s="12"/>
      <c r="ACR1094" s="12"/>
      <c r="ACS1094" s="12"/>
      <c r="ACT1094" s="12"/>
      <c r="ACU1094" s="12"/>
      <c r="ACV1094" s="12"/>
      <c r="ACW1094" s="12"/>
      <c r="ACX1094" s="12"/>
      <c r="ACY1094" s="12"/>
      <c r="ACZ1094" s="12"/>
      <c r="ADA1094" s="12"/>
      <c r="ADB1094" s="12"/>
      <c r="ADC1094" s="12"/>
      <c r="ADD1094" s="12"/>
      <c r="ADE1094" s="12"/>
      <c r="ADF1094" s="12"/>
      <c r="ADG1094" s="12"/>
      <c r="ADH1094" s="12"/>
      <c r="ADI1094" s="12"/>
      <c r="ADJ1094" s="12"/>
      <c r="ADK1094" s="12"/>
      <c r="ADL1094" s="12"/>
      <c r="ADM1094" s="12"/>
      <c r="ADN1094" s="12"/>
      <c r="ADO1094" s="12"/>
      <c r="ADP1094" s="12"/>
      <c r="ADQ1094" s="12"/>
      <c r="ADR1094" s="12"/>
      <c r="ADS1094" s="12"/>
      <c r="ADT1094" s="12"/>
      <c r="ADU1094" s="12"/>
      <c r="ADV1094" s="12"/>
      <c r="ADW1094" s="12"/>
      <c r="ADX1094" s="12"/>
      <c r="ADY1094" s="12"/>
      <c r="ADZ1094" s="12"/>
      <c r="AEA1094" s="12"/>
      <c r="AEB1094" s="12"/>
      <c r="AEC1094" s="12"/>
      <c r="AED1094" s="12"/>
      <c r="AEE1094" s="12"/>
      <c r="AEF1094" s="12"/>
      <c r="AEG1094" s="12"/>
      <c r="AEH1094" s="12"/>
      <c r="AEI1094" s="12"/>
      <c r="AEJ1094" s="12"/>
      <c r="AEK1094" s="12"/>
      <c r="AEL1094" s="12"/>
      <c r="AEM1094" s="12"/>
      <c r="AEN1094" s="12"/>
      <c r="AEO1094" s="12"/>
      <c r="AEP1094" s="12"/>
      <c r="AEQ1094" s="12"/>
      <c r="AER1094" s="12"/>
      <c r="AES1094" s="12"/>
      <c r="AET1094" s="12"/>
      <c r="AEU1094" s="12"/>
      <c r="AEV1094" s="12"/>
      <c r="AEW1094" s="12"/>
      <c r="AEX1094" s="12"/>
      <c r="AEY1094" s="12"/>
      <c r="AEZ1094" s="12"/>
      <c r="AFA1094" s="12"/>
      <c r="AFB1094" s="12"/>
      <c r="AFC1094" s="12"/>
      <c r="AFD1094" s="12"/>
      <c r="AFE1094" s="12"/>
      <c r="AFF1094" s="12"/>
      <c r="AFG1094" s="12"/>
      <c r="AFH1094" s="12"/>
      <c r="AFI1094" s="12"/>
      <c r="AFJ1094" s="12"/>
      <c r="AFK1094" s="12"/>
      <c r="AFL1094" s="12"/>
      <c r="AFM1094" s="12"/>
      <c r="AFN1094" s="12"/>
      <c r="AFO1094" s="12"/>
      <c r="AFP1094" s="12"/>
      <c r="AFQ1094" s="12"/>
      <c r="AFR1094" s="12"/>
      <c r="AFS1094" s="12"/>
      <c r="AFT1094" s="12"/>
      <c r="AFU1094" s="12"/>
      <c r="AFV1094" s="12"/>
      <c r="AFW1094" s="12"/>
      <c r="AFX1094" s="12"/>
      <c r="AFY1094" s="12"/>
      <c r="AFZ1094" s="12"/>
      <c r="AGA1094" s="12"/>
      <c r="AGB1094" s="12"/>
      <c r="AGC1094" s="12"/>
      <c r="AGD1094" s="12"/>
      <c r="AGE1094" s="12"/>
      <c r="AGF1094" s="12"/>
      <c r="AGG1094" s="12"/>
      <c r="AGH1094" s="12"/>
      <c r="AGI1094" s="12"/>
      <c r="AGJ1094" s="12"/>
      <c r="AGK1094" s="12"/>
      <c r="AGL1094" s="12"/>
      <c r="AGM1094" s="12"/>
      <c r="AGN1094" s="12"/>
      <c r="AGO1094" s="12"/>
      <c r="AGP1094" s="12"/>
      <c r="AGQ1094" s="12"/>
      <c r="AGR1094" s="12"/>
      <c r="AGS1094" s="12"/>
      <c r="AGT1094" s="12"/>
      <c r="AGU1094" s="12"/>
      <c r="AGV1094" s="12"/>
      <c r="AGW1094" s="12"/>
      <c r="AGX1094" s="12"/>
      <c r="AGY1094" s="12"/>
      <c r="AGZ1094" s="12"/>
      <c r="AHA1094" s="12"/>
      <c r="AHB1094" s="12"/>
      <c r="AHC1094" s="12"/>
      <c r="AHD1094" s="12"/>
      <c r="AHE1094" s="12"/>
      <c r="AHF1094" s="12"/>
      <c r="AHG1094" s="12"/>
      <c r="AHH1094" s="12"/>
      <c r="AHI1094" s="12"/>
      <c r="AHJ1094" s="12"/>
      <c r="AHK1094" s="12"/>
      <c r="AHL1094" s="12"/>
      <c r="AHM1094" s="12"/>
      <c r="AHN1094" s="12"/>
      <c r="AHO1094" s="12"/>
      <c r="AHP1094" s="12"/>
      <c r="AHQ1094" s="12"/>
      <c r="AHR1094" s="12"/>
      <c r="AHS1094" s="12"/>
      <c r="AHT1094" s="12"/>
      <c r="AHU1094" s="12"/>
      <c r="AHV1094" s="12"/>
      <c r="AHW1094" s="12"/>
      <c r="AHX1094" s="12"/>
      <c r="AHY1094" s="12"/>
      <c r="AHZ1094" s="12"/>
      <c r="AIA1094" s="12"/>
      <c r="AIB1094" s="12"/>
      <c r="AIC1094" s="12"/>
      <c r="AID1094" s="12"/>
      <c r="AIE1094" s="12"/>
      <c r="AIF1094" s="12"/>
      <c r="AIG1094" s="12"/>
      <c r="AIH1094" s="12"/>
      <c r="AII1094" s="12"/>
      <c r="AIJ1094" s="12"/>
      <c r="AIK1094" s="12"/>
      <c r="AIL1094" s="12"/>
      <c r="AIM1094" s="12"/>
      <c r="AIN1094" s="12"/>
      <c r="AIO1094" s="12"/>
      <c r="AIP1094" s="12"/>
      <c r="AIQ1094" s="12"/>
      <c r="AIR1094" s="12"/>
      <c r="AIS1094" s="12"/>
      <c r="AIT1094" s="12"/>
      <c r="AIU1094" s="12"/>
      <c r="AIV1094" s="12"/>
      <c r="AIW1094" s="12"/>
      <c r="AIX1094" s="12"/>
      <c r="AIY1094" s="12"/>
      <c r="AIZ1094" s="12"/>
      <c r="AJA1094" s="12"/>
      <c r="AJB1094" s="12"/>
      <c r="AJC1094" s="12"/>
      <c r="AJD1094" s="12"/>
      <c r="AJE1094" s="12"/>
      <c r="AJF1094" s="12"/>
      <c r="AJG1094" s="12"/>
      <c r="AJH1094" s="12"/>
      <c r="AJI1094" s="12"/>
      <c r="AJJ1094" s="12"/>
      <c r="AJK1094" s="12"/>
      <c r="AJL1094" s="12"/>
      <c r="AJM1094" s="12"/>
      <c r="AJN1094" s="12"/>
      <c r="AJO1094" s="12"/>
      <c r="AJP1094" s="12"/>
      <c r="AJQ1094" s="12"/>
      <c r="AJR1094" s="12"/>
      <c r="AJS1094" s="12"/>
      <c r="AJT1094" s="12"/>
      <c r="AJU1094" s="12"/>
      <c r="AJV1094" s="12"/>
      <c r="AJW1094" s="12"/>
      <c r="AJX1094" s="12"/>
      <c r="AJY1094" s="12"/>
      <c r="AJZ1094" s="12"/>
      <c r="AKA1094" s="12"/>
      <c r="AKB1094" s="12"/>
      <c r="AKC1094" s="12"/>
      <c r="AKD1094" s="12"/>
      <c r="AKE1094" s="12"/>
      <c r="AKF1094" s="12"/>
      <c r="AKG1094" s="12"/>
      <c r="AKH1094" s="12"/>
      <c r="AKI1094" s="12"/>
      <c r="AKJ1094" s="12"/>
      <c r="AKK1094" s="12"/>
      <c r="AKL1094" s="12"/>
      <c r="AKM1094" s="12"/>
      <c r="AKN1094" s="12"/>
      <c r="AKO1094" s="12"/>
      <c r="AKP1094" s="12"/>
      <c r="AKQ1094" s="12"/>
      <c r="AKR1094" s="12"/>
      <c r="AKS1094" s="12"/>
      <c r="AKT1094" s="12"/>
      <c r="AKU1094" s="12"/>
      <c r="AKV1094" s="12"/>
      <c r="AKW1094" s="12"/>
      <c r="AKX1094" s="12"/>
      <c r="AKY1094" s="12"/>
      <c r="AKZ1094" s="12"/>
      <c r="ALA1094" s="12"/>
      <c r="ALB1094" s="12"/>
      <c r="ALC1094" s="12"/>
      <c r="ALD1094" s="12"/>
      <c r="ALE1094" s="12"/>
      <c r="ALF1094" s="12"/>
      <c r="ALG1094" s="12"/>
      <c r="ALH1094" s="12"/>
      <c r="ALI1094" s="12"/>
      <c r="ALJ1094" s="12"/>
      <c r="ALK1094" s="12"/>
      <c r="ALL1094" s="12"/>
      <c r="ALM1094" s="12"/>
      <c r="ALN1094" s="12"/>
      <c r="ALO1094" s="12"/>
      <c r="ALP1094" s="12"/>
      <c r="ALQ1094" s="12"/>
      <c r="ALR1094" s="12"/>
      <c r="ALS1094" s="12"/>
      <c r="ALT1094" s="12"/>
      <c r="ALU1094" s="12"/>
      <c r="ALV1094" s="12"/>
      <c r="ALW1094" s="12"/>
      <c r="ALX1094" s="12"/>
      <c r="ALY1094" s="12"/>
      <c r="ALZ1094" s="12"/>
      <c r="AMA1094" s="12"/>
      <c r="AMB1094" s="12"/>
      <c r="AMC1094" s="12"/>
      <c r="AMD1094" s="12"/>
      <c r="AME1094" s="12"/>
      <c r="AMF1094" s="12"/>
      <c r="AMG1094" s="12"/>
      <c r="AMH1094" s="12"/>
      <c r="AMI1094" s="12"/>
      <c r="AMJ1094" s="12"/>
      <c r="AMK1094" s="12"/>
      <c r="AML1094" s="12"/>
      <c r="AMM1094" s="12"/>
      <c r="AMN1094" s="12"/>
      <c r="AMO1094" s="12"/>
      <c r="AMP1094" s="12"/>
      <c r="AMQ1094" s="12"/>
      <c r="AMR1094" s="12"/>
      <c r="AMS1094" s="12"/>
      <c r="AMT1094" s="12"/>
      <c r="AMU1094" s="12"/>
      <c r="AMV1094" s="12"/>
      <c r="AMW1094" s="12"/>
      <c r="AMX1094" s="12"/>
      <c r="AMY1094" s="12"/>
      <c r="AMZ1094" s="12"/>
      <c r="ANA1094" s="12"/>
      <c r="ANB1094" s="12"/>
      <c r="ANC1094" s="12"/>
      <c r="AND1094" s="12"/>
      <c r="ANE1094" s="12"/>
      <c r="ANF1094" s="12"/>
      <c r="ANG1094" s="12"/>
      <c r="ANH1094" s="12"/>
      <c r="ANI1094" s="12"/>
      <c r="ANJ1094" s="12"/>
      <c r="ANK1094" s="12"/>
      <c r="ANL1094" s="12"/>
      <c r="ANM1094" s="12"/>
      <c r="ANN1094" s="12"/>
      <c r="ANO1094" s="12"/>
      <c r="ANP1094" s="12"/>
      <c r="ANQ1094" s="12"/>
      <c r="ANR1094" s="12"/>
      <c r="ANS1094" s="12"/>
      <c r="ANT1094" s="12"/>
      <c r="ANU1094" s="12"/>
      <c r="ANV1094" s="12"/>
      <c r="ANW1094" s="12"/>
      <c r="ANX1094" s="12"/>
      <c r="ANY1094" s="12"/>
      <c r="ANZ1094" s="12"/>
      <c r="AOA1094" s="12"/>
      <c r="AOB1094" s="12"/>
      <c r="AOC1094" s="12"/>
      <c r="AOD1094" s="12"/>
      <c r="AOE1094" s="12"/>
      <c r="AOF1094" s="12"/>
      <c r="AOG1094" s="12"/>
      <c r="AOH1094" s="12"/>
      <c r="AOI1094" s="12"/>
      <c r="AOJ1094" s="12"/>
      <c r="AOK1094" s="12"/>
      <c r="AOL1094" s="12"/>
      <c r="AOM1094" s="12"/>
      <c r="AON1094" s="12"/>
      <c r="AOO1094" s="12"/>
      <c r="AOP1094" s="12"/>
      <c r="AOQ1094" s="12"/>
      <c r="AOR1094" s="12"/>
      <c r="AOS1094" s="12"/>
      <c r="AOT1094" s="12"/>
      <c r="AOU1094" s="12"/>
      <c r="AOV1094" s="12"/>
      <c r="AOW1094" s="12"/>
      <c r="AOX1094" s="12"/>
      <c r="AOY1094" s="12"/>
      <c r="AOZ1094" s="12"/>
      <c r="APA1094" s="12"/>
      <c r="APB1094" s="12"/>
      <c r="APC1094" s="12"/>
      <c r="APD1094" s="12"/>
      <c r="APE1094" s="12"/>
      <c r="APF1094" s="12"/>
      <c r="APG1094" s="12"/>
      <c r="APH1094" s="12"/>
      <c r="API1094" s="12"/>
      <c r="APJ1094" s="12"/>
      <c r="APK1094" s="12"/>
      <c r="APL1094" s="12"/>
      <c r="APM1094" s="12"/>
      <c r="APN1094" s="12"/>
      <c r="APO1094" s="12"/>
      <c r="APP1094" s="12"/>
      <c r="APQ1094" s="12"/>
      <c r="APR1094" s="12"/>
      <c r="APS1094" s="12"/>
      <c r="APT1094" s="12"/>
      <c r="APU1094" s="12"/>
      <c r="APV1094" s="12"/>
      <c r="APW1094" s="12"/>
      <c r="APX1094" s="12"/>
      <c r="APY1094" s="12"/>
      <c r="APZ1094" s="12"/>
      <c r="AQA1094" s="12"/>
      <c r="AQB1094" s="12"/>
      <c r="AQC1094" s="12"/>
      <c r="AQD1094" s="12"/>
      <c r="AQE1094" s="12"/>
      <c r="AQF1094" s="12"/>
      <c r="AQG1094" s="12"/>
      <c r="AQH1094" s="12"/>
      <c r="AQI1094" s="12"/>
      <c r="AQJ1094" s="12"/>
      <c r="AQK1094" s="12"/>
      <c r="AQL1094" s="12"/>
      <c r="AQM1094" s="12"/>
      <c r="AQN1094" s="12"/>
      <c r="AQO1094" s="12"/>
      <c r="AQP1094" s="12"/>
      <c r="AQQ1094" s="12"/>
      <c r="AQR1094" s="12"/>
      <c r="AQS1094" s="12"/>
      <c r="AQT1094" s="12"/>
      <c r="AQU1094" s="12"/>
      <c r="AQV1094" s="12"/>
      <c r="AQW1094" s="12"/>
      <c r="AQX1094" s="12"/>
      <c r="AQY1094" s="12"/>
      <c r="AQZ1094" s="12"/>
      <c r="ARA1094" s="12"/>
      <c r="ARB1094" s="12"/>
      <c r="ARC1094" s="12"/>
      <c r="ARD1094" s="12"/>
      <c r="ARE1094" s="12"/>
      <c r="ARF1094" s="12"/>
      <c r="ARG1094" s="12"/>
      <c r="ARH1094" s="12"/>
      <c r="ARI1094" s="12"/>
      <c r="ARJ1094" s="12"/>
      <c r="ARK1094" s="12"/>
      <c r="ARL1094" s="12"/>
      <c r="ARM1094" s="12"/>
      <c r="ARN1094" s="12"/>
      <c r="ARO1094" s="12"/>
      <c r="ARP1094" s="12"/>
      <c r="ARQ1094" s="12"/>
      <c r="ARR1094" s="12"/>
      <c r="ARS1094" s="12"/>
      <c r="ART1094" s="12"/>
      <c r="ARU1094" s="12"/>
      <c r="ARV1094" s="12"/>
      <c r="ARW1094" s="12"/>
      <c r="ARX1094" s="12"/>
      <c r="ARY1094" s="12"/>
      <c r="ARZ1094" s="12"/>
      <c r="ASA1094" s="12"/>
      <c r="ASB1094" s="12"/>
      <c r="ASC1094" s="12"/>
      <c r="ASD1094" s="12"/>
      <c r="ASE1094" s="12"/>
      <c r="ASF1094" s="12"/>
      <c r="ASG1094" s="12"/>
      <c r="ASH1094" s="12"/>
      <c r="ASI1094" s="12"/>
      <c r="ASJ1094" s="12"/>
      <c r="ASK1094" s="12"/>
      <c r="ASL1094" s="12"/>
      <c r="ASM1094" s="12"/>
      <c r="ASN1094" s="12"/>
      <c r="ASO1094" s="12"/>
      <c r="ASP1094" s="12"/>
      <c r="ASQ1094" s="12"/>
      <c r="ASR1094" s="12"/>
      <c r="ASS1094" s="12"/>
      <c r="AST1094" s="12"/>
      <c r="ASU1094" s="12"/>
      <c r="ASV1094" s="12"/>
      <c r="ASW1094" s="12"/>
      <c r="ASX1094" s="12"/>
      <c r="ASY1094" s="12"/>
      <c r="ASZ1094" s="12"/>
      <c r="ATA1094" s="12"/>
      <c r="ATB1094" s="12"/>
      <c r="ATC1094" s="12"/>
      <c r="ATD1094" s="12"/>
      <c r="ATE1094" s="12"/>
      <c r="ATF1094" s="12"/>
      <c r="ATG1094" s="12"/>
      <c r="ATH1094" s="12"/>
      <c r="ATI1094" s="12"/>
      <c r="ATJ1094" s="12"/>
      <c r="ATK1094" s="12"/>
      <c r="ATL1094" s="12"/>
      <c r="ATM1094" s="12"/>
      <c r="ATN1094" s="12"/>
      <c r="ATO1094" s="12"/>
      <c r="ATP1094" s="12"/>
      <c r="ATQ1094" s="12"/>
      <c r="ATR1094" s="12"/>
      <c r="ATS1094" s="12"/>
      <c r="ATT1094" s="12"/>
      <c r="ATU1094" s="12"/>
      <c r="ATV1094" s="12"/>
      <c r="ATW1094" s="12"/>
      <c r="ATX1094" s="12"/>
      <c r="ATY1094" s="12"/>
      <c r="ATZ1094" s="12"/>
      <c r="AUA1094" s="12"/>
      <c r="AUB1094" s="12"/>
      <c r="AUC1094" s="12"/>
      <c r="AUD1094" s="12"/>
      <c r="AUE1094" s="12"/>
      <c r="AUF1094" s="12"/>
      <c r="AUG1094" s="12"/>
      <c r="AUH1094" s="12"/>
      <c r="AUI1094" s="12"/>
      <c r="AUJ1094" s="12"/>
      <c r="AUK1094" s="12"/>
      <c r="AUL1094" s="12"/>
      <c r="AUM1094" s="12"/>
      <c r="AUN1094" s="12"/>
      <c r="AUO1094" s="12"/>
      <c r="AUP1094" s="12"/>
      <c r="AUQ1094" s="12"/>
      <c r="AUR1094" s="12"/>
      <c r="AUS1094" s="12"/>
      <c r="AUT1094" s="12"/>
      <c r="AUU1094" s="12"/>
      <c r="AUV1094" s="12"/>
      <c r="AUW1094" s="12"/>
      <c r="AUX1094" s="12"/>
      <c r="AUY1094" s="12"/>
      <c r="AUZ1094" s="12"/>
      <c r="AVA1094" s="12"/>
      <c r="AVB1094" s="12"/>
      <c r="AVC1094" s="12"/>
      <c r="AVD1094" s="12"/>
      <c r="AVE1094" s="12"/>
      <c r="AVF1094" s="12"/>
      <c r="AVG1094" s="12"/>
      <c r="AVH1094" s="12"/>
      <c r="AVI1094" s="12"/>
      <c r="AVJ1094" s="12"/>
      <c r="AVK1094" s="12"/>
      <c r="AVL1094" s="12"/>
      <c r="AVM1094" s="12"/>
      <c r="AVN1094" s="12"/>
      <c r="AVO1094" s="12"/>
      <c r="AVP1094" s="12"/>
      <c r="AVQ1094" s="12"/>
      <c r="AVR1094" s="12"/>
      <c r="AVS1094" s="12"/>
      <c r="AVT1094" s="12"/>
      <c r="AVU1094" s="12"/>
      <c r="AVV1094" s="12"/>
      <c r="AVW1094" s="12"/>
      <c r="AVX1094" s="12"/>
      <c r="AVY1094" s="12"/>
      <c r="AVZ1094" s="12"/>
      <c r="AWA1094" s="12"/>
      <c r="AWB1094" s="12"/>
      <c r="AWC1094" s="12"/>
      <c r="AWD1094" s="12"/>
      <c r="AWE1094" s="12"/>
      <c r="AWF1094" s="12"/>
      <c r="AWG1094" s="12"/>
      <c r="AWH1094" s="12"/>
      <c r="AWI1094" s="12"/>
      <c r="AWJ1094" s="12"/>
      <c r="AWK1094" s="12"/>
      <c r="AWL1094" s="12"/>
      <c r="AWM1094" s="12"/>
      <c r="AWN1094" s="12"/>
      <c r="AWO1094" s="12"/>
      <c r="AWP1094" s="12"/>
      <c r="AWQ1094" s="12"/>
      <c r="AWR1094" s="12"/>
      <c r="AWS1094" s="12"/>
      <c r="AWT1094" s="12"/>
      <c r="AWU1094" s="12"/>
      <c r="AWV1094" s="12"/>
      <c r="AWW1094" s="12"/>
      <c r="AWX1094" s="12"/>
      <c r="AWY1094" s="12"/>
      <c r="AWZ1094" s="12"/>
      <c r="AXA1094" s="12"/>
      <c r="AXB1094" s="12"/>
      <c r="AXC1094" s="12"/>
      <c r="AXD1094" s="12"/>
      <c r="AXE1094" s="12"/>
      <c r="AXF1094" s="12"/>
      <c r="AXG1094" s="12"/>
      <c r="AXH1094" s="12"/>
      <c r="AXI1094" s="12"/>
      <c r="AXJ1094" s="12"/>
      <c r="AXK1094" s="12"/>
      <c r="AXL1094" s="12"/>
      <c r="AXM1094" s="12"/>
      <c r="AXN1094" s="12"/>
      <c r="AXO1094" s="12"/>
      <c r="AXP1094" s="12"/>
      <c r="AXQ1094" s="12"/>
      <c r="AXR1094" s="12"/>
      <c r="AXS1094" s="12"/>
      <c r="AXT1094" s="12"/>
      <c r="AXU1094" s="12"/>
      <c r="AXV1094" s="12"/>
      <c r="AXW1094" s="12"/>
      <c r="AXX1094" s="12"/>
      <c r="AXY1094" s="12"/>
      <c r="AXZ1094" s="12"/>
      <c r="AYA1094" s="12"/>
      <c r="AYB1094" s="12"/>
      <c r="AYC1094" s="12"/>
      <c r="AYD1094" s="12"/>
      <c r="AYE1094" s="12"/>
      <c r="AYF1094" s="12"/>
      <c r="AYG1094" s="12"/>
      <c r="AYH1094" s="12"/>
      <c r="AYI1094" s="12"/>
      <c r="AYJ1094" s="12"/>
      <c r="AYK1094" s="12"/>
      <c r="AYL1094" s="12"/>
      <c r="AYM1094" s="12"/>
      <c r="AYN1094" s="12"/>
      <c r="AYO1094" s="12"/>
      <c r="AYP1094" s="12"/>
      <c r="AYQ1094" s="12"/>
      <c r="AYR1094" s="12"/>
      <c r="AYS1094" s="12"/>
      <c r="AYT1094" s="12"/>
      <c r="AYU1094" s="12"/>
      <c r="AYV1094" s="12"/>
      <c r="AYW1094" s="12"/>
      <c r="AYX1094" s="12"/>
      <c r="AYY1094" s="12"/>
      <c r="AYZ1094" s="12"/>
      <c r="AZA1094" s="12"/>
      <c r="AZB1094" s="12"/>
      <c r="AZC1094" s="12"/>
      <c r="AZD1094" s="12"/>
      <c r="AZE1094" s="12"/>
      <c r="AZF1094" s="12"/>
      <c r="AZG1094" s="12"/>
      <c r="AZH1094" s="12"/>
      <c r="AZI1094" s="12"/>
      <c r="AZJ1094" s="12"/>
      <c r="AZK1094" s="12"/>
      <c r="AZL1094" s="12"/>
      <c r="AZM1094" s="12"/>
      <c r="AZN1094" s="12"/>
      <c r="AZO1094" s="12"/>
      <c r="AZP1094" s="12"/>
      <c r="AZQ1094" s="12"/>
      <c r="AZR1094" s="12"/>
      <c r="AZS1094" s="12"/>
      <c r="AZT1094" s="12"/>
      <c r="AZU1094" s="12"/>
      <c r="AZV1094" s="12"/>
      <c r="AZW1094" s="12"/>
      <c r="AZX1094" s="12"/>
      <c r="AZY1094" s="12"/>
      <c r="AZZ1094" s="12"/>
      <c r="BAA1094" s="12"/>
      <c r="BAB1094" s="12"/>
      <c r="BAC1094" s="12"/>
      <c r="BAD1094" s="12"/>
      <c r="BAE1094" s="12"/>
      <c r="BAF1094" s="12"/>
      <c r="BAG1094" s="12"/>
      <c r="BAH1094" s="12"/>
      <c r="BAI1094" s="12"/>
      <c r="BAJ1094" s="12"/>
      <c r="BAK1094" s="12"/>
      <c r="BAL1094" s="12"/>
      <c r="BAM1094" s="12"/>
      <c r="BAN1094" s="12"/>
      <c r="BAO1094" s="12"/>
      <c r="BAP1094" s="12"/>
      <c r="BAQ1094" s="12"/>
      <c r="BAR1094" s="12"/>
      <c r="BAS1094" s="12"/>
      <c r="BAT1094" s="12"/>
      <c r="BAU1094" s="12"/>
      <c r="BAV1094" s="12"/>
      <c r="BAW1094" s="12"/>
      <c r="BAX1094" s="12"/>
      <c r="BAY1094" s="12"/>
      <c r="BAZ1094" s="12"/>
      <c r="BBA1094" s="12"/>
      <c r="BBB1094" s="12"/>
      <c r="BBC1094" s="12"/>
      <c r="BBD1094" s="12"/>
      <c r="BBE1094" s="12"/>
      <c r="BBF1094" s="12"/>
      <c r="BBG1094" s="12"/>
      <c r="BBH1094" s="12"/>
      <c r="BBI1094" s="12"/>
      <c r="BBJ1094" s="12"/>
      <c r="BBK1094" s="12"/>
      <c r="BBL1094" s="12"/>
      <c r="BBM1094" s="12"/>
      <c r="BBN1094" s="12"/>
      <c r="BBO1094" s="12"/>
      <c r="BBP1094" s="12"/>
      <c r="BBQ1094" s="12"/>
      <c r="BBR1094" s="12"/>
      <c r="BBS1094" s="12"/>
      <c r="BBT1094" s="12"/>
      <c r="BBU1094" s="12"/>
      <c r="BBV1094" s="12"/>
      <c r="BBW1094" s="12"/>
      <c r="BBX1094" s="12"/>
      <c r="BBY1094" s="12"/>
      <c r="BBZ1094" s="12"/>
      <c r="BCA1094" s="12"/>
      <c r="BCB1094" s="12"/>
      <c r="BCC1094" s="12"/>
      <c r="BCD1094" s="12"/>
      <c r="BCE1094" s="12"/>
      <c r="BCF1094" s="12"/>
      <c r="BCG1094" s="12"/>
      <c r="BCH1094" s="12"/>
      <c r="BCI1094" s="12"/>
      <c r="BCJ1094" s="12"/>
      <c r="BCK1094" s="12"/>
      <c r="BCL1094" s="12"/>
      <c r="BCM1094" s="12"/>
      <c r="BCN1094" s="12"/>
      <c r="BCO1094" s="12"/>
      <c r="BCP1094" s="12"/>
      <c r="BCQ1094" s="12"/>
      <c r="BCR1094" s="12"/>
      <c r="BCS1094" s="12"/>
      <c r="BCT1094" s="12"/>
      <c r="BCU1094" s="12"/>
      <c r="BCV1094" s="12"/>
      <c r="BCW1094" s="12"/>
      <c r="BCX1094" s="12"/>
      <c r="BCY1094" s="12"/>
      <c r="BCZ1094" s="12"/>
      <c r="BDA1094" s="12"/>
      <c r="BDB1094" s="12"/>
      <c r="BDC1094" s="12"/>
      <c r="BDD1094" s="12"/>
      <c r="BDE1094" s="12"/>
      <c r="BDF1094" s="12"/>
      <c r="BDG1094" s="12"/>
      <c r="BDH1094" s="12"/>
      <c r="BDI1094" s="12"/>
      <c r="BDJ1094" s="12"/>
      <c r="BDK1094" s="12"/>
      <c r="BDL1094" s="12"/>
      <c r="BDM1094" s="12"/>
      <c r="BDN1094" s="12"/>
      <c r="BDO1094" s="12"/>
      <c r="BDP1094" s="12"/>
      <c r="BDQ1094" s="12"/>
      <c r="BDR1094" s="12"/>
      <c r="BDS1094" s="12"/>
      <c r="BDT1094" s="12"/>
      <c r="BDU1094" s="12"/>
      <c r="BDV1094" s="12"/>
      <c r="BDW1094" s="12"/>
      <c r="BDX1094" s="12"/>
      <c r="BDY1094" s="12"/>
      <c r="BDZ1094" s="12"/>
      <c r="BEA1094" s="12"/>
      <c r="BEB1094" s="12"/>
      <c r="BEC1094" s="12"/>
      <c r="BED1094" s="12"/>
      <c r="BEE1094" s="12"/>
      <c r="BEF1094" s="12"/>
      <c r="BEG1094" s="12"/>
      <c r="BEH1094" s="12"/>
      <c r="BEI1094" s="12"/>
      <c r="BEJ1094" s="12"/>
      <c r="BEK1094" s="12"/>
      <c r="BEL1094" s="12"/>
      <c r="BEM1094" s="12"/>
      <c r="BEN1094" s="12"/>
      <c r="BEO1094" s="12"/>
      <c r="BEP1094" s="12"/>
      <c r="BEQ1094" s="12"/>
      <c r="BER1094" s="12"/>
      <c r="BES1094" s="12"/>
      <c r="BET1094" s="12"/>
      <c r="BEU1094" s="12"/>
      <c r="BEV1094" s="12"/>
      <c r="BEW1094" s="12"/>
      <c r="BEX1094" s="12"/>
      <c r="BEY1094" s="12"/>
      <c r="BEZ1094" s="12"/>
      <c r="BFA1094" s="12"/>
      <c r="BFB1094" s="12"/>
      <c r="BFC1094" s="12"/>
      <c r="BFD1094" s="12"/>
      <c r="BFE1094" s="12"/>
      <c r="BFF1094" s="12"/>
      <c r="BFG1094" s="12"/>
      <c r="BFH1094" s="12"/>
      <c r="BFI1094" s="12"/>
      <c r="BFJ1094" s="12"/>
      <c r="BFK1094" s="12"/>
      <c r="BFL1094" s="12"/>
      <c r="BFM1094" s="12"/>
      <c r="BFN1094" s="12"/>
      <c r="BFO1094" s="12"/>
      <c r="BFP1094" s="12"/>
      <c r="BFQ1094" s="12"/>
      <c r="BFR1094" s="12"/>
      <c r="BFS1094" s="12"/>
      <c r="BFT1094" s="12"/>
      <c r="BFU1094" s="12"/>
      <c r="BFV1094" s="12"/>
      <c r="BFW1094" s="12"/>
      <c r="BFX1094" s="12"/>
      <c r="BFY1094" s="12"/>
      <c r="BFZ1094" s="12"/>
      <c r="BGA1094" s="12"/>
      <c r="BGB1094" s="12"/>
      <c r="BGC1094" s="12"/>
      <c r="BGD1094" s="12"/>
      <c r="BGE1094" s="12"/>
      <c r="BGF1094" s="12"/>
      <c r="BGG1094" s="12"/>
      <c r="BGH1094" s="12"/>
      <c r="BGI1094" s="12"/>
      <c r="BGJ1094" s="12"/>
      <c r="BGK1094" s="12"/>
      <c r="BGL1094" s="12"/>
      <c r="BGM1094" s="12"/>
      <c r="BGN1094" s="12"/>
      <c r="BGO1094" s="12"/>
      <c r="BGP1094" s="12"/>
      <c r="BGQ1094" s="12"/>
      <c r="BGR1094" s="12"/>
      <c r="BGS1094" s="12"/>
      <c r="BGT1094" s="12"/>
      <c r="BGU1094" s="12"/>
      <c r="BGV1094" s="12"/>
      <c r="BGW1094" s="12"/>
      <c r="BGX1094" s="12"/>
      <c r="BGY1094" s="12"/>
      <c r="BGZ1094" s="12"/>
      <c r="BHA1094" s="12"/>
      <c r="BHB1094" s="12"/>
      <c r="BHC1094" s="12"/>
      <c r="BHD1094" s="12"/>
      <c r="BHE1094" s="12"/>
      <c r="BHF1094" s="12"/>
      <c r="BHG1094" s="12"/>
      <c r="BHH1094" s="12"/>
      <c r="BHI1094" s="12"/>
      <c r="BHJ1094" s="12"/>
      <c r="BHK1094" s="12"/>
      <c r="BHL1094" s="12"/>
      <c r="BHM1094" s="12"/>
      <c r="BHN1094" s="12"/>
      <c r="BHO1094" s="12"/>
      <c r="BHP1094" s="12"/>
      <c r="BHQ1094" s="12"/>
      <c r="BHR1094" s="12"/>
      <c r="BHS1094" s="12"/>
      <c r="BHT1094" s="12"/>
      <c r="BHU1094" s="12"/>
      <c r="BHV1094" s="12"/>
      <c r="BHW1094" s="12"/>
      <c r="BHX1094" s="12"/>
      <c r="BHY1094" s="12"/>
      <c r="BHZ1094" s="12"/>
      <c r="BIA1094" s="12"/>
      <c r="BIB1094" s="12"/>
      <c r="BIC1094" s="12"/>
      <c r="BID1094" s="12"/>
      <c r="BIE1094" s="12"/>
      <c r="BIF1094" s="12"/>
      <c r="BIG1094" s="12"/>
      <c r="BIH1094" s="12"/>
      <c r="BII1094" s="12"/>
      <c r="BIJ1094" s="12"/>
      <c r="BIK1094" s="12"/>
      <c r="BIL1094" s="12"/>
      <c r="BIM1094" s="12"/>
      <c r="BIN1094" s="12"/>
      <c r="BIO1094" s="12"/>
      <c r="BIP1094" s="12"/>
      <c r="BIQ1094" s="12"/>
      <c r="BIR1094" s="12"/>
      <c r="BIS1094" s="12"/>
      <c r="BIT1094" s="12"/>
      <c r="BIU1094" s="12"/>
      <c r="BIV1094" s="12"/>
      <c r="BIW1094" s="12"/>
      <c r="BIX1094" s="12"/>
      <c r="BIY1094" s="12"/>
      <c r="BIZ1094" s="12"/>
      <c r="BJA1094" s="12"/>
      <c r="BJB1094" s="12"/>
      <c r="BJC1094" s="12"/>
      <c r="BJD1094" s="12"/>
      <c r="BJE1094" s="12"/>
      <c r="BJF1094" s="12"/>
      <c r="BJG1094" s="12"/>
      <c r="BJH1094" s="12"/>
      <c r="BJI1094" s="12"/>
      <c r="BJJ1094" s="12"/>
      <c r="BJK1094" s="12"/>
      <c r="BJL1094" s="12"/>
      <c r="BJM1094" s="12"/>
      <c r="BJN1094" s="12"/>
      <c r="BJO1094" s="12"/>
      <c r="BJP1094" s="12"/>
      <c r="BJQ1094" s="12"/>
      <c r="BJR1094" s="12"/>
      <c r="BJS1094" s="12"/>
      <c r="BJT1094" s="12"/>
      <c r="BJU1094" s="12"/>
      <c r="BJV1094" s="12"/>
      <c r="BJW1094" s="12"/>
      <c r="BJX1094" s="12"/>
      <c r="BJY1094" s="12"/>
      <c r="BJZ1094" s="12"/>
      <c r="BKA1094" s="12"/>
      <c r="BKB1094" s="12"/>
      <c r="BKC1094" s="12"/>
      <c r="BKD1094" s="12"/>
      <c r="BKE1094" s="12"/>
      <c r="BKF1094" s="12"/>
      <c r="BKG1094" s="12"/>
      <c r="BKH1094" s="12"/>
      <c r="BKI1094" s="12"/>
      <c r="BKJ1094" s="12"/>
      <c r="BKK1094" s="12"/>
      <c r="BKL1094" s="12"/>
      <c r="BKM1094" s="12"/>
      <c r="BKN1094" s="12"/>
      <c r="BKO1094" s="12"/>
      <c r="BKP1094" s="12"/>
      <c r="BKQ1094" s="12"/>
      <c r="BKR1094" s="12"/>
      <c r="BKS1094" s="12"/>
      <c r="BKT1094" s="12"/>
      <c r="BKU1094" s="12"/>
      <c r="BKV1094" s="12"/>
      <c r="BKW1094" s="12"/>
      <c r="BKX1094" s="12"/>
      <c r="BKY1094" s="12"/>
      <c r="BKZ1094" s="12"/>
      <c r="BLA1094" s="12"/>
      <c r="BLB1094" s="12"/>
      <c r="BLC1094" s="12"/>
      <c r="BLD1094" s="12"/>
      <c r="BLE1094" s="12"/>
      <c r="BLF1094" s="12"/>
      <c r="BLG1094" s="12"/>
      <c r="BLH1094" s="12"/>
      <c r="BLI1094" s="12"/>
      <c r="BLJ1094" s="12"/>
      <c r="BLK1094" s="12"/>
      <c r="BLL1094" s="12"/>
      <c r="BLM1094" s="12"/>
      <c r="BLN1094" s="12"/>
      <c r="BLO1094" s="12"/>
      <c r="BLP1094" s="12"/>
      <c r="BLQ1094" s="12"/>
      <c r="BLR1094" s="12"/>
      <c r="BLS1094" s="12"/>
      <c r="BLT1094" s="12"/>
      <c r="BLU1094" s="12"/>
      <c r="BLV1094" s="12"/>
      <c r="BLW1094" s="12"/>
      <c r="BLX1094" s="12"/>
      <c r="BLY1094" s="12"/>
      <c r="BLZ1094" s="12"/>
      <c r="BMA1094" s="12"/>
      <c r="BMB1094" s="12"/>
      <c r="BMC1094" s="12"/>
      <c r="BMD1094" s="12"/>
      <c r="BME1094" s="12"/>
      <c r="BMF1094" s="12"/>
      <c r="BMG1094" s="12"/>
      <c r="BMH1094" s="12"/>
      <c r="BMI1094" s="12"/>
      <c r="BMJ1094" s="12"/>
      <c r="BMK1094" s="12"/>
      <c r="BML1094" s="12"/>
      <c r="BMM1094" s="12"/>
      <c r="BMN1094" s="12"/>
      <c r="BMO1094" s="12"/>
      <c r="BMP1094" s="12"/>
      <c r="BMQ1094" s="12"/>
      <c r="BMR1094" s="12"/>
      <c r="BMS1094" s="12"/>
      <c r="BMT1094" s="12"/>
      <c r="BMU1094" s="12"/>
      <c r="BMV1094" s="12"/>
      <c r="BMW1094" s="12"/>
      <c r="BMX1094" s="12"/>
      <c r="BMY1094" s="12"/>
      <c r="BMZ1094" s="12"/>
      <c r="BNA1094" s="12"/>
      <c r="BNB1094" s="12"/>
      <c r="BNC1094" s="12"/>
      <c r="BND1094" s="12"/>
      <c r="BNE1094" s="12"/>
      <c r="BNF1094" s="12"/>
      <c r="BNG1094" s="12"/>
      <c r="BNH1094" s="12"/>
      <c r="BNI1094" s="12"/>
      <c r="BNJ1094" s="12"/>
      <c r="BNK1094" s="12"/>
      <c r="BNL1094" s="12"/>
      <c r="BNM1094" s="12"/>
      <c r="BNN1094" s="12"/>
      <c r="BNO1094" s="12"/>
      <c r="BNP1094" s="12"/>
      <c r="BNQ1094" s="12"/>
      <c r="BNR1094" s="12"/>
      <c r="BNS1094" s="12"/>
      <c r="BNT1094" s="12"/>
      <c r="BNU1094" s="12"/>
      <c r="BNV1094" s="12"/>
      <c r="BNW1094" s="12"/>
      <c r="BNX1094" s="12"/>
      <c r="BNY1094" s="12"/>
      <c r="BNZ1094" s="12"/>
      <c r="BOA1094" s="12"/>
      <c r="BOB1094" s="12"/>
      <c r="BOC1094" s="12"/>
      <c r="BOD1094" s="12"/>
      <c r="BOE1094" s="12"/>
      <c r="BOF1094" s="12"/>
      <c r="BOG1094" s="12"/>
      <c r="BOH1094" s="12"/>
      <c r="BOI1094" s="12"/>
      <c r="BOJ1094" s="12"/>
      <c r="BOK1094" s="12"/>
      <c r="BOL1094" s="12"/>
      <c r="BOM1094" s="12"/>
      <c r="BON1094" s="12"/>
      <c r="BOO1094" s="12"/>
      <c r="BOP1094" s="12"/>
      <c r="BOQ1094" s="12"/>
      <c r="BOR1094" s="12"/>
      <c r="BOS1094" s="12"/>
      <c r="BOT1094" s="12"/>
      <c r="BOU1094" s="12"/>
      <c r="BOV1094" s="12"/>
      <c r="BOW1094" s="12"/>
      <c r="BOX1094" s="12"/>
      <c r="BOY1094" s="12"/>
      <c r="BOZ1094" s="12"/>
      <c r="BPA1094" s="12"/>
      <c r="BPB1094" s="12"/>
      <c r="BPC1094" s="12"/>
      <c r="BPD1094" s="12"/>
      <c r="BPE1094" s="12"/>
      <c r="BPF1094" s="12"/>
      <c r="BPG1094" s="12"/>
      <c r="BPH1094" s="12"/>
      <c r="BPI1094" s="12"/>
      <c r="BPJ1094" s="12"/>
      <c r="BPK1094" s="12"/>
      <c r="BPL1094" s="12"/>
      <c r="BPM1094" s="12"/>
      <c r="BPN1094" s="12"/>
      <c r="BPO1094" s="12"/>
      <c r="BPP1094" s="12"/>
      <c r="BPQ1094" s="12"/>
      <c r="BPR1094" s="12"/>
      <c r="BPS1094" s="12"/>
      <c r="BPT1094" s="12"/>
      <c r="BPU1094" s="12"/>
      <c r="BPV1094" s="12"/>
      <c r="BPW1094" s="12"/>
      <c r="BPX1094" s="12"/>
      <c r="BPY1094" s="12"/>
      <c r="BPZ1094" s="12"/>
      <c r="BQA1094" s="12"/>
      <c r="BQB1094" s="12"/>
      <c r="BQC1094" s="12"/>
      <c r="BQD1094" s="12"/>
      <c r="BQE1094" s="12"/>
      <c r="BQF1094" s="12"/>
      <c r="BQG1094" s="12"/>
      <c r="BQH1094" s="12"/>
      <c r="BQI1094" s="12"/>
      <c r="BQJ1094" s="12"/>
      <c r="BQK1094" s="12"/>
      <c r="BQL1094" s="12"/>
      <c r="BQM1094" s="12"/>
      <c r="BQN1094" s="12"/>
      <c r="BQO1094" s="12"/>
      <c r="BQP1094" s="12"/>
      <c r="BQQ1094" s="12"/>
      <c r="BQR1094" s="12"/>
      <c r="BQS1094" s="12"/>
      <c r="BQT1094" s="12"/>
      <c r="BQU1094" s="12"/>
      <c r="BQV1094" s="12"/>
      <c r="BQW1094" s="12"/>
      <c r="BQX1094" s="12"/>
      <c r="BQY1094" s="12"/>
      <c r="BQZ1094" s="12"/>
      <c r="BRA1094" s="12"/>
      <c r="BRB1094" s="12"/>
      <c r="BRC1094" s="12"/>
      <c r="BRD1094" s="12"/>
      <c r="BRE1094" s="12"/>
      <c r="BRF1094" s="12"/>
      <c r="BRG1094" s="12"/>
      <c r="BRH1094" s="12"/>
      <c r="BRI1094" s="12"/>
      <c r="BRJ1094" s="12"/>
      <c r="BRK1094" s="12"/>
      <c r="BRL1094" s="12"/>
      <c r="BRM1094" s="12"/>
      <c r="BRN1094" s="12"/>
      <c r="BRO1094" s="12"/>
      <c r="BRP1094" s="12"/>
      <c r="BRQ1094" s="12"/>
      <c r="BRR1094" s="12"/>
      <c r="BRS1094" s="12"/>
      <c r="BRT1094" s="12"/>
      <c r="BRU1094" s="12"/>
      <c r="BRV1094" s="12"/>
      <c r="BRW1094" s="12"/>
      <c r="BRX1094" s="12"/>
      <c r="BRY1094" s="12"/>
      <c r="BRZ1094" s="12"/>
      <c r="BSA1094" s="12"/>
      <c r="BSB1094" s="12"/>
      <c r="BSC1094" s="12"/>
      <c r="BSD1094" s="12"/>
      <c r="BSE1094" s="12"/>
      <c r="BSF1094" s="12"/>
      <c r="BSG1094" s="12"/>
      <c r="BSH1094" s="12"/>
      <c r="BSI1094" s="12"/>
      <c r="BSJ1094" s="12"/>
      <c r="BSK1094" s="12"/>
      <c r="BSL1094" s="12"/>
      <c r="BSM1094" s="12"/>
      <c r="BSN1094" s="12"/>
      <c r="BSO1094" s="12"/>
      <c r="BSP1094" s="12"/>
      <c r="BSQ1094" s="12"/>
      <c r="BSR1094" s="12"/>
      <c r="BSS1094" s="12"/>
      <c r="BST1094" s="12"/>
      <c r="BSU1094" s="12"/>
      <c r="BSV1094" s="12"/>
      <c r="BSW1094" s="12"/>
      <c r="BSX1094" s="12"/>
      <c r="BSY1094" s="12"/>
      <c r="BSZ1094" s="12"/>
      <c r="BTA1094" s="12"/>
      <c r="BTB1094" s="12"/>
      <c r="BTC1094" s="12"/>
      <c r="BTD1094" s="12"/>
      <c r="BTE1094" s="12"/>
      <c r="BTF1094" s="12"/>
      <c r="BTG1094" s="12"/>
      <c r="BTH1094" s="12"/>
      <c r="BTI1094" s="12"/>
      <c r="BTJ1094" s="12"/>
      <c r="BTK1094" s="12"/>
      <c r="BTL1094" s="12"/>
      <c r="BTM1094" s="12"/>
      <c r="BTN1094" s="12"/>
      <c r="BTO1094" s="12"/>
      <c r="BTP1094" s="12"/>
      <c r="BTQ1094" s="12"/>
      <c r="BTR1094" s="12"/>
      <c r="BTS1094" s="12"/>
      <c r="BTT1094" s="12"/>
      <c r="BTU1094" s="12"/>
      <c r="BTV1094" s="12"/>
      <c r="BTW1094" s="12"/>
      <c r="BTX1094" s="12"/>
      <c r="BTY1094" s="12"/>
      <c r="BTZ1094" s="12"/>
      <c r="BUA1094" s="12"/>
      <c r="BUB1094" s="12"/>
      <c r="BUC1094" s="12"/>
      <c r="BUD1094" s="12"/>
      <c r="BUE1094" s="12"/>
      <c r="BUF1094" s="12"/>
      <c r="BUG1094" s="12"/>
      <c r="BUH1094" s="12"/>
      <c r="BUI1094" s="12"/>
      <c r="BUJ1094" s="12"/>
      <c r="BUK1094" s="12"/>
      <c r="BUL1094" s="12"/>
      <c r="BUM1094" s="12"/>
      <c r="BUN1094" s="12"/>
      <c r="BUO1094" s="12"/>
      <c r="BUP1094" s="12"/>
      <c r="BUQ1094" s="12"/>
      <c r="BUR1094" s="12"/>
      <c r="BUS1094" s="12"/>
      <c r="BUT1094" s="12"/>
      <c r="BUU1094" s="12"/>
      <c r="BUV1094" s="12"/>
      <c r="BUW1094" s="12"/>
      <c r="BUX1094" s="12"/>
      <c r="BUY1094" s="12"/>
      <c r="BUZ1094" s="12"/>
      <c r="BVA1094" s="12"/>
      <c r="BVB1094" s="12"/>
      <c r="BVC1094" s="12"/>
      <c r="BVD1094" s="12"/>
      <c r="BVE1094" s="12"/>
      <c r="BVF1094" s="12"/>
      <c r="BVG1094" s="12"/>
      <c r="BVH1094" s="12"/>
      <c r="BVI1094" s="12"/>
      <c r="BVJ1094" s="12"/>
      <c r="BVK1094" s="12"/>
      <c r="BVL1094" s="12"/>
      <c r="BVM1094" s="12"/>
      <c r="BVN1094" s="12"/>
      <c r="BVO1094" s="12"/>
      <c r="BVP1094" s="12"/>
      <c r="BVQ1094" s="12"/>
      <c r="BVR1094" s="12"/>
      <c r="BVS1094" s="12"/>
      <c r="BVT1094" s="12"/>
      <c r="BVU1094" s="12"/>
      <c r="BVV1094" s="12"/>
      <c r="BVW1094" s="12"/>
      <c r="BVX1094" s="12"/>
      <c r="BVY1094" s="12"/>
      <c r="BVZ1094" s="12"/>
      <c r="BWA1094" s="12"/>
      <c r="BWB1094" s="12"/>
      <c r="BWC1094" s="12"/>
      <c r="BWD1094" s="12"/>
      <c r="BWE1094" s="12"/>
      <c r="BWF1094" s="12"/>
      <c r="BWG1094" s="12"/>
      <c r="BWH1094" s="12"/>
      <c r="BWI1094" s="12"/>
      <c r="BWJ1094" s="12"/>
      <c r="BWK1094" s="12"/>
      <c r="BWL1094" s="12"/>
      <c r="BWM1094" s="12"/>
      <c r="BWN1094" s="12"/>
      <c r="BWO1094" s="12"/>
      <c r="BWP1094" s="12"/>
      <c r="BWQ1094" s="12"/>
      <c r="BWR1094" s="12"/>
      <c r="BWS1094" s="12"/>
      <c r="BWT1094" s="12"/>
      <c r="BWU1094" s="12"/>
      <c r="BWV1094" s="12"/>
      <c r="BWW1094" s="12"/>
      <c r="BWX1094" s="12"/>
      <c r="BWY1094" s="12"/>
      <c r="BWZ1094" s="12"/>
      <c r="BXA1094" s="12"/>
      <c r="BXB1094" s="12"/>
      <c r="BXC1094" s="12"/>
      <c r="BXD1094" s="12"/>
      <c r="BXE1094" s="12"/>
      <c r="BXF1094" s="12"/>
      <c r="BXG1094" s="12"/>
      <c r="BXH1094" s="12"/>
      <c r="BXI1094" s="12"/>
      <c r="BXJ1094" s="12"/>
      <c r="BXK1094" s="12"/>
      <c r="BXL1094" s="12"/>
      <c r="BXM1094" s="12"/>
      <c r="BXN1094" s="12"/>
      <c r="BXO1094" s="12"/>
      <c r="BXP1094" s="12"/>
      <c r="BXQ1094" s="12"/>
      <c r="BXR1094" s="12"/>
      <c r="BXS1094" s="12"/>
      <c r="BXT1094" s="12"/>
      <c r="BXU1094" s="12"/>
      <c r="BXV1094" s="12"/>
      <c r="BXW1094" s="12"/>
      <c r="BXX1094" s="12"/>
      <c r="BXY1094" s="12"/>
      <c r="BXZ1094" s="12"/>
      <c r="BYA1094" s="12"/>
      <c r="BYB1094" s="12"/>
      <c r="BYC1094" s="12"/>
      <c r="BYD1094" s="12"/>
      <c r="BYE1094" s="12"/>
      <c r="BYF1094" s="12"/>
      <c r="BYG1094" s="12"/>
      <c r="BYH1094" s="12"/>
      <c r="BYI1094" s="12"/>
      <c r="BYJ1094" s="12"/>
      <c r="BYK1094" s="12"/>
      <c r="BYL1094" s="12"/>
      <c r="BYM1094" s="12"/>
      <c r="BYN1094" s="12"/>
      <c r="BYO1094" s="12"/>
      <c r="BYP1094" s="12"/>
      <c r="BYQ1094" s="12"/>
      <c r="BYR1094" s="12"/>
      <c r="BYS1094" s="12"/>
      <c r="BYT1094" s="12"/>
      <c r="BYU1094" s="12"/>
      <c r="BYV1094" s="12"/>
      <c r="BYW1094" s="12"/>
      <c r="BYX1094" s="12"/>
      <c r="BYY1094" s="12"/>
      <c r="BYZ1094" s="12"/>
      <c r="BZA1094" s="12"/>
      <c r="BZB1094" s="12"/>
      <c r="BZC1094" s="12"/>
      <c r="BZD1094" s="12"/>
      <c r="BZE1094" s="12"/>
      <c r="BZF1094" s="12"/>
      <c r="BZG1094" s="12"/>
      <c r="BZH1094" s="12"/>
      <c r="BZI1094" s="12"/>
      <c r="BZJ1094" s="12"/>
      <c r="BZK1094" s="12"/>
      <c r="BZL1094" s="12"/>
      <c r="BZM1094" s="12"/>
      <c r="BZN1094" s="12"/>
      <c r="BZO1094" s="12"/>
      <c r="BZP1094" s="12"/>
      <c r="BZQ1094" s="12"/>
      <c r="BZR1094" s="12"/>
      <c r="BZS1094" s="12"/>
      <c r="BZT1094" s="12"/>
      <c r="BZU1094" s="12"/>
      <c r="BZV1094" s="12"/>
      <c r="BZW1094" s="12"/>
      <c r="BZX1094" s="12"/>
      <c r="BZY1094" s="12"/>
      <c r="BZZ1094" s="12"/>
      <c r="CAA1094" s="12"/>
      <c r="CAB1094" s="12"/>
      <c r="CAC1094" s="12"/>
      <c r="CAD1094" s="12"/>
      <c r="CAE1094" s="12"/>
      <c r="CAF1094" s="12"/>
      <c r="CAG1094" s="12"/>
      <c r="CAH1094" s="12"/>
      <c r="CAI1094" s="12"/>
      <c r="CAJ1094" s="12"/>
      <c r="CAK1094" s="12"/>
      <c r="CAL1094" s="12"/>
      <c r="CAM1094" s="12"/>
      <c r="CAN1094" s="12"/>
      <c r="CAO1094" s="12"/>
      <c r="CAP1094" s="12"/>
      <c r="CAQ1094" s="12"/>
      <c r="CAR1094" s="12"/>
      <c r="CAS1094" s="12"/>
      <c r="CAT1094" s="12"/>
      <c r="CAU1094" s="12"/>
      <c r="CAV1094" s="12"/>
      <c r="CAW1094" s="12"/>
      <c r="CAX1094" s="12"/>
      <c r="CAY1094" s="12"/>
      <c r="CAZ1094" s="12"/>
      <c r="CBA1094" s="12"/>
      <c r="CBB1094" s="12"/>
      <c r="CBC1094" s="12"/>
      <c r="CBD1094" s="12"/>
      <c r="CBE1094" s="12"/>
      <c r="CBF1094" s="12"/>
      <c r="CBG1094" s="12"/>
      <c r="CBH1094" s="12"/>
      <c r="CBI1094" s="12"/>
      <c r="CBJ1094" s="12"/>
      <c r="CBK1094" s="12"/>
      <c r="CBL1094" s="12"/>
      <c r="CBM1094" s="12"/>
      <c r="CBN1094" s="12"/>
      <c r="CBO1094" s="12"/>
      <c r="CBP1094" s="12"/>
      <c r="CBQ1094" s="12"/>
      <c r="CBR1094" s="12"/>
      <c r="CBS1094" s="12"/>
      <c r="CBT1094" s="12"/>
      <c r="CBU1094" s="12"/>
      <c r="CBV1094" s="12"/>
      <c r="CBW1094" s="12"/>
      <c r="CBX1094" s="12"/>
      <c r="CBY1094" s="12"/>
      <c r="CBZ1094" s="12"/>
      <c r="CCA1094" s="12"/>
      <c r="CCB1094" s="12"/>
      <c r="CCC1094" s="12"/>
      <c r="CCD1094" s="12"/>
      <c r="CCE1094" s="12"/>
      <c r="CCF1094" s="12"/>
      <c r="CCG1094" s="12"/>
      <c r="CCH1094" s="12"/>
      <c r="CCI1094" s="12"/>
      <c r="CCJ1094" s="12"/>
      <c r="CCK1094" s="12"/>
      <c r="CCL1094" s="12"/>
      <c r="CCM1094" s="12"/>
      <c r="CCN1094" s="12"/>
      <c r="CCO1094" s="12"/>
      <c r="CCP1094" s="12"/>
      <c r="CCQ1094" s="12"/>
      <c r="CCR1094" s="12"/>
      <c r="CCS1094" s="12"/>
      <c r="CCT1094" s="12"/>
      <c r="CCU1094" s="12"/>
      <c r="CCV1094" s="12"/>
      <c r="CCW1094" s="12"/>
      <c r="CCX1094" s="12"/>
      <c r="CCY1094" s="12"/>
      <c r="CCZ1094" s="12"/>
      <c r="CDA1094" s="12"/>
      <c r="CDB1094" s="12"/>
      <c r="CDC1094" s="12"/>
      <c r="CDD1094" s="12"/>
      <c r="CDE1094" s="12"/>
      <c r="CDF1094" s="12"/>
      <c r="CDG1094" s="12"/>
      <c r="CDH1094" s="12"/>
      <c r="CDI1094" s="12"/>
      <c r="CDJ1094" s="12"/>
      <c r="CDK1094" s="12"/>
      <c r="CDL1094" s="12"/>
      <c r="CDM1094" s="12"/>
      <c r="CDN1094" s="12"/>
      <c r="CDO1094" s="12"/>
      <c r="CDP1094" s="12"/>
      <c r="CDQ1094" s="12"/>
      <c r="CDR1094" s="12"/>
      <c r="CDS1094" s="12"/>
      <c r="CDT1094" s="12"/>
      <c r="CDU1094" s="12"/>
      <c r="CDV1094" s="12"/>
      <c r="CDW1094" s="12"/>
      <c r="CDX1094" s="12"/>
      <c r="CDY1094" s="12"/>
      <c r="CDZ1094" s="12"/>
      <c r="CEA1094" s="12"/>
      <c r="CEB1094" s="12"/>
      <c r="CEC1094" s="12"/>
      <c r="CED1094" s="12"/>
      <c r="CEE1094" s="12"/>
      <c r="CEF1094" s="12"/>
      <c r="CEG1094" s="12"/>
      <c r="CEH1094" s="12"/>
      <c r="CEI1094" s="12"/>
      <c r="CEJ1094" s="12"/>
      <c r="CEK1094" s="12"/>
      <c r="CEL1094" s="12"/>
      <c r="CEM1094" s="12"/>
      <c r="CEN1094" s="12"/>
      <c r="CEO1094" s="12"/>
      <c r="CEP1094" s="12"/>
      <c r="CEQ1094" s="12"/>
      <c r="CER1094" s="12"/>
      <c r="CES1094" s="12"/>
      <c r="CET1094" s="12"/>
      <c r="CEU1094" s="12"/>
      <c r="CEV1094" s="12"/>
      <c r="CEW1094" s="12"/>
      <c r="CEX1094" s="12"/>
      <c r="CEY1094" s="12"/>
      <c r="CEZ1094" s="12"/>
      <c r="CFA1094" s="12"/>
      <c r="CFB1094" s="12"/>
      <c r="CFC1094" s="12"/>
      <c r="CFD1094" s="12"/>
      <c r="CFE1094" s="12"/>
      <c r="CFF1094" s="12"/>
      <c r="CFG1094" s="12"/>
      <c r="CFH1094" s="12"/>
      <c r="CFI1094" s="12"/>
      <c r="CFJ1094" s="12"/>
      <c r="CFK1094" s="12"/>
      <c r="CFL1094" s="12"/>
      <c r="CFM1094" s="12"/>
      <c r="CFN1094" s="12"/>
      <c r="CFO1094" s="12"/>
      <c r="CFP1094" s="12"/>
      <c r="CFQ1094" s="12"/>
      <c r="CFR1094" s="12"/>
      <c r="CFS1094" s="12"/>
      <c r="CFT1094" s="12"/>
      <c r="CFU1094" s="12"/>
      <c r="CFV1094" s="12"/>
      <c r="CFW1094" s="12"/>
      <c r="CFX1094" s="12"/>
      <c r="CFY1094" s="12"/>
      <c r="CFZ1094" s="12"/>
      <c r="CGA1094" s="12"/>
      <c r="CGB1094" s="12"/>
      <c r="CGC1094" s="12"/>
      <c r="CGD1094" s="12"/>
      <c r="CGE1094" s="12"/>
      <c r="CGF1094" s="12"/>
      <c r="CGG1094" s="12"/>
      <c r="CGH1094" s="12"/>
      <c r="CGI1094" s="12"/>
      <c r="CGJ1094" s="12"/>
      <c r="CGK1094" s="12"/>
      <c r="CGL1094" s="12"/>
      <c r="CGM1094" s="12"/>
      <c r="CGN1094" s="12"/>
      <c r="CGO1094" s="12"/>
      <c r="CGP1094" s="12"/>
      <c r="CGQ1094" s="12"/>
      <c r="CGR1094" s="12"/>
      <c r="CGS1094" s="12"/>
      <c r="CGT1094" s="12"/>
      <c r="CGU1094" s="12"/>
      <c r="CGV1094" s="12"/>
      <c r="CGW1094" s="12"/>
      <c r="CGX1094" s="12"/>
      <c r="CGY1094" s="12"/>
      <c r="CGZ1094" s="12"/>
      <c r="CHA1094" s="12"/>
      <c r="CHB1094" s="12"/>
      <c r="CHC1094" s="12"/>
      <c r="CHD1094" s="12"/>
      <c r="CHE1094" s="12"/>
      <c r="CHF1094" s="12"/>
      <c r="CHG1094" s="12"/>
      <c r="CHH1094" s="12"/>
      <c r="CHI1094" s="12"/>
      <c r="CHJ1094" s="12"/>
      <c r="CHK1094" s="12"/>
      <c r="CHL1094" s="12"/>
      <c r="CHM1094" s="12"/>
      <c r="CHN1094" s="12"/>
      <c r="CHO1094" s="12"/>
      <c r="CHP1094" s="12"/>
      <c r="CHQ1094" s="12"/>
      <c r="CHR1094" s="12"/>
      <c r="CHS1094" s="12"/>
      <c r="CHT1094" s="12"/>
      <c r="CHU1094" s="12"/>
      <c r="CHV1094" s="12"/>
      <c r="CHW1094" s="12"/>
      <c r="CHX1094" s="12"/>
      <c r="CHY1094" s="12"/>
      <c r="CHZ1094" s="12"/>
      <c r="CIA1094" s="12"/>
      <c r="CIB1094" s="12"/>
      <c r="CIC1094" s="12"/>
      <c r="CID1094" s="12"/>
      <c r="CIE1094" s="12"/>
      <c r="CIF1094" s="12"/>
      <c r="CIG1094" s="12"/>
      <c r="CIH1094" s="12"/>
      <c r="CII1094" s="12"/>
      <c r="CIJ1094" s="12"/>
      <c r="CIK1094" s="12"/>
      <c r="CIL1094" s="12"/>
      <c r="CIM1094" s="12"/>
      <c r="CIN1094" s="12"/>
      <c r="CIO1094" s="12"/>
      <c r="CIP1094" s="12"/>
      <c r="CIQ1094" s="12"/>
      <c r="CIR1094" s="12"/>
      <c r="CIS1094" s="12"/>
      <c r="CIT1094" s="12"/>
      <c r="CIU1094" s="12"/>
      <c r="CIV1094" s="12"/>
      <c r="CIW1094" s="12"/>
      <c r="CIX1094" s="12"/>
      <c r="CIY1094" s="12"/>
      <c r="CIZ1094" s="12"/>
      <c r="CJA1094" s="12"/>
      <c r="CJB1094" s="12"/>
      <c r="CJC1094" s="12"/>
      <c r="CJD1094" s="12"/>
      <c r="CJE1094" s="12"/>
      <c r="CJF1094" s="12"/>
      <c r="CJG1094" s="12"/>
      <c r="CJH1094" s="12"/>
      <c r="CJI1094" s="12"/>
      <c r="CJJ1094" s="12"/>
      <c r="CJK1094" s="12"/>
      <c r="CJL1094" s="12"/>
      <c r="CJM1094" s="12"/>
      <c r="CJN1094" s="12"/>
      <c r="CJO1094" s="12"/>
      <c r="CJP1094" s="12"/>
      <c r="CJQ1094" s="12"/>
      <c r="CJR1094" s="12"/>
      <c r="CJS1094" s="12"/>
      <c r="CJT1094" s="12"/>
      <c r="CJU1094" s="12"/>
      <c r="CJV1094" s="12"/>
      <c r="CJW1094" s="12"/>
      <c r="CJX1094" s="12"/>
      <c r="CJY1094" s="12"/>
      <c r="CJZ1094" s="12"/>
      <c r="CKA1094" s="12"/>
      <c r="CKB1094" s="12"/>
      <c r="CKC1094" s="12"/>
      <c r="CKD1094" s="12"/>
      <c r="CKE1094" s="12"/>
      <c r="CKF1094" s="12"/>
      <c r="CKG1094" s="12"/>
      <c r="CKH1094" s="12"/>
      <c r="CKI1094" s="12"/>
      <c r="CKJ1094" s="12"/>
      <c r="CKK1094" s="12"/>
      <c r="CKL1094" s="12"/>
      <c r="CKM1094" s="12"/>
      <c r="CKN1094" s="12"/>
      <c r="CKO1094" s="12"/>
      <c r="CKP1094" s="12"/>
      <c r="CKQ1094" s="12"/>
      <c r="CKR1094" s="12"/>
      <c r="CKS1094" s="12"/>
      <c r="CKT1094" s="12"/>
      <c r="CKU1094" s="12"/>
      <c r="CKV1094" s="12"/>
      <c r="CKW1094" s="12"/>
      <c r="CKX1094" s="12"/>
      <c r="CKY1094" s="12"/>
      <c r="CKZ1094" s="12"/>
      <c r="CLA1094" s="12"/>
      <c r="CLB1094" s="12"/>
      <c r="CLC1094" s="12"/>
      <c r="CLD1094" s="12"/>
      <c r="CLE1094" s="12"/>
      <c r="CLF1094" s="12"/>
      <c r="CLG1094" s="12"/>
      <c r="CLH1094" s="12"/>
      <c r="CLI1094" s="12"/>
      <c r="CLJ1094" s="12"/>
      <c r="CLK1094" s="12"/>
      <c r="CLL1094" s="12"/>
      <c r="CLM1094" s="12"/>
      <c r="CLN1094" s="12"/>
      <c r="CLO1094" s="12"/>
      <c r="CLP1094" s="12"/>
      <c r="CLQ1094" s="12"/>
      <c r="CLR1094" s="12"/>
      <c r="CLS1094" s="12"/>
      <c r="CLT1094" s="12"/>
      <c r="CLU1094" s="12"/>
      <c r="CLV1094" s="12"/>
      <c r="CLW1094" s="12"/>
      <c r="CLX1094" s="12"/>
      <c r="CLY1094" s="12"/>
      <c r="CLZ1094" s="12"/>
      <c r="CMA1094" s="12"/>
      <c r="CMB1094" s="12"/>
      <c r="CMC1094" s="12"/>
      <c r="CMD1094" s="12"/>
      <c r="CME1094" s="12"/>
      <c r="CMF1094" s="12"/>
      <c r="CMG1094" s="12"/>
      <c r="CMH1094" s="12"/>
      <c r="CMI1094" s="12"/>
      <c r="CMJ1094" s="12"/>
      <c r="CMK1094" s="12"/>
      <c r="CML1094" s="12"/>
      <c r="CMM1094" s="12"/>
      <c r="CMN1094" s="12"/>
      <c r="CMO1094" s="12"/>
      <c r="CMP1094" s="12"/>
      <c r="CMQ1094" s="12"/>
      <c r="CMR1094" s="12"/>
      <c r="CMS1094" s="12"/>
      <c r="CMT1094" s="12"/>
      <c r="CMU1094" s="12"/>
      <c r="CMV1094" s="12"/>
      <c r="CMW1094" s="12"/>
      <c r="CMX1094" s="12"/>
      <c r="CMY1094" s="12"/>
      <c r="CMZ1094" s="12"/>
      <c r="CNA1094" s="12"/>
      <c r="CNB1094" s="12"/>
      <c r="CNC1094" s="12"/>
      <c r="CND1094" s="12"/>
      <c r="CNE1094" s="12"/>
      <c r="CNF1094" s="12"/>
      <c r="CNG1094" s="12"/>
      <c r="CNH1094" s="12"/>
      <c r="CNI1094" s="12"/>
      <c r="CNJ1094" s="12"/>
      <c r="CNK1094" s="12"/>
      <c r="CNL1094" s="12"/>
      <c r="CNM1094" s="12"/>
      <c r="CNN1094" s="12"/>
      <c r="CNO1094" s="12"/>
      <c r="CNP1094" s="12"/>
      <c r="CNQ1094" s="12"/>
      <c r="CNR1094" s="12"/>
      <c r="CNS1094" s="12"/>
      <c r="CNT1094" s="12"/>
      <c r="CNU1094" s="12"/>
      <c r="CNV1094" s="12"/>
      <c r="CNW1094" s="12"/>
      <c r="CNX1094" s="12"/>
      <c r="CNY1094" s="12"/>
      <c r="CNZ1094" s="12"/>
      <c r="COA1094" s="12"/>
      <c r="COB1094" s="12"/>
      <c r="COC1094" s="12"/>
      <c r="COD1094" s="12"/>
      <c r="COE1094" s="12"/>
      <c r="COF1094" s="12"/>
      <c r="COG1094" s="12"/>
      <c r="COH1094" s="12"/>
      <c r="COI1094" s="12"/>
      <c r="COJ1094" s="12"/>
      <c r="COK1094" s="12"/>
      <c r="COL1094" s="12"/>
      <c r="COM1094" s="12"/>
      <c r="CON1094" s="12"/>
      <c r="COO1094" s="12"/>
      <c r="COP1094" s="12"/>
      <c r="COQ1094" s="12"/>
      <c r="COR1094" s="12"/>
      <c r="COS1094" s="12"/>
      <c r="COT1094" s="12"/>
      <c r="COU1094" s="12"/>
      <c r="COV1094" s="12"/>
      <c r="COW1094" s="12"/>
      <c r="COX1094" s="12"/>
      <c r="COY1094" s="12"/>
      <c r="COZ1094" s="12"/>
      <c r="CPA1094" s="12"/>
      <c r="CPB1094" s="12"/>
      <c r="CPC1094" s="12"/>
      <c r="CPD1094" s="12"/>
      <c r="CPE1094" s="12"/>
      <c r="CPF1094" s="12"/>
      <c r="CPG1094" s="12"/>
      <c r="CPH1094" s="12"/>
      <c r="CPI1094" s="12"/>
      <c r="CPJ1094" s="12"/>
      <c r="CPK1094" s="12"/>
      <c r="CPL1094" s="12"/>
      <c r="CPM1094" s="12"/>
      <c r="CPN1094" s="12"/>
      <c r="CPO1094" s="12"/>
      <c r="CPP1094" s="12"/>
      <c r="CPQ1094" s="12"/>
      <c r="CPR1094" s="12"/>
      <c r="CPS1094" s="12"/>
      <c r="CPT1094" s="12"/>
      <c r="CPU1094" s="12"/>
      <c r="CPV1094" s="12"/>
      <c r="CPW1094" s="12"/>
      <c r="CPX1094" s="12"/>
      <c r="CPY1094" s="12"/>
      <c r="CPZ1094" s="12"/>
      <c r="CQA1094" s="12"/>
      <c r="CQB1094" s="12"/>
      <c r="CQC1094" s="12"/>
      <c r="CQD1094" s="12"/>
      <c r="CQE1094" s="12"/>
      <c r="CQF1094" s="12"/>
      <c r="CQG1094" s="12"/>
      <c r="CQH1094" s="12"/>
      <c r="CQI1094" s="12"/>
      <c r="CQJ1094" s="12"/>
      <c r="CQK1094" s="12"/>
      <c r="CQL1094" s="12"/>
      <c r="CQM1094" s="12"/>
      <c r="CQN1094" s="12"/>
      <c r="CQO1094" s="12"/>
      <c r="CQP1094" s="12"/>
      <c r="CQQ1094" s="12"/>
      <c r="CQR1094" s="12"/>
      <c r="CQS1094" s="12"/>
      <c r="CQT1094" s="12"/>
      <c r="CQU1094" s="12"/>
      <c r="CQV1094" s="12"/>
      <c r="CQW1094" s="12"/>
      <c r="CQX1094" s="12"/>
      <c r="CQY1094" s="12"/>
      <c r="CQZ1094" s="12"/>
      <c r="CRA1094" s="12"/>
      <c r="CRB1094" s="12"/>
      <c r="CRC1094" s="12"/>
      <c r="CRD1094" s="12"/>
      <c r="CRE1094" s="12"/>
      <c r="CRF1094" s="12"/>
      <c r="CRG1094" s="12"/>
      <c r="CRH1094" s="12"/>
      <c r="CRI1094" s="12"/>
      <c r="CRJ1094" s="12"/>
      <c r="CRK1094" s="12"/>
      <c r="CRL1094" s="12"/>
      <c r="CRM1094" s="12"/>
      <c r="CRN1094" s="12"/>
      <c r="CRO1094" s="12"/>
      <c r="CRP1094" s="12"/>
      <c r="CRQ1094" s="12"/>
      <c r="CRR1094" s="12"/>
      <c r="CRS1094" s="12"/>
      <c r="CRT1094" s="12"/>
      <c r="CRU1094" s="12"/>
      <c r="CRV1094" s="12"/>
      <c r="CRW1094" s="12"/>
      <c r="CRX1094" s="12"/>
      <c r="CRY1094" s="12"/>
      <c r="CRZ1094" s="12"/>
      <c r="CSA1094" s="12"/>
      <c r="CSB1094" s="12"/>
      <c r="CSC1094" s="12"/>
      <c r="CSD1094" s="12"/>
      <c r="CSE1094" s="12"/>
      <c r="CSF1094" s="12"/>
      <c r="CSG1094" s="12"/>
      <c r="CSH1094" s="12"/>
      <c r="CSI1094" s="12"/>
      <c r="CSJ1094" s="12"/>
      <c r="CSK1094" s="12"/>
      <c r="CSL1094" s="12"/>
      <c r="CSM1094" s="12"/>
      <c r="CSN1094" s="12"/>
      <c r="CSO1094" s="12"/>
      <c r="CSP1094" s="12"/>
      <c r="CSQ1094" s="12"/>
      <c r="CSR1094" s="12"/>
      <c r="CSS1094" s="12"/>
      <c r="CST1094" s="12"/>
      <c r="CSU1094" s="12"/>
      <c r="CSV1094" s="12"/>
      <c r="CSW1094" s="12"/>
      <c r="CSX1094" s="12"/>
      <c r="CSY1094" s="12"/>
      <c r="CSZ1094" s="12"/>
      <c r="CTA1094" s="12"/>
      <c r="CTB1094" s="12"/>
      <c r="CTC1094" s="12"/>
      <c r="CTD1094" s="12"/>
      <c r="CTE1094" s="12"/>
      <c r="CTF1094" s="12"/>
      <c r="CTG1094" s="12"/>
      <c r="CTH1094" s="12"/>
      <c r="CTI1094" s="12"/>
      <c r="CTJ1094" s="12"/>
      <c r="CTK1094" s="12"/>
      <c r="CTL1094" s="12"/>
      <c r="CTM1094" s="12"/>
      <c r="CTN1094" s="12"/>
      <c r="CTO1094" s="12"/>
      <c r="CTP1094" s="12"/>
      <c r="CTQ1094" s="12"/>
      <c r="CTR1094" s="12"/>
      <c r="CTS1094" s="12"/>
      <c r="CTT1094" s="12"/>
      <c r="CTU1094" s="12"/>
      <c r="CTV1094" s="12"/>
      <c r="CTW1094" s="12"/>
      <c r="CTX1094" s="12"/>
      <c r="CTY1094" s="12"/>
      <c r="CTZ1094" s="12"/>
      <c r="CUA1094" s="12"/>
      <c r="CUB1094" s="12"/>
      <c r="CUC1094" s="12"/>
      <c r="CUD1094" s="12"/>
      <c r="CUE1094" s="12"/>
      <c r="CUF1094" s="12"/>
      <c r="CUG1094" s="12"/>
      <c r="CUH1094" s="12"/>
      <c r="CUI1094" s="12"/>
      <c r="CUJ1094" s="12"/>
      <c r="CUK1094" s="12"/>
      <c r="CUL1094" s="12"/>
      <c r="CUM1094" s="12"/>
      <c r="CUN1094" s="12"/>
      <c r="CUO1094" s="12"/>
      <c r="CUP1094" s="12"/>
      <c r="CUQ1094" s="12"/>
      <c r="CUR1094" s="12"/>
      <c r="CUS1094" s="12"/>
      <c r="CUT1094" s="12"/>
      <c r="CUU1094" s="12"/>
      <c r="CUV1094" s="12"/>
      <c r="CUW1094" s="12"/>
      <c r="CUX1094" s="12"/>
      <c r="CUY1094" s="12"/>
      <c r="CUZ1094" s="12"/>
      <c r="CVA1094" s="12"/>
      <c r="CVB1094" s="12"/>
      <c r="CVC1094" s="12"/>
      <c r="CVD1094" s="12"/>
      <c r="CVE1094" s="12"/>
      <c r="CVF1094" s="12"/>
      <c r="CVG1094" s="12"/>
      <c r="CVH1094" s="12"/>
      <c r="CVI1094" s="12"/>
      <c r="CVJ1094" s="12"/>
      <c r="CVK1094" s="12"/>
      <c r="CVL1094" s="12"/>
      <c r="CVM1094" s="12"/>
      <c r="CVN1094" s="12"/>
      <c r="CVO1094" s="12"/>
      <c r="CVP1094" s="12"/>
      <c r="CVQ1094" s="12"/>
      <c r="CVR1094" s="12"/>
      <c r="CVS1094" s="12"/>
      <c r="CVT1094" s="12"/>
      <c r="CVU1094" s="12"/>
      <c r="CVV1094" s="12"/>
      <c r="CVW1094" s="12"/>
      <c r="CVX1094" s="12"/>
      <c r="CVY1094" s="12"/>
      <c r="CVZ1094" s="12"/>
      <c r="CWA1094" s="12"/>
      <c r="CWB1094" s="12"/>
      <c r="CWC1094" s="12"/>
      <c r="CWD1094" s="12"/>
      <c r="CWE1094" s="12"/>
      <c r="CWF1094" s="12"/>
      <c r="CWG1094" s="12"/>
      <c r="CWH1094" s="12"/>
      <c r="CWI1094" s="12"/>
      <c r="CWJ1094" s="12"/>
      <c r="CWK1094" s="12"/>
      <c r="CWL1094" s="12"/>
      <c r="CWM1094" s="12"/>
      <c r="CWN1094" s="12"/>
      <c r="CWO1094" s="12"/>
      <c r="CWP1094" s="12"/>
      <c r="CWQ1094" s="12"/>
      <c r="CWR1094" s="12"/>
      <c r="CWS1094" s="12"/>
      <c r="CWT1094" s="12"/>
      <c r="CWU1094" s="12"/>
      <c r="CWV1094" s="12"/>
      <c r="CWW1094" s="12"/>
      <c r="CWX1094" s="12"/>
      <c r="CWY1094" s="12"/>
      <c r="CWZ1094" s="12"/>
      <c r="CXA1094" s="12"/>
      <c r="CXB1094" s="12"/>
      <c r="CXC1094" s="12"/>
      <c r="CXD1094" s="12"/>
      <c r="CXE1094" s="12"/>
      <c r="CXF1094" s="12"/>
      <c r="CXG1094" s="12"/>
      <c r="CXH1094" s="12"/>
      <c r="CXI1094" s="12"/>
      <c r="CXJ1094" s="12"/>
      <c r="CXK1094" s="12"/>
      <c r="CXL1094" s="12"/>
      <c r="CXM1094" s="12"/>
      <c r="CXN1094" s="12"/>
      <c r="CXO1094" s="12"/>
      <c r="CXP1094" s="12"/>
      <c r="CXQ1094" s="12"/>
      <c r="CXR1094" s="12"/>
      <c r="CXS1094" s="12"/>
      <c r="CXT1094" s="12"/>
      <c r="CXU1094" s="12"/>
      <c r="CXV1094" s="12"/>
      <c r="CXW1094" s="12"/>
      <c r="CXX1094" s="12"/>
      <c r="CXY1094" s="12"/>
      <c r="CXZ1094" s="12"/>
      <c r="CYA1094" s="12"/>
      <c r="CYB1094" s="12"/>
      <c r="CYC1094" s="12"/>
      <c r="CYD1094" s="12"/>
      <c r="CYE1094" s="12"/>
      <c r="CYF1094" s="12"/>
      <c r="CYG1094" s="12"/>
      <c r="CYH1094" s="12"/>
      <c r="CYI1094" s="12"/>
      <c r="CYJ1094" s="12"/>
      <c r="CYK1094" s="12"/>
      <c r="CYL1094" s="12"/>
      <c r="CYM1094" s="12"/>
      <c r="CYN1094" s="12"/>
      <c r="CYO1094" s="12"/>
      <c r="CYP1094" s="12"/>
      <c r="CYQ1094" s="12"/>
      <c r="CYR1094" s="12"/>
      <c r="CYS1094" s="12"/>
      <c r="CYT1094" s="12"/>
      <c r="CYU1094" s="12"/>
      <c r="CYV1094" s="12"/>
      <c r="CYW1094" s="12"/>
      <c r="CYX1094" s="12"/>
      <c r="CYY1094" s="12"/>
      <c r="CYZ1094" s="12"/>
      <c r="CZA1094" s="12"/>
      <c r="CZB1094" s="12"/>
      <c r="CZC1094" s="12"/>
      <c r="CZD1094" s="12"/>
      <c r="CZE1094" s="12"/>
      <c r="CZF1094" s="12"/>
      <c r="CZG1094" s="12"/>
      <c r="CZH1094" s="12"/>
      <c r="CZI1094" s="12"/>
      <c r="CZJ1094" s="12"/>
      <c r="CZK1094" s="12"/>
      <c r="CZL1094" s="12"/>
      <c r="CZM1094" s="12"/>
      <c r="CZN1094" s="12"/>
      <c r="CZO1094" s="12"/>
      <c r="CZP1094" s="12"/>
      <c r="CZQ1094" s="12"/>
      <c r="CZR1094" s="12"/>
      <c r="CZS1094" s="12"/>
      <c r="CZT1094" s="12"/>
      <c r="CZU1094" s="12"/>
      <c r="CZV1094" s="12"/>
      <c r="CZW1094" s="12"/>
      <c r="CZX1094" s="12"/>
      <c r="CZY1094" s="12"/>
      <c r="CZZ1094" s="12"/>
      <c r="DAA1094" s="12"/>
      <c r="DAB1094" s="12"/>
      <c r="DAC1094" s="12"/>
      <c r="DAD1094" s="12"/>
      <c r="DAE1094" s="12"/>
      <c r="DAF1094" s="12"/>
      <c r="DAG1094" s="12"/>
      <c r="DAH1094" s="12"/>
      <c r="DAI1094" s="12"/>
      <c r="DAJ1094" s="12"/>
      <c r="DAK1094" s="12"/>
      <c r="DAL1094" s="12"/>
      <c r="DAM1094" s="12"/>
      <c r="DAN1094" s="12"/>
      <c r="DAO1094" s="12"/>
      <c r="DAP1094" s="12"/>
      <c r="DAQ1094" s="12"/>
      <c r="DAR1094" s="12"/>
      <c r="DAS1094" s="12"/>
      <c r="DAT1094" s="12"/>
      <c r="DAU1094" s="12"/>
      <c r="DAV1094" s="12"/>
      <c r="DAW1094" s="12"/>
      <c r="DAX1094" s="12"/>
      <c r="DAY1094" s="12"/>
      <c r="DAZ1094" s="12"/>
      <c r="DBA1094" s="12"/>
      <c r="DBB1094" s="12"/>
      <c r="DBC1094" s="12"/>
      <c r="DBD1094" s="12"/>
      <c r="DBE1094" s="12"/>
      <c r="DBF1094" s="12"/>
      <c r="DBG1094" s="12"/>
      <c r="DBH1094" s="12"/>
      <c r="DBI1094" s="12"/>
      <c r="DBJ1094" s="12"/>
      <c r="DBK1094" s="12"/>
      <c r="DBL1094" s="12"/>
      <c r="DBM1094" s="12"/>
      <c r="DBN1094" s="12"/>
      <c r="DBO1094" s="12"/>
      <c r="DBP1094" s="12"/>
      <c r="DBQ1094" s="12"/>
      <c r="DBR1094" s="12"/>
      <c r="DBS1094" s="12"/>
      <c r="DBT1094" s="12"/>
      <c r="DBU1094" s="12"/>
      <c r="DBV1094" s="12"/>
      <c r="DBW1094" s="12"/>
      <c r="DBX1094" s="12"/>
      <c r="DBY1094" s="12"/>
      <c r="DBZ1094" s="12"/>
      <c r="DCA1094" s="12"/>
      <c r="DCB1094" s="12"/>
      <c r="DCC1094" s="12"/>
      <c r="DCD1094" s="12"/>
      <c r="DCE1094" s="12"/>
      <c r="DCF1094" s="12"/>
      <c r="DCG1094" s="12"/>
      <c r="DCH1094" s="12"/>
      <c r="DCI1094" s="12"/>
      <c r="DCJ1094" s="12"/>
      <c r="DCK1094" s="12"/>
      <c r="DCL1094" s="12"/>
      <c r="DCM1094" s="12"/>
      <c r="DCN1094" s="12"/>
      <c r="DCO1094" s="12"/>
      <c r="DCP1094" s="12"/>
      <c r="DCQ1094" s="12"/>
      <c r="DCR1094" s="12"/>
      <c r="DCS1094" s="12"/>
      <c r="DCT1094" s="12"/>
      <c r="DCU1094" s="12"/>
      <c r="DCV1094" s="12"/>
      <c r="DCW1094" s="12"/>
      <c r="DCX1094" s="12"/>
      <c r="DCY1094" s="12"/>
      <c r="DCZ1094" s="12"/>
      <c r="DDA1094" s="12"/>
      <c r="DDB1094" s="12"/>
      <c r="DDC1094" s="12"/>
      <c r="DDD1094" s="12"/>
      <c r="DDE1094" s="12"/>
      <c r="DDF1094" s="12"/>
      <c r="DDG1094" s="12"/>
      <c r="DDH1094" s="12"/>
      <c r="DDI1094" s="12"/>
      <c r="DDJ1094" s="12"/>
      <c r="DDK1094" s="12"/>
      <c r="DDL1094" s="12"/>
      <c r="DDM1094" s="12"/>
      <c r="DDN1094" s="12"/>
      <c r="DDO1094" s="12"/>
      <c r="DDP1094" s="12"/>
      <c r="DDQ1094" s="12"/>
      <c r="DDR1094" s="12"/>
      <c r="DDS1094" s="12"/>
      <c r="DDT1094" s="12"/>
      <c r="DDU1094" s="12"/>
      <c r="DDV1094" s="12"/>
      <c r="DDW1094" s="12"/>
      <c r="DDX1094" s="12"/>
      <c r="DDY1094" s="12"/>
      <c r="DDZ1094" s="12"/>
      <c r="DEA1094" s="12"/>
      <c r="DEB1094" s="12"/>
      <c r="DEC1094" s="12"/>
      <c r="DED1094" s="12"/>
      <c r="DEE1094" s="12"/>
      <c r="DEF1094" s="12"/>
      <c r="DEG1094" s="12"/>
      <c r="DEH1094" s="12"/>
      <c r="DEI1094" s="12"/>
      <c r="DEJ1094" s="12"/>
      <c r="DEK1094" s="12"/>
      <c r="DEL1094" s="12"/>
      <c r="DEM1094" s="12"/>
      <c r="DEN1094" s="12"/>
      <c r="DEO1094" s="12"/>
      <c r="DEP1094" s="12"/>
      <c r="DEQ1094" s="12"/>
      <c r="DER1094" s="12"/>
      <c r="DES1094" s="12"/>
      <c r="DET1094" s="12"/>
      <c r="DEU1094" s="12"/>
      <c r="DEV1094" s="12"/>
      <c r="DEW1094" s="12"/>
      <c r="DEX1094" s="12"/>
      <c r="DEY1094" s="12"/>
      <c r="DEZ1094" s="12"/>
      <c r="DFA1094" s="12"/>
      <c r="DFB1094" s="12"/>
      <c r="DFC1094" s="12"/>
      <c r="DFD1094" s="12"/>
      <c r="DFE1094" s="12"/>
      <c r="DFF1094" s="12"/>
      <c r="DFG1094" s="12"/>
      <c r="DFH1094" s="12"/>
      <c r="DFI1094" s="12"/>
      <c r="DFJ1094" s="12"/>
      <c r="DFK1094" s="12"/>
      <c r="DFL1094" s="12"/>
      <c r="DFM1094" s="12"/>
      <c r="DFN1094" s="12"/>
      <c r="DFO1094" s="12"/>
      <c r="DFP1094" s="12"/>
      <c r="DFQ1094" s="12"/>
      <c r="DFR1094" s="12"/>
      <c r="DFS1094" s="12"/>
      <c r="DFT1094" s="12"/>
      <c r="DFU1094" s="12"/>
      <c r="DFV1094" s="12"/>
      <c r="DFW1094" s="12"/>
      <c r="DFX1094" s="12"/>
      <c r="DFY1094" s="12"/>
      <c r="DFZ1094" s="12"/>
      <c r="DGA1094" s="12"/>
      <c r="DGB1094" s="12"/>
      <c r="DGC1094" s="12"/>
      <c r="DGD1094" s="12"/>
      <c r="DGE1094" s="12"/>
      <c r="DGF1094" s="12"/>
      <c r="DGG1094" s="12"/>
      <c r="DGH1094" s="12"/>
      <c r="DGI1094" s="12"/>
      <c r="DGJ1094" s="12"/>
      <c r="DGK1094" s="12"/>
      <c r="DGL1094" s="12"/>
      <c r="DGM1094" s="12"/>
      <c r="DGN1094" s="12"/>
      <c r="DGO1094" s="12"/>
      <c r="DGP1094" s="12"/>
      <c r="DGQ1094" s="12"/>
      <c r="DGR1094" s="12"/>
      <c r="DGS1094" s="12"/>
      <c r="DGT1094" s="12"/>
      <c r="DGU1094" s="12"/>
      <c r="DGV1094" s="12"/>
      <c r="DGW1094" s="12"/>
      <c r="DGX1094" s="12"/>
      <c r="DGY1094" s="12"/>
      <c r="DGZ1094" s="12"/>
      <c r="DHA1094" s="12"/>
      <c r="DHB1094" s="12"/>
      <c r="DHC1094" s="12"/>
      <c r="DHD1094" s="12"/>
      <c r="DHE1094" s="12"/>
      <c r="DHF1094" s="12"/>
      <c r="DHG1094" s="12"/>
      <c r="DHH1094" s="12"/>
      <c r="DHI1094" s="12"/>
      <c r="DHJ1094" s="12"/>
      <c r="DHK1094" s="12"/>
      <c r="DHL1094" s="12"/>
      <c r="DHM1094" s="12"/>
      <c r="DHN1094" s="12"/>
      <c r="DHO1094" s="12"/>
      <c r="DHP1094" s="12"/>
      <c r="DHQ1094" s="12"/>
      <c r="DHR1094" s="12"/>
      <c r="DHS1094" s="12"/>
      <c r="DHT1094" s="12"/>
      <c r="DHU1094" s="12"/>
      <c r="DHV1094" s="12"/>
      <c r="DHW1094" s="12"/>
      <c r="DHX1094" s="12"/>
      <c r="DHY1094" s="12"/>
      <c r="DHZ1094" s="12"/>
      <c r="DIA1094" s="12"/>
      <c r="DIB1094" s="12"/>
      <c r="DIC1094" s="12"/>
      <c r="DID1094" s="12"/>
      <c r="DIE1094" s="12"/>
      <c r="DIF1094" s="12"/>
      <c r="DIG1094" s="12"/>
      <c r="DIH1094" s="12"/>
      <c r="DII1094" s="12"/>
      <c r="DIJ1094" s="12"/>
      <c r="DIK1094" s="12"/>
      <c r="DIL1094" s="12"/>
      <c r="DIM1094" s="12"/>
      <c r="DIN1094" s="12"/>
      <c r="DIO1094" s="12"/>
      <c r="DIP1094" s="12"/>
      <c r="DIQ1094" s="12"/>
      <c r="DIR1094" s="12"/>
      <c r="DIS1094" s="12"/>
      <c r="DIT1094" s="12"/>
      <c r="DIU1094" s="12"/>
      <c r="DIV1094" s="12"/>
      <c r="DIW1094" s="12"/>
      <c r="DIX1094" s="12"/>
      <c r="DIY1094" s="12"/>
      <c r="DIZ1094" s="12"/>
      <c r="DJA1094" s="12"/>
      <c r="DJB1094" s="12"/>
      <c r="DJC1094" s="12"/>
      <c r="DJD1094" s="12"/>
      <c r="DJE1094" s="12"/>
      <c r="DJF1094" s="12"/>
      <c r="DJG1094" s="12"/>
      <c r="DJH1094" s="12"/>
      <c r="DJI1094" s="12"/>
      <c r="DJJ1094" s="12"/>
      <c r="DJK1094" s="12"/>
      <c r="DJL1094" s="12"/>
      <c r="DJM1094" s="12"/>
      <c r="DJN1094" s="12"/>
      <c r="DJO1094" s="12"/>
      <c r="DJP1094" s="12"/>
      <c r="DJQ1094" s="12"/>
      <c r="DJR1094" s="12"/>
      <c r="DJS1094" s="12"/>
      <c r="DJT1094" s="12"/>
      <c r="DJU1094" s="12"/>
      <c r="DJV1094" s="12"/>
      <c r="DJW1094" s="12"/>
      <c r="DJX1094" s="12"/>
      <c r="DJY1094" s="12"/>
      <c r="DJZ1094" s="12"/>
      <c r="DKA1094" s="12"/>
      <c r="DKB1094" s="12"/>
      <c r="DKC1094" s="12"/>
      <c r="DKD1094" s="12"/>
      <c r="DKE1094" s="12"/>
      <c r="DKF1094" s="12"/>
      <c r="DKG1094" s="12"/>
      <c r="DKH1094" s="12"/>
      <c r="DKI1094" s="12"/>
      <c r="DKJ1094" s="12"/>
      <c r="DKK1094" s="12"/>
      <c r="DKL1094" s="12"/>
      <c r="DKM1094" s="12"/>
      <c r="DKN1094" s="12"/>
      <c r="DKO1094" s="12"/>
      <c r="DKP1094" s="12"/>
      <c r="DKQ1094" s="12"/>
      <c r="DKR1094" s="12"/>
      <c r="DKS1094" s="12"/>
      <c r="DKT1094" s="12"/>
      <c r="DKU1094" s="12"/>
      <c r="DKV1094" s="12"/>
      <c r="DKW1094" s="12"/>
      <c r="DKX1094" s="12"/>
      <c r="DKY1094" s="12"/>
      <c r="DKZ1094" s="12"/>
      <c r="DLA1094" s="12"/>
      <c r="DLB1094" s="12"/>
      <c r="DLC1094" s="12"/>
      <c r="DLD1094" s="12"/>
      <c r="DLE1094" s="12"/>
      <c r="DLF1094" s="12"/>
      <c r="DLG1094" s="12"/>
      <c r="DLH1094" s="12"/>
      <c r="DLI1094" s="12"/>
      <c r="DLJ1094" s="12"/>
      <c r="DLK1094" s="12"/>
      <c r="DLL1094" s="12"/>
      <c r="DLM1094" s="12"/>
      <c r="DLN1094" s="12"/>
      <c r="DLO1094" s="12"/>
      <c r="DLP1094" s="12"/>
      <c r="DLQ1094" s="12"/>
      <c r="DLR1094" s="12"/>
      <c r="DLS1094" s="12"/>
      <c r="DLT1094" s="12"/>
      <c r="DLU1094" s="12"/>
      <c r="DLV1094" s="12"/>
      <c r="DLW1094" s="12"/>
      <c r="DLX1094" s="12"/>
      <c r="DLY1094" s="12"/>
      <c r="DLZ1094" s="12"/>
      <c r="DMA1094" s="12"/>
      <c r="DMB1094" s="12"/>
      <c r="DMC1094" s="12"/>
      <c r="DMD1094" s="12"/>
      <c r="DME1094" s="12"/>
      <c r="DMF1094" s="12"/>
      <c r="DMG1094" s="12"/>
      <c r="DMH1094" s="12"/>
      <c r="DMI1094" s="12"/>
      <c r="DMJ1094" s="12"/>
      <c r="DMK1094" s="12"/>
      <c r="DML1094" s="12"/>
      <c r="DMM1094" s="12"/>
      <c r="DMN1094" s="12"/>
      <c r="DMO1094" s="12"/>
      <c r="DMP1094" s="12"/>
      <c r="DMQ1094" s="12"/>
      <c r="DMR1094" s="12"/>
      <c r="DMS1094" s="12"/>
      <c r="DMT1094" s="12"/>
      <c r="DMU1094" s="12"/>
      <c r="DMV1094" s="12"/>
      <c r="DMW1094" s="12"/>
      <c r="DMX1094" s="12"/>
      <c r="DMY1094" s="12"/>
      <c r="DMZ1094" s="12"/>
      <c r="DNA1094" s="12"/>
      <c r="DNB1094" s="12"/>
      <c r="DNC1094" s="12"/>
      <c r="DND1094" s="12"/>
      <c r="DNE1094" s="12"/>
      <c r="DNF1094" s="12"/>
      <c r="DNG1094" s="12"/>
      <c r="DNH1094" s="12"/>
      <c r="DNI1094" s="12"/>
      <c r="DNJ1094" s="12"/>
      <c r="DNK1094" s="12"/>
      <c r="DNL1094" s="12"/>
      <c r="DNM1094" s="12"/>
      <c r="DNN1094" s="12"/>
      <c r="DNO1094" s="12"/>
      <c r="DNP1094" s="12"/>
      <c r="DNQ1094" s="12"/>
      <c r="DNR1094" s="12"/>
      <c r="DNS1094" s="12"/>
      <c r="DNT1094" s="12"/>
      <c r="DNU1094" s="12"/>
      <c r="DNV1094" s="12"/>
      <c r="DNW1094" s="12"/>
      <c r="DNX1094" s="12"/>
      <c r="DNY1094" s="12"/>
      <c r="DNZ1094" s="12"/>
      <c r="DOA1094" s="12"/>
      <c r="DOB1094" s="12"/>
      <c r="DOC1094" s="12"/>
      <c r="DOD1094" s="12"/>
      <c r="DOE1094" s="12"/>
      <c r="DOF1094" s="12"/>
      <c r="DOG1094" s="12"/>
      <c r="DOH1094" s="12"/>
      <c r="DOI1094" s="12"/>
      <c r="DOJ1094" s="12"/>
      <c r="DOK1094" s="12"/>
      <c r="DOL1094" s="12"/>
      <c r="DOM1094" s="12"/>
      <c r="DON1094" s="12"/>
      <c r="DOO1094" s="12"/>
      <c r="DOP1094" s="12"/>
      <c r="DOQ1094" s="12"/>
      <c r="DOR1094" s="12"/>
      <c r="DOS1094" s="12"/>
      <c r="DOT1094" s="12"/>
      <c r="DOU1094" s="12"/>
      <c r="DOV1094" s="12"/>
      <c r="DOW1094" s="12"/>
      <c r="DOX1094" s="12"/>
      <c r="DOY1094" s="12"/>
      <c r="DOZ1094" s="12"/>
      <c r="DPA1094" s="12"/>
      <c r="DPB1094" s="12"/>
      <c r="DPC1094" s="12"/>
      <c r="DPD1094" s="12"/>
      <c r="DPE1094" s="12"/>
      <c r="DPF1094" s="12"/>
      <c r="DPG1094" s="12"/>
      <c r="DPH1094" s="12"/>
      <c r="DPI1094" s="12"/>
      <c r="DPJ1094" s="12"/>
      <c r="DPK1094" s="12"/>
      <c r="DPL1094" s="12"/>
      <c r="DPM1094" s="12"/>
      <c r="DPN1094" s="12"/>
      <c r="DPO1094" s="12"/>
      <c r="DPP1094" s="12"/>
      <c r="DPQ1094" s="12"/>
      <c r="DPR1094" s="12"/>
      <c r="DPS1094" s="12"/>
      <c r="DPT1094" s="12"/>
      <c r="DPU1094" s="12"/>
      <c r="DPV1094" s="12"/>
      <c r="DPW1094" s="12"/>
      <c r="DPX1094" s="12"/>
      <c r="DPY1094" s="12"/>
      <c r="DPZ1094" s="12"/>
      <c r="DQA1094" s="12"/>
      <c r="DQB1094" s="12"/>
      <c r="DQC1094" s="12"/>
      <c r="DQD1094" s="12"/>
      <c r="DQE1094" s="12"/>
      <c r="DQF1094" s="12"/>
      <c r="DQG1094" s="12"/>
      <c r="DQH1094" s="12"/>
      <c r="DQI1094" s="12"/>
      <c r="DQJ1094" s="12"/>
      <c r="DQK1094" s="12"/>
      <c r="DQL1094" s="12"/>
      <c r="DQM1094" s="12"/>
      <c r="DQN1094" s="12"/>
      <c r="DQO1094" s="12"/>
      <c r="DQP1094" s="12"/>
      <c r="DQQ1094" s="12"/>
      <c r="DQR1094" s="12"/>
      <c r="DQS1094" s="12"/>
      <c r="DQT1094" s="12"/>
      <c r="DQU1094" s="12"/>
      <c r="DQV1094" s="12"/>
      <c r="DQW1094" s="12"/>
      <c r="DQX1094" s="12"/>
      <c r="DQY1094" s="12"/>
      <c r="DQZ1094" s="12"/>
      <c r="DRA1094" s="12"/>
      <c r="DRB1094" s="12"/>
      <c r="DRC1094" s="12"/>
      <c r="DRD1094" s="12"/>
      <c r="DRE1094" s="12"/>
      <c r="DRF1094" s="12"/>
      <c r="DRG1094" s="12"/>
      <c r="DRH1094" s="12"/>
      <c r="DRI1094" s="12"/>
      <c r="DRJ1094" s="12"/>
      <c r="DRK1094" s="12"/>
      <c r="DRL1094" s="12"/>
      <c r="DRM1094" s="12"/>
      <c r="DRN1094" s="12"/>
      <c r="DRO1094" s="12"/>
      <c r="DRP1094" s="12"/>
      <c r="DRQ1094" s="12"/>
      <c r="DRR1094" s="12"/>
      <c r="DRS1094" s="12"/>
      <c r="DRT1094" s="12"/>
      <c r="DRU1094" s="12"/>
      <c r="DRV1094" s="12"/>
      <c r="DRW1094" s="12"/>
      <c r="DRX1094" s="12"/>
      <c r="DRY1094" s="12"/>
      <c r="DRZ1094" s="12"/>
      <c r="DSA1094" s="12"/>
      <c r="DSB1094" s="12"/>
      <c r="DSC1094" s="12"/>
      <c r="DSD1094" s="12"/>
      <c r="DSE1094" s="12"/>
      <c r="DSF1094" s="12"/>
      <c r="DSG1094" s="12"/>
      <c r="DSH1094" s="12"/>
      <c r="DSI1094" s="12"/>
      <c r="DSJ1094" s="12"/>
      <c r="DSK1094" s="12"/>
      <c r="DSL1094" s="12"/>
      <c r="DSM1094" s="12"/>
      <c r="DSN1094" s="12"/>
      <c r="DSO1094" s="12"/>
      <c r="DSP1094" s="12"/>
      <c r="DSQ1094" s="12"/>
      <c r="DSR1094" s="12"/>
      <c r="DSS1094" s="12"/>
      <c r="DST1094" s="12"/>
      <c r="DSU1094" s="12"/>
      <c r="DSV1094" s="12"/>
      <c r="DSW1094" s="12"/>
      <c r="DSX1094" s="12"/>
      <c r="DSY1094" s="12"/>
      <c r="DSZ1094" s="12"/>
      <c r="DTA1094" s="12"/>
      <c r="DTB1094" s="12"/>
      <c r="DTC1094" s="12"/>
      <c r="DTD1094" s="12"/>
      <c r="DTE1094" s="12"/>
      <c r="DTF1094" s="12"/>
      <c r="DTG1094" s="12"/>
      <c r="DTH1094" s="12"/>
      <c r="DTI1094" s="12"/>
      <c r="DTJ1094" s="12"/>
      <c r="DTK1094" s="12"/>
      <c r="DTL1094" s="12"/>
      <c r="DTM1094" s="12"/>
      <c r="DTN1094" s="12"/>
      <c r="DTO1094" s="12"/>
      <c r="DTP1094" s="12"/>
      <c r="DTQ1094" s="12"/>
      <c r="DTR1094" s="12"/>
      <c r="DTS1094" s="12"/>
      <c r="DTT1094" s="12"/>
      <c r="DTU1094" s="12"/>
      <c r="DTV1094" s="12"/>
      <c r="DTW1094" s="12"/>
      <c r="DTX1094" s="12"/>
      <c r="DTY1094" s="12"/>
      <c r="DTZ1094" s="12"/>
      <c r="DUA1094" s="12"/>
      <c r="DUB1094" s="12"/>
      <c r="DUC1094" s="12"/>
      <c r="DUD1094" s="12"/>
      <c r="DUE1094" s="12"/>
      <c r="DUF1094" s="12"/>
      <c r="DUG1094" s="12"/>
      <c r="DUH1094" s="12"/>
      <c r="DUI1094" s="12"/>
      <c r="DUJ1094" s="12"/>
      <c r="DUK1094" s="12"/>
      <c r="DUL1094" s="12"/>
      <c r="DUM1094" s="12"/>
      <c r="DUN1094" s="12"/>
      <c r="DUO1094" s="12"/>
      <c r="DUP1094" s="12"/>
      <c r="DUQ1094" s="12"/>
      <c r="DUR1094" s="12"/>
      <c r="DUS1094" s="12"/>
      <c r="DUT1094" s="12"/>
      <c r="DUU1094" s="12"/>
      <c r="DUV1094" s="12"/>
      <c r="DUW1094" s="12"/>
      <c r="DUX1094" s="12"/>
      <c r="DUY1094" s="12"/>
      <c r="DUZ1094" s="12"/>
      <c r="DVA1094" s="12"/>
      <c r="DVB1094" s="12"/>
      <c r="DVC1094" s="12"/>
      <c r="DVD1094" s="12"/>
      <c r="DVE1094" s="12"/>
      <c r="DVF1094" s="12"/>
      <c r="DVG1094" s="12"/>
      <c r="DVH1094" s="12"/>
      <c r="DVI1094" s="12"/>
      <c r="DVJ1094" s="12"/>
      <c r="DVK1094" s="12"/>
      <c r="DVL1094" s="12"/>
      <c r="DVM1094" s="12"/>
      <c r="DVN1094" s="12"/>
      <c r="DVO1094" s="12"/>
      <c r="DVP1094" s="12"/>
      <c r="DVQ1094" s="12"/>
      <c r="DVR1094" s="12"/>
      <c r="DVS1094" s="12"/>
      <c r="DVT1094" s="12"/>
      <c r="DVU1094" s="12"/>
      <c r="DVV1094" s="12"/>
      <c r="DVW1094" s="12"/>
      <c r="DVX1094" s="12"/>
      <c r="DVY1094" s="12"/>
      <c r="DVZ1094" s="12"/>
      <c r="DWA1094" s="12"/>
      <c r="DWB1094" s="12"/>
      <c r="DWC1094" s="12"/>
      <c r="DWD1094" s="12"/>
      <c r="DWE1094" s="12"/>
      <c r="DWF1094" s="12"/>
      <c r="DWG1094" s="12"/>
      <c r="DWH1094" s="12"/>
      <c r="DWI1094" s="12"/>
      <c r="DWJ1094" s="12"/>
      <c r="DWK1094" s="12"/>
      <c r="DWL1094" s="12"/>
      <c r="DWM1094" s="12"/>
      <c r="DWN1094" s="12"/>
      <c r="DWO1094" s="12"/>
      <c r="DWP1094" s="12"/>
      <c r="DWQ1094" s="12"/>
      <c r="DWR1094" s="12"/>
      <c r="DWS1094" s="12"/>
      <c r="DWT1094" s="12"/>
      <c r="DWU1094" s="12"/>
      <c r="DWV1094" s="12"/>
      <c r="DWW1094" s="12"/>
      <c r="DWX1094" s="12"/>
      <c r="DWY1094" s="12"/>
      <c r="DWZ1094" s="12"/>
      <c r="DXA1094" s="12"/>
      <c r="DXB1094" s="12"/>
      <c r="DXC1094" s="12"/>
      <c r="DXD1094" s="12"/>
      <c r="DXE1094" s="12"/>
      <c r="DXF1094" s="12"/>
      <c r="DXG1094" s="12"/>
      <c r="DXH1094" s="12"/>
      <c r="DXI1094" s="12"/>
      <c r="DXJ1094" s="12"/>
      <c r="DXK1094" s="12"/>
      <c r="DXL1094" s="12"/>
      <c r="DXM1094" s="12"/>
      <c r="DXN1094" s="12"/>
      <c r="DXO1094" s="12"/>
      <c r="DXP1094" s="12"/>
      <c r="DXQ1094" s="12"/>
      <c r="DXR1094" s="12"/>
      <c r="DXS1094" s="12"/>
      <c r="DXT1094" s="12"/>
      <c r="DXU1094" s="12"/>
      <c r="DXV1094" s="12"/>
      <c r="DXW1094" s="12"/>
      <c r="DXX1094" s="12"/>
      <c r="DXY1094" s="12"/>
      <c r="DXZ1094" s="12"/>
      <c r="DYA1094" s="12"/>
      <c r="DYB1094" s="12"/>
      <c r="DYC1094" s="12"/>
      <c r="DYD1094" s="12"/>
      <c r="DYE1094" s="12"/>
      <c r="DYF1094" s="12"/>
      <c r="DYG1094" s="12"/>
      <c r="DYH1094" s="12"/>
      <c r="DYI1094" s="12"/>
      <c r="DYJ1094" s="12"/>
      <c r="DYK1094" s="12"/>
      <c r="DYL1094" s="12"/>
      <c r="DYM1094" s="12"/>
      <c r="DYN1094" s="12"/>
      <c r="DYO1094" s="12"/>
      <c r="DYP1094" s="12"/>
      <c r="DYQ1094" s="12"/>
      <c r="DYR1094" s="12"/>
      <c r="DYS1094" s="12"/>
      <c r="DYT1094" s="12"/>
      <c r="DYU1094" s="12"/>
      <c r="DYV1094" s="12"/>
      <c r="DYW1094" s="12"/>
      <c r="DYX1094" s="12"/>
      <c r="DYY1094" s="12"/>
      <c r="DYZ1094" s="12"/>
      <c r="DZA1094" s="12"/>
      <c r="DZB1094" s="12"/>
      <c r="DZC1094" s="12"/>
      <c r="DZD1094" s="12"/>
      <c r="DZE1094" s="12"/>
      <c r="DZF1094" s="12"/>
      <c r="DZG1094" s="12"/>
      <c r="DZH1094" s="12"/>
      <c r="DZI1094" s="12"/>
      <c r="DZJ1094" s="12"/>
      <c r="DZK1094" s="12"/>
      <c r="DZL1094" s="12"/>
      <c r="DZM1094" s="12"/>
      <c r="DZN1094" s="12"/>
      <c r="DZO1094" s="12"/>
      <c r="DZP1094" s="12"/>
      <c r="DZQ1094" s="12"/>
      <c r="DZR1094" s="12"/>
      <c r="DZS1094" s="12"/>
      <c r="DZT1094" s="12"/>
      <c r="DZU1094" s="12"/>
      <c r="DZV1094" s="12"/>
      <c r="DZW1094" s="12"/>
      <c r="DZX1094" s="12"/>
      <c r="DZY1094" s="12"/>
      <c r="DZZ1094" s="12"/>
      <c r="EAA1094" s="12"/>
      <c r="EAB1094" s="12"/>
      <c r="EAC1094" s="12"/>
      <c r="EAD1094" s="12"/>
      <c r="EAE1094" s="12"/>
      <c r="EAF1094" s="12"/>
      <c r="EAG1094" s="12"/>
      <c r="EAH1094" s="12"/>
      <c r="EAI1094" s="12"/>
      <c r="EAJ1094" s="12"/>
      <c r="EAK1094" s="12"/>
      <c r="EAL1094" s="12"/>
      <c r="EAM1094" s="12"/>
      <c r="EAN1094" s="12"/>
      <c r="EAO1094" s="12"/>
      <c r="EAP1094" s="12"/>
      <c r="EAQ1094" s="12"/>
      <c r="EAR1094" s="12"/>
      <c r="EAS1094" s="12"/>
      <c r="EAT1094" s="12"/>
      <c r="EAU1094" s="12"/>
      <c r="EAV1094" s="12"/>
      <c r="EAW1094" s="12"/>
      <c r="EAX1094" s="12"/>
      <c r="EAY1094" s="12"/>
      <c r="EAZ1094" s="12"/>
      <c r="EBA1094" s="12"/>
      <c r="EBB1094" s="12"/>
      <c r="EBC1094" s="12"/>
      <c r="EBD1094" s="12"/>
      <c r="EBE1094" s="12"/>
      <c r="EBF1094" s="12"/>
      <c r="EBG1094" s="12"/>
      <c r="EBH1094" s="12"/>
      <c r="EBI1094" s="12"/>
      <c r="EBJ1094" s="12"/>
      <c r="EBK1094" s="12"/>
      <c r="EBL1094" s="12"/>
      <c r="EBM1094" s="12"/>
      <c r="EBN1094" s="12"/>
      <c r="EBO1094" s="12"/>
      <c r="EBP1094" s="12"/>
      <c r="EBQ1094" s="12"/>
      <c r="EBR1094" s="12"/>
      <c r="EBS1094" s="12"/>
      <c r="EBT1094" s="12"/>
      <c r="EBU1094" s="12"/>
      <c r="EBV1094" s="12"/>
      <c r="EBW1094" s="12"/>
      <c r="EBX1094" s="12"/>
      <c r="EBY1094" s="12"/>
      <c r="EBZ1094" s="12"/>
      <c r="ECA1094" s="12"/>
      <c r="ECB1094" s="12"/>
      <c r="ECC1094" s="12"/>
      <c r="ECD1094" s="12"/>
      <c r="ECE1094" s="12"/>
      <c r="ECF1094" s="12"/>
      <c r="ECG1094" s="12"/>
      <c r="ECH1094" s="12"/>
      <c r="ECI1094" s="12"/>
      <c r="ECJ1094" s="12"/>
      <c r="ECK1094" s="12"/>
      <c r="ECL1094" s="12"/>
      <c r="ECM1094" s="12"/>
      <c r="ECN1094" s="12"/>
      <c r="ECO1094" s="12"/>
      <c r="ECP1094" s="12"/>
      <c r="ECQ1094" s="12"/>
      <c r="ECR1094" s="12"/>
      <c r="ECS1094" s="12"/>
      <c r="ECT1094" s="12"/>
      <c r="ECU1094" s="12"/>
      <c r="ECV1094" s="12"/>
      <c r="ECW1094" s="12"/>
      <c r="ECX1094" s="12"/>
      <c r="ECY1094" s="12"/>
      <c r="ECZ1094" s="12"/>
      <c r="EDA1094" s="12"/>
      <c r="EDB1094" s="12"/>
      <c r="EDC1094" s="12"/>
      <c r="EDD1094" s="12"/>
      <c r="EDE1094" s="12"/>
      <c r="EDF1094" s="12"/>
      <c r="EDG1094" s="12"/>
      <c r="EDH1094" s="12"/>
      <c r="EDI1094" s="12"/>
      <c r="EDJ1094" s="12"/>
      <c r="EDK1094" s="12"/>
      <c r="EDL1094" s="12"/>
      <c r="EDM1094" s="12"/>
      <c r="EDN1094" s="12"/>
      <c r="EDO1094" s="12"/>
      <c r="EDP1094" s="12"/>
      <c r="EDQ1094" s="12"/>
      <c r="EDR1094" s="12"/>
      <c r="EDS1094" s="12"/>
      <c r="EDT1094" s="12"/>
      <c r="EDU1094" s="12"/>
      <c r="EDV1094" s="12"/>
      <c r="EDW1094" s="12"/>
      <c r="EDX1094" s="12"/>
      <c r="EDY1094" s="12"/>
      <c r="EDZ1094" s="12"/>
      <c r="EEA1094" s="12"/>
      <c r="EEB1094" s="12"/>
      <c r="EEC1094" s="12"/>
      <c r="EED1094" s="12"/>
      <c r="EEE1094" s="12"/>
      <c r="EEF1094" s="12"/>
      <c r="EEG1094" s="12"/>
      <c r="EEH1094" s="12"/>
      <c r="EEI1094" s="12"/>
      <c r="EEJ1094" s="12"/>
      <c r="EEK1094" s="12"/>
      <c r="EEL1094" s="12"/>
      <c r="EEM1094" s="12"/>
      <c r="EEN1094" s="12"/>
      <c r="EEO1094" s="12"/>
      <c r="EEP1094" s="12"/>
      <c r="EEQ1094" s="12"/>
      <c r="EER1094" s="12"/>
      <c r="EES1094" s="12"/>
      <c r="EET1094" s="12"/>
      <c r="EEU1094" s="12"/>
      <c r="EEV1094" s="12"/>
      <c r="EEW1094" s="12"/>
      <c r="EEX1094" s="12"/>
      <c r="EEY1094" s="12"/>
      <c r="EEZ1094" s="12"/>
      <c r="EFA1094" s="12"/>
      <c r="EFB1094" s="12"/>
      <c r="EFC1094" s="12"/>
      <c r="EFD1094" s="12"/>
      <c r="EFE1094" s="12"/>
      <c r="EFF1094" s="12"/>
      <c r="EFG1094" s="12"/>
      <c r="EFH1094" s="12"/>
      <c r="EFI1094" s="12"/>
      <c r="EFJ1094" s="12"/>
      <c r="EFK1094" s="12"/>
      <c r="EFL1094" s="12"/>
      <c r="EFM1094" s="12"/>
      <c r="EFN1094" s="12"/>
      <c r="EFO1094" s="12"/>
      <c r="EFP1094" s="12"/>
      <c r="EFQ1094" s="12"/>
      <c r="EFR1094" s="12"/>
      <c r="EFS1094" s="12"/>
      <c r="EFT1094" s="12"/>
      <c r="EFU1094" s="12"/>
      <c r="EFV1094" s="12"/>
      <c r="EFW1094" s="12"/>
      <c r="EFX1094" s="12"/>
      <c r="EFY1094" s="12"/>
      <c r="EFZ1094" s="12"/>
      <c r="EGA1094" s="12"/>
      <c r="EGB1094" s="12"/>
      <c r="EGC1094" s="12"/>
      <c r="EGD1094" s="12"/>
      <c r="EGE1094" s="12"/>
      <c r="EGF1094" s="12"/>
      <c r="EGG1094" s="12"/>
      <c r="EGH1094" s="12"/>
      <c r="EGI1094" s="12"/>
      <c r="EGJ1094" s="12"/>
      <c r="EGK1094" s="12"/>
      <c r="EGL1094" s="12"/>
      <c r="EGM1094" s="12"/>
      <c r="EGN1094" s="12"/>
      <c r="EGO1094" s="12"/>
      <c r="EGP1094" s="12"/>
      <c r="EGQ1094" s="12"/>
      <c r="EGR1094" s="12"/>
      <c r="EGS1094" s="12"/>
      <c r="EGT1094" s="12"/>
      <c r="EGU1094" s="12"/>
      <c r="EGV1094" s="12"/>
      <c r="EGW1094" s="12"/>
      <c r="EGX1094" s="12"/>
      <c r="EGY1094" s="12"/>
      <c r="EGZ1094" s="12"/>
      <c r="EHA1094" s="12"/>
      <c r="EHB1094" s="12"/>
      <c r="EHC1094" s="12"/>
      <c r="EHD1094" s="12"/>
      <c r="EHE1094" s="12"/>
      <c r="EHF1094" s="12"/>
      <c r="EHG1094" s="12"/>
      <c r="EHH1094" s="12"/>
      <c r="EHI1094" s="12"/>
      <c r="EHJ1094" s="12"/>
      <c r="EHK1094" s="12"/>
      <c r="EHL1094" s="12"/>
      <c r="EHM1094" s="12"/>
      <c r="EHN1094" s="12"/>
      <c r="EHO1094" s="12"/>
      <c r="EHP1094" s="12"/>
      <c r="EHQ1094" s="12"/>
      <c r="EHR1094" s="12"/>
      <c r="EHS1094" s="12"/>
      <c r="EHT1094" s="12"/>
      <c r="EHU1094" s="12"/>
      <c r="EHV1094" s="12"/>
      <c r="EHW1094" s="12"/>
      <c r="EHX1094" s="12"/>
      <c r="EHY1094" s="12"/>
      <c r="EHZ1094" s="12"/>
      <c r="EIA1094" s="12"/>
      <c r="EIB1094" s="12"/>
      <c r="EIC1094" s="12"/>
      <c r="EID1094" s="12"/>
      <c r="EIE1094" s="12"/>
      <c r="EIF1094" s="12"/>
      <c r="EIG1094" s="12"/>
      <c r="EIH1094" s="12"/>
      <c r="EII1094" s="12"/>
      <c r="EIJ1094" s="12"/>
      <c r="EIK1094" s="12"/>
      <c r="EIL1094" s="12"/>
      <c r="EIM1094" s="12"/>
      <c r="EIN1094" s="12"/>
      <c r="EIO1094" s="12"/>
      <c r="EIP1094" s="12"/>
      <c r="EIQ1094" s="12"/>
      <c r="EIR1094" s="12"/>
      <c r="EIS1094" s="12"/>
      <c r="EIT1094" s="12"/>
      <c r="EIU1094" s="12"/>
      <c r="EIV1094" s="12"/>
      <c r="EIW1094" s="12"/>
      <c r="EIX1094" s="12"/>
      <c r="EIY1094" s="12"/>
      <c r="EIZ1094" s="12"/>
      <c r="EJA1094" s="12"/>
      <c r="EJB1094" s="12"/>
      <c r="EJC1094" s="12"/>
      <c r="EJD1094" s="12"/>
      <c r="EJE1094" s="12"/>
      <c r="EJF1094" s="12"/>
      <c r="EJG1094" s="12"/>
      <c r="EJH1094" s="12"/>
      <c r="EJI1094" s="12"/>
      <c r="EJJ1094" s="12"/>
      <c r="EJK1094" s="12"/>
      <c r="EJL1094" s="12"/>
      <c r="EJM1094" s="12"/>
      <c r="EJN1094" s="12"/>
      <c r="EJO1094" s="12"/>
      <c r="EJP1094" s="12"/>
      <c r="EJQ1094" s="12"/>
      <c r="EJR1094" s="12"/>
      <c r="EJS1094" s="12"/>
      <c r="EJT1094" s="12"/>
      <c r="EJU1094" s="12"/>
      <c r="EJV1094" s="12"/>
      <c r="EJW1094" s="12"/>
      <c r="EJX1094" s="12"/>
      <c r="EJY1094" s="12"/>
      <c r="EJZ1094" s="12"/>
      <c r="EKA1094" s="12"/>
      <c r="EKB1094" s="12"/>
      <c r="EKC1094" s="12"/>
      <c r="EKD1094" s="12"/>
      <c r="EKE1094" s="12"/>
      <c r="EKF1094" s="12"/>
      <c r="EKG1094" s="12"/>
      <c r="EKH1094" s="12"/>
      <c r="EKI1094" s="12"/>
      <c r="EKJ1094" s="12"/>
      <c r="EKK1094" s="12"/>
      <c r="EKL1094" s="12"/>
      <c r="EKM1094" s="12"/>
      <c r="EKN1094" s="12"/>
      <c r="EKO1094" s="12"/>
      <c r="EKP1094" s="12"/>
      <c r="EKQ1094" s="12"/>
      <c r="EKR1094" s="12"/>
      <c r="EKS1094" s="12"/>
      <c r="EKT1094" s="12"/>
      <c r="EKU1094" s="12"/>
      <c r="EKV1094" s="12"/>
      <c r="EKW1094" s="12"/>
      <c r="EKX1094" s="12"/>
      <c r="EKY1094" s="12"/>
      <c r="EKZ1094" s="12"/>
      <c r="ELA1094" s="12"/>
      <c r="ELB1094" s="12"/>
      <c r="ELC1094" s="12"/>
      <c r="ELD1094" s="12"/>
      <c r="ELE1094" s="12"/>
      <c r="ELF1094" s="12"/>
      <c r="ELG1094" s="12"/>
      <c r="ELH1094" s="12"/>
      <c r="ELI1094" s="12"/>
      <c r="ELJ1094" s="12"/>
      <c r="ELK1094" s="12"/>
      <c r="ELL1094" s="12"/>
      <c r="ELM1094" s="12"/>
      <c r="ELN1094" s="12"/>
      <c r="ELO1094" s="12"/>
      <c r="ELP1094" s="12"/>
      <c r="ELQ1094" s="12"/>
      <c r="ELR1094" s="12"/>
      <c r="ELS1094" s="12"/>
      <c r="ELT1094" s="12"/>
      <c r="ELU1094" s="12"/>
      <c r="ELV1094" s="12"/>
      <c r="ELW1094" s="12"/>
      <c r="ELX1094" s="12"/>
      <c r="ELY1094" s="12"/>
      <c r="ELZ1094" s="12"/>
      <c r="EMA1094" s="12"/>
      <c r="EMB1094" s="12"/>
      <c r="EMC1094" s="12"/>
      <c r="EMD1094" s="12"/>
      <c r="EME1094" s="12"/>
      <c r="EMF1094" s="12"/>
      <c r="EMG1094" s="12"/>
      <c r="EMH1094" s="12"/>
      <c r="EMI1094" s="12"/>
      <c r="EMJ1094" s="12"/>
      <c r="EMK1094" s="12"/>
      <c r="EML1094" s="12"/>
      <c r="EMM1094" s="12"/>
      <c r="EMN1094" s="12"/>
      <c r="EMO1094" s="12"/>
      <c r="EMP1094" s="12"/>
      <c r="EMQ1094" s="12"/>
      <c r="EMR1094" s="12"/>
      <c r="EMS1094" s="12"/>
      <c r="EMT1094" s="12"/>
      <c r="EMU1094" s="12"/>
      <c r="EMV1094" s="12"/>
      <c r="EMW1094" s="12"/>
      <c r="EMX1094" s="12"/>
      <c r="EMY1094" s="12"/>
      <c r="EMZ1094" s="12"/>
      <c r="ENA1094" s="12"/>
      <c r="ENB1094" s="12"/>
      <c r="ENC1094" s="12"/>
      <c r="END1094" s="12"/>
      <c r="ENE1094" s="12"/>
      <c r="ENF1094" s="12"/>
      <c r="ENG1094" s="12"/>
      <c r="ENH1094" s="12"/>
      <c r="ENI1094" s="12"/>
      <c r="ENJ1094" s="12"/>
      <c r="ENK1094" s="12"/>
      <c r="ENL1094" s="12"/>
      <c r="ENM1094" s="12"/>
      <c r="ENN1094" s="12"/>
      <c r="ENO1094" s="12"/>
      <c r="ENP1094" s="12"/>
      <c r="ENQ1094" s="12"/>
      <c r="ENR1094" s="12"/>
      <c r="ENS1094" s="12"/>
      <c r="ENT1094" s="12"/>
      <c r="ENU1094" s="12"/>
      <c r="ENV1094" s="12"/>
      <c r="ENW1094" s="12"/>
      <c r="ENX1094" s="12"/>
      <c r="ENY1094" s="12"/>
      <c r="ENZ1094" s="12"/>
      <c r="EOA1094" s="12"/>
      <c r="EOB1094" s="12"/>
      <c r="EOC1094" s="12"/>
      <c r="EOD1094" s="12"/>
      <c r="EOE1094" s="12"/>
      <c r="EOF1094" s="12"/>
      <c r="EOG1094" s="12"/>
      <c r="EOH1094" s="12"/>
      <c r="EOI1094" s="12"/>
      <c r="EOJ1094" s="12"/>
      <c r="EOK1094" s="12"/>
      <c r="EOL1094" s="12"/>
      <c r="EOM1094" s="12"/>
      <c r="EON1094" s="12"/>
      <c r="EOO1094" s="12"/>
      <c r="EOP1094" s="12"/>
      <c r="EOQ1094" s="12"/>
      <c r="EOR1094" s="12"/>
      <c r="EOS1094" s="12"/>
      <c r="EOT1094" s="12"/>
      <c r="EOU1094" s="12"/>
      <c r="EOV1094" s="12"/>
      <c r="EOW1094" s="12"/>
      <c r="EOX1094" s="12"/>
      <c r="EOY1094" s="12"/>
      <c r="EOZ1094" s="12"/>
      <c r="EPA1094" s="12"/>
      <c r="EPB1094" s="12"/>
      <c r="EPC1094" s="12"/>
      <c r="EPD1094" s="12"/>
      <c r="EPE1094" s="12"/>
      <c r="EPF1094" s="12"/>
      <c r="EPG1094" s="12"/>
      <c r="EPH1094" s="12"/>
      <c r="EPI1094" s="12"/>
      <c r="EPJ1094" s="12"/>
      <c r="EPK1094" s="12"/>
      <c r="EPL1094" s="12"/>
      <c r="EPM1094" s="12"/>
      <c r="EPN1094" s="12"/>
      <c r="EPO1094" s="12"/>
      <c r="EPP1094" s="12"/>
      <c r="EPQ1094" s="12"/>
      <c r="EPR1094" s="12"/>
      <c r="EPS1094" s="12"/>
      <c r="EPT1094" s="12"/>
      <c r="EPU1094" s="12"/>
      <c r="EPV1094" s="12"/>
      <c r="EPW1094" s="12"/>
      <c r="EPX1094" s="12"/>
      <c r="EPY1094" s="12"/>
      <c r="EPZ1094" s="12"/>
      <c r="EQA1094" s="12"/>
      <c r="EQB1094" s="12"/>
      <c r="EQC1094" s="12"/>
      <c r="EQD1094" s="12"/>
      <c r="EQE1094" s="12"/>
      <c r="EQF1094" s="12"/>
      <c r="EQG1094" s="12"/>
      <c r="EQH1094" s="12"/>
      <c r="EQI1094" s="12"/>
      <c r="EQJ1094" s="12"/>
      <c r="EQK1094" s="12"/>
      <c r="EQL1094" s="12"/>
      <c r="EQM1094" s="12"/>
      <c r="EQN1094" s="12"/>
      <c r="EQO1094" s="12"/>
      <c r="EQP1094" s="12"/>
      <c r="EQQ1094" s="12"/>
      <c r="EQR1094" s="12"/>
      <c r="EQS1094" s="12"/>
      <c r="EQT1094" s="12"/>
      <c r="EQU1094" s="12"/>
      <c r="EQV1094" s="12"/>
      <c r="EQW1094" s="12"/>
      <c r="EQX1094" s="12"/>
      <c r="EQY1094" s="12"/>
      <c r="EQZ1094" s="12"/>
      <c r="ERA1094" s="12"/>
      <c r="ERB1094" s="12"/>
      <c r="ERC1094" s="12"/>
      <c r="ERD1094" s="12"/>
      <c r="ERE1094" s="12"/>
      <c r="ERF1094" s="12"/>
      <c r="ERG1094" s="12"/>
      <c r="ERH1094" s="12"/>
      <c r="ERI1094" s="12"/>
      <c r="ERJ1094" s="12"/>
      <c r="ERK1094" s="12"/>
      <c r="ERL1094" s="12"/>
      <c r="ERM1094" s="12"/>
      <c r="ERN1094" s="12"/>
      <c r="ERO1094" s="12"/>
      <c r="ERP1094" s="12"/>
      <c r="ERQ1094" s="12"/>
      <c r="ERR1094" s="12"/>
      <c r="ERS1094" s="12"/>
      <c r="ERT1094" s="12"/>
      <c r="ERU1094" s="12"/>
      <c r="ERV1094" s="12"/>
      <c r="ERW1094" s="12"/>
      <c r="ERX1094" s="12"/>
      <c r="ERY1094" s="12"/>
      <c r="ERZ1094" s="12"/>
      <c r="ESA1094" s="12"/>
      <c r="ESB1094" s="12"/>
      <c r="ESC1094" s="12"/>
      <c r="ESD1094" s="12"/>
      <c r="ESE1094" s="12"/>
      <c r="ESF1094" s="12"/>
      <c r="ESG1094" s="12"/>
      <c r="ESH1094" s="12"/>
      <c r="ESI1094" s="12"/>
      <c r="ESJ1094" s="12"/>
      <c r="ESK1094" s="12"/>
      <c r="ESL1094" s="12"/>
      <c r="ESM1094" s="12"/>
      <c r="ESN1094" s="12"/>
      <c r="ESO1094" s="12"/>
      <c r="ESP1094" s="12"/>
      <c r="ESQ1094" s="12"/>
      <c r="ESR1094" s="12"/>
      <c r="ESS1094" s="12"/>
      <c r="EST1094" s="12"/>
      <c r="ESU1094" s="12"/>
      <c r="ESV1094" s="12"/>
      <c r="ESW1094" s="12"/>
      <c r="ESX1094" s="12"/>
      <c r="ESY1094" s="12"/>
      <c r="ESZ1094" s="12"/>
      <c r="ETA1094" s="12"/>
      <c r="ETB1094" s="12"/>
      <c r="ETC1094" s="12"/>
      <c r="ETD1094" s="12"/>
      <c r="ETE1094" s="12"/>
      <c r="ETF1094" s="12"/>
      <c r="ETG1094" s="12"/>
      <c r="ETH1094" s="12"/>
      <c r="ETI1094" s="12"/>
      <c r="ETJ1094" s="12"/>
      <c r="ETK1094" s="12"/>
      <c r="ETL1094" s="12"/>
      <c r="ETM1094" s="12"/>
      <c r="ETN1094" s="12"/>
      <c r="ETO1094" s="12"/>
      <c r="ETP1094" s="12"/>
      <c r="ETQ1094" s="12"/>
      <c r="ETR1094" s="12"/>
      <c r="ETS1094" s="12"/>
      <c r="ETT1094" s="12"/>
      <c r="ETU1094" s="12"/>
      <c r="ETV1094" s="12"/>
      <c r="ETW1094" s="12"/>
      <c r="ETX1094" s="12"/>
      <c r="ETY1094" s="12"/>
      <c r="ETZ1094" s="12"/>
      <c r="EUA1094" s="12"/>
      <c r="EUB1094" s="12"/>
      <c r="EUC1094" s="12"/>
      <c r="EUD1094" s="12"/>
      <c r="EUE1094" s="12"/>
      <c r="EUF1094" s="12"/>
      <c r="EUG1094" s="12"/>
      <c r="EUH1094" s="12"/>
      <c r="EUI1094" s="12"/>
      <c r="EUJ1094" s="12"/>
      <c r="EUK1094" s="12"/>
      <c r="EUL1094" s="12"/>
      <c r="EUM1094" s="12"/>
      <c r="EUN1094" s="12"/>
      <c r="EUO1094" s="12"/>
      <c r="EUP1094" s="12"/>
      <c r="EUQ1094" s="12"/>
      <c r="EUR1094" s="12"/>
      <c r="EUS1094" s="12"/>
      <c r="EUT1094" s="12"/>
      <c r="EUU1094" s="12"/>
      <c r="EUV1094" s="12"/>
      <c r="EUW1094" s="12"/>
      <c r="EUX1094" s="12"/>
      <c r="EUY1094" s="12"/>
      <c r="EUZ1094" s="12"/>
      <c r="EVA1094" s="12"/>
      <c r="EVB1094" s="12"/>
      <c r="EVC1094" s="12"/>
      <c r="EVD1094" s="12"/>
      <c r="EVE1094" s="12"/>
      <c r="EVF1094" s="12"/>
      <c r="EVG1094" s="12"/>
      <c r="EVH1094" s="12"/>
      <c r="EVI1094" s="12"/>
      <c r="EVJ1094" s="12"/>
      <c r="EVK1094" s="12"/>
      <c r="EVL1094" s="12"/>
      <c r="EVM1094" s="12"/>
      <c r="EVN1094" s="12"/>
      <c r="EVO1094" s="12"/>
      <c r="EVP1094" s="12"/>
      <c r="EVQ1094" s="12"/>
      <c r="EVR1094" s="12"/>
      <c r="EVS1094" s="12"/>
      <c r="EVT1094" s="12"/>
      <c r="EVU1094" s="12"/>
      <c r="EVV1094" s="12"/>
      <c r="EVW1094" s="12"/>
      <c r="EVX1094" s="12"/>
      <c r="EVY1094" s="12"/>
      <c r="EVZ1094" s="12"/>
      <c r="EWA1094" s="12"/>
      <c r="EWB1094" s="12"/>
      <c r="EWC1094" s="12"/>
      <c r="EWD1094" s="12"/>
      <c r="EWE1094" s="12"/>
      <c r="EWF1094" s="12"/>
      <c r="EWG1094" s="12"/>
      <c r="EWH1094" s="12"/>
      <c r="EWI1094" s="12"/>
      <c r="EWJ1094" s="12"/>
      <c r="EWK1094" s="12"/>
      <c r="EWL1094" s="12"/>
      <c r="EWM1094" s="12"/>
      <c r="EWN1094" s="12"/>
      <c r="EWO1094" s="12"/>
      <c r="EWP1094" s="12"/>
      <c r="EWQ1094" s="12"/>
      <c r="EWR1094" s="12"/>
      <c r="EWS1094" s="12"/>
      <c r="EWT1094" s="12"/>
      <c r="EWU1094" s="12"/>
      <c r="EWV1094" s="12"/>
      <c r="EWW1094" s="12"/>
      <c r="EWX1094" s="12"/>
      <c r="EWY1094" s="12"/>
      <c r="EWZ1094" s="12"/>
      <c r="EXA1094" s="12"/>
      <c r="EXB1094" s="12"/>
      <c r="EXC1094" s="12"/>
      <c r="EXD1094" s="12"/>
      <c r="EXE1094" s="12"/>
      <c r="EXF1094" s="12"/>
      <c r="EXG1094" s="12"/>
      <c r="EXH1094" s="12"/>
      <c r="EXI1094" s="12"/>
      <c r="EXJ1094" s="12"/>
      <c r="EXK1094" s="12"/>
      <c r="EXL1094" s="12"/>
      <c r="EXM1094" s="12"/>
      <c r="EXN1094" s="12"/>
      <c r="EXO1094" s="12"/>
      <c r="EXP1094" s="12"/>
      <c r="EXQ1094" s="12"/>
      <c r="EXR1094" s="12"/>
      <c r="EXS1094" s="12"/>
      <c r="EXT1094" s="12"/>
      <c r="EXU1094" s="12"/>
      <c r="EXV1094" s="12"/>
      <c r="EXW1094" s="12"/>
      <c r="EXX1094" s="12"/>
      <c r="EXY1094" s="12"/>
      <c r="EXZ1094" s="12"/>
      <c r="EYA1094" s="12"/>
      <c r="EYB1094" s="12"/>
      <c r="EYC1094" s="12"/>
      <c r="EYD1094" s="12"/>
      <c r="EYE1094" s="12"/>
      <c r="EYF1094" s="12"/>
      <c r="EYG1094" s="12"/>
      <c r="EYH1094" s="12"/>
      <c r="EYI1094" s="12"/>
      <c r="EYJ1094" s="12"/>
      <c r="EYK1094" s="12"/>
      <c r="EYL1094" s="12"/>
      <c r="EYM1094" s="12"/>
      <c r="EYN1094" s="12"/>
      <c r="EYO1094" s="12"/>
      <c r="EYP1094" s="12"/>
      <c r="EYQ1094" s="12"/>
      <c r="EYR1094" s="12"/>
      <c r="EYS1094" s="12"/>
      <c r="EYT1094" s="12"/>
      <c r="EYU1094" s="12"/>
      <c r="EYV1094" s="12"/>
      <c r="EYW1094" s="12"/>
      <c r="EYX1094" s="12"/>
      <c r="EYY1094" s="12"/>
      <c r="EYZ1094" s="12"/>
      <c r="EZA1094" s="12"/>
      <c r="EZB1094" s="12"/>
      <c r="EZC1094" s="12"/>
      <c r="EZD1094" s="12"/>
      <c r="EZE1094" s="12"/>
      <c r="EZF1094" s="12"/>
      <c r="EZG1094" s="12"/>
      <c r="EZH1094" s="12"/>
      <c r="EZI1094" s="12"/>
      <c r="EZJ1094" s="12"/>
      <c r="EZK1094" s="12"/>
      <c r="EZL1094" s="12"/>
      <c r="EZM1094" s="12"/>
      <c r="EZN1094" s="12"/>
      <c r="EZO1094" s="12"/>
      <c r="EZP1094" s="12"/>
      <c r="EZQ1094" s="12"/>
      <c r="EZR1094" s="12"/>
      <c r="EZS1094" s="12"/>
      <c r="EZT1094" s="12"/>
      <c r="EZU1094" s="12"/>
      <c r="EZV1094" s="12"/>
      <c r="EZW1094" s="12"/>
      <c r="EZX1094" s="12"/>
      <c r="EZY1094" s="12"/>
      <c r="EZZ1094" s="12"/>
      <c r="FAA1094" s="12"/>
      <c r="FAB1094" s="12"/>
      <c r="FAC1094" s="12"/>
      <c r="FAD1094" s="12"/>
      <c r="FAE1094" s="12"/>
      <c r="FAF1094" s="12"/>
      <c r="FAG1094" s="12"/>
      <c r="FAH1094" s="12"/>
      <c r="FAI1094" s="12"/>
      <c r="FAJ1094" s="12"/>
      <c r="FAK1094" s="12"/>
      <c r="FAL1094" s="12"/>
      <c r="FAM1094" s="12"/>
      <c r="FAN1094" s="12"/>
      <c r="FAO1094" s="12"/>
      <c r="FAP1094" s="12"/>
      <c r="FAQ1094" s="12"/>
      <c r="FAR1094" s="12"/>
      <c r="FAS1094" s="12"/>
      <c r="FAT1094" s="12"/>
      <c r="FAU1094" s="12"/>
      <c r="FAV1094" s="12"/>
      <c r="FAW1094" s="12"/>
      <c r="FAX1094" s="12"/>
      <c r="FAY1094" s="12"/>
      <c r="FAZ1094" s="12"/>
      <c r="FBA1094" s="12"/>
      <c r="FBB1094" s="12"/>
      <c r="FBC1094" s="12"/>
      <c r="FBD1094" s="12"/>
      <c r="FBE1094" s="12"/>
      <c r="FBF1094" s="12"/>
      <c r="FBG1094" s="12"/>
      <c r="FBH1094" s="12"/>
      <c r="FBI1094" s="12"/>
      <c r="FBJ1094" s="12"/>
      <c r="FBK1094" s="12"/>
      <c r="FBL1094" s="12"/>
      <c r="FBM1094" s="12"/>
      <c r="FBN1094" s="12"/>
      <c r="FBO1094" s="12"/>
      <c r="FBP1094" s="12"/>
      <c r="FBQ1094" s="12"/>
      <c r="FBR1094" s="12"/>
      <c r="FBS1094" s="12"/>
      <c r="FBT1094" s="12"/>
      <c r="FBU1094" s="12"/>
      <c r="FBV1094" s="12"/>
      <c r="FBW1094" s="12"/>
      <c r="FBX1094" s="12"/>
      <c r="FBY1094" s="12"/>
      <c r="FBZ1094" s="12"/>
      <c r="FCA1094" s="12"/>
      <c r="FCB1094" s="12"/>
      <c r="FCC1094" s="12"/>
      <c r="FCD1094" s="12"/>
      <c r="FCE1094" s="12"/>
      <c r="FCF1094" s="12"/>
      <c r="FCG1094" s="12"/>
      <c r="FCH1094" s="12"/>
      <c r="FCI1094" s="12"/>
      <c r="FCJ1094" s="12"/>
      <c r="FCK1094" s="12"/>
      <c r="FCL1094" s="12"/>
      <c r="FCM1094" s="12"/>
      <c r="FCN1094" s="12"/>
      <c r="FCO1094" s="12"/>
      <c r="FCP1094" s="12"/>
      <c r="FCQ1094" s="12"/>
      <c r="FCR1094" s="12"/>
      <c r="FCS1094" s="12"/>
      <c r="FCT1094" s="12"/>
      <c r="FCU1094" s="12"/>
      <c r="FCV1094" s="12"/>
      <c r="FCW1094" s="12"/>
      <c r="FCX1094" s="12"/>
      <c r="FCY1094" s="12"/>
      <c r="FCZ1094" s="12"/>
      <c r="FDA1094" s="12"/>
      <c r="FDB1094" s="12"/>
      <c r="FDC1094" s="12"/>
      <c r="FDD1094" s="12"/>
      <c r="FDE1094" s="12"/>
      <c r="FDF1094" s="12"/>
      <c r="FDG1094" s="12"/>
      <c r="FDH1094" s="12"/>
      <c r="FDI1094" s="12"/>
      <c r="FDJ1094" s="12"/>
      <c r="FDK1094" s="12"/>
      <c r="FDL1094" s="12"/>
      <c r="FDM1094" s="12"/>
      <c r="FDN1094" s="12"/>
      <c r="FDO1094" s="12"/>
      <c r="FDP1094" s="12"/>
      <c r="FDQ1094" s="12"/>
      <c r="FDR1094" s="12"/>
      <c r="FDS1094" s="12"/>
      <c r="FDT1094" s="12"/>
      <c r="FDU1094" s="12"/>
      <c r="FDV1094" s="12"/>
      <c r="FDW1094" s="12"/>
      <c r="FDX1094" s="12"/>
      <c r="FDY1094" s="12"/>
      <c r="FDZ1094" s="12"/>
      <c r="FEA1094" s="12"/>
      <c r="FEB1094" s="12"/>
      <c r="FEC1094" s="12"/>
      <c r="FED1094" s="12"/>
      <c r="FEE1094" s="12"/>
      <c r="FEF1094" s="12"/>
      <c r="FEG1094" s="12"/>
      <c r="FEH1094" s="12"/>
      <c r="FEI1094" s="12"/>
      <c r="FEJ1094" s="12"/>
      <c r="FEK1094" s="12"/>
      <c r="FEL1094" s="12"/>
      <c r="FEM1094" s="12"/>
      <c r="FEN1094" s="12"/>
      <c r="FEO1094" s="12"/>
      <c r="FEP1094" s="12"/>
      <c r="FEQ1094" s="12"/>
      <c r="FER1094" s="12"/>
      <c r="FES1094" s="12"/>
      <c r="FET1094" s="12"/>
      <c r="FEU1094" s="12"/>
      <c r="FEV1094" s="12"/>
      <c r="FEW1094" s="12"/>
      <c r="FEX1094" s="12"/>
      <c r="FEY1094" s="12"/>
      <c r="FEZ1094" s="12"/>
      <c r="FFA1094" s="12"/>
      <c r="FFB1094" s="12"/>
      <c r="FFC1094" s="12"/>
      <c r="FFD1094" s="12"/>
      <c r="FFE1094" s="12"/>
      <c r="FFF1094" s="12"/>
      <c r="FFG1094" s="12"/>
      <c r="FFH1094" s="12"/>
      <c r="FFI1094" s="12"/>
      <c r="FFJ1094" s="12"/>
      <c r="FFK1094" s="12"/>
      <c r="FFL1094" s="12"/>
      <c r="FFM1094" s="12"/>
      <c r="FFN1094" s="12"/>
      <c r="FFO1094" s="12"/>
      <c r="FFP1094" s="12"/>
      <c r="FFQ1094" s="12"/>
      <c r="FFR1094" s="12"/>
      <c r="FFS1094" s="12"/>
      <c r="FFT1094" s="12"/>
      <c r="FFU1094" s="12"/>
      <c r="FFV1094" s="12"/>
      <c r="FFW1094" s="12"/>
      <c r="FFX1094" s="12"/>
      <c r="FFY1094" s="12"/>
      <c r="FFZ1094" s="12"/>
      <c r="FGA1094" s="12"/>
      <c r="FGB1094" s="12"/>
      <c r="FGC1094" s="12"/>
      <c r="FGD1094" s="12"/>
      <c r="FGE1094" s="12"/>
      <c r="FGF1094" s="12"/>
      <c r="FGG1094" s="12"/>
      <c r="FGH1094" s="12"/>
      <c r="FGI1094" s="12"/>
      <c r="FGJ1094" s="12"/>
      <c r="FGK1094" s="12"/>
      <c r="FGL1094" s="12"/>
      <c r="FGM1094" s="12"/>
      <c r="FGN1094" s="12"/>
      <c r="FGO1094" s="12"/>
      <c r="FGP1094" s="12"/>
      <c r="FGQ1094" s="12"/>
      <c r="FGR1094" s="12"/>
      <c r="FGS1094" s="12"/>
      <c r="FGT1094" s="12"/>
      <c r="FGU1094" s="12"/>
      <c r="FGV1094" s="12"/>
      <c r="FGW1094" s="12"/>
      <c r="FGX1094" s="12"/>
      <c r="FGY1094" s="12"/>
      <c r="FGZ1094" s="12"/>
      <c r="FHA1094" s="12"/>
      <c r="FHB1094" s="12"/>
      <c r="FHC1094" s="12"/>
      <c r="FHD1094" s="12"/>
      <c r="FHE1094" s="12"/>
      <c r="FHF1094" s="12"/>
      <c r="FHG1094" s="12"/>
      <c r="FHH1094" s="12"/>
      <c r="FHI1094" s="12"/>
      <c r="FHJ1094" s="12"/>
      <c r="FHK1094" s="12"/>
      <c r="FHL1094" s="12"/>
      <c r="FHM1094" s="12"/>
      <c r="FHN1094" s="12"/>
      <c r="FHO1094" s="12"/>
      <c r="FHP1094" s="12"/>
      <c r="FHQ1094" s="12"/>
      <c r="FHR1094" s="12"/>
      <c r="FHS1094" s="12"/>
      <c r="FHT1094" s="12"/>
      <c r="FHU1094" s="12"/>
      <c r="FHV1094" s="12"/>
      <c r="FHW1094" s="12"/>
      <c r="FHX1094" s="12"/>
      <c r="FHY1094" s="12"/>
      <c r="FHZ1094" s="12"/>
      <c r="FIA1094" s="12"/>
      <c r="FIB1094" s="12"/>
      <c r="FIC1094" s="12"/>
      <c r="FID1094" s="12"/>
      <c r="FIE1094" s="12"/>
      <c r="FIF1094" s="12"/>
      <c r="FIG1094" s="12"/>
      <c r="FIH1094" s="12"/>
      <c r="FII1094" s="12"/>
      <c r="FIJ1094" s="12"/>
      <c r="FIK1094" s="12"/>
      <c r="FIL1094" s="12"/>
      <c r="FIM1094" s="12"/>
      <c r="FIN1094" s="12"/>
      <c r="FIO1094" s="12"/>
      <c r="FIP1094" s="12"/>
      <c r="FIQ1094" s="12"/>
      <c r="FIR1094" s="12"/>
      <c r="FIS1094" s="12"/>
      <c r="FIT1094" s="12"/>
      <c r="FIU1094" s="12"/>
      <c r="FIV1094" s="12"/>
      <c r="FIW1094" s="12"/>
      <c r="FIX1094" s="12"/>
      <c r="FIY1094" s="12"/>
      <c r="FIZ1094" s="12"/>
      <c r="FJA1094" s="12"/>
      <c r="FJB1094" s="12"/>
      <c r="FJC1094" s="12"/>
      <c r="FJD1094" s="12"/>
      <c r="FJE1094" s="12"/>
      <c r="FJF1094" s="12"/>
      <c r="FJG1094" s="12"/>
      <c r="FJH1094" s="12"/>
      <c r="FJI1094" s="12"/>
      <c r="FJJ1094" s="12"/>
      <c r="FJK1094" s="12"/>
      <c r="FJL1094" s="12"/>
      <c r="FJM1094" s="12"/>
      <c r="FJN1094" s="12"/>
      <c r="FJO1094" s="12"/>
      <c r="FJP1094" s="12"/>
      <c r="FJQ1094" s="12"/>
      <c r="FJR1094" s="12"/>
      <c r="FJS1094" s="12"/>
      <c r="FJT1094" s="12"/>
      <c r="FJU1094" s="12"/>
      <c r="FJV1094" s="12"/>
      <c r="FJW1094" s="12"/>
      <c r="FJX1094" s="12"/>
      <c r="FJY1094" s="12"/>
      <c r="FJZ1094" s="12"/>
      <c r="FKA1094" s="12"/>
      <c r="FKB1094" s="12"/>
      <c r="FKC1094" s="12"/>
      <c r="FKD1094" s="12"/>
      <c r="FKE1094" s="12"/>
      <c r="FKF1094" s="12"/>
      <c r="FKG1094" s="12"/>
      <c r="FKH1094" s="12"/>
      <c r="FKI1094" s="12"/>
      <c r="FKJ1094" s="12"/>
      <c r="FKK1094" s="12"/>
      <c r="FKL1094" s="12"/>
      <c r="FKM1094" s="12"/>
      <c r="FKN1094" s="12"/>
      <c r="FKO1094" s="12"/>
      <c r="FKP1094" s="12"/>
      <c r="FKQ1094" s="12"/>
      <c r="FKR1094" s="12"/>
      <c r="FKS1094" s="12"/>
      <c r="FKT1094" s="12"/>
      <c r="FKU1094" s="12"/>
      <c r="FKV1094" s="12"/>
      <c r="FKW1094" s="12"/>
      <c r="FKX1094" s="12"/>
      <c r="FKY1094" s="12"/>
      <c r="FKZ1094" s="12"/>
      <c r="FLA1094" s="12"/>
      <c r="FLB1094" s="12"/>
      <c r="FLC1094" s="12"/>
      <c r="FLD1094" s="12"/>
      <c r="FLE1094" s="12"/>
      <c r="FLF1094" s="12"/>
      <c r="FLG1094" s="12"/>
      <c r="FLH1094" s="12"/>
      <c r="FLI1094" s="12"/>
      <c r="FLJ1094" s="12"/>
      <c r="FLK1094" s="12"/>
      <c r="FLL1094" s="12"/>
      <c r="FLM1094" s="12"/>
      <c r="FLN1094" s="12"/>
      <c r="FLO1094" s="12"/>
      <c r="FLP1094" s="12"/>
      <c r="FLQ1094" s="12"/>
      <c r="FLR1094" s="12"/>
      <c r="FLS1094" s="12"/>
      <c r="FLT1094" s="12"/>
      <c r="FLU1094" s="12"/>
      <c r="FLV1094" s="12"/>
      <c r="FLW1094" s="12"/>
      <c r="FLX1094" s="12"/>
      <c r="FLY1094" s="12"/>
      <c r="FLZ1094" s="12"/>
      <c r="FMA1094" s="12"/>
      <c r="FMB1094" s="12"/>
      <c r="FMC1094" s="12"/>
      <c r="FMD1094" s="12"/>
      <c r="FME1094" s="12"/>
      <c r="FMF1094" s="12"/>
      <c r="FMG1094" s="12"/>
      <c r="FMH1094" s="12"/>
      <c r="FMI1094" s="12"/>
      <c r="FMJ1094" s="12"/>
      <c r="FMK1094" s="12"/>
      <c r="FML1094" s="12"/>
      <c r="FMM1094" s="12"/>
      <c r="FMN1094" s="12"/>
      <c r="FMO1094" s="12"/>
      <c r="FMP1094" s="12"/>
      <c r="FMQ1094" s="12"/>
      <c r="FMR1094" s="12"/>
      <c r="FMS1094" s="12"/>
      <c r="FMT1094" s="12"/>
      <c r="FMU1094" s="12"/>
      <c r="FMV1094" s="12"/>
      <c r="FMW1094" s="12"/>
      <c r="FMX1094" s="12"/>
      <c r="FMY1094" s="12"/>
      <c r="FMZ1094" s="12"/>
      <c r="FNA1094" s="12"/>
      <c r="FNB1094" s="12"/>
      <c r="FNC1094" s="12"/>
      <c r="FND1094" s="12"/>
      <c r="FNE1094" s="12"/>
      <c r="FNF1094" s="12"/>
      <c r="FNG1094" s="12"/>
      <c r="FNH1094" s="12"/>
      <c r="FNI1094" s="12"/>
      <c r="FNJ1094" s="12"/>
      <c r="FNK1094" s="12"/>
      <c r="FNL1094" s="12"/>
      <c r="FNM1094" s="12"/>
      <c r="FNN1094" s="12"/>
      <c r="FNO1094" s="12"/>
      <c r="FNP1094" s="12"/>
      <c r="FNQ1094" s="12"/>
      <c r="FNR1094" s="12"/>
      <c r="FNS1094" s="12"/>
      <c r="FNT1094" s="12"/>
      <c r="FNU1094" s="12"/>
      <c r="FNV1094" s="12"/>
      <c r="FNW1094" s="12"/>
      <c r="FNX1094" s="12"/>
      <c r="FNY1094" s="12"/>
      <c r="FNZ1094" s="12"/>
      <c r="FOA1094" s="12"/>
      <c r="FOB1094" s="12"/>
      <c r="FOC1094" s="12"/>
      <c r="FOD1094" s="12"/>
      <c r="FOE1094" s="12"/>
      <c r="FOF1094" s="12"/>
      <c r="FOG1094" s="12"/>
      <c r="FOH1094" s="12"/>
      <c r="FOI1094" s="12"/>
      <c r="FOJ1094" s="12"/>
      <c r="FOK1094" s="12"/>
      <c r="FOL1094" s="12"/>
      <c r="FOM1094" s="12"/>
      <c r="FON1094" s="12"/>
      <c r="FOO1094" s="12"/>
      <c r="FOP1094" s="12"/>
      <c r="FOQ1094" s="12"/>
      <c r="FOR1094" s="12"/>
      <c r="FOS1094" s="12"/>
      <c r="FOT1094" s="12"/>
      <c r="FOU1094" s="12"/>
      <c r="FOV1094" s="12"/>
      <c r="FOW1094" s="12"/>
      <c r="FOX1094" s="12"/>
      <c r="FOY1094" s="12"/>
      <c r="FOZ1094" s="12"/>
      <c r="FPA1094" s="12"/>
      <c r="FPB1094" s="12"/>
      <c r="FPC1094" s="12"/>
      <c r="FPD1094" s="12"/>
      <c r="FPE1094" s="12"/>
      <c r="FPF1094" s="12"/>
      <c r="FPG1094" s="12"/>
      <c r="FPH1094" s="12"/>
      <c r="FPI1094" s="12"/>
      <c r="FPJ1094" s="12"/>
      <c r="FPK1094" s="12"/>
      <c r="FPL1094" s="12"/>
      <c r="FPM1094" s="12"/>
      <c r="FPN1094" s="12"/>
      <c r="FPO1094" s="12"/>
      <c r="FPP1094" s="12"/>
      <c r="FPQ1094" s="12"/>
      <c r="FPR1094" s="12"/>
      <c r="FPS1094" s="12"/>
      <c r="FPT1094" s="12"/>
      <c r="FPU1094" s="12"/>
      <c r="FPV1094" s="12"/>
      <c r="FPW1094" s="12"/>
      <c r="FPX1094" s="12"/>
      <c r="FPY1094" s="12"/>
      <c r="FPZ1094" s="12"/>
      <c r="FQA1094" s="12"/>
      <c r="FQB1094" s="12"/>
      <c r="FQC1094" s="12"/>
      <c r="FQD1094" s="12"/>
      <c r="FQE1094" s="12"/>
      <c r="FQF1094" s="12"/>
      <c r="FQG1094" s="12"/>
      <c r="FQH1094" s="12"/>
      <c r="FQI1094" s="12"/>
      <c r="FQJ1094" s="12"/>
      <c r="FQK1094" s="12"/>
      <c r="FQL1094" s="12"/>
      <c r="FQM1094" s="12"/>
      <c r="FQN1094" s="12"/>
      <c r="FQO1094" s="12"/>
      <c r="FQP1094" s="12"/>
      <c r="FQQ1094" s="12"/>
      <c r="FQR1094" s="12"/>
      <c r="FQS1094" s="12"/>
      <c r="FQT1094" s="12"/>
      <c r="FQU1094" s="12"/>
      <c r="FQV1094" s="12"/>
      <c r="FQW1094" s="12"/>
      <c r="FQX1094" s="12"/>
      <c r="FQY1094" s="12"/>
      <c r="FQZ1094" s="12"/>
      <c r="FRA1094" s="12"/>
      <c r="FRB1094" s="12"/>
      <c r="FRC1094" s="12"/>
      <c r="FRD1094" s="12"/>
      <c r="FRE1094" s="12"/>
      <c r="FRF1094" s="12"/>
      <c r="FRG1094" s="12"/>
      <c r="FRH1094" s="12"/>
      <c r="FRI1094" s="12"/>
      <c r="FRJ1094" s="12"/>
      <c r="FRK1094" s="12"/>
      <c r="FRL1094" s="12"/>
      <c r="FRM1094" s="12"/>
      <c r="FRN1094" s="12"/>
      <c r="FRO1094" s="12"/>
      <c r="FRP1094" s="12"/>
      <c r="FRQ1094" s="12"/>
      <c r="FRR1094" s="12"/>
      <c r="FRS1094" s="12"/>
      <c r="FRT1094" s="12"/>
      <c r="FRU1094" s="12"/>
      <c r="FRV1094" s="12"/>
      <c r="FRW1094" s="12"/>
      <c r="FRX1094" s="12"/>
      <c r="FRY1094" s="12"/>
      <c r="FRZ1094" s="12"/>
      <c r="FSA1094" s="12"/>
      <c r="FSB1094" s="12"/>
      <c r="FSC1094" s="12"/>
      <c r="FSD1094" s="12"/>
      <c r="FSE1094" s="12"/>
      <c r="FSF1094" s="12"/>
      <c r="FSG1094" s="12"/>
      <c r="FSH1094" s="12"/>
      <c r="FSI1094" s="12"/>
      <c r="FSJ1094" s="12"/>
      <c r="FSK1094" s="12"/>
      <c r="FSL1094" s="12"/>
      <c r="FSM1094" s="12"/>
      <c r="FSN1094" s="12"/>
      <c r="FSO1094" s="12"/>
      <c r="FSP1094" s="12"/>
      <c r="FSQ1094" s="12"/>
      <c r="FSR1094" s="12"/>
      <c r="FSS1094" s="12"/>
      <c r="FST1094" s="12"/>
      <c r="FSU1094" s="12"/>
      <c r="FSV1094" s="12"/>
      <c r="FSW1094" s="12"/>
      <c r="FSX1094" s="12"/>
      <c r="FSY1094" s="12"/>
      <c r="FSZ1094" s="12"/>
      <c r="FTA1094" s="12"/>
      <c r="FTB1094" s="12"/>
      <c r="FTC1094" s="12"/>
      <c r="FTD1094" s="12"/>
      <c r="FTE1094" s="12"/>
      <c r="FTF1094" s="12"/>
      <c r="FTG1094" s="12"/>
      <c r="FTH1094" s="12"/>
      <c r="FTI1094" s="12"/>
      <c r="FTJ1094" s="12"/>
      <c r="FTK1094" s="12"/>
      <c r="FTL1094" s="12"/>
      <c r="FTM1094" s="12"/>
      <c r="FTN1094" s="12"/>
      <c r="FTO1094" s="12"/>
      <c r="FTP1094" s="12"/>
      <c r="FTQ1094" s="12"/>
      <c r="FTR1094" s="12"/>
      <c r="FTS1094" s="12"/>
      <c r="FTT1094" s="12"/>
      <c r="FTU1094" s="12"/>
      <c r="FTV1094" s="12"/>
      <c r="FTW1094" s="12"/>
      <c r="FTX1094" s="12"/>
      <c r="FTY1094" s="12"/>
      <c r="FTZ1094" s="12"/>
      <c r="FUA1094" s="12"/>
      <c r="FUB1094" s="12"/>
      <c r="FUC1094" s="12"/>
      <c r="FUD1094" s="12"/>
      <c r="FUE1094" s="12"/>
      <c r="FUF1094" s="12"/>
      <c r="FUG1094" s="12"/>
      <c r="FUH1094" s="12"/>
      <c r="FUI1094" s="12"/>
      <c r="FUJ1094" s="12"/>
      <c r="FUK1094" s="12"/>
      <c r="FUL1094" s="12"/>
      <c r="FUM1094" s="12"/>
      <c r="FUN1094" s="12"/>
      <c r="FUO1094" s="12"/>
      <c r="FUP1094" s="12"/>
      <c r="FUQ1094" s="12"/>
      <c r="FUR1094" s="12"/>
      <c r="FUS1094" s="12"/>
      <c r="FUT1094" s="12"/>
      <c r="FUU1094" s="12"/>
      <c r="FUV1094" s="12"/>
      <c r="FUW1094" s="12"/>
      <c r="FUX1094" s="12"/>
      <c r="FUY1094" s="12"/>
      <c r="FUZ1094" s="12"/>
      <c r="FVA1094" s="12"/>
      <c r="FVB1094" s="12"/>
      <c r="FVC1094" s="12"/>
      <c r="FVD1094" s="12"/>
      <c r="FVE1094" s="12"/>
      <c r="FVF1094" s="12"/>
      <c r="FVG1094" s="12"/>
      <c r="FVH1094" s="12"/>
      <c r="FVI1094" s="12"/>
      <c r="FVJ1094" s="12"/>
      <c r="FVK1094" s="12"/>
      <c r="FVL1094" s="12"/>
      <c r="FVM1094" s="12"/>
      <c r="FVN1094" s="12"/>
      <c r="FVO1094" s="12"/>
      <c r="FVP1094" s="12"/>
      <c r="FVQ1094" s="12"/>
      <c r="FVR1094" s="12"/>
      <c r="FVS1094" s="12"/>
      <c r="FVT1094" s="12"/>
      <c r="FVU1094" s="12"/>
      <c r="FVV1094" s="12"/>
      <c r="FVW1094" s="12"/>
      <c r="FVX1094" s="12"/>
      <c r="FVY1094" s="12"/>
      <c r="FVZ1094" s="12"/>
      <c r="FWA1094" s="12"/>
      <c r="FWB1094" s="12"/>
      <c r="FWC1094" s="12"/>
      <c r="FWD1094" s="12"/>
      <c r="FWE1094" s="12"/>
      <c r="FWF1094" s="12"/>
      <c r="FWG1094" s="12"/>
      <c r="FWH1094" s="12"/>
      <c r="FWI1094" s="12"/>
      <c r="FWJ1094" s="12"/>
      <c r="FWK1094" s="12"/>
      <c r="FWL1094" s="12"/>
      <c r="FWM1094" s="12"/>
      <c r="FWN1094" s="12"/>
      <c r="FWO1094" s="12"/>
      <c r="FWP1094" s="12"/>
      <c r="FWQ1094" s="12"/>
      <c r="FWR1094" s="12"/>
      <c r="FWS1094" s="12"/>
      <c r="FWT1094" s="12"/>
      <c r="FWU1094" s="12"/>
      <c r="FWV1094" s="12"/>
      <c r="FWW1094" s="12"/>
      <c r="FWX1094" s="12"/>
      <c r="FWY1094" s="12"/>
      <c r="FWZ1094" s="12"/>
      <c r="FXA1094" s="12"/>
      <c r="FXB1094" s="12"/>
      <c r="FXC1094" s="12"/>
      <c r="FXD1094" s="12"/>
      <c r="FXE1094" s="12"/>
      <c r="FXF1094" s="12"/>
      <c r="FXG1094" s="12"/>
      <c r="FXH1094" s="12"/>
      <c r="FXI1094" s="12"/>
      <c r="FXJ1094" s="12"/>
      <c r="FXK1094" s="12"/>
      <c r="FXL1094" s="12"/>
      <c r="FXM1094" s="12"/>
      <c r="FXN1094" s="12"/>
      <c r="FXO1094" s="12"/>
      <c r="FXP1094" s="12"/>
      <c r="FXQ1094" s="12"/>
      <c r="FXR1094" s="12"/>
      <c r="FXS1094" s="12"/>
      <c r="FXT1094" s="12"/>
      <c r="FXU1094" s="12"/>
      <c r="FXV1094" s="12"/>
      <c r="FXW1094" s="12"/>
      <c r="FXX1094" s="12"/>
      <c r="FXY1094" s="12"/>
      <c r="FXZ1094" s="12"/>
      <c r="FYA1094" s="12"/>
      <c r="FYB1094" s="12"/>
      <c r="FYC1094" s="12"/>
      <c r="FYD1094" s="12"/>
      <c r="FYE1094" s="12"/>
      <c r="FYF1094" s="12"/>
      <c r="FYG1094" s="12"/>
      <c r="FYH1094" s="12"/>
      <c r="FYI1094" s="12"/>
      <c r="FYJ1094" s="12"/>
      <c r="FYK1094" s="12"/>
      <c r="FYL1094" s="12"/>
      <c r="FYM1094" s="12"/>
      <c r="FYN1094" s="12"/>
      <c r="FYO1094" s="12"/>
      <c r="FYP1094" s="12"/>
      <c r="FYQ1094" s="12"/>
      <c r="FYR1094" s="12"/>
      <c r="FYS1094" s="12"/>
      <c r="FYT1094" s="12"/>
      <c r="FYU1094" s="12"/>
      <c r="FYV1094" s="12"/>
      <c r="FYW1094" s="12"/>
      <c r="FYX1094" s="12"/>
      <c r="FYY1094" s="12"/>
      <c r="FYZ1094" s="12"/>
      <c r="FZA1094" s="12"/>
      <c r="FZB1094" s="12"/>
      <c r="FZC1094" s="12"/>
      <c r="FZD1094" s="12"/>
      <c r="FZE1094" s="12"/>
      <c r="FZF1094" s="12"/>
      <c r="FZG1094" s="12"/>
      <c r="FZH1094" s="12"/>
      <c r="FZI1094" s="12"/>
      <c r="FZJ1094" s="12"/>
      <c r="FZK1094" s="12"/>
      <c r="FZL1094" s="12"/>
      <c r="FZM1094" s="12"/>
      <c r="FZN1094" s="12"/>
      <c r="FZO1094" s="12"/>
      <c r="FZP1094" s="12"/>
      <c r="FZQ1094" s="12"/>
      <c r="FZR1094" s="12"/>
      <c r="FZS1094" s="12"/>
      <c r="FZT1094" s="12"/>
      <c r="FZU1094" s="12"/>
      <c r="FZV1094" s="12"/>
      <c r="FZW1094" s="12"/>
      <c r="FZX1094" s="12"/>
      <c r="FZY1094" s="12"/>
      <c r="FZZ1094" s="12"/>
      <c r="GAA1094" s="12"/>
      <c r="GAB1094" s="12"/>
      <c r="GAC1094" s="12"/>
      <c r="GAD1094" s="12"/>
      <c r="GAE1094" s="12"/>
      <c r="GAF1094" s="12"/>
      <c r="GAG1094" s="12"/>
      <c r="GAH1094" s="12"/>
      <c r="GAI1094" s="12"/>
      <c r="GAJ1094" s="12"/>
      <c r="GAK1094" s="12"/>
      <c r="GAL1094" s="12"/>
      <c r="GAM1094" s="12"/>
      <c r="GAN1094" s="12"/>
      <c r="GAO1094" s="12"/>
      <c r="GAP1094" s="12"/>
      <c r="GAQ1094" s="12"/>
      <c r="GAR1094" s="12"/>
      <c r="GAS1094" s="12"/>
      <c r="GAT1094" s="12"/>
      <c r="GAU1094" s="12"/>
      <c r="GAV1094" s="12"/>
      <c r="GAW1094" s="12"/>
      <c r="GAX1094" s="12"/>
      <c r="GAY1094" s="12"/>
      <c r="GAZ1094" s="12"/>
      <c r="GBA1094" s="12"/>
      <c r="GBB1094" s="12"/>
      <c r="GBC1094" s="12"/>
      <c r="GBD1094" s="12"/>
      <c r="GBE1094" s="12"/>
      <c r="GBF1094" s="12"/>
      <c r="GBG1094" s="12"/>
      <c r="GBH1094" s="12"/>
      <c r="GBI1094" s="12"/>
      <c r="GBJ1094" s="12"/>
      <c r="GBK1094" s="12"/>
      <c r="GBL1094" s="12"/>
      <c r="GBM1094" s="12"/>
      <c r="GBN1094" s="12"/>
      <c r="GBO1094" s="12"/>
      <c r="GBP1094" s="12"/>
      <c r="GBQ1094" s="12"/>
      <c r="GBR1094" s="12"/>
      <c r="GBS1094" s="12"/>
      <c r="GBT1094" s="12"/>
      <c r="GBU1094" s="12"/>
      <c r="GBV1094" s="12"/>
      <c r="GBW1094" s="12"/>
      <c r="GBX1094" s="12"/>
      <c r="GBY1094" s="12"/>
      <c r="GBZ1094" s="12"/>
      <c r="GCA1094" s="12"/>
      <c r="GCB1094" s="12"/>
      <c r="GCC1094" s="12"/>
      <c r="GCD1094" s="12"/>
      <c r="GCE1094" s="12"/>
      <c r="GCF1094" s="12"/>
      <c r="GCG1094" s="12"/>
      <c r="GCH1094" s="12"/>
      <c r="GCI1094" s="12"/>
      <c r="GCJ1094" s="12"/>
      <c r="GCK1094" s="12"/>
      <c r="GCL1094" s="12"/>
      <c r="GCM1094" s="12"/>
      <c r="GCN1094" s="12"/>
      <c r="GCO1094" s="12"/>
      <c r="GCP1094" s="12"/>
      <c r="GCQ1094" s="12"/>
      <c r="GCR1094" s="12"/>
      <c r="GCS1094" s="12"/>
      <c r="GCT1094" s="12"/>
      <c r="GCU1094" s="12"/>
      <c r="GCV1094" s="12"/>
      <c r="GCW1094" s="12"/>
      <c r="GCX1094" s="12"/>
      <c r="GCY1094" s="12"/>
      <c r="GCZ1094" s="12"/>
      <c r="GDA1094" s="12"/>
      <c r="GDB1094" s="12"/>
      <c r="GDC1094" s="12"/>
      <c r="GDD1094" s="12"/>
      <c r="GDE1094" s="12"/>
      <c r="GDF1094" s="12"/>
      <c r="GDG1094" s="12"/>
      <c r="GDH1094" s="12"/>
      <c r="GDI1094" s="12"/>
      <c r="GDJ1094" s="12"/>
      <c r="GDK1094" s="12"/>
      <c r="GDL1094" s="12"/>
      <c r="GDM1094" s="12"/>
      <c r="GDN1094" s="12"/>
      <c r="GDO1094" s="12"/>
      <c r="GDP1094" s="12"/>
      <c r="GDQ1094" s="12"/>
      <c r="GDR1094" s="12"/>
      <c r="GDS1094" s="12"/>
      <c r="GDT1094" s="12"/>
      <c r="GDU1094" s="12"/>
      <c r="GDV1094" s="12"/>
      <c r="GDW1094" s="12"/>
      <c r="GDX1094" s="12"/>
      <c r="GDY1094" s="12"/>
      <c r="GDZ1094" s="12"/>
      <c r="GEA1094" s="12"/>
      <c r="GEB1094" s="12"/>
      <c r="GEC1094" s="12"/>
      <c r="GED1094" s="12"/>
      <c r="GEE1094" s="12"/>
      <c r="GEF1094" s="12"/>
      <c r="GEG1094" s="12"/>
      <c r="GEH1094" s="12"/>
      <c r="GEI1094" s="12"/>
      <c r="GEJ1094" s="12"/>
      <c r="GEK1094" s="12"/>
      <c r="GEL1094" s="12"/>
      <c r="GEM1094" s="12"/>
      <c r="GEN1094" s="12"/>
      <c r="GEO1094" s="12"/>
      <c r="GEP1094" s="12"/>
      <c r="GEQ1094" s="12"/>
      <c r="GER1094" s="12"/>
      <c r="GES1094" s="12"/>
      <c r="GET1094" s="12"/>
      <c r="GEU1094" s="12"/>
      <c r="GEV1094" s="12"/>
      <c r="GEW1094" s="12"/>
      <c r="GEX1094" s="12"/>
      <c r="GEY1094" s="12"/>
      <c r="GEZ1094" s="12"/>
      <c r="GFA1094" s="12"/>
      <c r="GFB1094" s="12"/>
      <c r="GFC1094" s="12"/>
      <c r="GFD1094" s="12"/>
      <c r="GFE1094" s="12"/>
      <c r="GFF1094" s="12"/>
      <c r="GFG1094" s="12"/>
      <c r="GFH1094" s="12"/>
      <c r="GFI1094" s="12"/>
      <c r="GFJ1094" s="12"/>
      <c r="GFK1094" s="12"/>
      <c r="GFL1094" s="12"/>
      <c r="GFM1094" s="12"/>
      <c r="GFN1094" s="12"/>
      <c r="GFO1094" s="12"/>
      <c r="GFP1094" s="12"/>
      <c r="GFQ1094" s="12"/>
      <c r="GFR1094" s="12"/>
      <c r="GFS1094" s="12"/>
      <c r="GFT1094" s="12"/>
      <c r="GFU1094" s="12"/>
      <c r="GFV1094" s="12"/>
      <c r="GFW1094" s="12"/>
      <c r="GFX1094" s="12"/>
      <c r="GFY1094" s="12"/>
      <c r="GFZ1094" s="12"/>
      <c r="GGA1094" s="12"/>
      <c r="GGB1094" s="12"/>
      <c r="GGC1094" s="12"/>
      <c r="GGD1094" s="12"/>
      <c r="GGE1094" s="12"/>
      <c r="GGF1094" s="12"/>
      <c r="GGG1094" s="12"/>
      <c r="GGH1094" s="12"/>
      <c r="GGI1094" s="12"/>
      <c r="GGJ1094" s="12"/>
      <c r="GGK1094" s="12"/>
      <c r="GGL1094" s="12"/>
      <c r="GGM1094" s="12"/>
      <c r="GGN1094" s="12"/>
      <c r="GGO1094" s="12"/>
      <c r="GGP1094" s="12"/>
      <c r="GGQ1094" s="12"/>
      <c r="GGR1094" s="12"/>
      <c r="GGS1094" s="12"/>
      <c r="GGT1094" s="12"/>
      <c r="GGU1094" s="12"/>
      <c r="GGV1094" s="12"/>
      <c r="GGW1094" s="12"/>
      <c r="GGX1094" s="12"/>
      <c r="GGY1094" s="12"/>
      <c r="GGZ1094" s="12"/>
      <c r="GHA1094" s="12"/>
      <c r="GHB1094" s="12"/>
      <c r="GHC1094" s="12"/>
      <c r="GHD1094" s="12"/>
      <c r="GHE1094" s="12"/>
      <c r="GHF1094" s="12"/>
      <c r="GHG1094" s="12"/>
      <c r="GHH1094" s="12"/>
      <c r="GHI1094" s="12"/>
      <c r="GHJ1094" s="12"/>
      <c r="GHK1094" s="12"/>
      <c r="GHL1094" s="12"/>
      <c r="GHM1094" s="12"/>
      <c r="GHN1094" s="12"/>
      <c r="GHO1094" s="12"/>
      <c r="GHP1094" s="12"/>
      <c r="GHQ1094" s="12"/>
      <c r="GHR1094" s="12"/>
      <c r="GHS1094" s="12"/>
      <c r="GHT1094" s="12"/>
      <c r="GHU1094" s="12"/>
      <c r="GHV1094" s="12"/>
      <c r="GHW1094" s="12"/>
      <c r="GHX1094" s="12"/>
      <c r="GHY1094" s="12"/>
      <c r="GHZ1094" s="12"/>
      <c r="GIA1094" s="12"/>
      <c r="GIB1094" s="12"/>
      <c r="GIC1094" s="12"/>
      <c r="GID1094" s="12"/>
      <c r="GIE1094" s="12"/>
      <c r="GIF1094" s="12"/>
      <c r="GIG1094" s="12"/>
      <c r="GIH1094" s="12"/>
      <c r="GII1094" s="12"/>
      <c r="GIJ1094" s="12"/>
      <c r="GIK1094" s="12"/>
      <c r="GIL1094" s="12"/>
      <c r="GIM1094" s="12"/>
      <c r="GIN1094" s="12"/>
      <c r="GIO1094" s="12"/>
      <c r="GIP1094" s="12"/>
      <c r="GIQ1094" s="12"/>
      <c r="GIR1094" s="12"/>
      <c r="GIS1094" s="12"/>
      <c r="GIT1094" s="12"/>
      <c r="GIU1094" s="12"/>
      <c r="GIV1094" s="12"/>
      <c r="GIW1094" s="12"/>
      <c r="GIX1094" s="12"/>
      <c r="GIY1094" s="12"/>
      <c r="GIZ1094" s="12"/>
      <c r="GJA1094" s="12"/>
      <c r="GJB1094" s="12"/>
      <c r="GJC1094" s="12"/>
      <c r="GJD1094" s="12"/>
      <c r="GJE1094" s="12"/>
      <c r="GJF1094" s="12"/>
      <c r="GJG1094" s="12"/>
      <c r="GJH1094" s="12"/>
      <c r="GJI1094" s="12"/>
      <c r="GJJ1094" s="12"/>
      <c r="GJK1094" s="12"/>
      <c r="GJL1094" s="12"/>
      <c r="GJM1094" s="12"/>
      <c r="GJN1094" s="12"/>
      <c r="GJO1094" s="12"/>
      <c r="GJP1094" s="12"/>
      <c r="GJQ1094" s="12"/>
      <c r="GJR1094" s="12"/>
      <c r="GJS1094" s="12"/>
      <c r="GJT1094" s="12"/>
      <c r="GJU1094" s="12"/>
      <c r="GJV1094" s="12"/>
      <c r="GJW1094" s="12"/>
      <c r="GJX1094" s="12"/>
      <c r="GJY1094" s="12"/>
      <c r="GJZ1094" s="12"/>
      <c r="GKA1094" s="12"/>
      <c r="GKB1094" s="12"/>
      <c r="GKC1094" s="12"/>
      <c r="GKD1094" s="12"/>
      <c r="GKE1094" s="12"/>
      <c r="GKF1094" s="12"/>
      <c r="GKG1094" s="12"/>
      <c r="GKH1094" s="12"/>
      <c r="GKI1094" s="12"/>
      <c r="GKJ1094" s="12"/>
      <c r="GKK1094" s="12"/>
      <c r="GKL1094" s="12"/>
      <c r="GKM1094" s="12"/>
      <c r="GKN1094" s="12"/>
      <c r="GKO1094" s="12"/>
      <c r="GKP1094" s="12"/>
      <c r="GKQ1094" s="12"/>
      <c r="GKR1094" s="12"/>
      <c r="GKS1094" s="12"/>
      <c r="GKT1094" s="12"/>
      <c r="GKU1094" s="12"/>
      <c r="GKV1094" s="12"/>
      <c r="GKW1094" s="12"/>
      <c r="GKX1094" s="12"/>
      <c r="GKY1094" s="12"/>
      <c r="GKZ1094" s="12"/>
      <c r="GLA1094" s="12"/>
      <c r="GLB1094" s="12"/>
      <c r="GLC1094" s="12"/>
      <c r="GLD1094" s="12"/>
      <c r="GLE1094" s="12"/>
      <c r="GLF1094" s="12"/>
      <c r="GLG1094" s="12"/>
      <c r="GLH1094" s="12"/>
      <c r="GLI1094" s="12"/>
      <c r="GLJ1094" s="12"/>
      <c r="GLK1094" s="12"/>
      <c r="GLL1094" s="12"/>
      <c r="GLM1094" s="12"/>
      <c r="GLN1094" s="12"/>
      <c r="GLO1094" s="12"/>
      <c r="GLP1094" s="12"/>
      <c r="GLQ1094" s="12"/>
      <c r="GLR1094" s="12"/>
      <c r="GLS1094" s="12"/>
      <c r="GLT1094" s="12"/>
      <c r="GLU1094" s="12"/>
      <c r="GLV1094" s="12"/>
      <c r="GLW1094" s="12"/>
      <c r="GLX1094" s="12"/>
      <c r="GLY1094" s="12"/>
      <c r="GLZ1094" s="12"/>
      <c r="GMA1094" s="12"/>
      <c r="GMB1094" s="12"/>
      <c r="GMC1094" s="12"/>
      <c r="GMD1094" s="12"/>
      <c r="GME1094" s="12"/>
      <c r="GMF1094" s="12"/>
      <c r="GMG1094" s="12"/>
      <c r="GMH1094" s="12"/>
      <c r="GMI1094" s="12"/>
      <c r="GMJ1094" s="12"/>
      <c r="GMK1094" s="12"/>
      <c r="GML1094" s="12"/>
      <c r="GMM1094" s="12"/>
      <c r="GMN1094" s="12"/>
      <c r="GMO1094" s="12"/>
      <c r="GMP1094" s="12"/>
      <c r="GMQ1094" s="12"/>
      <c r="GMR1094" s="12"/>
      <c r="GMS1094" s="12"/>
      <c r="GMT1094" s="12"/>
      <c r="GMU1094" s="12"/>
      <c r="GMV1094" s="12"/>
      <c r="GMW1094" s="12"/>
      <c r="GMX1094" s="12"/>
      <c r="GMY1094" s="12"/>
      <c r="GMZ1094" s="12"/>
      <c r="GNA1094" s="12"/>
      <c r="GNB1094" s="12"/>
      <c r="GNC1094" s="12"/>
      <c r="GND1094" s="12"/>
      <c r="GNE1094" s="12"/>
      <c r="GNF1094" s="12"/>
      <c r="GNG1094" s="12"/>
      <c r="GNH1094" s="12"/>
      <c r="GNI1094" s="12"/>
      <c r="GNJ1094" s="12"/>
      <c r="GNK1094" s="12"/>
      <c r="GNL1094" s="12"/>
      <c r="GNM1094" s="12"/>
      <c r="GNN1094" s="12"/>
      <c r="GNO1094" s="12"/>
      <c r="GNP1094" s="12"/>
      <c r="GNQ1094" s="12"/>
      <c r="GNR1094" s="12"/>
      <c r="GNS1094" s="12"/>
      <c r="GNT1094" s="12"/>
      <c r="GNU1094" s="12"/>
      <c r="GNV1094" s="12"/>
      <c r="GNW1094" s="12"/>
      <c r="GNX1094" s="12"/>
      <c r="GNY1094" s="12"/>
      <c r="GNZ1094" s="12"/>
      <c r="GOA1094" s="12"/>
      <c r="GOB1094" s="12"/>
      <c r="GOC1094" s="12"/>
      <c r="GOD1094" s="12"/>
      <c r="GOE1094" s="12"/>
      <c r="GOF1094" s="12"/>
      <c r="GOG1094" s="12"/>
      <c r="GOH1094" s="12"/>
      <c r="GOI1094" s="12"/>
      <c r="GOJ1094" s="12"/>
      <c r="GOK1094" s="12"/>
      <c r="GOL1094" s="12"/>
      <c r="GOM1094" s="12"/>
      <c r="GON1094" s="12"/>
      <c r="GOO1094" s="12"/>
      <c r="GOP1094" s="12"/>
      <c r="GOQ1094" s="12"/>
      <c r="GOR1094" s="12"/>
      <c r="GOS1094" s="12"/>
      <c r="GOT1094" s="12"/>
      <c r="GOU1094" s="12"/>
      <c r="GOV1094" s="12"/>
      <c r="GOW1094" s="12"/>
      <c r="GOX1094" s="12"/>
      <c r="GOY1094" s="12"/>
      <c r="GOZ1094" s="12"/>
      <c r="GPA1094" s="12"/>
      <c r="GPB1094" s="12"/>
      <c r="GPC1094" s="12"/>
      <c r="GPD1094" s="12"/>
      <c r="GPE1094" s="12"/>
      <c r="GPF1094" s="12"/>
      <c r="GPG1094" s="12"/>
      <c r="GPH1094" s="12"/>
      <c r="GPI1094" s="12"/>
      <c r="GPJ1094" s="12"/>
      <c r="GPK1094" s="12"/>
      <c r="GPL1094" s="12"/>
      <c r="GPM1094" s="12"/>
      <c r="GPN1094" s="12"/>
      <c r="GPO1094" s="12"/>
      <c r="GPP1094" s="12"/>
      <c r="GPQ1094" s="12"/>
      <c r="GPR1094" s="12"/>
      <c r="GPS1094" s="12"/>
      <c r="GPT1094" s="12"/>
      <c r="GPU1094" s="12"/>
      <c r="GPV1094" s="12"/>
      <c r="GPW1094" s="12"/>
      <c r="GPX1094" s="12"/>
      <c r="GPY1094" s="12"/>
      <c r="GPZ1094" s="12"/>
      <c r="GQA1094" s="12"/>
      <c r="GQB1094" s="12"/>
      <c r="GQC1094" s="12"/>
      <c r="GQD1094" s="12"/>
      <c r="GQE1094" s="12"/>
      <c r="GQF1094" s="12"/>
      <c r="GQG1094" s="12"/>
      <c r="GQH1094" s="12"/>
      <c r="GQI1094" s="12"/>
      <c r="GQJ1094" s="12"/>
      <c r="GQK1094" s="12"/>
      <c r="GQL1094" s="12"/>
      <c r="GQM1094" s="12"/>
      <c r="GQN1094" s="12"/>
      <c r="GQO1094" s="12"/>
      <c r="GQP1094" s="12"/>
      <c r="GQQ1094" s="12"/>
      <c r="GQR1094" s="12"/>
      <c r="GQS1094" s="12"/>
      <c r="GQT1094" s="12"/>
      <c r="GQU1094" s="12"/>
      <c r="GQV1094" s="12"/>
      <c r="GQW1094" s="12"/>
      <c r="GQX1094" s="12"/>
      <c r="GQY1094" s="12"/>
      <c r="GQZ1094" s="12"/>
      <c r="GRA1094" s="12"/>
      <c r="GRB1094" s="12"/>
      <c r="GRC1094" s="12"/>
      <c r="GRD1094" s="12"/>
      <c r="GRE1094" s="12"/>
      <c r="GRF1094" s="12"/>
      <c r="GRG1094" s="12"/>
      <c r="GRH1094" s="12"/>
      <c r="GRI1094" s="12"/>
      <c r="GRJ1094" s="12"/>
      <c r="GRK1094" s="12"/>
      <c r="GRL1094" s="12"/>
      <c r="GRM1094" s="12"/>
      <c r="GRN1094" s="12"/>
      <c r="GRO1094" s="12"/>
      <c r="GRP1094" s="12"/>
      <c r="GRQ1094" s="12"/>
      <c r="GRR1094" s="12"/>
      <c r="GRS1094" s="12"/>
      <c r="GRT1094" s="12"/>
      <c r="GRU1094" s="12"/>
      <c r="GRV1094" s="12"/>
      <c r="GRW1094" s="12"/>
      <c r="GRX1094" s="12"/>
      <c r="GRY1094" s="12"/>
      <c r="GRZ1094" s="12"/>
      <c r="GSA1094" s="12"/>
      <c r="GSB1094" s="12"/>
      <c r="GSC1094" s="12"/>
      <c r="GSD1094" s="12"/>
      <c r="GSE1094" s="12"/>
      <c r="GSF1094" s="12"/>
      <c r="GSG1094" s="12"/>
      <c r="GSH1094" s="12"/>
      <c r="GSI1094" s="12"/>
      <c r="GSJ1094" s="12"/>
      <c r="GSK1094" s="12"/>
      <c r="GSL1094" s="12"/>
      <c r="GSM1094" s="12"/>
      <c r="GSN1094" s="12"/>
      <c r="GSO1094" s="12"/>
      <c r="GSP1094" s="12"/>
      <c r="GSQ1094" s="12"/>
      <c r="GSR1094" s="12"/>
      <c r="GSS1094" s="12"/>
      <c r="GST1094" s="12"/>
      <c r="GSU1094" s="12"/>
      <c r="GSV1094" s="12"/>
      <c r="GSW1094" s="12"/>
      <c r="GSX1094" s="12"/>
      <c r="GSY1094" s="12"/>
      <c r="GSZ1094" s="12"/>
      <c r="GTA1094" s="12"/>
      <c r="GTB1094" s="12"/>
      <c r="GTC1094" s="12"/>
      <c r="GTD1094" s="12"/>
      <c r="GTE1094" s="12"/>
      <c r="GTF1094" s="12"/>
      <c r="GTG1094" s="12"/>
      <c r="GTH1094" s="12"/>
      <c r="GTI1094" s="12"/>
      <c r="GTJ1094" s="12"/>
      <c r="GTK1094" s="12"/>
      <c r="GTL1094" s="12"/>
      <c r="GTM1094" s="12"/>
      <c r="GTN1094" s="12"/>
      <c r="GTO1094" s="12"/>
      <c r="GTP1094" s="12"/>
      <c r="GTQ1094" s="12"/>
      <c r="GTR1094" s="12"/>
      <c r="GTS1094" s="12"/>
      <c r="GTT1094" s="12"/>
      <c r="GTU1094" s="12"/>
      <c r="GTV1094" s="12"/>
      <c r="GTW1094" s="12"/>
      <c r="GTX1094" s="12"/>
      <c r="GTY1094" s="12"/>
      <c r="GTZ1094" s="12"/>
      <c r="GUA1094" s="12"/>
      <c r="GUB1094" s="12"/>
      <c r="GUC1094" s="12"/>
      <c r="GUD1094" s="12"/>
      <c r="GUE1094" s="12"/>
      <c r="GUF1094" s="12"/>
      <c r="GUG1094" s="12"/>
      <c r="GUH1094" s="12"/>
      <c r="GUI1094" s="12"/>
      <c r="GUJ1094" s="12"/>
      <c r="GUK1094" s="12"/>
      <c r="GUL1094" s="12"/>
      <c r="GUM1094" s="12"/>
      <c r="GUN1094" s="12"/>
      <c r="GUO1094" s="12"/>
      <c r="GUP1094" s="12"/>
      <c r="GUQ1094" s="12"/>
      <c r="GUR1094" s="12"/>
      <c r="GUS1094" s="12"/>
      <c r="GUT1094" s="12"/>
      <c r="GUU1094" s="12"/>
      <c r="GUV1094" s="12"/>
      <c r="GUW1094" s="12"/>
      <c r="GUX1094" s="12"/>
      <c r="GUY1094" s="12"/>
      <c r="GUZ1094" s="12"/>
      <c r="GVA1094" s="12"/>
      <c r="GVB1094" s="12"/>
      <c r="GVC1094" s="12"/>
      <c r="GVD1094" s="12"/>
      <c r="GVE1094" s="12"/>
      <c r="GVF1094" s="12"/>
      <c r="GVG1094" s="12"/>
      <c r="GVH1094" s="12"/>
      <c r="GVI1094" s="12"/>
      <c r="GVJ1094" s="12"/>
      <c r="GVK1094" s="12"/>
      <c r="GVL1094" s="12"/>
      <c r="GVM1094" s="12"/>
      <c r="GVN1094" s="12"/>
      <c r="GVO1094" s="12"/>
      <c r="GVP1094" s="12"/>
      <c r="GVQ1094" s="12"/>
      <c r="GVR1094" s="12"/>
      <c r="GVS1094" s="12"/>
      <c r="GVT1094" s="12"/>
      <c r="GVU1094" s="12"/>
      <c r="GVV1094" s="12"/>
      <c r="GVW1094" s="12"/>
      <c r="GVX1094" s="12"/>
      <c r="GVY1094" s="12"/>
      <c r="GVZ1094" s="12"/>
      <c r="GWA1094" s="12"/>
      <c r="GWB1094" s="12"/>
      <c r="GWC1094" s="12"/>
      <c r="GWD1094" s="12"/>
      <c r="GWE1094" s="12"/>
      <c r="GWF1094" s="12"/>
      <c r="GWG1094" s="12"/>
      <c r="GWH1094" s="12"/>
      <c r="GWI1094" s="12"/>
      <c r="GWJ1094" s="12"/>
      <c r="GWK1094" s="12"/>
      <c r="GWL1094" s="12"/>
      <c r="GWM1094" s="12"/>
      <c r="GWN1094" s="12"/>
      <c r="GWO1094" s="12"/>
      <c r="GWP1094" s="12"/>
      <c r="GWQ1094" s="12"/>
      <c r="GWR1094" s="12"/>
      <c r="GWS1094" s="12"/>
      <c r="GWT1094" s="12"/>
      <c r="GWU1094" s="12"/>
      <c r="GWV1094" s="12"/>
      <c r="GWW1094" s="12"/>
      <c r="GWX1094" s="12"/>
      <c r="GWY1094" s="12"/>
      <c r="GWZ1094" s="12"/>
      <c r="GXA1094" s="12"/>
      <c r="GXB1094" s="12"/>
      <c r="GXC1094" s="12"/>
      <c r="GXD1094" s="12"/>
      <c r="GXE1094" s="12"/>
      <c r="GXF1094" s="12"/>
      <c r="GXG1094" s="12"/>
      <c r="GXH1094" s="12"/>
      <c r="GXI1094" s="12"/>
      <c r="GXJ1094" s="12"/>
      <c r="GXK1094" s="12"/>
      <c r="GXL1094" s="12"/>
      <c r="GXM1094" s="12"/>
      <c r="GXN1094" s="12"/>
      <c r="GXO1094" s="12"/>
      <c r="GXP1094" s="12"/>
      <c r="GXQ1094" s="12"/>
      <c r="GXR1094" s="12"/>
      <c r="GXS1094" s="12"/>
      <c r="GXT1094" s="12"/>
      <c r="GXU1094" s="12"/>
      <c r="GXV1094" s="12"/>
      <c r="GXW1094" s="12"/>
      <c r="GXX1094" s="12"/>
      <c r="GXY1094" s="12"/>
      <c r="GXZ1094" s="12"/>
      <c r="GYA1094" s="12"/>
      <c r="GYB1094" s="12"/>
      <c r="GYC1094" s="12"/>
      <c r="GYD1094" s="12"/>
      <c r="GYE1094" s="12"/>
      <c r="GYF1094" s="12"/>
      <c r="GYG1094" s="12"/>
      <c r="GYH1094" s="12"/>
      <c r="GYI1094" s="12"/>
      <c r="GYJ1094" s="12"/>
      <c r="GYK1094" s="12"/>
      <c r="GYL1094" s="12"/>
      <c r="GYM1094" s="12"/>
      <c r="GYN1094" s="12"/>
      <c r="GYO1094" s="12"/>
      <c r="GYP1094" s="12"/>
      <c r="GYQ1094" s="12"/>
      <c r="GYR1094" s="12"/>
      <c r="GYS1094" s="12"/>
      <c r="GYT1094" s="12"/>
      <c r="GYU1094" s="12"/>
      <c r="GYV1094" s="12"/>
      <c r="GYW1094" s="12"/>
      <c r="GYX1094" s="12"/>
      <c r="GYY1094" s="12"/>
      <c r="GYZ1094" s="12"/>
      <c r="GZA1094" s="12"/>
      <c r="GZB1094" s="12"/>
      <c r="GZC1094" s="12"/>
      <c r="GZD1094" s="12"/>
      <c r="GZE1094" s="12"/>
      <c r="GZF1094" s="12"/>
      <c r="GZG1094" s="12"/>
      <c r="GZH1094" s="12"/>
      <c r="GZI1094" s="12"/>
      <c r="GZJ1094" s="12"/>
      <c r="GZK1094" s="12"/>
      <c r="GZL1094" s="12"/>
      <c r="GZM1094" s="12"/>
      <c r="GZN1094" s="12"/>
      <c r="GZO1094" s="12"/>
      <c r="GZP1094" s="12"/>
      <c r="GZQ1094" s="12"/>
      <c r="GZR1094" s="12"/>
      <c r="GZS1094" s="12"/>
      <c r="GZT1094" s="12"/>
      <c r="GZU1094" s="12"/>
      <c r="GZV1094" s="12"/>
      <c r="GZW1094" s="12"/>
      <c r="GZX1094" s="12"/>
      <c r="GZY1094" s="12"/>
      <c r="GZZ1094" s="12"/>
      <c r="HAA1094" s="12"/>
      <c r="HAB1094" s="12"/>
      <c r="HAC1094" s="12"/>
      <c r="HAD1094" s="12"/>
      <c r="HAE1094" s="12"/>
      <c r="HAF1094" s="12"/>
      <c r="HAG1094" s="12"/>
      <c r="HAH1094" s="12"/>
      <c r="HAI1094" s="12"/>
      <c r="HAJ1094" s="12"/>
      <c r="HAK1094" s="12"/>
      <c r="HAL1094" s="12"/>
      <c r="HAM1094" s="12"/>
      <c r="HAN1094" s="12"/>
      <c r="HAO1094" s="12"/>
      <c r="HAP1094" s="12"/>
      <c r="HAQ1094" s="12"/>
      <c r="HAR1094" s="12"/>
      <c r="HAS1094" s="12"/>
      <c r="HAT1094" s="12"/>
      <c r="HAU1094" s="12"/>
      <c r="HAV1094" s="12"/>
      <c r="HAW1094" s="12"/>
      <c r="HAX1094" s="12"/>
      <c r="HAY1094" s="12"/>
      <c r="HAZ1094" s="12"/>
      <c r="HBA1094" s="12"/>
      <c r="HBB1094" s="12"/>
      <c r="HBC1094" s="12"/>
      <c r="HBD1094" s="12"/>
      <c r="HBE1094" s="12"/>
      <c r="HBF1094" s="12"/>
      <c r="HBG1094" s="12"/>
      <c r="HBH1094" s="12"/>
      <c r="HBI1094" s="12"/>
      <c r="HBJ1094" s="12"/>
      <c r="HBK1094" s="12"/>
      <c r="HBL1094" s="12"/>
      <c r="HBM1094" s="12"/>
      <c r="HBN1094" s="12"/>
      <c r="HBO1094" s="12"/>
      <c r="HBP1094" s="12"/>
      <c r="HBQ1094" s="12"/>
      <c r="HBR1094" s="12"/>
      <c r="HBS1094" s="12"/>
      <c r="HBT1094" s="12"/>
      <c r="HBU1094" s="12"/>
      <c r="HBV1094" s="12"/>
      <c r="HBW1094" s="12"/>
      <c r="HBX1094" s="12"/>
      <c r="HBY1094" s="12"/>
      <c r="HBZ1094" s="12"/>
      <c r="HCA1094" s="12"/>
      <c r="HCB1094" s="12"/>
      <c r="HCC1094" s="12"/>
      <c r="HCD1094" s="12"/>
      <c r="HCE1094" s="12"/>
      <c r="HCF1094" s="12"/>
      <c r="HCG1094" s="12"/>
      <c r="HCH1094" s="12"/>
      <c r="HCI1094" s="12"/>
      <c r="HCJ1094" s="12"/>
      <c r="HCK1094" s="12"/>
      <c r="HCL1094" s="12"/>
      <c r="HCM1094" s="12"/>
      <c r="HCN1094" s="12"/>
      <c r="HCO1094" s="12"/>
      <c r="HCP1094" s="12"/>
      <c r="HCQ1094" s="12"/>
      <c r="HCR1094" s="12"/>
      <c r="HCS1094" s="12"/>
      <c r="HCT1094" s="12"/>
      <c r="HCU1094" s="12"/>
      <c r="HCV1094" s="12"/>
      <c r="HCW1094" s="12"/>
      <c r="HCX1094" s="12"/>
      <c r="HCY1094" s="12"/>
      <c r="HCZ1094" s="12"/>
      <c r="HDA1094" s="12"/>
      <c r="HDB1094" s="12"/>
      <c r="HDC1094" s="12"/>
      <c r="HDD1094" s="12"/>
      <c r="HDE1094" s="12"/>
      <c r="HDF1094" s="12"/>
      <c r="HDG1094" s="12"/>
      <c r="HDH1094" s="12"/>
      <c r="HDI1094" s="12"/>
      <c r="HDJ1094" s="12"/>
      <c r="HDK1094" s="12"/>
      <c r="HDL1094" s="12"/>
      <c r="HDM1094" s="12"/>
      <c r="HDN1094" s="12"/>
      <c r="HDO1094" s="12"/>
      <c r="HDP1094" s="12"/>
      <c r="HDQ1094" s="12"/>
      <c r="HDR1094" s="12"/>
      <c r="HDS1094" s="12"/>
      <c r="HDT1094" s="12"/>
      <c r="HDU1094" s="12"/>
      <c r="HDV1094" s="12"/>
      <c r="HDW1094" s="12"/>
      <c r="HDX1094" s="12"/>
      <c r="HDY1094" s="12"/>
      <c r="HDZ1094" s="12"/>
      <c r="HEA1094" s="12"/>
      <c r="HEB1094" s="12"/>
      <c r="HEC1094" s="12"/>
      <c r="HED1094" s="12"/>
      <c r="HEE1094" s="12"/>
      <c r="HEF1094" s="12"/>
      <c r="HEG1094" s="12"/>
      <c r="HEH1094" s="12"/>
      <c r="HEI1094" s="12"/>
      <c r="HEJ1094" s="12"/>
      <c r="HEK1094" s="12"/>
      <c r="HEL1094" s="12"/>
      <c r="HEM1094" s="12"/>
      <c r="HEN1094" s="12"/>
      <c r="HEO1094" s="12"/>
      <c r="HEP1094" s="12"/>
      <c r="HEQ1094" s="12"/>
      <c r="HER1094" s="12"/>
      <c r="HES1094" s="12"/>
      <c r="HET1094" s="12"/>
      <c r="HEU1094" s="12"/>
      <c r="HEV1094" s="12"/>
      <c r="HEW1094" s="12"/>
      <c r="HEX1094" s="12"/>
      <c r="HEY1094" s="12"/>
      <c r="HEZ1094" s="12"/>
      <c r="HFA1094" s="12"/>
      <c r="HFB1094" s="12"/>
      <c r="HFC1094" s="12"/>
      <c r="HFD1094" s="12"/>
      <c r="HFE1094" s="12"/>
      <c r="HFF1094" s="12"/>
      <c r="HFG1094" s="12"/>
      <c r="HFH1094" s="12"/>
      <c r="HFI1094" s="12"/>
      <c r="HFJ1094" s="12"/>
      <c r="HFK1094" s="12"/>
      <c r="HFL1094" s="12"/>
      <c r="HFM1094" s="12"/>
      <c r="HFN1094" s="12"/>
      <c r="HFO1094" s="12"/>
      <c r="HFP1094" s="12"/>
      <c r="HFQ1094" s="12"/>
      <c r="HFR1094" s="12"/>
      <c r="HFS1094" s="12"/>
      <c r="HFT1094" s="12"/>
      <c r="HFU1094" s="12"/>
      <c r="HFV1094" s="12"/>
      <c r="HFW1094" s="12"/>
      <c r="HFX1094" s="12"/>
      <c r="HFY1094" s="12"/>
      <c r="HFZ1094" s="12"/>
      <c r="HGA1094" s="12"/>
      <c r="HGB1094" s="12"/>
      <c r="HGC1094" s="12"/>
      <c r="HGD1094" s="12"/>
      <c r="HGE1094" s="12"/>
      <c r="HGF1094" s="12"/>
      <c r="HGG1094" s="12"/>
      <c r="HGH1094" s="12"/>
      <c r="HGI1094" s="12"/>
      <c r="HGJ1094" s="12"/>
      <c r="HGK1094" s="12"/>
      <c r="HGL1094" s="12"/>
      <c r="HGM1094" s="12"/>
      <c r="HGN1094" s="12"/>
      <c r="HGO1094" s="12"/>
      <c r="HGP1094" s="12"/>
      <c r="HGQ1094" s="12"/>
      <c r="HGR1094" s="12"/>
      <c r="HGS1094" s="12"/>
      <c r="HGT1094" s="12"/>
      <c r="HGU1094" s="12"/>
      <c r="HGV1094" s="12"/>
      <c r="HGW1094" s="12"/>
      <c r="HGX1094" s="12"/>
      <c r="HGY1094" s="12"/>
      <c r="HGZ1094" s="12"/>
      <c r="HHA1094" s="12"/>
      <c r="HHB1094" s="12"/>
      <c r="HHC1094" s="12"/>
      <c r="HHD1094" s="12"/>
      <c r="HHE1094" s="12"/>
      <c r="HHF1094" s="12"/>
      <c r="HHG1094" s="12"/>
      <c r="HHH1094" s="12"/>
      <c r="HHI1094" s="12"/>
      <c r="HHJ1094" s="12"/>
      <c r="HHK1094" s="12"/>
      <c r="HHL1094" s="12"/>
      <c r="HHM1094" s="12"/>
      <c r="HHN1094" s="12"/>
      <c r="HHO1094" s="12"/>
      <c r="HHP1094" s="12"/>
      <c r="HHQ1094" s="12"/>
      <c r="HHR1094" s="12"/>
      <c r="HHS1094" s="12"/>
      <c r="HHT1094" s="12"/>
      <c r="HHU1094" s="12"/>
      <c r="HHV1094" s="12"/>
      <c r="HHW1094" s="12"/>
      <c r="HHX1094" s="12"/>
      <c r="HHY1094" s="12"/>
      <c r="HHZ1094" s="12"/>
      <c r="HIA1094" s="12"/>
      <c r="HIB1094" s="12"/>
      <c r="HIC1094" s="12"/>
      <c r="HID1094" s="12"/>
      <c r="HIE1094" s="12"/>
      <c r="HIF1094" s="12"/>
      <c r="HIG1094" s="12"/>
      <c r="HIH1094" s="12"/>
      <c r="HII1094" s="12"/>
      <c r="HIJ1094" s="12"/>
      <c r="HIK1094" s="12"/>
      <c r="HIL1094" s="12"/>
      <c r="HIM1094" s="12"/>
      <c r="HIN1094" s="12"/>
      <c r="HIO1094" s="12"/>
      <c r="HIP1094" s="12"/>
      <c r="HIQ1094" s="12"/>
      <c r="HIR1094" s="12"/>
      <c r="HIS1094" s="12"/>
      <c r="HIT1094" s="12"/>
      <c r="HIU1094" s="12"/>
      <c r="HIV1094" s="12"/>
      <c r="HIW1094" s="12"/>
      <c r="HIX1094" s="12"/>
      <c r="HIY1094" s="12"/>
      <c r="HIZ1094" s="12"/>
      <c r="HJA1094" s="12"/>
      <c r="HJB1094" s="12"/>
      <c r="HJC1094" s="12"/>
      <c r="HJD1094" s="12"/>
      <c r="HJE1094" s="12"/>
      <c r="HJF1094" s="12"/>
      <c r="HJG1094" s="12"/>
      <c r="HJH1094" s="12"/>
      <c r="HJI1094" s="12"/>
      <c r="HJJ1094" s="12"/>
      <c r="HJK1094" s="12"/>
      <c r="HJL1094" s="12"/>
      <c r="HJM1094" s="12"/>
      <c r="HJN1094" s="12"/>
      <c r="HJO1094" s="12"/>
      <c r="HJP1094" s="12"/>
      <c r="HJQ1094" s="12"/>
      <c r="HJR1094" s="12"/>
      <c r="HJS1094" s="12"/>
      <c r="HJT1094" s="12"/>
      <c r="HJU1094" s="12"/>
      <c r="HJV1094" s="12"/>
      <c r="HJW1094" s="12"/>
      <c r="HJX1094" s="12"/>
      <c r="HJY1094" s="12"/>
      <c r="HJZ1094" s="12"/>
      <c r="HKA1094" s="12"/>
      <c r="HKB1094" s="12"/>
      <c r="HKC1094" s="12"/>
      <c r="HKD1094" s="12"/>
      <c r="HKE1094" s="12"/>
      <c r="HKF1094" s="12"/>
      <c r="HKG1094" s="12"/>
      <c r="HKH1094" s="12"/>
      <c r="HKI1094" s="12"/>
      <c r="HKJ1094" s="12"/>
      <c r="HKK1094" s="12"/>
      <c r="HKL1094" s="12"/>
      <c r="HKM1094" s="12"/>
      <c r="HKN1094" s="12"/>
      <c r="HKO1094" s="12"/>
      <c r="HKP1094" s="12"/>
      <c r="HKQ1094" s="12"/>
      <c r="HKR1094" s="12"/>
      <c r="HKS1094" s="12"/>
      <c r="HKT1094" s="12"/>
      <c r="HKU1094" s="12"/>
      <c r="HKV1094" s="12"/>
      <c r="HKW1094" s="12"/>
      <c r="HKX1094" s="12"/>
      <c r="HKY1094" s="12"/>
      <c r="HKZ1094" s="12"/>
      <c r="HLA1094" s="12"/>
      <c r="HLB1094" s="12"/>
      <c r="HLC1094" s="12"/>
      <c r="HLD1094" s="12"/>
      <c r="HLE1094" s="12"/>
      <c r="HLF1094" s="12"/>
      <c r="HLG1094" s="12"/>
      <c r="HLH1094" s="12"/>
      <c r="HLI1094" s="12"/>
      <c r="HLJ1094" s="12"/>
      <c r="HLK1094" s="12"/>
      <c r="HLL1094" s="12"/>
      <c r="HLM1094" s="12"/>
      <c r="HLN1094" s="12"/>
      <c r="HLO1094" s="12"/>
      <c r="HLP1094" s="12"/>
      <c r="HLQ1094" s="12"/>
      <c r="HLR1094" s="12"/>
      <c r="HLS1094" s="12"/>
      <c r="HLT1094" s="12"/>
      <c r="HLU1094" s="12"/>
      <c r="HLV1094" s="12"/>
      <c r="HLW1094" s="12"/>
      <c r="HLX1094" s="12"/>
      <c r="HLY1094" s="12"/>
      <c r="HLZ1094" s="12"/>
      <c r="HMA1094" s="12"/>
      <c r="HMB1094" s="12"/>
      <c r="HMC1094" s="12"/>
      <c r="HMD1094" s="12"/>
      <c r="HME1094" s="12"/>
      <c r="HMF1094" s="12"/>
      <c r="HMG1094" s="12"/>
      <c r="HMH1094" s="12"/>
      <c r="HMI1094" s="12"/>
      <c r="HMJ1094" s="12"/>
      <c r="HMK1094" s="12"/>
      <c r="HML1094" s="12"/>
      <c r="HMM1094" s="12"/>
      <c r="HMN1094" s="12"/>
      <c r="HMO1094" s="12"/>
      <c r="HMP1094" s="12"/>
      <c r="HMQ1094" s="12"/>
      <c r="HMR1094" s="12"/>
      <c r="HMS1094" s="12"/>
      <c r="HMT1094" s="12"/>
      <c r="HMU1094" s="12"/>
      <c r="HMV1094" s="12"/>
      <c r="HMW1094" s="12"/>
      <c r="HMX1094" s="12"/>
      <c r="HMY1094" s="12"/>
      <c r="HMZ1094" s="12"/>
      <c r="HNA1094" s="12"/>
      <c r="HNB1094" s="12"/>
      <c r="HNC1094" s="12"/>
      <c r="HND1094" s="12"/>
      <c r="HNE1094" s="12"/>
      <c r="HNF1094" s="12"/>
      <c r="HNG1094" s="12"/>
      <c r="HNH1094" s="12"/>
      <c r="HNI1094" s="12"/>
      <c r="HNJ1094" s="12"/>
      <c r="HNK1094" s="12"/>
      <c r="HNL1094" s="12"/>
      <c r="HNM1094" s="12"/>
      <c r="HNN1094" s="12"/>
      <c r="HNO1094" s="12"/>
      <c r="HNP1094" s="12"/>
      <c r="HNQ1094" s="12"/>
      <c r="HNR1094" s="12"/>
      <c r="HNS1094" s="12"/>
      <c r="HNT1094" s="12"/>
      <c r="HNU1094" s="12"/>
      <c r="HNV1094" s="12"/>
      <c r="HNW1094" s="12"/>
      <c r="HNX1094" s="12"/>
      <c r="HNY1094" s="12"/>
      <c r="HNZ1094" s="12"/>
      <c r="HOA1094" s="12"/>
      <c r="HOB1094" s="12"/>
      <c r="HOC1094" s="12"/>
      <c r="HOD1094" s="12"/>
      <c r="HOE1094" s="12"/>
      <c r="HOF1094" s="12"/>
      <c r="HOG1094" s="12"/>
      <c r="HOH1094" s="12"/>
      <c r="HOI1094" s="12"/>
      <c r="HOJ1094" s="12"/>
      <c r="HOK1094" s="12"/>
      <c r="HOL1094" s="12"/>
      <c r="HOM1094" s="12"/>
      <c r="HON1094" s="12"/>
      <c r="HOO1094" s="12"/>
      <c r="HOP1094" s="12"/>
      <c r="HOQ1094" s="12"/>
      <c r="HOR1094" s="12"/>
      <c r="HOS1094" s="12"/>
      <c r="HOT1094" s="12"/>
      <c r="HOU1094" s="12"/>
      <c r="HOV1094" s="12"/>
      <c r="HOW1094" s="12"/>
      <c r="HOX1094" s="12"/>
      <c r="HOY1094" s="12"/>
      <c r="HOZ1094" s="12"/>
      <c r="HPA1094" s="12"/>
      <c r="HPB1094" s="12"/>
      <c r="HPC1094" s="12"/>
      <c r="HPD1094" s="12"/>
      <c r="HPE1094" s="12"/>
      <c r="HPF1094" s="12"/>
      <c r="HPG1094" s="12"/>
      <c r="HPH1094" s="12"/>
      <c r="HPI1094" s="12"/>
      <c r="HPJ1094" s="12"/>
      <c r="HPK1094" s="12"/>
      <c r="HPL1094" s="12"/>
      <c r="HPM1094" s="12"/>
      <c r="HPN1094" s="12"/>
      <c r="HPO1094" s="12"/>
      <c r="HPP1094" s="12"/>
      <c r="HPQ1094" s="12"/>
      <c r="HPR1094" s="12"/>
      <c r="HPS1094" s="12"/>
      <c r="HPT1094" s="12"/>
      <c r="HPU1094" s="12"/>
      <c r="HPV1094" s="12"/>
      <c r="HPW1094" s="12"/>
      <c r="HPX1094" s="12"/>
      <c r="HPY1094" s="12"/>
      <c r="HPZ1094" s="12"/>
      <c r="HQA1094" s="12"/>
      <c r="HQB1094" s="12"/>
      <c r="HQC1094" s="12"/>
      <c r="HQD1094" s="12"/>
      <c r="HQE1094" s="12"/>
      <c r="HQF1094" s="12"/>
      <c r="HQG1094" s="12"/>
      <c r="HQH1094" s="12"/>
      <c r="HQI1094" s="12"/>
      <c r="HQJ1094" s="12"/>
      <c r="HQK1094" s="12"/>
      <c r="HQL1094" s="12"/>
      <c r="HQM1094" s="12"/>
      <c r="HQN1094" s="12"/>
      <c r="HQO1094" s="12"/>
      <c r="HQP1094" s="12"/>
      <c r="HQQ1094" s="12"/>
      <c r="HQR1094" s="12"/>
      <c r="HQS1094" s="12"/>
      <c r="HQT1094" s="12"/>
      <c r="HQU1094" s="12"/>
      <c r="HQV1094" s="12"/>
      <c r="HQW1094" s="12"/>
      <c r="HQX1094" s="12"/>
      <c r="HQY1094" s="12"/>
      <c r="HQZ1094" s="12"/>
      <c r="HRA1094" s="12"/>
      <c r="HRB1094" s="12"/>
      <c r="HRC1094" s="12"/>
      <c r="HRD1094" s="12"/>
      <c r="HRE1094" s="12"/>
      <c r="HRF1094" s="12"/>
      <c r="HRG1094" s="12"/>
      <c r="HRH1094" s="12"/>
      <c r="HRI1094" s="12"/>
      <c r="HRJ1094" s="12"/>
      <c r="HRK1094" s="12"/>
      <c r="HRL1094" s="12"/>
      <c r="HRM1094" s="12"/>
      <c r="HRN1094" s="12"/>
      <c r="HRO1094" s="12"/>
      <c r="HRP1094" s="12"/>
      <c r="HRQ1094" s="12"/>
      <c r="HRR1094" s="12"/>
      <c r="HRS1094" s="12"/>
      <c r="HRT1094" s="12"/>
      <c r="HRU1094" s="12"/>
      <c r="HRV1094" s="12"/>
      <c r="HRW1094" s="12"/>
      <c r="HRX1094" s="12"/>
      <c r="HRY1094" s="12"/>
      <c r="HRZ1094" s="12"/>
      <c r="HSA1094" s="12"/>
      <c r="HSB1094" s="12"/>
      <c r="HSC1094" s="12"/>
      <c r="HSD1094" s="12"/>
      <c r="HSE1094" s="12"/>
      <c r="HSF1094" s="12"/>
      <c r="HSG1094" s="12"/>
      <c r="HSH1094" s="12"/>
      <c r="HSI1094" s="12"/>
      <c r="HSJ1094" s="12"/>
      <c r="HSK1094" s="12"/>
      <c r="HSL1094" s="12"/>
      <c r="HSM1094" s="12"/>
      <c r="HSN1094" s="12"/>
      <c r="HSO1094" s="12"/>
      <c r="HSP1094" s="12"/>
      <c r="HSQ1094" s="12"/>
      <c r="HSR1094" s="12"/>
      <c r="HSS1094" s="12"/>
      <c r="HST1094" s="12"/>
      <c r="HSU1094" s="12"/>
      <c r="HSV1094" s="12"/>
      <c r="HSW1094" s="12"/>
      <c r="HSX1094" s="12"/>
      <c r="HSY1094" s="12"/>
      <c r="HSZ1094" s="12"/>
      <c r="HTA1094" s="12"/>
      <c r="HTB1094" s="12"/>
      <c r="HTC1094" s="12"/>
      <c r="HTD1094" s="12"/>
      <c r="HTE1094" s="12"/>
      <c r="HTF1094" s="12"/>
      <c r="HTG1094" s="12"/>
      <c r="HTH1094" s="12"/>
      <c r="HTI1094" s="12"/>
      <c r="HTJ1094" s="12"/>
      <c r="HTK1094" s="12"/>
      <c r="HTL1094" s="12"/>
      <c r="HTM1094" s="12"/>
      <c r="HTN1094" s="12"/>
      <c r="HTO1094" s="12"/>
      <c r="HTP1094" s="12"/>
      <c r="HTQ1094" s="12"/>
      <c r="HTR1094" s="12"/>
      <c r="HTS1094" s="12"/>
      <c r="HTT1094" s="12"/>
      <c r="HTU1094" s="12"/>
      <c r="HTV1094" s="12"/>
      <c r="HTW1094" s="12"/>
      <c r="HTX1094" s="12"/>
      <c r="HTY1094" s="12"/>
      <c r="HTZ1094" s="12"/>
      <c r="HUA1094" s="12"/>
      <c r="HUB1094" s="12"/>
      <c r="HUC1094" s="12"/>
      <c r="HUD1094" s="12"/>
      <c r="HUE1094" s="12"/>
      <c r="HUF1094" s="12"/>
      <c r="HUG1094" s="12"/>
      <c r="HUH1094" s="12"/>
      <c r="HUI1094" s="12"/>
      <c r="HUJ1094" s="12"/>
      <c r="HUK1094" s="12"/>
      <c r="HUL1094" s="12"/>
      <c r="HUM1094" s="12"/>
      <c r="HUN1094" s="12"/>
      <c r="HUO1094" s="12"/>
      <c r="HUP1094" s="12"/>
      <c r="HUQ1094" s="12"/>
      <c r="HUR1094" s="12"/>
      <c r="HUS1094" s="12"/>
      <c r="HUT1094" s="12"/>
      <c r="HUU1094" s="12"/>
      <c r="HUV1094" s="12"/>
      <c r="HUW1094" s="12"/>
      <c r="HUX1094" s="12"/>
      <c r="HUY1094" s="12"/>
      <c r="HUZ1094" s="12"/>
      <c r="HVA1094" s="12"/>
      <c r="HVB1094" s="12"/>
      <c r="HVC1094" s="12"/>
      <c r="HVD1094" s="12"/>
      <c r="HVE1094" s="12"/>
      <c r="HVF1094" s="12"/>
      <c r="HVG1094" s="12"/>
      <c r="HVH1094" s="12"/>
      <c r="HVI1094" s="12"/>
      <c r="HVJ1094" s="12"/>
      <c r="HVK1094" s="12"/>
      <c r="HVL1094" s="12"/>
      <c r="HVM1094" s="12"/>
      <c r="HVN1094" s="12"/>
      <c r="HVO1094" s="12"/>
      <c r="HVP1094" s="12"/>
      <c r="HVQ1094" s="12"/>
      <c r="HVR1094" s="12"/>
      <c r="HVS1094" s="12"/>
      <c r="HVT1094" s="12"/>
      <c r="HVU1094" s="12"/>
      <c r="HVV1094" s="12"/>
      <c r="HVW1094" s="12"/>
      <c r="HVX1094" s="12"/>
      <c r="HVY1094" s="12"/>
      <c r="HVZ1094" s="12"/>
      <c r="HWA1094" s="12"/>
      <c r="HWB1094" s="12"/>
      <c r="HWC1094" s="12"/>
      <c r="HWD1094" s="12"/>
      <c r="HWE1094" s="12"/>
      <c r="HWF1094" s="12"/>
      <c r="HWG1094" s="12"/>
      <c r="HWH1094" s="12"/>
      <c r="HWI1094" s="12"/>
      <c r="HWJ1094" s="12"/>
      <c r="HWK1094" s="12"/>
      <c r="HWL1094" s="12"/>
      <c r="HWM1094" s="12"/>
      <c r="HWN1094" s="12"/>
      <c r="HWO1094" s="12"/>
      <c r="HWP1094" s="12"/>
      <c r="HWQ1094" s="12"/>
      <c r="HWR1094" s="12"/>
      <c r="HWS1094" s="12"/>
      <c r="HWT1094" s="12"/>
      <c r="HWU1094" s="12"/>
      <c r="HWV1094" s="12"/>
      <c r="HWW1094" s="12"/>
      <c r="HWX1094" s="12"/>
      <c r="HWY1094" s="12"/>
      <c r="HWZ1094" s="12"/>
      <c r="HXA1094" s="12"/>
      <c r="HXB1094" s="12"/>
      <c r="HXC1094" s="12"/>
      <c r="HXD1094" s="12"/>
      <c r="HXE1094" s="12"/>
      <c r="HXF1094" s="12"/>
      <c r="HXG1094" s="12"/>
      <c r="HXH1094" s="12"/>
      <c r="HXI1094" s="12"/>
      <c r="HXJ1094" s="12"/>
      <c r="HXK1094" s="12"/>
      <c r="HXL1094" s="12"/>
      <c r="HXM1094" s="12"/>
      <c r="HXN1094" s="12"/>
      <c r="HXO1094" s="12"/>
      <c r="HXP1094" s="12"/>
      <c r="HXQ1094" s="12"/>
      <c r="HXR1094" s="12"/>
      <c r="HXS1094" s="12"/>
      <c r="HXT1094" s="12"/>
      <c r="HXU1094" s="12"/>
      <c r="HXV1094" s="12"/>
      <c r="HXW1094" s="12"/>
      <c r="HXX1094" s="12"/>
      <c r="HXY1094" s="12"/>
      <c r="HXZ1094" s="12"/>
      <c r="HYA1094" s="12"/>
      <c r="HYB1094" s="12"/>
      <c r="HYC1094" s="12"/>
      <c r="HYD1094" s="12"/>
      <c r="HYE1094" s="12"/>
      <c r="HYF1094" s="12"/>
      <c r="HYG1094" s="12"/>
      <c r="HYH1094" s="12"/>
      <c r="HYI1094" s="12"/>
      <c r="HYJ1094" s="12"/>
      <c r="HYK1094" s="12"/>
      <c r="HYL1094" s="12"/>
      <c r="HYM1094" s="12"/>
      <c r="HYN1094" s="12"/>
      <c r="HYO1094" s="12"/>
      <c r="HYP1094" s="12"/>
      <c r="HYQ1094" s="12"/>
      <c r="HYR1094" s="12"/>
      <c r="HYS1094" s="12"/>
      <c r="HYT1094" s="12"/>
      <c r="HYU1094" s="12"/>
      <c r="HYV1094" s="12"/>
      <c r="HYW1094" s="12"/>
      <c r="HYX1094" s="12"/>
      <c r="HYY1094" s="12"/>
      <c r="HYZ1094" s="12"/>
      <c r="HZA1094" s="12"/>
      <c r="HZB1094" s="12"/>
      <c r="HZC1094" s="12"/>
      <c r="HZD1094" s="12"/>
      <c r="HZE1094" s="12"/>
      <c r="HZF1094" s="12"/>
      <c r="HZG1094" s="12"/>
      <c r="HZH1094" s="12"/>
      <c r="HZI1094" s="12"/>
      <c r="HZJ1094" s="12"/>
      <c r="HZK1094" s="12"/>
      <c r="HZL1094" s="12"/>
      <c r="HZM1094" s="12"/>
      <c r="HZN1094" s="12"/>
      <c r="HZO1094" s="12"/>
      <c r="HZP1094" s="12"/>
      <c r="HZQ1094" s="12"/>
      <c r="HZR1094" s="12"/>
      <c r="HZS1094" s="12"/>
      <c r="HZT1094" s="12"/>
      <c r="HZU1094" s="12"/>
      <c r="HZV1094" s="12"/>
      <c r="HZW1094" s="12"/>
      <c r="HZX1094" s="12"/>
      <c r="HZY1094" s="12"/>
      <c r="HZZ1094" s="12"/>
      <c r="IAA1094" s="12"/>
      <c r="IAB1094" s="12"/>
      <c r="IAC1094" s="12"/>
      <c r="IAD1094" s="12"/>
      <c r="IAE1094" s="12"/>
      <c r="IAF1094" s="12"/>
      <c r="IAG1094" s="12"/>
      <c r="IAH1094" s="12"/>
      <c r="IAI1094" s="12"/>
      <c r="IAJ1094" s="12"/>
      <c r="IAK1094" s="12"/>
      <c r="IAL1094" s="12"/>
      <c r="IAM1094" s="12"/>
      <c r="IAN1094" s="12"/>
      <c r="IAO1094" s="12"/>
      <c r="IAP1094" s="12"/>
      <c r="IAQ1094" s="12"/>
      <c r="IAR1094" s="12"/>
      <c r="IAS1094" s="12"/>
      <c r="IAT1094" s="12"/>
      <c r="IAU1094" s="12"/>
      <c r="IAV1094" s="12"/>
      <c r="IAW1094" s="12"/>
      <c r="IAX1094" s="12"/>
      <c r="IAY1094" s="12"/>
      <c r="IAZ1094" s="12"/>
      <c r="IBA1094" s="12"/>
      <c r="IBB1094" s="12"/>
      <c r="IBC1094" s="12"/>
      <c r="IBD1094" s="12"/>
      <c r="IBE1094" s="12"/>
      <c r="IBF1094" s="12"/>
      <c r="IBG1094" s="12"/>
      <c r="IBH1094" s="12"/>
      <c r="IBI1094" s="12"/>
      <c r="IBJ1094" s="12"/>
      <c r="IBK1094" s="12"/>
      <c r="IBL1094" s="12"/>
      <c r="IBM1094" s="12"/>
      <c r="IBN1094" s="12"/>
      <c r="IBO1094" s="12"/>
      <c r="IBP1094" s="12"/>
      <c r="IBQ1094" s="12"/>
      <c r="IBR1094" s="12"/>
      <c r="IBS1094" s="12"/>
      <c r="IBT1094" s="12"/>
      <c r="IBU1094" s="12"/>
      <c r="IBV1094" s="12"/>
      <c r="IBW1094" s="12"/>
      <c r="IBX1094" s="12"/>
      <c r="IBY1094" s="12"/>
      <c r="IBZ1094" s="12"/>
      <c r="ICA1094" s="12"/>
      <c r="ICB1094" s="12"/>
      <c r="ICC1094" s="12"/>
      <c r="ICD1094" s="12"/>
      <c r="ICE1094" s="12"/>
      <c r="ICF1094" s="12"/>
      <c r="ICG1094" s="12"/>
      <c r="ICH1094" s="12"/>
      <c r="ICI1094" s="12"/>
      <c r="ICJ1094" s="12"/>
      <c r="ICK1094" s="12"/>
      <c r="ICL1094" s="12"/>
      <c r="ICM1094" s="12"/>
      <c r="ICN1094" s="12"/>
      <c r="ICO1094" s="12"/>
      <c r="ICP1094" s="12"/>
      <c r="ICQ1094" s="12"/>
      <c r="ICR1094" s="12"/>
      <c r="ICS1094" s="12"/>
      <c r="ICT1094" s="12"/>
      <c r="ICU1094" s="12"/>
      <c r="ICV1094" s="12"/>
      <c r="ICW1094" s="12"/>
      <c r="ICX1094" s="12"/>
      <c r="ICY1094" s="12"/>
      <c r="ICZ1094" s="12"/>
      <c r="IDA1094" s="12"/>
      <c r="IDB1094" s="12"/>
      <c r="IDC1094" s="12"/>
      <c r="IDD1094" s="12"/>
      <c r="IDE1094" s="12"/>
      <c r="IDF1094" s="12"/>
      <c r="IDG1094" s="12"/>
      <c r="IDH1094" s="12"/>
      <c r="IDI1094" s="12"/>
      <c r="IDJ1094" s="12"/>
      <c r="IDK1094" s="12"/>
      <c r="IDL1094" s="12"/>
      <c r="IDM1094" s="12"/>
      <c r="IDN1094" s="12"/>
      <c r="IDO1094" s="12"/>
      <c r="IDP1094" s="12"/>
      <c r="IDQ1094" s="12"/>
      <c r="IDR1094" s="12"/>
      <c r="IDS1094" s="12"/>
      <c r="IDT1094" s="12"/>
      <c r="IDU1094" s="12"/>
      <c r="IDV1094" s="12"/>
      <c r="IDW1094" s="12"/>
      <c r="IDX1094" s="12"/>
      <c r="IDY1094" s="12"/>
      <c r="IDZ1094" s="12"/>
      <c r="IEA1094" s="12"/>
      <c r="IEB1094" s="12"/>
      <c r="IEC1094" s="12"/>
      <c r="IED1094" s="12"/>
      <c r="IEE1094" s="12"/>
      <c r="IEF1094" s="12"/>
      <c r="IEG1094" s="12"/>
      <c r="IEH1094" s="12"/>
      <c r="IEI1094" s="12"/>
      <c r="IEJ1094" s="12"/>
      <c r="IEK1094" s="12"/>
      <c r="IEL1094" s="12"/>
      <c r="IEM1094" s="12"/>
      <c r="IEN1094" s="12"/>
      <c r="IEO1094" s="12"/>
      <c r="IEP1094" s="12"/>
      <c r="IEQ1094" s="12"/>
      <c r="IER1094" s="12"/>
      <c r="IES1094" s="12"/>
      <c r="IET1094" s="12"/>
      <c r="IEU1094" s="12"/>
      <c r="IEV1094" s="12"/>
      <c r="IEW1094" s="12"/>
      <c r="IEX1094" s="12"/>
      <c r="IEY1094" s="12"/>
      <c r="IEZ1094" s="12"/>
      <c r="IFA1094" s="12"/>
      <c r="IFB1094" s="12"/>
      <c r="IFC1094" s="12"/>
      <c r="IFD1094" s="12"/>
      <c r="IFE1094" s="12"/>
      <c r="IFF1094" s="12"/>
      <c r="IFG1094" s="12"/>
      <c r="IFH1094" s="12"/>
      <c r="IFI1094" s="12"/>
      <c r="IFJ1094" s="12"/>
      <c r="IFK1094" s="12"/>
      <c r="IFL1094" s="12"/>
      <c r="IFM1094" s="12"/>
      <c r="IFN1094" s="12"/>
      <c r="IFO1094" s="12"/>
      <c r="IFP1094" s="12"/>
      <c r="IFQ1094" s="12"/>
      <c r="IFR1094" s="12"/>
      <c r="IFS1094" s="12"/>
      <c r="IFT1094" s="12"/>
      <c r="IFU1094" s="12"/>
      <c r="IFV1094" s="12"/>
      <c r="IFW1094" s="12"/>
      <c r="IFX1094" s="12"/>
      <c r="IFY1094" s="12"/>
      <c r="IFZ1094" s="12"/>
      <c r="IGA1094" s="12"/>
      <c r="IGB1094" s="12"/>
      <c r="IGC1094" s="12"/>
      <c r="IGD1094" s="12"/>
      <c r="IGE1094" s="12"/>
      <c r="IGF1094" s="12"/>
      <c r="IGG1094" s="12"/>
      <c r="IGH1094" s="12"/>
      <c r="IGI1094" s="12"/>
      <c r="IGJ1094" s="12"/>
      <c r="IGK1094" s="12"/>
      <c r="IGL1094" s="12"/>
      <c r="IGM1094" s="12"/>
      <c r="IGN1094" s="12"/>
      <c r="IGO1094" s="12"/>
      <c r="IGP1094" s="12"/>
      <c r="IGQ1094" s="12"/>
      <c r="IGR1094" s="12"/>
      <c r="IGS1094" s="12"/>
      <c r="IGT1094" s="12"/>
      <c r="IGU1094" s="12"/>
      <c r="IGV1094" s="12"/>
      <c r="IGW1094" s="12"/>
      <c r="IGX1094" s="12"/>
      <c r="IGY1094" s="12"/>
      <c r="IGZ1094" s="12"/>
      <c r="IHA1094" s="12"/>
      <c r="IHB1094" s="12"/>
      <c r="IHC1094" s="12"/>
      <c r="IHD1094" s="12"/>
      <c r="IHE1094" s="12"/>
      <c r="IHF1094" s="12"/>
      <c r="IHG1094" s="12"/>
      <c r="IHH1094" s="12"/>
      <c r="IHI1094" s="12"/>
      <c r="IHJ1094" s="12"/>
      <c r="IHK1094" s="12"/>
      <c r="IHL1094" s="12"/>
      <c r="IHM1094" s="12"/>
      <c r="IHN1094" s="12"/>
      <c r="IHO1094" s="12"/>
      <c r="IHP1094" s="12"/>
      <c r="IHQ1094" s="12"/>
      <c r="IHR1094" s="12"/>
      <c r="IHS1094" s="12"/>
      <c r="IHT1094" s="12"/>
      <c r="IHU1094" s="12"/>
      <c r="IHV1094" s="12"/>
      <c r="IHW1094" s="12"/>
      <c r="IHX1094" s="12"/>
      <c r="IHY1094" s="12"/>
      <c r="IHZ1094" s="12"/>
      <c r="IIA1094" s="12"/>
      <c r="IIB1094" s="12"/>
      <c r="IIC1094" s="12"/>
      <c r="IID1094" s="12"/>
      <c r="IIE1094" s="12"/>
      <c r="IIF1094" s="12"/>
      <c r="IIG1094" s="12"/>
      <c r="IIH1094" s="12"/>
      <c r="III1094" s="12"/>
      <c r="IIJ1094" s="12"/>
      <c r="IIK1094" s="12"/>
      <c r="IIL1094" s="12"/>
      <c r="IIM1094" s="12"/>
      <c r="IIN1094" s="12"/>
      <c r="IIO1094" s="12"/>
      <c r="IIP1094" s="12"/>
      <c r="IIQ1094" s="12"/>
      <c r="IIR1094" s="12"/>
      <c r="IIS1094" s="12"/>
      <c r="IIT1094" s="12"/>
      <c r="IIU1094" s="12"/>
      <c r="IIV1094" s="12"/>
      <c r="IIW1094" s="12"/>
      <c r="IIX1094" s="12"/>
      <c r="IIY1094" s="12"/>
      <c r="IIZ1094" s="12"/>
      <c r="IJA1094" s="12"/>
      <c r="IJB1094" s="12"/>
      <c r="IJC1094" s="12"/>
      <c r="IJD1094" s="12"/>
      <c r="IJE1094" s="12"/>
      <c r="IJF1094" s="12"/>
      <c r="IJG1094" s="12"/>
      <c r="IJH1094" s="12"/>
      <c r="IJI1094" s="12"/>
      <c r="IJJ1094" s="12"/>
      <c r="IJK1094" s="12"/>
      <c r="IJL1094" s="12"/>
      <c r="IJM1094" s="12"/>
      <c r="IJN1094" s="12"/>
      <c r="IJO1094" s="12"/>
      <c r="IJP1094" s="12"/>
      <c r="IJQ1094" s="12"/>
      <c r="IJR1094" s="12"/>
      <c r="IJS1094" s="12"/>
      <c r="IJT1094" s="12"/>
      <c r="IJU1094" s="12"/>
      <c r="IJV1094" s="12"/>
      <c r="IJW1094" s="12"/>
      <c r="IJX1094" s="12"/>
      <c r="IJY1094" s="12"/>
      <c r="IJZ1094" s="12"/>
      <c r="IKA1094" s="12"/>
      <c r="IKB1094" s="12"/>
      <c r="IKC1094" s="12"/>
      <c r="IKD1094" s="12"/>
      <c r="IKE1094" s="12"/>
      <c r="IKF1094" s="12"/>
      <c r="IKG1094" s="12"/>
      <c r="IKH1094" s="12"/>
      <c r="IKI1094" s="12"/>
      <c r="IKJ1094" s="12"/>
      <c r="IKK1094" s="12"/>
      <c r="IKL1094" s="12"/>
      <c r="IKM1094" s="12"/>
      <c r="IKN1094" s="12"/>
      <c r="IKO1094" s="12"/>
      <c r="IKP1094" s="12"/>
      <c r="IKQ1094" s="12"/>
      <c r="IKR1094" s="12"/>
      <c r="IKS1094" s="12"/>
      <c r="IKT1094" s="12"/>
      <c r="IKU1094" s="12"/>
      <c r="IKV1094" s="12"/>
      <c r="IKW1094" s="12"/>
      <c r="IKX1094" s="12"/>
      <c r="IKY1094" s="12"/>
      <c r="IKZ1094" s="12"/>
      <c r="ILA1094" s="12"/>
      <c r="ILB1094" s="12"/>
      <c r="ILC1094" s="12"/>
      <c r="ILD1094" s="12"/>
      <c r="ILE1094" s="12"/>
      <c r="ILF1094" s="12"/>
      <c r="ILG1094" s="12"/>
      <c r="ILH1094" s="12"/>
      <c r="ILI1094" s="12"/>
      <c r="ILJ1094" s="12"/>
      <c r="ILK1094" s="12"/>
      <c r="ILL1094" s="12"/>
      <c r="ILM1094" s="12"/>
      <c r="ILN1094" s="12"/>
      <c r="ILO1094" s="12"/>
      <c r="ILP1094" s="12"/>
      <c r="ILQ1094" s="12"/>
      <c r="ILR1094" s="12"/>
      <c r="ILS1094" s="12"/>
      <c r="ILT1094" s="12"/>
      <c r="ILU1094" s="12"/>
      <c r="ILV1094" s="12"/>
      <c r="ILW1094" s="12"/>
      <c r="ILX1094" s="12"/>
      <c r="ILY1094" s="12"/>
      <c r="ILZ1094" s="12"/>
      <c r="IMA1094" s="12"/>
      <c r="IMB1094" s="12"/>
      <c r="IMC1094" s="12"/>
      <c r="IMD1094" s="12"/>
      <c r="IME1094" s="12"/>
      <c r="IMF1094" s="12"/>
      <c r="IMG1094" s="12"/>
      <c r="IMH1094" s="12"/>
      <c r="IMI1094" s="12"/>
      <c r="IMJ1094" s="12"/>
      <c r="IMK1094" s="12"/>
      <c r="IML1094" s="12"/>
      <c r="IMM1094" s="12"/>
      <c r="IMN1094" s="12"/>
      <c r="IMO1094" s="12"/>
      <c r="IMP1094" s="12"/>
      <c r="IMQ1094" s="12"/>
      <c r="IMR1094" s="12"/>
      <c r="IMS1094" s="12"/>
      <c r="IMT1094" s="12"/>
      <c r="IMU1094" s="12"/>
      <c r="IMV1094" s="12"/>
      <c r="IMW1094" s="12"/>
      <c r="IMX1094" s="12"/>
      <c r="IMY1094" s="12"/>
      <c r="IMZ1094" s="12"/>
      <c r="INA1094" s="12"/>
      <c r="INB1094" s="12"/>
      <c r="INC1094" s="12"/>
      <c r="IND1094" s="12"/>
      <c r="INE1094" s="12"/>
      <c r="INF1094" s="12"/>
      <c r="ING1094" s="12"/>
      <c r="INH1094" s="12"/>
      <c r="INI1094" s="12"/>
      <c r="INJ1094" s="12"/>
      <c r="INK1094" s="12"/>
      <c r="INL1094" s="12"/>
      <c r="INM1094" s="12"/>
      <c r="INN1094" s="12"/>
      <c r="INO1094" s="12"/>
      <c r="INP1094" s="12"/>
      <c r="INQ1094" s="12"/>
      <c r="INR1094" s="12"/>
      <c r="INS1094" s="12"/>
      <c r="INT1094" s="12"/>
      <c r="INU1094" s="12"/>
      <c r="INV1094" s="12"/>
      <c r="INW1094" s="12"/>
      <c r="INX1094" s="12"/>
      <c r="INY1094" s="12"/>
      <c r="INZ1094" s="12"/>
      <c r="IOA1094" s="12"/>
      <c r="IOB1094" s="12"/>
      <c r="IOC1094" s="12"/>
      <c r="IOD1094" s="12"/>
      <c r="IOE1094" s="12"/>
      <c r="IOF1094" s="12"/>
      <c r="IOG1094" s="12"/>
      <c r="IOH1094" s="12"/>
      <c r="IOI1094" s="12"/>
      <c r="IOJ1094" s="12"/>
      <c r="IOK1094" s="12"/>
      <c r="IOL1094" s="12"/>
      <c r="IOM1094" s="12"/>
      <c r="ION1094" s="12"/>
      <c r="IOO1094" s="12"/>
      <c r="IOP1094" s="12"/>
      <c r="IOQ1094" s="12"/>
      <c r="IOR1094" s="12"/>
      <c r="IOS1094" s="12"/>
      <c r="IOT1094" s="12"/>
      <c r="IOU1094" s="12"/>
      <c r="IOV1094" s="12"/>
      <c r="IOW1094" s="12"/>
      <c r="IOX1094" s="12"/>
      <c r="IOY1094" s="12"/>
      <c r="IOZ1094" s="12"/>
      <c r="IPA1094" s="12"/>
      <c r="IPB1094" s="12"/>
      <c r="IPC1094" s="12"/>
      <c r="IPD1094" s="12"/>
      <c r="IPE1094" s="12"/>
      <c r="IPF1094" s="12"/>
      <c r="IPG1094" s="12"/>
      <c r="IPH1094" s="12"/>
      <c r="IPI1094" s="12"/>
      <c r="IPJ1094" s="12"/>
      <c r="IPK1094" s="12"/>
      <c r="IPL1094" s="12"/>
      <c r="IPM1094" s="12"/>
      <c r="IPN1094" s="12"/>
      <c r="IPO1094" s="12"/>
      <c r="IPP1094" s="12"/>
      <c r="IPQ1094" s="12"/>
      <c r="IPR1094" s="12"/>
      <c r="IPS1094" s="12"/>
      <c r="IPT1094" s="12"/>
      <c r="IPU1094" s="12"/>
      <c r="IPV1094" s="12"/>
      <c r="IPW1094" s="12"/>
      <c r="IPX1094" s="12"/>
      <c r="IPY1094" s="12"/>
      <c r="IPZ1094" s="12"/>
      <c r="IQA1094" s="12"/>
      <c r="IQB1094" s="12"/>
      <c r="IQC1094" s="12"/>
      <c r="IQD1094" s="12"/>
      <c r="IQE1094" s="12"/>
      <c r="IQF1094" s="12"/>
      <c r="IQG1094" s="12"/>
      <c r="IQH1094" s="12"/>
      <c r="IQI1094" s="12"/>
      <c r="IQJ1094" s="12"/>
      <c r="IQK1094" s="12"/>
      <c r="IQL1094" s="12"/>
      <c r="IQM1094" s="12"/>
      <c r="IQN1094" s="12"/>
      <c r="IQO1094" s="12"/>
      <c r="IQP1094" s="12"/>
      <c r="IQQ1094" s="12"/>
      <c r="IQR1094" s="12"/>
      <c r="IQS1094" s="12"/>
      <c r="IQT1094" s="12"/>
      <c r="IQU1094" s="12"/>
      <c r="IQV1094" s="12"/>
      <c r="IQW1094" s="12"/>
      <c r="IQX1094" s="12"/>
      <c r="IQY1094" s="12"/>
      <c r="IQZ1094" s="12"/>
      <c r="IRA1094" s="12"/>
      <c r="IRB1094" s="12"/>
      <c r="IRC1094" s="12"/>
      <c r="IRD1094" s="12"/>
      <c r="IRE1094" s="12"/>
      <c r="IRF1094" s="12"/>
      <c r="IRG1094" s="12"/>
      <c r="IRH1094" s="12"/>
      <c r="IRI1094" s="12"/>
      <c r="IRJ1094" s="12"/>
      <c r="IRK1094" s="12"/>
      <c r="IRL1094" s="12"/>
      <c r="IRM1094" s="12"/>
      <c r="IRN1094" s="12"/>
      <c r="IRO1094" s="12"/>
      <c r="IRP1094" s="12"/>
      <c r="IRQ1094" s="12"/>
      <c r="IRR1094" s="12"/>
      <c r="IRS1094" s="12"/>
      <c r="IRT1094" s="12"/>
      <c r="IRU1094" s="12"/>
      <c r="IRV1094" s="12"/>
      <c r="IRW1094" s="12"/>
      <c r="IRX1094" s="12"/>
      <c r="IRY1094" s="12"/>
      <c r="IRZ1094" s="12"/>
      <c r="ISA1094" s="12"/>
      <c r="ISB1094" s="12"/>
      <c r="ISC1094" s="12"/>
      <c r="ISD1094" s="12"/>
      <c r="ISE1094" s="12"/>
      <c r="ISF1094" s="12"/>
      <c r="ISG1094" s="12"/>
      <c r="ISH1094" s="12"/>
      <c r="ISI1094" s="12"/>
      <c r="ISJ1094" s="12"/>
      <c r="ISK1094" s="12"/>
      <c r="ISL1094" s="12"/>
      <c r="ISM1094" s="12"/>
      <c r="ISN1094" s="12"/>
      <c r="ISO1094" s="12"/>
      <c r="ISP1094" s="12"/>
      <c r="ISQ1094" s="12"/>
      <c r="ISR1094" s="12"/>
      <c r="ISS1094" s="12"/>
      <c r="IST1094" s="12"/>
      <c r="ISU1094" s="12"/>
      <c r="ISV1094" s="12"/>
      <c r="ISW1094" s="12"/>
      <c r="ISX1094" s="12"/>
      <c r="ISY1094" s="12"/>
      <c r="ISZ1094" s="12"/>
      <c r="ITA1094" s="12"/>
      <c r="ITB1094" s="12"/>
      <c r="ITC1094" s="12"/>
      <c r="ITD1094" s="12"/>
      <c r="ITE1094" s="12"/>
      <c r="ITF1094" s="12"/>
      <c r="ITG1094" s="12"/>
      <c r="ITH1094" s="12"/>
      <c r="ITI1094" s="12"/>
      <c r="ITJ1094" s="12"/>
      <c r="ITK1094" s="12"/>
      <c r="ITL1094" s="12"/>
      <c r="ITM1094" s="12"/>
      <c r="ITN1094" s="12"/>
      <c r="ITO1094" s="12"/>
      <c r="ITP1094" s="12"/>
      <c r="ITQ1094" s="12"/>
      <c r="ITR1094" s="12"/>
      <c r="ITS1094" s="12"/>
      <c r="ITT1094" s="12"/>
      <c r="ITU1094" s="12"/>
      <c r="ITV1094" s="12"/>
      <c r="ITW1094" s="12"/>
      <c r="ITX1094" s="12"/>
      <c r="ITY1094" s="12"/>
      <c r="ITZ1094" s="12"/>
      <c r="IUA1094" s="12"/>
      <c r="IUB1094" s="12"/>
      <c r="IUC1094" s="12"/>
      <c r="IUD1094" s="12"/>
      <c r="IUE1094" s="12"/>
      <c r="IUF1094" s="12"/>
      <c r="IUG1094" s="12"/>
      <c r="IUH1094" s="12"/>
      <c r="IUI1094" s="12"/>
      <c r="IUJ1094" s="12"/>
      <c r="IUK1094" s="12"/>
      <c r="IUL1094" s="12"/>
      <c r="IUM1094" s="12"/>
      <c r="IUN1094" s="12"/>
      <c r="IUO1094" s="12"/>
      <c r="IUP1094" s="12"/>
      <c r="IUQ1094" s="12"/>
      <c r="IUR1094" s="12"/>
      <c r="IUS1094" s="12"/>
      <c r="IUT1094" s="12"/>
      <c r="IUU1094" s="12"/>
      <c r="IUV1094" s="12"/>
      <c r="IUW1094" s="12"/>
      <c r="IUX1094" s="12"/>
      <c r="IUY1094" s="12"/>
      <c r="IUZ1094" s="12"/>
      <c r="IVA1094" s="12"/>
      <c r="IVB1094" s="12"/>
      <c r="IVC1094" s="12"/>
      <c r="IVD1094" s="12"/>
      <c r="IVE1094" s="12"/>
      <c r="IVF1094" s="12"/>
      <c r="IVG1094" s="12"/>
      <c r="IVH1094" s="12"/>
      <c r="IVI1094" s="12"/>
      <c r="IVJ1094" s="12"/>
      <c r="IVK1094" s="12"/>
      <c r="IVL1094" s="12"/>
      <c r="IVM1094" s="12"/>
      <c r="IVN1094" s="12"/>
      <c r="IVO1094" s="12"/>
      <c r="IVP1094" s="12"/>
      <c r="IVQ1094" s="12"/>
      <c r="IVR1094" s="12"/>
      <c r="IVS1094" s="12"/>
      <c r="IVT1094" s="12"/>
      <c r="IVU1094" s="12"/>
      <c r="IVV1094" s="12"/>
      <c r="IVW1094" s="12"/>
      <c r="IVX1094" s="12"/>
      <c r="IVY1094" s="12"/>
      <c r="IVZ1094" s="12"/>
      <c r="IWA1094" s="12"/>
      <c r="IWB1094" s="12"/>
      <c r="IWC1094" s="12"/>
      <c r="IWD1094" s="12"/>
      <c r="IWE1094" s="12"/>
      <c r="IWF1094" s="12"/>
      <c r="IWG1094" s="12"/>
      <c r="IWH1094" s="12"/>
      <c r="IWI1094" s="12"/>
      <c r="IWJ1094" s="12"/>
      <c r="IWK1094" s="12"/>
      <c r="IWL1094" s="12"/>
      <c r="IWM1094" s="12"/>
      <c r="IWN1094" s="12"/>
      <c r="IWO1094" s="12"/>
      <c r="IWP1094" s="12"/>
      <c r="IWQ1094" s="12"/>
      <c r="IWR1094" s="12"/>
      <c r="IWS1094" s="12"/>
      <c r="IWT1094" s="12"/>
      <c r="IWU1094" s="12"/>
      <c r="IWV1094" s="12"/>
      <c r="IWW1094" s="12"/>
      <c r="IWX1094" s="12"/>
      <c r="IWY1094" s="12"/>
      <c r="IWZ1094" s="12"/>
      <c r="IXA1094" s="12"/>
      <c r="IXB1094" s="12"/>
      <c r="IXC1094" s="12"/>
      <c r="IXD1094" s="12"/>
      <c r="IXE1094" s="12"/>
      <c r="IXF1094" s="12"/>
      <c r="IXG1094" s="12"/>
      <c r="IXH1094" s="12"/>
      <c r="IXI1094" s="12"/>
      <c r="IXJ1094" s="12"/>
      <c r="IXK1094" s="12"/>
      <c r="IXL1094" s="12"/>
      <c r="IXM1094" s="12"/>
      <c r="IXN1094" s="12"/>
      <c r="IXO1094" s="12"/>
      <c r="IXP1094" s="12"/>
      <c r="IXQ1094" s="12"/>
      <c r="IXR1094" s="12"/>
      <c r="IXS1094" s="12"/>
      <c r="IXT1094" s="12"/>
      <c r="IXU1094" s="12"/>
      <c r="IXV1094" s="12"/>
      <c r="IXW1094" s="12"/>
      <c r="IXX1094" s="12"/>
      <c r="IXY1094" s="12"/>
      <c r="IXZ1094" s="12"/>
      <c r="IYA1094" s="12"/>
      <c r="IYB1094" s="12"/>
      <c r="IYC1094" s="12"/>
      <c r="IYD1094" s="12"/>
      <c r="IYE1094" s="12"/>
      <c r="IYF1094" s="12"/>
      <c r="IYG1094" s="12"/>
      <c r="IYH1094" s="12"/>
      <c r="IYI1094" s="12"/>
      <c r="IYJ1094" s="12"/>
      <c r="IYK1094" s="12"/>
      <c r="IYL1094" s="12"/>
      <c r="IYM1094" s="12"/>
      <c r="IYN1094" s="12"/>
      <c r="IYO1094" s="12"/>
      <c r="IYP1094" s="12"/>
      <c r="IYQ1094" s="12"/>
      <c r="IYR1094" s="12"/>
      <c r="IYS1094" s="12"/>
      <c r="IYT1094" s="12"/>
      <c r="IYU1094" s="12"/>
      <c r="IYV1094" s="12"/>
      <c r="IYW1094" s="12"/>
      <c r="IYX1094" s="12"/>
      <c r="IYY1094" s="12"/>
      <c r="IYZ1094" s="12"/>
      <c r="IZA1094" s="12"/>
      <c r="IZB1094" s="12"/>
      <c r="IZC1094" s="12"/>
      <c r="IZD1094" s="12"/>
      <c r="IZE1094" s="12"/>
      <c r="IZF1094" s="12"/>
      <c r="IZG1094" s="12"/>
      <c r="IZH1094" s="12"/>
      <c r="IZI1094" s="12"/>
      <c r="IZJ1094" s="12"/>
      <c r="IZK1094" s="12"/>
      <c r="IZL1094" s="12"/>
      <c r="IZM1094" s="12"/>
      <c r="IZN1094" s="12"/>
      <c r="IZO1094" s="12"/>
      <c r="IZP1094" s="12"/>
      <c r="IZQ1094" s="12"/>
      <c r="IZR1094" s="12"/>
      <c r="IZS1094" s="12"/>
      <c r="IZT1094" s="12"/>
      <c r="IZU1094" s="12"/>
      <c r="IZV1094" s="12"/>
      <c r="IZW1094" s="12"/>
      <c r="IZX1094" s="12"/>
      <c r="IZY1094" s="12"/>
      <c r="IZZ1094" s="12"/>
      <c r="JAA1094" s="12"/>
      <c r="JAB1094" s="12"/>
      <c r="JAC1094" s="12"/>
      <c r="JAD1094" s="12"/>
      <c r="JAE1094" s="12"/>
      <c r="JAF1094" s="12"/>
      <c r="JAG1094" s="12"/>
      <c r="JAH1094" s="12"/>
      <c r="JAI1094" s="12"/>
      <c r="JAJ1094" s="12"/>
      <c r="JAK1094" s="12"/>
      <c r="JAL1094" s="12"/>
      <c r="JAM1094" s="12"/>
      <c r="JAN1094" s="12"/>
      <c r="JAO1094" s="12"/>
      <c r="JAP1094" s="12"/>
      <c r="JAQ1094" s="12"/>
      <c r="JAR1094" s="12"/>
      <c r="JAS1094" s="12"/>
      <c r="JAT1094" s="12"/>
      <c r="JAU1094" s="12"/>
      <c r="JAV1094" s="12"/>
      <c r="JAW1094" s="12"/>
      <c r="JAX1094" s="12"/>
      <c r="JAY1094" s="12"/>
      <c r="JAZ1094" s="12"/>
      <c r="JBA1094" s="12"/>
      <c r="JBB1094" s="12"/>
      <c r="JBC1094" s="12"/>
      <c r="JBD1094" s="12"/>
      <c r="JBE1094" s="12"/>
      <c r="JBF1094" s="12"/>
      <c r="JBG1094" s="12"/>
      <c r="JBH1094" s="12"/>
      <c r="JBI1094" s="12"/>
      <c r="JBJ1094" s="12"/>
      <c r="JBK1094" s="12"/>
      <c r="JBL1094" s="12"/>
      <c r="JBM1094" s="12"/>
      <c r="JBN1094" s="12"/>
      <c r="JBO1094" s="12"/>
      <c r="JBP1094" s="12"/>
      <c r="JBQ1094" s="12"/>
      <c r="JBR1094" s="12"/>
      <c r="JBS1094" s="12"/>
      <c r="JBT1094" s="12"/>
      <c r="JBU1094" s="12"/>
      <c r="JBV1094" s="12"/>
      <c r="JBW1094" s="12"/>
      <c r="JBX1094" s="12"/>
      <c r="JBY1094" s="12"/>
      <c r="JBZ1094" s="12"/>
      <c r="JCA1094" s="12"/>
      <c r="JCB1094" s="12"/>
      <c r="JCC1094" s="12"/>
      <c r="JCD1094" s="12"/>
      <c r="JCE1094" s="12"/>
      <c r="JCF1094" s="12"/>
      <c r="JCG1094" s="12"/>
      <c r="JCH1094" s="12"/>
      <c r="JCI1094" s="12"/>
      <c r="JCJ1094" s="12"/>
      <c r="JCK1094" s="12"/>
      <c r="JCL1094" s="12"/>
      <c r="JCM1094" s="12"/>
      <c r="JCN1094" s="12"/>
      <c r="JCO1094" s="12"/>
      <c r="JCP1094" s="12"/>
      <c r="JCQ1094" s="12"/>
      <c r="JCR1094" s="12"/>
      <c r="JCS1094" s="12"/>
      <c r="JCT1094" s="12"/>
      <c r="JCU1094" s="12"/>
      <c r="JCV1094" s="12"/>
      <c r="JCW1094" s="12"/>
      <c r="JCX1094" s="12"/>
      <c r="JCY1094" s="12"/>
      <c r="JCZ1094" s="12"/>
      <c r="JDA1094" s="12"/>
      <c r="JDB1094" s="12"/>
      <c r="JDC1094" s="12"/>
      <c r="JDD1094" s="12"/>
      <c r="JDE1094" s="12"/>
      <c r="JDF1094" s="12"/>
      <c r="JDG1094" s="12"/>
      <c r="JDH1094" s="12"/>
      <c r="JDI1094" s="12"/>
      <c r="JDJ1094" s="12"/>
      <c r="JDK1094" s="12"/>
      <c r="JDL1094" s="12"/>
      <c r="JDM1094" s="12"/>
      <c r="JDN1094" s="12"/>
      <c r="JDO1094" s="12"/>
      <c r="JDP1094" s="12"/>
      <c r="JDQ1094" s="12"/>
      <c r="JDR1094" s="12"/>
      <c r="JDS1094" s="12"/>
      <c r="JDT1094" s="12"/>
      <c r="JDU1094" s="12"/>
      <c r="JDV1094" s="12"/>
      <c r="JDW1094" s="12"/>
      <c r="JDX1094" s="12"/>
      <c r="JDY1094" s="12"/>
      <c r="JDZ1094" s="12"/>
      <c r="JEA1094" s="12"/>
      <c r="JEB1094" s="12"/>
      <c r="JEC1094" s="12"/>
      <c r="JED1094" s="12"/>
      <c r="JEE1094" s="12"/>
      <c r="JEF1094" s="12"/>
      <c r="JEG1094" s="12"/>
      <c r="JEH1094" s="12"/>
      <c r="JEI1094" s="12"/>
      <c r="JEJ1094" s="12"/>
      <c r="JEK1094" s="12"/>
      <c r="JEL1094" s="12"/>
      <c r="JEM1094" s="12"/>
      <c r="JEN1094" s="12"/>
      <c r="JEO1094" s="12"/>
      <c r="JEP1094" s="12"/>
      <c r="JEQ1094" s="12"/>
      <c r="JER1094" s="12"/>
      <c r="JES1094" s="12"/>
      <c r="JET1094" s="12"/>
      <c r="JEU1094" s="12"/>
      <c r="JEV1094" s="12"/>
      <c r="JEW1094" s="12"/>
      <c r="JEX1094" s="12"/>
      <c r="JEY1094" s="12"/>
      <c r="JEZ1094" s="12"/>
      <c r="JFA1094" s="12"/>
      <c r="JFB1094" s="12"/>
      <c r="JFC1094" s="12"/>
      <c r="JFD1094" s="12"/>
      <c r="JFE1094" s="12"/>
      <c r="JFF1094" s="12"/>
      <c r="JFG1094" s="12"/>
      <c r="JFH1094" s="12"/>
      <c r="JFI1094" s="12"/>
      <c r="JFJ1094" s="12"/>
      <c r="JFK1094" s="12"/>
      <c r="JFL1094" s="12"/>
      <c r="JFM1094" s="12"/>
      <c r="JFN1094" s="12"/>
      <c r="JFO1094" s="12"/>
      <c r="JFP1094" s="12"/>
      <c r="JFQ1094" s="12"/>
      <c r="JFR1094" s="12"/>
      <c r="JFS1094" s="12"/>
      <c r="JFT1094" s="12"/>
      <c r="JFU1094" s="12"/>
      <c r="JFV1094" s="12"/>
      <c r="JFW1094" s="12"/>
      <c r="JFX1094" s="12"/>
      <c r="JFY1094" s="12"/>
      <c r="JFZ1094" s="12"/>
      <c r="JGA1094" s="12"/>
      <c r="JGB1094" s="12"/>
      <c r="JGC1094" s="12"/>
      <c r="JGD1094" s="12"/>
      <c r="JGE1094" s="12"/>
      <c r="JGF1094" s="12"/>
      <c r="JGG1094" s="12"/>
      <c r="JGH1094" s="12"/>
      <c r="JGI1094" s="12"/>
      <c r="JGJ1094" s="12"/>
      <c r="JGK1094" s="12"/>
      <c r="JGL1094" s="12"/>
      <c r="JGM1094" s="12"/>
      <c r="JGN1094" s="12"/>
      <c r="JGO1094" s="12"/>
      <c r="JGP1094" s="12"/>
      <c r="JGQ1094" s="12"/>
      <c r="JGR1094" s="12"/>
      <c r="JGS1094" s="12"/>
      <c r="JGT1094" s="12"/>
      <c r="JGU1094" s="12"/>
      <c r="JGV1094" s="12"/>
      <c r="JGW1094" s="12"/>
      <c r="JGX1094" s="12"/>
      <c r="JGY1094" s="12"/>
      <c r="JGZ1094" s="12"/>
      <c r="JHA1094" s="12"/>
      <c r="JHB1094" s="12"/>
      <c r="JHC1094" s="12"/>
      <c r="JHD1094" s="12"/>
      <c r="JHE1094" s="12"/>
      <c r="JHF1094" s="12"/>
      <c r="JHG1094" s="12"/>
      <c r="JHH1094" s="12"/>
      <c r="JHI1094" s="12"/>
      <c r="JHJ1094" s="12"/>
      <c r="JHK1094" s="12"/>
      <c r="JHL1094" s="12"/>
      <c r="JHM1094" s="12"/>
      <c r="JHN1094" s="12"/>
      <c r="JHO1094" s="12"/>
      <c r="JHP1094" s="12"/>
      <c r="JHQ1094" s="12"/>
      <c r="JHR1094" s="12"/>
      <c r="JHS1094" s="12"/>
      <c r="JHT1094" s="12"/>
      <c r="JHU1094" s="12"/>
      <c r="JHV1094" s="12"/>
      <c r="JHW1094" s="12"/>
      <c r="JHX1094" s="12"/>
      <c r="JHY1094" s="12"/>
      <c r="JHZ1094" s="12"/>
      <c r="JIA1094" s="12"/>
      <c r="JIB1094" s="12"/>
      <c r="JIC1094" s="12"/>
      <c r="JID1094" s="12"/>
      <c r="JIE1094" s="12"/>
      <c r="JIF1094" s="12"/>
      <c r="JIG1094" s="12"/>
      <c r="JIH1094" s="12"/>
      <c r="JII1094" s="12"/>
      <c r="JIJ1094" s="12"/>
      <c r="JIK1094" s="12"/>
      <c r="JIL1094" s="12"/>
      <c r="JIM1094" s="12"/>
      <c r="JIN1094" s="12"/>
      <c r="JIO1094" s="12"/>
      <c r="JIP1094" s="12"/>
      <c r="JIQ1094" s="12"/>
      <c r="JIR1094" s="12"/>
      <c r="JIS1094" s="12"/>
      <c r="JIT1094" s="12"/>
      <c r="JIU1094" s="12"/>
      <c r="JIV1094" s="12"/>
      <c r="JIW1094" s="12"/>
      <c r="JIX1094" s="12"/>
      <c r="JIY1094" s="12"/>
      <c r="JIZ1094" s="12"/>
      <c r="JJA1094" s="12"/>
      <c r="JJB1094" s="12"/>
      <c r="JJC1094" s="12"/>
      <c r="JJD1094" s="12"/>
      <c r="JJE1094" s="12"/>
      <c r="JJF1094" s="12"/>
      <c r="JJG1094" s="12"/>
      <c r="JJH1094" s="12"/>
      <c r="JJI1094" s="12"/>
      <c r="JJJ1094" s="12"/>
      <c r="JJK1094" s="12"/>
      <c r="JJL1094" s="12"/>
      <c r="JJM1094" s="12"/>
      <c r="JJN1094" s="12"/>
      <c r="JJO1094" s="12"/>
      <c r="JJP1094" s="12"/>
      <c r="JJQ1094" s="12"/>
      <c r="JJR1094" s="12"/>
      <c r="JJS1094" s="12"/>
      <c r="JJT1094" s="12"/>
      <c r="JJU1094" s="12"/>
      <c r="JJV1094" s="12"/>
      <c r="JJW1094" s="12"/>
      <c r="JJX1094" s="12"/>
      <c r="JJY1094" s="12"/>
      <c r="JJZ1094" s="12"/>
      <c r="JKA1094" s="12"/>
      <c r="JKB1094" s="12"/>
      <c r="JKC1094" s="12"/>
      <c r="JKD1094" s="12"/>
      <c r="JKE1094" s="12"/>
      <c r="JKF1094" s="12"/>
      <c r="JKG1094" s="12"/>
      <c r="JKH1094" s="12"/>
      <c r="JKI1094" s="12"/>
      <c r="JKJ1094" s="12"/>
      <c r="JKK1094" s="12"/>
      <c r="JKL1094" s="12"/>
      <c r="JKM1094" s="12"/>
      <c r="JKN1094" s="12"/>
      <c r="JKO1094" s="12"/>
      <c r="JKP1094" s="12"/>
      <c r="JKQ1094" s="12"/>
      <c r="JKR1094" s="12"/>
      <c r="JKS1094" s="12"/>
      <c r="JKT1094" s="12"/>
      <c r="JKU1094" s="12"/>
      <c r="JKV1094" s="12"/>
      <c r="JKW1094" s="12"/>
      <c r="JKX1094" s="12"/>
      <c r="JKY1094" s="12"/>
      <c r="JKZ1094" s="12"/>
      <c r="JLA1094" s="12"/>
      <c r="JLB1094" s="12"/>
      <c r="JLC1094" s="12"/>
      <c r="JLD1094" s="12"/>
      <c r="JLE1094" s="12"/>
      <c r="JLF1094" s="12"/>
      <c r="JLG1094" s="12"/>
      <c r="JLH1094" s="12"/>
      <c r="JLI1094" s="12"/>
      <c r="JLJ1094" s="12"/>
      <c r="JLK1094" s="12"/>
      <c r="JLL1094" s="12"/>
      <c r="JLM1094" s="12"/>
      <c r="JLN1094" s="12"/>
      <c r="JLO1094" s="12"/>
      <c r="JLP1094" s="12"/>
      <c r="JLQ1094" s="12"/>
      <c r="JLR1094" s="12"/>
      <c r="JLS1094" s="12"/>
      <c r="JLT1094" s="12"/>
      <c r="JLU1094" s="12"/>
      <c r="JLV1094" s="12"/>
      <c r="JLW1094" s="12"/>
      <c r="JLX1094" s="12"/>
      <c r="JLY1094" s="12"/>
      <c r="JLZ1094" s="12"/>
      <c r="JMA1094" s="12"/>
      <c r="JMB1094" s="12"/>
      <c r="JMC1094" s="12"/>
      <c r="JMD1094" s="12"/>
      <c r="JME1094" s="12"/>
      <c r="JMF1094" s="12"/>
      <c r="JMG1094" s="12"/>
      <c r="JMH1094" s="12"/>
      <c r="JMI1094" s="12"/>
      <c r="JMJ1094" s="12"/>
      <c r="JMK1094" s="12"/>
      <c r="JML1094" s="12"/>
      <c r="JMM1094" s="12"/>
      <c r="JMN1094" s="12"/>
      <c r="JMO1094" s="12"/>
      <c r="JMP1094" s="12"/>
      <c r="JMQ1094" s="12"/>
      <c r="JMR1094" s="12"/>
      <c r="JMS1094" s="12"/>
      <c r="JMT1094" s="12"/>
      <c r="JMU1094" s="12"/>
      <c r="JMV1094" s="12"/>
      <c r="JMW1094" s="12"/>
      <c r="JMX1094" s="12"/>
      <c r="JMY1094" s="12"/>
      <c r="JMZ1094" s="12"/>
      <c r="JNA1094" s="12"/>
      <c r="JNB1094" s="12"/>
      <c r="JNC1094" s="12"/>
      <c r="JND1094" s="12"/>
      <c r="JNE1094" s="12"/>
      <c r="JNF1094" s="12"/>
      <c r="JNG1094" s="12"/>
      <c r="JNH1094" s="12"/>
      <c r="JNI1094" s="12"/>
      <c r="JNJ1094" s="12"/>
      <c r="JNK1094" s="12"/>
      <c r="JNL1094" s="12"/>
      <c r="JNM1094" s="12"/>
      <c r="JNN1094" s="12"/>
      <c r="JNO1094" s="12"/>
      <c r="JNP1094" s="12"/>
      <c r="JNQ1094" s="12"/>
      <c r="JNR1094" s="12"/>
      <c r="JNS1094" s="12"/>
      <c r="JNT1094" s="12"/>
      <c r="JNU1094" s="12"/>
      <c r="JNV1094" s="12"/>
      <c r="JNW1094" s="12"/>
      <c r="JNX1094" s="12"/>
      <c r="JNY1094" s="12"/>
      <c r="JNZ1094" s="12"/>
      <c r="JOA1094" s="12"/>
      <c r="JOB1094" s="12"/>
      <c r="JOC1094" s="12"/>
      <c r="JOD1094" s="12"/>
      <c r="JOE1094" s="12"/>
      <c r="JOF1094" s="12"/>
      <c r="JOG1094" s="12"/>
      <c r="JOH1094" s="12"/>
      <c r="JOI1094" s="12"/>
      <c r="JOJ1094" s="12"/>
      <c r="JOK1094" s="12"/>
      <c r="JOL1094" s="12"/>
      <c r="JOM1094" s="12"/>
      <c r="JON1094" s="12"/>
      <c r="JOO1094" s="12"/>
      <c r="JOP1094" s="12"/>
      <c r="JOQ1094" s="12"/>
      <c r="JOR1094" s="12"/>
      <c r="JOS1094" s="12"/>
      <c r="JOT1094" s="12"/>
      <c r="JOU1094" s="12"/>
      <c r="JOV1094" s="12"/>
      <c r="JOW1094" s="12"/>
      <c r="JOX1094" s="12"/>
      <c r="JOY1094" s="12"/>
      <c r="JOZ1094" s="12"/>
      <c r="JPA1094" s="12"/>
      <c r="JPB1094" s="12"/>
      <c r="JPC1094" s="12"/>
      <c r="JPD1094" s="12"/>
      <c r="JPE1094" s="12"/>
      <c r="JPF1094" s="12"/>
      <c r="JPG1094" s="12"/>
      <c r="JPH1094" s="12"/>
      <c r="JPI1094" s="12"/>
      <c r="JPJ1094" s="12"/>
      <c r="JPK1094" s="12"/>
      <c r="JPL1094" s="12"/>
      <c r="JPM1094" s="12"/>
      <c r="JPN1094" s="12"/>
      <c r="JPO1094" s="12"/>
      <c r="JPP1094" s="12"/>
      <c r="JPQ1094" s="12"/>
      <c r="JPR1094" s="12"/>
      <c r="JPS1094" s="12"/>
      <c r="JPT1094" s="12"/>
      <c r="JPU1094" s="12"/>
      <c r="JPV1094" s="12"/>
      <c r="JPW1094" s="12"/>
      <c r="JPX1094" s="12"/>
      <c r="JPY1094" s="12"/>
      <c r="JPZ1094" s="12"/>
      <c r="JQA1094" s="12"/>
      <c r="JQB1094" s="12"/>
      <c r="JQC1094" s="12"/>
      <c r="JQD1094" s="12"/>
      <c r="JQE1094" s="12"/>
      <c r="JQF1094" s="12"/>
      <c r="JQG1094" s="12"/>
      <c r="JQH1094" s="12"/>
      <c r="JQI1094" s="12"/>
      <c r="JQJ1094" s="12"/>
      <c r="JQK1094" s="12"/>
      <c r="JQL1094" s="12"/>
      <c r="JQM1094" s="12"/>
      <c r="JQN1094" s="12"/>
      <c r="JQO1094" s="12"/>
      <c r="JQP1094" s="12"/>
      <c r="JQQ1094" s="12"/>
      <c r="JQR1094" s="12"/>
      <c r="JQS1094" s="12"/>
      <c r="JQT1094" s="12"/>
      <c r="JQU1094" s="12"/>
      <c r="JQV1094" s="12"/>
      <c r="JQW1094" s="12"/>
      <c r="JQX1094" s="12"/>
      <c r="JQY1094" s="12"/>
      <c r="JQZ1094" s="12"/>
      <c r="JRA1094" s="12"/>
      <c r="JRB1094" s="12"/>
      <c r="JRC1094" s="12"/>
      <c r="JRD1094" s="12"/>
      <c r="JRE1094" s="12"/>
      <c r="JRF1094" s="12"/>
      <c r="JRG1094" s="12"/>
      <c r="JRH1094" s="12"/>
      <c r="JRI1094" s="12"/>
      <c r="JRJ1094" s="12"/>
      <c r="JRK1094" s="12"/>
      <c r="JRL1094" s="12"/>
      <c r="JRM1094" s="12"/>
      <c r="JRN1094" s="12"/>
      <c r="JRO1094" s="12"/>
      <c r="JRP1094" s="12"/>
      <c r="JRQ1094" s="12"/>
      <c r="JRR1094" s="12"/>
      <c r="JRS1094" s="12"/>
      <c r="JRT1094" s="12"/>
      <c r="JRU1094" s="12"/>
      <c r="JRV1094" s="12"/>
      <c r="JRW1094" s="12"/>
      <c r="JRX1094" s="12"/>
      <c r="JRY1094" s="12"/>
      <c r="JRZ1094" s="12"/>
      <c r="JSA1094" s="12"/>
      <c r="JSB1094" s="12"/>
      <c r="JSC1094" s="12"/>
      <c r="JSD1094" s="12"/>
      <c r="JSE1094" s="12"/>
      <c r="JSF1094" s="12"/>
      <c r="JSG1094" s="12"/>
      <c r="JSH1094" s="12"/>
      <c r="JSI1094" s="12"/>
      <c r="JSJ1094" s="12"/>
      <c r="JSK1094" s="12"/>
      <c r="JSL1094" s="12"/>
      <c r="JSM1094" s="12"/>
      <c r="JSN1094" s="12"/>
      <c r="JSO1094" s="12"/>
      <c r="JSP1094" s="12"/>
      <c r="JSQ1094" s="12"/>
      <c r="JSR1094" s="12"/>
      <c r="JSS1094" s="12"/>
      <c r="JST1094" s="12"/>
      <c r="JSU1094" s="12"/>
      <c r="JSV1094" s="12"/>
      <c r="JSW1094" s="12"/>
      <c r="JSX1094" s="12"/>
      <c r="JSY1094" s="12"/>
      <c r="JSZ1094" s="12"/>
      <c r="JTA1094" s="12"/>
      <c r="JTB1094" s="12"/>
      <c r="JTC1094" s="12"/>
      <c r="JTD1094" s="12"/>
      <c r="JTE1094" s="12"/>
      <c r="JTF1094" s="12"/>
      <c r="JTG1094" s="12"/>
      <c r="JTH1094" s="12"/>
      <c r="JTI1094" s="12"/>
      <c r="JTJ1094" s="12"/>
      <c r="JTK1094" s="12"/>
      <c r="JTL1094" s="12"/>
      <c r="JTM1094" s="12"/>
      <c r="JTN1094" s="12"/>
      <c r="JTO1094" s="12"/>
      <c r="JTP1094" s="12"/>
      <c r="JTQ1094" s="12"/>
      <c r="JTR1094" s="12"/>
      <c r="JTS1094" s="12"/>
      <c r="JTT1094" s="12"/>
      <c r="JTU1094" s="12"/>
      <c r="JTV1094" s="12"/>
      <c r="JTW1094" s="12"/>
      <c r="JTX1094" s="12"/>
      <c r="JTY1094" s="12"/>
      <c r="JTZ1094" s="12"/>
      <c r="JUA1094" s="12"/>
      <c r="JUB1094" s="12"/>
      <c r="JUC1094" s="12"/>
      <c r="JUD1094" s="12"/>
      <c r="JUE1094" s="12"/>
      <c r="JUF1094" s="12"/>
      <c r="JUG1094" s="12"/>
      <c r="JUH1094" s="12"/>
      <c r="JUI1094" s="12"/>
      <c r="JUJ1094" s="12"/>
      <c r="JUK1094" s="12"/>
      <c r="JUL1094" s="12"/>
      <c r="JUM1094" s="12"/>
      <c r="JUN1094" s="12"/>
      <c r="JUO1094" s="12"/>
      <c r="JUP1094" s="12"/>
      <c r="JUQ1094" s="12"/>
      <c r="JUR1094" s="12"/>
      <c r="JUS1094" s="12"/>
      <c r="JUT1094" s="12"/>
      <c r="JUU1094" s="12"/>
      <c r="JUV1094" s="12"/>
      <c r="JUW1094" s="12"/>
      <c r="JUX1094" s="12"/>
      <c r="JUY1094" s="12"/>
      <c r="JUZ1094" s="12"/>
      <c r="JVA1094" s="12"/>
      <c r="JVB1094" s="12"/>
      <c r="JVC1094" s="12"/>
      <c r="JVD1094" s="12"/>
      <c r="JVE1094" s="12"/>
      <c r="JVF1094" s="12"/>
      <c r="JVG1094" s="12"/>
      <c r="JVH1094" s="12"/>
      <c r="JVI1094" s="12"/>
      <c r="JVJ1094" s="12"/>
      <c r="JVK1094" s="12"/>
      <c r="JVL1094" s="12"/>
      <c r="JVM1094" s="12"/>
      <c r="JVN1094" s="12"/>
      <c r="JVO1094" s="12"/>
      <c r="JVP1094" s="12"/>
      <c r="JVQ1094" s="12"/>
      <c r="JVR1094" s="12"/>
      <c r="JVS1094" s="12"/>
      <c r="JVT1094" s="12"/>
      <c r="JVU1094" s="12"/>
      <c r="JVV1094" s="12"/>
      <c r="JVW1094" s="12"/>
      <c r="JVX1094" s="12"/>
      <c r="JVY1094" s="12"/>
      <c r="JVZ1094" s="12"/>
      <c r="JWA1094" s="12"/>
      <c r="JWB1094" s="12"/>
      <c r="JWC1094" s="12"/>
      <c r="JWD1094" s="12"/>
      <c r="JWE1094" s="12"/>
      <c r="JWF1094" s="12"/>
      <c r="JWG1094" s="12"/>
      <c r="JWH1094" s="12"/>
      <c r="JWI1094" s="12"/>
      <c r="JWJ1094" s="12"/>
      <c r="JWK1094" s="12"/>
      <c r="JWL1094" s="12"/>
      <c r="JWM1094" s="12"/>
      <c r="JWN1094" s="12"/>
      <c r="JWO1094" s="12"/>
      <c r="JWP1094" s="12"/>
      <c r="JWQ1094" s="12"/>
      <c r="JWR1094" s="12"/>
      <c r="JWS1094" s="12"/>
      <c r="JWT1094" s="12"/>
      <c r="JWU1094" s="12"/>
      <c r="JWV1094" s="12"/>
      <c r="JWW1094" s="12"/>
      <c r="JWX1094" s="12"/>
      <c r="JWY1094" s="12"/>
      <c r="JWZ1094" s="12"/>
      <c r="JXA1094" s="12"/>
      <c r="JXB1094" s="12"/>
      <c r="JXC1094" s="12"/>
      <c r="JXD1094" s="12"/>
      <c r="JXE1094" s="12"/>
      <c r="JXF1094" s="12"/>
      <c r="JXG1094" s="12"/>
      <c r="JXH1094" s="12"/>
      <c r="JXI1094" s="12"/>
      <c r="JXJ1094" s="12"/>
      <c r="JXK1094" s="12"/>
      <c r="JXL1094" s="12"/>
      <c r="JXM1094" s="12"/>
      <c r="JXN1094" s="12"/>
      <c r="JXO1094" s="12"/>
      <c r="JXP1094" s="12"/>
      <c r="JXQ1094" s="12"/>
      <c r="JXR1094" s="12"/>
      <c r="JXS1094" s="12"/>
      <c r="JXT1094" s="12"/>
      <c r="JXU1094" s="12"/>
      <c r="JXV1094" s="12"/>
      <c r="JXW1094" s="12"/>
      <c r="JXX1094" s="12"/>
      <c r="JXY1094" s="12"/>
      <c r="JXZ1094" s="12"/>
      <c r="JYA1094" s="12"/>
      <c r="JYB1094" s="12"/>
      <c r="JYC1094" s="12"/>
      <c r="JYD1094" s="12"/>
      <c r="JYE1094" s="12"/>
      <c r="JYF1094" s="12"/>
      <c r="JYG1094" s="12"/>
      <c r="JYH1094" s="12"/>
      <c r="JYI1094" s="12"/>
      <c r="JYJ1094" s="12"/>
      <c r="JYK1094" s="12"/>
      <c r="JYL1094" s="12"/>
      <c r="JYM1094" s="12"/>
      <c r="JYN1094" s="12"/>
      <c r="JYO1094" s="12"/>
      <c r="JYP1094" s="12"/>
      <c r="JYQ1094" s="12"/>
      <c r="JYR1094" s="12"/>
      <c r="JYS1094" s="12"/>
      <c r="JYT1094" s="12"/>
      <c r="JYU1094" s="12"/>
      <c r="JYV1094" s="12"/>
      <c r="JYW1094" s="12"/>
      <c r="JYX1094" s="12"/>
      <c r="JYY1094" s="12"/>
      <c r="JYZ1094" s="12"/>
      <c r="JZA1094" s="12"/>
      <c r="JZB1094" s="12"/>
      <c r="JZC1094" s="12"/>
      <c r="JZD1094" s="12"/>
      <c r="JZE1094" s="12"/>
      <c r="JZF1094" s="12"/>
      <c r="JZG1094" s="12"/>
      <c r="JZH1094" s="12"/>
      <c r="JZI1094" s="12"/>
      <c r="JZJ1094" s="12"/>
      <c r="JZK1094" s="12"/>
      <c r="JZL1094" s="12"/>
      <c r="JZM1094" s="12"/>
      <c r="JZN1094" s="12"/>
      <c r="JZO1094" s="12"/>
      <c r="JZP1094" s="12"/>
      <c r="JZQ1094" s="12"/>
      <c r="JZR1094" s="12"/>
      <c r="JZS1094" s="12"/>
      <c r="JZT1094" s="12"/>
      <c r="JZU1094" s="12"/>
      <c r="JZV1094" s="12"/>
      <c r="JZW1094" s="12"/>
      <c r="JZX1094" s="12"/>
      <c r="JZY1094" s="12"/>
      <c r="JZZ1094" s="12"/>
      <c r="KAA1094" s="12"/>
      <c r="KAB1094" s="12"/>
      <c r="KAC1094" s="12"/>
      <c r="KAD1094" s="12"/>
      <c r="KAE1094" s="12"/>
      <c r="KAF1094" s="12"/>
      <c r="KAG1094" s="12"/>
      <c r="KAH1094" s="12"/>
      <c r="KAI1094" s="12"/>
      <c r="KAJ1094" s="12"/>
      <c r="KAK1094" s="12"/>
      <c r="KAL1094" s="12"/>
      <c r="KAM1094" s="12"/>
      <c r="KAN1094" s="12"/>
      <c r="KAO1094" s="12"/>
      <c r="KAP1094" s="12"/>
      <c r="KAQ1094" s="12"/>
      <c r="KAR1094" s="12"/>
      <c r="KAS1094" s="12"/>
      <c r="KAT1094" s="12"/>
      <c r="KAU1094" s="12"/>
      <c r="KAV1094" s="12"/>
      <c r="KAW1094" s="12"/>
      <c r="KAX1094" s="12"/>
      <c r="KAY1094" s="12"/>
      <c r="KAZ1094" s="12"/>
      <c r="KBA1094" s="12"/>
      <c r="KBB1094" s="12"/>
      <c r="KBC1094" s="12"/>
      <c r="KBD1094" s="12"/>
      <c r="KBE1094" s="12"/>
      <c r="KBF1094" s="12"/>
      <c r="KBG1094" s="12"/>
      <c r="KBH1094" s="12"/>
      <c r="KBI1094" s="12"/>
      <c r="KBJ1094" s="12"/>
      <c r="KBK1094" s="12"/>
      <c r="KBL1094" s="12"/>
      <c r="KBM1094" s="12"/>
      <c r="KBN1094" s="12"/>
      <c r="KBO1094" s="12"/>
      <c r="KBP1094" s="12"/>
      <c r="KBQ1094" s="12"/>
      <c r="KBR1094" s="12"/>
      <c r="KBS1094" s="12"/>
      <c r="KBT1094" s="12"/>
      <c r="KBU1094" s="12"/>
      <c r="KBV1094" s="12"/>
      <c r="KBW1094" s="12"/>
      <c r="KBX1094" s="12"/>
      <c r="KBY1094" s="12"/>
      <c r="KBZ1094" s="12"/>
      <c r="KCA1094" s="12"/>
      <c r="KCB1094" s="12"/>
      <c r="KCC1094" s="12"/>
      <c r="KCD1094" s="12"/>
      <c r="KCE1094" s="12"/>
      <c r="KCF1094" s="12"/>
      <c r="KCG1094" s="12"/>
      <c r="KCH1094" s="12"/>
      <c r="KCI1094" s="12"/>
      <c r="KCJ1094" s="12"/>
      <c r="KCK1094" s="12"/>
      <c r="KCL1094" s="12"/>
      <c r="KCM1094" s="12"/>
      <c r="KCN1094" s="12"/>
      <c r="KCO1094" s="12"/>
      <c r="KCP1094" s="12"/>
      <c r="KCQ1094" s="12"/>
      <c r="KCR1094" s="12"/>
      <c r="KCS1094" s="12"/>
      <c r="KCT1094" s="12"/>
      <c r="KCU1094" s="12"/>
      <c r="KCV1094" s="12"/>
      <c r="KCW1094" s="12"/>
      <c r="KCX1094" s="12"/>
      <c r="KCY1094" s="12"/>
      <c r="KCZ1094" s="12"/>
      <c r="KDA1094" s="12"/>
      <c r="KDB1094" s="12"/>
      <c r="KDC1094" s="12"/>
      <c r="KDD1094" s="12"/>
      <c r="KDE1094" s="12"/>
      <c r="KDF1094" s="12"/>
      <c r="KDG1094" s="12"/>
      <c r="KDH1094" s="12"/>
      <c r="KDI1094" s="12"/>
      <c r="KDJ1094" s="12"/>
      <c r="KDK1094" s="12"/>
      <c r="KDL1094" s="12"/>
      <c r="KDM1094" s="12"/>
      <c r="KDN1094" s="12"/>
      <c r="KDO1094" s="12"/>
      <c r="KDP1094" s="12"/>
      <c r="KDQ1094" s="12"/>
      <c r="KDR1094" s="12"/>
      <c r="KDS1094" s="12"/>
      <c r="KDT1094" s="12"/>
      <c r="KDU1094" s="12"/>
      <c r="KDV1094" s="12"/>
      <c r="KDW1094" s="12"/>
      <c r="KDX1094" s="12"/>
      <c r="KDY1094" s="12"/>
      <c r="KDZ1094" s="12"/>
      <c r="KEA1094" s="12"/>
      <c r="KEB1094" s="12"/>
      <c r="KEC1094" s="12"/>
      <c r="KED1094" s="12"/>
      <c r="KEE1094" s="12"/>
      <c r="KEF1094" s="12"/>
      <c r="KEG1094" s="12"/>
      <c r="KEH1094" s="12"/>
      <c r="KEI1094" s="12"/>
      <c r="KEJ1094" s="12"/>
      <c r="KEK1094" s="12"/>
      <c r="KEL1094" s="12"/>
      <c r="KEM1094" s="12"/>
      <c r="KEN1094" s="12"/>
      <c r="KEO1094" s="12"/>
      <c r="KEP1094" s="12"/>
      <c r="KEQ1094" s="12"/>
      <c r="KER1094" s="12"/>
      <c r="KES1094" s="12"/>
      <c r="KET1094" s="12"/>
      <c r="KEU1094" s="12"/>
      <c r="KEV1094" s="12"/>
      <c r="KEW1094" s="12"/>
      <c r="KEX1094" s="12"/>
      <c r="KEY1094" s="12"/>
      <c r="KEZ1094" s="12"/>
      <c r="KFA1094" s="12"/>
      <c r="KFB1094" s="12"/>
      <c r="KFC1094" s="12"/>
      <c r="KFD1094" s="12"/>
      <c r="KFE1094" s="12"/>
      <c r="KFF1094" s="12"/>
      <c r="KFG1094" s="12"/>
      <c r="KFH1094" s="12"/>
      <c r="KFI1094" s="12"/>
      <c r="KFJ1094" s="12"/>
      <c r="KFK1094" s="12"/>
      <c r="KFL1094" s="12"/>
      <c r="KFM1094" s="12"/>
      <c r="KFN1094" s="12"/>
      <c r="KFO1094" s="12"/>
      <c r="KFP1094" s="12"/>
      <c r="KFQ1094" s="12"/>
      <c r="KFR1094" s="12"/>
      <c r="KFS1094" s="12"/>
      <c r="KFT1094" s="12"/>
      <c r="KFU1094" s="12"/>
      <c r="KFV1094" s="12"/>
      <c r="KFW1094" s="12"/>
      <c r="KFX1094" s="12"/>
      <c r="KFY1094" s="12"/>
      <c r="KFZ1094" s="12"/>
      <c r="KGA1094" s="12"/>
      <c r="KGB1094" s="12"/>
      <c r="KGC1094" s="12"/>
      <c r="KGD1094" s="12"/>
      <c r="KGE1094" s="12"/>
      <c r="KGF1094" s="12"/>
      <c r="KGG1094" s="12"/>
      <c r="KGH1094" s="12"/>
      <c r="KGI1094" s="12"/>
      <c r="KGJ1094" s="12"/>
      <c r="KGK1094" s="12"/>
      <c r="KGL1094" s="12"/>
      <c r="KGM1094" s="12"/>
      <c r="KGN1094" s="12"/>
      <c r="KGO1094" s="12"/>
      <c r="KGP1094" s="12"/>
      <c r="KGQ1094" s="12"/>
      <c r="KGR1094" s="12"/>
      <c r="KGS1094" s="12"/>
      <c r="KGT1094" s="12"/>
      <c r="KGU1094" s="12"/>
      <c r="KGV1094" s="12"/>
      <c r="KGW1094" s="12"/>
      <c r="KGX1094" s="12"/>
      <c r="KGY1094" s="12"/>
      <c r="KGZ1094" s="12"/>
      <c r="KHA1094" s="12"/>
      <c r="KHB1094" s="12"/>
      <c r="KHC1094" s="12"/>
      <c r="KHD1094" s="12"/>
      <c r="KHE1094" s="12"/>
      <c r="KHF1094" s="12"/>
      <c r="KHG1094" s="12"/>
      <c r="KHH1094" s="12"/>
      <c r="KHI1094" s="12"/>
      <c r="KHJ1094" s="12"/>
      <c r="KHK1094" s="12"/>
      <c r="KHL1094" s="12"/>
      <c r="KHM1094" s="12"/>
      <c r="KHN1094" s="12"/>
      <c r="KHO1094" s="12"/>
      <c r="KHP1094" s="12"/>
      <c r="KHQ1094" s="12"/>
      <c r="KHR1094" s="12"/>
      <c r="KHS1094" s="12"/>
      <c r="KHT1094" s="12"/>
      <c r="KHU1094" s="12"/>
      <c r="KHV1094" s="12"/>
      <c r="KHW1094" s="12"/>
      <c r="KHX1094" s="12"/>
      <c r="KHY1094" s="12"/>
      <c r="KHZ1094" s="12"/>
      <c r="KIA1094" s="12"/>
      <c r="KIB1094" s="12"/>
      <c r="KIC1094" s="12"/>
      <c r="KID1094" s="12"/>
      <c r="KIE1094" s="12"/>
      <c r="KIF1094" s="12"/>
      <c r="KIG1094" s="12"/>
      <c r="KIH1094" s="12"/>
      <c r="KII1094" s="12"/>
      <c r="KIJ1094" s="12"/>
      <c r="KIK1094" s="12"/>
      <c r="KIL1094" s="12"/>
      <c r="KIM1094" s="12"/>
      <c r="KIN1094" s="12"/>
      <c r="KIO1094" s="12"/>
      <c r="KIP1094" s="12"/>
      <c r="KIQ1094" s="12"/>
      <c r="KIR1094" s="12"/>
      <c r="KIS1094" s="12"/>
      <c r="KIT1094" s="12"/>
      <c r="KIU1094" s="12"/>
      <c r="KIV1094" s="12"/>
      <c r="KIW1094" s="12"/>
      <c r="KIX1094" s="12"/>
      <c r="KIY1094" s="12"/>
      <c r="KIZ1094" s="12"/>
      <c r="KJA1094" s="12"/>
      <c r="KJB1094" s="12"/>
      <c r="KJC1094" s="12"/>
      <c r="KJD1094" s="12"/>
      <c r="KJE1094" s="12"/>
      <c r="KJF1094" s="12"/>
      <c r="KJG1094" s="12"/>
      <c r="KJH1094" s="12"/>
      <c r="KJI1094" s="12"/>
      <c r="KJJ1094" s="12"/>
      <c r="KJK1094" s="12"/>
      <c r="KJL1094" s="12"/>
      <c r="KJM1094" s="12"/>
      <c r="KJN1094" s="12"/>
      <c r="KJO1094" s="12"/>
      <c r="KJP1094" s="12"/>
      <c r="KJQ1094" s="12"/>
      <c r="KJR1094" s="12"/>
      <c r="KJS1094" s="12"/>
      <c r="KJT1094" s="12"/>
      <c r="KJU1094" s="12"/>
      <c r="KJV1094" s="12"/>
      <c r="KJW1094" s="12"/>
      <c r="KJX1094" s="12"/>
      <c r="KJY1094" s="12"/>
      <c r="KJZ1094" s="12"/>
      <c r="KKA1094" s="12"/>
      <c r="KKB1094" s="12"/>
      <c r="KKC1094" s="12"/>
      <c r="KKD1094" s="12"/>
      <c r="KKE1094" s="12"/>
      <c r="KKF1094" s="12"/>
      <c r="KKG1094" s="12"/>
      <c r="KKH1094" s="12"/>
      <c r="KKI1094" s="12"/>
      <c r="KKJ1094" s="12"/>
      <c r="KKK1094" s="12"/>
      <c r="KKL1094" s="12"/>
      <c r="KKM1094" s="12"/>
      <c r="KKN1094" s="12"/>
      <c r="KKO1094" s="12"/>
      <c r="KKP1094" s="12"/>
      <c r="KKQ1094" s="12"/>
      <c r="KKR1094" s="12"/>
      <c r="KKS1094" s="12"/>
      <c r="KKT1094" s="12"/>
      <c r="KKU1094" s="12"/>
      <c r="KKV1094" s="12"/>
      <c r="KKW1094" s="12"/>
      <c r="KKX1094" s="12"/>
      <c r="KKY1094" s="12"/>
      <c r="KKZ1094" s="12"/>
      <c r="KLA1094" s="12"/>
      <c r="KLB1094" s="12"/>
      <c r="KLC1094" s="12"/>
      <c r="KLD1094" s="12"/>
      <c r="KLE1094" s="12"/>
      <c r="KLF1094" s="12"/>
      <c r="KLG1094" s="12"/>
      <c r="KLH1094" s="12"/>
      <c r="KLI1094" s="12"/>
      <c r="KLJ1094" s="12"/>
      <c r="KLK1094" s="12"/>
      <c r="KLL1094" s="12"/>
      <c r="KLM1094" s="12"/>
      <c r="KLN1094" s="12"/>
      <c r="KLO1094" s="12"/>
      <c r="KLP1094" s="12"/>
      <c r="KLQ1094" s="12"/>
      <c r="KLR1094" s="12"/>
      <c r="KLS1094" s="12"/>
      <c r="KLT1094" s="12"/>
      <c r="KLU1094" s="12"/>
      <c r="KLV1094" s="12"/>
      <c r="KLW1094" s="12"/>
      <c r="KLX1094" s="12"/>
      <c r="KLY1094" s="12"/>
      <c r="KLZ1094" s="12"/>
      <c r="KMA1094" s="12"/>
      <c r="KMB1094" s="12"/>
      <c r="KMC1094" s="12"/>
      <c r="KMD1094" s="12"/>
      <c r="KME1094" s="12"/>
      <c r="KMF1094" s="12"/>
      <c r="KMG1094" s="12"/>
      <c r="KMH1094" s="12"/>
      <c r="KMI1094" s="12"/>
      <c r="KMJ1094" s="12"/>
      <c r="KMK1094" s="12"/>
      <c r="KML1094" s="12"/>
      <c r="KMM1094" s="12"/>
      <c r="KMN1094" s="12"/>
      <c r="KMO1094" s="12"/>
      <c r="KMP1094" s="12"/>
      <c r="KMQ1094" s="12"/>
      <c r="KMR1094" s="12"/>
      <c r="KMS1094" s="12"/>
      <c r="KMT1094" s="12"/>
      <c r="KMU1094" s="12"/>
      <c r="KMV1094" s="12"/>
      <c r="KMW1094" s="12"/>
      <c r="KMX1094" s="12"/>
      <c r="KMY1094" s="12"/>
      <c r="KMZ1094" s="12"/>
      <c r="KNA1094" s="12"/>
      <c r="KNB1094" s="12"/>
      <c r="KNC1094" s="12"/>
      <c r="KND1094" s="12"/>
      <c r="KNE1094" s="12"/>
      <c r="KNF1094" s="12"/>
      <c r="KNG1094" s="12"/>
      <c r="KNH1094" s="12"/>
      <c r="KNI1094" s="12"/>
      <c r="KNJ1094" s="12"/>
      <c r="KNK1094" s="12"/>
      <c r="KNL1094" s="12"/>
      <c r="KNM1094" s="12"/>
      <c r="KNN1094" s="12"/>
      <c r="KNO1094" s="12"/>
      <c r="KNP1094" s="12"/>
      <c r="KNQ1094" s="12"/>
      <c r="KNR1094" s="12"/>
      <c r="KNS1094" s="12"/>
      <c r="KNT1094" s="12"/>
      <c r="KNU1094" s="12"/>
      <c r="KNV1094" s="12"/>
      <c r="KNW1094" s="12"/>
      <c r="KNX1094" s="12"/>
      <c r="KNY1094" s="12"/>
      <c r="KNZ1094" s="12"/>
      <c r="KOA1094" s="12"/>
      <c r="KOB1094" s="12"/>
      <c r="KOC1094" s="12"/>
      <c r="KOD1094" s="12"/>
      <c r="KOE1094" s="12"/>
      <c r="KOF1094" s="12"/>
      <c r="KOG1094" s="12"/>
      <c r="KOH1094" s="12"/>
      <c r="KOI1094" s="12"/>
      <c r="KOJ1094" s="12"/>
      <c r="KOK1094" s="12"/>
      <c r="KOL1094" s="12"/>
      <c r="KOM1094" s="12"/>
      <c r="KON1094" s="12"/>
      <c r="KOO1094" s="12"/>
      <c r="KOP1094" s="12"/>
      <c r="KOQ1094" s="12"/>
      <c r="KOR1094" s="12"/>
      <c r="KOS1094" s="12"/>
      <c r="KOT1094" s="12"/>
      <c r="KOU1094" s="12"/>
      <c r="KOV1094" s="12"/>
      <c r="KOW1094" s="12"/>
      <c r="KOX1094" s="12"/>
      <c r="KOY1094" s="12"/>
      <c r="KOZ1094" s="12"/>
      <c r="KPA1094" s="12"/>
      <c r="KPB1094" s="12"/>
      <c r="KPC1094" s="12"/>
      <c r="KPD1094" s="12"/>
      <c r="KPE1094" s="12"/>
      <c r="KPF1094" s="12"/>
      <c r="KPG1094" s="12"/>
      <c r="KPH1094" s="12"/>
      <c r="KPI1094" s="12"/>
      <c r="KPJ1094" s="12"/>
      <c r="KPK1094" s="12"/>
      <c r="KPL1094" s="12"/>
      <c r="KPM1094" s="12"/>
      <c r="KPN1094" s="12"/>
      <c r="KPO1094" s="12"/>
      <c r="KPP1094" s="12"/>
      <c r="KPQ1094" s="12"/>
      <c r="KPR1094" s="12"/>
      <c r="KPS1094" s="12"/>
      <c r="KPT1094" s="12"/>
      <c r="KPU1094" s="12"/>
      <c r="KPV1094" s="12"/>
      <c r="KPW1094" s="12"/>
      <c r="KPX1094" s="12"/>
      <c r="KPY1094" s="12"/>
      <c r="KPZ1094" s="12"/>
      <c r="KQA1094" s="12"/>
      <c r="KQB1094" s="12"/>
      <c r="KQC1094" s="12"/>
      <c r="KQD1094" s="12"/>
      <c r="KQE1094" s="12"/>
      <c r="KQF1094" s="12"/>
      <c r="KQG1094" s="12"/>
      <c r="KQH1094" s="12"/>
      <c r="KQI1094" s="12"/>
      <c r="KQJ1094" s="12"/>
      <c r="KQK1094" s="12"/>
      <c r="KQL1094" s="12"/>
      <c r="KQM1094" s="12"/>
      <c r="KQN1094" s="12"/>
      <c r="KQO1094" s="12"/>
      <c r="KQP1094" s="12"/>
      <c r="KQQ1094" s="12"/>
      <c r="KQR1094" s="12"/>
      <c r="KQS1094" s="12"/>
      <c r="KQT1094" s="12"/>
      <c r="KQU1094" s="12"/>
      <c r="KQV1094" s="12"/>
      <c r="KQW1094" s="12"/>
      <c r="KQX1094" s="12"/>
      <c r="KQY1094" s="12"/>
      <c r="KQZ1094" s="12"/>
      <c r="KRA1094" s="12"/>
      <c r="KRB1094" s="12"/>
      <c r="KRC1094" s="12"/>
      <c r="KRD1094" s="12"/>
      <c r="KRE1094" s="12"/>
      <c r="KRF1094" s="12"/>
      <c r="KRG1094" s="12"/>
      <c r="KRH1094" s="12"/>
      <c r="KRI1094" s="12"/>
      <c r="KRJ1094" s="12"/>
      <c r="KRK1094" s="12"/>
      <c r="KRL1094" s="12"/>
      <c r="KRM1094" s="12"/>
      <c r="KRN1094" s="12"/>
      <c r="KRO1094" s="12"/>
      <c r="KRP1094" s="12"/>
      <c r="KRQ1094" s="12"/>
      <c r="KRR1094" s="12"/>
      <c r="KRS1094" s="12"/>
      <c r="KRT1094" s="12"/>
      <c r="KRU1094" s="12"/>
      <c r="KRV1094" s="12"/>
      <c r="KRW1094" s="12"/>
      <c r="KRX1094" s="12"/>
      <c r="KRY1094" s="12"/>
      <c r="KRZ1094" s="12"/>
      <c r="KSA1094" s="12"/>
      <c r="KSB1094" s="12"/>
      <c r="KSC1094" s="12"/>
      <c r="KSD1094" s="12"/>
      <c r="KSE1094" s="12"/>
      <c r="KSF1094" s="12"/>
      <c r="KSG1094" s="12"/>
      <c r="KSH1094" s="12"/>
      <c r="KSI1094" s="12"/>
      <c r="KSJ1094" s="12"/>
      <c r="KSK1094" s="12"/>
      <c r="KSL1094" s="12"/>
      <c r="KSM1094" s="12"/>
      <c r="KSN1094" s="12"/>
      <c r="KSO1094" s="12"/>
      <c r="KSP1094" s="12"/>
      <c r="KSQ1094" s="12"/>
      <c r="KSR1094" s="12"/>
      <c r="KSS1094" s="12"/>
      <c r="KST1094" s="12"/>
      <c r="KSU1094" s="12"/>
      <c r="KSV1094" s="12"/>
      <c r="KSW1094" s="12"/>
      <c r="KSX1094" s="12"/>
      <c r="KSY1094" s="12"/>
      <c r="KSZ1094" s="12"/>
      <c r="KTA1094" s="12"/>
      <c r="KTB1094" s="12"/>
      <c r="KTC1094" s="12"/>
      <c r="KTD1094" s="12"/>
      <c r="KTE1094" s="12"/>
      <c r="KTF1094" s="12"/>
      <c r="KTG1094" s="12"/>
      <c r="KTH1094" s="12"/>
      <c r="KTI1094" s="12"/>
      <c r="KTJ1094" s="12"/>
      <c r="KTK1094" s="12"/>
      <c r="KTL1094" s="12"/>
      <c r="KTM1094" s="12"/>
      <c r="KTN1094" s="12"/>
      <c r="KTO1094" s="12"/>
      <c r="KTP1094" s="12"/>
      <c r="KTQ1094" s="12"/>
      <c r="KTR1094" s="12"/>
      <c r="KTS1094" s="12"/>
      <c r="KTT1094" s="12"/>
      <c r="KTU1094" s="12"/>
      <c r="KTV1094" s="12"/>
      <c r="KTW1094" s="12"/>
      <c r="KTX1094" s="12"/>
      <c r="KTY1094" s="12"/>
      <c r="KTZ1094" s="12"/>
      <c r="KUA1094" s="12"/>
      <c r="KUB1094" s="12"/>
      <c r="KUC1094" s="12"/>
      <c r="KUD1094" s="12"/>
      <c r="KUE1094" s="12"/>
      <c r="KUF1094" s="12"/>
      <c r="KUG1094" s="12"/>
      <c r="KUH1094" s="12"/>
      <c r="KUI1094" s="12"/>
      <c r="KUJ1094" s="12"/>
      <c r="KUK1094" s="12"/>
      <c r="KUL1094" s="12"/>
      <c r="KUM1094" s="12"/>
      <c r="KUN1094" s="12"/>
      <c r="KUO1094" s="12"/>
      <c r="KUP1094" s="12"/>
      <c r="KUQ1094" s="12"/>
      <c r="KUR1094" s="12"/>
      <c r="KUS1094" s="12"/>
      <c r="KUT1094" s="12"/>
      <c r="KUU1094" s="12"/>
      <c r="KUV1094" s="12"/>
      <c r="KUW1094" s="12"/>
      <c r="KUX1094" s="12"/>
      <c r="KUY1094" s="12"/>
      <c r="KUZ1094" s="12"/>
      <c r="KVA1094" s="12"/>
      <c r="KVB1094" s="12"/>
      <c r="KVC1094" s="12"/>
      <c r="KVD1094" s="12"/>
      <c r="KVE1094" s="12"/>
      <c r="KVF1094" s="12"/>
      <c r="KVG1094" s="12"/>
      <c r="KVH1094" s="12"/>
      <c r="KVI1094" s="12"/>
      <c r="KVJ1094" s="12"/>
      <c r="KVK1094" s="12"/>
      <c r="KVL1094" s="12"/>
      <c r="KVM1094" s="12"/>
      <c r="KVN1094" s="12"/>
      <c r="KVO1094" s="12"/>
      <c r="KVP1094" s="12"/>
      <c r="KVQ1094" s="12"/>
      <c r="KVR1094" s="12"/>
      <c r="KVS1094" s="12"/>
      <c r="KVT1094" s="12"/>
      <c r="KVU1094" s="12"/>
      <c r="KVV1094" s="12"/>
      <c r="KVW1094" s="12"/>
      <c r="KVX1094" s="12"/>
      <c r="KVY1094" s="12"/>
      <c r="KVZ1094" s="12"/>
      <c r="KWA1094" s="12"/>
      <c r="KWB1094" s="12"/>
      <c r="KWC1094" s="12"/>
      <c r="KWD1094" s="12"/>
      <c r="KWE1094" s="12"/>
      <c r="KWF1094" s="12"/>
      <c r="KWG1094" s="12"/>
      <c r="KWH1094" s="12"/>
      <c r="KWI1094" s="12"/>
      <c r="KWJ1094" s="12"/>
      <c r="KWK1094" s="12"/>
      <c r="KWL1094" s="12"/>
      <c r="KWM1094" s="12"/>
      <c r="KWN1094" s="12"/>
      <c r="KWO1094" s="12"/>
      <c r="KWP1094" s="12"/>
      <c r="KWQ1094" s="12"/>
      <c r="KWR1094" s="12"/>
      <c r="KWS1094" s="12"/>
      <c r="KWT1094" s="12"/>
      <c r="KWU1094" s="12"/>
      <c r="KWV1094" s="12"/>
      <c r="KWW1094" s="12"/>
      <c r="KWX1094" s="12"/>
      <c r="KWY1094" s="12"/>
      <c r="KWZ1094" s="12"/>
      <c r="KXA1094" s="12"/>
      <c r="KXB1094" s="12"/>
      <c r="KXC1094" s="12"/>
      <c r="KXD1094" s="12"/>
      <c r="KXE1094" s="12"/>
      <c r="KXF1094" s="12"/>
      <c r="KXG1094" s="12"/>
      <c r="KXH1094" s="12"/>
      <c r="KXI1094" s="12"/>
      <c r="KXJ1094" s="12"/>
      <c r="KXK1094" s="12"/>
      <c r="KXL1094" s="12"/>
      <c r="KXM1094" s="12"/>
      <c r="KXN1094" s="12"/>
      <c r="KXO1094" s="12"/>
      <c r="KXP1094" s="12"/>
      <c r="KXQ1094" s="12"/>
      <c r="KXR1094" s="12"/>
      <c r="KXS1094" s="12"/>
      <c r="KXT1094" s="12"/>
      <c r="KXU1094" s="12"/>
      <c r="KXV1094" s="12"/>
      <c r="KXW1094" s="12"/>
      <c r="KXX1094" s="12"/>
      <c r="KXY1094" s="12"/>
      <c r="KXZ1094" s="12"/>
      <c r="KYA1094" s="12"/>
      <c r="KYB1094" s="12"/>
      <c r="KYC1094" s="12"/>
      <c r="KYD1094" s="12"/>
      <c r="KYE1094" s="12"/>
      <c r="KYF1094" s="12"/>
      <c r="KYG1094" s="12"/>
      <c r="KYH1094" s="12"/>
      <c r="KYI1094" s="12"/>
      <c r="KYJ1094" s="12"/>
      <c r="KYK1094" s="12"/>
      <c r="KYL1094" s="12"/>
      <c r="KYM1094" s="12"/>
      <c r="KYN1094" s="12"/>
      <c r="KYO1094" s="12"/>
      <c r="KYP1094" s="12"/>
      <c r="KYQ1094" s="12"/>
      <c r="KYR1094" s="12"/>
      <c r="KYS1094" s="12"/>
      <c r="KYT1094" s="12"/>
      <c r="KYU1094" s="12"/>
      <c r="KYV1094" s="12"/>
      <c r="KYW1094" s="12"/>
      <c r="KYX1094" s="12"/>
      <c r="KYY1094" s="12"/>
      <c r="KYZ1094" s="12"/>
      <c r="KZA1094" s="12"/>
      <c r="KZB1094" s="12"/>
      <c r="KZC1094" s="12"/>
      <c r="KZD1094" s="12"/>
      <c r="KZE1094" s="12"/>
      <c r="KZF1094" s="12"/>
      <c r="KZG1094" s="12"/>
      <c r="KZH1094" s="12"/>
      <c r="KZI1094" s="12"/>
      <c r="KZJ1094" s="12"/>
      <c r="KZK1094" s="12"/>
      <c r="KZL1094" s="12"/>
      <c r="KZM1094" s="12"/>
      <c r="KZN1094" s="12"/>
      <c r="KZO1094" s="12"/>
      <c r="KZP1094" s="12"/>
      <c r="KZQ1094" s="12"/>
      <c r="KZR1094" s="12"/>
      <c r="KZS1094" s="12"/>
      <c r="KZT1094" s="12"/>
      <c r="KZU1094" s="12"/>
      <c r="KZV1094" s="12"/>
      <c r="KZW1094" s="12"/>
      <c r="KZX1094" s="12"/>
      <c r="KZY1094" s="12"/>
      <c r="KZZ1094" s="12"/>
      <c r="LAA1094" s="12"/>
      <c r="LAB1094" s="12"/>
      <c r="LAC1094" s="12"/>
      <c r="LAD1094" s="12"/>
      <c r="LAE1094" s="12"/>
      <c r="LAF1094" s="12"/>
      <c r="LAG1094" s="12"/>
      <c r="LAH1094" s="12"/>
      <c r="LAI1094" s="12"/>
      <c r="LAJ1094" s="12"/>
      <c r="LAK1094" s="12"/>
      <c r="LAL1094" s="12"/>
      <c r="LAM1094" s="12"/>
      <c r="LAN1094" s="12"/>
      <c r="LAO1094" s="12"/>
      <c r="LAP1094" s="12"/>
      <c r="LAQ1094" s="12"/>
      <c r="LAR1094" s="12"/>
      <c r="LAS1094" s="12"/>
      <c r="LAT1094" s="12"/>
      <c r="LAU1094" s="12"/>
      <c r="LAV1094" s="12"/>
      <c r="LAW1094" s="12"/>
      <c r="LAX1094" s="12"/>
      <c r="LAY1094" s="12"/>
      <c r="LAZ1094" s="12"/>
      <c r="LBA1094" s="12"/>
      <c r="LBB1094" s="12"/>
      <c r="LBC1094" s="12"/>
      <c r="LBD1094" s="12"/>
      <c r="LBE1094" s="12"/>
      <c r="LBF1094" s="12"/>
      <c r="LBG1094" s="12"/>
      <c r="LBH1094" s="12"/>
      <c r="LBI1094" s="12"/>
      <c r="LBJ1094" s="12"/>
      <c r="LBK1094" s="12"/>
      <c r="LBL1094" s="12"/>
      <c r="LBM1094" s="12"/>
      <c r="LBN1094" s="12"/>
      <c r="LBO1094" s="12"/>
      <c r="LBP1094" s="12"/>
      <c r="LBQ1094" s="12"/>
      <c r="LBR1094" s="12"/>
      <c r="LBS1094" s="12"/>
      <c r="LBT1094" s="12"/>
      <c r="LBU1094" s="12"/>
      <c r="LBV1094" s="12"/>
      <c r="LBW1094" s="12"/>
      <c r="LBX1094" s="12"/>
      <c r="LBY1094" s="12"/>
      <c r="LBZ1094" s="12"/>
      <c r="LCA1094" s="12"/>
      <c r="LCB1094" s="12"/>
      <c r="LCC1094" s="12"/>
      <c r="LCD1094" s="12"/>
      <c r="LCE1094" s="12"/>
      <c r="LCF1094" s="12"/>
      <c r="LCG1094" s="12"/>
      <c r="LCH1094" s="12"/>
      <c r="LCI1094" s="12"/>
      <c r="LCJ1094" s="12"/>
      <c r="LCK1094" s="12"/>
      <c r="LCL1094" s="12"/>
      <c r="LCM1094" s="12"/>
      <c r="LCN1094" s="12"/>
      <c r="LCO1094" s="12"/>
      <c r="LCP1094" s="12"/>
      <c r="LCQ1094" s="12"/>
      <c r="LCR1094" s="12"/>
      <c r="LCS1094" s="12"/>
      <c r="LCT1094" s="12"/>
      <c r="LCU1094" s="12"/>
      <c r="LCV1094" s="12"/>
      <c r="LCW1094" s="12"/>
      <c r="LCX1094" s="12"/>
      <c r="LCY1094" s="12"/>
      <c r="LCZ1094" s="12"/>
      <c r="LDA1094" s="12"/>
      <c r="LDB1094" s="12"/>
      <c r="LDC1094" s="12"/>
      <c r="LDD1094" s="12"/>
      <c r="LDE1094" s="12"/>
      <c r="LDF1094" s="12"/>
      <c r="LDG1094" s="12"/>
      <c r="LDH1094" s="12"/>
      <c r="LDI1094" s="12"/>
      <c r="LDJ1094" s="12"/>
      <c r="LDK1094" s="12"/>
      <c r="LDL1094" s="12"/>
      <c r="LDM1094" s="12"/>
      <c r="LDN1094" s="12"/>
      <c r="LDO1094" s="12"/>
      <c r="LDP1094" s="12"/>
      <c r="LDQ1094" s="12"/>
      <c r="LDR1094" s="12"/>
      <c r="LDS1094" s="12"/>
      <c r="LDT1094" s="12"/>
      <c r="LDU1094" s="12"/>
      <c r="LDV1094" s="12"/>
      <c r="LDW1094" s="12"/>
      <c r="LDX1094" s="12"/>
      <c r="LDY1094" s="12"/>
      <c r="LDZ1094" s="12"/>
      <c r="LEA1094" s="12"/>
      <c r="LEB1094" s="12"/>
      <c r="LEC1094" s="12"/>
      <c r="LED1094" s="12"/>
      <c r="LEE1094" s="12"/>
      <c r="LEF1094" s="12"/>
      <c r="LEG1094" s="12"/>
      <c r="LEH1094" s="12"/>
      <c r="LEI1094" s="12"/>
      <c r="LEJ1094" s="12"/>
      <c r="LEK1094" s="12"/>
      <c r="LEL1094" s="12"/>
      <c r="LEM1094" s="12"/>
      <c r="LEN1094" s="12"/>
      <c r="LEO1094" s="12"/>
      <c r="LEP1094" s="12"/>
      <c r="LEQ1094" s="12"/>
      <c r="LER1094" s="12"/>
      <c r="LES1094" s="12"/>
      <c r="LET1094" s="12"/>
      <c r="LEU1094" s="12"/>
      <c r="LEV1094" s="12"/>
      <c r="LEW1094" s="12"/>
      <c r="LEX1094" s="12"/>
      <c r="LEY1094" s="12"/>
      <c r="LEZ1094" s="12"/>
      <c r="LFA1094" s="12"/>
      <c r="LFB1094" s="12"/>
      <c r="LFC1094" s="12"/>
      <c r="LFD1094" s="12"/>
      <c r="LFE1094" s="12"/>
      <c r="LFF1094" s="12"/>
      <c r="LFG1094" s="12"/>
      <c r="LFH1094" s="12"/>
      <c r="LFI1094" s="12"/>
      <c r="LFJ1094" s="12"/>
      <c r="LFK1094" s="12"/>
      <c r="LFL1094" s="12"/>
      <c r="LFM1094" s="12"/>
      <c r="LFN1094" s="12"/>
      <c r="LFO1094" s="12"/>
      <c r="LFP1094" s="12"/>
      <c r="LFQ1094" s="12"/>
      <c r="LFR1094" s="12"/>
      <c r="LFS1094" s="12"/>
      <c r="LFT1094" s="12"/>
      <c r="LFU1094" s="12"/>
      <c r="LFV1094" s="12"/>
      <c r="LFW1094" s="12"/>
      <c r="LFX1094" s="12"/>
      <c r="LFY1094" s="12"/>
      <c r="LFZ1094" s="12"/>
      <c r="LGA1094" s="12"/>
      <c r="LGB1094" s="12"/>
      <c r="LGC1094" s="12"/>
      <c r="LGD1094" s="12"/>
      <c r="LGE1094" s="12"/>
      <c r="LGF1094" s="12"/>
      <c r="LGG1094" s="12"/>
      <c r="LGH1094" s="12"/>
      <c r="LGI1094" s="12"/>
      <c r="LGJ1094" s="12"/>
      <c r="LGK1094" s="12"/>
      <c r="LGL1094" s="12"/>
      <c r="LGM1094" s="12"/>
      <c r="LGN1094" s="12"/>
      <c r="LGO1094" s="12"/>
      <c r="LGP1094" s="12"/>
      <c r="LGQ1094" s="12"/>
      <c r="LGR1094" s="12"/>
      <c r="LGS1094" s="12"/>
      <c r="LGT1094" s="12"/>
      <c r="LGU1094" s="12"/>
      <c r="LGV1094" s="12"/>
      <c r="LGW1094" s="12"/>
      <c r="LGX1094" s="12"/>
      <c r="LGY1094" s="12"/>
      <c r="LGZ1094" s="12"/>
      <c r="LHA1094" s="12"/>
      <c r="LHB1094" s="12"/>
      <c r="LHC1094" s="12"/>
      <c r="LHD1094" s="12"/>
      <c r="LHE1094" s="12"/>
      <c r="LHF1094" s="12"/>
      <c r="LHG1094" s="12"/>
      <c r="LHH1094" s="12"/>
      <c r="LHI1094" s="12"/>
      <c r="LHJ1094" s="12"/>
      <c r="LHK1094" s="12"/>
      <c r="LHL1094" s="12"/>
      <c r="LHM1094" s="12"/>
      <c r="LHN1094" s="12"/>
      <c r="LHO1094" s="12"/>
      <c r="LHP1094" s="12"/>
      <c r="LHQ1094" s="12"/>
      <c r="LHR1094" s="12"/>
      <c r="LHS1094" s="12"/>
      <c r="LHT1094" s="12"/>
      <c r="LHU1094" s="12"/>
      <c r="LHV1094" s="12"/>
      <c r="LHW1094" s="12"/>
      <c r="LHX1094" s="12"/>
      <c r="LHY1094" s="12"/>
      <c r="LHZ1094" s="12"/>
      <c r="LIA1094" s="12"/>
      <c r="LIB1094" s="12"/>
      <c r="LIC1094" s="12"/>
      <c r="LID1094" s="12"/>
      <c r="LIE1094" s="12"/>
      <c r="LIF1094" s="12"/>
      <c r="LIG1094" s="12"/>
      <c r="LIH1094" s="12"/>
      <c r="LII1094" s="12"/>
      <c r="LIJ1094" s="12"/>
      <c r="LIK1094" s="12"/>
      <c r="LIL1094" s="12"/>
      <c r="LIM1094" s="12"/>
      <c r="LIN1094" s="12"/>
      <c r="LIO1094" s="12"/>
      <c r="LIP1094" s="12"/>
      <c r="LIQ1094" s="12"/>
      <c r="LIR1094" s="12"/>
      <c r="LIS1094" s="12"/>
      <c r="LIT1094" s="12"/>
      <c r="LIU1094" s="12"/>
      <c r="LIV1094" s="12"/>
      <c r="LIW1094" s="12"/>
      <c r="LIX1094" s="12"/>
      <c r="LIY1094" s="12"/>
      <c r="LIZ1094" s="12"/>
      <c r="LJA1094" s="12"/>
      <c r="LJB1094" s="12"/>
      <c r="LJC1094" s="12"/>
      <c r="LJD1094" s="12"/>
      <c r="LJE1094" s="12"/>
      <c r="LJF1094" s="12"/>
      <c r="LJG1094" s="12"/>
      <c r="LJH1094" s="12"/>
      <c r="LJI1094" s="12"/>
      <c r="LJJ1094" s="12"/>
      <c r="LJK1094" s="12"/>
      <c r="LJL1094" s="12"/>
      <c r="LJM1094" s="12"/>
      <c r="LJN1094" s="12"/>
      <c r="LJO1094" s="12"/>
      <c r="LJP1094" s="12"/>
      <c r="LJQ1094" s="12"/>
      <c r="LJR1094" s="12"/>
      <c r="LJS1094" s="12"/>
      <c r="LJT1094" s="12"/>
      <c r="LJU1094" s="12"/>
      <c r="LJV1094" s="12"/>
      <c r="LJW1094" s="12"/>
      <c r="LJX1094" s="12"/>
      <c r="LJY1094" s="12"/>
      <c r="LJZ1094" s="12"/>
      <c r="LKA1094" s="12"/>
      <c r="LKB1094" s="12"/>
      <c r="LKC1094" s="12"/>
      <c r="LKD1094" s="12"/>
      <c r="LKE1094" s="12"/>
      <c r="LKF1094" s="12"/>
      <c r="LKG1094" s="12"/>
      <c r="LKH1094" s="12"/>
      <c r="LKI1094" s="12"/>
      <c r="LKJ1094" s="12"/>
      <c r="LKK1094" s="12"/>
      <c r="LKL1094" s="12"/>
      <c r="LKM1094" s="12"/>
      <c r="LKN1094" s="12"/>
      <c r="LKO1094" s="12"/>
      <c r="LKP1094" s="12"/>
      <c r="LKQ1094" s="12"/>
      <c r="LKR1094" s="12"/>
      <c r="LKS1094" s="12"/>
      <c r="LKT1094" s="12"/>
      <c r="LKU1094" s="12"/>
      <c r="LKV1094" s="12"/>
      <c r="LKW1094" s="12"/>
      <c r="LKX1094" s="12"/>
      <c r="LKY1094" s="12"/>
      <c r="LKZ1094" s="12"/>
      <c r="LLA1094" s="12"/>
      <c r="LLB1094" s="12"/>
      <c r="LLC1094" s="12"/>
      <c r="LLD1094" s="12"/>
      <c r="LLE1094" s="12"/>
      <c r="LLF1094" s="12"/>
      <c r="LLG1094" s="12"/>
      <c r="LLH1094" s="12"/>
      <c r="LLI1094" s="12"/>
      <c r="LLJ1094" s="12"/>
      <c r="LLK1094" s="12"/>
      <c r="LLL1094" s="12"/>
      <c r="LLM1094" s="12"/>
      <c r="LLN1094" s="12"/>
      <c r="LLO1094" s="12"/>
      <c r="LLP1094" s="12"/>
      <c r="LLQ1094" s="12"/>
      <c r="LLR1094" s="12"/>
      <c r="LLS1094" s="12"/>
      <c r="LLT1094" s="12"/>
      <c r="LLU1094" s="12"/>
      <c r="LLV1094" s="12"/>
      <c r="LLW1094" s="12"/>
      <c r="LLX1094" s="12"/>
      <c r="LLY1094" s="12"/>
      <c r="LLZ1094" s="12"/>
      <c r="LMA1094" s="12"/>
      <c r="LMB1094" s="12"/>
      <c r="LMC1094" s="12"/>
      <c r="LMD1094" s="12"/>
      <c r="LME1094" s="12"/>
      <c r="LMF1094" s="12"/>
      <c r="LMG1094" s="12"/>
      <c r="LMH1094" s="12"/>
      <c r="LMI1094" s="12"/>
      <c r="LMJ1094" s="12"/>
      <c r="LMK1094" s="12"/>
      <c r="LML1094" s="12"/>
      <c r="LMM1094" s="12"/>
      <c r="LMN1094" s="12"/>
      <c r="LMO1094" s="12"/>
      <c r="LMP1094" s="12"/>
      <c r="LMQ1094" s="12"/>
      <c r="LMR1094" s="12"/>
      <c r="LMS1094" s="12"/>
      <c r="LMT1094" s="12"/>
      <c r="LMU1094" s="12"/>
      <c r="LMV1094" s="12"/>
      <c r="LMW1094" s="12"/>
      <c r="LMX1094" s="12"/>
      <c r="LMY1094" s="12"/>
      <c r="LMZ1094" s="12"/>
      <c r="LNA1094" s="12"/>
      <c r="LNB1094" s="12"/>
      <c r="LNC1094" s="12"/>
      <c r="LND1094" s="12"/>
      <c r="LNE1094" s="12"/>
      <c r="LNF1094" s="12"/>
      <c r="LNG1094" s="12"/>
      <c r="LNH1094" s="12"/>
      <c r="LNI1094" s="12"/>
      <c r="LNJ1094" s="12"/>
      <c r="LNK1094" s="12"/>
      <c r="LNL1094" s="12"/>
      <c r="LNM1094" s="12"/>
      <c r="LNN1094" s="12"/>
      <c r="LNO1094" s="12"/>
      <c r="LNP1094" s="12"/>
      <c r="LNQ1094" s="12"/>
      <c r="LNR1094" s="12"/>
      <c r="LNS1094" s="12"/>
      <c r="LNT1094" s="12"/>
      <c r="LNU1094" s="12"/>
      <c r="LNV1094" s="12"/>
      <c r="LNW1094" s="12"/>
      <c r="LNX1094" s="12"/>
      <c r="LNY1094" s="12"/>
      <c r="LNZ1094" s="12"/>
      <c r="LOA1094" s="12"/>
      <c r="LOB1094" s="12"/>
      <c r="LOC1094" s="12"/>
      <c r="LOD1094" s="12"/>
      <c r="LOE1094" s="12"/>
      <c r="LOF1094" s="12"/>
      <c r="LOG1094" s="12"/>
      <c r="LOH1094" s="12"/>
      <c r="LOI1094" s="12"/>
      <c r="LOJ1094" s="12"/>
      <c r="LOK1094" s="12"/>
      <c r="LOL1094" s="12"/>
      <c r="LOM1094" s="12"/>
      <c r="LON1094" s="12"/>
      <c r="LOO1094" s="12"/>
      <c r="LOP1094" s="12"/>
      <c r="LOQ1094" s="12"/>
      <c r="LOR1094" s="12"/>
      <c r="LOS1094" s="12"/>
      <c r="LOT1094" s="12"/>
      <c r="LOU1094" s="12"/>
      <c r="LOV1094" s="12"/>
      <c r="LOW1094" s="12"/>
      <c r="LOX1094" s="12"/>
      <c r="LOY1094" s="12"/>
      <c r="LOZ1094" s="12"/>
      <c r="LPA1094" s="12"/>
      <c r="LPB1094" s="12"/>
      <c r="LPC1094" s="12"/>
      <c r="LPD1094" s="12"/>
      <c r="LPE1094" s="12"/>
      <c r="LPF1094" s="12"/>
      <c r="LPG1094" s="12"/>
      <c r="LPH1094" s="12"/>
      <c r="LPI1094" s="12"/>
      <c r="LPJ1094" s="12"/>
      <c r="LPK1094" s="12"/>
      <c r="LPL1094" s="12"/>
      <c r="LPM1094" s="12"/>
      <c r="LPN1094" s="12"/>
      <c r="LPO1094" s="12"/>
      <c r="LPP1094" s="12"/>
      <c r="LPQ1094" s="12"/>
      <c r="LPR1094" s="12"/>
      <c r="LPS1094" s="12"/>
      <c r="LPT1094" s="12"/>
      <c r="LPU1094" s="12"/>
      <c r="LPV1094" s="12"/>
      <c r="LPW1094" s="12"/>
      <c r="LPX1094" s="12"/>
      <c r="LPY1094" s="12"/>
      <c r="LPZ1094" s="12"/>
      <c r="LQA1094" s="12"/>
      <c r="LQB1094" s="12"/>
      <c r="LQC1094" s="12"/>
      <c r="LQD1094" s="12"/>
      <c r="LQE1094" s="12"/>
      <c r="LQF1094" s="12"/>
      <c r="LQG1094" s="12"/>
      <c r="LQH1094" s="12"/>
      <c r="LQI1094" s="12"/>
      <c r="LQJ1094" s="12"/>
      <c r="LQK1094" s="12"/>
      <c r="LQL1094" s="12"/>
      <c r="LQM1094" s="12"/>
      <c r="LQN1094" s="12"/>
      <c r="LQO1094" s="12"/>
      <c r="LQP1094" s="12"/>
      <c r="LQQ1094" s="12"/>
      <c r="LQR1094" s="12"/>
      <c r="LQS1094" s="12"/>
      <c r="LQT1094" s="12"/>
      <c r="LQU1094" s="12"/>
      <c r="LQV1094" s="12"/>
      <c r="LQW1094" s="12"/>
      <c r="LQX1094" s="12"/>
      <c r="LQY1094" s="12"/>
      <c r="LQZ1094" s="12"/>
      <c r="LRA1094" s="12"/>
      <c r="LRB1094" s="12"/>
      <c r="LRC1094" s="12"/>
      <c r="LRD1094" s="12"/>
      <c r="LRE1094" s="12"/>
      <c r="LRF1094" s="12"/>
      <c r="LRG1094" s="12"/>
      <c r="LRH1094" s="12"/>
      <c r="LRI1094" s="12"/>
      <c r="LRJ1094" s="12"/>
      <c r="LRK1094" s="12"/>
      <c r="LRL1094" s="12"/>
      <c r="LRM1094" s="12"/>
      <c r="LRN1094" s="12"/>
      <c r="LRO1094" s="12"/>
      <c r="LRP1094" s="12"/>
      <c r="LRQ1094" s="12"/>
      <c r="LRR1094" s="12"/>
      <c r="LRS1094" s="12"/>
      <c r="LRT1094" s="12"/>
      <c r="LRU1094" s="12"/>
      <c r="LRV1094" s="12"/>
      <c r="LRW1094" s="12"/>
      <c r="LRX1094" s="12"/>
      <c r="LRY1094" s="12"/>
      <c r="LRZ1094" s="12"/>
      <c r="LSA1094" s="12"/>
      <c r="LSB1094" s="12"/>
      <c r="LSC1094" s="12"/>
      <c r="LSD1094" s="12"/>
      <c r="LSE1094" s="12"/>
      <c r="LSF1094" s="12"/>
      <c r="LSG1094" s="12"/>
      <c r="LSH1094" s="12"/>
      <c r="LSI1094" s="12"/>
      <c r="LSJ1094" s="12"/>
      <c r="LSK1094" s="12"/>
      <c r="LSL1094" s="12"/>
      <c r="LSM1094" s="12"/>
      <c r="LSN1094" s="12"/>
      <c r="LSO1094" s="12"/>
      <c r="LSP1094" s="12"/>
      <c r="LSQ1094" s="12"/>
      <c r="LSR1094" s="12"/>
      <c r="LSS1094" s="12"/>
      <c r="LST1094" s="12"/>
      <c r="LSU1094" s="12"/>
      <c r="LSV1094" s="12"/>
      <c r="LSW1094" s="12"/>
      <c r="LSX1094" s="12"/>
      <c r="LSY1094" s="12"/>
      <c r="LSZ1094" s="12"/>
      <c r="LTA1094" s="12"/>
      <c r="LTB1094" s="12"/>
      <c r="LTC1094" s="12"/>
      <c r="LTD1094" s="12"/>
      <c r="LTE1094" s="12"/>
      <c r="LTF1094" s="12"/>
      <c r="LTG1094" s="12"/>
      <c r="LTH1094" s="12"/>
      <c r="LTI1094" s="12"/>
      <c r="LTJ1094" s="12"/>
      <c r="LTK1094" s="12"/>
      <c r="LTL1094" s="12"/>
      <c r="LTM1094" s="12"/>
      <c r="LTN1094" s="12"/>
      <c r="LTO1094" s="12"/>
      <c r="LTP1094" s="12"/>
      <c r="LTQ1094" s="12"/>
      <c r="LTR1094" s="12"/>
      <c r="LTS1094" s="12"/>
      <c r="LTT1094" s="12"/>
      <c r="LTU1094" s="12"/>
      <c r="LTV1094" s="12"/>
      <c r="LTW1094" s="12"/>
      <c r="LTX1094" s="12"/>
      <c r="LTY1094" s="12"/>
      <c r="LTZ1094" s="12"/>
      <c r="LUA1094" s="12"/>
      <c r="LUB1094" s="12"/>
      <c r="LUC1094" s="12"/>
      <c r="LUD1094" s="12"/>
      <c r="LUE1094" s="12"/>
      <c r="LUF1094" s="12"/>
      <c r="LUG1094" s="12"/>
      <c r="LUH1094" s="12"/>
      <c r="LUI1094" s="12"/>
      <c r="LUJ1094" s="12"/>
      <c r="LUK1094" s="12"/>
      <c r="LUL1094" s="12"/>
      <c r="LUM1094" s="12"/>
      <c r="LUN1094" s="12"/>
      <c r="LUO1094" s="12"/>
      <c r="LUP1094" s="12"/>
      <c r="LUQ1094" s="12"/>
      <c r="LUR1094" s="12"/>
      <c r="LUS1094" s="12"/>
      <c r="LUT1094" s="12"/>
      <c r="LUU1094" s="12"/>
      <c r="LUV1094" s="12"/>
      <c r="LUW1094" s="12"/>
      <c r="LUX1094" s="12"/>
      <c r="LUY1094" s="12"/>
      <c r="LUZ1094" s="12"/>
      <c r="LVA1094" s="12"/>
      <c r="LVB1094" s="12"/>
      <c r="LVC1094" s="12"/>
      <c r="LVD1094" s="12"/>
      <c r="LVE1094" s="12"/>
      <c r="LVF1094" s="12"/>
      <c r="LVG1094" s="12"/>
      <c r="LVH1094" s="12"/>
      <c r="LVI1094" s="12"/>
      <c r="LVJ1094" s="12"/>
      <c r="LVK1094" s="12"/>
      <c r="LVL1094" s="12"/>
      <c r="LVM1094" s="12"/>
      <c r="LVN1094" s="12"/>
      <c r="LVO1094" s="12"/>
      <c r="LVP1094" s="12"/>
      <c r="LVQ1094" s="12"/>
      <c r="LVR1094" s="12"/>
      <c r="LVS1094" s="12"/>
      <c r="LVT1094" s="12"/>
      <c r="LVU1094" s="12"/>
      <c r="LVV1094" s="12"/>
      <c r="LVW1094" s="12"/>
      <c r="LVX1094" s="12"/>
      <c r="LVY1094" s="12"/>
      <c r="LVZ1094" s="12"/>
      <c r="LWA1094" s="12"/>
      <c r="LWB1094" s="12"/>
      <c r="LWC1094" s="12"/>
      <c r="LWD1094" s="12"/>
      <c r="LWE1094" s="12"/>
      <c r="LWF1094" s="12"/>
      <c r="LWG1094" s="12"/>
      <c r="LWH1094" s="12"/>
      <c r="LWI1094" s="12"/>
      <c r="LWJ1094" s="12"/>
      <c r="LWK1094" s="12"/>
      <c r="LWL1094" s="12"/>
      <c r="LWM1094" s="12"/>
      <c r="LWN1094" s="12"/>
      <c r="LWO1094" s="12"/>
      <c r="LWP1094" s="12"/>
      <c r="LWQ1094" s="12"/>
      <c r="LWR1094" s="12"/>
      <c r="LWS1094" s="12"/>
      <c r="LWT1094" s="12"/>
      <c r="LWU1094" s="12"/>
      <c r="LWV1094" s="12"/>
      <c r="LWW1094" s="12"/>
      <c r="LWX1094" s="12"/>
      <c r="LWY1094" s="12"/>
      <c r="LWZ1094" s="12"/>
      <c r="LXA1094" s="12"/>
      <c r="LXB1094" s="12"/>
      <c r="LXC1094" s="12"/>
      <c r="LXD1094" s="12"/>
      <c r="LXE1094" s="12"/>
      <c r="LXF1094" s="12"/>
      <c r="LXG1094" s="12"/>
      <c r="LXH1094" s="12"/>
      <c r="LXI1094" s="12"/>
      <c r="LXJ1094" s="12"/>
      <c r="LXK1094" s="12"/>
      <c r="LXL1094" s="12"/>
      <c r="LXM1094" s="12"/>
      <c r="LXN1094" s="12"/>
      <c r="LXO1094" s="12"/>
      <c r="LXP1094" s="12"/>
      <c r="LXQ1094" s="12"/>
      <c r="LXR1094" s="12"/>
      <c r="LXS1094" s="12"/>
      <c r="LXT1094" s="12"/>
      <c r="LXU1094" s="12"/>
      <c r="LXV1094" s="12"/>
      <c r="LXW1094" s="12"/>
      <c r="LXX1094" s="12"/>
      <c r="LXY1094" s="12"/>
      <c r="LXZ1094" s="12"/>
      <c r="LYA1094" s="12"/>
      <c r="LYB1094" s="12"/>
      <c r="LYC1094" s="12"/>
      <c r="LYD1094" s="12"/>
      <c r="LYE1094" s="12"/>
      <c r="LYF1094" s="12"/>
      <c r="LYG1094" s="12"/>
      <c r="LYH1094" s="12"/>
      <c r="LYI1094" s="12"/>
      <c r="LYJ1094" s="12"/>
      <c r="LYK1094" s="12"/>
      <c r="LYL1094" s="12"/>
      <c r="LYM1094" s="12"/>
      <c r="LYN1094" s="12"/>
      <c r="LYO1094" s="12"/>
      <c r="LYP1094" s="12"/>
      <c r="LYQ1094" s="12"/>
      <c r="LYR1094" s="12"/>
      <c r="LYS1094" s="12"/>
      <c r="LYT1094" s="12"/>
      <c r="LYU1094" s="12"/>
      <c r="LYV1094" s="12"/>
      <c r="LYW1094" s="12"/>
      <c r="LYX1094" s="12"/>
      <c r="LYY1094" s="12"/>
      <c r="LYZ1094" s="12"/>
      <c r="LZA1094" s="12"/>
      <c r="LZB1094" s="12"/>
      <c r="LZC1094" s="12"/>
      <c r="LZD1094" s="12"/>
      <c r="LZE1094" s="12"/>
      <c r="LZF1094" s="12"/>
      <c r="LZG1094" s="12"/>
      <c r="LZH1094" s="12"/>
      <c r="LZI1094" s="12"/>
      <c r="LZJ1094" s="12"/>
      <c r="LZK1094" s="12"/>
      <c r="LZL1094" s="12"/>
      <c r="LZM1094" s="12"/>
      <c r="LZN1094" s="12"/>
      <c r="LZO1094" s="12"/>
      <c r="LZP1094" s="12"/>
      <c r="LZQ1094" s="12"/>
      <c r="LZR1094" s="12"/>
      <c r="LZS1094" s="12"/>
      <c r="LZT1094" s="12"/>
      <c r="LZU1094" s="12"/>
      <c r="LZV1094" s="12"/>
      <c r="LZW1094" s="12"/>
      <c r="LZX1094" s="12"/>
      <c r="LZY1094" s="12"/>
      <c r="LZZ1094" s="12"/>
      <c r="MAA1094" s="12"/>
      <c r="MAB1094" s="12"/>
      <c r="MAC1094" s="12"/>
      <c r="MAD1094" s="12"/>
      <c r="MAE1094" s="12"/>
      <c r="MAF1094" s="12"/>
      <c r="MAG1094" s="12"/>
      <c r="MAH1094" s="12"/>
      <c r="MAI1094" s="12"/>
      <c r="MAJ1094" s="12"/>
      <c r="MAK1094" s="12"/>
      <c r="MAL1094" s="12"/>
      <c r="MAM1094" s="12"/>
      <c r="MAN1094" s="12"/>
      <c r="MAO1094" s="12"/>
      <c r="MAP1094" s="12"/>
      <c r="MAQ1094" s="12"/>
      <c r="MAR1094" s="12"/>
      <c r="MAS1094" s="12"/>
      <c r="MAT1094" s="12"/>
      <c r="MAU1094" s="12"/>
      <c r="MAV1094" s="12"/>
      <c r="MAW1094" s="12"/>
      <c r="MAX1094" s="12"/>
      <c r="MAY1094" s="12"/>
      <c r="MAZ1094" s="12"/>
      <c r="MBA1094" s="12"/>
      <c r="MBB1094" s="12"/>
      <c r="MBC1094" s="12"/>
      <c r="MBD1094" s="12"/>
      <c r="MBE1094" s="12"/>
      <c r="MBF1094" s="12"/>
      <c r="MBG1094" s="12"/>
      <c r="MBH1094" s="12"/>
      <c r="MBI1094" s="12"/>
      <c r="MBJ1094" s="12"/>
      <c r="MBK1094" s="12"/>
      <c r="MBL1094" s="12"/>
      <c r="MBM1094" s="12"/>
      <c r="MBN1094" s="12"/>
      <c r="MBO1094" s="12"/>
      <c r="MBP1094" s="12"/>
      <c r="MBQ1094" s="12"/>
      <c r="MBR1094" s="12"/>
      <c r="MBS1094" s="12"/>
      <c r="MBT1094" s="12"/>
      <c r="MBU1094" s="12"/>
      <c r="MBV1094" s="12"/>
      <c r="MBW1094" s="12"/>
      <c r="MBX1094" s="12"/>
      <c r="MBY1094" s="12"/>
      <c r="MBZ1094" s="12"/>
      <c r="MCA1094" s="12"/>
      <c r="MCB1094" s="12"/>
      <c r="MCC1094" s="12"/>
      <c r="MCD1094" s="12"/>
      <c r="MCE1094" s="12"/>
      <c r="MCF1094" s="12"/>
      <c r="MCG1094" s="12"/>
      <c r="MCH1094" s="12"/>
      <c r="MCI1094" s="12"/>
      <c r="MCJ1094" s="12"/>
      <c r="MCK1094" s="12"/>
      <c r="MCL1094" s="12"/>
      <c r="MCM1094" s="12"/>
      <c r="MCN1094" s="12"/>
      <c r="MCO1094" s="12"/>
      <c r="MCP1094" s="12"/>
      <c r="MCQ1094" s="12"/>
      <c r="MCR1094" s="12"/>
      <c r="MCS1094" s="12"/>
      <c r="MCT1094" s="12"/>
      <c r="MCU1094" s="12"/>
      <c r="MCV1094" s="12"/>
      <c r="MCW1094" s="12"/>
      <c r="MCX1094" s="12"/>
      <c r="MCY1094" s="12"/>
      <c r="MCZ1094" s="12"/>
      <c r="MDA1094" s="12"/>
      <c r="MDB1094" s="12"/>
      <c r="MDC1094" s="12"/>
      <c r="MDD1094" s="12"/>
      <c r="MDE1094" s="12"/>
      <c r="MDF1094" s="12"/>
      <c r="MDG1094" s="12"/>
      <c r="MDH1094" s="12"/>
      <c r="MDI1094" s="12"/>
      <c r="MDJ1094" s="12"/>
      <c r="MDK1094" s="12"/>
      <c r="MDL1094" s="12"/>
      <c r="MDM1094" s="12"/>
      <c r="MDN1094" s="12"/>
      <c r="MDO1094" s="12"/>
      <c r="MDP1094" s="12"/>
      <c r="MDQ1094" s="12"/>
      <c r="MDR1094" s="12"/>
      <c r="MDS1094" s="12"/>
      <c r="MDT1094" s="12"/>
      <c r="MDU1094" s="12"/>
      <c r="MDV1094" s="12"/>
      <c r="MDW1094" s="12"/>
      <c r="MDX1094" s="12"/>
      <c r="MDY1094" s="12"/>
      <c r="MDZ1094" s="12"/>
      <c r="MEA1094" s="12"/>
      <c r="MEB1094" s="12"/>
      <c r="MEC1094" s="12"/>
      <c r="MED1094" s="12"/>
      <c r="MEE1094" s="12"/>
      <c r="MEF1094" s="12"/>
      <c r="MEG1094" s="12"/>
      <c r="MEH1094" s="12"/>
      <c r="MEI1094" s="12"/>
      <c r="MEJ1094" s="12"/>
      <c r="MEK1094" s="12"/>
      <c r="MEL1094" s="12"/>
      <c r="MEM1094" s="12"/>
      <c r="MEN1094" s="12"/>
      <c r="MEO1094" s="12"/>
      <c r="MEP1094" s="12"/>
      <c r="MEQ1094" s="12"/>
      <c r="MER1094" s="12"/>
      <c r="MES1094" s="12"/>
      <c r="MET1094" s="12"/>
      <c r="MEU1094" s="12"/>
      <c r="MEV1094" s="12"/>
      <c r="MEW1094" s="12"/>
      <c r="MEX1094" s="12"/>
      <c r="MEY1094" s="12"/>
      <c r="MEZ1094" s="12"/>
      <c r="MFA1094" s="12"/>
      <c r="MFB1094" s="12"/>
      <c r="MFC1094" s="12"/>
      <c r="MFD1094" s="12"/>
      <c r="MFE1094" s="12"/>
      <c r="MFF1094" s="12"/>
      <c r="MFG1094" s="12"/>
      <c r="MFH1094" s="12"/>
      <c r="MFI1094" s="12"/>
      <c r="MFJ1094" s="12"/>
      <c r="MFK1094" s="12"/>
      <c r="MFL1094" s="12"/>
      <c r="MFM1094" s="12"/>
      <c r="MFN1094" s="12"/>
      <c r="MFO1094" s="12"/>
      <c r="MFP1094" s="12"/>
      <c r="MFQ1094" s="12"/>
      <c r="MFR1094" s="12"/>
      <c r="MFS1094" s="12"/>
      <c r="MFT1094" s="12"/>
      <c r="MFU1094" s="12"/>
      <c r="MFV1094" s="12"/>
      <c r="MFW1094" s="12"/>
      <c r="MFX1094" s="12"/>
      <c r="MFY1094" s="12"/>
      <c r="MFZ1094" s="12"/>
      <c r="MGA1094" s="12"/>
      <c r="MGB1094" s="12"/>
      <c r="MGC1094" s="12"/>
      <c r="MGD1094" s="12"/>
      <c r="MGE1094" s="12"/>
      <c r="MGF1094" s="12"/>
      <c r="MGG1094" s="12"/>
      <c r="MGH1094" s="12"/>
      <c r="MGI1094" s="12"/>
      <c r="MGJ1094" s="12"/>
      <c r="MGK1094" s="12"/>
      <c r="MGL1094" s="12"/>
      <c r="MGM1094" s="12"/>
      <c r="MGN1094" s="12"/>
      <c r="MGO1094" s="12"/>
      <c r="MGP1094" s="12"/>
      <c r="MGQ1094" s="12"/>
      <c r="MGR1094" s="12"/>
      <c r="MGS1094" s="12"/>
      <c r="MGT1094" s="12"/>
      <c r="MGU1094" s="12"/>
      <c r="MGV1094" s="12"/>
      <c r="MGW1094" s="12"/>
      <c r="MGX1094" s="12"/>
      <c r="MGY1094" s="12"/>
      <c r="MGZ1094" s="12"/>
      <c r="MHA1094" s="12"/>
      <c r="MHB1094" s="12"/>
      <c r="MHC1094" s="12"/>
      <c r="MHD1094" s="12"/>
      <c r="MHE1094" s="12"/>
      <c r="MHF1094" s="12"/>
      <c r="MHG1094" s="12"/>
      <c r="MHH1094" s="12"/>
      <c r="MHI1094" s="12"/>
      <c r="MHJ1094" s="12"/>
      <c r="MHK1094" s="12"/>
      <c r="MHL1094" s="12"/>
      <c r="MHM1094" s="12"/>
      <c r="MHN1094" s="12"/>
      <c r="MHO1094" s="12"/>
      <c r="MHP1094" s="12"/>
      <c r="MHQ1094" s="12"/>
      <c r="MHR1094" s="12"/>
      <c r="MHS1094" s="12"/>
      <c r="MHT1094" s="12"/>
      <c r="MHU1094" s="12"/>
      <c r="MHV1094" s="12"/>
      <c r="MHW1094" s="12"/>
      <c r="MHX1094" s="12"/>
      <c r="MHY1094" s="12"/>
      <c r="MHZ1094" s="12"/>
      <c r="MIA1094" s="12"/>
      <c r="MIB1094" s="12"/>
      <c r="MIC1094" s="12"/>
      <c r="MID1094" s="12"/>
      <c r="MIE1094" s="12"/>
      <c r="MIF1094" s="12"/>
      <c r="MIG1094" s="12"/>
      <c r="MIH1094" s="12"/>
      <c r="MII1094" s="12"/>
      <c r="MIJ1094" s="12"/>
      <c r="MIK1094" s="12"/>
      <c r="MIL1094" s="12"/>
      <c r="MIM1094" s="12"/>
      <c r="MIN1094" s="12"/>
      <c r="MIO1094" s="12"/>
      <c r="MIP1094" s="12"/>
      <c r="MIQ1094" s="12"/>
      <c r="MIR1094" s="12"/>
      <c r="MIS1094" s="12"/>
      <c r="MIT1094" s="12"/>
      <c r="MIU1094" s="12"/>
      <c r="MIV1094" s="12"/>
      <c r="MIW1094" s="12"/>
      <c r="MIX1094" s="12"/>
      <c r="MIY1094" s="12"/>
      <c r="MIZ1094" s="12"/>
      <c r="MJA1094" s="12"/>
      <c r="MJB1094" s="12"/>
      <c r="MJC1094" s="12"/>
      <c r="MJD1094" s="12"/>
      <c r="MJE1094" s="12"/>
      <c r="MJF1094" s="12"/>
      <c r="MJG1094" s="12"/>
      <c r="MJH1094" s="12"/>
      <c r="MJI1094" s="12"/>
      <c r="MJJ1094" s="12"/>
      <c r="MJK1094" s="12"/>
      <c r="MJL1094" s="12"/>
      <c r="MJM1094" s="12"/>
      <c r="MJN1094" s="12"/>
      <c r="MJO1094" s="12"/>
      <c r="MJP1094" s="12"/>
      <c r="MJQ1094" s="12"/>
      <c r="MJR1094" s="12"/>
      <c r="MJS1094" s="12"/>
      <c r="MJT1094" s="12"/>
      <c r="MJU1094" s="12"/>
      <c r="MJV1094" s="12"/>
      <c r="MJW1094" s="12"/>
      <c r="MJX1094" s="12"/>
      <c r="MJY1094" s="12"/>
      <c r="MJZ1094" s="12"/>
      <c r="MKA1094" s="12"/>
      <c r="MKB1094" s="12"/>
      <c r="MKC1094" s="12"/>
      <c r="MKD1094" s="12"/>
      <c r="MKE1094" s="12"/>
      <c r="MKF1094" s="12"/>
      <c r="MKG1094" s="12"/>
      <c r="MKH1094" s="12"/>
      <c r="MKI1094" s="12"/>
      <c r="MKJ1094" s="12"/>
      <c r="MKK1094" s="12"/>
      <c r="MKL1094" s="12"/>
      <c r="MKM1094" s="12"/>
      <c r="MKN1094" s="12"/>
      <c r="MKO1094" s="12"/>
      <c r="MKP1094" s="12"/>
      <c r="MKQ1094" s="12"/>
      <c r="MKR1094" s="12"/>
      <c r="MKS1094" s="12"/>
      <c r="MKT1094" s="12"/>
      <c r="MKU1094" s="12"/>
      <c r="MKV1094" s="12"/>
      <c r="MKW1094" s="12"/>
      <c r="MKX1094" s="12"/>
      <c r="MKY1094" s="12"/>
      <c r="MKZ1094" s="12"/>
      <c r="MLA1094" s="12"/>
      <c r="MLB1094" s="12"/>
      <c r="MLC1094" s="12"/>
      <c r="MLD1094" s="12"/>
      <c r="MLE1094" s="12"/>
      <c r="MLF1094" s="12"/>
      <c r="MLG1094" s="12"/>
      <c r="MLH1094" s="12"/>
      <c r="MLI1094" s="12"/>
      <c r="MLJ1094" s="12"/>
      <c r="MLK1094" s="12"/>
      <c r="MLL1094" s="12"/>
      <c r="MLM1094" s="12"/>
      <c r="MLN1094" s="12"/>
      <c r="MLO1094" s="12"/>
      <c r="MLP1094" s="12"/>
      <c r="MLQ1094" s="12"/>
      <c r="MLR1094" s="12"/>
      <c r="MLS1094" s="12"/>
      <c r="MLT1094" s="12"/>
      <c r="MLU1094" s="12"/>
      <c r="MLV1094" s="12"/>
      <c r="MLW1094" s="12"/>
      <c r="MLX1094" s="12"/>
      <c r="MLY1094" s="12"/>
      <c r="MLZ1094" s="12"/>
      <c r="MMA1094" s="12"/>
      <c r="MMB1094" s="12"/>
      <c r="MMC1094" s="12"/>
      <c r="MMD1094" s="12"/>
      <c r="MME1094" s="12"/>
      <c r="MMF1094" s="12"/>
      <c r="MMG1094" s="12"/>
      <c r="MMH1094" s="12"/>
      <c r="MMI1094" s="12"/>
      <c r="MMJ1094" s="12"/>
      <c r="MMK1094" s="12"/>
      <c r="MML1094" s="12"/>
      <c r="MMM1094" s="12"/>
      <c r="MMN1094" s="12"/>
      <c r="MMO1094" s="12"/>
      <c r="MMP1094" s="12"/>
      <c r="MMQ1094" s="12"/>
      <c r="MMR1094" s="12"/>
      <c r="MMS1094" s="12"/>
      <c r="MMT1094" s="12"/>
      <c r="MMU1094" s="12"/>
      <c r="MMV1094" s="12"/>
      <c r="MMW1094" s="12"/>
      <c r="MMX1094" s="12"/>
      <c r="MMY1094" s="12"/>
      <c r="MMZ1094" s="12"/>
      <c r="MNA1094" s="12"/>
      <c r="MNB1094" s="12"/>
      <c r="MNC1094" s="12"/>
      <c r="MND1094" s="12"/>
      <c r="MNE1094" s="12"/>
      <c r="MNF1094" s="12"/>
      <c r="MNG1094" s="12"/>
      <c r="MNH1094" s="12"/>
      <c r="MNI1094" s="12"/>
      <c r="MNJ1094" s="12"/>
      <c r="MNK1094" s="12"/>
      <c r="MNL1094" s="12"/>
      <c r="MNM1094" s="12"/>
      <c r="MNN1094" s="12"/>
      <c r="MNO1094" s="12"/>
      <c r="MNP1094" s="12"/>
      <c r="MNQ1094" s="12"/>
      <c r="MNR1094" s="12"/>
      <c r="MNS1094" s="12"/>
      <c r="MNT1094" s="12"/>
      <c r="MNU1094" s="12"/>
      <c r="MNV1094" s="12"/>
      <c r="MNW1094" s="12"/>
      <c r="MNX1094" s="12"/>
      <c r="MNY1094" s="12"/>
      <c r="MNZ1094" s="12"/>
      <c r="MOA1094" s="12"/>
      <c r="MOB1094" s="12"/>
      <c r="MOC1094" s="12"/>
      <c r="MOD1094" s="12"/>
      <c r="MOE1094" s="12"/>
      <c r="MOF1094" s="12"/>
      <c r="MOG1094" s="12"/>
      <c r="MOH1094" s="12"/>
      <c r="MOI1094" s="12"/>
      <c r="MOJ1094" s="12"/>
      <c r="MOK1094" s="12"/>
      <c r="MOL1094" s="12"/>
      <c r="MOM1094" s="12"/>
      <c r="MON1094" s="12"/>
      <c r="MOO1094" s="12"/>
      <c r="MOP1094" s="12"/>
      <c r="MOQ1094" s="12"/>
      <c r="MOR1094" s="12"/>
      <c r="MOS1094" s="12"/>
      <c r="MOT1094" s="12"/>
      <c r="MOU1094" s="12"/>
      <c r="MOV1094" s="12"/>
      <c r="MOW1094" s="12"/>
      <c r="MOX1094" s="12"/>
      <c r="MOY1094" s="12"/>
      <c r="MOZ1094" s="12"/>
      <c r="MPA1094" s="12"/>
      <c r="MPB1094" s="12"/>
      <c r="MPC1094" s="12"/>
      <c r="MPD1094" s="12"/>
      <c r="MPE1094" s="12"/>
      <c r="MPF1094" s="12"/>
      <c r="MPG1094" s="12"/>
      <c r="MPH1094" s="12"/>
      <c r="MPI1094" s="12"/>
      <c r="MPJ1094" s="12"/>
      <c r="MPK1094" s="12"/>
      <c r="MPL1094" s="12"/>
      <c r="MPM1094" s="12"/>
      <c r="MPN1094" s="12"/>
      <c r="MPO1094" s="12"/>
      <c r="MPP1094" s="12"/>
      <c r="MPQ1094" s="12"/>
      <c r="MPR1094" s="12"/>
      <c r="MPS1094" s="12"/>
      <c r="MPT1094" s="12"/>
      <c r="MPU1094" s="12"/>
      <c r="MPV1094" s="12"/>
      <c r="MPW1094" s="12"/>
      <c r="MPX1094" s="12"/>
      <c r="MPY1094" s="12"/>
      <c r="MPZ1094" s="12"/>
      <c r="MQA1094" s="12"/>
      <c r="MQB1094" s="12"/>
      <c r="MQC1094" s="12"/>
      <c r="MQD1094" s="12"/>
      <c r="MQE1094" s="12"/>
      <c r="MQF1094" s="12"/>
      <c r="MQG1094" s="12"/>
      <c r="MQH1094" s="12"/>
      <c r="MQI1094" s="12"/>
      <c r="MQJ1094" s="12"/>
      <c r="MQK1094" s="12"/>
      <c r="MQL1094" s="12"/>
      <c r="MQM1094" s="12"/>
      <c r="MQN1094" s="12"/>
      <c r="MQO1094" s="12"/>
      <c r="MQP1094" s="12"/>
      <c r="MQQ1094" s="12"/>
      <c r="MQR1094" s="12"/>
      <c r="MQS1094" s="12"/>
      <c r="MQT1094" s="12"/>
      <c r="MQU1094" s="12"/>
      <c r="MQV1094" s="12"/>
      <c r="MQW1094" s="12"/>
      <c r="MQX1094" s="12"/>
      <c r="MQY1094" s="12"/>
      <c r="MQZ1094" s="12"/>
      <c r="MRA1094" s="12"/>
      <c r="MRB1094" s="12"/>
      <c r="MRC1094" s="12"/>
      <c r="MRD1094" s="12"/>
      <c r="MRE1094" s="12"/>
      <c r="MRF1094" s="12"/>
      <c r="MRG1094" s="12"/>
      <c r="MRH1094" s="12"/>
      <c r="MRI1094" s="12"/>
      <c r="MRJ1094" s="12"/>
      <c r="MRK1094" s="12"/>
      <c r="MRL1094" s="12"/>
      <c r="MRM1094" s="12"/>
      <c r="MRN1094" s="12"/>
      <c r="MRO1094" s="12"/>
      <c r="MRP1094" s="12"/>
      <c r="MRQ1094" s="12"/>
      <c r="MRR1094" s="12"/>
      <c r="MRS1094" s="12"/>
      <c r="MRT1094" s="12"/>
      <c r="MRU1094" s="12"/>
      <c r="MRV1094" s="12"/>
      <c r="MRW1094" s="12"/>
      <c r="MRX1094" s="12"/>
      <c r="MRY1094" s="12"/>
      <c r="MRZ1094" s="12"/>
      <c r="MSA1094" s="12"/>
      <c r="MSB1094" s="12"/>
      <c r="MSC1094" s="12"/>
      <c r="MSD1094" s="12"/>
      <c r="MSE1094" s="12"/>
      <c r="MSF1094" s="12"/>
      <c r="MSG1094" s="12"/>
      <c r="MSH1094" s="12"/>
      <c r="MSI1094" s="12"/>
      <c r="MSJ1094" s="12"/>
      <c r="MSK1094" s="12"/>
      <c r="MSL1094" s="12"/>
      <c r="MSM1094" s="12"/>
      <c r="MSN1094" s="12"/>
      <c r="MSO1094" s="12"/>
      <c r="MSP1094" s="12"/>
      <c r="MSQ1094" s="12"/>
      <c r="MSR1094" s="12"/>
      <c r="MSS1094" s="12"/>
      <c r="MST1094" s="12"/>
      <c r="MSU1094" s="12"/>
      <c r="MSV1094" s="12"/>
      <c r="MSW1094" s="12"/>
      <c r="MSX1094" s="12"/>
      <c r="MSY1094" s="12"/>
      <c r="MSZ1094" s="12"/>
      <c r="MTA1094" s="12"/>
      <c r="MTB1094" s="12"/>
      <c r="MTC1094" s="12"/>
      <c r="MTD1094" s="12"/>
      <c r="MTE1094" s="12"/>
      <c r="MTF1094" s="12"/>
      <c r="MTG1094" s="12"/>
      <c r="MTH1094" s="12"/>
      <c r="MTI1094" s="12"/>
      <c r="MTJ1094" s="12"/>
      <c r="MTK1094" s="12"/>
      <c r="MTL1094" s="12"/>
      <c r="MTM1094" s="12"/>
      <c r="MTN1094" s="12"/>
      <c r="MTO1094" s="12"/>
      <c r="MTP1094" s="12"/>
      <c r="MTQ1094" s="12"/>
      <c r="MTR1094" s="12"/>
      <c r="MTS1094" s="12"/>
      <c r="MTT1094" s="12"/>
      <c r="MTU1094" s="12"/>
      <c r="MTV1094" s="12"/>
      <c r="MTW1094" s="12"/>
      <c r="MTX1094" s="12"/>
      <c r="MTY1094" s="12"/>
      <c r="MTZ1094" s="12"/>
      <c r="MUA1094" s="12"/>
      <c r="MUB1094" s="12"/>
      <c r="MUC1094" s="12"/>
      <c r="MUD1094" s="12"/>
      <c r="MUE1094" s="12"/>
      <c r="MUF1094" s="12"/>
      <c r="MUG1094" s="12"/>
      <c r="MUH1094" s="12"/>
      <c r="MUI1094" s="12"/>
      <c r="MUJ1094" s="12"/>
      <c r="MUK1094" s="12"/>
      <c r="MUL1094" s="12"/>
      <c r="MUM1094" s="12"/>
      <c r="MUN1094" s="12"/>
      <c r="MUO1094" s="12"/>
      <c r="MUP1094" s="12"/>
      <c r="MUQ1094" s="12"/>
      <c r="MUR1094" s="12"/>
      <c r="MUS1094" s="12"/>
      <c r="MUT1094" s="12"/>
      <c r="MUU1094" s="12"/>
      <c r="MUV1094" s="12"/>
      <c r="MUW1094" s="12"/>
      <c r="MUX1094" s="12"/>
      <c r="MUY1094" s="12"/>
      <c r="MUZ1094" s="12"/>
      <c r="MVA1094" s="12"/>
      <c r="MVB1094" s="12"/>
      <c r="MVC1094" s="12"/>
      <c r="MVD1094" s="12"/>
      <c r="MVE1094" s="12"/>
      <c r="MVF1094" s="12"/>
      <c r="MVG1094" s="12"/>
      <c r="MVH1094" s="12"/>
      <c r="MVI1094" s="12"/>
      <c r="MVJ1094" s="12"/>
      <c r="MVK1094" s="12"/>
      <c r="MVL1094" s="12"/>
      <c r="MVM1094" s="12"/>
      <c r="MVN1094" s="12"/>
      <c r="MVO1094" s="12"/>
      <c r="MVP1094" s="12"/>
      <c r="MVQ1094" s="12"/>
      <c r="MVR1094" s="12"/>
      <c r="MVS1094" s="12"/>
      <c r="MVT1094" s="12"/>
      <c r="MVU1094" s="12"/>
      <c r="MVV1094" s="12"/>
      <c r="MVW1094" s="12"/>
      <c r="MVX1094" s="12"/>
      <c r="MVY1094" s="12"/>
      <c r="MVZ1094" s="12"/>
      <c r="MWA1094" s="12"/>
      <c r="MWB1094" s="12"/>
      <c r="MWC1094" s="12"/>
      <c r="MWD1094" s="12"/>
      <c r="MWE1094" s="12"/>
      <c r="MWF1094" s="12"/>
      <c r="MWG1094" s="12"/>
      <c r="MWH1094" s="12"/>
      <c r="MWI1094" s="12"/>
      <c r="MWJ1094" s="12"/>
      <c r="MWK1094" s="12"/>
      <c r="MWL1094" s="12"/>
      <c r="MWM1094" s="12"/>
      <c r="MWN1094" s="12"/>
      <c r="MWO1094" s="12"/>
      <c r="MWP1094" s="12"/>
      <c r="MWQ1094" s="12"/>
      <c r="MWR1094" s="12"/>
      <c r="MWS1094" s="12"/>
      <c r="MWT1094" s="12"/>
      <c r="MWU1094" s="12"/>
      <c r="MWV1094" s="12"/>
      <c r="MWW1094" s="12"/>
      <c r="MWX1094" s="12"/>
      <c r="MWY1094" s="12"/>
      <c r="MWZ1094" s="12"/>
      <c r="MXA1094" s="12"/>
      <c r="MXB1094" s="12"/>
      <c r="MXC1094" s="12"/>
      <c r="MXD1094" s="12"/>
      <c r="MXE1094" s="12"/>
      <c r="MXF1094" s="12"/>
      <c r="MXG1094" s="12"/>
      <c r="MXH1094" s="12"/>
      <c r="MXI1094" s="12"/>
      <c r="MXJ1094" s="12"/>
      <c r="MXK1094" s="12"/>
      <c r="MXL1094" s="12"/>
      <c r="MXM1094" s="12"/>
      <c r="MXN1094" s="12"/>
      <c r="MXO1094" s="12"/>
      <c r="MXP1094" s="12"/>
      <c r="MXQ1094" s="12"/>
      <c r="MXR1094" s="12"/>
      <c r="MXS1094" s="12"/>
      <c r="MXT1094" s="12"/>
      <c r="MXU1094" s="12"/>
      <c r="MXV1094" s="12"/>
      <c r="MXW1094" s="12"/>
      <c r="MXX1094" s="12"/>
      <c r="MXY1094" s="12"/>
      <c r="MXZ1094" s="12"/>
      <c r="MYA1094" s="12"/>
      <c r="MYB1094" s="12"/>
      <c r="MYC1094" s="12"/>
      <c r="MYD1094" s="12"/>
      <c r="MYE1094" s="12"/>
      <c r="MYF1094" s="12"/>
      <c r="MYG1094" s="12"/>
      <c r="MYH1094" s="12"/>
      <c r="MYI1094" s="12"/>
      <c r="MYJ1094" s="12"/>
      <c r="MYK1094" s="12"/>
      <c r="MYL1094" s="12"/>
      <c r="MYM1094" s="12"/>
      <c r="MYN1094" s="12"/>
      <c r="MYO1094" s="12"/>
      <c r="MYP1094" s="12"/>
      <c r="MYQ1094" s="12"/>
      <c r="MYR1094" s="12"/>
      <c r="MYS1094" s="12"/>
      <c r="MYT1094" s="12"/>
      <c r="MYU1094" s="12"/>
      <c r="MYV1094" s="12"/>
      <c r="MYW1094" s="12"/>
      <c r="MYX1094" s="12"/>
      <c r="MYY1094" s="12"/>
      <c r="MYZ1094" s="12"/>
      <c r="MZA1094" s="12"/>
      <c r="MZB1094" s="12"/>
      <c r="MZC1094" s="12"/>
      <c r="MZD1094" s="12"/>
      <c r="MZE1094" s="12"/>
      <c r="MZF1094" s="12"/>
      <c r="MZG1094" s="12"/>
      <c r="MZH1094" s="12"/>
      <c r="MZI1094" s="12"/>
      <c r="MZJ1094" s="12"/>
      <c r="MZK1094" s="12"/>
      <c r="MZL1094" s="12"/>
      <c r="MZM1094" s="12"/>
      <c r="MZN1094" s="12"/>
      <c r="MZO1094" s="12"/>
      <c r="MZP1094" s="12"/>
      <c r="MZQ1094" s="12"/>
      <c r="MZR1094" s="12"/>
      <c r="MZS1094" s="12"/>
      <c r="MZT1094" s="12"/>
      <c r="MZU1094" s="12"/>
      <c r="MZV1094" s="12"/>
      <c r="MZW1094" s="12"/>
      <c r="MZX1094" s="12"/>
      <c r="MZY1094" s="12"/>
      <c r="MZZ1094" s="12"/>
      <c r="NAA1094" s="12"/>
      <c r="NAB1094" s="12"/>
      <c r="NAC1094" s="12"/>
      <c r="NAD1094" s="12"/>
      <c r="NAE1094" s="12"/>
      <c r="NAF1094" s="12"/>
      <c r="NAG1094" s="12"/>
      <c r="NAH1094" s="12"/>
      <c r="NAI1094" s="12"/>
      <c r="NAJ1094" s="12"/>
      <c r="NAK1094" s="12"/>
      <c r="NAL1094" s="12"/>
      <c r="NAM1094" s="12"/>
      <c r="NAN1094" s="12"/>
      <c r="NAO1094" s="12"/>
      <c r="NAP1094" s="12"/>
      <c r="NAQ1094" s="12"/>
      <c r="NAR1094" s="12"/>
      <c r="NAS1094" s="12"/>
      <c r="NAT1094" s="12"/>
      <c r="NAU1094" s="12"/>
      <c r="NAV1094" s="12"/>
      <c r="NAW1094" s="12"/>
      <c r="NAX1094" s="12"/>
      <c r="NAY1094" s="12"/>
      <c r="NAZ1094" s="12"/>
      <c r="NBA1094" s="12"/>
      <c r="NBB1094" s="12"/>
      <c r="NBC1094" s="12"/>
      <c r="NBD1094" s="12"/>
      <c r="NBE1094" s="12"/>
      <c r="NBF1094" s="12"/>
      <c r="NBG1094" s="12"/>
      <c r="NBH1094" s="12"/>
      <c r="NBI1094" s="12"/>
      <c r="NBJ1094" s="12"/>
      <c r="NBK1094" s="12"/>
      <c r="NBL1094" s="12"/>
      <c r="NBM1094" s="12"/>
      <c r="NBN1094" s="12"/>
      <c r="NBO1094" s="12"/>
      <c r="NBP1094" s="12"/>
      <c r="NBQ1094" s="12"/>
      <c r="NBR1094" s="12"/>
      <c r="NBS1094" s="12"/>
      <c r="NBT1094" s="12"/>
      <c r="NBU1094" s="12"/>
      <c r="NBV1094" s="12"/>
      <c r="NBW1094" s="12"/>
      <c r="NBX1094" s="12"/>
      <c r="NBY1094" s="12"/>
      <c r="NBZ1094" s="12"/>
      <c r="NCA1094" s="12"/>
      <c r="NCB1094" s="12"/>
      <c r="NCC1094" s="12"/>
      <c r="NCD1094" s="12"/>
      <c r="NCE1094" s="12"/>
      <c r="NCF1094" s="12"/>
      <c r="NCG1094" s="12"/>
      <c r="NCH1094" s="12"/>
      <c r="NCI1094" s="12"/>
      <c r="NCJ1094" s="12"/>
      <c r="NCK1094" s="12"/>
      <c r="NCL1094" s="12"/>
      <c r="NCM1094" s="12"/>
      <c r="NCN1094" s="12"/>
      <c r="NCO1094" s="12"/>
      <c r="NCP1094" s="12"/>
      <c r="NCQ1094" s="12"/>
      <c r="NCR1094" s="12"/>
      <c r="NCS1094" s="12"/>
      <c r="NCT1094" s="12"/>
      <c r="NCU1094" s="12"/>
      <c r="NCV1094" s="12"/>
      <c r="NCW1094" s="12"/>
      <c r="NCX1094" s="12"/>
      <c r="NCY1094" s="12"/>
      <c r="NCZ1094" s="12"/>
      <c r="NDA1094" s="12"/>
      <c r="NDB1094" s="12"/>
      <c r="NDC1094" s="12"/>
      <c r="NDD1094" s="12"/>
      <c r="NDE1094" s="12"/>
      <c r="NDF1094" s="12"/>
      <c r="NDG1094" s="12"/>
      <c r="NDH1094" s="12"/>
      <c r="NDI1094" s="12"/>
      <c r="NDJ1094" s="12"/>
      <c r="NDK1094" s="12"/>
      <c r="NDL1094" s="12"/>
      <c r="NDM1094" s="12"/>
      <c r="NDN1094" s="12"/>
      <c r="NDO1094" s="12"/>
      <c r="NDP1094" s="12"/>
      <c r="NDQ1094" s="12"/>
      <c r="NDR1094" s="12"/>
      <c r="NDS1094" s="12"/>
      <c r="NDT1094" s="12"/>
      <c r="NDU1094" s="12"/>
      <c r="NDV1094" s="12"/>
      <c r="NDW1094" s="12"/>
      <c r="NDX1094" s="12"/>
      <c r="NDY1094" s="12"/>
      <c r="NDZ1094" s="12"/>
      <c r="NEA1094" s="12"/>
      <c r="NEB1094" s="12"/>
      <c r="NEC1094" s="12"/>
      <c r="NED1094" s="12"/>
      <c r="NEE1094" s="12"/>
      <c r="NEF1094" s="12"/>
      <c r="NEG1094" s="12"/>
      <c r="NEH1094" s="12"/>
      <c r="NEI1094" s="12"/>
      <c r="NEJ1094" s="12"/>
      <c r="NEK1094" s="12"/>
      <c r="NEL1094" s="12"/>
      <c r="NEM1094" s="12"/>
      <c r="NEN1094" s="12"/>
      <c r="NEO1094" s="12"/>
      <c r="NEP1094" s="12"/>
      <c r="NEQ1094" s="12"/>
      <c r="NER1094" s="12"/>
      <c r="NES1094" s="12"/>
      <c r="NET1094" s="12"/>
      <c r="NEU1094" s="12"/>
      <c r="NEV1094" s="12"/>
      <c r="NEW1094" s="12"/>
      <c r="NEX1094" s="12"/>
      <c r="NEY1094" s="12"/>
      <c r="NEZ1094" s="12"/>
      <c r="NFA1094" s="12"/>
      <c r="NFB1094" s="12"/>
      <c r="NFC1094" s="12"/>
      <c r="NFD1094" s="12"/>
      <c r="NFE1094" s="12"/>
      <c r="NFF1094" s="12"/>
      <c r="NFG1094" s="12"/>
      <c r="NFH1094" s="12"/>
      <c r="NFI1094" s="12"/>
      <c r="NFJ1094" s="12"/>
      <c r="NFK1094" s="12"/>
      <c r="NFL1094" s="12"/>
      <c r="NFM1094" s="12"/>
      <c r="NFN1094" s="12"/>
      <c r="NFO1094" s="12"/>
      <c r="NFP1094" s="12"/>
      <c r="NFQ1094" s="12"/>
      <c r="NFR1094" s="12"/>
      <c r="NFS1094" s="12"/>
      <c r="NFT1094" s="12"/>
      <c r="NFU1094" s="12"/>
      <c r="NFV1094" s="12"/>
      <c r="NFW1094" s="12"/>
      <c r="NFX1094" s="12"/>
      <c r="NFY1094" s="12"/>
      <c r="NFZ1094" s="12"/>
      <c r="NGA1094" s="12"/>
      <c r="NGB1094" s="12"/>
      <c r="NGC1094" s="12"/>
      <c r="NGD1094" s="12"/>
      <c r="NGE1094" s="12"/>
      <c r="NGF1094" s="12"/>
      <c r="NGG1094" s="12"/>
      <c r="NGH1094" s="12"/>
      <c r="NGI1094" s="12"/>
      <c r="NGJ1094" s="12"/>
      <c r="NGK1094" s="12"/>
      <c r="NGL1094" s="12"/>
      <c r="NGM1094" s="12"/>
      <c r="NGN1094" s="12"/>
      <c r="NGO1094" s="12"/>
      <c r="NGP1094" s="12"/>
      <c r="NGQ1094" s="12"/>
      <c r="NGR1094" s="12"/>
      <c r="NGS1094" s="12"/>
      <c r="NGT1094" s="12"/>
      <c r="NGU1094" s="12"/>
      <c r="NGV1094" s="12"/>
      <c r="NGW1094" s="12"/>
      <c r="NGX1094" s="12"/>
      <c r="NGY1094" s="12"/>
      <c r="NGZ1094" s="12"/>
      <c r="NHA1094" s="12"/>
      <c r="NHB1094" s="12"/>
      <c r="NHC1094" s="12"/>
      <c r="NHD1094" s="12"/>
      <c r="NHE1094" s="12"/>
      <c r="NHF1094" s="12"/>
      <c r="NHG1094" s="12"/>
      <c r="NHH1094" s="12"/>
      <c r="NHI1094" s="12"/>
      <c r="NHJ1094" s="12"/>
      <c r="NHK1094" s="12"/>
      <c r="NHL1094" s="12"/>
      <c r="NHM1094" s="12"/>
      <c r="NHN1094" s="12"/>
      <c r="NHO1094" s="12"/>
      <c r="NHP1094" s="12"/>
      <c r="NHQ1094" s="12"/>
      <c r="NHR1094" s="12"/>
      <c r="NHS1094" s="12"/>
      <c r="NHT1094" s="12"/>
      <c r="NHU1094" s="12"/>
      <c r="NHV1094" s="12"/>
      <c r="NHW1094" s="12"/>
      <c r="NHX1094" s="12"/>
      <c r="NHY1094" s="12"/>
      <c r="NHZ1094" s="12"/>
      <c r="NIA1094" s="12"/>
      <c r="NIB1094" s="12"/>
      <c r="NIC1094" s="12"/>
      <c r="NID1094" s="12"/>
      <c r="NIE1094" s="12"/>
      <c r="NIF1094" s="12"/>
      <c r="NIG1094" s="12"/>
      <c r="NIH1094" s="12"/>
      <c r="NII1094" s="12"/>
      <c r="NIJ1094" s="12"/>
      <c r="NIK1094" s="12"/>
      <c r="NIL1094" s="12"/>
      <c r="NIM1094" s="12"/>
      <c r="NIN1094" s="12"/>
      <c r="NIO1094" s="12"/>
      <c r="NIP1094" s="12"/>
      <c r="NIQ1094" s="12"/>
      <c r="NIR1094" s="12"/>
      <c r="NIS1094" s="12"/>
      <c r="NIT1094" s="12"/>
      <c r="NIU1094" s="12"/>
      <c r="NIV1094" s="12"/>
      <c r="NIW1094" s="12"/>
      <c r="NIX1094" s="12"/>
      <c r="NIY1094" s="12"/>
      <c r="NIZ1094" s="12"/>
      <c r="NJA1094" s="12"/>
      <c r="NJB1094" s="12"/>
      <c r="NJC1094" s="12"/>
      <c r="NJD1094" s="12"/>
      <c r="NJE1094" s="12"/>
      <c r="NJF1094" s="12"/>
      <c r="NJG1094" s="12"/>
      <c r="NJH1094" s="12"/>
      <c r="NJI1094" s="12"/>
      <c r="NJJ1094" s="12"/>
      <c r="NJK1094" s="12"/>
      <c r="NJL1094" s="12"/>
      <c r="NJM1094" s="12"/>
      <c r="NJN1094" s="12"/>
      <c r="NJO1094" s="12"/>
      <c r="NJP1094" s="12"/>
      <c r="NJQ1094" s="12"/>
      <c r="NJR1094" s="12"/>
      <c r="NJS1094" s="12"/>
      <c r="NJT1094" s="12"/>
      <c r="NJU1094" s="12"/>
      <c r="NJV1094" s="12"/>
      <c r="NJW1094" s="12"/>
      <c r="NJX1094" s="12"/>
      <c r="NJY1094" s="12"/>
      <c r="NJZ1094" s="12"/>
      <c r="NKA1094" s="12"/>
      <c r="NKB1094" s="12"/>
      <c r="NKC1094" s="12"/>
      <c r="NKD1094" s="12"/>
      <c r="NKE1094" s="12"/>
      <c r="NKF1094" s="12"/>
      <c r="NKG1094" s="12"/>
      <c r="NKH1094" s="12"/>
      <c r="NKI1094" s="12"/>
      <c r="NKJ1094" s="12"/>
      <c r="NKK1094" s="12"/>
      <c r="NKL1094" s="12"/>
      <c r="NKM1094" s="12"/>
      <c r="NKN1094" s="12"/>
      <c r="NKO1094" s="12"/>
      <c r="NKP1094" s="12"/>
      <c r="NKQ1094" s="12"/>
      <c r="NKR1094" s="12"/>
      <c r="NKS1094" s="12"/>
      <c r="NKT1094" s="12"/>
      <c r="NKU1094" s="12"/>
      <c r="NKV1094" s="12"/>
      <c r="NKW1094" s="12"/>
      <c r="NKX1094" s="12"/>
      <c r="NKY1094" s="12"/>
      <c r="NKZ1094" s="12"/>
      <c r="NLA1094" s="12"/>
      <c r="NLB1094" s="12"/>
      <c r="NLC1094" s="12"/>
      <c r="NLD1094" s="12"/>
      <c r="NLE1094" s="12"/>
      <c r="NLF1094" s="12"/>
      <c r="NLG1094" s="12"/>
      <c r="NLH1094" s="12"/>
      <c r="NLI1094" s="12"/>
      <c r="NLJ1094" s="12"/>
      <c r="NLK1094" s="12"/>
      <c r="NLL1094" s="12"/>
      <c r="NLM1094" s="12"/>
      <c r="NLN1094" s="12"/>
      <c r="NLO1094" s="12"/>
      <c r="NLP1094" s="12"/>
      <c r="NLQ1094" s="12"/>
      <c r="NLR1094" s="12"/>
      <c r="NLS1094" s="12"/>
      <c r="NLT1094" s="12"/>
      <c r="NLU1094" s="12"/>
      <c r="NLV1094" s="12"/>
      <c r="NLW1094" s="12"/>
      <c r="NLX1094" s="12"/>
      <c r="NLY1094" s="12"/>
      <c r="NLZ1094" s="12"/>
      <c r="NMA1094" s="12"/>
      <c r="NMB1094" s="12"/>
      <c r="NMC1094" s="12"/>
      <c r="NMD1094" s="12"/>
      <c r="NME1094" s="12"/>
      <c r="NMF1094" s="12"/>
      <c r="NMG1094" s="12"/>
      <c r="NMH1094" s="12"/>
      <c r="NMI1094" s="12"/>
      <c r="NMJ1094" s="12"/>
      <c r="NMK1094" s="12"/>
      <c r="NML1094" s="12"/>
      <c r="NMM1094" s="12"/>
      <c r="NMN1094" s="12"/>
      <c r="NMO1094" s="12"/>
      <c r="NMP1094" s="12"/>
      <c r="NMQ1094" s="12"/>
      <c r="NMR1094" s="12"/>
      <c r="NMS1094" s="12"/>
      <c r="NMT1094" s="12"/>
      <c r="NMU1094" s="12"/>
      <c r="NMV1094" s="12"/>
      <c r="NMW1094" s="12"/>
      <c r="NMX1094" s="12"/>
      <c r="NMY1094" s="12"/>
      <c r="NMZ1094" s="12"/>
      <c r="NNA1094" s="12"/>
      <c r="NNB1094" s="12"/>
      <c r="NNC1094" s="12"/>
      <c r="NND1094" s="12"/>
      <c r="NNE1094" s="12"/>
      <c r="NNF1094" s="12"/>
      <c r="NNG1094" s="12"/>
      <c r="NNH1094" s="12"/>
      <c r="NNI1094" s="12"/>
      <c r="NNJ1094" s="12"/>
      <c r="NNK1094" s="12"/>
      <c r="NNL1094" s="12"/>
      <c r="NNM1094" s="12"/>
      <c r="NNN1094" s="12"/>
      <c r="NNO1094" s="12"/>
      <c r="NNP1094" s="12"/>
      <c r="NNQ1094" s="12"/>
      <c r="NNR1094" s="12"/>
      <c r="NNS1094" s="12"/>
      <c r="NNT1094" s="12"/>
      <c r="NNU1094" s="12"/>
      <c r="NNV1094" s="12"/>
      <c r="NNW1094" s="12"/>
      <c r="NNX1094" s="12"/>
      <c r="NNY1094" s="12"/>
      <c r="NNZ1094" s="12"/>
      <c r="NOA1094" s="12"/>
      <c r="NOB1094" s="12"/>
      <c r="NOC1094" s="12"/>
      <c r="NOD1094" s="12"/>
      <c r="NOE1094" s="12"/>
      <c r="NOF1094" s="12"/>
      <c r="NOG1094" s="12"/>
      <c r="NOH1094" s="12"/>
      <c r="NOI1094" s="12"/>
      <c r="NOJ1094" s="12"/>
      <c r="NOK1094" s="12"/>
      <c r="NOL1094" s="12"/>
      <c r="NOM1094" s="12"/>
      <c r="NON1094" s="12"/>
      <c r="NOO1094" s="12"/>
      <c r="NOP1094" s="12"/>
      <c r="NOQ1094" s="12"/>
      <c r="NOR1094" s="12"/>
      <c r="NOS1094" s="12"/>
      <c r="NOT1094" s="12"/>
      <c r="NOU1094" s="12"/>
      <c r="NOV1094" s="12"/>
      <c r="NOW1094" s="12"/>
      <c r="NOX1094" s="12"/>
      <c r="NOY1094" s="12"/>
      <c r="NOZ1094" s="12"/>
      <c r="NPA1094" s="12"/>
      <c r="NPB1094" s="12"/>
      <c r="NPC1094" s="12"/>
      <c r="NPD1094" s="12"/>
      <c r="NPE1094" s="12"/>
      <c r="NPF1094" s="12"/>
      <c r="NPG1094" s="12"/>
      <c r="NPH1094" s="12"/>
      <c r="NPI1094" s="12"/>
      <c r="NPJ1094" s="12"/>
      <c r="NPK1094" s="12"/>
      <c r="NPL1094" s="12"/>
      <c r="NPM1094" s="12"/>
      <c r="NPN1094" s="12"/>
      <c r="NPO1094" s="12"/>
      <c r="NPP1094" s="12"/>
      <c r="NPQ1094" s="12"/>
      <c r="NPR1094" s="12"/>
      <c r="NPS1094" s="12"/>
      <c r="NPT1094" s="12"/>
      <c r="NPU1094" s="12"/>
      <c r="NPV1094" s="12"/>
      <c r="NPW1094" s="12"/>
      <c r="NPX1094" s="12"/>
      <c r="NPY1094" s="12"/>
      <c r="NPZ1094" s="12"/>
      <c r="NQA1094" s="12"/>
      <c r="NQB1094" s="12"/>
      <c r="NQC1094" s="12"/>
      <c r="NQD1094" s="12"/>
      <c r="NQE1094" s="12"/>
      <c r="NQF1094" s="12"/>
      <c r="NQG1094" s="12"/>
      <c r="NQH1094" s="12"/>
      <c r="NQI1094" s="12"/>
      <c r="NQJ1094" s="12"/>
      <c r="NQK1094" s="12"/>
      <c r="NQL1094" s="12"/>
      <c r="NQM1094" s="12"/>
      <c r="NQN1094" s="12"/>
      <c r="NQO1094" s="12"/>
      <c r="NQP1094" s="12"/>
      <c r="NQQ1094" s="12"/>
      <c r="NQR1094" s="12"/>
      <c r="NQS1094" s="12"/>
      <c r="NQT1094" s="12"/>
      <c r="NQU1094" s="12"/>
      <c r="NQV1094" s="12"/>
      <c r="NQW1094" s="12"/>
      <c r="NQX1094" s="12"/>
      <c r="NQY1094" s="12"/>
      <c r="NQZ1094" s="12"/>
      <c r="NRA1094" s="12"/>
      <c r="NRB1094" s="12"/>
      <c r="NRC1094" s="12"/>
      <c r="NRD1094" s="12"/>
      <c r="NRE1094" s="12"/>
      <c r="NRF1094" s="12"/>
      <c r="NRG1094" s="12"/>
      <c r="NRH1094" s="12"/>
      <c r="NRI1094" s="12"/>
      <c r="NRJ1094" s="12"/>
      <c r="NRK1094" s="12"/>
      <c r="NRL1094" s="12"/>
      <c r="NRM1094" s="12"/>
      <c r="NRN1094" s="12"/>
      <c r="NRO1094" s="12"/>
      <c r="NRP1094" s="12"/>
      <c r="NRQ1094" s="12"/>
      <c r="NRR1094" s="12"/>
      <c r="NRS1094" s="12"/>
      <c r="NRT1094" s="12"/>
      <c r="NRU1094" s="12"/>
      <c r="NRV1094" s="12"/>
      <c r="NRW1094" s="12"/>
      <c r="NRX1094" s="12"/>
      <c r="NRY1094" s="12"/>
      <c r="NRZ1094" s="12"/>
      <c r="NSA1094" s="12"/>
      <c r="NSB1094" s="12"/>
      <c r="NSC1094" s="12"/>
      <c r="NSD1094" s="12"/>
      <c r="NSE1094" s="12"/>
      <c r="NSF1094" s="12"/>
      <c r="NSG1094" s="12"/>
      <c r="NSH1094" s="12"/>
      <c r="NSI1094" s="12"/>
      <c r="NSJ1094" s="12"/>
      <c r="NSK1094" s="12"/>
      <c r="NSL1094" s="12"/>
      <c r="NSM1094" s="12"/>
      <c r="NSN1094" s="12"/>
      <c r="NSO1094" s="12"/>
      <c r="NSP1094" s="12"/>
      <c r="NSQ1094" s="12"/>
      <c r="NSR1094" s="12"/>
      <c r="NSS1094" s="12"/>
      <c r="NST1094" s="12"/>
      <c r="NSU1094" s="12"/>
      <c r="NSV1094" s="12"/>
      <c r="NSW1094" s="12"/>
      <c r="NSX1094" s="12"/>
      <c r="NSY1094" s="12"/>
      <c r="NSZ1094" s="12"/>
      <c r="NTA1094" s="12"/>
      <c r="NTB1094" s="12"/>
      <c r="NTC1094" s="12"/>
      <c r="NTD1094" s="12"/>
      <c r="NTE1094" s="12"/>
      <c r="NTF1094" s="12"/>
      <c r="NTG1094" s="12"/>
      <c r="NTH1094" s="12"/>
      <c r="NTI1094" s="12"/>
      <c r="NTJ1094" s="12"/>
      <c r="NTK1094" s="12"/>
      <c r="NTL1094" s="12"/>
      <c r="NTM1094" s="12"/>
      <c r="NTN1094" s="12"/>
      <c r="NTO1094" s="12"/>
      <c r="NTP1094" s="12"/>
      <c r="NTQ1094" s="12"/>
      <c r="NTR1094" s="12"/>
      <c r="NTS1094" s="12"/>
      <c r="NTT1094" s="12"/>
      <c r="NTU1094" s="12"/>
      <c r="NTV1094" s="12"/>
      <c r="NTW1094" s="12"/>
      <c r="NTX1094" s="12"/>
      <c r="NTY1094" s="12"/>
      <c r="NTZ1094" s="12"/>
      <c r="NUA1094" s="12"/>
      <c r="NUB1094" s="12"/>
      <c r="NUC1094" s="12"/>
      <c r="NUD1094" s="12"/>
      <c r="NUE1094" s="12"/>
      <c r="NUF1094" s="12"/>
      <c r="NUG1094" s="12"/>
      <c r="NUH1094" s="12"/>
      <c r="NUI1094" s="12"/>
      <c r="NUJ1094" s="12"/>
      <c r="NUK1094" s="12"/>
      <c r="NUL1094" s="12"/>
      <c r="NUM1094" s="12"/>
      <c r="NUN1094" s="12"/>
      <c r="NUO1094" s="12"/>
      <c r="NUP1094" s="12"/>
      <c r="NUQ1094" s="12"/>
      <c r="NUR1094" s="12"/>
      <c r="NUS1094" s="12"/>
      <c r="NUT1094" s="12"/>
      <c r="NUU1094" s="12"/>
      <c r="NUV1094" s="12"/>
      <c r="NUW1094" s="12"/>
      <c r="NUX1094" s="12"/>
      <c r="NUY1094" s="12"/>
      <c r="NUZ1094" s="12"/>
      <c r="NVA1094" s="12"/>
      <c r="NVB1094" s="12"/>
      <c r="NVC1094" s="12"/>
      <c r="NVD1094" s="12"/>
      <c r="NVE1094" s="12"/>
      <c r="NVF1094" s="12"/>
      <c r="NVG1094" s="12"/>
      <c r="NVH1094" s="12"/>
      <c r="NVI1094" s="12"/>
      <c r="NVJ1094" s="12"/>
      <c r="NVK1094" s="12"/>
      <c r="NVL1094" s="12"/>
      <c r="NVM1094" s="12"/>
      <c r="NVN1094" s="12"/>
      <c r="NVO1094" s="12"/>
      <c r="NVP1094" s="12"/>
      <c r="NVQ1094" s="12"/>
      <c r="NVR1094" s="12"/>
      <c r="NVS1094" s="12"/>
      <c r="NVT1094" s="12"/>
      <c r="NVU1094" s="12"/>
      <c r="NVV1094" s="12"/>
      <c r="NVW1094" s="12"/>
      <c r="NVX1094" s="12"/>
      <c r="NVY1094" s="12"/>
      <c r="NVZ1094" s="12"/>
      <c r="NWA1094" s="12"/>
      <c r="NWB1094" s="12"/>
      <c r="NWC1094" s="12"/>
      <c r="NWD1094" s="12"/>
      <c r="NWE1094" s="12"/>
      <c r="NWF1094" s="12"/>
      <c r="NWG1094" s="12"/>
      <c r="NWH1094" s="12"/>
      <c r="NWI1094" s="12"/>
      <c r="NWJ1094" s="12"/>
      <c r="NWK1094" s="12"/>
      <c r="NWL1094" s="12"/>
      <c r="NWM1094" s="12"/>
      <c r="NWN1094" s="12"/>
      <c r="NWO1094" s="12"/>
      <c r="NWP1094" s="12"/>
      <c r="NWQ1094" s="12"/>
      <c r="NWR1094" s="12"/>
      <c r="NWS1094" s="12"/>
      <c r="NWT1094" s="12"/>
      <c r="NWU1094" s="12"/>
      <c r="NWV1094" s="12"/>
      <c r="NWW1094" s="12"/>
      <c r="NWX1094" s="12"/>
      <c r="NWY1094" s="12"/>
      <c r="NWZ1094" s="12"/>
      <c r="NXA1094" s="12"/>
      <c r="NXB1094" s="12"/>
      <c r="NXC1094" s="12"/>
      <c r="NXD1094" s="12"/>
      <c r="NXE1094" s="12"/>
      <c r="NXF1094" s="12"/>
      <c r="NXG1094" s="12"/>
      <c r="NXH1094" s="12"/>
      <c r="NXI1094" s="12"/>
      <c r="NXJ1094" s="12"/>
      <c r="NXK1094" s="12"/>
      <c r="NXL1094" s="12"/>
      <c r="NXM1094" s="12"/>
      <c r="NXN1094" s="12"/>
      <c r="NXO1094" s="12"/>
      <c r="NXP1094" s="12"/>
      <c r="NXQ1094" s="12"/>
      <c r="NXR1094" s="12"/>
      <c r="NXS1094" s="12"/>
      <c r="NXT1094" s="12"/>
      <c r="NXU1094" s="12"/>
      <c r="NXV1094" s="12"/>
      <c r="NXW1094" s="12"/>
      <c r="NXX1094" s="12"/>
      <c r="NXY1094" s="12"/>
      <c r="NXZ1094" s="12"/>
      <c r="NYA1094" s="12"/>
      <c r="NYB1094" s="12"/>
      <c r="NYC1094" s="12"/>
      <c r="NYD1094" s="12"/>
      <c r="NYE1094" s="12"/>
      <c r="NYF1094" s="12"/>
      <c r="NYG1094" s="12"/>
      <c r="NYH1094" s="12"/>
      <c r="NYI1094" s="12"/>
      <c r="NYJ1094" s="12"/>
      <c r="NYK1094" s="12"/>
      <c r="NYL1094" s="12"/>
      <c r="NYM1094" s="12"/>
      <c r="NYN1094" s="12"/>
      <c r="NYO1094" s="12"/>
      <c r="NYP1094" s="12"/>
      <c r="NYQ1094" s="12"/>
      <c r="NYR1094" s="12"/>
      <c r="NYS1094" s="12"/>
      <c r="NYT1094" s="12"/>
      <c r="NYU1094" s="12"/>
      <c r="NYV1094" s="12"/>
      <c r="NYW1094" s="12"/>
      <c r="NYX1094" s="12"/>
      <c r="NYY1094" s="12"/>
      <c r="NYZ1094" s="12"/>
      <c r="NZA1094" s="12"/>
      <c r="NZB1094" s="12"/>
      <c r="NZC1094" s="12"/>
      <c r="NZD1094" s="12"/>
      <c r="NZE1094" s="12"/>
      <c r="NZF1094" s="12"/>
      <c r="NZG1094" s="12"/>
      <c r="NZH1094" s="12"/>
      <c r="NZI1094" s="12"/>
      <c r="NZJ1094" s="12"/>
      <c r="NZK1094" s="12"/>
      <c r="NZL1094" s="12"/>
      <c r="NZM1094" s="12"/>
      <c r="NZN1094" s="12"/>
      <c r="NZO1094" s="12"/>
      <c r="NZP1094" s="12"/>
      <c r="NZQ1094" s="12"/>
      <c r="NZR1094" s="12"/>
      <c r="NZS1094" s="12"/>
      <c r="NZT1094" s="12"/>
      <c r="NZU1094" s="12"/>
      <c r="NZV1094" s="12"/>
      <c r="NZW1094" s="12"/>
      <c r="NZX1094" s="12"/>
      <c r="NZY1094" s="12"/>
      <c r="NZZ1094" s="12"/>
      <c r="OAA1094" s="12"/>
      <c r="OAB1094" s="12"/>
      <c r="OAC1094" s="12"/>
      <c r="OAD1094" s="12"/>
      <c r="OAE1094" s="12"/>
      <c r="OAF1094" s="12"/>
      <c r="OAG1094" s="12"/>
      <c r="OAH1094" s="12"/>
      <c r="OAI1094" s="12"/>
      <c r="OAJ1094" s="12"/>
      <c r="OAK1094" s="12"/>
      <c r="OAL1094" s="12"/>
      <c r="OAM1094" s="12"/>
      <c r="OAN1094" s="12"/>
      <c r="OAO1094" s="12"/>
      <c r="OAP1094" s="12"/>
      <c r="OAQ1094" s="12"/>
      <c r="OAR1094" s="12"/>
      <c r="OAS1094" s="12"/>
      <c r="OAT1094" s="12"/>
      <c r="OAU1094" s="12"/>
      <c r="OAV1094" s="12"/>
      <c r="OAW1094" s="12"/>
      <c r="OAX1094" s="12"/>
      <c r="OAY1094" s="12"/>
      <c r="OAZ1094" s="12"/>
      <c r="OBA1094" s="12"/>
      <c r="OBB1094" s="12"/>
      <c r="OBC1094" s="12"/>
      <c r="OBD1094" s="12"/>
      <c r="OBE1094" s="12"/>
      <c r="OBF1094" s="12"/>
      <c r="OBG1094" s="12"/>
      <c r="OBH1094" s="12"/>
      <c r="OBI1094" s="12"/>
      <c r="OBJ1094" s="12"/>
      <c r="OBK1094" s="12"/>
      <c r="OBL1094" s="12"/>
      <c r="OBM1094" s="12"/>
      <c r="OBN1094" s="12"/>
      <c r="OBO1094" s="12"/>
      <c r="OBP1094" s="12"/>
      <c r="OBQ1094" s="12"/>
      <c r="OBR1094" s="12"/>
      <c r="OBS1094" s="12"/>
      <c r="OBT1094" s="12"/>
      <c r="OBU1094" s="12"/>
      <c r="OBV1094" s="12"/>
      <c r="OBW1094" s="12"/>
      <c r="OBX1094" s="12"/>
      <c r="OBY1094" s="12"/>
      <c r="OBZ1094" s="12"/>
      <c r="OCA1094" s="12"/>
      <c r="OCB1094" s="12"/>
      <c r="OCC1094" s="12"/>
      <c r="OCD1094" s="12"/>
      <c r="OCE1094" s="12"/>
      <c r="OCF1094" s="12"/>
      <c r="OCG1094" s="12"/>
      <c r="OCH1094" s="12"/>
      <c r="OCI1094" s="12"/>
      <c r="OCJ1094" s="12"/>
      <c r="OCK1094" s="12"/>
      <c r="OCL1094" s="12"/>
      <c r="OCM1094" s="12"/>
      <c r="OCN1094" s="12"/>
      <c r="OCO1094" s="12"/>
      <c r="OCP1094" s="12"/>
      <c r="OCQ1094" s="12"/>
      <c r="OCR1094" s="12"/>
      <c r="OCS1094" s="12"/>
      <c r="OCT1094" s="12"/>
      <c r="OCU1094" s="12"/>
      <c r="OCV1094" s="12"/>
      <c r="OCW1094" s="12"/>
      <c r="OCX1094" s="12"/>
      <c r="OCY1094" s="12"/>
      <c r="OCZ1094" s="12"/>
      <c r="ODA1094" s="12"/>
      <c r="ODB1094" s="12"/>
      <c r="ODC1094" s="12"/>
      <c r="ODD1094" s="12"/>
      <c r="ODE1094" s="12"/>
      <c r="ODF1094" s="12"/>
      <c r="ODG1094" s="12"/>
      <c r="ODH1094" s="12"/>
      <c r="ODI1094" s="12"/>
      <c r="ODJ1094" s="12"/>
      <c r="ODK1094" s="12"/>
      <c r="ODL1094" s="12"/>
      <c r="ODM1094" s="12"/>
      <c r="ODN1094" s="12"/>
      <c r="ODO1094" s="12"/>
      <c r="ODP1094" s="12"/>
      <c r="ODQ1094" s="12"/>
      <c r="ODR1094" s="12"/>
      <c r="ODS1094" s="12"/>
      <c r="ODT1094" s="12"/>
      <c r="ODU1094" s="12"/>
      <c r="ODV1094" s="12"/>
      <c r="ODW1094" s="12"/>
      <c r="ODX1094" s="12"/>
      <c r="ODY1094" s="12"/>
      <c r="ODZ1094" s="12"/>
      <c r="OEA1094" s="12"/>
      <c r="OEB1094" s="12"/>
      <c r="OEC1094" s="12"/>
      <c r="OED1094" s="12"/>
      <c r="OEE1094" s="12"/>
      <c r="OEF1094" s="12"/>
      <c r="OEG1094" s="12"/>
      <c r="OEH1094" s="12"/>
      <c r="OEI1094" s="12"/>
      <c r="OEJ1094" s="12"/>
      <c r="OEK1094" s="12"/>
      <c r="OEL1094" s="12"/>
      <c r="OEM1094" s="12"/>
      <c r="OEN1094" s="12"/>
      <c r="OEO1094" s="12"/>
      <c r="OEP1094" s="12"/>
      <c r="OEQ1094" s="12"/>
      <c r="OER1094" s="12"/>
      <c r="OES1094" s="12"/>
      <c r="OET1094" s="12"/>
      <c r="OEU1094" s="12"/>
      <c r="OEV1094" s="12"/>
      <c r="OEW1094" s="12"/>
      <c r="OEX1094" s="12"/>
      <c r="OEY1094" s="12"/>
      <c r="OEZ1094" s="12"/>
      <c r="OFA1094" s="12"/>
      <c r="OFB1094" s="12"/>
      <c r="OFC1094" s="12"/>
      <c r="OFD1094" s="12"/>
      <c r="OFE1094" s="12"/>
      <c r="OFF1094" s="12"/>
      <c r="OFG1094" s="12"/>
      <c r="OFH1094" s="12"/>
      <c r="OFI1094" s="12"/>
      <c r="OFJ1094" s="12"/>
      <c r="OFK1094" s="12"/>
      <c r="OFL1094" s="12"/>
      <c r="OFM1094" s="12"/>
      <c r="OFN1094" s="12"/>
      <c r="OFO1094" s="12"/>
      <c r="OFP1094" s="12"/>
      <c r="OFQ1094" s="12"/>
      <c r="OFR1094" s="12"/>
      <c r="OFS1094" s="12"/>
      <c r="OFT1094" s="12"/>
      <c r="OFU1094" s="12"/>
      <c r="OFV1094" s="12"/>
      <c r="OFW1094" s="12"/>
      <c r="OFX1094" s="12"/>
      <c r="OFY1094" s="12"/>
      <c r="OFZ1094" s="12"/>
      <c r="OGA1094" s="12"/>
      <c r="OGB1094" s="12"/>
      <c r="OGC1094" s="12"/>
      <c r="OGD1094" s="12"/>
      <c r="OGE1094" s="12"/>
      <c r="OGF1094" s="12"/>
      <c r="OGG1094" s="12"/>
      <c r="OGH1094" s="12"/>
      <c r="OGI1094" s="12"/>
      <c r="OGJ1094" s="12"/>
      <c r="OGK1094" s="12"/>
      <c r="OGL1094" s="12"/>
      <c r="OGM1094" s="12"/>
      <c r="OGN1094" s="12"/>
      <c r="OGO1094" s="12"/>
      <c r="OGP1094" s="12"/>
      <c r="OGQ1094" s="12"/>
      <c r="OGR1094" s="12"/>
      <c r="OGS1094" s="12"/>
      <c r="OGT1094" s="12"/>
      <c r="OGU1094" s="12"/>
      <c r="OGV1094" s="12"/>
      <c r="OGW1094" s="12"/>
      <c r="OGX1094" s="12"/>
      <c r="OGY1094" s="12"/>
      <c r="OGZ1094" s="12"/>
      <c r="OHA1094" s="12"/>
      <c r="OHB1094" s="12"/>
      <c r="OHC1094" s="12"/>
      <c r="OHD1094" s="12"/>
      <c r="OHE1094" s="12"/>
      <c r="OHF1094" s="12"/>
      <c r="OHG1094" s="12"/>
      <c r="OHH1094" s="12"/>
      <c r="OHI1094" s="12"/>
      <c r="OHJ1094" s="12"/>
      <c r="OHK1094" s="12"/>
      <c r="OHL1094" s="12"/>
      <c r="OHM1094" s="12"/>
      <c r="OHN1094" s="12"/>
      <c r="OHO1094" s="12"/>
      <c r="OHP1094" s="12"/>
      <c r="OHQ1094" s="12"/>
      <c r="OHR1094" s="12"/>
      <c r="OHS1094" s="12"/>
      <c r="OHT1094" s="12"/>
      <c r="OHU1094" s="12"/>
      <c r="OHV1094" s="12"/>
      <c r="OHW1094" s="12"/>
      <c r="OHX1094" s="12"/>
      <c r="OHY1094" s="12"/>
      <c r="OHZ1094" s="12"/>
      <c r="OIA1094" s="12"/>
      <c r="OIB1094" s="12"/>
      <c r="OIC1094" s="12"/>
      <c r="OID1094" s="12"/>
      <c r="OIE1094" s="12"/>
      <c r="OIF1094" s="12"/>
      <c r="OIG1094" s="12"/>
      <c r="OIH1094" s="12"/>
      <c r="OII1094" s="12"/>
      <c r="OIJ1094" s="12"/>
      <c r="OIK1094" s="12"/>
      <c r="OIL1094" s="12"/>
      <c r="OIM1094" s="12"/>
      <c r="OIN1094" s="12"/>
      <c r="OIO1094" s="12"/>
      <c r="OIP1094" s="12"/>
      <c r="OIQ1094" s="12"/>
      <c r="OIR1094" s="12"/>
      <c r="OIS1094" s="12"/>
      <c r="OIT1094" s="12"/>
      <c r="OIU1094" s="12"/>
      <c r="OIV1094" s="12"/>
      <c r="OIW1094" s="12"/>
      <c r="OIX1094" s="12"/>
      <c r="OIY1094" s="12"/>
      <c r="OIZ1094" s="12"/>
      <c r="OJA1094" s="12"/>
      <c r="OJB1094" s="12"/>
      <c r="OJC1094" s="12"/>
      <c r="OJD1094" s="12"/>
      <c r="OJE1094" s="12"/>
      <c r="OJF1094" s="12"/>
      <c r="OJG1094" s="12"/>
      <c r="OJH1094" s="12"/>
      <c r="OJI1094" s="12"/>
      <c r="OJJ1094" s="12"/>
      <c r="OJK1094" s="12"/>
      <c r="OJL1094" s="12"/>
      <c r="OJM1094" s="12"/>
      <c r="OJN1094" s="12"/>
      <c r="OJO1094" s="12"/>
      <c r="OJP1094" s="12"/>
      <c r="OJQ1094" s="12"/>
      <c r="OJR1094" s="12"/>
      <c r="OJS1094" s="12"/>
      <c r="OJT1094" s="12"/>
      <c r="OJU1094" s="12"/>
      <c r="OJV1094" s="12"/>
      <c r="OJW1094" s="12"/>
      <c r="OJX1094" s="12"/>
      <c r="OJY1094" s="12"/>
      <c r="OJZ1094" s="12"/>
      <c r="OKA1094" s="12"/>
      <c r="OKB1094" s="12"/>
      <c r="OKC1094" s="12"/>
      <c r="OKD1094" s="12"/>
      <c r="OKE1094" s="12"/>
      <c r="OKF1094" s="12"/>
      <c r="OKG1094" s="12"/>
      <c r="OKH1094" s="12"/>
      <c r="OKI1094" s="12"/>
      <c r="OKJ1094" s="12"/>
      <c r="OKK1094" s="12"/>
      <c r="OKL1094" s="12"/>
      <c r="OKM1094" s="12"/>
      <c r="OKN1094" s="12"/>
      <c r="OKO1094" s="12"/>
      <c r="OKP1094" s="12"/>
      <c r="OKQ1094" s="12"/>
      <c r="OKR1094" s="12"/>
      <c r="OKS1094" s="12"/>
      <c r="OKT1094" s="12"/>
      <c r="OKU1094" s="12"/>
      <c r="OKV1094" s="12"/>
      <c r="OKW1094" s="12"/>
      <c r="OKX1094" s="12"/>
      <c r="OKY1094" s="12"/>
      <c r="OKZ1094" s="12"/>
      <c r="OLA1094" s="12"/>
      <c r="OLB1094" s="12"/>
      <c r="OLC1094" s="12"/>
      <c r="OLD1094" s="12"/>
      <c r="OLE1094" s="12"/>
      <c r="OLF1094" s="12"/>
      <c r="OLG1094" s="12"/>
      <c r="OLH1094" s="12"/>
      <c r="OLI1094" s="12"/>
      <c r="OLJ1094" s="12"/>
      <c r="OLK1094" s="12"/>
      <c r="OLL1094" s="12"/>
      <c r="OLM1094" s="12"/>
      <c r="OLN1094" s="12"/>
      <c r="OLO1094" s="12"/>
      <c r="OLP1094" s="12"/>
      <c r="OLQ1094" s="12"/>
      <c r="OLR1094" s="12"/>
      <c r="OLS1094" s="12"/>
      <c r="OLT1094" s="12"/>
      <c r="OLU1094" s="12"/>
      <c r="OLV1094" s="12"/>
      <c r="OLW1094" s="12"/>
      <c r="OLX1094" s="12"/>
      <c r="OLY1094" s="12"/>
      <c r="OLZ1094" s="12"/>
      <c r="OMA1094" s="12"/>
      <c r="OMB1094" s="12"/>
      <c r="OMC1094" s="12"/>
      <c r="OMD1094" s="12"/>
      <c r="OME1094" s="12"/>
      <c r="OMF1094" s="12"/>
      <c r="OMG1094" s="12"/>
      <c r="OMH1094" s="12"/>
      <c r="OMI1094" s="12"/>
      <c r="OMJ1094" s="12"/>
      <c r="OMK1094" s="12"/>
      <c r="OML1094" s="12"/>
      <c r="OMM1094" s="12"/>
      <c r="OMN1094" s="12"/>
      <c r="OMO1094" s="12"/>
      <c r="OMP1094" s="12"/>
      <c r="OMQ1094" s="12"/>
      <c r="OMR1094" s="12"/>
      <c r="OMS1094" s="12"/>
      <c r="OMT1094" s="12"/>
      <c r="OMU1094" s="12"/>
      <c r="OMV1094" s="12"/>
      <c r="OMW1094" s="12"/>
      <c r="OMX1094" s="12"/>
      <c r="OMY1094" s="12"/>
      <c r="OMZ1094" s="12"/>
      <c r="ONA1094" s="12"/>
      <c r="ONB1094" s="12"/>
      <c r="ONC1094" s="12"/>
      <c r="OND1094" s="12"/>
      <c r="ONE1094" s="12"/>
      <c r="ONF1094" s="12"/>
      <c r="ONG1094" s="12"/>
      <c r="ONH1094" s="12"/>
      <c r="ONI1094" s="12"/>
      <c r="ONJ1094" s="12"/>
      <c r="ONK1094" s="12"/>
      <c r="ONL1094" s="12"/>
      <c r="ONM1094" s="12"/>
      <c r="ONN1094" s="12"/>
      <c r="ONO1094" s="12"/>
      <c r="ONP1094" s="12"/>
      <c r="ONQ1094" s="12"/>
      <c r="ONR1094" s="12"/>
      <c r="ONS1094" s="12"/>
      <c r="ONT1094" s="12"/>
      <c r="ONU1094" s="12"/>
      <c r="ONV1094" s="12"/>
      <c r="ONW1094" s="12"/>
      <c r="ONX1094" s="12"/>
      <c r="ONY1094" s="12"/>
      <c r="ONZ1094" s="12"/>
      <c r="OOA1094" s="12"/>
      <c r="OOB1094" s="12"/>
      <c r="OOC1094" s="12"/>
      <c r="OOD1094" s="12"/>
      <c r="OOE1094" s="12"/>
      <c r="OOF1094" s="12"/>
      <c r="OOG1094" s="12"/>
      <c r="OOH1094" s="12"/>
      <c r="OOI1094" s="12"/>
      <c r="OOJ1094" s="12"/>
      <c r="OOK1094" s="12"/>
      <c r="OOL1094" s="12"/>
      <c r="OOM1094" s="12"/>
      <c r="OON1094" s="12"/>
      <c r="OOO1094" s="12"/>
      <c r="OOP1094" s="12"/>
      <c r="OOQ1094" s="12"/>
      <c r="OOR1094" s="12"/>
      <c r="OOS1094" s="12"/>
      <c r="OOT1094" s="12"/>
      <c r="OOU1094" s="12"/>
      <c r="OOV1094" s="12"/>
      <c r="OOW1094" s="12"/>
      <c r="OOX1094" s="12"/>
      <c r="OOY1094" s="12"/>
      <c r="OOZ1094" s="12"/>
      <c r="OPA1094" s="12"/>
      <c r="OPB1094" s="12"/>
      <c r="OPC1094" s="12"/>
      <c r="OPD1094" s="12"/>
      <c r="OPE1094" s="12"/>
      <c r="OPF1094" s="12"/>
      <c r="OPG1094" s="12"/>
      <c r="OPH1094" s="12"/>
      <c r="OPI1094" s="12"/>
      <c r="OPJ1094" s="12"/>
      <c r="OPK1094" s="12"/>
      <c r="OPL1094" s="12"/>
      <c r="OPM1094" s="12"/>
      <c r="OPN1094" s="12"/>
      <c r="OPO1094" s="12"/>
      <c r="OPP1094" s="12"/>
      <c r="OPQ1094" s="12"/>
      <c r="OPR1094" s="12"/>
      <c r="OPS1094" s="12"/>
      <c r="OPT1094" s="12"/>
      <c r="OPU1094" s="12"/>
      <c r="OPV1094" s="12"/>
      <c r="OPW1094" s="12"/>
      <c r="OPX1094" s="12"/>
      <c r="OPY1094" s="12"/>
      <c r="OPZ1094" s="12"/>
      <c r="OQA1094" s="12"/>
      <c r="OQB1094" s="12"/>
      <c r="OQC1094" s="12"/>
      <c r="OQD1094" s="12"/>
      <c r="OQE1094" s="12"/>
      <c r="OQF1094" s="12"/>
      <c r="OQG1094" s="12"/>
      <c r="OQH1094" s="12"/>
      <c r="OQI1094" s="12"/>
      <c r="OQJ1094" s="12"/>
      <c r="OQK1094" s="12"/>
      <c r="OQL1094" s="12"/>
      <c r="OQM1094" s="12"/>
      <c r="OQN1094" s="12"/>
      <c r="OQO1094" s="12"/>
      <c r="OQP1094" s="12"/>
      <c r="OQQ1094" s="12"/>
      <c r="OQR1094" s="12"/>
      <c r="OQS1094" s="12"/>
      <c r="OQT1094" s="12"/>
      <c r="OQU1094" s="12"/>
      <c r="OQV1094" s="12"/>
      <c r="OQW1094" s="12"/>
      <c r="OQX1094" s="12"/>
      <c r="OQY1094" s="12"/>
      <c r="OQZ1094" s="12"/>
      <c r="ORA1094" s="12"/>
      <c r="ORB1094" s="12"/>
      <c r="ORC1094" s="12"/>
      <c r="ORD1094" s="12"/>
      <c r="ORE1094" s="12"/>
      <c r="ORF1094" s="12"/>
      <c r="ORG1094" s="12"/>
      <c r="ORH1094" s="12"/>
      <c r="ORI1094" s="12"/>
      <c r="ORJ1094" s="12"/>
      <c r="ORK1094" s="12"/>
      <c r="ORL1094" s="12"/>
      <c r="ORM1094" s="12"/>
      <c r="ORN1094" s="12"/>
      <c r="ORO1094" s="12"/>
      <c r="ORP1094" s="12"/>
      <c r="ORQ1094" s="12"/>
      <c r="ORR1094" s="12"/>
      <c r="ORS1094" s="12"/>
      <c r="ORT1094" s="12"/>
      <c r="ORU1094" s="12"/>
      <c r="ORV1094" s="12"/>
      <c r="ORW1094" s="12"/>
      <c r="ORX1094" s="12"/>
      <c r="ORY1094" s="12"/>
      <c r="ORZ1094" s="12"/>
      <c r="OSA1094" s="12"/>
      <c r="OSB1094" s="12"/>
      <c r="OSC1094" s="12"/>
      <c r="OSD1094" s="12"/>
      <c r="OSE1094" s="12"/>
      <c r="OSF1094" s="12"/>
      <c r="OSG1094" s="12"/>
      <c r="OSH1094" s="12"/>
      <c r="OSI1094" s="12"/>
      <c r="OSJ1094" s="12"/>
      <c r="OSK1094" s="12"/>
      <c r="OSL1094" s="12"/>
      <c r="OSM1094" s="12"/>
      <c r="OSN1094" s="12"/>
      <c r="OSO1094" s="12"/>
      <c r="OSP1094" s="12"/>
      <c r="OSQ1094" s="12"/>
      <c r="OSR1094" s="12"/>
      <c r="OSS1094" s="12"/>
      <c r="OST1094" s="12"/>
      <c r="OSU1094" s="12"/>
      <c r="OSV1094" s="12"/>
      <c r="OSW1094" s="12"/>
      <c r="OSX1094" s="12"/>
      <c r="OSY1094" s="12"/>
      <c r="OSZ1094" s="12"/>
      <c r="OTA1094" s="12"/>
      <c r="OTB1094" s="12"/>
      <c r="OTC1094" s="12"/>
      <c r="OTD1094" s="12"/>
      <c r="OTE1094" s="12"/>
      <c r="OTF1094" s="12"/>
      <c r="OTG1094" s="12"/>
      <c r="OTH1094" s="12"/>
      <c r="OTI1094" s="12"/>
      <c r="OTJ1094" s="12"/>
      <c r="OTK1094" s="12"/>
      <c r="OTL1094" s="12"/>
      <c r="OTM1094" s="12"/>
      <c r="OTN1094" s="12"/>
      <c r="OTO1094" s="12"/>
      <c r="OTP1094" s="12"/>
      <c r="OTQ1094" s="12"/>
      <c r="OTR1094" s="12"/>
      <c r="OTS1094" s="12"/>
      <c r="OTT1094" s="12"/>
      <c r="OTU1094" s="12"/>
      <c r="OTV1094" s="12"/>
      <c r="OTW1094" s="12"/>
      <c r="OTX1094" s="12"/>
      <c r="OTY1094" s="12"/>
      <c r="OTZ1094" s="12"/>
      <c r="OUA1094" s="12"/>
      <c r="OUB1094" s="12"/>
      <c r="OUC1094" s="12"/>
      <c r="OUD1094" s="12"/>
      <c r="OUE1094" s="12"/>
      <c r="OUF1094" s="12"/>
      <c r="OUG1094" s="12"/>
      <c r="OUH1094" s="12"/>
      <c r="OUI1094" s="12"/>
      <c r="OUJ1094" s="12"/>
      <c r="OUK1094" s="12"/>
      <c r="OUL1094" s="12"/>
      <c r="OUM1094" s="12"/>
      <c r="OUN1094" s="12"/>
      <c r="OUO1094" s="12"/>
      <c r="OUP1094" s="12"/>
      <c r="OUQ1094" s="12"/>
      <c r="OUR1094" s="12"/>
      <c r="OUS1094" s="12"/>
      <c r="OUT1094" s="12"/>
      <c r="OUU1094" s="12"/>
      <c r="OUV1094" s="12"/>
      <c r="OUW1094" s="12"/>
      <c r="OUX1094" s="12"/>
      <c r="OUY1094" s="12"/>
      <c r="OUZ1094" s="12"/>
      <c r="OVA1094" s="12"/>
      <c r="OVB1094" s="12"/>
      <c r="OVC1094" s="12"/>
      <c r="OVD1094" s="12"/>
      <c r="OVE1094" s="12"/>
      <c r="OVF1094" s="12"/>
      <c r="OVG1094" s="12"/>
      <c r="OVH1094" s="12"/>
      <c r="OVI1094" s="12"/>
      <c r="OVJ1094" s="12"/>
      <c r="OVK1094" s="12"/>
      <c r="OVL1094" s="12"/>
      <c r="OVM1094" s="12"/>
      <c r="OVN1094" s="12"/>
      <c r="OVO1094" s="12"/>
      <c r="OVP1094" s="12"/>
      <c r="OVQ1094" s="12"/>
      <c r="OVR1094" s="12"/>
      <c r="OVS1094" s="12"/>
      <c r="OVT1094" s="12"/>
      <c r="OVU1094" s="12"/>
      <c r="OVV1094" s="12"/>
      <c r="OVW1094" s="12"/>
      <c r="OVX1094" s="12"/>
      <c r="OVY1094" s="12"/>
      <c r="OVZ1094" s="12"/>
      <c r="OWA1094" s="12"/>
      <c r="OWB1094" s="12"/>
      <c r="OWC1094" s="12"/>
      <c r="OWD1094" s="12"/>
      <c r="OWE1094" s="12"/>
      <c r="OWF1094" s="12"/>
      <c r="OWG1094" s="12"/>
      <c r="OWH1094" s="12"/>
      <c r="OWI1094" s="12"/>
      <c r="OWJ1094" s="12"/>
      <c r="OWK1094" s="12"/>
      <c r="OWL1094" s="12"/>
      <c r="OWM1094" s="12"/>
      <c r="OWN1094" s="12"/>
      <c r="OWO1094" s="12"/>
      <c r="OWP1094" s="12"/>
      <c r="OWQ1094" s="12"/>
      <c r="OWR1094" s="12"/>
      <c r="OWS1094" s="12"/>
      <c r="OWT1094" s="12"/>
      <c r="OWU1094" s="12"/>
      <c r="OWV1094" s="12"/>
      <c r="OWW1094" s="12"/>
      <c r="OWX1094" s="12"/>
      <c r="OWY1094" s="12"/>
      <c r="OWZ1094" s="12"/>
      <c r="OXA1094" s="12"/>
      <c r="OXB1094" s="12"/>
      <c r="OXC1094" s="12"/>
      <c r="OXD1094" s="12"/>
      <c r="OXE1094" s="12"/>
      <c r="OXF1094" s="12"/>
      <c r="OXG1094" s="12"/>
      <c r="OXH1094" s="12"/>
      <c r="OXI1094" s="12"/>
      <c r="OXJ1094" s="12"/>
      <c r="OXK1094" s="12"/>
      <c r="OXL1094" s="12"/>
      <c r="OXM1094" s="12"/>
      <c r="OXN1094" s="12"/>
      <c r="OXO1094" s="12"/>
      <c r="OXP1094" s="12"/>
      <c r="OXQ1094" s="12"/>
      <c r="OXR1094" s="12"/>
      <c r="OXS1094" s="12"/>
      <c r="OXT1094" s="12"/>
      <c r="OXU1094" s="12"/>
      <c r="OXV1094" s="12"/>
      <c r="OXW1094" s="12"/>
      <c r="OXX1094" s="12"/>
      <c r="OXY1094" s="12"/>
      <c r="OXZ1094" s="12"/>
      <c r="OYA1094" s="12"/>
      <c r="OYB1094" s="12"/>
      <c r="OYC1094" s="12"/>
      <c r="OYD1094" s="12"/>
      <c r="OYE1094" s="12"/>
      <c r="OYF1094" s="12"/>
      <c r="OYG1094" s="12"/>
      <c r="OYH1094" s="12"/>
      <c r="OYI1094" s="12"/>
      <c r="OYJ1094" s="12"/>
      <c r="OYK1094" s="12"/>
      <c r="OYL1094" s="12"/>
      <c r="OYM1094" s="12"/>
      <c r="OYN1094" s="12"/>
      <c r="OYO1094" s="12"/>
      <c r="OYP1094" s="12"/>
      <c r="OYQ1094" s="12"/>
      <c r="OYR1094" s="12"/>
      <c r="OYS1094" s="12"/>
      <c r="OYT1094" s="12"/>
      <c r="OYU1094" s="12"/>
      <c r="OYV1094" s="12"/>
      <c r="OYW1094" s="12"/>
      <c r="OYX1094" s="12"/>
      <c r="OYY1094" s="12"/>
      <c r="OYZ1094" s="12"/>
      <c r="OZA1094" s="12"/>
      <c r="OZB1094" s="12"/>
      <c r="OZC1094" s="12"/>
      <c r="OZD1094" s="12"/>
      <c r="OZE1094" s="12"/>
      <c r="OZF1094" s="12"/>
      <c r="OZG1094" s="12"/>
      <c r="OZH1094" s="12"/>
      <c r="OZI1094" s="12"/>
      <c r="OZJ1094" s="12"/>
      <c r="OZK1094" s="12"/>
      <c r="OZL1094" s="12"/>
      <c r="OZM1094" s="12"/>
      <c r="OZN1094" s="12"/>
      <c r="OZO1094" s="12"/>
      <c r="OZP1094" s="12"/>
      <c r="OZQ1094" s="12"/>
      <c r="OZR1094" s="12"/>
      <c r="OZS1094" s="12"/>
      <c r="OZT1094" s="12"/>
      <c r="OZU1094" s="12"/>
      <c r="OZV1094" s="12"/>
      <c r="OZW1094" s="12"/>
      <c r="OZX1094" s="12"/>
      <c r="OZY1094" s="12"/>
      <c r="OZZ1094" s="12"/>
      <c r="PAA1094" s="12"/>
      <c r="PAB1094" s="12"/>
      <c r="PAC1094" s="12"/>
      <c r="PAD1094" s="12"/>
      <c r="PAE1094" s="12"/>
      <c r="PAF1094" s="12"/>
      <c r="PAG1094" s="12"/>
      <c r="PAH1094" s="12"/>
      <c r="PAI1094" s="12"/>
      <c r="PAJ1094" s="12"/>
      <c r="PAK1094" s="12"/>
      <c r="PAL1094" s="12"/>
      <c r="PAM1094" s="12"/>
      <c r="PAN1094" s="12"/>
      <c r="PAO1094" s="12"/>
      <c r="PAP1094" s="12"/>
      <c r="PAQ1094" s="12"/>
      <c r="PAR1094" s="12"/>
      <c r="PAS1094" s="12"/>
      <c r="PAT1094" s="12"/>
      <c r="PAU1094" s="12"/>
      <c r="PAV1094" s="12"/>
      <c r="PAW1094" s="12"/>
      <c r="PAX1094" s="12"/>
      <c r="PAY1094" s="12"/>
      <c r="PAZ1094" s="12"/>
      <c r="PBA1094" s="12"/>
      <c r="PBB1094" s="12"/>
      <c r="PBC1094" s="12"/>
      <c r="PBD1094" s="12"/>
      <c r="PBE1094" s="12"/>
      <c r="PBF1094" s="12"/>
      <c r="PBG1094" s="12"/>
      <c r="PBH1094" s="12"/>
      <c r="PBI1094" s="12"/>
      <c r="PBJ1094" s="12"/>
      <c r="PBK1094" s="12"/>
      <c r="PBL1094" s="12"/>
      <c r="PBM1094" s="12"/>
      <c r="PBN1094" s="12"/>
      <c r="PBO1094" s="12"/>
      <c r="PBP1094" s="12"/>
      <c r="PBQ1094" s="12"/>
      <c r="PBR1094" s="12"/>
      <c r="PBS1094" s="12"/>
      <c r="PBT1094" s="12"/>
      <c r="PBU1094" s="12"/>
      <c r="PBV1094" s="12"/>
      <c r="PBW1094" s="12"/>
      <c r="PBX1094" s="12"/>
      <c r="PBY1094" s="12"/>
      <c r="PBZ1094" s="12"/>
      <c r="PCA1094" s="12"/>
      <c r="PCB1094" s="12"/>
      <c r="PCC1094" s="12"/>
      <c r="PCD1094" s="12"/>
      <c r="PCE1094" s="12"/>
      <c r="PCF1094" s="12"/>
      <c r="PCG1094" s="12"/>
      <c r="PCH1094" s="12"/>
      <c r="PCI1094" s="12"/>
      <c r="PCJ1094" s="12"/>
      <c r="PCK1094" s="12"/>
      <c r="PCL1094" s="12"/>
      <c r="PCM1094" s="12"/>
      <c r="PCN1094" s="12"/>
      <c r="PCO1094" s="12"/>
      <c r="PCP1094" s="12"/>
      <c r="PCQ1094" s="12"/>
      <c r="PCR1094" s="12"/>
      <c r="PCS1094" s="12"/>
      <c r="PCT1094" s="12"/>
      <c r="PCU1094" s="12"/>
      <c r="PCV1094" s="12"/>
      <c r="PCW1094" s="12"/>
      <c r="PCX1094" s="12"/>
      <c r="PCY1094" s="12"/>
      <c r="PCZ1094" s="12"/>
      <c r="PDA1094" s="12"/>
      <c r="PDB1094" s="12"/>
      <c r="PDC1094" s="12"/>
      <c r="PDD1094" s="12"/>
      <c r="PDE1094" s="12"/>
      <c r="PDF1094" s="12"/>
      <c r="PDG1094" s="12"/>
      <c r="PDH1094" s="12"/>
      <c r="PDI1094" s="12"/>
      <c r="PDJ1094" s="12"/>
      <c r="PDK1094" s="12"/>
      <c r="PDL1094" s="12"/>
      <c r="PDM1094" s="12"/>
      <c r="PDN1094" s="12"/>
      <c r="PDO1094" s="12"/>
      <c r="PDP1094" s="12"/>
      <c r="PDQ1094" s="12"/>
      <c r="PDR1094" s="12"/>
      <c r="PDS1094" s="12"/>
      <c r="PDT1094" s="12"/>
      <c r="PDU1094" s="12"/>
      <c r="PDV1094" s="12"/>
      <c r="PDW1094" s="12"/>
      <c r="PDX1094" s="12"/>
      <c r="PDY1094" s="12"/>
      <c r="PDZ1094" s="12"/>
      <c r="PEA1094" s="12"/>
      <c r="PEB1094" s="12"/>
      <c r="PEC1094" s="12"/>
      <c r="PED1094" s="12"/>
      <c r="PEE1094" s="12"/>
      <c r="PEF1094" s="12"/>
      <c r="PEG1094" s="12"/>
      <c r="PEH1094" s="12"/>
      <c r="PEI1094" s="12"/>
      <c r="PEJ1094" s="12"/>
      <c r="PEK1094" s="12"/>
      <c r="PEL1094" s="12"/>
      <c r="PEM1094" s="12"/>
      <c r="PEN1094" s="12"/>
      <c r="PEO1094" s="12"/>
      <c r="PEP1094" s="12"/>
      <c r="PEQ1094" s="12"/>
      <c r="PER1094" s="12"/>
      <c r="PES1094" s="12"/>
      <c r="PET1094" s="12"/>
      <c r="PEU1094" s="12"/>
      <c r="PEV1094" s="12"/>
      <c r="PEW1094" s="12"/>
      <c r="PEX1094" s="12"/>
      <c r="PEY1094" s="12"/>
      <c r="PEZ1094" s="12"/>
      <c r="PFA1094" s="12"/>
      <c r="PFB1094" s="12"/>
      <c r="PFC1094" s="12"/>
      <c r="PFD1094" s="12"/>
      <c r="PFE1094" s="12"/>
      <c r="PFF1094" s="12"/>
      <c r="PFG1094" s="12"/>
      <c r="PFH1094" s="12"/>
      <c r="PFI1094" s="12"/>
      <c r="PFJ1094" s="12"/>
      <c r="PFK1094" s="12"/>
      <c r="PFL1094" s="12"/>
      <c r="PFM1094" s="12"/>
      <c r="PFN1094" s="12"/>
      <c r="PFO1094" s="12"/>
      <c r="PFP1094" s="12"/>
      <c r="PFQ1094" s="12"/>
      <c r="PFR1094" s="12"/>
      <c r="PFS1094" s="12"/>
      <c r="PFT1094" s="12"/>
      <c r="PFU1094" s="12"/>
      <c r="PFV1094" s="12"/>
      <c r="PFW1094" s="12"/>
      <c r="PFX1094" s="12"/>
      <c r="PFY1094" s="12"/>
      <c r="PFZ1094" s="12"/>
      <c r="PGA1094" s="12"/>
      <c r="PGB1094" s="12"/>
      <c r="PGC1094" s="12"/>
      <c r="PGD1094" s="12"/>
      <c r="PGE1094" s="12"/>
      <c r="PGF1094" s="12"/>
      <c r="PGG1094" s="12"/>
      <c r="PGH1094" s="12"/>
      <c r="PGI1094" s="12"/>
      <c r="PGJ1094" s="12"/>
      <c r="PGK1094" s="12"/>
      <c r="PGL1094" s="12"/>
      <c r="PGM1094" s="12"/>
      <c r="PGN1094" s="12"/>
      <c r="PGO1094" s="12"/>
      <c r="PGP1094" s="12"/>
      <c r="PGQ1094" s="12"/>
      <c r="PGR1094" s="12"/>
      <c r="PGS1094" s="12"/>
      <c r="PGT1094" s="12"/>
      <c r="PGU1094" s="12"/>
      <c r="PGV1094" s="12"/>
      <c r="PGW1094" s="12"/>
      <c r="PGX1094" s="12"/>
      <c r="PGY1094" s="12"/>
      <c r="PGZ1094" s="12"/>
      <c r="PHA1094" s="12"/>
      <c r="PHB1094" s="12"/>
      <c r="PHC1094" s="12"/>
      <c r="PHD1094" s="12"/>
      <c r="PHE1094" s="12"/>
      <c r="PHF1094" s="12"/>
      <c r="PHG1094" s="12"/>
      <c r="PHH1094" s="12"/>
      <c r="PHI1094" s="12"/>
      <c r="PHJ1094" s="12"/>
      <c r="PHK1094" s="12"/>
      <c r="PHL1094" s="12"/>
      <c r="PHM1094" s="12"/>
      <c r="PHN1094" s="12"/>
      <c r="PHO1094" s="12"/>
      <c r="PHP1094" s="12"/>
      <c r="PHQ1094" s="12"/>
      <c r="PHR1094" s="12"/>
      <c r="PHS1094" s="12"/>
      <c r="PHT1094" s="12"/>
      <c r="PHU1094" s="12"/>
      <c r="PHV1094" s="12"/>
      <c r="PHW1094" s="12"/>
      <c r="PHX1094" s="12"/>
      <c r="PHY1094" s="12"/>
      <c r="PHZ1094" s="12"/>
      <c r="PIA1094" s="12"/>
      <c r="PIB1094" s="12"/>
      <c r="PIC1094" s="12"/>
      <c r="PID1094" s="12"/>
      <c r="PIE1094" s="12"/>
      <c r="PIF1094" s="12"/>
      <c r="PIG1094" s="12"/>
      <c r="PIH1094" s="12"/>
      <c r="PII1094" s="12"/>
      <c r="PIJ1094" s="12"/>
      <c r="PIK1094" s="12"/>
      <c r="PIL1094" s="12"/>
      <c r="PIM1094" s="12"/>
      <c r="PIN1094" s="12"/>
      <c r="PIO1094" s="12"/>
      <c r="PIP1094" s="12"/>
      <c r="PIQ1094" s="12"/>
      <c r="PIR1094" s="12"/>
      <c r="PIS1094" s="12"/>
      <c r="PIT1094" s="12"/>
      <c r="PIU1094" s="12"/>
      <c r="PIV1094" s="12"/>
      <c r="PIW1094" s="12"/>
      <c r="PIX1094" s="12"/>
      <c r="PIY1094" s="12"/>
      <c r="PIZ1094" s="12"/>
      <c r="PJA1094" s="12"/>
      <c r="PJB1094" s="12"/>
      <c r="PJC1094" s="12"/>
      <c r="PJD1094" s="12"/>
      <c r="PJE1094" s="12"/>
      <c r="PJF1094" s="12"/>
      <c r="PJG1094" s="12"/>
      <c r="PJH1094" s="12"/>
      <c r="PJI1094" s="12"/>
      <c r="PJJ1094" s="12"/>
      <c r="PJK1094" s="12"/>
      <c r="PJL1094" s="12"/>
      <c r="PJM1094" s="12"/>
      <c r="PJN1094" s="12"/>
      <c r="PJO1094" s="12"/>
      <c r="PJP1094" s="12"/>
      <c r="PJQ1094" s="12"/>
      <c r="PJR1094" s="12"/>
      <c r="PJS1094" s="12"/>
      <c r="PJT1094" s="12"/>
      <c r="PJU1094" s="12"/>
      <c r="PJV1094" s="12"/>
      <c r="PJW1094" s="12"/>
      <c r="PJX1094" s="12"/>
      <c r="PJY1094" s="12"/>
      <c r="PJZ1094" s="12"/>
      <c r="PKA1094" s="12"/>
      <c r="PKB1094" s="12"/>
      <c r="PKC1094" s="12"/>
      <c r="PKD1094" s="12"/>
      <c r="PKE1094" s="12"/>
      <c r="PKF1094" s="12"/>
      <c r="PKG1094" s="12"/>
      <c r="PKH1094" s="12"/>
      <c r="PKI1094" s="12"/>
      <c r="PKJ1094" s="12"/>
      <c r="PKK1094" s="12"/>
      <c r="PKL1094" s="12"/>
      <c r="PKM1094" s="12"/>
      <c r="PKN1094" s="12"/>
      <c r="PKO1094" s="12"/>
      <c r="PKP1094" s="12"/>
      <c r="PKQ1094" s="12"/>
      <c r="PKR1094" s="12"/>
      <c r="PKS1094" s="12"/>
      <c r="PKT1094" s="12"/>
      <c r="PKU1094" s="12"/>
      <c r="PKV1094" s="12"/>
      <c r="PKW1094" s="12"/>
      <c r="PKX1094" s="12"/>
      <c r="PKY1094" s="12"/>
      <c r="PKZ1094" s="12"/>
      <c r="PLA1094" s="12"/>
      <c r="PLB1094" s="12"/>
      <c r="PLC1094" s="12"/>
      <c r="PLD1094" s="12"/>
      <c r="PLE1094" s="12"/>
      <c r="PLF1094" s="12"/>
      <c r="PLG1094" s="12"/>
      <c r="PLH1094" s="12"/>
      <c r="PLI1094" s="12"/>
      <c r="PLJ1094" s="12"/>
      <c r="PLK1094" s="12"/>
      <c r="PLL1094" s="12"/>
      <c r="PLM1094" s="12"/>
      <c r="PLN1094" s="12"/>
      <c r="PLO1094" s="12"/>
      <c r="PLP1094" s="12"/>
      <c r="PLQ1094" s="12"/>
      <c r="PLR1094" s="12"/>
      <c r="PLS1094" s="12"/>
      <c r="PLT1094" s="12"/>
      <c r="PLU1094" s="12"/>
      <c r="PLV1094" s="12"/>
      <c r="PLW1094" s="12"/>
      <c r="PLX1094" s="12"/>
      <c r="PLY1094" s="12"/>
      <c r="PLZ1094" s="12"/>
      <c r="PMA1094" s="12"/>
      <c r="PMB1094" s="12"/>
      <c r="PMC1094" s="12"/>
      <c r="PMD1094" s="12"/>
      <c r="PME1094" s="12"/>
      <c r="PMF1094" s="12"/>
      <c r="PMG1094" s="12"/>
      <c r="PMH1094" s="12"/>
      <c r="PMI1094" s="12"/>
      <c r="PMJ1094" s="12"/>
      <c r="PMK1094" s="12"/>
      <c r="PML1094" s="12"/>
      <c r="PMM1094" s="12"/>
      <c r="PMN1094" s="12"/>
      <c r="PMO1094" s="12"/>
      <c r="PMP1094" s="12"/>
      <c r="PMQ1094" s="12"/>
      <c r="PMR1094" s="12"/>
      <c r="PMS1094" s="12"/>
      <c r="PMT1094" s="12"/>
      <c r="PMU1094" s="12"/>
      <c r="PMV1094" s="12"/>
      <c r="PMW1094" s="12"/>
      <c r="PMX1094" s="12"/>
      <c r="PMY1094" s="12"/>
      <c r="PMZ1094" s="12"/>
      <c r="PNA1094" s="12"/>
      <c r="PNB1094" s="12"/>
      <c r="PNC1094" s="12"/>
      <c r="PND1094" s="12"/>
      <c r="PNE1094" s="12"/>
      <c r="PNF1094" s="12"/>
      <c r="PNG1094" s="12"/>
      <c r="PNH1094" s="12"/>
      <c r="PNI1094" s="12"/>
      <c r="PNJ1094" s="12"/>
      <c r="PNK1094" s="12"/>
      <c r="PNL1094" s="12"/>
      <c r="PNM1094" s="12"/>
      <c r="PNN1094" s="12"/>
      <c r="PNO1094" s="12"/>
      <c r="PNP1094" s="12"/>
      <c r="PNQ1094" s="12"/>
      <c r="PNR1094" s="12"/>
      <c r="PNS1094" s="12"/>
      <c r="PNT1094" s="12"/>
      <c r="PNU1094" s="12"/>
      <c r="PNV1094" s="12"/>
      <c r="PNW1094" s="12"/>
      <c r="PNX1094" s="12"/>
      <c r="PNY1094" s="12"/>
      <c r="PNZ1094" s="12"/>
      <c r="POA1094" s="12"/>
      <c r="POB1094" s="12"/>
      <c r="POC1094" s="12"/>
      <c r="POD1094" s="12"/>
      <c r="POE1094" s="12"/>
      <c r="POF1094" s="12"/>
      <c r="POG1094" s="12"/>
      <c r="POH1094" s="12"/>
      <c r="POI1094" s="12"/>
      <c r="POJ1094" s="12"/>
      <c r="POK1094" s="12"/>
      <c r="POL1094" s="12"/>
      <c r="POM1094" s="12"/>
      <c r="PON1094" s="12"/>
      <c r="POO1094" s="12"/>
      <c r="POP1094" s="12"/>
      <c r="POQ1094" s="12"/>
      <c r="POR1094" s="12"/>
      <c r="POS1094" s="12"/>
      <c r="POT1094" s="12"/>
      <c r="POU1094" s="12"/>
      <c r="POV1094" s="12"/>
      <c r="POW1094" s="12"/>
      <c r="POX1094" s="12"/>
      <c r="POY1094" s="12"/>
      <c r="POZ1094" s="12"/>
      <c r="PPA1094" s="12"/>
      <c r="PPB1094" s="12"/>
      <c r="PPC1094" s="12"/>
      <c r="PPD1094" s="12"/>
      <c r="PPE1094" s="12"/>
      <c r="PPF1094" s="12"/>
      <c r="PPG1094" s="12"/>
      <c r="PPH1094" s="12"/>
      <c r="PPI1094" s="12"/>
      <c r="PPJ1094" s="12"/>
      <c r="PPK1094" s="12"/>
      <c r="PPL1094" s="12"/>
      <c r="PPM1094" s="12"/>
      <c r="PPN1094" s="12"/>
      <c r="PPO1094" s="12"/>
      <c r="PPP1094" s="12"/>
      <c r="PPQ1094" s="12"/>
      <c r="PPR1094" s="12"/>
      <c r="PPS1094" s="12"/>
      <c r="PPT1094" s="12"/>
      <c r="PPU1094" s="12"/>
      <c r="PPV1094" s="12"/>
      <c r="PPW1094" s="12"/>
      <c r="PPX1094" s="12"/>
      <c r="PPY1094" s="12"/>
      <c r="PPZ1094" s="12"/>
      <c r="PQA1094" s="12"/>
      <c r="PQB1094" s="12"/>
      <c r="PQC1094" s="12"/>
      <c r="PQD1094" s="12"/>
      <c r="PQE1094" s="12"/>
      <c r="PQF1094" s="12"/>
      <c r="PQG1094" s="12"/>
      <c r="PQH1094" s="12"/>
      <c r="PQI1094" s="12"/>
      <c r="PQJ1094" s="12"/>
      <c r="PQK1094" s="12"/>
      <c r="PQL1094" s="12"/>
      <c r="PQM1094" s="12"/>
      <c r="PQN1094" s="12"/>
      <c r="PQO1094" s="12"/>
      <c r="PQP1094" s="12"/>
      <c r="PQQ1094" s="12"/>
      <c r="PQR1094" s="12"/>
      <c r="PQS1094" s="12"/>
      <c r="PQT1094" s="12"/>
      <c r="PQU1094" s="12"/>
      <c r="PQV1094" s="12"/>
      <c r="PQW1094" s="12"/>
      <c r="PQX1094" s="12"/>
      <c r="PQY1094" s="12"/>
      <c r="PQZ1094" s="12"/>
      <c r="PRA1094" s="12"/>
      <c r="PRB1094" s="12"/>
      <c r="PRC1094" s="12"/>
      <c r="PRD1094" s="12"/>
      <c r="PRE1094" s="12"/>
      <c r="PRF1094" s="12"/>
      <c r="PRG1094" s="12"/>
      <c r="PRH1094" s="12"/>
      <c r="PRI1094" s="12"/>
      <c r="PRJ1094" s="12"/>
      <c r="PRK1094" s="12"/>
      <c r="PRL1094" s="12"/>
      <c r="PRM1094" s="12"/>
      <c r="PRN1094" s="12"/>
      <c r="PRO1094" s="12"/>
      <c r="PRP1094" s="12"/>
      <c r="PRQ1094" s="12"/>
      <c r="PRR1094" s="12"/>
      <c r="PRS1094" s="12"/>
      <c r="PRT1094" s="12"/>
      <c r="PRU1094" s="12"/>
      <c r="PRV1094" s="12"/>
      <c r="PRW1094" s="12"/>
      <c r="PRX1094" s="12"/>
      <c r="PRY1094" s="12"/>
      <c r="PRZ1094" s="12"/>
      <c r="PSA1094" s="12"/>
      <c r="PSB1094" s="12"/>
      <c r="PSC1094" s="12"/>
      <c r="PSD1094" s="12"/>
      <c r="PSE1094" s="12"/>
      <c r="PSF1094" s="12"/>
      <c r="PSG1094" s="12"/>
      <c r="PSH1094" s="12"/>
      <c r="PSI1094" s="12"/>
      <c r="PSJ1094" s="12"/>
      <c r="PSK1094" s="12"/>
      <c r="PSL1094" s="12"/>
      <c r="PSM1094" s="12"/>
      <c r="PSN1094" s="12"/>
      <c r="PSO1094" s="12"/>
      <c r="PSP1094" s="12"/>
      <c r="PSQ1094" s="12"/>
      <c r="PSR1094" s="12"/>
      <c r="PSS1094" s="12"/>
      <c r="PST1094" s="12"/>
      <c r="PSU1094" s="12"/>
      <c r="PSV1094" s="12"/>
      <c r="PSW1094" s="12"/>
      <c r="PSX1094" s="12"/>
      <c r="PSY1094" s="12"/>
      <c r="PSZ1094" s="12"/>
      <c r="PTA1094" s="12"/>
      <c r="PTB1094" s="12"/>
      <c r="PTC1094" s="12"/>
      <c r="PTD1094" s="12"/>
      <c r="PTE1094" s="12"/>
      <c r="PTF1094" s="12"/>
      <c r="PTG1094" s="12"/>
      <c r="PTH1094" s="12"/>
      <c r="PTI1094" s="12"/>
      <c r="PTJ1094" s="12"/>
      <c r="PTK1094" s="12"/>
      <c r="PTL1094" s="12"/>
      <c r="PTM1094" s="12"/>
      <c r="PTN1094" s="12"/>
      <c r="PTO1094" s="12"/>
      <c r="PTP1094" s="12"/>
      <c r="PTQ1094" s="12"/>
      <c r="PTR1094" s="12"/>
      <c r="PTS1094" s="12"/>
      <c r="PTT1094" s="12"/>
      <c r="PTU1094" s="12"/>
      <c r="PTV1094" s="12"/>
      <c r="PTW1094" s="12"/>
      <c r="PTX1094" s="12"/>
      <c r="PTY1094" s="12"/>
      <c r="PTZ1094" s="12"/>
      <c r="PUA1094" s="12"/>
      <c r="PUB1094" s="12"/>
      <c r="PUC1094" s="12"/>
      <c r="PUD1094" s="12"/>
      <c r="PUE1094" s="12"/>
      <c r="PUF1094" s="12"/>
      <c r="PUG1094" s="12"/>
      <c r="PUH1094" s="12"/>
      <c r="PUI1094" s="12"/>
      <c r="PUJ1094" s="12"/>
      <c r="PUK1094" s="12"/>
      <c r="PUL1094" s="12"/>
      <c r="PUM1094" s="12"/>
      <c r="PUN1094" s="12"/>
      <c r="PUO1094" s="12"/>
      <c r="PUP1094" s="12"/>
      <c r="PUQ1094" s="12"/>
      <c r="PUR1094" s="12"/>
      <c r="PUS1094" s="12"/>
      <c r="PUT1094" s="12"/>
      <c r="PUU1094" s="12"/>
      <c r="PUV1094" s="12"/>
      <c r="PUW1094" s="12"/>
      <c r="PUX1094" s="12"/>
      <c r="PUY1094" s="12"/>
      <c r="PUZ1094" s="12"/>
      <c r="PVA1094" s="12"/>
      <c r="PVB1094" s="12"/>
      <c r="PVC1094" s="12"/>
      <c r="PVD1094" s="12"/>
      <c r="PVE1094" s="12"/>
      <c r="PVF1094" s="12"/>
      <c r="PVG1094" s="12"/>
      <c r="PVH1094" s="12"/>
      <c r="PVI1094" s="12"/>
      <c r="PVJ1094" s="12"/>
      <c r="PVK1094" s="12"/>
      <c r="PVL1094" s="12"/>
      <c r="PVM1094" s="12"/>
      <c r="PVN1094" s="12"/>
      <c r="PVO1094" s="12"/>
      <c r="PVP1094" s="12"/>
      <c r="PVQ1094" s="12"/>
      <c r="PVR1094" s="12"/>
      <c r="PVS1094" s="12"/>
      <c r="PVT1094" s="12"/>
      <c r="PVU1094" s="12"/>
      <c r="PVV1094" s="12"/>
      <c r="PVW1094" s="12"/>
      <c r="PVX1094" s="12"/>
      <c r="PVY1094" s="12"/>
      <c r="PVZ1094" s="12"/>
      <c r="PWA1094" s="12"/>
      <c r="PWB1094" s="12"/>
      <c r="PWC1094" s="12"/>
      <c r="PWD1094" s="12"/>
      <c r="PWE1094" s="12"/>
      <c r="PWF1094" s="12"/>
      <c r="PWG1094" s="12"/>
      <c r="PWH1094" s="12"/>
      <c r="PWI1094" s="12"/>
      <c r="PWJ1094" s="12"/>
      <c r="PWK1094" s="12"/>
      <c r="PWL1094" s="12"/>
      <c r="PWM1094" s="12"/>
      <c r="PWN1094" s="12"/>
      <c r="PWO1094" s="12"/>
      <c r="PWP1094" s="12"/>
      <c r="PWQ1094" s="12"/>
      <c r="PWR1094" s="12"/>
      <c r="PWS1094" s="12"/>
      <c r="PWT1094" s="12"/>
      <c r="PWU1094" s="12"/>
      <c r="PWV1094" s="12"/>
      <c r="PWW1094" s="12"/>
      <c r="PWX1094" s="12"/>
      <c r="PWY1094" s="12"/>
      <c r="PWZ1094" s="12"/>
      <c r="PXA1094" s="12"/>
      <c r="PXB1094" s="12"/>
      <c r="PXC1094" s="12"/>
      <c r="PXD1094" s="12"/>
      <c r="PXE1094" s="12"/>
      <c r="PXF1094" s="12"/>
      <c r="PXG1094" s="12"/>
      <c r="PXH1094" s="12"/>
      <c r="PXI1094" s="12"/>
      <c r="PXJ1094" s="12"/>
      <c r="PXK1094" s="12"/>
      <c r="PXL1094" s="12"/>
      <c r="PXM1094" s="12"/>
      <c r="PXN1094" s="12"/>
      <c r="PXO1094" s="12"/>
      <c r="PXP1094" s="12"/>
      <c r="PXQ1094" s="12"/>
      <c r="PXR1094" s="12"/>
      <c r="PXS1094" s="12"/>
      <c r="PXT1094" s="12"/>
      <c r="PXU1094" s="12"/>
      <c r="PXV1094" s="12"/>
      <c r="PXW1094" s="12"/>
      <c r="PXX1094" s="12"/>
      <c r="PXY1094" s="12"/>
      <c r="PXZ1094" s="12"/>
      <c r="PYA1094" s="12"/>
      <c r="PYB1094" s="12"/>
      <c r="PYC1094" s="12"/>
      <c r="PYD1094" s="12"/>
      <c r="PYE1094" s="12"/>
      <c r="PYF1094" s="12"/>
      <c r="PYG1094" s="12"/>
      <c r="PYH1094" s="12"/>
      <c r="PYI1094" s="12"/>
      <c r="PYJ1094" s="12"/>
      <c r="PYK1094" s="12"/>
      <c r="PYL1094" s="12"/>
      <c r="PYM1094" s="12"/>
      <c r="PYN1094" s="12"/>
      <c r="PYO1094" s="12"/>
      <c r="PYP1094" s="12"/>
      <c r="PYQ1094" s="12"/>
      <c r="PYR1094" s="12"/>
      <c r="PYS1094" s="12"/>
      <c r="PYT1094" s="12"/>
      <c r="PYU1094" s="12"/>
      <c r="PYV1094" s="12"/>
      <c r="PYW1094" s="12"/>
      <c r="PYX1094" s="12"/>
      <c r="PYY1094" s="12"/>
      <c r="PYZ1094" s="12"/>
      <c r="PZA1094" s="12"/>
      <c r="PZB1094" s="12"/>
      <c r="PZC1094" s="12"/>
      <c r="PZD1094" s="12"/>
      <c r="PZE1094" s="12"/>
      <c r="PZF1094" s="12"/>
      <c r="PZG1094" s="12"/>
      <c r="PZH1094" s="12"/>
      <c r="PZI1094" s="12"/>
      <c r="PZJ1094" s="12"/>
      <c r="PZK1094" s="12"/>
      <c r="PZL1094" s="12"/>
      <c r="PZM1094" s="12"/>
      <c r="PZN1094" s="12"/>
      <c r="PZO1094" s="12"/>
      <c r="PZP1094" s="12"/>
      <c r="PZQ1094" s="12"/>
      <c r="PZR1094" s="12"/>
      <c r="PZS1094" s="12"/>
      <c r="PZT1094" s="12"/>
      <c r="PZU1094" s="12"/>
      <c r="PZV1094" s="12"/>
      <c r="PZW1094" s="12"/>
      <c r="PZX1094" s="12"/>
      <c r="PZY1094" s="12"/>
      <c r="PZZ1094" s="12"/>
      <c r="QAA1094" s="12"/>
      <c r="QAB1094" s="12"/>
      <c r="QAC1094" s="12"/>
      <c r="QAD1094" s="12"/>
      <c r="QAE1094" s="12"/>
      <c r="QAF1094" s="12"/>
      <c r="QAG1094" s="12"/>
      <c r="QAH1094" s="12"/>
      <c r="QAI1094" s="12"/>
      <c r="QAJ1094" s="12"/>
      <c r="QAK1094" s="12"/>
      <c r="QAL1094" s="12"/>
      <c r="QAM1094" s="12"/>
      <c r="QAN1094" s="12"/>
      <c r="QAO1094" s="12"/>
      <c r="QAP1094" s="12"/>
      <c r="QAQ1094" s="12"/>
      <c r="QAR1094" s="12"/>
      <c r="QAS1094" s="12"/>
      <c r="QAT1094" s="12"/>
      <c r="QAU1094" s="12"/>
      <c r="QAV1094" s="12"/>
      <c r="QAW1094" s="12"/>
      <c r="QAX1094" s="12"/>
      <c r="QAY1094" s="12"/>
      <c r="QAZ1094" s="12"/>
      <c r="QBA1094" s="12"/>
      <c r="QBB1094" s="12"/>
      <c r="QBC1094" s="12"/>
      <c r="QBD1094" s="12"/>
      <c r="QBE1094" s="12"/>
      <c r="QBF1094" s="12"/>
      <c r="QBG1094" s="12"/>
      <c r="QBH1094" s="12"/>
      <c r="QBI1094" s="12"/>
      <c r="QBJ1094" s="12"/>
      <c r="QBK1094" s="12"/>
      <c r="QBL1094" s="12"/>
      <c r="QBM1094" s="12"/>
      <c r="QBN1094" s="12"/>
      <c r="QBO1094" s="12"/>
      <c r="QBP1094" s="12"/>
      <c r="QBQ1094" s="12"/>
      <c r="QBR1094" s="12"/>
      <c r="QBS1094" s="12"/>
      <c r="QBT1094" s="12"/>
      <c r="QBU1094" s="12"/>
      <c r="QBV1094" s="12"/>
      <c r="QBW1094" s="12"/>
      <c r="QBX1094" s="12"/>
      <c r="QBY1094" s="12"/>
      <c r="QBZ1094" s="12"/>
      <c r="QCA1094" s="12"/>
      <c r="QCB1094" s="12"/>
      <c r="QCC1094" s="12"/>
      <c r="QCD1094" s="12"/>
      <c r="QCE1094" s="12"/>
      <c r="QCF1094" s="12"/>
      <c r="QCG1094" s="12"/>
      <c r="QCH1094" s="12"/>
      <c r="QCI1094" s="12"/>
      <c r="QCJ1094" s="12"/>
      <c r="QCK1094" s="12"/>
      <c r="QCL1094" s="12"/>
      <c r="QCM1094" s="12"/>
      <c r="QCN1094" s="12"/>
      <c r="QCO1094" s="12"/>
      <c r="QCP1094" s="12"/>
      <c r="QCQ1094" s="12"/>
      <c r="QCR1094" s="12"/>
      <c r="QCS1094" s="12"/>
      <c r="QCT1094" s="12"/>
      <c r="QCU1094" s="12"/>
      <c r="QCV1094" s="12"/>
      <c r="QCW1094" s="12"/>
      <c r="QCX1094" s="12"/>
      <c r="QCY1094" s="12"/>
      <c r="QCZ1094" s="12"/>
      <c r="QDA1094" s="12"/>
      <c r="QDB1094" s="12"/>
      <c r="QDC1094" s="12"/>
      <c r="QDD1094" s="12"/>
      <c r="QDE1094" s="12"/>
      <c r="QDF1094" s="12"/>
      <c r="QDG1094" s="12"/>
      <c r="QDH1094" s="12"/>
      <c r="QDI1094" s="12"/>
      <c r="QDJ1094" s="12"/>
      <c r="QDK1094" s="12"/>
      <c r="QDL1094" s="12"/>
      <c r="QDM1094" s="12"/>
      <c r="QDN1094" s="12"/>
      <c r="QDO1094" s="12"/>
      <c r="QDP1094" s="12"/>
      <c r="QDQ1094" s="12"/>
      <c r="QDR1094" s="12"/>
      <c r="QDS1094" s="12"/>
      <c r="QDT1094" s="12"/>
      <c r="QDU1094" s="12"/>
      <c r="QDV1094" s="12"/>
      <c r="QDW1094" s="12"/>
      <c r="QDX1094" s="12"/>
      <c r="QDY1094" s="12"/>
      <c r="QDZ1094" s="12"/>
      <c r="QEA1094" s="12"/>
      <c r="QEB1094" s="12"/>
      <c r="QEC1094" s="12"/>
      <c r="QED1094" s="12"/>
      <c r="QEE1094" s="12"/>
      <c r="QEF1094" s="12"/>
      <c r="QEG1094" s="12"/>
      <c r="QEH1094" s="12"/>
      <c r="QEI1094" s="12"/>
      <c r="QEJ1094" s="12"/>
      <c r="QEK1094" s="12"/>
      <c r="QEL1094" s="12"/>
      <c r="QEM1094" s="12"/>
      <c r="QEN1094" s="12"/>
      <c r="QEO1094" s="12"/>
      <c r="QEP1094" s="12"/>
      <c r="QEQ1094" s="12"/>
      <c r="QER1094" s="12"/>
      <c r="QES1094" s="12"/>
      <c r="QET1094" s="12"/>
      <c r="QEU1094" s="12"/>
      <c r="QEV1094" s="12"/>
      <c r="QEW1094" s="12"/>
      <c r="QEX1094" s="12"/>
      <c r="QEY1094" s="12"/>
      <c r="QEZ1094" s="12"/>
      <c r="QFA1094" s="12"/>
      <c r="QFB1094" s="12"/>
      <c r="QFC1094" s="12"/>
      <c r="QFD1094" s="12"/>
      <c r="QFE1094" s="12"/>
      <c r="QFF1094" s="12"/>
      <c r="QFG1094" s="12"/>
      <c r="QFH1094" s="12"/>
      <c r="QFI1094" s="12"/>
      <c r="QFJ1094" s="12"/>
      <c r="QFK1094" s="12"/>
      <c r="QFL1094" s="12"/>
      <c r="QFM1094" s="12"/>
      <c r="QFN1094" s="12"/>
      <c r="QFO1094" s="12"/>
      <c r="QFP1094" s="12"/>
      <c r="QFQ1094" s="12"/>
      <c r="QFR1094" s="12"/>
      <c r="QFS1094" s="12"/>
      <c r="QFT1094" s="12"/>
      <c r="QFU1094" s="12"/>
      <c r="QFV1094" s="12"/>
      <c r="QFW1094" s="12"/>
      <c r="QFX1094" s="12"/>
      <c r="QFY1094" s="12"/>
      <c r="QFZ1094" s="12"/>
      <c r="QGA1094" s="12"/>
      <c r="QGB1094" s="12"/>
      <c r="QGC1094" s="12"/>
      <c r="QGD1094" s="12"/>
      <c r="QGE1094" s="12"/>
      <c r="QGF1094" s="12"/>
      <c r="QGG1094" s="12"/>
      <c r="QGH1094" s="12"/>
      <c r="QGI1094" s="12"/>
      <c r="QGJ1094" s="12"/>
      <c r="QGK1094" s="12"/>
      <c r="QGL1094" s="12"/>
      <c r="QGM1094" s="12"/>
      <c r="QGN1094" s="12"/>
      <c r="QGO1094" s="12"/>
      <c r="QGP1094" s="12"/>
      <c r="QGQ1094" s="12"/>
      <c r="QGR1094" s="12"/>
      <c r="QGS1094" s="12"/>
      <c r="QGT1094" s="12"/>
      <c r="QGU1094" s="12"/>
      <c r="QGV1094" s="12"/>
      <c r="QGW1094" s="12"/>
      <c r="QGX1094" s="12"/>
      <c r="QGY1094" s="12"/>
      <c r="QGZ1094" s="12"/>
      <c r="QHA1094" s="12"/>
      <c r="QHB1094" s="12"/>
      <c r="QHC1094" s="12"/>
      <c r="QHD1094" s="12"/>
      <c r="QHE1094" s="12"/>
      <c r="QHF1094" s="12"/>
      <c r="QHG1094" s="12"/>
      <c r="QHH1094" s="12"/>
      <c r="QHI1094" s="12"/>
      <c r="QHJ1094" s="12"/>
      <c r="QHK1094" s="12"/>
      <c r="QHL1094" s="12"/>
      <c r="QHM1094" s="12"/>
      <c r="QHN1094" s="12"/>
      <c r="QHO1094" s="12"/>
      <c r="QHP1094" s="12"/>
      <c r="QHQ1094" s="12"/>
      <c r="QHR1094" s="12"/>
      <c r="QHS1094" s="12"/>
      <c r="QHT1094" s="12"/>
      <c r="QHU1094" s="12"/>
      <c r="QHV1094" s="12"/>
      <c r="QHW1094" s="12"/>
      <c r="QHX1094" s="12"/>
      <c r="QHY1094" s="12"/>
      <c r="QHZ1094" s="12"/>
      <c r="QIA1094" s="12"/>
      <c r="QIB1094" s="12"/>
      <c r="QIC1094" s="12"/>
      <c r="QID1094" s="12"/>
      <c r="QIE1094" s="12"/>
      <c r="QIF1094" s="12"/>
      <c r="QIG1094" s="12"/>
      <c r="QIH1094" s="12"/>
      <c r="QII1094" s="12"/>
      <c r="QIJ1094" s="12"/>
      <c r="QIK1094" s="12"/>
      <c r="QIL1094" s="12"/>
      <c r="QIM1094" s="12"/>
      <c r="QIN1094" s="12"/>
      <c r="QIO1094" s="12"/>
      <c r="QIP1094" s="12"/>
      <c r="QIQ1094" s="12"/>
      <c r="QIR1094" s="12"/>
      <c r="QIS1094" s="12"/>
      <c r="QIT1094" s="12"/>
      <c r="QIU1094" s="12"/>
      <c r="QIV1094" s="12"/>
      <c r="QIW1094" s="12"/>
      <c r="QIX1094" s="12"/>
      <c r="QIY1094" s="12"/>
      <c r="QIZ1094" s="12"/>
      <c r="QJA1094" s="12"/>
      <c r="QJB1094" s="12"/>
      <c r="QJC1094" s="12"/>
      <c r="QJD1094" s="12"/>
      <c r="QJE1094" s="12"/>
      <c r="QJF1094" s="12"/>
      <c r="QJG1094" s="12"/>
      <c r="QJH1094" s="12"/>
      <c r="QJI1094" s="12"/>
      <c r="QJJ1094" s="12"/>
      <c r="QJK1094" s="12"/>
      <c r="QJL1094" s="12"/>
      <c r="QJM1094" s="12"/>
      <c r="QJN1094" s="12"/>
      <c r="QJO1094" s="12"/>
      <c r="QJP1094" s="12"/>
      <c r="QJQ1094" s="12"/>
      <c r="QJR1094" s="12"/>
      <c r="QJS1094" s="12"/>
      <c r="QJT1094" s="12"/>
      <c r="QJU1094" s="12"/>
      <c r="QJV1094" s="12"/>
      <c r="QJW1094" s="12"/>
      <c r="QJX1094" s="12"/>
      <c r="QJY1094" s="12"/>
      <c r="QJZ1094" s="12"/>
      <c r="QKA1094" s="12"/>
      <c r="QKB1094" s="12"/>
      <c r="QKC1094" s="12"/>
      <c r="QKD1094" s="12"/>
      <c r="QKE1094" s="12"/>
      <c r="QKF1094" s="12"/>
      <c r="QKG1094" s="12"/>
      <c r="QKH1094" s="12"/>
      <c r="QKI1094" s="12"/>
      <c r="QKJ1094" s="12"/>
      <c r="QKK1094" s="12"/>
      <c r="QKL1094" s="12"/>
      <c r="QKM1094" s="12"/>
      <c r="QKN1094" s="12"/>
      <c r="QKO1094" s="12"/>
      <c r="QKP1094" s="12"/>
      <c r="QKQ1094" s="12"/>
      <c r="QKR1094" s="12"/>
      <c r="QKS1094" s="12"/>
      <c r="QKT1094" s="12"/>
      <c r="QKU1094" s="12"/>
      <c r="QKV1094" s="12"/>
      <c r="QKW1094" s="12"/>
      <c r="QKX1094" s="12"/>
      <c r="QKY1094" s="12"/>
      <c r="QKZ1094" s="12"/>
      <c r="QLA1094" s="12"/>
      <c r="QLB1094" s="12"/>
      <c r="QLC1094" s="12"/>
      <c r="QLD1094" s="12"/>
      <c r="QLE1094" s="12"/>
      <c r="QLF1094" s="12"/>
      <c r="QLG1094" s="12"/>
      <c r="QLH1094" s="12"/>
      <c r="QLI1094" s="12"/>
      <c r="QLJ1094" s="12"/>
      <c r="QLK1094" s="12"/>
      <c r="QLL1094" s="12"/>
      <c r="QLM1094" s="12"/>
      <c r="QLN1094" s="12"/>
      <c r="QLO1094" s="12"/>
      <c r="QLP1094" s="12"/>
      <c r="QLQ1094" s="12"/>
      <c r="QLR1094" s="12"/>
      <c r="QLS1094" s="12"/>
      <c r="QLT1094" s="12"/>
      <c r="QLU1094" s="12"/>
      <c r="QLV1094" s="12"/>
      <c r="QLW1094" s="12"/>
      <c r="QLX1094" s="12"/>
      <c r="QLY1094" s="12"/>
      <c r="QLZ1094" s="12"/>
      <c r="QMA1094" s="12"/>
      <c r="QMB1094" s="12"/>
      <c r="QMC1094" s="12"/>
      <c r="QMD1094" s="12"/>
      <c r="QME1094" s="12"/>
      <c r="QMF1094" s="12"/>
      <c r="QMG1094" s="12"/>
      <c r="QMH1094" s="12"/>
      <c r="QMI1094" s="12"/>
      <c r="QMJ1094" s="12"/>
      <c r="QMK1094" s="12"/>
      <c r="QML1094" s="12"/>
      <c r="QMM1094" s="12"/>
      <c r="QMN1094" s="12"/>
      <c r="QMO1094" s="12"/>
      <c r="QMP1094" s="12"/>
      <c r="QMQ1094" s="12"/>
      <c r="QMR1094" s="12"/>
      <c r="QMS1094" s="12"/>
      <c r="QMT1094" s="12"/>
      <c r="QMU1094" s="12"/>
      <c r="QMV1094" s="12"/>
      <c r="QMW1094" s="12"/>
      <c r="QMX1094" s="12"/>
      <c r="QMY1094" s="12"/>
      <c r="QMZ1094" s="12"/>
      <c r="QNA1094" s="12"/>
      <c r="QNB1094" s="12"/>
      <c r="QNC1094" s="12"/>
      <c r="QND1094" s="12"/>
      <c r="QNE1094" s="12"/>
      <c r="QNF1094" s="12"/>
      <c r="QNG1094" s="12"/>
      <c r="QNH1094" s="12"/>
      <c r="QNI1094" s="12"/>
      <c r="QNJ1094" s="12"/>
      <c r="QNK1094" s="12"/>
      <c r="QNL1094" s="12"/>
      <c r="QNM1094" s="12"/>
      <c r="QNN1094" s="12"/>
      <c r="QNO1094" s="12"/>
      <c r="QNP1094" s="12"/>
      <c r="QNQ1094" s="12"/>
      <c r="QNR1094" s="12"/>
      <c r="QNS1094" s="12"/>
      <c r="QNT1094" s="12"/>
      <c r="QNU1094" s="12"/>
      <c r="QNV1094" s="12"/>
      <c r="QNW1094" s="12"/>
      <c r="QNX1094" s="12"/>
      <c r="QNY1094" s="12"/>
      <c r="QNZ1094" s="12"/>
      <c r="QOA1094" s="12"/>
      <c r="QOB1094" s="12"/>
      <c r="QOC1094" s="12"/>
      <c r="QOD1094" s="12"/>
      <c r="QOE1094" s="12"/>
      <c r="QOF1094" s="12"/>
      <c r="QOG1094" s="12"/>
      <c r="QOH1094" s="12"/>
      <c r="QOI1094" s="12"/>
      <c r="QOJ1094" s="12"/>
      <c r="QOK1094" s="12"/>
      <c r="QOL1094" s="12"/>
      <c r="QOM1094" s="12"/>
      <c r="QON1094" s="12"/>
      <c r="QOO1094" s="12"/>
      <c r="QOP1094" s="12"/>
      <c r="QOQ1094" s="12"/>
      <c r="QOR1094" s="12"/>
      <c r="QOS1094" s="12"/>
      <c r="QOT1094" s="12"/>
      <c r="QOU1094" s="12"/>
      <c r="QOV1094" s="12"/>
      <c r="QOW1094" s="12"/>
      <c r="QOX1094" s="12"/>
      <c r="QOY1094" s="12"/>
      <c r="QOZ1094" s="12"/>
      <c r="QPA1094" s="12"/>
      <c r="QPB1094" s="12"/>
      <c r="QPC1094" s="12"/>
      <c r="QPD1094" s="12"/>
      <c r="QPE1094" s="12"/>
      <c r="QPF1094" s="12"/>
      <c r="QPG1094" s="12"/>
      <c r="QPH1094" s="12"/>
      <c r="QPI1094" s="12"/>
      <c r="QPJ1094" s="12"/>
      <c r="QPK1094" s="12"/>
      <c r="QPL1094" s="12"/>
      <c r="QPM1094" s="12"/>
      <c r="QPN1094" s="12"/>
      <c r="QPO1094" s="12"/>
      <c r="QPP1094" s="12"/>
      <c r="QPQ1094" s="12"/>
      <c r="QPR1094" s="12"/>
      <c r="QPS1094" s="12"/>
      <c r="QPT1094" s="12"/>
      <c r="QPU1094" s="12"/>
      <c r="QPV1094" s="12"/>
      <c r="QPW1094" s="12"/>
      <c r="QPX1094" s="12"/>
      <c r="QPY1094" s="12"/>
      <c r="QPZ1094" s="12"/>
      <c r="QQA1094" s="12"/>
      <c r="QQB1094" s="12"/>
      <c r="QQC1094" s="12"/>
      <c r="QQD1094" s="12"/>
      <c r="QQE1094" s="12"/>
      <c r="QQF1094" s="12"/>
      <c r="QQG1094" s="12"/>
      <c r="QQH1094" s="12"/>
      <c r="QQI1094" s="12"/>
      <c r="QQJ1094" s="12"/>
      <c r="QQK1094" s="12"/>
      <c r="QQL1094" s="12"/>
      <c r="QQM1094" s="12"/>
      <c r="QQN1094" s="12"/>
      <c r="QQO1094" s="12"/>
      <c r="QQP1094" s="12"/>
      <c r="QQQ1094" s="12"/>
      <c r="QQR1094" s="12"/>
      <c r="QQS1094" s="12"/>
      <c r="QQT1094" s="12"/>
      <c r="QQU1094" s="12"/>
      <c r="QQV1094" s="12"/>
      <c r="QQW1094" s="12"/>
      <c r="QQX1094" s="12"/>
      <c r="QQY1094" s="12"/>
      <c r="QQZ1094" s="12"/>
      <c r="QRA1094" s="12"/>
      <c r="QRB1094" s="12"/>
      <c r="QRC1094" s="12"/>
      <c r="QRD1094" s="12"/>
      <c r="QRE1094" s="12"/>
      <c r="QRF1094" s="12"/>
      <c r="QRG1094" s="12"/>
      <c r="QRH1094" s="12"/>
      <c r="QRI1094" s="12"/>
      <c r="QRJ1094" s="12"/>
      <c r="QRK1094" s="12"/>
      <c r="QRL1094" s="12"/>
      <c r="QRM1094" s="12"/>
      <c r="QRN1094" s="12"/>
      <c r="QRO1094" s="12"/>
      <c r="QRP1094" s="12"/>
      <c r="QRQ1094" s="12"/>
      <c r="QRR1094" s="12"/>
      <c r="QRS1094" s="12"/>
      <c r="QRT1094" s="12"/>
      <c r="QRU1094" s="12"/>
      <c r="QRV1094" s="12"/>
      <c r="QRW1094" s="12"/>
      <c r="QRX1094" s="12"/>
      <c r="QRY1094" s="12"/>
      <c r="QRZ1094" s="12"/>
      <c r="QSA1094" s="12"/>
      <c r="QSB1094" s="12"/>
      <c r="QSC1094" s="12"/>
      <c r="QSD1094" s="12"/>
      <c r="QSE1094" s="12"/>
      <c r="QSF1094" s="12"/>
      <c r="QSG1094" s="12"/>
      <c r="QSH1094" s="12"/>
      <c r="QSI1094" s="12"/>
      <c r="QSJ1094" s="12"/>
      <c r="QSK1094" s="12"/>
      <c r="QSL1094" s="12"/>
      <c r="QSM1094" s="12"/>
      <c r="QSN1094" s="12"/>
      <c r="QSO1094" s="12"/>
      <c r="QSP1094" s="12"/>
      <c r="QSQ1094" s="12"/>
      <c r="QSR1094" s="12"/>
      <c r="QSS1094" s="12"/>
      <c r="QST1094" s="12"/>
      <c r="QSU1094" s="12"/>
      <c r="QSV1094" s="12"/>
      <c r="QSW1094" s="12"/>
      <c r="QSX1094" s="12"/>
      <c r="QSY1094" s="12"/>
      <c r="QSZ1094" s="12"/>
      <c r="QTA1094" s="12"/>
      <c r="QTB1094" s="12"/>
      <c r="QTC1094" s="12"/>
      <c r="QTD1094" s="12"/>
      <c r="QTE1094" s="12"/>
      <c r="QTF1094" s="12"/>
      <c r="QTG1094" s="12"/>
      <c r="QTH1094" s="12"/>
      <c r="QTI1094" s="12"/>
      <c r="QTJ1094" s="12"/>
      <c r="QTK1094" s="12"/>
      <c r="QTL1094" s="12"/>
      <c r="QTM1094" s="12"/>
      <c r="QTN1094" s="12"/>
      <c r="QTO1094" s="12"/>
      <c r="QTP1094" s="12"/>
      <c r="QTQ1094" s="12"/>
      <c r="QTR1094" s="12"/>
      <c r="QTS1094" s="12"/>
      <c r="QTT1094" s="12"/>
      <c r="QTU1094" s="12"/>
      <c r="QTV1094" s="12"/>
      <c r="QTW1094" s="12"/>
      <c r="QTX1094" s="12"/>
      <c r="QTY1094" s="12"/>
      <c r="QTZ1094" s="12"/>
      <c r="QUA1094" s="12"/>
      <c r="QUB1094" s="12"/>
      <c r="QUC1094" s="12"/>
      <c r="QUD1094" s="12"/>
      <c r="QUE1094" s="12"/>
      <c r="QUF1094" s="12"/>
      <c r="QUG1094" s="12"/>
      <c r="QUH1094" s="12"/>
      <c r="QUI1094" s="12"/>
      <c r="QUJ1094" s="12"/>
      <c r="QUK1094" s="12"/>
      <c r="QUL1094" s="12"/>
      <c r="QUM1094" s="12"/>
      <c r="QUN1094" s="12"/>
      <c r="QUO1094" s="12"/>
      <c r="QUP1094" s="12"/>
      <c r="QUQ1094" s="12"/>
      <c r="QUR1094" s="12"/>
      <c r="QUS1094" s="12"/>
      <c r="QUT1094" s="12"/>
      <c r="QUU1094" s="12"/>
      <c r="QUV1094" s="12"/>
      <c r="QUW1094" s="12"/>
      <c r="QUX1094" s="12"/>
      <c r="QUY1094" s="12"/>
      <c r="QUZ1094" s="12"/>
      <c r="QVA1094" s="12"/>
      <c r="QVB1094" s="12"/>
      <c r="QVC1094" s="12"/>
      <c r="QVD1094" s="12"/>
      <c r="QVE1094" s="12"/>
      <c r="QVF1094" s="12"/>
      <c r="QVG1094" s="12"/>
      <c r="QVH1094" s="12"/>
      <c r="QVI1094" s="12"/>
      <c r="QVJ1094" s="12"/>
      <c r="QVK1094" s="12"/>
      <c r="QVL1094" s="12"/>
      <c r="QVM1094" s="12"/>
      <c r="QVN1094" s="12"/>
      <c r="QVO1094" s="12"/>
      <c r="QVP1094" s="12"/>
      <c r="QVQ1094" s="12"/>
      <c r="QVR1094" s="12"/>
      <c r="QVS1094" s="12"/>
      <c r="QVT1094" s="12"/>
      <c r="QVU1094" s="12"/>
      <c r="QVV1094" s="12"/>
      <c r="QVW1094" s="12"/>
      <c r="QVX1094" s="12"/>
      <c r="QVY1094" s="12"/>
      <c r="QVZ1094" s="12"/>
      <c r="QWA1094" s="12"/>
      <c r="QWB1094" s="12"/>
      <c r="QWC1094" s="12"/>
      <c r="QWD1094" s="12"/>
      <c r="QWE1094" s="12"/>
      <c r="QWF1094" s="12"/>
      <c r="QWG1094" s="12"/>
      <c r="QWH1094" s="12"/>
      <c r="QWI1094" s="12"/>
      <c r="QWJ1094" s="12"/>
      <c r="QWK1094" s="12"/>
      <c r="QWL1094" s="12"/>
      <c r="QWM1094" s="12"/>
      <c r="QWN1094" s="12"/>
      <c r="QWO1094" s="12"/>
      <c r="QWP1094" s="12"/>
      <c r="QWQ1094" s="12"/>
      <c r="QWR1094" s="12"/>
      <c r="QWS1094" s="12"/>
      <c r="QWT1094" s="12"/>
      <c r="QWU1094" s="12"/>
      <c r="QWV1094" s="12"/>
      <c r="QWW1094" s="12"/>
      <c r="QWX1094" s="12"/>
      <c r="QWY1094" s="12"/>
      <c r="QWZ1094" s="12"/>
      <c r="QXA1094" s="12"/>
      <c r="QXB1094" s="12"/>
      <c r="QXC1094" s="12"/>
      <c r="QXD1094" s="12"/>
      <c r="QXE1094" s="12"/>
      <c r="QXF1094" s="12"/>
      <c r="QXG1094" s="12"/>
      <c r="QXH1094" s="12"/>
      <c r="QXI1094" s="12"/>
      <c r="QXJ1094" s="12"/>
      <c r="QXK1094" s="12"/>
      <c r="QXL1094" s="12"/>
      <c r="QXM1094" s="12"/>
      <c r="QXN1094" s="12"/>
      <c r="QXO1094" s="12"/>
      <c r="QXP1094" s="12"/>
      <c r="QXQ1094" s="12"/>
      <c r="QXR1094" s="12"/>
      <c r="QXS1094" s="12"/>
      <c r="QXT1094" s="12"/>
      <c r="QXU1094" s="12"/>
      <c r="QXV1094" s="12"/>
      <c r="QXW1094" s="12"/>
      <c r="QXX1094" s="12"/>
      <c r="QXY1094" s="12"/>
      <c r="QXZ1094" s="12"/>
      <c r="QYA1094" s="12"/>
      <c r="QYB1094" s="12"/>
      <c r="QYC1094" s="12"/>
      <c r="QYD1094" s="12"/>
      <c r="QYE1094" s="12"/>
      <c r="QYF1094" s="12"/>
      <c r="QYG1094" s="12"/>
      <c r="QYH1094" s="12"/>
      <c r="QYI1094" s="12"/>
      <c r="QYJ1094" s="12"/>
      <c r="QYK1094" s="12"/>
      <c r="QYL1094" s="12"/>
      <c r="QYM1094" s="12"/>
      <c r="QYN1094" s="12"/>
      <c r="QYO1094" s="12"/>
      <c r="QYP1094" s="12"/>
      <c r="QYQ1094" s="12"/>
      <c r="QYR1094" s="12"/>
      <c r="QYS1094" s="12"/>
      <c r="QYT1094" s="12"/>
      <c r="QYU1094" s="12"/>
      <c r="QYV1094" s="12"/>
      <c r="QYW1094" s="12"/>
      <c r="QYX1094" s="12"/>
      <c r="QYY1094" s="12"/>
      <c r="QYZ1094" s="12"/>
      <c r="QZA1094" s="12"/>
      <c r="QZB1094" s="12"/>
      <c r="QZC1094" s="12"/>
      <c r="QZD1094" s="12"/>
      <c r="QZE1094" s="12"/>
      <c r="QZF1094" s="12"/>
      <c r="QZG1094" s="12"/>
      <c r="QZH1094" s="12"/>
      <c r="QZI1094" s="12"/>
      <c r="QZJ1094" s="12"/>
      <c r="QZK1094" s="12"/>
      <c r="QZL1094" s="12"/>
      <c r="QZM1094" s="12"/>
      <c r="QZN1094" s="12"/>
      <c r="QZO1094" s="12"/>
      <c r="QZP1094" s="12"/>
      <c r="QZQ1094" s="12"/>
      <c r="QZR1094" s="12"/>
      <c r="QZS1094" s="12"/>
      <c r="QZT1094" s="12"/>
      <c r="QZU1094" s="12"/>
      <c r="QZV1094" s="12"/>
      <c r="QZW1094" s="12"/>
      <c r="QZX1094" s="12"/>
      <c r="QZY1094" s="12"/>
      <c r="QZZ1094" s="12"/>
      <c r="RAA1094" s="12"/>
      <c r="RAB1094" s="12"/>
      <c r="RAC1094" s="12"/>
      <c r="RAD1094" s="12"/>
      <c r="RAE1094" s="12"/>
      <c r="RAF1094" s="12"/>
      <c r="RAG1094" s="12"/>
      <c r="RAH1094" s="12"/>
      <c r="RAI1094" s="12"/>
      <c r="RAJ1094" s="12"/>
      <c r="RAK1094" s="12"/>
      <c r="RAL1094" s="12"/>
      <c r="RAM1094" s="12"/>
      <c r="RAN1094" s="12"/>
      <c r="RAO1094" s="12"/>
      <c r="RAP1094" s="12"/>
      <c r="RAQ1094" s="12"/>
      <c r="RAR1094" s="12"/>
      <c r="RAS1094" s="12"/>
      <c r="RAT1094" s="12"/>
      <c r="RAU1094" s="12"/>
      <c r="RAV1094" s="12"/>
      <c r="RAW1094" s="12"/>
      <c r="RAX1094" s="12"/>
      <c r="RAY1094" s="12"/>
      <c r="RAZ1094" s="12"/>
      <c r="RBA1094" s="12"/>
      <c r="RBB1094" s="12"/>
      <c r="RBC1094" s="12"/>
      <c r="RBD1094" s="12"/>
      <c r="RBE1094" s="12"/>
      <c r="RBF1094" s="12"/>
      <c r="RBG1094" s="12"/>
      <c r="RBH1094" s="12"/>
      <c r="RBI1094" s="12"/>
      <c r="RBJ1094" s="12"/>
      <c r="RBK1094" s="12"/>
      <c r="RBL1094" s="12"/>
      <c r="RBM1094" s="12"/>
      <c r="RBN1094" s="12"/>
      <c r="RBO1094" s="12"/>
      <c r="RBP1094" s="12"/>
      <c r="RBQ1094" s="12"/>
      <c r="RBR1094" s="12"/>
      <c r="RBS1094" s="12"/>
      <c r="RBT1094" s="12"/>
      <c r="RBU1094" s="12"/>
      <c r="RBV1094" s="12"/>
      <c r="RBW1094" s="12"/>
      <c r="RBX1094" s="12"/>
      <c r="RBY1094" s="12"/>
      <c r="RBZ1094" s="12"/>
      <c r="RCA1094" s="12"/>
      <c r="RCB1094" s="12"/>
      <c r="RCC1094" s="12"/>
      <c r="RCD1094" s="12"/>
      <c r="RCE1094" s="12"/>
      <c r="RCF1094" s="12"/>
      <c r="RCG1094" s="12"/>
      <c r="RCH1094" s="12"/>
      <c r="RCI1094" s="12"/>
      <c r="RCJ1094" s="12"/>
      <c r="RCK1094" s="12"/>
      <c r="RCL1094" s="12"/>
      <c r="RCM1094" s="12"/>
      <c r="RCN1094" s="12"/>
      <c r="RCO1094" s="12"/>
      <c r="RCP1094" s="12"/>
      <c r="RCQ1094" s="12"/>
      <c r="RCR1094" s="12"/>
      <c r="RCS1094" s="12"/>
      <c r="RCT1094" s="12"/>
      <c r="RCU1094" s="12"/>
      <c r="RCV1094" s="12"/>
      <c r="RCW1094" s="12"/>
      <c r="RCX1094" s="12"/>
      <c r="RCY1094" s="12"/>
      <c r="RCZ1094" s="12"/>
      <c r="RDA1094" s="12"/>
      <c r="RDB1094" s="12"/>
      <c r="RDC1094" s="12"/>
      <c r="RDD1094" s="12"/>
      <c r="RDE1094" s="12"/>
      <c r="RDF1094" s="12"/>
      <c r="RDG1094" s="12"/>
      <c r="RDH1094" s="12"/>
      <c r="RDI1094" s="12"/>
      <c r="RDJ1094" s="12"/>
      <c r="RDK1094" s="12"/>
      <c r="RDL1094" s="12"/>
      <c r="RDM1094" s="12"/>
      <c r="RDN1094" s="12"/>
      <c r="RDO1094" s="12"/>
      <c r="RDP1094" s="12"/>
      <c r="RDQ1094" s="12"/>
      <c r="RDR1094" s="12"/>
      <c r="RDS1094" s="12"/>
      <c r="RDT1094" s="12"/>
      <c r="RDU1094" s="12"/>
      <c r="RDV1094" s="12"/>
      <c r="RDW1094" s="12"/>
      <c r="RDX1094" s="12"/>
      <c r="RDY1094" s="12"/>
      <c r="RDZ1094" s="12"/>
      <c r="REA1094" s="12"/>
      <c r="REB1094" s="12"/>
      <c r="REC1094" s="12"/>
      <c r="RED1094" s="12"/>
      <c r="REE1094" s="12"/>
      <c r="REF1094" s="12"/>
      <c r="REG1094" s="12"/>
      <c r="REH1094" s="12"/>
      <c r="REI1094" s="12"/>
      <c r="REJ1094" s="12"/>
      <c r="REK1094" s="12"/>
      <c r="REL1094" s="12"/>
      <c r="REM1094" s="12"/>
      <c r="REN1094" s="12"/>
      <c r="REO1094" s="12"/>
      <c r="REP1094" s="12"/>
      <c r="REQ1094" s="12"/>
      <c r="RER1094" s="12"/>
      <c r="RES1094" s="12"/>
      <c r="RET1094" s="12"/>
      <c r="REU1094" s="12"/>
      <c r="REV1094" s="12"/>
      <c r="REW1094" s="12"/>
      <c r="REX1094" s="12"/>
      <c r="REY1094" s="12"/>
      <c r="REZ1094" s="12"/>
      <c r="RFA1094" s="12"/>
      <c r="RFB1094" s="12"/>
      <c r="RFC1094" s="12"/>
      <c r="RFD1094" s="12"/>
      <c r="RFE1094" s="12"/>
      <c r="RFF1094" s="12"/>
      <c r="RFG1094" s="12"/>
      <c r="RFH1094" s="12"/>
      <c r="RFI1094" s="12"/>
      <c r="RFJ1094" s="12"/>
      <c r="RFK1094" s="12"/>
      <c r="RFL1094" s="12"/>
      <c r="RFM1094" s="12"/>
      <c r="RFN1094" s="12"/>
      <c r="RFO1094" s="12"/>
      <c r="RFP1094" s="12"/>
      <c r="RFQ1094" s="12"/>
      <c r="RFR1094" s="12"/>
      <c r="RFS1094" s="12"/>
      <c r="RFT1094" s="12"/>
      <c r="RFU1094" s="12"/>
      <c r="RFV1094" s="12"/>
      <c r="RFW1094" s="12"/>
      <c r="RFX1094" s="12"/>
      <c r="RFY1094" s="12"/>
      <c r="RFZ1094" s="12"/>
      <c r="RGA1094" s="12"/>
      <c r="RGB1094" s="12"/>
      <c r="RGC1094" s="12"/>
      <c r="RGD1094" s="12"/>
      <c r="RGE1094" s="12"/>
      <c r="RGF1094" s="12"/>
      <c r="RGG1094" s="12"/>
      <c r="RGH1094" s="12"/>
      <c r="RGI1094" s="12"/>
      <c r="RGJ1094" s="12"/>
      <c r="RGK1094" s="12"/>
      <c r="RGL1094" s="12"/>
      <c r="RGM1094" s="12"/>
      <c r="RGN1094" s="12"/>
      <c r="RGO1094" s="12"/>
      <c r="RGP1094" s="12"/>
      <c r="RGQ1094" s="12"/>
      <c r="RGR1094" s="12"/>
      <c r="RGS1094" s="12"/>
      <c r="RGT1094" s="12"/>
      <c r="RGU1094" s="12"/>
      <c r="RGV1094" s="12"/>
      <c r="RGW1094" s="12"/>
      <c r="RGX1094" s="12"/>
      <c r="RGY1094" s="12"/>
      <c r="RGZ1094" s="12"/>
      <c r="RHA1094" s="12"/>
      <c r="RHB1094" s="12"/>
      <c r="RHC1094" s="12"/>
      <c r="RHD1094" s="12"/>
      <c r="RHE1094" s="12"/>
      <c r="RHF1094" s="12"/>
      <c r="RHG1094" s="12"/>
      <c r="RHH1094" s="12"/>
      <c r="RHI1094" s="12"/>
      <c r="RHJ1094" s="12"/>
      <c r="RHK1094" s="12"/>
      <c r="RHL1094" s="12"/>
      <c r="RHM1094" s="12"/>
      <c r="RHN1094" s="12"/>
      <c r="RHO1094" s="12"/>
      <c r="RHP1094" s="12"/>
      <c r="RHQ1094" s="12"/>
      <c r="RHR1094" s="12"/>
      <c r="RHS1094" s="12"/>
      <c r="RHT1094" s="12"/>
      <c r="RHU1094" s="12"/>
      <c r="RHV1094" s="12"/>
      <c r="RHW1094" s="12"/>
      <c r="RHX1094" s="12"/>
      <c r="RHY1094" s="12"/>
      <c r="RHZ1094" s="12"/>
      <c r="RIA1094" s="12"/>
      <c r="RIB1094" s="12"/>
      <c r="RIC1094" s="12"/>
      <c r="RID1094" s="12"/>
      <c r="RIE1094" s="12"/>
      <c r="RIF1094" s="12"/>
      <c r="RIG1094" s="12"/>
      <c r="RIH1094" s="12"/>
      <c r="RII1094" s="12"/>
      <c r="RIJ1094" s="12"/>
      <c r="RIK1094" s="12"/>
      <c r="RIL1094" s="12"/>
      <c r="RIM1094" s="12"/>
      <c r="RIN1094" s="12"/>
      <c r="RIO1094" s="12"/>
      <c r="RIP1094" s="12"/>
      <c r="RIQ1094" s="12"/>
      <c r="RIR1094" s="12"/>
      <c r="RIS1094" s="12"/>
      <c r="RIT1094" s="12"/>
      <c r="RIU1094" s="12"/>
      <c r="RIV1094" s="12"/>
      <c r="RIW1094" s="12"/>
      <c r="RIX1094" s="12"/>
      <c r="RIY1094" s="12"/>
      <c r="RIZ1094" s="12"/>
      <c r="RJA1094" s="12"/>
      <c r="RJB1094" s="12"/>
      <c r="RJC1094" s="12"/>
      <c r="RJD1094" s="12"/>
      <c r="RJE1094" s="12"/>
      <c r="RJF1094" s="12"/>
      <c r="RJG1094" s="12"/>
      <c r="RJH1094" s="12"/>
      <c r="RJI1094" s="12"/>
      <c r="RJJ1094" s="12"/>
      <c r="RJK1094" s="12"/>
      <c r="RJL1094" s="12"/>
      <c r="RJM1094" s="12"/>
      <c r="RJN1094" s="12"/>
      <c r="RJO1094" s="12"/>
      <c r="RJP1094" s="12"/>
      <c r="RJQ1094" s="12"/>
      <c r="RJR1094" s="12"/>
      <c r="RJS1094" s="12"/>
      <c r="RJT1094" s="12"/>
      <c r="RJU1094" s="12"/>
      <c r="RJV1094" s="12"/>
      <c r="RJW1094" s="12"/>
      <c r="RJX1094" s="12"/>
      <c r="RJY1094" s="12"/>
      <c r="RJZ1094" s="12"/>
      <c r="RKA1094" s="12"/>
      <c r="RKB1094" s="12"/>
      <c r="RKC1094" s="12"/>
      <c r="RKD1094" s="12"/>
      <c r="RKE1094" s="12"/>
      <c r="RKF1094" s="12"/>
      <c r="RKG1094" s="12"/>
      <c r="RKH1094" s="12"/>
      <c r="RKI1094" s="12"/>
      <c r="RKJ1094" s="12"/>
      <c r="RKK1094" s="12"/>
      <c r="RKL1094" s="12"/>
      <c r="RKM1094" s="12"/>
      <c r="RKN1094" s="12"/>
      <c r="RKO1094" s="12"/>
      <c r="RKP1094" s="12"/>
      <c r="RKQ1094" s="12"/>
      <c r="RKR1094" s="12"/>
      <c r="RKS1094" s="12"/>
      <c r="RKT1094" s="12"/>
      <c r="RKU1094" s="12"/>
      <c r="RKV1094" s="12"/>
      <c r="RKW1094" s="12"/>
      <c r="RKX1094" s="12"/>
      <c r="RKY1094" s="12"/>
      <c r="RKZ1094" s="12"/>
      <c r="RLA1094" s="12"/>
      <c r="RLB1094" s="12"/>
      <c r="RLC1094" s="12"/>
      <c r="RLD1094" s="12"/>
      <c r="RLE1094" s="12"/>
      <c r="RLF1094" s="12"/>
      <c r="RLG1094" s="12"/>
      <c r="RLH1094" s="12"/>
      <c r="RLI1094" s="12"/>
      <c r="RLJ1094" s="12"/>
      <c r="RLK1094" s="12"/>
      <c r="RLL1094" s="12"/>
      <c r="RLM1094" s="12"/>
      <c r="RLN1094" s="12"/>
      <c r="RLO1094" s="12"/>
      <c r="RLP1094" s="12"/>
      <c r="RLQ1094" s="12"/>
      <c r="RLR1094" s="12"/>
      <c r="RLS1094" s="12"/>
      <c r="RLT1094" s="12"/>
      <c r="RLU1094" s="12"/>
      <c r="RLV1094" s="12"/>
      <c r="RLW1094" s="12"/>
      <c r="RLX1094" s="12"/>
      <c r="RLY1094" s="12"/>
      <c r="RLZ1094" s="12"/>
      <c r="RMA1094" s="12"/>
      <c r="RMB1094" s="12"/>
      <c r="RMC1094" s="12"/>
      <c r="RMD1094" s="12"/>
      <c r="RME1094" s="12"/>
      <c r="RMF1094" s="12"/>
      <c r="RMG1094" s="12"/>
      <c r="RMH1094" s="12"/>
      <c r="RMI1094" s="12"/>
      <c r="RMJ1094" s="12"/>
      <c r="RMK1094" s="12"/>
      <c r="RML1094" s="12"/>
      <c r="RMM1094" s="12"/>
      <c r="RMN1094" s="12"/>
      <c r="RMO1094" s="12"/>
      <c r="RMP1094" s="12"/>
      <c r="RMQ1094" s="12"/>
      <c r="RMR1094" s="12"/>
      <c r="RMS1094" s="12"/>
      <c r="RMT1094" s="12"/>
      <c r="RMU1094" s="12"/>
      <c r="RMV1094" s="12"/>
      <c r="RMW1094" s="12"/>
      <c r="RMX1094" s="12"/>
      <c r="RMY1094" s="12"/>
      <c r="RMZ1094" s="12"/>
      <c r="RNA1094" s="12"/>
      <c r="RNB1094" s="12"/>
      <c r="RNC1094" s="12"/>
      <c r="RND1094" s="12"/>
      <c r="RNE1094" s="12"/>
      <c r="RNF1094" s="12"/>
      <c r="RNG1094" s="12"/>
      <c r="RNH1094" s="12"/>
      <c r="RNI1094" s="12"/>
      <c r="RNJ1094" s="12"/>
      <c r="RNK1094" s="12"/>
      <c r="RNL1094" s="12"/>
      <c r="RNM1094" s="12"/>
      <c r="RNN1094" s="12"/>
      <c r="RNO1094" s="12"/>
      <c r="RNP1094" s="12"/>
      <c r="RNQ1094" s="12"/>
      <c r="RNR1094" s="12"/>
      <c r="RNS1094" s="12"/>
      <c r="RNT1094" s="12"/>
      <c r="RNU1094" s="12"/>
      <c r="RNV1094" s="12"/>
      <c r="RNW1094" s="12"/>
      <c r="RNX1094" s="12"/>
      <c r="RNY1094" s="12"/>
      <c r="RNZ1094" s="12"/>
      <c r="ROA1094" s="12"/>
      <c r="ROB1094" s="12"/>
      <c r="ROC1094" s="12"/>
      <c r="ROD1094" s="12"/>
      <c r="ROE1094" s="12"/>
      <c r="ROF1094" s="12"/>
      <c r="ROG1094" s="12"/>
      <c r="ROH1094" s="12"/>
      <c r="ROI1094" s="12"/>
      <c r="ROJ1094" s="12"/>
      <c r="ROK1094" s="12"/>
      <c r="ROL1094" s="12"/>
      <c r="ROM1094" s="12"/>
      <c r="RON1094" s="12"/>
      <c r="ROO1094" s="12"/>
      <c r="ROP1094" s="12"/>
      <c r="ROQ1094" s="12"/>
      <c r="ROR1094" s="12"/>
      <c r="ROS1094" s="12"/>
      <c r="ROT1094" s="12"/>
      <c r="ROU1094" s="12"/>
      <c r="ROV1094" s="12"/>
      <c r="ROW1094" s="12"/>
      <c r="ROX1094" s="12"/>
      <c r="ROY1094" s="12"/>
      <c r="ROZ1094" s="12"/>
      <c r="RPA1094" s="12"/>
      <c r="RPB1094" s="12"/>
      <c r="RPC1094" s="12"/>
      <c r="RPD1094" s="12"/>
      <c r="RPE1094" s="12"/>
      <c r="RPF1094" s="12"/>
      <c r="RPG1094" s="12"/>
      <c r="RPH1094" s="12"/>
      <c r="RPI1094" s="12"/>
      <c r="RPJ1094" s="12"/>
      <c r="RPK1094" s="12"/>
      <c r="RPL1094" s="12"/>
      <c r="RPM1094" s="12"/>
      <c r="RPN1094" s="12"/>
      <c r="RPO1094" s="12"/>
      <c r="RPP1094" s="12"/>
      <c r="RPQ1094" s="12"/>
      <c r="RPR1094" s="12"/>
      <c r="RPS1094" s="12"/>
      <c r="RPT1094" s="12"/>
      <c r="RPU1094" s="12"/>
      <c r="RPV1094" s="12"/>
      <c r="RPW1094" s="12"/>
      <c r="RPX1094" s="12"/>
      <c r="RPY1094" s="12"/>
      <c r="RPZ1094" s="12"/>
      <c r="RQA1094" s="12"/>
      <c r="RQB1094" s="12"/>
      <c r="RQC1094" s="12"/>
      <c r="RQD1094" s="12"/>
      <c r="RQE1094" s="12"/>
      <c r="RQF1094" s="12"/>
      <c r="RQG1094" s="12"/>
      <c r="RQH1094" s="12"/>
      <c r="RQI1094" s="12"/>
      <c r="RQJ1094" s="12"/>
      <c r="RQK1094" s="12"/>
      <c r="RQL1094" s="12"/>
      <c r="RQM1094" s="12"/>
      <c r="RQN1094" s="12"/>
      <c r="RQO1094" s="12"/>
      <c r="RQP1094" s="12"/>
      <c r="RQQ1094" s="12"/>
      <c r="RQR1094" s="12"/>
      <c r="RQS1094" s="12"/>
      <c r="RQT1094" s="12"/>
      <c r="RQU1094" s="12"/>
      <c r="RQV1094" s="12"/>
      <c r="RQW1094" s="12"/>
      <c r="RQX1094" s="12"/>
      <c r="RQY1094" s="12"/>
      <c r="RQZ1094" s="12"/>
      <c r="RRA1094" s="12"/>
      <c r="RRB1094" s="12"/>
      <c r="RRC1094" s="12"/>
      <c r="RRD1094" s="12"/>
      <c r="RRE1094" s="12"/>
      <c r="RRF1094" s="12"/>
      <c r="RRG1094" s="12"/>
      <c r="RRH1094" s="12"/>
      <c r="RRI1094" s="12"/>
      <c r="RRJ1094" s="12"/>
      <c r="RRK1094" s="12"/>
      <c r="RRL1094" s="12"/>
      <c r="RRM1094" s="12"/>
      <c r="RRN1094" s="12"/>
      <c r="RRO1094" s="12"/>
      <c r="RRP1094" s="12"/>
      <c r="RRQ1094" s="12"/>
      <c r="RRR1094" s="12"/>
      <c r="RRS1094" s="12"/>
      <c r="RRT1094" s="12"/>
      <c r="RRU1094" s="12"/>
      <c r="RRV1094" s="12"/>
      <c r="RRW1094" s="12"/>
      <c r="RRX1094" s="12"/>
      <c r="RRY1094" s="12"/>
      <c r="RRZ1094" s="12"/>
      <c r="RSA1094" s="12"/>
      <c r="RSB1094" s="12"/>
      <c r="RSC1094" s="12"/>
      <c r="RSD1094" s="12"/>
      <c r="RSE1094" s="12"/>
      <c r="RSF1094" s="12"/>
      <c r="RSG1094" s="12"/>
      <c r="RSH1094" s="12"/>
      <c r="RSI1094" s="12"/>
      <c r="RSJ1094" s="12"/>
      <c r="RSK1094" s="12"/>
      <c r="RSL1094" s="12"/>
      <c r="RSM1094" s="12"/>
      <c r="RSN1094" s="12"/>
      <c r="RSO1094" s="12"/>
      <c r="RSP1094" s="12"/>
      <c r="RSQ1094" s="12"/>
      <c r="RSR1094" s="12"/>
      <c r="RSS1094" s="12"/>
      <c r="RST1094" s="12"/>
      <c r="RSU1094" s="12"/>
      <c r="RSV1094" s="12"/>
      <c r="RSW1094" s="12"/>
      <c r="RSX1094" s="12"/>
      <c r="RSY1094" s="12"/>
      <c r="RSZ1094" s="12"/>
      <c r="RTA1094" s="12"/>
      <c r="RTB1094" s="12"/>
      <c r="RTC1094" s="12"/>
      <c r="RTD1094" s="12"/>
      <c r="RTE1094" s="12"/>
      <c r="RTF1094" s="12"/>
      <c r="RTG1094" s="12"/>
      <c r="RTH1094" s="12"/>
      <c r="RTI1094" s="12"/>
      <c r="RTJ1094" s="12"/>
      <c r="RTK1094" s="12"/>
      <c r="RTL1094" s="12"/>
      <c r="RTM1094" s="12"/>
      <c r="RTN1094" s="12"/>
      <c r="RTO1094" s="12"/>
      <c r="RTP1094" s="12"/>
      <c r="RTQ1094" s="12"/>
      <c r="RTR1094" s="12"/>
      <c r="RTS1094" s="12"/>
      <c r="RTT1094" s="12"/>
      <c r="RTU1094" s="12"/>
      <c r="RTV1094" s="12"/>
      <c r="RTW1094" s="12"/>
      <c r="RTX1094" s="12"/>
      <c r="RTY1094" s="12"/>
      <c r="RTZ1094" s="12"/>
      <c r="RUA1094" s="12"/>
      <c r="RUB1094" s="12"/>
      <c r="RUC1094" s="12"/>
      <c r="RUD1094" s="12"/>
      <c r="RUE1094" s="12"/>
      <c r="RUF1094" s="12"/>
      <c r="RUG1094" s="12"/>
      <c r="RUH1094" s="12"/>
      <c r="RUI1094" s="12"/>
      <c r="RUJ1094" s="12"/>
      <c r="RUK1094" s="12"/>
      <c r="RUL1094" s="12"/>
      <c r="RUM1094" s="12"/>
      <c r="RUN1094" s="12"/>
      <c r="RUO1094" s="12"/>
      <c r="RUP1094" s="12"/>
      <c r="RUQ1094" s="12"/>
      <c r="RUR1094" s="12"/>
      <c r="RUS1094" s="12"/>
      <c r="RUT1094" s="12"/>
      <c r="RUU1094" s="12"/>
      <c r="RUV1094" s="12"/>
      <c r="RUW1094" s="12"/>
      <c r="RUX1094" s="12"/>
      <c r="RUY1094" s="12"/>
      <c r="RUZ1094" s="12"/>
      <c r="RVA1094" s="12"/>
      <c r="RVB1094" s="12"/>
      <c r="RVC1094" s="12"/>
      <c r="RVD1094" s="12"/>
      <c r="RVE1094" s="12"/>
      <c r="RVF1094" s="12"/>
      <c r="RVG1094" s="12"/>
      <c r="RVH1094" s="12"/>
      <c r="RVI1094" s="12"/>
      <c r="RVJ1094" s="12"/>
      <c r="RVK1094" s="12"/>
      <c r="RVL1094" s="12"/>
      <c r="RVM1094" s="12"/>
      <c r="RVN1094" s="12"/>
      <c r="RVO1094" s="12"/>
      <c r="RVP1094" s="12"/>
      <c r="RVQ1094" s="12"/>
      <c r="RVR1094" s="12"/>
      <c r="RVS1094" s="12"/>
      <c r="RVT1094" s="12"/>
      <c r="RVU1094" s="12"/>
      <c r="RVV1094" s="12"/>
      <c r="RVW1094" s="12"/>
      <c r="RVX1094" s="12"/>
      <c r="RVY1094" s="12"/>
      <c r="RVZ1094" s="12"/>
      <c r="RWA1094" s="12"/>
      <c r="RWB1094" s="12"/>
      <c r="RWC1094" s="12"/>
      <c r="RWD1094" s="12"/>
      <c r="RWE1094" s="12"/>
      <c r="RWF1094" s="12"/>
      <c r="RWG1094" s="12"/>
      <c r="RWH1094" s="12"/>
      <c r="RWI1094" s="12"/>
      <c r="RWJ1094" s="12"/>
      <c r="RWK1094" s="12"/>
      <c r="RWL1094" s="12"/>
      <c r="RWM1094" s="12"/>
      <c r="RWN1094" s="12"/>
      <c r="RWO1094" s="12"/>
      <c r="RWP1094" s="12"/>
      <c r="RWQ1094" s="12"/>
      <c r="RWR1094" s="12"/>
      <c r="RWS1094" s="12"/>
      <c r="RWT1094" s="12"/>
      <c r="RWU1094" s="12"/>
      <c r="RWV1094" s="12"/>
      <c r="RWW1094" s="12"/>
      <c r="RWX1094" s="12"/>
      <c r="RWY1094" s="12"/>
      <c r="RWZ1094" s="12"/>
      <c r="RXA1094" s="12"/>
      <c r="RXB1094" s="12"/>
      <c r="RXC1094" s="12"/>
      <c r="RXD1094" s="12"/>
      <c r="RXE1094" s="12"/>
      <c r="RXF1094" s="12"/>
      <c r="RXG1094" s="12"/>
      <c r="RXH1094" s="12"/>
      <c r="RXI1094" s="12"/>
      <c r="RXJ1094" s="12"/>
      <c r="RXK1094" s="12"/>
      <c r="RXL1094" s="12"/>
      <c r="RXM1094" s="12"/>
      <c r="RXN1094" s="12"/>
      <c r="RXO1094" s="12"/>
      <c r="RXP1094" s="12"/>
      <c r="RXQ1094" s="12"/>
      <c r="RXR1094" s="12"/>
      <c r="RXS1094" s="12"/>
      <c r="RXT1094" s="12"/>
      <c r="RXU1094" s="12"/>
      <c r="RXV1094" s="12"/>
      <c r="RXW1094" s="12"/>
      <c r="RXX1094" s="12"/>
      <c r="RXY1094" s="12"/>
      <c r="RXZ1094" s="12"/>
      <c r="RYA1094" s="12"/>
      <c r="RYB1094" s="12"/>
      <c r="RYC1094" s="12"/>
      <c r="RYD1094" s="12"/>
      <c r="RYE1094" s="12"/>
      <c r="RYF1094" s="12"/>
      <c r="RYG1094" s="12"/>
      <c r="RYH1094" s="12"/>
      <c r="RYI1094" s="12"/>
      <c r="RYJ1094" s="12"/>
      <c r="RYK1094" s="12"/>
      <c r="RYL1094" s="12"/>
      <c r="RYM1094" s="12"/>
      <c r="RYN1094" s="12"/>
      <c r="RYO1094" s="12"/>
      <c r="RYP1094" s="12"/>
      <c r="RYQ1094" s="12"/>
      <c r="RYR1094" s="12"/>
      <c r="RYS1094" s="12"/>
      <c r="RYT1094" s="12"/>
      <c r="RYU1094" s="12"/>
      <c r="RYV1094" s="12"/>
      <c r="RYW1094" s="12"/>
      <c r="RYX1094" s="12"/>
      <c r="RYY1094" s="12"/>
      <c r="RYZ1094" s="12"/>
      <c r="RZA1094" s="12"/>
      <c r="RZB1094" s="12"/>
      <c r="RZC1094" s="12"/>
      <c r="RZD1094" s="12"/>
      <c r="RZE1094" s="12"/>
      <c r="RZF1094" s="12"/>
      <c r="RZG1094" s="12"/>
      <c r="RZH1094" s="12"/>
      <c r="RZI1094" s="12"/>
      <c r="RZJ1094" s="12"/>
      <c r="RZK1094" s="12"/>
      <c r="RZL1094" s="12"/>
      <c r="RZM1094" s="12"/>
      <c r="RZN1094" s="12"/>
      <c r="RZO1094" s="12"/>
      <c r="RZP1094" s="12"/>
      <c r="RZQ1094" s="12"/>
      <c r="RZR1094" s="12"/>
      <c r="RZS1094" s="12"/>
      <c r="RZT1094" s="12"/>
      <c r="RZU1094" s="12"/>
      <c r="RZV1094" s="12"/>
      <c r="RZW1094" s="12"/>
      <c r="RZX1094" s="12"/>
      <c r="RZY1094" s="12"/>
      <c r="RZZ1094" s="12"/>
      <c r="SAA1094" s="12"/>
      <c r="SAB1094" s="12"/>
      <c r="SAC1094" s="12"/>
      <c r="SAD1094" s="12"/>
      <c r="SAE1094" s="12"/>
      <c r="SAF1094" s="12"/>
      <c r="SAG1094" s="12"/>
      <c r="SAH1094" s="12"/>
      <c r="SAI1094" s="12"/>
      <c r="SAJ1094" s="12"/>
      <c r="SAK1094" s="12"/>
      <c r="SAL1094" s="12"/>
      <c r="SAM1094" s="12"/>
      <c r="SAN1094" s="12"/>
      <c r="SAO1094" s="12"/>
      <c r="SAP1094" s="12"/>
      <c r="SAQ1094" s="12"/>
      <c r="SAR1094" s="12"/>
      <c r="SAS1094" s="12"/>
      <c r="SAT1094" s="12"/>
      <c r="SAU1094" s="12"/>
      <c r="SAV1094" s="12"/>
      <c r="SAW1094" s="12"/>
      <c r="SAX1094" s="12"/>
      <c r="SAY1094" s="12"/>
      <c r="SAZ1094" s="12"/>
      <c r="SBA1094" s="12"/>
      <c r="SBB1094" s="12"/>
      <c r="SBC1094" s="12"/>
      <c r="SBD1094" s="12"/>
      <c r="SBE1094" s="12"/>
      <c r="SBF1094" s="12"/>
      <c r="SBG1094" s="12"/>
      <c r="SBH1094" s="12"/>
      <c r="SBI1094" s="12"/>
      <c r="SBJ1094" s="12"/>
      <c r="SBK1094" s="12"/>
      <c r="SBL1094" s="12"/>
      <c r="SBM1094" s="12"/>
      <c r="SBN1094" s="12"/>
      <c r="SBO1094" s="12"/>
      <c r="SBP1094" s="12"/>
      <c r="SBQ1094" s="12"/>
      <c r="SBR1094" s="12"/>
      <c r="SBS1094" s="12"/>
      <c r="SBT1094" s="12"/>
      <c r="SBU1094" s="12"/>
      <c r="SBV1094" s="12"/>
      <c r="SBW1094" s="12"/>
      <c r="SBX1094" s="12"/>
      <c r="SBY1094" s="12"/>
      <c r="SBZ1094" s="12"/>
      <c r="SCA1094" s="12"/>
      <c r="SCB1094" s="12"/>
      <c r="SCC1094" s="12"/>
      <c r="SCD1094" s="12"/>
      <c r="SCE1094" s="12"/>
      <c r="SCF1094" s="12"/>
      <c r="SCG1094" s="12"/>
      <c r="SCH1094" s="12"/>
      <c r="SCI1094" s="12"/>
      <c r="SCJ1094" s="12"/>
      <c r="SCK1094" s="12"/>
      <c r="SCL1094" s="12"/>
      <c r="SCM1094" s="12"/>
      <c r="SCN1094" s="12"/>
      <c r="SCO1094" s="12"/>
      <c r="SCP1094" s="12"/>
      <c r="SCQ1094" s="12"/>
      <c r="SCR1094" s="12"/>
      <c r="SCS1094" s="12"/>
      <c r="SCT1094" s="12"/>
      <c r="SCU1094" s="12"/>
      <c r="SCV1094" s="12"/>
      <c r="SCW1094" s="12"/>
      <c r="SCX1094" s="12"/>
      <c r="SCY1094" s="12"/>
      <c r="SCZ1094" s="12"/>
      <c r="SDA1094" s="12"/>
      <c r="SDB1094" s="12"/>
      <c r="SDC1094" s="12"/>
      <c r="SDD1094" s="12"/>
      <c r="SDE1094" s="12"/>
      <c r="SDF1094" s="12"/>
      <c r="SDG1094" s="12"/>
      <c r="SDH1094" s="12"/>
      <c r="SDI1094" s="12"/>
      <c r="SDJ1094" s="12"/>
      <c r="SDK1094" s="12"/>
      <c r="SDL1094" s="12"/>
      <c r="SDM1094" s="12"/>
      <c r="SDN1094" s="12"/>
      <c r="SDO1094" s="12"/>
      <c r="SDP1094" s="12"/>
      <c r="SDQ1094" s="12"/>
      <c r="SDR1094" s="12"/>
      <c r="SDS1094" s="12"/>
      <c r="SDT1094" s="12"/>
      <c r="SDU1094" s="12"/>
      <c r="SDV1094" s="12"/>
      <c r="SDW1094" s="12"/>
      <c r="SDX1094" s="12"/>
      <c r="SDY1094" s="12"/>
      <c r="SDZ1094" s="12"/>
      <c r="SEA1094" s="12"/>
      <c r="SEB1094" s="12"/>
      <c r="SEC1094" s="12"/>
      <c r="SED1094" s="12"/>
      <c r="SEE1094" s="12"/>
      <c r="SEF1094" s="12"/>
      <c r="SEG1094" s="12"/>
      <c r="SEH1094" s="12"/>
      <c r="SEI1094" s="12"/>
      <c r="SEJ1094" s="12"/>
      <c r="SEK1094" s="12"/>
      <c r="SEL1094" s="12"/>
      <c r="SEM1094" s="12"/>
      <c r="SEN1094" s="12"/>
      <c r="SEO1094" s="12"/>
      <c r="SEP1094" s="12"/>
      <c r="SEQ1094" s="12"/>
      <c r="SER1094" s="12"/>
      <c r="SES1094" s="12"/>
      <c r="SET1094" s="12"/>
      <c r="SEU1094" s="12"/>
      <c r="SEV1094" s="12"/>
      <c r="SEW1094" s="12"/>
      <c r="SEX1094" s="12"/>
      <c r="SEY1094" s="12"/>
      <c r="SEZ1094" s="12"/>
      <c r="SFA1094" s="12"/>
      <c r="SFB1094" s="12"/>
      <c r="SFC1094" s="12"/>
      <c r="SFD1094" s="12"/>
      <c r="SFE1094" s="12"/>
      <c r="SFF1094" s="12"/>
      <c r="SFG1094" s="12"/>
      <c r="SFH1094" s="12"/>
      <c r="SFI1094" s="12"/>
      <c r="SFJ1094" s="12"/>
      <c r="SFK1094" s="12"/>
      <c r="SFL1094" s="12"/>
      <c r="SFM1094" s="12"/>
      <c r="SFN1094" s="12"/>
      <c r="SFO1094" s="12"/>
      <c r="SFP1094" s="12"/>
      <c r="SFQ1094" s="12"/>
      <c r="SFR1094" s="12"/>
      <c r="SFS1094" s="12"/>
      <c r="SFT1094" s="12"/>
      <c r="SFU1094" s="12"/>
      <c r="SFV1094" s="12"/>
      <c r="SFW1094" s="12"/>
      <c r="SFX1094" s="12"/>
      <c r="SFY1094" s="12"/>
      <c r="SFZ1094" s="12"/>
      <c r="SGA1094" s="12"/>
      <c r="SGB1094" s="12"/>
      <c r="SGC1094" s="12"/>
      <c r="SGD1094" s="12"/>
      <c r="SGE1094" s="12"/>
      <c r="SGF1094" s="12"/>
      <c r="SGG1094" s="12"/>
      <c r="SGH1094" s="12"/>
      <c r="SGI1094" s="12"/>
      <c r="SGJ1094" s="12"/>
      <c r="SGK1094" s="12"/>
      <c r="SGL1094" s="12"/>
      <c r="SGM1094" s="12"/>
      <c r="SGN1094" s="12"/>
      <c r="SGO1094" s="12"/>
      <c r="SGP1094" s="12"/>
      <c r="SGQ1094" s="12"/>
      <c r="SGR1094" s="12"/>
      <c r="SGS1094" s="12"/>
      <c r="SGT1094" s="12"/>
      <c r="SGU1094" s="12"/>
      <c r="SGV1094" s="12"/>
      <c r="SGW1094" s="12"/>
      <c r="SGX1094" s="12"/>
      <c r="SGY1094" s="12"/>
      <c r="SGZ1094" s="12"/>
      <c r="SHA1094" s="12"/>
      <c r="SHB1094" s="12"/>
      <c r="SHC1094" s="12"/>
      <c r="SHD1094" s="12"/>
      <c r="SHE1094" s="12"/>
      <c r="SHF1094" s="12"/>
      <c r="SHG1094" s="12"/>
      <c r="SHH1094" s="12"/>
      <c r="SHI1094" s="12"/>
      <c r="SHJ1094" s="12"/>
      <c r="SHK1094" s="12"/>
      <c r="SHL1094" s="12"/>
      <c r="SHM1094" s="12"/>
      <c r="SHN1094" s="12"/>
      <c r="SHO1094" s="12"/>
      <c r="SHP1094" s="12"/>
      <c r="SHQ1094" s="12"/>
      <c r="SHR1094" s="12"/>
      <c r="SHS1094" s="12"/>
      <c r="SHT1094" s="12"/>
      <c r="SHU1094" s="12"/>
      <c r="SHV1094" s="12"/>
      <c r="SHW1094" s="12"/>
      <c r="SHX1094" s="12"/>
      <c r="SHY1094" s="12"/>
      <c r="SHZ1094" s="12"/>
      <c r="SIA1094" s="12"/>
      <c r="SIB1094" s="12"/>
      <c r="SIC1094" s="12"/>
      <c r="SID1094" s="12"/>
      <c r="SIE1094" s="12"/>
      <c r="SIF1094" s="12"/>
      <c r="SIG1094" s="12"/>
      <c r="SIH1094" s="12"/>
      <c r="SII1094" s="12"/>
      <c r="SIJ1094" s="12"/>
      <c r="SIK1094" s="12"/>
      <c r="SIL1094" s="12"/>
      <c r="SIM1094" s="12"/>
      <c r="SIN1094" s="12"/>
      <c r="SIO1094" s="12"/>
      <c r="SIP1094" s="12"/>
      <c r="SIQ1094" s="12"/>
      <c r="SIR1094" s="12"/>
      <c r="SIS1094" s="12"/>
      <c r="SIT1094" s="12"/>
      <c r="SIU1094" s="12"/>
      <c r="SIV1094" s="12"/>
      <c r="SIW1094" s="12"/>
      <c r="SIX1094" s="12"/>
      <c r="SIY1094" s="12"/>
      <c r="SIZ1094" s="12"/>
      <c r="SJA1094" s="12"/>
      <c r="SJB1094" s="12"/>
      <c r="SJC1094" s="12"/>
      <c r="SJD1094" s="12"/>
      <c r="SJE1094" s="12"/>
      <c r="SJF1094" s="12"/>
      <c r="SJG1094" s="12"/>
      <c r="SJH1094" s="12"/>
      <c r="SJI1094" s="12"/>
      <c r="SJJ1094" s="12"/>
      <c r="SJK1094" s="12"/>
      <c r="SJL1094" s="12"/>
      <c r="SJM1094" s="12"/>
      <c r="SJN1094" s="12"/>
      <c r="SJO1094" s="12"/>
      <c r="SJP1094" s="12"/>
      <c r="SJQ1094" s="12"/>
      <c r="SJR1094" s="12"/>
      <c r="SJS1094" s="12"/>
      <c r="SJT1094" s="12"/>
      <c r="SJU1094" s="12"/>
      <c r="SJV1094" s="12"/>
      <c r="SJW1094" s="12"/>
      <c r="SJX1094" s="12"/>
      <c r="SJY1094" s="12"/>
      <c r="SJZ1094" s="12"/>
      <c r="SKA1094" s="12"/>
      <c r="SKB1094" s="12"/>
      <c r="SKC1094" s="12"/>
      <c r="SKD1094" s="12"/>
      <c r="SKE1094" s="12"/>
      <c r="SKF1094" s="12"/>
      <c r="SKG1094" s="12"/>
      <c r="SKH1094" s="12"/>
      <c r="SKI1094" s="12"/>
      <c r="SKJ1094" s="12"/>
      <c r="SKK1094" s="12"/>
      <c r="SKL1094" s="12"/>
      <c r="SKM1094" s="12"/>
      <c r="SKN1094" s="12"/>
      <c r="SKO1094" s="12"/>
      <c r="SKP1094" s="12"/>
      <c r="SKQ1094" s="12"/>
      <c r="SKR1094" s="12"/>
      <c r="SKS1094" s="12"/>
      <c r="SKT1094" s="12"/>
      <c r="SKU1094" s="12"/>
      <c r="SKV1094" s="12"/>
      <c r="SKW1094" s="12"/>
      <c r="SKX1094" s="12"/>
      <c r="SKY1094" s="12"/>
      <c r="SKZ1094" s="12"/>
      <c r="SLA1094" s="12"/>
      <c r="SLB1094" s="12"/>
      <c r="SLC1094" s="12"/>
      <c r="SLD1094" s="12"/>
      <c r="SLE1094" s="12"/>
      <c r="SLF1094" s="12"/>
      <c r="SLG1094" s="12"/>
      <c r="SLH1094" s="12"/>
      <c r="SLI1094" s="12"/>
      <c r="SLJ1094" s="12"/>
      <c r="SLK1094" s="12"/>
      <c r="SLL1094" s="12"/>
      <c r="SLM1094" s="12"/>
      <c r="SLN1094" s="12"/>
      <c r="SLO1094" s="12"/>
      <c r="SLP1094" s="12"/>
      <c r="SLQ1094" s="12"/>
      <c r="SLR1094" s="12"/>
      <c r="SLS1094" s="12"/>
      <c r="SLT1094" s="12"/>
      <c r="SLU1094" s="12"/>
      <c r="SLV1094" s="12"/>
      <c r="SLW1094" s="12"/>
      <c r="SLX1094" s="12"/>
      <c r="SLY1094" s="12"/>
      <c r="SLZ1094" s="12"/>
      <c r="SMA1094" s="12"/>
      <c r="SMB1094" s="12"/>
      <c r="SMC1094" s="12"/>
      <c r="SMD1094" s="12"/>
      <c r="SME1094" s="12"/>
      <c r="SMF1094" s="12"/>
      <c r="SMG1094" s="12"/>
      <c r="SMH1094" s="12"/>
      <c r="SMI1094" s="12"/>
      <c r="SMJ1094" s="12"/>
      <c r="SMK1094" s="12"/>
      <c r="SML1094" s="12"/>
      <c r="SMM1094" s="12"/>
      <c r="SMN1094" s="12"/>
      <c r="SMO1094" s="12"/>
      <c r="SMP1094" s="12"/>
      <c r="SMQ1094" s="12"/>
      <c r="SMR1094" s="12"/>
      <c r="SMS1094" s="12"/>
      <c r="SMT1094" s="12"/>
      <c r="SMU1094" s="12"/>
      <c r="SMV1094" s="12"/>
      <c r="SMW1094" s="12"/>
      <c r="SMX1094" s="12"/>
      <c r="SMY1094" s="12"/>
      <c r="SMZ1094" s="12"/>
      <c r="SNA1094" s="12"/>
      <c r="SNB1094" s="12"/>
      <c r="SNC1094" s="12"/>
      <c r="SND1094" s="12"/>
      <c r="SNE1094" s="12"/>
      <c r="SNF1094" s="12"/>
      <c r="SNG1094" s="12"/>
      <c r="SNH1094" s="12"/>
      <c r="SNI1094" s="12"/>
      <c r="SNJ1094" s="12"/>
      <c r="SNK1094" s="12"/>
      <c r="SNL1094" s="12"/>
      <c r="SNM1094" s="12"/>
      <c r="SNN1094" s="12"/>
      <c r="SNO1094" s="12"/>
      <c r="SNP1094" s="12"/>
      <c r="SNQ1094" s="12"/>
      <c r="SNR1094" s="12"/>
      <c r="SNS1094" s="12"/>
      <c r="SNT1094" s="12"/>
      <c r="SNU1094" s="12"/>
      <c r="SNV1094" s="12"/>
      <c r="SNW1094" s="12"/>
      <c r="SNX1094" s="12"/>
      <c r="SNY1094" s="12"/>
      <c r="SNZ1094" s="12"/>
      <c r="SOA1094" s="12"/>
      <c r="SOB1094" s="12"/>
      <c r="SOC1094" s="12"/>
      <c r="SOD1094" s="12"/>
      <c r="SOE1094" s="12"/>
      <c r="SOF1094" s="12"/>
      <c r="SOG1094" s="12"/>
      <c r="SOH1094" s="12"/>
      <c r="SOI1094" s="12"/>
      <c r="SOJ1094" s="12"/>
      <c r="SOK1094" s="12"/>
      <c r="SOL1094" s="12"/>
      <c r="SOM1094" s="12"/>
      <c r="SON1094" s="12"/>
      <c r="SOO1094" s="12"/>
      <c r="SOP1094" s="12"/>
      <c r="SOQ1094" s="12"/>
      <c r="SOR1094" s="12"/>
      <c r="SOS1094" s="12"/>
      <c r="SOT1094" s="12"/>
      <c r="SOU1094" s="12"/>
      <c r="SOV1094" s="12"/>
      <c r="SOW1094" s="12"/>
      <c r="SOX1094" s="12"/>
      <c r="SOY1094" s="12"/>
      <c r="SOZ1094" s="12"/>
      <c r="SPA1094" s="12"/>
      <c r="SPB1094" s="12"/>
      <c r="SPC1094" s="12"/>
      <c r="SPD1094" s="12"/>
      <c r="SPE1094" s="12"/>
      <c r="SPF1094" s="12"/>
      <c r="SPG1094" s="12"/>
      <c r="SPH1094" s="12"/>
      <c r="SPI1094" s="12"/>
      <c r="SPJ1094" s="12"/>
      <c r="SPK1094" s="12"/>
      <c r="SPL1094" s="12"/>
      <c r="SPM1094" s="12"/>
      <c r="SPN1094" s="12"/>
      <c r="SPO1094" s="12"/>
      <c r="SPP1094" s="12"/>
      <c r="SPQ1094" s="12"/>
      <c r="SPR1094" s="12"/>
      <c r="SPS1094" s="12"/>
      <c r="SPT1094" s="12"/>
      <c r="SPU1094" s="12"/>
      <c r="SPV1094" s="12"/>
      <c r="SPW1094" s="12"/>
      <c r="SPX1094" s="12"/>
      <c r="SPY1094" s="12"/>
      <c r="SPZ1094" s="12"/>
      <c r="SQA1094" s="12"/>
      <c r="SQB1094" s="12"/>
      <c r="SQC1094" s="12"/>
      <c r="SQD1094" s="12"/>
      <c r="SQE1094" s="12"/>
      <c r="SQF1094" s="12"/>
      <c r="SQG1094" s="12"/>
      <c r="SQH1094" s="12"/>
      <c r="SQI1094" s="12"/>
      <c r="SQJ1094" s="12"/>
      <c r="SQK1094" s="12"/>
      <c r="SQL1094" s="12"/>
      <c r="SQM1094" s="12"/>
      <c r="SQN1094" s="12"/>
      <c r="SQO1094" s="12"/>
      <c r="SQP1094" s="12"/>
      <c r="SQQ1094" s="12"/>
      <c r="SQR1094" s="12"/>
      <c r="SQS1094" s="12"/>
      <c r="SQT1094" s="12"/>
      <c r="SQU1094" s="12"/>
      <c r="SQV1094" s="12"/>
      <c r="SQW1094" s="12"/>
      <c r="SQX1094" s="12"/>
      <c r="SQY1094" s="12"/>
      <c r="SQZ1094" s="12"/>
      <c r="SRA1094" s="12"/>
      <c r="SRB1094" s="12"/>
      <c r="SRC1094" s="12"/>
      <c r="SRD1094" s="12"/>
      <c r="SRE1094" s="12"/>
      <c r="SRF1094" s="12"/>
      <c r="SRG1094" s="12"/>
      <c r="SRH1094" s="12"/>
      <c r="SRI1094" s="12"/>
      <c r="SRJ1094" s="12"/>
      <c r="SRK1094" s="12"/>
      <c r="SRL1094" s="12"/>
      <c r="SRM1094" s="12"/>
      <c r="SRN1094" s="12"/>
      <c r="SRO1094" s="12"/>
      <c r="SRP1094" s="12"/>
      <c r="SRQ1094" s="12"/>
      <c r="SRR1094" s="12"/>
      <c r="SRS1094" s="12"/>
      <c r="SRT1094" s="12"/>
      <c r="SRU1094" s="12"/>
      <c r="SRV1094" s="12"/>
      <c r="SRW1094" s="12"/>
      <c r="SRX1094" s="12"/>
      <c r="SRY1094" s="12"/>
      <c r="SRZ1094" s="12"/>
      <c r="SSA1094" s="12"/>
      <c r="SSB1094" s="12"/>
      <c r="SSC1094" s="12"/>
      <c r="SSD1094" s="12"/>
      <c r="SSE1094" s="12"/>
      <c r="SSF1094" s="12"/>
      <c r="SSG1094" s="12"/>
      <c r="SSH1094" s="12"/>
      <c r="SSI1094" s="12"/>
      <c r="SSJ1094" s="12"/>
      <c r="SSK1094" s="12"/>
      <c r="SSL1094" s="12"/>
      <c r="SSM1094" s="12"/>
      <c r="SSN1094" s="12"/>
      <c r="SSO1094" s="12"/>
      <c r="SSP1094" s="12"/>
      <c r="SSQ1094" s="12"/>
      <c r="SSR1094" s="12"/>
      <c r="SSS1094" s="12"/>
      <c r="SST1094" s="12"/>
      <c r="SSU1094" s="12"/>
      <c r="SSV1094" s="12"/>
      <c r="SSW1094" s="12"/>
      <c r="SSX1094" s="12"/>
      <c r="SSY1094" s="12"/>
      <c r="SSZ1094" s="12"/>
      <c r="STA1094" s="12"/>
      <c r="STB1094" s="12"/>
      <c r="STC1094" s="12"/>
      <c r="STD1094" s="12"/>
      <c r="STE1094" s="12"/>
      <c r="STF1094" s="12"/>
      <c r="STG1094" s="12"/>
      <c r="STH1094" s="12"/>
      <c r="STI1094" s="12"/>
      <c r="STJ1094" s="12"/>
      <c r="STK1094" s="12"/>
      <c r="STL1094" s="12"/>
      <c r="STM1094" s="12"/>
      <c r="STN1094" s="12"/>
      <c r="STO1094" s="12"/>
      <c r="STP1094" s="12"/>
      <c r="STQ1094" s="12"/>
      <c r="STR1094" s="12"/>
      <c r="STS1094" s="12"/>
      <c r="STT1094" s="12"/>
      <c r="STU1094" s="12"/>
      <c r="STV1094" s="12"/>
      <c r="STW1094" s="12"/>
      <c r="STX1094" s="12"/>
      <c r="STY1094" s="12"/>
      <c r="STZ1094" s="12"/>
      <c r="SUA1094" s="12"/>
      <c r="SUB1094" s="12"/>
      <c r="SUC1094" s="12"/>
      <c r="SUD1094" s="12"/>
      <c r="SUE1094" s="12"/>
      <c r="SUF1094" s="12"/>
      <c r="SUG1094" s="12"/>
      <c r="SUH1094" s="12"/>
      <c r="SUI1094" s="12"/>
      <c r="SUJ1094" s="12"/>
      <c r="SUK1094" s="12"/>
      <c r="SUL1094" s="12"/>
      <c r="SUM1094" s="12"/>
      <c r="SUN1094" s="12"/>
      <c r="SUO1094" s="12"/>
      <c r="SUP1094" s="12"/>
      <c r="SUQ1094" s="12"/>
      <c r="SUR1094" s="12"/>
      <c r="SUS1094" s="12"/>
      <c r="SUT1094" s="12"/>
      <c r="SUU1094" s="12"/>
      <c r="SUV1094" s="12"/>
      <c r="SUW1094" s="12"/>
      <c r="SUX1094" s="12"/>
      <c r="SUY1094" s="12"/>
      <c r="SUZ1094" s="12"/>
      <c r="SVA1094" s="12"/>
      <c r="SVB1094" s="12"/>
      <c r="SVC1094" s="12"/>
      <c r="SVD1094" s="12"/>
      <c r="SVE1094" s="12"/>
      <c r="SVF1094" s="12"/>
      <c r="SVG1094" s="12"/>
      <c r="SVH1094" s="12"/>
      <c r="SVI1094" s="12"/>
      <c r="SVJ1094" s="12"/>
      <c r="SVK1094" s="12"/>
      <c r="SVL1094" s="12"/>
      <c r="SVM1094" s="12"/>
      <c r="SVN1094" s="12"/>
      <c r="SVO1094" s="12"/>
      <c r="SVP1094" s="12"/>
      <c r="SVQ1094" s="12"/>
      <c r="SVR1094" s="12"/>
      <c r="SVS1094" s="12"/>
      <c r="SVT1094" s="12"/>
      <c r="SVU1094" s="12"/>
      <c r="SVV1094" s="12"/>
      <c r="SVW1094" s="12"/>
      <c r="SVX1094" s="12"/>
      <c r="SVY1094" s="12"/>
      <c r="SVZ1094" s="12"/>
      <c r="SWA1094" s="12"/>
      <c r="SWB1094" s="12"/>
      <c r="SWC1094" s="12"/>
      <c r="SWD1094" s="12"/>
      <c r="SWE1094" s="12"/>
      <c r="SWF1094" s="12"/>
      <c r="SWG1094" s="12"/>
      <c r="SWH1094" s="12"/>
      <c r="SWI1094" s="12"/>
      <c r="SWJ1094" s="12"/>
      <c r="SWK1094" s="12"/>
      <c r="SWL1094" s="12"/>
      <c r="SWM1094" s="12"/>
      <c r="SWN1094" s="12"/>
      <c r="SWO1094" s="12"/>
      <c r="SWP1094" s="12"/>
      <c r="SWQ1094" s="12"/>
      <c r="SWR1094" s="12"/>
      <c r="SWS1094" s="12"/>
      <c r="SWT1094" s="12"/>
      <c r="SWU1094" s="12"/>
      <c r="SWV1094" s="12"/>
      <c r="SWW1094" s="12"/>
      <c r="SWX1094" s="12"/>
      <c r="SWY1094" s="12"/>
      <c r="SWZ1094" s="12"/>
      <c r="SXA1094" s="12"/>
      <c r="SXB1094" s="12"/>
      <c r="SXC1094" s="12"/>
      <c r="SXD1094" s="12"/>
      <c r="SXE1094" s="12"/>
      <c r="SXF1094" s="12"/>
      <c r="SXG1094" s="12"/>
      <c r="SXH1094" s="12"/>
      <c r="SXI1094" s="12"/>
      <c r="SXJ1094" s="12"/>
      <c r="SXK1094" s="12"/>
      <c r="SXL1094" s="12"/>
      <c r="SXM1094" s="12"/>
      <c r="SXN1094" s="12"/>
      <c r="SXO1094" s="12"/>
      <c r="SXP1094" s="12"/>
      <c r="SXQ1094" s="12"/>
      <c r="SXR1094" s="12"/>
      <c r="SXS1094" s="12"/>
      <c r="SXT1094" s="12"/>
      <c r="SXU1094" s="12"/>
      <c r="SXV1094" s="12"/>
      <c r="SXW1094" s="12"/>
      <c r="SXX1094" s="12"/>
      <c r="SXY1094" s="12"/>
      <c r="SXZ1094" s="12"/>
      <c r="SYA1094" s="12"/>
      <c r="SYB1094" s="12"/>
      <c r="SYC1094" s="12"/>
      <c r="SYD1094" s="12"/>
      <c r="SYE1094" s="12"/>
      <c r="SYF1094" s="12"/>
      <c r="SYG1094" s="12"/>
      <c r="SYH1094" s="12"/>
      <c r="SYI1094" s="12"/>
      <c r="SYJ1094" s="12"/>
      <c r="SYK1094" s="12"/>
      <c r="SYL1094" s="12"/>
      <c r="SYM1094" s="12"/>
      <c r="SYN1094" s="12"/>
      <c r="SYO1094" s="12"/>
      <c r="SYP1094" s="12"/>
      <c r="SYQ1094" s="12"/>
      <c r="SYR1094" s="12"/>
      <c r="SYS1094" s="12"/>
      <c r="SYT1094" s="12"/>
      <c r="SYU1094" s="12"/>
      <c r="SYV1094" s="12"/>
      <c r="SYW1094" s="12"/>
      <c r="SYX1094" s="12"/>
      <c r="SYY1094" s="12"/>
      <c r="SYZ1094" s="12"/>
      <c r="SZA1094" s="12"/>
      <c r="SZB1094" s="12"/>
      <c r="SZC1094" s="12"/>
      <c r="SZD1094" s="12"/>
      <c r="SZE1094" s="12"/>
      <c r="SZF1094" s="12"/>
      <c r="SZG1094" s="12"/>
      <c r="SZH1094" s="12"/>
      <c r="SZI1094" s="12"/>
      <c r="SZJ1094" s="12"/>
      <c r="SZK1094" s="12"/>
      <c r="SZL1094" s="12"/>
      <c r="SZM1094" s="12"/>
      <c r="SZN1094" s="12"/>
      <c r="SZO1094" s="12"/>
      <c r="SZP1094" s="12"/>
      <c r="SZQ1094" s="12"/>
      <c r="SZR1094" s="12"/>
      <c r="SZS1094" s="12"/>
      <c r="SZT1094" s="12"/>
      <c r="SZU1094" s="12"/>
      <c r="SZV1094" s="12"/>
      <c r="SZW1094" s="12"/>
      <c r="SZX1094" s="12"/>
      <c r="SZY1094" s="12"/>
      <c r="SZZ1094" s="12"/>
      <c r="TAA1094" s="12"/>
      <c r="TAB1094" s="12"/>
      <c r="TAC1094" s="12"/>
      <c r="TAD1094" s="12"/>
      <c r="TAE1094" s="12"/>
      <c r="TAF1094" s="12"/>
      <c r="TAG1094" s="12"/>
      <c r="TAH1094" s="12"/>
      <c r="TAI1094" s="12"/>
      <c r="TAJ1094" s="12"/>
      <c r="TAK1094" s="12"/>
      <c r="TAL1094" s="12"/>
      <c r="TAM1094" s="12"/>
      <c r="TAN1094" s="12"/>
      <c r="TAO1094" s="12"/>
      <c r="TAP1094" s="12"/>
      <c r="TAQ1094" s="12"/>
      <c r="TAR1094" s="12"/>
      <c r="TAS1094" s="12"/>
      <c r="TAT1094" s="12"/>
      <c r="TAU1094" s="12"/>
      <c r="TAV1094" s="12"/>
      <c r="TAW1094" s="12"/>
      <c r="TAX1094" s="12"/>
      <c r="TAY1094" s="12"/>
      <c r="TAZ1094" s="12"/>
      <c r="TBA1094" s="12"/>
      <c r="TBB1094" s="12"/>
      <c r="TBC1094" s="12"/>
      <c r="TBD1094" s="12"/>
      <c r="TBE1094" s="12"/>
      <c r="TBF1094" s="12"/>
      <c r="TBG1094" s="12"/>
      <c r="TBH1094" s="12"/>
      <c r="TBI1094" s="12"/>
      <c r="TBJ1094" s="12"/>
      <c r="TBK1094" s="12"/>
      <c r="TBL1094" s="12"/>
      <c r="TBM1094" s="12"/>
      <c r="TBN1094" s="12"/>
      <c r="TBO1094" s="12"/>
      <c r="TBP1094" s="12"/>
      <c r="TBQ1094" s="12"/>
      <c r="TBR1094" s="12"/>
      <c r="TBS1094" s="12"/>
      <c r="TBT1094" s="12"/>
      <c r="TBU1094" s="12"/>
      <c r="TBV1094" s="12"/>
      <c r="TBW1094" s="12"/>
      <c r="TBX1094" s="12"/>
      <c r="TBY1094" s="12"/>
      <c r="TBZ1094" s="12"/>
      <c r="TCA1094" s="12"/>
      <c r="TCB1094" s="12"/>
      <c r="TCC1094" s="12"/>
      <c r="TCD1094" s="12"/>
      <c r="TCE1094" s="12"/>
      <c r="TCF1094" s="12"/>
      <c r="TCG1094" s="12"/>
      <c r="TCH1094" s="12"/>
      <c r="TCI1094" s="12"/>
      <c r="TCJ1094" s="12"/>
      <c r="TCK1094" s="12"/>
      <c r="TCL1094" s="12"/>
      <c r="TCM1094" s="12"/>
      <c r="TCN1094" s="12"/>
      <c r="TCO1094" s="12"/>
      <c r="TCP1094" s="12"/>
      <c r="TCQ1094" s="12"/>
      <c r="TCR1094" s="12"/>
      <c r="TCS1094" s="12"/>
      <c r="TCT1094" s="12"/>
      <c r="TCU1094" s="12"/>
      <c r="TCV1094" s="12"/>
      <c r="TCW1094" s="12"/>
      <c r="TCX1094" s="12"/>
      <c r="TCY1094" s="12"/>
      <c r="TCZ1094" s="12"/>
      <c r="TDA1094" s="12"/>
      <c r="TDB1094" s="12"/>
      <c r="TDC1094" s="12"/>
      <c r="TDD1094" s="12"/>
      <c r="TDE1094" s="12"/>
      <c r="TDF1094" s="12"/>
      <c r="TDG1094" s="12"/>
      <c r="TDH1094" s="12"/>
      <c r="TDI1094" s="12"/>
      <c r="TDJ1094" s="12"/>
      <c r="TDK1094" s="12"/>
      <c r="TDL1094" s="12"/>
      <c r="TDM1094" s="12"/>
      <c r="TDN1094" s="12"/>
      <c r="TDO1094" s="12"/>
      <c r="TDP1094" s="12"/>
      <c r="TDQ1094" s="12"/>
      <c r="TDR1094" s="12"/>
      <c r="TDS1094" s="12"/>
      <c r="TDT1094" s="12"/>
      <c r="TDU1094" s="12"/>
      <c r="TDV1094" s="12"/>
      <c r="TDW1094" s="12"/>
      <c r="TDX1094" s="12"/>
      <c r="TDY1094" s="12"/>
      <c r="TDZ1094" s="12"/>
      <c r="TEA1094" s="12"/>
      <c r="TEB1094" s="12"/>
      <c r="TEC1094" s="12"/>
      <c r="TED1094" s="12"/>
      <c r="TEE1094" s="12"/>
      <c r="TEF1094" s="12"/>
      <c r="TEG1094" s="12"/>
      <c r="TEH1094" s="12"/>
      <c r="TEI1094" s="12"/>
      <c r="TEJ1094" s="12"/>
      <c r="TEK1094" s="12"/>
      <c r="TEL1094" s="12"/>
      <c r="TEM1094" s="12"/>
      <c r="TEN1094" s="12"/>
      <c r="TEO1094" s="12"/>
      <c r="TEP1094" s="12"/>
      <c r="TEQ1094" s="12"/>
      <c r="TER1094" s="12"/>
      <c r="TES1094" s="12"/>
      <c r="TET1094" s="12"/>
      <c r="TEU1094" s="12"/>
      <c r="TEV1094" s="12"/>
      <c r="TEW1094" s="12"/>
      <c r="TEX1094" s="12"/>
      <c r="TEY1094" s="12"/>
      <c r="TEZ1094" s="12"/>
      <c r="TFA1094" s="12"/>
      <c r="TFB1094" s="12"/>
      <c r="TFC1094" s="12"/>
      <c r="TFD1094" s="12"/>
      <c r="TFE1094" s="12"/>
      <c r="TFF1094" s="12"/>
      <c r="TFG1094" s="12"/>
      <c r="TFH1094" s="12"/>
      <c r="TFI1094" s="12"/>
      <c r="TFJ1094" s="12"/>
      <c r="TFK1094" s="12"/>
      <c r="TFL1094" s="12"/>
      <c r="TFM1094" s="12"/>
      <c r="TFN1094" s="12"/>
      <c r="TFO1094" s="12"/>
      <c r="TFP1094" s="12"/>
      <c r="TFQ1094" s="12"/>
      <c r="TFR1094" s="12"/>
      <c r="TFS1094" s="12"/>
      <c r="TFT1094" s="12"/>
      <c r="TFU1094" s="12"/>
      <c r="TFV1094" s="12"/>
      <c r="TFW1094" s="12"/>
      <c r="TFX1094" s="12"/>
      <c r="TFY1094" s="12"/>
      <c r="TFZ1094" s="12"/>
      <c r="TGA1094" s="12"/>
      <c r="TGB1094" s="12"/>
      <c r="TGC1094" s="12"/>
      <c r="TGD1094" s="12"/>
      <c r="TGE1094" s="12"/>
      <c r="TGF1094" s="12"/>
      <c r="TGG1094" s="12"/>
      <c r="TGH1094" s="12"/>
      <c r="TGI1094" s="12"/>
      <c r="TGJ1094" s="12"/>
      <c r="TGK1094" s="12"/>
      <c r="TGL1094" s="12"/>
      <c r="TGM1094" s="12"/>
      <c r="TGN1094" s="12"/>
      <c r="TGO1094" s="12"/>
      <c r="TGP1094" s="12"/>
      <c r="TGQ1094" s="12"/>
      <c r="TGR1094" s="12"/>
      <c r="TGS1094" s="12"/>
      <c r="TGT1094" s="12"/>
      <c r="TGU1094" s="12"/>
      <c r="TGV1094" s="12"/>
      <c r="TGW1094" s="12"/>
      <c r="TGX1094" s="12"/>
      <c r="TGY1094" s="12"/>
      <c r="TGZ1094" s="12"/>
      <c r="THA1094" s="12"/>
      <c r="THB1094" s="12"/>
      <c r="THC1094" s="12"/>
      <c r="THD1094" s="12"/>
      <c r="THE1094" s="12"/>
      <c r="THF1094" s="12"/>
      <c r="THG1094" s="12"/>
      <c r="THH1094" s="12"/>
      <c r="THI1094" s="12"/>
      <c r="THJ1094" s="12"/>
      <c r="THK1094" s="12"/>
      <c r="THL1094" s="12"/>
      <c r="THM1094" s="12"/>
      <c r="THN1094" s="12"/>
      <c r="THO1094" s="12"/>
      <c r="THP1094" s="12"/>
      <c r="THQ1094" s="12"/>
      <c r="THR1094" s="12"/>
      <c r="THS1094" s="12"/>
      <c r="THT1094" s="12"/>
      <c r="THU1094" s="12"/>
      <c r="THV1094" s="12"/>
      <c r="THW1094" s="12"/>
      <c r="THX1094" s="12"/>
      <c r="THY1094" s="12"/>
      <c r="THZ1094" s="12"/>
      <c r="TIA1094" s="12"/>
      <c r="TIB1094" s="12"/>
      <c r="TIC1094" s="12"/>
      <c r="TID1094" s="12"/>
      <c r="TIE1094" s="12"/>
      <c r="TIF1094" s="12"/>
      <c r="TIG1094" s="12"/>
      <c r="TIH1094" s="12"/>
      <c r="TII1094" s="12"/>
      <c r="TIJ1094" s="12"/>
      <c r="TIK1094" s="12"/>
      <c r="TIL1094" s="12"/>
      <c r="TIM1094" s="12"/>
      <c r="TIN1094" s="12"/>
      <c r="TIO1094" s="12"/>
      <c r="TIP1094" s="12"/>
      <c r="TIQ1094" s="12"/>
      <c r="TIR1094" s="12"/>
      <c r="TIS1094" s="12"/>
      <c r="TIT1094" s="12"/>
      <c r="TIU1094" s="12"/>
      <c r="TIV1094" s="12"/>
      <c r="TIW1094" s="12"/>
      <c r="TIX1094" s="12"/>
      <c r="TIY1094" s="12"/>
      <c r="TIZ1094" s="12"/>
      <c r="TJA1094" s="12"/>
      <c r="TJB1094" s="12"/>
      <c r="TJC1094" s="12"/>
      <c r="TJD1094" s="12"/>
      <c r="TJE1094" s="12"/>
      <c r="TJF1094" s="12"/>
      <c r="TJG1094" s="12"/>
      <c r="TJH1094" s="12"/>
      <c r="TJI1094" s="12"/>
      <c r="TJJ1094" s="12"/>
      <c r="TJK1094" s="12"/>
      <c r="TJL1094" s="12"/>
      <c r="TJM1094" s="12"/>
      <c r="TJN1094" s="12"/>
      <c r="TJO1094" s="12"/>
      <c r="TJP1094" s="12"/>
      <c r="TJQ1094" s="12"/>
      <c r="TJR1094" s="12"/>
      <c r="TJS1094" s="12"/>
      <c r="TJT1094" s="12"/>
      <c r="TJU1094" s="12"/>
      <c r="TJV1094" s="12"/>
      <c r="TJW1094" s="12"/>
      <c r="TJX1094" s="12"/>
      <c r="TJY1094" s="12"/>
      <c r="TJZ1094" s="12"/>
      <c r="TKA1094" s="12"/>
      <c r="TKB1094" s="12"/>
      <c r="TKC1094" s="12"/>
      <c r="TKD1094" s="12"/>
      <c r="TKE1094" s="12"/>
      <c r="TKF1094" s="12"/>
      <c r="TKG1094" s="12"/>
      <c r="TKH1094" s="12"/>
      <c r="TKI1094" s="12"/>
      <c r="TKJ1094" s="12"/>
      <c r="TKK1094" s="12"/>
      <c r="TKL1094" s="12"/>
      <c r="TKM1094" s="12"/>
      <c r="TKN1094" s="12"/>
      <c r="TKO1094" s="12"/>
      <c r="TKP1094" s="12"/>
      <c r="TKQ1094" s="12"/>
      <c r="TKR1094" s="12"/>
      <c r="TKS1094" s="12"/>
      <c r="TKT1094" s="12"/>
      <c r="TKU1094" s="12"/>
      <c r="TKV1094" s="12"/>
      <c r="TKW1094" s="12"/>
      <c r="TKX1094" s="12"/>
      <c r="TKY1094" s="12"/>
      <c r="TKZ1094" s="12"/>
      <c r="TLA1094" s="12"/>
      <c r="TLB1094" s="12"/>
      <c r="TLC1094" s="12"/>
      <c r="TLD1094" s="12"/>
      <c r="TLE1094" s="12"/>
      <c r="TLF1094" s="12"/>
      <c r="TLG1094" s="12"/>
      <c r="TLH1094" s="12"/>
      <c r="TLI1094" s="12"/>
      <c r="TLJ1094" s="12"/>
      <c r="TLK1094" s="12"/>
      <c r="TLL1094" s="12"/>
      <c r="TLM1094" s="12"/>
      <c r="TLN1094" s="12"/>
      <c r="TLO1094" s="12"/>
      <c r="TLP1094" s="12"/>
      <c r="TLQ1094" s="12"/>
      <c r="TLR1094" s="12"/>
      <c r="TLS1094" s="12"/>
      <c r="TLT1094" s="12"/>
      <c r="TLU1094" s="12"/>
      <c r="TLV1094" s="12"/>
      <c r="TLW1094" s="12"/>
      <c r="TLX1094" s="12"/>
      <c r="TLY1094" s="12"/>
      <c r="TLZ1094" s="12"/>
      <c r="TMA1094" s="12"/>
      <c r="TMB1094" s="12"/>
      <c r="TMC1094" s="12"/>
      <c r="TMD1094" s="12"/>
      <c r="TME1094" s="12"/>
      <c r="TMF1094" s="12"/>
      <c r="TMG1094" s="12"/>
      <c r="TMH1094" s="12"/>
      <c r="TMI1094" s="12"/>
      <c r="TMJ1094" s="12"/>
      <c r="TMK1094" s="12"/>
      <c r="TML1094" s="12"/>
      <c r="TMM1094" s="12"/>
      <c r="TMN1094" s="12"/>
      <c r="TMO1094" s="12"/>
      <c r="TMP1094" s="12"/>
      <c r="TMQ1094" s="12"/>
      <c r="TMR1094" s="12"/>
      <c r="TMS1094" s="12"/>
      <c r="TMT1094" s="12"/>
      <c r="TMU1094" s="12"/>
      <c r="TMV1094" s="12"/>
      <c r="TMW1094" s="12"/>
      <c r="TMX1094" s="12"/>
      <c r="TMY1094" s="12"/>
      <c r="TMZ1094" s="12"/>
      <c r="TNA1094" s="12"/>
      <c r="TNB1094" s="12"/>
      <c r="TNC1094" s="12"/>
      <c r="TND1094" s="12"/>
      <c r="TNE1094" s="12"/>
      <c r="TNF1094" s="12"/>
      <c r="TNG1094" s="12"/>
      <c r="TNH1094" s="12"/>
      <c r="TNI1094" s="12"/>
      <c r="TNJ1094" s="12"/>
      <c r="TNK1094" s="12"/>
      <c r="TNL1094" s="12"/>
      <c r="TNM1094" s="12"/>
      <c r="TNN1094" s="12"/>
      <c r="TNO1094" s="12"/>
      <c r="TNP1094" s="12"/>
      <c r="TNQ1094" s="12"/>
      <c r="TNR1094" s="12"/>
      <c r="TNS1094" s="12"/>
      <c r="TNT1094" s="12"/>
      <c r="TNU1094" s="12"/>
      <c r="TNV1094" s="12"/>
      <c r="TNW1094" s="12"/>
      <c r="TNX1094" s="12"/>
      <c r="TNY1094" s="12"/>
      <c r="TNZ1094" s="12"/>
      <c r="TOA1094" s="12"/>
      <c r="TOB1094" s="12"/>
      <c r="TOC1094" s="12"/>
      <c r="TOD1094" s="12"/>
      <c r="TOE1094" s="12"/>
      <c r="TOF1094" s="12"/>
      <c r="TOG1094" s="12"/>
      <c r="TOH1094" s="12"/>
      <c r="TOI1094" s="12"/>
      <c r="TOJ1094" s="12"/>
      <c r="TOK1094" s="12"/>
      <c r="TOL1094" s="12"/>
      <c r="TOM1094" s="12"/>
      <c r="TON1094" s="12"/>
      <c r="TOO1094" s="12"/>
      <c r="TOP1094" s="12"/>
      <c r="TOQ1094" s="12"/>
      <c r="TOR1094" s="12"/>
      <c r="TOS1094" s="12"/>
      <c r="TOT1094" s="12"/>
      <c r="TOU1094" s="12"/>
      <c r="TOV1094" s="12"/>
      <c r="TOW1094" s="12"/>
      <c r="TOX1094" s="12"/>
      <c r="TOY1094" s="12"/>
      <c r="TOZ1094" s="12"/>
      <c r="TPA1094" s="12"/>
      <c r="TPB1094" s="12"/>
      <c r="TPC1094" s="12"/>
      <c r="TPD1094" s="12"/>
      <c r="TPE1094" s="12"/>
      <c r="TPF1094" s="12"/>
      <c r="TPG1094" s="12"/>
      <c r="TPH1094" s="12"/>
      <c r="TPI1094" s="12"/>
      <c r="TPJ1094" s="12"/>
      <c r="TPK1094" s="12"/>
      <c r="TPL1094" s="12"/>
      <c r="TPM1094" s="12"/>
      <c r="TPN1094" s="12"/>
      <c r="TPO1094" s="12"/>
      <c r="TPP1094" s="12"/>
      <c r="TPQ1094" s="12"/>
      <c r="TPR1094" s="12"/>
      <c r="TPS1094" s="12"/>
      <c r="TPT1094" s="12"/>
      <c r="TPU1094" s="12"/>
      <c r="TPV1094" s="12"/>
      <c r="TPW1094" s="12"/>
      <c r="TPX1094" s="12"/>
      <c r="TPY1094" s="12"/>
      <c r="TPZ1094" s="12"/>
      <c r="TQA1094" s="12"/>
      <c r="TQB1094" s="12"/>
      <c r="TQC1094" s="12"/>
      <c r="TQD1094" s="12"/>
      <c r="TQE1094" s="12"/>
      <c r="TQF1094" s="12"/>
      <c r="TQG1094" s="12"/>
      <c r="TQH1094" s="12"/>
      <c r="TQI1094" s="12"/>
      <c r="TQJ1094" s="12"/>
      <c r="TQK1094" s="12"/>
      <c r="TQL1094" s="12"/>
      <c r="TQM1094" s="12"/>
      <c r="TQN1094" s="12"/>
      <c r="TQO1094" s="12"/>
      <c r="TQP1094" s="12"/>
      <c r="TQQ1094" s="12"/>
      <c r="TQR1094" s="12"/>
      <c r="TQS1094" s="12"/>
      <c r="TQT1094" s="12"/>
      <c r="TQU1094" s="12"/>
      <c r="TQV1094" s="12"/>
      <c r="TQW1094" s="12"/>
      <c r="TQX1094" s="12"/>
      <c r="TQY1094" s="12"/>
      <c r="TQZ1094" s="12"/>
      <c r="TRA1094" s="12"/>
      <c r="TRB1094" s="12"/>
      <c r="TRC1094" s="12"/>
      <c r="TRD1094" s="12"/>
      <c r="TRE1094" s="12"/>
      <c r="TRF1094" s="12"/>
      <c r="TRG1094" s="12"/>
      <c r="TRH1094" s="12"/>
      <c r="TRI1094" s="12"/>
      <c r="TRJ1094" s="12"/>
      <c r="TRK1094" s="12"/>
      <c r="TRL1094" s="12"/>
      <c r="TRM1094" s="12"/>
      <c r="TRN1094" s="12"/>
      <c r="TRO1094" s="12"/>
      <c r="TRP1094" s="12"/>
      <c r="TRQ1094" s="12"/>
      <c r="TRR1094" s="12"/>
      <c r="TRS1094" s="12"/>
      <c r="TRT1094" s="12"/>
      <c r="TRU1094" s="12"/>
      <c r="TRV1094" s="12"/>
      <c r="TRW1094" s="12"/>
      <c r="TRX1094" s="12"/>
      <c r="TRY1094" s="12"/>
      <c r="TRZ1094" s="12"/>
      <c r="TSA1094" s="12"/>
      <c r="TSB1094" s="12"/>
      <c r="TSC1094" s="12"/>
      <c r="TSD1094" s="12"/>
      <c r="TSE1094" s="12"/>
      <c r="TSF1094" s="12"/>
      <c r="TSG1094" s="12"/>
      <c r="TSH1094" s="12"/>
      <c r="TSI1094" s="12"/>
      <c r="TSJ1094" s="12"/>
      <c r="TSK1094" s="12"/>
      <c r="TSL1094" s="12"/>
      <c r="TSM1094" s="12"/>
      <c r="TSN1094" s="12"/>
      <c r="TSO1094" s="12"/>
      <c r="TSP1094" s="12"/>
      <c r="TSQ1094" s="12"/>
      <c r="TSR1094" s="12"/>
      <c r="TSS1094" s="12"/>
      <c r="TST1094" s="12"/>
      <c r="TSU1094" s="12"/>
      <c r="TSV1094" s="12"/>
      <c r="TSW1094" s="12"/>
      <c r="TSX1094" s="12"/>
      <c r="TSY1094" s="12"/>
      <c r="TSZ1094" s="12"/>
      <c r="TTA1094" s="12"/>
      <c r="TTB1094" s="12"/>
      <c r="TTC1094" s="12"/>
      <c r="TTD1094" s="12"/>
      <c r="TTE1094" s="12"/>
      <c r="TTF1094" s="12"/>
      <c r="TTG1094" s="12"/>
      <c r="TTH1094" s="12"/>
      <c r="TTI1094" s="12"/>
      <c r="TTJ1094" s="12"/>
      <c r="TTK1094" s="12"/>
      <c r="TTL1094" s="12"/>
      <c r="TTM1094" s="12"/>
      <c r="TTN1094" s="12"/>
      <c r="TTO1094" s="12"/>
      <c r="TTP1094" s="12"/>
      <c r="TTQ1094" s="12"/>
      <c r="TTR1094" s="12"/>
      <c r="TTS1094" s="12"/>
      <c r="TTT1094" s="12"/>
      <c r="TTU1094" s="12"/>
      <c r="TTV1094" s="12"/>
      <c r="TTW1094" s="12"/>
      <c r="TTX1094" s="12"/>
      <c r="TTY1094" s="12"/>
      <c r="TTZ1094" s="12"/>
      <c r="TUA1094" s="12"/>
      <c r="TUB1094" s="12"/>
      <c r="TUC1094" s="12"/>
      <c r="TUD1094" s="12"/>
      <c r="TUE1094" s="12"/>
      <c r="TUF1094" s="12"/>
      <c r="TUG1094" s="12"/>
      <c r="TUH1094" s="12"/>
      <c r="TUI1094" s="12"/>
      <c r="TUJ1094" s="12"/>
      <c r="TUK1094" s="12"/>
      <c r="TUL1094" s="12"/>
      <c r="TUM1094" s="12"/>
      <c r="TUN1094" s="12"/>
      <c r="TUO1094" s="12"/>
      <c r="TUP1094" s="12"/>
      <c r="TUQ1094" s="12"/>
      <c r="TUR1094" s="12"/>
      <c r="TUS1094" s="12"/>
      <c r="TUT1094" s="12"/>
      <c r="TUU1094" s="12"/>
      <c r="TUV1094" s="12"/>
      <c r="TUW1094" s="12"/>
      <c r="TUX1094" s="12"/>
      <c r="TUY1094" s="12"/>
      <c r="TUZ1094" s="12"/>
      <c r="TVA1094" s="12"/>
      <c r="TVB1094" s="12"/>
      <c r="TVC1094" s="12"/>
      <c r="TVD1094" s="12"/>
      <c r="TVE1094" s="12"/>
      <c r="TVF1094" s="12"/>
      <c r="TVG1094" s="12"/>
      <c r="TVH1094" s="12"/>
      <c r="TVI1094" s="12"/>
      <c r="TVJ1094" s="12"/>
      <c r="TVK1094" s="12"/>
      <c r="TVL1094" s="12"/>
      <c r="TVM1094" s="12"/>
      <c r="TVN1094" s="12"/>
      <c r="TVO1094" s="12"/>
      <c r="TVP1094" s="12"/>
      <c r="TVQ1094" s="12"/>
      <c r="TVR1094" s="12"/>
      <c r="TVS1094" s="12"/>
      <c r="TVT1094" s="12"/>
      <c r="TVU1094" s="12"/>
      <c r="TVV1094" s="12"/>
      <c r="TVW1094" s="12"/>
      <c r="TVX1094" s="12"/>
      <c r="TVY1094" s="12"/>
      <c r="TVZ1094" s="12"/>
      <c r="TWA1094" s="12"/>
      <c r="TWB1094" s="12"/>
      <c r="TWC1094" s="12"/>
      <c r="TWD1094" s="12"/>
      <c r="TWE1094" s="12"/>
      <c r="TWF1094" s="12"/>
      <c r="TWG1094" s="12"/>
      <c r="TWH1094" s="12"/>
      <c r="TWI1094" s="12"/>
      <c r="TWJ1094" s="12"/>
      <c r="TWK1094" s="12"/>
      <c r="TWL1094" s="12"/>
      <c r="TWM1094" s="12"/>
      <c r="TWN1094" s="12"/>
      <c r="TWO1094" s="12"/>
      <c r="TWP1094" s="12"/>
      <c r="TWQ1094" s="12"/>
      <c r="TWR1094" s="12"/>
      <c r="TWS1094" s="12"/>
      <c r="TWT1094" s="12"/>
      <c r="TWU1094" s="12"/>
      <c r="TWV1094" s="12"/>
      <c r="TWW1094" s="12"/>
      <c r="TWX1094" s="12"/>
      <c r="TWY1094" s="12"/>
      <c r="TWZ1094" s="12"/>
      <c r="TXA1094" s="12"/>
      <c r="TXB1094" s="12"/>
      <c r="TXC1094" s="12"/>
      <c r="TXD1094" s="12"/>
      <c r="TXE1094" s="12"/>
      <c r="TXF1094" s="12"/>
      <c r="TXG1094" s="12"/>
      <c r="TXH1094" s="12"/>
      <c r="TXI1094" s="12"/>
      <c r="TXJ1094" s="12"/>
      <c r="TXK1094" s="12"/>
      <c r="TXL1094" s="12"/>
      <c r="TXM1094" s="12"/>
      <c r="TXN1094" s="12"/>
      <c r="TXO1094" s="12"/>
      <c r="TXP1094" s="12"/>
      <c r="TXQ1094" s="12"/>
      <c r="TXR1094" s="12"/>
      <c r="TXS1094" s="12"/>
      <c r="TXT1094" s="12"/>
      <c r="TXU1094" s="12"/>
      <c r="TXV1094" s="12"/>
      <c r="TXW1094" s="12"/>
      <c r="TXX1094" s="12"/>
      <c r="TXY1094" s="12"/>
      <c r="TXZ1094" s="12"/>
      <c r="TYA1094" s="12"/>
      <c r="TYB1094" s="12"/>
      <c r="TYC1094" s="12"/>
      <c r="TYD1094" s="12"/>
      <c r="TYE1094" s="12"/>
      <c r="TYF1094" s="12"/>
      <c r="TYG1094" s="12"/>
      <c r="TYH1094" s="12"/>
      <c r="TYI1094" s="12"/>
      <c r="TYJ1094" s="12"/>
      <c r="TYK1094" s="12"/>
      <c r="TYL1094" s="12"/>
      <c r="TYM1094" s="12"/>
      <c r="TYN1094" s="12"/>
      <c r="TYO1094" s="12"/>
      <c r="TYP1094" s="12"/>
      <c r="TYQ1094" s="12"/>
      <c r="TYR1094" s="12"/>
      <c r="TYS1094" s="12"/>
      <c r="TYT1094" s="12"/>
      <c r="TYU1094" s="12"/>
      <c r="TYV1094" s="12"/>
      <c r="TYW1094" s="12"/>
      <c r="TYX1094" s="12"/>
      <c r="TYY1094" s="12"/>
      <c r="TYZ1094" s="12"/>
      <c r="TZA1094" s="12"/>
      <c r="TZB1094" s="12"/>
      <c r="TZC1094" s="12"/>
      <c r="TZD1094" s="12"/>
      <c r="TZE1094" s="12"/>
      <c r="TZF1094" s="12"/>
      <c r="TZG1094" s="12"/>
      <c r="TZH1094" s="12"/>
      <c r="TZI1094" s="12"/>
      <c r="TZJ1094" s="12"/>
      <c r="TZK1094" s="12"/>
      <c r="TZL1094" s="12"/>
      <c r="TZM1094" s="12"/>
      <c r="TZN1094" s="12"/>
      <c r="TZO1094" s="12"/>
      <c r="TZP1094" s="12"/>
      <c r="TZQ1094" s="12"/>
      <c r="TZR1094" s="12"/>
      <c r="TZS1094" s="12"/>
      <c r="TZT1094" s="12"/>
      <c r="TZU1094" s="12"/>
      <c r="TZV1094" s="12"/>
      <c r="TZW1094" s="12"/>
      <c r="TZX1094" s="12"/>
      <c r="TZY1094" s="12"/>
      <c r="TZZ1094" s="12"/>
      <c r="UAA1094" s="12"/>
      <c r="UAB1094" s="12"/>
      <c r="UAC1094" s="12"/>
      <c r="UAD1094" s="12"/>
      <c r="UAE1094" s="12"/>
      <c r="UAF1094" s="12"/>
      <c r="UAG1094" s="12"/>
      <c r="UAH1094" s="12"/>
      <c r="UAI1094" s="12"/>
      <c r="UAJ1094" s="12"/>
      <c r="UAK1094" s="12"/>
      <c r="UAL1094" s="12"/>
      <c r="UAM1094" s="12"/>
      <c r="UAN1094" s="12"/>
      <c r="UAO1094" s="12"/>
      <c r="UAP1094" s="12"/>
      <c r="UAQ1094" s="12"/>
      <c r="UAR1094" s="12"/>
      <c r="UAS1094" s="12"/>
      <c r="UAT1094" s="12"/>
      <c r="UAU1094" s="12"/>
      <c r="UAV1094" s="12"/>
      <c r="UAW1094" s="12"/>
      <c r="UAX1094" s="12"/>
      <c r="UAY1094" s="12"/>
      <c r="UAZ1094" s="12"/>
      <c r="UBA1094" s="12"/>
      <c r="UBB1094" s="12"/>
      <c r="UBC1094" s="12"/>
      <c r="UBD1094" s="12"/>
      <c r="UBE1094" s="12"/>
      <c r="UBF1094" s="12"/>
      <c r="UBG1094" s="12"/>
      <c r="UBH1094" s="12"/>
      <c r="UBI1094" s="12"/>
      <c r="UBJ1094" s="12"/>
      <c r="UBK1094" s="12"/>
      <c r="UBL1094" s="12"/>
      <c r="UBM1094" s="12"/>
      <c r="UBN1094" s="12"/>
      <c r="UBO1094" s="12"/>
      <c r="UBP1094" s="12"/>
      <c r="UBQ1094" s="12"/>
      <c r="UBR1094" s="12"/>
      <c r="UBS1094" s="12"/>
      <c r="UBT1094" s="12"/>
      <c r="UBU1094" s="12"/>
      <c r="UBV1094" s="12"/>
      <c r="UBW1094" s="12"/>
      <c r="UBX1094" s="12"/>
      <c r="UBY1094" s="12"/>
      <c r="UBZ1094" s="12"/>
      <c r="UCA1094" s="12"/>
      <c r="UCB1094" s="12"/>
      <c r="UCC1094" s="12"/>
      <c r="UCD1094" s="12"/>
      <c r="UCE1094" s="12"/>
      <c r="UCF1094" s="12"/>
      <c r="UCG1094" s="12"/>
      <c r="UCH1094" s="12"/>
      <c r="UCI1094" s="12"/>
      <c r="UCJ1094" s="12"/>
      <c r="UCK1094" s="12"/>
      <c r="UCL1094" s="12"/>
      <c r="UCM1094" s="12"/>
      <c r="UCN1094" s="12"/>
      <c r="UCO1094" s="12"/>
      <c r="UCP1094" s="12"/>
      <c r="UCQ1094" s="12"/>
      <c r="UCR1094" s="12"/>
      <c r="UCS1094" s="12"/>
      <c r="UCT1094" s="12"/>
      <c r="UCU1094" s="12"/>
      <c r="UCV1094" s="12"/>
      <c r="UCW1094" s="12"/>
      <c r="UCX1094" s="12"/>
      <c r="UCY1094" s="12"/>
      <c r="UCZ1094" s="12"/>
      <c r="UDA1094" s="12"/>
      <c r="UDB1094" s="12"/>
      <c r="UDC1094" s="12"/>
      <c r="UDD1094" s="12"/>
      <c r="UDE1094" s="12"/>
      <c r="UDF1094" s="12"/>
      <c r="UDG1094" s="12"/>
      <c r="UDH1094" s="12"/>
      <c r="UDI1094" s="12"/>
      <c r="UDJ1094" s="12"/>
      <c r="UDK1094" s="12"/>
      <c r="UDL1094" s="12"/>
      <c r="UDM1094" s="12"/>
      <c r="UDN1094" s="12"/>
      <c r="UDO1094" s="12"/>
      <c r="UDP1094" s="12"/>
      <c r="UDQ1094" s="12"/>
      <c r="UDR1094" s="12"/>
      <c r="UDS1094" s="12"/>
      <c r="UDT1094" s="12"/>
      <c r="UDU1094" s="12"/>
      <c r="UDV1094" s="12"/>
      <c r="UDW1094" s="12"/>
      <c r="UDX1094" s="12"/>
      <c r="UDY1094" s="12"/>
      <c r="UDZ1094" s="12"/>
      <c r="UEA1094" s="12"/>
      <c r="UEB1094" s="12"/>
      <c r="UEC1094" s="12"/>
      <c r="UED1094" s="12"/>
      <c r="UEE1094" s="12"/>
      <c r="UEF1094" s="12"/>
      <c r="UEG1094" s="12"/>
      <c r="UEH1094" s="12"/>
      <c r="UEI1094" s="12"/>
      <c r="UEJ1094" s="12"/>
      <c r="UEK1094" s="12"/>
      <c r="UEL1094" s="12"/>
      <c r="UEM1094" s="12"/>
      <c r="UEN1094" s="12"/>
      <c r="UEO1094" s="12"/>
      <c r="UEP1094" s="12"/>
      <c r="UEQ1094" s="12"/>
      <c r="UER1094" s="12"/>
      <c r="UES1094" s="12"/>
      <c r="UET1094" s="12"/>
      <c r="UEU1094" s="12"/>
      <c r="UEV1094" s="12"/>
      <c r="UEW1094" s="12"/>
      <c r="UEX1094" s="12"/>
      <c r="UEY1094" s="12"/>
      <c r="UEZ1094" s="12"/>
      <c r="UFA1094" s="12"/>
      <c r="UFB1094" s="12"/>
      <c r="UFC1094" s="12"/>
      <c r="UFD1094" s="12"/>
      <c r="UFE1094" s="12"/>
      <c r="UFF1094" s="12"/>
      <c r="UFG1094" s="12"/>
      <c r="UFH1094" s="12"/>
      <c r="UFI1094" s="12"/>
      <c r="UFJ1094" s="12"/>
      <c r="UFK1094" s="12"/>
      <c r="UFL1094" s="12"/>
      <c r="UFM1094" s="12"/>
      <c r="UFN1094" s="12"/>
      <c r="UFO1094" s="12"/>
      <c r="UFP1094" s="12"/>
      <c r="UFQ1094" s="12"/>
      <c r="UFR1094" s="12"/>
      <c r="UFS1094" s="12"/>
      <c r="UFT1094" s="12"/>
      <c r="UFU1094" s="12"/>
      <c r="UFV1094" s="12"/>
      <c r="UFW1094" s="12"/>
      <c r="UFX1094" s="12"/>
      <c r="UFY1094" s="12"/>
      <c r="UFZ1094" s="12"/>
      <c r="UGA1094" s="12"/>
      <c r="UGB1094" s="12"/>
      <c r="UGC1094" s="12"/>
      <c r="UGD1094" s="12"/>
      <c r="UGE1094" s="12"/>
      <c r="UGF1094" s="12"/>
      <c r="UGG1094" s="12"/>
      <c r="UGH1094" s="12"/>
      <c r="UGI1094" s="12"/>
      <c r="UGJ1094" s="12"/>
      <c r="UGK1094" s="12"/>
      <c r="UGL1094" s="12"/>
      <c r="UGM1094" s="12"/>
      <c r="UGN1094" s="12"/>
      <c r="UGO1094" s="12"/>
      <c r="UGP1094" s="12"/>
      <c r="UGQ1094" s="12"/>
      <c r="UGR1094" s="12"/>
      <c r="UGS1094" s="12"/>
      <c r="UGT1094" s="12"/>
      <c r="UGU1094" s="12"/>
      <c r="UGV1094" s="12"/>
      <c r="UGW1094" s="12"/>
      <c r="UGX1094" s="12"/>
      <c r="UGY1094" s="12"/>
      <c r="UGZ1094" s="12"/>
      <c r="UHA1094" s="12"/>
      <c r="UHB1094" s="12"/>
      <c r="UHC1094" s="12"/>
      <c r="UHD1094" s="12"/>
      <c r="UHE1094" s="12"/>
      <c r="UHF1094" s="12"/>
      <c r="UHG1094" s="12"/>
      <c r="UHH1094" s="12"/>
      <c r="UHI1094" s="12"/>
      <c r="UHJ1094" s="12"/>
      <c r="UHK1094" s="12"/>
      <c r="UHL1094" s="12"/>
      <c r="UHM1094" s="12"/>
      <c r="UHN1094" s="12"/>
      <c r="UHO1094" s="12"/>
      <c r="UHP1094" s="12"/>
      <c r="UHQ1094" s="12"/>
      <c r="UHR1094" s="12"/>
      <c r="UHS1094" s="12"/>
      <c r="UHT1094" s="12"/>
      <c r="UHU1094" s="12"/>
      <c r="UHV1094" s="12"/>
      <c r="UHW1094" s="12"/>
      <c r="UHX1094" s="12"/>
      <c r="UHY1094" s="12"/>
      <c r="UHZ1094" s="12"/>
      <c r="UIA1094" s="12"/>
      <c r="UIB1094" s="12"/>
      <c r="UIC1094" s="12"/>
      <c r="UID1094" s="12"/>
      <c r="UIE1094" s="12"/>
      <c r="UIF1094" s="12"/>
      <c r="UIG1094" s="12"/>
      <c r="UIH1094" s="12"/>
      <c r="UII1094" s="12"/>
      <c r="UIJ1094" s="12"/>
      <c r="UIK1094" s="12"/>
      <c r="UIL1094" s="12"/>
      <c r="UIM1094" s="12"/>
      <c r="UIN1094" s="12"/>
      <c r="UIO1094" s="12"/>
      <c r="UIP1094" s="12"/>
      <c r="UIQ1094" s="12"/>
      <c r="UIR1094" s="12"/>
      <c r="UIS1094" s="12"/>
      <c r="UIT1094" s="12"/>
      <c r="UIU1094" s="12"/>
      <c r="UIV1094" s="12"/>
      <c r="UIW1094" s="12"/>
      <c r="UIX1094" s="12"/>
      <c r="UIY1094" s="12"/>
      <c r="UIZ1094" s="12"/>
      <c r="UJA1094" s="12"/>
      <c r="UJB1094" s="12"/>
      <c r="UJC1094" s="12"/>
      <c r="UJD1094" s="12"/>
      <c r="UJE1094" s="12"/>
      <c r="UJF1094" s="12"/>
      <c r="UJG1094" s="12"/>
      <c r="UJH1094" s="12"/>
      <c r="UJI1094" s="12"/>
      <c r="UJJ1094" s="12"/>
      <c r="UJK1094" s="12"/>
      <c r="UJL1094" s="12"/>
      <c r="UJM1094" s="12"/>
      <c r="UJN1094" s="12"/>
      <c r="UJO1094" s="12"/>
      <c r="UJP1094" s="12"/>
      <c r="UJQ1094" s="12"/>
      <c r="UJR1094" s="12"/>
      <c r="UJS1094" s="12"/>
      <c r="UJT1094" s="12"/>
      <c r="UJU1094" s="12"/>
      <c r="UJV1094" s="12"/>
      <c r="UJW1094" s="12"/>
      <c r="UJX1094" s="12"/>
      <c r="UJY1094" s="12"/>
      <c r="UJZ1094" s="12"/>
      <c r="UKA1094" s="12"/>
      <c r="UKB1094" s="12"/>
      <c r="UKC1094" s="12"/>
      <c r="UKD1094" s="12"/>
      <c r="UKE1094" s="12"/>
      <c r="UKF1094" s="12"/>
      <c r="UKG1094" s="12"/>
      <c r="UKH1094" s="12"/>
      <c r="UKI1094" s="12"/>
      <c r="UKJ1094" s="12"/>
      <c r="UKK1094" s="12"/>
      <c r="UKL1094" s="12"/>
      <c r="UKM1094" s="12"/>
      <c r="UKN1094" s="12"/>
      <c r="UKO1094" s="12"/>
      <c r="UKP1094" s="12"/>
      <c r="UKQ1094" s="12"/>
      <c r="UKR1094" s="12"/>
      <c r="UKS1094" s="12"/>
      <c r="UKT1094" s="12"/>
      <c r="UKU1094" s="12"/>
      <c r="UKV1094" s="12"/>
      <c r="UKW1094" s="12"/>
      <c r="UKX1094" s="12"/>
      <c r="UKY1094" s="12"/>
      <c r="UKZ1094" s="12"/>
      <c r="ULA1094" s="12"/>
      <c r="ULB1094" s="12"/>
      <c r="ULC1094" s="12"/>
      <c r="ULD1094" s="12"/>
      <c r="ULE1094" s="12"/>
      <c r="ULF1094" s="12"/>
      <c r="ULG1094" s="12"/>
      <c r="ULH1094" s="12"/>
      <c r="ULI1094" s="12"/>
      <c r="ULJ1094" s="12"/>
      <c r="ULK1094" s="12"/>
      <c r="ULL1094" s="12"/>
      <c r="ULM1094" s="12"/>
      <c r="ULN1094" s="12"/>
      <c r="ULO1094" s="12"/>
      <c r="ULP1094" s="12"/>
      <c r="ULQ1094" s="12"/>
      <c r="ULR1094" s="12"/>
      <c r="ULS1094" s="12"/>
      <c r="ULT1094" s="12"/>
      <c r="ULU1094" s="12"/>
      <c r="ULV1094" s="12"/>
      <c r="ULW1094" s="12"/>
      <c r="ULX1094" s="12"/>
      <c r="ULY1094" s="12"/>
      <c r="ULZ1094" s="12"/>
      <c r="UMA1094" s="12"/>
      <c r="UMB1094" s="12"/>
      <c r="UMC1094" s="12"/>
      <c r="UMD1094" s="12"/>
      <c r="UME1094" s="12"/>
      <c r="UMF1094" s="12"/>
      <c r="UMG1094" s="12"/>
      <c r="UMH1094" s="12"/>
      <c r="UMI1094" s="12"/>
      <c r="UMJ1094" s="12"/>
      <c r="UMK1094" s="12"/>
      <c r="UML1094" s="12"/>
      <c r="UMM1094" s="12"/>
      <c r="UMN1094" s="12"/>
      <c r="UMO1094" s="12"/>
      <c r="UMP1094" s="12"/>
      <c r="UMQ1094" s="12"/>
      <c r="UMR1094" s="12"/>
      <c r="UMS1094" s="12"/>
      <c r="UMT1094" s="12"/>
      <c r="UMU1094" s="12"/>
      <c r="UMV1094" s="12"/>
      <c r="UMW1094" s="12"/>
      <c r="UMX1094" s="12"/>
      <c r="UMY1094" s="12"/>
      <c r="UMZ1094" s="12"/>
      <c r="UNA1094" s="12"/>
      <c r="UNB1094" s="12"/>
      <c r="UNC1094" s="12"/>
      <c r="UND1094" s="12"/>
      <c r="UNE1094" s="12"/>
      <c r="UNF1094" s="12"/>
      <c r="UNG1094" s="12"/>
      <c r="UNH1094" s="12"/>
      <c r="UNI1094" s="12"/>
      <c r="UNJ1094" s="12"/>
      <c r="UNK1094" s="12"/>
      <c r="UNL1094" s="12"/>
      <c r="UNM1094" s="12"/>
      <c r="UNN1094" s="12"/>
      <c r="UNO1094" s="12"/>
      <c r="UNP1094" s="12"/>
      <c r="UNQ1094" s="12"/>
      <c r="UNR1094" s="12"/>
      <c r="UNS1094" s="12"/>
      <c r="UNT1094" s="12"/>
      <c r="UNU1094" s="12"/>
      <c r="UNV1094" s="12"/>
      <c r="UNW1094" s="12"/>
      <c r="UNX1094" s="12"/>
      <c r="UNY1094" s="12"/>
      <c r="UNZ1094" s="12"/>
      <c r="UOA1094" s="12"/>
      <c r="UOB1094" s="12"/>
      <c r="UOC1094" s="12"/>
      <c r="UOD1094" s="12"/>
      <c r="UOE1094" s="12"/>
      <c r="UOF1094" s="12"/>
      <c r="UOG1094" s="12"/>
      <c r="UOH1094" s="12"/>
      <c r="UOI1094" s="12"/>
      <c r="UOJ1094" s="12"/>
      <c r="UOK1094" s="12"/>
      <c r="UOL1094" s="12"/>
      <c r="UOM1094" s="12"/>
      <c r="UON1094" s="12"/>
      <c r="UOO1094" s="12"/>
      <c r="UOP1094" s="12"/>
      <c r="UOQ1094" s="12"/>
      <c r="UOR1094" s="12"/>
      <c r="UOS1094" s="12"/>
      <c r="UOT1094" s="12"/>
      <c r="UOU1094" s="12"/>
      <c r="UOV1094" s="12"/>
      <c r="UOW1094" s="12"/>
      <c r="UOX1094" s="12"/>
      <c r="UOY1094" s="12"/>
      <c r="UOZ1094" s="12"/>
      <c r="UPA1094" s="12"/>
      <c r="UPB1094" s="12"/>
      <c r="UPC1094" s="12"/>
      <c r="UPD1094" s="12"/>
      <c r="UPE1094" s="12"/>
      <c r="UPF1094" s="12"/>
      <c r="UPG1094" s="12"/>
      <c r="UPH1094" s="12"/>
      <c r="UPI1094" s="12"/>
      <c r="UPJ1094" s="12"/>
      <c r="UPK1094" s="12"/>
      <c r="UPL1094" s="12"/>
      <c r="UPM1094" s="12"/>
      <c r="UPN1094" s="12"/>
      <c r="UPO1094" s="12"/>
      <c r="UPP1094" s="12"/>
      <c r="UPQ1094" s="12"/>
      <c r="UPR1094" s="12"/>
      <c r="UPS1094" s="12"/>
      <c r="UPT1094" s="12"/>
      <c r="UPU1094" s="12"/>
      <c r="UPV1094" s="12"/>
      <c r="UPW1094" s="12"/>
      <c r="UPX1094" s="12"/>
      <c r="UPY1094" s="12"/>
      <c r="UPZ1094" s="12"/>
      <c r="UQA1094" s="12"/>
      <c r="UQB1094" s="12"/>
      <c r="UQC1094" s="12"/>
      <c r="UQD1094" s="12"/>
      <c r="UQE1094" s="12"/>
      <c r="UQF1094" s="12"/>
      <c r="UQG1094" s="12"/>
      <c r="UQH1094" s="12"/>
      <c r="UQI1094" s="12"/>
      <c r="UQJ1094" s="12"/>
      <c r="UQK1094" s="12"/>
      <c r="UQL1094" s="12"/>
      <c r="UQM1094" s="12"/>
      <c r="UQN1094" s="12"/>
      <c r="UQO1094" s="12"/>
      <c r="UQP1094" s="12"/>
      <c r="UQQ1094" s="12"/>
      <c r="UQR1094" s="12"/>
      <c r="UQS1094" s="12"/>
      <c r="UQT1094" s="12"/>
      <c r="UQU1094" s="12"/>
      <c r="UQV1094" s="12"/>
      <c r="UQW1094" s="12"/>
      <c r="UQX1094" s="12"/>
      <c r="UQY1094" s="12"/>
      <c r="UQZ1094" s="12"/>
      <c r="URA1094" s="12"/>
      <c r="URB1094" s="12"/>
      <c r="URC1094" s="12"/>
      <c r="URD1094" s="12"/>
      <c r="URE1094" s="12"/>
      <c r="URF1094" s="12"/>
      <c r="URG1094" s="12"/>
      <c r="URH1094" s="12"/>
      <c r="URI1094" s="12"/>
      <c r="URJ1094" s="12"/>
      <c r="URK1094" s="12"/>
      <c r="URL1094" s="12"/>
      <c r="URM1094" s="12"/>
      <c r="URN1094" s="12"/>
      <c r="URO1094" s="12"/>
      <c r="URP1094" s="12"/>
      <c r="URQ1094" s="12"/>
      <c r="URR1094" s="12"/>
      <c r="URS1094" s="12"/>
      <c r="URT1094" s="12"/>
      <c r="URU1094" s="12"/>
      <c r="URV1094" s="12"/>
      <c r="URW1094" s="12"/>
      <c r="URX1094" s="12"/>
      <c r="URY1094" s="12"/>
      <c r="URZ1094" s="12"/>
      <c r="USA1094" s="12"/>
      <c r="USB1094" s="12"/>
      <c r="USC1094" s="12"/>
      <c r="USD1094" s="12"/>
      <c r="USE1094" s="12"/>
      <c r="USF1094" s="12"/>
      <c r="USG1094" s="12"/>
      <c r="USH1094" s="12"/>
      <c r="USI1094" s="12"/>
      <c r="USJ1094" s="12"/>
      <c r="USK1094" s="12"/>
      <c r="USL1094" s="12"/>
      <c r="USM1094" s="12"/>
      <c r="USN1094" s="12"/>
      <c r="USO1094" s="12"/>
      <c r="USP1094" s="12"/>
      <c r="USQ1094" s="12"/>
      <c r="USR1094" s="12"/>
      <c r="USS1094" s="12"/>
      <c r="UST1094" s="12"/>
      <c r="USU1094" s="12"/>
      <c r="USV1094" s="12"/>
      <c r="USW1094" s="12"/>
      <c r="USX1094" s="12"/>
      <c r="USY1094" s="12"/>
      <c r="USZ1094" s="12"/>
      <c r="UTA1094" s="12"/>
      <c r="UTB1094" s="12"/>
      <c r="UTC1094" s="12"/>
      <c r="UTD1094" s="12"/>
      <c r="UTE1094" s="12"/>
      <c r="UTF1094" s="12"/>
      <c r="UTG1094" s="12"/>
      <c r="UTH1094" s="12"/>
      <c r="UTI1094" s="12"/>
      <c r="UTJ1094" s="12"/>
      <c r="UTK1094" s="12"/>
      <c r="UTL1094" s="12"/>
      <c r="UTM1094" s="12"/>
      <c r="UTN1094" s="12"/>
      <c r="UTO1094" s="12"/>
      <c r="UTP1094" s="12"/>
      <c r="UTQ1094" s="12"/>
      <c r="UTR1094" s="12"/>
      <c r="UTS1094" s="12"/>
      <c r="UTT1094" s="12"/>
      <c r="UTU1094" s="12"/>
      <c r="UTV1094" s="12"/>
      <c r="UTW1094" s="12"/>
      <c r="UTX1094" s="12"/>
      <c r="UTY1094" s="12"/>
      <c r="UTZ1094" s="12"/>
      <c r="UUA1094" s="12"/>
      <c r="UUB1094" s="12"/>
      <c r="UUC1094" s="12"/>
      <c r="UUD1094" s="12"/>
      <c r="UUE1094" s="12"/>
      <c r="UUF1094" s="12"/>
      <c r="UUG1094" s="12"/>
      <c r="UUH1094" s="12"/>
      <c r="UUI1094" s="12"/>
      <c r="UUJ1094" s="12"/>
      <c r="UUK1094" s="12"/>
      <c r="UUL1094" s="12"/>
      <c r="UUM1094" s="12"/>
      <c r="UUN1094" s="12"/>
      <c r="UUO1094" s="12"/>
      <c r="UUP1094" s="12"/>
      <c r="UUQ1094" s="12"/>
      <c r="UUR1094" s="12"/>
      <c r="UUS1094" s="12"/>
      <c r="UUT1094" s="12"/>
      <c r="UUU1094" s="12"/>
      <c r="UUV1094" s="12"/>
      <c r="UUW1094" s="12"/>
      <c r="UUX1094" s="12"/>
      <c r="UUY1094" s="12"/>
      <c r="UUZ1094" s="12"/>
      <c r="UVA1094" s="12"/>
      <c r="UVB1094" s="12"/>
      <c r="UVC1094" s="12"/>
      <c r="UVD1094" s="12"/>
      <c r="UVE1094" s="12"/>
      <c r="UVF1094" s="12"/>
      <c r="UVG1094" s="12"/>
      <c r="UVH1094" s="12"/>
      <c r="UVI1094" s="12"/>
      <c r="UVJ1094" s="12"/>
      <c r="UVK1094" s="12"/>
      <c r="UVL1094" s="12"/>
      <c r="UVM1094" s="12"/>
      <c r="UVN1094" s="12"/>
      <c r="UVO1094" s="12"/>
      <c r="UVP1094" s="12"/>
      <c r="UVQ1094" s="12"/>
      <c r="UVR1094" s="12"/>
      <c r="UVS1094" s="12"/>
      <c r="UVT1094" s="12"/>
      <c r="UVU1094" s="12"/>
      <c r="UVV1094" s="12"/>
      <c r="UVW1094" s="12"/>
      <c r="UVX1094" s="12"/>
      <c r="UVY1094" s="12"/>
      <c r="UVZ1094" s="12"/>
      <c r="UWA1094" s="12"/>
      <c r="UWB1094" s="12"/>
      <c r="UWC1094" s="12"/>
      <c r="UWD1094" s="12"/>
      <c r="UWE1094" s="12"/>
      <c r="UWF1094" s="12"/>
      <c r="UWG1094" s="12"/>
      <c r="UWH1094" s="12"/>
      <c r="UWI1094" s="12"/>
      <c r="UWJ1094" s="12"/>
      <c r="UWK1094" s="12"/>
      <c r="UWL1094" s="12"/>
      <c r="UWM1094" s="12"/>
      <c r="UWN1094" s="12"/>
      <c r="UWO1094" s="12"/>
      <c r="UWP1094" s="12"/>
      <c r="UWQ1094" s="12"/>
      <c r="UWR1094" s="12"/>
      <c r="UWS1094" s="12"/>
      <c r="UWT1094" s="12"/>
      <c r="UWU1094" s="12"/>
      <c r="UWV1094" s="12"/>
      <c r="UWW1094" s="12"/>
      <c r="UWX1094" s="12"/>
      <c r="UWY1094" s="12"/>
      <c r="UWZ1094" s="12"/>
      <c r="UXA1094" s="12"/>
      <c r="UXB1094" s="12"/>
      <c r="UXC1094" s="12"/>
      <c r="UXD1094" s="12"/>
      <c r="UXE1094" s="12"/>
      <c r="UXF1094" s="12"/>
      <c r="UXG1094" s="12"/>
      <c r="UXH1094" s="12"/>
      <c r="UXI1094" s="12"/>
      <c r="UXJ1094" s="12"/>
      <c r="UXK1094" s="12"/>
      <c r="UXL1094" s="12"/>
      <c r="UXM1094" s="12"/>
      <c r="UXN1094" s="12"/>
      <c r="UXO1094" s="12"/>
      <c r="UXP1094" s="12"/>
      <c r="UXQ1094" s="12"/>
      <c r="UXR1094" s="12"/>
      <c r="UXS1094" s="12"/>
      <c r="UXT1094" s="12"/>
      <c r="UXU1094" s="12"/>
      <c r="UXV1094" s="12"/>
      <c r="UXW1094" s="12"/>
      <c r="UXX1094" s="12"/>
      <c r="UXY1094" s="12"/>
      <c r="UXZ1094" s="12"/>
      <c r="UYA1094" s="12"/>
      <c r="UYB1094" s="12"/>
      <c r="UYC1094" s="12"/>
      <c r="UYD1094" s="12"/>
      <c r="UYE1094" s="12"/>
      <c r="UYF1094" s="12"/>
      <c r="UYG1094" s="12"/>
      <c r="UYH1094" s="12"/>
      <c r="UYI1094" s="12"/>
      <c r="UYJ1094" s="12"/>
      <c r="UYK1094" s="12"/>
      <c r="UYL1094" s="12"/>
      <c r="UYM1094" s="12"/>
      <c r="UYN1094" s="12"/>
      <c r="UYO1094" s="12"/>
      <c r="UYP1094" s="12"/>
      <c r="UYQ1094" s="12"/>
      <c r="UYR1094" s="12"/>
      <c r="UYS1094" s="12"/>
      <c r="UYT1094" s="12"/>
      <c r="UYU1094" s="12"/>
      <c r="UYV1094" s="12"/>
      <c r="UYW1094" s="12"/>
      <c r="UYX1094" s="12"/>
      <c r="UYY1094" s="12"/>
      <c r="UYZ1094" s="12"/>
      <c r="UZA1094" s="12"/>
      <c r="UZB1094" s="12"/>
      <c r="UZC1094" s="12"/>
      <c r="UZD1094" s="12"/>
      <c r="UZE1094" s="12"/>
      <c r="UZF1094" s="12"/>
      <c r="UZG1094" s="12"/>
      <c r="UZH1094" s="12"/>
      <c r="UZI1094" s="12"/>
      <c r="UZJ1094" s="12"/>
      <c r="UZK1094" s="12"/>
      <c r="UZL1094" s="12"/>
      <c r="UZM1094" s="12"/>
      <c r="UZN1094" s="12"/>
      <c r="UZO1094" s="12"/>
      <c r="UZP1094" s="12"/>
      <c r="UZQ1094" s="12"/>
      <c r="UZR1094" s="12"/>
      <c r="UZS1094" s="12"/>
      <c r="UZT1094" s="12"/>
      <c r="UZU1094" s="12"/>
      <c r="UZV1094" s="12"/>
      <c r="UZW1094" s="12"/>
      <c r="UZX1094" s="12"/>
      <c r="UZY1094" s="12"/>
      <c r="UZZ1094" s="12"/>
      <c r="VAA1094" s="12"/>
      <c r="VAB1094" s="12"/>
      <c r="VAC1094" s="12"/>
      <c r="VAD1094" s="12"/>
      <c r="VAE1094" s="12"/>
      <c r="VAF1094" s="12"/>
      <c r="VAG1094" s="12"/>
      <c r="VAH1094" s="12"/>
      <c r="VAI1094" s="12"/>
      <c r="VAJ1094" s="12"/>
      <c r="VAK1094" s="12"/>
      <c r="VAL1094" s="12"/>
      <c r="VAM1094" s="12"/>
      <c r="VAN1094" s="12"/>
      <c r="VAO1094" s="12"/>
      <c r="VAP1094" s="12"/>
      <c r="VAQ1094" s="12"/>
      <c r="VAR1094" s="12"/>
      <c r="VAS1094" s="12"/>
      <c r="VAT1094" s="12"/>
      <c r="VAU1094" s="12"/>
      <c r="VAV1094" s="12"/>
      <c r="VAW1094" s="12"/>
      <c r="VAX1094" s="12"/>
      <c r="VAY1094" s="12"/>
      <c r="VAZ1094" s="12"/>
      <c r="VBA1094" s="12"/>
      <c r="VBB1094" s="12"/>
      <c r="VBC1094" s="12"/>
      <c r="VBD1094" s="12"/>
      <c r="VBE1094" s="12"/>
      <c r="VBF1094" s="12"/>
      <c r="VBG1094" s="12"/>
      <c r="VBH1094" s="12"/>
      <c r="VBI1094" s="12"/>
      <c r="VBJ1094" s="12"/>
      <c r="VBK1094" s="12"/>
      <c r="VBL1094" s="12"/>
      <c r="VBM1094" s="12"/>
      <c r="VBN1094" s="12"/>
      <c r="VBO1094" s="12"/>
      <c r="VBP1094" s="12"/>
      <c r="VBQ1094" s="12"/>
      <c r="VBR1094" s="12"/>
      <c r="VBS1094" s="12"/>
      <c r="VBT1094" s="12"/>
      <c r="VBU1094" s="12"/>
      <c r="VBV1094" s="12"/>
      <c r="VBW1094" s="12"/>
      <c r="VBX1094" s="12"/>
      <c r="VBY1094" s="12"/>
      <c r="VBZ1094" s="12"/>
      <c r="VCA1094" s="12"/>
      <c r="VCB1094" s="12"/>
      <c r="VCC1094" s="12"/>
      <c r="VCD1094" s="12"/>
      <c r="VCE1094" s="12"/>
      <c r="VCF1094" s="12"/>
      <c r="VCG1094" s="12"/>
      <c r="VCH1094" s="12"/>
      <c r="VCI1094" s="12"/>
      <c r="VCJ1094" s="12"/>
      <c r="VCK1094" s="12"/>
      <c r="VCL1094" s="12"/>
      <c r="VCM1094" s="12"/>
      <c r="VCN1094" s="12"/>
      <c r="VCO1094" s="12"/>
      <c r="VCP1094" s="12"/>
      <c r="VCQ1094" s="12"/>
      <c r="VCR1094" s="12"/>
      <c r="VCS1094" s="12"/>
      <c r="VCT1094" s="12"/>
      <c r="VCU1094" s="12"/>
      <c r="VCV1094" s="12"/>
      <c r="VCW1094" s="12"/>
      <c r="VCX1094" s="12"/>
      <c r="VCY1094" s="12"/>
      <c r="VCZ1094" s="12"/>
      <c r="VDA1094" s="12"/>
      <c r="VDB1094" s="12"/>
      <c r="VDC1094" s="12"/>
      <c r="VDD1094" s="12"/>
      <c r="VDE1094" s="12"/>
      <c r="VDF1094" s="12"/>
      <c r="VDG1094" s="12"/>
      <c r="VDH1094" s="12"/>
      <c r="VDI1094" s="12"/>
      <c r="VDJ1094" s="12"/>
      <c r="VDK1094" s="12"/>
      <c r="VDL1094" s="12"/>
      <c r="VDM1094" s="12"/>
      <c r="VDN1094" s="12"/>
      <c r="VDO1094" s="12"/>
      <c r="VDP1094" s="12"/>
      <c r="VDQ1094" s="12"/>
      <c r="VDR1094" s="12"/>
      <c r="VDS1094" s="12"/>
      <c r="VDT1094" s="12"/>
      <c r="VDU1094" s="12"/>
      <c r="VDV1094" s="12"/>
      <c r="VDW1094" s="12"/>
      <c r="VDX1094" s="12"/>
      <c r="VDY1094" s="12"/>
      <c r="VDZ1094" s="12"/>
      <c r="VEA1094" s="12"/>
      <c r="VEB1094" s="12"/>
      <c r="VEC1094" s="12"/>
      <c r="VED1094" s="12"/>
      <c r="VEE1094" s="12"/>
      <c r="VEF1094" s="12"/>
      <c r="VEG1094" s="12"/>
      <c r="VEH1094" s="12"/>
      <c r="VEI1094" s="12"/>
      <c r="VEJ1094" s="12"/>
      <c r="VEK1094" s="12"/>
      <c r="VEL1094" s="12"/>
      <c r="VEM1094" s="12"/>
      <c r="VEN1094" s="12"/>
      <c r="VEO1094" s="12"/>
      <c r="VEP1094" s="12"/>
      <c r="VEQ1094" s="12"/>
      <c r="VER1094" s="12"/>
      <c r="VES1094" s="12"/>
      <c r="VET1094" s="12"/>
      <c r="VEU1094" s="12"/>
      <c r="VEV1094" s="12"/>
      <c r="VEW1094" s="12"/>
      <c r="VEX1094" s="12"/>
      <c r="VEY1094" s="12"/>
      <c r="VEZ1094" s="12"/>
      <c r="VFA1094" s="12"/>
      <c r="VFB1094" s="12"/>
      <c r="VFC1094" s="12"/>
      <c r="VFD1094" s="12"/>
      <c r="VFE1094" s="12"/>
      <c r="VFF1094" s="12"/>
      <c r="VFG1094" s="12"/>
      <c r="VFH1094" s="12"/>
      <c r="VFI1094" s="12"/>
      <c r="VFJ1094" s="12"/>
      <c r="VFK1094" s="12"/>
      <c r="VFL1094" s="12"/>
      <c r="VFM1094" s="12"/>
      <c r="VFN1094" s="12"/>
      <c r="VFO1094" s="12"/>
      <c r="VFP1094" s="12"/>
      <c r="VFQ1094" s="12"/>
      <c r="VFR1094" s="12"/>
      <c r="VFS1094" s="12"/>
      <c r="VFT1094" s="12"/>
      <c r="VFU1094" s="12"/>
      <c r="VFV1094" s="12"/>
      <c r="VFW1094" s="12"/>
      <c r="VFX1094" s="12"/>
      <c r="VFY1094" s="12"/>
      <c r="VFZ1094" s="12"/>
      <c r="VGA1094" s="12"/>
      <c r="VGB1094" s="12"/>
      <c r="VGC1094" s="12"/>
      <c r="VGD1094" s="12"/>
      <c r="VGE1094" s="12"/>
      <c r="VGF1094" s="12"/>
      <c r="VGG1094" s="12"/>
      <c r="VGH1094" s="12"/>
      <c r="VGI1094" s="12"/>
      <c r="VGJ1094" s="12"/>
      <c r="VGK1094" s="12"/>
      <c r="VGL1094" s="12"/>
      <c r="VGM1094" s="12"/>
      <c r="VGN1094" s="12"/>
      <c r="VGO1094" s="12"/>
      <c r="VGP1094" s="12"/>
      <c r="VGQ1094" s="12"/>
      <c r="VGR1094" s="12"/>
      <c r="VGS1094" s="12"/>
      <c r="VGT1094" s="12"/>
      <c r="VGU1094" s="12"/>
      <c r="VGV1094" s="12"/>
      <c r="VGW1094" s="12"/>
      <c r="VGX1094" s="12"/>
      <c r="VGY1094" s="12"/>
      <c r="VGZ1094" s="12"/>
      <c r="VHA1094" s="12"/>
      <c r="VHB1094" s="12"/>
      <c r="VHC1094" s="12"/>
      <c r="VHD1094" s="12"/>
      <c r="VHE1094" s="12"/>
      <c r="VHF1094" s="12"/>
      <c r="VHG1094" s="12"/>
      <c r="VHH1094" s="12"/>
      <c r="VHI1094" s="12"/>
      <c r="VHJ1094" s="12"/>
      <c r="VHK1094" s="12"/>
      <c r="VHL1094" s="12"/>
      <c r="VHM1094" s="12"/>
      <c r="VHN1094" s="12"/>
      <c r="VHO1094" s="12"/>
      <c r="VHP1094" s="12"/>
      <c r="VHQ1094" s="12"/>
      <c r="VHR1094" s="12"/>
      <c r="VHS1094" s="12"/>
      <c r="VHT1094" s="12"/>
      <c r="VHU1094" s="12"/>
      <c r="VHV1094" s="12"/>
      <c r="VHW1094" s="12"/>
      <c r="VHX1094" s="12"/>
      <c r="VHY1094" s="12"/>
      <c r="VHZ1094" s="12"/>
      <c r="VIA1094" s="12"/>
      <c r="VIB1094" s="12"/>
      <c r="VIC1094" s="12"/>
      <c r="VID1094" s="12"/>
      <c r="VIE1094" s="12"/>
      <c r="VIF1094" s="12"/>
      <c r="VIG1094" s="12"/>
      <c r="VIH1094" s="12"/>
      <c r="VII1094" s="12"/>
      <c r="VIJ1094" s="12"/>
      <c r="VIK1094" s="12"/>
      <c r="VIL1094" s="12"/>
      <c r="VIM1094" s="12"/>
      <c r="VIN1094" s="12"/>
      <c r="VIO1094" s="12"/>
      <c r="VIP1094" s="12"/>
      <c r="VIQ1094" s="12"/>
      <c r="VIR1094" s="12"/>
      <c r="VIS1094" s="12"/>
      <c r="VIT1094" s="12"/>
      <c r="VIU1094" s="12"/>
      <c r="VIV1094" s="12"/>
      <c r="VIW1094" s="12"/>
      <c r="VIX1094" s="12"/>
      <c r="VIY1094" s="12"/>
      <c r="VIZ1094" s="12"/>
      <c r="VJA1094" s="12"/>
      <c r="VJB1094" s="12"/>
      <c r="VJC1094" s="12"/>
      <c r="VJD1094" s="12"/>
      <c r="VJE1094" s="12"/>
      <c r="VJF1094" s="12"/>
      <c r="VJG1094" s="12"/>
      <c r="VJH1094" s="12"/>
      <c r="VJI1094" s="12"/>
      <c r="VJJ1094" s="12"/>
      <c r="VJK1094" s="12"/>
      <c r="VJL1094" s="12"/>
      <c r="VJM1094" s="12"/>
      <c r="VJN1094" s="12"/>
      <c r="VJO1094" s="12"/>
      <c r="VJP1094" s="12"/>
      <c r="VJQ1094" s="12"/>
      <c r="VJR1094" s="12"/>
      <c r="VJS1094" s="12"/>
      <c r="VJT1094" s="12"/>
      <c r="VJU1094" s="12"/>
      <c r="VJV1094" s="12"/>
      <c r="VJW1094" s="12"/>
      <c r="VJX1094" s="12"/>
      <c r="VJY1094" s="12"/>
      <c r="VJZ1094" s="12"/>
      <c r="VKA1094" s="12"/>
      <c r="VKB1094" s="12"/>
      <c r="VKC1094" s="12"/>
      <c r="VKD1094" s="12"/>
      <c r="VKE1094" s="12"/>
      <c r="VKF1094" s="12"/>
      <c r="VKG1094" s="12"/>
      <c r="VKH1094" s="12"/>
      <c r="VKI1094" s="12"/>
      <c r="VKJ1094" s="12"/>
      <c r="VKK1094" s="12"/>
      <c r="VKL1094" s="12"/>
      <c r="VKM1094" s="12"/>
      <c r="VKN1094" s="12"/>
      <c r="VKO1094" s="12"/>
      <c r="VKP1094" s="12"/>
      <c r="VKQ1094" s="12"/>
      <c r="VKR1094" s="12"/>
      <c r="VKS1094" s="12"/>
      <c r="VKT1094" s="12"/>
      <c r="VKU1094" s="12"/>
      <c r="VKV1094" s="12"/>
      <c r="VKW1094" s="12"/>
      <c r="VKX1094" s="12"/>
      <c r="VKY1094" s="12"/>
      <c r="VKZ1094" s="12"/>
      <c r="VLA1094" s="12"/>
      <c r="VLB1094" s="12"/>
      <c r="VLC1094" s="12"/>
      <c r="VLD1094" s="12"/>
      <c r="VLE1094" s="12"/>
      <c r="VLF1094" s="12"/>
      <c r="VLG1094" s="12"/>
      <c r="VLH1094" s="12"/>
      <c r="VLI1094" s="12"/>
      <c r="VLJ1094" s="12"/>
      <c r="VLK1094" s="12"/>
      <c r="VLL1094" s="12"/>
      <c r="VLM1094" s="12"/>
      <c r="VLN1094" s="12"/>
      <c r="VLO1094" s="12"/>
      <c r="VLP1094" s="12"/>
      <c r="VLQ1094" s="12"/>
      <c r="VLR1094" s="12"/>
      <c r="VLS1094" s="12"/>
      <c r="VLT1094" s="12"/>
      <c r="VLU1094" s="12"/>
      <c r="VLV1094" s="12"/>
      <c r="VLW1094" s="12"/>
      <c r="VLX1094" s="12"/>
      <c r="VLY1094" s="12"/>
      <c r="VLZ1094" s="12"/>
      <c r="VMA1094" s="12"/>
      <c r="VMB1094" s="12"/>
      <c r="VMC1094" s="12"/>
      <c r="VMD1094" s="12"/>
      <c r="VME1094" s="12"/>
      <c r="VMF1094" s="12"/>
      <c r="VMG1094" s="12"/>
      <c r="VMH1094" s="12"/>
      <c r="VMI1094" s="12"/>
      <c r="VMJ1094" s="12"/>
      <c r="VMK1094" s="12"/>
      <c r="VML1094" s="12"/>
      <c r="VMM1094" s="12"/>
      <c r="VMN1094" s="12"/>
      <c r="VMO1094" s="12"/>
      <c r="VMP1094" s="12"/>
      <c r="VMQ1094" s="12"/>
      <c r="VMR1094" s="12"/>
      <c r="VMS1094" s="12"/>
      <c r="VMT1094" s="12"/>
      <c r="VMU1094" s="12"/>
      <c r="VMV1094" s="12"/>
      <c r="VMW1094" s="12"/>
      <c r="VMX1094" s="12"/>
      <c r="VMY1094" s="12"/>
      <c r="VMZ1094" s="12"/>
      <c r="VNA1094" s="12"/>
      <c r="VNB1094" s="12"/>
      <c r="VNC1094" s="12"/>
      <c r="VND1094" s="12"/>
      <c r="VNE1094" s="12"/>
      <c r="VNF1094" s="12"/>
      <c r="VNG1094" s="12"/>
      <c r="VNH1094" s="12"/>
      <c r="VNI1094" s="12"/>
      <c r="VNJ1094" s="12"/>
      <c r="VNK1094" s="12"/>
      <c r="VNL1094" s="12"/>
      <c r="VNM1094" s="12"/>
      <c r="VNN1094" s="12"/>
      <c r="VNO1094" s="12"/>
      <c r="VNP1094" s="12"/>
      <c r="VNQ1094" s="12"/>
      <c r="VNR1094" s="12"/>
      <c r="VNS1094" s="12"/>
      <c r="VNT1094" s="12"/>
      <c r="VNU1094" s="12"/>
      <c r="VNV1094" s="12"/>
      <c r="VNW1094" s="12"/>
      <c r="VNX1094" s="12"/>
      <c r="VNY1094" s="12"/>
      <c r="VNZ1094" s="12"/>
      <c r="VOA1094" s="12"/>
      <c r="VOB1094" s="12"/>
      <c r="VOC1094" s="12"/>
      <c r="VOD1094" s="12"/>
      <c r="VOE1094" s="12"/>
      <c r="VOF1094" s="12"/>
      <c r="VOG1094" s="12"/>
      <c r="VOH1094" s="12"/>
      <c r="VOI1094" s="12"/>
      <c r="VOJ1094" s="12"/>
      <c r="VOK1094" s="12"/>
      <c r="VOL1094" s="12"/>
      <c r="VOM1094" s="12"/>
      <c r="VON1094" s="12"/>
      <c r="VOO1094" s="12"/>
      <c r="VOP1094" s="12"/>
      <c r="VOQ1094" s="12"/>
      <c r="VOR1094" s="12"/>
      <c r="VOS1094" s="12"/>
      <c r="VOT1094" s="12"/>
      <c r="VOU1094" s="12"/>
      <c r="VOV1094" s="12"/>
      <c r="VOW1094" s="12"/>
      <c r="VOX1094" s="12"/>
      <c r="VOY1094" s="12"/>
      <c r="VOZ1094" s="12"/>
      <c r="VPA1094" s="12"/>
      <c r="VPB1094" s="12"/>
      <c r="VPC1094" s="12"/>
      <c r="VPD1094" s="12"/>
      <c r="VPE1094" s="12"/>
      <c r="VPF1094" s="12"/>
      <c r="VPG1094" s="12"/>
      <c r="VPH1094" s="12"/>
      <c r="VPI1094" s="12"/>
      <c r="VPJ1094" s="12"/>
      <c r="VPK1094" s="12"/>
      <c r="VPL1094" s="12"/>
      <c r="VPM1094" s="12"/>
      <c r="VPN1094" s="12"/>
      <c r="VPO1094" s="12"/>
      <c r="VPP1094" s="12"/>
      <c r="VPQ1094" s="12"/>
      <c r="VPR1094" s="12"/>
      <c r="VPS1094" s="12"/>
      <c r="VPT1094" s="12"/>
      <c r="VPU1094" s="12"/>
      <c r="VPV1094" s="12"/>
      <c r="VPW1094" s="12"/>
      <c r="VPX1094" s="12"/>
      <c r="VPY1094" s="12"/>
      <c r="VPZ1094" s="12"/>
      <c r="VQA1094" s="12"/>
      <c r="VQB1094" s="12"/>
      <c r="VQC1094" s="12"/>
      <c r="VQD1094" s="12"/>
      <c r="VQE1094" s="12"/>
      <c r="VQF1094" s="12"/>
      <c r="VQG1094" s="12"/>
      <c r="VQH1094" s="12"/>
      <c r="VQI1094" s="12"/>
      <c r="VQJ1094" s="12"/>
      <c r="VQK1094" s="12"/>
      <c r="VQL1094" s="12"/>
      <c r="VQM1094" s="12"/>
      <c r="VQN1094" s="12"/>
      <c r="VQO1094" s="12"/>
      <c r="VQP1094" s="12"/>
      <c r="VQQ1094" s="12"/>
      <c r="VQR1094" s="12"/>
      <c r="VQS1094" s="12"/>
      <c r="VQT1094" s="12"/>
      <c r="VQU1094" s="12"/>
      <c r="VQV1094" s="12"/>
      <c r="VQW1094" s="12"/>
      <c r="VQX1094" s="12"/>
      <c r="VQY1094" s="12"/>
      <c r="VQZ1094" s="12"/>
      <c r="VRA1094" s="12"/>
      <c r="VRB1094" s="12"/>
      <c r="VRC1094" s="12"/>
      <c r="VRD1094" s="12"/>
      <c r="VRE1094" s="12"/>
      <c r="VRF1094" s="12"/>
      <c r="VRG1094" s="12"/>
      <c r="VRH1094" s="12"/>
      <c r="VRI1094" s="12"/>
      <c r="VRJ1094" s="12"/>
      <c r="VRK1094" s="12"/>
      <c r="VRL1094" s="12"/>
      <c r="VRM1094" s="12"/>
      <c r="VRN1094" s="12"/>
      <c r="VRO1094" s="12"/>
      <c r="VRP1094" s="12"/>
      <c r="VRQ1094" s="12"/>
      <c r="VRR1094" s="12"/>
      <c r="VRS1094" s="12"/>
      <c r="VRT1094" s="12"/>
      <c r="VRU1094" s="12"/>
      <c r="VRV1094" s="12"/>
      <c r="VRW1094" s="12"/>
      <c r="VRX1094" s="12"/>
      <c r="VRY1094" s="12"/>
      <c r="VRZ1094" s="12"/>
      <c r="VSA1094" s="12"/>
      <c r="VSB1094" s="12"/>
      <c r="VSC1094" s="12"/>
      <c r="VSD1094" s="12"/>
      <c r="VSE1094" s="12"/>
      <c r="VSF1094" s="12"/>
      <c r="VSG1094" s="12"/>
      <c r="VSH1094" s="12"/>
      <c r="VSI1094" s="12"/>
      <c r="VSJ1094" s="12"/>
      <c r="VSK1094" s="12"/>
      <c r="VSL1094" s="12"/>
      <c r="VSM1094" s="12"/>
      <c r="VSN1094" s="12"/>
      <c r="VSO1094" s="12"/>
      <c r="VSP1094" s="12"/>
      <c r="VSQ1094" s="12"/>
      <c r="VSR1094" s="12"/>
      <c r="VSS1094" s="12"/>
      <c r="VST1094" s="12"/>
      <c r="VSU1094" s="12"/>
      <c r="VSV1094" s="12"/>
      <c r="VSW1094" s="12"/>
      <c r="VSX1094" s="12"/>
      <c r="VSY1094" s="12"/>
      <c r="VSZ1094" s="12"/>
      <c r="VTA1094" s="12"/>
      <c r="VTB1094" s="12"/>
      <c r="VTC1094" s="12"/>
      <c r="VTD1094" s="12"/>
      <c r="VTE1094" s="12"/>
      <c r="VTF1094" s="12"/>
      <c r="VTG1094" s="12"/>
      <c r="VTH1094" s="12"/>
      <c r="VTI1094" s="12"/>
      <c r="VTJ1094" s="12"/>
      <c r="VTK1094" s="12"/>
      <c r="VTL1094" s="12"/>
      <c r="VTM1094" s="12"/>
      <c r="VTN1094" s="12"/>
      <c r="VTO1094" s="12"/>
      <c r="VTP1094" s="12"/>
      <c r="VTQ1094" s="12"/>
      <c r="VTR1094" s="12"/>
      <c r="VTS1094" s="12"/>
      <c r="VTT1094" s="12"/>
      <c r="VTU1094" s="12"/>
      <c r="VTV1094" s="12"/>
      <c r="VTW1094" s="12"/>
      <c r="VTX1094" s="12"/>
      <c r="VTY1094" s="12"/>
      <c r="VTZ1094" s="12"/>
      <c r="VUA1094" s="12"/>
      <c r="VUB1094" s="12"/>
      <c r="VUC1094" s="12"/>
      <c r="VUD1094" s="12"/>
      <c r="VUE1094" s="12"/>
      <c r="VUF1094" s="12"/>
      <c r="VUG1094" s="12"/>
      <c r="VUH1094" s="12"/>
      <c r="VUI1094" s="12"/>
      <c r="VUJ1094" s="12"/>
      <c r="VUK1094" s="12"/>
      <c r="VUL1094" s="12"/>
      <c r="VUM1094" s="12"/>
      <c r="VUN1094" s="12"/>
      <c r="VUO1094" s="12"/>
      <c r="VUP1094" s="12"/>
      <c r="VUQ1094" s="12"/>
      <c r="VUR1094" s="12"/>
      <c r="VUS1094" s="12"/>
      <c r="VUT1094" s="12"/>
      <c r="VUU1094" s="12"/>
      <c r="VUV1094" s="12"/>
      <c r="VUW1094" s="12"/>
      <c r="VUX1094" s="12"/>
      <c r="VUY1094" s="12"/>
      <c r="VUZ1094" s="12"/>
      <c r="VVA1094" s="12"/>
      <c r="VVB1094" s="12"/>
      <c r="VVC1094" s="12"/>
      <c r="VVD1094" s="12"/>
      <c r="VVE1094" s="12"/>
      <c r="VVF1094" s="12"/>
      <c r="VVG1094" s="12"/>
      <c r="VVH1094" s="12"/>
      <c r="VVI1094" s="12"/>
      <c r="VVJ1094" s="12"/>
      <c r="VVK1094" s="12"/>
      <c r="VVL1094" s="12"/>
      <c r="VVM1094" s="12"/>
      <c r="VVN1094" s="12"/>
      <c r="VVO1094" s="12"/>
      <c r="VVP1094" s="12"/>
      <c r="VVQ1094" s="12"/>
      <c r="VVR1094" s="12"/>
      <c r="VVS1094" s="12"/>
      <c r="VVT1094" s="12"/>
      <c r="VVU1094" s="12"/>
      <c r="VVV1094" s="12"/>
      <c r="VVW1094" s="12"/>
      <c r="VVX1094" s="12"/>
      <c r="VVY1094" s="12"/>
      <c r="VVZ1094" s="12"/>
      <c r="VWA1094" s="12"/>
      <c r="VWB1094" s="12"/>
      <c r="VWC1094" s="12"/>
      <c r="VWD1094" s="12"/>
      <c r="VWE1094" s="12"/>
      <c r="VWF1094" s="12"/>
      <c r="VWG1094" s="12"/>
      <c r="VWH1094" s="12"/>
      <c r="VWI1094" s="12"/>
      <c r="VWJ1094" s="12"/>
      <c r="VWK1094" s="12"/>
      <c r="VWL1094" s="12"/>
      <c r="VWM1094" s="12"/>
      <c r="VWN1094" s="12"/>
      <c r="VWO1094" s="12"/>
      <c r="VWP1094" s="12"/>
      <c r="VWQ1094" s="12"/>
      <c r="VWR1094" s="12"/>
      <c r="VWS1094" s="12"/>
      <c r="VWT1094" s="12"/>
      <c r="VWU1094" s="12"/>
      <c r="VWV1094" s="12"/>
      <c r="VWW1094" s="12"/>
      <c r="VWX1094" s="12"/>
      <c r="VWY1094" s="12"/>
      <c r="VWZ1094" s="12"/>
      <c r="VXA1094" s="12"/>
      <c r="VXB1094" s="12"/>
      <c r="VXC1094" s="12"/>
      <c r="VXD1094" s="12"/>
      <c r="VXE1094" s="12"/>
      <c r="VXF1094" s="12"/>
      <c r="VXG1094" s="12"/>
      <c r="VXH1094" s="12"/>
      <c r="VXI1094" s="12"/>
      <c r="VXJ1094" s="12"/>
      <c r="VXK1094" s="12"/>
      <c r="VXL1094" s="12"/>
      <c r="VXM1094" s="12"/>
      <c r="VXN1094" s="12"/>
      <c r="VXO1094" s="12"/>
      <c r="VXP1094" s="12"/>
      <c r="VXQ1094" s="12"/>
      <c r="VXR1094" s="12"/>
      <c r="VXS1094" s="12"/>
      <c r="VXT1094" s="12"/>
      <c r="VXU1094" s="12"/>
      <c r="VXV1094" s="12"/>
      <c r="VXW1094" s="12"/>
      <c r="VXX1094" s="12"/>
      <c r="VXY1094" s="12"/>
      <c r="VXZ1094" s="12"/>
      <c r="VYA1094" s="12"/>
      <c r="VYB1094" s="12"/>
      <c r="VYC1094" s="12"/>
      <c r="VYD1094" s="12"/>
      <c r="VYE1094" s="12"/>
      <c r="VYF1094" s="12"/>
      <c r="VYG1094" s="12"/>
      <c r="VYH1094" s="12"/>
      <c r="VYI1094" s="12"/>
      <c r="VYJ1094" s="12"/>
      <c r="VYK1094" s="12"/>
      <c r="VYL1094" s="12"/>
      <c r="VYM1094" s="12"/>
      <c r="VYN1094" s="12"/>
      <c r="VYO1094" s="12"/>
      <c r="VYP1094" s="12"/>
      <c r="VYQ1094" s="12"/>
      <c r="VYR1094" s="12"/>
      <c r="VYS1094" s="12"/>
      <c r="VYT1094" s="12"/>
      <c r="VYU1094" s="12"/>
      <c r="VYV1094" s="12"/>
      <c r="VYW1094" s="12"/>
      <c r="VYX1094" s="12"/>
      <c r="VYY1094" s="12"/>
      <c r="VYZ1094" s="12"/>
      <c r="VZA1094" s="12"/>
      <c r="VZB1094" s="12"/>
      <c r="VZC1094" s="12"/>
      <c r="VZD1094" s="12"/>
      <c r="VZE1094" s="12"/>
      <c r="VZF1094" s="12"/>
      <c r="VZG1094" s="12"/>
      <c r="VZH1094" s="12"/>
      <c r="VZI1094" s="12"/>
      <c r="VZJ1094" s="12"/>
      <c r="VZK1094" s="12"/>
      <c r="VZL1094" s="12"/>
      <c r="VZM1094" s="12"/>
      <c r="VZN1094" s="12"/>
      <c r="VZO1094" s="12"/>
      <c r="VZP1094" s="12"/>
      <c r="VZQ1094" s="12"/>
      <c r="VZR1094" s="12"/>
      <c r="VZS1094" s="12"/>
      <c r="VZT1094" s="12"/>
      <c r="VZU1094" s="12"/>
      <c r="VZV1094" s="12"/>
      <c r="VZW1094" s="12"/>
      <c r="VZX1094" s="12"/>
      <c r="VZY1094" s="12"/>
      <c r="VZZ1094" s="12"/>
      <c r="WAA1094" s="12"/>
      <c r="WAB1094" s="12"/>
      <c r="WAC1094" s="12"/>
      <c r="WAD1094" s="12"/>
      <c r="WAE1094" s="12"/>
      <c r="WAF1094" s="12"/>
      <c r="WAG1094" s="12"/>
      <c r="WAH1094" s="12"/>
      <c r="WAI1094" s="12"/>
      <c r="WAJ1094" s="12"/>
      <c r="WAK1094" s="12"/>
      <c r="WAL1094" s="12"/>
      <c r="WAM1094" s="12"/>
      <c r="WAN1094" s="12"/>
      <c r="WAO1094" s="12"/>
      <c r="WAP1094" s="12"/>
      <c r="WAQ1094" s="12"/>
      <c r="WAR1094" s="12"/>
      <c r="WAS1094" s="12"/>
      <c r="WAT1094" s="12"/>
      <c r="WAU1094" s="12"/>
      <c r="WAV1094" s="12"/>
      <c r="WAW1094" s="12"/>
      <c r="WAX1094" s="12"/>
      <c r="WAY1094" s="12"/>
      <c r="WAZ1094" s="12"/>
      <c r="WBA1094" s="12"/>
      <c r="WBB1094" s="12"/>
      <c r="WBC1094" s="12"/>
      <c r="WBD1094" s="12"/>
      <c r="WBE1094" s="12"/>
      <c r="WBF1094" s="12"/>
      <c r="WBG1094" s="12"/>
      <c r="WBH1094" s="12"/>
      <c r="WBI1094" s="12"/>
      <c r="WBJ1094" s="12"/>
      <c r="WBK1094" s="12"/>
      <c r="WBL1094" s="12"/>
      <c r="WBM1094" s="12"/>
      <c r="WBN1094" s="12"/>
      <c r="WBO1094" s="12"/>
      <c r="WBP1094" s="12"/>
      <c r="WBQ1094" s="12"/>
      <c r="WBR1094" s="12"/>
      <c r="WBS1094" s="12"/>
      <c r="WBT1094" s="12"/>
      <c r="WBU1094" s="12"/>
      <c r="WBV1094" s="12"/>
      <c r="WBW1094" s="12"/>
      <c r="WBX1094" s="12"/>
      <c r="WBY1094" s="12"/>
      <c r="WBZ1094" s="12"/>
      <c r="WCA1094" s="12"/>
      <c r="WCB1094" s="12"/>
      <c r="WCC1094" s="12"/>
      <c r="WCD1094" s="12"/>
      <c r="WCE1094" s="12"/>
      <c r="WCF1094" s="12"/>
      <c r="WCG1094" s="12"/>
      <c r="WCH1094" s="12"/>
      <c r="WCI1094" s="12"/>
      <c r="WCJ1094" s="12"/>
      <c r="WCK1094" s="12"/>
      <c r="WCL1094" s="12"/>
      <c r="WCM1094" s="12"/>
      <c r="WCN1094" s="12"/>
      <c r="WCO1094" s="12"/>
      <c r="WCP1094" s="12"/>
      <c r="WCQ1094" s="12"/>
      <c r="WCR1094" s="12"/>
      <c r="WCS1094" s="12"/>
      <c r="WCT1094" s="12"/>
      <c r="WCU1094" s="12"/>
      <c r="WCV1094" s="12"/>
      <c r="WCW1094" s="12"/>
      <c r="WCX1094" s="12"/>
      <c r="WCY1094" s="12"/>
      <c r="WCZ1094" s="12"/>
      <c r="WDA1094" s="12"/>
      <c r="WDB1094" s="12"/>
      <c r="WDC1094" s="12"/>
      <c r="WDD1094" s="12"/>
      <c r="WDE1094" s="12"/>
      <c r="WDF1094" s="12"/>
      <c r="WDG1094" s="12"/>
      <c r="WDH1094" s="12"/>
      <c r="WDI1094" s="12"/>
      <c r="WDJ1094" s="12"/>
      <c r="WDK1094" s="12"/>
      <c r="WDL1094" s="12"/>
      <c r="WDM1094" s="12"/>
      <c r="WDN1094" s="12"/>
      <c r="WDO1094" s="12"/>
      <c r="WDP1094" s="12"/>
      <c r="WDQ1094" s="12"/>
      <c r="WDR1094" s="12"/>
      <c r="WDS1094" s="12"/>
      <c r="WDT1094" s="12"/>
      <c r="WDU1094" s="12"/>
      <c r="WDV1094" s="12"/>
      <c r="WDW1094" s="12"/>
      <c r="WDX1094" s="12"/>
      <c r="WDY1094" s="12"/>
      <c r="WDZ1094" s="12"/>
      <c r="WEA1094" s="12"/>
      <c r="WEB1094" s="12"/>
      <c r="WEC1094" s="12"/>
      <c r="WED1094" s="12"/>
      <c r="WEE1094" s="12"/>
      <c r="WEF1094" s="12"/>
      <c r="WEG1094" s="12"/>
      <c r="WEH1094" s="12"/>
      <c r="WEI1094" s="12"/>
      <c r="WEJ1094" s="12"/>
      <c r="WEK1094" s="12"/>
      <c r="WEL1094" s="12"/>
      <c r="WEM1094" s="12"/>
      <c r="WEN1094" s="12"/>
      <c r="WEO1094" s="12"/>
      <c r="WEP1094" s="12"/>
      <c r="WEQ1094" s="12"/>
      <c r="WER1094" s="12"/>
      <c r="WES1094" s="12"/>
      <c r="WET1094" s="12"/>
      <c r="WEU1094" s="12"/>
      <c r="WEV1094" s="12"/>
      <c r="WEW1094" s="12"/>
      <c r="WEX1094" s="12"/>
      <c r="WEY1094" s="12"/>
      <c r="WEZ1094" s="12"/>
      <c r="WFA1094" s="12"/>
      <c r="WFB1094" s="12"/>
      <c r="WFC1094" s="12"/>
      <c r="WFD1094" s="12"/>
      <c r="WFE1094" s="12"/>
      <c r="WFF1094" s="12"/>
      <c r="WFG1094" s="12"/>
      <c r="WFH1094" s="12"/>
      <c r="WFI1094" s="12"/>
      <c r="WFJ1094" s="12"/>
      <c r="WFK1094" s="12"/>
      <c r="WFL1094" s="12"/>
      <c r="WFM1094" s="12"/>
      <c r="WFN1094" s="12"/>
      <c r="WFO1094" s="12"/>
      <c r="WFP1094" s="12"/>
      <c r="WFQ1094" s="12"/>
      <c r="WFR1094" s="12"/>
      <c r="WFS1094" s="12"/>
      <c r="WFT1094" s="12"/>
      <c r="WFU1094" s="12"/>
      <c r="WFV1094" s="12"/>
      <c r="WFW1094" s="12"/>
      <c r="WFX1094" s="12"/>
      <c r="WFY1094" s="12"/>
      <c r="WFZ1094" s="12"/>
      <c r="WGA1094" s="12"/>
      <c r="WGB1094" s="12"/>
      <c r="WGC1094" s="12"/>
      <c r="WGD1094" s="12"/>
      <c r="WGE1094" s="12"/>
      <c r="WGF1094" s="12"/>
      <c r="WGG1094" s="12"/>
      <c r="WGH1094" s="12"/>
      <c r="WGI1094" s="12"/>
      <c r="WGJ1094" s="12"/>
      <c r="WGK1094" s="12"/>
      <c r="WGL1094" s="12"/>
      <c r="WGM1094" s="12"/>
      <c r="WGN1094" s="12"/>
      <c r="WGO1094" s="12"/>
      <c r="WGP1094" s="12"/>
      <c r="WGQ1094" s="12"/>
      <c r="WGR1094" s="12"/>
      <c r="WGS1094" s="12"/>
      <c r="WGT1094" s="12"/>
      <c r="WGU1094" s="12"/>
      <c r="WGV1094" s="12"/>
      <c r="WGW1094" s="12"/>
      <c r="WGX1094" s="12"/>
      <c r="WGY1094" s="12"/>
      <c r="WGZ1094" s="12"/>
      <c r="WHA1094" s="12"/>
      <c r="WHB1094" s="12"/>
      <c r="WHC1094" s="12"/>
      <c r="WHD1094" s="12"/>
      <c r="WHE1094" s="12"/>
      <c r="WHF1094" s="12"/>
      <c r="WHG1094" s="12"/>
      <c r="WHH1094" s="12"/>
      <c r="WHI1094" s="12"/>
      <c r="WHJ1094" s="12"/>
      <c r="WHK1094" s="12"/>
      <c r="WHL1094" s="12"/>
      <c r="WHM1094" s="12"/>
      <c r="WHN1094" s="12"/>
      <c r="WHO1094" s="12"/>
      <c r="WHP1094" s="12"/>
      <c r="WHQ1094" s="12"/>
      <c r="WHR1094" s="12"/>
      <c r="WHS1094" s="12"/>
      <c r="WHT1094" s="12"/>
      <c r="WHU1094" s="12"/>
      <c r="WHV1094" s="12"/>
      <c r="WHW1094" s="12"/>
      <c r="WHX1094" s="12"/>
      <c r="WHY1094" s="12"/>
      <c r="WHZ1094" s="12"/>
      <c r="WIA1094" s="12"/>
      <c r="WIB1094" s="12"/>
      <c r="WIC1094" s="12"/>
      <c r="WID1094" s="12"/>
      <c r="WIE1094" s="12"/>
      <c r="WIF1094" s="12"/>
      <c r="WIG1094" s="12"/>
      <c r="WIH1094" s="12"/>
      <c r="WII1094" s="12"/>
      <c r="WIJ1094" s="12"/>
      <c r="WIK1094" s="12"/>
      <c r="WIL1094" s="12"/>
      <c r="WIM1094" s="12"/>
      <c r="WIN1094" s="12"/>
      <c r="WIO1094" s="12"/>
      <c r="WIP1094" s="12"/>
      <c r="WIQ1094" s="12"/>
      <c r="WIR1094" s="12"/>
      <c r="WIS1094" s="12"/>
      <c r="WIT1094" s="12"/>
      <c r="WIU1094" s="12"/>
      <c r="WIV1094" s="12"/>
      <c r="WIW1094" s="12"/>
      <c r="WIX1094" s="12"/>
      <c r="WIY1094" s="12"/>
      <c r="WIZ1094" s="12"/>
      <c r="WJA1094" s="12"/>
      <c r="WJB1094" s="12"/>
      <c r="WJC1094" s="12"/>
      <c r="WJD1094" s="12"/>
      <c r="WJE1094" s="12"/>
      <c r="WJF1094" s="12"/>
      <c r="WJG1094" s="12"/>
      <c r="WJH1094" s="12"/>
      <c r="WJI1094" s="12"/>
      <c r="WJJ1094" s="12"/>
      <c r="WJK1094" s="12"/>
      <c r="WJL1094" s="12"/>
      <c r="WJM1094" s="12"/>
      <c r="WJN1094" s="12"/>
      <c r="WJO1094" s="12"/>
      <c r="WJP1094" s="12"/>
      <c r="WJQ1094" s="12"/>
      <c r="WJR1094" s="12"/>
      <c r="WJS1094" s="12"/>
      <c r="WJT1094" s="12"/>
      <c r="WJU1094" s="12"/>
      <c r="WJV1094" s="12"/>
      <c r="WJW1094" s="12"/>
      <c r="WJX1094" s="12"/>
      <c r="WJY1094" s="12"/>
      <c r="WJZ1094" s="12"/>
      <c r="WKA1094" s="12"/>
      <c r="WKB1094" s="12"/>
      <c r="WKC1094" s="12"/>
      <c r="WKD1094" s="12"/>
      <c r="WKE1094" s="12"/>
      <c r="WKF1094" s="12"/>
      <c r="WKG1094" s="12"/>
      <c r="WKH1094" s="12"/>
      <c r="WKI1094" s="12"/>
      <c r="WKJ1094" s="12"/>
      <c r="WKK1094" s="12"/>
      <c r="WKL1094" s="12"/>
      <c r="WKM1094" s="12"/>
      <c r="WKN1094" s="12"/>
      <c r="WKO1094" s="12"/>
      <c r="WKP1094" s="12"/>
      <c r="WKQ1094" s="12"/>
      <c r="WKR1094" s="12"/>
      <c r="WKS1094" s="12"/>
      <c r="WKT1094" s="12"/>
      <c r="WKU1094" s="12"/>
      <c r="WKV1094" s="12"/>
      <c r="WKW1094" s="12"/>
      <c r="WKX1094" s="12"/>
      <c r="WKY1094" s="12"/>
      <c r="WKZ1094" s="12"/>
      <c r="WLA1094" s="12"/>
      <c r="WLB1094" s="12"/>
      <c r="WLC1094" s="12"/>
      <c r="WLD1094" s="12"/>
      <c r="WLE1094" s="12"/>
      <c r="WLF1094" s="12"/>
      <c r="WLG1094" s="12"/>
      <c r="WLH1094" s="12"/>
      <c r="WLI1094" s="12"/>
      <c r="WLJ1094" s="12"/>
      <c r="WLK1094" s="12"/>
      <c r="WLL1094" s="12"/>
      <c r="WLM1094" s="12"/>
      <c r="WLN1094" s="12"/>
      <c r="WLO1094" s="12"/>
      <c r="WLP1094" s="12"/>
      <c r="WLQ1094" s="12"/>
      <c r="WLR1094" s="12"/>
      <c r="WLS1094" s="12"/>
      <c r="WLT1094" s="12"/>
      <c r="WLU1094" s="12"/>
      <c r="WLV1094" s="12"/>
      <c r="WLW1094" s="12"/>
      <c r="WLX1094" s="12"/>
      <c r="WLY1094" s="12"/>
      <c r="WLZ1094" s="12"/>
      <c r="WMA1094" s="12"/>
      <c r="WMB1094" s="12"/>
      <c r="WMC1094" s="12"/>
      <c r="WMD1094" s="12"/>
      <c r="WME1094" s="12"/>
      <c r="WMF1094" s="12"/>
      <c r="WMG1094" s="12"/>
      <c r="WMH1094" s="12"/>
      <c r="WMI1094" s="12"/>
      <c r="WMJ1094" s="12"/>
      <c r="WMK1094" s="12"/>
      <c r="WML1094" s="12"/>
      <c r="WMM1094" s="12"/>
      <c r="WMN1094" s="12"/>
      <c r="WMO1094" s="12"/>
      <c r="WMP1094" s="12"/>
      <c r="WMQ1094" s="12"/>
      <c r="WMR1094" s="12"/>
      <c r="WMS1094" s="12"/>
      <c r="WMT1094" s="12"/>
      <c r="WMU1094" s="12"/>
      <c r="WMV1094" s="12"/>
      <c r="WMW1094" s="12"/>
      <c r="WMX1094" s="12"/>
      <c r="WMY1094" s="12"/>
      <c r="WMZ1094" s="12"/>
      <c r="WNA1094" s="12"/>
      <c r="WNB1094" s="12"/>
      <c r="WNC1094" s="12"/>
      <c r="WND1094" s="12"/>
      <c r="WNE1094" s="12"/>
      <c r="WNF1094" s="12"/>
      <c r="WNG1094" s="12"/>
      <c r="WNH1094" s="12"/>
      <c r="WNI1094" s="12"/>
      <c r="WNJ1094" s="12"/>
      <c r="WNK1094" s="12"/>
      <c r="WNL1094" s="12"/>
      <c r="WNM1094" s="12"/>
      <c r="WNN1094" s="12"/>
      <c r="WNO1094" s="12"/>
      <c r="WNP1094" s="12"/>
      <c r="WNQ1094" s="12"/>
      <c r="WNR1094" s="12"/>
      <c r="WNS1094" s="12"/>
      <c r="WNT1094" s="12"/>
      <c r="WNU1094" s="12"/>
      <c r="WNV1094" s="12"/>
      <c r="WNW1094" s="12"/>
      <c r="WNX1094" s="12"/>
      <c r="WNY1094" s="12"/>
      <c r="WNZ1094" s="12"/>
      <c r="WOA1094" s="12"/>
      <c r="WOB1094" s="12"/>
      <c r="WOC1094" s="12"/>
      <c r="WOD1094" s="12"/>
      <c r="WOE1094" s="12"/>
      <c r="WOF1094" s="12"/>
      <c r="WOG1094" s="12"/>
      <c r="WOH1094" s="12"/>
      <c r="WOI1094" s="12"/>
      <c r="WOJ1094" s="12"/>
      <c r="WOK1094" s="12"/>
      <c r="WOL1094" s="12"/>
      <c r="WOM1094" s="12"/>
      <c r="WON1094" s="12"/>
      <c r="WOO1094" s="12"/>
      <c r="WOP1094" s="12"/>
      <c r="WOQ1094" s="12"/>
      <c r="WOR1094" s="12"/>
      <c r="WOS1094" s="12"/>
      <c r="WOT1094" s="12"/>
      <c r="WOU1094" s="12"/>
      <c r="WOV1094" s="12"/>
      <c r="WOW1094" s="12"/>
      <c r="WOX1094" s="12"/>
      <c r="WOY1094" s="12"/>
      <c r="WOZ1094" s="12"/>
      <c r="WPA1094" s="12"/>
      <c r="WPB1094" s="12"/>
      <c r="WPC1094" s="12"/>
      <c r="WPD1094" s="12"/>
      <c r="WPE1094" s="12"/>
      <c r="WPF1094" s="12"/>
      <c r="WPG1094" s="12"/>
      <c r="WPH1094" s="12"/>
      <c r="WPI1094" s="12"/>
      <c r="WPJ1094" s="12"/>
      <c r="WPK1094" s="12"/>
      <c r="WPL1094" s="12"/>
      <c r="WPM1094" s="12"/>
      <c r="WPN1094" s="12"/>
      <c r="WPO1094" s="12"/>
      <c r="WPP1094" s="12"/>
      <c r="WPQ1094" s="12"/>
      <c r="WPR1094" s="12"/>
      <c r="WPS1094" s="12"/>
      <c r="WPT1094" s="12"/>
      <c r="WPU1094" s="12"/>
      <c r="WPV1094" s="12"/>
      <c r="WPW1094" s="12"/>
      <c r="WPX1094" s="12"/>
      <c r="WPY1094" s="12"/>
      <c r="WPZ1094" s="12"/>
      <c r="WQA1094" s="12"/>
      <c r="WQB1094" s="12"/>
      <c r="WQC1094" s="12"/>
      <c r="WQD1094" s="12"/>
      <c r="WQE1094" s="12"/>
      <c r="WQF1094" s="12"/>
      <c r="WQG1094" s="12"/>
      <c r="WQH1094" s="12"/>
      <c r="WQI1094" s="12"/>
      <c r="WQJ1094" s="12"/>
      <c r="WQK1094" s="12"/>
      <c r="WQL1094" s="12"/>
      <c r="WQM1094" s="12"/>
      <c r="WQN1094" s="12"/>
      <c r="WQO1094" s="12"/>
      <c r="WQP1094" s="12"/>
      <c r="WQQ1094" s="12"/>
      <c r="WQR1094" s="12"/>
      <c r="WQS1094" s="12"/>
      <c r="WQT1094" s="12"/>
      <c r="WQU1094" s="12"/>
      <c r="WQV1094" s="12"/>
      <c r="WQW1094" s="12"/>
      <c r="WQX1094" s="12"/>
      <c r="WQY1094" s="12"/>
      <c r="WQZ1094" s="12"/>
      <c r="WRA1094" s="12"/>
      <c r="WRB1094" s="12"/>
      <c r="WRC1094" s="12"/>
      <c r="WRD1094" s="12"/>
      <c r="WRE1094" s="12"/>
      <c r="WRF1094" s="12"/>
      <c r="WRG1094" s="12"/>
      <c r="WRH1094" s="12"/>
      <c r="WRI1094" s="12"/>
      <c r="WRJ1094" s="12"/>
      <c r="WRK1094" s="12"/>
      <c r="WRL1094" s="12"/>
      <c r="WRM1094" s="12"/>
      <c r="WRN1094" s="12"/>
      <c r="WRO1094" s="12"/>
      <c r="WRP1094" s="12"/>
      <c r="WRQ1094" s="12"/>
      <c r="WRR1094" s="12"/>
      <c r="WRS1094" s="12"/>
      <c r="WRT1094" s="12"/>
      <c r="WRU1094" s="12"/>
      <c r="WRV1094" s="12"/>
      <c r="WRW1094" s="12"/>
      <c r="WRX1094" s="12"/>
      <c r="WRY1094" s="12"/>
      <c r="WRZ1094" s="12"/>
      <c r="WSA1094" s="12"/>
      <c r="WSB1094" s="12"/>
      <c r="WSC1094" s="12"/>
      <c r="WSD1094" s="12"/>
      <c r="WSE1094" s="12"/>
      <c r="WSF1094" s="12"/>
      <c r="WSG1094" s="12"/>
      <c r="WSH1094" s="12"/>
      <c r="WSI1094" s="12"/>
      <c r="WSJ1094" s="12"/>
      <c r="WSK1094" s="12"/>
      <c r="WSL1094" s="12"/>
      <c r="WSM1094" s="12"/>
      <c r="WSN1094" s="12"/>
      <c r="WSO1094" s="12"/>
      <c r="WSP1094" s="12"/>
      <c r="WSQ1094" s="12"/>
      <c r="WSR1094" s="12"/>
      <c r="WSS1094" s="12"/>
      <c r="WST1094" s="12"/>
      <c r="WSU1094" s="12"/>
      <c r="WSV1094" s="12"/>
      <c r="WSW1094" s="12"/>
      <c r="WSX1094" s="12"/>
      <c r="WSY1094" s="12"/>
      <c r="WSZ1094" s="12"/>
      <c r="WTA1094" s="12"/>
      <c r="WTB1094" s="12"/>
      <c r="WTC1094" s="12"/>
      <c r="WTD1094" s="12"/>
      <c r="WTE1094" s="12"/>
      <c r="WTF1094" s="12"/>
      <c r="WTG1094" s="12"/>
      <c r="WTH1094" s="12"/>
      <c r="WTI1094" s="12"/>
      <c r="WTJ1094" s="12"/>
      <c r="WTK1094" s="12"/>
      <c r="WTL1094" s="12"/>
      <c r="WTM1094" s="12"/>
      <c r="WTN1094" s="12"/>
      <c r="WTO1094" s="12"/>
      <c r="WTP1094" s="12"/>
      <c r="WTQ1094" s="12"/>
      <c r="WTR1094" s="12"/>
      <c r="WTS1094" s="12"/>
      <c r="WTT1094" s="12"/>
      <c r="WTU1094" s="12"/>
      <c r="WTV1094" s="12"/>
      <c r="WTW1094" s="12"/>
      <c r="WTX1094" s="12"/>
      <c r="WTY1094" s="12"/>
      <c r="WTZ1094" s="12"/>
      <c r="WUA1094" s="12"/>
      <c r="WUB1094" s="12"/>
      <c r="WUC1094" s="12"/>
      <c r="WUD1094" s="12"/>
      <c r="WUE1094" s="12"/>
      <c r="WUF1094" s="12"/>
      <c r="WUG1094" s="12"/>
      <c r="WUH1094" s="12"/>
      <c r="WUI1094" s="12"/>
      <c r="WUJ1094" s="12"/>
      <c r="WUK1094" s="12"/>
      <c r="WUL1094" s="12"/>
      <c r="WUM1094" s="12"/>
      <c r="WUN1094" s="12"/>
      <c r="WUO1094" s="12"/>
      <c r="WUP1094" s="12"/>
      <c r="WUQ1094" s="12"/>
      <c r="WUR1094" s="12"/>
      <c r="WUS1094" s="12"/>
      <c r="WUT1094" s="12"/>
      <c r="WUU1094" s="12"/>
      <c r="WUV1094" s="12"/>
      <c r="WUW1094" s="12"/>
      <c r="WUX1094" s="12"/>
      <c r="WUY1094" s="12"/>
      <c r="WUZ1094" s="12"/>
      <c r="WVA1094" s="12"/>
      <c r="WVB1094" s="12"/>
      <c r="WVC1094" s="12"/>
      <c r="WVD1094" s="12"/>
      <c r="WVE1094" s="12"/>
      <c r="WVF1094" s="12"/>
      <c r="WVG1094" s="12"/>
      <c r="WVH1094" s="12"/>
      <c r="WVI1094" s="12"/>
      <c r="WVJ1094" s="12"/>
      <c r="WVK1094" s="12"/>
      <c r="WVL1094" s="12"/>
      <c r="WVM1094" s="12"/>
      <c r="WVN1094" s="12"/>
      <c r="WVO1094" s="12"/>
      <c r="WVP1094" s="12"/>
      <c r="WVQ1094" s="12"/>
      <c r="WVR1094" s="12"/>
      <c r="WVS1094" s="12"/>
      <c r="WVT1094" s="12"/>
      <c r="WVU1094" s="12"/>
      <c r="WVV1094" s="12"/>
      <c r="WVW1094" s="12"/>
      <c r="WVX1094" s="12"/>
      <c r="WVY1094" s="12"/>
      <c r="WVZ1094" s="12"/>
      <c r="WWA1094" s="12"/>
      <c r="WWB1094" s="12"/>
      <c r="WWC1094" s="12"/>
      <c r="WWD1094" s="12"/>
      <c r="WWE1094" s="12"/>
      <c r="WWF1094" s="12"/>
      <c r="WWG1094" s="12"/>
      <c r="WWH1094" s="12"/>
      <c r="WWI1094" s="12"/>
      <c r="WWJ1094" s="12"/>
      <c r="WWK1094" s="12"/>
      <c r="WWL1094" s="12"/>
      <c r="WWM1094" s="12"/>
      <c r="WWN1094" s="12"/>
      <c r="WWO1094" s="12"/>
      <c r="WWP1094" s="12"/>
      <c r="WWQ1094" s="12"/>
      <c r="WWR1094" s="12"/>
      <c r="WWS1094" s="12"/>
      <c r="WWT1094" s="12"/>
      <c r="WWU1094" s="12"/>
      <c r="WWV1094" s="12"/>
      <c r="WWW1094" s="12"/>
      <c r="WWX1094" s="12"/>
      <c r="WWY1094" s="12"/>
      <c r="WWZ1094" s="12"/>
      <c r="WXA1094" s="12"/>
      <c r="WXB1094" s="12"/>
      <c r="WXC1094" s="12"/>
      <c r="WXD1094" s="12"/>
      <c r="WXE1094" s="12"/>
      <c r="WXF1094" s="12"/>
      <c r="WXG1094" s="12"/>
      <c r="WXH1094" s="12"/>
      <c r="WXI1094" s="12"/>
      <c r="WXJ1094" s="12"/>
      <c r="WXK1094" s="12"/>
      <c r="WXL1094" s="12"/>
      <c r="WXM1094" s="12"/>
      <c r="WXN1094" s="12"/>
      <c r="WXO1094" s="12"/>
      <c r="WXP1094" s="12"/>
      <c r="WXQ1094" s="12"/>
      <c r="WXR1094" s="12"/>
      <c r="WXS1094" s="12"/>
      <c r="WXT1094" s="12"/>
      <c r="WXU1094" s="12"/>
      <c r="WXV1094" s="12"/>
      <c r="WXW1094" s="12"/>
      <c r="WXX1094" s="12"/>
      <c r="WXY1094" s="12"/>
      <c r="WXZ1094" s="12"/>
      <c r="WYA1094" s="12"/>
      <c r="WYB1094" s="12"/>
      <c r="WYC1094" s="12"/>
      <c r="WYD1094" s="12"/>
      <c r="WYE1094" s="12"/>
      <c r="WYF1094" s="12"/>
      <c r="WYG1094" s="12"/>
      <c r="WYH1094" s="12"/>
      <c r="WYI1094" s="12"/>
      <c r="WYJ1094" s="12"/>
      <c r="WYK1094" s="12"/>
      <c r="WYL1094" s="12"/>
      <c r="WYM1094" s="12"/>
      <c r="WYN1094" s="12"/>
      <c r="WYO1094" s="12"/>
      <c r="WYP1094" s="12"/>
      <c r="WYQ1094" s="12"/>
      <c r="WYR1094" s="12"/>
      <c r="WYS1094" s="12"/>
      <c r="WYT1094" s="12"/>
      <c r="WYU1094" s="12"/>
      <c r="WYV1094" s="12"/>
      <c r="WYW1094" s="12"/>
      <c r="WYX1094" s="12"/>
      <c r="WYY1094" s="12"/>
      <c r="WYZ1094" s="12"/>
      <c r="WZA1094" s="12"/>
      <c r="WZB1094" s="12"/>
      <c r="WZC1094" s="12"/>
      <c r="WZD1094" s="12"/>
      <c r="WZE1094" s="12"/>
      <c r="WZF1094" s="12"/>
      <c r="WZG1094" s="12"/>
      <c r="WZH1094" s="12"/>
      <c r="WZI1094" s="12"/>
      <c r="WZJ1094" s="12"/>
      <c r="WZK1094" s="12"/>
      <c r="WZL1094" s="12"/>
      <c r="WZM1094" s="12"/>
      <c r="WZN1094" s="12"/>
      <c r="WZO1094" s="12"/>
      <c r="WZP1094" s="12"/>
      <c r="WZQ1094" s="12"/>
      <c r="WZR1094" s="12"/>
      <c r="WZS1094" s="12"/>
      <c r="WZT1094" s="12"/>
      <c r="WZU1094" s="12"/>
      <c r="WZV1094" s="12"/>
      <c r="WZW1094" s="12"/>
      <c r="WZX1094" s="12"/>
      <c r="WZY1094" s="12"/>
      <c r="WZZ1094" s="12"/>
      <c r="XAA1094" s="12"/>
      <c r="XAB1094" s="12"/>
      <c r="XAC1094" s="12"/>
      <c r="XAD1094" s="12"/>
      <c r="XAE1094" s="12"/>
      <c r="XAF1094" s="12"/>
      <c r="XAG1094" s="12"/>
      <c r="XAH1094" s="12"/>
      <c r="XAI1094" s="12"/>
      <c r="XAJ1094" s="12"/>
      <c r="XAK1094" s="12"/>
      <c r="XAL1094" s="12"/>
      <c r="XAM1094" s="12"/>
      <c r="XAN1094" s="12"/>
      <c r="XAO1094" s="12"/>
      <c r="XAP1094" s="12"/>
      <c r="XAQ1094" s="12"/>
      <c r="XAR1094" s="12"/>
      <c r="XAS1094" s="12"/>
      <c r="XAT1094" s="12"/>
      <c r="XAU1094" s="12"/>
      <c r="XAV1094" s="12"/>
      <c r="XAW1094" s="12"/>
      <c r="XAX1094" s="12"/>
      <c r="XAY1094" s="12"/>
      <c r="XAZ1094" s="12"/>
      <c r="XBA1094" s="12"/>
      <c r="XBB1094" s="12"/>
      <c r="XBC1094" s="12"/>
      <c r="XBD1094" s="12"/>
      <c r="XBE1094" s="12"/>
      <c r="XBF1094" s="12"/>
      <c r="XBG1094" s="12"/>
      <c r="XBH1094" s="12"/>
      <c r="XBI1094" s="12"/>
      <c r="XBJ1094" s="12"/>
      <c r="XBK1094" s="12"/>
      <c r="XBL1094" s="12"/>
      <c r="XBM1094" s="12"/>
      <c r="XBN1094" s="12"/>
      <c r="XBO1094" s="12"/>
      <c r="XBP1094" s="12"/>
      <c r="XBQ1094" s="12"/>
      <c r="XBR1094" s="12"/>
      <c r="XBS1094" s="12"/>
      <c r="XBT1094" s="12"/>
      <c r="XBU1094" s="12"/>
      <c r="XBV1094" s="12"/>
      <c r="XBW1094" s="12"/>
      <c r="XBX1094" s="12"/>
      <c r="XBY1094" s="12"/>
      <c r="XBZ1094" s="12"/>
      <c r="XCA1094" s="12"/>
      <c r="XCB1094" s="12"/>
      <c r="XCC1094" s="12"/>
      <c r="XCD1094" s="12"/>
      <c r="XCE1094" s="12"/>
      <c r="XCF1094" s="12"/>
      <c r="XCG1094" s="12"/>
      <c r="XCH1094" s="12"/>
      <c r="XCI1094" s="12"/>
      <c r="XCJ1094" s="12"/>
      <c r="XCK1094" s="12"/>
      <c r="XCL1094" s="12"/>
      <c r="XCM1094" s="12"/>
      <c r="XCN1094" s="12"/>
      <c r="XCO1094" s="12"/>
      <c r="XCP1094" s="12"/>
      <c r="XCQ1094" s="12"/>
      <c r="XCR1094" s="12"/>
      <c r="XCS1094" s="12"/>
      <c r="XCT1094" s="12"/>
      <c r="XCU1094" s="12"/>
      <c r="XCV1094" s="12"/>
      <c r="XCW1094" s="12"/>
      <c r="XCX1094" s="12"/>
    </row>
    <row r="1095" spans="1:16326" ht="61.5" x14ac:dyDescent="0.85">
      <c r="A1095" s="12">
        <v>1</v>
      </c>
      <c r="B1095" s="45">
        <f>SUBTOTAL(103,$A$1032:A1095)</f>
        <v>64</v>
      </c>
      <c r="C1095" s="15" t="s">
        <v>1852</v>
      </c>
      <c r="D1095" s="21">
        <v>5531090.8699999992</v>
      </c>
      <c r="E1095" s="21">
        <v>0</v>
      </c>
      <c r="F1095" s="21">
        <v>0</v>
      </c>
      <c r="G1095" s="21">
        <v>0</v>
      </c>
      <c r="H1095" s="21">
        <v>0</v>
      </c>
      <c r="I1095" s="21">
        <v>0</v>
      </c>
      <c r="J1095" s="21">
        <v>0</v>
      </c>
      <c r="K1095" s="52">
        <v>0</v>
      </c>
      <c r="L1095" s="21">
        <v>0</v>
      </c>
      <c r="M1095" s="21">
        <v>703.75</v>
      </c>
      <c r="N1095" s="21">
        <v>5317317.5999999996</v>
      </c>
      <c r="O1095" s="21">
        <v>0</v>
      </c>
      <c r="P1095" s="21">
        <v>0</v>
      </c>
      <c r="Q1095" s="21">
        <v>0</v>
      </c>
      <c r="R1095" s="21">
        <v>0</v>
      </c>
      <c r="S1095" s="21">
        <v>0</v>
      </c>
      <c r="T1095" s="21">
        <v>0</v>
      </c>
      <c r="U1095" s="21">
        <v>0</v>
      </c>
      <c r="V1095" s="21">
        <v>0</v>
      </c>
      <c r="W1095" s="21">
        <v>0</v>
      </c>
      <c r="X1095" s="21">
        <v>0</v>
      </c>
      <c r="Y1095" s="21">
        <v>0</v>
      </c>
      <c r="Z1095" s="21">
        <v>0</v>
      </c>
      <c r="AA1095" s="21">
        <v>0</v>
      </c>
      <c r="AB1095" s="21">
        <v>0</v>
      </c>
      <c r="AC1095" s="21">
        <v>113790.6</v>
      </c>
      <c r="AD1095" s="21">
        <v>99982.67</v>
      </c>
      <c r="AE1095" s="21">
        <v>0</v>
      </c>
      <c r="AF1095" s="24">
        <v>2022</v>
      </c>
      <c r="AG1095" s="24">
        <v>2022</v>
      </c>
      <c r="AH1095" s="25">
        <v>2022</v>
      </c>
      <c r="BV1095" s="69" t="b">
        <f t="shared" si="93"/>
        <v>1</v>
      </c>
      <c r="CE1095" s="12" t="e">
        <f t="shared" si="89"/>
        <v>#N/A</v>
      </c>
      <c r="CF1095" s="12" t="s">
        <v>175</v>
      </c>
      <c r="CG1095" s="12">
        <v>1</v>
      </c>
      <c r="CL1095" s="12" t="e">
        <f t="shared" si="90"/>
        <v>#N/A</v>
      </c>
      <c r="CM1095" s="12" t="s">
        <v>84</v>
      </c>
      <c r="CN1095" s="12">
        <v>89479.360000000001</v>
      </c>
    </row>
    <row r="1096" spans="1:16326" ht="61.5" x14ac:dyDescent="0.85">
      <c r="A1096" s="12">
        <v>1</v>
      </c>
      <c r="B1096" s="45">
        <f>SUBTOTAL(103,$A$1032:A1096)</f>
        <v>65</v>
      </c>
      <c r="C1096" s="15" t="s">
        <v>1334</v>
      </c>
      <c r="D1096" s="21">
        <v>5663918.7600000007</v>
      </c>
      <c r="E1096" s="21">
        <v>0</v>
      </c>
      <c r="F1096" s="21">
        <v>0</v>
      </c>
      <c r="G1096" s="21">
        <v>0</v>
      </c>
      <c r="H1096" s="21">
        <v>0</v>
      </c>
      <c r="I1096" s="21">
        <v>0</v>
      </c>
      <c r="J1096" s="21">
        <v>0</v>
      </c>
      <c r="K1096" s="52">
        <v>0</v>
      </c>
      <c r="L1096" s="21">
        <v>0</v>
      </c>
      <c r="M1096" s="21">
        <v>667</v>
      </c>
      <c r="N1096" s="21">
        <v>5545250.4000000004</v>
      </c>
      <c r="O1096" s="21">
        <v>0</v>
      </c>
      <c r="P1096" s="21">
        <v>0</v>
      </c>
      <c r="Q1096" s="21">
        <v>0</v>
      </c>
      <c r="R1096" s="21">
        <v>0</v>
      </c>
      <c r="S1096" s="21">
        <v>0</v>
      </c>
      <c r="T1096" s="21">
        <v>0</v>
      </c>
      <c r="U1096" s="21">
        <v>0</v>
      </c>
      <c r="V1096" s="21">
        <v>0</v>
      </c>
      <c r="W1096" s="21">
        <v>0</v>
      </c>
      <c r="X1096" s="21">
        <v>0</v>
      </c>
      <c r="Y1096" s="21">
        <v>0</v>
      </c>
      <c r="Z1096" s="21">
        <v>0</v>
      </c>
      <c r="AA1096" s="21">
        <v>0</v>
      </c>
      <c r="AB1096" s="21">
        <v>0</v>
      </c>
      <c r="AC1096" s="21">
        <v>118668.36</v>
      </c>
      <c r="AD1096" s="21">
        <v>0</v>
      </c>
      <c r="AE1096" s="21">
        <v>0</v>
      </c>
      <c r="AF1096" s="24" t="s">
        <v>262</v>
      </c>
      <c r="AG1096" s="24">
        <v>2022</v>
      </c>
      <c r="AH1096" s="25">
        <v>2022</v>
      </c>
      <c r="BV1096" s="69" t="b">
        <f t="shared" si="93"/>
        <v>1</v>
      </c>
      <c r="CE1096" s="12" t="e">
        <f t="shared" ref="CE1096:CE1127" si="94">VLOOKUP(C1096,CF:CG,2,FALSE)</f>
        <v>#N/A</v>
      </c>
      <c r="CF1096" s="12" t="s">
        <v>176</v>
      </c>
      <c r="CG1096" s="12">
        <v>1</v>
      </c>
      <c r="CL1096" s="12" t="e">
        <f t="shared" ref="CL1096:CL1127" si="95">VLOOKUP(C1096,CM:CN,2,FALSE)</f>
        <v>#N/A</v>
      </c>
      <c r="CM1096" s="12" t="s">
        <v>85</v>
      </c>
      <c r="CN1096" s="12">
        <v>82459.22</v>
      </c>
    </row>
    <row r="1097" spans="1:16326" ht="61.5" x14ac:dyDescent="0.85">
      <c r="A1097" s="12">
        <v>1</v>
      </c>
      <c r="B1097" s="45">
        <f>SUBTOTAL(103,$A$1032:A1097)</f>
        <v>66</v>
      </c>
      <c r="C1097" s="15" t="s">
        <v>561</v>
      </c>
      <c r="D1097" s="21">
        <v>2834825.02</v>
      </c>
      <c r="E1097" s="21">
        <v>0</v>
      </c>
      <c r="F1097" s="21">
        <v>0</v>
      </c>
      <c r="G1097" s="21">
        <v>0</v>
      </c>
      <c r="H1097" s="21">
        <v>0</v>
      </c>
      <c r="I1097" s="21">
        <v>0</v>
      </c>
      <c r="J1097" s="21">
        <v>0</v>
      </c>
      <c r="K1097" s="52">
        <v>0</v>
      </c>
      <c r="L1097" s="21">
        <v>0</v>
      </c>
      <c r="M1097" s="21">
        <v>535.53</v>
      </c>
      <c r="N1097" s="21">
        <v>2775430.8</v>
      </c>
      <c r="O1097" s="21">
        <v>0</v>
      </c>
      <c r="P1097" s="21">
        <v>0</v>
      </c>
      <c r="Q1097" s="21">
        <v>0</v>
      </c>
      <c r="R1097" s="21">
        <v>0</v>
      </c>
      <c r="S1097" s="21">
        <v>0</v>
      </c>
      <c r="T1097" s="21">
        <v>0</v>
      </c>
      <c r="U1097" s="21">
        <v>0</v>
      </c>
      <c r="V1097" s="21">
        <v>0</v>
      </c>
      <c r="W1097" s="21">
        <v>0</v>
      </c>
      <c r="X1097" s="21">
        <v>0</v>
      </c>
      <c r="Y1097" s="21">
        <v>0</v>
      </c>
      <c r="Z1097" s="21">
        <v>0</v>
      </c>
      <c r="AA1097" s="21">
        <v>0</v>
      </c>
      <c r="AB1097" s="21">
        <v>0</v>
      </c>
      <c r="AC1097" s="21">
        <v>59394.22</v>
      </c>
      <c r="AD1097" s="21">
        <v>0</v>
      </c>
      <c r="AE1097" s="21">
        <v>0</v>
      </c>
      <c r="AF1097" s="24" t="s">
        <v>262</v>
      </c>
      <c r="AG1097" s="24">
        <v>2022</v>
      </c>
      <c r="AH1097" s="25">
        <v>2022</v>
      </c>
      <c r="BV1097" s="69" t="b">
        <f t="shared" si="93"/>
        <v>1</v>
      </c>
      <c r="CE1097" s="12" t="e">
        <f t="shared" si="94"/>
        <v>#N/A</v>
      </c>
      <c r="CF1097" s="12" t="s">
        <v>759</v>
      </c>
      <c r="CG1097" s="12">
        <v>1</v>
      </c>
      <c r="CL1097" s="12" t="e">
        <f t="shared" si="95"/>
        <v>#N/A</v>
      </c>
      <c r="CM1097" s="12" t="s">
        <v>83</v>
      </c>
      <c r="CN1097" s="12">
        <v>66166.52</v>
      </c>
    </row>
    <row r="1098" spans="1:16326" ht="61.5" x14ac:dyDescent="0.85">
      <c r="A1098" s="12">
        <v>1</v>
      </c>
      <c r="B1098" s="45">
        <f>SUBTOTAL(103,$A$1032:A1098)</f>
        <v>67</v>
      </c>
      <c r="C1098" s="15" t="s">
        <v>481</v>
      </c>
      <c r="D1098" s="21">
        <v>9095380.7999999989</v>
      </c>
      <c r="E1098" s="21">
        <v>0</v>
      </c>
      <c r="F1098" s="21">
        <v>0</v>
      </c>
      <c r="G1098" s="21">
        <v>0</v>
      </c>
      <c r="H1098" s="21">
        <v>0</v>
      </c>
      <c r="I1098" s="21">
        <v>0</v>
      </c>
      <c r="J1098" s="21">
        <v>0</v>
      </c>
      <c r="K1098" s="52">
        <v>0</v>
      </c>
      <c r="L1098" s="21">
        <v>0</v>
      </c>
      <c r="M1098" s="21">
        <v>1020</v>
      </c>
      <c r="N1098" s="21">
        <v>8728598.7899999991</v>
      </c>
      <c r="O1098" s="21">
        <v>0</v>
      </c>
      <c r="P1098" s="21">
        <v>0</v>
      </c>
      <c r="Q1098" s="21">
        <v>0</v>
      </c>
      <c r="R1098" s="21">
        <v>0</v>
      </c>
      <c r="S1098" s="21">
        <v>0</v>
      </c>
      <c r="T1098" s="21">
        <v>0</v>
      </c>
      <c r="U1098" s="21">
        <v>0</v>
      </c>
      <c r="V1098" s="21">
        <v>0</v>
      </c>
      <c r="W1098" s="21">
        <v>0</v>
      </c>
      <c r="X1098" s="21">
        <v>0</v>
      </c>
      <c r="Y1098" s="21">
        <v>0</v>
      </c>
      <c r="Z1098" s="21">
        <v>0</v>
      </c>
      <c r="AA1098" s="21">
        <v>0</v>
      </c>
      <c r="AB1098" s="21">
        <v>0</v>
      </c>
      <c r="AC1098" s="21">
        <v>186792.01</v>
      </c>
      <c r="AD1098" s="21">
        <v>179990</v>
      </c>
      <c r="AE1098" s="21">
        <v>0</v>
      </c>
      <c r="AF1098" s="24">
        <v>2022</v>
      </c>
      <c r="AG1098" s="24">
        <v>2022</v>
      </c>
      <c r="AH1098" s="25">
        <v>2022</v>
      </c>
      <c r="AT1098" s="12" t="e">
        <f>VLOOKUP(C1098,AW:AX,2,FALSE)</f>
        <v>#N/A</v>
      </c>
      <c r="BV1098" s="69" t="b">
        <f t="shared" si="93"/>
        <v>1</v>
      </c>
      <c r="BW1098" s="49"/>
      <c r="CA1098" s="12" t="e">
        <f>VLOOKUP(C1098,CB:CC,2,FALSE)</f>
        <v>#N/A</v>
      </c>
      <c r="CB1098" s="69" t="s">
        <v>165</v>
      </c>
      <c r="CC1098" s="69">
        <v>412.82</v>
      </c>
      <c r="CE1098" s="12" t="e">
        <f t="shared" si="94"/>
        <v>#N/A</v>
      </c>
      <c r="CF1098" s="12" t="s">
        <v>179</v>
      </c>
      <c r="CG1098" s="12">
        <v>1</v>
      </c>
      <c r="CL1098" s="12" t="e">
        <f t="shared" si="95"/>
        <v>#N/A</v>
      </c>
      <c r="CM1098" s="12" t="s">
        <v>87</v>
      </c>
      <c r="CN1098" s="12">
        <v>83923.32</v>
      </c>
    </row>
    <row r="1099" spans="1:16326" ht="61.5" x14ac:dyDescent="0.85">
      <c r="A1099" s="12">
        <v>1</v>
      </c>
      <c r="B1099" s="45">
        <f>SUBTOTAL(103,$A$1032:A1099)</f>
        <v>68</v>
      </c>
      <c r="C1099" s="15" t="s">
        <v>482</v>
      </c>
      <c r="D1099" s="21">
        <v>3120964</v>
      </c>
      <c r="E1099" s="21">
        <v>0</v>
      </c>
      <c r="F1099" s="21">
        <v>0</v>
      </c>
      <c r="G1099" s="21">
        <v>0</v>
      </c>
      <c r="H1099" s="21">
        <v>0</v>
      </c>
      <c r="I1099" s="21">
        <v>0</v>
      </c>
      <c r="J1099" s="21">
        <v>0</v>
      </c>
      <c r="K1099" s="52">
        <v>0</v>
      </c>
      <c r="L1099" s="21">
        <v>0</v>
      </c>
      <c r="M1099" s="21">
        <v>350</v>
      </c>
      <c r="N1099" s="21">
        <v>2929970.87</v>
      </c>
      <c r="O1099" s="21">
        <v>0</v>
      </c>
      <c r="P1099" s="21">
        <v>0</v>
      </c>
      <c r="Q1099" s="21">
        <v>0</v>
      </c>
      <c r="R1099" s="21">
        <v>0</v>
      </c>
      <c r="S1099" s="21">
        <v>0</v>
      </c>
      <c r="T1099" s="21">
        <v>0</v>
      </c>
      <c r="U1099" s="21">
        <v>0</v>
      </c>
      <c r="V1099" s="21">
        <v>0</v>
      </c>
      <c r="W1099" s="21">
        <v>0</v>
      </c>
      <c r="X1099" s="21">
        <v>0</v>
      </c>
      <c r="Y1099" s="21">
        <v>0</v>
      </c>
      <c r="Z1099" s="21">
        <v>0</v>
      </c>
      <c r="AA1099" s="21">
        <v>0</v>
      </c>
      <c r="AB1099" s="21">
        <v>0</v>
      </c>
      <c r="AC1099" s="21">
        <v>62701.38</v>
      </c>
      <c r="AD1099" s="21">
        <v>128291.75</v>
      </c>
      <c r="AE1099" s="21">
        <v>0</v>
      </c>
      <c r="AF1099" s="24">
        <v>2022</v>
      </c>
      <c r="AG1099" s="24">
        <v>2022</v>
      </c>
      <c r="AH1099" s="25">
        <v>2022</v>
      </c>
      <c r="AT1099" s="12" t="e">
        <f>VLOOKUP(C1099,AW:AX,2,FALSE)</f>
        <v>#N/A</v>
      </c>
      <c r="BV1099" s="69" t="b">
        <f t="shared" si="93"/>
        <v>1</v>
      </c>
      <c r="BW1099" s="49"/>
      <c r="CA1099" s="12" t="e">
        <f>VLOOKUP(C1099,CB:CC,2,FALSE)</f>
        <v>#N/A</v>
      </c>
      <c r="CB1099" s="69" t="s">
        <v>1246</v>
      </c>
      <c r="CC1099" s="69">
        <v>735</v>
      </c>
      <c r="CE1099" s="12" t="e">
        <f t="shared" si="94"/>
        <v>#N/A</v>
      </c>
      <c r="CF1099" s="12" t="s">
        <v>177</v>
      </c>
      <c r="CG1099" s="12">
        <v>1</v>
      </c>
      <c r="CL1099" s="12" t="e">
        <f t="shared" si="95"/>
        <v>#N/A</v>
      </c>
      <c r="CM1099" s="12" t="s">
        <v>86</v>
      </c>
      <c r="CN1099" s="12">
        <v>96656.03</v>
      </c>
    </row>
    <row r="1100" spans="1:16326" ht="61.5" x14ac:dyDescent="0.85">
      <c r="A1100" s="12">
        <v>1</v>
      </c>
      <c r="B1100" s="45">
        <f>SUBTOTAL(103,$A$1032:A1100)</f>
        <v>69</v>
      </c>
      <c r="C1100" s="15" t="s">
        <v>1330</v>
      </c>
      <c r="D1100" s="21">
        <v>7080590.3400000008</v>
      </c>
      <c r="E1100" s="21">
        <v>0</v>
      </c>
      <c r="F1100" s="21">
        <v>0</v>
      </c>
      <c r="G1100" s="21">
        <v>0</v>
      </c>
      <c r="H1100" s="21">
        <v>0</v>
      </c>
      <c r="I1100" s="21">
        <v>0</v>
      </c>
      <c r="J1100" s="21">
        <v>0</v>
      </c>
      <c r="K1100" s="52">
        <v>0</v>
      </c>
      <c r="L1100" s="21">
        <v>0</v>
      </c>
      <c r="M1100" s="21">
        <v>927</v>
      </c>
      <c r="N1100" s="21">
        <v>6932240.4000000004</v>
      </c>
      <c r="O1100" s="21">
        <v>0</v>
      </c>
      <c r="P1100" s="21">
        <v>0</v>
      </c>
      <c r="Q1100" s="21">
        <v>0</v>
      </c>
      <c r="R1100" s="21">
        <v>0</v>
      </c>
      <c r="S1100" s="21">
        <v>0</v>
      </c>
      <c r="T1100" s="21">
        <v>0</v>
      </c>
      <c r="U1100" s="21">
        <v>0</v>
      </c>
      <c r="V1100" s="21">
        <v>0</v>
      </c>
      <c r="W1100" s="21">
        <v>0</v>
      </c>
      <c r="X1100" s="21">
        <v>0</v>
      </c>
      <c r="Y1100" s="21">
        <v>0</v>
      </c>
      <c r="Z1100" s="21">
        <v>0</v>
      </c>
      <c r="AA1100" s="21">
        <v>0</v>
      </c>
      <c r="AB1100" s="21">
        <v>0</v>
      </c>
      <c r="AC1100" s="21">
        <v>148349.94</v>
      </c>
      <c r="AD1100" s="21">
        <v>0</v>
      </c>
      <c r="AE1100" s="21">
        <v>0</v>
      </c>
      <c r="AF1100" s="24" t="s">
        <v>262</v>
      </c>
      <c r="AG1100" s="24">
        <v>2022</v>
      </c>
      <c r="AH1100" s="25">
        <v>2022</v>
      </c>
      <c r="BV1100" s="69" t="b">
        <f t="shared" si="93"/>
        <v>1</v>
      </c>
      <c r="CE1100" s="12" t="e">
        <f t="shared" si="94"/>
        <v>#N/A</v>
      </c>
      <c r="CF1100" s="12" t="s">
        <v>1638</v>
      </c>
      <c r="CG1100" s="12">
        <v>1</v>
      </c>
      <c r="CL1100" s="12" t="e">
        <f t="shared" si="95"/>
        <v>#N/A</v>
      </c>
      <c r="CM1100" s="12" t="s">
        <v>204</v>
      </c>
      <c r="CN1100" s="12">
        <v>82431.28</v>
      </c>
    </row>
    <row r="1101" spans="1:16326" ht="61.5" x14ac:dyDescent="0.85">
      <c r="A1101" s="12">
        <v>1</v>
      </c>
      <c r="B1101" s="45">
        <f>SUBTOTAL(103,$A$1032:A1101)</f>
        <v>70</v>
      </c>
      <c r="C1101" s="15" t="s">
        <v>1564</v>
      </c>
      <c r="D1101" s="21">
        <v>6943376.4699999997</v>
      </c>
      <c r="E1101" s="21">
        <v>0</v>
      </c>
      <c r="F1101" s="21">
        <v>0</v>
      </c>
      <c r="G1101" s="21">
        <v>0</v>
      </c>
      <c r="H1101" s="21">
        <v>0</v>
      </c>
      <c r="I1101" s="21">
        <v>0</v>
      </c>
      <c r="J1101" s="21">
        <v>0</v>
      </c>
      <c r="K1101" s="52">
        <v>0</v>
      </c>
      <c r="L1101" s="21">
        <v>0</v>
      </c>
      <c r="M1101" s="21">
        <v>0</v>
      </c>
      <c r="N1101" s="21">
        <v>0</v>
      </c>
      <c r="O1101" s="21">
        <v>0</v>
      </c>
      <c r="P1101" s="21">
        <v>0</v>
      </c>
      <c r="Q1101" s="21">
        <v>1144.31</v>
      </c>
      <c r="R1101" s="21">
        <v>6700000</v>
      </c>
      <c r="S1101" s="21">
        <v>0</v>
      </c>
      <c r="T1101" s="21">
        <v>0</v>
      </c>
      <c r="U1101" s="21">
        <v>0</v>
      </c>
      <c r="V1101" s="21">
        <v>0</v>
      </c>
      <c r="W1101" s="21">
        <v>0</v>
      </c>
      <c r="X1101" s="21">
        <v>0</v>
      </c>
      <c r="Y1101" s="21">
        <v>0</v>
      </c>
      <c r="Z1101" s="21">
        <v>0</v>
      </c>
      <c r="AA1101" s="21">
        <v>0</v>
      </c>
      <c r="AB1101" s="21">
        <v>0</v>
      </c>
      <c r="AC1101" s="21">
        <v>143380</v>
      </c>
      <c r="AD1101" s="21">
        <v>99996.47</v>
      </c>
      <c r="AE1101" s="21">
        <v>0</v>
      </c>
      <c r="AF1101" s="24">
        <v>2022</v>
      </c>
      <c r="AG1101" s="24">
        <v>2022</v>
      </c>
      <c r="AH1101" s="25">
        <v>2022</v>
      </c>
      <c r="BV1101" s="69" t="b">
        <f t="shared" si="93"/>
        <v>1</v>
      </c>
      <c r="CE1101" s="12" t="e">
        <f t="shared" si="94"/>
        <v>#N/A</v>
      </c>
      <c r="CF1101" s="12" t="s">
        <v>174</v>
      </c>
      <c r="CG1101" s="12">
        <v>1</v>
      </c>
      <c r="CL1101" s="12" t="e">
        <f t="shared" si="95"/>
        <v>#N/A</v>
      </c>
      <c r="CM1101" s="12" t="s">
        <v>69</v>
      </c>
      <c r="CN1101" s="12">
        <v>169400.76</v>
      </c>
    </row>
    <row r="1102" spans="1:16326" ht="61.5" x14ac:dyDescent="0.85">
      <c r="A1102" s="12">
        <v>1</v>
      </c>
      <c r="B1102" s="45">
        <f>SUBTOTAL(103,$A$1032:A1102)</f>
        <v>71</v>
      </c>
      <c r="C1102" s="15" t="s">
        <v>767</v>
      </c>
      <c r="D1102" s="21">
        <v>10560976.779999999</v>
      </c>
      <c r="E1102" s="21">
        <v>0</v>
      </c>
      <c r="F1102" s="21">
        <v>0</v>
      </c>
      <c r="G1102" s="21">
        <v>0</v>
      </c>
      <c r="H1102" s="21">
        <v>0</v>
      </c>
      <c r="I1102" s="21">
        <v>0</v>
      </c>
      <c r="J1102" s="21">
        <v>0</v>
      </c>
      <c r="K1102" s="52">
        <v>0</v>
      </c>
      <c r="L1102" s="21">
        <v>0</v>
      </c>
      <c r="M1102" s="21">
        <v>1391</v>
      </c>
      <c r="N1102" s="21">
        <v>10244549.68</v>
      </c>
      <c r="O1102" s="21">
        <v>0</v>
      </c>
      <c r="P1102" s="21">
        <v>0</v>
      </c>
      <c r="Q1102" s="21">
        <v>0</v>
      </c>
      <c r="R1102" s="21">
        <v>0</v>
      </c>
      <c r="S1102" s="21">
        <v>0</v>
      </c>
      <c r="T1102" s="21">
        <v>0</v>
      </c>
      <c r="U1102" s="21">
        <v>0</v>
      </c>
      <c r="V1102" s="21">
        <v>0</v>
      </c>
      <c r="W1102" s="21">
        <v>0</v>
      </c>
      <c r="X1102" s="21">
        <v>0</v>
      </c>
      <c r="Y1102" s="21">
        <v>0</v>
      </c>
      <c r="Z1102" s="21">
        <v>0</v>
      </c>
      <c r="AA1102" s="21">
        <v>0</v>
      </c>
      <c r="AB1102" s="21">
        <v>0</v>
      </c>
      <c r="AC1102" s="21">
        <v>219233.36</v>
      </c>
      <c r="AD1102" s="104">
        <v>97193.74</v>
      </c>
      <c r="AE1102" s="21">
        <v>0</v>
      </c>
      <c r="AF1102" s="24">
        <v>2022</v>
      </c>
      <c r="AG1102" s="24">
        <v>2022</v>
      </c>
      <c r="AH1102" s="25">
        <v>2022</v>
      </c>
      <c r="AT1102" s="12" t="e">
        <f>VLOOKUP(C1102,AW:AX,2,FALSE)</f>
        <v>#N/A</v>
      </c>
      <c r="BV1102" s="69" t="b">
        <f t="shared" si="93"/>
        <v>1</v>
      </c>
      <c r="BW1102" s="49"/>
      <c r="CA1102" s="12" t="e">
        <f>VLOOKUP(C1102,CB:CC,2,FALSE)</f>
        <v>#N/A</v>
      </c>
      <c r="CE1102" s="12" t="e">
        <f t="shared" si="94"/>
        <v>#N/A</v>
      </c>
      <c r="CF1102" s="12" t="s">
        <v>760</v>
      </c>
      <c r="CG1102" s="12">
        <v>1</v>
      </c>
      <c r="CL1102" s="12" t="e">
        <f t="shared" si="95"/>
        <v>#N/A</v>
      </c>
      <c r="CM1102" s="12" t="s">
        <v>68</v>
      </c>
      <c r="CN1102" s="12">
        <v>179998.42</v>
      </c>
    </row>
    <row r="1103" spans="1:16326" ht="61.5" x14ac:dyDescent="0.85">
      <c r="A1103" s="12">
        <v>1</v>
      </c>
      <c r="B1103" s="45">
        <f>SUBTOTAL(103,$A$1032:A1103)</f>
        <v>72</v>
      </c>
      <c r="C1103" s="15" t="s">
        <v>569</v>
      </c>
      <c r="D1103" s="21">
        <v>4516744.79</v>
      </c>
      <c r="E1103" s="21">
        <v>0</v>
      </c>
      <c r="F1103" s="21">
        <v>0</v>
      </c>
      <c r="G1103" s="21">
        <v>0</v>
      </c>
      <c r="H1103" s="21">
        <v>0</v>
      </c>
      <c r="I1103" s="21">
        <v>0</v>
      </c>
      <c r="J1103" s="21">
        <v>0</v>
      </c>
      <c r="K1103" s="52">
        <v>0</v>
      </c>
      <c r="L1103" s="21">
        <v>0</v>
      </c>
      <c r="M1103" s="21">
        <v>621.5</v>
      </c>
      <c r="N1103" s="21">
        <v>4422111.5999999996</v>
      </c>
      <c r="O1103" s="21">
        <v>0</v>
      </c>
      <c r="P1103" s="21">
        <v>0</v>
      </c>
      <c r="Q1103" s="21">
        <v>0</v>
      </c>
      <c r="R1103" s="21">
        <v>0</v>
      </c>
      <c r="S1103" s="21">
        <v>0</v>
      </c>
      <c r="T1103" s="21">
        <v>0</v>
      </c>
      <c r="U1103" s="21">
        <v>0</v>
      </c>
      <c r="V1103" s="21">
        <v>0</v>
      </c>
      <c r="W1103" s="21">
        <v>0</v>
      </c>
      <c r="X1103" s="21">
        <v>0</v>
      </c>
      <c r="Y1103" s="21">
        <v>0</v>
      </c>
      <c r="Z1103" s="21">
        <v>0</v>
      </c>
      <c r="AA1103" s="21">
        <v>0</v>
      </c>
      <c r="AB1103" s="21">
        <v>0</v>
      </c>
      <c r="AC1103" s="21">
        <v>94633.19</v>
      </c>
      <c r="AD1103" s="21">
        <v>0</v>
      </c>
      <c r="AE1103" s="21">
        <v>0</v>
      </c>
      <c r="AF1103" s="24" t="s">
        <v>262</v>
      </c>
      <c r="AG1103" s="24">
        <v>2022</v>
      </c>
      <c r="AH1103" s="25">
        <v>2022</v>
      </c>
      <c r="BV1103" s="69" t="b">
        <f t="shared" si="93"/>
        <v>1</v>
      </c>
      <c r="CE1103" s="12" t="e">
        <f t="shared" si="94"/>
        <v>#N/A</v>
      </c>
      <c r="CF1103" s="12" t="s">
        <v>642</v>
      </c>
      <c r="CG1103" s="12">
        <v>1</v>
      </c>
      <c r="CL1103" s="12" t="e">
        <f t="shared" si="95"/>
        <v>#N/A</v>
      </c>
      <c r="CM1103" s="12" t="s">
        <v>2543</v>
      </c>
      <c r="CN1103" s="12">
        <v>152611.16</v>
      </c>
    </row>
    <row r="1104" spans="1:16326" ht="61.5" x14ac:dyDescent="0.85">
      <c r="A1104" s="12">
        <v>1</v>
      </c>
      <c r="B1104" s="45">
        <f>SUBTOTAL(103,$A$1032:A1104)</f>
        <v>73</v>
      </c>
      <c r="C1104" s="15" t="s">
        <v>535</v>
      </c>
      <c r="D1104" s="21">
        <v>7209742.7000000002</v>
      </c>
      <c r="E1104" s="21">
        <v>0</v>
      </c>
      <c r="F1104" s="21">
        <v>0</v>
      </c>
      <c r="G1104" s="21">
        <v>0</v>
      </c>
      <c r="H1104" s="21">
        <v>0</v>
      </c>
      <c r="I1104" s="21">
        <v>0</v>
      </c>
      <c r="J1104" s="21">
        <v>0</v>
      </c>
      <c r="K1104" s="52">
        <v>0</v>
      </c>
      <c r="L1104" s="21">
        <v>0</v>
      </c>
      <c r="M1104" s="21">
        <v>1031.1600000000001</v>
      </c>
      <c r="N1104" s="21">
        <v>7058686.7999999998</v>
      </c>
      <c r="O1104" s="21">
        <v>0</v>
      </c>
      <c r="P1104" s="21">
        <v>0</v>
      </c>
      <c r="Q1104" s="21">
        <v>0</v>
      </c>
      <c r="R1104" s="21">
        <v>0</v>
      </c>
      <c r="S1104" s="21">
        <v>0</v>
      </c>
      <c r="T1104" s="21">
        <v>0</v>
      </c>
      <c r="U1104" s="21">
        <v>0</v>
      </c>
      <c r="V1104" s="21">
        <v>0</v>
      </c>
      <c r="W1104" s="21">
        <v>0</v>
      </c>
      <c r="X1104" s="21">
        <v>0</v>
      </c>
      <c r="Y1104" s="21">
        <v>0</v>
      </c>
      <c r="Z1104" s="21">
        <v>0</v>
      </c>
      <c r="AA1104" s="21">
        <v>0</v>
      </c>
      <c r="AB1104" s="21">
        <v>0</v>
      </c>
      <c r="AC1104" s="21">
        <v>151055.9</v>
      </c>
      <c r="AD1104" s="21">
        <v>0</v>
      </c>
      <c r="AE1104" s="21">
        <v>0</v>
      </c>
      <c r="AF1104" s="24" t="s">
        <v>262</v>
      </c>
      <c r="AG1104" s="24">
        <v>2022</v>
      </c>
      <c r="AH1104" s="25">
        <v>2022</v>
      </c>
      <c r="BV1104" s="69" t="b">
        <f t="shared" si="93"/>
        <v>1</v>
      </c>
      <c r="CE1104" s="12" t="e">
        <f t="shared" si="94"/>
        <v>#N/A</v>
      </c>
      <c r="CF1104" s="12" t="s">
        <v>2651</v>
      </c>
      <c r="CG1104" s="12">
        <v>1</v>
      </c>
      <c r="CL1104" s="12" t="e">
        <f t="shared" si="95"/>
        <v>#N/A</v>
      </c>
      <c r="CM1104" s="12" t="s">
        <v>65</v>
      </c>
      <c r="CN1104" s="12">
        <v>143212.42000000001</v>
      </c>
    </row>
    <row r="1105" spans="1:92" ht="61.5" x14ac:dyDescent="0.85">
      <c r="A1105" s="12">
        <v>1</v>
      </c>
      <c r="B1105" s="45">
        <f>SUBTOTAL(103,$A$1032:A1105)</f>
        <v>74</v>
      </c>
      <c r="C1105" s="15" t="s">
        <v>573</v>
      </c>
      <c r="D1105" s="21">
        <v>4018765.71</v>
      </c>
      <c r="E1105" s="21">
        <v>0</v>
      </c>
      <c r="F1105" s="21">
        <v>0</v>
      </c>
      <c r="G1105" s="21">
        <v>0</v>
      </c>
      <c r="H1105" s="21">
        <v>0</v>
      </c>
      <c r="I1105" s="21">
        <v>0</v>
      </c>
      <c r="J1105" s="21">
        <v>0</v>
      </c>
      <c r="K1105" s="52">
        <v>0</v>
      </c>
      <c r="L1105" s="21">
        <v>0</v>
      </c>
      <c r="M1105" s="21">
        <v>560.30999999999995</v>
      </c>
      <c r="N1105" s="21">
        <v>3934566</v>
      </c>
      <c r="O1105" s="21">
        <v>0</v>
      </c>
      <c r="P1105" s="21">
        <v>0</v>
      </c>
      <c r="Q1105" s="21">
        <v>0</v>
      </c>
      <c r="R1105" s="21">
        <v>0</v>
      </c>
      <c r="S1105" s="21">
        <v>0</v>
      </c>
      <c r="T1105" s="21">
        <v>0</v>
      </c>
      <c r="U1105" s="21">
        <v>0</v>
      </c>
      <c r="V1105" s="21">
        <v>0</v>
      </c>
      <c r="W1105" s="21">
        <v>0</v>
      </c>
      <c r="X1105" s="21">
        <v>0</v>
      </c>
      <c r="Y1105" s="21">
        <v>0</v>
      </c>
      <c r="Z1105" s="21">
        <v>0</v>
      </c>
      <c r="AA1105" s="21">
        <v>0</v>
      </c>
      <c r="AB1105" s="21">
        <v>0</v>
      </c>
      <c r="AC1105" s="21">
        <v>84199.71</v>
      </c>
      <c r="AD1105" s="21">
        <v>0</v>
      </c>
      <c r="AE1105" s="21">
        <v>0</v>
      </c>
      <c r="AF1105" s="24" t="s">
        <v>262</v>
      </c>
      <c r="AG1105" s="24">
        <v>2022</v>
      </c>
      <c r="AH1105" s="25">
        <v>2022</v>
      </c>
      <c r="BV1105" s="69" t="b">
        <f t="shared" si="93"/>
        <v>1</v>
      </c>
      <c r="CE1105" s="12" t="e">
        <f t="shared" si="94"/>
        <v>#N/A</v>
      </c>
      <c r="CF1105" s="12" t="s">
        <v>656</v>
      </c>
      <c r="CG1105" s="12">
        <v>1</v>
      </c>
      <c r="CL1105" s="12" t="e">
        <f t="shared" si="95"/>
        <v>#N/A</v>
      </c>
      <c r="CM1105" s="12" t="s">
        <v>70</v>
      </c>
      <c r="CN1105" s="12">
        <v>116016.24</v>
      </c>
    </row>
    <row r="1106" spans="1:92" ht="61.5" x14ac:dyDescent="0.85">
      <c r="A1106" s="12">
        <v>1</v>
      </c>
      <c r="B1106" s="45">
        <f>SUBTOTAL(103,$A$1032:A1106)</f>
        <v>75</v>
      </c>
      <c r="C1106" s="15" t="s">
        <v>1326</v>
      </c>
      <c r="D1106" s="21">
        <v>1188282.05</v>
      </c>
      <c r="E1106" s="21">
        <v>0</v>
      </c>
      <c r="F1106" s="21">
        <v>0</v>
      </c>
      <c r="G1106" s="21">
        <v>0</v>
      </c>
      <c r="H1106" s="21">
        <v>0</v>
      </c>
      <c r="I1106" s="21">
        <v>0</v>
      </c>
      <c r="J1106" s="21">
        <v>0</v>
      </c>
      <c r="K1106" s="52">
        <v>0</v>
      </c>
      <c r="L1106" s="21">
        <v>0</v>
      </c>
      <c r="M1106" s="21">
        <v>0</v>
      </c>
      <c r="N1106" s="21">
        <v>0</v>
      </c>
      <c r="O1106" s="21">
        <v>0</v>
      </c>
      <c r="P1106" s="21">
        <v>0</v>
      </c>
      <c r="Q1106" s="21">
        <v>1830.54</v>
      </c>
      <c r="R1106" s="21">
        <v>1163385.6000000001</v>
      </c>
      <c r="S1106" s="21">
        <v>0</v>
      </c>
      <c r="T1106" s="21">
        <v>0</v>
      </c>
      <c r="U1106" s="21">
        <v>0</v>
      </c>
      <c r="V1106" s="21">
        <v>0</v>
      </c>
      <c r="W1106" s="21">
        <v>0</v>
      </c>
      <c r="X1106" s="21">
        <v>0</v>
      </c>
      <c r="Y1106" s="21">
        <v>0</v>
      </c>
      <c r="Z1106" s="21">
        <v>0</v>
      </c>
      <c r="AA1106" s="21">
        <v>0</v>
      </c>
      <c r="AB1106" s="21">
        <v>0</v>
      </c>
      <c r="AC1106" s="21">
        <v>24896.45</v>
      </c>
      <c r="AD1106" s="21">
        <v>0</v>
      </c>
      <c r="AE1106" s="21">
        <v>0</v>
      </c>
      <c r="AF1106" s="24" t="s">
        <v>262</v>
      </c>
      <c r="AG1106" s="24">
        <v>2022</v>
      </c>
      <c r="AH1106" s="25">
        <v>2022</v>
      </c>
      <c r="BV1106" s="69" t="b">
        <f t="shared" si="93"/>
        <v>1</v>
      </c>
      <c r="CE1106" s="12" t="e">
        <f t="shared" si="94"/>
        <v>#N/A</v>
      </c>
      <c r="CF1106" s="12" t="s">
        <v>649</v>
      </c>
      <c r="CG1106" s="12">
        <v>1</v>
      </c>
      <c r="CL1106" s="12" t="e">
        <f t="shared" si="95"/>
        <v>#N/A</v>
      </c>
      <c r="CM1106" s="12" t="s">
        <v>72</v>
      </c>
      <c r="CN1106" s="12">
        <v>80218.58</v>
      </c>
    </row>
    <row r="1107" spans="1:92" ht="61.5" x14ac:dyDescent="0.85">
      <c r="A1107" s="12">
        <v>1</v>
      </c>
      <c r="B1107" s="45">
        <f>SUBTOTAL(103,$A$1032:A1107)</f>
        <v>76</v>
      </c>
      <c r="C1107" s="15" t="s">
        <v>540</v>
      </c>
      <c r="D1107" s="21">
        <v>2930881.9899999998</v>
      </c>
      <c r="E1107" s="21">
        <v>0</v>
      </c>
      <c r="F1107" s="21">
        <v>0</v>
      </c>
      <c r="G1107" s="21">
        <v>0</v>
      </c>
      <c r="H1107" s="21">
        <v>0</v>
      </c>
      <c r="I1107" s="21">
        <v>0</v>
      </c>
      <c r="J1107" s="21">
        <v>0</v>
      </c>
      <c r="K1107" s="52">
        <v>0</v>
      </c>
      <c r="L1107" s="21">
        <v>0</v>
      </c>
      <c r="M1107" s="21">
        <v>483.84</v>
      </c>
      <c r="N1107" s="21">
        <v>2787868.8</v>
      </c>
      <c r="O1107" s="21">
        <v>0</v>
      </c>
      <c r="P1107" s="21">
        <v>0</v>
      </c>
      <c r="Q1107" s="21">
        <v>0</v>
      </c>
      <c r="R1107" s="21">
        <v>0</v>
      </c>
      <c r="S1107" s="21">
        <v>0</v>
      </c>
      <c r="T1107" s="21">
        <v>0</v>
      </c>
      <c r="U1107" s="21">
        <v>0</v>
      </c>
      <c r="V1107" s="21">
        <v>0</v>
      </c>
      <c r="W1107" s="21">
        <v>0</v>
      </c>
      <c r="X1107" s="21">
        <v>0</v>
      </c>
      <c r="Y1107" s="21">
        <v>0</v>
      </c>
      <c r="Z1107" s="21">
        <v>0</v>
      </c>
      <c r="AA1107" s="21">
        <v>0</v>
      </c>
      <c r="AB1107" s="21">
        <v>0</v>
      </c>
      <c r="AC1107" s="21">
        <v>59660.39</v>
      </c>
      <c r="AD1107" s="104">
        <v>83352.800000000003</v>
      </c>
      <c r="AE1107" s="21">
        <v>0</v>
      </c>
      <c r="AF1107" s="24">
        <v>2022</v>
      </c>
      <c r="AG1107" s="24">
        <v>2022</v>
      </c>
      <c r="AH1107" s="25">
        <v>2022</v>
      </c>
      <c r="BV1107" s="69" t="b">
        <f t="shared" si="93"/>
        <v>1</v>
      </c>
      <c r="CE1107" s="12" t="e">
        <f t="shared" si="94"/>
        <v>#N/A</v>
      </c>
      <c r="CF1107" s="12" t="s">
        <v>659</v>
      </c>
      <c r="CG1107" s="12">
        <v>1</v>
      </c>
      <c r="CL1107" s="12" t="e">
        <f t="shared" si="95"/>
        <v>#N/A</v>
      </c>
      <c r="CM1107" s="12" t="s">
        <v>2220</v>
      </c>
      <c r="CN1107" s="12">
        <v>92426.66</v>
      </c>
    </row>
    <row r="1108" spans="1:92" ht="61.5" x14ac:dyDescent="0.85">
      <c r="A1108" s="12">
        <v>1</v>
      </c>
      <c r="B1108" s="45">
        <f>SUBTOTAL(103,$A$1032:A1108)</f>
        <v>77</v>
      </c>
      <c r="C1108" s="15" t="s">
        <v>546</v>
      </c>
      <c r="D1108" s="21">
        <v>6325077.5199999996</v>
      </c>
      <c r="E1108" s="21">
        <v>0</v>
      </c>
      <c r="F1108" s="21">
        <v>0</v>
      </c>
      <c r="G1108" s="21">
        <v>0</v>
      </c>
      <c r="H1108" s="21">
        <v>0</v>
      </c>
      <c r="I1108" s="21">
        <v>0</v>
      </c>
      <c r="J1108" s="21">
        <v>0</v>
      </c>
      <c r="K1108" s="52">
        <v>0</v>
      </c>
      <c r="L1108" s="21">
        <v>0</v>
      </c>
      <c r="M1108" s="21">
        <v>825</v>
      </c>
      <c r="N1108" s="21">
        <v>6192556.7999999998</v>
      </c>
      <c r="O1108" s="21">
        <v>0</v>
      </c>
      <c r="P1108" s="21">
        <v>0</v>
      </c>
      <c r="Q1108" s="21">
        <v>0</v>
      </c>
      <c r="R1108" s="21">
        <v>0</v>
      </c>
      <c r="S1108" s="21">
        <v>0</v>
      </c>
      <c r="T1108" s="21">
        <v>0</v>
      </c>
      <c r="U1108" s="21">
        <v>0</v>
      </c>
      <c r="V1108" s="21">
        <v>0</v>
      </c>
      <c r="W1108" s="21">
        <v>0</v>
      </c>
      <c r="X1108" s="21">
        <v>0</v>
      </c>
      <c r="Y1108" s="21">
        <v>0</v>
      </c>
      <c r="Z1108" s="21">
        <v>0</v>
      </c>
      <c r="AA1108" s="21">
        <v>0</v>
      </c>
      <c r="AB1108" s="21">
        <v>0</v>
      </c>
      <c r="AC1108" s="21">
        <v>132520.72</v>
      </c>
      <c r="AD1108" s="21">
        <v>0</v>
      </c>
      <c r="AE1108" s="21">
        <v>0</v>
      </c>
      <c r="AF1108" s="24" t="s">
        <v>262</v>
      </c>
      <c r="AG1108" s="24">
        <v>2022</v>
      </c>
      <c r="AH1108" s="25">
        <v>2022</v>
      </c>
      <c r="BV1108" s="69" t="b">
        <f t="shared" si="93"/>
        <v>1</v>
      </c>
      <c r="CE1108" s="12" t="e">
        <f t="shared" si="94"/>
        <v>#N/A</v>
      </c>
      <c r="CF1108" s="12" t="s">
        <v>654</v>
      </c>
      <c r="CG1108" s="12">
        <v>1</v>
      </c>
      <c r="CL1108" s="12" t="e">
        <f t="shared" si="95"/>
        <v>#N/A</v>
      </c>
      <c r="CM1108" s="12" t="s">
        <v>1514</v>
      </c>
      <c r="CN1108" s="12">
        <v>169449.3</v>
      </c>
    </row>
    <row r="1109" spans="1:92" ht="61.5" x14ac:dyDescent="0.85">
      <c r="A1109" s="12">
        <v>1</v>
      </c>
      <c r="B1109" s="45">
        <f>SUBTOTAL(103,$A$1032:A1109)</f>
        <v>78</v>
      </c>
      <c r="C1109" s="15" t="s">
        <v>2386</v>
      </c>
      <c r="D1109" s="21">
        <v>3292878.68</v>
      </c>
      <c r="E1109" s="21">
        <v>0</v>
      </c>
      <c r="F1109" s="21">
        <v>0</v>
      </c>
      <c r="G1109" s="21">
        <v>0</v>
      </c>
      <c r="H1109" s="21">
        <v>0</v>
      </c>
      <c r="I1109" s="21">
        <v>0</v>
      </c>
      <c r="J1109" s="21">
        <v>0</v>
      </c>
      <c r="K1109" s="52">
        <v>0</v>
      </c>
      <c r="L1109" s="21">
        <v>0</v>
      </c>
      <c r="M1109" s="21">
        <v>745</v>
      </c>
      <c r="N1109" s="21">
        <v>3223887.49</v>
      </c>
      <c r="O1109" s="21">
        <v>0</v>
      </c>
      <c r="P1109" s="21">
        <v>0</v>
      </c>
      <c r="Q1109" s="21">
        <v>0</v>
      </c>
      <c r="R1109" s="21">
        <v>0</v>
      </c>
      <c r="S1109" s="21">
        <v>0</v>
      </c>
      <c r="T1109" s="21">
        <v>0</v>
      </c>
      <c r="U1109" s="21">
        <v>0</v>
      </c>
      <c r="V1109" s="21">
        <v>0</v>
      </c>
      <c r="W1109" s="21">
        <v>0</v>
      </c>
      <c r="X1109" s="21">
        <v>0</v>
      </c>
      <c r="Y1109" s="21">
        <v>0</v>
      </c>
      <c r="Z1109" s="21">
        <v>0</v>
      </c>
      <c r="AA1109" s="21">
        <v>0</v>
      </c>
      <c r="AB1109" s="21">
        <v>0</v>
      </c>
      <c r="AC1109" s="21">
        <v>68991.19</v>
      </c>
      <c r="AD1109" s="21">
        <v>0</v>
      </c>
      <c r="AE1109" s="21">
        <v>0</v>
      </c>
      <c r="AF1109" s="24" t="s">
        <v>262</v>
      </c>
      <c r="AG1109" s="24">
        <v>2022</v>
      </c>
      <c r="AH1109" s="25">
        <v>2022</v>
      </c>
      <c r="BV1109" s="69" t="b">
        <f t="shared" si="93"/>
        <v>1</v>
      </c>
      <c r="BW1109" s="49"/>
      <c r="CE1109" s="12" t="e">
        <f t="shared" si="94"/>
        <v>#N/A</v>
      </c>
      <c r="CF1109" s="12" t="s">
        <v>641</v>
      </c>
      <c r="CG1109" s="12">
        <v>1</v>
      </c>
      <c r="CL1109" s="12" t="e">
        <f t="shared" si="95"/>
        <v>#N/A</v>
      </c>
      <c r="CM1109" s="12" t="s">
        <v>220</v>
      </c>
      <c r="CN1109" s="12">
        <v>95762.42</v>
      </c>
    </row>
    <row r="1110" spans="1:92" ht="61.5" x14ac:dyDescent="0.85">
      <c r="A1110" s="12">
        <v>1</v>
      </c>
      <c r="B1110" s="45">
        <f>SUBTOTAL(103,$A$1032:A1110)</f>
        <v>79</v>
      </c>
      <c r="C1110" s="15" t="s">
        <v>1331</v>
      </c>
      <c r="D1110" s="21">
        <v>5443036.5099999998</v>
      </c>
      <c r="E1110" s="21">
        <v>0</v>
      </c>
      <c r="F1110" s="21">
        <v>0</v>
      </c>
      <c r="G1110" s="21">
        <v>0</v>
      </c>
      <c r="H1110" s="21">
        <v>0</v>
      </c>
      <c r="I1110" s="21">
        <v>0</v>
      </c>
      <c r="J1110" s="21">
        <v>0</v>
      </c>
      <c r="K1110" s="52">
        <v>0</v>
      </c>
      <c r="L1110" s="21">
        <v>0</v>
      </c>
      <c r="M1110" s="21">
        <v>796.82</v>
      </c>
      <c r="N1110" s="21">
        <v>5328996</v>
      </c>
      <c r="O1110" s="21">
        <v>0</v>
      </c>
      <c r="P1110" s="21">
        <v>0</v>
      </c>
      <c r="Q1110" s="21">
        <v>0</v>
      </c>
      <c r="R1110" s="21">
        <v>0</v>
      </c>
      <c r="S1110" s="21">
        <v>0</v>
      </c>
      <c r="T1110" s="21">
        <v>0</v>
      </c>
      <c r="U1110" s="21">
        <v>0</v>
      </c>
      <c r="V1110" s="21">
        <v>0</v>
      </c>
      <c r="W1110" s="21">
        <v>0</v>
      </c>
      <c r="X1110" s="21">
        <v>0</v>
      </c>
      <c r="Y1110" s="21">
        <v>0</v>
      </c>
      <c r="Z1110" s="21">
        <v>0</v>
      </c>
      <c r="AA1110" s="21">
        <v>0</v>
      </c>
      <c r="AB1110" s="21">
        <v>0</v>
      </c>
      <c r="AC1110" s="21">
        <v>114040.51</v>
      </c>
      <c r="AD1110" s="21">
        <v>0</v>
      </c>
      <c r="AE1110" s="21">
        <v>0</v>
      </c>
      <c r="AF1110" s="24" t="s">
        <v>262</v>
      </c>
      <c r="AG1110" s="24">
        <v>2022</v>
      </c>
      <c r="AH1110" s="25">
        <v>2022</v>
      </c>
      <c r="BV1110" s="69" t="b">
        <f t="shared" si="93"/>
        <v>1</v>
      </c>
      <c r="CE1110" s="12" t="e">
        <f t="shared" si="94"/>
        <v>#N/A</v>
      </c>
      <c r="CF1110" s="12" t="s">
        <v>640</v>
      </c>
      <c r="CG1110" s="12">
        <v>1</v>
      </c>
      <c r="CL1110" s="12" t="e">
        <f t="shared" si="95"/>
        <v>#N/A</v>
      </c>
      <c r="CM1110" s="12" t="s">
        <v>147</v>
      </c>
      <c r="CN1110" s="12">
        <v>82879.66</v>
      </c>
    </row>
    <row r="1111" spans="1:92" ht="61.5" x14ac:dyDescent="0.85">
      <c r="A1111" s="12">
        <v>1</v>
      </c>
      <c r="B1111" s="45">
        <f>SUBTOTAL(103,$A$1032:A1111)</f>
        <v>80</v>
      </c>
      <c r="C1111" s="15" t="s">
        <v>549</v>
      </c>
      <c r="D1111" s="21">
        <v>12737279.359999999</v>
      </c>
      <c r="E1111" s="21">
        <v>0</v>
      </c>
      <c r="F1111" s="21">
        <v>0</v>
      </c>
      <c r="G1111" s="21">
        <v>0</v>
      </c>
      <c r="H1111" s="21">
        <v>0</v>
      </c>
      <c r="I1111" s="21">
        <v>0</v>
      </c>
      <c r="J1111" s="21">
        <v>0</v>
      </c>
      <c r="K1111" s="52">
        <v>0</v>
      </c>
      <c r="L1111" s="21">
        <v>0</v>
      </c>
      <c r="M1111" s="21">
        <v>1688</v>
      </c>
      <c r="N1111" s="21">
        <v>12470412.529999999</v>
      </c>
      <c r="O1111" s="21">
        <v>0</v>
      </c>
      <c r="P1111" s="21">
        <v>0</v>
      </c>
      <c r="Q1111" s="21">
        <v>0</v>
      </c>
      <c r="R1111" s="21">
        <v>0</v>
      </c>
      <c r="S1111" s="21">
        <v>0</v>
      </c>
      <c r="T1111" s="21">
        <v>0</v>
      </c>
      <c r="U1111" s="21">
        <v>0</v>
      </c>
      <c r="V1111" s="21">
        <v>0</v>
      </c>
      <c r="W1111" s="21">
        <v>0</v>
      </c>
      <c r="X1111" s="21">
        <v>0</v>
      </c>
      <c r="Y1111" s="21">
        <v>0</v>
      </c>
      <c r="Z1111" s="21">
        <v>0</v>
      </c>
      <c r="AA1111" s="21">
        <v>0</v>
      </c>
      <c r="AB1111" s="21">
        <v>0</v>
      </c>
      <c r="AC1111" s="21">
        <v>266866.83</v>
      </c>
      <c r="AD1111" s="21">
        <v>0</v>
      </c>
      <c r="AE1111" s="21">
        <v>0</v>
      </c>
      <c r="AF1111" s="24" t="s">
        <v>262</v>
      </c>
      <c r="AG1111" s="24">
        <v>2022</v>
      </c>
      <c r="AH1111" s="25">
        <v>2022</v>
      </c>
      <c r="AT1111" s="12" t="e">
        <f>VLOOKUP(C1111,AW:AX,2,FALSE)</f>
        <v>#N/A</v>
      </c>
      <c r="BV1111" s="69" t="b">
        <f t="shared" si="93"/>
        <v>1</v>
      </c>
      <c r="BW1111" s="49"/>
      <c r="CA1111" s="12" t="e">
        <f>VLOOKUP(C1111,CB:CC,2,FALSE)</f>
        <v>#N/A</v>
      </c>
      <c r="CE1111" s="12" t="e">
        <f t="shared" si="94"/>
        <v>#N/A</v>
      </c>
      <c r="CF1111" s="12" t="s">
        <v>655</v>
      </c>
      <c r="CG1111" s="12">
        <v>1</v>
      </c>
      <c r="CL1111" s="12" t="e">
        <f t="shared" si="95"/>
        <v>#N/A</v>
      </c>
      <c r="CM1111" s="12" t="s">
        <v>160</v>
      </c>
      <c r="CN1111" s="12">
        <v>56492.58</v>
      </c>
    </row>
    <row r="1112" spans="1:92" ht="61.5" x14ac:dyDescent="0.85">
      <c r="A1112" s="12">
        <v>1</v>
      </c>
      <c r="B1112" s="45">
        <f>SUBTOTAL(103,$A$1032:A1112)</f>
        <v>81</v>
      </c>
      <c r="C1112" s="15" t="s">
        <v>1335</v>
      </c>
      <c r="D1112" s="21">
        <v>33198641.750000004</v>
      </c>
      <c r="E1112" s="21">
        <v>0</v>
      </c>
      <c r="F1112" s="21">
        <v>0</v>
      </c>
      <c r="G1112" s="21">
        <v>0</v>
      </c>
      <c r="H1112" s="21">
        <v>0</v>
      </c>
      <c r="I1112" s="21">
        <v>0</v>
      </c>
      <c r="J1112" s="21">
        <v>0</v>
      </c>
      <c r="K1112" s="52">
        <v>0</v>
      </c>
      <c r="L1112" s="21">
        <v>0</v>
      </c>
      <c r="M1112" s="21">
        <v>4035.7</v>
      </c>
      <c r="N1112" s="21">
        <v>32307278.020000003</v>
      </c>
      <c r="O1112" s="21">
        <v>0</v>
      </c>
      <c r="P1112" s="21">
        <v>0</v>
      </c>
      <c r="Q1112" s="21">
        <v>0</v>
      </c>
      <c r="R1112" s="21">
        <v>0</v>
      </c>
      <c r="S1112" s="21">
        <v>0</v>
      </c>
      <c r="T1112" s="21">
        <v>0</v>
      </c>
      <c r="U1112" s="21">
        <v>0</v>
      </c>
      <c r="V1112" s="21">
        <v>0</v>
      </c>
      <c r="W1112" s="21">
        <v>0</v>
      </c>
      <c r="X1112" s="21">
        <v>0</v>
      </c>
      <c r="Y1112" s="21">
        <v>0</v>
      </c>
      <c r="Z1112" s="21">
        <v>0</v>
      </c>
      <c r="AA1112" s="21">
        <v>0</v>
      </c>
      <c r="AB1112" s="21">
        <v>0</v>
      </c>
      <c r="AC1112" s="21">
        <v>691375.75</v>
      </c>
      <c r="AD1112" s="21">
        <v>199987.98</v>
      </c>
      <c r="AE1112" s="21">
        <v>0</v>
      </c>
      <c r="AF1112" s="24">
        <v>2022</v>
      </c>
      <c r="AG1112" s="24">
        <v>2022</v>
      </c>
      <c r="AH1112" s="25">
        <v>2022</v>
      </c>
      <c r="BV1112" s="69" t="b">
        <f t="shared" si="93"/>
        <v>1</v>
      </c>
      <c r="BW1112" s="49"/>
      <c r="CE1112" s="12" t="e">
        <f t="shared" si="94"/>
        <v>#N/A</v>
      </c>
      <c r="CF1112" s="12" t="s">
        <v>629</v>
      </c>
      <c r="CG1112" s="12">
        <v>1</v>
      </c>
      <c r="CL1112" s="12" t="e">
        <f t="shared" si="95"/>
        <v>#N/A</v>
      </c>
      <c r="CM1112" s="12" t="s">
        <v>1866</v>
      </c>
      <c r="CN1112" s="12">
        <v>199739.83</v>
      </c>
    </row>
    <row r="1113" spans="1:92" ht="61.5" x14ac:dyDescent="0.85">
      <c r="A1113" s="12">
        <v>1</v>
      </c>
      <c r="B1113" s="45">
        <f>SUBTOTAL(103,$A$1032:A1113)</f>
        <v>82</v>
      </c>
      <c r="C1113" s="15" t="s">
        <v>520</v>
      </c>
      <c r="D1113" s="21">
        <v>4037755.17</v>
      </c>
      <c r="E1113" s="21">
        <v>0</v>
      </c>
      <c r="F1113" s="21">
        <v>0</v>
      </c>
      <c r="G1113" s="21">
        <v>0</v>
      </c>
      <c r="H1113" s="21">
        <v>0</v>
      </c>
      <c r="I1113" s="21">
        <v>0</v>
      </c>
      <c r="J1113" s="21">
        <v>0</v>
      </c>
      <c r="K1113" s="52">
        <v>0</v>
      </c>
      <c r="L1113" s="21">
        <v>0</v>
      </c>
      <c r="M1113" s="21">
        <v>502</v>
      </c>
      <c r="N1113" s="21">
        <v>3953157.6</v>
      </c>
      <c r="O1113" s="21">
        <v>0</v>
      </c>
      <c r="P1113" s="21">
        <v>0</v>
      </c>
      <c r="Q1113" s="21">
        <v>0</v>
      </c>
      <c r="R1113" s="21">
        <v>0</v>
      </c>
      <c r="S1113" s="21">
        <v>0</v>
      </c>
      <c r="T1113" s="21">
        <v>0</v>
      </c>
      <c r="U1113" s="21">
        <v>0</v>
      </c>
      <c r="V1113" s="21">
        <v>0</v>
      </c>
      <c r="W1113" s="21">
        <v>0</v>
      </c>
      <c r="X1113" s="21">
        <v>0</v>
      </c>
      <c r="Y1113" s="21">
        <v>0</v>
      </c>
      <c r="Z1113" s="21">
        <v>0</v>
      </c>
      <c r="AA1113" s="21">
        <v>0</v>
      </c>
      <c r="AB1113" s="21">
        <v>0</v>
      </c>
      <c r="AC1113" s="21">
        <v>84597.57</v>
      </c>
      <c r="AD1113" s="21">
        <v>0</v>
      </c>
      <c r="AE1113" s="21">
        <v>0</v>
      </c>
      <c r="AF1113" s="24" t="s">
        <v>262</v>
      </c>
      <c r="AG1113" s="24">
        <v>2022</v>
      </c>
      <c r="AH1113" s="25">
        <v>2022</v>
      </c>
      <c r="AT1113" s="12" t="e">
        <f>VLOOKUP(C1113,AW:AX,2,FALSE)</f>
        <v>#N/A</v>
      </c>
      <c r="BV1113" s="69" t="b">
        <f t="shared" si="93"/>
        <v>1</v>
      </c>
      <c r="BW1113" s="49"/>
      <c r="CA1113" s="12" t="e">
        <f t="shared" ref="CA1113:CA1130" si="96">VLOOKUP(C1113,CB:CC,2,FALSE)</f>
        <v>#N/A</v>
      </c>
      <c r="CE1113" s="12" t="e">
        <f t="shared" si="94"/>
        <v>#N/A</v>
      </c>
      <c r="CF1113" s="12" t="s">
        <v>630</v>
      </c>
      <c r="CG1113" s="12">
        <v>1</v>
      </c>
      <c r="CL1113" s="12" t="e">
        <f t="shared" si="95"/>
        <v>#N/A</v>
      </c>
      <c r="CM1113" s="12" t="s">
        <v>190</v>
      </c>
      <c r="CN1113" s="12">
        <v>78144.899999999994</v>
      </c>
    </row>
    <row r="1114" spans="1:92" ht="61.5" x14ac:dyDescent="0.85">
      <c r="A1114" s="12">
        <v>1</v>
      </c>
      <c r="B1114" s="45">
        <f>SUBTOTAL(103,$A$1032:A1114)</f>
        <v>83</v>
      </c>
      <c r="C1114" s="15" t="s">
        <v>764</v>
      </c>
      <c r="D1114" s="21">
        <v>4147588.36</v>
      </c>
      <c r="E1114" s="21">
        <v>0</v>
      </c>
      <c r="F1114" s="21">
        <v>0</v>
      </c>
      <c r="G1114" s="21">
        <v>0</v>
      </c>
      <c r="H1114" s="21">
        <v>0</v>
      </c>
      <c r="I1114" s="21">
        <v>0</v>
      </c>
      <c r="J1114" s="21">
        <v>0</v>
      </c>
      <c r="K1114" s="52">
        <v>0</v>
      </c>
      <c r="L1114" s="21">
        <v>0</v>
      </c>
      <c r="M1114" s="21">
        <v>517.5</v>
      </c>
      <c r="N1114" s="21">
        <v>4060689.6</v>
      </c>
      <c r="O1114" s="21">
        <v>0</v>
      </c>
      <c r="P1114" s="21">
        <v>0</v>
      </c>
      <c r="Q1114" s="21">
        <v>0</v>
      </c>
      <c r="R1114" s="21">
        <v>0</v>
      </c>
      <c r="S1114" s="21">
        <v>0</v>
      </c>
      <c r="T1114" s="21">
        <v>0</v>
      </c>
      <c r="U1114" s="21">
        <v>0</v>
      </c>
      <c r="V1114" s="21">
        <v>0</v>
      </c>
      <c r="W1114" s="21">
        <v>0</v>
      </c>
      <c r="X1114" s="21">
        <v>0</v>
      </c>
      <c r="Y1114" s="21">
        <v>0</v>
      </c>
      <c r="Z1114" s="21">
        <v>0</v>
      </c>
      <c r="AA1114" s="21">
        <v>0</v>
      </c>
      <c r="AB1114" s="21">
        <v>0</v>
      </c>
      <c r="AC1114" s="21">
        <v>86898.76</v>
      </c>
      <c r="AD1114" s="21">
        <v>0</v>
      </c>
      <c r="AE1114" s="21">
        <v>0</v>
      </c>
      <c r="AF1114" s="24" t="s">
        <v>262</v>
      </c>
      <c r="AG1114" s="24">
        <v>2022</v>
      </c>
      <c r="AH1114" s="25">
        <v>2022</v>
      </c>
      <c r="AT1114" s="12" t="e">
        <f>VLOOKUP(C1114,AW:AX,2,FALSE)</f>
        <v>#N/A</v>
      </c>
      <c r="BV1114" s="69" t="b">
        <f t="shared" si="93"/>
        <v>1</v>
      </c>
      <c r="BW1114" s="49"/>
      <c r="CA1114" s="12" t="e">
        <f t="shared" si="96"/>
        <v>#N/A</v>
      </c>
      <c r="CE1114" s="12" t="e">
        <f t="shared" si="94"/>
        <v>#N/A</v>
      </c>
      <c r="CF1114" s="12" t="s">
        <v>2193</v>
      </c>
      <c r="CG1114" s="12">
        <v>1</v>
      </c>
      <c r="CL1114" s="12" t="e">
        <f t="shared" si="95"/>
        <v>#N/A</v>
      </c>
      <c r="CM1114" s="12" t="s">
        <v>1323</v>
      </c>
      <c r="CN1114" s="12">
        <v>101327.6</v>
      </c>
    </row>
    <row r="1115" spans="1:92" ht="61.5" x14ac:dyDescent="0.85">
      <c r="A1115" s="12">
        <v>1</v>
      </c>
      <c r="B1115" s="45">
        <f>SUBTOTAL(103,$A$1032:A1115)</f>
        <v>84</v>
      </c>
      <c r="C1115" s="15" t="s">
        <v>538</v>
      </c>
      <c r="D1115" s="21">
        <v>4583490.22</v>
      </c>
      <c r="E1115" s="21">
        <v>0</v>
      </c>
      <c r="F1115" s="21">
        <v>0</v>
      </c>
      <c r="G1115" s="21">
        <v>0</v>
      </c>
      <c r="H1115" s="21">
        <v>0</v>
      </c>
      <c r="I1115" s="21">
        <v>0</v>
      </c>
      <c r="J1115" s="21">
        <v>0</v>
      </c>
      <c r="K1115" s="52">
        <v>0</v>
      </c>
      <c r="L1115" s="21">
        <v>0</v>
      </c>
      <c r="M1115" s="21">
        <v>606</v>
      </c>
      <c r="N1115" s="21">
        <v>4407969.0599999996</v>
      </c>
      <c r="O1115" s="21">
        <v>0</v>
      </c>
      <c r="P1115" s="21">
        <v>0</v>
      </c>
      <c r="Q1115" s="21">
        <v>0</v>
      </c>
      <c r="R1115" s="21">
        <v>0</v>
      </c>
      <c r="S1115" s="21">
        <v>0</v>
      </c>
      <c r="T1115" s="21">
        <v>0</v>
      </c>
      <c r="U1115" s="21">
        <v>0</v>
      </c>
      <c r="V1115" s="21">
        <v>0</v>
      </c>
      <c r="W1115" s="21">
        <v>0</v>
      </c>
      <c r="X1115" s="21">
        <v>0</v>
      </c>
      <c r="Y1115" s="21">
        <v>0</v>
      </c>
      <c r="Z1115" s="21">
        <v>0</v>
      </c>
      <c r="AA1115" s="21">
        <v>0</v>
      </c>
      <c r="AB1115" s="21">
        <v>0</v>
      </c>
      <c r="AC1115" s="21">
        <v>94330.54</v>
      </c>
      <c r="AD1115" s="21">
        <v>81190.62</v>
      </c>
      <c r="AE1115" s="21">
        <v>0</v>
      </c>
      <c r="AF1115" s="24">
        <v>2022</v>
      </c>
      <c r="AG1115" s="24">
        <v>2022</v>
      </c>
      <c r="AH1115" s="25">
        <v>2022</v>
      </c>
      <c r="AT1115" s="12" t="e">
        <f>VLOOKUP(C1115,AW:AX,2,FALSE)</f>
        <v>#N/A</v>
      </c>
      <c r="BV1115" s="69" t="b">
        <f t="shared" si="93"/>
        <v>1</v>
      </c>
      <c r="BW1115" s="49"/>
      <c r="CA1115" s="12" t="e">
        <f t="shared" si="96"/>
        <v>#N/A</v>
      </c>
      <c r="CE1115" s="12" t="e">
        <f t="shared" si="94"/>
        <v>#N/A</v>
      </c>
      <c r="CF1115" s="12" t="s">
        <v>638</v>
      </c>
      <c r="CG1115" s="12">
        <v>1</v>
      </c>
      <c r="CL1115" s="12" t="e">
        <f t="shared" si="95"/>
        <v>#N/A</v>
      </c>
      <c r="CM1115" s="12" t="s">
        <v>2966</v>
      </c>
      <c r="CN1115" s="12">
        <v>71892.73</v>
      </c>
    </row>
    <row r="1116" spans="1:92" ht="61.5" x14ac:dyDescent="0.85">
      <c r="A1116" s="12">
        <v>1</v>
      </c>
      <c r="B1116" s="45">
        <f>SUBTOTAL(103,$A$1032:A1116)</f>
        <v>85</v>
      </c>
      <c r="C1116" s="15" t="s">
        <v>1066</v>
      </c>
      <c r="D1116" s="21">
        <v>5884658.8199999994</v>
      </c>
      <c r="E1116" s="21">
        <v>0</v>
      </c>
      <c r="F1116" s="21">
        <v>0</v>
      </c>
      <c r="G1116" s="21">
        <v>0</v>
      </c>
      <c r="H1116" s="21">
        <v>0</v>
      </c>
      <c r="I1116" s="21">
        <v>0</v>
      </c>
      <c r="J1116" s="21">
        <v>0</v>
      </c>
      <c r="K1116" s="52">
        <v>0</v>
      </c>
      <c r="L1116" s="21">
        <v>0</v>
      </c>
      <c r="M1116" s="21">
        <v>0</v>
      </c>
      <c r="N1116" s="21">
        <v>0</v>
      </c>
      <c r="O1116" s="21">
        <v>0</v>
      </c>
      <c r="P1116" s="21">
        <v>0</v>
      </c>
      <c r="Q1116" s="21">
        <v>1524.32</v>
      </c>
      <c r="R1116" s="21">
        <v>5761365.5999999996</v>
      </c>
      <c r="S1116" s="21">
        <v>0</v>
      </c>
      <c r="T1116" s="21">
        <v>0</v>
      </c>
      <c r="U1116" s="21">
        <v>0</v>
      </c>
      <c r="V1116" s="21">
        <v>0</v>
      </c>
      <c r="W1116" s="21">
        <v>0</v>
      </c>
      <c r="X1116" s="21">
        <v>0</v>
      </c>
      <c r="Y1116" s="21">
        <v>0</v>
      </c>
      <c r="Z1116" s="21">
        <v>0</v>
      </c>
      <c r="AA1116" s="21">
        <v>0</v>
      </c>
      <c r="AB1116" s="21">
        <v>0</v>
      </c>
      <c r="AC1116" s="21">
        <v>123293.22</v>
      </c>
      <c r="AD1116" s="21">
        <v>0</v>
      </c>
      <c r="AE1116" s="21">
        <v>0</v>
      </c>
      <c r="AF1116" s="24" t="s">
        <v>262</v>
      </c>
      <c r="AG1116" s="24">
        <v>2022</v>
      </c>
      <c r="AH1116" s="24">
        <v>2022</v>
      </c>
      <c r="BV1116" s="69" t="b">
        <f t="shared" si="93"/>
        <v>1</v>
      </c>
      <c r="BW1116" s="49"/>
      <c r="CA1116" s="12" t="e">
        <f t="shared" si="96"/>
        <v>#N/A</v>
      </c>
      <c r="CE1116" s="12" t="e">
        <f t="shared" si="94"/>
        <v>#N/A</v>
      </c>
      <c r="CF1116" s="12" t="s">
        <v>2752</v>
      </c>
      <c r="CG1116" s="12">
        <v>1</v>
      </c>
      <c r="CL1116" s="12" t="e">
        <f t="shared" si="95"/>
        <v>#N/A</v>
      </c>
      <c r="CM1116" s="12" t="s">
        <v>2205</v>
      </c>
      <c r="CN1116" s="12">
        <v>111693.29</v>
      </c>
    </row>
    <row r="1117" spans="1:92" ht="61.5" x14ac:dyDescent="0.85">
      <c r="A1117" s="12">
        <v>1</v>
      </c>
      <c r="B1117" s="45">
        <f>SUBTOTAL(103,$A$1032:A1117)</f>
        <v>86</v>
      </c>
      <c r="C1117" s="15" t="s">
        <v>765</v>
      </c>
      <c r="D1117" s="21">
        <v>4662014.9000000004</v>
      </c>
      <c r="E1117" s="21">
        <v>0</v>
      </c>
      <c r="F1117" s="21">
        <v>0</v>
      </c>
      <c r="G1117" s="21">
        <v>0</v>
      </c>
      <c r="H1117" s="21">
        <v>0</v>
      </c>
      <c r="I1117" s="21">
        <v>0</v>
      </c>
      <c r="J1117" s="21">
        <v>0</v>
      </c>
      <c r="K1117" s="52">
        <v>0</v>
      </c>
      <c r="L1117" s="21">
        <v>0</v>
      </c>
      <c r="M1117" s="21">
        <v>550</v>
      </c>
      <c r="N1117" s="21">
        <v>4400000</v>
      </c>
      <c r="O1117" s="21">
        <v>0</v>
      </c>
      <c r="P1117" s="21">
        <v>0</v>
      </c>
      <c r="Q1117" s="21">
        <v>0</v>
      </c>
      <c r="R1117" s="21">
        <v>0</v>
      </c>
      <c r="S1117" s="21">
        <v>0</v>
      </c>
      <c r="T1117" s="21">
        <v>0</v>
      </c>
      <c r="U1117" s="21">
        <v>0</v>
      </c>
      <c r="V1117" s="21">
        <v>0</v>
      </c>
      <c r="W1117" s="21">
        <v>0</v>
      </c>
      <c r="X1117" s="21">
        <v>0</v>
      </c>
      <c r="Y1117" s="21">
        <v>0</v>
      </c>
      <c r="Z1117" s="21">
        <v>0</v>
      </c>
      <c r="AA1117" s="21">
        <v>0</v>
      </c>
      <c r="AB1117" s="21">
        <v>0</v>
      </c>
      <c r="AC1117" s="21">
        <v>94160</v>
      </c>
      <c r="AD1117" s="21">
        <v>167854.9</v>
      </c>
      <c r="AE1117" s="21">
        <v>0</v>
      </c>
      <c r="AF1117" s="24">
        <v>2022</v>
      </c>
      <c r="AG1117" s="24">
        <v>2022</v>
      </c>
      <c r="AH1117" s="25">
        <v>2022</v>
      </c>
      <c r="AT1117" s="12" t="e">
        <f>VLOOKUP(C1117,AW:AX,2,FALSE)</f>
        <v>#N/A</v>
      </c>
      <c r="BV1117" s="69" t="b">
        <f t="shared" si="93"/>
        <v>1</v>
      </c>
      <c r="BW1117" s="49"/>
      <c r="CA1117" s="12" t="e">
        <f t="shared" si="96"/>
        <v>#N/A</v>
      </c>
      <c r="CE1117" s="12" t="e">
        <f t="shared" si="94"/>
        <v>#N/A</v>
      </c>
      <c r="CF1117" s="12" t="s">
        <v>1869</v>
      </c>
      <c r="CG1117" s="12">
        <v>1</v>
      </c>
      <c r="CL1117" s="12">
        <f t="shared" si="95"/>
        <v>167854.9</v>
      </c>
      <c r="CM1117" s="12" t="s">
        <v>193</v>
      </c>
      <c r="CN1117" s="12">
        <v>106751.53</v>
      </c>
    </row>
    <row r="1118" spans="1:92" ht="61.5" x14ac:dyDescent="0.85">
      <c r="A1118" s="12">
        <v>1</v>
      </c>
      <c r="B1118" s="45">
        <f>SUBTOTAL(103,$A$1032:A1118)</f>
        <v>87</v>
      </c>
      <c r="C1118" s="15" t="s">
        <v>541</v>
      </c>
      <c r="D1118" s="21">
        <v>4502243.3600000003</v>
      </c>
      <c r="E1118" s="21">
        <v>0</v>
      </c>
      <c r="F1118" s="21">
        <v>0</v>
      </c>
      <c r="G1118" s="21">
        <v>0</v>
      </c>
      <c r="H1118" s="21">
        <v>0</v>
      </c>
      <c r="I1118" s="21">
        <v>0</v>
      </c>
      <c r="J1118" s="21">
        <v>0</v>
      </c>
      <c r="K1118" s="52">
        <v>0</v>
      </c>
      <c r="L1118" s="21">
        <v>0</v>
      </c>
      <c r="M1118" s="21">
        <v>676</v>
      </c>
      <c r="N1118" s="21">
        <v>4407914</v>
      </c>
      <c r="O1118" s="21">
        <v>0</v>
      </c>
      <c r="P1118" s="21">
        <v>0</v>
      </c>
      <c r="Q1118" s="21">
        <v>0</v>
      </c>
      <c r="R1118" s="21">
        <v>0</v>
      </c>
      <c r="S1118" s="21">
        <v>0</v>
      </c>
      <c r="T1118" s="21">
        <v>0</v>
      </c>
      <c r="U1118" s="21">
        <v>0</v>
      </c>
      <c r="V1118" s="21">
        <v>0</v>
      </c>
      <c r="W1118" s="21">
        <v>0</v>
      </c>
      <c r="X1118" s="21">
        <v>0</v>
      </c>
      <c r="Y1118" s="21">
        <v>0</v>
      </c>
      <c r="Z1118" s="21">
        <v>0</v>
      </c>
      <c r="AA1118" s="21">
        <v>0</v>
      </c>
      <c r="AB1118" s="21">
        <v>0</v>
      </c>
      <c r="AC1118" s="21">
        <v>94329.36</v>
      </c>
      <c r="AD1118" s="21">
        <v>0</v>
      </c>
      <c r="AE1118" s="21">
        <v>0</v>
      </c>
      <c r="AF1118" s="24" t="s">
        <v>262</v>
      </c>
      <c r="AG1118" s="24">
        <v>2022</v>
      </c>
      <c r="AH1118" s="25">
        <v>2022</v>
      </c>
      <c r="AT1118" s="12" t="e">
        <f>VLOOKUP(C1118,AW:AX,2,FALSE)</f>
        <v>#N/A</v>
      </c>
      <c r="BV1118" s="69" t="b">
        <f t="shared" si="93"/>
        <v>1</v>
      </c>
      <c r="BW1118" s="49"/>
      <c r="CA1118" s="12" t="e">
        <f t="shared" si="96"/>
        <v>#N/A</v>
      </c>
      <c r="CE1118" s="12" t="e">
        <f t="shared" si="94"/>
        <v>#N/A</v>
      </c>
      <c r="CF1118" s="12" t="s">
        <v>2356</v>
      </c>
      <c r="CG1118" s="12">
        <v>1</v>
      </c>
      <c r="CL1118" s="12" t="e">
        <f t="shared" si="95"/>
        <v>#N/A</v>
      </c>
      <c r="CM1118" s="12" t="s">
        <v>2371</v>
      </c>
      <c r="CN1118" s="12">
        <v>94981.51</v>
      </c>
    </row>
    <row r="1119" spans="1:92" ht="61.5" x14ac:dyDescent="0.85">
      <c r="A1119" s="12">
        <v>1</v>
      </c>
      <c r="B1119" s="45">
        <f>SUBTOTAL(103,$A$1032:A1119)</f>
        <v>88</v>
      </c>
      <c r="C1119" s="15" t="s">
        <v>1561</v>
      </c>
      <c r="D1119" s="21">
        <v>7118194.9700000007</v>
      </c>
      <c r="E1119" s="21">
        <v>0</v>
      </c>
      <c r="F1119" s="21">
        <v>0</v>
      </c>
      <c r="G1119" s="21">
        <v>0</v>
      </c>
      <c r="H1119" s="21">
        <v>0</v>
      </c>
      <c r="I1119" s="21">
        <v>0</v>
      </c>
      <c r="J1119" s="21">
        <v>0</v>
      </c>
      <c r="K1119" s="52">
        <v>0</v>
      </c>
      <c r="L1119" s="21">
        <v>0</v>
      </c>
      <c r="M1119" s="21">
        <v>2631.5</v>
      </c>
      <c r="N1119" s="21">
        <v>6969057.1500000004</v>
      </c>
      <c r="O1119" s="21">
        <v>0</v>
      </c>
      <c r="P1119" s="21">
        <v>0</v>
      </c>
      <c r="Q1119" s="21">
        <v>0</v>
      </c>
      <c r="R1119" s="21">
        <v>0</v>
      </c>
      <c r="S1119" s="21">
        <v>0</v>
      </c>
      <c r="T1119" s="21">
        <v>0</v>
      </c>
      <c r="U1119" s="21">
        <v>0</v>
      </c>
      <c r="V1119" s="21">
        <v>0</v>
      </c>
      <c r="W1119" s="21">
        <v>0</v>
      </c>
      <c r="X1119" s="21">
        <v>0</v>
      </c>
      <c r="Y1119" s="21">
        <v>0</v>
      </c>
      <c r="Z1119" s="21">
        <v>0</v>
      </c>
      <c r="AA1119" s="21">
        <v>0</v>
      </c>
      <c r="AB1119" s="21">
        <v>0</v>
      </c>
      <c r="AC1119" s="21">
        <v>149137.82</v>
      </c>
      <c r="AD1119" s="21">
        <v>0</v>
      </c>
      <c r="AE1119" s="21">
        <v>0</v>
      </c>
      <c r="AF1119" s="24" t="s">
        <v>262</v>
      </c>
      <c r="AG1119" s="24">
        <v>2022</v>
      </c>
      <c r="AH1119" s="25">
        <v>2022</v>
      </c>
      <c r="BV1119" s="69" t="b">
        <f t="shared" si="93"/>
        <v>1</v>
      </c>
      <c r="BW1119" s="49"/>
      <c r="CA1119" s="12" t="e">
        <f t="shared" si="96"/>
        <v>#N/A</v>
      </c>
      <c r="CE1119" s="12" t="e">
        <f t="shared" si="94"/>
        <v>#N/A</v>
      </c>
      <c r="CF1119" s="12" t="s">
        <v>1154</v>
      </c>
      <c r="CG1119" s="12">
        <v>1</v>
      </c>
      <c r="CL1119" s="12" t="e">
        <f t="shared" si="95"/>
        <v>#N/A</v>
      </c>
    </row>
    <row r="1120" spans="1:92" ht="61.5" x14ac:dyDescent="0.85">
      <c r="A1120" s="12">
        <v>1</v>
      </c>
      <c r="B1120" s="45">
        <f>SUBTOTAL(103,$A$1032:A1120)</f>
        <v>89</v>
      </c>
      <c r="C1120" s="15" t="s">
        <v>1090</v>
      </c>
      <c r="D1120" s="21">
        <v>3070037.3</v>
      </c>
      <c r="E1120" s="21">
        <v>0</v>
      </c>
      <c r="F1120" s="21">
        <v>0</v>
      </c>
      <c r="G1120" s="21">
        <v>0</v>
      </c>
      <c r="H1120" s="21">
        <v>0</v>
      </c>
      <c r="I1120" s="21">
        <v>0</v>
      </c>
      <c r="J1120" s="21">
        <v>0</v>
      </c>
      <c r="K1120" s="52">
        <v>0</v>
      </c>
      <c r="L1120" s="21">
        <v>0</v>
      </c>
      <c r="M1120" s="21">
        <v>530</v>
      </c>
      <c r="N1120" s="29">
        <v>3005715</v>
      </c>
      <c r="O1120" s="21">
        <v>0</v>
      </c>
      <c r="P1120" s="21">
        <v>0</v>
      </c>
      <c r="Q1120" s="21">
        <v>0</v>
      </c>
      <c r="R1120" s="21">
        <v>0</v>
      </c>
      <c r="S1120" s="21">
        <v>0</v>
      </c>
      <c r="T1120" s="21">
        <v>0</v>
      </c>
      <c r="U1120" s="21">
        <v>0</v>
      </c>
      <c r="V1120" s="21">
        <v>0</v>
      </c>
      <c r="W1120" s="21">
        <v>0</v>
      </c>
      <c r="X1120" s="21">
        <v>0</v>
      </c>
      <c r="Y1120" s="21">
        <v>0</v>
      </c>
      <c r="Z1120" s="21">
        <v>0</v>
      </c>
      <c r="AA1120" s="21">
        <v>0</v>
      </c>
      <c r="AB1120" s="21">
        <v>0</v>
      </c>
      <c r="AC1120" s="21">
        <v>64322.3</v>
      </c>
      <c r="AD1120" s="21">
        <v>0</v>
      </c>
      <c r="AE1120" s="21">
        <v>0</v>
      </c>
      <c r="AF1120" s="24" t="s">
        <v>262</v>
      </c>
      <c r="AG1120" s="24">
        <v>2022</v>
      </c>
      <c r="AH1120" s="25">
        <v>2022</v>
      </c>
      <c r="BV1120" s="69" t="b">
        <f t="shared" si="93"/>
        <v>1</v>
      </c>
      <c r="BW1120" s="49"/>
      <c r="CA1120" s="12" t="e">
        <f t="shared" si="96"/>
        <v>#N/A</v>
      </c>
      <c r="CE1120" s="12" t="e">
        <f t="shared" si="94"/>
        <v>#N/A</v>
      </c>
      <c r="CF1120" s="12" t="s">
        <v>1556</v>
      </c>
      <c r="CG1120" s="12">
        <v>1</v>
      </c>
      <c r="CL1120" s="12" t="e">
        <f t="shared" si="95"/>
        <v>#N/A</v>
      </c>
    </row>
    <row r="1121" spans="1:90" ht="61.5" x14ac:dyDescent="0.85">
      <c r="A1121" s="12">
        <v>1</v>
      </c>
      <c r="B1121" s="45">
        <f>SUBTOTAL(103,$A$1032:A1121)</f>
        <v>90</v>
      </c>
      <c r="C1121" s="15" t="s">
        <v>1091</v>
      </c>
      <c r="D1121" s="21">
        <v>3628034.25</v>
      </c>
      <c r="E1121" s="21">
        <v>0</v>
      </c>
      <c r="F1121" s="21">
        <v>0</v>
      </c>
      <c r="G1121" s="21">
        <v>0</v>
      </c>
      <c r="H1121" s="21">
        <v>0</v>
      </c>
      <c r="I1121" s="21">
        <v>0</v>
      </c>
      <c r="J1121" s="21">
        <v>0</v>
      </c>
      <c r="K1121" s="52">
        <v>0</v>
      </c>
      <c r="L1121" s="21">
        <v>0</v>
      </c>
      <c r="M1121" s="21">
        <v>579.14</v>
      </c>
      <c r="N1121" s="29">
        <v>3552021</v>
      </c>
      <c r="O1121" s="21">
        <v>0</v>
      </c>
      <c r="P1121" s="21">
        <v>0</v>
      </c>
      <c r="Q1121" s="21">
        <v>0</v>
      </c>
      <c r="R1121" s="21">
        <v>0</v>
      </c>
      <c r="S1121" s="21">
        <v>0</v>
      </c>
      <c r="T1121" s="21">
        <v>0</v>
      </c>
      <c r="U1121" s="21">
        <v>0</v>
      </c>
      <c r="V1121" s="21">
        <v>0</v>
      </c>
      <c r="W1121" s="21">
        <v>0</v>
      </c>
      <c r="X1121" s="21">
        <v>0</v>
      </c>
      <c r="Y1121" s="21">
        <v>0</v>
      </c>
      <c r="Z1121" s="21">
        <v>0</v>
      </c>
      <c r="AA1121" s="21">
        <v>0</v>
      </c>
      <c r="AB1121" s="21">
        <v>0</v>
      </c>
      <c r="AC1121" s="21">
        <v>76013.25</v>
      </c>
      <c r="AD1121" s="21">
        <v>0</v>
      </c>
      <c r="AE1121" s="21">
        <v>0</v>
      </c>
      <c r="AF1121" s="24" t="s">
        <v>262</v>
      </c>
      <c r="AG1121" s="24">
        <v>2022</v>
      </c>
      <c r="AH1121" s="25">
        <v>2022</v>
      </c>
      <c r="BV1121" s="69" t="b">
        <f t="shared" si="93"/>
        <v>1</v>
      </c>
      <c r="BW1121" s="49"/>
      <c r="CA1121" s="12" t="e">
        <f t="shared" si="96"/>
        <v>#N/A</v>
      </c>
      <c r="CE1121" s="12" t="e">
        <f t="shared" si="94"/>
        <v>#N/A</v>
      </c>
      <c r="CF1121" s="12" t="s">
        <v>232</v>
      </c>
      <c r="CG1121" s="12">
        <v>1</v>
      </c>
      <c r="CL1121" s="12" t="e">
        <f t="shared" si="95"/>
        <v>#N/A</v>
      </c>
    </row>
    <row r="1122" spans="1:90" ht="61.5" x14ac:dyDescent="0.85">
      <c r="A1122" s="12">
        <v>1</v>
      </c>
      <c r="B1122" s="45">
        <f>SUBTOTAL(103,$A$1032:A1122)</f>
        <v>91</v>
      </c>
      <c r="C1122" s="15" t="s">
        <v>543</v>
      </c>
      <c r="D1122" s="21">
        <v>4371286.57</v>
      </c>
      <c r="E1122" s="21">
        <v>0</v>
      </c>
      <c r="F1122" s="21">
        <v>0</v>
      </c>
      <c r="G1122" s="21">
        <v>0</v>
      </c>
      <c r="H1122" s="21">
        <v>0</v>
      </c>
      <c r="I1122" s="21">
        <v>0</v>
      </c>
      <c r="J1122" s="21">
        <v>0</v>
      </c>
      <c r="K1122" s="52">
        <v>0</v>
      </c>
      <c r="L1122" s="21">
        <v>0</v>
      </c>
      <c r="M1122" s="21">
        <v>583</v>
      </c>
      <c r="N1122" s="29">
        <v>4195414</v>
      </c>
      <c r="O1122" s="21">
        <v>0</v>
      </c>
      <c r="P1122" s="21">
        <v>0</v>
      </c>
      <c r="Q1122" s="21">
        <v>0</v>
      </c>
      <c r="R1122" s="21">
        <v>0</v>
      </c>
      <c r="S1122" s="21">
        <v>0</v>
      </c>
      <c r="T1122" s="21">
        <v>0</v>
      </c>
      <c r="U1122" s="21">
        <v>0</v>
      </c>
      <c r="V1122" s="21">
        <v>0</v>
      </c>
      <c r="W1122" s="21">
        <v>0</v>
      </c>
      <c r="X1122" s="21">
        <v>0</v>
      </c>
      <c r="Y1122" s="21">
        <v>0</v>
      </c>
      <c r="Z1122" s="21">
        <v>0</v>
      </c>
      <c r="AA1122" s="21">
        <v>0</v>
      </c>
      <c r="AB1122" s="21">
        <v>0</v>
      </c>
      <c r="AC1122" s="21">
        <v>89781.86</v>
      </c>
      <c r="AD1122" s="21">
        <v>86090.71</v>
      </c>
      <c r="AE1122" s="21">
        <v>0</v>
      </c>
      <c r="AF1122" s="24">
        <v>2022</v>
      </c>
      <c r="AG1122" s="24">
        <v>2022</v>
      </c>
      <c r="AH1122" s="25">
        <v>2022</v>
      </c>
      <c r="AT1122" s="12" t="e">
        <f>VLOOKUP(C1122,AW:AX,2,FALSE)</f>
        <v>#N/A</v>
      </c>
      <c r="BV1122" s="69" t="b">
        <f t="shared" si="93"/>
        <v>1</v>
      </c>
      <c r="BW1122" s="49"/>
      <c r="CA1122" s="12" t="e">
        <f t="shared" si="96"/>
        <v>#N/A</v>
      </c>
      <c r="CE1122" s="12" t="e">
        <f t="shared" si="94"/>
        <v>#N/A</v>
      </c>
      <c r="CF1122" s="12" t="s">
        <v>227</v>
      </c>
      <c r="CG1122" s="12">
        <v>1</v>
      </c>
      <c r="CL1122" s="12" t="e">
        <f t="shared" si="95"/>
        <v>#N/A</v>
      </c>
    </row>
    <row r="1123" spans="1:90" ht="61.5" x14ac:dyDescent="0.85">
      <c r="A1123" s="12">
        <v>1</v>
      </c>
      <c r="B1123" s="45">
        <f>SUBTOTAL(103,$A$1032:A1123)</f>
        <v>92</v>
      </c>
      <c r="C1123" s="15" t="s">
        <v>1332</v>
      </c>
      <c r="D1123" s="21">
        <v>3071102.69</v>
      </c>
      <c r="E1123" s="21">
        <v>0</v>
      </c>
      <c r="F1123" s="21">
        <v>0</v>
      </c>
      <c r="G1123" s="21">
        <v>0</v>
      </c>
      <c r="H1123" s="21">
        <v>0</v>
      </c>
      <c r="I1123" s="21">
        <v>0</v>
      </c>
      <c r="J1123" s="21">
        <v>0</v>
      </c>
      <c r="K1123" s="52">
        <v>0</v>
      </c>
      <c r="L1123" s="21">
        <v>0</v>
      </c>
      <c r="M1123" s="21">
        <v>364.4</v>
      </c>
      <c r="N1123" s="21">
        <v>2938224.68</v>
      </c>
      <c r="O1123" s="21">
        <v>0</v>
      </c>
      <c r="P1123" s="21">
        <v>0</v>
      </c>
      <c r="Q1123" s="21">
        <v>0</v>
      </c>
      <c r="R1123" s="21">
        <v>0</v>
      </c>
      <c r="S1123" s="21">
        <v>0</v>
      </c>
      <c r="T1123" s="21">
        <v>0</v>
      </c>
      <c r="U1123" s="21">
        <v>0</v>
      </c>
      <c r="V1123" s="21">
        <v>0</v>
      </c>
      <c r="W1123" s="21">
        <v>0</v>
      </c>
      <c r="X1123" s="21">
        <v>0</v>
      </c>
      <c r="Y1123" s="21">
        <v>0</v>
      </c>
      <c r="Z1123" s="21">
        <v>0</v>
      </c>
      <c r="AA1123" s="21">
        <v>0</v>
      </c>
      <c r="AB1123" s="21">
        <v>0</v>
      </c>
      <c r="AC1123" s="21">
        <v>62878.01</v>
      </c>
      <c r="AD1123" s="21">
        <v>70000</v>
      </c>
      <c r="AE1123" s="21">
        <v>0</v>
      </c>
      <c r="AF1123" s="24">
        <v>2022</v>
      </c>
      <c r="AG1123" s="24">
        <v>2022</v>
      </c>
      <c r="AH1123" s="25">
        <v>2022</v>
      </c>
      <c r="BV1123" s="69" t="b">
        <f t="shared" si="93"/>
        <v>1</v>
      </c>
      <c r="BW1123" s="49"/>
      <c r="CA1123" s="12" t="e">
        <f t="shared" si="96"/>
        <v>#N/A</v>
      </c>
      <c r="CE1123" s="12" t="e">
        <f t="shared" si="94"/>
        <v>#N/A</v>
      </c>
      <c r="CF1123" s="12" t="s">
        <v>231</v>
      </c>
      <c r="CG1123" s="12">
        <v>1</v>
      </c>
      <c r="CL1123" s="12" t="e">
        <f t="shared" si="95"/>
        <v>#N/A</v>
      </c>
    </row>
    <row r="1124" spans="1:90" ht="61.5" x14ac:dyDescent="0.85">
      <c r="A1124" s="12">
        <v>1</v>
      </c>
      <c r="B1124" s="45">
        <f>SUBTOTAL(103,$A$1032:A1124)</f>
        <v>93</v>
      </c>
      <c r="C1124" s="15" t="s">
        <v>466</v>
      </c>
      <c r="D1124" s="21">
        <v>6065754</v>
      </c>
      <c r="E1124" s="21">
        <v>0</v>
      </c>
      <c r="F1124" s="21">
        <v>0</v>
      </c>
      <c r="G1124" s="21">
        <v>0</v>
      </c>
      <c r="H1124" s="21">
        <v>0</v>
      </c>
      <c r="I1124" s="21">
        <v>0</v>
      </c>
      <c r="J1124" s="21">
        <v>0</v>
      </c>
      <c r="K1124" s="52">
        <v>0</v>
      </c>
      <c r="L1124" s="21">
        <v>0</v>
      </c>
      <c r="M1124" s="21">
        <v>600</v>
      </c>
      <c r="N1124" s="29">
        <v>5821086.4900000002</v>
      </c>
      <c r="O1124" s="21">
        <v>0</v>
      </c>
      <c r="P1124" s="21">
        <v>0</v>
      </c>
      <c r="Q1124" s="21">
        <v>0</v>
      </c>
      <c r="R1124" s="21">
        <v>0</v>
      </c>
      <c r="S1124" s="21">
        <v>0</v>
      </c>
      <c r="T1124" s="21">
        <v>0</v>
      </c>
      <c r="U1124" s="21">
        <v>0</v>
      </c>
      <c r="V1124" s="21">
        <v>0</v>
      </c>
      <c r="W1124" s="21">
        <v>0</v>
      </c>
      <c r="X1124" s="21">
        <v>0</v>
      </c>
      <c r="Y1124" s="21">
        <v>0</v>
      </c>
      <c r="Z1124" s="21">
        <v>0</v>
      </c>
      <c r="AA1124" s="21">
        <v>0</v>
      </c>
      <c r="AB1124" s="21">
        <v>0</v>
      </c>
      <c r="AC1124" s="21">
        <v>124571.25</v>
      </c>
      <c r="AD1124" s="104">
        <v>120096.26</v>
      </c>
      <c r="AE1124" s="21">
        <v>0</v>
      </c>
      <c r="AF1124" s="24">
        <v>2022</v>
      </c>
      <c r="AG1124" s="24">
        <v>2022</v>
      </c>
      <c r="AH1124" s="24">
        <v>2022</v>
      </c>
      <c r="AT1124" s="12" t="e">
        <f>VLOOKUP(C1124,AW:AX,2,FALSE)</f>
        <v>#N/A</v>
      </c>
      <c r="AW1124" s="12" t="s">
        <v>49</v>
      </c>
      <c r="AX1124" s="12">
        <v>1</v>
      </c>
      <c r="BV1124" s="69" t="b">
        <f t="shared" si="93"/>
        <v>1</v>
      </c>
      <c r="BW1124" s="49"/>
      <c r="CA1124" s="12" t="e">
        <f t="shared" si="96"/>
        <v>#N/A</v>
      </c>
      <c r="CB1124" s="69" t="s">
        <v>502</v>
      </c>
      <c r="CC1124" s="69">
        <v>1603.24</v>
      </c>
      <c r="CE1124" s="12" t="e">
        <f t="shared" si="94"/>
        <v>#N/A</v>
      </c>
      <c r="CF1124" s="12" t="s">
        <v>1532</v>
      </c>
      <c r="CG1124" s="12">
        <v>1</v>
      </c>
      <c r="CL1124" s="12" t="e">
        <f t="shared" si="95"/>
        <v>#N/A</v>
      </c>
    </row>
    <row r="1125" spans="1:90" ht="61.5" x14ac:dyDescent="0.85">
      <c r="A1125" s="12">
        <v>1</v>
      </c>
      <c r="B1125" s="45">
        <f>SUBTOTAL(103,$A$1032:A1125)</f>
        <v>94</v>
      </c>
      <c r="C1125" s="15" t="s">
        <v>510</v>
      </c>
      <c r="D1125" s="21">
        <v>3076513.18</v>
      </c>
      <c r="E1125" s="21">
        <v>0</v>
      </c>
      <c r="F1125" s="21">
        <v>0</v>
      </c>
      <c r="G1125" s="21">
        <v>0</v>
      </c>
      <c r="H1125" s="21">
        <v>0</v>
      </c>
      <c r="I1125" s="21">
        <v>0</v>
      </c>
      <c r="J1125" s="21">
        <v>0</v>
      </c>
      <c r="K1125" s="52">
        <v>0</v>
      </c>
      <c r="L1125" s="21">
        <v>0</v>
      </c>
      <c r="M1125" s="21">
        <v>904</v>
      </c>
      <c r="N1125" s="29">
        <v>3012055.2</v>
      </c>
      <c r="O1125" s="21">
        <v>0</v>
      </c>
      <c r="P1125" s="21">
        <v>0</v>
      </c>
      <c r="Q1125" s="21">
        <v>0</v>
      </c>
      <c r="R1125" s="21">
        <v>0</v>
      </c>
      <c r="S1125" s="21">
        <v>0</v>
      </c>
      <c r="T1125" s="21">
        <v>0</v>
      </c>
      <c r="U1125" s="21">
        <v>0</v>
      </c>
      <c r="V1125" s="21">
        <v>0</v>
      </c>
      <c r="W1125" s="21">
        <v>0</v>
      </c>
      <c r="X1125" s="21">
        <v>0</v>
      </c>
      <c r="Y1125" s="21">
        <v>0</v>
      </c>
      <c r="Z1125" s="21">
        <v>0</v>
      </c>
      <c r="AA1125" s="21">
        <v>0</v>
      </c>
      <c r="AB1125" s="21">
        <v>0</v>
      </c>
      <c r="AC1125" s="21">
        <v>64457.98</v>
      </c>
      <c r="AD1125" s="21">
        <v>0</v>
      </c>
      <c r="AE1125" s="21">
        <v>0</v>
      </c>
      <c r="AF1125" s="24" t="s">
        <v>262</v>
      </c>
      <c r="AG1125" s="24">
        <v>2022</v>
      </c>
      <c r="AH1125" s="24">
        <v>2022</v>
      </c>
      <c r="AT1125" s="12" t="e">
        <f>VLOOKUP(C1125,AW:AX,2,FALSE)</f>
        <v>#N/A</v>
      </c>
      <c r="BV1125" s="69" t="b">
        <f t="shared" si="93"/>
        <v>1</v>
      </c>
      <c r="BW1125" s="49"/>
      <c r="CA1125" s="12">
        <f t="shared" si="96"/>
        <v>904</v>
      </c>
      <c r="CB1125" s="69" t="s">
        <v>1240</v>
      </c>
      <c r="CC1125" s="69">
        <v>1674.7</v>
      </c>
      <c r="CE1125" s="12" t="e">
        <f t="shared" si="94"/>
        <v>#N/A</v>
      </c>
      <c r="CF1125" s="12" t="s">
        <v>238</v>
      </c>
      <c r="CG1125" s="12">
        <v>1</v>
      </c>
      <c r="CL1125" s="12" t="e">
        <f t="shared" si="95"/>
        <v>#N/A</v>
      </c>
    </row>
    <row r="1126" spans="1:90" ht="61.5" x14ac:dyDescent="0.85">
      <c r="A1126" s="12">
        <v>1</v>
      </c>
      <c r="B1126" s="45">
        <f>SUBTOTAL(103,$A$1032:A1126)</f>
        <v>95</v>
      </c>
      <c r="C1126" s="15" t="s">
        <v>2971</v>
      </c>
      <c r="D1126" s="21">
        <v>7714850.75</v>
      </c>
      <c r="E1126" s="21">
        <v>0</v>
      </c>
      <c r="F1126" s="21">
        <v>0</v>
      </c>
      <c r="G1126" s="21">
        <v>0</v>
      </c>
      <c r="H1126" s="21">
        <v>0</v>
      </c>
      <c r="I1126" s="21">
        <v>0</v>
      </c>
      <c r="J1126" s="21">
        <v>0</v>
      </c>
      <c r="K1126" s="52">
        <v>0</v>
      </c>
      <c r="L1126" s="21">
        <v>0</v>
      </c>
      <c r="M1126" s="21">
        <v>910</v>
      </c>
      <c r="N1126" s="21">
        <v>7430430.1399999997</v>
      </c>
      <c r="O1126" s="21">
        <v>0</v>
      </c>
      <c r="P1126" s="21">
        <v>0</v>
      </c>
      <c r="Q1126" s="21">
        <v>0</v>
      </c>
      <c r="R1126" s="21">
        <v>0</v>
      </c>
      <c r="S1126" s="21">
        <v>0</v>
      </c>
      <c r="T1126" s="21">
        <v>0</v>
      </c>
      <c r="U1126" s="21">
        <v>0</v>
      </c>
      <c r="V1126" s="21">
        <v>0</v>
      </c>
      <c r="W1126" s="21">
        <v>0</v>
      </c>
      <c r="X1126" s="21">
        <v>0</v>
      </c>
      <c r="Y1126" s="21">
        <v>0</v>
      </c>
      <c r="Z1126" s="21">
        <v>0</v>
      </c>
      <c r="AA1126" s="21">
        <v>0</v>
      </c>
      <c r="AB1126" s="21">
        <v>0</v>
      </c>
      <c r="AC1126" s="21">
        <v>159011.20000000001</v>
      </c>
      <c r="AD1126" s="21">
        <v>125409.41</v>
      </c>
      <c r="AE1126" s="21">
        <v>0</v>
      </c>
      <c r="AF1126" s="24">
        <v>2022</v>
      </c>
      <c r="AG1126" s="24">
        <v>2022</v>
      </c>
      <c r="AH1126" s="25">
        <v>2022</v>
      </c>
      <c r="AT1126" s="12" t="e">
        <f>VLOOKUP(C1126,AW:AX,2,FALSE)</f>
        <v>#N/A</v>
      </c>
      <c r="BV1126" s="69" t="b">
        <f t="shared" si="93"/>
        <v>1</v>
      </c>
      <c r="BW1126" s="49"/>
      <c r="CA1126" s="12" t="e">
        <f t="shared" si="96"/>
        <v>#N/A</v>
      </c>
      <c r="CE1126" s="12" t="e">
        <f t="shared" si="94"/>
        <v>#N/A</v>
      </c>
      <c r="CF1126" s="12" t="s">
        <v>239</v>
      </c>
      <c r="CG1126" s="12">
        <v>1</v>
      </c>
      <c r="CL1126" s="12" t="e">
        <f t="shared" si="95"/>
        <v>#N/A</v>
      </c>
    </row>
    <row r="1127" spans="1:90" ht="61.5" x14ac:dyDescent="0.85">
      <c r="A1127" s="12">
        <v>1</v>
      </c>
      <c r="B1127" s="45">
        <f>SUBTOTAL(103,$A$1032:A1127)</f>
        <v>96</v>
      </c>
      <c r="C1127" s="15" t="s">
        <v>2972</v>
      </c>
      <c r="D1127" s="21">
        <v>5923343.6900000004</v>
      </c>
      <c r="E1127" s="21">
        <v>0</v>
      </c>
      <c r="F1127" s="21">
        <v>0</v>
      </c>
      <c r="G1127" s="21">
        <v>0</v>
      </c>
      <c r="H1127" s="21">
        <v>0</v>
      </c>
      <c r="I1127" s="21">
        <v>0</v>
      </c>
      <c r="J1127" s="21">
        <v>0</v>
      </c>
      <c r="K1127" s="52">
        <v>0</v>
      </c>
      <c r="L1127" s="21">
        <v>0</v>
      </c>
      <c r="M1127" s="21">
        <v>690</v>
      </c>
      <c r="N1127" s="21">
        <v>5623020.2400000002</v>
      </c>
      <c r="O1127" s="21">
        <v>0</v>
      </c>
      <c r="P1127" s="21">
        <v>0</v>
      </c>
      <c r="Q1127" s="21">
        <v>0</v>
      </c>
      <c r="R1127" s="21">
        <v>0</v>
      </c>
      <c r="S1127" s="21">
        <v>0</v>
      </c>
      <c r="T1127" s="21">
        <v>0</v>
      </c>
      <c r="U1127" s="21">
        <v>0</v>
      </c>
      <c r="V1127" s="21">
        <v>0</v>
      </c>
      <c r="W1127" s="21">
        <v>0</v>
      </c>
      <c r="X1127" s="21">
        <v>0</v>
      </c>
      <c r="Y1127" s="21">
        <v>0</v>
      </c>
      <c r="Z1127" s="21">
        <v>0</v>
      </c>
      <c r="AA1127" s="21">
        <v>0</v>
      </c>
      <c r="AB1127" s="21">
        <v>0</v>
      </c>
      <c r="AC1127" s="21">
        <v>120332.63</v>
      </c>
      <c r="AD1127" s="104">
        <v>179990.82</v>
      </c>
      <c r="AE1127" s="21">
        <v>0</v>
      </c>
      <c r="AF1127" s="24">
        <v>2022</v>
      </c>
      <c r="AG1127" s="24">
        <v>2022</v>
      </c>
      <c r="AH1127" s="25">
        <v>2022</v>
      </c>
      <c r="BV1127" s="69" t="b">
        <f t="shared" si="93"/>
        <v>1</v>
      </c>
      <c r="BW1127" s="49"/>
      <c r="CA1127" s="12" t="e">
        <f t="shared" si="96"/>
        <v>#N/A</v>
      </c>
      <c r="CE1127" s="12" t="e">
        <f t="shared" si="94"/>
        <v>#N/A</v>
      </c>
      <c r="CF1127" s="12" t="s">
        <v>1236</v>
      </c>
      <c r="CG1127" s="12">
        <v>1</v>
      </c>
      <c r="CL1127" s="12" t="e">
        <f t="shared" si="95"/>
        <v>#N/A</v>
      </c>
    </row>
    <row r="1128" spans="1:90" ht="61.5" x14ac:dyDescent="0.85">
      <c r="A1128" s="12">
        <v>1</v>
      </c>
      <c r="B1128" s="45">
        <f>SUBTOTAL(103,$A$1032:A1128)</f>
        <v>97</v>
      </c>
      <c r="C1128" s="15" t="s">
        <v>2973</v>
      </c>
      <c r="D1128" s="21">
        <v>3862402.6399999997</v>
      </c>
      <c r="E1128" s="21">
        <v>0</v>
      </c>
      <c r="F1128" s="21">
        <v>0</v>
      </c>
      <c r="G1128" s="21">
        <v>0</v>
      </c>
      <c r="H1128" s="21">
        <v>0</v>
      </c>
      <c r="I1128" s="21">
        <v>0</v>
      </c>
      <c r="J1128" s="21">
        <v>0</v>
      </c>
      <c r="K1128" s="52">
        <v>0</v>
      </c>
      <c r="L1128" s="21">
        <v>0</v>
      </c>
      <c r="M1128" s="21">
        <v>0</v>
      </c>
      <c r="N1128" s="21">
        <v>0</v>
      </c>
      <c r="O1128" s="21">
        <v>0</v>
      </c>
      <c r="P1128" s="21">
        <v>0</v>
      </c>
      <c r="Q1128" s="21">
        <v>548</v>
      </c>
      <c r="R1128" s="21">
        <v>3710419.51</v>
      </c>
      <c r="S1128" s="21">
        <v>0</v>
      </c>
      <c r="T1128" s="21">
        <v>0</v>
      </c>
      <c r="U1128" s="21">
        <v>0</v>
      </c>
      <c r="V1128" s="21">
        <v>0</v>
      </c>
      <c r="W1128" s="21">
        <v>0</v>
      </c>
      <c r="X1128" s="21">
        <v>0</v>
      </c>
      <c r="Y1128" s="21">
        <v>0</v>
      </c>
      <c r="Z1128" s="21">
        <v>0</v>
      </c>
      <c r="AA1128" s="21">
        <v>0</v>
      </c>
      <c r="AB1128" s="21">
        <v>0</v>
      </c>
      <c r="AC1128" s="21">
        <v>79402.98</v>
      </c>
      <c r="AD1128" s="21">
        <v>72580.149999999994</v>
      </c>
      <c r="AE1128" s="21">
        <v>0</v>
      </c>
      <c r="AF1128" s="24">
        <v>2022</v>
      </c>
      <c r="AG1128" s="24">
        <v>2022</v>
      </c>
      <c r="AH1128" s="24">
        <v>2022</v>
      </c>
      <c r="AT1128" s="12" t="e">
        <f>VLOOKUP(C1128,AW:AX,2,FALSE)</f>
        <v>#N/A</v>
      </c>
      <c r="AW1128" s="12" t="s">
        <v>49</v>
      </c>
      <c r="AX1128" s="12">
        <v>1</v>
      </c>
      <c r="BV1128" s="69" t="b">
        <f t="shared" si="93"/>
        <v>1</v>
      </c>
      <c r="BW1128" s="49"/>
      <c r="CA1128" s="12" t="e">
        <f t="shared" si="96"/>
        <v>#N/A</v>
      </c>
      <c r="CB1128" s="69" t="s">
        <v>502</v>
      </c>
      <c r="CC1128" s="69">
        <v>1603.24</v>
      </c>
      <c r="CE1128" s="12" t="e">
        <f t="shared" ref="CE1128:CE1130" si="97">VLOOKUP(C1128,CF:CG,2,FALSE)</f>
        <v>#N/A</v>
      </c>
      <c r="CF1128" s="12" t="s">
        <v>663</v>
      </c>
      <c r="CG1128" s="12">
        <v>1</v>
      </c>
      <c r="CL1128" s="12" t="e">
        <f t="shared" ref="CL1128:CL1130" si="98">VLOOKUP(C1128,CM:CN,2,FALSE)</f>
        <v>#N/A</v>
      </c>
    </row>
    <row r="1129" spans="1:90" ht="61.5" x14ac:dyDescent="0.85">
      <c r="A1129" s="12">
        <v>1</v>
      </c>
      <c r="B1129" s="45">
        <f>SUBTOTAL(103,$A$1032:A1129)</f>
        <v>98</v>
      </c>
      <c r="C1129" s="15" t="s">
        <v>2974</v>
      </c>
      <c r="D1129" s="21">
        <v>4866089.46</v>
      </c>
      <c r="E1129" s="21">
        <v>0</v>
      </c>
      <c r="F1129" s="21">
        <v>0</v>
      </c>
      <c r="G1129" s="21">
        <v>0</v>
      </c>
      <c r="H1129" s="21">
        <v>0</v>
      </c>
      <c r="I1129" s="21">
        <v>0</v>
      </c>
      <c r="J1129" s="21">
        <v>0</v>
      </c>
      <c r="K1129" s="52">
        <v>0</v>
      </c>
      <c r="L1129" s="21">
        <v>0</v>
      </c>
      <c r="M1129" s="21">
        <v>574</v>
      </c>
      <c r="N1129" s="21">
        <v>4655477.8099999996</v>
      </c>
      <c r="O1129" s="21">
        <v>0</v>
      </c>
      <c r="P1129" s="21">
        <v>0</v>
      </c>
      <c r="Q1129" s="21">
        <v>0</v>
      </c>
      <c r="R1129" s="21">
        <v>0</v>
      </c>
      <c r="S1129" s="21">
        <v>0</v>
      </c>
      <c r="T1129" s="21">
        <v>0</v>
      </c>
      <c r="U1129" s="21">
        <v>0</v>
      </c>
      <c r="V1129" s="21">
        <v>0</v>
      </c>
      <c r="W1129" s="21">
        <v>0</v>
      </c>
      <c r="X1129" s="21">
        <v>0</v>
      </c>
      <c r="Y1129" s="21">
        <v>0</v>
      </c>
      <c r="Z1129" s="21">
        <v>0</v>
      </c>
      <c r="AA1129" s="21">
        <v>0</v>
      </c>
      <c r="AB1129" s="21">
        <v>0</v>
      </c>
      <c r="AC1129" s="21">
        <v>99627.23</v>
      </c>
      <c r="AD1129" s="21">
        <v>110984.42</v>
      </c>
      <c r="AE1129" s="21">
        <v>0</v>
      </c>
      <c r="AF1129" s="24">
        <v>2022</v>
      </c>
      <c r="AG1129" s="24">
        <v>2022</v>
      </c>
      <c r="AH1129" s="24">
        <v>2022</v>
      </c>
      <c r="BV1129" s="69" t="b">
        <f t="shared" si="93"/>
        <v>1</v>
      </c>
      <c r="BW1129" s="49"/>
      <c r="CA1129" s="12" t="e">
        <f t="shared" si="96"/>
        <v>#N/A</v>
      </c>
      <c r="CB1129" s="69" t="s">
        <v>5</v>
      </c>
      <c r="CC1129" s="69">
        <v>722.14</v>
      </c>
      <c r="CE1129" s="12" t="e">
        <f t="shared" si="97"/>
        <v>#N/A</v>
      </c>
      <c r="CF1129" s="12" t="s">
        <v>661</v>
      </c>
      <c r="CG1129" s="12">
        <v>1</v>
      </c>
      <c r="CL1129" s="12" t="e">
        <f t="shared" si="98"/>
        <v>#N/A</v>
      </c>
    </row>
    <row r="1130" spans="1:90" ht="61.5" x14ac:dyDescent="0.85">
      <c r="A1130" s="12">
        <v>1</v>
      </c>
      <c r="B1130" s="45">
        <f>SUBTOTAL(103,$A$1032:A1130)</f>
        <v>99</v>
      </c>
      <c r="C1130" s="15" t="s">
        <v>2975</v>
      </c>
      <c r="D1130" s="21">
        <v>4823731.79</v>
      </c>
      <c r="E1130" s="21">
        <v>0</v>
      </c>
      <c r="F1130" s="21">
        <v>0</v>
      </c>
      <c r="G1130" s="21">
        <v>0</v>
      </c>
      <c r="H1130" s="21">
        <v>0</v>
      </c>
      <c r="I1130" s="21">
        <v>0</v>
      </c>
      <c r="J1130" s="21">
        <v>0</v>
      </c>
      <c r="K1130" s="52">
        <v>0</v>
      </c>
      <c r="L1130" s="21">
        <v>0</v>
      </c>
      <c r="M1130" s="21">
        <v>569</v>
      </c>
      <c r="N1130" s="21">
        <v>4619591.6500000004</v>
      </c>
      <c r="O1130" s="21">
        <v>0</v>
      </c>
      <c r="P1130" s="21">
        <v>0</v>
      </c>
      <c r="Q1130" s="21">
        <v>0</v>
      </c>
      <c r="R1130" s="21">
        <v>0</v>
      </c>
      <c r="S1130" s="21">
        <v>0</v>
      </c>
      <c r="T1130" s="21">
        <v>0</v>
      </c>
      <c r="U1130" s="21">
        <v>0</v>
      </c>
      <c r="V1130" s="21">
        <v>0</v>
      </c>
      <c r="W1130" s="21">
        <v>0</v>
      </c>
      <c r="X1130" s="21">
        <v>0</v>
      </c>
      <c r="Y1130" s="21">
        <v>0</v>
      </c>
      <c r="Z1130" s="21">
        <v>0</v>
      </c>
      <c r="AA1130" s="21">
        <v>0</v>
      </c>
      <c r="AB1130" s="21">
        <v>0</v>
      </c>
      <c r="AC1130" s="21">
        <v>98859.26</v>
      </c>
      <c r="AD1130" s="21">
        <v>105280.88</v>
      </c>
      <c r="AE1130" s="21">
        <v>0</v>
      </c>
      <c r="AF1130" s="24">
        <v>2022</v>
      </c>
      <c r="AG1130" s="24">
        <v>2022</v>
      </c>
      <c r="AH1130" s="24">
        <v>2022</v>
      </c>
      <c r="AT1130" s="12" t="e">
        <f>VLOOKUP(C1130,AW:AX,2,FALSE)</f>
        <v>#N/A</v>
      </c>
      <c r="BV1130" s="69" t="b">
        <f t="shared" si="93"/>
        <v>1</v>
      </c>
      <c r="BW1130" s="49"/>
      <c r="CA1130" s="12" t="e">
        <f t="shared" si="96"/>
        <v>#N/A</v>
      </c>
      <c r="CB1130" s="69" t="s">
        <v>1240</v>
      </c>
      <c r="CC1130" s="69">
        <v>1674.7</v>
      </c>
      <c r="CE1130" s="12" t="e">
        <f t="shared" si="97"/>
        <v>#N/A</v>
      </c>
      <c r="CF1130" s="12" t="s">
        <v>662</v>
      </c>
      <c r="CG1130" s="12">
        <v>1</v>
      </c>
      <c r="CL1130" s="12" t="e">
        <f t="shared" si="98"/>
        <v>#N/A</v>
      </c>
    </row>
    <row r="1131" spans="1:90" ht="61.5" x14ac:dyDescent="0.85">
      <c r="A1131" s="12">
        <v>1</v>
      </c>
      <c r="B1131" s="45">
        <f>SUBTOTAL(103,$A$1032:A1131)</f>
        <v>100</v>
      </c>
      <c r="C1131" s="15" t="s">
        <v>3321</v>
      </c>
      <c r="D1131" s="21">
        <v>150000</v>
      </c>
      <c r="E1131" s="21">
        <v>0</v>
      </c>
      <c r="F1131" s="21">
        <v>0</v>
      </c>
      <c r="G1131" s="21">
        <v>0</v>
      </c>
      <c r="H1131" s="21">
        <v>0</v>
      </c>
      <c r="I1131" s="21">
        <v>0</v>
      </c>
      <c r="J1131" s="21">
        <v>0</v>
      </c>
      <c r="K1131" s="52">
        <v>0</v>
      </c>
      <c r="L1131" s="21">
        <v>0</v>
      </c>
      <c r="M1131" s="21">
        <v>0</v>
      </c>
      <c r="N1131" s="21">
        <v>0</v>
      </c>
      <c r="O1131" s="21">
        <v>0</v>
      </c>
      <c r="P1131" s="21">
        <v>0</v>
      </c>
      <c r="Q1131" s="21">
        <v>0</v>
      </c>
      <c r="R1131" s="21">
        <v>0</v>
      </c>
      <c r="S1131" s="21">
        <v>0</v>
      </c>
      <c r="T1131" s="21">
        <v>0</v>
      </c>
      <c r="U1131" s="21">
        <v>0</v>
      </c>
      <c r="V1131" s="21">
        <v>0</v>
      </c>
      <c r="W1131" s="21">
        <v>0</v>
      </c>
      <c r="X1131" s="21">
        <v>0</v>
      </c>
      <c r="Y1131" s="21">
        <v>0</v>
      </c>
      <c r="Z1131" s="21">
        <v>0</v>
      </c>
      <c r="AA1131" s="21">
        <v>0</v>
      </c>
      <c r="AB1131" s="21">
        <v>0</v>
      </c>
      <c r="AC1131" s="21">
        <v>0</v>
      </c>
      <c r="AD1131" s="21">
        <v>150000</v>
      </c>
      <c r="AE1131" s="21">
        <v>0</v>
      </c>
      <c r="AF1131" s="24">
        <v>2022</v>
      </c>
      <c r="AG1131" s="24" t="s">
        <v>262</v>
      </c>
      <c r="AH1131" s="25" t="s">
        <v>262</v>
      </c>
      <c r="BV1131" s="69"/>
      <c r="BW1131" s="49"/>
      <c r="CB1131" s="69"/>
      <c r="CC1131" s="69"/>
    </row>
    <row r="1132" spans="1:90" ht="61.5" x14ac:dyDescent="0.85">
      <c r="A1132" s="12">
        <v>1</v>
      </c>
      <c r="B1132" s="45">
        <f>SUBTOTAL(103,$A$1032:A1132)</f>
        <v>101</v>
      </c>
      <c r="C1132" s="15" t="s">
        <v>3322</v>
      </c>
      <c r="D1132" s="21">
        <v>150000</v>
      </c>
      <c r="E1132" s="21">
        <v>0</v>
      </c>
      <c r="F1132" s="21">
        <v>0</v>
      </c>
      <c r="G1132" s="21">
        <v>0</v>
      </c>
      <c r="H1132" s="21">
        <v>0</v>
      </c>
      <c r="I1132" s="21">
        <v>0</v>
      </c>
      <c r="J1132" s="21">
        <v>0</v>
      </c>
      <c r="K1132" s="52">
        <v>0</v>
      </c>
      <c r="L1132" s="21">
        <v>0</v>
      </c>
      <c r="M1132" s="21">
        <v>0</v>
      </c>
      <c r="N1132" s="21">
        <v>0</v>
      </c>
      <c r="O1132" s="21">
        <v>0</v>
      </c>
      <c r="P1132" s="21">
        <v>0</v>
      </c>
      <c r="Q1132" s="21">
        <v>0</v>
      </c>
      <c r="R1132" s="21">
        <v>0</v>
      </c>
      <c r="S1132" s="21">
        <v>0</v>
      </c>
      <c r="T1132" s="21">
        <v>0</v>
      </c>
      <c r="U1132" s="21">
        <v>0</v>
      </c>
      <c r="V1132" s="21">
        <v>0</v>
      </c>
      <c r="W1132" s="21">
        <v>0</v>
      </c>
      <c r="X1132" s="21">
        <v>0</v>
      </c>
      <c r="Y1132" s="21">
        <v>0</v>
      </c>
      <c r="Z1132" s="21">
        <v>0</v>
      </c>
      <c r="AA1132" s="21">
        <v>0</v>
      </c>
      <c r="AB1132" s="21">
        <v>0</v>
      </c>
      <c r="AC1132" s="21">
        <v>0</v>
      </c>
      <c r="AD1132" s="21">
        <v>150000</v>
      </c>
      <c r="AE1132" s="21">
        <v>0</v>
      </c>
      <c r="AF1132" s="24">
        <v>2022</v>
      </c>
      <c r="AG1132" s="24" t="s">
        <v>262</v>
      </c>
      <c r="AH1132" s="25" t="s">
        <v>262</v>
      </c>
      <c r="BV1132" s="69"/>
      <c r="BW1132" s="49"/>
      <c r="CB1132" s="69"/>
      <c r="CC1132" s="69"/>
    </row>
    <row r="1133" spans="1:90" ht="61.5" x14ac:dyDescent="0.85">
      <c r="A1133" s="12">
        <v>1</v>
      </c>
      <c r="B1133" s="45">
        <f>SUBTOTAL(103,$A$1032:A1133)</f>
        <v>102</v>
      </c>
      <c r="C1133" s="15" t="s">
        <v>1878</v>
      </c>
      <c r="D1133" s="21">
        <v>18566669</v>
      </c>
      <c r="E1133" s="21">
        <v>0</v>
      </c>
      <c r="F1133" s="21">
        <v>0</v>
      </c>
      <c r="G1133" s="21">
        <v>3500000</v>
      </c>
      <c r="H1133" s="21">
        <v>0</v>
      </c>
      <c r="I1133" s="21">
        <v>0</v>
      </c>
      <c r="J1133" s="21">
        <v>0</v>
      </c>
      <c r="K1133" s="52">
        <v>0</v>
      </c>
      <c r="L1133" s="21">
        <v>0</v>
      </c>
      <c r="M1133" s="21">
        <v>0</v>
      </c>
      <c r="N1133" s="21">
        <v>0</v>
      </c>
      <c r="O1133" s="21">
        <v>0</v>
      </c>
      <c r="P1133" s="21">
        <v>0</v>
      </c>
      <c r="Q1133" s="21">
        <v>1905</v>
      </c>
      <c r="R1133" s="21">
        <v>13335000</v>
      </c>
      <c r="S1133" s="21">
        <v>0</v>
      </c>
      <c r="T1133" s="21">
        <v>0</v>
      </c>
      <c r="U1133" s="21">
        <v>0</v>
      </c>
      <c r="V1133" s="21">
        <v>0</v>
      </c>
      <c r="W1133" s="21">
        <v>0</v>
      </c>
      <c r="X1133" s="21">
        <v>0</v>
      </c>
      <c r="Y1133" s="21">
        <v>0</v>
      </c>
      <c r="Z1133" s="21">
        <v>0</v>
      </c>
      <c r="AA1133" s="21">
        <v>0</v>
      </c>
      <c r="AB1133" s="21">
        <v>1000000</v>
      </c>
      <c r="AC1133" s="21">
        <v>381669</v>
      </c>
      <c r="AD1133" s="21">
        <v>350000</v>
      </c>
      <c r="AE1133" s="21">
        <v>0</v>
      </c>
      <c r="AF1133" s="24">
        <v>2022</v>
      </c>
      <c r="AG1133" s="24">
        <v>2022</v>
      </c>
      <c r="AH1133" s="25">
        <v>2022</v>
      </c>
      <c r="BV1133" s="69"/>
      <c r="BW1133" s="49"/>
      <c r="CB1133" s="69"/>
      <c r="CC1133" s="69"/>
    </row>
    <row r="1134" spans="1:90" ht="61.5" x14ac:dyDescent="0.85">
      <c r="A1134" s="12">
        <v>1</v>
      </c>
      <c r="B1134" s="45">
        <f>SUBTOTAL(103,$A$1032:A1134)</f>
        <v>103</v>
      </c>
      <c r="C1134" s="15" t="s">
        <v>3324</v>
      </c>
      <c r="D1134" s="21">
        <v>35588300</v>
      </c>
      <c r="E1134" s="21">
        <v>0</v>
      </c>
      <c r="F1134" s="21">
        <v>0</v>
      </c>
      <c r="G1134" s="21">
        <v>3500000</v>
      </c>
      <c r="H1134" s="21">
        <v>0</v>
      </c>
      <c r="I1134" s="21">
        <v>0</v>
      </c>
      <c r="J1134" s="21">
        <v>0</v>
      </c>
      <c r="K1134" s="52">
        <v>0</v>
      </c>
      <c r="L1134" s="21">
        <v>0</v>
      </c>
      <c r="M1134" s="21">
        <v>0</v>
      </c>
      <c r="N1134" s="21">
        <v>0</v>
      </c>
      <c r="O1134" s="21">
        <v>0</v>
      </c>
      <c r="P1134" s="21">
        <v>0</v>
      </c>
      <c r="Q1134" s="21">
        <v>7200</v>
      </c>
      <c r="R1134" s="21">
        <v>30000000</v>
      </c>
      <c r="S1134" s="21">
        <v>0</v>
      </c>
      <c r="T1134" s="21">
        <v>0</v>
      </c>
      <c r="U1134" s="21">
        <v>0</v>
      </c>
      <c r="V1134" s="21">
        <v>0</v>
      </c>
      <c r="W1134" s="21">
        <v>0</v>
      </c>
      <c r="X1134" s="21">
        <v>0</v>
      </c>
      <c r="Y1134" s="21">
        <v>0</v>
      </c>
      <c r="Z1134" s="21">
        <v>0</v>
      </c>
      <c r="AA1134" s="21">
        <v>0</v>
      </c>
      <c r="AB1134" s="21">
        <v>1000000</v>
      </c>
      <c r="AC1134" s="21">
        <v>738300</v>
      </c>
      <c r="AD1134" s="21">
        <v>350000</v>
      </c>
      <c r="AE1134" s="21">
        <v>0</v>
      </c>
      <c r="AF1134" s="24">
        <v>2022</v>
      </c>
      <c r="AG1134" s="24">
        <v>2022</v>
      </c>
      <c r="AH1134" s="25">
        <v>2022</v>
      </c>
      <c r="BV1134" s="69"/>
      <c r="BW1134" s="49"/>
      <c r="CB1134" s="69"/>
      <c r="CC1134" s="69"/>
    </row>
    <row r="1135" spans="1:90" ht="61.5" x14ac:dyDescent="0.85">
      <c r="A1135" s="12">
        <v>1</v>
      </c>
      <c r="B1135" s="45">
        <f>SUBTOTAL(103,$A$1032:A1135)</f>
        <v>104</v>
      </c>
      <c r="C1135" s="15" t="s">
        <v>2268</v>
      </c>
      <c r="D1135" s="21">
        <v>26668038.760000002</v>
      </c>
      <c r="E1135" s="21">
        <v>0</v>
      </c>
      <c r="F1135" s="21">
        <v>0</v>
      </c>
      <c r="G1135" s="21">
        <v>3500000</v>
      </c>
      <c r="H1135" s="21">
        <v>0</v>
      </c>
      <c r="I1135" s="21">
        <v>0</v>
      </c>
      <c r="J1135" s="21">
        <v>0</v>
      </c>
      <c r="K1135" s="52">
        <v>0</v>
      </c>
      <c r="L1135" s="21">
        <v>0</v>
      </c>
      <c r="M1135" s="21">
        <v>881.5</v>
      </c>
      <c r="N1135" s="21">
        <v>9569775.5600000005</v>
      </c>
      <c r="O1135" s="21">
        <v>0</v>
      </c>
      <c r="P1135" s="21">
        <v>0</v>
      </c>
      <c r="Q1135" s="21">
        <v>1650</v>
      </c>
      <c r="R1135" s="21">
        <v>11550000</v>
      </c>
      <c r="S1135" s="21">
        <v>0</v>
      </c>
      <c r="T1135" s="21">
        <v>0</v>
      </c>
      <c r="U1135" s="21">
        <v>0</v>
      </c>
      <c r="V1135" s="21">
        <v>0</v>
      </c>
      <c r="W1135" s="21">
        <v>0</v>
      </c>
      <c r="X1135" s="21">
        <v>0</v>
      </c>
      <c r="Y1135" s="21">
        <v>0</v>
      </c>
      <c r="Z1135" s="21">
        <v>0</v>
      </c>
      <c r="AA1135" s="21">
        <v>0</v>
      </c>
      <c r="AB1135" s="21">
        <v>1000000</v>
      </c>
      <c r="AC1135" s="21">
        <v>548263.19999999995</v>
      </c>
      <c r="AD1135" s="21">
        <v>500000</v>
      </c>
      <c r="AE1135" s="21">
        <v>0</v>
      </c>
      <c r="AF1135" s="24">
        <v>2022</v>
      </c>
      <c r="AG1135" s="24">
        <v>2022</v>
      </c>
      <c r="AH1135" s="25">
        <v>2022</v>
      </c>
      <c r="BV1135" s="69"/>
      <c r="BW1135" s="49"/>
      <c r="CB1135" s="69"/>
      <c r="CC1135" s="69"/>
    </row>
    <row r="1136" spans="1:90" ht="61.5" x14ac:dyDescent="0.85">
      <c r="A1136" s="12">
        <v>1</v>
      </c>
      <c r="B1136" s="45">
        <f>SUBTOTAL(103,$A$1032:A1136)</f>
        <v>105</v>
      </c>
      <c r="C1136" s="15" t="s">
        <v>3325</v>
      </c>
      <c r="D1136" s="21">
        <v>29829238.239999998</v>
      </c>
      <c r="E1136" s="21">
        <v>0</v>
      </c>
      <c r="F1136" s="21">
        <v>0</v>
      </c>
      <c r="G1136" s="21">
        <v>3500000</v>
      </c>
      <c r="H1136" s="21">
        <v>0</v>
      </c>
      <c r="I1136" s="21">
        <v>0</v>
      </c>
      <c r="J1136" s="21">
        <v>0</v>
      </c>
      <c r="K1136" s="52">
        <v>0</v>
      </c>
      <c r="L1136" s="21">
        <v>0</v>
      </c>
      <c r="M1136" s="21">
        <v>0</v>
      </c>
      <c r="N1136" s="21">
        <v>0</v>
      </c>
      <c r="O1136" s="21">
        <v>0</v>
      </c>
      <c r="P1136" s="21">
        <v>0</v>
      </c>
      <c r="Q1136" s="21">
        <v>4908.8</v>
      </c>
      <c r="R1136" s="21">
        <v>24361600</v>
      </c>
      <c r="S1136" s="21">
        <v>0</v>
      </c>
      <c r="T1136" s="21">
        <v>0</v>
      </c>
      <c r="U1136" s="21">
        <v>0</v>
      </c>
      <c r="V1136" s="21">
        <v>0</v>
      </c>
      <c r="W1136" s="21">
        <v>0</v>
      </c>
      <c r="X1136" s="21">
        <v>0</v>
      </c>
      <c r="Y1136" s="21">
        <v>0</v>
      </c>
      <c r="Z1136" s="21">
        <v>0</v>
      </c>
      <c r="AA1136" s="21">
        <v>0</v>
      </c>
      <c r="AB1136" s="21">
        <v>1000000</v>
      </c>
      <c r="AC1136" s="21">
        <v>617638.24</v>
      </c>
      <c r="AD1136" s="21">
        <v>350000</v>
      </c>
      <c r="AE1136" s="21">
        <v>0</v>
      </c>
      <c r="AF1136" s="24">
        <v>2022</v>
      </c>
      <c r="AG1136" s="24">
        <v>2022</v>
      </c>
      <c r="AH1136" s="25">
        <v>2022</v>
      </c>
      <c r="BV1136" s="69"/>
      <c r="BW1136" s="49"/>
      <c r="CB1136" s="69"/>
      <c r="CC1136" s="69"/>
    </row>
    <row r="1137" spans="1:90" ht="61.5" x14ac:dyDescent="0.85">
      <c r="B1137" s="15" t="s">
        <v>723</v>
      </c>
      <c r="C1137" s="257"/>
      <c r="D1137" s="258">
        <v>88588612.629999995</v>
      </c>
      <c r="E1137" s="21">
        <v>0</v>
      </c>
      <c r="F1137" s="21">
        <v>0</v>
      </c>
      <c r="G1137" s="21">
        <v>1285250.18</v>
      </c>
      <c r="H1137" s="21">
        <v>650000</v>
      </c>
      <c r="I1137" s="21">
        <v>0</v>
      </c>
      <c r="J1137" s="21">
        <v>0</v>
      </c>
      <c r="K1137" s="23">
        <v>0</v>
      </c>
      <c r="L1137" s="21">
        <v>0</v>
      </c>
      <c r="M1137" s="21">
        <v>11756.21</v>
      </c>
      <c r="N1137" s="21">
        <v>84159815.709999993</v>
      </c>
      <c r="O1137" s="21">
        <v>0</v>
      </c>
      <c r="P1137" s="21">
        <v>0</v>
      </c>
      <c r="Q1137" s="21">
        <v>0</v>
      </c>
      <c r="R1137" s="21">
        <v>0</v>
      </c>
      <c r="S1137" s="21">
        <v>0</v>
      </c>
      <c r="T1137" s="21">
        <v>0</v>
      </c>
      <c r="U1137" s="21">
        <v>0</v>
      </c>
      <c r="V1137" s="21">
        <v>0</v>
      </c>
      <c r="W1137" s="21">
        <v>0</v>
      </c>
      <c r="X1137" s="21">
        <v>0</v>
      </c>
      <c r="Y1137" s="21">
        <v>0</v>
      </c>
      <c r="Z1137" s="21">
        <v>0</v>
      </c>
      <c r="AA1137" s="21">
        <v>0</v>
      </c>
      <c r="AB1137" s="21">
        <v>0</v>
      </c>
      <c r="AC1137" s="21">
        <v>1020736.1699999999</v>
      </c>
      <c r="AD1137" s="21">
        <v>1472810.5699999998</v>
      </c>
      <c r="AE1137" s="21">
        <v>0</v>
      </c>
      <c r="AF1137" s="50" t="s">
        <v>718</v>
      </c>
      <c r="AG1137" s="50" t="s">
        <v>718</v>
      </c>
      <c r="AH1137" s="64" t="s">
        <v>718</v>
      </c>
      <c r="AT1137" s="12" t="e">
        <f t="shared" ref="AT1137:AT1150" si="99">VLOOKUP(C1137,AW:AX,2,FALSE)</f>
        <v>#N/A</v>
      </c>
      <c r="BV1137" s="69" t="b">
        <f>D1137=(E1137+F1137+G1137+H1137+I1137+L1137+N1137+P1137+R1137+T1137+U1137+V1137+AA1137+AB1137+AC1137+AD1137+AE1137)</f>
        <v>1</v>
      </c>
      <c r="BW1137" s="21">
        <v>45048314.759999998</v>
      </c>
      <c r="BX1137" s="21"/>
      <c r="BY1137" s="21">
        <f>BW1137-D1137</f>
        <v>-43540297.869999997</v>
      </c>
      <c r="CE1137" s="12" t="e">
        <f t="shared" ref="CE1137:CE1168" si="100">VLOOKUP(C1137,CF:CG,2,FALSE)</f>
        <v>#N/A</v>
      </c>
      <c r="CF1137" s="12" t="s">
        <v>669</v>
      </c>
      <c r="CG1137" s="12">
        <v>1</v>
      </c>
      <c r="CL1137" s="12" t="e">
        <f t="shared" ref="CL1137:CL1168" si="101">VLOOKUP(C1137,CM:CN,2,FALSE)</f>
        <v>#N/A</v>
      </c>
    </row>
    <row r="1138" spans="1:90" ht="61.5" x14ac:dyDescent="0.85">
      <c r="A1138" s="12">
        <v>1</v>
      </c>
      <c r="B1138" s="45">
        <f>SUBTOTAL(103,$A$1032:A1138)</f>
        <v>106</v>
      </c>
      <c r="C1138" s="15" t="s">
        <v>451</v>
      </c>
      <c r="D1138" s="21">
        <v>4971320.8900000006</v>
      </c>
      <c r="E1138" s="22">
        <v>0</v>
      </c>
      <c r="F1138" s="22">
        <v>0</v>
      </c>
      <c r="G1138" s="22">
        <v>0</v>
      </c>
      <c r="H1138" s="22">
        <v>0</v>
      </c>
      <c r="I1138" s="22">
        <v>0</v>
      </c>
      <c r="J1138" s="22">
        <v>0</v>
      </c>
      <c r="K1138" s="61">
        <v>0</v>
      </c>
      <c r="L1138" s="22">
        <v>0</v>
      </c>
      <c r="M1138" s="21">
        <v>648.4</v>
      </c>
      <c r="N1138" s="21">
        <v>4837202.45</v>
      </c>
      <c r="O1138" s="22">
        <v>0</v>
      </c>
      <c r="P1138" s="22">
        <v>0</v>
      </c>
      <c r="Q1138" s="22">
        <v>0</v>
      </c>
      <c r="R1138" s="22">
        <v>0</v>
      </c>
      <c r="S1138" s="22">
        <v>0</v>
      </c>
      <c r="T1138" s="22">
        <v>0</v>
      </c>
      <c r="U1138" s="22">
        <v>0</v>
      </c>
      <c r="V1138" s="22">
        <v>0</v>
      </c>
      <c r="W1138" s="22">
        <v>0</v>
      </c>
      <c r="X1138" s="22">
        <v>0</v>
      </c>
      <c r="Y1138" s="22">
        <v>0</v>
      </c>
      <c r="Z1138" s="22">
        <v>0</v>
      </c>
      <c r="AA1138" s="21">
        <v>0</v>
      </c>
      <c r="AB1138" s="21">
        <v>0</v>
      </c>
      <c r="AC1138" s="21">
        <v>51240.49</v>
      </c>
      <c r="AD1138" s="21">
        <v>82877.95</v>
      </c>
      <c r="AE1138" s="21">
        <v>0</v>
      </c>
      <c r="AF1138" s="24">
        <v>2022</v>
      </c>
      <c r="AG1138" s="24">
        <v>2022</v>
      </c>
      <c r="AH1138" s="25">
        <v>2022</v>
      </c>
      <c r="AT1138" s="12" t="e">
        <f t="shared" si="99"/>
        <v>#N/A</v>
      </c>
      <c r="BW1138" s="49"/>
      <c r="CE1138" s="12">
        <f t="shared" si="100"/>
        <v>1</v>
      </c>
      <c r="CF1138" s="12" t="s">
        <v>668</v>
      </c>
      <c r="CG1138" s="12">
        <v>1</v>
      </c>
      <c r="CL1138" s="12" t="e">
        <f t="shared" si="101"/>
        <v>#N/A</v>
      </c>
    </row>
    <row r="1139" spans="1:90" ht="61.5" x14ac:dyDescent="0.85">
      <c r="A1139" s="12">
        <v>1</v>
      </c>
      <c r="B1139" s="45">
        <f>SUBTOTAL(103,$A$1032:A1139)</f>
        <v>107</v>
      </c>
      <c r="C1139" s="15" t="s">
        <v>452</v>
      </c>
      <c r="D1139" s="21">
        <v>4560890.38</v>
      </c>
      <c r="E1139" s="22">
        <v>0</v>
      </c>
      <c r="F1139" s="22">
        <v>0</v>
      </c>
      <c r="G1139" s="22">
        <v>0</v>
      </c>
      <c r="H1139" s="22">
        <v>0</v>
      </c>
      <c r="I1139" s="22">
        <v>0</v>
      </c>
      <c r="J1139" s="22">
        <v>0</v>
      </c>
      <c r="K1139" s="61">
        <v>0</v>
      </c>
      <c r="L1139" s="22">
        <v>0</v>
      </c>
      <c r="M1139" s="21">
        <v>547</v>
      </c>
      <c r="N1139" s="21">
        <v>4433499.09</v>
      </c>
      <c r="O1139" s="22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1">
        <v>0</v>
      </c>
      <c r="AB1139" s="21">
        <v>0</v>
      </c>
      <c r="AC1139" s="21">
        <v>46964.06</v>
      </c>
      <c r="AD1139" s="21">
        <v>80427.23</v>
      </c>
      <c r="AE1139" s="21">
        <v>0</v>
      </c>
      <c r="AF1139" s="24">
        <v>2022</v>
      </c>
      <c r="AG1139" s="24">
        <v>2022</v>
      </c>
      <c r="AH1139" s="25">
        <v>2022</v>
      </c>
      <c r="AT1139" s="12" t="e">
        <f t="shared" si="99"/>
        <v>#N/A</v>
      </c>
      <c r="BW1139" s="49"/>
      <c r="CE1139" s="12">
        <f t="shared" si="100"/>
        <v>1</v>
      </c>
      <c r="CF1139" s="12" t="s">
        <v>667</v>
      </c>
      <c r="CG1139" s="12">
        <v>1</v>
      </c>
      <c r="CL1139" s="12" t="e">
        <f t="shared" si="101"/>
        <v>#N/A</v>
      </c>
    </row>
    <row r="1140" spans="1:90" ht="61.5" x14ac:dyDescent="0.85">
      <c r="A1140" s="12">
        <v>1</v>
      </c>
      <c r="B1140" s="45">
        <f>SUBTOTAL(103,$A$1032:A1140)</f>
        <v>108</v>
      </c>
      <c r="C1140" s="15" t="s">
        <v>453</v>
      </c>
      <c r="D1140" s="21">
        <v>4112239.3699999996</v>
      </c>
      <c r="E1140" s="22">
        <v>0</v>
      </c>
      <c r="F1140" s="22">
        <v>0</v>
      </c>
      <c r="G1140" s="22">
        <v>0</v>
      </c>
      <c r="H1140" s="22">
        <v>0</v>
      </c>
      <c r="I1140" s="22">
        <v>0</v>
      </c>
      <c r="J1140" s="22">
        <v>0</v>
      </c>
      <c r="K1140" s="61">
        <v>0</v>
      </c>
      <c r="L1140" s="22">
        <v>0</v>
      </c>
      <c r="M1140" s="21">
        <v>493.2</v>
      </c>
      <c r="N1140" s="21">
        <v>4003566.78</v>
      </c>
      <c r="O1140" s="22">
        <v>0</v>
      </c>
      <c r="P1140" s="22">
        <v>0</v>
      </c>
      <c r="Q1140" s="22">
        <v>0</v>
      </c>
      <c r="R1140" s="22">
        <v>0</v>
      </c>
      <c r="S1140" s="22">
        <v>0</v>
      </c>
      <c r="T1140" s="22">
        <v>0</v>
      </c>
      <c r="U1140" s="22">
        <v>0</v>
      </c>
      <c r="V1140" s="22">
        <v>0</v>
      </c>
      <c r="W1140" s="22">
        <v>0</v>
      </c>
      <c r="X1140" s="22">
        <v>0</v>
      </c>
      <c r="Y1140" s="22">
        <v>0</v>
      </c>
      <c r="Z1140" s="22">
        <v>0</v>
      </c>
      <c r="AA1140" s="21">
        <v>0</v>
      </c>
      <c r="AB1140" s="21">
        <v>0</v>
      </c>
      <c r="AC1140" s="21">
        <v>42409.78</v>
      </c>
      <c r="AD1140" s="21">
        <v>66262.81</v>
      </c>
      <c r="AE1140" s="21">
        <v>0</v>
      </c>
      <c r="AF1140" s="24">
        <v>2022</v>
      </c>
      <c r="AG1140" s="24">
        <v>2022</v>
      </c>
      <c r="AH1140" s="25">
        <v>2022</v>
      </c>
      <c r="AT1140" s="12" t="e">
        <f t="shared" si="99"/>
        <v>#N/A</v>
      </c>
      <c r="BW1140" s="49"/>
      <c r="CE1140" s="12">
        <f t="shared" si="100"/>
        <v>1</v>
      </c>
      <c r="CF1140" s="12" t="s">
        <v>664</v>
      </c>
      <c r="CG1140" s="12">
        <v>1</v>
      </c>
      <c r="CL1140" s="12" t="e">
        <f t="shared" si="101"/>
        <v>#N/A</v>
      </c>
    </row>
    <row r="1141" spans="1:90" ht="61.5" x14ac:dyDescent="0.85">
      <c r="A1141" s="12">
        <v>1</v>
      </c>
      <c r="B1141" s="45">
        <f>SUBTOTAL(103,$A$1032:A1141)</f>
        <v>109</v>
      </c>
      <c r="C1141" s="15" t="s">
        <v>454</v>
      </c>
      <c r="D1141" s="21">
        <v>8448260.4399999995</v>
      </c>
      <c r="E1141" s="22">
        <v>0</v>
      </c>
      <c r="F1141" s="22">
        <v>0</v>
      </c>
      <c r="G1141" s="22">
        <v>0</v>
      </c>
      <c r="H1141" s="22">
        <v>0</v>
      </c>
      <c r="I1141" s="22">
        <v>0</v>
      </c>
      <c r="J1141" s="22">
        <v>0</v>
      </c>
      <c r="K1141" s="61">
        <v>0</v>
      </c>
      <c r="L1141" s="22">
        <v>0</v>
      </c>
      <c r="M1141" s="21">
        <v>1130</v>
      </c>
      <c r="N1141" s="21">
        <v>8161808.0899999999</v>
      </c>
      <c r="O1141" s="22">
        <v>0</v>
      </c>
      <c r="P1141" s="22">
        <v>0</v>
      </c>
      <c r="Q1141" s="22">
        <v>0</v>
      </c>
      <c r="R1141" s="22">
        <v>0</v>
      </c>
      <c r="S1141" s="22">
        <v>0</v>
      </c>
      <c r="T1141" s="22">
        <v>0</v>
      </c>
      <c r="U1141" s="22">
        <v>0</v>
      </c>
      <c r="V1141" s="22">
        <v>0</v>
      </c>
      <c r="W1141" s="22">
        <v>0</v>
      </c>
      <c r="X1141" s="22">
        <v>0</v>
      </c>
      <c r="Y1141" s="22">
        <v>0</v>
      </c>
      <c r="Z1141" s="22">
        <v>0</v>
      </c>
      <c r="AA1141" s="21">
        <v>0</v>
      </c>
      <c r="AB1141" s="21">
        <v>0</v>
      </c>
      <c r="AC1141" s="21">
        <v>86458.03</v>
      </c>
      <c r="AD1141" s="21">
        <v>199994.32</v>
      </c>
      <c r="AE1141" s="21">
        <v>0</v>
      </c>
      <c r="AF1141" s="24">
        <v>2022</v>
      </c>
      <c r="AG1141" s="24">
        <v>2022</v>
      </c>
      <c r="AH1141" s="25">
        <v>2022</v>
      </c>
      <c r="AT1141" s="12" t="e">
        <f t="shared" si="99"/>
        <v>#N/A</v>
      </c>
      <c r="BW1141" s="49"/>
      <c r="CE1141" s="12">
        <f t="shared" si="100"/>
        <v>1</v>
      </c>
      <c r="CF1141" s="12" t="s">
        <v>665</v>
      </c>
      <c r="CG1141" s="12">
        <v>1</v>
      </c>
      <c r="CL1141" s="12" t="e">
        <f t="shared" si="101"/>
        <v>#N/A</v>
      </c>
    </row>
    <row r="1142" spans="1:90" ht="61.5" x14ac:dyDescent="0.85">
      <c r="A1142" s="12">
        <v>1</v>
      </c>
      <c r="B1142" s="45">
        <f>SUBTOTAL(103,$A$1032:A1142)</f>
        <v>110</v>
      </c>
      <c r="C1142" s="15" t="s">
        <v>455</v>
      </c>
      <c r="D1142" s="21">
        <v>7204810.7599999998</v>
      </c>
      <c r="E1142" s="22">
        <v>0</v>
      </c>
      <c r="F1142" s="22">
        <v>0</v>
      </c>
      <c r="G1142" s="22">
        <v>0</v>
      </c>
      <c r="H1142" s="22">
        <v>0</v>
      </c>
      <c r="I1142" s="22">
        <v>0</v>
      </c>
      <c r="J1142" s="22">
        <v>0</v>
      </c>
      <c r="K1142" s="61">
        <v>0</v>
      </c>
      <c r="L1142" s="22">
        <v>0</v>
      </c>
      <c r="M1142" s="21">
        <v>864</v>
      </c>
      <c r="N1142" s="21">
        <v>6931400.0599999996</v>
      </c>
      <c r="O1142" s="22">
        <v>0</v>
      </c>
      <c r="P1142" s="22">
        <v>0</v>
      </c>
      <c r="Q1142" s="22">
        <v>0</v>
      </c>
      <c r="R1142" s="22">
        <v>0</v>
      </c>
      <c r="S1142" s="22">
        <v>0</v>
      </c>
      <c r="T1142" s="22">
        <v>0</v>
      </c>
      <c r="U1142" s="22">
        <v>0</v>
      </c>
      <c r="V1142" s="22">
        <v>0</v>
      </c>
      <c r="W1142" s="22">
        <v>0</v>
      </c>
      <c r="X1142" s="22">
        <v>0</v>
      </c>
      <c r="Y1142" s="22">
        <v>0</v>
      </c>
      <c r="Z1142" s="22">
        <v>0</v>
      </c>
      <c r="AA1142" s="21">
        <v>0</v>
      </c>
      <c r="AB1142" s="21">
        <v>0</v>
      </c>
      <c r="AC1142" s="21">
        <v>73424.320000000007</v>
      </c>
      <c r="AD1142" s="21">
        <v>199986.38</v>
      </c>
      <c r="AE1142" s="21">
        <v>0</v>
      </c>
      <c r="AF1142" s="24">
        <v>2022</v>
      </c>
      <c r="AG1142" s="24">
        <v>2022</v>
      </c>
      <c r="AH1142" s="25">
        <v>2022</v>
      </c>
      <c r="AT1142" s="12" t="e">
        <f t="shared" si="99"/>
        <v>#N/A</v>
      </c>
      <c r="BW1142" s="49"/>
      <c r="CE1142" s="12">
        <f t="shared" si="100"/>
        <v>1</v>
      </c>
      <c r="CL1142" s="12" t="e">
        <f t="shared" si="101"/>
        <v>#N/A</v>
      </c>
    </row>
    <row r="1143" spans="1:90" ht="61.5" x14ac:dyDescent="0.85">
      <c r="A1143" s="12">
        <v>1</v>
      </c>
      <c r="B1143" s="45">
        <f>SUBTOTAL(103,$A$1032:A1143)</f>
        <v>111</v>
      </c>
      <c r="C1143" s="15" t="s">
        <v>456</v>
      </c>
      <c r="D1143" s="21">
        <v>724821.19</v>
      </c>
      <c r="E1143" s="22">
        <v>0</v>
      </c>
      <c r="F1143" s="22">
        <v>0</v>
      </c>
      <c r="G1143" s="22">
        <v>0</v>
      </c>
      <c r="H1143" s="21">
        <v>650000</v>
      </c>
      <c r="I1143" s="22">
        <v>0</v>
      </c>
      <c r="J1143" s="22">
        <v>0</v>
      </c>
      <c r="K1143" s="61">
        <v>0</v>
      </c>
      <c r="L1143" s="22">
        <v>0</v>
      </c>
      <c r="M1143" s="21">
        <v>0</v>
      </c>
      <c r="N1143" s="21">
        <v>0</v>
      </c>
      <c r="O1143" s="22">
        <v>0</v>
      </c>
      <c r="P1143" s="22">
        <v>0</v>
      </c>
      <c r="Q1143" s="22">
        <v>0</v>
      </c>
      <c r="R1143" s="22">
        <v>0</v>
      </c>
      <c r="S1143" s="22">
        <v>0</v>
      </c>
      <c r="T1143" s="22">
        <v>0</v>
      </c>
      <c r="U1143" s="22">
        <v>0</v>
      </c>
      <c r="V1143" s="22">
        <v>0</v>
      </c>
      <c r="W1143" s="22">
        <v>0</v>
      </c>
      <c r="X1143" s="22">
        <v>0</v>
      </c>
      <c r="Y1143" s="22">
        <v>0</v>
      </c>
      <c r="Z1143" s="22">
        <v>0</v>
      </c>
      <c r="AA1143" s="21">
        <v>0</v>
      </c>
      <c r="AB1143" s="21">
        <v>0</v>
      </c>
      <c r="AC1143" s="21">
        <v>6885.45</v>
      </c>
      <c r="AD1143" s="21">
        <v>67935.740000000005</v>
      </c>
      <c r="AE1143" s="21">
        <v>0</v>
      </c>
      <c r="AF1143" s="24">
        <v>2022</v>
      </c>
      <c r="AG1143" s="24">
        <v>2022</v>
      </c>
      <c r="AH1143" s="25">
        <v>2022</v>
      </c>
      <c r="AT1143" s="12" t="e">
        <f t="shared" si="99"/>
        <v>#N/A</v>
      </c>
      <c r="BW1143" s="49"/>
      <c r="CE1143" s="12">
        <f t="shared" si="100"/>
        <v>1</v>
      </c>
      <c r="CL1143" s="12" t="e">
        <f t="shared" si="101"/>
        <v>#N/A</v>
      </c>
    </row>
    <row r="1144" spans="1:90" ht="61.5" x14ac:dyDescent="0.85">
      <c r="A1144" s="12">
        <v>1</v>
      </c>
      <c r="B1144" s="45">
        <f>SUBTOTAL(103,$A$1032:A1144)</f>
        <v>112</v>
      </c>
      <c r="C1144" s="15" t="s">
        <v>457</v>
      </c>
      <c r="D1144" s="21">
        <v>5205034.8999999994</v>
      </c>
      <c r="E1144" s="22">
        <v>0</v>
      </c>
      <c r="F1144" s="22">
        <v>0</v>
      </c>
      <c r="G1144" s="22">
        <v>0</v>
      </c>
      <c r="H1144" s="22">
        <v>0</v>
      </c>
      <c r="I1144" s="22">
        <v>0</v>
      </c>
      <c r="J1144" s="22">
        <v>0</v>
      </c>
      <c r="K1144" s="61">
        <v>0</v>
      </c>
      <c r="L1144" s="22">
        <v>0</v>
      </c>
      <c r="M1144" s="21">
        <v>624.26</v>
      </c>
      <c r="N1144" s="21">
        <v>5064324.59</v>
      </c>
      <c r="O1144" s="22">
        <v>0</v>
      </c>
      <c r="P1144" s="22">
        <v>0</v>
      </c>
      <c r="Q1144" s="22">
        <v>0</v>
      </c>
      <c r="R1144" s="22">
        <v>0</v>
      </c>
      <c r="S1144" s="22">
        <v>0</v>
      </c>
      <c r="T1144" s="22">
        <v>0</v>
      </c>
      <c r="U1144" s="22">
        <v>0</v>
      </c>
      <c r="V1144" s="22">
        <v>0</v>
      </c>
      <c r="W1144" s="22">
        <v>0</v>
      </c>
      <c r="X1144" s="22">
        <v>0</v>
      </c>
      <c r="Y1144" s="22">
        <v>0</v>
      </c>
      <c r="Z1144" s="22">
        <v>0</v>
      </c>
      <c r="AA1144" s="21">
        <v>0</v>
      </c>
      <c r="AB1144" s="21">
        <v>0</v>
      </c>
      <c r="AC1144" s="21">
        <v>53646.39</v>
      </c>
      <c r="AD1144" s="21">
        <v>87063.92</v>
      </c>
      <c r="AE1144" s="21">
        <v>0</v>
      </c>
      <c r="AF1144" s="24">
        <v>2022</v>
      </c>
      <c r="AG1144" s="24">
        <v>2022</v>
      </c>
      <c r="AH1144" s="25">
        <v>2022</v>
      </c>
      <c r="AT1144" s="12" t="e">
        <f t="shared" si="99"/>
        <v>#N/A</v>
      </c>
      <c r="BW1144" s="49"/>
      <c r="CE1144" s="12">
        <f t="shared" si="100"/>
        <v>1</v>
      </c>
      <c r="CL1144" s="12" t="e">
        <f t="shared" si="101"/>
        <v>#N/A</v>
      </c>
    </row>
    <row r="1145" spans="1:90" ht="61.5" x14ac:dyDescent="0.85">
      <c r="A1145" s="12">
        <v>1</v>
      </c>
      <c r="B1145" s="45">
        <f>SUBTOTAL(103,$A$1032:A1145)</f>
        <v>113</v>
      </c>
      <c r="C1145" s="15" t="s">
        <v>458</v>
      </c>
      <c r="D1145" s="21">
        <v>4392479.22</v>
      </c>
      <c r="E1145" s="22">
        <v>0</v>
      </c>
      <c r="F1145" s="22">
        <v>0</v>
      </c>
      <c r="G1145" s="22">
        <v>0</v>
      </c>
      <c r="H1145" s="22">
        <v>0</v>
      </c>
      <c r="I1145" s="22">
        <v>0</v>
      </c>
      <c r="J1145" s="22">
        <v>0</v>
      </c>
      <c r="K1145" s="61">
        <v>0</v>
      </c>
      <c r="L1145" s="22">
        <v>0</v>
      </c>
      <c r="M1145" s="21">
        <v>526.79999999999995</v>
      </c>
      <c r="N1145" s="21">
        <v>4268238.5599999996</v>
      </c>
      <c r="O1145" s="22">
        <v>0</v>
      </c>
      <c r="P1145" s="22">
        <v>0</v>
      </c>
      <c r="Q1145" s="22">
        <v>0</v>
      </c>
      <c r="R1145" s="22">
        <v>0</v>
      </c>
      <c r="S1145" s="22">
        <v>0</v>
      </c>
      <c r="T1145" s="22">
        <v>0</v>
      </c>
      <c r="U1145" s="22">
        <v>0</v>
      </c>
      <c r="V1145" s="22">
        <v>0</v>
      </c>
      <c r="W1145" s="22">
        <v>0</v>
      </c>
      <c r="X1145" s="22">
        <v>0</v>
      </c>
      <c r="Y1145" s="22">
        <v>0</v>
      </c>
      <c r="Z1145" s="22">
        <v>0</v>
      </c>
      <c r="AA1145" s="21">
        <v>0</v>
      </c>
      <c r="AB1145" s="21">
        <v>0</v>
      </c>
      <c r="AC1145" s="21">
        <v>45213.45</v>
      </c>
      <c r="AD1145" s="21">
        <v>79027.210000000006</v>
      </c>
      <c r="AE1145" s="21">
        <v>0</v>
      </c>
      <c r="AF1145" s="24">
        <v>2022</v>
      </c>
      <c r="AG1145" s="24">
        <v>2022</v>
      </c>
      <c r="AH1145" s="25">
        <v>2022</v>
      </c>
      <c r="AT1145" s="12" t="e">
        <f t="shared" si="99"/>
        <v>#N/A</v>
      </c>
      <c r="BW1145" s="49"/>
      <c r="CE1145" s="12">
        <f t="shared" si="100"/>
        <v>1</v>
      </c>
      <c r="CL1145" s="12" t="e">
        <f t="shared" si="101"/>
        <v>#N/A</v>
      </c>
    </row>
    <row r="1146" spans="1:90" ht="61.5" x14ac:dyDescent="0.85">
      <c r="A1146" s="12">
        <v>1</v>
      </c>
      <c r="B1146" s="45">
        <f>SUBTOTAL(103,$A$1032:A1146)</f>
        <v>114</v>
      </c>
      <c r="C1146" s="15" t="s">
        <v>459</v>
      </c>
      <c r="D1146" s="21">
        <v>5204947.5900000008</v>
      </c>
      <c r="E1146" s="22">
        <v>0</v>
      </c>
      <c r="F1146" s="22">
        <v>0</v>
      </c>
      <c r="G1146" s="22">
        <v>0</v>
      </c>
      <c r="H1146" s="22">
        <v>0</v>
      </c>
      <c r="I1146" s="22">
        <v>0</v>
      </c>
      <c r="J1146" s="22">
        <v>0</v>
      </c>
      <c r="K1146" s="61">
        <v>0</v>
      </c>
      <c r="L1146" s="22">
        <v>0</v>
      </c>
      <c r="M1146" s="21">
        <v>624.26</v>
      </c>
      <c r="N1146" s="21">
        <v>5072404.04</v>
      </c>
      <c r="O1146" s="22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0</v>
      </c>
      <c r="V1146" s="22">
        <v>0</v>
      </c>
      <c r="W1146" s="22">
        <v>0</v>
      </c>
      <c r="X1146" s="22">
        <v>0</v>
      </c>
      <c r="Y1146" s="22">
        <v>0</v>
      </c>
      <c r="Z1146" s="22">
        <v>0</v>
      </c>
      <c r="AA1146" s="21">
        <v>0</v>
      </c>
      <c r="AB1146" s="21">
        <v>0</v>
      </c>
      <c r="AC1146" s="21">
        <v>53731.98</v>
      </c>
      <c r="AD1146" s="21">
        <v>78811.570000000007</v>
      </c>
      <c r="AE1146" s="21">
        <v>0</v>
      </c>
      <c r="AF1146" s="24">
        <v>2022</v>
      </c>
      <c r="AG1146" s="24">
        <v>2022</v>
      </c>
      <c r="AH1146" s="25">
        <v>2022</v>
      </c>
      <c r="AT1146" s="12" t="e">
        <f t="shared" si="99"/>
        <v>#N/A</v>
      </c>
      <c r="BW1146" s="49"/>
      <c r="CE1146" s="12">
        <f t="shared" si="100"/>
        <v>1</v>
      </c>
      <c r="CL1146" s="12" t="e">
        <f t="shared" si="101"/>
        <v>#N/A</v>
      </c>
    </row>
    <row r="1147" spans="1:90" ht="61.5" x14ac:dyDescent="0.85">
      <c r="A1147" s="12">
        <v>1</v>
      </c>
      <c r="B1147" s="45">
        <f>SUBTOTAL(103,$A$1032:A1147)</f>
        <v>115</v>
      </c>
      <c r="C1147" s="15" t="s">
        <v>460</v>
      </c>
      <c r="D1147" s="21">
        <v>4542934.12</v>
      </c>
      <c r="E1147" s="22">
        <v>0</v>
      </c>
      <c r="F1147" s="22">
        <v>0</v>
      </c>
      <c r="G1147" s="22">
        <v>0</v>
      </c>
      <c r="H1147" s="22">
        <v>0</v>
      </c>
      <c r="I1147" s="22">
        <v>0</v>
      </c>
      <c r="J1147" s="22">
        <v>0</v>
      </c>
      <c r="K1147" s="61">
        <v>0</v>
      </c>
      <c r="L1147" s="22">
        <v>0</v>
      </c>
      <c r="M1147" s="21">
        <v>544.85</v>
      </c>
      <c r="N1147" s="21">
        <v>4418806.05</v>
      </c>
      <c r="O1147" s="22">
        <v>0</v>
      </c>
      <c r="P1147" s="22">
        <v>0</v>
      </c>
      <c r="Q1147" s="22">
        <v>0</v>
      </c>
      <c r="R1147" s="22">
        <v>0</v>
      </c>
      <c r="S1147" s="22">
        <v>0</v>
      </c>
      <c r="T1147" s="22">
        <v>0</v>
      </c>
      <c r="U1147" s="22">
        <v>0</v>
      </c>
      <c r="V1147" s="22">
        <v>0</v>
      </c>
      <c r="W1147" s="22">
        <v>0</v>
      </c>
      <c r="X1147" s="22">
        <v>0</v>
      </c>
      <c r="Y1147" s="22">
        <v>0</v>
      </c>
      <c r="Z1147" s="22">
        <v>0</v>
      </c>
      <c r="AA1147" s="21">
        <v>0</v>
      </c>
      <c r="AB1147" s="21">
        <v>0</v>
      </c>
      <c r="AC1147" s="21">
        <v>46808.41</v>
      </c>
      <c r="AD1147" s="21">
        <v>77319.66</v>
      </c>
      <c r="AE1147" s="21">
        <v>0</v>
      </c>
      <c r="AF1147" s="24">
        <v>2022</v>
      </c>
      <c r="AG1147" s="24">
        <v>2022</v>
      </c>
      <c r="AH1147" s="25">
        <v>2022</v>
      </c>
      <c r="AT1147" s="12" t="e">
        <f t="shared" si="99"/>
        <v>#N/A</v>
      </c>
      <c r="BW1147" s="49"/>
      <c r="CE1147" s="12">
        <f t="shared" si="100"/>
        <v>1</v>
      </c>
      <c r="CL1147" s="12" t="e">
        <f t="shared" si="101"/>
        <v>#N/A</v>
      </c>
    </row>
    <row r="1148" spans="1:90" ht="61.5" x14ac:dyDescent="0.85">
      <c r="A1148" s="12">
        <v>1</v>
      </c>
      <c r="B1148" s="45">
        <f>SUBTOTAL(103,$A$1032:A1148)</f>
        <v>116</v>
      </c>
      <c r="C1148" s="15" t="s">
        <v>1639</v>
      </c>
      <c r="D1148" s="21">
        <v>2683678.89</v>
      </c>
      <c r="E1148" s="20">
        <v>0</v>
      </c>
      <c r="F1148" s="22">
        <v>0</v>
      </c>
      <c r="G1148" s="20">
        <v>0</v>
      </c>
      <c r="H1148" s="22">
        <v>0</v>
      </c>
      <c r="I1148" s="22">
        <v>0</v>
      </c>
      <c r="J1148" s="22">
        <v>0</v>
      </c>
      <c r="K1148" s="61">
        <v>0</v>
      </c>
      <c r="L1148" s="22">
        <v>0</v>
      </c>
      <c r="M1148" s="21">
        <v>356.9</v>
      </c>
      <c r="N1148" s="21">
        <v>2592134</v>
      </c>
      <c r="O1148" s="22">
        <v>0</v>
      </c>
      <c r="P1148" s="22">
        <v>0</v>
      </c>
      <c r="Q1148" s="22">
        <v>0</v>
      </c>
      <c r="R1148" s="22">
        <v>0</v>
      </c>
      <c r="S1148" s="22">
        <v>0</v>
      </c>
      <c r="T1148" s="22">
        <v>0</v>
      </c>
      <c r="U1148" s="22">
        <v>0</v>
      </c>
      <c r="V1148" s="22">
        <v>0</v>
      </c>
      <c r="W1148" s="22">
        <v>0</v>
      </c>
      <c r="X1148" s="22">
        <v>0</v>
      </c>
      <c r="Y1148" s="22">
        <v>0</v>
      </c>
      <c r="Z1148" s="22">
        <v>0</v>
      </c>
      <c r="AA1148" s="21">
        <v>0</v>
      </c>
      <c r="AB1148" s="21">
        <v>0</v>
      </c>
      <c r="AC1148" s="21">
        <v>27458.48</v>
      </c>
      <c r="AD1148" s="21">
        <v>64086.41</v>
      </c>
      <c r="AE1148" s="21">
        <v>0</v>
      </c>
      <c r="AF1148" s="24">
        <v>2022</v>
      </c>
      <c r="AG1148" s="24">
        <v>2022</v>
      </c>
      <c r="AH1148" s="25">
        <v>2022</v>
      </c>
      <c r="AT1148" s="12" t="e">
        <f t="shared" si="99"/>
        <v>#N/A</v>
      </c>
      <c r="BW1148" s="49"/>
      <c r="CE1148" s="12">
        <f t="shared" si="100"/>
        <v>1</v>
      </c>
      <c r="CL1148" s="12" t="e">
        <f t="shared" si="101"/>
        <v>#N/A</v>
      </c>
    </row>
    <row r="1149" spans="1:90" ht="61.5" x14ac:dyDescent="0.85">
      <c r="A1149" s="12">
        <v>1</v>
      </c>
      <c r="B1149" s="45">
        <f>SUBTOTAL(103,$A$1032:A1149)</f>
        <v>117</v>
      </c>
      <c r="C1149" s="15" t="s">
        <v>462</v>
      </c>
      <c r="D1149" s="21">
        <v>4562053.3599999994</v>
      </c>
      <c r="E1149" s="22">
        <v>0</v>
      </c>
      <c r="F1149" s="22">
        <v>0</v>
      </c>
      <c r="G1149" s="22">
        <v>0</v>
      </c>
      <c r="H1149" s="22">
        <v>0</v>
      </c>
      <c r="I1149" s="22">
        <v>0</v>
      </c>
      <c r="J1149" s="22">
        <v>0</v>
      </c>
      <c r="K1149" s="61">
        <v>0</v>
      </c>
      <c r="L1149" s="22">
        <v>0</v>
      </c>
      <c r="M1149" s="21">
        <v>547</v>
      </c>
      <c r="N1149" s="21">
        <v>4325885.0999999996</v>
      </c>
      <c r="O1149" s="22">
        <v>0</v>
      </c>
      <c r="P1149" s="22">
        <v>0</v>
      </c>
      <c r="Q1149" s="22">
        <v>0</v>
      </c>
      <c r="R1149" s="22">
        <v>0</v>
      </c>
      <c r="S1149" s="22">
        <v>0</v>
      </c>
      <c r="T1149" s="21">
        <v>0</v>
      </c>
      <c r="U1149" s="22">
        <v>0</v>
      </c>
      <c r="V1149" s="22">
        <v>0</v>
      </c>
      <c r="W1149" s="22">
        <v>0</v>
      </c>
      <c r="X1149" s="22">
        <v>0</v>
      </c>
      <c r="Y1149" s="22">
        <v>0</v>
      </c>
      <c r="Z1149" s="22">
        <v>0</v>
      </c>
      <c r="AA1149" s="21">
        <v>0</v>
      </c>
      <c r="AB1149" s="21">
        <v>0</v>
      </c>
      <c r="AC1149" s="21">
        <v>45824.1</v>
      </c>
      <c r="AD1149" s="21">
        <v>190344.16</v>
      </c>
      <c r="AE1149" s="21">
        <v>0</v>
      </c>
      <c r="AF1149" s="24">
        <v>2022</v>
      </c>
      <c r="AG1149" s="24">
        <v>2022</v>
      </c>
      <c r="AH1149" s="25">
        <v>2022</v>
      </c>
      <c r="AT1149" s="12" t="e">
        <f t="shared" si="99"/>
        <v>#N/A</v>
      </c>
      <c r="BW1149" s="49"/>
      <c r="CE1149" s="12">
        <f t="shared" si="100"/>
        <v>1</v>
      </c>
      <c r="CL1149" s="12" t="e">
        <f t="shared" si="101"/>
        <v>#N/A</v>
      </c>
    </row>
    <row r="1150" spans="1:90" ht="61.5" x14ac:dyDescent="0.85">
      <c r="A1150" s="12">
        <v>1</v>
      </c>
      <c r="B1150" s="45">
        <f>SUBTOTAL(103,$A$1032:A1150)</f>
        <v>118</v>
      </c>
      <c r="C1150" s="15" t="s">
        <v>463</v>
      </c>
      <c r="D1150" s="21">
        <v>3035525.18</v>
      </c>
      <c r="E1150" s="22">
        <v>0</v>
      </c>
      <c r="F1150" s="22">
        <v>0</v>
      </c>
      <c r="G1150" s="22">
        <v>0</v>
      </c>
      <c r="H1150" s="22">
        <v>0</v>
      </c>
      <c r="I1150" s="22">
        <v>0</v>
      </c>
      <c r="J1150" s="22">
        <v>0</v>
      </c>
      <c r="K1150" s="61">
        <v>0</v>
      </c>
      <c r="L1150" s="22">
        <v>0</v>
      </c>
      <c r="M1150" s="21">
        <v>385.86</v>
      </c>
      <c r="N1150" s="21">
        <v>2938255</v>
      </c>
      <c r="O1150" s="22">
        <v>0</v>
      </c>
      <c r="P1150" s="22">
        <v>0</v>
      </c>
      <c r="Q1150" s="22">
        <v>0</v>
      </c>
      <c r="R1150" s="22">
        <v>0</v>
      </c>
      <c r="S1150" s="22">
        <v>0</v>
      </c>
      <c r="T1150" s="22">
        <v>0</v>
      </c>
      <c r="U1150" s="22">
        <v>0</v>
      </c>
      <c r="V1150" s="22">
        <v>0</v>
      </c>
      <c r="W1150" s="22">
        <v>0</v>
      </c>
      <c r="X1150" s="22">
        <v>0</v>
      </c>
      <c r="Y1150" s="22">
        <v>0</v>
      </c>
      <c r="Z1150" s="22">
        <v>0</v>
      </c>
      <c r="AA1150" s="21">
        <v>0</v>
      </c>
      <c r="AB1150" s="21">
        <v>0</v>
      </c>
      <c r="AC1150" s="21">
        <v>31124.94</v>
      </c>
      <c r="AD1150" s="21">
        <v>66145.240000000005</v>
      </c>
      <c r="AE1150" s="21">
        <v>0</v>
      </c>
      <c r="AF1150" s="24">
        <v>2022</v>
      </c>
      <c r="AG1150" s="24">
        <v>2022</v>
      </c>
      <c r="AH1150" s="25">
        <v>2022</v>
      </c>
      <c r="AT1150" s="12" t="e">
        <f t="shared" si="99"/>
        <v>#N/A</v>
      </c>
      <c r="BW1150" s="49"/>
      <c r="CE1150" s="12">
        <f t="shared" si="100"/>
        <v>1</v>
      </c>
      <c r="CL1150" s="12" t="e">
        <f t="shared" si="101"/>
        <v>#N/A</v>
      </c>
    </row>
    <row r="1151" spans="1:90" ht="61.5" x14ac:dyDescent="0.85">
      <c r="A1151" s="12">
        <v>1</v>
      </c>
      <c r="B1151" s="45">
        <f>SUBTOTAL(103,$A$1032:A1151)</f>
        <v>119</v>
      </c>
      <c r="C1151" s="15" t="s">
        <v>1541</v>
      </c>
      <c r="D1151" s="21">
        <v>3370211.56</v>
      </c>
      <c r="E1151" s="22">
        <v>0</v>
      </c>
      <c r="F1151" s="22">
        <v>0</v>
      </c>
      <c r="G1151" s="22">
        <v>0</v>
      </c>
      <c r="H1151" s="22">
        <v>0</v>
      </c>
      <c r="I1151" s="22">
        <v>0</v>
      </c>
      <c r="J1151" s="22">
        <v>0</v>
      </c>
      <c r="K1151" s="61">
        <v>0</v>
      </c>
      <c r="L1151" s="22">
        <v>0</v>
      </c>
      <c r="M1151" s="21">
        <v>404.2</v>
      </c>
      <c r="N1151" s="21">
        <v>3277131.9</v>
      </c>
      <c r="O1151" s="22">
        <v>0</v>
      </c>
      <c r="P1151" s="22">
        <v>0</v>
      </c>
      <c r="Q1151" s="22">
        <v>0</v>
      </c>
      <c r="R1151" s="22">
        <v>0</v>
      </c>
      <c r="S1151" s="22">
        <v>0</v>
      </c>
      <c r="T1151" s="22">
        <v>0</v>
      </c>
      <c r="U1151" s="22">
        <v>0</v>
      </c>
      <c r="V1151" s="22">
        <v>0</v>
      </c>
      <c r="W1151" s="22">
        <v>0</v>
      </c>
      <c r="X1151" s="22">
        <v>0</v>
      </c>
      <c r="Y1151" s="22">
        <v>0</v>
      </c>
      <c r="Z1151" s="22">
        <v>0</v>
      </c>
      <c r="AA1151" s="21">
        <v>0</v>
      </c>
      <c r="AB1151" s="21">
        <v>0</v>
      </c>
      <c r="AC1151" s="21">
        <v>34714.660000000003</v>
      </c>
      <c r="AD1151" s="21">
        <v>58365</v>
      </c>
      <c r="AE1151" s="21">
        <v>0</v>
      </c>
      <c r="AF1151" s="24">
        <v>2022</v>
      </c>
      <c r="AG1151" s="24">
        <v>2022</v>
      </c>
      <c r="AH1151" s="25">
        <v>2022</v>
      </c>
      <c r="BW1151" s="49"/>
      <c r="CE1151" s="12">
        <f t="shared" si="100"/>
        <v>1</v>
      </c>
      <c r="CL1151" s="12" t="e">
        <f t="shared" si="101"/>
        <v>#N/A</v>
      </c>
    </row>
    <row r="1152" spans="1:90" ht="61.5" x14ac:dyDescent="0.85">
      <c r="A1152" s="12">
        <v>1</v>
      </c>
      <c r="B1152" s="45">
        <f>SUBTOTAL(103,$A$1032:A1152)</f>
        <v>120</v>
      </c>
      <c r="C1152" s="15" t="s">
        <v>1856</v>
      </c>
      <c r="D1152" s="21">
        <v>9301984.7899999991</v>
      </c>
      <c r="E1152" s="21">
        <v>0</v>
      </c>
      <c r="F1152" s="21">
        <v>0</v>
      </c>
      <c r="G1152" s="21">
        <v>0</v>
      </c>
      <c r="H1152" s="21">
        <v>0</v>
      </c>
      <c r="I1152" s="21">
        <v>0</v>
      </c>
      <c r="J1152" s="21">
        <v>0</v>
      </c>
      <c r="K1152" s="52">
        <v>0</v>
      </c>
      <c r="L1152" s="21">
        <v>0</v>
      </c>
      <c r="M1152" s="21">
        <v>1440.25</v>
      </c>
      <c r="N1152" s="21">
        <v>9107093</v>
      </c>
      <c r="O1152" s="21">
        <v>0</v>
      </c>
      <c r="P1152" s="21">
        <v>0</v>
      </c>
      <c r="Q1152" s="21">
        <v>0</v>
      </c>
      <c r="R1152" s="21">
        <v>0</v>
      </c>
      <c r="S1152" s="21">
        <v>0</v>
      </c>
      <c r="T1152" s="21">
        <v>0</v>
      </c>
      <c r="U1152" s="21">
        <v>0</v>
      </c>
      <c r="V1152" s="21">
        <v>0</v>
      </c>
      <c r="W1152" s="21">
        <v>0</v>
      </c>
      <c r="X1152" s="21">
        <v>0</v>
      </c>
      <c r="Y1152" s="21">
        <v>0</v>
      </c>
      <c r="Z1152" s="21">
        <v>0</v>
      </c>
      <c r="AA1152" s="21">
        <v>0</v>
      </c>
      <c r="AB1152" s="21">
        <v>0</v>
      </c>
      <c r="AC1152" s="21">
        <v>194891.79</v>
      </c>
      <c r="AD1152" s="21">
        <v>0</v>
      </c>
      <c r="AE1152" s="21">
        <v>0</v>
      </c>
      <c r="AF1152" s="24" t="s">
        <v>262</v>
      </c>
      <c r="AG1152" s="24">
        <v>2022</v>
      </c>
      <c r="AH1152" s="25">
        <v>2022</v>
      </c>
      <c r="BW1152" s="49"/>
      <c r="CA1152" s="12" t="e">
        <f t="shared" ref="CA1152:CA1157" si="102">VLOOKUP(C1152,CB:CC,2,FALSE)</f>
        <v>#N/A</v>
      </c>
      <c r="CB1152" s="69" t="s">
        <v>115</v>
      </c>
      <c r="CC1152" s="69">
        <v>1151</v>
      </c>
      <c r="CE1152" s="12" t="e">
        <f t="shared" si="100"/>
        <v>#N/A</v>
      </c>
      <c r="CL1152" s="12" t="e">
        <f t="shared" si="101"/>
        <v>#N/A</v>
      </c>
    </row>
    <row r="1153" spans="1:16326" ht="61.5" x14ac:dyDescent="0.85">
      <c r="A1153" s="12">
        <v>1</v>
      </c>
      <c r="B1153" s="45">
        <f>SUBTOTAL(103,$A$1032:A1153)</f>
        <v>121</v>
      </c>
      <c r="C1153" s="15" t="s">
        <v>442</v>
      </c>
      <c r="D1153" s="21">
        <v>6112874.1299999999</v>
      </c>
      <c r="E1153" s="21">
        <v>0</v>
      </c>
      <c r="F1153" s="21">
        <v>0</v>
      </c>
      <c r="G1153" s="21">
        <v>0</v>
      </c>
      <c r="H1153" s="21">
        <v>0</v>
      </c>
      <c r="I1153" s="21">
        <v>0</v>
      </c>
      <c r="J1153" s="21">
        <v>0</v>
      </c>
      <c r="K1153" s="52">
        <v>0</v>
      </c>
      <c r="L1153" s="21">
        <v>0</v>
      </c>
      <c r="M1153" s="21">
        <v>816.06</v>
      </c>
      <c r="N1153" s="21">
        <v>6050254</v>
      </c>
      <c r="O1153" s="21">
        <v>0</v>
      </c>
      <c r="P1153" s="21">
        <v>0</v>
      </c>
      <c r="Q1153" s="21">
        <v>0</v>
      </c>
      <c r="R1153" s="21">
        <v>0</v>
      </c>
      <c r="S1153" s="21">
        <v>0</v>
      </c>
      <c r="T1153" s="21">
        <v>0</v>
      </c>
      <c r="U1153" s="21">
        <v>0</v>
      </c>
      <c r="V1153" s="21">
        <v>0</v>
      </c>
      <c r="W1153" s="21">
        <v>0</v>
      </c>
      <c r="X1153" s="21">
        <v>0</v>
      </c>
      <c r="Y1153" s="21">
        <v>0</v>
      </c>
      <c r="Z1153" s="21">
        <v>0</v>
      </c>
      <c r="AA1153" s="21">
        <v>0</v>
      </c>
      <c r="AB1153" s="21">
        <v>0</v>
      </c>
      <c r="AC1153" s="21">
        <v>62620.13</v>
      </c>
      <c r="AD1153" s="21">
        <v>0</v>
      </c>
      <c r="AE1153" s="21">
        <v>0</v>
      </c>
      <c r="AF1153" s="24" t="s">
        <v>262</v>
      </c>
      <c r="AG1153" s="24">
        <v>2022</v>
      </c>
      <c r="AH1153" s="25">
        <v>2022</v>
      </c>
      <c r="AT1153" s="12" t="e">
        <f>VLOOKUP(C1153,AW:AX,2,FALSE)</f>
        <v>#N/A</v>
      </c>
      <c r="BW1153" s="49"/>
      <c r="CA1153" s="12" t="e">
        <f t="shared" si="102"/>
        <v>#N/A</v>
      </c>
      <c r="CE1153" s="12" t="e">
        <f t="shared" si="100"/>
        <v>#N/A</v>
      </c>
      <c r="CL1153" s="12" t="e">
        <f t="shared" si="101"/>
        <v>#N/A</v>
      </c>
    </row>
    <row r="1154" spans="1:16326" s="105" customFormat="1" ht="61.5" x14ac:dyDescent="0.85">
      <c r="A1154" s="12">
        <v>1</v>
      </c>
      <c r="B1154" s="45">
        <f>SUBTOTAL(103,$A$1032:A1154)</f>
        <v>122</v>
      </c>
      <c r="C1154" s="15" t="s">
        <v>2223</v>
      </c>
      <c r="D1154" s="21">
        <v>3279704.4600000004</v>
      </c>
      <c r="E1154" s="26">
        <v>0</v>
      </c>
      <c r="F1154" s="26">
        <v>0</v>
      </c>
      <c r="G1154" s="26">
        <v>0</v>
      </c>
      <c r="H1154" s="26">
        <v>0</v>
      </c>
      <c r="I1154" s="26">
        <v>0</v>
      </c>
      <c r="J1154" s="26">
        <v>0</v>
      </c>
      <c r="K1154" s="52">
        <v>0</v>
      </c>
      <c r="L1154" s="21">
        <v>0</v>
      </c>
      <c r="M1154" s="21">
        <v>605</v>
      </c>
      <c r="N1154" s="21">
        <v>3172704</v>
      </c>
      <c r="O1154" s="21">
        <v>0</v>
      </c>
      <c r="P1154" s="21">
        <v>0</v>
      </c>
      <c r="Q1154" s="21">
        <v>0</v>
      </c>
      <c r="R1154" s="21">
        <v>0</v>
      </c>
      <c r="S1154" s="21">
        <v>0</v>
      </c>
      <c r="T1154" s="21">
        <v>0</v>
      </c>
      <c r="U1154" s="21">
        <v>0</v>
      </c>
      <c r="V1154" s="21">
        <v>0</v>
      </c>
      <c r="W1154" s="21">
        <v>0</v>
      </c>
      <c r="X1154" s="21">
        <v>0</v>
      </c>
      <c r="Y1154" s="21">
        <v>0</v>
      </c>
      <c r="Z1154" s="21">
        <v>0</v>
      </c>
      <c r="AA1154" s="21">
        <v>0</v>
      </c>
      <c r="AB1154" s="21">
        <v>0</v>
      </c>
      <c r="AC1154" s="21">
        <v>32837.49</v>
      </c>
      <c r="AD1154" s="29">
        <v>74162.97</v>
      </c>
      <c r="AE1154" s="21">
        <v>0</v>
      </c>
      <c r="AF1154" s="24">
        <v>2022</v>
      </c>
      <c r="AG1154" s="24">
        <v>2022</v>
      </c>
      <c r="AH1154" s="25">
        <v>2022</v>
      </c>
      <c r="AI1154" s="12"/>
      <c r="AJ1154" s="12"/>
      <c r="AK1154" s="12"/>
      <c r="AL1154" s="12"/>
      <c r="AM1154" s="12"/>
      <c r="AN1154" s="12"/>
      <c r="AO1154" s="12"/>
      <c r="AP1154" s="12"/>
      <c r="AQ1154" s="12"/>
      <c r="AR1154" s="12"/>
      <c r="AS1154" s="12"/>
      <c r="AT1154" s="12" t="e">
        <f>VLOOKUP(C1154,AW:AX,2,FALSE)</f>
        <v>#N/A</v>
      </c>
      <c r="AU1154" s="12"/>
      <c r="AV1154" s="12"/>
      <c r="AW1154" s="12"/>
      <c r="AX1154" s="12"/>
      <c r="AY1154" s="12"/>
      <c r="AZ1154" s="12"/>
      <c r="BA1154" s="12"/>
      <c r="BB1154" s="12"/>
      <c r="BC1154" s="12"/>
      <c r="BD1154" s="12"/>
      <c r="BE1154" s="12"/>
      <c r="BF1154" s="12"/>
      <c r="BG1154" s="12"/>
      <c r="BH1154" s="12"/>
      <c r="BI1154" s="12"/>
      <c r="BJ1154" s="12"/>
      <c r="BK1154" s="12"/>
      <c r="BL1154" s="12"/>
      <c r="BM1154" s="12"/>
      <c r="BN1154" s="12"/>
      <c r="BO1154" s="12"/>
      <c r="BP1154" s="12"/>
      <c r="BQ1154" s="12"/>
      <c r="BR1154" s="12"/>
      <c r="BS1154" s="12"/>
      <c r="BT1154" s="12"/>
      <c r="BU1154" s="12"/>
      <c r="BV1154" s="12"/>
      <c r="BW1154" s="49"/>
      <c r="BX1154" s="12"/>
      <c r="BY1154" s="12"/>
      <c r="BZ1154" s="12"/>
      <c r="CA1154" s="12" t="e">
        <f t="shared" si="102"/>
        <v>#N/A</v>
      </c>
      <c r="CB1154" s="12"/>
      <c r="CC1154" s="12"/>
      <c r="CD1154" s="12"/>
      <c r="CE1154" s="12" t="e">
        <f t="shared" si="100"/>
        <v>#N/A</v>
      </c>
      <c r="CF1154" s="12"/>
      <c r="CG1154" s="12"/>
      <c r="CH1154" s="12"/>
      <c r="CI1154" s="12"/>
      <c r="CJ1154" s="12"/>
      <c r="CK1154" s="12"/>
      <c r="CL1154" s="12" t="e">
        <f t="shared" si="101"/>
        <v>#N/A</v>
      </c>
      <c r="CM1154" s="12"/>
      <c r="CN1154" s="12"/>
      <c r="CO1154" s="12"/>
      <c r="CP1154" s="12"/>
      <c r="CQ1154" s="12"/>
      <c r="CR1154" s="12"/>
      <c r="CS1154" s="12"/>
      <c r="CT1154" s="12"/>
      <c r="CU1154" s="12"/>
      <c r="CV1154" s="12"/>
      <c r="CW1154" s="12"/>
      <c r="CX1154" s="12"/>
      <c r="CY1154" s="12"/>
      <c r="CZ1154" s="12"/>
      <c r="DA1154" s="12"/>
      <c r="DB1154" s="12"/>
      <c r="DC1154" s="12"/>
      <c r="DD1154" s="12"/>
      <c r="DE1154" s="12"/>
      <c r="DF1154" s="12"/>
      <c r="DG1154" s="12"/>
      <c r="DH1154" s="12"/>
      <c r="DI1154" s="12"/>
      <c r="DJ1154" s="12"/>
      <c r="DK1154" s="12"/>
      <c r="DL1154" s="12"/>
      <c r="DM1154" s="12"/>
      <c r="DN1154" s="12"/>
      <c r="DO1154" s="12"/>
      <c r="DP1154" s="12"/>
      <c r="DQ1154" s="12"/>
      <c r="DR1154" s="12"/>
      <c r="DS1154" s="12"/>
      <c r="DT1154" s="12"/>
      <c r="DU1154" s="12"/>
      <c r="DV1154" s="12"/>
      <c r="DW1154" s="12"/>
      <c r="DX1154" s="12"/>
      <c r="DY1154" s="12"/>
      <c r="DZ1154" s="12"/>
      <c r="EA1154" s="12"/>
      <c r="EB1154" s="12"/>
      <c r="EC1154" s="12"/>
      <c r="ED1154" s="12"/>
      <c r="EE1154" s="12"/>
      <c r="EF1154" s="12"/>
      <c r="EG1154" s="12"/>
      <c r="EH1154" s="12"/>
      <c r="EI1154" s="12"/>
      <c r="EJ1154" s="12"/>
      <c r="EK1154" s="12"/>
      <c r="EL1154" s="12"/>
      <c r="EM1154" s="12"/>
      <c r="EN1154" s="12"/>
      <c r="EO1154" s="12"/>
      <c r="EP1154" s="12"/>
      <c r="EQ1154" s="12"/>
      <c r="ER1154" s="12"/>
      <c r="ES1154" s="12"/>
      <c r="ET1154" s="12"/>
      <c r="EU1154" s="12"/>
      <c r="EV1154" s="12"/>
      <c r="EW1154" s="12"/>
      <c r="EX1154" s="12"/>
      <c r="EY1154" s="12"/>
      <c r="EZ1154" s="12"/>
      <c r="FA1154" s="12"/>
      <c r="FB1154" s="12"/>
      <c r="FC1154" s="12"/>
      <c r="FD1154" s="12"/>
      <c r="FE1154" s="12"/>
      <c r="FF1154" s="12"/>
      <c r="FG1154" s="12"/>
      <c r="FH1154" s="12"/>
      <c r="FI1154" s="12"/>
      <c r="FJ1154" s="12"/>
      <c r="FK1154" s="12"/>
      <c r="FL1154" s="12"/>
      <c r="FM1154" s="12"/>
      <c r="FN1154" s="12"/>
      <c r="FO1154" s="12"/>
      <c r="FP1154" s="12"/>
      <c r="FQ1154" s="12"/>
      <c r="FR1154" s="12"/>
      <c r="FS1154" s="12"/>
      <c r="FT1154" s="12"/>
      <c r="FU1154" s="12"/>
      <c r="FV1154" s="12"/>
      <c r="FW1154" s="12"/>
      <c r="FX1154" s="12"/>
      <c r="FY1154" s="12"/>
      <c r="FZ1154" s="12"/>
      <c r="GA1154" s="12"/>
      <c r="GB1154" s="12"/>
      <c r="GC1154" s="12"/>
      <c r="GD1154" s="12"/>
      <c r="GE1154" s="12"/>
      <c r="GF1154" s="12"/>
      <c r="GG1154" s="12"/>
      <c r="GH1154" s="12"/>
      <c r="GI1154" s="12"/>
      <c r="GJ1154" s="12"/>
      <c r="GK1154" s="12"/>
      <c r="GL1154" s="12"/>
      <c r="GM1154" s="12"/>
      <c r="GN1154" s="12"/>
      <c r="GO1154" s="12"/>
      <c r="GP1154" s="12"/>
      <c r="GQ1154" s="12"/>
      <c r="GR1154" s="12"/>
      <c r="GS1154" s="12"/>
      <c r="GT1154" s="12"/>
      <c r="GU1154" s="12"/>
      <c r="GV1154" s="12"/>
      <c r="GW1154" s="12"/>
      <c r="GX1154" s="12"/>
      <c r="GY1154" s="12"/>
      <c r="GZ1154" s="12"/>
      <c r="HA1154" s="12"/>
      <c r="HB1154" s="12"/>
      <c r="HC1154" s="12"/>
      <c r="HD1154" s="12"/>
      <c r="HE1154" s="12"/>
      <c r="HF1154" s="12"/>
      <c r="HG1154" s="12"/>
      <c r="HH1154" s="12"/>
      <c r="HI1154" s="12"/>
      <c r="HJ1154" s="12"/>
      <c r="HK1154" s="12"/>
      <c r="HL1154" s="12"/>
      <c r="HM1154" s="12"/>
      <c r="HN1154" s="12"/>
      <c r="HO1154" s="12"/>
      <c r="HP1154" s="12"/>
      <c r="HQ1154" s="12"/>
      <c r="HR1154" s="12"/>
      <c r="HS1154" s="12"/>
      <c r="HT1154" s="12"/>
      <c r="HU1154" s="12"/>
      <c r="HV1154" s="12"/>
      <c r="HW1154" s="12"/>
      <c r="HX1154" s="12"/>
      <c r="HY1154" s="12"/>
      <c r="HZ1154" s="12"/>
      <c r="IA1154" s="12"/>
      <c r="IB1154" s="12"/>
      <c r="IC1154" s="12"/>
      <c r="ID1154" s="12"/>
      <c r="IE1154" s="12"/>
      <c r="IF1154" s="12"/>
      <c r="IG1154" s="12"/>
      <c r="IH1154" s="12"/>
      <c r="II1154" s="12"/>
      <c r="IJ1154" s="12"/>
      <c r="IK1154" s="12"/>
      <c r="IL1154" s="12"/>
      <c r="IM1154" s="12"/>
      <c r="IN1154" s="12"/>
      <c r="IO1154" s="12"/>
      <c r="IP1154" s="12"/>
      <c r="IQ1154" s="12"/>
      <c r="IR1154" s="12"/>
      <c r="IS1154" s="12"/>
      <c r="IT1154" s="12"/>
      <c r="IU1154" s="12"/>
      <c r="IV1154" s="12"/>
      <c r="IW1154" s="12"/>
      <c r="IX1154" s="12"/>
      <c r="IY1154" s="12"/>
      <c r="IZ1154" s="12"/>
      <c r="JA1154" s="12"/>
      <c r="JB1154" s="12"/>
      <c r="JC1154" s="12"/>
      <c r="JD1154" s="12"/>
      <c r="JE1154" s="12"/>
      <c r="JF1154" s="12"/>
      <c r="JG1154" s="12"/>
      <c r="JH1154" s="12"/>
      <c r="JI1154" s="12"/>
      <c r="JJ1154" s="12"/>
      <c r="JK1154" s="12"/>
      <c r="JL1154" s="12"/>
      <c r="JM1154" s="12"/>
      <c r="JN1154" s="12"/>
      <c r="JO1154" s="12"/>
      <c r="JP1154" s="12"/>
      <c r="JQ1154" s="12"/>
      <c r="JR1154" s="12"/>
      <c r="JS1154" s="12"/>
      <c r="JT1154" s="12"/>
      <c r="JU1154" s="12"/>
      <c r="JV1154" s="12"/>
      <c r="JW1154" s="12"/>
      <c r="JX1154" s="12"/>
      <c r="JY1154" s="12"/>
      <c r="JZ1154" s="12"/>
      <c r="KA1154" s="12"/>
      <c r="KB1154" s="12"/>
      <c r="KC1154" s="12"/>
      <c r="KD1154" s="12"/>
      <c r="KE1154" s="12"/>
      <c r="KF1154" s="12"/>
      <c r="KG1154" s="12"/>
      <c r="KH1154" s="12"/>
      <c r="KI1154" s="12"/>
      <c r="KJ1154" s="12"/>
      <c r="KK1154" s="12"/>
      <c r="KL1154" s="12"/>
      <c r="KM1154" s="12"/>
      <c r="KN1154" s="12"/>
      <c r="KO1154" s="12"/>
      <c r="KP1154" s="12"/>
      <c r="KQ1154" s="12"/>
      <c r="KR1154" s="12"/>
      <c r="KS1154" s="12"/>
      <c r="KT1154" s="12"/>
      <c r="KU1154" s="12"/>
      <c r="KV1154" s="12"/>
      <c r="KW1154" s="12"/>
      <c r="KX1154" s="12"/>
      <c r="KY1154" s="12"/>
      <c r="KZ1154" s="12"/>
      <c r="LA1154" s="12"/>
      <c r="LB1154" s="12"/>
      <c r="LC1154" s="12"/>
      <c r="LD1154" s="12"/>
      <c r="LE1154" s="12"/>
      <c r="LF1154" s="12"/>
      <c r="LG1154" s="12"/>
      <c r="LH1154" s="12"/>
      <c r="LI1154" s="12"/>
      <c r="LJ1154" s="12"/>
      <c r="LK1154" s="12"/>
      <c r="LL1154" s="12"/>
      <c r="LM1154" s="12"/>
      <c r="LN1154" s="12"/>
      <c r="LO1154" s="12"/>
      <c r="LP1154" s="12"/>
      <c r="LQ1154" s="12"/>
      <c r="LR1154" s="12"/>
      <c r="LS1154" s="12"/>
      <c r="LT1154" s="12"/>
      <c r="LU1154" s="12"/>
      <c r="LV1154" s="12"/>
      <c r="LW1154" s="12"/>
      <c r="LX1154" s="12"/>
      <c r="LY1154" s="12"/>
      <c r="LZ1154" s="12"/>
      <c r="MA1154" s="12"/>
      <c r="MB1154" s="12"/>
      <c r="MC1154" s="12"/>
      <c r="MD1154" s="12"/>
      <c r="ME1154" s="12"/>
      <c r="MF1154" s="12"/>
      <c r="MG1154" s="12"/>
      <c r="MH1154" s="12"/>
      <c r="MI1154" s="12"/>
      <c r="MJ1154" s="12"/>
      <c r="MK1154" s="12"/>
      <c r="ML1154" s="12"/>
      <c r="MM1154" s="12"/>
      <c r="MN1154" s="12"/>
      <c r="MO1154" s="12"/>
      <c r="MP1154" s="12"/>
      <c r="MQ1154" s="12"/>
      <c r="MR1154" s="12"/>
      <c r="MS1154" s="12"/>
      <c r="MT1154" s="12"/>
      <c r="MU1154" s="12"/>
      <c r="MV1154" s="12"/>
      <c r="MW1154" s="12"/>
      <c r="MX1154" s="12"/>
      <c r="MY1154" s="12"/>
      <c r="MZ1154" s="12"/>
      <c r="NA1154" s="12"/>
      <c r="NB1154" s="12"/>
      <c r="NC1154" s="12"/>
      <c r="ND1154" s="12"/>
      <c r="NE1154" s="12"/>
      <c r="NF1154" s="12"/>
      <c r="NG1154" s="12"/>
      <c r="NH1154" s="12"/>
      <c r="NI1154" s="12"/>
      <c r="NJ1154" s="12"/>
      <c r="NK1154" s="12"/>
      <c r="NL1154" s="12"/>
      <c r="NM1154" s="12"/>
      <c r="NN1154" s="12"/>
      <c r="NO1154" s="12"/>
      <c r="NP1154" s="12"/>
      <c r="NQ1154" s="12"/>
      <c r="NR1154" s="12"/>
      <c r="NS1154" s="12"/>
      <c r="NT1154" s="12"/>
      <c r="NU1154" s="12"/>
      <c r="NV1154" s="12"/>
      <c r="NW1154" s="12"/>
      <c r="NX1154" s="12"/>
      <c r="NY1154" s="12"/>
      <c r="NZ1154" s="12"/>
      <c r="OA1154" s="12"/>
      <c r="OB1154" s="12"/>
      <c r="OC1154" s="12"/>
      <c r="OD1154" s="12"/>
      <c r="OE1154" s="12"/>
      <c r="OF1154" s="12"/>
      <c r="OG1154" s="12"/>
      <c r="OH1154" s="12"/>
      <c r="OI1154" s="12"/>
      <c r="OJ1154" s="12"/>
      <c r="OK1154" s="12"/>
      <c r="OL1154" s="12"/>
      <c r="OM1154" s="12"/>
      <c r="ON1154" s="12"/>
      <c r="OO1154" s="12"/>
      <c r="OP1154" s="12"/>
      <c r="OQ1154" s="12"/>
      <c r="OR1154" s="12"/>
      <c r="OS1154" s="12"/>
      <c r="OT1154" s="12"/>
      <c r="OU1154" s="12"/>
      <c r="OV1154" s="12"/>
      <c r="OW1154" s="12"/>
      <c r="OX1154" s="12"/>
      <c r="OY1154" s="12"/>
      <c r="OZ1154" s="12"/>
      <c r="PA1154" s="12"/>
      <c r="PB1154" s="12"/>
      <c r="PC1154" s="12"/>
      <c r="PD1154" s="12"/>
      <c r="PE1154" s="12"/>
      <c r="PF1154" s="12"/>
      <c r="PG1154" s="12"/>
      <c r="PH1154" s="12"/>
      <c r="PI1154" s="12"/>
      <c r="PJ1154" s="12"/>
      <c r="PK1154" s="12"/>
      <c r="PL1154" s="12"/>
      <c r="PM1154" s="12"/>
      <c r="PN1154" s="12"/>
      <c r="PO1154" s="12"/>
      <c r="PP1154" s="12"/>
      <c r="PQ1154" s="12"/>
      <c r="PR1154" s="12"/>
      <c r="PS1154" s="12"/>
      <c r="PT1154" s="12"/>
      <c r="PU1154" s="12"/>
      <c r="PV1154" s="12"/>
      <c r="PW1154" s="12"/>
      <c r="PX1154" s="12"/>
      <c r="PY1154" s="12"/>
      <c r="PZ1154" s="12"/>
      <c r="QA1154" s="12"/>
      <c r="QB1154" s="12"/>
      <c r="QC1154" s="12"/>
      <c r="QD1154" s="12"/>
      <c r="QE1154" s="12"/>
      <c r="QF1154" s="12"/>
      <c r="QG1154" s="12"/>
      <c r="QH1154" s="12"/>
      <c r="QI1154" s="12"/>
      <c r="QJ1154" s="12"/>
      <c r="QK1154" s="12"/>
      <c r="QL1154" s="12"/>
      <c r="QM1154" s="12"/>
      <c r="QN1154" s="12"/>
      <c r="QO1154" s="12"/>
      <c r="QP1154" s="12"/>
      <c r="QQ1154" s="12"/>
      <c r="QR1154" s="12"/>
      <c r="QS1154" s="12"/>
      <c r="QT1154" s="12"/>
      <c r="QU1154" s="12"/>
      <c r="QV1154" s="12"/>
      <c r="QW1154" s="12"/>
      <c r="QX1154" s="12"/>
      <c r="QY1154" s="12"/>
      <c r="QZ1154" s="12"/>
      <c r="RA1154" s="12"/>
      <c r="RB1154" s="12"/>
      <c r="RC1154" s="12"/>
      <c r="RD1154" s="12"/>
      <c r="RE1154" s="12"/>
      <c r="RF1154" s="12"/>
      <c r="RG1154" s="12"/>
      <c r="RH1154" s="12"/>
      <c r="RI1154" s="12"/>
      <c r="RJ1154" s="12"/>
      <c r="RK1154" s="12"/>
      <c r="RL1154" s="12"/>
      <c r="RM1154" s="12"/>
      <c r="RN1154" s="12"/>
      <c r="RO1154" s="12"/>
      <c r="RP1154" s="12"/>
      <c r="RQ1154" s="12"/>
      <c r="RR1154" s="12"/>
      <c r="RS1154" s="12"/>
      <c r="RT1154" s="12"/>
      <c r="RU1154" s="12"/>
      <c r="RV1154" s="12"/>
      <c r="RW1154" s="12"/>
      <c r="RX1154" s="12"/>
      <c r="RY1154" s="12"/>
      <c r="RZ1154" s="12"/>
      <c r="SA1154" s="12"/>
      <c r="SB1154" s="12"/>
      <c r="SC1154" s="12"/>
      <c r="SD1154" s="12"/>
      <c r="SE1154" s="12"/>
      <c r="SF1154" s="12"/>
      <c r="SG1154" s="12"/>
      <c r="SH1154" s="12"/>
      <c r="SI1154" s="12"/>
      <c r="SJ1154" s="12"/>
      <c r="SK1154" s="12"/>
      <c r="SL1154" s="12"/>
      <c r="SM1154" s="12"/>
      <c r="SN1154" s="12"/>
      <c r="SO1154" s="12"/>
      <c r="SP1154" s="12"/>
      <c r="SQ1154" s="12"/>
      <c r="SR1154" s="12"/>
      <c r="SS1154" s="12"/>
      <c r="ST1154" s="12"/>
      <c r="SU1154" s="12"/>
      <c r="SV1154" s="12"/>
      <c r="SW1154" s="12"/>
      <c r="SX1154" s="12"/>
      <c r="SY1154" s="12"/>
      <c r="SZ1154" s="12"/>
      <c r="TA1154" s="12"/>
      <c r="TB1154" s="12"/>
      <c r="TC1154" s="12"/>
      <c r="TD1154" s="12"/>
      <c r="TE1154" s="12"/>
      <c r="TF1154" s="12"/>
      <c r="TG1154" s="12"/>
      <c r="TH1154" s="12"/>
      <c r="TI1154" s="12"/>
      <c r="TJ1154" s="12"/>
      <c r="TK1154" s="12"/>
      <c r="TL1154" s="12"/>
      <c r="TM1154" s="12"/>
      <c r="TN1154" s="12"/>
      <c r="TO1154" s="12"/>
      <c r="TP1154" s="12"/>
      <c r="TQ1154" s="12"/>
      <c r="TR1154" s="12"/>
      <c r="TS1154" s="12"/>
      <c r="TT1154" s="12"/>
      <c r="TU1154" s="12"/>
      <c r="TV1154" s="12"/>
      <c r="TW1154" s="12"/>
      <c r="TX1154" s="12"/>
      <c r="TY1154" s="12"/>
      <c r="TZ1154" s="12"/>
      <c r="UA1154" s="12"/>
      <c r="UB1154" s="12"/>
      <c r="UC1154" s="12"/>
      <c r="UD1154" s="12"/>
      <c r="UE1154" s="12"/>
      <c r="UF1154" s="12"/>
      <c r="UG1154" s="12"/>
      <c r="UH1154" s="12"/>
      <c r="UI1154" s="12"/>
      <c r="UJ1154" s="12"/>
      <c r="UK1154" s="12"/>
      <c r="UL1154" s="12"/>
      <c r="UM1154" s="12"/>
      <c r="UN1154" s="12"/>
      <c r="UO1154" s="12"/>
      <c r="UP1154" s="12"/>
      <c r="UQ1154" s="12"/>
      <c r="UR1154" s="12"/>
      <c r="US1154" s="12"/>
      <c r="UT1154" s="12"/>
      <c r="UU1154" s="12"/>
      <c r="UV1154" s="12"/>
      <c r="UW1154" s="12"/>
      <c r="UX1154" s="12"/>
      <c r="UY1154" s="12"/>
      <c r="UZ1154" s="12"/>
      <c r="VA1154" s="12"/>
      <c r="VB1154" s="12"/>
      <c r="VC1154" s="12"/>
      <c r="VD1154" s="12"/>
      <c r="VE1154" s="12"/>
      <c r="VF1154" s="12"/>
      <c r="VG1154" s="12"/>
      <c r="VH1154" s="12"/>
      <c r="VI1154" s="12"/>
      <c r="VJ1154" s="12"/>
      <c r="VK1154" s="12"/>
      <c r="VL1154" s="12"/>
      <c r="VM1154" s="12"/>
      <c r="VN1154" s="12"/>
      <c r="VO1154" s="12"/>
      <c r="VP1154" s="12"/>
      <c r="VQ1154" s="12"/>
      <c r="VR1154" s="12"/>
      <c r="VS1154" s="12"/>
      <c r="VT1154" s="12"/>
      <c r="VU1154" s="12"/>
      <c r="VV1154" s="12"/>
      <c r="VW1154" s="12"/>
      <c r="VX1154" s="12"/>
      <c r="VY1154" s="12"/>
      <c r="VZ1154" s="12"/>
      <c r="WA1154" s="12"/>
      <c r="WB1154" s="12"/>
      <c r="WC1154" s="12"/>
      <c r="WD1154" s="12"/>
      <c r="WE1154" s="12"/>
      <c r="WF1154" s="12"/>
      <c r="WG1154" s="12"/>
      <c r="WH1154" s="12"/>
      <c r="WI1154" s="12"/>
      <c r="WJ1154" s="12"/>
      <c r="WK1154" s="12"/>
      <c r="WL1154" s="12"/>
      <c r="WM1154" s="12"/>
      <c r="WN1154" s="12"/>
      <c r="WO1154" s="12"/>
      <c r="WP1154" s="12"/>
      <c r="WQ1154" s="12"/>
      <c r="WR1154" s="12"/>
      <c r="WS1154" s="12"/>
      <c r="WT1154" s="12"/>
      <c r="WU1154" s="12"/>
      <c r="WV1154" s="12"/>
      <c r="WW1154" s="12"/>
      <c r="WX1154" s="12"/>
      <c r="WY1154" s="12"/>
      <c r="WZ1154" s="12"/>
      <c r="XA1154" s="12"/>
      <c r="XB1154" s="12"/>
      <c r="XC1154" s="12"/>
      <c r="XD1154" s="12"/>
      <c r="XE1154" s="12"/>
      <c r="XF1154" s="12"/>
      <c r="XG1154" s="12"/>
      <c r="XH1154" s="12"/>
      <c r="XI1154" s="12"/>
      <c r="XJ1154" s="12"/>
      <c r="XK1154" s="12"/>
      <c r="XL1154" s="12"/>
      <c r="XM1154" s="12"/>
      <c r="XN1154" s="12"/>
      <c r="XO1154" s="12"/>
      <c r="XP1154" s="12"/>
      <c r="XQ1154" s="12"/>
      <c r="XR1154" s="12"/>
      <c r="XS1154" s="12"/>
      <c r="XT1154" s="12"/>
      <c r="XU1154" s="12"/>
      <c r="XV1154" s="12"/>
      <c r="XW1154" s="12"/>
      <c r="XX1154" s="12"/>
      <c r="XY1154" s="12"/>
      <c r="XZ1154" s="12"/>
      <c r="YA1154" s="12"/>
      <c r="YB1154" s="12"/>
      <c r="YC1154" s="12"/>
      <c r="YD1154" s="12"/>
      <c r="YE1154" s="12"/>
      <c r="YF1154" s="12"/>
      <c r="YG1154" s="12"/>
      <c r="YH1154" s="12"/>
      <c r="YI1154" s="12"/>
      <c r="YJ1154" s="12"/>
      <c r="YK1154" s="12"/>
      <c r="YL1154" s="12"/>
      <c r="YM1154" s="12"/>
      <c r="YN1154" s="12"/>
      <c r="YO1154" s="12"/>
      <c r="YP1154" s="12"/>
      <c r="YQ1154" s="12"/>
      <c r="YR1154" s="12"/>
      <c r="YS1154" s="12"/>
      <c r="YT1154" s="12"/>
      <c r="YU1154" s="12"/>
      <c r="YV1154" s="12"/>
      <c r="YW1154" s="12"/>
      <c r="YX1154" s="12"/>
      <c r="YY1154" s="12"/>
      <c r="YZ1154" s="12"/>
      <c r="ZA1154" s="12"/>
      <c r="ZB1154" s="12"/>
      <c r="ZC1154" s="12"/>
      <c r="ZD1154" s="12"/>
      <c r="ZE1154" s="12"/>
      <c r="ZF1154" s="12"/>
      <c r="ZG1154" s="12"/>
      <c r="ZH1154" s="12"/>
      <c r="ZI1154" s="12"/>
      <c r="ZJ1154" s="12"/>
      <c r="ZK1154" s="12"/>
      <c r="ZL1154" s="12"/>
      <c r="ZM1154" s="12"/>
      <c r="ZN1154" s="12"/>
      <c r="ZO1154" s="12"/>
      <c r="ZP1154" s="12"/>
      <c r="ZQ1154" s="12"/>
      <c r="ZR1154" s="12"/>
      <c r="ZS1154" s="12"/>
      <c r="ZT1154" s="12"/>
      <c r="ZU1154" s="12"/>
      <c r="ZV1154" s="12"/>
      <c r="ZW1154" s="12"/>
      <c r="ZX1154" s="12"/>
      <c r="ZY1154" s="12"/>
      <c r="ZZ1154" s="12"/>
      <c r="AAA1154" s="12"/>
      <c r="AAB1154" s="12"/>
      <c r="AAC1154" s="12"/>
      <c r="AAD1154" s="12"/>
      <c r="AAE1154" s="12"/>
      <c r="AAF1154" s="12"/>
      <c r="AAG1154" s="12"/>
      <c r="AAH1154" s="12"/>
      <c r="AAI1154" s="12"/>
      <c r="AAJ1154" s="12"/>
      <c r="AAK1154" s="12"/>
      <c r="AAL1154" s="12"/>
      <c r="AAM1154" s="12"/>
      <c r="AAN1154" s="12"/>
      <c r="AAO1154" s="12"/>
      <c r="AAP1154" s="12"/>
      <c r="AAQ1154" s="12"/>
      <c r="AAR1154" s="12"/>
      <c r="AAS1154" s="12"/>
      <c r="AAT1154" s="12"/>
      <c r="AAU1154" s="12"/>
      <c r="AAV1154" s="12"/>
      <c r="AAW1154" s="12"/>
      <c r="AAX1154" s="12"/>
      <c r="AAY1154" s="12"/>
      <c r="AAZ1154" s="12"/>
      <c r="ABA1154" s="12"/>
      <c r="ABB1154" s="12"/>
      <c r="ABC1154" s="12"/>
      <c r="ABD1154" s="12"/>
      <c r="ABE1154" s="12"/>
      <c r="ABF1154" s="12"/>
      <c r="ABG1154" s="12"/>
      <c r="ABH1154" s="12"/>
      <c r="ABI1154" s="12"/>
      <c r="ABJ1154" s="12"/>
      <c r="ABK1154" s="12"/>
      <c r="ABL1154" s="12"/>
      <c r="ABM1154" s="12"/>
      <c r="ABN1154" s="12"/>
      <c r="ABO1154" s="12"/>
      <c r="ABP1154" s="12"/>
      <c r="ABQ1154" s="12"/>
      <c r="ABR1154" s="12"/>
      <c r="ABS1154" s="12"/>
      <c r="ABT1154" s="12"/>
      <c r="ABU1154" s="12"/>
      <c r="ABV1154" s="12"/>
      <c r="ABW1154" s="12"/>
      <c r="ABX1154" s="12"/>
      <c r="ABY1154" s="12"/>
      <c r="ABZ1154" s="12"/>
      <c r="ACA1154" s="12"/>
      <c r="ACB1154" s="12"/>
      <c r="ACC1154" s="12"/>
      <c r="ACD1154" s="12"/>
      <c r="ACE1154" s="12"/>
      <c r="ACF1154" s="12"/>
      <c r="ACG1154" s="12"/>
      <c r="ACH1154" s="12"/>
      <c r="ACI1154" s="12"/>
      <c r="ACJ1154" s="12"/>
      <c r="ACK1154" s="12"/>
      <c r="ACL1154" s="12"/>
      <c r="ACM1154" s="12"/>
      <c r="ACN1154" s="12"/>
      <c r="ACO1154" s="12"/>
      <c r="ACP1154" s="12"/>
      <c r="ACQ1154" s="12"/>
      <c r="ACR1154" s="12"/>
      <c r="ACS1154" s="12"/>
      <c r="ACT1154" s="12"/>
      <c r="ACU1154" s="12"/>
      <c r="ACV1154" s="12"/>
      <c r="ACW1154" s="12"/>
      <c r="ACX1154" s="12"/>
      <c r="ACY1154" s="12"/>
      <c r="ACZ1154" s="12"/>
      <c r="ADA1154" s="12"/>
      <c r="ADB1154" s="12"/>
      <c r="ADC1154" s="12"/>
      <c r="ADD1154" s="12"/>
      <c r="ADE1154" s="12"/>
      <c r="ADF1154" s="12"/>
      <c r="ADG1154" s="12"/>
      <c r="ADH1154" s="12"/>
      <c r="ADI1154" s="12"/>
      <c r="ADJ1154" s="12"/>
      <c r="ADK1154" s="12"/>
      <c r="ADL1154" s="12"/>
      <c r="ADM1154" s="12"/>
      <c r="ADN1154" s="12"/>
      <c r="ADO1154" s="12"/>
      <c r="ADP1154" s="12"/>
      <c r="ADQ1154" s="12"/>
      <c r="ADR1154" s="12"/>
      <c r="ADS1154" s="12"/>
      <c r="ADT1154" s="12"/>
      <c r="ADU1154" s="12"/>
      <c r="ADV1154" s="12"/>
      <c r="ADW1154" s="12"/>
      <c r="ADX1154" s="12"/>
      <c r="ADY1154" s="12"/>
      <c r="ADZ1154" s="12"/>
      <c r="AEA1154" s="12"/>
      <c r="AEB1154" s="12"/>
      <c r="AEC1154" s="12"/>
      <c r="AED1154" s="12"/>
      <c r="AEE1154" s="12"/>
      <c r="AEF1154" s="12"/>
      <c r="AEG1154" s="12"/>
      <c r="AEH1154" s="12"/>
      <c r="AEI1154" s="12"/>
      <c r="AEJ1154" s="12"/>
      <c r="AEK1154" s="12"/>
      <c r="AEL1154" s="12"/>
      <c r="AEM1154" s="12"/>
      <c r="AEN1154" s="12"/>
      <c r="AEO1154" s="12"/>
      <c r="AEP1154" s="12"/>
      <c r="AEQ1154" s="12"/>
      <c r="AER1154" s="12"/>
      <c r="AES1154" s="12"/>
      <c r="AET1154" s="12"/>
      <c r="AEU1154" s="12"/>
      <c r="AEV1154" s="12"/>
      <c r="AEW1154" s="12"/>
      <c r="AEX1154" s="12"/>
      <c r="AEY1154" s="12"/>
      <c r="AEZ1154" s="12"/>
      <c r="AFA1154" s="12"/>
      <c r="AFB1154" s="12"/>
      <c r="AFC1154" s="12"/>
      <c r="AFD1154" s="12"/>
      <c r="AFE1154" s="12"/>
      <c r="AFF1154" s="12"/>
      <c r="AFG1154" s="12"/>
      <c r="AFH1154" s="12"/>
      <c r="AFI1154" s="12"/>
      <c r="AFJ1154" s="12"/>
      <c r="AFK1154" s="12"/>
      <c r="AFL1154" s="12"/>
      <c r="AFM1154" s="12"/>
      <c r="AFN1154" s="12"/>
      <c r="AFO1154" s="12"/>
      <c r="AFP1154" s="12"/>
      <c r="AFQ1154" s="12"/>
      <c r="AFR1154" s="12"/>
      <c r="AFS1154" s="12"/>
      <c r="AFT1154" s="12"/>
      <c r="AFU1154" s="12"/>
      <c r="AFV1154" s="12"/>
      <c r="AFW1154" s="12"/>
      <c r="AFX1154" s="12"/>
      <c r="AFY1154" s="12"/>
      <c r="AFZ1154" s="12"/>
      <c r="AGA1154" s="12"/>
      <c r="AGB1154" s="12"/>
      <c r="AGC1154" s="12"/>
      <c r="AGD1154" s="12"/>
      <c r="AGE1154" s="12"/>
      <c r="AGF1154" s="12"/>
      <c r="AGG1154" s="12"/>
      <c r="AGH1154" s="12"/>
      <c r="AGI1154" s="12"/>
      <c r="AGJ1154" s="12"/>
      <c r="AGK1154" s="12"/>
      <c r="AGL1154" s="12"/>
      <c r="AGM1154" s="12"/>
      <c r="AGN1154" s="12"/>
      <c r="AGO1154" s="12"/>
      <c r="AGP1154" s="12"/>
      <c r="AGQ1154" s="12"/>
      <c r="AGR1154" s="12"/>
      <c r="AGS1154" s="12"/>
      <c r="AGT1154" s="12"/>
      <c r="AGU1154" s="12"/>
      <c r="AGV1154" s="12"/>
      <c r="AGW1154" s="12"/>
      <c r="AGX1154" s="12"/>
      <c r="AGY1154" s="12"/>
      <c r="AGZ1154" s="12"/>
      <c r="AHA1154" s="12"/>
      <c r="AHB1154" s="12"/>
      <c r="AHC1154" s="12"/>
      <c r="AHD1154" s="12"/>
      <c r="AHE1154" s="12"/>
      <c r="AHF1154" s="12"/>
      <c r="AHG1154" s="12"/>
      <c r="AHH1154" s="12"/>
      <c r="AHI1154" s="12"/>
      <c r="AHJ1154" s="12"/>
      <c r="AHK1154" s="12"/>
      <c r="AHL1154" s="12"/>
      <c r="AHM1154" s="12"/>
      <c r="AHN1154" s="12"/>
      <c r="AHO1154" s="12"/>
      <c r="AHP1154" s="12"/>
      <c r="AHQ1154" s="12"/>
      <c r="AHR1154" s="12"/>
      <c r="AHS1154" s="12"/>
      <c r="AHT1154" s="12"/>
      <c r="AHU1154" s="12"/>
      <c r="AHV1154" s="12"/>
      <c r="AHW1154" s="12"/>
      <c r="AHX1154" s="12"/>
      <c r="AHY1154" s="12"/>
      <c r="AHZ1154" s="12"/>
      <c r="AIA1154" s="12"/>
      <c r="AIB1154" s="12"/>
      <c r="AIC1154" s="12"/>
      <c r="AID1154" s="12"/>
      <c r="AIE1154" s="12"/>
      <c r="AIF1154" s="12"/>
      <c r="AIG1154" s="12"/>
      <c r="AIH1154" s="12"/>
      <c r="AII1154" s="12"/>
      <c r="AIJ1154" s="12"/>
      <c r="AIK1154" s="12"/>
      <c r="AIL1154" s="12"/>
      <c r="AIM1154" s="12"/>
      <c r="AIN1154" s="12"/>
      <c r="AIO1154" s="12"/>
      <c r="AIP1154" s="12"/>
      <c r="AIQ1154" s="12"/>
      <c r="AIR1154" s="12"/>
      <c r="AIS1154" s="12"/>
      <c r="AIT1154" s="12"/>
      <c r="AIU1154" s="12"/>
      <c r="AIV1154" s="12"/>
      <c r="AIW1154" s="12"/>
      <c r="AIX1154" s="12"/>
      <c r="AIY1154" s="12"/>
      <c r="AIZ1154" s="12"/>
      <c r="AJA1154" s="12"/>
      <c r="AJB1154" s="12"/>
      <c r="AJC1154" s="12"/>
      <c r="AJD1154" s="12"/>
      <c r="AJE1154" s="12"/>
      <c r="AJF1154" s="12"/>
      <c r="AJG1154" s="12"/>
      <c r="AJH1154" s="12"/>
      <c r="AJI1154" s="12"/>
      <c r="AJJ1154" s="12"/>
      <c r="AJK1154" s="12"/>
      <c r="AJL1154" s="12"/>
      <c r="AJM1154" s="12"/>
      <c r="AJN1154" s="12"/>
      <c r="AJO1154" s="12"/>
      <c r="AJP1154" s="12"/>
      <c r="AJQ1154" s="12"/>
      <c r="AJR1154" s="12"/>
      <c r="AJS1154" s="12"/>
      <c r="AJT1154" s="12"/>
      <c r="AJU1154" s="12"/>
      <c r="AJV1154" s="12"/>
      <c r="AJW1154" s="12"/>
      <c r="AJX1154" s="12"/>
      <c r="AJY1154" s="12"/>
      <c r="AJZ1154" s="12"/>
      <c r="AKA1154" s="12"/>
      <c r="AKB1154" s="12"/>
      <c r="AKC1154" s="12"/>
      <c r="AKD1154" s="12"/>
      <c r="AKE1154" s="12"/>
      <c r="AKF1154" s="12"/>
      <c r="AKG1154" s="12"/>
      <c r="AKH1154" s="12"/>
      <c r="AKI1154" s="12"/>
      <c r="AKJ1154" s="12"/>
      <c r="AKK1154" s="12"/>
      <c r="AKL1154" s="12"/>
      <c r="AKM1154" s="12"/>
      <c r="AKN1154" s="12"/>
      <c r="AKO1154" s="12"/>
      <c r="AKP1154" s="12"/>
      <c r="AKQ1154" s="12"/>
      <c r="AKR1154" s="12"/>
      <c r="AKS1154" s="12"/>
      <c r="AKT1154" s="12"/>
      <c r="AKU1154" s="12"/>
      <c r="AKV1154" s="12"/>
      <c r="AKW1154" s="12"/>
      <c r="AKX1154" s="12"/>
      <c r="AKY1154" s="12"/>
      <c r="AKZ1154" s="12"/>
      <c r="ALA1154" s="12"/>
      <c r="ALB1154" s="12"/>
      <c r="ALC1154" s="12"/>
      <c r="ALD1154" s="12"/>
      <c r="ALE1154" s="12"/>
      <c r="ALF1154" s="12"/>
      <c r="ALG1154" s="12"/>
      <c r="ALH1154" s="12"/>
      <c r="ALI1154" s="12"/>
      <c r="ALJ1154" s="12"/>
      <c r="ALK1154" s="12"/>
      <c r="ALL1154" s="12"/>
      <c r="ALM1154" s="12"/>
      <c r="ALN1154" s="12"/>
      <c r="ALO1154" s="12"/>
      <c r="ALP1154" s="12"/>
      <c r="ALQ1154" s="12"/>
      <c r="ALR1154" s="12"/>
      <c r="ALS1154" s="12"/>
      <c r="ALT1154" s="12"/>
      <c r="ALU1154" s="12"/>
      <c r="ALV1154" s="12"/>
      <c r="ALW1154" s="12"/>
      <c r="ALX1154" s="12"/>
      <c r="ALY1154" s="12"/>
      <c r="ALZ1154" s="12"/>
      <c r="AMA1154" s="12"/>
      <c r="AMB1154" s="12"/>
      <c r="AMC1154" s="12"/>
      <c r="AMD1154" s="12"/>
      <c r="AME1154" s="12"/>
      <c r="AMF1154" s="12"/>
      <c r="AMG1154" s="12"/>
      <c r="AMH1154" s="12"/>
      <c r="AMI1154" s="12"/>
      <c r="AMJ1154" s="12"/>
      <c r="AMK1154" s="12"/>
      <c r="AML1154" s="12"/>
      <c r="AMM1154" s="12"/>
      <c r="AMN1154" s="12"/>
      <c r="AMO1154" s="12"/>
      <c r="AMP1154" s="12"/>
      <c r="AMQ1154" s="12"/>
      <c r="AMR1154" s="12"/>
      <c r="AMS1154" s="12"/>
      <c r="AMT1154" s="12"/>
      <c r="AMU1154" s="12"/>
      <c r="AMV1154" s="12"/>
      <c r="AMW1154" s="12"/>
      <c r="AMX1154" s="12"/>
      <c r="AMY1154" s="12"/>
      <c r="AMZ1154" s="12"/>
      <c r="ANA1154" s="12"/>
      <c r="ANB1154" s="12"/>
      <c r="ANC1154" s="12"/>
      <c r="AND1154" s="12"/>
      <c r="ANE1154" s="12"/>
      <c r="ANF1154" s="12"/>
      <c r="ANG1154" s="12"/>
      <c r="ANH1154" s="12"/>
      <c r="ANI1154" s="12"/>
      <c r="ANJ1154" s="12"/>
      <c r="ANK1154" s="12"/>
      <c r="ANL1154" s="12"/>
      <c r="ANM1154" s="12"/>
      <c r="ANN1154" s="12"/>
      <c r="ANO1154" s="12"/>
      <c r="ANP1154" s="12"/>
      <c r="ANQ1154" s="12"/>
      <c r="ANR1154" s="12"/>
      <c r="ANS1154" s="12"/>
      <c r="ANT1154" s="12"/>
      <c r="ANU1154" s="12"/>
      <c r="ANV1154" s="12"/>
      <c r="ANW1154" s="12"/>
      <c r="ANX1154" s="12"/>
      <c r="ANY1154" s="12"/>
      <c r="ANZ1154" s="12"/>
      <c r="AOA1154" s="12"/>
      <c r="AOB1154" s="12"/>
      <c r="AOC1154" s="12"/>
      <c r="AOD1154" s="12"/>
      <c r="AOE1154" s="12"/>
      <c r="AOF1154" s="12"/>
      <c r="AOG1154" s="12"/>
      <c r="AOH1154" s="12"/>
      <c r="AOI1154" s="12"/>
      <c r="AOJ1154" s="12"/>
      <c r="AOK1154" s="12"/>
      <c r="AOL1154" s="12"/>
      <c r="AOM1154" s="12"/>
      <c r="AON1154" s="12"/>
      <c r="AOO1154" s="12"/>
      <c r="AOP1154" s="12"/>
      <c r="AOQ1154" s="12"/>
      <c r="AOR1154" s="12"/>
      <c r="AOS1154" s="12"/>
      <c r="AOT1154" s="12"/>
      <c r="AOU1154" s="12"/>
      <c r="AOV1154" s="12"/>
      <c r="AOW1154" s="12"/>
      <c r="AOX1154" s="12"/>
      <c r="AOY1154" s="12"/>
      <c r="AOZ1154" s="12"/>
      <c r="APA1154" s="12"/>
      <c r="APB1154" s="12"/>
      <c r="APC1154" s="12"/>
      <c r="APD1154" s="12"/>
      <c r="APE1154" s="12"/>
      <c r="APF1154" s="12"/>
      <c r="APG1154" s="12"/>
      <c r="APH1154" s="12"/>
      <c r="API1154" s="12"/>
      <c r="APJ1154" s="12"/>
      <c r="APK1154" s="12"/>
      <c r="APL1154" s="12"/>
      <c r="APM1154" s="12"/>
      <c r="APN1154" s="12"/>
      <c r="APO1154" s="12"/>
      <c r="APP1154" s="12"/>
      <c r="APQ1154" s="12"/>
      <c r="APR1154" s="12"/>
      <c r="APS1154" s="12"/>
      <c r="APT1154" s="12"/>
      <c r="APU1154" s="12"/>
      <c r="APV1154" s="12"/>
      <c r="APW1154" s="12"/>
      <c r="APX1154" s="12"/>
      <c r="APY1154" s="12"/>
      <c r="APZ1154" s="12"/>
      <c r="AQA1154" s="12"/>
      <c r="AQB1154" s="12"/>
      <c r="AQC1154" s="12"/>
      <c r="AQD1154" s="12"/>
      <c r="AQE1154" s="12"/>
      <c r="AQF1154" s="12"/>
      <c r="AQG1154" s="12"/>
      <c r="AQH1154" s="12"/>
      <c r="AQI1154" s="12"/>
      <c r="AQJ1154" s="12"/>
      <c r="AQK1154" s="12"/>
      <c r="AQL1154" s="12"/>
      <c r="AQM1154" s="12"/>
      <c r="AQN1154" s="12"/>
      <c r="AQO1154" s="12"/>
      <c r="AQP1154" s="12"/>
      <c r="AQQ1154" s="12"/>
      <c r="AQR1154" s="12"/>
      <c r="AQS1154" s="12"/>
      <c r="AQT1154" s="12"/>
      <c r="AQU1154" s="12"/>
      <c r="AQV1154" s="12"/>
      <c r="AQW1154" s="12"/>
      <c r="AQX1154" s="12"/>
      <c r="AQY1154" s="12"/>
      <c r="AQZ1154" s="12"/>
      <c r="ARA1154" s="12"/>
      <c r="ARB1154" s="12"/>
      <c r="ARC1154" s="12"/>
      <c r="ARD1154" s="12"/>
      <c r="ARE1154" s="12"/>
      <c r="ARF1154" s="12"/>
      <c r="ARG1154" s="12"/>
      <c r="ARH1154" s="12"/>
      <c r="ARI1154" s="12"/>
      <c r="ARJ1154" s="12"/>
      <c r="ARK1154" s="12"/>
      <c r="ARL1154" s="12"/>
      <c r="ARM1154" s="12"/>
      <c r="ARN1154" s="12"/>
      <c r="ARO1154" s="12"/>
      <c r="ARP1154" s="12"/>
      <c r="ARQ1154" s="12"/>
      <c r="ARR1154" s="12"/>
      <c r="ARS1154" s="12"/>
      <c r="ART1154" s="12"/>
      <c r="ARU1154" s="12"/>
      <c r="ARV1154" s="12"/>
      <c r="ARW1154" s="12"/>
      <c r="ARX1154" s="12"/>
      <c r="ARY1154" s="12"/>
      <c r="ARZ1154" s="12"/>
      <c r="ASA1154" s="12"/>
      <c r="ASB1154" s="12"/>
      <c r="ASC1154" s="12"/>
      <c r="ASD1154" s="12"/>
      <c r="ASE1154" s="12"/>
      <c r="ASF1154" s="12"/>
      <c r="ASG1154" s="12"/>
      <c r="ASH1154" s="12"/>
      <c r="ASI1154" s="12"/>
      <c r="ASJ1154" s="12"/>
      <c r="ASK1154" s="12"/>
      <c r="ASL1154" s="12"/>
      <c r="ASM1154" s="12"/>
      <c r="ASN1154" s="12"/>
      <c r="ASO1154" s="12"/>
      <c r="ASP1154" s="12"/>
      <c r="ASQ1154" s="12"/>
      <c r="ASR1154" s="12"/>
      <c r="ASS1154" s="12"/>
      <c r="AST1154" s="12"/>
      <c r="ASU1154" s="12"/>
      <c r="ASV1154" s="12"/>
      <c r="ASW1154" s="12"/>
      <c r="ASX1154" s="12"/>
      <c r="ASY1154" s="12"/>
      <c r="ASZ1154" s="12"/>
      <c r="ATA1154" s="12"/>
      <c r="ATB1154" s="12"/>
      <c r="ATC1154" s="12"/>
      <c r="ATD1154" s="12"/>
      <c r="ATE1154" s="12"/>
      <c r="ATF1154" s="12"/>
      <c r="ATG1154" s="12"/>
      <c r="ATH1154" s="12"/>
      <c r="ATI1154" s="12"/>
      <c r="ATJ1154" s="12"/>
      <c r="ATK1154" s="12"/>
      <c r="ATL1154" s="12"/>
      <c r="ATM1154" s="12"/>
      <c r="ATN1154" s="12"/>
      <c r="ATO1154" s="12"/>
      <c r="ATP1154" s="12"/>
      <c r="ATQ1154" s="12"/>
      <c r="ATR1154" s="12"/>
      <c r="ATS1154" s="12"/>
      <c r="ATT1154" s="12"/>
      <c r="ATU1154" s="12"/>
      <c r="ATV1154" s="12"/>
      <c r="ATW1154" s="12"/>
      <c r="ATX1154" s="12"/>
      <c r="ATY1154" s="12"/>
      <c r="ATZ1154" s="12"/>
      <c r="AUA1154" s="12"/>
      <c r="AUB1154" s="12"/>
      <c r="AUC1154" s="12"/>
      <c r="AUD1154" s="12"/>
      <c r="AUE1154" s="12"/>
      <c r="AUF1154" s="12"/>
      <c r="AUG1154" s="12"/>
      <c r="AUH1154" s="12"/>
      <c r="AUI1154" s="12"/>
      <c r="AUJ1154" s="12"/>
      <c r="AUK1154" s="12"/>
      <c r="AUL1154" s="12"/>
      <c r="AUM1154" s="12"/>
      <c r="AUN1154" s="12"/>
      <c r="AUO1154" s="12"/>
      <c r="AUP1154" s="12"/>
      <c r="AUQ1154" s="12"/>
      <c r="AUR1154" s="12"/>
      <c r="AUS1154" s="12"/>
      <c r="AUT1154" s="12"/>
      <c r="AUU1154" s="12"/>
      <c r="AUV1154" s="12"/>
      <c r="AUW1154" s="12"/>
      <c r="AUX1154" s="12"/>
      <c r="AUY1154" s="12"/>
      <c r="AUZ1154" s="12"/>
      <c r="AVA1154" s="12"/>
      <c r="AVB1154" s="12"/>
      <c r="AVC1154" s="12"/>
      <c r="AVD1154" s="12"/>
      <c r="AVE1154" s="12"/>
      <c r="AVF1154" s="12"/>
      <c r="AVG1154" s="12"/>
      <c r="AVH1154" s="12"/>
      <c r="AVI1154" s="12"/>
      <c r="AVJ1154" s="12"/>
      <c r="AVK1154" s="12"/>
      <c r="AVL1154" s="12"/>
      <c r="AVM1154" s="12"/>
      <c r="AVN1154" s="12"/>
      <c r="AVO1154" s="12"/>
      <c r="AVP1154" s="12"/>
      <c r="AVQ1154" s="12"/>
      <c r="AVR1154" s="12"/>
      <c r="AVS1154" s="12"/>
      <c r="AVT1154" s="12"/>
      <c r="AVU1154" s="12"/>
      <c r="AVV1154" s="12"/>
      <c r="AVW1154" s="12"/>
      <c r="AVX1154" s="12"/>
      <c r="AVY1154" s="12"/>
      <c r="AVZ1154" s="12"/>
      <c r="AWA1154" s="12"/>
      <c r="AWB1154" s="12"/>
      <c r="AWC1154" s="12"/>
      <c r="AWD1154" s="12"/>
      <c r="AWE1154" s="12"/>
      <c r="AWF1154" s="12"/>
      <c r="AWG1154" s="12"/>
      <c r="AWH1154" s="12"/>
      <c r="AWI1154" s="12"/>
      <c r="AWJ1154" s="12"/>
      <c r="AWK1154" s="12"/>
      <c r="AWL1154" s="12"/>
      <c r="AWM1154" s="12"/>
      <c r="AWN1154" s="12"/>
      <c r="AWO1154" s="12"/>
      <c r="AWP1154" s="12"/>
      <c r="AWQ1154" s="12"/>
      <c r="AWR1154" s="12"/>
      <c r="AWS1154" s="12"/>
      <c r="AWT1154" s="12"/>
      <c r="AWU1154" s="12"/>
      <c r="AWV1154" s="12"/>
      <c r="AWW1154" s="12"/>
      <c r="AWX1154" s="12"/>
      <c r="AWY1154" s="12"/>
      <c r="AWZ1154" s="12"/>
      <c r="AXA1154" s="12"/>
      <c r="AXB1154" s="12"/>
      <c r="AXC1154" s="12"/>
      <c r="AXD1154" s="12"/>
      <c r="AXE1154" s="12"/>
      <c r="AXF1154" s="12"/>
      <c r="AXG1154" s="12"/>
      <c r="AXH1154" s="12"/>
      <c r="AXI1154" s="12"/>
      <c r="AXJ1154" s="12"/>
      <c r="AXK1154" s="12"/>
      <c r="AXL1154" s="12"/>
      <c r="AXM1154" s="12"/>
      <c r="AXN1154" s="12"/>
      <c r="AXO1154" s="12"/>
      <c r="AXP1154" s="12"/>
      <c r="AXQ1154" s="12"/>
      <c r="AXR1154" s="12"/>
      <c r="AXS1154" s="12"/>
      <c r="AXT1154" s="12"/>
      <c r="AXU1154" s="12"/>
      <c r="AXV1154" s="12"/>
      <c r="AXW1154" s="12"/>
      <c r="AXX1154" s="12"/>
      <c r="AXY1154" s="12"/>
      <c r="AXZ1154" s="12"/>
      <c r="AYA1154" s="12"/>
      <c r="AYB1154" s="12"/>
      <c r="AYC1154" s="12"/>
      <c r="AYD1154" s="12"/>
      <c r="AYE1154" s="12"/>
      <c r="AYF1154" s="12"/>
      <c r="AYG1154" s="12"/>
      <c r="AYH1154" s="12"/>
      <c r="AYI1154" s="12"/>
      <c r="AYJ1154" s="12"/>
      <c r="AYK1154" s="12"/>
      <c r="AYL1154" s="12"/>
      <c r="AYM1154" s="12"/>
      <c r="AYN1154" s="12"/>
      <c r="AYO1154" s="12"/>
      <c r="AYP1154" s="12"/>
      <c r="AYQ1154" s="12"/>
      <c r="AYR1154" s="12"/>
      <c r="AYS1154" s="12"/>
      <c r="AYT1154" s="12"/>
      <c r="AYU1154" s="12"/>
      <c r="AYV1154" s="12"/>
      <c r="AYW1154" s="12"/>
      <c r="AYX1154" s="12"/>
      <c r="AYY1154" s="12"/>
      <c r="AYZ1154" s="12"/>
      <c r="AZA1154" s="12"/>
      <c r="AZB1154" s="12"/>
      <c r="AZC1154" s="12"/>
      <c r="AZD1154" s="12"/>
      <c r="AZE1154" s="12"/>
      <c r="AZF1154" s="12"/>
      <c r="AZG1154" s="12"/>
      <c r="AZH1154" s="12"/>
      <c r="AZI1154" s="12"/>
      <c r="AZJ1154" s="12"/>
      <c r="AZK1154" s="12"/>
      <c r="AZL1154" s="12"/>
      <c r="AZM1154" s="12"/>
      <c r="AZN1154" s="12"/>
      <c r="AZO1154" s="12"/>
      <c r="AZP1154" s="12"/>
      <c r="AZQ1154" s="12"/>
      <c r="AZR1154" s="12"/>
      <c r="AZS1154" s="12"/>
      <c r="AZT1154" s="12"/>
      <c r="AZU1154" s="12"/>
      <c r="AZV1154" s="12"/>
      <c r="AZW1154" s="12"/>
      <c r="AZX1154" s="12"/>
      <c r="AZY1154" s="12"/>
      <c r="AZZ1154" s="12"/>
      <c r="BAA1154" s="12"/>
      <c r="BAB1154" s="12"/>
      <c r="BAC1154" s="12"/>
      <c r="BAD1154" s="12"/>
      <c r="BAE1154" s="12"/>
      <c r="BAF1154" s="12"/>
      <c r="BAG1154" s="12"/>
      <c r="BAH1154" s="12"/>
      <c r="BAI1154" s="12"/>
      <c r="BAJ1154" s="12"/>
      <c r="BAK1154" s="12"/>
      <c r="BAL1154" s="12"/>
      <c r="BAM1154" s="12"/>
      <c r="BAN1154" s="12"/>
      <c r="BAO1154" s="12"/>
      <c r="BAP1154" s="12"/>
      <c r="BAQ1154" s="12"/>
      <c r="BAR1154" s="12"/>
      <c r="BAS1154" s="12"/>
      <c r="BAT1154" s="12"/>
      <c r="BAU1154" s="12"/>
      <c r="BAV1154" s="12"/>
      <c r="BAW1154" s="12"/>
      <c r="BAX1154" s="12"/>
      <c r="BAY1154" s="12"/>
      <c r="BAZ1154" s="12"/>
      <c r="BBA1154" s="12"/>
      <c r="BBB1154" s="12"/>
      <c r="BBC1154" s="12"/>
      <c r="BBD1154" s="12"/>
      <c r="BBE1154" s="12"/>
      <c r="BBF1154" s="12"/>
      <c r="BBG1154" s="12"/>
      <c r="BBH1154" s="12"/>
      <c r="BBI1154" s="12"/>
      <c r="BBJ1154" s="12"/>
      <c r="BBK1154" s="12"/>
      <c r="BBL1154" s="12"/>
      <c r="BBM1154" s="12"/>
      <c r="BBN1154" s="12"/>
      <c r="BBO1154" s="12"/>
      <c r="BBP1154" s="12"/>
      <c r="BBQ1154" s="12"/>
      <c r="BBR1154" s="12"/>
      <c r="BBS1154" s="12"/>
      <c r="BBT1154" s="12"/>
      <c r="BBU1154" s="12"/>
      <c r="BBV1154" s="12"/>
      <c r="BBW1154" s="12"/>
      <c r="BBX1154" s="12"/>
      <c r="BBY1154" s="12"/>
      <c r="BBZ1154" s="12"/>
      <c r="BCA1154" s="12"/>
      <c r="BCB1154" s="12"/>
      <c r="BCC1154" s="12"/>
      <c r="BCD1154" s="12"/>
      <c r="BCE1154" s="12"/>
      <c r="BCF1154" s="12"/>
      <c r="BCG1154" s="12"/>
      <c r="BCH1154" s="12"/>
      <c r="BCI1154" s="12"/>
      <c r="BCJ1154" s="12"/>
      <c r="BCK1154" s="12"/>
      <c r="BCL1154" s="12"/>
      <c r="BCM1154" s="12"/>
      <c r="BCN1154" s="12"/>
      <c r="BCO1154" s="12"/>
      <c r="BCP1154" s="12"/>
      <c r="BCQ1154" s="12"/>
      <c r="BCR1154" s="12"/>
      <c r="BCS1154" s="12"/>
      <c r="BCT1154" s="12"/>
      <c r="BCU1154" s="12"/>
      <c r="BCV1154" s="12"/>
      <c r="BCW1154" s="12"/>
      <c r="BCX1154" s="12"/>
      <c r="BCY1154" s="12"/>
      <c r="BCZ1154" s="12"/>
      <c r="BDA1154" s="12"/>
      <c r="BDB1154" s="12"/>
      <c r="BDC1154" s="12"/>
      <c r="BDD1154" s="12"/>
      <c r="BDE1154" s="12"/>
      <c r="BDF1154" s="12"/>
      <c r="BDG1154" s="12"/>
      <c r="BDH1154" s="12"/>
      <c r="BDI1154" s="12"/>
      <c r="BDJ1154" s="12"/>
      <c r="BDK1154" s="12"/>
      <c r="BDL1154" s="12"/>
      <c r="BDM1154" s="12"/>
      <c r="BDN1154" s="12"/>
      <c r="BDO1154" s="12"/>
      <c r="BDP1154" s="12"/>
      <c r="BDQ1154" s="12"/>
      <c r="BDR1154" s="12"/>
      <c r="BDS1154" s="12"/>
      <c r="BDT1154" s="12"/>
      <c r="BDU1154" s="12"/>
      <c r="BDV1154" s="12"/>
      <c r="BDW1154" s="12"/>
      <c r="BDX1154" s="12"/>
      <c r="BDY1154" s="12"/>
      <c r="BDZ1154" s="12"/>
      <c r="BEA1154" s="12"/>
      <c r="BEB1154" s="12"/>
      <c r="BEC1154" s="12"/>
      <c r="BED1154" s="12"/>
      <c r="BEE1154" s="12"/>
      <c r="BEF1154" s="12"/>
      <c r="BEG1154" s="12"/>
      <c r="BEH1154" s="12"/>
      <c r="BEI1154" s="12"/>
      <c r="BEJ1154" s="12"/>
      <c r="BEK1154" s="12"/>
      <c r="BEL1154" s="12"/>
      <c r="BEM1154" s="12"/>
      <c r="BEN1154" s="12"/>
      <c r="BEO1154" s="12"/>
      <c r="BEP1154" s="12"/>
      <c r="BEQ1154" s="12"/>
      <c r="BER1154" s="12"/>
      <c r="BES1154" s="12"/>
      <c r="BET1154" s="12"/>
      <c r="BEU1154" s="12"/>
      <c r="BEV1154" s="12"/>
      <c r="BEW1154" s="12"/>
      <c r="BEX1154" s="12"/>
      <c r="BEY1154" s="12"/>
      <c r="BEZ1154" s="12"/>
      <c r="BFA1154" s="12"/>
      <c r="BFB1154" s="12"/>
      <c r="BFC1154" s="12"/>
      <c r="BFD1154" s="12"/>
      <c r="BFE1154" s="12"/>
      <c r="BFF1154" s="12"/>
      <c r="BFG1154" s="12"/>
      <c r="BFH1154" s="12"/>
      <c r="BFI1154" s="12"/>
      <c r="BFJ1154" s="12"/>
      <c r="BFK1154" s="12"/>
      <c r="BFL1154" s="12"/>
      <c r="BFM1154" s="12"/>
      <c r="BFN1154" s="12"/>
      <c r="BFO1154" s="12"/>
      <c r="BFP1154" s="12"/>
      <c r="BFQ1154" s="12"/>
      <c r="BFR1154" s="12"/>
      <c r="BFS1154" s="12"/>
      <c r="BFT1154" s="12"/>
      <c r="BFU1154" s="12"/>
      <c r="BFV1154" s="12"/>
      <c r="BFW1154" s="12"/>
      <c r="BFX1154" s="12"/>
      <c r="BFY1154" s="12"/>
      <c r="BFZ1154" s="12"/>
      <c r="BGA1154" s="12"/>
      <c r="BGB1154" s="12"/>
      <c r="BGC1154" s="12"/>
      <c r="BGD1154" s="12"/>
      <c r="BGE1154" s="12"/>
      <c r="BGF1154" s="12"/>
      <c r="BGG1154" s="12"/>
      <c r="BGH1154" s="12"/>
      <c r="BGI1154" s="12"/>
      <c r="BGJ1154" s="12"/>
      <c r="BGK1154" s="12"/>
      <c r="BGL1154" s="12"/>
      <c r="BGM1154" s="12"/>
      <c r="BGN1154" s="12"/>
      <c r="BGO1154" s="12"/>
      <c r="BGP1154" s="12"/>
      <c r="BGQ1154" s="12"/>
      <c r="BGR1154" s="12"/>
      <c r="BGS1154" s="12"/>
      <c r="BGT1154" s="12"/>
      <c r="BGU1154" s="12"/>
      <c r="BGV1154" s="12"/>
      <c r="BGW1154" s="12"/>
      <c r="BGX1154" s="12"/>
      <c r="BGY1154" s="12"/>
      <c r="BGZ1154" s="12"/>
      <c r="BHA1154" s="12"/>
      <c r="BHB1154" s="12"/>
      <c r="BHC1154" s="12"/>
      <c r="BHD1154" s="12"/>
      <c r="BHE1154" s="12"/>
      <c r="BHF1154" s="12"/>
      <c r="BHG1154" s="12"/>
      <c r="BHH1154" s="12"/>
      <c r="BHI1154" s="12"/>
      <c r="BHJ1154" s="12"/>
      <c r="BHK1154" s="12"/>
      <c r="BHL1154" s="12"/>
      <c r="BHM1154" s="12"/>
      <c r="BHN1154" s="12"/>
      <c r="BHO1154" s="12"/>
      <c r="BHP1154" s="12"/>
      <c r="BHQ1154" s="12"/>
      <c r="BHR1154" s="12"/>
      <c r="BHS1154" s="12"/>
      <c r="BHT1154" s="12"/>
      <c r="BHU1154" s="12"/>
      <c r="BHV1154" s="12"/>
      <c r="BHW1154" s="12"/>
      <c r="BHX1154" s="12"/>
      <c r="BHY1154" s="12"/>
      <c r="BHZ1154" s="12"/>
      <c r="BIA1154" s="12"/>
      <c r="BIB1154" s="12"/>
      <c r="BIC1154" s="12"/>
      <c r="BID1154" s="12"/>
      <c r="BIE1154" s="12"/>
      <c r="BIF1154" s="12"/>
      <c r="BIG1154" s="12"/>
      <c r="BIH1154" s="12"/>
      <c r="BII1154" s="12"/>
      <c r="BIJ1154" s="12"/>
      <c r="BIK1154" s="12"/>
      <c r="BIL1154" s="12"/>
      <c r="BIM1154" s="12"/>
      <c r="BIN1154" s="12"/>
      <c r="BIO1154" s="12"/>
      <c r="BIP1154" s="12"/>
      <c r="BIQ1154" s="12"/>
      <c r="BIR1154" s="12"/>
      <c r="BIS1154" s="12"/>
      <c r="BIT1154" s="12"/>
      <c r="BIU1154" s="12"/>
      <c r="BIV1154" s="12"/>
      <c r="BIW1154" s="12"/>
      <c r="BIX1154" s="12"/>
      <c r="BIY1154" s="12"/>
      <c r="BIZ1154" s="12"/>
      <c r="BJA1154" s="12"/>
      <c r="BJB1154" s="12"/>
      <c r="BJC1154" s="12"/>
      <c r="BJD1154" s="12"/>
      <c r="BJE1154" s="12"/>
      <c r="BJF1154" s="12"/>
      <c r="BJG1154" s="12"/>
      <c r="BJH1154" s="12"/>
      <c r="BJI1154" s="12"/>
      <c r="BJJ1154" s="12"/>
      <c r="BJK1154" s="12"/>
      <c r="BJL1154" s="12"/>
      <c r="BJM1154" s="12"/>
      <c r="BJN1154" s="12"/>
      <c r="BJO1154" s="12"/>
      <c r="BJP1154" s="12"/>
      <c r="BJQ1154" s="12"/>
      <c r="BJR1154" s="12"/>
      <c r="BJS1154" s="12"/>
      <c r="BJT1154" s="12"/>
      <c r="BJU1154" s="12"/>
      <c r="BJV1154" s="12"/>
      <c r="BJW1154" s="12"/>
      <c r="BJX1154" s="12"/>
      <c r="BJY1154" s="12"/>
      <c r="BJZ1154" s="12"/>
      <c r="BKA1154" s="12"/>
      <c r="BKB1154" s="12"/>
      <c r="BKC1154" s="12"/>
      <c r="BKD1154" s="12"/>
      <c r="BKE1154" s="12"/>
      <c r="BKF1154" s="12"/>
      <c r="BKG1154" s="12"/>
      <c r="BKH1154" s="12"/>
      <c r="BKI1154" s="12"/>
      <c r="BKJ1154" s="12"/>
      <c r="BKK1154" s="12"/>
      <c r="BKL1154" s="12"/>
      <c r="BKM1154" s="12"/>
      <c r="BKN1154" s="12"/>
      <c r="BKO1154" s="12"/>
      <c r="BKP1154" s="12"/>
      <c r="BKQ1154" s="12"/>
      <c r="BKR1154" s="12"/>
      <c r="BKS1154" s="12"/>
      <c r="BKT1154" s="12"/>
      <c r="BKU1154" s="12"/>
      <c r="BKV1154" s="12"/>
      <c r="BKW1154" s="12"/>
      <c r="BKX1154" s="12"/>
      <c r="BKY1154" s="12"/>
      <c r="BKZ1154" s="12"/>
      <c r="BLA1154" s="12"/>
      <c r="BLB1154" s="12"/>
      <c r="BLC1154" s="12"/>
      <c r="BLD1154" s="12"/>
      <c r="BLE1154" s="12"/>
      <c r="BLF1154" s="12"/>
      <c r="BLG1154" s="12"/>
      <c r="BLH1154" s="12"/>
      <c r="BLI1154" s="12"/>
      <c r="BLJ1154" s="12"/>
      <c r="BLK1154" s="12"/>
      <c r="BLL1154" s="12"/>
      <c r="BLM1154" s="12"/>
      <c r="BLN1154" s="12"/>
      <c r="BLO1154" s="12"/>
      <c r="BLP1154" s="12"/>
      <c r="BLQ1154" s="12"/>
      <c r="BLR1154" s="12"/>
      <c r="BLS1154" s="12"/>
      <c r="BLT1154" s="12"/>
      <c r="BLU1154" s="12"/>
      <c r="BLV1154" s="12"/>
      <c r="BLW1154" s="12"/>
      <c r="BLX1154" s="12"/>
      <c r="BLY1154" s="12"/>
      <c r="BLZ1154" s="12"/>
      <c r="BMA1154" s="12"/>
      <c r="BMB1154" s="12"/>
      <c r="BMC1154" s="12"/>
      <c r="BMD1154" s="12"/>
      <c r="BME1154" s="12"/>
      <c r="BMF1154" s="12"/>
      <c r="BMG1154" s="12"/>
      <c r="BMH1154" s="12"/>
      <c r="BMI1154" s="12"/>
      <c r="BMJ1154" s="12"/>
      <c r="BMK1154" s="12"/>
      <c r="BML1154" s="12"/>
      <c r="BMM1154" s="12"/>
      <c r="BMN1154" s="12"/>
      <c r="BMO1154" s="12"/>
      <c r="BMP1154" s="12"/>
      <c r="BMQ1154" s="12"/>
      <c r="BMR1154" s="12"/>
      <c r="BMS1154" s="12"/>
      <c r="BMT1154" s="12"/>
      <c r="BMU1154" s="12"/>
      <c r="BMV1154" s="12"/>
      <c r="BMW1154" s="12"/>
      <c r="BMX1154" s="12"/>
      <c r="BMY1154" s="12"/>
      <c r="BMZ1154" s="12"/>
      <c r="BNA1154" s="12"/>
      <c r="BNB1154" s="12"/>
      <c r="BNC1154" s="12"/>
      <c r="BND1154" s="12"/>
      <c r="BNE1154" s="12"/>
      <c r="BNF1154" s="12"/>
      <c r="BNG1154" s="12"/>
      <c r="BNH1154" s="12"/>
      <c r="BNI1154" s="12"/>
      <c r="BNJ1154" s="12"/>
      <c r="BNK1154" s="12"/>
      <c r="BNL1154" s="12"/>
      <c r="BNM1154" s="12"/>
      <c r="BNN1154" s="12"/>
      <c r="BNO1154" s="12"/>
      <c r="BNP1154" s="12"/>
      <c r="BNQ1154" s="12"/>
      <c r="BNR1154" s="12"/>
      <c r="BNS1154" s="12"/>
      <c r="BNT1154" s="12"/>
      <c r="BNU1154" s="12"/>
      <c r="BNV1154" s="12"/>
      <c r="BNW1154" s="12"/>
      <c r="BNX1154" s="12"/>
      <c r="BNY1154" s="12"/>
      <c r="BNZ1154" s="12"/>
      <c r="BOA1154" s="12"/>
      <c r="BOB1154" s="12"/>
      <c r="BOC1154" s="12"/>
      <c r="BOD1154" s="12"/>
      <c r="BOE1154" s="12"/>
      <c r="BOF1154" s="12"/>
      <c r="BOG1154" s="12"/>
      <c r="BOH1154" s="12"/>
      <c r="BOI1154" s="12"/>
      <c r="BOJ1154" s="12"/>
      <c r="BOK1154" s="12"/>
      <c r="BOL1154" s="12"/>
      <c r="BOM1154" s="12"/>
      <c r="BON1154" s="12"/>
      <c r="BOO1154" s="12"/>
      <c r="BOP1154" s="12"/>
      <c r="BOQ1154" s="12"/>
      <c r="BOR1154" s="12"/>
      <c r="BOS1154" s="12"/>
      <c r="BOT1154" s="12"/>
      <c r="BOU1154" s="12"/>
      <c r="BOV1154" s="12"/>
      <c r="BOW1154" s="12"/>
      <c r="BOX1154" s="12"/>
      <c r="BOY1154" s="12"/>
      <c r="BOZ1154" s="12"/>
      <c r="BPA1154" s="12"/>
      <c r="BPB1154" s="12"/>
      <c r="BPC1154" s="12"/>
      <c r="BPD1154" s="12"/>
      <c r="BPE1154" s="12"/>
      <c r="BPF1154" s="12"/>
      <c r="BPG1154" s="12"/>
      <c r="BPH1154" s="12"/>
      <c r="BPI1154" s="12"/>
      <c r="BPJ1154" s="12"/>
      <c r="BPK1154" s="12"/>
      <c r="BPL1154" s="12"/>
      <c r="BPM1154" s="12"/>
      <c r="BPN1154" s="12"/>
      <c r="BPO1154" s="12"/>
      <c r="BPP1154" s="12"/>
      <c r="BPQ1154" s="12"/>
      <c r="BPR1154" s="12"/>
      <c r="BPS1154" s="12"/>
      <c r="BPT1154" s="12"/>
      <c r="BPU1154" s="12"/>
      <c r="BPV1154" s="12"/>
      <c r="BPW1154" s="12"/>
      <c r="BPX1154" s="12"/>
      <c r="BPY1154" s="12"/>
      <c r="BPZ1154" s="12"/>
      <c r="BQA1154" s="12"/>
      <c r="BQB1154" s="12"/>
      <c r="BQC1154" s="12"/>
      <c r="BQD1154" s="12"/>
      <c r="BQE1154" s="12"/>
      <c r="BQF1154" s="12"/>
      <c r="BQG1154" s="12"/>
      <c r="BQH1154" s="12"/>
      <c r="BQI1154" s="12"/>
      <c r="BQJ1154" s="12"/>
      <c r="BQK1154" s="12"/>
      <c r="BQL1154" s="12"/>
      <c r="BQM1154" s="12"/>
      <c r="BQN1154" s="12"/>
      <c r="BQO1154" s="12"/>
      <c r="BQP1154" s="12"/>
      <c r="BQQ1154" s="12"/>
      <c r="BQR1154" s="12"/>
      <c r="BQS1154" s="12"/>
      <c r="BQT1154" s="12"/>
      <c r="BQU1154" s="12"/>
      <c r="BQV1154" s="12"/>
      <c r="BQW1154" s="12"/>
      <c r="BQX1154" s="12"/>
      <c r="BQY1154" s="12"/>
      <c r="BQZ1154" s="12"/>
      <c r="BRA1154" s="12"/>
      <c r="BRB1154" s="12"/>
      <c r="BRC1154" s="12"/>
      <c r="BRD1154" s="12"/>
      <c r="BRE1154" s="12"/>
      <c r="BRF1154" s="12"/>
      <c r="BRG1154" s="12"/>
      <c r="BRH1154" s="12"/>
      <c r="BRI1154" s="12"/>
      <c r="BRJ1154" s="12"/>
      <c r="BRK1154" s="12"/>
      <c r="BRL1154" s="12"/>
      <c r="BRM1154" s="12"/>
      <c r="BRN1154" s="12"/>
      <c r="BRO1154" s="12"/>
      <c r="BRP1154" s="12"/>
      <c r="BRQ1154" s="12"/>
      <c r="BRR1154" s="12"/>
      <c r="BRS1154" s="12"/>
      <c r="BRT1154" s="12"/>
      <c r="BRU1154" s="12"/>
      <c r="BRV1154" s="12"/>
      <c r="BRW1154" s="12"/>
      <c r="BRX1154" s="12"/>
      <c r="BRY1154" s="12"/>
      <c r="BRZ1154" s="12"/>
      <c r="BSA1154" s="12"/>
      <c r="BSB1154" s="12"/>
      <c r="BSC1154" s="12"/>
      <c r="BSD1154" s="12"/>
      <c r="BSE1154" s="12"/>
      <c r="BSF1154" s="12"/>
      <c r="BSG1154" s="12"/>
      <c r="BSH1154" s="12"/>
      <c r="BSI1154" s="12"/>
      <c r="BSJ1154" s="12"/>
      <c r="BSK1154" s="12"/>
      <c r="BSL1154" s="12"/>
      <c r="BSM1154" s="12"/>
      <c r="BSN1154" s="12"/>
      <c r="BSO1154" s="12"/>
      <c r="BSP1154" s="12"/>
      <c r="BSQ1154" s="12"/>
      <c r="BSR1154" s="12"/>
      <c r="BSS1154" s="12"/>
      <c r="BST1154" s="12"/>
      <c r="BSU1154" s="12"/>
      <c r="BSV1154" s="12"/>
      <c r="BSW1154" s="12"/>
      <c r="BSX1154" s="12"/>
      <c r="BSY1154" s="12"/>
      <c r="BSZ1154" s="12"/>
      <c r="BTA1154" s="12"/>
      <c r="BTB1154" s="12"/>
      <c r="BTC1154" s="12"/>
      <c r="BTD1154" s="12"/>
      <c r="BTE1154" s="12"/>
      <c r="BTF1154" s="12"/>
      <c r="BTG1154" s="12"/>
      <c r="BTH1154" s="12"/>
      <c r="BTI1154" s="12"/>
      <c r="BTJ1154" s="12"/>
      <c r="BTK1154" s="12"/>
      <c r="BTL1154" s="12"/>
      <c r="BTM1154" s="12"/>
      <c r="BTN1154" s="12"/>
      <c r="BTO1154" s="12"/>
      <c r="BTP1154" s="12"/>
      <c r="BTQ1154" s="12"/>
      <c r="BTR1154" s="12"/>
      <c r="BTS1154" s="12"/>
      <c r="BTT1154" s="12"/>
      <c r="BTU1154" s="12"/>
      <c r="BTV1154" s="12"/>
      <c r="BTW1154" s="12"/>
      <c r="BTX1154" s="12"/>
      <c r="BTY1154" s="12"/>
      <c r="BTZ1154" s="12"/>
      <c r="BUA1154" s="12"/>
      <c r="BUB1154" s="12"/>
      <c r="BUC1154" s="12"/>
      <c r="BUD1154" s="12"/>
      <c r="BUE1154" s="12"/>
      <c r="BUF1154" s="12"/>
      <c r="BUG1154" s="12"/>
      <c r="BUH1154" s="12"/>
      <c r="BUI1154" s="12"/>
      <c r="BUJ1154" s="12"/>
      <c r="BUK1154" s="12"/>
      <c r="BUL1154" s="12"/>
      <c r="BUM1154" s="12"/>
      <c r="BUN1154" s="12"/>
      <c r="BUO1154" s="12"/>
      <c r="BUP1154" s="12"/>
      <c r="BUQ1154" s="12"/>
      <c r="BUR1154" s="12"/>
      <c r="BUS1154" s="12"/>
      <c r="BUT1154" s="12"/>
      <c r="BUU1154" s="12"/>
      <c r="BUV1154" s="12"/>
      <c r="BUW1154" s="12"/>
      <c r="BUX1154" s="12"/>
      <c r="BUY1154" s="12"/>
      <c r="BUZ1154" s="12"/>
      <c r="BVA1154" s="12"/>
      <c r="BVB1154" s="12"/>
      <c r="BVC1154" s="12"/>
      <c r="BVD1154" s="12"/>
      <c r="BVE1154" s="12"/>
      <c r="BVF1154" s="12"/>
      <c r="BVG1154" s="12"/>
      <c r="BVH1154" s="12"/>
      <c r="BVI1154" s="12"/>
      <c r="BVJ1154" s="12"/>
      <c r="BVK1154" s="12"/>
      <c r="BVL1154" s="12"/>
      <c r="BVM1154" s="12"/>
      <c r="BVN1154" s="12"/>
      <c r="BVO1154" s="12"/>
      <c r="BVP1154" s="12"/>
      <c r="BVQ1154" s="12"/>
      <c r="BVR1154" s="12"/>
      <c r="BVS1154" s="12"/>
      <c r="BVT1154" s="12"/>
      <c r="BVU1154" s="12"/>
      <c r="BVV1154" s="12"/>
      <c r="BVW1154" s="12"/>
      <c r="BVX1154" s="12"/>
      <c r="BVY1154" s="12"/>
      <c r="BVZ1154" s="12"/>
      <c r="BWA1154" s="12"/>
      <c r="BWB1154" s="12"/>
      <c r="BWC1154" s="12"/>
      <c r="BWD1154" s="12"/>
      <c r="BWE1154" s="12"/>
      <c r="BWF1154" s="12"/>
      <c r="BWG1154" s="12"/>
      <c r="BWH1154" s="12"/>
      <c r="BWI1154" s="12"/>
      <c r="BWJ1154" s="12"/>
      <c r="BWK1154" s="12"/>
      <c r="BWL1154" s="12"/>
      <c r="BWM1154" s="12"/>
      <c r="BWN1154" s="12"/>
      <c r="BWO1154" s="12"/>
      <c r="BWP1154" s="12"/>
      <c r="BWQ1154" s="12"/>
      <c r="BWR1154" s="12"/>
      <c r="BWS1154" s="12"/>
      <c r="BWT1154" s="12"/>
      <c r="BWU1154" s="12"/>
      <c r="BWV1154" s="12"/>
      <c r="BWW1154" s="12"/>
      <c r="BWX1154" s="12"/>
      <c r="BWY1154" s="12"/>
      <c r="BWZ1154" s="12"/>
      <c r="BXA1154" s="12"/>
      <c r="BXB1154" s="12"/>
      <c r="BXC1154" s="12"/>
      <c r="BXD1154" s="12"/>
      <c r="BXE1154" s="12"/>
      <c r="BXF1154" s="12"/>
      <c r="BXG1154" s="12"/>
      <c r="BXH1154" s="12"/>
      <c r="BXI1154" s="12"/>
      <c r="BXJ1154" s="12"/>
      <c r="BXK1154" s="12"/>
      <c r="BXL1154" s="12"/>
      <c r="BXM1154" s="12"/>
      <c r="BXN1154" s="12"/>
      <c r="BXO1154" s="12"/>
      <c r="BXP1154" s="12"/>
      <c r="BXQ1154" s="12"/>
      <c r="BXR1154" s="12"/>
      <c r="BXS1154" s="12"/>
      <c r="BXT1154" s="12"/>
      <c r="BXU1154" s="12"/>
      <c r="BXV1154" s="12"/>
      <c r="BXW1154" s="12"/>
      <c r="BXX1154" s="12"/>
      <c r="BXY1154" s="12"/>
      <c r="BXZ1154" s="12"/>
      <c r="BYA1154" s="12"/>
      <c r="BYB1154" s="12"/>
      <c r="BYC1154" s="12"/>
      <c r="BYD1154" s="12"/>
      <c r="BYE1154" s="12"/>
      <c r="BYF1154" s="12"/>
      <c r="BYG1154" s="12"/>
      <c r="BYH1154" s="12"/>
      <c r="BYI1154" s="12"/>
      <c r="BYJ1154" s="12"/>
      <c r="BYK1154" s="12"/>
      <c r="BYL1154" s="12"/>
      <c r="BYM1154" s="12"/>
      <c r="BYN1154" s="12"/>
      <c r="BYO1154" s="12"/>
      <c r="BYP1154" s="12"/>
      <c r="BYQ1154" s="12"/>
      <c r="BYR1154" s="12"/>
      <c r="BYS1154" s="12"/>
      <c r="BYT1154" s="12"/>
      <c r="BYU1154" s="12"/>
      <c r="BYV1154" s="12"/>
      <c r="BYW1154" s="12"/>
      <c r="BYX1154" s="12"/>
      <c r="BYY1154" s="12"/>
      <c r="BYZ1154" s="12"/>
      <c r="BZA1154" s="12"/>
      <c r="BZB1154" s="12"/>
      <c r="BZC1154" s="12"/>
      <c r="BZD1154" s="12"/>
      <c r="BZE1154" s="12"/>
      <c r="BZF1154" s="12"/>
      <c r="BZG1154" s="12"/>
      <c r="BZH1154" s="12"/>
      <c r="BZI1154" s="12"/>
      <c r="BZJ1154" s="12"/>
      <c r="BZK1154" s="12"/>
      <c r="BZL1154" s="12"/>
      <c r="BZM1154" s="12"/>
      <c r="BZN1154" s="12"/>
      <c r="BZO1154" s="12"/>
      <c r="BZP1154" s="12"/>
      <c r="BZQ1154" s="12"/>
      <c r="BZR1154" s="12"/>
      <c r="BZS1154" s="12"/>
      <c r="BZT1154" s="12"/>
      <c r="BZU1154" s="12"/>
      <c r="BZV1154" s="12"/>
      <c r="BZW1154" s="12"/>
      <c r="BZX1154" s="12"/>
      <c r="BZY1154" s="12"/>
      <c r="BZZ1154" s="12"/>
      <c r="CAA1154" s="12"/>
      <c r="CAB1154" s="12"/>
      <c r="CAC1154" s="12"/>
      <c r="CAD1154" s="12"/>
      <c r="CAE1154" s="12"/>
      <c r="CAF1154" s="12"/>
      <c r="CAG1154" s="12"/>
      <c r="CAH1154" s="12"/>
      <c r="CAI1154" s="12"/>
      <c r="CAJ1154" s="12"/>
      <c r="CAK1154" s="12"/>
      <c r="CAL1154" s="12"/>
      <c r="CAM1154" s="12"/>
      <c r="CAN1154" s="12"/>
      <c r="CAO1154" s="12"/>
      <c r="CAP1154" s="12"/>
      <c r="CAQ1154" s="12"/>
      <c r="CAR1154" s="12"/>
      <c r="CAS1154" s="12"/>
      <c r="CAT1154" s="12"/>
      <c r="CAU1154" s="12"/>
      <c r="CAV1154" s="12"/>
      <c r="CAW1154" s="12"/>
      <c r="CAX1154" s="12"/>
      <c r="CAY1154" s="12"/>
      <c r="CAZ1154" s="12"/>
      <c r="CBA1154" s="12"/>
      <c r="CBB1154" s="12"/>
      <c r="CBC1154" s="12"/>
      <c r="CBD1154" s="12"/>
      <c r="CBE1154" s="12"/>
      <c r="CBF1154" s="12"/>
      <c r="CBG1154" s="12"/>
      <c r="CBH1154" s="12"/>
      <c r="CBI1154" s="12"/>
      <c r="CBJ1154" s="12"/>
      <c r="CBK1154" s="12"/>
      <c r="CBL1154" s="12"/>
      <c r="CBM1154" s="12"/>
      <c r="CBN1154" s="12"/>
      <c r="CBO1154" s="12"/>
      <c r="CBP1154" s="12"/>
      <c r="CBQ1154" s="12"/>
      <c r="CBR1154" s="12"/>
      <c r="CBS1154" s="12"/>
      <c r="CBT1154" s="12"/>
      <c r="CBU1154" s="12"/>
      <c r="CBV1154" s="12"/>
      <c r="CBW1154" s="12"/>
      <c r="CBX1154" s="12"/>
      <c r="CBY1154" s="12"/>
      <c r="CBZ1154" s="12"/>
      <c r="CCA1154" s="12"/>
      <c r="CCB1154" s="12"/>
      <c r="CCC1154" s="12"/>
      <c r="CCD1154" s="12"/>
      <c r="CCE1154" s="12"/>
      <c r="CCF1154" s="12"/>
      <c r="CCG1154" s="12"/>
      <c r="CCH1154" s="12"/>
      <c r="CCI1154" s="12"/>
      <c r="CCJ1154" s="12"/>
      <c r="CCK1154" s="12"/>
      <c r="CCL1154" s="12"/>
      <c r="CCM1154" s="12"/>
      <c r="CCN1154" s="12"/>
      <c r="CCO1154" s="12"/>
      <c r="CCP1154" s="12"/>
      <c r="CCQ1154" s="12"/>
      <c r="CCR1154" s="12"/>
      <c r="CCS1154" s="12"/>
      <c r="CCT1154" s="12"/>
      <c r="CCU1154" s="12"/>
      <c r="CCV1154" s="12"/>
      <c r="CCW1154" s="12"/>
      <c r="CCX1154" s="12"/>
      <c r="CCY1154" s="12"/>
      <c r="CCZ1154" s="12"/>
      <c r="CDA1154" s="12"/>
      <c r="CDB1154" s="12"/>
      <c r="CDC1154" s="12"/>
      <c r="CDD1154" s="12"/>
      <c r="CDE1154" s="12"/>
      <c r="CDF1154" s="12"/>
      <c r="CDG1154" s="12"/>
      <c r="CDH1154" s="12"/>
      <c r="CDI1154" s="12"/>
      <c r="CDJ1154" s="12"/>
      <c r="CDK1154" s="12"/>
      <c r="CDL1154" s="12"/>
      <c r="CDM1154" s="12"/>
      <c r="CDN1154" s="12"/>
      <c r="CDO1154" s="12"/>
      <c r="CDP1154" s="12"/>
      <c r="CDQ1154" s="12"/>
      <c r="CDR1154" s="12"/>
      <c r="CDS1154" s="12"/>
      <c r="CDT1154" s="12"/>
      <c r="CDU1154" s="12"/>
      <c r="CDV1154" s="12"/>
      <c r="CDW1154" s="12"/>
      <c r="CDX1154" s="12"/>
      <c r="CDY1154" s="12"/>
      <c r="CDZ1154" s="12"/>
      <c r="CEA1154" s="12"/>
      <c r="CEB1154" s="12"/>
      <c r="CEC1154" s="12"/>
      <c r="CED1154" s="12"/>
      <c r="CEE1154" s="12"/>
      <c r="CEF1154" s="12"/>
      <c r="CEG1154" s="12"/>
      <c r="CEH1154" s="12"/>
      <c r="CEI1154" s="12"/>
      <c r="CEJ1154" s="12"/>
      <c r="CEK1154" s="12"/>
      <c r="CEL1154" s="12"/>
      <c r="CEM1154" s="12"/>
      <c r="CEN1154" s="12"/>
      <c r="CEO1154" s="12"/>
      <c r="CEP1154" s="12"/>
      <c r="CEQ1154" s="12"/>
      <c r="CER1154" s="12"/>
      <c r="CES1154" s="12"/>
      <c r="CET1154" s="12"/>
      <c r="CEU1154" s="12"/>
      <c r="CEV1154" s="12"/>
      <c r="CEW1154" s="12"/>
      <c r="CEX1154" s="12"/>
      <c r="CEY1154" s="12"/>
      <c r="CEZ1154" s="12"/>
      <c r="CFA1154" s="12"/>
      <c r="CFB1154" s="12"/>
      <c r="CFC1154" s="12"/>
      <c r="CFD1154" s="12"/>
      <c r="CFE1154" s="12"/>
      <c r="CFF1154" s="12"/>
      <c r="CFG1154" s="12"/>
      <c r="CFH1154" s="12"/>
      <c r="CFI1154" s="12"/>
      <c r="CFJ1154" s="12"/>
      <c r="CFK1154" s="12"/>
      <c r="CFL1154" s="12"/>
      <c r="CFM1154" s="12"/>
      <c r="CFN1154" s="12"/>
      <c r="CFO1154" s="12"/>
      <c r="CFP1154" s="12"/>
      <c r="CFQ1154" s="12"/>
      <c r="CFR1154" s="12"/>
      <c r="CFS1154" s="12"/>
      <c r="CFT1154" s="12"/>
      <c r="CFU1154" s="12"/>
      <c r="CFV1154" s="12"/>
      <c r="CFW1154" s="12"/>
      <c r="CFX1154" s="12"/>
      <c r="CFY1154" s="12"/>
      <c r="CFZ1154" s="12"/>
      <c r="CGA1154" s="12"/>
      <c r="CGB1154" s="12"/>
      <c r="CGC1154" s="12"/>
      <c r="CGD1154" s="12"/>
      <c r="CGE1154" s="12"/>
      <c r="CGF1154" s="12"/>
      <c r="CGG1154" s="12"/>
      <c r="CGH1154" s="12"/>
      <c r="CGI1154" s="12"/>
      <c r="CGJ1154" s="12"/>
      <c r="CGK1154" s="12"/>
      <c r="CGL1154" s="12"/>
      <c r="CGM1154" s="12"/>
      <c r="CGN1154" s="12"/>
      <c r="CGO1154" s="12"/>
      <c r="CGP1154" s="12"/>
      <c r="CGQ1154" s="12"/>
      <c r="CGR1154" s="12"/>
      <c r="CGS1154" s="12"/>
      <c r="CGT1154" s="12"/>
      <c r="CGU1154" s="12"/>
      <c r="CGV1154" s="12"/>
      <c r="CGW1154" s="12"/>
      <c r="CGX1154" s="12"/>
      <c r="CGY1154" s="12"/>
      <c r="CGZ1154" s="12"/>
      <c r="CHA1154" s="12"/>
      <c r="CHB1154" s="12"/>
      <c r="CHC1154" s="12"/>
      <c r="CHD1154" s="12"/>
      <c r="CHE1154" s="12"/>
      <c r="CHF1154" s="12"/>
      <c r="CHG1154" s="12"/>
      <c r="CHH1154" s="12"/>
      <c r="CHI1154" s="12"/>
      <c r="CHJ1154" s="12"/>
      <c r="CHK1154" s="12"/>
      <c r="CHL1154" s="12"/>
      <c r="CHM1154" s="12"/>
      <c r="CHN1154" s="12"/>
      <c r="CHO1154" s="12"/>
      <c r="CHP1154" s="12"/>
      <c r="CHQ1154" s="12"/>
      <c r="CHR1154" s="12"/>
      <c r="CHS1154" s="12"/>
      <c r="CHT1154" s="12"/>
      <c r="CHU1154" s="12"/>
      <c r="CHV1154" s="12"/>
      <c r="CHW1154" s="12"/>
      <c r="CHX1154" s="12"/>
      <c r="CHY1154" s="12"/>
      <c r="CHZ1154" s="12"/>
      <c r="CIA1154" s="12"/>
      <c r="CIB1154" s="12"/>
      <c r="CIC1154" s="12"/>
      <c r="CID1154" s="12"/>
      <c r="CIE1154" s="12"/>
      <c r="CIF1154" s="12"/>
      <c r="CIG1154" s="12"/>
      <c r="CIH1154" s="12"/>
      <c r="CII1154" s="12"/>
      <c r="CIJ1154" s="12"/>
      <c r="CIK1154" s="12"/>
      <c r="CIL1154" s="12"/>
      <c r="CIM1154" s="12"/>
      <c r="CIN1154" s="12"/>
      <c r="CIO1154" s="12"/>
      <c r="CIP1154" s="12"/>
      <c r="CIQ1154" s="12"/>
      <c r="CIR1154" s="12"/>
      <c r="CIS1154" s="12"/>
      <c r="CIT1154" s="12"/>
      <c r="CIU1154" s="12"/>
      <c r="CIV1154" s="12"/>
      <c r="CIW1154" s="12"/>
      <c r="CIX1154" s="12"/>
      <c r="CIY1154" s="12"/>
      <c r="CIZ1154" s="12"/>
      <c r="CJA1154" s="12"/>
      <c r="CJB1154" s="12"/>
      <c r="CJC1154" s="12"/>
      <c r="CJD1154" s="12"/>
      <c r="CJE1154" s="12"/>
      <c r="CJF1154" s="12"/>
      <c r="CJG1154" s="12"/>
      <c r="CJH1154" s="12"/>
      <c r="CJI1154" s="12"/>
      <c r="CJJ1154" s="12"/>
      <c r="CJK1154" s="12"/>
      <c r="CJL1154" s="12"/>
      <c r="CJM1154" s="12"/>
      <c r="CJN1154" s="12"/>
      <c r="CJO1154" s="12"/>
      <c r="CJP1154" s="12"/>
      <c r="CJQ1154" s="12"/>
      <c r="CJR1154" s="12"/>
      <c r="CJS1154" s="12"/>
      <c r="CJT1154" s="12"/>
      <c r="CJU1154" s="12"/>
      <c r="CJV1154" s="12"/>
      <c r="CJW1154" s="12"/>
      <c r="CJX1154" s="12"/>
      <c r="CJY1154" s="12"/>
      <c r="CJZ1154" s="12"/>
      <c r="CKA1154" s="12"/>
      <c r="CKB1154" s="12"/>
      <c r="CKC1154" s="12"/>
      <c r="CKD1154" s="12"/>
      <c r="CKE1154" s="12"/>
      <c r="CKF1154" s="12"/>
      <c r="CKG1154" s="12"/>
      <c r="CKH1154" s="12"/>
      <c r="CKI1154" s="12"/>
      <c r="CKJ1154" s="12"/>
      <c r="CKK1154" s="12"/>
      <c r="CKL1154" s="12"/>
      <c r="CKM1154" s="12"/>
      <c r="CKN1154" s="12"/>
      <c r="CKO1154" s="12"/>
      <c r="CKP1154" s="12"/>
      <c r="CKQ1154" s="12"/>
      <c r="CKR1154" s="12"/>
      <c r="CKS1154" s="12"/>
      <c r="CKT1154" s="12"/>
      <c r="CKU1154" s="12"/>
      <c r="CKV1154" s="12"/>
      <c r="CKW1154" s="12"/>
      <c r="CKX1154" s="12"/>
      <c r="CKY1154" s="12"/>
      <c r="CKZ1154" s="12"/>
      <c r="CLA1154" s="12"/>
      <c r="CLB1154" s="12"/>
      <c r="CLC1154" s="12"/>
      <c r="CLD1154" s="12"/>
      <c r="CLE1154" s="12"/>
      <c r="CLF1154" s="12"/>
      <c r="CLG1154" s="12"/>
      <c r="CLH1154" s="12"/>
      <c r="CLI1154" s="12"/>
      <c r="CLJ1154" s="12"/>
      <c r="CLK1154" s="12"/>
      <c r="CLL1154" s="12"/>
      <c r="CLM1154" s="12"/>
      <c r="CLN1154" s="12"/>
      <c r="CLO1154" s="12"/>
      <c r="CLP1154" s="12"/>
      <c r="CLQ1154" s="12"/>
      <c r="CLR1154" s="12"/>
      <c r="CLS1154" s="12"/>
      <c r="CLT1154" s="12"/>
      <c r="CLU1154" s="12"/>
      <c r="CLV1154" s="12"/>
      <c r="CLW1154" s="12"/>
      <c r="CLX1154" s="12"/>
      <c r="CLY1154" s="12"/>
      <c r="CLZ1154" s="12"/>
      <c r="CMA1154" s="12"/>
      <c r="CMB1154" s="12"/>
      <c r="CMC1154" s="12"/>
      <c r="CMD1154" s="12"/>
      <c r="CME1154" s="12"/>
      <c r="CMF1154" s="12"/>
      <c r="CMG1154" s="12"/>
      <c r="CMH1154" s="12"/>
      <c r="CMI1154" s="12"/>
      <c r="CMJ1154" s="12"/>
      <c r="CMK1154" s="12"/>
      <c r="CML1154" s="12"/>
      <c r="CMM1154" s="12"/>
      <c r="CMN1154" s="12"/>
      <c r="CMO1154" s="12"/>
      <c r="CMP1154" s="12"/>
      <c r="CMQ1154" s="12"/>
      <c r="CMR1154" s="12"/>
      <c r="CMS1154" s="12"/>
      <c r="CMT1154" s="12"/>
      <c r="CMU1154" s="12"/>
      <c r="CMV1154" s="12"/>
      <c r="CMW1154" s="12"/>
      <c r="CMX1154" s="12"/>
      <c r="CMY1154" s="12"/>
      <c r="CMZ1154" s="12"/>
      <c r="CNA1154" s="12"/>
      <c r="CNB1154" s="12"/>
      <c r="CNC1154" s="12"/>
      <c r="CND1154" s="12"/>
      <c r="CNE1154" s="12"/>
      <c r="CNF1154" s="12"/>
      <c r="CNG1154" s="12"/>
      <c r="CNH1154" s="12"/>
      <c r="CNI1154" s="12"/>
      <c r="CNJ1154" s="12"/>
      <c r="CNK1154" s="12"/>
      <c r="CNL1154" s="12"/>
      <c r="CNM1154" s="12"/>
      <c r="CNN1154" s="12"/>
      <c r="CNO1154" s="12"/>
      <c r="CNP1154" s="12"/>
      <c r="CNQ1154" s="12"/>
      <c r="CNR1154" s="12"/>
      <c r="CNS1154" s="12"/>
      <c r="CNT1154" s="12"/>
      <c r="CNU1154" s="12"/>
      <c r="CNV1154" s="12"/>
      <c r="CNW1154" s="12"/>
      <c r="CNX1154" s="12"/>
      <c r="CNY1154" s="12"/>
      <c r="CNZ1154" s="12"/>
      <c r="COA1154" s="12"/>
      <c r="COB1154" s="12"/>
      <c r="COC1154" s="12"/>
      <c r="COD1154" s="12"/>
      <c r="COE1154" s="12"/>
      <c r="COF1154" s="12"/>
      <c r="COG1154" s="12"/>
      <c r="COH1154" s="12"/>
      <c r="COI1154" s="12"/>
      <c r="COJ1154" s="12"/>
      <c r="COK1154" s="12"/>
      <c r="COL1154" s="12"/>
      <c r="COM1154" s="12"/>
      <c r="CON1154" s="12"/>
      <c r="COO1154" s="12"/>
      <c r="COP1154" s="12"/>
      <c r="COQ1154" s="12"/>
      <c r="COR1154" s="12"/>
      <c r="COS1154" s="12"/>
      <c r="COT1154" s="12"/>
      <c r="COU1154" s="12"/>
      <c r="COV1154" s="12"/>
      <c r="COW1154" s="12"/>
      <c r="COX1154" s="12"/>
      <c r="COY1154" s="12"/>
      <c r="COZ1154" s="12"/>
      <c r="CPA1154" s="12"/>
      <c r="CPB1154" s="12"/>
      <c r="CPC1154" s="12"/>
      <c r="CPD1154" s="12"/>
      <c r="CPE1154" s="12"/>
      <c r="CPF1154" s="12"/>
      <c r="CPG1154" s="12"/>
      <c r="CPH1154" s="12"/>
      <c r="CPI1154" s="12"/>
      <c r="CPJ1154" s="12"/>
      <c r="CPK1154" s="12"/>
      <c r="CPL1154" s="12"/>
      <c r="CPM1154" s="12"/>
      <c r="CPN1154" s="12"/>
      <c r="CPO1154" s="12"/>
      <c r="CPP1154" s="12"/>
      <c r="CPQ1154" s="12"/>
      <c r="CPR1154" s="12"/>
      <c r="CPS1154" s="12"/>
      <c r="CPT1154" s="12"/>
      <c r="CPU1154" s="12"/>
      <c r="CPV1154" s="12"/>
      <c r="CPW1154" s="12"/>
      <c r="CPX1154" s="12"/>
      <c r="CPY1154" s="12"/>
      <c r="CPZ1154" s="12"/>
      <c r="CQA1154" s="12"/>
      <c r="CQB1154" s="12"/>
      <c r="CQC1154" s="12"/>
      <c r="CQD1154" s="12"/>
      <c r="CQE1154" s="12"/>
      <c r="CQF1154" s="12"/>
      <c r="CQG1154" s="12"/>
      <c r="CQH1154" s="12"/>
      <c r="CQI1154" s="12"/>
      <c r="CQJ1154" s="12"/>
      <c r="CQK1154" s="12"/>
      <c r="CQL1154" s="12"/>
      <c r="CQM1154" s="12"/>
      <c r="CQN1154" s="12"/>
      <c r="CQO1154" s="12"/>
      <c r="CQP1154" s="12"/>
      <c r="CQQ1154" s="12"/>
      <c r="CQR1154" s="12"/>
      <c r="CQS1154" s="12"/>
      <c r="CQT1154" s="12"/>
      <c r="CQU1154" s="12"/>
      <c r="CQV1154" s="12"/>
      <c r="CQW1154" s="12"/>
      <c r="CQX1154" s="12"/>
      <c r="CQY1154" s="12"/>
      <c r="CQZ1154" s="12"/>
      <c r="CRA1154" s="12"/>
      <c r="CRB1154" s="12"/>
      <c r="CRC1154" s="12"/>
      <c r="CRD1154" s="12"/>
      <c r="CRE1154" s="12"/>
      <c r="CRF1154" s="12"/>
      <c r="CRG1154" s="12"/>
      <c r="CRH1154" s="12"/>
      <c r="CRI1154" s="12"/>
      <c r="CRJ1154" s="12"/>
      <c r="CRK1154" s="12"/>
      <c r="CRL1154" s="12"/>
      <c r="CRM1154" s="12"/>
      <c r="CRN1154" s="12"/>
      <c r="CRO1154" s="12"/>
      <c r="CRP1154" s="12"/>
      <c r="CRQ1154" s="12"/>
      <c r="CRR1154" s="12"/>
      <c r="CRS1154" s="12"/>
      <c r="CRT1154" s="12"/>
      <c r="CRU1154" s="12"/>
      <c r="CRV1154" s="12"/>
      <c r="CRW1154" s="12"/>
      <c r="CRX1154" s="12"/>
      <c r="CRY1154" s="12"/>
      <c r="CRZ1154" s="12"/>
      <c r="CSA1154" s="12"/>
      <c r="CSB1154" s="12"/>
      <c r="CSC1154" s="12"/>
      <c r="CSD1154" s="12"/>
      <c r="CSE1154" s="12"/>
      <c r="CSF1154" s="12"/>
      <c r="CSG1154" s="12"/>
      <c r="CSH1154" s="12"/>
      <c r="CSI1154" s="12"/>
      <c r="CSJ1154" s="12"/>
      <c r="CSK1154" s="12"/>
      <c r="CSL1154" s="12"/>
      <c r="CSM1154" s="12"/>
      <c r="CSN1154" s="12"/>
      <c r="CSO1154" s="12"/>
      <c r="CSP1154" s="12"/>
      <c r="CSQ1154" s="12"/>
      <c r="CSR1154" s="12"/>
      <c r="CSS1154" s="12"/>
      <c r="CST1154" s="12"/>
      <c r="CSU1154" s="12"/>
      <c r="CSV1154" s="12"/>
      <c r="CSW1154" s="12"/>
      <c r="CSX1154" s="12"/>
      <c r="CSY1154" s="12"/>
      <c r="CSZ1154" s="12"/>
      <c r="CTA1154" s="12"/>
      <c r="CTB1154" s="12"/>
      <c r="CTC1154" s="12"/>
      <c r="CTD1154" s="12"/>
      <c r="CTE1154" s="12"/>
      <c r="CTF1154" s="12"/>
      <c r="CTG1154" s="12"/>
      <c r="CTH1154" s="12"/>
      <c r="CTI1154" s="12"/>
      <c r="CTJ1154" s="12"/>
      <c r="CTK1154" s="12"/>
      <c r="CTL1154" s="12"/>
      <c r="CTM1154" s="12"/>
      <c r="CTN1154" s="12"/>
      <c r="CTO1154" s="12"/>
      <c r="CTP1154" s="12"/>
      <c r="CTQ1154" s="12"/>
      <c r="CTR1154" s="12"/>
      <c r="CTS1154" s="12"/>
      <c r="CTT1154" s="12"/>
      <c r="CTU1154" s="12"/>
      <c r="CTV1154" s="12"/>
      <c r="CTW1154" s="12"/>
      <c r="CTX1154" s="12"/>
      <c r="CTY1154" s="12"/>
      <c r="CTZ1154" s="12"/>
      <c r="CUA1154" s="12"/>
      <c r="CUB1154" s="12"/>
      <c r="CUC1154" s="12"/>
      <c r="CUD1154" s="12"/>
      <c r="CUE1154" s="12"/>
      <c r="CUF1154" s="12"/>
      <c r="CUG1154" s="12"/>
      <c r="CUH1154" s="12"/>
      <c r="CUI1154" s="12"/>
      <c r="CUJ1154" s="12"/>
      <c r="CUK1154" s="12"/>
      <c r="CUL1154" s="12"/>
      <c r="CUM1154" s="12"/>
      <c r="CUN1154" s="12"/>
      <c r="CUO1154" s="12"/>
      <c r="CUP1154" s="12"/>
      <c r="CUQ1154" s="12"/>
      <c r="CUR1154" s="12"/>
      <c r="CUS1154" s="12"/>
      <c r="CUT1154" s="12"/>
      <c r="CUU1154" s="12"/>
      <c r="CUV1154" s="12"/>
      <c r="CUW1154" s="12"/>
      <c r="CUX1154" s="12"/>
      <c r="CUY1154" s="12"/>
      <c r="CUZ1154" s="12"/>
      <c r="CVA1154" s="12"/>
      <c r="CVB1154" s="12"/>
      <c r="CVC1154" s="12"/>
      <c r="CVD1154" s="12"/>
      <c r="CVE1154" s="12"/>
      <c r="CVF1154" s="12"/>
      <c r="CVG1154" s="12"/>
      <c r="CVH1154" s="12"/>
      <c r="CVI1154" s="12"/>
      <c r="CVJ1154" s="12"/>
      <c r="CVK1154" s="12"/>
      <c r="CVL1154" s="12"/>
      <c r="CVM1154" s="12"/>
      <c r="CVN1154" s="12"/>
      <c r="CVO1154" s="12"/>
      <c r="CVP1154" s="12"/>
      <c r="CVQ1154" s="12"/>
      <c r="CVR1154" s="12"/>
      <c r="CVS1154" s="12"/>
      <c r="CVT1154" s="12"/>
      <c r="CVU1154" s="12"/>
      <c r="CVV1154" s="12"/>
      <c r="CVW1154" s="12"/>
      <c r="CVX1154" s="12"/>
      <c r="CVY1154" s="12"/>
      <c r="CVZ1154" s="12"/>
      <c r="CWA1154" s="12"/>
      <c r="CWB1154" s="12"/>
      <c r="CWC1154" s="12"/>
      <c r="CWD1154" s="12"/>
      <c r="CWE1154" s="12"/>
      <c r="CWF1154" s="12"/>
      <c r="CWG1154" s="12"/>
      <c r="CWH1154" s="12"/>
      <c r="CWI1154" s="12"/>
      <c r="CWJ1154" s="12"/>
      <c r="CWK1154" s="12"/>
      <c r="CWL1154" s="12"/>
      <c r="CWM1154" s="12"/>
      <c r="CWN1154" s="12"/>
      <c r="CWO1154" s="12"/>
      <c r="CWP1154" s="12"/>
      <c r="CWQ1154" s="12"/>
      <c r="CWR1154" s="12"/>
      <c r="CWS1154" s="12"/>
      <c r="CWT1154" s="12"/>
      <c r="CWU1154" s="12"/>
      <c r="CWV1154" s="12"/>
      <c r="CWW1154" s="12"/>
      <c r="CWX1154" s="12"/>
      <c r="CWY1154" s="12"/>
      <c r="CWZ1154" s="12"/>
      <c r="CXA1154" s="12"/>
      <c r="CXB1154" s="12"/>
      <c r="CXC1154" s="12"/>
      <c r="CXD1154" s="12"/>
      <c r="CXE1154" s="12"/>
      <c r="CXF1154" s="12"/>
      <c r="CXG1154" s="12"/>
      <c r="CXH1154" s="12"/>
      <c r="CXI1154" s="12"/>
      <c r="CXJ1154" s="12"/>
      <c r="CXK1154" s="12"/>
      <c r="CXL1154" s="12"/>
      <c r="CXM1154" s="12"/>
      <c r="CXN1154" s="12"/>
      <c r="CXO1154" s="12"/>
      <c r="CXP1154" s="12"/>
      <c r="CXQ1154" s="12"/>
      <c r="CXR1154" s="12"/>
      <c r="CXS1154" s="12"/>
      <c r="CXT1154" s="12"/>
      <c r="CXU1154" s="12"/>
      <c r="CXV1154" s="12"/>
      <c r="CXW1154" s="12"/>
      <c r="CXX1154" s="12"/>
      <c r="CXY1154" s="12"/>
      <c r="CXZ1154" s="12"/>
      <c r="CYA1154" s="12"/>
      <c r="CYB1154" s="12"/>
      <c r="CYC1154" s="12"/>
      <c r="CYD1154" s="12"/>
      <c r="CYE1154" s="12"/>
      <c r="CYF1154" s="12"/>
      <c r="CYG1154" s="12"/>
      <c r="CYH1154" s="12"/>
      <c r="CYI1154" s="12"/>
      <c r="CYJ1154" s="12"/>
      <c r="CYK1154" s="12"/>
      <c r="CYL1154" s="12"/>
      <c r="CYM1154" s="12"/>
      <c r="CYN1154" s="12"/>
      <c r="CYO1154" s="12"/>
      <c r="CYP1154" s="12"/>
      <c r="CYQ1154" s="12"/>
      <c r="CYR1154" s="12"/>
      <c r="CYS1154" s="12"/>
      <c r="CYT1154" s="12"/>
      <c r="CYU1154" s="12"/>
      <c r="CYV1154" s="12"/>
      <c r="CYW1154" s="12"/>
      <c r="CYX1154" s="12"/>
      <c r="CYY1154" s="12"/>
      <c r="CYZ1154" s="12"/>
      <c r="CZA1154" s="12"/>
      <c r="CZB1154" s="12"/>
      <c r="CZC1154" s="12"/>
      <c r="CZD1154" s="12"/>
      <c r="CZE1154" s="12"/>
      <c r="CZF1154" s="12"/>
      <c r="CZG1154" s="12"/>
      <c r="CZH1154" s="12"/>
      <c r="CZI1154" s="12"/>
      <c r="CZJ1154" s="12"/>
      <c r="CZK1154" s="12"/>
      <c r="CZL1154" s="12"/>
      <c r="CZM1154" s="12"/>
      <c r="CZN1154" s="12"/>
      <c r="CZO1154" s="12"/>
      <c r="CZP1154" s="12"/>
      <c r="CZQ1154" s="12"/>
      <c r="CZR1154" s="12"/>
      <c r="CZS1154" s="12"/>
      <c r="CZT1154" s="12"/>
      <c r="CZU1154" s="12"/>
      <c r="CZV1154" s="12"/>
      <c r="CZW1154" s="12"/>
      <c r="CZX1154" s="12"/>
      <c r="CZY1154" s="12"/>
      <c r="CZZ1154" s="12"/>
      <c r="DAA1154" s="12"/>
      <c r="DAB1154" s="12"/>
      <c r="DAC1154" s="12"/>
      <c r="DAD1154" s="12"/>
      <c r="DAE1154" s="12"/>
      <c r="DAF1154" s="12"/>
      <c r="DAG1154" s="12"/>
      <c r="DAH1154" s="12"/>
      <c r="DAI1154" s="12"/>
      <c r="DAJ1154" s="12"/>
      <c r="DAK1154" s="12"/>
      <c r="DAL1154" s="12"/>
      <c r="DAM1154" s="12"/>
      <c r="DAN1154" s="12"/>
      <c r="DAO1154" s="12"/>
      <c r="DAP1154" s="12"/>
      <c r="DAQ1154" s="12"/>
      <c r="DAR1154" s="12"/>
      <c r="DAS1154" s="12"/>
      <c r="DAT1154" s="12"/>
      <c r="DAU1154" s="12"/>
      <c r="DAV1154" s="12"/>
      <c r="DAW1154" s="12"/>
      <c r="DAX1154" s="12"/>
      <c r="DAY1154" s="12"/>
      <c r="DAZ1154" s="12"/>
      <c r="DBA1154" s="12"/>
      <c r="DBB1154" s="12"/>
      <c r="DBC1154" s="12"/>
      <c r="DBD1154" s="12"/>
      <c r="DBE1154" s="12"/>
      <c r="DBF1154" s="12"/>
      <c r="DBG1154" s="12"/>
      <c r="DBH1154" s="12"/>
      <c r="DBI1154" s="12"/>
      <c r="DBJ1154" s="12"/>
      <c r="DBK1154" s="12"/>
      <c r="DBL1154" s="12"/>
      <c r="DBM1154" s="12"/>
      <c r="DBN1154" s="12"/>
      <c r="DBO1154" s="12"/>
      <c r="DBP1154" s="12"/>
      <c r="DBQ1154" s="12"/>
      <c r="DBR1154" s="12"/>
      <c r="DBS1154" s="12"/>
      <c r="DBT1154" s="12"/>
      <c r="DBU1154" s="12"/>
      <c r="DBV1154" s="12"/>
      <c r="DBW1154" s="12"/>
      <c r="DBX1154" s="12"/>
      <c r="DBY1154" s="12"/>
      <c r="DBZ1154" s="12"/>
      <c r="DCA1154" s="12"/>
      <c r="DCB1154" s="12"/>
      <c r="DCC1154" s="12"/>
      <c r="DCD1154" s="12"/>
      <c r="DCE1154" s="12"/>
      <c r="DCF1154" s="12"/>
      <c r="DCG1154" s="12"/>
      <c r="DCH1154" s="12"/>
      <c r="DCI1154" s="12"/>
      <c r="DCJ1154" s="12"/>
      <c r="DCK1154" s="12"/>
      <c r="DCL1154" s="12"/>
      <c r="DCM1154" s="12"/>
      <c r="DCN1154" s="12"/>
      <c r="DCO1154" s="12"/>
      <c r="DCP1154" s="12"/>
      <c r="DCQ1154" s="12"/>
      <c r="DCR1154" s="12"/>
      <c r="DCS1154" s="12"/>
      <c r="DCT1154" s="12"/>
      <c r="DCU1154" s="12"/>
      <c r="DCV1154" s="12"/>
      <c r="DCW1154" s="12"/>
      <c r="DCX1154" s="12"/>
      <c r="DCY1154" s="12"/>
      <c r="DCZ1154" s="12"/>
      <c r="DDA1154" s="12"/>
      <c r="DDB1154" s="12"/>
      <c r="DDC1154" s="12"/>
      <c r="DDD1154" s="12"/>
      <c r="DDE1154" s="12"/>
      <c r="DDF1154" s="12"/>
      <c r="DDG1154" s="12"/>
      <c r="DDH1154" s="12"/>
      <c r="DDI1154" s="12"/>
      <c r="DDJ1154" s="12"/>
      <c r="DDK1154" s="12"/>
      <c r="DDL1154" s="12"/>
      <c r="DDM1154" s="12"/>
      <c r="DDN1154" s="12"/>
      <c r="DDO1154" s="12"/>
      <c r="DDP1154" s="12"/>
      <c r="DDQ1154" s="12"/>
      <c r="DDR1154" s="12"/>
      <c r="DDS1154" s="12"/>
      <c r="DDT1154" s="12"/>
      <c r="DDU1154" s="12"/>
      <c r="DDV1154" s="12"/>
      <c r="DDW1154" s="12"/>
      <c r="DDX1154" s="12"/>
      <c r="DDY1154" s="12"/>
      <c r="DDZ1154" s="12"/>
      <c r="DEA1154" s="12"/>
      <c r="DEB1154" s="12"/>
      <c r="DEC1154" s="12"/>
      <c r="DED1154" s="12"/>
      <c r="DEE1154" s="12"/>
      <c r="DEF1154" s="12"/>
      <c r="DEG1154" s="12"/>
      <c r="DEH1154" s="12"/>
      <c r="DEI1154" s="12"/>
      <c r="DEJ1154" s="12"/>
      <c r="DEK1154" s="12"/>
      <c r="DEL1154" s="12"/>
      <c r="DEM1154" s="12"/>
      <c r="DEN1154" s="12"/>
      <c r="DEO1154" s="12"/>
      <c r="DEP1154" s="12"/>
      <c r="DEQ1154" s="12"/>
      <c r="DER1154" s="12"/>
      <c r="DES1154" s="12"/>
      <c r="DET1154" s="12"/>
      <c r="DEU1154" s="12"/>
      <c r="DEV1154" s="12"/>
      <c r="DEW1154" s="12"/>
      <c r="DEX1154" s="12"/>
      <c r="DEY1154" s="12"/>
      <c r="DEZ1154" s="12"/>
      <c r="DFA1154" s="12"/>
      <c r="DFB1154" s="12"/>
      <c r="DFC1154" s="12"/>
      <c r="DFD1154" s="12"/>
      <c r="DFE1154" s="12"/>
      <c r="DFF1154" s="12"/>
      <c r="DFG1154" s="12"/>
      <c r="DFH1154" s="12"/>
      <c r="DFI1154" s="12"/>
      <c r="DFJ1154" s="12"/>
      <c r="DFK1154" s="12"/>
      <c r="DFL1154" s="12"/>
      <c r="DFM1154" s="12"/>
      <c r="DFN1154" s="12"/>
      <c r="DFO1154" s="12"/>
      <c r="DFP1154" s="12"/>
      <c r="DFQ1154" s="12"/>
      <c r="DFR1154" s="12"/>
      <c r="DFS1154" s="12"/>
      <c r="DFT1154" s="12"/>
      <c r="DFU1154" s="12"/>
      <c r="DFV1154" s="12"/>
      <c r="DFW1154" s="12"/>
      <c r="DFX1154" s="12"/>
      <c r="DFY1154" s="12"/>
      <c r="DFZ1154" s="12"/>
      <c r="DGA1154" s="12"/>
      <c r="DGB1154" s="12"/>
      <c r="DGC1154" s="12"/>
      <c r="DGD1154" s="12"/>
      <c r="DGE1154" s="12"/>
      <c r="DGF1154" s="12"/>
      <c r="DGG1154" s="12"/>
      <c r="DGH1154" s="12"/>
      <c r="DGI1154" s="12"/>
      <c r="DGJ1154" s="12"/>
      <c r="DGK1154" s="12"/>
      <c r="DGL1154" s="12"/>
      <c r="DGM1154" s="12"/>
      <c r="DGN1154" s="12"/>
      <c r="DGO1154" s="12"/>
      <c r="DGP1154" s="12"/>
      <c r="DGQ1154" s="12"/>
      <c r="DGR1154" s="12"/>
      <c r="DGS1154" s="12"/>
      <c r="DGT1154" s="12"/>
      <c r="DGU1154" s="12"/>
      <c r="DGV1154" s="12"/>
      <c r="DGW1154" s="12"/>
      <c r="DGX1154" s="12"/>
      <c r="DGY1154" s="12"/>
      <c r="DGZ1154" s="12"/>
      <c r="DHA1154" s="12"/>
      <c r="DHB1154" s="12"/>
      <c r="DHC1154" s="12"/>
      <c r="DHD1154" s="12"/>
      <c r="DHE1154" s="12"/>
      <c r="DHF1154" s="12"/>
      <c r="DHG1154" s="12"/>
      <c r="DHH1154" s="12"/>
      <c r="DHI1154" s="12"/>
      <c r="DHJ1154" s="12"/>
      <c r="DHK1154" s="12"/>
      <c r="DHL1154" s="12"/>
      <c r="DHM1154" s="12"/>
      <c r="DHN1154" s="12"/>
      <c r="DHO1154" s="12"/>
      <c r="DHP1154" s="12"/>
      <c r="DHQ1154" s="12"/>
      <c r="DHR1154" s="12"/>
      <c r="DHS1154" s="12"/>
      <c r="DHT1154" s="12"/>
      <c r="DHU1154" s="12"/>
      <c r="DHV1154" s="12"/>
      <c r="DHW1154" s="12"/>
      <c r="DHX1154" s="12"/>
      <c r="DHY1154" s="12"/>
      <c r="DHZ1154" s="12"/>
      <c r="DIA1154" s="12"/>
      <c r="DIB1154" s="12"/>
      <c r="DIC1154" s="12"/>
      <c r="DID1154" s="12"/>
      <c r="DIE1154" s="12"/>
      <c r="DIF1154" s="12"/>
      <c r="DIG1154" s="12"/>
      <c r="DIH1154" s="12"/>
      <c r="DII1154" s="12"/>
      <c r="DIJ1154" s="12"/>
      <c r="DIK1154" s="12"/>
      <c r="DIL1154" s="12"/>
      <c r="DIM1154" s="12"/>
      <c r="DIN1154" s="12"/>
      <c r="DIO1154" s="12"/>
      <c r="DIP1154" s="12"/>
      <c r="DIQ1154" s="12"/>
      <c r="DIR1154" s="12"/>
      <c r="DIS1154" s="12"/>
      <c r="DIT1154" s="12"/>
      <c r="DIU1154" s="12"/>
      <c r="DIV1154" s="12"/>
      <c r="DIW1154" s="12"/>
      <c r="DIX1154" s="12"/>
      <c r="DIY1154" s="12"/>
      <c r="DIZ1154" s="12"/>
      <c r="DJA1154" s="12"/>
      <c r="DJB1154" s="12"/>
      <c r="DJC1154" s="12"/>
      <c r="DJD1154" s="12"/>
      <c r="DJE1154" s="12"/>
      <c r="DJF1154" s="12"/>
      <c r="DJG1154" s="12"/>
      <c r="DJH1154" s="12"/>
      <c r="DJI1154" s="12"/>
      <c r="DJJ1154" s="12"/>
      <c r="DJK1154" s="12"/>
      <c r="DJL1154" s="12"/>
      <c r="DJM1154" s="12"/>
      <c r="DJN1154" s="12"/>
      <c r="DJO1154" s="12"/>
      <c r="DJP1154" s="12"/>
      <c r="DJQ1154" s="12"/>
      <c r="DJR1154" s="12"/>
      <c r="DJS1154" s="12"/>
      <c r="DJT1154" s="12"/>
      <c r="DJU1154" s="12"/>
      <c r="DJV1154" s="12"/>
      <c r="DJW1154" s="12"/>
      <c r="DJX1154" s="12"/>
      <c r="DJY1154" s="12"/>
      <c r="DJZ1154" s="12"/>
      <c r="DKA1154" s="12"/>
      <c r="DKB1154" s="12"/>
      <c r="DKC1154" s="12"/>
      <c r="DKD1154" s="12"/>
      <c r="DKE1154" s="12"/>
      <c r="DKF1154" s="12"/>
      <c r="DKG1154" s="12"/>
      <c r="DKH1154" s="12"/>
      <c r="DKI1154" s="12"/>
      <c r="DKJ1154" s="12"/>
      <c r="DKK1154" s="12"/>
      <c r="DKL1154" s="12"/>
      <c r="DKM1154" s="12"/>
      <c r="DKN1154" s="12"/>
      <c r="DKO1154" s="12"/>
      <c r="DKP1154" s="12"/>
      <c r="DKQ1154" s="12"/>
      <c r="DKR1154" s="12"/>
      <c r="DKS1154" s="12"/>
      <c r="DKT1154" s="12"/>
      <c r="DKU1154" s="12"/>
      <c r="DKV1154" s="12"/>
      <c r="DKW1154" s="12"/>
      <c r="DKX1154" s="12"/>
      <c r="DKY1154" s="12"/>
      <c r="DKZ1154" s="12"/>
      <c r="DLA1154" s="12"/>
      <c r="DLB1154" s="12"/>
      <c r="DLC1154" s="12"/>
      <c r="DLD1154" s="12"/>
      <c r="DLE1154" s="12"/>
      <c r="DLF1154" s="12"/>
      <c r="DLG1154" s="12"/>
      <c r="DLH1154" s="12"/>
      <c r="DLI1154" s="12"/>
      <c r="DLJ1154" s="12"/>
      <c r="DLK1154" s="12"/>
      <c r="DLL1154" s="12"/>
      <c r="DLM1154" s="12"/>
      <c r="DLN1154" s="12"/>
      <c r="DLO1154" s="12"/>
      <c r="DLP1154" s="12"/>
      <c r="DLQ1154" s="12"/>
      <c r="DLR1154" s="12"/>
      <c r="DLS1154" s="12"/>
      <c r="DLT1154" s="12"/>
      <c r="DLU1154" s="12"/>
      <c r="DLV1154" s="12"/>
      <c r="DLW1154" s="12"/>
      <c r="DLX1154" s="12"/>
      <c r="DLY1154" s="12"/>
      <c r="DLZ1154" s="12"/>
      <c r="DMA1154" s="12"/>
      <c r="DMB1154" s="12"/>
      <c r="DMC1154" s="12"/>
      <c r="DMD1154" s="12"/>
      <c r="DME1154" s="12"/>
      <c r="DMF1154" s="12"/>
      <c r="DMG1154" s="12"/>
      <c r="DMH1154" s="12"/>
      <c r="DMI1154" s="12"/>
      <c r="DMJ1154" s="12"/>
      <c r="DMK1154" s="12"/>
      <c r="DML1154" s="12"/>
      <c r="DMM1154" s="12"/>
      <c r="DMN1154" s="12"/>
      <c r="DMO1154" s="12"/>
      <c r="DMP1154" s="12"/>
      <c r="DMQ1154" s="12"/>
      <c r="DMR1154" s="12"/>
      <c r="DMS1154" s="12"/>
      <c r="DMT1154" s="12"/>
      <c r="DMU1154" s="12"/>
      <c r="DMV1154" s="12"/>
      <c r="DMW1154" s="12"/>
      <c r="DMX1154" s="12"/>
      <c r="DMY1154" s="12"/>
      <c r="DMZ1154" s="12"/>
      <c r="DNA1154" s="12"/>
      <c r="DNB1154" s="12"/>
      <c r="DNC1154" s="12"/>
      <c r="DND1154" s="12"/>
      <c r="DNE1154" s="12"/>
      <c r="DNF1154" s="12"/>
      <c r="DNG1154" s="12"/>
      <c r="DNH1154" s="12"/>
      <c r="DNI1154" s="12"/>
      <c r="DNJ1154" s="12"/>
      <c r="DNK1154" s="12"/>
      <c r="DNL1154" s="12"/>
      <c r="DNM1154" s="12"/>
      <c r="DNN1154" s="12"/>
      <c r="DNO1154" s="12"/>
      <c r="DNP1154" s="12"/>
      <c r="DNQ1154" s="12"/>
      <c r="DNR1154" s="12"/>
      <c r="DNS1154" s="12"/>
      <c r="DNT1154" s="12"/>
      <c r="DNU1154" s="12"/>
      <c r="DNV1154" s="12"/>
      <c r="DNW1154" s="12"/>
      <c r="DNX1154" s="12"/>
      <c r="DNY1154" s="12"/>
      <c r="DNZ1154" s="12"/>
      <c r="DOA1154" s="12"/>
      <c r="DOB1154" s="12"/>
      <c r="DOC1154" s="12"/>
      <c r="DOD1154" s="12"/>
      <c r="DOE1154" s="12"/>
      <c r="DOF1154" s="12"/>
      <c r="DOG1154" s="12"/>
      <c r="DOH1154" s="12"/>
      <c r="DOI1154" s="12"/>
      <c r="DOJ1154" s="12"/>
      <c r="DOK1154" s="12"/>
      <c r="DOL1154" s="12"/>
      <c r="DOM1154" s="12"/>
      <c r="DON1154" s="12"/>
      <c r="DOO1154" s="12"/>
      <c r="DOP1154" s="12"/>
      <c r="DOQ1154" s="12"/>
      <c r="DOR1154" s="12"/>
      <c r="DOS1154" s="12"/>
      <c r="DOT1154" s="12"/>
      <c r="DOU1154" s="12"/>
      <c r="DOV1154" s="12"/>
      <c r="DOW1154" s="12"/>
      <c r="DOX1154" s="12"/>
      <c r="DOY1154" s="12"/>
      <c r="DOZ1154" s="12"/>
      <c r="DPA1154" s="12"/>
      <c r="DPB1154" s="12"/>
      <c r="DPC1154" s="12"/>
      <c r="DPD1154" s="12"/>
      <c r="DPE1154" s="12"/>
      <c r="DPF1154" s="12"/>
      <c r="DPG1154" s="12"/>
      <c r="DPH1154" s="12"/>
      <c r="DPI1154" s="12"/>
      <c r="DPJ1154" s="12"/>
      <c r="DPK1154" s="12"/>
      <c r="DPL1154" s="12"/>
      <c r="DPM1154" s="12"/>
      <c r="DPN1154" s="12"/>
      <c r="DPO1154" s="12"/>
      <c r="DPP1154" s="12"/>
      <c r="DPQ1154" s="12"/>
      <c r="DPR1154" s="12"/>
      <c r="DPS1154" s="12"/>
      <c r="DPT1154" s="12"/>
      <c r="DPU1154" s="12"/>
      <c r="DPV1154" s="12"/>
      <c r="DPW1154" s="12"/>
      <c r="DPX1154" s="12"/>
      <c r="DPY1154" s="12"/>
      <c r="DPZ1154" s="12"/>
      <c r="DQA1154" s="12"/>
      <c r="DQB1154" s="12"/>
      <c r="DQC1154" s="12"/>
      <c r="DQD1154" s="12"/>
      <c r="DQE1154" s="12"/>
      <c r="DQF1154" s="12"/>
      <c r="DQG1154" s="12"/>
      <c r="DQH1154" s="12"/>
      <c r="DQI1154" s="12"/>
      <c r="DQJ1154" s="12"/>
      <c r="DQK1154" s="12"/>
      <c r="DQL1154" s="12"/>
      <c r="DQM1154" s="12"/>
      <c r="DQN1154" s="12"/>
      <c r="DQO1154" s="12"/>
      <c r="DQP1154" s="12"/>
      <c r="DQQ1154" s="12"/>
      <c r="DQR1154" s="12"/>
      <c r="DQS1154" s="12"/>
      <c r="DQT1154" s="12"/>
      <c r="DQU1154" s="12"/>
      <c r="DQV1154" s="12"/>
      <c r="DQW1154" s="12"/>
      <c r="DQX1154" s="12"/>
      <c r="DQY1154" s="12"/>
      <c r="DQZ1154" s="12"/>
      <c r="DRA1154" s="12"/>
      <c r="DRB1154" s="12"/>
      <c r="DRC1154" s="12"/>
      <c r="DRD1154" s="12"/>
      <c r="DRE1154" s="12"/>
      <c r="DRF1154" s="12"/>
      <c r="DRG1154" s="12"/>
      <c r="DRH1154" s="12"/>
      <c r="DRI1154" s="12"/>
      <c r="DRJ1154" s="12"/>
      <c r="DRK1154" s="12"/>
      <c r="DRL1154" s="12"/>
      <c r="DRM1154" s="12"/>
      <c r="DRN1154" s="12"/>
      <c r="DRO1154" s="12"/>
      <c r="DRP1154" s="12"/>
      <c r="DRQ1154" s="12"/>
      <c r="DRR1154" s="12"/>
      <c r="DRS1154" s="12"/>
      <c r="DRT1154" s="12"/>
      <c r="DRU1154" s="12"/>
      <c r="DRV1154" s="12"/>
      <c r="DRW1154" s="12"/>
      <c r="DRX1154" s="12"/>
      <c r="DRY1154" s="12"/>
      <c r="DRZ1154" s="12"/>
      <c r="DSA1154" s="12"/>
      <c r="DSB1154" s="12"/>
      <c r="DSC1154" s="12"/>
      <c r="DSD1154" s="12"/>
      <c r="DSE1154" s="12"/>
      <c r="DSF1154" s="12"/>
      <c r="DSG1154" s="12"/>
      <c r="DSH1154" s="12"/>
      <c r="DSI1154" s="12"/>
      <c r="DSJ1154" s="12"/>
      <c r="DSK1154" s="12"/>
      <c r="DSL1154" s="12"/>
      <c r="DSM1154" s="12"/>
      <c r="DSN1154" s="12"/>
      <c r="DSO1154" s="12"/>
      <c r="DSP1154" s="12"/>
      <c r="DSQ1154" s="12"/>
      <c r="DSR1154" s="12"/>
      <c r="DSS1154" s="12"/>
      <c r="DST1154" s="12"/>
      <c r="DSU1154" s="12"/>
      <c r="DSV1154" s="12"/>
      <c r="DSW1154" s="12"/>
      <c r="DSX1154" s="12"/>
      <c r="DSY1154" s="12"/>
      <c r="DSZ1154" s="12"/>
      <c r="DTA1154" s="12"/>
      <c r="DTB1154" s="12"/>
      <c r="DTC1154" s="12"/>
      <c r="DTD1154" s="12"/>
      <c r="DTE1154" s="12"/>
      <c r="DTF1154" s="12"/>
      <c r="DTG1154" s="12"/>
      <c r="DTH1154" s="12"/>
      <c r="DTI1154" s="12"/>
      <c r="DTJ1154" s="12"/>
      <c r="DTK1154" s="12"/>
      <c r="DTL1154" s="12"/>
      <c r="DTM1154" s="12"/>
      <c r="DTN1154" s="12"/>
      <c r="DTO1154" s="12"/>
      <c r="DTP1154" s="12"/>
      <c r="DTQ1154" s="12"/>
      <c r="DTR1154" s="12"/>
      <c r="DTS1154" s="12"/>
      <c r="DTT1154" s="12"/>
      <c r="DTU1154" s="12"/>
      <c r="DTV1154" s="12"/>
      <c r="DTW1154" s="12"/>
      <c r="DTX1154" s="12"/>
      <c r="DTY1154" s="12"/>
      <c r="DTZ1154" s="12"/>
      <c r="DUA1154" s="12"/>
      <c r="DUB1154" s="12"/>
      <c r="DUC1154" s="12"/>
      <c r="DUD1154" s="12"/>
      <c r="DUE1154" s="12"/>
      <c r="DUF1154" s="12"/>
      <c r="DUG1154" s="12"/>
      <c r="DUH1154" s="12"/>
      <c r="DUI1154" s="12"/>
      <c r="DUJ1154" s="12"/>
      <c r="DUK1154" s="12"/>
      <c r="DUL1154" s="12"/>
      <c r="DUM1154" s="12"/>
      <c r="DUN1154" s="12"/>
      <c r="DUO1154" s="12"/>
      <c r="DUP1154" s="12"/>
      <c r="DUQ1154" s="12"/>
      <c r="DUR1154" s="12"/>
      <c r="DUS1154" s="12"/>
      <c r="DUT1154" s="12"/>
      <c r="DUU1154" s="12"/>
      <c r="DUV1154" s="12"/>
      <c r="DUW1154" s="12"/>
      <c r="DUX1154" s="12"/>
      <c r="DUY1154" s="12"/>
      <c r="DUZ1154" s="12"/>
      <c r="DVA1154" s="12"/>
      <c r="DVB1154" s="12"/>
      <c r="DVC1154" s="12"/>
      <c r="DVD1154" s="12"/>
      <c r="DVE1154" s="12"/>
      <c r="DVF1154" s="12"/>
      <c r="DVG1154" s="12"/>
      <c r="DVH1154" s="12"/>
      <c r="DVI1154" s="12"/>
      <c r="DVJ1154" s="12"/>
      <c r="DVK1154" s="12"/>
      <c r="DVL1154" s="12"/>
      <c r="DVM1154" s="12"/>
      <c r="DVN1154" s="12"/>
      <c r="DVO1154" s="12"/>
      <c r="DVP1154" s="12"/>
      <c r="DVQ1154" s="12"/>
      <c r="DVR1154" s="12"/>
      <c r="DVS1154" s="12"/>
      <c r="DVT1154" s="12"/>
      <c r="DVU1154" s="12"/>
      <c r="DVV1154" s="12"/>
      <c r="DVW1154" s="12"/>
      <c r="DVX1154" s="12"/>
      <c r="DVY1154" s="12"/>
      <c r="DVZ1154" s="12"/>
      <c r="DWA1154" s="12"/>
      <c r="DWB1154" s="12"/>
      <c r="DWC1154" s="12"/>
      <c r="DWD1154" s="12"/>
      <c r="DWE1154" s="12"/>
      <c r="DWF1154" s="12"/>
      <c r="DWG1154" s="12"/>
      <c r="DWH1154" s="12"/>
      <c r="DWI1154" s="12"/>
      <c r="DWJ1154" s="12"/>
      <c r="DWK1154" s="12"/>
      <c r="DWL1154" s="12"/>
      <c r="DWM1154" s="12"/>
      <c r="DWN1154" s="12"/>
      <c r="DWO1154" s="12"/>
      <c r="DWP1154" s="12"/>
      <c r="DWQ1154" s="12"/>
      <c r="DWR1154" s="12"/>
      <c r="DWS1154" s="12"/>
      <c r="DWT1154" s="12"/>
      <c r="DWU1154" s="12"/>
      <c r="DWV1154" s="12"/>
      <c r="DWW1154" s="12"/>
      <c r="DWX1154" s="12"/>
      <c r="DWY1154" s="12"/>
      <c r="DWZ1154" s="12"/>
      <c r="DXA1154" s="12"/>
      <c r="DXB1154" s="12"/>
      <c r="DXC1154" s="12"/>
      <c r="DXD1154" s="12"/>
      <c r="DXE1154" s="12"/>
      <c r="DXF1154" s="12"/>
      <c r="DXG1154" s="12"/>
      <c r="DXH1154" s="12"/>
      <c r="DXI1154" s="12"/>
      <c r="DXJ1154" s="12"/>
      <c r="DXK1154" s="12"/>
      <c r="DXL1154" s="12"/>
      <c r="DXM1154" s="12"/>
      <c r="DXN1154" s="12"/>
      <c r="DXO1154" s="12"/>
      <c r="DXP1154" s="12"/>
      <c r="DXQ1154" s="12"/>
      <c r="DXR1154" s="12"/>
      <c r="DXS1154" s="12"/>
      <c r="DXT1154" s="12"/>
      <c r="DXU1154" s="12"/>
      <c r="DXV1154" s="12"/>
      <c r="DXW1154" s="12"/>
      <c r="DXX1154" s="12"/>
      <c r="DXY1154" s="12"/>
      <c r="DXZ1154" s="12"/>
      <c r="DYA1154" s="12"/>
      <c r="DYB1154" s="12"/>
      <c r="DYC1154" s="12"/>
      <c r="DYD1154" s="12"/>
      <c r="DYE1154" s="12"/>
      <c r="DYF1154" s="12"/>
      <c r="DYG1154" s="12"/>
      <c r="DYH1154" s="12"/>
      <c r="DYI1154" s="12"/>
      <c r="DYJ1154" s="12"/>
      <c r="DYK1154" s="12"/>
      <c r="DYL1154" s="12"/>
      <c r="DYM1154" s="12"/>
      <c r="DYN1154" s="12"/>
      <c r="DYO1154" s="12"/>
      <c r="DYP1154" s="12"/>
      <c r="DYQ1154" s="12"/>
      <c r="DYR1154" s="12"/>
      <c r="DYS1154" s="12"/>
      <c r="DYT1154" s="12"/>
      <c r="DYU1154" s="12"/>
      <c r="DYV1154" s="12"/>
      <c r="DYW1154" s="12"/>
      <c r="DYX1154" s="12"/>
      <c r="DYY1154" s="12"/>
      <c r="DYZ1154" s="12"/>
      <c r="DZA1154" s="12"/>
      <c r="DZB1154" s="12"/>
      <c r="DZC1154" s="12"/>
      <c r="DZD1154" s="12"/>
      <c r="DZE1154" s="12"/>
      <c r="DZF1154" s="12"/>
      <c r="DZG1154" s="12"/>
      <c r="DZH1154" s="12"/>
      <c r="DZI1154" s="12"/>
      <c r="DZJ1154" s="12"/>
      <c r="DZK1154" s="12"/>
      <c r="DZL1154" s="12"/>
      <c r="DZM1154" s="12"/>
      <c r="DZN1154" s="12"/>
      <c r="DZO1154" s="12"/>
      <c r="DZP1154" s="12"/>
      <c r="DZQ1154" s="12"/>
      <c r="DZR1154" s="12"/>
      <c r="DZS1154" s="12"/>
      <c r="DZT1154" s="12"/>
      <c r="DZU1154" s="12"/>
      <c r="DZV1154" s="12"/>
      <c r="DZW1154" s="12"/>
      <c r="DZX1154" s="12"/>
      <c r="DZY1154" s="12"/>
      <c r="DZZ1154" s="12"/>
      <c r="EAA1154" s="12"/>
      <c r="EAB1154" s="12"/>
      <c r="EAC1154" s="12"/>
      <c r="EAD1154" s="12"/>
      <c r="EAE1154" s="12"/>
      <c r="EAF1154" s="12"/>
      <c r="EAG1154" s="12"/>
      <c r="EAH1154" s="12"/>
      <c r="EAI1154" s="12"/>
      <c r="EAJ1154" s="12"/>
      <c r="EAK1154" s="12"/>
      <c r="EAL1154" s="12"/>
      <c r="EAM1154" s="12"/>
      <c r="EAN1154" s="12"/>
      <c r="EAO1154" s="12"/>
      <c r="EAP1154" s="12"/>
      <c r="EAQ1154" s="12"/>
      <c r="EAR1154" s="12"/>
      <c r="EAS1154" s="12"/>
      <c r="EAT1154" s="12"/>
      <c r="EAU1154" s="12"/>
      <c r="EAV1154" s="12"/>
      <c r="EAW1154" s="12"/>
      <c r="EAX1154" s="12"/>
      <c r="EAY1154" s="12"/>
      <c r="EAZ1154" s="12"/>
      <c r="EBA1154" s="12"/>
      <c r="EBB1154" s="12"/>
      <c r="EBC1154" s="12"/>
      <c r="EBD1154" s="12"/>
      <c r="EBE1154" s="12"/>
      <c r="EBF1154" s="12"/>
      <c r="EBG1154" s="12"/>
      <c r="EBH1154" s="12"/>
      <c r="EBI1154" s="12"/>
      <c r="EBJ1154" s="12"/>
      <c r="EBK1154" s="12"/>
      <c r="EBL1154" s="12"/>
      <c r="EBM1154" s="12"/>
      <c r="EBN1154" s="12"/>
      <c r="EBO1154" s="12"/>
      <c r="EBP1154" s="12"/>
      <c r="EBQ1154" s="12"/>
      <c r="EBR1154" s="12"/>
      <c r="EBS1154" s="12"/>
      <c r="EBT1154" s="12"/>
      <c r="EBU1154" s="12"/>
      <c r="EBV1154" s="12"/>
      <c r="EBW1154" s="12"/>
      <c r="EBX1154" s="12"/>
      <c r="EBY1154" s="12"/>
      <c r="EBZ1154" s="12"/>
      <c r="ECA1154" s="12"/>
      <c r="ECB1154" s="12"/>
      <c r="ECC1154" s="12"/>
      <c r="ECD1154" s="12"/>
      <c r="ECE1154" s="12"/>
      <c r="ECF1154" s="12"/>
      <c r="ECG1154" s="12"/>
      <c r="ECH1154" s="12"/>
      <c r="ECI1154" s="12"/>
      <c r="ECJ1154" s="12"/>
      <c r="ECK1154" s="12"/>
      <c r="ECL1154" s="12"/>
      <c r="ECM1154" s="12"/>
      <c r="ECN1154" s="12"/>
      <c r="ECO1154" s="12"/>
      <c r="ECP1154" s="12"/>
      <c r="ECQ1154" s="12"/>
      <c r="ECR1154" s="12"/>
      <c r="ECS1154" s="12"/>
      <c r="ECT1154" s="12"/>
      <c r="ECU1154" s="12"/>
      <c r="ECV1154" s="12"/>
      <c r="ECW1154" s="12"/>
      <c r="ECX1154" s="12"/>
      <c r="ECY1154" s="12"/>
      <c r="ECZ1154" s="12"/>
      <c r="EDA1154" s="12"/>
      <c r="EDB1154" s="12"/>
      <c r="EDC1154" s="12"/>
      <c r="EDD1154" s="12"/>
      <c r="EDE1154" s="12"/>
      <c r="EDF1154" s="12"/>
      <c r="EDG1154" s="12"/>
      <c r="EDH1154" s="12"/>
      <c r="EDI1154" s="12"/>
      <c r="EDJ1154" s="12"/>
      <c r="EDK1154" s="12"/>
      <c r="EDL1154" s="12"/>
      <c r="EDM1154" s="12"/>
      <c r="EDN1154" s="12"/>
      <c r="EDO1154" s="12"/>
      <c r="EDP1154" s="12"/>
      <c r="EDQ1154" s="12"/>
      <c r="EDR1154" s="12"/>
      <c r="EDS1154" s="12"/>
      <c r="EDT1154" s="12"/>
      <c r="EDU1154" s="12"/>
      <c r="EDV1154" s="12"/>
      <c r="EDW1154" s="12"/>
      <c r="EDX1154" s="12"/>
      <c r="EDY1154" s="12"/>
      <c r="EDZ1154" s="12"/>
      <c r="EEA1154" s="12"/>
      <c r="EEB1154" s="12"/>
      <c r="EEC1154" s="12"/>
      <c r="EED1154" s="12"/>
      <c r="EEE1154" s="12"/>
      <c r="EEF1154" s="12"/>
      <c r="EEG1154" s="12"/>
      <c r="EEH1154" s="12"/>
      <c r="EEI1154" s="12"/>
      <c r="EEJ1154" s="12"/>
      <c r="EEK1154" s="12"/>
      <c r="EEL1154" s="12"/>
      <c r="EEM1154" s="12"/>
      <c r="EEN1154" s="12"/>
      <c r="EEO1154" s="12"/>
      <c r="EEP1154" s="12"/>
      <c r="EEQ1154" s="12"/>
      <c r="EER1154" s="12"/>
      <c r="EES1154" s="12"/>
      <c r="EET1154" s="12"/>
      <c r="EEU1154" s="12"/>
      <c r="EEV1154" s="12"/>
      <c r="EEW1154" s="12"/>
      <c r="EEX1154" s="12"/>
      <c r="EEY1154" s="12"/>
      <c r="EEZ1154" s="12"/>
      <c r="EFA1154" s="12"/>
      <c r="EFB1154" s="12"/>
      <c r="EFC1154" s="12"/>
      <c r="EFD1154" s="12"/>
      <c r="EFE1154" s="12"/>
      <c r="EFF1154" s="12"/>
      <c r="EFG1154" s="12"/>
      <c r="EFH1154" s="12"/>
      <c r="EFI1154" s="12"/>
      <c r="EFJ1154" s="12"/>
      <c r="EFK1154" s="12"/>
      <c r="EFL1154" s="12"/>
      <c r="EFM1154" s="12"/>
      <c r="EFN1154" s="12"/>
      <c r="EFO1154" s="12"/>
      <c r="EFP1154" s="12"/>
      <c r="EFQ1154" s="12"/>
      <c r="EFR1154" s="12"/>
      <c r="EFS1154" s="12"/>
      <c r="EFT1154" s="12"/>
      <c r="EFU1154" s="12"/>
      <c r="EFV1154" s="12"/>
      <c r="EFW1154" s="12"/>
      <c r="EFX1154" s="12"/>
      <c r="EFY1154" s="12"/>
      <c r="EFZ1154" s="12"/>
      <c r="EGA1154" s="12"/>
      <c r="EGB1154" s="12"/>
      <c r="EGC1154" s="12"/>
      <c r="EGD1154" s="12"/>
      <c r="EGE1154" s="12"/>
      <c r="EGF1154" s="12"/>
      <c r="EGG1154" s="12"/>
      <c r="EGH1154" s="12"/>
      <c r="EGI1154" s="12"/>
      <c r="EGJ1154" s="12"/>
      <c r="EGK1154" s="12"/>
      <c r="EGL1154" s="12"/>
      <c r="EGM1154" s="12"/>
      <c r="EGN1154" s="12"/>
      <c r="EGO1154" s="12"/>
      <c r="EGP1154" s="12"/>
      <c r="EGQ1154" s="12"/>
      <c r="EGR1154" s="12"/>
      <c r="EGS1154" s="12"/>
      <c r="EGT1154" s="12"/>
      <c r="EGU1154" s="12"/>
      <c r="EGV1154" s="12"/>
      <c r="EGW1154" s="12"/>
      <c r="EGX1154" s="12"/>
      <c r="EGY1154" s="12"/>
      <c r="EGZ1154" s="12"/>
      <c r="EHA1154" s="12"/>
      <c r="EHB1154" s="12"/>
      <c r="EHC1154" s="12"/>
      <c r="EHD1154" s="12"/>
      <c r="EHE1154" s="12"/>
      <c r="EHF1154" s="12"/>
      <c r="EHG1154" s="12"/>
      <c r="EHH1154" s="12"/>
      <c r="EHI1154" s="12"/>
      <c r="EHJ1154" s="12"/>
      <c r="EHK1154" s="12"/>
      <c r="EHL1154" s="12"/>
      <c r="EHM1154" s="12"/>
      <c r="EHN1154" s="12"/>
      <c r="EHO1154" s="12"/>
      <c r="EHP1154" s="12"/>
      <c r="EHQ1154" s="12"/>
      <c r="EHR1154" s="12"/>
      <c r="EHS1154" s="12"/>
      <c r="EHT1154" s="12"/>
      <c r="EHU1154" s="12"/>
      <c r="EHV1154" s="12"/>
      <c r="EHW1154" s="12"/>
      <c r="EHX1154" s="12"/>
      <c r="EHY1154" s="12"/>
      <c r="EHZ1154" s="12"/>
      <c r="EIA1154" s="12"/>
      <c r="EIB1154" s="12"/>
      <c r="EIC1154" s="12"/>
      <c r="EID1154" s="12"/>
      <c r="EIE1154" s="12"/>
      <c r="EIF1154" s="12"/>
      <c r="EIG1154" s="12"/>
      <c r="EIH1154" s="12"/>
      <c r="EII1154" s="12"/>
      <c r="EIJ1154" s="12"/>
      <c r="EIK1154" s="12"/>
      <c r="EIL1154" s="12"/>
      <c r="EIM1154" s="12"/>
      <c r="EIN1154" s="12"/>
      <c r="EIO1154" s="12"/>
      <c r="EIP1154" s="12"/>
      <c r="EIQ1154" s="12"/>
      <c r="EIR1154" s="12"/>
      <c r="EIS1154" s="12"/>
      <c r="EIT1154" s="12"/>
      <c r="EIU1154" s="12"/>
      <c r="EIV1154" s="12"/>
      <c r="EIW1154" s="12"/>
      <c r="EIX1154" s="12"/>
      <c r="EIY1154" s="12"/>
      <c r="EIZ1154" s="12"/>
      <c r="EJA1154" s="12"/>
      <c r="EJB1154" s="12"/>
      <c r="EJC1154" s="12"/>
      <c r="EJD1154" s="12"/>
      <c r="EJE1154" s="12"/>
      <c r="EJF1154" s="12"/>
      <c r="EJG1154" s="12"/>
      <c r="EJH1154" s="12"/>
      <c r="EJI1154" s="12"/>
      <c r="EJJ1154" s="12"/>
      <c r="EJK1154" s="12"/>
      <c r="EJL1154" s="12"/>
      <c r="EJM1154" s="12"/>
      <c r="EJN1154" s="12"/>
      <c r="EJO1154" s="12"/>
      <c r="EJP1154" s="12"/>
      <c r="EJQ1154" s="12"/>
      <c r="EJR1154" s="12"/>
      <c r="EJS1154" s="12"/>
      <c r="EJT1154" s="12"/>
      <c r="EJU1154" s="12"/>
      <c r="EJV1154" s="12"/>
      <c r="EJW1154" s="12"/>
      <c r="EJX1154" s="12"/>
      <c r="EJY1154" s="12"/>
      <c r="EJZ1154" s="12"/>
      <c r="EKA1154" s="12"/>
      <c r="EKB1154" s="12"/>
      <c r="EKC1154" s="12"/>
      <c r="EKD1154" s="12"/>
      <c r="EKE1154" s="12"/>
      <c r="EKF1154" s="12"/>
      <c r="EKG1154" s="12"/>
      <c r="EKH1154" s="12"/>
      <c r="EKI1154" s="12"/>
      <c r="EKJ1154" s="12"/>
      <c r="EKK1154" s="12"/>
      <c r="EKL1154" s="12"/>
      <c r="EKM1154" s="12"/>
      <c r="EKN1154" s="12"/>
      <c r="EKO1154" s="12"/>
      <c r="EKP1154" s="12"/>
      <c r="EKQ1154" s="12"/>
      <c r="EKR1154" s="12"/>
      <c r="EKS1154" s="12"/>
      <c r="EKT1154" s="12"/>
      <c r="EKU1154" s="12"/>
      <c r="EKV1154" s="12"/>
      <c r="EKW1154" s="12"/>
      <c r="EKX1154" s="12"/>
      <c r="EKY1154" s="12"/>
      <c r="EKZ1154" s="12"/>
      <c r="ELA1154" s="12"/>
      <c r="ELB1154" s="12"/>
      <c r="ELC1154" s="12"/>
      <c r="ELD1154" s="12"/>
      <c r="ELE1154" s="12"/>
      <c r="ELF1154" s="12"/>
      <c r="ELG1154" s="12"/>
      <c r="ELH1154" s="12"/>
      <c r="ELI1154" s="12"/>
      <c r="ELJ1154" s="12"/>
      <c r="ELK1154" s="12"/>
      <c r="ELL1154" s="12"/>
      <c r="ELM1154" s="12"/>
      <c r="ELN1154" s="12"/>
      <c r="ELO1154" s="12"/>
      <c r="ELP1154" s="12"/>
      <c r="ELQ1154" s="12"/>
      <c r="ELR1154" s="12"/>
      <c r="ELS1154" s="12"/>
      <c r="ELT1154" s="12"/>
      <c r="ELU1154" s="12"/>
      <c r="ELV1154" s="12"/>
      <c r="ELW1154" s="12"/>
      <c r="ELX1154" s="12"/>
      <c r="ELY1154" s="12"/>
      <c r="ELZ1154" s="12"/>
      <c r="EMA1154" s="12"/>
      <c r="EMB1154" s="12"/>
      <c r="EMC1154" s="12"/>
      <c r="EMD1154" s="12"/>
      <c r="EME1154" s="12"/>
      <c r="EMF1154" s="12"/>
      <c r="EMG1154" s="12"/>
      <c r="EMH1154" s="12"/>
      <c r="EMI1154" s="12"/>
      <c r="EMJ1154" s="12"/>
      <c r="EMK1154" s="12"/>
      <c r="EML1154" s="12"/>
      <c r="EMM1154" s="12"/>
      <c r="EMN1154" s="12"/>
      <c r="EMO1154" s="12"/>
      <c r="EMP1154" s="12"/>
      <c r="EMQ1154" s="12"/>
      <c r="EMR1154" s="12"/>
      <c r="EMS1154" s="12"/>
      <c r="EMT1154" s="12"/>
      <c r="EMU1154" s="12"/>
      <c r="EMV1154" s="12"/>
      <c r="EMW1154" s="12"/>
      <c r="EMX1154" s="12"/>
      <c r="EMY1154" s="12"/>
      <c r="EMZ1154" s="12"/>
      <c r="ENA1154" s="12"/>
      <c r="ENB1154" s="12"/>
      <c r="ENC1154" s="12"/>
      <c r="END1154" s="12"/>
      <c r="ENE1154" s="12"/>
      <c r="ENF1154" s="12"/>
      <c r="ENG1154" s="12"/>
      <c r="ENH1154" s="12"/>
      <c r="ENI1154" s="12"/>
      <c r="ENJ1154" s="12"/>
      <c r="ENK1154" s="12"/>
      <c r="ENL1154" s="12"/>
      <c r="ENM1154" s="12"/>
      <c r="ENN1154" s="12"/>
      <c r="ENO1154" s="12"/>
      <c r="ENP1154" s="12"/>
      <c r="ENQ1154" s="12"/>
      <c r="ENR1154" s="12"/>
      <c r="ENS1154" s="12"/>
      <c r="ENT1154" s="12"/>
      <c r="ENU1154" s="12"/>
      <c r="ENV1154" s="12"/>
      <c r="ENW1154" s="12"/>
      <c r="ENX1154" s="12"/>
      <c r="ENY1154" s="12"/>
      <c r="ENZ1154" s="12"/>
      <c r="EOA1154" s="12"/>
      <c r="EOB1154" s="12"/>
      <c r="EOC1154" s="12"/>
      <c r="EOD1154" s="12"/>
      <c r="EOE1154" s="12"/>
      <c r="EOF1154" s="12"/>
      <c r="EOG1154" s="12"/>
      <c r="EOH1154" s="12"/>
      <c r="EOI1154" s="12"/>
      <c r="EOJ1154" s="12"/>
      <c r="EOK1154" s="12"/>
      <c r="EOL1154" s="12"/>
      <c r="EOM1154" s="12"/>
      <c r="EON1154" s="12"/>
      <c r="EOO1154" s="12"/>
      <c r="EOP1154" s="12"/>
      <c r="EOQ1154" s="12"/>
      <c r="EOR1154" s="12"/>
      <c r="EOS1154" s="12"/>
      <c r="EOT1154" s="12"/>
      <c r="EOU1154" s="12"/>
      <c r="EOV1154" s="12"/>
      <c r="EOW1154" s="12"/>
      <c r="EOX1154" s="12"/>
      <c r="EOY1154" s="12"/>
      <c r="EOZ1154" s="12"/>
      <c r="EPA1154" s="12"/>
      <c r="EPB1154" s="12"/>
      <c r="EPC1154" s="12"/>
      <c r="EPD1154" s="12"/>
      <c r="EPE1154" s="12"/>
      <c r="EPF1154" s="12"/>
      <c r="EPG1154" s="12"/>
      <c r="EPH1154" s="12"/>
      <c r="EPI1154" s="12"/>
      <c r="EPJ1154" s="12"/>
      <c r="EPK1154" s="12"/>
      <c r="EPL1154" s="12"/>
      <c r="EPM1154" s="12"/>
      <c r="EPN1154" s="12"/>
      <c r="EPO1154" s="12"/>
      <c r="EPP1154" s="12"/>
      <c r="EPQ1154" s="12"/>
      <c r="EPR1154" s="12"/>
      <c r="EPS1154" s="12"/>
      <c r="EPT1154" s="12"/>
      <c r="EPU1154" s="12"/>
      <c r="EPV1154" s="12"/>
      <c r="EPW1154" s="12"/>
      <c r="EPX1154" s="12"/>
      <c r="EPY1154" s="12"/>
      <c r="EPZ1154" s="12"/>
      <c r="EQA1154" s="12"/>
      <c r="EQB1154" s="12"/>
      <c r="EQC1154" s="12"/>
      <c r="EQD1154" s="12"/>
      <c r="EQE1154" s="12"/>
      <c r="EQF1154" s="12"/>
      <c r="EQG1154" s="12"/>
      <c r="EQH1154" s="12"/>
      <c r="EQI1154" s="12"/>
      <c r="EQJ1154" s="12"/>
      <c r="EQK1154" s="12"/>
      <c r="EQL1154" s="12"/>
      <c r="EQM1154" s="12"/>
      <c r="EQN1154" s="12"/>
      <c r="EQO1154" s="12"/>
      <c r="EQP1154" s="12"/>
      <c r="EQQ1154" s="12"/>
      <c r="EQR1154" s="12"/>
      <c r="EQS1154" s="12"/>
      <c r="EQT1154" s="12"/>
      <c r="EQU1154" s="12"/>
      <c r="EQV1154" s="12"/>
      <c r="EQW1154" s="12"/>
      <c r="EQX1154" s="12"/>
      <c r="EQY1154" s="12"/>
      <c r="EQZ1154" s="12"/>
      <c r="ERA1154" s="12"/>
      <c r="ERB1154" s="12"/>
      <c r="ERC1154" s="12"/>
      <c r="ERD1154" s="12"/>
      <c r="ERE1154" s="12"/>
      <c r="ERF1154" s="12"/>
      <c r="ERG1154" s="12"/>
      <c r="ERH1154" s="12"/>
      <c r="ERI1154" s="12"/>
      <c r="ERJ1154" s="12"/>
      <c r="ERK1154" s="12"/>
      <c r="ERL1154" s="12"/>
      <c r="ERM1154" s="12"/>
      <c r="ERN1154" s="12"/>
      <c r="ERO1154" s="12"/>
      <c r="ERP1154" s="12"/>
      <c r="ERQ1154" s="12"/>
      <c r="ERR1154" s="12"/>
      <c r="ERS1154" s="12"/>
      <c r="ERT1154" s="12"/>
      <c r="ERU1154" s="12"/>
      <c r="ERV1154" s="12"/>
      <c r="ERW1154" s="12"/>
      <c r="ERX1154" s="12"/>
      <c r="ERY1154" s="12"/>
      <c r="ERZ1154" s="12"/>
      <c r="ESA1154" s="12"/>
      <c r="ESB1154" s="12"/>
      <c r="ESC1154" s="12"/>
      <c r="ESD1154" s="12"/>
      <c r="ESE1154" s="12"/>
      <c r="ESF1154" s="12"/>
      <c r="ESG1154" s="12"/>
      <c r="ESH1154" s="12"/>
      <c r="ESI1154" s="12"/>
      <c r="ESJ1154" s="12"/>
      <c r="ESK1154" s="12"/>
      <c r="ESL1154" s="12"/>
      <c r="ESM1154" s="12"/>
      <c r="ESN1154" s="12"/>
      <c r="ESO1154" s="12"/>
      <c r="ESP1154" s="12"/>
      <c r="ESQ1154" s="12"/>
      <c r="ESR1154" s="12"/>
      <c r="ESS1154" s="12"/>
      <c r="EST1154" s="12"/>
      <c r="ESU1154" s="12"/>
      <c r="ESV1154" s="12"/>
      <c r="ESW1154" s="12"/>
      <c r="ESX1154" s="12"/>
      <c r="ESY1154" s="12"/>
      <c r="ESZ1154" s="12"/>
      <c r="ETA1154" s="12"/>
      <c r="ETB1154" s="12"/>
      <c r="ETC1154" s="12"/>
      <c r="ETD1154" s="12"/>
      <c r="ETE1154" s="12"/>
      <c r="ETF1154" s="12"/>
      <c r="ETG1154" s="12"/>
      <c r="ETH1154" s="12"/>
      <c r="ETI1154" s="12"/>
      <c r="ETJ1154" s="12"/>
      <c r="ETK1154" s="12"/>
      <c r="ETL1154" s="12"/>
      <c r="ETM1154" s="12"/>
      <c r="ETN1154" s="12"/>
      <c r="ETO1154" s="12"/>
      <c r="ETP1154" s="12"/>
      <c r="ETQ1154" s="12"/>
      <c r="ETR1154" s="12"/>
      <c r="ETS1154" s="12"/>
      <c r="ETT1154" s="12"/>
      <c r="ETU1154" s="12"/>
      <c r="ETV1154" s="12"/>
      <c r="ETW1154" s="12"/>
      <c r="ETX1154" s="12"/>
      <c r="ETY1154" s="12"/>
      <c r="ETZ1154" s="12"/>
      <c r="EUA1154" s="12"/>
      <c r="EUB1154" s="12"/>
      <c r="EUC1154" s="12"/>
      <c r="EUD1154" s="12"/>
      <c r="EUE1154" s="12"/>
      <c r="EUF1154" s="12"/>
      <c r="EUG1154" s="12"/>
      <c r="EUH1154" s="12"/>
      <c r="EUI1154" s="12"/>
      <c r="EUJ1154" s="12"/>
      <c r="EUK1154" s="12"/>
      <c r="EUL1154" s="12"/>
      <c r="EUM1154" s="12"/>
      <c r="EUN1154" s="12"/>
      <c r="EUO1154" s="12"/>
      <c r="EUP1154" s="12"/>
      <c r="EUQ1154" s="12"/>
      <c r="EUR1154" s="12"/>
      <c r="EUS1154" s="12"/>
      <c r="EUT1154" s="12"/>
      <c r="EUU1154" s="12"/>
      <c r="EUV1154" s="12"/>
      <c r="EUW1154" s="12"/>
      <c r="EUX1154" s="12"/>
      <c r="EUY1154" s="12"/>
      <c r="EUZ1154" s="12"/>
      <c r="EVA1154" s="12"/>
      <c r="EVB1154" s="12"/>
      <c r="EVC1154" s="12"/>
      <c r="EVD1154" s="12"/>
      <c r="EVE1154" s="12"/>
      <c r="EVF1154" s="12"/>
      <c r="EVG1154" s="12"/>
      <c r="EVH1154" s="12"/>
      <c r="EVI1154" s="12"/>
      <c r="EVJ1154" s="12"/>
      <c r="EVK1154" s="12"/>
      <c r="EVL1154" s="12"/>
      <c r="EVM1154" s="12"/>
      <c r="EVN1154" s="12"/>
      <c r="EVO1154" s="12"/>
      <c r="EVP1154" s="12"/>
      <c r="EVQ1154" s="12"/>
      <c r="EVR1154" s="12"/>
      <c r="EVS1154" s="12"/>
      <c r="EVT1154" s="12"/>
      <c r="EVU1154" s="12"/>
      <c r="EVV1154" s="12"/>
      <c r="EVW1154" s="12"/>
      <c r="EVX1154" s="12"/>
      <c r="EVY1154" s="12"/>
      <c r="EVZ1154" s="12"/>
      <c r="EWA1154" s="12"/>
      <c r="EWB1154" s="12"/>
      <c r="EWC1154" s="12"/>
      <c r="EWD1154" s="12"/>
      <c r="EWE1154" s="12"/>
      <c r="EWF1154" s="12"/>
      <c r="EWG1154" s="12"/>
      <c r="EWH1154" s="12"/>
      <c r="EWI1154" s="12"/>
      <c r="EWJ1154" s="12"/>
      <c r="EWK1154" s="12"/>
      <c r="EWL1154" s="12"/>
      <c r="EWM1154" s="12"/>
      <c r="EWN1154" s="12"/>
      <c r="EWO1154" s="12"/>
      <c r="EWP1154" s="12"/>
      <c r="EWQ1154" s="12"/>
      <c r="EWR1154" s="12"/>
      <c r="EWS1154" s="12"/>
      <c r="EWT1154" s="12"/>
      <c r="EWU1154" s="12"/>
      <c r="EWV1154" s="12"/>
      <c r="EWW1154" s="12"/>
      <c r="EWX1154" s="12"/>
      <c r="EWY1154" s="12"/>
      <c r="EWZ1154" s="12"/>
      <c r="EXA1154" s="12"/>
      <c r="EXB1154" s="12"/>
      <c r="EXC1154" s="12"/>
      <c r="EXD1154" s="12"/>
      <c r="EXE1154" s="12"/>
      <c r="EXF1154" s="12"/>
      <c r="EXG1154" s="12"/>
      <c r="EXH1154" s="12"/>
      <c r="EXI1154" s="12"/>
      <c r="EXJ1154" s="12"/>
      <c r="EXK1154" s="12"/>
      <c r="EXL1154" s="12"/>
      <c r="EXM1154" s="12"/>
      <c r="EXN1154" s="12"/>
      <c r="EXO1154" s="12"/>
      <c r="EXP1154" s="12"/>
      <c r="EXQ1154" s="12"/>
      <c r="EXR1154" s="12"/>
      <c r="EXS1154" s="12"/>
      <c r="EXT1154" s="12"/>
      <c r="EXU1154" s="12"/>
      <c r="EXV1154" s="12"/>
      <c r="EXW1154" s="12"/>
      <c r="EXX1154" s="12"/>
      <c r="EXY1154" s="12"/>
      <c r="EXZ1154" s="12"/>
      <c r="EYA1154" s="12"/>
      <c r="EYB1154" s="12"/>
      <c r="EYC1154" s="12"/>
      <c r="EYD1154" s="12"/>
      <c r="EYE1154" s="12"/>
      <c r="EYF1154" s="12"/>
      <c r="EYG1154" s="12"/>
      <c r="EYH1154" s="12"/>
      <c r="EYI1154" s="12"/>
      <c r="EYJ1154" s="12"/>
      <c r="EYK1154" s="12"/>
      <c r="EYL1154" s="12"/>
      <c r="EYM1154" s="12"/>
      <c r="EYN1154" s="12"/>
      <c r="EYO1154" s="12"/>
      <c r="EYP1154" s="12"/>
      <c r="EYQ1154" s="12"/>
      <c r="EYR1154" s="12"/>
      <c r="EYS1154" s="12"/>
      <c r="EYT1154" s="12"/>
      <c r="EYU1154" s="12"/>
      <c r="EYV1154" s="12"/>
      <c r="EYW1154" s="12"/>
      <c r="EYX1154" s="12"/>
      <c r="EYY1154" s="12"/>
      <c r="EYZ1154" s="12"/>
      <c r="EZA1154" s="12"/>
      <c r="EZB1154" s="12"/>
      <c r="EZC1154" s="12"/>
      <c r="EZD1154" s="12"/>
      <c r="EZE1154" s="12"/>
      <c r="EZF1154" s="12"/>
      <c r="EZG1154" s="12"/>
      <c r="EZH1154" s="12"/>
      <c r="EZI1154" s="12"/>
      <c r="EZJ1154" s="12"/>
      <c r="EZK1154" s="12"/>
      <c r="EZL1154" s="12"/>
      <c r="EZM1154" s="12"/>
      <c r="EZN1154" s="12"/>
      <c r="EZO1154" s="12"/>
      <c r="EZP1154" s="12"/>
      <c r="EZQ1154" s="12"/>
      <c r="EZR1154" s="12"/>
      <c r="EZS1154" s="12"/>
      <c r="EZT1154" s="12"/>
      <c r="EZU1154" s="12"/>
      <c r="EZV1154" s="12"/>
      <c r="EZW1154" s="12"/>
      <c r="EZX1154" s="12"/>
      <c r="EZY1154" s="12"/>
      <c r="EZZ1154" s="12"/>
      <c r="FAA1154" s="12"/>
      <c r="FAB1154" s="12"/>
      <c r="FAC1154" s="12"/>
      <c r="FAD1154" s="12"/>
      <c r="FAE1154" s="12"/>
      <c r="FAF1154" s="12"/>
      <c r="FAG1154" s="12"/>
      <c r="FAH1154" s="12"/>
      <c r="FAI1154" s="12"/>
      <c r="FAJ1154" s="12"/>
      <c r="FAK1154" s="12"/>
      <c r="FAL1154" s="12"/>
      <c r="FAM1154" s="12"/>
      <c r="FAN1154" s="12"/>
      <c r="FAO1154" s="12"/>
      <c r="FAP1154" s="12"/>
      <c r="FAQ1154" s="12"/>
      <c r="FAR1154" s="12"/>
      <c r="FAS1154" s="12"/>
      <c r="FAT1154" s="12"/>
      <c r="FAU1154" s="12"/>
      <c r="FAV1154" s="12"/>
      <c r="FAW1154" s="12"/>
      <c r="FAX1154" s="12"/>
      <c r="FAY1154" s="12"/>
      <c r="FAZ1154" s="12"/>
      <c r="FBA1154" s="12"/>
      <c r="FBB1154" s="12"/>
      <c r="FBC1154" s="12"/>
      <c r="FBD1154" s="12"/>
      <c r="FBE1154" s="12"/>
      <c r="FBF1154" s="12"/>
      <c r="FBG1154" s="12"/>
      <c r="FBH1154" s="12"/>
      <c r="FBI1154" s="12"/>
      <c r="FBJ1154" s="12"/>
      <c r="FBK1154" s="12"/>
      <c r="FBL1154" s="12"/>
      <c r="FBM1154" s="12"/>
      <c r="FBN1154" s="12"/>
      <c r="FBO1154" s="12"/>
      <c r="FBP1154" s="12"/>
      <c r="FBQ1154" s="12"/>
      <c r="FBR1154" s="12"/>
      <c r="FBS1154" s="12"/>
      <c r="FBT1154" s="12"/>
      <c r="FBU1154" s="12"/>
      <c r="FBV1154" s="12"/>
      <c r="FBW1154" s="12"/>
      <c r="FBX1154" s="12"/>
      <c r="FBY1154" s="12"/>
      <c r="FBZ1154" s="12"/>
      <c r="FCA1154" s="12"/>
      <c r="FCB1154" s="12"/>
      <c r="FCC1154" s="12"/>
      <c r="FCD1154" s="12"/>
      <c r="FCE1154" s="12"/>
      <c r="FCF1154" s="12"/>
      <c r="FCG1154" s="12"/>
      <c r="FCH1154" s="12"/>
      <c r="FCI1154" s="12"/>
      <c r="FCJ1154" s="12"/>
      <c r="FCK1154" s="12"/>
      <c r="FCL1154" s="12"/>
      <c r="FCM1154" s="12"/>
      <c r="FCN1154" s="12"/>
      <c r="FCO1154" s="12"/>
      <c r="FCP1154" s="12"/>
      <c r="FCQ1154" s="12"/>
      <c r="FCR1154" s="12"/>
      <c r="FCS1154" s="12"/>
      <c r="FCT1154" s="12"/>
      <c r="FCU1154" s="12"/>
      <c r="FCV1154" s="12"/>
      <c r="FCW1154" s="12"/>
      <c r="FCX1154" s="12"/>
      <c r="FCY1154" s="12"/>
      <c r="FCZ1154" s="12"/>
      <c r="FDA1154" s="12"/>
      <c r="FDB1154" s="12"/>
      <c r="FDC1154" s="12"/>
      <c r="FDD1154" s="12"/>
      <c r="FDE1154" s="12"/>
      <c r="FDF1154" s="12"/>
      <c r="FDG1154" s="12"/>
      <c r="FDH1154" s="12"/>
      <c r="FDI1154" s="12"/>
      <c r="FDJ1154" s="12"/>
      <c r="FDK1154" s="12"/>
      <c r="FDL1154" s="12"/>
      <c r="FDM1154" s="12"/>
      <c r="FDN1154" s="12"/>
      <c r="FDO1154" s="12"/>
      <c r="FDP1154" s="12"/>
      <c r="FDQ1154" s="12"/>
      <c r="FDR1154" s="12"/>
      <c r="FDS1154" s="12"/>
      <c r="FDT1154" s="12"/>
      <c r="FDU1154" s="12"/>
      <c r="FDV1154" s="12"/>
      <c r="FDW1154" s="12"/>
      <c r="FDX1154" s="12"/>
      <c r="FDY1154" s="12"/>
      <c r="FDZ1154" s="12"/>
      <c r="FEA1154" s="12"/>
      <c r="FEB1154" s="12"/>
      <c r="FEC1154" s="12"/>
      <c r="FED1154" s="12"/>
      <c r="FEE1154" s="12"/>
      <c r="FEF1154" s="12"/>
      <c r="FEG1154" s="12"/>
      <c r="FEH1154" s="12"/>
      <c r="FEI1154" s="12"/>
      <c r="FEJ1154" s="12"/>
      <c r="FEK1154" s="12"/>
      <c r="FEL1154" s="12"/>
      <c r="FEM1154" s="12"/>
      <c r="FEN1154" s="12"/>
      <c r="FEO1154" s="12"/>
      <c r="FEP1154" s="12"/>
      <c r="FEQ1154" s="12"/>
      <c r="FER1154" s="12"/>
      <c r="FES1154" s="12"/>
      <c r="FET1154" s="12"/>
      <c r="FEU1154" s="12"/>
      <c r="FEV1154" s="12"/>
      <c r="FEW1154" s="12"/>
      <c r="FEX1154" s="12"/>
      <c r="FEY1154" s="12"/>
      <c r="FEZ1154" s="12"/>
      <c r="FFA1154" s="12"/>
      <c r="FFB1154" s="12"/>
      <c r="FFC1154" s="12"/>
      <c r="FFD1154" s="12"/>
      <c r="FFE1154" s="12"/>
      <c r="FFF1154" s="12"/>
      <c r="FFG1154" s="12"/>
      <c r="FFH1154" s="12"/>
      <c r="FFI1154" s="12"/>
      <c r="FFJ1154" s="12"/>
      <c r="FFK1154" s="12"/>
      <c r="FFL1154" s="12"/>
      <c r="FFM1154" s="12"/>
      <c r="FFN1154" s="12"/>
      <c r="FFO1154" s="12"/>
      <c r="FFP1154" s="12"/>
      <c r="FFQ1154" s="12"/>
      <c r="FFR1154" s="12"/>
      <c r="FFS1154" s="12"/>
      <c r="FFT1154" s="12"/>
      <c r="FFU1154" s="12"/>
      <c r="FFV1154" s="12"/>
      <c r="FFW1154" s="12"/>
      <c r="FFX1154" s="12"/>
      <c r="FFY1154" s="12"/>
      <c r="FFZ1154" s="12"/>
      <c r="FGA1154" s="12"/>
      <c r="FGB1154" s="12"/>
      <c r="FGC1154" s="12"/>
      <c r="FGD1154" s="12"/>
      <c r="FGE1154" s="12"/>
      <c r="FGF1154" s="12"/>
      <c r="FGG1154" s="12"/>
      <c r="FGH1154" s="12"/>
      <c r="FGI1154" s="12"/>
      <c r="FGJ1154" s="12"/>
      <c r="FGK1154" s="12"/>
      <c r="FGL1154" s="12"/>
      <c r="FGM1154" s="12"/>
      <c r="FGN1154" s="12"/>
      <c r="FGO1154" s="12"/>
      <c r="FGP1154" s="12"/>
      <c r="FGQ1154" s="12"/>
      <c r="FGR1154" s="12"/>
      <c r="FGS1154" s="12"/>
      <c r="FGT1154" s="12"/>
      <c r="FGU1154" s="12"/>
      <c r="FGV1154" s="12"/>
      <c r="FGW1154" s="12"/>
      <c r="FGX1154" s="12"/>
      <c r="FGY1154" s="12"/>
      <c r="FGZ1154" s="12"/>
      <c r="FHA1154" s="12"/>
      <c r="FHB1154" s="12"/>
      <c r="FHC1154" s="12"/>
      <c r="FHD1154" s="12"/>
      <c r="FHE1154" s="12"/>
      <c r="FHF1154" s="12"/>
      <c r="FHG1154" s="12"/>
      <c r="FHH1154" s="12"/>
      <c r="FHI1154" s="12"/>
      <c r="FHJ1154" s="12"/>
      <c r="FHK1154" s="12"/>
      <c r="FHL1154" s="12"/>
      <c r="FHM1154" s="12"/>
      <c r="FHN1154" s="12"/>
      <c r="FHO1154" s="12"/>
      <c r="FHP1154" s="12"/>
      <c r="FHQ1154" s="12"/>
      <c r="FHR1154" s="12"/>
      <c r="FHS1154" s="12"/>
      <c r="FHT1154" s="12"/>
      <c r="FHU1154" s="12"/>
      <c r="FHV1154" s="12"/>
      <c r="FHW1154" s="12"/>
      <c r="FHX1154" s="12"/>
      <c r="FHY1154" s="12"/>
      <c r="FHZ1154" s="12"/>
      <c r="FIA1154" s="12"/>
      <c r="FIB1154" s="12"/>
      <c r="FIC1154" s="12"/>
      <c r="FID1154" s="12"/>
      <c r="FIE1154" s="12"/>
      <c r="FIF1154" s="12"/>
      <c r="FIG1154" s="12"/>
      <c r="FIH1154" s="12"/>
      <c r="FII1154" s="12"/>
      <c r="FIJ1154" s="12"/>
      <c r="FIK1154" s="12"/>
      <c r="FIL1154" s="12"/>
      <c r="FIM1154" s="12"/>
      <c r="FIN1154" s="12"/>
      <c r="FIO1154" s="12"/>
      <c r="FIP1154" s="12"/>
      <c r="FIQ1154" s="12"/>
      <c r="FIR1154" s="12"/>
      <c r="FIS1154" s="12"/>
      <c r="FIT1154" s="12"/>
      <c r="FIU1154" s="12"/>
      <c r="FIV1154" s="12"/>
      <c r="FIW1154" s="12"/>
      <c r="FIX1154" s="12"/>
      <c r="FIY1154" s="12"/>
      <c r="FIZ1154" s="12"/>
      <c r="FJA1154" s="12"/>
      <c r="FJB1154" s="12"/>
      <c r="FJC1154" s="12"/>
      <c r="FJD1154" s="12"/>
      <c r="FJE1154" s="12"/>
      <c r="FJF1154" s="12"/>
      <c r="FJG1154" s="12"/>
      <c r="FJH1154" s="12"/>
      <c r="FJI1154" s="12"/>
      <c r="FJJ1154" s="12"/>
      <c r="FJK1154" s="12"/>
      <c r="FJL1154" s="12"/>
      <c r="FJM1154" s="12"/>
      <c r="FJN1154" s="12"/>
      <c r="FJO1154" s="12"/>
      <c r="FJP1154" s="12"/>
      <c r="FJQ1154" s="12"/>
      <c r="FJR1154" s="12"/>
      <c r="FJS1154" s="12"/>
      <c r="FJT1154" s="12"/>
      <c r="FJU1154" s="12"/>
      <c r="FJV1154" s="12"/>
      <c r="FJW1154" s="12"/>
      <c r="FJX1154" s="12"/>
      <c r="FJY1154" s="12"/>
      <c r="FJZ1154" s="12"/>
      <c r="FKA1154" s="12"/>
      <c r="FKB1154" s="12"/>
      <c r="FKC1154" s="12"/>
      <c r="FKD1154" s="12"/>
      <c r="FKE1154" s="12"/>
      <c r="FKF1154" s="12"/>
      <c r="FKG1154" s="12"/>
      <c r="FKH1154" s="12"/>
      <c r="FKI1154" s="12"/>
      <c r="FKJ1154" s="12"/>
      <c r="FKK1154" s="12"/>
      <c r="FKL1154" s="12"/>
      <c r="FKM1154" s="12"/>
      <c r="FKN1154" s="12"/>
      <c r="FKO1154" s="12"/>
      <c r="FKP1154" s="12"/>
      <c r="FKQ1154" s="12"/>
      <c r="FKR1154" s="12"/>
      <c r="FKS1154" s="12"/>
      <c r="FKT1154" s="12"/>
      <c r="FKU1154" s="12"/>
      <c r="FKV1154" s="12"/>
      <c r="FKW1154" s="12"/>
      <c r="FKX1154" s="12"/>
      <c r="FKY1154" s="12"/>
      <c r="FKZ1154" s="12"/>
      <c r="FLA1154" s="12"/>
      <c r="FLB1154" s="12"/>
      <c r="FLC1154" s="12"/>
      <c r="FLD1154" s="12"/>
      <c r="FLE1154" s="12"/>
      <c r="FLF1154" s="12"/>
      <c r="FLG1154" s="12"/>
      <c r="FLH1154" s="12"/>
      <c r="FLI1154" s="12"/>
      <c r="FLJ1154" s="12"/>
      <c r="FLK1154" s="12"/>
      <c r="FLL1154" s="12"/>
      <c r="FLM1154" s="12"/>
      <c r="FLN1154" s="12"/>
      <c r="FLO1154" s="12"/>
      <c r="FLP1154" s="12"/>
      <c r="FLQ1154" s="12"/>
      <c r="FLR1154" s="12"/>
      <c r="FLS1154" s="12"/>
      <c r="FLT1154" s="12"/>
      <c r="FLU1154" s="12"/>
      <c r="FLV1154" s="12"/>
      <c r="FLW1154" s="12"/>
      <c r="FLX1154" s="12"/>
      <c r="FLY1154" s="12"/>
      <c r="FLZ1154" s="12"/>
      <c r="FMA1154" s="12"/>
      <c r="FMB1154" s="12"/>
      <c r="FMC1154" s="12"/>
      <c r="FMD1154" s="12"/>
      <c r="FME1154" s="12"/>
      <c r="FMF1154" s="12"/>
      <c r="FMG1154" s="12"/>
      <c r="FMH1154" s="12"/>
      <c r="FMI1154" s="12"/>
      <c r="FMJ1154" s="12"/>
      <c r="FMK1154" s="12"/>
      <c r="FML1154" s="12"/>
      <c r="FMM1154" s="12"/>
      <c r="FMN1154" s="12"/>
      <c r="FMO1154" s="12"/>
      <c r="FMP1154" s="12"/>
      <c r="FMQ1154" s="12"/>
      <c r="FMR1154" s="12"/>
      <c r="FMS1154" s="12"/>
      <c r="FMT1154" s="12"/>
      <c r="FMU1154" s="12"/>
      <c r="FMV1154" s="12"/>
      <c r="FMW1154" s="12"/>
      <c r="FMX1154" s="12"/>
      <c r="FMY1154" s="12"/>
      <c r="FMZ1154" s="12"/>
      <c r="FNA1154" s="12"/>
      <c r="FNB1154" s="12"/>
      <c r="FNC1154" s="12"/>
      <c r="FND1154" s="12"/>
      <c r="FNE1154" s="12"/>
      <c r="FNF1154" s="12"/>
      <c r="FNG1154" s="12"/>
      <c r="FNH1154" s="12"/>
      <c r="FNI1154" s="12"/>
      <c r="FNJ1154" s="12"/>
      <c r="FNK1154" s="12"/>
      <c r="FNL1154" s="12"/>
      <c r="FNM1154" s="12"/>
      <c r="FNN1154" s="12"/>
      <c r="FNO1154" s="12"/>
      <c r="FNP1154" s="12"/>
      <c r="FNQ1154" s="12"/>
      <c r="FNR1154" s="12"/>
      <c r="FNS1154" s="12"/>
      <c r="FNT1154" s="12"/>
      <c r="FNU1154" s="12"/>
      <c r="FNV1154" s="12"/>
      <c r="FNW1154" s="12"/>
      <c r="FNX1154" s="12"/>
      <c r="FNY1154" s="12"/>
      <c r="FNZ1154" s="12"/>
      <c r="FOA1154" s="12"/>
      <c r="FOB1154" s="12"/>
      <c r="FOC1154" s="12"/>
      <c r="FOD1154" s="12"/>
      <c r="FOE1154" s="12"/>
      <c r="FOF1154" s="12"/>
      <c r="FOG1154" s="12"/>
      <c r="FOH1154" s="12"/>
      <c r="FOI1154" s="12"/>
      <c r="FOJ1154" s="12"/>
      <c r="FOK1154" s="12"/>
      <c r="FOL1154" s="12"/>
      <c r="FOM1154" s="12"/>
      <c r="FON1154" s="12"/>
      <c r="FOO1154" s="12"/>
      <c r="FOP1154" s="12"/>
      <c r="FOQ1154" s="12"/>
      <c r="FOR1154" s="12"/>
      <c r="FOS1154" s="12"/>
      <c r="FOT1154" s="12"/>
      <c r="FOU1154" s="12"/>
      <c r="FOV1154" s="12"/>
      <c r="FOW1154" s="12"/>
      <c r="FOX1154" s="12"/>
      <c r="FOY1154" s="12"/>
      <c r="FOZ1154" s="12"/>
      <c r="FPA1154" s="12"/>
      <c r="FPB1154" s="12"/>
      <c r="FPC1154" s="12"/>
      <c r="FPD1154" s="12"/>
      <c r="FPE1154" s="12"/>
      <c r="FPF1154" s="12"/>
      <c r="FPG1154" s="12"/>
      <c r="FPH1154" s="12"/>
      <c r="FPI1154" s="12"/>
      <c r="FPJ1154" s="12"/>
      <c r="FPK1154" s="12"/>
      <c r="FPL1154" s="12"/>
      <c r="FPM1154" s="12"/>
      <c r="FPN1154" s="12"/>
      <c r="FPO1154" s="12"/>
      <c r="FPP1154" s="12"/>
      <c r="FPQ1154" s="12"/>
      <c r="FPR1154" s="12"/>
      <c r="FPS1154" s="12"/>
      <c r="FPT1154" s="12"/>
      <c r="FPU1154" s="12"/>
      <c r="FPV1154" s="12"/>
      <c r="FPW1154" s="12"/>
      <c r="FPX1154" s="12"/>
      <c r="FPY1154" s="12"/>
      <c r="FPZ1154" s="12"/>
      <c r="FQA1154" s="12"/>
      <c r="FQB1154" s="12"/>
      <c r="FQC1154" s="12"/>
      <c r="FQD1154" s="12"/>
      <c r="FQE1154" s="12"/>
      <c r="FQF1154" s="12"/>
      <c r="FQG1154" s="12"/>
      <c r="FQH1154" s="12"/>
      <c r="FQI1154" s="12"/>
      <c r="FQJ1154" s="12"/>
      <c r="FQK1154" s="12"/>
      <c r="FQL1154" s="12"/>
      <c r="FQM1154" s="12"/>
      <c r="FQN1154" s="12"/>
      <c r="FQO1154" s="12"/>
      <c r="FQP1154" s="12"/>
      <c r="FQQ1154" s="12"/>
      <c r="FQR1154" s="12"/>
      <c r="FQS1154" s="12"/>
      <c r="FQT1154" s="12"/>
      <c r="FQU1154" s="12"/>
      <c r="FQV1154" s="12"/>
      <c r="FQW1154" s="12"/>
      <c r="FQX1154" s="12"/>
      <c r="FQY1154" s="12"/>
      <c r="FQZ1154" s="12"/>
      <c r="FRA1154" s="12"/>
      <c r="FRB1154" s="12"/>
      <c r="FRC1154" s="12"/>
      <c r="FRD1154" s="12"/>
      <c r="FRE1154" s="12"/>
      <c r="FRF1154" s="12"/>
      <c r="FRG1154" s="12"/>
      <c r="FRH1154" s="12"/>
      <c r="FRI1154" s="12"/>
      <c r="FRJ1154" s="12"/>
      <c r="FRK1154" s="12"/>
      <c r="FRL1154" s="12"/>
      <c r="FRM1154" s="12"/>
      <c r="FRN1154" s="12"/>
      <c r="FRO1154" s="12"/>
      <c r="FRP1154" s="12"/>
      <c r="FRQ1154" s="12"/>
      <c r="FRR1154" s="12"/>
      <c r="FRS1154" s="12"/>
      <c r="FRT1154" s="12"/>
      <c r="FRU1154" s="12"/>
      <c r="FRV1154" s="12"/>
      <c r="FRW1154" s="12"/>
      <c r="FRX1154" s="12"/>
      <c r="FRY1154" s="12"/>
      <c r="FRZ1154" s="12"/>
      <c r="FSA1154" s="12"/>
      <c r="FSB1154" s="12"/>
      <c r="FSC1154" s="12"/>
      <c r="FSD1154" s="12"/>
      <c r="FSE1154" s="12"/>
      <c r="FSF1154" s="12"/>
      <c r="FSG1154" s="12"/>
      <c r="FSH1154" s="12"/>
      <c r="FSI1154" s="12"/>
      <c r="FSJ1154" s="12"/>
      <c r="FSK1154" s="12"/>
      <c r="FSL1154" s="12"/>
      <c r="FSM1154" s="12"/>
      <c r="FSN1154" s="12"/>
      <c r="FSO1154" s="12"/>
      <c r="FSP1154" s="12"/>
      <c r="FSQ1154" s="12"/>
      <c r="FSR1154" s="12"/>
      <c r="FSS1154" s="12"/>
      <c r="FST1154" s="12"/>
      <c r="FSU1154" s="12"/>
      <c r="FSV1154" s="12"/>
      <c r="FSW1154" s="12"/>
      <c r="FSX1154" s="12"/>
      <c r="FSY1154" s="12"/>
      <c r="FSZ1154" s="12"/>
      <c r="FTA1154" s="12"/>
      <c r="FTB1154" s="12"/>
      <c r="FTC1154" s="12"/>
      <c r="FTD1154" s="12"/>
      <c r="FTE1154" s="12"/>
      <c r="FTF1154" s="12"/>
      <c r="FTG1154" s="12"/>
      <c r="FTH1154" s="12"/>
      <c r="FTI1154" s="12"/>
      <c r="FTJ1154" s="12"/>
      <c r="FTK1154" s="12"/>
      <c r="FTL1154" s="12"/>
      <c r="FTM1154" s="12"/>
      <c r="FTN1154" s="12"/>
      <c r="FTO1154" s="12"/>
      <c r="FTP1154" s="12"/>
      <c r="FTQ1154" s="12"/>
      <c r="FTR1154" s="12"/>
      <c r="FTS1154" s="12"/>
      <c r="FTT1154" s="12"/>
      <c r="FTU1154" s="12"/>
      <c r="FTV1154" s="12"/>
      <c r="FTW1154" s="12"/>
      <c r="FTX1154" s="12"/>
      <c r="FTY1154" s="12"/>
      <c r="FTZ1154" s="12"/>
      <c r="FUA1154" s="12"/>
      <c r="FUB1154" s="12"/>
      <c r="FUC1154" s="12"/>
      <c r="FUD1154" s="12"/>
      <c r="FUE1154" s="12"/>
      <c r="FUF1154" s="12"/>
      <c r="FUG1154" s="12"/>
      <c r="FUH1154" s="12"/>
      <c r="FUI1154" s="12"/>
      <c r="FUJ1154" s="12"/>
      <c r="FUK1154" s="12"/>
      <c r="FUL1154" s="12"/>
      <c r="FUM1154" s="12"/>
      <c r="FUN1154" s="12"/>
      <c r="FUO1154" s="12"/>
      <c r="FUP1154" s="12"/>
      <c r="FUQ1154" s="12"/>
      <c r="FUR1154" s="12"/>
      <c r="FUS1154" s="12"/>
      <c r="FUT1154" s="12"/>
      <c r="FUU1154" s="12"/>
      <c r="FUV1154" s="12"/>
      <c r="FUW1154" s="12"/>
      <c r="FUX1154" s="12"/>
      <c r="FUY1154" s="12"/>
      <c r="FUZ1154" s="12"/>
      <c r="FVA1154" s="12"/>
      <c r="FVB1154" s="12"/>
      <c r="FVC1154" s="12"/>
      <c r="FVD1154" s="12"/>
      <c r="FVE1154" s="12"/>
      <c r="FVF1154" s="12"/>
      <c r="FVG1154" s="12"/>
      <c r="FVH1154" s="12"/>
      <c r="FVI1154" s="12"/>
      <c r="FVJ1154" s="12"/>
      <c r="FVK1154" s="12"/>
      <c r="FVL1154" s="12"/>
      <c r="FVM1154" s="12"/>
      <c r="FVN1154" s="12"/>
      <c r="FVO1154" s="12"/>
      <c r="FVP1154" s="12"/>
      <c r="FVQ1154" s="12"/>
      <c r="FVR1154" s="12"/>
      <c r="FVS1154" s="12"/>
      <c r="FVT1154" s="12"/>
      <c r="FVU1154" s="12"/>
      <c r="FVV1154" s="12"/>
      <c r="FVW1154" s="12"/>
      <c r="FVX1154" s="12"/>
      <c r="FVY1154" s="12"/>
      <c r="FVZ1154" s="12"/>
      <c r="FWA1154" s="12"/>
      <c r="FWB1154" s="12"/>
      <c r="FWC1154" s="12"/>
      <c r="FWD1154" s="12"/>
      <c r="FWE1154" s="12"/>
      <c r="FWF1154" s="12"/>
      <c r="FWG1154" s="12"/>
      <c r="FWH1154" s="12"/>
      <c r="FWI1154" s="12"/>
      <c r="FWJ1154" s="12"/>
      <c r="FWK1154" s="12"/>
      <c r="FWL1154" s="12"/>
      <c r="FWM1154" s="12"/>
      <c r="FWN1154" s="12"/>
      <c r="FWO1154" s="12"/>
      <c r="FWP1154" s="12"/>
      <c r="FWQ1154" s="12"/>
      <c r="FWR1154" s="12"/>
      <c r="FWS1154" s="12"/>
      <c r="FWT1154" s="12"/>
      <c r="FWU1154" s="12"/>
      <c r="FWV1154" s="12"/>
      <c r="FWW1154" s="12"/>
      <c r="FWX1154" s="12"/>
      <c r="FWY1154" s="12"/>
      <c r="FWZ1154" s="12"/>
      <c r="FXA1154" s="12"/>
      <c r="FXB1154" s="12"/>
      <c r="FXC1154" s="12"/>
      <c r="FXD1154" s="12"/>
      <c r="FXE1154" s="12"/>
      <c r="FXF1154" s="12"/>
      <c r="FXG1154" s="12"/>
      <c r="FXH1154" s="12"/>
      <c r="FXI1154" s="12"/>
      <c r="FXJ1154" s="12"/>
      <c r="FXK1154" s="12"/>
      <c r="FXL1154" s="12"/>
      <c r="FXM1154" s="12"/>
      <c r="FXN1154" s="12"/>
      <c r="FXO1154" s="12"/>
      <c r="FXP1154" s="12"/>
      <c r="FXQ1154" s="12"/>
      <c r="FXR1154" s="12"/>
      <c r="FXS1154" s="12"/>
      <c r="FXT1154" s="12"/>
      <c r="FXU1154" s="12"/>
      <c r="FXV1154" s="12"/>
      <c r="FXW1154" s="12"/>
      <c r="FXX1154" s="12"/>
      <c r="FXY1154" s="12"/>
      <c r="FXZ1154" s="12"/>
      <c r="FYA1154" s="12"/>
      <c r="FYB1154" s="12"/>
      <c r="FYC1154" s="12"/>
      <c r="FYD1154" s="12"/>
      <c r="FYE1154" s="12"/>
      <c r="FYF1154" s="12"/>
      <c r="FYG1154" s="12"/>
      <c r="FYH1154" s="12"/>
      <c r="FYI1154" s="12"/>
      <c r="FYJ1154" s="12"/>
      <c r="FYK1154" s="12"/>
      <c r="FYL1154" s="12"/>
      <c r="FYM1154" s="12"/>
      <c r="FYN1154" s="12"/>
      <c r="FYO1154" s="12"/>
      <c r="FYP1154" s="12"/>
      <c r="FYQ1154" s="12"/>
      <c r="FYR1154" s="12"/>
      <c r="FYS1154" s="12"/>
      <c r="FYT1154" s="12"/>
      <c r="FYU1154" s="12"/>
      <c r="FYV1154" s="12"/>
      <c r="FYW1154" s="12"/>
      <c r="FYX1154" s="12"/>
      <c r="FYY1154" s="12"/>
      <c r="FYZ1154" s="12"/>
      <c r="FZA1154" s="12"/>
      <c r="FZB1154" s="12"/>
      <c r="FZC1154" s="12"/>
      <c r="FZD1154" s="12"/>
      <c r="FZE1154" s="12"/>
      <c r="FZF1154" s="12"/>
      <c r="FZG1154" s="12"/>
      <c r="FZH1154" s="12"/>
      <c r="FZI1154" s="12"/>
      <c r="FZJ1154" s="12"/>
      <c r="FZK1154" s="12"/>
      <c r="FZL1154" s="12"/>
      <c r="FZM1154" s="12"/>
      <c r="FZN1154" s="12"/>
      <c r="FZO1154" s="12"/>
      <c r="FZP1154" s="12"/>
      <c r="FZQ1154" s="12"/>
      <c r="FZR1154" s="12"/>
      <c r="FZS1154" s="12"/>
      <c r="FZT1154" s="12"/>
      <c r="FZU1154" s="12"/>
      <c r="FZV1154" s="12"/>
      <c r="FZW1154" s="12"/>
      <c r="FZX1154" s="12"/>
      <c r="FZY1154" s="12"/>
      <c r="FZZ1154" s="12"/>
      <c r="GAA1154" s="12"/>
      <c r="GAB1154" s="12"/>
      <c r="GAC1154" s="12"/>
      <c r="GAD1154" s="12"/>
      <c r="GAE1154" s="12"/>
      <c r="GAF1154" s="12"/>
      <c r="GAG1154" s="12"/>
      <c r="GAH1154" s="12"/>
      <c r="GAI1154" s="12"/>
      <c r="GAJ1154" s="12"/>
      <c r="GAK1154" s="12"/>
      <c r="GAL1154" s="12"/>
      <c r="GAM1154" s="12"/>
      <c r="GAN1154" s="12"/>
      <c r="GAO1154" s="12"/>
      <c r="GAP1154" s="12"/>
      <c r="GAQ1154" s="12"/>
      <c r="GAR1154" s="12"/>
      <c r="GAS1154" s="12"/>
      <c r="GAT1154" s="12"/>
      <c r="GAU1154" s="12"/>
      <c r="GAV1154" s="12"/>
      <c r="GAW1154" s="12"/>
      <c r="GAX1154" s="12"/>
      <c r="GAY1154" s="12"/>
      <c r="GAZ1154" s="12"/>
      <c r="GBA1154" s="12"/>
      <c r="GBB1154" s="12"/>
      <c r="GBC1154" s="12"/>
      <c r="GBD1154" s="12"/>
      <c r="GBE1154" s="12"/>
      <c r="GBF1154" s="12"/>
      <c r="GBG1154" s="12"/>
      <c r="GBH1154" s="12"/>
      <c r="GBI1154" s="12"/>
      <c r="GBJ1154" s="12"/>
      <c r="GBK1154" s="12"/>
      <c r="GBL1154" s="12"/>
      <c r="GBM1154" s="12"/>
      <c r="GBN1154" s="12"/>
      <c r="GBO1154" s="12"/>
      <c r="GBP1154" s="12"/>
      <c r="GBQ1154" s="12"/>
      <c r="GBR1154" s="12"/>
      <c r="GBS1154" s="12"/>
      <c r="GBT1154" s="12"/>
      <c r="GBU1154" s="12"/>
      <c r="GBV1154" s="12"/>
      <c r="GBW1154" s="12"/>
      <c r="GBX1154" s="12"/>
      <c r="GBY1154" s="12"/>
      <c r="GBZ1154" s="12"/>
      <c r="GCA1154" s="12"/>
      <c r="GCB1154" s="12"/>
      <c r="GCC1154" s="12"/>
      <c r="GCD1154" s="12"/>
      <c r="GCE1154" s="12"/>
      <c r="GCF1154" s="12"/>
      <c r="GCG1154" s="12"/>
      <c r="GCH1154" s="12"/>
      <c r="GCI1154" s="12"/>
      <c r="GCJ1154" s="12"/>
      <c r="GCK1154" s="12"/>
      <c r="GCL1154" s="12"/>
      <c r="GCM1154" s="12"/>
      <c r="GCN1154" s="12"/>
      <c r="GCO1154" s="12"/>
      <c r="GCP1154" s="12"/>
      <c r="GCQ1154" s="12"/>
      <c r="GCR1154" s="12"/>
      <c r="GCS1154" s="12"/>
      <c r="GCT1154" s="12"/>
      <c r="GCU1154" s="12"/>
      <c r="GCV1154" s="12"/>
      <c r="GCW1154" s="12"/>
      <c r="GCX1154" s="12"/>
      <c r="GCY1154" s="12"/>
      <c r="GCZ1154" s="12"/>
      <c r="GDA1154" s="12"/>
      <c r="GDB1154" s="12"/>
      <c r="GDC1154" s="12"/>
      <c r="GDD1154" s="12"/>
      <c r="GDE1154" s="12"/>
      <c r="GDF1154" s="12"/>
      <c r="GDG1154" s="12"/>
      <c r="GDH1154" s="12"/>
      <c r="GDI1154" s="12"/>
      <c r="GDJ1154" s="12"/>
      <c r="GDK1154" s="12"/>
      <c r="GDL1154" s="12"/>
      <c r="GDM1154" s="12"/>
      <c r="GDN1154" s="12"/>
      <c r="GDO1154" s="12"/>
      <c r="GDP1154" s="12"/>
      <c r="GDQ1154" s="12"/>
      <c r="GDR1154" s="12"/>
      <c r="GDS1154" s="12"/>
      <c r="GDT1154" s="12"/>
      <c r="GDU1154" s="12"/>
      <c r="GDV1154" s="12"/>
      <c r="GDW1154" s="12"/>
      <c r="GDX1154" s="12"/>
      <c r="GDY1154" s="12"/>
      <c r="GDZ1154" s="12"/>
      <c r="GEA1154" s="12"/>
      <c r="GEB1154" s="12"/>
      <c r="GEC1154" s="12"/>
      <c r="GED1154" s="12"/>
      <c r="GEE1154" s="12"/>
      <c r="GEF1154" s="12"/>
      <c r="GEG1154" s="12"/>
      <c r="GEH1154" s="12"/>
      <c r="GEI1154" s="12"/>
      <c r="GEJ1154" s="12"/>
      <c r="GEK1154" s="12"/>
      <c r="GEL1154" s="12"/>
      <c r="GEM1154" s="12"/>
      <c r="GEN1154" s="12"/>
      <c r="GEO1154" s="12"/>
      <c r="GEP1154" s="12"/>
      <c r="GEQ1154" s="12"/>
      <c r="GER1154" s="12"/>
      <c r="GES1154" s="12"/>
      <c r="GET1154" s="12"/>
      <c r="GEU1154" s="12"/>
      <c r="GEV1154" s="12"/>
      <c r="GEW1154" s="12"/>
      <c r="GEX1154" s="12"/>
      <c r="GEY1154" s="12"/>
      <c r="GEZ1154" s="12"/>
      <c r="GFA1154" s="12"/>
      <c r="GFB1154" s="12"/>
      <c r="GFC1154" s="12"/>
      <c r="GFD1154" s="12"/>
      <c r="GFE1154" s="12"/>
      <c r="GFF1154" s="12"/>
      <c r="GFG1154" s="12"/>
      <c r="GFH1154" s="12"/>
      <c r="GFI1154" s="12"/>
      <c r="GFJ1154" s="12"/>
      <c r="GFK1154" s="12"/>
      <c r="GFL1154" s="12"/>
      <c r="GFM1154" s="12"/>
      <c r="GFN1154" s="12"/>
      <c r="GFO1154" s="12"/>
      <c r="GFP1154" s="12"/>
      <c r="GFQ1154" s="12"/>
      <c r="GFR1154" s="12"/>
      <c r="GFS1154" s="12"/>
      <c r="GFT1154" s="12"/>
      <c r="GFU1154" s="12"/>
      <c r="GFV1154" s="12"/>
      <c r="GFW1154" s="12"/>
      <c r="GFX1154" s="12"/>
      <c r="GFY1154" s="12"/>
      <c r="GFZ1154" s="12"/>
      <c r="GGA1154" s="12"/>
      <c r="GGB1154" s="12"/>
      <c r="GGC1154" s="12"/>
      <c r="GGD1154" s="12"/>
      <c r="GGE1154" s="12"/>
      <c r="GGF1154" s="12"/>
      <c r="GGG1154" s="12"/>
      <c r="GGH1154" s="12"/>
      <c r="GGI1154" s="12"/>
      <c r="GGJ1154" s="12"/>
      <c r="GGK1154" s="12"/>
      <c r="GGL1154" s="12"/>
      <c r="GGM1154" s="12"/>
      <c r="GGN1154" s="12"/>
      <c r="GGO1154" s="12"/>
      <c r="GGP1154" s="12"/>
      <c r="GGQ1154" s="12"/>
      <c r="GGR1154" s="12"/>
      <c r="GGS1154" s="12"/>
      <c r="GGT1154" s="12"/>
      <c r="GGU1154" s="12"/>
      <c r="GGV1154" s="12"/>
      <c r="GGW1154" s="12"/>
      <c r="GGX1154" s="12"/>
      <c r="GGY1154" s="12"/>
      <c r="GGZ1154" s="12"/>
      <c r="GHA1154" s="12"/>
      <c r="GHB1154" s="12"/>
      <c r="GHC1154" s="12"/>
      <c r="GHD1154" s="12"/>
      <c r="GHE1154" s="12"/>
      <c r="GHF1154" s="12"/>
      <c r="GHG1154" s="12"/>
      <c r="GHH1154" s="12"/>
      <c r="GHI1154" s="12"/>
      <c r="GHJ1154" s="12"/>
      <c r="GHK1154" s="12"/>
      <c r="GHL1154" s="12"/>
      <c r="GHM1154" s="12"/>
      <c r="GHN1154" s="12"/>
      <c r="GHO1154" s="12"/>
      <c r="GHP1154" s="12"/>
      <c r="GHQ1154" s="12"/>
      <c r="GHR1154" s="12"/>
      <c r="GHS1154" s="12"/>
      <c r="GHT1154" s="12"/>
      <c r="GHU1154" s="12"/>
      <c r="GHV1154" s="12"/>
      <c r="GHW1154" s="12"/>
      <c r="GHX1154" s="12"/>
      <c r="GHY1154" s="12"/>
      <c r="GHZ1154" s="12"/>
      <c r="GIA1154" s="12"/>
      <c r="GIB1154" s="12"/>
      <c r="GIC1154" s="12"/>
      <c r="GID1154" s="12"/>
      <c r="GIE1154" s="12"/>
      <c r="GIF1154" s="12"/>
      <c r="GIG1154" s="12"/>
      <c r="GIH1154" s="12"/>
      <c r="GII1154" s="12"/>
      <c r="GIJ1154" s="12"/>
      <c r="GIK1154" s="12"/>
      <c r="GIL1154" s="12"/>
      <c r="GIM1154" s="12"/>
      <c r="GIN1154" s="12"/>
      <c r="GIO1154" s="12"/>
      <c r="GIP1154" s="12"/>
      <c r="GIQ1154" s="12"/>
      <c r="GIR1154" s="12"/>
      <c r="GIS1154" s="12"/>
      <c r="GIT1154" s="12"/>
      <c r="GIU1154" s="12"/>
      <c r="GIV1154" s="12"/>
      <c r="GIW1154" s="12"/>
      <c r="GIX1154" s="12"/>
      <c r="GIY1154" s="12"/>
      <c r="GIZ1154" s="12"/>
      <c r="GJA1154" s="12"/>
      <c r="GJB1154" s="12"/>
      <c r="GJC1154" s="12"/>
      <c r="GJD1154" s="12"/>
      <c r="GJE1154" s="12"/>
      <c r="GJF1154" s="12"/>
      <c r="GJG1154" s="12"/>
      <c r="GJH1154" s="12"/>
      <c r="GJI1154" s="12"/>
      <c r="GJJ1154" s="12"/>
      <c r="GJK1154" s="12"/>
      <c r="GJL1154" s="12"/>
      <c r="GJM1154" s="12"/>
      <c r="GJN1154" s="12"/>
      <c r="GJO1154" s="12"/>
      <c r="GJP1154" s="12"/>
      <c r="GJQ1154" s="12"/>
      <c r="GJR1154" s="12"/>
      <c r="GJS1154" s="12"/>
      <c r="GJT1154" s="12"/>
      <c r="GJU1154" s="12"/>
      <c r="GJV1154" s="12"/>
      <c r="GJW1154" s="12"/>
      <c r="GJX1154" s="12"/>
      <c r="GJY1154" s="12"/>
      <c r="GJZ1154" s="12"/>
      <c r="GKA1154" s="12"/>
      <c r="GKB1154" s="12"/>
      <c r="GKC1154" s="12"/>
      <c r="GKD1154" s="12"/>
      <c r="GKE1154" s="12"/>
      <c r="GKF1154" s="12"/>
      <c r="GKG1154" s="12"/>
      <c r="GKH1154" s="12"/>
      <c r="GKI1154" s="12"/>
      <c r="GKJ1154" s="12"/>
      <c r="GKK1154" s="12"/>
      <c r="GKL1154" s="12"/>
      <c r="GKM1154" s="12"/>
      <c r="GKN1154" s="12"/>
      <c r="GKO1154" s="12"/>
      <c r="GKP1154" s="12"/>
      <c r="GKQ1154" s="12"/>
      <c r="GKR1154" s="12"/>
      <c r="GKS1154" s="12"/>
      <c r="GKT1154" s="12"/>
      <c r="GKU1154" s="12"/>
      <c r="GKV1154" s="12"/>
      <c r="GKW1154" s="12"/>
      <c r="GKX1154" s="12"/>
      <c r="GKY1154" s="12"/>
      <c r="GKZ1154" s="12"/>
      <c r="GLA1154" s="12"/>
      <c r="GLB1154" s="12"/>
      <c r="GLC1154" s="12"/>
      <c r="GLD1154" s="12"/>
      <c r="GLE1154" s="12"/>
      <c r="GLF1154" s="12"/>
      <c r="GLG1154" s="12"/>
      <c r="GLH1154" s="12"/>
      <c r="GLI1154" s="12"/>
      <c r="GLJ1154" s="12"/>
      <c r="GLK1154" s="12"/>
      <c r="GLL1154" s="12"/>
      <c r="GLM1154" s="12"/>
      <c r="GLN1154" s="12"/>
      <c r="GLO1154" s="12"/>
      <c r="GLP1154" s="12"/>
      <c r="GLQ1154" s="12"/>
      <c r="GLR1154" s="12"/>
      <c r="GLS1154" s="12"/>
      <c r="GLT1154" s="12"/>
      <c r="GLU1154" s="12"/>
      <c r="GLV1154" s="12"/>
      <c r="GLW1154" s="12"/>
      <c r="GLX1154" s="12"/>
      <c r="GLY1154" s="12"/>
      <c r="GLZ1154" s="12"/>
      <c r="GMA1154" s="12"/>
      <c r="GMB1154" s="12"/>
      <c r="GMC1154" s="12"/>
      <c r="GMD1154" s="12"/>
      <c r="GME1154" s="12"/>
      <c r="GMF1154" s="12"/>
      <c r="GMG1154" s="12"/>
      <c r="GMH1154" s="12"/>
      <c r="GMI1154" s="12"/>
      <c r="GMJ1154" s="12"/>
      <c r="GMK1154" s="12"/>
      <c r="GML1154" s="12"/>
      <c r="GMM1154" s="12"/>
      <c r="GMN1154" s="12"/>
      <c r="GMO1154" s="12"/>
      <c r="GMP1154" s="12"/>
      <c r="GMQ1154" s="12"/>
      <c r="GMR1154" s="12"/>
      <c r="GMS1154" s="12"/>
      <c r="GMT1154" s="12"/>
      <c r="GMU1154" s="12"/>
      <c r="GMV1154" s="12"/>
      <c r="GMW1154" s="12"/>
      <c r="GMX1154" s="12"/>
      <c r="GMY1154" s="12"/>
      <c r="GMZ1154" s="12"/>
      <c r="GNA1154" s="12"/>
      <c r="GNB1154" s="12"/>
      <c r="GNC1154" s="12"/>
      <c r="GND1154" s="12"/>
      <c r="GNE1154" s="12"/>
      <c r="GNF1154" s="12"/>
      <c r="GNG1154" s="12"/>
      <c r="GNH1154" s="12"/>
      <c r="GNI1154" s="12"/>
      <c r="GNJ1154" s="12"/>
      <c r="GNK1154" s="12"/>
      <c r="GNL1154" s="12"/>
      <c r="GNM1154" s="12"/>
      <c r="GNN1154" s="12"/>
      <c r="GNO1154" s="12"/>
      <c r="GNP1154" s="12"/>
      <c r="GNQ1154" s="12"/>
      <c r="GNR1154" s="12"/>
      <c r="GNS1154" s="12"/>
      <c r="GNT1154" s="12"/>
      <c r="GNU1154" s="12"/>
      <c r="GNV1154" s="12"/>
      <c r="GNW1154" s="12"/>
      <c r="GNX1154" s="12"/>
      <c r="GNY1154" s="12"/>
      <c r="GNZ1154" s="12"/>
      <c r="GOA1154" s="12"/>
      <c r="GOB1154" s="12"/>
      <c r="GOC1154" s="12"/>
      <c r="GOD1154" s="12"/>
      <c r="GOE1154" s="12"/>
      <c r="GOF1154" s="12"/>
      <c r="GOG1154" s="12"/>
      <c r="GOH1154" s="12"/>
      <c r="GOI1154" s="12"/>
      <c r="GOJ1154" s="12"/>
      <c r="GOK1154" s="12"/>
      <c r="GOL1154" s="12"/>
      <c r="GOM1154" s="12"/>
      <c r="GON1154" s="12"/>
      <c r="GOO1154" s="12"/>
      <c r="GOP1154" s="12"/>
      <c r="GOQ1154" s="12"/>
      <c r="GOR1154" s="12"/>
      <c r="GOS1154" s="12"/>
      <c r="GOT1154" s="12"/>
      <c r="GOU1154" s="12"/>
      <c r="GOV1154" s="12"/>
      <c r="GOW1154" s="12"/>
      <c r="GOX1154" s="12"/>
      <c r="GOY1154" s="12"/>
      <c r="GOZ1154" s="12"/>
      <c r="GPA1154" s="12"/>
      <c r="GPB1154" s="12"/>
      <c r="GPC1154" s="12"/>
      <c r="GPD1154" s="12"/>
      <c r="GPE1154" s="12"/>
      <c r="GPF1154" s="12"/>
      <c r="GPG1154" s="12"/>
      <c r="GPH1154" s="12"/>
      <c r="GPI1154" s="12"/>
      <c r="GPJ1154" s="12"/>
      <c r="GPK1154" s="12"/>
      <c r="GPL1154" s="12"/>
      <c r="GPM1154" s="12"/>
      <c r="GPN1154" s="12"/>
      <c r="GPO1154" s="12"/>
      <c r="GPP1154" s="12"/>
      <c r="GPQ1154" s="12"/>
      <c r="GPR1154" s="12"/>
      <c r="GPS1154" s="12"/>
      <c r="GPT1154" s="12"/>
      <c r="GPU1154" s="12"/>
      <c r="GPV1154" s="12"/>
      <c r="GPW1154" s="12"/>
      <c r="GPX1154" s="12"/>
      <c r="GPY1154" s="12"/>
      <c r="GPZ1154" s="12"/>
      <c r="GQA1154" s="12"/>
      <c r="GQB1154" s="12"/>
      <c r="GQC1154" s="12"/>
      <c r="GQD1154" s="12"/>
      <c r="GQE1154" s="12"/>
      <c r="GQF1154" s="12"/>
      <c r="GQG1154" s="12"/>
      <c r="GQH1154" s="12"/>
      <c r="GQI1154" s="12"/>
      <c r="GQJ1154" s="12"/>
      <c r="GQK1154" s="12"/>
      <c r="GQL1154" s="12"/>
      <c r="GQM1154" s="12"/>
      <c r="GQN1154" s="12"/>
      <c r="GQO1154" s="12"/>
      <c r="GQP1154" s="12"/>
      <c r="GQQ1154" s="12"/>
      <c r="GQR1154" s="12"/>
      <c r="GQS1154" s="12"/>
      <c r="GQT1154" s="12"/>
      <c r="GQU1154" s="12"/>
      <c r="GQV1154" s="12"/>
      <c r="GQW1154" s="12"/>
      <c r="GQX1154" s="12"/>
      <c r="GQY1154" s="12"/>
      <c r="GQZ1154" s="12"/>
      <c r="GRA1154" s="12"/>
      <c r="GRB1154" s="12"/>
      <c r="GRC1154" s="12"/>
      <c r="GRD1154" s="12"/>
      <c r="GRE1154" s="12"/>
      <c r="GRF1154" s="12"/>
      <c r="GRG1154" s="12"/>
      <c r="GRH1154" s="12"/>
      <c r="GRI1154" s="12"/>
      <c r="GRJ1154" s="12"/>
      <c r="GRK1154" s="12"/>
      <c r="GRL1154" s="12"/>
      <c r="GRM1154" s="12"/>
      <c r="GRN1154" s="12"/>
      <c r="GRO1154" s="12"/>
      <c r="GRP1154" s="12"/>
      <c r="GRQ1154" s="12"/>
      <c r="GRR1154" s="12"/>
      <c r="GRS1154" s="12"/>
      <c r="GRT1154" s="12"/>
      <c r="GRU1154" s="12"/>
      <c r="GRV1154" s="12"/>
      <c r="GRW1154" s="12"/>
      <c r="GRX1154" s="12"/>
      <c r="GRY1154" s="12"/>
      <c r="GRZ1154" s="12"/>
      <c r="GSA1154" s="12"/>
      <c r="GSB1154" s="12"/>
      <c r="GSC1154" s="12"/>
      <c r="GSD1154" s="12"/>
      <c r="GSE1154" s="12"/>
      <c r="GSF1154" s="12"/>
      <c r="GSG1154" s="12"/>
      <c r="GSH1154" s="12"/>
      <c r="GSI1154" s="12"/>
      <c r="GSJ1154" s="12"/>
      <c r="GSK1154" s="12"/>
      <c r="GSL1154" s="12"/>
      <c r="GSM1154" s="12"/>
      <c r="GSN1154" s="12"/>
      <c r="GSO1154" s="12"/>
      <c r="GSP1154" s="12"/>
      <c r="GSQ1154" s="12"/>
      <c r="GSR1154" s="12"/>
      <c r="GSS1154" s="12"/>
      <c r="GST1154" s="12"/>
      <c r="GSU1154" s="12"/>
      <c r="GSV1154" s="12"/>
      <c r="GSW1154" s="12"/>
      <c r="GSX1154" s="12"/>
      <c r="GSY1154" s="12"/>
      <c r="GSZ1154" s="12"/>
      <c r="GTA1154" s="12"/>
      <c r="GTB1154" s="12"/>
      <c r="GTC1154" s="12"/>
      <c r="GTD1154" s="12"/>
      <c r="GTE1154" s="12"/>
      <c r="GTF1154" s="12"/>
      <c r="GTG1154" s="12"/>
      <c r="GTH1154" s="12"/>
      <c r="GTI1154" s="12"/>
      <c r="GTJ1154" s="12"/>
      <c r="GTK1154" s="12"/>
      <c r="GTL1154" s="12"/>
      <c r="GTM1154" s="12"/>
      <c r="GTN1154" s="12"/>
      <c r="GTO1154" s="12"/>
      <c r="GTP1154" s="12"/>
      <c r="GTQ1154" s="12"/>
      <c r="GTR1154" s="12"/>
      <c r="GTS1154" s="12"/>
      <c r="GTT1154" s="12"/>
      <c r="GTU1154" s="12"/>
      <c r="GTV1154" s="12"/>
      <c r="GTW1154" s="12"/>
      <c r="GTX1154" s="12"/>
      <c r="GTY1154" s="12"/>
      <c r="GTZ1154" s="12"/>
      <c r="GUA1154" s="12"/>
      <c r="GUB1154" s="12"/>
      <c r="GUC1154" s="12"/>
      <c r="GUD1154" s="12"/>
      <c r="GUE1154" s="12"/>
      <c r="GUF1154" s="12"/>
      <c r="GUG1154" s="12"/>
      <c r="GUH1154" s="12"/>
      <c r="GUI1154" s="12"/>
      <c r="GUJ1154" s="12"/>
      <c r="GUK1154" s="12"/>
      <c r="GUL1154" s="12"/>
      <c r="GUM1154" s="12"/>
      <c r="GUN1154" s="12"/>
      <c r="GUO1154" s="12"/>
      <c r="GUP1154" s="12"/>
      <c r="GUQ1154" s="12"/>
      <c r="GUR1154" s="12"/>
      <c r="GUS1154" s="12"/>
      <c r="GUT1154" s="12"/>
      <c r="GUU1154" s="12"/>
      <c r="GUV1154" s="12"/>
      <c r="GUW1154" s="12"/>
      <c r="GUX1154" s="12"/>
      <c r="GUY1154" s="12"/>
      <c r="GUZ1154" s="12"/>
      <c r="GVA1154" s="12"/>
      <c r="GVB1154" s="12"/>
      <c r="GVC1154" s="12"/>
      <c r="GVD1154" s="12"/>
      <c r="GVE1154" s="12"/>
      <c r="GVF1154" s="12"/>
      <c r="GVG1154" s="12"/>
      <c r="GVH1154" s="12"/>
      <c r="GVI1154" s="12"/>
      <c r="GVJ1154" s="12"/>
      <c r="GVK1154" s="12"/>
      <c r="GVL1154" s="12"/>
      <c r="GVM1154" s="12"/>
      <c r="GVN1154" s="12"/>
      <c r="GVO1154" s="12"/>
      <c r="GVP1154" s="12"/>
      <c r="GVQ1154" s="12"/>
      <c r="GVR1154" s="12"/>
      <c r="GVS1154" s="12"/>
      <c r="GVT1154" s="12"/>
      <c r="GVU1154" s="12"/>
      <c r="GVV1154" s="12"/>
      <c r="GVW1154" s="12"/>
      <c r="GVX1154" s="12"/>
      <c r="GVY1154" s="12"/>
      <c r="GVZ1154" s="12"/>
      <c r="GWA1154" s="12"/>
      <c r="GWB1154" s="12"/>
      <c r="GWC1154" s="12"/>
      <c r="GWD1154" s="12"/>
      <c r="GWE1154" s="12"/>
      <c r="GWF1154" s="12"/>
      <c r="GWG1154" s="12"/>
      <c r="GWH1154" s="12"/>
      <c r="GWI1154" s="12"/>
      <c r="GWJ1154" s="12"/>
      <c r="GWK1154" s="12"/>
      <c r="GWL1154" s="12"/>
      <c r="GWM1154" s="12"/>
      <c r="GWN1154" s="12"/>
      <c r="GWO1154" s="12"/>
      <c r="GWP1154" s="12"/>
      <c r="GWQ1154" s="12"/>
      <c r="GWR1154" s="12"/>
      <c r="GWS1154" s="12"/>
      <c r="GWT1154" s="12"/>
      <c r="GWU1154" s="12"/>
      <c r="GWV1154" s="12"/>
      <c r="GWW1154" s="12"/>
      <c r="GWX1154" s="12"/>
      <c r="GWY1154" s="12"/>
      <c r="GWZ1154" s="12"/>
      <c r="GXA1154" s="12"/>
      <c r="GXB1154" s="12"/>
      <c r="GXC1154" s="12"/>
      <c r="GXD1154" s="12"/>
      <c r="GXE1154" s="12"/>
      <c r="GXF1154" s="12"/>
      <c r="GXG1154" s="12"/>
      <c r="GXH1154" s="12"/>
      <c r="GXI1154" s="12"/>
      <c r="GXJ1154" s="12"/>
      <c r="GXK1154" s="12"/>
      <c r="GXL1154" s="12"/>
      <c r="GXM1154" s="12"/>
      <c r="GXN1154" s="12"/>
      <c r="GXO1154" s="12"/>
      <c r="GXP1154" s="12"/>
      <c r="GXQ1154" s="12"/>
      <c r="GXR1154" s="12"/>
      <c r="GXS1154" s="12"/>
      <c r="GXT1154" s="12"/>
      <c r="GXU1154" s="12"/>
      <c r="GXV1154" s="12"/>
      <c r="GXW1154" s="12"/>
      <c r="GXX1154" s="12"/>
      <c r="GXY1154" s="12"/>
      <c r="GXZ1154" s="12"/>
      <c r="GYA1154" s="12"/>
      <c r="GYB1154" s="12"/>
      <c r="GYC1154" s="12"/>
      <c r="GYD1154" s="12"/>
      <c r="GYE1154" s="12"/>
      <c r="GYF1154" s="12"/>
      <c r="GYG1154" s="12"/>
      <c r="GYH1154" s="12"/>
      <c r="GYI1154" s="12"/>
      <c r="GYJ1154" s="12"/>
      <c r="GYK1154" s="12"/>
      <c r="GYL1154" s="12"/>
      <c r="GYM1154" s="12"/>
      <c r="GYN1154" s="12"/>
      <c r="GYO1154" s="12"/>
      <c r="GYP1154" s="12"/>
      <c r="GYQ1154" s="12"/>
      <c r="GYR1154" s="12"/>
      <c r="GYS1154" s="12"/>
      <c r="GYT1154" s="12"/>
      <c r="GYU1154" s="12"/>
      <c r="GYV1154" s="12"/>
      <c r="GYW1154" s="12"/>
      <c r="GYX1154" s="12"/>
      <c r="GYY1154" s="12"/>
      <c r="GYZ1154" s="12"/>
      <c r="GZA1154" s="12"/>
      <c r="GZB1154" s="12"/>
      <c r="GZC1154" s="12"/>
      <c r="GZD1154" s="12"/>
      <c r="GZE1154" s="12"/>
      <c r="GZF1154" s="12"/>
      <c r="GZG1154" s="12"/>
      <c r="GZH1154" s="12"/>
      <c r="GZI1154" s="12"/>
      <c r="GZJ1154" s="12"/>
      <c r="GZK1154" s="12"/>
      <c r="GZL1154" s="12"/>
      <c r="GZM1154" s="12"/>
      <c r="GZN1154" s="12"/>
      <c r="GZO1154" s="12"/>
      <c r="GZP1154" s="12"/>
      <c r="GZQ1154" s="12"/>
      <c r="GZR1154" s="12"/>
      <c r="GZS1154" s="12"/>
      <c r="GZT1154" s="12"/>
      <c r="GZU1154" s="12"/>
      <c r="GZV1154" s="12"/>
      <c r="GZW1154" s="12"/>
      <c r="GZX1154" s="12"/>
      <c r="GZY1154" s="12"/>
      <c r="GZZ1154" s="12"/>
      <c r="HAA1154" s="12"/>
      <c r="HAB1154" s="12"/>
      <c r="HAC1154" s="12"/>
      <c r="HAD1154" s="12"/>
      <c r="HAE1154" s="12"/>
      <c r="HAF1154" s="12"/>
      <c r="HAG1154" s="12"/>
      <c r="HAH1154" s="12"/>
      <c r="HAI1154" s="12"/>
      <c r="HAJ1154" s="12"/>
      <c r="HAK1154" s="12"/>
      <c r="HAL1154" s="12"/>
      <c r="HAM1154" s="12"/>
      <c r="HAN1154" s="12"/>
      <c r="HAO1154" s="12"/>
      <c r="HAP1154" s="12"/>
      <c r="HAQ1154" s="12"/>
      <c r="HAR1154" s="12"/>
      <c r="HAS1154" s="12"/>
      <c r="HAT1154" s="12"/>
      <c r="HAU1154" s="12"/>
      <c r="HAV1154" s="12"/>
      <c r="HAW1154" s="12"/>
      <c r="HAX1154" s="12"/>
      <c r="HAY1154" s="12"/>
      <c r="HAZ1154" s="12"/>
      <c r="HBA1154" s="12"/>
      <c r="HBB1154" s="12"/>
      <c r="HBC1154" s="12"/>
      <c r="HBD1154" s="12"/>
      <c r="HBE1154" s="12"/>
      <c r="HBF1154" s="12"/>
      <c r="HBG1154" s="12"/>
      <c r="HBH1154" s="12"/>
      <c r="HBI1154" s="12"/>
      <c r="HBJ1154" s="12"/>
      <c r="HBK1154" s="12"/>
      <c r="HBL1154" s="12"/>
      <c r="HBM1154" s="12"/>
      <c r="HBN1154" s="12"/>
      <c r="HBO1154" s="12"/>
      <c r="HBP1154" s="12"/>
      <c r="HBQ1154" s="12"/>
      <c r="HBR1154" s="12"/>
      <c r="HBS1154" s="12"/>
      <c r="HBT1154" s="12"/>
      <c r="HBU1154" s="12"/>
      <c r="HBV1154" s="12"/>
      <c r="HBW1154" s="12"/>
      <c r="HBX1154" s="12"/>
      <c r="HBY1154" s="12"/>
      <c r="HBZ1154" s="12"/>
      <c r="HCA1154" s="12"/>
      <c r="HCB1154" s="12"/>
      <c r="HCC1154" s="12"/>
      <c r="HCD1154" s="12"/>
      <c r="HCE1154" s="12"/>
      <c r="HCF1154" s="12"/>
      <c r="HCG1154" s="12"/>
      <c r="HCH1154" s="12"/>
      <c r="HCI1154" s="12"/>
      <c r="HCJ1154" s="12"/>
      <c r="HCK1154" s="12"/>
      <c r="HCL1154" s="12"/>
      <c r="HCM1154" s="12"/>
      <c r="HCN1154" s="12"/>
      <c r="HCO1154" s="12"/>
      <c r="HCP1154" s="12"/>
      <c r="HCQ1154" s="12"/>
      <c r="HCR1154" s="12"/>
      <c r="HCS1154" s="12"/>
      <c r="HCT1154" s="12"/>
      <c r="HCU1154" s="12"/>
      <c r="HCV1154" s="12"/>
      <c r="HCW1154" s="12"/>
      <c r="HCX1154" s="12"/>
      <c r="HCY1154" s="12"/>
      <c r="HCZ1154" s="12"/>
      <c r="HDA1154" s="12"/>
      <c r="HDB1154" s="12"/>
      <c r="HDC1154" s="12"/>
      <c r="HDD1154" s="12"/>
      <c r="HDE1154" s="12"/>
      <c r="HDF1154" s="12"/>
      <c r="HDG1154" s="12"/>
      <c r="HDH1154" s="12"/>
      <c r="HDI1154" s="12"/>
      <c r="HDJ1154" s="12"/>
      <c r="HDK1154" s="12"/>
      <c r="HDL1154" s="12"/>
      <c r="HDM1154" s="12"/>
      <c r="HDN1154" s="12"/>
      <c r="HDO1154" s="12"/>
      <c r="HDP1154" s="12"/>
      <c r="HDQ1154" s="12"/>
      <c r="HDR1154" s="12"/>
      <c r="HDS1154" s="12"/>
      <c r="HDT1154" s="12"/>
      <c r="HDU1154" s="12"/>
      <c r="HDV1154" s="12"/>
      <c r="HDW1154" s="12"/>
      <c r="HDX1154" s="12"/>
      <c r="HDY1154" s="12"/>
      <c r="HDZ1154" s="12"/>
      <c r="HEA1154" s="12"/>
      <c r="HEB1154" s="12"/>
      <c r="HEC1154" s="12"/>
      <c r="HED1154" s="12"/>
      <c r="HEE1154" s="12"/>
      <c r="HEF1154" s="12"/>
      <c r="HEG1154" s="12"/>
      <c r="HEH1154" s="12"/>
      <c r="HEI1154" s="12"/>
      <c r="HEJ1154" s="12"/>
      <c r="HEK1154" s="12"/>
      <c r="HEL1154" s="12"/>
      <c r="HEM1154" s="12"/>
      <c r="HEN1154" s="12"/>
      <c r="HEO1154" s="12"/>
      <c r="HEP1154" s="12"/>
      <c r="HEQ1154" s="12"/>
      <c r="HER1154" s="12"/>
      <c r="HES1154" s="12"/>
      <c r="HET1154" s="12"/>
      <c r="HEU1154" s="12"/>
      <c r="HEV1154" s="12"/>
      <c r="HEW1154" s="12"/>
      <c r="HEX1154" s="12"/>
      <c r="HEY1154" s="12"/>
      <c r="HEZ1154" s="12"/>
      <c r="HFA1154" s="12"/>
      <c r="HFB1154" s="12"/>
      <c r="HFC1154" s="12"/>
      <c r="HFD1154" s="12"/>
      <c r="HFE1154" s="12"/>
      <c r="HFF1154" s="12"/>
      <c r="HFG1154" s="12"/>
      <c r="HFH1154" s="12"/>
      <c r="HFI1154" s="12"/>
      <c r="HFJ1154" s="12"/>
      <c r="HFK1154" s="12"/>
      <c r="HFL1154" s="12"/>
      <c r="HFM1154" s="12"/>
      <c r="HFN1154" s="12"/>
      <c r="HFO1154" s="12"/>
      <c r="HFP1154" s="12"/>
      <c r="HFQ1154" s="12"/>
      <c r="HFR1154" s="12"/>
      <c r="HFS1154" s="12"/>
      <c r="HFT1154" s="12"/>
      <c r="HFU1154" s="12"/>
      <c r="HFV1154" s="12"/>
      <c r="HFW1154" s="12"/>
      <c r="HFX1154" s="12"/>
      <c r="HFY1154" s="12"/>
      <c r="HFZ1154" s="12"/>
      <c r="HGA1154" s="12"/>
      <c r="HGB1154" s="12"/>
      <c r="HGC1154" s="12"/>
      <c r="HGD1154" s="12"/>
      <c r="HGE1154" s="12"/>
      <c r="HGF1154" s="12"/>
      <c r="HGG1154" s="12"/>
      <c r="HGH1154" s="12"/>
      <c r="HGI1154" s="12"/>
      <c r="HGJ1154" s="12"/>
      <c r="HGK1154" s="12"/>
      <c r="HGL1154" s="12"/>
      <c r="HGM1154" s="12"/>
      <c r="HGN1154" s="12"/>
      <c r="HGO1154" s="12"/>
      <c r="HGP1154" s="12"/>
      <c r="HGQ1154" s="12"/>
      <c r="HGR1154" s="12"/>
      <c r="HGS1154" s="12"/>
      <c r="HGT1154" s="12"/>
      <c r="HGU1154" s="12"/>
      <c r="HGV1154" s="12"/>
      <c r="HGW1154" s="12"/>
      <c r="HGX1154" s="12"/>
      <c r="HGY1154" s="12"/>
      <c r="HGZ1154" s="12"/>
      <c r="HHA1154" s="12"/>
      <c r="HHB1154" s="12"/>
      <c r="HHC1154" s="12"/>
      <c r="HHD1154" s="12"/>
      <c r="HHE1154" s="12"/>
      <c r="HHF1154" s="12"/>
      <c r="HHG1154" s="12"/>
      <c r="HHH1154" s="12"/>
      <c r="HHI1154" s="12"/>
      <c r="HHJ1154" s="12"/>
      <c r="HHK1154" s="12"/>
      <c r="HHL1154" s="12"/>
      <c r="HHM1154" s="12"/>
      <c r="HHN1154" s="12"/>
      <c r="HHO1154" s="12"/>
      <c r="HHP1154" s="12"/>
      <c r="HHQ1154" s="12"/>
      <c r="HHR1154" s="12"/>
      <c r="HHS1154" s="12"/>
      <c r="HHT1154" s="12"/>
      <c r="HHU1154" s="12"/>
      <c r="HHV1154" s="12"/>
      <c r="HHW1154" s="12"/>
      <c r="HHX1154" s="12"/>
      <c r="HHY1154" s="12"/>
      <c r="HHZ1154" s="12"/>
      <c r="HIA1154" s="12"/>
      <c r="HIB1154" s="12"/>
      <c r="HIC1154" s="12"/>
      <c r="HID1154" s="12"/>
      <c r="HIE1154" s="12"/>
      <c r="HIF1154" s="12"/>
      <c r="HIG1154" s="12"/>
      <c r="HIH1154" s="12"/>
      <c r="HII1154" s="12"/>
      <c r="HIJ1154" s="12"/>
      <c r="HIK1154" s="12"/>
      <c r="HIL1154" s="12"/>
      <c r="HIM1154" s="12"/>
      <c r="HIN1154" s="12"/>
      <c r="HIO1154" s="12"/>
      <c r="HIP1154" s="12"/>
      <c r="HIQ1154" s="12"/>
      <c r="HIR1154" s="12"/>
      <c r="HIS1154" s="12"/>
      <c r="HIT1154" s="12"/>
      <c r="HIU1154" s="12"/>
      <c r="HIV1154" s="12"/>
      <c r="HIW1154" s="12"/>
      <c r="HIX1154" s="12"/>
      <c r="HIY1154" s="12"/>
      <c r="HIZ1154" s="12"/>
      <c r="HJA1154" s="12"/>
      <c r="HJB1154" s="12"/>
      <c r="HJC1154" s="12"/>
      <c r="HJD1154" s="12"/>
      <c r="HJE1154" s="12"/>
      <c r="HJF1154" s="12"/>
      <c r="HJG1154" s="12"/>
      <c r="HJH1154" s="12"/>
      <c r="HJI1154" s="12"/>
      <c r="HJJ1154" s="12"/>
      <c r="HJK1154" s="12"/>
      <c r="HJL1154" s="12"/>
      <c r="HJM1154" s="12"/>
      <c r="HJN1154" s="12"/>
      <c r="HJO1154" s="12"/>
      <c r="HJP1154" s="12"/>
      <c r="HJQ1154" s="12"/>
      <c r="HJR1154" s="12"/>
      <c r="HJS1154" s="12"/>
      <c r="HJT1154" s="12"/>
      <c r="HJU1154" s="12"/>
      <c r="HJV1154" s="12"/>
      <c r="HJW1154" s="12"/>
      <c r="HJX1154" s="12"/>
      <c r="HJY1154" s="12"/>
      <c r="HJZ1154" s="12"/>
      <c r="HKA1154" s="12"/>
      <c r="HKB1154" s="12"/>
      <c r="HKC1154" s="12"/>
      <c r="HKD1154" s="12"/>
      <c r="HKE1154" s="12"/>
      <c r="HKF1154" s="12"/>
      <c r="HKG1154" s="12"/>
      <c r="HKH1154" s="12"/>
      <c r="HKI1154" s="12"/>
      <c r="HKJ1154" s="12"/>
      <c r="HKK1154" s="12"/>
      <c r="HKL1154" s="12"/>
      <c r="HKM1154" s="12"/>
      <c r="HKN1154" s="12"/>
      <c r="HKO1154" s="12"/>
      <c r="HKP1154" s="12"/>
      <c r="HKQ1154" s="12"/>
      <c r="HKR1154" s="12"/>
      <c r="HKS1154" s="12"/>
      <c r="HKT1154" s="12"/>
      <c r="HKU1154" s="12"/>
      <c r="HKV1154" s="12"/>
      <c r="HKW1154" s="12"/>
      <c r="HKX1154" s="12"/>
      <c r="HKY1154" s="12"/>
      <c r="HKZ1154" s="12"/>
      <c r="HLA1154" s="12"/>
      <c r="HLB1154" s="12"/>
      <c r="HLC1154" s="12"/>
      <c r="HLD1154" s="12"/>
      <c r="HLE1154" s="12"/>
      <c r="HLF1154" s="12"/>
      <c r="HLG1154" s="12"/>
      <c r="HLH1154" s="12"/>
      <c r="HLI1154" s="12"/>
      <c r="HLJ1154" s="12"/>
      <c r="HLK1154" s="12"/>
      <c r="HLL1154" s="12"/>
      <c r="HLM1154" s="12"/>
      <c r="HLN1154" s="12"/>
      <c r="HLO1154" s="12"/>
      <c r="HLP1154" s="12"/>
      <c r="HLQ1154" s="12"/>
      <c r="HLR1154" s="12"/>
      <c r="HLS1154" s="12"/>
      <c r="HLT1154" s="12"/>
      <c r="HLU1154" s="12"/>
      <c r="HLV1154" s="12"/>
      <c r="HLW1154" s="12"/>
      <c r="HLX1154" s="12"/>
      <c r="HLY1154" s="12"/>
      <c r="HLZ1154" s="12"/>
      <c r="HMA1154" s="12"/>
      <c r="HMB1154" s="12"/>
      <c r="HMC1154" s="12"/>
      <c r="HMD1154" s="12"/>
      <c r="HME1154" s="12"/>
      <c r="HMF1154" s="12"/>
      <c r="HMG1154" s="12"/>
      <c r="HMH1154" s="12"/>
      <c r="HMI1154" s="12"/>
      <c r="HMJ1154" s="12"/>
      <c r="HMK1154" s="12"/>
      <c r="HML1154" s="12"/>
      <c r="HMM1154" s="12"/>
      <c r="HMN1154" s="12"/>
      <c r="HMO1154" s="12"/>
      <c r="HMP1154" s="12"/>
      <c r="HMQ1154" s="12"/>
      <c r="HMR1154" s="12"/>
      <c r="HMS1154" s="12"/>
      <c r="HMT1154" s="12"/>
      <c r="HMU1154" s="12"/>
      <c r="HMV1154" s="12"/>
      <c r="HMW1154" s="12"/>
      <c r="HMX1154" s="12"/>
      <c r="HMY1154" s="12"/>
      <c r="HMZ1154" s="12"/>
      <c r="HNA1154" s="12"/>
      <c r="HNB1154" s="12"/>
      <c r="HNC1154" s="12"/>
      <c r="HND1154" s="12"/>
      <c r="HNE1154" s="12"/>
      <c r="HNF1154" s="12"/>
      <c r="HNG1154" s="12"/>
      <c r="HNH1154" s="12"/>
      <c r="HNI1154" s="12"/>
      <c r="HNJ1154" s="12"/>
      <c r="HNK1154" s="12"/>
      <c r="HNL1154" s="12"/>
      <c r="HNM1154" s="12"/>
      <c r="HNN1154" s="12"/>
      <c r="HNO1154" s="12"/>
      <c r="HNP1154" s="12"/>
      <c r="HNQ1154" s="12"/>
      <c r="HNR1154" s="12"/>
      <c r="HNS1154" s="12"/>
      <c r="HNT1154" s="12"/>
      <c r="HNU1154" s="12"/>
      <c r="HNV1154" s="12"/>
      <c r="HNW1154" s="12"/>
      <c r="HNX1154" s="12"/>
      <c r="HNY1154" s="12"/>
      <c r="HNZ1154" s="12"/>
      <c r="HOA1154" s="12"/>
      <c r="HOB1154" s="12"/>
      <c r="HOC1154" s="12"/>
      <c r="HOD1154" s="12"/>
      <c r="HOE1154" s="12"/>
      <c r="HOF1154" s="12"/>
      <c r="HOG1154" s="12"/>
      <c r="HOH1154" s="12"/>
      <c r="HOI1154" s="12"/>
      <c r="HOJ1154" s="12"/>
      <c r="HOK1154" s="12"/>
      <c r="HOL1154" s="12"/>
      <c r="HOM1154" s="12"/>
      <c r="HON1154" s="12"/>
      <c r="HOO1154" s="12"/>
      <c r="HOP1154" s="12"/>
      <c r="HOQ1154" s="12"/>
      <c r="HOR1154" s="12"/>
      <c r="HOS1154" s="12"/>
      <c r="HOT1154" s="12"/>
      <c r="HOU1154" s="12"/>
      <c r="HOV1154" s="12"/>
      <c r="HOW1154" s="12"/>
      <c r="HOX1154" s="12"/>
      <c r="HOY1154" s="12"/>
      <c r="HOZ1154" s="12"/>
      <c r="HPA1154" s="12"/>
      <c r="HPB1154" s="12"/>
      <c r="HPC1154" s="12"/>
      <c r="HPD1154" s="12"/>
      <c r="HPE1154" s="12"/>
      <c r="HPF1154" s="12"/>
      <c r="HPG1154" s="12"/>
      <c r="HPH1154" s="12"/>
      <c r="HPI1154" s="12"/>
      <c r="HPJ1154" s="12"/>
      <c r="HPK1154" s="12"/>
      <c r="HPL1154" s="12"/>
      <c r="HPM1154" s="12"/>
      <c r="HPN1154" s="12"/>
      <c r="HPO1154" s="12"/>
      <c r="HPP1154" s="12"/>
      <c r="HPQ1154" s="12"/>
      <c r="HPR1154" s="12"/>
      <c r="HPS1154" s="12"/>
      <c r="HPT1154" s="12"/>
      <c r="HPU1154" s="12"/>
      <c r="HPV1154" s="12"/>
      <c r="HPW1154" s="12"/>
      <c r="HPX1154" s="12"/>
      <c r="HPY1154" s="12"/>
      <c r="HPZ1154" s="12"/>
      <c r="HQA1154" s="12"/>
      <c r="HQB1154" s="12"/>
      <c r="HQC1154" s="12"/>
      <c r="HQD1154" s="12"/>
      <c r="HQE1154" s="12"/>
      <c r="HQF1154" s="12"/>
      <c r="HQG1154" s="12"/>
      <c r="HQH1154" s="12"/>
      <c r="HQI1154" s="12"/>
      <c r="HQJ1154" s="12"/>
      <c r="HQK1154" s="12"/>
      <c r="HQL1154" s="12"/>
      <c r="HQM1154" s="12"/>
      <c r="HQN1154" s="12"/>
      <c r="HQO1154" s="12"/>
      <c r="HQP1154" s="12"/>
      <c r="HQQ1154" s="12"/>
      <c r="HQR1154" s="12"/>
      <c r="HQS1154" s="12"/>
      <c r="HQT1154" s="12"/>
      <c r="HQU1154" s="12"/>
      <c r="HQV1154" s="12"/>
      <c r="HQW1154" s="12"/>
      <c r="HQX1154" s="12"/>
      <c r="HQY1154" s="12"/>
      <c r="HQZ1154" s="12"/>
      <c r="HRA1154" s="12"/>
      <c r="HRB1154" s="12"/>
      <c r="HRC1154" s="12"/>
      <c r="HRD1154" s="12"/>
      <c r="HRE1154" s="12"/>
      <c r="HRF1154" s="12"/>
      <c r="HRG1154" s="12"/>
      <c r="HRH1154" s="12"/>
      <c r="HRI1154" s="12"/>
      <c r="HRJ1154" s="12"/>
      <c r="HRK1154" s="12"/>
      <c r="HRL1154" s="12"/>
      <c r="HRM1154" s="12"/>
      <c r="HRN1154" s="12"/>
      <c r="HRO1154" s="12"/>
      <c r="HRP1154" s="12"/>
      <c r="HRQ1154" s="12"/>
      <c r="HRR1154" s="12"/>
      <c r="HRS1154" s="12"/>
      <c r="HRT1154" s="12"/>
      <c r="HRU1154" s="12"/>
      <c r="HRV1154" s="12"/>
      <c r="HRW1154" s="12"/>
      <c r="HRX1154" s="12"/>
      <c r="HRY1154" s="12"/>
      <c r="HRZ1154" s="12"/>
      <c r="HSA1154" s="12"/>
      <c r="HSB1154" s="12"/>
      <c r="HSC1154" s="12"/>
      <c r="HSD1154" s="12"/>
      <c r="HSE1154" s="12"/>
      <c r="HSF1154" s="12"/>
      <c r="HSG1154" s="12"/>
      <c r="HSH1154" s="12"/>
      <c r="HSI1154" s="12"/>
      <c r="HSJ1154" s="12"/>
      <c r="HSK1154" s="12"/>
      <c r="HSL1154" s="12"/>
      <c r="HSM1154" s="12"/>
      <c r="HSN1154" s="12"/>
      <c r="HSO1154" s="12"/>
      <c r="HSP1154" s="12"/>
      <c r="HSQ1154" s="12"/>
      <c r="HSR1154" s="12"/>
      <c r="HSS1154" s="12"/>
      <c r="HST1154" s="12"/>
      <c r="HSU1154" s="12"/>
      <c r="HSV1154" s="12"/>
      <c r="HSW1154" s="12"/>
      <c r="HSX1154" s="12"/>
      <c r="HSY1154" s="12"/>
      <c r="HSZ1154" s="12"/>
      <c r="HTA1154" s="12"/>
      <c r="HTB1154" s="12"/>
      <c r="HTC1154" s="12"/>
      <c r="HTD1154" s="12"/>
      <c r="HTE1154" s="12"/>
      <c r="HTF1154" s="12"/>
      <c r="HTG1154" s="12"/>
      <c r="HTH1154" s="12"/>
      <c r="HTI1154" s="12"/>
      <c r="HTJ1154" s="12"/>
      <c r="HTK1154" s="12"/>
      <c r="HTL1154" s="12"/>
      <c r="HTM1154" s="12"/>
      <c r="HTN1154" s="12"/>
      <c r="HTO1154" s="12"/>
      <c r="HTP1154" s="12"/>
      <c r="HTQ1154" s="12"/>
      <c r="HTR1154" s="12"/>
      <c r="HTS1154" s="12"/>
      <c r="HTT1154" s="12"/>
      <c r="HTU1154" s="12"/>
      <c r="HTV1154" s="12"/>
      <c r="HTW1154" s="12"/>
      <c r="HTX1154" s="12"/>
      <c r="HTY1154" s="12"/>
      <c r="HTZ1154" s="12"/>
      <c r="HUA1154" s="12"/>
      <c r="HUB1154" s="12"/>
      <c r="HUC1154" s="12"/>
      <c r="HUD1154" s="12"/>
      <c r="HUE1154" s="12"/>
      <c r="HUF1154" s="12"/>
      <c r="HUG1154" s="12"/>
      <c r="HUH1154" s="12"/>
      <c r="HUI1154" s="12"/>
      <c r="HUJ1154" s="12"/>
      <c r="HUK1154" s="12"/>
      <c r="HUL1154" s="12"/>
      <c r="HUM1154" s="12"/>
      <c r="HUN1154" s="12"/>
      <c r="HUO1154" s="12"/>
      <c r="HUP1154" s="12"/>
      <c r="HUQ1154" s="12"/>
      <c r="HUR1154" s="12"/>
      <c r="HUS1154" s="12"/>
      <c r="HUT1154" s="12"/>
      <c r="HUU1154" s="12"/>
      <c r="HUV1154" s="12"/>
      <c r="HUW1154" s="12"/>
      <c r="HUX1154" s="12"/>
      <c r="HUY1154" s="12"/>
      <c r="HUZ1154" s="12"/>
      <c r="HVA1154" s="12"/>
      <c r="HVB1154" s="12"/>
      <c r="HVC1154" s="12"/>
      <c r="HVD1154" s="12"/>
      <c r="HVE1154" s="12"/>
      <c r="HVF1154" s="12"/>
      <c r="HVG1154" s="12"/>
      <c r="HVH1154" s="12"/>
      <c r="HVI1154" s="12"/>
      <c r="HVJ1154" s="12"/>
      <c r="HVK1154" s="12"/>
      <c r="HVL1154" s="12"/>
      <c r="HVM1154" s="12"/>
      <c r="HVN1154" s="12"/>
      <c r="HVO1154" s="12"/>
      <c r="HVP1154" s="12"/>
      <c r="HVQ1154" s="12"/>
      <c r="HVR1154" s="12"/>
      <c r="HVS1154" s="12"/>
      <c r="HVT1154" s="12"/>
      <c r="HVU1154" s="12"/>
      <c r="HVV1154" s="12"/>
      <c r="HVW1154" s="12"/>
      <c r="HVX1154" s="12"/>
      <c r="HVY1154" s="12"/>
      <c r="HVZ1154" s="12"/>
      <c r="HWA1154" s="12"/>
      <c r="HWB1154" s="12"/>
      <c r="HWC1154" s="12"/>
      <c r="HWD1154" s="12"/>
      <c r="HWE1154" s="12"/>
      <c r="HWF1154" s="12"/>
      <c r="HWG1154" s="12"/>
      <c r="HWH1154" s="12"/>
      <c r="HWI1154" s="12"/>
      <c r="HWJ1154" s="12"/>
      <c r="HWK1154" s="12"/>
      <c r="HWL1154" s="12"/>
      <c r="HWM1154" s="12"/>
      <c r="HWN1154" s="12"/>
      <c r="HWO1154" s="12"/>
      <c r="HWP1154" s="12"/>
      <c r="HWQ1154" s="12"/>
      <c r="HWR1154" s="12"/>
      <c r="HWS1154" s="12"/>
      <c r="HWT1154" s="12"/>
      <c r="HWU1154" s="12"/>
      <c r="HWV1154" s="12"/>
      <c r="HWW1154" s="12"/>
      <c r="HWX1154" s="12"/>
      <c r="HWY1154" s="12"/>
      <c r="HWZ1154" s="12"/>
      <c r="HXA1154" s="12"/>
      <c r="HXB1154" s="12"/>
      <c r="HXC1154" s="12"/>
      <c r="HXD1154" s="12"/>
      <c r="HXE1154" s="12"/>
      <c r="HXF1154" s="12"/>
      <c r="HXG1154" s="12"/>
      <c r="HXH1154" s="12"/>
      <c r="HXI1154" s="12"/>
      <c r="HXJ1154" s="12"/>
      <c r="HXK1154" s="12"/>
      <c r="HXL1154" s="12"/>
      <c r="HXM1154" s="12"/>
      <c r="HXN1154" s="12"/>
      <c r="HXO1154" s="12"/>
      <c r="HXP1154" s="12"/>
      <c r="HXQ1154" s="12"/>
      <c r="HXR1154" s="12"/>
      <c r="HXS1154" s="12"/>
      <c r="HXT1154" s="12"/>
      <c r="HXU1154" s="12"/>
      <c r="HXV1154" s="12"/>
      <c r="HXW1154" s="12"/>
      <c r="HXX1154" s="12"/>
      <c r="HXY1154" s="12"/>
      <c r="HXZ1154" s="12"/>
      <c r="HYA1154" s="12"/>
      <c r="HYB1154" s="12"/>
      <c r="HYC1154" s="12"/>
      <c r="HYD1154" s="12"/>
      <c r="HYE1154" s="12"/>
      <c r="HYF1154" s="12"/>
      <c r="HYG1154" s="12"/>
      <c r="HYH1154" s="12"/>
      <c r="HYI1154" s="12"/>
      <c r="HYJ1154" s="12"/>
      <c r="HYK1154" s="12"/>
      <c r="HYL1154" s="12"/>
      <c r="HYM1154" s="12"/>
      <c r="HYN1154" s="12"/>
      <c r="HYO1154" s="12"/>
      <c r="HYP1154" s="12"/>
      <c r="HYQ1154" s="12"/>
      <c r="HYR1154" s="12"/>
      <c r="HYS1154" s="12"/>
      <c r="HYT1154" s="12"/>
      <c r="HYU1154" s="12"/>
      <c r="HYV1154" s="12"/>
      <c r="HYW1154" s="12"/>
      <c r="HYX1154" s="12"/>
      <c r="HYY1154" s="12"/>
      <c r="HYZ1154" s="12"/>
      <c r="HZA1154" s="12"/>
      <c r="HZB1154" s="12"/>
      <c r="HZC1154" s="12"/>
      <c r="HZD1154" s="12"/>
      <c r="HZE1154" s="12"/>
      <c r="HZF1154" s="12"/>
      <c r="HZG1154" s="12"/>
      <c r="HZH1154" s="12"/>
      <c r="HZI1154" s="12"/>
      <c r="HZJ1154" s="12"/>
      <c r="HZK1154" s="12"/>
      <c r="HZL1154" s="12"/>
      <c r="HZM1154" s="12"/>
      <c r="HZN1154" s="12"/>
      <c r="HZO1154" s="12"/>
      <c r="HZP1154" s="12"/>
      <c r="HZQ1154" s="12"/>
      <c r="HZR1154" s="12"/>
      <c r="HZS1154" s="12"/>
      <c r="HZT1154" s="12"/>
      <c r="HZU1154" s="12"/>
      <c r="HZV1154" s="12"/>
      <c r="HZW1154" s="12"/>
      <c r="HZX1154" s="12"/>
      <c r="HZY1154" s="12"/>
      <c r="HZZ1154" s="12"/>
      <c r="IAA1154" s="12"/>
      <c r="IAB1154" s="12"/>
      <c r="IAC1154" s="12"/>
      <c r="IAD1154" s="12"/>
      <c r="IAE1154" s="12"/>
      <c r="IAF1154" s="12"/>
      <c r="IAG1154" s="12"/>
      <c r="IAH1154" s="12"/>
      <c r="IAI1154" s="12"/>
      <c r="IAJ1154" s="12"/>
      <c r="IAK1154" s="12"/>
      <c r="IAL1154" s="12"/>
      <c r="IAM1154" s="12"/>
      <c r="IAN1154" s="12"/>
      <c r="IAO1154" s="12"/>
      <c r="IAP1154" s="12"/>
      <c r="IAQ1154" s="12"/>
      <c r="IAR1154" s="12"/>
      <c r="IAS1154" s="12"/>
      <c r="IAT1154" s="12"/>
      <c r="IAU1154" s="12"/>
      <c r="IAV1154" s="12"/>
      <c r="IAW1154" s="12"/>
      <c r="IAX1154" s="12"/>
      <c r="IAY1154" s="12"/>
      <c r="IAZ1154" s="12"/>
      <c r="IBA1154" s="12"/>
      <c r="IBB1154" s="12"/>
      <c r="IBC1154" s="12"/>
      <c r="IBD1154" s="12"/>
      <c r="IBE1154" s="12"/>
      <c r="IBF1154" s="12"/>
      <c r="IBG1154" s="12"/>
      <c r="IBH1154" s="12"/>
      <c r="IBI1154" s="12"/>
      <c r="IBJ1154" s="12"/>
      <c r="IBK1154" s="12"/>
      <c r="IBL1154" s="12"/>
      <c r="IBM1154" s="12"/>
      <c r="IBN1154" s="12"/>
      <c r="IBO1154" s="12"/>
      <c r="IBP1154" s="12"/>
      <c r="IBQ1154" s="12"/>
      <c r="IBR1154" s="12"/>
      <c r="IBS1154" s="12"/>
      <c r="IBT1154" s="12"/>
      <c r="IBU1154" s="12"/>
      <c r="IBV1154" s="12"/>
      <c r="IBW1154" s="12"/>
      <c r="IBX1154" s="12"/>
      <c r="IBY1154" s="12"/>
      <c r="IBZ1154" s="12"/>
      <c r="ICA1154" s="12"/>
      <c r="ICB1154" s="12"/>
      <c r="ICC1154" s="12"/>
      <c r="ICD1154" s="12"/>
      <c r="ICE1154" s="12"/>
      <c r="ICF1154" s="12"/>
      <c r="ICG1154" s="12"/>
      <c r="ICH1154" s="12"/>
      <c r="ICI1154" s="12"/>
      <c r="ICJ1154" s="12"/>
      <c r="ICK1154" s="12"/>
      <c r="ICL1154" s="12"/>
      <c r="ICM1154" s="12"/>
      <c r="ICN1154" s="12"/>
      <c r="ICO1154" s="12"/>
      <c r="ICP1154" s="12"/>
      <c r="ICQ1154" s="12"/>
      <c r="ICR1154" s="12"/>
      <c r="ICS1154" s="12"/>
      <c r="ICT1154" s="12"/>
      <c r="ICU1154" s="12"/>
      <c r="ICV1154" s="12"/>
      <c r="ICW1154" s="12"/>
      <c r="ICX1154" s="12"/>
      <c r="ICY1154" s="12"/>
      <c r="ICZ1154" s="12"/>
      <c r="IDA1154" s="12"/>
      <c r="IDB1154" s="12"/>
      <c r="IDC1154" s="12"/>
      <c r="IDD1154" s="12"/>
      <c r="IDE1154" s="12"/>
      <c r="IDF1154" s="12"/>
      <c r="IDG1154" s="12"/>
      <c r="IDH1154" s="12"/>
      <c r="IDI1154" s="12"/>
      <c r="IDJ1154" s="12"/>
      <c r="IDK1154" s="12"/>
      <c r="IDL1154" s="12"/>
      <c r="IDM1154" s="12"/>
      <c r="IDN1154" s="12"/>
      <c r="IDO1154" s="12"/>
      <c r="IDP1154" s="12"/>
      <c r="IDQ1154" s="12"/>
      <c r="IDR1154" s="12"/>
      <c r="IDS1154" s="12"/>
      <c r="IDT1154" s="12"/>
      <c r="IDU1154" s="12"/>
      <c r="IDV1154" s="12"/>
      <c r="IDW1154" s="12"/>
      <c r="IDX1154" s="12"/>
      <c r="IDY1154" s="12"/>
      <c r="IDZ1154" s="12"/>
      <c r="IEA1154" s="12"/>
      <c r="IEB1154" s="12"/>
      <c r="IEC1154" s="12"/>
      <c r="IED1154" s="12"/>
      <c r="IEE1154" s="12"/>
      <c r="IEF1154" s="12"/>
      <c r="IEG1154" s="12"/>
      <c r="IEH1154" s="12"/>
      <c r="IEI1154" s="12"/>
      <c r="IEJ1154" s="12"/>
      <c r="IEK1154" s="12"/>
      <c r="IEL1154" s="12"/>
      <c r="IEM1154" s="12"/>
      <c r="IEN1154" s="12"/>
      <c r="IEO1154" s="12"/>
      <c r="IEP1154" s="12"/>
      <c r="IEQ1154" s="12"/>
      <c r="IER1154" s="12"/>
      <c r="IES1154" s="12"/>
      <c r="IET1154" s="12"/>
      <c r="IEU1154" s="12"/>
      <c r="IEV1154" s="12"/>
      <c r="IEW1154" s="12"/>
      <c r="IEX1154" s="12"/>
      <c r="IEY1154" s="12"/>
      <c r="IEZ1154" s="12"/>
      <c r="IFA1154" s="12"/>
      <c r="IFB1154" s="12"/>
      <c r="IFC1154" s="12"/>
      <c r="IFD1154" s="12"/>
      <c r="IFE1154" s="12"/>
      <c r="IFF1154" s="12"/>
      <c r="IFG1154" s="12"/>
      <c r="IFH1154" s="12"/>
      <c r="IFI1154" s="12"/>
      <c r="IFJ1154" s="12"/>
      <c r="IFK1154" s="12"/>
      <c r="IFL1154" s="12"/>
      <c r="IFM1154" s="12"/>
      <c r="IFN1154" s="12"/>
      <c r="IFO1154" s="12"/>
      <c r="IFP1154" s="12"/>
      <c r="IFQ1154" s="12"/>
      <c r="IFR1154" s="12"/>
      <c r="IFS1154" s="12"/>
      <c r="IFT1154" s="12"/>
      <c r="IFU1154" s="12"/>
      <c r="IFV1154" s="12"/>
      <c r="IFW1154" s="12"/>
      <c r="IFX1154" s="12"/>
      <c r="IFY1154" s="12"/>
      <c r="IFZ1154" s="12"/>
      <c r="IGA1154" s="12"/>
      <c r="IGB1154" s="12"/>
      <c r="IGC1154" s="12"/>
      <c r="IGD1154" s="12"/>
      <c r="IGE1154" s="12"/>
      <c r="IGF1154" s="12"/>
      <c r="IGG1154" s="12"/>
      <c r="IGH1154" s="12"/>
      <c r="IGI1154" s="12"/>
      <c r="IGJ1154" s="12"/>
      <c r="IGK1154" s="12"/>
      <c r="IGL1154" s="12"/>
      <c r="IGM1154" s="12"/>
      <c r="IGN1154" s="12"/>
      <c r="IGO1154" s="12"/>
      <c r="IGP1154" s="12"/>
      <c r="IGQ1154" s="12"/>
      <c r="IGR1154" s="12"/>
      <c r="IGS1154" s="12"/>
      <c r="IGT1154" s="12"/>
      <c r="IGU1154" s="12"/>
      <c r="IGV1154" s="12"/>
      <c r="IGW1154" s="12"/>
      <c r="IGX1154" s="12"/>
      <c r="IGY1154" s="12"/>
      <c r="IGZ1154" s="12"/>
      <c r="IHA1154" s="12"/>
      <c r="IHB1154" s="12"/>
      <c r="IHC1154" s="12"/>
      <c r="IHD1154" s="12"/>
      <c r="IHE1154" s="12"/>
      <c r="IHF1154" s="12"/>
      <c r="IHG1154" s="12"/>
      <c r="IHH1154" s="12"/>
      <c r="IHI1154" s="12"/>
      <c r="IHJ1154" s="12"/>
      <c r="IHK1154" s="12"/>
      <c r="IHL1154" s="12"/>
      <c r="IHM1154" s="12"/>
      <c r="IHN1154" s="12"/>
      <c r="IHO1154" s="12"/>
      <c r="IHP1154" s="12"/>
      <c r="IHQ1154" s="12"/>
      <c r="IHR1154" s="12"/>
      <c r="IHS1154" s="12"/>
      <c r="IHT1154" s="12"/>
      <c r="IHU1154" s="12"/>
      <c r="IHV1154" s="12"/>
      <c r="IHW1154" s="12"/>
      <c r="IHX1154" s="12"/>
      <c r="IHY1154" s="12"/>
      <c r="IHZ1154" s="12"/>
      <c r="IIA1154" s="12"/>
      <c r="IIB1154" s="12"/>
      <c r="IIC1154" s="12"/>
      <c r="IID1154" s="12"/>
      <c r="IIE1154" s="12"/>
      <c r="IIF1154" s="12"/>
      <c r="IIG1154" s="12"/>
      <c r="IIH1154" s="12"/>
      <c r="III1154" s="12"/>
      <c r="IIJ1154" s="12"/>
      <c r="IIK1154" s="12"/>
      <c r="IIL1154" s="12"/>
      <c r="IIM1154" s="12"/>
      <c r="IIN1154" s="12"/>
      <c r="IIO1154" s="12"/>
      <c r="IIP1154" s="12"/>
      <c r="IIQ1154" s="12"/>
      <c r="IIR1154" s="12"/>
      <c r="IIS1154" s="12"/>
      <c r="IIT1154" s="12"/>
      <c r="IIU1154" s="12"/>
      <c r="IIV1154" s="12"/>
      <c r="IIW1154" s="12"/>
      <c r="IIX1154" s="12"/>
      <c r="IIY1154" s="12"/>
      <c r="IIZ1154" s="12"/>
      <c r="IJA1154" s="12"/>
      <c r="IJB1154" s="12"/>
      <c r="IJC1154" s="12"/>
      <c r="IJD1154" s="12"/>
      <c r="IJE1154" s="12"/>
      <c r="IJF1154" s="12"/>
      <c r="IJG1154" s="12"/>
      <c r="IJH1154" s="12"/>
      <c r="IJI1154" s="12"/>
      <c r="IJJ1154" s="12"/>
      <c r="IJK1154" s="12"/>
      <c r="IJL1154" s="12"/>
      <c r="IJM1154" s="12"/>
      <c r="IJN1154" s="12"/>
      <c r="IJO1154" s="12"/>
      <c r="IJP1154" s="12"/>
      <c r="IJQ1154" s="12"/>
      <c r="IJR1154" s="12"/>
      <c r="IJS1154" s="12"/>
      <c r="IJT1154" s="12"/>
      <c r="IJU1154" s="12"/>
      <c r="IJV1154" s="12"/>
      <c r="IJW1154" s="12"/>
      <c r="IJX1154" s="12"/>
      <c r="IJY1154" s="12"/>
      <c r="IJZ1154" s="12"/>
      <c r="IKA1154" s="12"/>
      <c r="IKB1154" s="12"/>
      <c r="IKC1154" s="12"/>
      <c r="IKD1154" s="12"/>
      <c r="IKE1154" s="12"/>
      <c r="IKF1154" s="12"/>
      <c r="IKG1154" s="12"/>
      <c r="IKH1154" s="12"/>
      <c r="IKI1154" s="12"/>
      <c r="IKJ1154" s="12"/>
      <c r="IKK1154" s="12"/>
      <c r="IKL1154" s="12"/>
      <c r="IKM1154" s="12"/>
      <c r="IKN1154" s="12"/>
      <c r="IKO1154" s="12"/>
      <c r="IKP1154" s="12"/>
      <c r="IKQ1154" s="12"/>
      <c r="IKR1154" s="12"/>
      <c r="IKS1154" s="12"/>
      <c r="IKT1154" s="12"/>
      <c r="IKU1154" s="12"/>
      <c r="IKV1154" s="12"/>
      <c r="IKW1154" s="12"/>
      <c r="IKX1154" s="12"/>
      <c r="IKY1154" s="12"/>
      <c r="IKZ1154" s="12"/>
      <c r="ILA1154" s="12"/>
      <c r="ILB1154" s="12"/>
      <c r="ILC1154" s="12"/>
      <c r="ILD1154" s="12"/>
      <c r="ILE1154" s="12"/>
      <c r="ILF1154" s="12"/>
      <c r="ILG1154" s="12"/>
      <c r="ILH1154" s="12"/>
      <c r="ILI1154" s="12"/>
      <c r="ILJ1154" s="12"/>
      <c r="ILK1154" s="12"/>
      <c r="ILL1154" s="12"/>
      <c r="ILM1154" s="12"/>
      <c r="ILN1154" s="12"/>
      <c r="ILO1154" s="12"/>
      <c r="ILP1154" s="12"/>
      <c r="ILQ1154" s="12"/>
      <c r="ILR1154" s="12"/>
      <c r="ILS1154" s="12"/>
      <c r="ILT1154" s="12"/>
      <c r="ILU1154" s="12"/>
      <c r="ILV1154" s="12"/>
      <c r="ILW1154" s="12"/>
      <c r="ILX1154" s="12"/>
      <c r="ILY1154" s="12"/>
      <c r="ILZ1154" s="12"/>
      <c r="IMA1154" s="12"/>
      <c r="IMB1154" s="12"/>
      <c r="IMC1154" s="12"/>
      <c r="IMD1154" s="12"/>
      <c r="IME1154" s="12"/>
      <c r="IMF1154" s="12"/>
      <c r="IMG1154" s="12"/>
      <c r="IMH1154" s="12"/>
      <c r="IMI1154" s="12"/>
      <c r="IMJ1154" s="12"/>
      <c r="IMK1154" s="12"/>
      <c r="IML1154" s="12"/>
      <c r="IMM1154" s="12"/>
      <c r="IMN1154" s="12"/>
      <c r="IMO1154" s="12"/>
      <c r="IMP1154" s="12"/>
      <c r="IMQ1154" s="12"/>
      <c r="IMR1154" s="12"/>
      <c r="IMS1154" s="12"/>
      <c r="IMT1154" s="12"/>
      <c r="IMU1154" s="12"/>
      <c r="IMV1154" s="12"/>
      <c r="IMW1154" s="12"/>
      <c r="IMX1154" s="12"/>
      <c r="IMY1154" s="12"/>
      <c r="IMZ1154" s="12"/>
      <c r="INA1154" s="12"/>
      <c r="INB1154" s="12"/>
      <c r="INC1154" s="12"/>
      <c r="IND1154" s="12"/>
      <c r="INE1154" s="12"/>
      <c r="INF1154" s="12"/>
      <c r="ING1154" s="12"/>
      <c r="INH1154" s="12"/>
      <c r="INI1154" s="12"/>
      <c r="INJ1154" s="12"/>
      <c r="INK1154" s="12"/>
      <c r="INL1154" s="12"/>
      <c r="INM1154" s="12"/>
      <c r="INN1154" s="12"/>
      <c r="INO1154" s="12"/>
      <c r="INP1154" s="12"/>
      <c r="INQ1154" s="12"/>
      <c r="INR1154" s="12"/>
      <c r="INS1154" s="12"/>
      <c r="INT1154" s="12"/>
      <c r="INU1154" s="12"/>
      <c r="INV1154" s="12"/>
      <c r="INW1154" s="12"/>
      <c r="INX1154" s="12"/>
      <c r="INY1154" s="12"/>
      <c r="INZ1154" s="12"/>
      <c r="IOA1154" s="12"/>
      <c r="IOB1154" s="12"/>
      <c r="IOC1154" s="12"/>
      <c r="IOD1154" s="12"/>
      <c r="IOE1154" s="12"/>
      <c r="IOF1154" s="12"/>
      <c r="IOG1154" s="12"/>
      <c r="IOH1154" s="12"/>
      <c r="IOI1154" s="12"/>
      <c r="IOJ1154" s="12"/>
      <c r="IOK1154" s="12"/>
      <c r="IOL1154" s="12"/>
      <c r="IOM1154" s="12"/>
      <c r="ION1154" s="12"/>
      <c r="IOO1154" s="12"/>
      <c r="IOP1154" s="12"/>
      <c r="IOQ1154" s="12"/>
      <c r="IOR1154" s="12"/>
      <c r="IOS1154" s="12"/>
      <c r="IOT1154" s="12"/>
      <c r="IOU1154" s="12"/>
      <c r="IOV1154" s="12"/>
      <c r="IOW1154" s="12"/>
      <c r="IOX1154" s="12"/>
      <c r="IOY1154" s="12"/>
      <c r="IOZ1154" s="12"/>
      <c r="IPA1154" s="12"/>
      <c r="IPB1154" s="12"/>
      <c r="IPC1154" s="12"/>
      <c r="IPD1154" s="12"/>
      <c r="IPE1154" s="12"/>
      <c r="IPF1154" s="12"/>
      <c r="IPG1154" s="12"/>
      <c r="IPH1154" s="12"/>
      <c r="IPI1154" s="12"/>
      <c r="IPJ1154" s="12"/>
      <c r="IPK1154" s="12"/>
      <c r="IPL1154" s="12"/>
      <c r="IPM1154" s="12"/>
      <c r="IPN1154" s="12"/>
      <c r="IPO1154" s="12"/>
      <c r="IPP1154" s="12"/>
      <c r="IPQ1154" s="12"/>
      <c r="IPR1154" s="12"/>
      <c r="IPS1154" s="12"/>
      <c r="IPT1154" s="12"/>
      <c r="IPU1154" s="12"/>
      <c r="IPV1154" s="12"/>
      <c r="IPW1154" s="12"/>
      <c r="IPX1154" s="12"/>
      <c r="IPY1154" s="12"/>
      <c r="IPZ1154" s="12"/>
      <c r="IQA1154" s="12"/>
      <c r="IQB1154" s="12"/>
      <c r="IQC1154" s="12"/>
      <c r="IQD1154" s="12"/>
      <c r="IQE1154" s="12"/>
      <c r="IQF1154" s="12"/>
      <c r="IQG1154" s="12"/>
      <c r="IQH1154" s="12"/>
      <c r="IQI1154" s="12"/>
      <c r="IQJ1154" s="12"/>
      <c r="IQK1154" s="12"/>
      <c r="IQL1154" s="12"/>
      <c r="IQM1154" s="12"/>
      <c r="IQN1154" s="12"/>
      <c r="IQO1154" s="12"/>
      <c r="IQP1154" s="12"/>
      <c r="IQQ1154" s="12"/>
      <c r="IQR1154" s="12"/>
      <c r="IQS1154" s="12"/>
      <c r="IQT1154" s="12"/>
      <c r="IQU1154" s="12"/>
      <c r="IQV1154" s="12"/>
      <c r="IQW1154" s="12"/>
      <c r="IQX1154" s="12"/>
      <c r="IQY1154" s="12"/>
      <c r="IQZ1154" s="12"/>
      <c r="IRA1154" s="12"/>
      <c r="IRB1154" s="12"/>
      <c r="IRC1154" s="12"/>
      <c r="IRD1154" s="12"/>
      <c r="IRE1154" s="12"/>
      <c r="IRF1154" s="12"/>
      <c r="IRG1154" s="12"/>
      <c r="IRH1154" s="12"/>
      <c r="IRI1154" s="12"/>
      <c r="IRJ1154" s="12"/>
      <c r="IRK1154" s="12"/>
      <c r="IRL1154" s="12"/>
      <c r="IRM1154" s="12"/>
      <c r="IRN1154" s="12"/>
      <c r="IRO1154" s="12"/>
      <c r="IRP1154" s="12"/>
      <c r="IRQ1154" s="12"/>
      <c r="IRR1154" s="12"/>
      <c r="IRS1154" s="12"/>
      <c r="IRT1154" s="12"/>
      <c r="IRU1154" s="12"/>
      <c r="IRV1154" s="12"/>
      <c r="IRW1154" s="12"/>
      <c r="IRX1154" s="12"/>
      <c r="IRY1154" s="12"/>
      <c r="IRZ1154" s="12"/>
      <c r="ISA1154" s="12"/>
      <c r="ISB1154" s="12"/>
      <c r="ISC1154" s="12"/>
      <c r="ISD1154" s="12"/>
      <c r="ISE1154" s="12"/>
      <c r="ISF1154" s="12"/>
      <c r="ISG1154" s="12"/>
      <c r="ISH1154" s="12"/>
      <c r="ISI1154" s="12"/>
      <c r="ISJ1154" s="12"/>
      <c r="ISK1154" s="12"/>
      <c r="ISL1154" s="12"/>
      <c r="ISM1154" s="12"/>
      <c r="ISN1154" s="12"/>
      <c r="ISO1154" s="12"/>
      <c r="ISP1154" s="12"/>
      <c r="ISQ1154" s="12"/>
      <c r="ISR1154" s="12"/>
      <c r="ISS1154" s="12"/>
      <c r="IST1154" s="12"/>
      <c r="ISU1154" s="12"/>
      <c r="ISV1154" s="12"/>
      <c r="ISW1154" s="12"/>
      <c r="ISX1154" s="12"/>
      <c r="ISY1154" s="12"/>
      <c r="ISZ1154" s="12"/>
      <c r="ITA1154" s="12"/>
      <c r="ITB1154" s="12"/>
      <c r="ITC1154" s="12"/>
      <c r="ITD1154" s="12"/>
      <c r="ITE1154" s="12"/>
      <c r="ITF1154" s="12"/>
      <c r="ITG1154" s="12"/>
      <c r="ITH1154" s="12"/>
      <c r="ITI1154" s="12"/>
      <c r="ITJ1154" s="12"/>
      <c r="ITK1154" s="12"/>
      <c r="ITL1154" s="12"/>
      <c r="ITM1154" s="12"/>
      <c r="ITN1154" s="12"/>
      <c r="ITO1154" s="12"/>
      <c r="ITP1154" s="12"/>
      <c r="ITQ1154" s="12"/>
      <c r="ITR1154" s="12"/>
      <c r="ITS1154" s="12"/>
      <c r="ITT1154" s="12"/>
      <c r="ITU1154" s="12"/>
      <c r="ITV1154" s="12"/>
      <c r="ITW1154" s="12"/>
      <c r="ITX1154" s="12"/>
      <c r="ITY1154" s="12"/>
      <c r="ITZ1154" s="12"/>
      <c r="IUA1154" s="12"/>
      <c r="IUB1154" s="12"/>
      <c r="IUC1154" s="12"/>
      <c r="IUD1154" s="12"/>
      <c r="IUE1154" s="12"/>
      <c r="IUF1154" s="12"/>
      <c r="IUG1154" s="12"/>
      <c r="IUH1154" s="12"/>
      <c r="IUI1154" s="12"/>
      <c r="IUJ1154" s="12"/>
      <c r="IUK1154" s="12"/>
      <c r="IUL1154" s="12"/>
      <c r="IUM1154" s="12"/>
      <c r="IUN1154" s="12"/>
      <c r="IUO1154" s="12"/>
      <c r="IUP1154" s="12"/>
      <c r="IUQ1154" s="12"/>
      <c r="IUR1154" s="12"/>
      <c r="IUS1154" s="12"/>
      <c r="IUT1154" s="12"/>
      <c r="IUU1154" s="12"/>
      <c r="IUV1154" s="12"/>
      <c r="IUW1154" s="12"/>
      <c r="IUX1154" s="12"/>
      <c r="IUY1154" s="12"/>
      <c r="IUZ1154" s="12"/>
      <c r="IVA1154" s="12"/>
      <c r="IVB1154" s="12"/>
      <c r="IVC1154" s="12"/>
      <c r="IVD1154" s="12"/>
      <c r="IVE1154" s="12"/>
      <c r="IVF1154" s="12"/>
      <c r="IVG1154" s="12"/>
      <c r="IVH1154" s="12"/>
      <c r="IVI1154" s="12"/>
      <c r="IVJ1154" s="12"/>
      <c r="IVK1154" s="12"/>
      <c r="IVL1154" s="12"/>
      <c r="IVM1154" s="12"/>
      <c r="IVN1154" s="12"/>
      <c r="IVO1154" s="12"/>
      <c r="IVP1154" s="12"/>
      <c r="IVQ1154" s="12"/>
      <c r="IVR1154" s="12"/>
      <c r="IVS1154" s="12"/>
      <c r="IVT1154" s="12"/>
      <c r="IVU1154" s="12"/>
      <c r="IVV1154" s="12"/>
      <c r="IVW1154" s="12"/>
      <c r="IVX1154" s="12"/>
      <c r="IVY1154" s="12"/>
      <c r="IVZ1154" s="12"/>
      <c r="IWA1154" s="12"/>
      <c r="IWB1154" s="12"/>
      <c r="IWC1154" s="12"/>
      <c r="IWD1154" s="12"/>
      <c r="IWE1154" s="12"/>
      <c r="IWF1154" s="12"/>
      <c r="IWG1154" s="12"/>
      <c r="IWH1154" s="12"/>
      <c r="IWI1154" s="12"/>
      <c r="IWJ1154" s="12"/>
      <c r="IWK1154" s="12"/>
      <c r="IWL1154" s="12"/>
      <c r="IWM1154" s="12"/>
      <c r="IWN1154" s="12"/>
      <c r="IWO1154" s="12"/>
      <c r="IWP1154" s="12"/>
      <c r="IWQ1154" s="12"/>
      <c r="IWR1154" s="12"/>
      <c r="IWS1154" s="12"/>
      <c r="IWT1154" s="12"/>
      <c r="IWU1154" s="12"/>
      <c r="IWV1154" s="12"/>
      <c r="IWW1154" s="12"/>
      <c r="IWX1154" s="12"/>
      <c r="IWY1154" s="12"/>
      <c r="IWZ1154" s="12"/>
      <c r="IXA1154" s="12"/>
      <c r="IXB1154" s="12"/>
      <c r="IXC1154" s="12"/>
      <c r="IXD1154" s="12"/>
      <c r="IXE1154" s="12"/>
      <c r="IXF1154" s="12"/>
      <c r="IXG1154" s="12"/>
      <c r="IXH1154" s="12"/>
      <c r="IXI1154" s="12"/>
      <c r="IXJ1154" s="12"/>
      <c r="IXK1154" s="12"/>
      <c r="IXL1154" s="12"/>
      <c r="IXM1154" s="12"/>
      <c r="IXN1154" s="12"/>
      <c r="IXO1154" s="12"/>
      <c r="IXP1154" s="12"/>
      <c r="IXQ1154" s="12"/>
      <c r="IXR1154" s="12"/>
      <c r="IXS1154" s="12"/>
      <c r="IXT1154" s="12"/>
      <c r="IXU1154" s="12"/>
      <c r="IXV1154" s="12"/>
      <c r="IXW1154" s="12"/>
      <c r="IXX1154" s="12"/>
      <c r="IXY1154" s="12"/>
      <c r="IXZ1154" s="12"/>
      <c r="IYA1154" s="12"/>
      <c r="IYB1154" s="12"/>
      <c r="IYC1154" s="12"/>
      <c r="IYD1154" s="12"/>
      <c r="IYE1154" s="12"/>
      <c r="IYF1154" s="12"/>
      <c r="IYG1154" s="12"/>
      <c r="IYH1154" s="12"/>
      <c r="IYI1154" s="12"/>
      <c r="IYJ1154" s="12"/>
      <c r="IYK1154" s="12"/>
      <c r="IYL1154" s="12"/>
      <c r="IYM1154" s="12"/>
      <c r="IYN1154" s="12"/>
      <c r="IYO1154" s="12"/>
      <c r="IYP1154" s="12"/>
      <c r="IYQ1154" s="12"/>
      <c r="IYR1154" s="12"/>
      <c r="IYS1154" s="12"/>
      <c r="IYT1154" s="12"/>
      <c r="IYU1154" s="12"/>
      <c r="IYV1154" s="12"/>
      <c r="IYW1154" s="12"/>
      <c r="IYX1154" s="12"/>
      <c r="IYY1154" s="12"/>
      <c r="IYZ1154" s="12"/>
      <c r="IZA1154" s="12"/>
      <c r="IZB1154" s="12"/>
      <c r="IZC1154" s="12"/>
      <c r="IZD1154" s="12"/>
      <c r="IZE1154" s="12"/>
      <c r="IZF1154" s="12"/>
      <c r="IZG1154" s="12"/>
      <c r="IZH1154" s="12"/>
      <c r="IZI1154" s="12"/>
      <c r="IZJ1154" s="12"/>
      <c r="IZK1154" s="12"/>
      <c r="IZL1154" s="12"/>
      <c r="IZM1154" s="12"/>
      <c r="IZN1154" s="12"/>
      <c r="IZO1154" s="12"/>
      <c r="IZP1154" s="12"/>
      <c r="IZQ1154" s="12"/>
      <c r="IZR1154" s="12"/>
      <c r="IZS1154" s="12"/>
      <c r="IZT1154" s="12"/>
      <c r="IZU1154" s="12"/>
      <c r="IZV1154" s="12"/>
      <c r="IZW1154" s="12"/>
      <c r="IZX1154" s="12"/>
      <c r="IZY1154" s="12"/>
      <c r="IZZ1154" s="12"/>
      <c r="JAA1154" s="12"/>
      <c r="JAB1154" s="12"/>
      <c r="JAC1154" s="12"/>
      <c r="JAD1154" s="12"/>
      <c r="JAE1154" s="12"/>
      <c r="JAF1154" s="12"/>
      <c r="JAG1154" s="12"/>
      <c r="JAH1154" s="12"/>
      <c r="JAI1154" s="12"/>
      <c r="JAJ1154" s="12"/>
      <c r="JAK1154" s="12"/>
      <c r="JAL1154" s="12"/>
      <c r="JAM1154" s="12"/>
      <c r="JAN1154" s="12"/>
      <c r="JAO1154" s="12"/>
      <c r="JAP1154" s="12"/>
      <c r="JAQ1154" s="12"/>
      <c r="JAR1154" s="12"/>
      <c r="JAS1154" s="12"/>
      <c r="JAT1154" s="12"/>
      <c r="JAU1154" s="12"/>
      <c r="JAV1154" s="12"/>
      <c r="JAW1154" s="12"/>
      <c r="JAX1154" s="12"/>
      <c r="JAY1154" s="12"/>
      <c r="JAZ1154" s="12"/>
      <c r="JBA1154" s="12"/>
      <c r="JBB1154" s="12"/>
      <c r="JBC1154" s="12"/>
      <c r="JBD1154" s="12"/>
      <c r="JBE1154" s="12"/>
      <c r="JBF1154" s="12"/>
      <c r="JBG1154" s="12"/>
      <c r="JBH1154" s="12"/>
      <c r="JBI1154" s="12"/>
      <c r="JBJ1154" s="12"/>
      <c r="JBK1154" s="12"/>
      <c r="JBL1154" s="12"/>
      <c r="JBM1154" s="12"/>
      <c r="JBN1154" s="12"/>
      <c r="JBO1154" s="12"/>
      <c r="JBP1154" s="12"/>
      <c r="JBQ1154" s="12"/>
      <c r="JBR1154" s="12"/>
      <c r="JBS1154" s="12"/>
      <c r="JBT1154" s="12"/>
      <c r="JBU1154" s="12"/>
      <c r="JBV1154" s="12"/>
      <c r="JBW1154" s="12"/>
      <c r="JBX1154" s="12"/>
      <c r="JBY1154" s="12"/>
      <c r="JBZ1154" s="12"/>
      <c r="JCA1154" s="12"/>
      <c r="JCB1154" s="12"/>
      <c r="JCC1154" s="12"/>
      <c r="JCD1154" s="12"/>
      <c r="JCE1154" s="12"/>
      <c r="JCF1154" s="12"/>
      <c r="JCG1154" s="12"/>
      <c r="JCH1154" s="12"/>
      <c r="JCI1154" s="12"/>
      <c r="JCJ1154" s="12"/>
      <c r="JCK1154" s="12"/>
      <c r="JCL1154" s="12"/>
      <c r="JCM1154" s="12"/>
      <c r="JCN1154" s="12"/>
      <c r="JCO1154" s="12"/>
      <c r="JCP1154" s="12"/>
      <c r="JCQ1154" s="12"/>
      <c r="JCR1154" s="12"/>
      <c r="JCS1154" s="12"/>
      <c r="JCT1154" s="12"/>
      <c r="JCU1154" s="12"/>
      <c r="JCV1154" s="12"/>
      <c r="JCW1154" s="12"/>
      <c r="JCX1154" s="12"/>
      <c r="JCY1154" s="12"/>
      <c r="JCZ1154" s="12"/>
      <c r="JDA1154" s="12"/>
      <c r="JDB1154" s="12"/>
      <c r="JDC1154" s="12"/>
      <c r="JDD1154" s="12"/>
      <c r="JDE1154" s="12"/>
      <c r="JDF1154" s="12"/>
      <c r="JDG1154" s="12"/>
      <c r="JDH1154" s="12"/>
      <c r="JDI1154" s="12"/>
      <c r="JDJ1154" s="12"/>
      <c r="JDK1154" s="12"/>
      <c r="JDL1154" s="12"/>
      <c r="JDM1154" s="12"/>
      <c r="JDN1154" s="12"/>
      <c r="JDO1154" s="12"/>
      <c r="JDP1154" s="12"/>
      <c r="JDQ1154" s="12"/>
      <c r="JDR1154" s="12"/>
      <c r="JDS1154" s="12"/>
      <c r="JDT1154" s="12"/>
      <c r="JDU1154" s="12"/>
      <c r="JDV1154" s="12"/>
      <c r="JDW1154" s="12"/>
      <c r="JDX1154" s="12"/>
      <c r="JDY1154" s="12"/>
      <c r="JDZ1154" s="12"/>
      <c r="JEA1154" s="12"/>
      <c r="JEB1154" s="12"/>
      <c r="JEC1154" s="12"/>
      <c r="JED1154" s="12"/>
      <c r="JEE1154" s="12"/>
      <c r="JEF1154" s="12"/>
      <c r="JEG1154" s="12"/>
      <c r="JEH1154" s="12"/>
      <c r="JEI1154" s="12"/>
      <c r="JEJ1154" s="12"/>
      <c r="JEK1154" s="12"/>
      <c r="JEL1154" s="12"/>
      <c r="JEM1154" s="12"/>
      <c r="JEN1154" s="12"/>
      <c r="JEO1154" s="12"/>
      <c r="JEP1154" s="12"/>
      <c r="JEQ1154" s="12"/>
      <c r="JER1154" s="12"/>
      <c r="JES1154" s="12"/>
      <c r="JET1154" s="12"/>
      <c r="JEU1154" s="12"/>
      <c r="JEV1154" s="12"/>
      <c r="JEW1154" s="12"/>
      <c r="JEX1154" s="12"/>
      <c r="JEY1154" s="12"/>
      <c r="JEZ1154" s="12"/>
      <c r="JFA1154" s="12"/>
      <c r="JFB1154" s="12"/>
      <c r="JFC1154" s="12"/>
      <c r="JFD1154" s="12"/>
      <c r="JFE1154" s="12"/>
      <c r="JFF1154" s="12"/>
      <c r="JFG1154" s="12"/>
      <c r="JFH1154" s="12"/>
      <c r="JFI1154" s="12"/>
      <c r="JFJ1154" s="12"/>
      <c r="JFK1154" s="12"/>
      <c r="JFL1154" s="12"/>
      <c r="JFM1154" s="12"/>
      <c r="JFN1154" s="12"/>
      <c r="JFO1154" s="12"/>
      <c r="JFP1154" s="12"/>
      <c r="JFQ1154" s="12"/>
      <c r="JFR1154" s="12"/>
      <c r="JFS1154" s="12"/>
      <c r="JFT1154" s="12"/>
      <c r="JFU1154" s="12"/>
      <c r="JFV1154" s="12"/>
      <c r="JFW1154" s="12"/>
      <c r="JFX1154" s="12"/>
      <c r="JFY1154" s="12"/>
      <c r="JFZ1154" s="12"/>
      <c r="JGA1154" s="12"/>
      <c r="JGB1154" s="12"/>
      <c r="JGC1154" s="12"/>
      <c r="JGD1154" s="12"/>
      <c r="JGE1154" s="12"/>
      <c r="JGF1154" s="12"/>
      <c r="JGG1154" s="12"/>
      <c r="JGH1154" s="12"/>
      <c r="JGI1154" s="12"/>
      <c r="JGJ1154" s="12"/>
      <c r="JGK1154" s="12"/>
      <c r="JGL1154" s="12"/>
      <c r="JGM1154" s="12"/>
      <c r="JGN1154" s="12"/>
      <c r="JGO1154" s="12"/>
      <c r="JGP1154" s="12"/>
      <c r="JGQ1154" s="12"/>
      <c r="JGR1154" s="12"/>
      <c r="JGS1154" s="12"/>
      <c r="JGT1154" s="12"/>
      <c r="JGU1154" s="12"/>
      <c r="JGV1154" s="12"/>
      <c r="JGW1154" s="12"/>
      <c r="JGX1154" s="12"/>
      <c r="JGY1154" s="12"/>
      <c r="JGZ1154" s="12"/>
      <c r="JHA1154" s="12"/>
      <c r="JHB1154" s="12"/>
      <c r="JHC1154" s="12"/>
      <c r="JHD1154" s="12"/>
      <c r="JHE1154" s="12"/>
      <c r="JHF1154" s="12"/>
      <c r="JHG1154" s="12"/>
      <c r="JHH1154" s="12"/>
      <c r="JHI1154" s="12"/>
      <c r="JHJ1154" s="12"/>
      <c r="JHK1154" s="12"/>
      <c r="JHL1154" s="12"/>
      <c r="JHM1154" s="12"/>
      <c r="JHN1154" s="12"/>
      <c r="JHO1154" s="12"/>
      <c r="JHP1154" s="12"/>
      <c r="JHQ1154" s="12"/>
      <c r="JHR1154" s="12"/>
      <c r="JHS1154" s="12"/>
      <c r="JHT1154" s="12"/>
      <c r="JHU1154" s="12"/>
      <c r="JHV1154" s="12"/>
      <c r="JHW1154" s="12"/>
      <c r="JHX1154" s="12"/>
      <c r="JHY1154" s="12"/>
      <c r="JHZ1154" s="12"/>
      <c r="JIA1154" s="12"/>
      <c r="JIB1154" s="12"/>
      <c r="JIC1154" s="12"/>
      <c r="JID1154" s="12"/>
      <c r="JIE1154" s="12"/>
      <c r="JIF1154" s="12"/>
      <c r="JIG1154" s="12"/>
      <c r="JIH1154" s="12"/>
      <c r="JII1154" s="12"/>
      <c r="JIJ1154" s="12"/>
      <c r="JIK1154" s="12"/>
      <c r="JIL1154" s="12"/>
      <c r="JIM1154" s="12"/>
      <c r="JIN1154" s="12"/>
      <c r="JIO1154" s="12"/>
      <c r="JIP1154" s="12"/>
      <c r="JIQ1154" s="12"/>
      <c r="JIR1154" s="12"/>
      <c r="JIS1154" s="12"/>
      <c r="JIT1154" s="12"/>
      <c r="JIU1154" s="12"/>
      <c r="JIV1154" s="12"/>
      <c r="JIW1154" s="12"/>
      <c r="JIX1154" s="12"/>
      <c r="JIY1154" s="12"/>
      <c r="JIZ1154" s="12"/>
      <c r="JJA1154" s="12"/>
      <c r="JJB1154" s="12"/>
      <c r="JJC1154" s="12"/>
      <c r="JJD1154" s="12"/>
      <c r="JJE1154" s="12"/>
      <c r="JJF1154" s="12"/>
      <c r="JJG1154" s="12"/>
      <c r="JJH1154" s="12"/>
      <c r="JJI1154" s="12"/>
      <c r="JJJ1154" s="12"/>
      <c r="JJK1154" s="12"/>
      <c r="JJL1154" s="12"/>
      <c r="JJM1154" s="12"/>
      <c r="JJN1154" s="12"/>
      <c r="JJO1154" s="12"/>
      <c r="JJP1154" s="12"/>
      <c r="JJQ1154" s="12"/>
      <c r="JJR1154" s="12"/>
      <c r="JJS1154" s="12"/>
      <c r="JJT1154" s="12"/>
      <c r="JJU1154" s="12"/>
      <c r="JJV1154" s="12"/>
      <c r="JJW1154" s="12"/>
      <c r="JJX1154" s="12"/>
      <c r="JJY1154" s="12"/>
      <c r="JJZ1154" s="12"/>
      <c r="JKA1154" s="12"/>
      <c r="JKB1154" s="12"/>
      <c r="JKC1154" s="12"/>
      <c r="JKD1154" s="12"/>
      <c r="JKE1154" s="12"/>
      <c r="JKF1154" s="12"/>
      <c r="JKG1154" s="12"/>
      <c r="JKH1154" s="12"/>
      <c r="JKI1154" s="12"/>
      <c r="JKJ1154" s="12"/>
      <c r="JKK1154" s="12"/>
      <c r="JKL1154" s="12"/>
      <c r="JKM1154" s="12"/>
      <c r="JKN1154" s="12"/>
      <c r="JKO1154" s="12"/>
      <c r="JKP1154" s="12"/>
      <c r="JKQ1154" s="12"/>
      <c r="JKR1154" s="12"/>
      <c r="JKS1154" s="12"/>
      <c r="JKT1154" s="12"/>
      <c r="JKU1154" s="12"/>
      <c r="JKV1154" s="12"/>
      <c r="JKW1154" s="12"/>
      <c r="JKX1154" s="12"/>
      <c r="JKY1154" s="12"/>
      <c r="JKZ1154" s="12"/>
      <c r="JLA1154" s="12"/>
      <c r="JLB1154" s="12"/>
      <c r="JLC1154" s="12"/>
      <c r="JLD1154" s="12"/>
      <c r="JLE1154" s="12"/>
      <c r="JLF1154" s="12"/>
      <c r="JLG1154" s="12"/>
      <c r="JLH1154" s="12"/>
      <c r="JLI1154" s="12"/>
      <c r="JLJ1154" s="12"/>
      <c r="JLK1154" s="12"/>
      <c r="JLL1154" s="12"/>
      <c r="JLM1154" s="12"/>
      <c r="JLN1154" s="12"/>
      <c r="JLO1154" s="12"/>
      <c r="JLP1154" s="12"/>
      <c r="JLQ1154" s="12"/>
      <c r="JLR1154" s="12"/>
      <c r="JLS1154" s="12"/>
      <c r="JLT1154" s="12"/>
      <c r="JLU1154" s="12"/>
      <c r="JLV1154" s="12"/>
      <c r="JLW1154" s="12"/>
      <c r="JLX1154" s="12"/>
      <c r="JLY1154" s="12"/>
      <c r="JLZ1154" s="12"/>
      <c r="JMA1154" s="12"/>
      <c r="JMB1154" s="12"/>
      <c r="JMC1154" s="12"/>
      <c r="JMD1154" s="12"/>
      <c r="JME1154" s="12"/>
      <c r="JMF1154" s="12"/>
      <c r="JMG1154" s="12"/>
      <c r="JMH1154" s="12"/>
      <c r="JMI1154" s="12"/>
      <c r="JMJ1154" s="12"/>
      <c r="JMK1154" s="12"/>
      <c r="JML1154" s="12"/>
      <c r="JMM1154" s="12"/>
      <c r="JMN1154" s="12"/>
      <c r="JMO1154" s="12"/>
      <c r="JMP1154" s="12"/>
      <c r="JMQ1154" s="12"/>
      <c r="JMR1154" s="12"/>
      <c r="JMS1154" s="12"/>
      <c r="JMT1154" s="12"/>
      <c r="JMU1154" s="12"/>
      <c r="JMV1154" s="12"/>
      <c r="JMW1154" s="12"/>
      <c r="JMX1154" s="12"/>
      <c r="JMY1154" s="12"/>
      <c r="JMZ1154" s="12"/>
      <c r="JNA1154" s="12"/>
      <c r="JNB1154" s="12"/>
      <c r="JNC1154" s="12"/>
      <c r="JND1154" s="12"/>
      <c r="JNE1154" s="12"/>
      <c r="JNF1154" s="12"/>
      <c r="JNG1154" s="12"/>
      <c r="JNH1154" s="12"/>
      <c r="JNI1154" s="12"/>
      <c r="JNJ1154" s="12"/>
      <c r="JNK1154" s="12"/>
      <c r="JNL1154" s="12"/>
      <c r="JNM1154" s="12"/>
      <c r="JNN1154" s="12"/>
      <c r="JNO1154" s="12"/>
      <c r="JNP1154" s="12"/>
      <c r="JNQ1154" s="12"/>
      <c r="JNR1154" s="12"/>
      <c r="JNS1154" s="12"/>
      <c r="JNT1154" s="12"/>
      <c r="JNU1154" s="12"/>
      <c r="JNV1154" s="12"/>
      <c r="JNW1154" s="12"/>
      <c r="JNX1154" s="12"/>
      <c r="JNY1154" s="12"/>
      <c r="JNZ1154" s="12"/>
      <c r="JOA1154" s="12"/>
      <c r="JOB1154" s="12"/>
      <c r="JOC1154" s="12"/>
      <c r="JOD1154" s="12"/>
      <c r="JOE1154" s="12"/>
      <c r="JOF1154" s="12"/>
      <c r="JOG1154" s="12"/>
      <c r="JOH1154" s="12"/>
      <c r="JOI1154" s="12"/>
      <c r="JOJ1154" s="12"/>
      <c r="JOK1154" s="12"/>
      <c r="JOL1154" s="12"/>
      <c r="JOM1154" s="12"/>
      <c r="JON1154" s="12"/>
      <c r="JOO1154" s="12"/>
      <c r="JOP1154" s="12"/>
      <c r="JOQ1154" s="12"/>
      <c r="JOR1154" s="12"/>
      <c r="JOS1154" s="12"/>
      <c r="JOT1154" s="12"/>
      <c r="JOU1154" s="12"/>
      <c r="JOV1154" s="12"/>
      <c r="JOW1154" s="12"/>
      <c r="JOX1154" s="12"/>
      <c r="JOY1154" s="12"/>
      <c r="JOZ1154" s="12"/>
      <c r="JPA1154" s="12"/>
      <c r="JPB1154" s="12"/>
      <c r="JPC1154" s="12"/>
      <c r="JPD1154" s="12"/>
      <c r="JPE1154" s="12"/>
      <c r="JPF1154" s="12"/>
      <c r="JPG1154" s="12"/>
      <c r="JPH1154" s="12"/>
      <c r="JPI1154" s="12"/>
      <c r="JPJ1154" s="12"/>
      <c r="JPK1154" s="12"/>
      <c r="JPL1154" s="12"/>
      <c r="JPM1154" s="12"/>
      <c r="JPN1154" s="12"/>
      <c r="JPO1154" s="12"/>
      <c r="JPP1154" s="12"/>
      <c r="JPQ1154" s="12"/>
      <c r="JPR1154" s="12"/>
      <c r="JPS1154" s="12"/>
      <c r="JPT1154" s="12"/>
      <c r="JPU1154" s="12"/>
      <c r="JPV1154" s="12"/>
      <c r="JPW1154" s="12"/>
      <c r="JPX1154" s="12"/>
      <c r="JPY1154" s="12"/>
      <c r="JPZ1154" s="12"/>
      <c r="JQA1154" s="12"/>
      <c r="JQB1154" s="12"/>
      <c r="JQC1154" s="12"/>
      <c r="JQD1154" s="12"/>
      <c r="JQE1154" s="12"/>
      <c r="JQF1154" s="12"/>
      <c r="JQG1154" s="12"/>
      <c r="JQH1154" s="12"/>
      <c r="JQI1154" s="12"/>
      <c r="JQJ1154" s="12"/>
      <c r="JQK1154" s="12"/>
      <c r="JQL1154" s="12"/>
      <c r="JQM1154" s="12"/>
      <c r="JQN1154" s="12"/>
      <c r="JQO1154" s="12"/>
      <c r="JQP1154" s="12"/>
      <c r="JQQ1154" s="12"/>
      <c r="JQR1154" s="12"/>
      <c r="JQS1154" s="12"/>
      <c r="JQT1154" s="12"/>
      <c r="JQU1154" s="12"/>
      <c r="JQV1154" s="12"/>
      <c r="JQW1154" s="12"/>
      <c r="JQX1154" s="12"/>
      <c r="JQY1154" s="12"/>
      <c r="JQZ1154" s="12"/>
      <c r="JRA1154" s="12"/>
      <c r="JRB1154" s="12"/>
      <c r="JRC1154" s="12"/>
      <c r="JRD1154" s="12"/>
      <c r="JRE1154" s="12"/>
      <c r="JRF1154" s="12"/>
      <c r="JRG1154" s="12"/>
      <c r="JRH1154" s="12"/>
      <c r="JRI1154" s="12"/>
      <c r="JRJ1154" s="12"/>
      <c r="JRK1154" s="12"/>
      <c r="JRL1154" s="12"/>
      <c r="JRM1154" s="12"/>
      <c r="JRN1154" s="12"/>
      <c r="JRO1154" s="12"/>
      <c r="JRP1154" s="12"/>
      <c r="JRQ1154" s="12"/>
      <c r="JRR1154" s="12"/>
      <c r="JRS1154" s="12"/>
      <c r="JRT1154" s="12"/>
      <c r="JRU1154" s="12"/>
      <c r="JRV1154" s="12"/>
      <c r="JRW1154" s="12"/>
      <c r="JRX1154" s="12"/>
      <c r="JRY1154" s="12"/>
      <c r="JRZ1154" s="12"/>
      <c r="JSA1154" s="12"/>
      <c r="JSB1154" s="12"/>
      <c r="JSC1154" s="12"/>
      <c r="JSD1154" s="12"/>
      <c r="JSE1154" s="12"/>
      <c r="JSF1154" s="12"/>
      <c r="JSG1154" s="12"/>
      <c r="JSH1154" s="12"/>
      <c r="JSI1154" s="12"/>
      <c r="JSJ1154" s="12"/>
      <c r="JSK1154" s="12"/>
      <c r="JSL1154" s="12"/>
      <c r="JSM1154" s="12"/>
      <c r="JSN1154" s="12"/>
      <c r="JSO1154" s="12"/>
      <c r="JSP1154" s="12"/>
      <c r="JSQ1154" s="12"/>
      <c r="JSR1154" s="12"/>
      <c r="JSS1154" s="12"/>
      <c r="JST1154" s="12"/>
      <c r="JSU1154" s="12"/>
      <c r="JSV1154" s="12"/>
      <c r="JSW1154" s="12"/>
      <c r="JSX1154" s="12"/>
      <c r="JSY1154" s="12"/>
      <c r="JSZ1154" s="12"/>
      <c r="JTA1154" s="12"/>
      <c r="JTB1154" s="12"/>
      <c r="JTC1154" s="12"/>
      <c r="JTD1154" s="12"/>
      <c r="JTE1154" s="12"/>
      <c r="JTF1154" s="12"/>
      <c r="JTG1154" s="12"/>
      <c r="JTH1154" s="12"/>
      <c r="JTI1154" s="12"/>
      <c r="JTJ1154" s="12"/>
      <c r="JTK1154" s="12"/>
      <c r="JTL1154" s="12"/>
      <c r="JTM1154" s="12"/>
      <c r="JTN1154" s="12"/>
      <c r="JTO1154" s="12"/>
      <c r="JTP1154" s="12"/>
      <c r="JTQ1154" s="12"/>
      <c r="JTR1154" s="12"/>
      <c r="JTS1154" s="12"/>
      <c r="JTT1154" s="12"/>
      <c r="JTU1154" s="12"/>
      <c r="JTV1154" s="12"/>
      <c r="JTW1154" s="12"/>
      <c r="JTX1154" s="12"/>
      <c r="JTY1154" s="12"/>
      <c r="JTZ1154" s="12"/>
      <c r="JUA1154" s="12"/>
      <c r="JUB1154" s="12"/>
      <c r="JUC1154" s="12"/>
      <c r="JUD1154" s="12"/>
      <c r="JUE1154" s="12"/>
      <c r="JUF1154" s="12"/>
      <c r="JUG1154" s="12"/>
      <c r="JUH1154" s="12"/>
      <c r="JUI1154" s="12"/>
      <c r="JUJ1154" s="12"/>
      <c r="JUK1154" s="12"/>
      <c r="JUL1154" s="12"/>
      <c r="JUM1154" s="12"/>
      <c r="JUN1154" s="12"/>
      <c r="JUO1154" s="12"/>
      <c r="JUP1154" s="12"/>
      <c r="JUQ1154" s="12"/>
      <c r="JUR1154" s="12"/>
      <c r="JUS1154" s="12"/>
      <c r="JUT1154" s="12"/>
      <c r="JUU1154" s="12"/>
      <c r="JUV1154" s="12"/>
      <c r="JUW1154" s="12"/>
      <c r="JUX1154" s="12"/>
      <c r="JUY1154" s="12"/>
      <c r="JUZ1154" s="12"/>
      <c r="JVA1154" s="12"/>
      <c r="JVB1154" s="12"/>
      <c r="JVC1154" s="12"/>
      <c r="JVD1154" s="12"/>
      <c r="JVE1154" s="12"/>
      <c r="JVF1154" s="12"/>
      <c r="JVG1154" s="12"/>
      <c r="JVH1154" s="12"/>
      <c r="JVI1154" s="12"/>
      <c r="JVJ1154" s="12"/>
      <c r="JVK1154" s="12"/>
      <c r="JVL1154" s="12"/>
      <c r="JVM1154" s="12"/>
      <c r="JVN1154" s="12"/>
      <c r="JVO1154" s="12"/>
      <c r="JVP1154" s="12"/>
      <c r="JVQ1154" s="12"/>
      <c r="JVR1154" s="12"/>
      <c r="JVS1154" s="12"/>
      <c r="JVT1154" s="12"/>
      <c r="JVU1154" s="12"/>
      <c r="JVV1154" s="12"/>
      <c r="JVW1154" s="12"/>
      <c r="JVX1154" s="12"/>
      <c r="JVY1154" s="12"/>
      <c r="JVZ1154" s="12"/>
      <c r="JWA1154" s="12"/>
      <c r="JWB1154" s="12"/>
      <c r="JWC1154" s="12"/>
      <c r="JWD1154" s="12"/>
      <c r="JWE1154" s="12"/>
      <c r="JWF1154" s="12"/>
      <c r="JWG1154" s="12"/>
      <c r="JWH1154" s="12"/>
      <c r="JWI1154" s="12"/>
      <c r="JWJ1154" s="12"/>
      <c r="JWK1154" s="12"/>
      <c r="JWL1154" s="12"/>
      <c r="JWM1154" s="12"/>
      <c r="JWN1154" s="12"/>
      <c r="JWO1154" s="12"/>
      <c r="JWP1154" s="12"/>
      <c r="JWQ1154" s="12"/>
      <c r="JWR1154" s="12"/>
      <c r="JWS1154" s="12"/>
      <c r="JWT1154" s="12"/>
      <c r="JWU1154" s="12"/>
      <c r="JWV1154" s="12"/>
      <c r="JWW1154" s="12"/>
      <c r="JWX1154" s="12"/>
      <c r="JWY1154" s="12"/>
      <c r="JWZ1154" s="12"/>
      <c r="JXA1154" s="12"/>
      <c r="JXB1154" s="12"/>
      <c r="JXC1154" s="12"/>
      <c r="JXD1154" s="12"/>
      <c r="JXE1154" s="12"/>
      <c r="JXF1154" s="12"/>
      <c r="JXG1154" s="12"/>
      <c r="JXH1154" s="12"/>
      <c r="JXI1154" s="12"/>
      <c r="JXJ1154" s="12"/>
      <c r="JXK1154" s="12"/>
      <c r="JXL1154" s="12"/>
      <c r="JXM1154" s="12"/>
      <c r="JXN1154" s="12"/>
      <c r="JXO1154" s="12"/>
      <c r="JXP1154" s="12"/>
      <c r="JXQ1154" s="12"/>
      <c r="JXR1154" s="12"/>
      <c r="JXS1154" s="12"/>
      <c r="JXT1154" s="12"/>
      <c r="JXU1154" s="12"/>
      <c r="JXV1154" s="12"/>
      <c r="JXW1154" s="12"/>
      <c r="JXX1154" s="12"/>
      <c r="JXY1154" s="12"/>
      <c r="JXZ1154" s="12"/>
      <c r="JYA1154" s="12"/>
      <c r="JYB1154" s="12"/>
      <c r="JYC1154" s="12"/>
      <c r="JYD1154" s="12"/>
      <c r="JYE1154" s="12"/>
      <c r="JYF1154" s="12"/>
      <c r="JYG1154" s="12"/>
      <c r="JYH1154" s="12"/>
      <c r="JYI1154" s="12"/>
      <c r="JYJ1154" s="12"/>
      <c r="JYK1154" s="12"/>
      <c r="JYL1154" s="12"/>
      <c r="JYM1154" s="12"/>
      <c r="JYN1154" s="12"/>
      <c r="JYO1154" s="12"/>
      <c r="JYP1154" s="12"/>
      <c r="JYQ1154" s="12"/>
      <c r="JYR1154" s="12"/>
      <c r="JYS1154" s="12"/>
      <c r="JYT1154" s="12"/>
      <c r="JYU1154" s="12"/>
      <c r="JYV1154" s="12"/>
      <c r="JYW1154" s="12"/>
      <c r="JYX1154" s="12"/>
      <c r="JYY1154" s="12"/>
      <c r="JYZ1154" s="12"/>
      <c r="JZA1154" s="12"/>
      <c r="JZB1154" s="12"/>
      <c r="JZC1154" s="12"/>
      <c r="JZD1154" s="12"/>
      <c r="JZE1154" s="12"/>
      <c r="JZF1154" s="12"/>
      <c r="JZG1154" s="12"/>
      <c r="JZH1154" s="12"/>
      <c r="JZI1154" s="12"/>
      <c r="JZJ1154" s="12"/>
      <c r="JZK1154" s="12"/>
      <c r="JZL1154" s="12"/>
      <c r="JZM1154" s="12"/>
      <c r="JZN1154" s="12"/>
      <c r="JZO1154" s="12"/>
      <c r="JZP1154" s="12"/>
      <c r="JZQ1154" s="12"/>
      <c r="JZR1154" s="12"/>
      <c r="JZS1154" s="12"/>
      <c r="JZT1154" s="12"/>
      <c r="JZU1154" s="12"/>
      <c r="JZV1154" s="12"/>
      <c r="JZW1154" s="12"/>
      <c r="JZX1154" s="12"/>
      <c r="JZY1154" s="12"/>
      <c r="JZZ1154" s="12"/>
      <c r="KAA1154" s="12"/>
      <c r="KAB1154" s="12"/>
      <c r="KAC1154" s="12"/>
      <c r="KAD1154" s="12"/>
      <c r="KAE1154" s="12"/>
      <c r="KAF1154" s="12"/>
      <c r="KAG1154" s="12"/>
      <c r="KAH1154" s="12"/>
      <c r="KAI1154" s="12"/>
      <c r="KAJ1154" s="12"/>
      <c r="KAK1154" s="12"/>
      <c r="KAL1154" s="12"/>
      <c r="KAM1154" s="12"/>
      <c r="KAN1154" s="12"/>
      <c r="KAO1154" s="12"/>
      <c r="KAP1154" s="12"/>
      <c r="KAQ1154" s="12"/>
      <c r="KAR1154" s="12"/>
      <c r="KAS1154" s="12"/>
      <c r="KAT1154" s="12"/>
      <c r="KAU1154" s="12"/>
      <c r="KAV1154" s="12"/>
      <c r="KAW1154" s="12"/>
      <c r="KAX1154" s="12"/>
      <c r="KAY1154" s="12"/>
      <c r="KAZ1154" s="12"/>
      <c r="KBA1154" s="12"/>
      <c r="KBB1154" s="12"/>
      <c r="KBC1154" s="12"/>
      <c r="KBD1154" s="12"/>
      <c r="KBE1154" s="12"/>
      <c r="KBF1154" s="12"/>
      <c r="KBG1154" s="12"/>
      <c r="KBH1154" s="12"/>
      <c r="KBI1154" s="12"/>
      <c r="KBJ1154" s="12"/>
      <c r="KBK1154" s="12"/>
      <c r="KBL1154" s="12"/>
      <c r="KBM1154" s="12"/>
      <c r="KBN1154" s="12"/>
      <c r="KBO1154" s="12"/>
      <c r="KBP1154" s="12"/>
      <c r="KBQ1154" s="12"/>
      <c r="KBR1154" s="12"/>
      <c r="KBS1154" s="12"/>
      <c r="KBT1154" s="12"/>
      <c r="KBU1154" s="12"/>
      <c r="KBV1154" s="12"/>
      <c r="KBW1154" s="12"/>
      <c r="KBX1154" s="12"/>
      <c r="KBY1154" s="12"/>
      <c r="KBZ1154" s="12"/>
      <c r="KCA1154" s="12"/>
      <c r="KCB1154" s="12"/>
      <c r="KCC1154" s="12"/>
      <c r="KCD1154" s="12"/>
      <c r="KCE1154" s="12"/>
      <c r="KCF1154" s="12"/>
      <c r="KCG1154" s="12"/>
      <c r="KCH1154" s="12"/>
      <c r="KCI1154" s="12"/>
      <c r="KCJ1154" s="12"/>
      <c r="KCK1154" s="12"/>
      <c r="KCL1154" s="12"/>
      <c r="KCM1154" s="12"/>
      <c r="KCN1154" s="12"/>
      <c r="KCO1154" s="12"/>
      <c r="KCP1154" s="12"/>
      <c r="KCQ1154" s="12"/>
      <c r="KCR1154" s="12"/>
      <c r="KCS1154" s="12"/>
      <c r="KCT1154" s="12"/>
      <c r="KCU1154" s="12"/>
      <c r="KCV1154" s="12"/>
      <c r="KCW1154" s="12"/>
      <c r="KCX1154" s="12"/>
      <c r="KCY1154" s="12"/>
      <c r="KCZ1154" s="12"/>
      <c r="KDA1154" s="12"/>
      <c r="KDB1154" s="12"/>
      <c r="KDC1154" s="12"/>
      <c r="KDD1154" s="12"/>
      <c r="KDE1154" s="12"/>
      <c r="KDF1154" s="12"/>
      <c r="KDG1154" s="12"/>
      <c r="KDH1154" s="12"/>
      <c r="KDI1154" s="12"/>
      <c r="KDJ1154" s="12"/>
      <c r="KDK1154" s="12"/>
      <c r="KDL1154" s="12"/>
      <c r="KDM1154" s="12"/>
      <c r="KDN1154" s="12"/>
      <c r="KDO1154" s="12"/>
      <c r="KDP1154" s="12"/>
      <c r="KDQ1154" s="12"/>
      <c r="KDR1154" s="12"/>
      <c r="KDS1154" s="12"/>
      <c r="KDT1154" s="12"/>
      <c r="KDU1154" s="12"/>
      <c r="KDV1154" s="12"/>
      <c r="KDW1154" s="12"/>
      <c r="KDX1154" s="12"/>
      <c r="KDY1154" s="12"/>
      <c r="KDZ1154" s="12"/>
      <c r="KEA1154" s="12"/>
      <c r="KEB1154" s="12"/>
      <c r="KEC1154" s="12"/>
      <c r="KED1154" s="12"/>
      <c r="KEE1154" s="12"/>
      <c r="KEF1154" s="12"/>
      <c r="KEG1154" s="12"/>
      <c r="KEH1154" s="12"/>
      <c r="KEI1154" s="12"/>
      <c r="KEJ1154" s="12"/>
      <c r="KEK1154" s="12"/>
      <c r="KEL1154" s="12"/>
      <c r="KEM1154" s="12"/>
      <c r="KEN1154" s="12"/>
      <c r="KEO1154" s="12"/>
      <c r="KEP1154" s="12"/>
      <c r="KEQ1154" s="12"/>
      <c r="KER1154" s="12"/>
      <c r="KES1154" s="12"/>
      <c r="KET1154" s="12"/>
      <c r="KEU1154" s="12"/>
      <c r="KEV1154" s="12"/>
      <c r="KEW1154" s="12"/>
      <c r="KEX1154" s="12"/>
      <c r="KEY1154" s="12"/>
      <c r="KEZ1154" s="12"/>
      <c r="KFA1154" s="12"/>
      <c r="KFB1154" s="12"/>
      <c r="KFC1154" s="12"/>
      <c r="KFD1154" s="12"/>
      <c r="KFE1154" s="12"/>
      <c r="KFF1154" s="12"/>
      <c r="KFG1154" s="12"/>
      <c r="KFH1154" s="12"/>
      <c r="KFI1154" s="12"/>
      <c r="KFJ1154" s="12"/>
      <c r="KFK1154" s="12"/>
      <c r="KFL1154" s="12"/>
      <c r="KFM1154" s="12"/>
      <c r="KFN1154" s="12"/>
      <c r="KFO1154" s="12"/>
      <c r="KFP1154" s="12"/>
      <c r="KFQ1154" s="12"/>
      <c r="KFR1154" s="12"/>
      <c r="KFS1154" s="12"/>
      <c r="KFT1154" s="12"/>
      <c r="KFU1154" s="12"/>
      <c r="KFV1154" s="12"/>
      <c r="KFW1154" s="12"/>
      <c r="KFX1154" s="12"/>
      <c r="KFY1154" s="12"/>
      <c r="KFZ1154" s="12"/>
      <c r="KGA1154" s="12"/>
      <c r="KGB1154" s="12"/>
      <c r="KGC1154" s="12"/>
      <c r="KGD1154" s="12"/>
      <c r="KGE1154" s="12"/>
      <c r="KGF1154" s="12"/>
      <c r="KGG1154" s="12"/>
      <c r="KGH1154" s="12"/>
      <c r="KGI1154" s="12"/>
      <c r="KGJ1154" s="12"/>
      <c r="KGK1154" s="12"/>
      <c r="KGL1154" s="12"/>
      <c r="KGM1154" s="12"/>
      <c r="KGN1154" s="12"/>
      <c r="KGO1154" s="12"/>
      <c r="KGP1154" s="12"/>
      <c r="KGQ1154" s="12"/>
      <c r="KGR1154" s="12"/>
      <c r="KGS1154" s="12"/>
      <c r="KGT1154" s="12"/>
      <c r="KGU1154" s="12"/>
      <c r="KGV1154" s="12"/>
      <c r="KGW1154" s="12"/>
      <c r="KGX1154" s="12"/>
      <c r="KGY1154" s="12"/>
      <c r="KGZ1154" s="12"/>
      <c r="KHA1154" s="12"/>
      <c r="KHB1154" s="12"/>
      <c r="KHC1154" s="12"/>
      <c r="KHD1154" s="12"/>
      <c r="KHE1154" s="12"/>
      <c r="KHF1154" s="12"/>
      <c r="KHG1154" s="12"/>
      <c r="KHH1154" s="12"/>
      <c r="KHI1154" s="12"/>
      <c r="KHJ1154" s="12"/>
      <c r="KHK1154" s="12"/>
      <c r="KHL1154" s="12"/>
      <c r="KHM1154" s="12"/>
      <c r="KHN1154" s="12"/>
      <c r="KHO1154" s="12"/>
      <c r="KHP1154" s="12"/>
      <c r="KHQ1154" s="12"/>
      <c r="KHR1154" s="12"/>
      <c r="KHS1154" s="12"/>
      <c r="KHT1154" s="12"/>
      <c r="KHU1154" s="12"/>
      <c r="KHV1154" s="12"/>
      <c r="KHW1154" s="12"/>
      <c r="KHX1154" s="12"/>
      <c r="KHY1154" s="12"/>
      <c r="KHZ1154" s="12"/>
      <c r="KIA1154" s="12"/>
      <c r="KIB1154" s="12"/>
      <c r="KIC1154" s="12"/>
      <c r="KID1154" s="12"/>
      <c r="KIE1154" s="12"/>
      <c r="KIF1154" s="12"/>
      <c r="KIG1154" s="12"/>
      <c r="KIH1154" s="12"/>
      <c r="KII1154" s="12"/>
      <c r="KIJ1154" s="12"/>
      <c r="KIK1154" s="12"/>
      <c r="KIL1154" s="12"/>
      <c r="KIM1154" s="12"/>
      <c r="KIN1154" s="12"/>
      <c r="KIO1154" s="12"/>
      <c r="KIP1154" s="12"/>
      <c r="KIQ1154" s="12"/>
      <c r="KIR1154" s="12"/>
      <c r="KIS1154" s="12"/>
      <c r="KIT1154" s="12"/>
      <c r="KIU1154" s="12"/>
      <c r="KIV1154" s="12"/>
      <c r="KIW1154" s="12"/>
      <c r="KIX1154" s="12"/>
      <c r="KIY1154" s="12"/>
      <c r="KIZ1154" s="12"/>
      <c r="KJA1154" s="12"/>
      <c r="KJB1154" s="12"/>
      <c r="KJC1154" s="12"/>
      <c r="KJD1154" s="12"/>
      <c r="KJE1154" s="12"/>
      <c r="KJF1154" s="12"/>
      <c r="KJG1154" s="12"/>
      <c r="KJH1154" s="12"/>
      <c r="KJI1154" s="12"/>
      <c r="KJJ1154" s="12"/>
      <c r="KJK1154" s="12"/>
      <c r="KJL1154" s="12"/>
      <c r="KJM1154" s="12"/>
      <c r="KJN1154" s="12"/>
      <c r="KJO1154" s="12"/>
      <c r="KJP1154" s="12"/>
      <c r="KJQ1154" s="12"/>
      <c r="KJR1154" s="12"/>
      <c r="KJS1154" s="12"/>
      <c r="KJT1154" s="12"/>
      <c r="KJU1154" s="12"/>
      <c r="KJV1154" s="12"/>
      <c r="KJW1154" s="12"/>
      <c r="KJX1154" s="12"/>
      <c r="KJY1154" s="12"/>
      <c r="KJZ1154" s="12"/>
      <c r="KKA1154" s="12"/>
      <c r="KKB1154" s="12"/>
      <c r="KKC1154" s="12"/>
      <c r="KKD1154" s="12"/>
      <c r="KKE1154" s="12"/>
      <c r="KKF1154" s="12"/>
      <c r="KKG1154" s="12"/>
      <c r="KKH1154" s="12"/>
      <c r="KKI1154" s="12"/>
      <c r="KKJ1154" s="12"/>
      <c r="KKK1154" s="12"/>
      <c r="KKL1154" s="12"/>
      <c r="KKM1154" s="12"/>
      <c r="KKN1154" s="12"/>
      <c r="KKO1154" s="12"/>
      <c r="KKP1154" s="12"/>
      <c r="KKQ1154" s="12"/>
      <c r="KKR1154" s="12"/>
      <c r="KKS1154" s="12"/>
      <c r="KKT1154" s="12"/>
      <c r="KKU1154" s="12"/>
      <c r="KKV1154" s="12"/>
      <c r="KKW1154" s="12"/>
      <c r="KKX1154" s="12"/>
      <c r="KKY1154" s="12"/>
      <c r="KKZ1154" s="12"/>
      <c r="KLA1154" s="12"/>
      <c r="KLB1154" s="12"/>
      <c r="KLC1154" s="12"/>
      <c r="KLD1154" s="12"/>
      <c r="KLE1154" s="12"/>
      <c r="KLF1154" s="12"/>
      <c r="KLG1154" s="12"/>
      <c r="KLH1154" s="12"/>
      <c r="KLI1154" s="12"/>
      <c r="KLJ1154" s="12"/>
      <c r="KLK1154" s="12"/>
      <c r="KLL1154" s="12"/>
      <c r="KLM1154" s="12"/>
      <c r="KLN1154" s="12"/>
      <c r="KLO1154" s="12"/>
      <c r="KLP1154" s="12"/>
      <c r="KLQ1154" s="12"/>
      <c r="KLR1154" s="12"/>
      <c r="KLS1154" s="12"/>
      <c r="KLT1154" s="12"/>
      <c r="KLU1154" s="12"/>
      <c r="KLV1154" s="12"/>
      <c r="KLW1154" s="12"/>
      <c r="KLX1154" s="12"/>
      <c r="KLY1154" s="12"/>
      <c r="KLZ1154" s="12"/>
      <c r="KMA1154" s="12"/>
      <c r="KMB1154" s="12"/>
      <c r="KMC1154" s="12"/>
      <c r="KMD1154" s="12"/>
      <c r="KME1154" s="12"/>
      <c r="KMF1154" s="12"/>
      <c r="KMG1154" s="12"/>
      <c r="KMH1154" s="12"/>
      <c r="KMI1154" s="12"/>
      <c r="KMJ1154" s="12"/>
      <c r="KMK1154" s="12"/>
      <c r="KML1154" s="12"/>
      <c r="KMM1154" s="12"/>
      <c r="KMN1154" s="12"/>
      <c r="KMO1154" s="12"/>
      <c r="KMP1154" s="12"/>
      <c r="KMQ1154" s="12"/>
      <c r="KMR1154" s="12"/>
      <c r="KMS1154" s="12"/>
      <c r="KMT1154" s="12"/>
      <c r="KMU1154" s="12"/>
      <c r="KMV1154" s="12"/>
      <c r="KMW1154" s="12"/>
      <c r="KMX1154" s="12"/>
      <c r="KMY1154" s="12"/>
      <c r="KMZ1154" s="12"/>
      <c r="KNA1154" s="12"/>
      <c r="KNB1154" s="12"/>
      <c r="KNC1154" s="12"/>
      <c r="KND1154" s="12"/>
      <c r="KNE1154" s="12"/>
      <c r="KNF1154" s="12"/>
      <c r="KNG1154" s="12"/>
      <c r="KNH1154" s="12"/>
      <c r="KNI1154" s="12"/>
      <c r="KNJ1154" s="12"/>
      <c r="KNK1154" s="12"/>
      <c r="KNL1154" s="12"/>
      <c r="KNM1154" s="12"/>
      <c r="KNN1154" s="12"/>
      <c r="KNO1154" s="12"/>
      <c r="KNP1154" s="12"/>
      <c r="KNQ1154" s="12"/>
      <c r="KNR1154" s="12"/>
      <c r="KNS1154" s="12"/>
      <c r="KNT1154" s="12"/>
      <c r="KNU1154" s="12"/>
      <c r="KNV1154" s="12"/>
      <c r="KNW1154" s="12"/>
      <c r="KNX1154" s="12"/>
      <c r="KNY1154" s="12"/>
      <c r="KNZ1154" s="12"/>
      <c r="KOA1154" s="12"/>
      <c r="KOB1154" s="12"/>
      <c r="KOC1154" s="12"/>
      <c r="KOD1154" s="12"/>
      <c r="KOE1154" s="12"/>
      <c r="KOF1154" s="12"/>
      <c r="KOG1154" s="12"/>
      <c r="KOH1154" s="12"/>
      <c r="KOI1154" s="12"/>
      <c r="KOJ1154" s="12"/>
      <c r="KOK1154" s="12"/>
      <c r="KOL1154" s="12"/>
      <c r="KOM1154" s="12"/>
      <c r="KON1154" s="12"/>
      <c r="KOO1154" s="12"/>
      <c r="KOP1154" s="12"/>
      <c r="KOQ1154" s="12"/>
      <c r="KOR1154" s="12"/>
      <c r="KOS1154" s="12"/>
      <c r="KOT1154" s="12"/>
      <c r="KOU1154" s="12"/>
      <c r="KOV1154" s="12"/>
      <c r="KOW1154" s="12"/>
      <c r="KOX1154" s="12"/>
      <c r="KOY1154" s="12"/>
      <c r="KOZ1154" s="12"/>
      <c r="KPA1154" s="12"/>
      <c r="KPB1154" s="12"/>
      <c r="KPC1154" s="12"/>
      <c r="KPD1154" s="12"/>
      <c r="KPE1154" s="12"/>
      <c r="KPF1154" s="12"/>
      <c r="KPG1154" s="12"/>
      <c r="KPH1154" s="12"/>
      <c r="KPI1154" s="12"/>
      <c r="KPJ1154" s="12"/>
      <c r="KPK1154" s="12"/>
      <c r="KPL1154" s="12"/>
      <c r="KPM1154" s="12"/>
      <c r="KPN1154" s="12"/>
      <c r="KPO1154" s="12"/>
      <c r="KPP1154" s="12"/>
      <c r="KPQ1154" s="12"/>
      <c r="KPR1154" s="12"/>
      <c r="KPS1154" s="12"/>
      <c r="KPT1154" s="12"/>
      <c r="KPU1154" s="12"/>
      <c r="KPV1154" s="12"/>
      <c r="KPW1154" s="12"/>
      <c r="KPX1154" s="12"/>
      <c r="KPY1154" s="12"/>
      <c r="KPZ1154" s="12"/>
      <c r="KQA1154" s="12"/>
      <c r="KQB1154" s="12"/>
      <c r="KQC1154" s="12"/>
      <c r="KQD1154" s="12"/>
      <c r="KQE1154" s="12"/>
      <c r="KQF1154" s="12"/>
      <c r="KQG1154" s="12"/>
      <c r="KQH1154" s="12"/>
      <c r="KQI1154" s="12"/>
      <c r="KQJ1154" s="12"/>
      <c r="KQK1154" s="12"/>
      <c r="KQL1154" s="12"/>
      <c r="KQM1154" s="12"/>
      <c r="KQN1154" s="12"/>
      <c r="KQO1154" s="12"/>
      <c r="KQP1154" s="12"/>
      <c r="KQQ1154" s="12"/>
      <c r="KQR1154" s="12"/>
      <c r="KQS1154" s="12"/>
      <c r="KQT1154" s="12"/>
      <c r="KQU1154" s="12"/>
      <c r="KQV1154" s="12"/>
      <c r="KQW1154" s="12"/>
      <c r="KQX1154" s="12"/>
      <c r="KQY1154" s="12"/>
      <c r="KQZ1154" s="12"/>
      <c r="KRA1154" s="12"/>
      <c r="KRB1154" s="12"/>
      <c r="KRC1154" s="12"/>
      <c r="KRD1154" s="12"/>
      <c r="KRE1154" s="12"/>
      <c r="KRF1154" s="12"/>
      <c r="KRG1154" s="12"/>
      <c r="KRH1154" s="12"/>
      <c r="KRI1154" s="12"/>
      <c r="KRJ1154" s="12"/>
      <c r="KRK1154" s="12"/>
      <c r="KRL1154" s="12"/>
      <c r="KRM1154" s="12"/>
      <c r="KRN1154" s="12"/>
      <c r="KRO1154" s="12"/>
      <c r="KRP1154" s="12"/>
      <c r="KRQ1154" s="12"/>
      <c r="KRR1154" s="12"/>
      <c r="KRS1154" s="12"/>
      <c r="KRT1154" s="12"/>
      <c r="KRU1154" s="12"/>
      <c r="KRV1154" s="12"/>
      <c r="KRW1154" s="12"/>
      <c r="KRX1154" s="12"/>
      <c r="KRY1154" s="12"/>
      <c r="KRZ1154" s="12"/>
      <c r="KSA1154" s="12"/>
      <c r="KSB1154" s="12"/>
      <c r="KSC1154" s="12"/>
      <c r="KSD1154" s="12"/>
      <c r="KSE1154" s="12"/>
      <c r="KSF1154" s="12"/>
      <c r="KSG1154" s="12"/>
      <c r="KSH1154" s="12"/>
      <c r="KSI1154" s="12"/>
      <c r="KSJ1154" s="12"/>
      <c r="KSK1154" s="12"/>
      <c r="KSL1154" s="12"/>
      <c r="KSM1154" s="12"/>
      <c r="KSN1154" s="12"/>
      <c r="KSO1154" s="12"/>
      <c r="KSP1154" s="12"/>
      <c r="KSQ1154" s="12"/>
      <c r="KSR1154" s="12"/>
      <c r="KSS1154" s="12"/>
      <c r="KST1154" s="12"/>
      <c r="KSU1154" s="12"/>
      <c r="KSV1154" s="12"/>
      <c r="KSW1154" s="12"/>
      <c r="KSX1154" s="12"/>
      <c r="KSY1154" s="12"/>
      <c r="KSZ1154" s="12"/>
      <c r="KTA1154" s="12"/>
      <c r="KTB1154" s="12"/>
      <c r="KTC1154" s="12"/>
      <c r="KTD1154" s="12"/>
      <c r="KTE1154" s="12"/>
      <c r="KTF1154" s="12"/>
      <c r="KTG1154" s="12"/>
      <c r="KTH1154" s="12"/>
      <c r="KTI1154" s="12"/>
      <c r="KTJ1154" s="12"/>
      <c r="KTK1154" s="12"/>
      <c r="KTL1154" s="12"/>
      <c r="KTM1154" s="12"/>
      <c r="KTN1154" s="12"/>
      <c r="KTO1154" s="12"/>
      <c r="KTP1154" s="12"/>
      <c r="KTQ1154" s="12"/>
      <c r="KTR1154" s="12"/>
      <c r="KTS1154" s="12"/>
      <c r="KTT1154" s="12"/>
      <c r="KTU1154" s="12"/>
      <c r="KTV1154" s="12"/>
      <c r="KTW1154" s="12"/>
      <c r="KTX1154" s="12"/>
      <c r="KTY1154" s="12"/>
      <c r="KTZ1154" s="12"/>
      <c r="KUA1154" s="12"/>
      <c r="KUB1154" s="12"/>
      <c r="KUC1154" s="12"/>
      <c r="KUD1154" s="12"/>
      <c r="KUE1154" s="12"/>
      <c r="KUF1154" s="12"/>
      <c r="KUG1154" s="12"/>
      <c r="KUH1154" s="12"/>
      <c r="KUI1154" s="12"/>
      <c r="KUJ1154" s="12"/>
      <c r="KUK1154" s="12"/>
      <c r="KUL1154" s="12"/>
      <c r="KUM1154" s="12"/>
      <c r="KUN1154" s="12"/>
      <c r="KUO1154" s="12"/>
      <c r="KUP1154" s="12"/>
      <c r="KUQ1154" s="12"/>
      <c r="KUR1154" s="12"/>
      <c r="KUS1154" s="12"/>
      <c r="KUT1154" s="12"/>
      <c r="KUU1154" s="12"/>
      <c r="KUV1154" s="12"/>
      <c r="KUW1154" s="12"/>
      <c r="KUX1154" s="12"/>
      <c r="KUY1154" s="12"/>
      <c r="KUZ1154" s="12"/>
      <c r="KVA1154" s="12"/>
      <c r="KVB1154" s="12"/>
      <c r="KVC1154" s="12"/>
      <c r="KVD1154" s="12"/>
      <c r="KVE1154" s="12"/>
      <c r="KVF1154" s="12"/>
      <c r="KVG1154" s="12"/>
      <c r="KVH1154" s="12"/>
      <c r="KVI1154" s="12"/>
      <c r="KVJ1154" s="12"/>
      <c r="KVK1154" s="12"/>
      <c r="KVL1154" s="12"/>
      <c r="KVM1154" s="12"/>
      <c r="KVN1154" s="12"/>
      <c r="KVO1154" s="12"/>
      <c r="KVP1154" s="12"/>
      <c r="KVQ1154" s="12"/>
      <c r="KVR1154" s="12"/>
      <c r="KVS1154" s="12"/>
      <c r="KVT1154" s="12"/>
      <c r="KVU1154" s="12"/>
      <c r="KVV1154" s="12"/>
      <c r="KVW1154" s="12"/>
      <c r="KVX1154" s="12"/>
      <c r="KVY1154" s="12"/>
      <c r="KVZ1154" s="12"/>
      <c r="KWA1154" s="12"/>
      <c r="KWB1154" s="12"/>
      <c r="KWC1154" s="12"/>
      <c r="KWD1154" s="12"/>
      <c r="KWE1154" s="12"/>
      <c r="KWF1154" s="12"/>
      <c r="KWG1154" s="12"/>
      <c r="KWH1154" s="12"/>
      <c r="KWI1154" s="12"/>
      <c r="KWJ1154" s="12"/>
      <c r="KWK1154" s="12"/>
      <c r="KWL1154" s="12"/>
      <c r="KWM1154" s="12"/>
      <c r="KWN1154" s="12"/>
      <c r="KWO1154" s="12"/>
      <c r="KWP1154" s="12"/>
      <c r="KWQ1154" s="12"/>
      <c r="KWR1154" s="12"/>
      <c r="KWS1154" s="12"/>
      <c r="KWT1154" s="12"/>
      <c r="KWU1154" s="12"/>
      <c r="KWV1154" s="12"/>
      <c r="KWW1154" s="12"/>
      <c r="KWX1154" s="12"/>
      <c r="KWY1154" s="12"/>
      <c r="KWZ1154" s="12"/>
      <c r="KXA1154" s="12"/>
      <c r="KXB1154" s="12"/>
      <c r="KXC1154" s="12"/>
      <c r="KXD1154" s="12"/>
      <c r="KXE1154" s="12"/>
      <c r="KXF1154" s="12"/>
      <c r="KXG1154" s="12"/>
      <c r="KXH1154" s="12"/>
      <c r="KXI1154" s="12"/>
      <c r="KXJ1154" s="12"/>
      <c r="KXK1154" s="12"/>
      <c r="KXL1154" s="12"/>
      <c r="KXM1154" s="12"/>
      <c r="KXN1154" s="12"/>
      <c r="KXO1154" s="12"/>
      <c r="KXP1154" s="12"/>
      <c r="KXQ1154" s="12"/>
      <c r="KXR1154" s="12"/>
      <c r="KXS1154" s="12"/>
      <c r="KXT1154" s="12"/>
      <c r="KXU1154" s="12"/>
      <c r="KXV1154" s="12"/>
      <c r="KXW1154" s="12"/>
      <c r="KXX1154" s="12"/>
      <c r="KXY1154" s="12"/>
      <c r="KXZ1154" s="12"/>
      <c r="KYA1154" s="12"/>
      <c r="KYB1154" s="12"/>
      <c r="KYC1154" s="12"/>
      <c r="KYD1154" s="12"/>
      <c r="KYE1154" s="12"/>
      <c r="KYF1154" s="12"/>
      <c r="KYG1154" s="12"/>
      <c r="KYH1154" s="12"/>
      <c r="KYI1154" s="12"/>
      <c r="KYJ1154" s="12"/>
      <c r="KYK1154" s="12"/>
      <c r="KYL1154" s="12"/>
      <c r="KYM1154" s="12"/>
      <c r="KYN1154" s="12"/>
      <c r="KYO1154" s="12"/>
      <c r="KYP1154" s="12"/>
      <c r="KYQ1154" s="12"/>
      <c r="KYR1154" s="12"/>
      <c r="KYS1154" s="12"/>
      <c r="KYT1154" s="12"/>
      <c r="KYU1154" s="12"/>
      <c r="KYV1154" s="12"/>
      <c r="KYW1154" s="12"/>
      <c r="KYX1154" s="12"/>
      <c r="KYY1154" s="12"/>
      <c r="KYZ1154" s="12"/>
      <c r="KZA1154" s="12"/>
      <c r="KZB1154" s="12"/>
      <c r="KZC1154" s="12"/>
      <c r="KZD1154" s="12"/>
      <c r="KZE1154" s="12"/>
      <c r="KZF1154" s="12"/>
      <c r="KZG1154" s="12"/>
      <c r="KZH1154" s="12"/>
      <c r="KZI1154" s="12"/>
      <c r="KZJ1154" s="12"/>
      <c r="KZK1154" s="12"/>
      <c r="KZL1154" s="12"/>
      <c r="KZM1154" s="12"/>
      <c r="KZN1154" s="12"/>
      <c r="KZO1154" s="12"/>
      <c r="KZP1154" s="12"/>
      <c r="KZQ1154" s="12"/>
      <c r="KZR1154" s="12"/>
      <c r="KZS1154" s="12"/>
      <c r="KZT1154" s="12"/>
      <c r="KZU1154" s="12"/>
      <c r="KZV1154" s="12"/>
      <c r="KZW1154" s="12"/>
      <c r="KZX1154" s="12"/>
      <c r="KZY1154" s="12"/>
      <c r="KZZ1154" s="12"/>
      <c r="LAA1154" s="12"/>
      <c r="LAB1154" s="12"/>
      <c r="LAC1154" s="12"/>
      <c r="LAD1154" s="12"/>
      <c r="LAE1154" s="12"/>
      <c r="LAF1154" s="12"/>
      <c r="LAG1154" s="12"/>
      <c r="LAH1154" s="12"/>
      <c r="LAI1154" s="12"/>
      <c r="LAJ1154" s="12"/>
      <c r="LAK1154" s="12"/>
      <c r="LAL1154" s="12"/>
      <c r="LAM1154" s="12"/>
      <c r="LAN1154" s="12"/>
      <c r="LAO1154" s="12"/>
      <c r="LAP1154" s="12"/>
      <c r="LAQ1154" s="12"/>
      <c r="LAR1154" s="12"/>
      <c r="LAS1154" s="12"/>
      <c r="LAT1154" s="12"/>
      <c r="LAU1154" s="12"/>
      <c r="LAV1154" s="12"/>
      <c r="LAW1154" s="12"/>
      <c r="LAX1154" s="12"/>
      <c r="LAY1154" s="12"/>
      <c r="LAZ1154" s="12"/>
      <c r="LBA1154" s="12"/>
      <c r="LBB1154" s="12"/>
      <c r="LBC1154" s="12"/>
      <c r="LBD1154" s="12"/>
      <c r="LBE1154" s="12"/>
      <c r="LBF1154" s="12"/>
      <c r="LBG1154" s="12"/>
      <c r="LBH1154" s="12"/>
      <c r="LBI1154" s="12"/>
      <c r="LBJ1154" s="12"/>
      <c r="LBK1154" s="12"/>
      <c r="LBL1154" s="12"/>
      <c r="LBM1154" s="12"/>
      <c r="LBN1154" s="12"/>
      <c r="LBO1154" s="12"/>
      <c r="LBP1154" s="12"/>
      <c r="LBQ1154" s="12"/>
      <c r="LBR1154" s="12"/>
      <c r="LBS1154" s="12"/>
      <c r="LBT1154" s="12"/>
      <c r="LBU1154" s="12"/>
      <c r="LBV1154" s="12"/>
      <c r="LBW1154" s="12"/>
      <c r="LBX1154" s="12"/>
      <c r="LBY1154" s="12"/>
      <c r="LBZ1154" s="12"/>
      <c r="LCA1154" s="12"/>
      <c r="LCB1154" s="12"/>
      <c r="LCC1154" s="12"/>
      <c r="LCD1154" s="12"/>
      <c r="LCE1154" s="12"/>
      <c r="LCF1154" s="12"/>
      <c r="LCG1154" s="12"/>
      <c r="LCH1154" s="12"/>
      <c r="LCI1154" s="12"/>
      <c r="LCJ1154" s="12"/>
      <c r="LCK1154" s="12"/>
      <c r="LCL1154" s="12"/>
      <c r="LCM1154" s="12"/>
      <c r="LCN1154" s="12"/>
      <c r="LCO1154" s="12"/>
      <c r="LCP1154" s="12"/>
      <c r="LCQ1154" s="12"/>
      <c r="LCR1154" s="12"/>
      <c r="LCS1154" s="12"/>
      <c r="LCT1154" s="12"/>
      <c r="LCU1154" s="12"/>
      <c r="LCV1154" s="12"/>
      <c r="LCW1154" s="12"/>
      <c r="LCX1154" s="12"/>
      <c r="LCY1154" s="12"/>
      <c r="LCZ1154" s="12"/>
      <c r="LDA1154" s="12"/>
      <c r="LDB1154" s="12"/>
      <c r="LDC1154" s="12"/>
      <c r="LDD1154" s="12"/>
      <c r="LDE1154" s="12"/>
      <c r="LDF1154" s="12"/>
      <c r="LDG1154" s="12"/>
      <c r="LDH1154" s="12"/>
      <c r="LDI1154" s="12"/>
      <c r="LDJ1154" s="12"/>
      <c r="LDK1154" s="12"/>
      <c r="LDL1154" s="12"/>
      <c r="LDM1154" s="12"/>
      <c r="LDN1154" s="12"/>
      <c r="LDO1154" s="12"/>
      <c r="LDP1154" s="12"/>
      <c r="LDQ1154" s="12"/>
      <c r="LDR1154" s="12"/>
      <c r="LDS1154" s="12"/>
      <c r="LDT1154" s="12"/>
      <c r="LDU1154" s="12"/>
      <c r="LDV1154" s="12"/>
      <c r="LDW1154" s="12"/>
      <c r="LDX1154" s="12"/>
      <c r="LDY1154" s="12"/>
      <c r="LDZ1154" s="12"/>
      <c r="LEA1154" s="12"/>
      <c r="LEB1154" s="12"/>
      <c r="LEC1154" s="12"/>
      <c r="LED1154" s="12"/>
      <c r="LEE1154" s="12"/>
      <c r="LEF1154" s="12"/>
      <c r="LEG1154" s="12"/>
      <c r="LEH1154" s="12"/>
      <c r="LEI1154" s="12"/>
      <c r="LEJ1154" s="12"/>
      <c r="LEK1154" s="12"/>
      <c r="LEL1154" s="12"/>
      <c r="LEM1154" s="12"/>
      <c r="LEN1154" s="12"/>
      <c r="LEO1154" s="12"/>
      <c r="LEP1154" s="12"/>
      <c r="LEQ1154" s="12"/>
      <c r="LER1154" s="12"/>
      <c r="LES1154" s="12"/>
      <c r="LET1154" s="12"/>
      <c r="LEU1154" s="12"/>
      <c r="LEV1154" s="12"/>
      <c r="LEW1154" s="12"/>
      <c r="LEX1154" s="12"/>
      <c r="LEY1154" s="12"/>
      <c r="LEZ1154" s="12"/>
      <c r="LFA1154" s="12"/>
      <c r="LFB1154" s="12"/>
      <c r="LFC1154" s="12"/>
      <c r="LFD1154" s="12"/>
      <c r="LFE1154" s="12"/>
      <c r="LFF1154" s="12"/>
      <c r="LFG1154" s="12"/>
      <c r="LFH1154" s="12"/>
      <c r="LFI1154" s="12"/>
      <c r="LFJ1154" s="12"/>
      <c r="LFK1154" s="12"/>
      <c r="LFL1154" s="12"/>
      <c r="LFM1154" s="12"/>
      <c r="LFN1154" s="12"/>
      <c r="LFO1154" s="12"/>
      <c r="LFP1154" s="12"/>
      <c r="LFQ1154" s="12"/>
      <c r="LFR1154" s="12"/>
      <c r="LFS1154" s="12"/>
      <c r="LFT1154" s="12"/>
      <c r="LFU1154" s="12"/>
      <c r="LFV1154" s="12"/>
      <c r="LFW1154" s="12"/>
      <c r="LFX1154" s="12"/>
      <c r="LFY1154" s="12"/>
      <c r="LFZ1154" s="12"/>
      <c r="LGA1154" s="12"/>
      <c r="LGB1154" s="12"/>
      <c r="LGC1154" s="12"/>
      <c r="LGD1154" s="12"/>
      <c r="LGE1154" s="12"/>
      <c r="LGF1154" s="12"/>
      <c r="LGG1154" s="12"/>
      <c r="LGH1154" s="12"/>
      <c r="LGI1154" s="12"/>
      <c r="LGJ1154" s="12"/>
      <c r="LGK1154" s="12"/>
      <c r="LGL1154" s="12"/>
      <c r="LGM1154" s="12"/>
      <c r="LGN1154" s="12"/>
      <c r="LGO1154" s="12"/>
      <c r="LGP1154" s="12"/>
      <c r="LGQ1154" s="12"/>
      <c r="LGR1154" s="12"/>
      <c r="LGS1154" s="12"/>
      <c r="LGT1154" s="12"/>
      <c r="LGU1154" s="12"/>
      <c r="LGV1154" s="12"/>
      <c r="LGW1154" s="12"/>
      <c r="LGX1154" s="12"/>
      <c r="LGY1154" s="12"/>
      <c r="LGZ1154" s="12"/>
      <c r="LHA1154" s="12"/>
      <c r="LHB1154" s="12"/>
      <c r="LHC1154" s="12"/>
      <c r="LHD1154" s="12"/>
      <c r="LHE1154" s="12"/>
      <c r="LHF1154" s="12"/>
      <c r="LHG1154" s="12"/>
      <c r="LHH1154" s="12"/>
      <c r="LHI1154" s="12"/>
      <c r="LHJ1154" s="12"/>
      <c r="LHK1154" s="12"/>
      <c r="LHL1154" s="12"/>
      <c r="LHM1154" s="12"/>
      <c r="LHN1154" s="12"/>
      <c r="LHO1154" s="12"/>
      <c r="LHP1154" s="12"/>
      <c r="LHQ1154" s="12"/>
      <c r="LHR1154" s="12"/>
      <c r="LHS1154" s="12"/>
      <c r="LHT1154" s="12"/>
      <c r="LHU1154" s="12"/>
      <c r="LHV1154" s="12"/>
      <c r="LHW1154" s="12"/>
      <c r="LHX1154" s="12"/>
      <c r="LHY1154" s="12"/>
      <c r="LHZ1154" s="12"/>
      <c r="LIA1154" s="12"/>
      <c r="LIB1154" s="12"/>
      <c r="LIC1154" s="12"/>
      <c r="LID1154" s="12"/>
      <c r="LIE1154" s="12"/>
      <c r="LIF1154" s="12"/>
      <c r="LIG1154" s="12"/>
      <c r="LIH1154" s="12"/>
      <c r="LII1154" s="12"/>
      <c r="LIJ1154" s="12"/>
      <c r="LIK1154" s="12"/>
      <c r="LIL1154" s="12"/>
      <c r="LIM1154" s="12"/>
      <c r="LIN1154" s="12"/>
      <c r="LIO1154" s="12"/>
      <c r="LIP1154" s="12"/>
      <c r="LIQ1154" s="12"/>
      <c r="LIR1154" s="12"/>
      <c r="LIS1154" s="12"/>
      <c r="LIT1154" s="12"/>
      <c r="LIU1154" s="12"/>
      <c r="LIV1154" s="12"/>
      <c r="LIW1154" s="12"/>
      <c r="LIX1154" s="12"/>
      <c r="LIY1154" s="12"/>
      <c r="LIZ1154" s="12"/>
      <c r="LJA1154" s="12"/>
      <c r="LJB1154" s="12"/>
      <c r="LJC1154" s="12"/>
      <c r="LJD1154" s="12"/>
      <c r="LJE1154" s="12"/>
      <c r="LJF1154" s="12"/>
      <c r="LJG1154" s="12"/>
      <c r="LJH1154" s="12"/>
      <c r="LJI1154" s="12"/>
      <c r="LJJ1154" s="12"/>
      <c r="LJK1154" s="12"/>
      <c r="LJL1154" s="12"/>
      <c r="LJM1154" s="12"/>
      <c r="LJN1154" s="12"/>
      <c r="LJO1154" s="12"/>
      <c r="LJP1154" s="12"/>
      <c r="LJQ1154" s="12"/>
      <c r="LJR1154" s="12"/>
      <c r="LJS1154" s="12"/>
      <c r="LJT1154" s="12"/>
      <c r="LJU1154" s="12"/>
      <c r="LJV1154" s="12"/>
      <c r="LJW1154" s="12"/>
      <c r="LJX1154" s="12"/>
      <c r="LJY1154" s="12"/>
      <c r="LJZ1154" s="12"/>
      <c r="LKA1154" s="12"/>
      <c r="LKB1154" s="12"/>
      <c r="LKC1154" s="12"/>
      <c r="LKD1154" s="12"/>
      <c r="LKE1154" s="12"/>
      <c r="LKF1154" s="12"/>
      <c r="LKG1154" s="12"/>
      <c r="LKH1154" s="12"/>
      <c r="LKI1154" s="12"/>
      <c r="LKJ1154" s="12"/>
      <c r="LKK1154" s="12"/>
      <c r="LKL1154" s="12"/>
      <c r="LKM1154" s="12"/>
      <c r="LKN1154" s="12"/>
      <c r="LKO1154" s="12"/>
      <c r="LKP1154" s="12"/>
      <c r="LKQ1154" s="12"/>
      <c r="LKR1154" s="12"/>
      <c r="LKS1154" s="12"/>
      <c r="LKT1154" s="12"/>
      <c r="LKU1154" s="12"/>
      <c r="LKV1154" s="12"/>
      <c r="LKW1154" s="12"/>
      <c r="LKX1154" s="12"/>
      <c r="LKY1154" s="12"/>
      <c r="LKZ1154" s="12"/>
      <c r="LLA1154" s="12"/>
      <c r="LLB1154" s="12"/>
      <c r="LLC1154" s="12"/>
      <c r="LLD1154" s="12"/>
      <c r="LLE1154" s="12"/>
      <c r="LLF1154" s="12"/>
      <c r="LLG1154" s="12"/>
      <c r="LLH1154" s="12"/>
      <c r="LLI1154" s="12"/>
      <c r="LLJ1154" s="12"/>
      <c r="LLK1154" s="12"/>
      <c r="LLL1154" s="12"/>
      <c r="LLM1154" s="12"/>
      <c r="LLN1154" s="12"/>
      <c r="LLO1154" s="12"/>
      <c r="LLP1154" s="12"/>
      <c r="LLQ1154" s="12"/>
      <c r="LLR1154" s="12"/>
      <c r="LLS1154" s="12"/>
      <c r="LLT1154" s="12"/>
      <c r="LLU1154" s="12"/>
      <c r="LLV1154" s="12"/>
      <c r="LLW1154" s="12"/>
      <c r="LLX1154" s="12"/>
      <c r="LLY1154" s="12"/>
      <c r="LLZ1154" s="12"/>
      <c r="LMA1154" s="12"/>
      <c r="LMB1154" s="12"/>
      <c r="LMC1154" s="12"/>
      <c r="LMD1154" s="12"/>
      <c r="LME1154" s="12"/>
      <c r="LMF1154" s="12"/>
      <c r="LMG1154" s="12"/>
      <c r="LMH1154" s="12"/>
      <c r="LMI1154" s="12"/>
      <c r="LMJ1154" s="12"/>
      <c r="LMK1154" s="12"/>
      <c r="LML1154" s="12"/>
      <c r="LMM1154" s="12"/>
      <c r="LMN1154" s="12"/>
      <c r="LMO1154" s="12"/>
      <c r="LMP1154" s="12"/>
      <c r="LMQ1154" s="12"/>
      <c r="LMR1154" s="12"/>
      <c r="LMS1154" s="12"/>
      <c r="LMT1154" s="12"/>
      <c r="LMU1154" s="12"/>
      <c r="LMV1154" s="12"/>
      <c r="LMW1154" s="12"/>
      <c r="LMX1154" s="12"/>
      <c r="LMY1154" s="12"/>
      <c r="LMZ1154" s="12"/>
      <c r="LNA1154" s="12"/>
      <c r="LNB1154" s="12"/>
      <c r="LNC1154" s="12"/>
      <c r="LND1154" s="12"/>
      <c r="LNE1154" s="12"/>
      <c r="LNF1154" s="12"/>
      <c r="LNG1154" s="12"/>
      <c r="LNH1154" s="12"/>
      <c r="LNI1154" s="12"/>
      <c r="LNJ1154" s="12"/>
      <c r="LNK1154" s="12"/>
      <c r="LNL1154" s="12"/>
      <c r="LNM1154" s="12"/>
      <c r="LNN1154" s="12"/>
      <c r="LNO1154" s="12"/>
      <c r="LNP1154" s="12"/>
      <c r="LNQ1154" s="12"/>
      <c r="LNR1154" s="12"/>
      <c r="LNS1154" s="12"/>
      <c r="LNT1154" s="12"/>
      <c r="LNU1154" s="12"/>
      <c r="LNV1154" s="12"/>
      <c r="LNW1154" s="12"/>
      <c r="LNX1154" s="12"/>
      <c r="LNY1154" s="12"/>
      <c r="LNZ1154" s="12"/>
      <c r="LOA1154" s="12"/>
      <c r="LOB1154" s="12"/>
      <c r="LOC1154" s="12"/>
      <c r="LOD1154" s="12"/>
      <c r="LOE1154" s="12"/>
      <c r="LOF1154" s="12"/>
      <c r="LOG1154" s="12"/>
      <c r="LOH1154" s="12"/>
      <c r="LOI1154" s="12"/>
      <c r="LOJ1154" s="12"/>
      <c r="LOK1154" s="12"/>
      <c r="LOL1154" s="12"/>
      <c r="LOM1154" s="12"/>
      <c r="LON1154" s="12"/>
      <c r="LOO1154" s="12"/>
      <c r="LOP1154" s="12"/>
      <c r="LOQ1154" s="12"/>
      <c r="LOR1154" s="12"/>
      <c r="LOS1154" s="12"/>
      <c r="LOT1154" s="12"/>
      <c r="LOU1154" s="12"/>
      <c r="LOV1154" s="12"/>
      <c r="LOW1154" s="12"/>
      <c r="LOX1154" s="12"/>
      <c r="LOY1154" s="12"/>
      <c r="LOZ1154" s="12"/>
      <c r="LPA1154" s="12"/>
      <c r="LPB1154" s="12"/>
      <c r="LPC1154" s="12"/>
      <c r="LPD1154" s="12"/>
      <c r="LPE1154" s="12"/>
      <c r="LPF1154" s="12"/>
      <c r="LPG1154" s="12"/>
      <c r="LPH1154" s="12"/>
      <c r="LPI1154" s="12"/>
      <c r="LPJ1154" s="12"/>
      <c r="LPK1154" s="12"/>
      <c r="LPL1154" s="12"/>
      <c r="LPM1154" s="12"/>
      <c r="LPN1154" s="12"/>
      <c r="LPO1154" s="12"/>
      <c r="LPP1154" s="12"/>
      <c r="LPQ1154" s="12"/>
      <c r="LPR1154" s="12"/>
      <c r="LPS1154" s="12"/>
      <c r="LPT1154" s="12"/>
      <c r="LPU1154" s="12"/>
      <c r="LPV1154" s="12"/>
      <c r="LPW1154" s="12"/>
      <c r="LPX1154" s="12"/>
      <c r="LPY1154" s="12"/>
      <c r="LPZ1154" s="12"/>
      <c r="LQA1154" s="12"/>
      <c r="LQB1154" s="12"/>
      <c r="LQC1154" s="12"/>
      <c r="LQD1154" s="12"/>
      <c r="LQE1154" s="12"/>
      <c r="LQF1154" s="12"/>
      <c r="LQG1154" s="12"/>
      <c r="LQH1154" s="12"/>
      <c r="LQI1154" s="12"/>
      <c r="LQJ1154" s="12"/>
      <c r="LQK1154" s="12"/>
      <c r="LQL1154" s="12"/>
      <c r="LQM1154" s="12"/>
      <c r="LQN1154" s="12"/>
      <c r="LQO1154" s="12"/>
      <c r="LQP1154" s="12"/>
      <c r="LQQ1154" s="12"/>
      <c r="LQR1154" s="12"/>
      <c r="LQS1154" s="12"/>
      <c r="LQT1154" s="12"/>
      <c r="LQU1154" s="12"/>
      <c r="LQV1154" s="12"/>
      <c r="LQW1154" s="12"/>
      <c r="LQX1154" s="12"/>
      <c r="LQY1154" s="12"/>
      <c r="LQZ1154" s="12"/>
      <c r="LRA1154" s="12"/>
      <c r="LRB1154" s="12"/>
      <c r="LRC1154" s="12"/>
      <c r="LRD1154" s="12"/>
      <c r="LRE1154" s="12"/>
      <c r="LRF1154" s="12"/>
      <c r="LRG1154" s="12"/>
      <c r="LRH1154" s="12"/>
      <c r="LRI1154" s="12"/>
      <c r="LRJ1154" s="12"/>
      <c r="LRK1154" s="12"/>
      <c r="LRL1154" s="12"/>
      <c r="LRM1154" s="12"/>
      <c r="LRN1154" s="12"/>
      <c r="LRO1154" s="12"/>
      <c r="LRP1154" s="12"/>
      <c r="LRQ1154" s="12"/>
      <c r="LRR1154" s="12"/>
      <c r="LRS1154" s="12"/>
      <c r="LRT1154" s="12"/>
      <c r="LRU1154" s="12"/>
      <c r="LRV1154" s="12"/>
      <c r="LRW1154" s="12"/>
      <c r="LRX1154" s="12"/>
      <c r="LRY1154" s="12"/>
      <c r="LRZ1154" s="12"/>
      <c r="LSA1154" s="12"/>
      <c r="LSB1154" s="12"/>
      <c r="LSC1154" s="12"/>
      <c r="LSD1154" s="12"/>
      <c r="LSE1154" s="12"/>
      <c r="LSF1154" s="12"/>
      <c r="LSG1154" s="12"/>
      <c r="LSH1154" s="12"/>
      <c r="LSI1154" s="12"/>
      <c r="LSJ1154" s="12"/>
      <c r="LSK1154" s="12"/>
      <c r="LSL1154" s="12"/>
      <c r="LSM1154" s="12"/>
      <c r="LSN1154" s="12"/>
      <c r="LSO1154" s="12"/>
      <c r="LSP1154" s="12"/>
      <c r="LSQ1154" s="12"/>
      <c r="LSR1154" s="12"/>
      <c r="LSS1154" s="12"/>
      <c r="LST1154" s="12"/>
      <c r="LSU1154" s="12"/>
      <c r="LSV1154" s="12"/>
      <c r="LSW1154" s="12"/>
      <c r="LSX1154" s="12"/>
      <c r="LSY1154" s="12"/>
      <c r="LSZ1154" s="12"/>
      <c r="LTA1154" s="12"/>
      <c r="LTB1154" s="12"/>
      <c r="LTC1154" s="12"/>
      <c r="LTD1154" s="12"/>
      <c r="LTE1154" s="12"/>
      <c r="LTF1154" s="12"/>
      <c r="LTG1154" s="12"/>
      <c r="LTH1154" s="12"/>
      <c r="LTI1154" s="12"/>
      <c r="LTJ1154" s="12"/>
      <c r="LTK1154" s="12"/>
      <c r="LTL1154" s="12"/>
      <c r="LTM1154" s="12"/>
      <c r="LTN1154" s="12"/>
      <c r="LTO1154" s="12"/>
      <c r="LTP1154" s="12"/>
      <c r="LTQ1154" s="12"/>
      <c r="LTR1154" s="12"/>
      <c r="LTS1154" s="12"/>
      <c r="LTT1154" s="12"/>
      <c r="LTU1154" s="12"/>
      <c r="LTV1154" s="12"/>
      <c r="LTW1154" s="12"/>
      <c r="LTX1154" s="12"/>
      <c r="LTY1154" s="12"/>
      <c r="LTZ1154" s="12"/>
      <c r="LUA1154" s="12"/>
      <c r="LUB1154" s="12"/>
      <c r="LUC1154" s="12"/>
      <c r="LUD1154" s="12"/>
      <c r="LUE1154" s="12"/>
      <c r="LUF1154" s="12"/>
      <c r="LUG1154" s="12"/>
      <c r="LUH1154" s="12"/>
      <c r="LUI1154" s="12"/>
      <c r="LUJ1154" s="12"/>
      <c r="LUK1154" s="12"/>
      <c r="LUL1154" s="12"/>
      <c r="LUM1154" s="12"/>
      <c r="LUN1154" s="12"/>
      <c r="LUO1154" s="12"/>
      <c r="LUP1154" s="12"/>
      <c r="LUQ1154" s="12"/>
      <c r="LUR1154" s="12"/>
      <c r="LUS1154" s="12"/>
      <c r="LUT1154" s="12"/>
      <c r="LUU1154" s="12"/>
      <c r="LUV1154" s="12"/>
      <c r="LUW1154" s="12"/>
      <c r="LUX1154" s="12"/>
      <c r="LUY1154" s="12"/>
      <c r="LUZ1154" s="12"/>
      <c r="LVA1154" s="12"/>
      <c r="LVB1154" s="12"/>
      <c r="LVC1154" s="12"/>
      <c r="LVD1154" s="12"/>
      <c r="LVE1154" s="12"/>
      <c r="LVF1154" s="12"/>
      <c r="LVG1154" s="12"/>
      <c r="LVH1154" s="12"/>
      <c r="LVI1154" s="12"/>
      <c r="LVJ1154" s="12"/>
      <c r="LVK1154" s="12"/>
      <c r="LVL1154" s="12"/>
      <c r="LVM1154" s="12"/>
      <c r="LVN1154" s="12"/>
      <c r="LVO1154" s="12"/>
      <c r="LVP1154" s="12"/>
      <c r="LVQ1154" s="12"/>
      <c r="LVR1154" s="12"/>
      <c r="LVS1154" s="12"/>
      <c r="LVT1154" s="12"/>
      <c r="LVU1154" s="12"/>
      <c r="LVV1154" s="12"/>
      <c r="LVW1154" s="12"/>
      <c r="LVX1154" s="12"/>
      <c r="LVY1154" s="12"/>
      <c r="LVZ1154" s="12"/>
      <c r="LWA1154" s="12"/>
      <c r="LWB1154" s="12"/>
      <c r="LWC1154" s="12"/>
      <c r="LWD1154" s="12"/>
      <c r="LWE1154" s="12"/>
      <c r="LWF1154" s="12"/>
      <c r="LWG1154" s="12"/>
      <c r="LWH1154" s="12"/>
      <c r="LWI1154" s="12"/>
      <c r="LWJ1154" s="12"/>
      <c r="LWK1154" s="12"/>
      <c r="LWL1154" s="12"/>
      <c r="LWM1154" s="12"/>
      <c r="LWN1154" s="12"/>
      <c r="LWO1154" s="12"/>
      <c r="LWP1154" s="12"/>
      <c r="LWQ1154" s="12"/>
      <c r="LWR1154" s="12"/>
      <c r="LWS1154" s="12"/>
      <c r="LWT1154" s="12"/>
      <c r="LWU1154" s="12"/>
      <c r="LWV1154" s="12"/>
      <c r="LWW1154" s="12"/>
      <c r="LWX1154" s="12"/>
      <c r="LWY1154" s="12"/>
      <c r="LWZ1154" s="12"/>
      <c r="LXA1154" s="12"/>
      <c r="LXB1154" s="12"/>
      <c r="LXC1154" s="12"/>
      <c r="LXD1154" s="12"/>
      <c r="LXE1154" s="12"/>
      <c r="LXF1154" s="12"/>
      <c r="LXG1154" s="12"/>
      <c r="LXH1154" s="12"/>
      <c r="LXI1154" s="12"/>
      <c r="LXJ1154" s="12"/>
      <c r="LXK1154" s="12"/>
      <c r="LXL1154" s="12"/>
      <c r="LXM1154" s="12"/>
      <c r="LXN1154" s="12"/>
      <c r="LXO1154" s="12"/>
      <c r="LXP1154" s="12"/>
      <c r="LXQ1154" s="12"/>
      <c r="LXR1154" s="12"/>
      <c r="LXS1154" s="12"/>
      <c r="LXT1154" s="12"/>
      <c r="LXU1154" s="12"/>
      <c r="LXV1154" s="12"/>
      <c r="LXW1154" s="12"/>
      <c r="LXX1154" s="12"/>
      <c r="LXY1154" s="12"/>
      <c r="LXZ1154" s="12"/>
      <c r="LYA1154" s="12"/>
      <c r="LYB1154" s="12"/>
      <c r="LYC1154" s="12"/>
      <c r="LYD1154" s="12"/>
      <c r="LYE1154" s="12"/>
      <c r="LYF1154" s="12"/>
      <c r="LYG1154" s="12"/>
      <c r="LYH1154" s="12"/>
      <c r="LYI1154" s="12"/>
      <c r="LYJ1154" s="12"/>
      <c r="LYK1154" s="12"/>
      <c r="LYL1154" s="12"/>
      <c r="LYM1154" s="12"/>
      <c r="LYN1154" s="12"/>
      <c r="LYO1154" s="12"/>
      <c r="LYP1154" s="12"/>
      <c r="LYQ1154" s="12"/>
      <c r="LYR1154" s="12"/>
      <c r="LYS1154" s="12"/>
      <c r="LYT1154" s="12"/>
      <c r="LYU1154" s="12"/>
      <c r="LYV1154" s="12"/>
      <c r="LYW1154" s="12"/>
      <c r="LYX1154" s="12"/>
      <c r="LYY1154" s="12"/>
      <c r="LYZ1154" s="12"/>
      <c r="LZA1154" s="12"/>
      <c r="LZB1154" s="12"/>
      <c r="LZC1154" s="12"/>
      <c r="LZD1154" s="12"/>
      <c r="LZE1154" s="12"/>
      <c r="LZF1154" s="12"/>
      <c r="LZG1154" s="12"/>
      <c r="LZH1154" s="12"/>
      <c r="LZI1154" s="12"/>
      <c r="LZJ1154" s="12"/>
      <c r="LZK1154" s="12"/>
      <c r="LZL1154" s="12"/>
      <c r="LZM1154" s="12"/>
      <c r="LZN1154" s="12"/>
      <c r="LZO1154" s="12"/>
      <c r="LZP1154" s="12"/>
      <c r="LZQ1154" s="12"/>
      <c r="LZR1154" s="12"/>
      <c r="LZS1154" s="12"/>
      <c r="LZT1154" s="12"/>
      <c r="LZU1154" s="12"/>
      <c r="LZV1154" s="12"/>
      <c r="LZW1154" s="12"/>
      <c r="LZX1154" s="12"/>
      <c r="LZY1154" s="12"/>
      <c r="LZZ1154" s="12"/>
      <c r="MAA1154" s="12"/>
      <c r="MAB1154" s="12"/>
      <c r="MAC1154" s="12"/>
      <c r="MAD1154" s="12"/>
      <c r="MAE1154" s="12"/>
      <c r="MAF1154" s="12"/>
      <c r="MAG1154" s="12"/>
      <c r="MAH1154" s="12"/>
      <c r="MAI1154" s="12"/>
      <c r="MAJ1154" s="12"/>
      <c r="MAK1154" s="12"/>
      <c r="MAL1154" s="12"/>
      <c r="MAM1154" s="12"/>
      <c r="MAN1154" s="12"/>
      <c r="MAO1154" s="12"/>
      <c r="MAP1154" s="12"/>
      <c r="MAQ1154" s="12"/>
      <c r="MAR1154" s="12"/>
      <c r="MAS1154" s="12"/>
      <c r="MAT1154" s="12"/>
      <c r="MAU1154" s="12"/>
      <c r="MAV1154" s="12"/>
      <c r="MAW1154" s="12"/>
      <c r="MAX1154" s="12"/>
      <c r="MAY1154" s="12"/>
      <c r="MAZ1154" s="12"/>
      <c r="MBA1154" s="12"/>
      <c r="MBB1154" s="12"/>
      <c r="MBC1154" s="12"/>
      <c r="MBD1154" s="12"/>
      <c r="MBE1154" s="12"/>
      <c r="MBF1154" s="12"/>
      <c r="MBG1154" s="12"/>
      <c r="MBH1154" s="12"/>
      <c r="MBI1154" s="12"/>
      <c r="MBJ1154" s="12"/>
      <c r="MBK1154" s="12"/>
      <c r="MBL1154" s="12"/>
      <c r="MBM1154" s="12"/>
      <c r="MBN1154" s="12"/>
      <c r="MBO1154" s="12"/>
      <c r="MBP1154" s="12"/>
      <c r="MBQ1154" s="12"/>
      <c r="MBR1154" s="12"/>
      <c r="MBS1154" s="12"/>
      <c r="MBT1154" s="12"/>
      <c r="MBU1154" s="12"/>
      <c r="MBV1154" s="12"/>
      <c r="MBW1154" s="12"/>
      <c r="MBX1154" s="12"/>
      <c r="MBY1154" s="12"/>
      <c r="MBZ1154" s="12"/>
      <c r="MCA1154" s="12"/>
      <c r="MCB1154" s="12"/>
      <c r="MCC1154" s="12"/>
      <c r="MCD1154" s="12"/>
      <c r="MCE1154" s="12"/>
      <c r="MCF1154" s="12"/>
      <c r="MCG1154" s="12"/>
      <c r="MCH1154" s="12"/>
      <c r="MCI1154" s="12"/>
      <c r="MCJ1154" s="12"/>
      <c r="MCK1154" s="12"/>
      <c r="MCL1154" s="12"/>
      <c r="MCM1154" s="12"/>
      <c r="MCN1154" s="12"/>
      <c r="MCO1154" s="12"/>
      <c r="MCP1154" s="12"/>
      <c r="MCQ1154" s="12"/>
      <c r="MCR1154" s="12"/>
      <c r="MCS1154" s="12"/>
      <c r="MCT1154" s="12"/>
      <c r="MCU1154" s="12"/>
      <c r="MCV1154" s="12"/>
      <c r="MCW1154" s="12"/>
      <c r="MCX1154" s="12"/>
      <c r="MCY1154" s="12"/>
      <c r="MCZ1154" s="12"/>
      <c r="MDA1154" s="12"/>
      <c r="MDB1154" s="12"/>
      <c r="MDC1154" s="12"/>
      <c r="MDD1154" s="12"/>
      <c r="MDE1154" s="12"/>
      <c r="MDF1154" s="12"/>
      <c r="MDG1154" s="12"/>
      <c r="MDH1154" s="12"/>
      <c r="MDI1154" s="12"/>
      <c r="MDJ1154" s="12"/>
      <c r="MDK1154" s="12"/>
      <c r="MDL1154" s="12"/>
      <c r="MDM1154" s="12"/>
      <c r="MDN1154" s="12"/>
      <c r="MDO1154" s="12"/>
      <c r="MDP1154" s="12"/>
      <c r="MDQ1154" s="12"/>
      <c r="MDR1154" s="12"/>
      <c r="MDS1154" s="12"/>
      <c r="MDT1154" s="12"/>
      <c r="MDU1154" s="12"/>
      <c r="MDV1154" s="12"/>
      <c r="MDW1154" s="12"/>
      <c r="MDX1154" s="12"/>
      <c r="MDY1154" s="12"/>
      <c r="MDZ1154" s="12"/>
      <c r="MEA1154" s="12"/>
      <c r="MEB1154" s="12"/>
      <c r="MEC1154" s="12"/>
      <c r="MED1154" s="12"/>
      <c r="MEE1154" s="12"/>
      <c r="MEF1154" s="12"/>
      <c r="MEG1154" s="12"/>
      <c r="MEH1154" s="12"/>
      <c r="MEI1154" s="12"/>
      <c r="MEJ1154" s="12"/>
      <c r="MEK1154" s="12"/>
      <c r="MEL1154" s="12"/>
      <c r="MEM1154" s="12"/>
      <c r="MEN1154" s="12"/>
      <c r="MEO1154" s="12"/>
      <c r="MEP1154" s="12"/>
      <c r="MEQ1154" s="12"/>
      <c r="MER1154" s="12"/>
      <c r="MES1154" s="12"/>
      <c r="MET1154" s="12"/>
      <c r="MEU1154" s="12"/>
      <c r="MEV1154" s="12"/>
      <c r="MEW1154" s="12"/>
      <c r="MEX1154" s="12"/>
      <c r="MEY1154" s="12"/>
      <c r="MEZ1154" s="12"/>
      <c r="MFA1154" s="12"/>
      <c r="MFB1154" s="12"/>
      <c r="MFC1154" s="12"/>
      <c r="MFD1154" s="12"/>
      <c r="MFE1154" s="12"/>
      <c r="MFF1154" s="12"/>
      <c r="MFG1154" s="12"/>
      <c r="MFH1154" s="12"/>
      <c r="MFI1154" s="12"/>
      <c r="MFJ1154" s="12"/>
      <c r="MFK1154" s="12"/>
      <c r="MFL1154" s="12"/>
      <c r="MFM1154" s="12"/>
      <c r="MFN1154" s="12"/>
      <c r="MFO1154" s="12"/>
      <c r="MFP1154" s="12"/>
      <c r="MFQ1154" s="12"/>
      <c r="MFR1154" s="12"/>
      <c r="MFS1154" s="12"/>
      <c r="MFT1154" s="12"/>
      <c r="MFU1154" s="12"/>
      <c r="MFV1154" s="12"/>
      <c r="MFW1154" s="12"/>
      <c r="MFX1154" s="12"/>
      <c r="MFY1154" s="12"/>
      <c r="MFZ1154" s="12"/>
      <c r="MGA1154" s="12"/>
      <c r="MGB1154" s="12"/>
      <c r="MGC1154" s="12"/>
      <c r="MGD1154" s="12"/>
      <c r="MGE1154" s="12"/>
      <c r="MGF1154" s="12"/>
      <c r="MGG1154" s="12"/>
      <c r="MGH1154" s="12"/>
      <c r="MGI1154" s="12"/>
      <c r="MGJ1154" s="12"/>
      <c r="MGK1154" s="12"/>
      <c r="MGL1154" s="12"/>
      <c r="MGM1154" s="12"/>
      <c r="MGN1154" s="12"/>
      <c r="MGO1154" s="12"/>
      <c r="MGP1154" s="12"/>
      <c r="MGQ1154" s="12"/>
      <c r="MGR1154" s="12"/>
      <c r="MGS1154" s="12"/>
      <c r="MGT1154" s="12"/>
      <c r="MGU1154" s="12"/>
      <c r="MGV1154" s="12"/>
      <c r="MGW1154" s="12"/>
      <c r="MGX1154" s="12"/>
      <c r="MGY1154" s="12"/>
      <c r="MGZ1154" s="12"/>
      <c r="MHA1154" s="12"/>
      <c r="MHB1154" s="12"/>
      <c r="MHC1154" s="12"/>
      <c r="MHD1154" s="12"/>
      <c r="MHE1154" s="12"/>
      <c r="MHF1154" s="12"/>
      <c r="MHG1154" s="12"/>
      <c r="MHH1154" s="12"/>
      <c r="MHI1154" s="12"/>
      <c r="MHJ1154" s="12"/>
      <c r="MHK1154" s="12"/>
      <c r="MHL1154" s="12"/>
      <c r="MHM1154" s="12"/>
      <c r="MHN1154" s="12"/>
      <c r="MHO1154" s="12"/>
      <c r="MHP1154" s="12"/>
      <c r="MHQ1154" s="12"/>
      <c r="MHR1154" s="12"/>
      <c r="MHS1154" s="12"/>
      <c r="MHT1154" s="12"/>
      <c r="MHU1154" s="12"/>
      <c r="MHV1154" s="12"/>
      <c r="MHW1154" s="12"/>
      <c r="MHX1154" s="12"/>
      <c r="MHY1154" s="12"/>
      <c r="MHZ1154" s="12"/>
      <c r="MIA1154" s="12"/>
      <c r="MIB1154" s="12"/>
      <c r="MIC1154" s="12"/>
      <c r="MID1154" s="12"/>
      <c r="MIE1154" s="12"/>
      <c r="MIF1154" s="12"/>
      <c r="MIG1154" s="12"/>
      <c r="MIH1154" s="12"/>
      <c r="MII1154" s="12"/>
      <c r="MIJ1154" s="12"/>
      <c r="MIK1154" s="12"/>
      <c r="MIL1154" s="12"/>
      <c r="MIM1154" s="12"/>
      <c r="MIN1154" s="12"/>
      <c r="MIO1154" s="12"/>
      <c r="MIP1154" s="12"/>
      <c r="MIQ1154" s="12"/>
      <c r="MIR1154" s="12"/>
      <c r="MIS1154" s="12"/>
      <c r="MIT1154" s="12"/>
      <c r="MIU1154" s="12"/>
      <c r="MIV1154" s="12"/>
      <c r="MIW1154" s="12"/>
      <c r="MIX1154" s="12"/>
      <c r="MIY1154" s="12"/>
      <c r="MIZ1154" s="12"/>
      <c r="MJA1154" s="12"/>
      <c r="MJB1154" s="12"/>
      <c r="MJC1154" s="12"/>
      <c r="MJD1154" s="12"/>
      <c r="MJE1154" s="12"/>
      <c r="MJF1154" s="12"/>
      <c r="MJG1154" s="12"/>
      <c r="MJH1154" s="12"/>
      <c r="MJI1154" s="12"/>
      <c r="MJJ1154" s="12"/>
      <c r="MJK1154" s="12"/>
      <c r="MJL1154" s="12"/>
      <c r="MJM1154" s="12"/>
      <c r="MJN1154" s="12"/>
      <c r="MJO1154" s="12"/>
      <c r="MJP1154" s="12"/>
      <c r="MJQ1154" s="12"/>
      <c r="MJR1154" s="12"/>
      <c r="MJS1154" s="12"/>
      <c r="MJT1154" s="12"/>
      <c r="MJU1154" s="12"/>
      <c r="MJV1154" s="12"/>
      <c r="MJW1154" s="12"/>
      <c r="MJX1154" s="12"/>
      <c r="MJY1154" s="12"/>
      <c r="MJZ1154" s="12"/>
      <c r="MKA1154" s="12"/>
      <c r="MKB1154" s="12"/>
      <c r="MKC1154" s="12"/>
      <c r="MKD1154" s="12"/>
      <c r="MKE1154" s="12"/>
      <c r="MKF1154" s="12"/>
      <c r="MKG1154" s="12"/>
      <c r="MKH1154" s="12"/>
      <c r="MKI1154" s="12"/>
      <c r="MKJ1154" s="12"/>
      <c r="MKK1154" s="12"/>
      <c r="MKL1154" s="12"/>
      <c r="MKM1154" s="12"/>
      <c r="MKN1154" s="12"/>
      <c r="MKO1154" s="12"/>
      <c r="MKP1154" s="12"/>
      <c r="MKQ1154" s="12"/>
      <c r="MKR1154" s="12"/>
      <c r="MKS1154" s="12"/>
      <c r="MKT1154" s="12"/>
      <c r="MKU1154" s="12"/>
      <c r="MKV1154" s="12"/>
      <c r="MKW1154" s="12"/>
      <c r="MKX1154" s="12"/>
      <c r="MKY1154" s="12"/>
      <c r="MKZ1154" s="12"/>
      <c r="MLA1154" s="12"/>
      <c r="MLB1154" s="12"/>
      <c r="MLC1154" s="12"/>
      <c r="MLD1154" s="12"/>
      <c r="MLE1154" s="12"/>
      <c r="MLF1154" s="12"/>
      <c r="MLG1154" s="12"/>
      <c r="MLH1154" s="12"/>
      <c r="MLI1154" s="12"/>
      <c r="MLJ1154" s="12"/>
      <c r="MLK1154" s="12"/>
      <c r="MLL1154" s="12"/>
      <c r="MLM1154" s="12"/>
      <c r="MLN1154" s="12"/>
      <c r="MLO1154" s="12"/>
      <c r="MLP1154" s="12"/>
      <c r="MLQ1154" s="12"/>
      <c r="MLR1154" s="12"/>
      <c r="MLS1154" s="12"/>
      <c r="MLT1154" s="12"/>
      <c r="MLU1154" s="12"/>
      <c r="MLV1154" s="12"/>
      <c r="MLW1154" s="12"/>
      <c r="MLX1154" s="12"/>
      <c r="MLY1154" s="12"/>
      <c r="MLZ1154" s="12"/>
      <c r="MMA1154" s="12"/>
      <c r="MMB1154" s="12"/>
      <c r="MMC1154" s="12"/>
      <c r="MMD1154" s="12"/>
      <c r="MME1154" s="12"/>
      <c r="MMF1154" s="12"/>
      <c r="MMG1154" s="12"/>
      <c r="MMH1154" s="12"/>
      <c r="MMI1154" s="12"/>
      <c r="MMJ1154" s="12"/>
      <c r="MMK1154" s="12"/>
      <c r="MML1154" s="12"/>
      <c r="MMM1154" s="12"/>
      <c r="MMN1154" s="12"/>
      <c r="MMO1154" s="12"/>
      <c r="MMP1154" s="12"/>
      <c r="MMQ1154" s="12"/>
      <c r="MMR1154" s="12"/>
      <c r="MMS1154" s="12"/>
      <c r="MMT1154" s="12"/>
      <c r="MMU1154" s="12"/>
      <c r="MMV1154" s="12"/>
      <c r="MMW1154" s="12"/>
      <c r="MMX1154" s="12"/>
      <c r="MMY1154" s="12"/>
      <c r="MMZ1154" s="12"/>
      <c r="MNA1154" s="12"/>
      <c r="MNB1154" s="12"/>
      <c r="MNC1154" s="12"/>
      <c r="MND1154" s="12"/>
      <c r="MNE1154" s="12"/>
      <c r="MNF1154" s="12"/>
      <c r="MNG1154" s="12"/>
      <c r="MNH1154" s="12"/>
      <c r="MNI1154" s="12"/>
      <c r="MNJ1154" s="12"/>
      <c r="MNK1154" s="12"/>
      <c r="MNL1154" s="12"/>
      <c r="MNM1154" s="12"/>
      <c r="MNN1154" s="12"/>
      <c r="MNO1154" s="12"/>
      <c r="MNP1154" s="12"/>
      <c r="MNQ1154" s="12"/>
      <c r="MNR1154" s="12"/>
      <c r="MNS1154" s="12"/>
      <c r="MNT1154" s="12"/>
      <c r="MNU1154" s="12"/>
      <c r="MNV1154" s="12"/>
      <c r="MNW1154" s="12"/>
      <c r="MNX1154" s="12"/>
      <c r="MNY1154" s="12"/>
      <c r="MNZ1154" s="12"/>
      <c r="MOA1154" s="12"/>
      <c r="MOB1154" s="12"/>
      <c r="MOC1154" s="12"/>
      <c r="MOD1154" s="12"/>
      <c r="MOE1154" s="12"/>
      <c r="MOF1154" s="12"/>
      <c r="MOG1154" s="12"/>
      <c r="MOH1154" s="12"/>
      <c r="MOI1154" s="12"/>
      <c r="MOJ1154" s="12"/>
      <c r="MOK1154" s="12"/>
      <c r="MOL1154" s="12"/>
      <c r="MOM1154" s="12"/>
      <c r="MON1154" s="12"/>
      <c r="MOO1154" s="12"/>
      <c r="MOP1154" s="12"/>
      <c r="MOQ1154" s="12"/>
      <c r="MOR1154" s="12"/>
      <c r="MOS1154" s="12"/>
      <c r="MOT1154" s="12"/>
      <c r="MOU1154" s="12"/>
      <c r="MOV1154" s="12"/>
      <c r="MOW1154" s="12"/>
      <c r="MOX1154" s="12"/>
      <c r="MOY1154" s="12"/>
      <c r="MOZ1154" s="12"/>
      <c r="MPA1154" s="12"/>
      <c r="MPB1154" s="12"/>
      <c r="MPC1154" s="12"/>
      <c r="MPD1154" s="12"/>
      <c r="MPE1154" s="12"/>
      <c r="MPF1154" s="12"/>
      <c r="MPG1154" s="12"/>
      <c r="MPH1154" s="12"/>
      <c r="MPI1154" s="12"/>
      <c r="MPJ1154" s="12"/>
      <c r="MPK1154" s="12"/>
      <c r="MPL1154" s="12"/>
      <c r="MPM1154" s="12"/>
      <c r="MPN1154" s="12"/>
      <c r="MPO1154" s="12"/>
      <c r="MPP1154" s="12"/>
      <c r="MPQ1154" s="12"/>
      <c r="MPR1154" s="12"/>
      <c r="MPS1154" s="12"/>
      <c r="MPT1154" s="12"/>
      <c r="MPU1154" s="12"/>
      <c r="MPV1154" s="12"/>
      <c r="MPW1154" s="12"/>
      <c r="MPX1154" s="12"/>
      <c r="MPY1154" s="12"/>
      <c r="MPZ1154" s="12"/>
      <c r="MQA1154" s="12"/>
      <c r="MQB1154" s="12"/>
      <c r="MQC1154" s="12"/>
      <c r="MQD1154" s="12"/>
      <c r="MQE1154" s="12"/>
      <c r="MQF1154" s="12"/>
      <c r="MQG1154" s="12"/>
      <c r="MQH1154" s="12"/>
      <c r="MQI1154" s="12"/>
      <c r="MQJ1154" s="12"/>
      <c r="MQK1154" s="12"/>
      <c r="MQL1154" s="12"/>
      <c r="MQM1154" s="12"/>
      <c r="MQN1154" s="12"/>
      <c r="MQO1154" s="12"/>
      <c r="MQP1154" s="12"/>
      <c r="MQQ1154" s="12"/>
      <c r="MQR1154" s="12"/>
      <c r="MQS1154" s="12"/>
      <c r="MQT1154" s="12"/>
      <c r="MQU1154" s="12"/>
      <c r="MQV1154" s="12"/>
      <c r="MQW1154" s="12"/>
      <c r="MQX1154" s="12"/>
      <c r="MQY1154" s="12"/>
      <c r="MQZ1154" s="12"/>
      <c r="MRA1154" s="12"/>
      <c r="MRB1154" s="12"/>
      <c r="MRC1154" s="12"/>
      <c r="MRD1154" s="12"/>
      <c r="MRE1154" s="12"/>
      <c r="MRF1154" s="12"/>
      <c r="MRG1154" s="12"/>
      <c r="MRH1154" s="12"/>
      <c r="MRI1154" s="12"/>
      <c r="MRJ1154" s="12"/>
      <c r="MRK1154" s="12"/>
      <c r="MRL1154" s="12"/>
      <c r="MRM1154" s="12"/>
      <c r="MRN1154" s="12"/>
      <c r="MRO1154" s="12"/>
      <c r="MRP1154" s="12"/>
      <c r="MRQ1154" s="12"/>
      <c r="MRR1154" s="12"/>
      <c r="MRS1154" s="12"/>
      <c r="MRT1154" s="12"/>
      <c r="MRU1154" s="12"/>
      <c r="MRV1154" s="12"/>
      <c r="MRW1154" s="12"/>
      <c r="MRX1154" s="12"/>
      <c r="MRY1154" s="12"/>
      <c r="MRZ1154" s="12"/>
      <c r="MSA1154" s="12"/>
      <c r="MSB1154" s="12"/>
      <c r="MSC1154" s="12"/>
      <c r="MSD1154" s="12"/>
      <c r="MSE1154" s="12"/>
      <c r="MSF1154" s="12"/>
      <c r="MSG1154" s="12"/>
      <c r="MSH1154" s="12"/>
      <c r="MSI1154" s="12"/>
      <c r="MSJ1154" s="12"/>
      <c r="MSK1154" s="12"/>
      <c r="MSL1154" s="12"/>
      <c r="MSM1154" s="12"/>
      <c r="MSN1154" s="12"/>
      <c r="MSO1154" s="12"/>
      <c r="MSP1154" s="12"/>
      <c r="MSQ1154" s="12"/>
      <c r="MSR1154" s="12"/>
      <c r="MSS1154" s="12"/>
      <c r="MST1154" s="12"/>
      <c r="MSU1154" s="12"/>
      <c r="MSV1154" s="12"/>
      <c r="MSW1154" s="12"/>
      <c r="MSX1154" s="12"/>
      <c r="MSY1154" s="12"/>
      <c r="MSZ1154" s="12"/>
      <c r="MTA1154" s="12"/>
      <c r="MTB1154" s="12"/>
      <c r="MTC1154" s="12"/>
      <c r="MTD1154" s="12"/>
      <c r="MTE1154" s="12"/>
      <c r="MTF1154" s="12"/>
      <c r="MTG1154" s="12"/>
      <c r="MTH1154" s="12"/>
      <c r="MTI1154" s="12"/>
      <c r="MTJ1154" s="12"/>
      <c r="MTK1154" s="12"/>
      <c r="MTL1154" s="12"/>
      <c r="MTM1154" s="12"/>
      <c r="MTN1154" s="12"/>
      <c r="MTO1154" s="12"/>
      <c r="MTP1154" s="12"/>
      <c r="MTQ1154" s="12"/>
      <c r="MTR1154" s="12"/>
      <c r="MTS1154" s="12"/>
      <c r="MTT1154" s="12"/>
      <c r="MTU1154" s="12"/>
      <c r="MTV1154" s="12"/>
      <c r="MTW1154" s="12"/>
      <c r="MTX1154" s="12"/>
      <c r="MTY1154" s="12"/>
      <c r="MTZ1154" s="12"/>
      <c r="MUA1154" s="12"/>
      <c r="MUB1154" s="12"/>
      <c r="MUC1154" s="12"/>
      <c r="MUD1154" s="12"/>
      <c r="MUE1154" s="12"/>
      <c r="MUF1154" s="12"/>
      <c r="MUG1154" s="12"/>
      <c r="MUH1154" s="12"/>
      <c r="MUI1154" s="12"/>
      <c r="MUJ1154" s="12"/>
      <c r="MUK1154" s="12"/>
      <c r="MUL1154" s="12"/>
      <c r="MUM1154" s="12"/>
      <c r="MUN1154" s="12"/>
      <c r="MUO1154" s="12"/>
      <c r="MUP1154" s="12"/>
      <c r="MUQ1154" s="12"/>
      <c r="MUR1154" s="12"/>
      <c r="MUS1154" s="12"/>
      <c r="MUT1154" s="12"/>
      <c r="MUU1154" s="12"/>
      <c r="MUV1154" s="12"/>
      <c r="MUW1154" s="12"/>
      <c r="MUX1154" s="12"/>
      <c r="MUY1154" s="12"/>
      <c r="MUZ1154" s="12"/>
      <c r="MVA1154" s="12"/>
      <c r="MVB1154" s="12"/>
      <c r="MVC1154" s="12"/>
      <c r="MVD1154" s="12"/>
      <c r="MVE1154" s="12"/>
      <c r="MVF1154" s="12"/>
      <c r="MVG1154" s="12"/>
      <c r="MVH1154" s="12"/>
      <c r="MVI1154" s="12"/>
      <c r="MVJ1154" s="12"/>
      <c r="MVK1154" s="12"/>
      <c r="MVL1154" s="12"/>
      <c r="MVM1154" s="12"/>
      <c r="MVN1154" s="12"/>
      <c r="MVO1154" s="12"/>
      <c r="MVP1154" s="12"/>
      <c r="MVQ1154" s="12"/>
      <c r="MVR1154" s="12"/>
      <c r="MVS1154" s="12"/>
      <c r="MVT1154" s="12"/>
      <c r="MVU1154" s="12"/>
      <c r="MVV1154" s="12"/>
      <c r="MVW1154" s="12"/>
      <c r="MVX1154" s="12"/>
      <c r="MVY1154" s="12"/>
      <c r="MVZ1154" s="12"/>
      <c r="MWA1154" s="12"/>
      <c r="MWB1154" s="12"/>
      <c r="MWC1154" s="12"/>
      <c r="MWD1154" s="12"/>
      <c r="MWE1154" s="12"/>
      <c r="MWF1154" s="12"/>
      <c r="MWG1154" s="12"/>
      <c r="MWH1154" s="12"/>
      <c r="MWI1154" s="12"/>
      <c r="MWJ1154" s="12"/>
      <c r="MWK1154" s="12"/>
      <c r="MWL1154" s="12"/>
      <c r="MWM1154" s="12"/>
      <c r="MWN1154" s="12"/>
      <c r="MWO1154" s="12"/>
      <c r="MWP1154" s="12"/>
      <c r="MWQ1154" s="12"/>
      <c r="MWR1154" s="12"/>
      <c r="MWS1154" s="12"/>
      <c r="MWT1154" s="12"/>
      <c r="MWU1154" s="12"/>
      <c r="MWV1154" s="12"/>
      <c r="MWW1154" s="12"/>
      <c r="MWX1154" s="12"/>
      <c r="MWY1154" s="12"/>
      <c r="MWZ1154" s="12"/>
      <c r="MXA1154" s="12"/>
      <c r="MXB1154" s="12"/>
      <c r="MXC1154" s="12"/>
      <c r="MXD1154" s="12"/>
      <c r="MXE1154" s="12"/>
      <c r="MXF1154" s="12"/>
      <c r="MXG1154" s="12"/>
      <c r="MXH1154" s="12"/>
      <c r="MXI1154" s="12"/>
      <c r="MXJ1154" s="12"/>
      <c r="MXK1154" s="12"/>
      <c r="MXL1154" s="12"/>
      <c r="MXM1154" s="12"/>
      <c r="MXN1154" s="12"/>
      <c r="MXO1154" s="12"/>
      <c r="MXP1154" s="12"/>
      <c r="MXQ1154" s="12"/>
      <c r="MXR1154" s="12"/>
      <c r="MXS1154" s="12"/>
      <c r="MXT1154" s="12"/>
      <c r="MXU1154" s="12"/>
      <c r="MXV1154" s="12"/>
      <c r="MXW1154" s="12"/>
      <c r="MXX1154" s="12"/>
      <c r="MXY1154" s="12"/>
      <c r="MXZ1154" s="12"/>
      <c r="MYA1154" s="12"/>
      <c r="MYB1154" s="12"/>
      <c r="MYC1154" s="12"/>
      <c r="MYD1154" s="12"/>
      <c r="MYE1154" s="12"/>
      <c r="MYF1154" s="12"/>
      <c r="MYG1154" s="12"/>
      <c r="MYH1154" s="12"/>
      <c r="MYI1154" s="12"/>
      <c r="MYJ1154" s="12"/>
      <c r="MYK1154" s="12"/>
      <c r="MYL1154" s="12"/>
      <c r="MYM1154" s="12"/>
      <c r="MYN1154" s="12"/>
      <c r="MYO1154" s="12"/>
      <c r="MYP1154" s="12"/>
      <c r="MYQ1154" s="12"/>
      <c r="MYR1154" s="12"/>
      <c r="MYS1154" s="12"/>
      <c r="MYT1154" s="12"/>
      <c r="MYU1154" s="12"/>
      <c r="MYV1154" s="12"/>
      <c r="MYW1154" s="12"/>
      <c r="MYX1154" s="12"/>
      <c r="MYY1154" s="12"/>
      <c r="MYZ1154" s="12"/>
      <c r="MZA1154" s="12"/>
      <c r="MZB1154" s="12"/>
      <c r="MZC1154" s="12"/>
      <c r="MZD1154" s="12"/>
      <c r="MZE1154" s="12"/>
      <c r="MZF1154" s="12"/>
      <c r="MZG1154" s="12"/>
      <c r="MZH1154" s="12"/>
      <c r="MZI1154" s="12"/>
      <c r="MZJ1154" s="12"/>
      <c r="MZK1154" s="12"/>
      <c r="MZL1154" s="12"/>
      <c r="MZM1154" s="12"/>
      <c r="MZN1154" s="12"/>
      <c r="MZO1154" s="12"/>
      <c r="MZP1154" s="12"/>
      <c r="MZQ1154" s="12"/>
      <c r="MZR1154" s="12"/>
      <c r="MZS1154" s="12"/>
      <c r="MZT1154" s="12"/>
      <c r="MZU1154" s="12"/>
      <c r="MZV1154" s="12"/>
      <c r="MZW1154" s="12"/>
      <c r="MZX1154" s="12"/>
      <c r="MZY1154" s="12"/>
      <c r="MZZ1154" s="12"/>
      <c r="NAA1154" s="12"/>
      <c r="NAB1154" s="12"/>
      <c r="NAC1154" s="12"/>
      <c r="NAD1154" s="12"/>
      <c r="NAE1154" s="12"/>
      <c r="NAF1154" s="12"/>
      <c r="NAG1154" s="12"/>
      <c r="NAH1154" s="12"/>
      <c r="NAI1154" s="12"/>
      <c r="NAJ1154" s="12"/>
      <c r="NAK1154" s="12"/>
      <c r="NAL1154" s="12"/>
      <c r="NAM1154" s="12"/>
      <c r="NAN1154" s="12"/>
      <c r="NAO1154" s="12"/>
      <c r="NAP1154" s="12"/>
      <c r="NAQ1154" s="12"/>
      <c r="NAR1154" s="12"/>
      <c r="NAS1154" s="12"/>
      <c r="NAT1154" s="12"/>
      <c r="NAU1154" s="12"/>
      <c r="NAV1154" s="12"/>
      <c r="NAW1154" s="12"/>
      <c r="NAX1154" s="12"/>
      <c r="NAY1154" s="12"/>
      <c r="NAZ1154" s="12"/>
      <c r="NBA1154" s="12"/>
      <c r="NBB1154" s="12"/>
      <c r="NBC1154" s="12"/>
      <c r="NBD1154" s="12"/>
      <c r="NBE1154" s="12"/>
      <c r="NBF1154" s="12"/>
      <c r="NBG1154" s="12"/>
      <c r="NBH1154" s="12"/>
      <c r="NBI1154" s="12"/>
      <c r="NBJ1154" s="12"/>
      <c r="NBK1154" s="12"/>
      <c r="NBL1154" s="12"/>
      <c r="NBM1154" s="12"/>
      <c r="NBN1154" s="12"/>
      <c r="NBO1154" s="12"/>
      <c r="NBP1154" s="12"/>
      <c r="NBQ1154" s="12"/>
      <c r="NBR1154" s="12"/>
      <c r="NBS1154" s="12"/>
      <c r="NBT1154" s="12"/>
      <c r="NBU1154" s="12"/>
      <c r="NBV1154" s="12"/>
      <c r="NBW1154" s="12"/>
      <c r="NBX1154" s="12"/>
      <c r="NBY1154" s="12"/>
      <c r="NBZ1154" s="12"/>
      <c r="NCA1154" s="12"/>
      <c r="NCB1154" s="12"/>
      <c r="NCC1154" s="12"/>
      <c r="NCD1154" s="12"/>
      <c r="NCE1154" s="12"/>
      <c r="NCF1154" s="12"/>
      <c r="NCG1154" s="12"/>
      <c r="NCH1154" s="12"/>
      <c r="NCI1154" s="12"/>
      <c r="NCJ1154" s="12"/>
      <c r="NCK1154" s="12"/>
      <c r="NCL1154" s="12"/>
      <c r="NCM1154" s="12"/>
      <c r="NCN1154" s="12"/>
      <c r="NCO1154" s="12"/>
      <c r="NCP1154" s="12"/>
      <c r="NCQ1154" s="12"/>
      <c r="NCR1154" s="12"/>
      <c r="NCS1154" s="12"/>
      <c r="NCT1154" s="12"/>
      <c r="NCU1154" s="12"/>
      <c r="NCV1154" s="12"/>
      <c r="NCW1154" s="12"/>
      <c r="NCX1154" s="12"/>
      <c r="NCY1154" s="12"/>
      <c r="NCZ1154" s="12"/>
      <c r="NDA1154" s="12"/>
      <c r="NDB1154" s="12"/>
      <c r="NDC1154" s="12"/>
      <c r="NDD1154" s="12"/>
      <c r="NDE1154" s="12"/>
      <c r="NDF1154" s="12"/>
      <c r="NDG1154" s="12"/>
      <c r="NDH1154" s="12"/>
      <c r="NDI1154" s="12"/>
      <c r="NDJ1154" s="12"/>
      <c r="NDK1154" s="12"/>
      <c r="NDL1154" s="12"/>
      <c r="NDM1154" s="12"/>
      <c r="NDN1154" s="12"/>
      <c r="NDO1154" s="12"/>
      <c r="NDP1154" s="12"/>
      <c r="NDQ1154" s="12"/>
      <c r="NDR1154" s="12"/>
      <c r="NDS1154" s="12"/>
      <c r="NDT1154" s="12"/>
      <c r="NDU1154" s="12"/>
      <c r="NDV1154" s="12"/>
      <c r="NDW1154" s="12"/>
      <c r="NDX1154" s="12"/>
      <c r="NDY1154" s="12"/>
      <c r="NDZ1154" s="12"/>
      <c r="NEA1154" s="12"/>
      <c r="NEB1154" s="12"/>
      <c r="NEC1154" s="12"/>
      <c r="NED1154" s="12"/>
      <c r="NEE1154" s="12"/>
      <c r="NEF1154" s="12"/>
      <c r="NEG1154" s="12"/>
      <c r="NEH1154" s="12"/>
      <c r="NEI1154" s="12"/>
      <c r="NEJ1154" s="12"/>
      <c r="NEK1154" s="12"/>
      <c r="NEL1154" s="12"/>
      <c r="NEM1154" s="12"/>
      <c r="NEN1154" s="12"/>
      <c r="NEO1154" s="12"/>
      <c r="NEP1154" s="12"/>
      <c r="NEQ1154" s="12"/>
      <c r="NER1154" s="12"/>
      <c r="NES1154" s="12"/>
      <c r="NET1154" s="12"/>
      <c r="NEU1154" s="12"/>
      <c r="NEV1154" s="12"/>
      <c r="NEW1154" s="12"/>
      <c r="NEX1154" s="12"/>
      <c r="NEY1154" s="12"/>
      <c r="NEZ1154" s="12"/>
      <c r="NFA1154" s="12"/>
      <c r="NFB1154" s="12"/>
      <c r="NFC1154" s="12"/>
      <c r="NFD1154" s="12"/>
      <c r="NFE1154" s="12"/>
      <c r="NFF1154" s="12"/>
      <c r="NFG1154" s="12"/>
      <c r="NFH1154" s="12"/>
      <c r="NFI1154" s="12"/>
      <c r="NFJ1154" s="12"/>
      <c r="NFK1154" s="12"/>
      <c r="NFL1154" s="12"/>
      <c r="NFM1154" s="12"/>
      <c r="NFN1154" s="12"/>
      <c r="NFO1154" s="12"/>
      <c r="NFP1154" s="12"/>
      <c r="NFQ1154" s="12"/>
      <c r="NFR1154" s="12"/>
      <c r="NFS1154" s="12"/>
      <c r="NFT1154" s="12"/>
      <c r="NFU1154" s="12"/>
      <c r="NFV1154" s="12"/>
      <c r="NFW1154" s="12"/>
      <c r="NFX1154" s="12"/>
      <c r="NFY1154" s="12"/>
      <c r="NFZ1154" s="12"/>
      <c r="NGA1154" s="12"/>
      <c r="NGB1154" s="12"/>
      <c r="NGC1154" s="12"/>
      <c r="NGD1154" s="12"/>
      <c r="NGE1154" s="12"/>
      <c r="NGF1154" s="12"/>
      <c r="NGG1154" s="12"/>
      <c r="NGH1154" s="12"/>
      <c r="NGI1154" s="12"/>
      <c r="NGJ1154" s="12"/>
      <c r="NGK1154" s="12"/>
      <c r="NGL1154" s="12"/>
      <c r="NGM1154" s="12"/>
      <c r="NGN1154" s="12"/>
      <c r="NGO1154" s="12"/>
      <c r="NGP1154" s="12"/>
      <c r="NGQ1154" s="12"/>
      <c r="NGR1154" s="12"/>
      <c r="NGS1154" s="12"/>
      <c r="NGT1154" s="12"/>
      <c r="NGU1154" s="12"/>
      <c r="NGV1154" s="12"/>
      <c r="NGW1154" s="12"/>
      <c r="NGX1154" s="12"/>
      <c r="NGY1154" s="12"/>
      <c r="NGZ1154" s="12"/>
      <c r="NHA1154" s="12"/>
      <c r="NHB1154" s="12"/>
      <c r="NHC1154" s="12"/>
      <c r="NHD1154" s="12"/>
      <c r="NHE1154" s="12"/>
      <c r="NHF1154" s="12"/>
      <c r="NHG1154" s="12"/>
      <c r="NHH1154" s="12"/>
      <c r="NHI1154" s="12"/>
      <c r="NHJ1154" s="12"/>
      <c r="NHK1154" s="12"/>
      <c r="NHL1154" s="12"/>
      <c r="NHM1154" s="12"/>
      <c r="NHN1154" s="12"/>
      <c r="NHO1154" s="12"/>
      <c r="NHP1154" s="12"/>
      <c r="NHQ1154" s="12"/>
      <c r="NHR1154" s="12"/>
      <c r="NHS1154" s="12"/>
      <c r="NHT1154" s="12"/>
      <c r="NHU1154" s="12"/>
      <c r="NHV1154" s="12"/>
      <c r="NHW1154" s="12"/>
      <c r="NHX1154" s="12"/>
      <c r="NHY1154" s="12"/>
      <c r="NHZ1154" s="12"/>
      <c r="NIA1154" s="12"/>
      <c r="NIB1154" s="12"/>
      <c r="NIC1154" s="12"/>
      <c r="NID1154" s="12"/>
      <c r="NIE1154" s="12"/>
      <c r="NIF1154" s="12"/>
      <c r="NIG1154" s="12"/>
      <c r="NIH1154" s="12"/>
      <c r="NII1154" s="12"/>
      <c r="NIJ1154" s="12"/>
      <c r="NIK1154" s="12"/>
      <c r="NIL1154" s="12"/>
      <c r="NIM1154" s="12"/>
      <c r="NIN1154" s="12"/>
      <c r="NIO1154" s="12"/>
      <c r="NIP1154" s="12"/>
      <c r="NIQ1154" s="12"/>
      <c r="NIR1154" s="12"/>
      <c r="NIS1154" s="12"/>
      <c r="NIT1154" s="12"/>
      <c r="NIU1154" s="12"/>
      <c r="NIV1154" s="12"/>
      <c r="NIW1154" s="12"/>
      <c r="NIX1154" s="12"/>
      <c r="NIY1154" s="12"/>
      <c r="NIZ1154" s="12"/>
      <c r="NJA1154" s="12"/>
      <c r="NJB1154" s="12"/>
      <c r="NJC1154" s="12"/>
      <c r="NJD1154" s="12"/>
      <c r="NJE1154" s="12"/>
      <c r="NJF1154" s="12"/>
      <c r="NJG1154" s="12"/>
      <c r="NJH1154" s="12"/>
      <c r="NJI1154" s="12"/>
      <c r="NJJ1154" s="12"/>
      <c r="NJK1154" s="12"/>
      <c r="NJL1154" s="12"/>
      <c r="NJM1154" s="12"/>
      <c r="NJN1154" s="12"/>
      <c r="NJO1154" s="12"/>
      <c r="NJP1154" s="12"/>
      <c r="NJQ1154" s="12"/>
      <c r="NJR1154" s="12"/>
      <c r="NJS1154" s="12"/>
      <c r="NJT1154" s="12"/>
      <c r="NJU1154" s="12"/>
      <c r="NJV1154" s="12"/>
      <c r="NJW1154" s="12"/>
      <c r="NJX1154" s="12"/>
      <c r="NJY1154" s="12"/>
      <c r="NJZ1154" s="12"/>
      <c r="NKA1154" s="12"/>
      <c r="NKB1154" s="12"/>
      <c r="NKC1154" s="12"/>
      <c r="NKD1154" s="12"/>
      <c r="NKE1154" s="12"/>
      <c r="NKF1154" s="12"/>
      <c r="NKG1154" s="12"/>
      <c r="NKH1154" s="12"/>
      <c r="NKI1154" s="12"/>
      <c r="NKJ1154" s="12"/>
      <c r="NKK1154" s="12"/>
      <c r="NKL1154" s="12"/>
      <c r="NKM1154" s="12"/>
      <c r="NKN1154" s="12"/>
      <c r="NKO1154" s="12"/>
      <c r="NKP1154" s="12"/>
      <c r="NKQ1154" s="12"/>
      <c r="NKR1154" s="12"/>
      <c r="NKS1154" s="12"/>
      <c r="NKT1154" s="12"/>
      <c r="NKU1154" s="12"/>
      <c r="NKV1154" s="12"/>
      <c r="NKW1154" s="12"/>
      <c r="NKX1154" s="12"/>
      <c r="NKY1154" s="12"/>
      <c r="NKZ1154" s="12"/>
      <c r="NLA1154" s="12"/>
      <c r="NLB1154" s="12"/>
      <c r="NLC1154" s="12"/>
      <c r="NLD1154" s="12"/>
      <c r="NLE1154" s="12"/>
      <c r="NLF1154" s="12"/>
      <c r="NLG1154" s="12"/>
      <c r="NLH1154" s="12"/>
      <c r="NLI1154" s="12"/>
      <c r="NLJ1154" s="12"/>
      <c r="NLK1154" s="12"/>
      <c r="NLL1154" s="12"/>
      <c r="NLM1154" s="12"/>
      <c r="NLN1154" s="12"/>
      <c r="NLO1154" s="12"/>
      <c r="NLP1154" s="12"/>
      <c r="NLQ1154" s="12"/>
      <c r="NLR1154" s="12"/>
      <c r="NLS1154" s="12"/>
      <c r="NLT1154" s="12"/>
      <c r="NLU1154" s="12"/>
      <c r="NLV1154" s="12"/>
      <c r="NLW1154" s="12"/>
      <c r="NLX1154" s="12"/>
      <c r="NLY1154" s="12"/>
      <c r="NLZ1154" s="12"/>
      <c r="NMA1154" s="12"/>
      <c r="NMB1154" s="12"/>
      <c r="NMC1154" s="12"/>
      <c r="NMD1154" s="12"/>
      <c r="NME1154" s="12"/>
      <c r="NMF1154" s="12"/>
      <c r="NMG1154" s="12"/>
      <c r="NMH1154" s="12"/>
      <c r="NMI1154" s="12"/>
      <c r="NMJ1154" s="12"/>
      <c r="NMK1154" s="12"/>
      <c r="NML1154" s="12"/>
      <c r="NMM1154" s="12"/>
      <c r="NMN1154" s="12"/>
      <c r="NMO1154" s="12"/>
      <c r="NMP1154" s="12"/>
      <c r="NMQ1154" s="12"/>
      <c r="NMR1154" s="12"/>
      <c r="NMS1154" s="12"/>
      <c r="NMT1154" s="12"/>
      <c r="NMU1154" s="12"/>
      <c r="NMV1154" s="12"/>
      <c r="NMW1154" s="12"/>
      <c r="NMX1154" s="12"/>
      <c r="NMY1154" s="12"/>
      <c r="NMZ1154" s="12"/>
      <c r="NNA1154" s="12"/>
      <c r="NNB1154" s="12"/>
      <c r="NNC1154" s="12"/>
      <c r="NND1154" s="12"/>
      <c r="NNE1154" s="12"/>
      <c r="NNF1154" s="12"/>
      <c r="NNG1154" s="12"/>
      <c r="NNH1154" s="12"/>
      <c r="NNI1154" s="12"/>
      <c r="NNJ1154" s="12"/>
      <c r="NNK1154" s="12"/>
      <c r="NNL1154" s="12"/>
      <c r="NNM1154" s="12"/>
      <c r="NNN1154" s="12"/>
      <c r="NNO1154" s="12"/>
      <c r="NNP1154" s="12"/>
      <c r="NNQ1154" s="12"/>
      <c r="NNR1154" s="12"/>
      <c r="NNS1154" s="12"/>
      <c r="NNT1154" s="12"/>
      <c r="NNU1154" s="12"/>
      <c r="NNV1154" s="12"/>
      <c r="NNW1154" s="12"/>
      <c r="NNX1154" s="12"/>
      <c r="NNY1154" s="12"/>
      <c r="NNZ1154" s="12"/>
      <c r="NOA1154" s="12"/>
      <c r="NOB1154" s="12"/>
      <c r="NOC1154" s="12"/>
      <c r="NOD1154" s="12"/>
      <c r="NOE1154" s="12"/>
      <c r="NOF1154" s="12"/>
      <c r="NOG1154" s="12"/>
      <c r="NOH1154" s="12"/>
      <c r="NOI1154" s="12"/>
      <c r="NOJ1154" s="12"/>
      <c r="NOK1154" s="12"/>
      <c r="NOL1154" s="12"/>
      <c r="NOM1154" s="12"/>
      <c r="NON1154" s="12"/>
      <c r="NOO1154" s="12"/>
      <c r="NOP1154" s="12"/>
      <c r="NOQ1154" s="12"/>
      <c r="NOR1154" s="12"/>
      <c r="NOS1154" s="12"/>
      <c r="NOT1154" s="12"/>
      <c r="NOU1154" s="12"/>
      <c r="NOV1154" s="12"/>
      <c r="NOW1154" s="12"/>
      <c r="NOX1154" s="12"/>
      <c r="NOY1154" s="12"/>
      <c r="NOZ1154" s="12"/>
      <c r="NPA1154" s="12"/>
      <c r="NPB1154" s="12"/>
      <c r="NPC1154" s="12"/>
      <c r="NPD1154" s="12"/>
      <c r="NPE1154" s="12"/>
      <c r="NPF1154" s="12"/>
      <c r="NPG1154" s="12"/>
      <c r="NPH1154" s="12"/>
      <c r="NPI1154" s="12"/>
      <c r="NPJ1154" s="12"/>
      <c r="NPK1154" s="12"/>
      <c r="NPL1154" s="12"/>
      <c r="NPM1154" s="12"/>
      <c r="NPN1154" s="12"/>
      <c r="NPO1154" s="12"/>
      <c r="NPP1154" s="12"/>
      <c r="NPQ1154" s="12"/>
      <c r="NPR1154" s="12"/>
      <c r="NPS1154" s="12"/>
      <c r="NPT1154" s="12"/>
      <c r="NPU1154" s="12"/>
      <c r="NPV1154" s="12"/>
      <c r="NPW1154" s="12"/>
      <c r="NPX1154" s="12"/>
      <c r="NPY1154" s="12"/>
      <c r="NPZ1154" s="12"/>
      <c r="NQA1154" s="12"/>
      <c r="NQB1154" s="12"/>
      <c r="NQC1154" s="12"/>
      <c r="NQD1154" s="12"/>
      <c r="NQE1154" s="12"/>
      <c r="NQF1154" s="12"/>
      <c r="NQG1154" s="12"/>
      <c r="NQH1154" s="12"/>
      <c r="NQI1154" s="12"/>
      <c r="NQJ1154" s="12"/>
      <c r="NQK1154" s="12"/>
      <c r="NQL1154" s="12"/>
      <c r="NQM1154" s="12"/>
      <c r="NQN1154" s="12"/>
      <c r="NQO1154" s="12"/>
      <c r="NQP1154" s="12"/>
      <c r="NQQ1154" s="12"/>
      <c r="NQR1154" s="12"/>
      <c r="NQS1154" s="12"/>
      <c r="NQT1154" s="12"/>
      <c r="NQU1154" s="12"/>
      <c r="NQV1154" s="12"/>
      <c r="NQW1154" s="12"/>
      <c r="NQX1154" s="12"/>
      <c r="NQY1154" s="12"/>
      <c r="NQZ1154" s="12"/>
      <c r="NRA1154" s="12"/>
      <c r="NRB1154" s="12"/>
      <c r="NRC1154" s="12"/>
      <c r="NRD1154" s="12"/>
      <c r="NRE1154" s="12"/>
      <c r="NRF1154" s="12"/>
      <c r="NRG1154" s="12"/>
      <c r="NRH1154" s="12"/>
      <c r="NRI1154" s="12"/>
      <c r="NRJ1154" s="12"/>
      <c r="NRK1154" s="12"/>
      <c r="NRL1154" s="12"/>
      <c r="NRM1154" s="12"/>
      <c r="NRN1154" s="12"/>
      <c r="NRO1154" s="12"/>
      <c r="NRP1154" s="12"/>
      <c r="NRQ1154" s="12"/>
      <c r="NRR1154" s="12"/>
      <c r="NRS1154" s="12"/>
      <c r="NRT1154" s="12"/>
      <c r="NRU1154" s="12"/>
      <c r="NRV1154" s="12"/>
      <c r="NRW1154" s="12"/>
      <c r="NRX1154" s="12"/>
      <c r="NRY1154" s="12"/>
      <c r="NRZ1154" s="12"/>
      <c r="NSA1154" s="12"/>
      <c r="NSB1154" s="12"/>
      <c r="NSC1154" s="12"/>
      <c r="NSD1154" s="12"/>
      <c r="NSE1154" s="12"/>
      <c r="NSF1154" s="12"/>
      <c r="NSG1154" s="12"/>
      <c r="NSH1154" s="12"/>
      <c r="NSI1154" s="12"/>
      <c r="NSJ1154" s="12"/>
      <c r="NSK1154" s="12"/>
      <c r="NSL1154" s="12"/>
      <c r="NSM1154" s="12"/>
      <c r="NSN1154" s="12"/>
      <c r="NSO1154" s="12"/>
      <c r="NSP1154" s="12"/>
      <c r="NSQ1154" s="12"/>
      <c r="NSR1154" s="12"/>
      <c r="NSS1154" s="12"/>
      <c r="NST1154" s="12"/>
      <c r="NSU1154" s="12"/>
      <c r="NSV1154" s="12"/>
      <c r="NSW1154" s="12"/>
      <c r="NSX1154" s="12"/>
      <c r="NSY1154" s="12"/>
      <c r="NSZ1154" s="12"/>
      <c r="NTA1154" s="12"/>
      <c r="NTB1154" s="12"/>
      <c r="NTC1154" s="12"/>
      <c r="NTD1154" s="12"/>
      <c r="NTE1154" s="12"/>
      <c r="NTF1154" s="12"/>
      <c r="NTG1154" s="12"/>
      <c r="NTH1154" s="12"/>
      <c r="NTI1154" s="12"/>
      <c r="NTJ1154" s="12"/>
      <c r="NTK1154" s="12"/>
      <c r="NTL1154" s="12"/>
      <c r="NTM1154" s="12"/>
      <c r="NTN1154" s="12"/>
      <c r="NTO1154" s="12"/>
      <c r="NTP1154" s="12"/>
      <c r="NTQ1154" s="12"/>
      <c r="NTR1154" s="12"/>
      <c r="NTS1154" s="12"/>
      <c r="NTT1154" s="12"/>
      <c r="NTU1154" s="12"/>
      <c r="NTV1154" s="12"/>
      <c r="NTW1154" s="12"/>
      <c r="NTX1154" s="12"/>
      <c r="NTY1154" s="12"/>
      <c r="NTZ1154" s="12"/>
      <c r="NUA1154" s="12"/>
      <c r="NUB1154" s="12"/>
      <c r="NUC1154" s="12"/>
      <c r="NUD1154" s="12"/>
      <c r="NUE1154" s="12"/>
      <c r="NUF1154" s="12"/>
      <c r="NUG1154" s="12"/>
      <c r="NUH1154" s="12"/>
      <c r="NUI1154" s="12"/>
      <c r="NUJ1154" s="12"/>
      <c r="NUK1154" s="12"/>
      <c r="NUL1154" s="12"/>
      <c r="NUM1154" s="12"/>
      <c r="NUN1154" s="12"/>
      <c r="NUO1154" s="12"/>
      <c r="NUP1154" s="12"/>
      <c r="NUQ1154" s="12"/>
      <c r="NUR1154" s="12"/>
      <c r="NUS1154" s="12"/>
      <c r="NUT1154" s="12"/>
      <c r="NUU1154" s="12"/>
      <c r="NUV1154" s="12"/>
      <c r="NUW1154" s="12"/>
      <c r="NUX1154" s="12"/>
      <c r="NUY1154" s="12"/>
      <c r="NUZ1154" s="12"/>
      <c r="NVA1154" s="12"/>
      <c r="NVB1154" s="12"/>
      <c r="NVC1154" s="12"/>
      <c r="NVD1154" s="12"/>
      <c r="NVE1154" s="12"/>
      <c r="NVF1154" s="12"/>
      <c r="NVG1154" s="12"/>
      <c r="NVH1154" s="12"/>
      <c r="NVI1154" s="12"/>
      <c r="NVJ1154" s="12"/>
      <c r="NVK1154" s="12"/>
      <c r="NVL1154" s="12"/>
      <c r="NVM1154" s="12"/>
      <c r="NVN1154" s="12"/>
      <c r="NVO1154" s="12"/>
      <c r="NVP1154" s="12"/>
      <c r="NVQ1154" s="12"/>
      <c r="NVR1154" s="12"/>
      <c r="NVS1154" s="12"/>
      <c r="NVT1154" s="12"/>
      <c r="NVU1154" s="12"/>
      <c r="NVV1154" s="12"/>
      <c r="NVW1154" s="12"/>
      <c r="NVX1154" s="12"/>
      <c r="NVY1154" s="12"/>
      <c r="NVZ1154" s="12"/>
      <c r="NWA1154" s="12"/>
      <c r="NWB1154" s="12"/>
      <c r="NWC1154" s="12"/>
      <c r="NWD1154" s="12"/>
      <c r="NWE1154" s="12"/>
      <c r="NWF1154" s="12"/>
      <c r="NWG1154" s="12"/>
      <c r="NWH1154" s="12"/>
      <c r="NWI1154" s="12"/>
      <c r="NWJ1154" s="12"/>
      <c r="NWK1154" s="12"/>
      <c r="NWL1154" s="12"/>
      <c r="NWM1154" s="12"/>
      <c r="NWN1154" s="12"/>
      <c r="NWO1154" s="12"/>
      <c r="NWP1154" s="12"/>
      <c r="NWQ1154" s="12"/>
      <c r="NWR1154" s="12"/>
      <c r="NWS1154" s="12"/>
      <c r="NWT1154" s="12"/>
      <c r="NWU1154" s="12"/>
      <c r="NWV1154" s="12"/>
      <c r="NWW1154" s="12"/>
      <c r="NWX1154" s="12"/>
      <c r="NWY1154" s="12"/>
      <c r="NWZ1154" s="12"/>
      <c r="NXA1154" s="12"/>
      <c r="NXB1154" s="12"/>
      <c r="NXC1154" s="12"/>
      <c r="NXD1154" s="12"/>
      <c r="NXE1154" s="12"/>
      <c r="NXF1154" s="12"/>
      <c r="NXG1154" s="12"/>
      <c r="NXH1154" s="12"/>
      <c r="NXI1154" s="12"/>
      <c r="NXJ1154" s="12"/>
      <c r="NXK1154" s="12"/>
      <c r="NXL1154" s="12"/>
      <c r="NXM1154" s="12"/>
      <c r="NXN1154" s="12"/>
      <c r="NXO1154" s="12"/>
      <c r="NXP1154" s="12"/>
      <c r="NXQ1154" s="12"/>
      <c r="NXR1154" s="12"/>
      <c r="NXS1154" s="12"/>
      <c r="NXT1154" s="12"/>
      <c r="NXU1154" s="12"/>
      <c r="NXV1154" s="12"/>
      <c r="NXW1154" s="12"/>
      <c r="NXX1154" s="12"/>
      <c r="NXY1154" s="12"/>
      <c r="NXZ1154" s="12"/>
      <c r="NYA1154" s="12"/>
      <c r="NYB1154" s="12"/>
      <c r="NYC1154" s="12"/>
      <c r="NYD1154" s="12"/>
      <c r="NYE1154" s="12"/>
      <c r="NYF1154" s="12"/>
      <c r="NYG1154" s="12"/>
      <c r="NYH1154" s="12"/>
      <c r="NYI1154" s="12"/>
      <c r="NYJ1154" s="12"/>
      <c r="NYK1154" s="12"/>
      <c r="NYL1154" s="12"/>
      <c r="NYM1154" s="12"/>
      <c r="NYN1154" s="12"/>
      <c r="NYO1154" s="12"/>
      <c r="NYP1154" s="12"/>
      <c r="NYQ1154" s="12"/>
      <c r="NYR1154" s="12"/>
      <c r="NYS1154" s="12"/>
      <c r="NYT1154" s="12"/>
      <c r="NYU1154" s="12"/>
      <c r="NYV1154" s="12"/>
      <c r="NYW1154" s="12"/>
      <c r="NYX1154" s="12"/>
      <c r="NYY1154" s="12"/>
      <c r="NYZ1154" s="12"/>
      <c r="NZA1154" s="12"/>
      <c r="NZB1154" s="12"/>
      <c r="NZC1154" s="12"/>
      <c r="NZD1154" s="12"/>
      <c r="NZE1154" s="12"/>
      <c r="NZF1154" s="12"/>
      <c r="NZG1154" s="12"/>
      <c r="NZH1154" s="12"/>
      <c r="NZI1154" s="12"/>
      <c r="NZJ1154" s="12"/>
      <c r="NZK1154" s="12"/>
      <c r="NZL1154" s="12"/>
      <c r="NZM1154" s="12"/>
      <c r="NZN1154" s="12"/>
      <c r="NZO1154" s="12"/>
      <c r="NZP1154" s="12"/>
      <c r="NZQ1154" s="12"/>
      <c r="NZR1154" s="12"/>
      <c r="NZS1154" s="12"/>
      <c r="NZT1154" s="12"/>
      <c r="NZU1154" s="12"/>
      <c r="NZV1154" s="12"/>
      <c r="NZW1154" s="12"/>
      <c r="NZX1154" s="12"/>
      <c r="NZY1154" s="12"/>
      <c r="NZZ1154" s="12"/>
      <c r="OAA1154" s="12"/>
      <c r="OAB1154" s="12"/>
      <c r="OAC1154" s="12"/>
      <c r="OAD1154" s="12"/>
      <c r="OAE1154" s="12"/>
      <c r="OAF1154" s="12"/>
      <c r="OAG1154" s="12"/>
      <c r="OAH1154" s="12"/>
      <c r="OAI1154" s="12"/>
      <c r="OAJ1154" s="12"/>
      <c r="OAK1154" s="12"/>
      <c r="OAL1154" s="12"/>
      <c r="OAM1154" s="12"/>
      <c r="OAN1154" s="12"/>
      <c r="OAO1154" s="12"/>
      <c r="OAP1154" s="12"/>
      <c r="OAQ1154" s="12"/>
      <c r="OAR1154" s="12"/>
      <c r="OAS1154" s="12"/>
      <c r="OAT1154" s="12"/>
      <c r="OAU1154" s="12"/>
      <c r="OAV1154" s="12"/>
      <c r="OAW1154" s="12"/>
      <c r="OAX1154" s="12"/>
      <c r="OAY1154" s="12"/>
      <c r="OAZ1154" s="12"/>
      <c r="OBA1154" s="12"/>
      <c r="OBB1154" s="12"/>
      <c r="OBC1154" s="12"/>
      <c r="OBD1154" s="12"/>
      <c r="OBE1154" s="12"/>
      <c r="OBF1154" s="12"/>
      <c r="OBG1154" s="12"/>
      <c r="OBH1154" s="12"/>
      <c r="OBI1154" s="12"/>
      <c r="OBJ1154" s="12"/>
      <c r="OBK1154" s="12"/>
      <c r="OBL1154" s="12"/>
      <c r="OBM1154" s="12"/>
      <c r="OBN1154" s="12"/>
      <c r="OBO1154" s="12"/>
      <c r="OBP1154" s="12"/>
      <c r="OBQ1154" s="12"/>
      <c r="OBR1154" s="12"/>
      <c r="OBS1154" s="12"/>
      <c r="OBT1154" s="12"/>
      <c r="OBU1154" s="12"/>
      <c r="OBV1154" s="12"/>
      <c r="OBW1154" s="12"/>
      <c r="OBX1154" s="12"/>
      <c r="OBY1154" s="12"/>
      <c r="OBZ1154" s="12"/>
      <c r="OCA1154" s="12"/>
      <c r="OCB1154" s="12"/>
      <c r="OCC1154" s="12"/>
      <c r="OCD1154" s="12"/>
      <c r="OCE1154" s="12"/>
      <c r="OCF1154" s="12"/>
      <c r="OCG1154" s="12"/>
      <c r="OCH1154" s="12"/>
      <c r="OCI1154" s="12"/>
      <c r="OCJ1154" s="12"/>
      <c r="OCK1154" s="12"/>
      <c r="OCL1154" s="12"/>
      <c r="OCM1154" s="12"/>
      <c r="OCN1154" s="12"/>
      <c r="OCO1154" s="12"/>
      <c r="OCP1154" s="12"/>
      <c r="OCQ1154" s="12"/>
      <c r="OCR1154" s="12"/>
      <c r="OCS1154" s="12"/>
      <c r="OCT1154" s="12"/>
      <c r="OCU1154" s="12"/>
      <c r="OCV1154" s="12"/>
      <c r="OCW1154" s="12"/>
      <c r="OCX1154" s="12"/>
      <c r="OCY1154" s="12"/>
      <c r="OCZ1154" s="12"/>
      <c r="ODA1154" s="12"/>
      <c r="ODB1154" s="12"/>
      <c r="ODC1154" s="12"/>
      <c r="ODD1154" s="12"/>
      <c r="ODE1154" s="12"/>
      <c r="ODF1154" s="12"/>
      <c r="ODG1154" s="12"/>
      <c r="ODH1154" s="12"/>
      <c r="ODI1154" s="12"/>
      <c r="ODJ1154" s="12"/>
      <c r="ODK1154" s="12"/>
      <c r="ODL1154" s="12"/>
      <c r="ODM1154" s="12"/>
      <c r="ODN1154" s="12"/>
      <c r="ODO1154" s="12"/>
      <c r="ODP1154" s="12"/>
      <c r="ODQ1154" s="12"/>
      <c r="ODR1154" s="12"/>
      <c r="ODS1154" s="12"/>
      <c r="ODT1154" s="12"/>
      <c r="ODU1154" s="12"/>
      <c r="ODV1154" s="12"/>
      <c r="ODW1154" s="12"/>
      <c r="ODX1154" s="12"/>
      <c r="ODY1154" s="12"/>
      <c r="ODZ1154" s="12"/>
      <c r="OEA1154" s="12"/>
      <c r="OEB1154" s="12"/>
      <c r="OEC1154" s="12"/>
      <c r="OED1154" s="12"/>
      <c r="OEE1154" s="12"/>
      <c r="OEF1154" s="12"/>
      <c r="OEG1154" s="12"/>
      <c r="OEH1154" s="12"/>
      <c r="OEI1154" s="12"/>
      <c r="OEJ1154" s="12"/>
      <c r="OEK1154" s="12"/>
      <c r="OEL1154" s="12"/>
      <c r="OEM1154" s="12"/>
      <c r="OEN1154" s="12"/>
      <c r="OEO1154" s="12"/>
      <c r="OEP1154" s="12"/>
      <c r="OEQ1154" s="12"/>
      <c r="OER1154" s="12"/>
      <c r="OES1154" s="12"/>
      <c r="OET1154" s="12"/>
      <c r="OEU1154" s="12"/>
      <c r="OEV1154" s="12"/>
      <c r="OEW1154" s="12"/>
      <c r="OEX1154" s="12"/>
      <c r="OEY1154" s="12"/>
      <c r="OEZ1154" s="12"/>
      <c r="OFA1154" s="12"/>
      <c r="OFB1154" s="12"/>
      <c r="OFC1154" s="12"/>
      <c r="OFD1154" s="12"/>
      <c r="OFE1154" s="12"/>
      <c r="OFF1154" s="12"/>
      <c r="OFG1154" s="12"/>
      <c r="OFH1154" s="12"/>
      <c r="OFI1154" s="12"/>
      <c r="OFJ1154" s="12"/>
      <c r="OFK1154" s="12"/>
      <c r="OFL1154" s="12"/>
      <c r="OFM1154" s="12"/>
      <c r="OFN1154" s="12"/>
      <c r="OFO1154" s="12"/>
      <c r="OFP1154" s="12"/>
      <c r="OFQ1154" s="12"/>
      <c r="OFR1154" s="12"/>
      <c r="OFS1154" s="12"/>
      <c r="OFT1154" s="12"/>
      <c r="OFU1154" s="12"/>
      <c r="OFV1154" s="12"/>
      <c r="OFW1154" s="12"/>
      <c r="OFX1154" s="12"/>
      <c r="OFY1154" s="12"/>
      <c r="OFZ1154" s="12"/>
      <c r="OGA1154" s="12"/>
      <c r="OGB1154" s="12"/>
      <c r="OGC1154" s="12"/>
      <c r="OGD1154" s="12"/>
      <c r="OGE1154" s="12"/>
      <c r="OGF1154" s="12"/>
      <c r="OGG1154" s="12"/>
      <c r="OGH1154" s="12"/>
      <c r="OGI1154" s="12"/>
      <c r="OGJ1154" s="12"/>
      <c r="OGK1154" s="12"/>
      <c r="OGL1154" s="12"/>
      <c r="OGM1154" s="12"/>
      <c r="OGN1154" s="12"/>
      <c r="OGO1154" s="12"/>
      <c r="OGP1154" s="12"/>
      <c r="OGQ1154" s="12"/>
      <c r="OGR1154" s="12"/>
      <c r="OGS1154" s="12"/>
      <c r="OGT1154" s="12"/>
      <c r="OGU1154" s="12"/>
      <c r="OGV1154" s="12"/>
      <c r="OGW1154" s="12"/>
      <c r="OGX1154" s="12"/>
      <c r="OGY1154" s="12"/>
      <c r="OGZ1154" s="12"/>
      <c r="OHA1154" s="12"/>
      <c r="OHB1154" s="12"/>
      <c r="OHC1154" s="12"/>
      <c r="OHD1154" s="12"/>
      <c r="OHE1154" s="12"/>
      <c r="OHF1154" s="12"/>
      <c r="OHG1154" s="12"/>
      <c r="OHH1154" s="12"/>
      <c r="OHI1154" s="12"/>
      <c r="OHJ1154" s="12"/>
      <c r="OHK1154" s="12"/>
      <c r="OHL1154" s="12"/>
      <c r="OHM1154" s="12"/>
      <c r="OHN1154" s="12"/>
      <c r="OHO1154" s="12"/>
      <c r="OHP1154" s="12"/>
      <c r="OHQ1154" s="12"/>
      <c r="OHR1154" s="12"/>
      <c r="OHS1154" s="12"/>
      <c r="OHT1154" s="12"/>
      <c r="OHU1154" s="12"/>
      <c r="OHV1154" s="12"/>
      <c r="OHW1154" s="12"/>
      <c r="OHX1154" s="12"/>
      <c r="OHY1154" s="12"/>
      <c r="OHZ1154" s="12"/>
      <c r="OIA1154" s="12"/>
      <c r="OIB1154" s="12"/>
      <c r="OIC1154" s="12"/>
      <c r="OID1154" s="12"/>
      <c r="OIE1154" s="12"/>
      <c r="OIF1154" s="12"/>
      <c r="OIG1154" s="12"/>
      <c r="OIH1154" s="12"/>
      <c r="OII1154" s="12"/>
      <c r="OIJ1154" s="12"/>
      <c r="OIK1154" s="12"/>
      <c r="OIL1154" s="12"/>
      <c r="OIM1154" s="12"/>
      <c r="OIN1154" s="12"/>
      <c r="OIO1154" s="12"/>
      <c r="OIP1154" s="12"/>
      <c r="OIQ1154" s="12"/>
      <c r="OIR1154" s="12"/>
      <c r="OIS1154" s="12"/>
      <c r="OIT1154" s="12"/>
      <c r="OIU1154" s="12"/>
      <c r="OIV1154" s="12"/>
      <c r="OIW1154" s="12"/>
      <c r="OIX1154" s="12"/>
      <c r="OIY1154" s="12"/>
      <c r="OIZ1154" s="12"/>
      <c r="OJA1154" s="12"/>
      <c r="OJB1154" s="12"/>
      <c r="OJC1154" s="12"/>
      <c r="OJD1154" s="12"/>
      <c r="OJE1154" s="12"/>
      <c r="OJF1154" s="12"/>
      <c r="OJG1154" s="12"/>
      <c r="OJH1154" s="12"/>
      <c r="OJI1154" s="12"/>
      <c r="OJJ1154" s="12"/>
      <c r="OJK1154" s="12"/>
      <c r="OJL1154" s="12"/>
      <c r="OJM1154" s="12"/>
      <c r="OJN1154" s="12"/>
      <c r="OJO1154" s="12"/>
      <c r="OJP1154" s="12"/>
      <c r="OJQ1154" s="12"/>
      <c r="OJR1154" s="12"/>
      <c r="OJS1154" s="12"/>
      <c r="OJT1154" s="12"/>
      <c r="OJU1154" s="12"/>
      <c r="OJV1154" s="12"/>
      <c r="OJW1154" s="12"/>
      <c r="OJX1154" s="12"/>
      <c r="OJY1154" s="12"/>
      <c r="OJZ1154" s="12"/>
      <c r="OKA1154" s="12"/>
      <c r="OKB1154" s="12"/>
      <c r="OKC1154" s="12"/>
      <c r="OKD1154" s="12"/>
      <c r="OKE1154" s="12"/>
      <c r="OKF1154" s="12"/>
      <c r="OKG1154" s="12"/>
      <c r="OKH1154" s="12"/>
      <c r="OKI1154" s="12"/>
      <c r="OKJ1154" s="12"/>
      <c r="OKK1154" s="12"/>
      <c r="OKL1154" s="12"/>
      <c r="OKM1154" s="12"/>
      <c r="OKN1154" s="12"/>
      <c r="OKO1154" s="12"/>
      <c r="OKP1154" s="12"/>
      <c r="OKQ1154" s="12"/>
      <c r="OKR1154" s="12"/>
      <c r="OKS1154" s="12"/>
      <c r="OKT1154" s="12"/>
      <c r="OKU1154" s="12"/>
      <c r="OKV1154" s="12"/>
      <c r="OKW1154" s="12"/>
      <c r="OKX1154" s="12"/>
      <c r="OKY1154" s="12"/>
      <c r="OKZ1154" s="12"/>
      <c r="OLA1154" s="12"/>
      <c r="OLB1154" s="12"/>
      <c r="OLC1154" s="12"/>
      <c r="OLD1154" s="12"/>
      <c r="OLE1154" s="12"/>
      <c r="OLF1154" s="12"/>
      <c r="OLG1154" s="12"/>
      <c r="OLH1154" s="12"/>
      <c r="OLI1154" s="12"/>
      <c r="OLJ1154" s="12"/>
      <c r="OLK1154" s="12"/>
      <c r="OLL1154" s="12"/>
      <c r="OLM1154" s="12"/>
      <c r="OLN1154" s="12"/>
      <c r="OLO1154" s="12"/>
      <c r="OLP1154" s="12"/>
      <c r="OLQ1154" s="12"/>
      <c r="OLR1154" s="12"/>
      <c r="OLS1154" s="12"/>
      <c r="OLT1154" s="12"/>
      <c r="OLU1154" s="12"/>
      <c r="OLV1154" s="12"/>
      <c r="OLW1154" s="12"/>
      <c r="OLX1154" s="12"/>
      <c r="OLY1154" s="12"/>
      <c r="OLZ1154" s="12"/>
      <c r="OMA1154" s="12"/>
      <c r="OMB1154" s="12"/>
      <c r="OMC1154" s="12"/>
      <c r="OMD1154" s="12"/>
      <c r="OME1154" s="12"/>
      <c r="OMF1154" s="12"/>
      <c r="OMG1154" s="12"/>
      <c r="OMH1154" s="12"/>
      <c r="OMI1154" s="12"/>
      <c r="OMJ1154" s="12"/>
      <c r="OMK1154" s="12"/>
      <c r="OML1154" s="12"/>
      <c r="OMM1154" s="12"/>
      <c r="OMN1154" s="12"/>
      <c r="OMO1154" s="12"/>
      <c r="OMP1154" s="12"/>
      <c r="OMQ1154" s="12"/>
      <c r="OMR1154" s="12"/>
      <c r="OMS1154" s="12"/>
      <c r="OMT1154" s="12"/>
      <c r="OMU1154" s="12"/>
      <c r="OMV1154" s="12"/>
      <c r="OMW1154" s="12"/>
      <c r="OMX1154" s="12"/>
      <c r="OMY1154" s="12"/>
      <c r="OMZ1154" s="12"/>
      <c r="ONA1154" s="12"/>
      <c r="ONB1154" s="12"/>
      <c r="ONC1154" s="12"/>
      <c r="OND1154" s="12"/>
      <c r="ONE1154" s="12"/>
      <c r="ONF1154" s="12"/>
      <c r="ONG1154" s="12"/>
      <c r="ONH1154" s="12"/>
      <c r="ONI1154" s="12"/>
      <c r="ONJ1154" s="12"/>
      <c r="ONK1154" s="12"/>
      <c r="ONL1154" s="12"/>
      <c r="ONM1154" s="12"/>
      <c r="ONN1154" s="12"/>
      <c r="ONO1154" s="12"/>
      <c r="ONP1154" s="12"/>
      <c r="ONQ1154" s="12"/>
      <c r="ONR1154" s="12"/>
      <c r="ONS1154" s="12"/>
      <c r="ONT1154" s="12"/>
      <c r="ONU1154" s="12"/>
      <c r="ONV1154" s="12"/>
      <c r="ONW1154" s="12"/>
      <c r="ONX1154" s="12"/>
      <c r="ONY1154" s="12"/>
      <c r="ONZ1154" s="12"/>
      <c r="OOA1154" s="12"/>
      <c r="OOB1154" s="12"/>
      <c r="OOC1154" s="12"/>
      <c r="OOD1154" s="12"/>
      <c r="OOE1154" s="12"/>
      <c r="OOF1154" s="12"/>
      <c r="OOG1154" s="12"/>
      <c r="OOH1154" s="12"/>
      <c r="OOI1154" s="12"/>
      <c r="OOJ1154" s="12"/>
      <c r="OOK1154" s="12"/>
      <c r="OOL1154" s="12"/>
      <c r="OOM1154" s="12"/>
      <c r="OON1154" s="12"/>
      <c r="OOO1154" s="12"/>
      <c r="OOP1154" s="12"/>
      <c r="OOQ1154" s="12"/>
      <c r="OOR1154" s="12"/>
      <c r="OOS1154" s="12"/>
      <c r="OOT1154" s="12"/>
      <c r="OOU1154" s="12"/>
      <c r="OOV1154" s="12"/>
      <c r="OOW1154" s="12"/>
      <c r="OOX1154" s="12"/>
      <c r="OOY1154" s="12"/>
      <c r="OOZ1154" s="12"/>
      <c r="OPA1154" s="12"/>
      <c r="OPB1154" s="12"/>
      <c r="OPC1154" s="12"/>
      <c r="OPD1154" s="12"/>
      <c r="OPE1154" s="12"/>
      <c r="OPF1154" s="12"/>
      <c r="OPG1154" s="12"/>
      <c r="OPH1154" s="12"/>
      <c r="OPI1154" s="12"/>
      <c r="OPJ1154" s="12"/>
      <c r="OPK1154" s="12"/>
      <c r="OPL1154" s="12"/>
      <c r="OPM1154" s="12"/>
      <c r="OPN1154" s="12"/>
      <c r="OPO1154" s="12"/>
      <c r="OPP1154" s="12"/>
      <c r="OPQ1154" s="12"/>
      <c r="OPR1154" s="12"/>
      <c r="OPS1154" s="12"/>
      <c r="OPT1154" s="12"/>
      <c r="OPU1154" s="12"/>
      <c r="OPV1154" s="12"/>
      <c r="OPW1154" s="12"/>
      <c r="OPX1154" s="12"/>
      <c r="OPY1154" s="12"/>
      <c r="OPZ1154" s="12"/>
      <c r="OQA1154" s="12"/>
      <c r="OQB1154" s="12"/>
      <c r="OQC1154" s="12"/>
      <c r="OQD1154" s="12"/>
      <c r="OQE1154" s="12"/>
      <c r="OQF1154" s="12"/>
      <c r="OQG1154" s="12"/>
      <c r="OQH1154" s="12"/>
      <c r="OQI1154" s="12"/>
      <c r="OQJ1154" s="12"/>
      <c r="OQK1154" s="12"/>
      <c r="OQL1154" s="12"/>
      <c r="OQM1154" s="12"/>
      <c r="OQN1154" s="12"/>
      <c r="OQO1154" s="12"/>
      <c r="OQP1154" s="12"/>
      <c r="OQQ1154" s="12"/>
      <c r="OQR1154" s="12"/>
      <c r="OQS1154" s="12"/>
      <c r="OQT1154" s="12"/>
      <c r="OQU1154" s="12"/>
      <c r="OQV1154" s="12"/>
      <c r="OQW1154" s="12"/>
      <c r="OQX1154" s="12"/>
      <c r="OQY1154" s="12"/>
      <c r="OQZ1154" s="12"/>
      <c r="ORA1154" s="12"/>
      <c r="ORB1154" s="12"/>
      <c r="ORC1154" s="12"/>
      <c r="ORD1154" s="12"/>
      <c r="ORE1154" s="12"/>
      <c r="ORF1154" s="12"/>
      <c r="ORG1154" s="12"/>
      <c r="ORH1154" s="12"/>
      <c r="ORI1154" s="12"/>
      <c r="ORJ1154" s="12"/>
      <c r="ORK1154" s="12"/>
      <c r="ORL1154" s="12"/>
      <c r="ORM1154" s="12"/>
      <c r="ORN1154" s="12"/>
      <c r="ORO1154" s="12"/>
      <c r="ORP1154" s="12"/>
      <c r="ORQ1154" s="12"/>
      <c r="ORR1154" s="12"/>
      <c r="ORS1154" s="12"/>
      <c r="ORT1154" s="12"/>
      <c r="ORU1154" s="12"/>
      <c r="ORV1154" s="12"/>
      <c r="ORW1154" s="12"/>
      <c r="ORX1154" s="12"/>
      <c r="ORY1154" s="12"/>
      <c r="ORZ1154" s="12"/>
      <c r="OSA1154" s="12"/>
      <c r="OSB1154" s="12"/>
      <c r="OSC1154" s="12"/>
      <c r="OSD1154" s="12"/>
      <c r="OSE1154" s="12"/>
      <c r="OSF1154" s="12"/>
      <c r="OSG1154" s="12"/>
      <c r="OSH1154" s="12"/>
      <c r="OSI1154" s="12"/>
      <c r="OSJ1154" s="12"/>
      <c r="OSK1154" s="12"/>
      <c r="OSL1154" s="12"/>
      <c r="OSM1154" s="12"/>
      <c r="OSN1154" s="12"/>
      <c r="OSO1154" s="12"/>
      <c r="OSP1154" s="12"/>
      <c r="OSQ1154" s="12"/>
      <c r="OSR1154" s="12"/>
      <c r="OSS1154" s="12"/>
      <c r="OST1154" s="12"/>
      <c r="OSU1154" s="12"/>
      <c r="OSV1154" s="12"/>
      <c r="OSW1154" s="12"/>
      <c r="OSX1154" s="12"/>
      <c r="OSY1154" s="12"/>
      <c r="OSZ1154" s="12"/>
      <c r="OTA1154" s="12"/>
      <c r="OTB1154" s="12"/>
      <c r="OTC1154" s="12"/>
      <c r="OTD1154" s="12"/>
      <c r="OTE1154" s="12"/>
      <c r="OTF1154" s="12"/>
      <c r="OTG1154" s="12"/>
      <c r="OTH1154" s="12"/>
      <c r="OTI1154" s="12"/>
      <c r="OTJ1154" s="12"/>
      <c r="OTK1154" s="12"/>
      <c r="OTL1154" s="12"/>
      <c r="OTM1154" s="12"/>
      <c r="OTN1154" s="12"/>
      <c r="OTO1154" s="12"/>
      <c r="OTP1154" s="12"/>
      <c r="OTQ1154" s="12"/>
      <c r="OTR1154" s="12"/>
      <c r="OTS1154" s="12"/>
      <c r="OTT1154" s="12"/>
      <c r="OTU1154" s="12"/>
      <c r="OTV1154" s="12"/>
      <c r="OTW1154" s="12"/>
      <c r="OTX1154" s="12"/>
      <c r="OTY1154" s="12"/>
      <c r="OTZ1154" s="12"/>
      <c r="OUA1154" s="12"/>
      <c r="OUB1154" s="12"/>
      <c r="OUC1154" s="12"/>
      <c r="OUD1154" s="12"/>
      <c r="OUE1154" s="12"/>
      <c r="OUF1154" s="12"/>
      <c r="OUG1154" s="12"/>
      <c r="OUH1154" s="12"/>
      <c r="OUI1154" s="12"/>
      <c r="OUJ1154" s="12"/>
      <c r="OUK1154" s="12"/>
      <c r="OUL1154" s="12"/>
      <c r="OUM1154" s="12"/>
      <c r="OUN1154" s="12"/>
      <c r="OUO1154" s="12"/>
      <c r="OUP1154" s="12"/>
      <c r="OUQ1154" s="12"/>
      <c r="OUR1154" s="12"/>
      <c r="OUS1154" s="12"/>
      <c r="OUT1154" s="12"/>
      <c r="OUU1154" s="12"/>
      <c r="OUV1154" s="12"/>
      <c r="OUW1154" s="12"/>
      <c r="OUX1154" s="12"/>
      <c r="OUY1154" s="12"/>
      <c r="OUZ1154" s="12"/>
      <c r="OVA1154" s="12"/>
      <c r="OVB1154" s="12"/>
      <c r="OVC1154" s="12"/>
      <c r="OVD1154" s="12"/>
      <c r="OVE1154" s="12"/>
      <c r="OVF1154" s="12"/>
      <c r="OVG1154" s="12"/>
      <c r="OVH1154" s="12"/>
      <c r="OVI1154" s="12"/>
      <c r="OVJ1154" s="12"/>
      <c r="OVK1154" s="12"/>
      <c r="OVL1154" s="12"/>
      <c r="OVM1154" s="12"/>
      <c r="OVN1154" s="12"/>
      <c r="OVO1154" s="12"/>
      <c r="OVP1154" s="12"/>
      <c r="OVQ1154" s="12"/>
      <c r="OVR1154" s="12"/>
      <c r="OVS1154" s="12"/>
      <c r="OVT1154" s="12"/>
      <c r="OVU1154" s="12"/>
      <c r="OVV1154" s="12"/>
      <c r="OVW1154" s="12"/>
      <c r="OVX1154" s="12"/>
      <c r="OVY1154" s="12"/>
      <c r="OVZ1154" s="12"/>
      <c r="OWA1154" s="12"/>
      <c r="OWB1154" s="12"/>
      <c r="OWC1154" s="12"/>
      <c r="OWD1154" s="12"/>
      <c r="OWE1154" s="12"/>
      <c r="OWF1154" s="12"/>
      <c r="OWG1154" s="12"/>
      <c r="OWH1154" s="12"/>
      <c r="OWI1154" s="12"/>
      <c r="OWJ1154" s="12"/>
      <c r="OWK1154" s="12"/>
      <c r="OWL1154" s="12"/>
      <c r="OWM1154" s="12"/>
      <c r="OWN1154" s="12"/>
      <c r="OWO1154" s="12"/>
      <c r="OWP1154" s="12"/>
      <c r="OWQ1154" s="12"/>
      <c r="OWR1154" s="12"/>
      <c r="OWS1154" s="12"/>
      <c r="OWT1154" s="12"/>
      <c r="OWU1154" s="12"/>
      <c r="OWV1154" s="12"/>
      <c r="OWW1154" s="12"/>
      <c r="OWX1154" s="12"/>
      <c r="OWY1154" s="12"/>
      <c r="OWZ1154" s="12"/>
      <c r="OXA1154" s="12"/>
      <c r="OXB1154" s="12"/>
      <c r="OXC1154" s="12"/>
      <c r="OXD1154" s="12"/>
      <c r="OXE1154" s="12"/>
      <c r="OXF1154" s="12"/>
      <c r="OXG1154" s="12"/>
      <c r="OXH1154" s="12"/>
      <c r="OXI1154" s="12"/>
      <c r="OXJ1154" s="12"/>
      <c r="OXK1154" s="12"/>
      <c r="OXL1154" s="12"/>
      <c r="OXM1154" s="12"/>
      <c r="OXN1154" s="12"/>
      <c r="OXO1154" s="12"/>
      <c r="OXP1154" s="12"/>
      <c r="OXQ1154" s="12"/>
      <c r="OXR1154" s="12"/>
      <c r="OXS1154" s="12"/>
      <c r="OXT1154" s="12"/>
      <c r="OXU1154" s="12"/>
      <c r="OXV1154" s="12"/>
      <c r="OXW1154" s="12"/>
      <c r="OXX1154" s="12"/>
      <c r="OXY1154" s="12"/>
      <c r="OXZ1154" s="12"/>
      <c r="OYA1154" s="12"/>
      <c r="OYB1154" s="12"/>
      <c r="OYC1154" s="12"/>
      <c r="OYD1154" s="12"/>
      <c r="OYE1154" s="12"/>
      <c r="OYF1154" s="12"/>
      <c r="OYG1154" s="12"/>
      <c r="OYH1154" s="12"/>
      <c r="OYI1154" s="12"/>
      <c r="OYJ1154" s="12"/>
      <c r="OYK1154" s="12"/>
      <c r="OYL1154" s="12"/>
      <c r="OYM1154" s="12"/>
      <c r="OYN1154" s="12"/>
      <c r="OYO1154" s="12"/>
      <c r="OYP1154" s="12"/>
      <c r="OYQ1154" s="12"/>
      <c r="OYR1154" s="12"/>
      <c r="OYS1154" s="12"/>
      <c r="OYT1154" s="12"/>
      <c r="OYU1154" s="12"/>
      <c r="OYV1154" s="12"/>
      <c r="OYW1154" s="12"/>
      <c r="OYX1154" s="12"/>
      <c r="OYY1154" s="12"/>
      <c r="OYZ1154" s="12"/>
      <c r="OZA1154" s="12"/>
      <c r="OZB1154" s="12"/>
      <c r="OZC1154" s="12"/>
      <c r="OZD1154" s="12"/>
      <c r="OZE1154" s="12"/>
      <c r="OZF1154" s="12"/>
      <c r="OZG1154" s="12"/>
      <c r="OZH1154" s="12"/>
      <c r="OZI1154" s="12"/>
      <c r="OZJ1154" s="12"/>
      <c r="OZK1154" s="12"/>
      <c r="OZL1154" s="12"/>
      <c r="OZM1154" s="12"/>
      <c r="OZN1154" s="12"/>
      <c r="OZO1154" s="12"/>
      <c r="OZP1154" s="12"/>
      <c r="OZQ1154" s="12"/>
      <c r="OZR1154" s="12"/>
      <c r="OZS1154" s="12"/>
      <c r="OZT1154" s="12"/>
      <c r="OZU1154" s="12"/>
      <c r="OZV1154" s="12"/>
      <c r="OZW1154" s="12"/>
      <c r="OZX1154" s="12"/>
      <c r="OZY1154" s="12"/>
      <c r="OZZ1154" s="12"/>
      <c r="PAA1154" s="12"/>
      <c r="PAB1154" s="12"/>
      <c r="PAC1154" s="12"/>
      <c r="PAD1154" s="12"/>
      <c r="PAE1154" s="12"/>
      <c r="PAF1154" s="12"/>
      <c r="PAG1154" s="12"/>
      <c r="PAH1154" s="12"/>
      <c r="PAI1154" s="12"/>
      <c r="PAJ1154" s="12"/>
      <c r="PAK1154" s="12"/>
      <c r="PAL1154" s="12"/>
      <c r="PAM1154" s="12"/>
      <c r="PAN1154" s="12"/>
      <c r="PAO1154" s="12"/>
      <c r="PAP1154" s="12"/>
      <c r="PAQ1154" s="12"/>
      <c r="PAR1154" s="12"/>
      <c r="PAS1154" s="12"/>
      <c r="PAT1154" s="12"/>
      <c r="PAU1154" s="12"/>
      <c r="PAV1154" s="12"/>
      <c r="PAW1154" s="12"/>
      <c r="PAX1154" s="12"/>
      <c r="PAY1154" s="12"/>
      <c r="PAZ1154" s="12"/>
      <c r="PBA1154" s="12"/>
      <c r="PBB1154" s="12"/>
      <c r="PBC1154" s="12"/>
      <c r="PBD1154" s="12"/>
      <c r="PBE1154" s="12"/>
      <c r="PBF1154" s="12"/>
      <c r="PBG1154" s="12"/>
      <c r="PBH1154" s="12"/>
      <c r="PBI1154" s="12"/>
      <c r="PBJ1154" s="12"/>
      <c r="PBK1154" s="12"/>
      <c r="PBL1154" s="12"/>
      <c r="PBM1154" s="12"/>
      <c r="PBN1154" s="12"/>
      <c r="PBO1154" s="12"/>
      <c r="PBP1154" s="12"/>
      <c r="PBQ1154" s="12"/>
      <c r="PBR1154" s="12"/>
      <c r="PBS1154" s="12"/>
      <c r="PBT1154" s="12"/>
      <c r="PBU1154" s="12"/>
      <c r="PBV1154" s="12"/>
      <c r="PBW1154" s="12"/>
      <c r="PBX1154" s="12"/>
      <c r="PBY1154" s="12"/>
      <c r="PBZ1154" s="12"/>
      <c r="PCA1154" s="12"/>
      <c r="PCB1154" s="12"/>
      <c r="PCC1154" s="12"/>
      <c r="PCD1154" s="12"/>
      <c r="PCE1154" s="12"/>
      <c r="PCF1154" s="12"/>
      <c r="PCG1154" s="12"/>
      <c r="PCH1154" s="12"/>
      <c r="PCI1154" s="12"/>
      <c r="PCJ1154" s="12"/>
      <c r="PCK1154" s="12"/>
      <c r="PCL1154" s="12"/>
      <c r="PCM1154" s="12"/>
      <c r="PCN1154" s="12"/>
      <c r="PCO1154" s="12"/>
      <c r="PCP1154" s="12"/>
      <c r="PCQ1154" s="12"/>
      <c r="PCR1154" s="12"/>
      <c r="PCS1154" s="12"/>
      <c r="PCT1154" s="12"/>
      <c r="PCU1154" s="12"/>
      <c r="PCV1154" s="12"/>
      <c r="PCW1154" s="12"/>
      <c r="PCX1154" s="12"/>
      <c r="PCY1154" s="12"/>
      <c r="PCZ1154" s="12"/>
      <c r="PDA1154" s="12"/>
      <c r="PDB1154" s="12"/>
      <c r="PDC1154" s="12"/>
      <c r="PDD1154" s="12"/>
      <c r="PDE1154" s="12"/>
      <c r="PDF1154" s="12"/>
      <c r="PDG1154" s="12"/>
      <c r="PDH1154" s="12"/>
      <c r="PDI1154" s="12"/>
      <c r="PDJ1154" s="12"/>
      <c r="PDK1154" s="12"/>
      <c r="PDL1154" s="12"/>
      <c r="PDM1154" s="12"/>
      <c r="PDN1154" s="12"/>
      <c r="PDO1154" s="12"/>
      <c r="PDP1154" s="12"/>
      <c r="PDQ1154" s="12"/>
      <c r="PDR1154" s="12"/>
      <c r="PDS1154" s="12"/>
      <c r="PDT1154" s="12"/>
      <c r="PDU1154" s="12"/>
      <c r="PDV1154" s="12"/>
      <c r="PDW1154" s="12"/>
      <c r="PDX1154" s="12"/>
      <c r="PDY1154" s="12"/>
      <c r="PDZ1154" s="12"/>
      <c r="PEA1154" s="12"/>
      <c r="PEB1154" s="12"/>
      <c r="PEC1154" s="12"/>
      <c r="PED1154" s="12"/>
      <c r="PEE1154" s="12"/>
      <c r="PEF1154" s="12"/>
      <c r="PEG1154" s="12"/>
      <c r="PEH1154" s="12"/>
      <c r="PEI1154" s="12"/>
      <c r="PEJ1154" s="12"/>
      <c r="PEK1154" s="12"/>
      <c r="PEL1154" s="12"/>
      <c r="PEM1154" s="12"/>
      <c r="PEN1154" s="12"/>
      <c r="PEO1154" s="12"/>
      <c r="PEP1154" s="12"/>
      <c r="PEQ1154" s="12"/>
      <c r="PER1154" s="12"/>
      <c r="PES1154" s="12"/>
      <c r="PET1154" s="12"/>
      <c r="PEU1154" s="12"/>
      <c r="PEV1154" s="12"/>
      <c r="PEW1154" s="12"/>
      <c r="PEX1154" s="12"/>
      <c r="PEY1154" s="12"/>
      <c r="PEZ1154" s="12"/>
      <c r="PFA1154" s="12"/>
      <c r="PFB1154" s="12"/>
      <c r="PFC1154" s="12"/>
      <c r="PFD1154" s="12"/>
      <c r="PFE1154" s="12"/>
      <c r="PFF1154" s="12"/>
      <c r="PFG1154" s="12"/>
      <c r="PFH1154" s="12"/>
      <c r="PFI1154" s="12"/>
      <c r="PFJ1154" s="12"/>
      <c r="PFK1154" s="12"/>
      <c r="PFL1154" s="12"/>
      <c r="PFM1154" s="12"/>
      <c r="PFN1154" s="12"/>
      <c r="PFO1154" s="12"/>
      <c r="PFP1154" s="12"/>
      <c r="PFQ1154" s="12"/>
      <c r="PFR1154" s="12"/>
      <c r="PFS1154" s="12"/>
      <c r="PFT1154" s="12"/>
      <c r="PFU1154" s="12"/>
      <c r="PFV1154" s="12"/>
      <c r="PFW1154" s="12"/>
      <c r="PFX1154" s="12"/>
      <c r="PFY1154" s="12"/>
      <c r="PFZ1154" s="12"/>
      <c r="PGA1154" s="12"/>
      <c r="PGB1154" s="12"/>
      <c r="PGC1154" s="12"/>
      <c r="PGD1154" s="12"/>
      <c r="PGE1154" s="12"/>
      <c r="PGF1154" s="12"/>
      <c r="PGG1154" s="12"/>
      <c r="PGH1154" s="12"/>
      <c r="PGI1154" s="12"/>
      <c r="PGJ1154" s="12"/>
      <c r="PGK1154" s="12"/>
      <c r="PGL1154" s="12"/>
      <c r="PGM1154" s="12"/>
      <c r="PGN1154" s="12"/>
      <c r="PGO1154" s="12"/>
      <c r="PGP1154" s="12"/>
      <c r="PGQ1154" s="12"/>
      <c r="PGR1154" s="12"/>
      <c r="PGS1154" s="12"/>
      <c r="PGT1154" s="12"/>
      <c r="PGU1154" s="12"/>
      <c r="PGV1154" s="12"/>
      <c r="PGW1154" s="12"/>
      <c r="PGX1154" s="12"/>
      <c r="PGY1154" s="12"/>
      <c r="PGZ1154" s="12"/>
      <c r="PHA1154" s="12"/>
      <c r="PHB1154" s="12"/>
      <c r="PHC1154" s="12"/>
      <c r="PHD1154" s="12"/>
      <c r="PHE1154" s="12"/>
      <c r="PHF1154" s="12"/>
      <c r="PHG1154" s="12"/>
      <c r="PHH1154" s="12"/>
      <c r="PHI1154" s="12"/>
      <c r="PHJ1154" s="12"/>
      <c r="PHK1154" s="12"/>
      <c r="PHL1154" s="12"/>
      <c r="PHM1154" s="12"/>
      <c r="PHN1154" s="12"/>
      <c r="PHO1154" s="12"/>
      <c r="PHP1154" s="12"/>
      <c r="PHQ1154" s="12"/>
      <c r="PHR1154" s="12"/>
      <c r="PHS1154" s="12"/>
      <c r="PHT1154" s="12"/>
      <c r="PHU1154" s="12"/>
      <c r="PHV1154" s="12"/>
      <c r="PHW1154" s="12"/>
      <c r="PHX1154" s="12"/>
      <c r="PHY1154" s="12"/>
      <c r="PHZ1154" s="12"/>
      <c r="PIA1154" s="12"/>
      <c r="PIB1154" s="12"/>
      <c r="PIC1154" s="12"/>
      <c r="PID1154" s="12"/>
      <c r="PIE1154" s="12"/>
      <c r="PIF1154" s="12"/>
      <c r="PIG1154" s="12"/>
      <c r="PIH1154" s="12"/>
      <c r="PII1154" s="12"/>
      <c r="PIJ1154" s="12"/>
      <c r="PIK1154" s="12"/>
      <c r="PIL1154" s="12"/>
      <c r="PIM1154" s="12"/>
      <c r="PIN1154" s="12"/>
      <c r="PIO1154" s="12"/>
      <c r="PIP1154" s="12"/>
      <c r="PIQ1154" s="12"/>
      <c r="PIR1154" s="12"/>
      <c r="PIS1154" s="12"/>
      <c r="PIT1154" s="12"/>
      <c r="PIU1154" s="12"/>
      <c r="PIV1154" s="12"/>
      <c r="PIW1154" s="12"/>
      <c r="PIX1154" s="12"/>
      <c r="PIY1154" s="12"/>
      <c r="PIZ1154" s="12"/>
      <c r="PJA1154" s="12"/>
      <c r="PJB1154" s="12"/>
      <c r="PJC1154" s="12"/>
      <c r="PJD1154" s="12"/>
      <c r="PJE1154" s="12"/>
      <c r="PJF1154" s="12"/>
      <c r="PJG1154" s="12"/>
      <c r="PJH1154" s="12"/>
      <c r="PJI1154" s="12"/>
      <c r="PJJ1154" s="12"/>
      <c r="PJK1154" s="12"/>
      <c r="PJL1154" s="12"/>
      <c r="PJM1154" s="12"/>
      <c r="PJN1154" s="12"/>
      <c r="PJO1154" s="12"/>
      <c r="PJP1154" s="12"/>
      <c r="PJQ1154" s="12"/>
      <c r="PJR1154" s="12"/>
      <c r="PJS1154" s="12"/>
      <c r="PJT1154" s="12"/>
      <c r="PJU1154" s="12"/>
      <c r="PJV1154" s="12"/>
      <c r="PJW1154" s="12"/>
      <c r="PJX1154" s="12"/>
      <c r="PJY1154" s="12"/>
      <c r="PJZ1154" s="12"/>
      <c r="PKA1154" s="12"/>
      <c r="PKB1154" s="12"/>
      <c r="PKC1154" s="12"/>
      <c r="PKD1154" s="12"/>
      <c r="PKE1154" s="12"/>
      <c r="PKF1154" s="12"/>
      <c r="PKG1154" s="12"/>
      <c r="PKH1154" s="12"/>
      <c r="PKI1154" s="12"/>
      <c r="PKJ1154" s="12"/>
      <c r="PKK1154" s="12"/>
      <c r="PKL1154" s="12"/>
      <c r="PKM1154" s="12"/>
      <c r="PKN1154" s="12"/>
      <c r="PKO1154" s="12"/>
      <c r="PKP1154" s="12"/>
      <c r="PKQ1154" s="12"/>
      <c r="PKR1154" s="12"/>
      <c r="PKS1154" s="12"/>
      <c r="PKT1154" s="12"/>
      <c r="PKU1154" s="12"/>
      <c r="PKV1154" s="12"/>
      <c r="PKW1154" s="12"/>
      <c r="PKX1154" s="12"/>
      <c r="PKY1154" s="12"/>
      <c r="PKZ1154" s="12"/>
      <c r="PLA1154" s="12"/>
      <c r="PLB1154" s="12"/>
      <c r="PLC1154" s="12"/>
      <c r="PLD1154" s="12"/>
      <c r="PLE1154" s="12"/>
      <c r="PLF1154" s="12"/>
      <c r="PLG1154" s="12"/>
      <c r="PLH1154" s="12"/>
      <c r="PLI1154" s="12"/>
      <c r="PLJ1154" s="12"/>
      <c r="PLK1154" s="12"/>
      <c r="PLL1154" s="12"/>
      <c r="PLM1154" s="12"/>
      <c r="PLN1154" s="12"/>
      <c r="PLO1154" s="12"/>
      <c r="PLP1154" s="12"/>
      <c r="PLQ1154" s="12"/>
      <c r="PLR1154" s="12"/>
      <c r="PLS1154" s="12"/>
      <c r="PLT1154" s="12"/>
      <c r="PLU1154" s="12"/>
      <c r="PLV1154" s="12"/>
      <c r="PLW1154" s="12"/>
      <c r="PLX1154" s="12"/>
      <c r="PLY1154" s="12"/>
      <c r="PLZ1154" s="12"/>
      <c r="PMA1154" s="12"/>
      <c r="PMB1154" s="12"/>
      <c r="PMC1154" s="12"/>
      <c r="PMD1154" s="12"/>
      <c r="PME1154" s="12"/>
      <c r="PMF1154" s="12"/>
      <c r="PMG1154" s="12"/>
      <c r="PMH1154" s="12"/>
      <c r="PMI1154" s="12"/>
      <c r="PMJ1154" s="12"/>
      <c r="PMK1154" s="12"/>
      <c r="PML1154" s="12"/>
      <c r="PMM1154" s="12"/>
      <c r="PMN1154" s="12"/>
      <c r="PMO1154" s="12"/>
      <c r="PMP1154" s="12"/>
      <c r="PMQ1154" s="12"/>
      <c r="PMR1154" s="12"/>
      <c r="PMS1154" s="12"/>
      <c r="PMT1154" s="12"/>
      <c r="PMU1154" s="12"/>
      <c r="PMV1154" s="12"/>
      <c r="PMW1154" s="12"/>
      <c r="PMX1154" s="12"/>
      <c r="PMY1154" s="12"/>
      <c r="PMZ1154" s="12"/>
      <c r="PNA1154" s="12"/>
      <c r="PNB1154" s="12"/>
      <c r="PNC1154" s="12"/>
      <c r="PND1154" s="12"/>
      <c r="PNE1154" s="12"/>
      <c r="PNF1154" s="12"/>
      <c r="PNG1154" s="12"/>
      <c r="PNH1154" s="12"/>
      <c r="PNI1154" s="12"/>
      <c r="PNJ1154" s="12"/>
      <c r="PNK1154" s="12"/>
      <c r="PNL1154" s="12"/>
      <c r="PNM1154" s="12"/>
      <c r="PNN1154" s="12"/>
      <c r="PNO1154" s="12"/>
      <c r="PNP1154" s="12"/>
      <c r="PNQ1154" s="12"/>
      <c r="PNR1154" s="12"/>
      <c r="PNS1154" s="12"/>
      <c r="PNT1154" s="12"/>
      <c r="PNU1154" s="12"/>
      <c r="PNV1154" s="12"/>
      <c r="PNW1154" s="12"/>
      <c r="PNX1154" s="12"/>
      <c r="PNY1154" s="12"/>
      <c r="PNZ1154" s="12"/>
      <c r="POA1154" s="12"/>
      <c r="POB1154" s="12"/>
      <c r="POC1154" s="12"/>
      <c r="POD1154" s="12"/>
      <c r="POE1154" s="12"/>
      <c r="POF1154" s="12"/>
      <c r="POG1154" s="12"/>
      <c r="POH1154" s="12"/>
      <c r="POI1154" s="12"/>
      <c r="POJ1154" s="12"/>
      <c r="POK1154" s="12"/>
      <c r="POL1154" s="12"/>
      <c r="POM1154" s="12"/>
      <c r="PON1154" s="12"/>
      <c r="POO1154" s="12"/>
      <c r="POP1154" s="12"/>
      <c r="POQ1154" s="12"/>
      <c r="POR1154" s="12"/>
      <c r="POS1154" s="12"/>
      <c r="POT1154" s="12"/>
      <c r="POU1154" s="12"/>
      <c r="POV1154" s="12"/>
      <c r="POW1154" s="12"/>
      <c r="POX1154" s="12"/>
      <c r="POY1154" s="12"/>
      <c r="POZ1154" s="12"/>
      <c r="PPA1154" s="12"/>
      <c r="PPB1154" s="12"/>
      <c r="PPC1154" s="12"/>
      <c r="PPD1154" s="12"/>
      <c r="PPE1154" s="12"/>
      <c r="PPF1154" s="12"/>
      <c r="PPG1154" s="12"/>
      <c r="PPH1154" s="12"/>
      <c r="PPI1154" s="12"/>
      <c r="PPJ1154" s="12"/>
      <c r="PPK1154" s="12"/>
      <c r="PPL1154" s="12"/>
      <c r="PPM1154" s="12"/>
      <c r="PPN1154" s="12"/>
      <c r="PPO1154" s="12"/>
      <c r="PPP1154" s="12"/>
      <c r="PPQ1154" s="12"/>
      <c r="PPR1154" s="12"/>
      <c r="PPS1154" s="12"/>
      <c r="PPT1154" s="12"/>
      <c r="PPU1154" s="12"/>
      <c r="PPV1154" s="12"/>
      <c r="PPW1154" s="12"/>
      <c r="PPX1154" s="12"/>
      <c r="PPY1154" s="12"/>
      <c r="PPZ1154" s="12"/>
      <c r="PQA1154" s="12"/>
      <c r="PQB1154" s="12"/>
      <c r="PQC1154" s="12"/>
      <c r="PQD1154" s="12"/>
      <c r="PQE1154" s="12"/>
      <c r="PQF1154" s="12"/>
      <c r="PQG1154" s="12"/>
      <c r="PQH1154" s="12"/>
      <c r="PQI1154" s="12"/>
      <c r="PQJ1154" s="12"/>
      <c r="PQK1154" s="12"/>
      <c r="PQL1154" s="12"/>
      <c r="PQM1154" s="12"/>
      <c r="PQN1154" s="12"/>
      <c r="PQO1154" s="12"/>
      <c r="PQP1154" s="12"/>
      <c r="PQQ1154" s="12"/>
      <c r="PQR1154" s="12"/>
      <c r="PQS1154" s="12"/>
      <c r="PQT1154" s="12"/>
      <c r="PQU1154" s="12"/>
      <c r="PQV1154" s="12"/>
      <c r="PQW1154" s="12"/>
      <c r="PQX1154" s="12"/>
      <c r="PQY1154" s="12"/>
      <c r="PQZ1154" s="12"/>
      <c r="PRA1154" s="12"/>
      <c r="PRB1154" s="12"/>
      <c r="PRC1154" s="12"/>
      <c r="PRD1154" s="12"/>
      <c r="PRE1154" s="12"/>
      <c r="PRF1154" s="12"/>
      <c r="PRG1154" s="12"/>
      <c r="PRH1154" s="12"/>
      <c r="PRI1154" s="12"/>
      <c r="PRJ1154" s="12"/>
      <c r="PRK1154" s="12"/>
      <c r="PRL1154" s="12"/>
      <c r="PRM1154" s="12"/>
      <c r="PRN1154" s="12"/>
      <c r="PRO1154" s="12"/>
      <c r="PRP1154" s="12"/>
      <c r="PRQ1154" s="12"/>
      <c r="PRR1154" s="12"/>
      <c r="PRS1154" s="12"/>
      <c r="PRT1154" s="12"/>
      <c r="PRU1154" s="12"/>
      <c r="PRV1154" s="12"/>
      <c r="PRW1154" s="12"/>
      <c r="PRX1154" s="12"/>
      <c r="PRY1154" s="12"/>
      <c r="PRZ1154" s="12"/>
      <c r="PSA1154" s="12"/>
      <c r="PSB1154" s="12"/>
      <c r="PSC1154" s="12"/>
      <c r="PSD1154" s="12"/>
      <c r="PSE1154" s="12"/>
      <c r="PSF1154" s="12"/>
      <c r="PSG1154" s="12"/>
      <c r="PSH1154" s="12"/>
      <c r="PSI1154" s="12"/>
      <c r="PSJ1154" s="12"/>
      <c r="PSK1154" s="12"/>
      <c r="PSL1154" s="12"/>
      <c r="PSM1154" s="12"/>
      <c r="PSN1154" s="12"/>
      <c r="PSO1154" s="12"/>
      <c r="PSP1154" s="12"/>
      <c r="PSQ1154" s="12"/>
      <c r="PSR1154" s="12"/>
      <c r="PSS1154" s="12"/>
      <c r="PST1154" s="12"/>
      <c r="PSU1154" s="12"/>
      <c r="PSV1154" s="12"/>
      <c r="PSW1154" s="12"/>
      <c r="PSX1154" s="12"/>
      <c r="PSY1154" s="12"/>
      <c r="PSZ1154" s="12"/>
      <c r="PTA1154" s="12"/>
      <c r="PTB1154" s="12"/>
      <c r="PTC1154" s="12"/>
      <c r="PTD1154" s="12"/>
      <c r="PTE1154" s="12"/>
      <c r="PTF1154" s="12"/>
      <c r="PTG1154" s="12"/>
      <c r="PTH1154" s="12"/>
      <c r="PTI1154" s="12"/>
      <c r="PTJ1154" s="12"/>
      <c r="PTK1154" s="12"/>
      <c r="PTL1154" s="12"/>
      <c r="PTM1154" s="12"/>
      <c r="PTN1154" s="12"/>
      <c r="PTO1154" s="12"/>
      <c r="PTP1154" s="12"/>
      <c r="PTQ1154" s="12"/>
      <c r="PTR1154" s="12"/>
      <c r="PTS1154" s="12"/>
      <c r="PTT1154" s="12"/>
      <c r="PTU1154" s="12"/>
      <c r="PTV1154" s="12"/>
      <c r="PTW1154" s="12"/>
      <c r="PTX1154" s="12"/>
      <c r="PTY1154" s="12"/>
      <c r="PTZ1154" s="12"/>
      <c r="PUA1154" s="12"/>
      <c r="PUB1154" s="12"/>
      <c r="PUC1154" s="12"/>
      <c r="PUD1154" s="12"/>
      <c r="PUE1154" s="12"/>
      <c r="PUF1154" s="12"/>
      <c r="PUG1154" s="12"/>
      <c r="PUH1154" s="12"/>
      <c r="PUI1154" s="12"/>
      <c r="PUJ1154" s="12"/>
      <c r="PUK1154" s="12"/>
      <c r="PUL1154" s="12"/>
      <c r="PUM1154" s="12"/>
      <c r="PUN1154" s="12"/>
      <c r="PUO1154" s="12"/>
      <c r="PUP1154" s="12"/>
      <c r="PUQ1154" s="12"/>
      <c r="PUR1154" s="12"/>
      <c r="PUS1154" s="12"/>
      <c r="PUT1154" s="12"/>
      <c r="PUU1154" s="12"/>
      <c r="PUV1154" s="12"/>
      <c r="PUW1154" s="12"/>
      <c r="PUX1154" s="12"/>
      <c r="PUY1154" s="12"/>
      <c r="PUZ1154" s="12"/>
      <c r="PVA1154" s="12"/>
      <c r="PVB1154" s="12"/>
      <c r="PVC1154" s="12"/>
      <c r="PVD1154" s="12"/>
      <c r="PVE1154" s="12"/>
      <c r="PVF1154" s="12"/>
      <c r="PVG1154" s="12"/>
      <c r="PVH1154" s="12"/>
      <c r="PVI1154" s="12"/>
      <c r="PVJ1154" s="12"/>
      <c r="PVK1154" s="12"/>
      <c r="PVL1154" s="12"/>
      <c r="PVM1154" s="12"/>
      <c r="PVN1154" s="12"/>
      <c r="PVO1154" s="12"/>
      <c r="PVP1154" s="12"/>
      <c r="PVQ1154" s="12"/>
      <c r="PVR1154" s="12"/>
      <c r="PVS1154" s="12"/>
      <c r="PVT1154" s="12"/>
      <c r="PVU1154" s="12"/>
      <c r="PVV1154" s="12"/>
      <c r="PVW1154" s="12"/>
      <c r="PVX1154" s="12"/>
      <c r="PVY1154" s="12"/>
      <c r="PVZ1154" s="12"/>
      <c r="PWA1154" s="12"/>
      <c r="PWB1154" s="12"/>
      <c r="PWC1154" s="12"/>
      <c r="PWD1154" s="12"/>
      <c r="PWE1154" s="12"/>
      <c r="PWF1154" s="12"/>
      <c r="PWG1154" s="12"/>
      <c r="PWH1154" s="12"/>
      <c r="PWI1154" s="12"/>
      <c r="PWJ1154" s="12"/>
      <c r="PWK1154" s="12"/>
      <c r="PWL1154" s="12"/>
      <c r="PWM1154" s="12"/>
      <c r="PWN1154" s="12"/>
      <c r="PWO1154" s="12"/>
      <c r="PWP1154" s="12"/>
      <c r="PWQ1154" s="12"/>
      <c r="PWR1154" s="12"/>
      <c r="PWS1154" s="12"/>
      <c r="PWT1154" s="12"/>
      <c r="PWU1154" s="12"/>
      <c r="PWV1154" s="12"/>
      <c r="PWW1154" s="12"/>
      <c r="PWX1154" s="12"/>
      <c r="PWY1154" s="12"/>
      <c r="PWZ1154" s="12"/>
      <c r="PXA1154" s="12"/>
      <c r="PXB1154" s="12"/>
      <c r="PXC1154" s="12"/>
      <c r="PXD1154" s="12"/>
      <c r="PXE1154" s="12"/>
      <c r="PXF1154" s="12"/>
      <c r="PXG1154" s="12"/>
      <c r="PXH1154" s="12"/>
      <c r="PXI1154" s="12"/>
      <c r="PXJ1154" s="12"/>
      <c r="PXK1154" s="12"/>
      <c r="PXL1154" s="12"/>
      <c r="PXM1154" s="12"/>
      <c r="PXN1154" s="12"/>
      <c r="PXO1154" s="12"/>
      <c r="PXP1154" s="12"/>
      <c r="PXQ1154" s="12"/>
      <c r="PXR1154" s="12"/>
      <c r="PXS1154" s="12"/>
      <c r="PXT1154" s="12"/>
      <c r="PXU1154" s="12"/>
      <c r="PXV1154" s="12"/>
      <c r="PXW1154" s="12"/>
      <c r="PXX1154" s="12"/>
      <c r="PXY1154" s="12"/>
      <c r="PXZ1154" s="12"/>
      <c r="PYA1154" s="12"/>
      <c r="PYB1154" s="12"/>
      <c r="PYC1154" s="12"/>
      <c r="PYD1154" s="12"/>
      <c r="PYE1154" s="12"/>
      <c r="PYF1154" s="12"/>
      <c r="PYG1154" s="12"/>
      <c r="PYH1154" s="12"/>
      <c r="PYI1154" s="12"/>
      <c r="PYJ1154" s="12"/>
      <c r="PYK1154" s="12"/>
      <c r="PYL1154" s="12"/>
      <c r="PYM1154" s="12"/>
      <c r="PYN1154" s="12"/>
      <c r="PYO1154" s="12"/>
      <c r="PYP1154" s="12"/>
      <c r="PYQ1154" s="12"/>
      <c r="PYR1154" s="12"/>
      <c r="PYS1154" s="12"/>
      <c r="PYT1154" s="12"/>
      <c r="PYU1154" s="12"/>
      <c r="PYV1154" s="12"/>
      <c r="PYW1154" s="12"/>
      <c r="PYX1154" s="12"/>
      <c r="PYY1154" s="12"/>
      <c r="PYZ1154" s="12"/>
      <c r="PZA1154" s="12"/>
      <c r="PZB1154" s="12"/>
      <c r="PZC1154" s="12"/>
      <c r="PZD1154" s="12"/>
      <c r="PZE1154" s="12"/>
      <c r="PZF1154" s="12"/>
      <c r="PZG1154" s="12"/>
      <c r="PZH1154" s="12"/>
      <c r="PZI1154" s="12"/>
      <c r="PZJ1154" s="12"/>
      <c r="PZK1154" s="12"/>
      <c r="PZL1154" s="12"/>
      <c r="PZM1154" s="12"/>
      <c r="PZN1154" s="12"/>
      <c r="PZO1154" s="12"/>
      <c r="PZP1154" s="12"/>
      <c r="PZQ1154" s="12"/>
      <c r="PZR1154" s="12"/>
      <c r="PZS1154" s="12"/>
      <c r="PZT1154" s="12"/>
      <c r="PZU1154" s="12"/>
      <c r="PZV1154" s="12"/>
      <c r="PZW1154" s="12"/>
      <c r="PZX1154" s="12"/>
      <c r="PZY1154" s="12"/>
      <c r="PZZ1154" s="12"/>
      <c r="QAA1154" s="12"/>
      <c r="QAB1154" s="12"/>
      <c r="QAC1154" s="12"/>
      <c r="QAD1154" s="12"/>
      <c r="QAE1154" s="12"/>
      <c r="QAF1154" s="12"/>
      <c r="QAG1154" s="12"/>
      <c r="QAH1154" s="12"/>
      <c r="QAI1154" s="12"/>
      <c r="QAJ1154" s="12"/>
      <c r="QAK1154" s="12"/>
      <c r="QAL1154" s="12"/>
      <c r="QAM1154" s="12"/>
      <c r="QAN1154" s="12"/>
      <c r="QAO1154" s="12"/>
      <c r="QAP1154" s="12"/>
      <c r="QAQ1154" s="12"/>
      <c r="QAR1154" s="12"/>
      <c r="QAS1154" s="12"/>
      <c r="QAT1154" s="12"/>
      <c r="QAU1154" s="12"/>
      <c r="QAV1154" s="12"/>
      <c r="QAW1154" s="12"/>
      <c r="QAX1154" s="12"/>
      <c r="QAY1154" s="12"/>
      <c r="QAZ1154" s="12"/>
      <c r="QBA1154" s="12"/>
      <c r="QBB1154" s="12"/>
      <c r="QBC1154" s="12"/>
      <c r="QBD1154" s="12"/>
      <c r="QBE1154" s="12"/>
      <c r="QBF1154" s="12"/>
      <c r="QBG1154" s="12"/>
      <c r="QBH1154" s="12"/>
      <c r="QBI1154" s="12"/>
      <c r="QBJ1154" s="12"/>
      <c r="QBK1154" s="12"/>
      <c r="QBL1154" s="12"/>
      <c r="QBM1154" s="12"/>
      <c r="QBN1154" s="12"/>
      <c r="QBO1154" s="12"/>
      <c r="QBP1154" s="12"/>
      <c r="QBQ1154" s="12"/>
      <c r="QBR1154" s="12"/>
      <c r="QBS1154" s="12"/>
      <c r="QBT1154" s="12"/>
      <c r="QBU1154" s="12"/>
      <c r="QBV1154" s="12"/>
      <c r="QBW1154" s="12"/>
      <c r="QBX1154" s="12"/>
      <c r="QBY1154" s="12"/>
      <c r="QBZ1154" s="12"/>
      <c r="QCA1154" s="12"/>
      <c r="QCB1154" s="12"/>
      <c r="QCC1154" s="12"/>
      <c r="QCD1154" s="12"/>
      <c r="QCE1154" s="12"/>
      <c r="QCF1154" s="12"/>
      <c r="QCG1154" s="12"/>
      <c r="QCH1154" s="12"/>
      <c r="QCI1154" s="12"/>
      <c r="QCJ1154" s="12"/>
      <c r="QCK1154" s="12"/>
      <c r="QCL1154" s="12"/>
      <c r="QCM1154" s="12"/>
      <c r="QCN1154" s="12"/>
      <c r="QCO1154" s="12"/>
      <c r="QCP1154" s="12"/>
      <c r="QCQ1154" s="12"/>
      <c r="QCR1154" s="12"/>
      <c r="QCS1154" s="12"/>
      <c r="QCT1154" s="12"/>
      <c r="QCU1154" s="12"/>
      <c r="QCV1154" s="12"/>
      <c r="QCW1154" s="12"/>
      <c r="QCX1154" s="12"/>
      <c r="QCY1154" s="12"/>
      <c r="QCZ1154" s="12"/>
      <c r="QDA1154" s="12"/>
      <c r="QDB1154" s="12"/>
      <c r="QDC1154" s="12"/>
      <c r="QDD1154" s="12"/>
      <c r="QDE1154" s="12"/>
      <c r="QDF1154" s="12"/>
      <c r="QDG1154" s="12"/>
      <c r="QDH1154" s="12"/>
      <c r="QDI1154" s="12"/>
      <c r="QDJ1154" s="12"/>
      <c r="QDK1154" s="12"/>
      <c r="QDL1154" s="12"/>
      <c r="QDM1154" s="12"/>
      <c r="QDN1154" s="12"/>
      <c r="QDO1154" s="12"/>
      <c r="QDP1154" s="12"/>
      <c r="QDQ1154" s="12"/>
      <c r="QDR1154" s="12"/>
      <c r="QDS1154" s="12"/>
      <c r="QDT1154" s="12"/>
      <c r="QDU1154" s="12"/>
      <c r="QDV1154" s="12"/>
      <c r="QDW1154" s="12"/>
      <c r="QDX1154" s="12"/>
      <c r="QDY1154" s="12"/>
      <c r="QDZ1154" s="12"/>
      <c r="QEA1154" s="12"/>
      <c r="QEB1154" s="12"/>
      <c r="QEC1154" s="12"/>
      <c r="QED1154" s="12"/>
      <c r="QEE1154" s="12"/>
      <c r="QEF1154" s="12"/>
      <c r="QEG1154" s="12"/>
      <c r="QEH1154" s="12"/>
      <c r="QEI1154" s="12"/>
      <c r="QEJ1154" s="12"/>
      <c r="QEK1154" s="12"/>
      <c r="QEL1154" s="12"/>
      <c r="QEM1154" s="12"/>
      <c r="QEN1154" s="12"/>
      <c r="QEO1154" s="12"/>
      <c r="QEP1154" s="12"/>
      <c r="QEQ1154" s="12"/>
      <c r="QER1154" s="12"/>
      <c r="QES1154" s="12"/>
      <c r="QET1154" s="12"/>
      <c r="QEU1154" s="12"/>
      <c r="QEV1154" s="12"/>
      <c r="QEW1154" s="12"/>
      <c r="QEX1154" s="12"/>
      <c r="QEY1154" s="12"/>
      <c r="QEZ1154" s="12"/>
      <c r="QFA1154" s="12"/>
      <c r="QFB1154" s="12"/>
      <c r="QFC1154" s="12"/>
      <c r="QFD1154" s="12"/>
      <c r="QFE1154" s="12"/>
      <c r="QFF1154" s="12"/>
      <c r="QFG1154" s="12"/>
      <c r="QFH1154" s="12"/>
      <c r="QFI1154" s="12"/>
      <c r="QFJ1154" s="12"/>
      <c r="QFK1154" s="12"/>
      <c r="QFL1154" s="12"/>
      <c r="QFM1154" s="12"/>
      <c r="QFN1154" s="12"/>
      <c r="QFO1154" s="12"/>
      <c r="QFP1154" s="12"/>
      <c r="QFQ1154" s="12"/>
      <c r="QFR1154" s="12"/>
      <c r="QFS1154" s="12"/>
      <c r="QFT1154" s="12"/>
      <c r="QFU1154" s="12"/>
      <c r="QFV1154" s="12"/>
      <c r="QFW1154" s="12"/>
      <c r="QFX1154" s="12"/>
      <c r="QFY1154" s="12"/>
      <c r="QFZ1154" s="12"/>
      <c r="QGA1154" s="12"/>
      <c r="QGB1154" s="12"/>
      <c r="QGC1154" s="12"/>
      <c r="QGD1154" s="12"/>
      <c r="QGE1154" s="12"/>
      <c r="QGF1154" s="12"/>
      <c r="QGG1154" s="12"/>
      <c r="QGH1154" s="12"/>
      <c r="QGI1154" s="12"/>
      <c r="QGJ1154" s="12"/>
      <c r="QGK1154" s="12"/>
      <c r="QGL1154" s="12"/>
      <c r="QGM1154" s="12"/>
      <c r="QGN1154" s="12"/>
      <c r="QGO1154" s="12"/>
      <c r="QGP1154" s="12"/>
      <c r="QGQ1154" s="12"/>
      <c r="QGR1154" s="12"/>
      <c r="QGS1154" s="12"/>
      <c r="QGT1154" s="12"/>
      <c r="QGU1154" s="12"/>
      <c r="QGV1154" s="12"/>
      <c r="QGW1154" s="12"/>
      <c r="QGX1154" s="12"/>
      <c r="QGY1154" s="12"/>
      <c r="QGZ1154" s="12"/>
      <c r="QHA1154" s="12"/>
      <c r="QHB1154" s="12"/>
      <c r="QHC1154" s="12"/>
      <c r="QHD1154" s="12"/>
      <c r="QHE1154" s="12"/>
      <c r="QHF1154" s="12"/>
      <c r="QHG1154" s="12"/>
      <c r="QHH1154" s="12"/>
      <c r="QHI1154" s="12"/>
      <c r="QHJ1154" s="12"/>
      <c r="QHK1154" s="12"/>
      <c r="QHL1154" s="12"/>
      <c r="QHM1154" s="12"/>
      <c r="QHN1154" s="12"/>
      <c r="QHO1154" s="12"/>
      <c r="QHP1154" s="12"/>
      <c r="QHQ1154" s="12"/>
      <c r="QHR1154" s="12"/>
      <c r="QHS1154" s="12"/>
      <c r="QHT1154" s="12"/>
      <c r="QHU1154" s="12"/>
      <c r="QHV1154" s="12"/>
      <c r="QHW1154" s="12"/>
      <c r="QHX1154" s="12"/>
      <c r="QHY1154" s="12"/>
      <c r="QHZ1154" s="12"/>
      <c r="QIA1154" s="12"/>
      <c r="QIB1154" s="12"/>
      <c r="QIC1154" s="12"/>
      <c r="QID1154" s="12"/>
      <c r="QIE1154" s="12"/>
      <c r="QIF1154" s="12"/>
      <c r="QIG1154" s="12"/>
      <c r="QIH1154" s="12"/>
      <c r="QII1154" s="12"/>
      <c r="QIJ1154" s="12"/>
      <c r="QIK1154" s="12"/>
      <c r="QIL1154" s="12"/>
      <c r="QIM1154" s="12"/>
      <c r="QIN1154" s="12"/>
      <c r="QIO1154" s="12"/>
      <c r="QIP1154" s="12"/>
      <c r="QIQ1154" s="12"/>
      <c r="QIR1154" s="12"/>
      <c r="QIS1154" s="12"/>
      <c r="QIT1154" s="12"/>
      <c r="QIU1154" s="12"/>
      <c r="QIV1154" s="12"/>
      <c r="QIW1154" s="12"/>
      <c r="QIX1154" s="12"/>
      <c r="QIY1154" s="12"/>
      <c r="QIZ1154" s="12"/>
      <c r="QJA1154" s="12"/>
      <c r="QJB1154" s="12"/>
      <c r="QJC1154" s="12"/>
      <c r="QJD1154" s="12"/>
      <c r="QJE1154" s="12"/>
      <c r="QJF1154" s="12"/>
      <c r="QJG1154" s="12"/>
      <c r="QJH1154" s="12"/>
      <c r="QJI1154" s="12"/>
      <c r="QJJ1154" s="12"/>
      <c r="QJK1154" s="12"/>
      <c r="QJL1154" s="12"/>
      <c r="QJM1154" s="12"/>
      <c r="QJN1154" s="12"/>
      <c r="QJO1154" s="12"/>
      <c r="QJP1154" s="12"/>
      <c r="QJQ1154" s="12"/>
      <c r="QJR1154" s="12"/>
      <c r="QJS1154" s="12"/>
      <c r="QJT1154" s="12"/>
      <c r="QJU1154" s="12"/>
      <c r="QJV1154" s="12"/>
      <c r="QJW1154" s="12"/>
      <c r="QJX1154" s="12"/>
      <c r="QJY1154" s="12"/>
      <c r="QJZ1154" s="12"/>
      <c r="QKA1154" s="12"/>
      <c r="QKB1154" s="12"/>
      <c r="QKC1154" s="12"/>
      <c r="QKD1154" s="12"/>
      <c r="QKE1154" s="12"/>
      <c r="QKF1154" s="12"/>
      <c r="QKG1154" s="12"/>
      <c r="QKH1154" s="12"/>
      <c r="QKI1154" s="12"/>
      <c r="QKJ1154" s="12"/>
      <c r="QKK1154" s="12"/>
      <c r="QKL1154" s="12"/>
      <c r="QKM1154" s="12"/>
      <c r="QKN1154" s="12"/>
      <c r="QKO1154" s="12"/>
      <c r="QKP1154" s="12"/>
      <c r="QKQ1154" s="12"/>
      <c r="QKR1154" s="12"/>
      <c r="QKS1154" s="12"/>
      <c r="QKT1154" s="12"/>
      <c r="QKU1154" s="12"/>
      <c r="QKV1154" s="12"/>
      <c r="QKW1154" s="12"/>
      <c r="QKX1154" s="12"/>
      <c r="QKY1154" s="12"/>
      <c r="QKZ1154" s="12"/>
      <c r="QLA1154" s="12"/>
      <c r="QLB1154" s="12"/>
      <c r="QLC1154" s="12"/>
      <c r="QLD1154" s="12"/>
      <c r="QLE1154" s="12"/>
      <c r="QLF1154" s="12"/>
      <c r="QLG1154" s="12"/>
      <c r="QLH1154" s="12"/>
      <c r="QLI1154" s="12"/>
      <c r="QLJ1154" s="12"/>
      <c r="QLK1154" s="12"/>
      <c r="QLL1154" s="12"/>
      <c r="QLM1154" s="12"/>
      <c r="QLN1154" s="12"/>
      <c r="QLO1154" s="12"/>
      <c r="QLP1154" s="12"/>
      <c r="QLQ1154" s="12"/>
      <c r="QLR1154" s="12"/>
      <c r="QLS1154" s="12"/>
      <c r="QLT1154" s="12"/>
      <c r="QLU1154" s="12"/>
      <c r="QLV1154" s="12"/>
      <c r="QLW1154" s="12"/>
      <c r="QLX1154" s="12"/>
      <c r="QLY1154" s="12"/>
      <c r="QLZ1154" s="12"/>
      <c r="QMA1154" s="12"/>
      <c r="QMB1154" s="12"/>
      <c r="QMC1154" s="12"/>
      <c r="QMD1154" s="12"/>
      <c r="QME1154" s="12"/>
      <c r="QMF1154" s="12"/>
      <c r="QMG1154" s="12"/>
      <c r="QMH1154" s="12"/>
      <c r="QMI1154" s="12"/>
      <c r="QMJ1154" s="12"/>
      <c r="QMK1154" s="12"/>
      <c r="QML1154" s="12"/>
      <c r="QMM1154" s="12"/>
      <c r="QMN1154" s="12"/>
      <c r="QMO1154" s="12"/>
      <c r="QMP1154" s="12"/>
      <c r="QMQ1154" s="12"/>
      <c r="QMR1154" s="12"/>
      <c r="QMS1154" s="12"/>
      <c r="QMT1154" s="12"/>
      <c r="QMU1154" s="12"/>
      <c r="QMV1154" s="12"/>
      <c r="QMW1154" s="12"/>
      <c r="QMX1154" s="12"/>
      <c r="QMY1154" s="12"/>
      <c r="QMZ1154" s="12"/>
      <c r="QNA1154" s="12"/>
      <c r="QNB1154" s="12"/>
      <c r="QNC1154" s="12"/>
      <c r="QND1154" s="12"/>
      <c r="QNE1154" s="12"/>
      <c r="QNF1154" s="12"/>
      <c r="QNG1154" s="12"/>
      <c r="QNH1154" s="12"/>
      <c r="QNI1154" s="12"/>
      <c r="QNJ1154" s="12"/>
      <c r="QNK1154" s="12"/>
      <c r="QNL1154" s="12"/>
      <c r="QNM1154" s="12"/>
      <c r="QNN1154" s="12"/>
      <c r="QNO1154" s="12"/>
      <c r="QNP1154" s="12"/>
      <c r="QNQ1154" s="12"/>
      <c r="QNR1154" s="12"/>
      <c r="QNS1154" s="12"/>
      <c r="QNT1154" s="12"/>
      <c r="QNU1154" s="12"/>
      <c r="QNV1154" s="12"/>
      <c r="QNW1154" s="12"/>
      <c r="QNX1154" s="12"/>
      <c r="QNY1154" s="12"/>
      <c r="QNZ1154" s="12"/>
      <c r="QOA1154" s="12"/>
      <c r="QOB1154" s="12"/>
      <c r="QOC1154" s="12"/>
      <c r="QOD1154" s="12"/>
      <c r="QOE1154" s="12"/>
      <c r="QOF1154" s="12"/>
      <c r="QOG1154" s="12"/>
      <c r="QOH1154" s="12"/>
      <c r="QOI1154" s="12"/>
      <c r="QOJ1154" s="12"/>
      <c r="QOK1154" s="12"/>
      <c r="QOL1154" s="12"/>
      <c r="QOM1154" s="12"/>
      <c r="QON1154" s="12"/>
      <c r="QOO1154" s="12"/>
      <c r="QOP1154" s="12"/>
      <c r="QOQ1154" s="12"/>
      <c r="QOR1154" s="12"/>
      <c r="QOS1154" s="12"/>
      <c r="QOT1154" s="12"/>
      <c r="QOU1154" s="12"/>
      <c r="QOV1154" s="12"/>
      <c r="QOW1154" s="12"/>
      <c r="QOX1154" s="12"/>
      <c r="QOY1154" s="12"/>
      <c r="QOZ1154" s="12"/>
      <c r="QPA1154" s="12"/>
      <c r="QPB1154" s="12"/>
      <c r="QPC1154" s="12"/>
      <c r="QPD1154" s="12"/>
      <c r="QPE1154" s="12"/>
      <c r="QPF1154" s="12"/>
      <c r="QPG1154" s="12"/>
      <c r="QPH1154" s="12"/>
      <c r="QPI1154" s="12"/>
      <c r="QPJ1154" s="12"/>
      <c r="QPK1154" s="12"/>
      <c r="QPL1154" s="12"/>
      <c r="QPM1154" s="12"/>
      <c r="QPN1154" s="12"/>
      <c r="QPO1154" s="12"/>
      <c r="QPP1154" s="12"/>
      <c r="QPQ1154" s="12"/>
      <c r="QPR1154" s="12"/>
      <c r="QPS1154" s="12"/>
      <c r="QPT1154" s="12"/>
      <c r="QPU1154" s="12"/>
      <c r="QPV1154" s="12"/>
      <c r="QPW1154" s="12"/>
      <c r="QPX1154" s="12"/>
      <c r="QPY1154" s="12"/>
      <c r="QPZ1154" s="12"/>
      <c r="QQA1154" s="12"/>
      <c r="QQB1154" s="12"/>
      <c r="QQC1154" s="12"/>
      <c r="QQD1154" s="12"/>
      <c r="QQE1154" s="12"/>
      <c r="QQF1154" s="12"/>
      <c r="QQG1154" s="12"/>
      <c r="QQH1154" s="12"/>
      <c r="QQI1154" s="12"/>
      <c r="QQJ1154" s="12"/>
      <c r="QQK1154" s="12"/>
      <c r="QQL1154" s="12"/>
      <c r="QQM1154" s="12"/>
      <c r="QQN1154" s="12"/>
      <c r="QQO1154" s="12"/>
      <c r="QQP1154" s="12"/>
      <c r="QQQ1154" s="12"/>
      <c r="QQR1154" s="12"/>
      <c r="QQS1154" s="12"/>
      <c r="QQT1154" s="12"/>
      <c r="QQU1154" s="12"/>
      <c r="QQV1154" s="12"/>
      <c r="QQW1154" s="12"/>
      <c r="QQX1154" s="12"/>
      <c r="QQY1154" s="12"/>
      <c r="QQZ1154" s="12"/>
      <c r="QRA1154" s="12"/>
      <c r="QRB1154" s="12"/>
      <c r="QRC1154" s="12"/>
      <c r="QRD1154" s="12"/>
      <c r="QRE1154" s="12"/>
      <c r="QRF1154" s="12"/>
      <c r="QRG1154" s="12"/>
      <c r="QRH1154" s="12"/>
      <c r="QRI1154" s="12"/>
      <c r="QRJ1154" s="12"/>
      <c r="QRK1154" s="12"/>
      <c r="QRL1154" s="12"/>
      <c r="QRM1154" s="12"/>
      <c r="QRN1154" s="12"/>
      <c r="QRO1154" s="12"/>
      <c r="QRP1154" s="12"/>
      <c r="QRQ1154" s="12"/>
      <c r="QRR1154" s="12"/>
      <c r="QRS1154" s="12"/>
      <c r="QRT1154" s="12"/>
      <c r="QRU1154" s="12"/>
      <c r="QRV1154" s="12"/>
      <c r="QRW1154" s="12"/>
      <c r="QRX1154" s="12"/>
      <c r="QRY1154" s="12"/>
      <c r="QRZ1154" s="12"/>
      <c r="QSA1154" s="12"/>
      <c r="QSB1154" s="12"/>
      <c r="QSC1154" s="12"/>
      <c r="QSD1154" s="12"/>
      <c r="QSE1154" s="12"/>
      <c r="QSF1154" s="12"/>
      <c r="QSG1154" s="12"/>
      <c r="QSH1154" s="12"/>
      <c r="QSI1154" s="12"/>
      <c r="QSJ1154" s="12"/>
      <c r="QSK1154" s="12"/>
      <c r="QSL1154" s="12"/>
      <c r="QSM1154" s="12"/>
      <c r="QSN1154" s="12"/>
      <c r="QSO1154" s="12"/>
      <c r="QSP1154" s="12"/>
      <c r="QSQ1154" s="12"/>
      <c r="QSR1154" s="12"/>
      <c r="QSS1154" s="12"/>
      <c r="QST1154" s="12"/>
      <c r="QSU1154" s="12"/>
      <c r="QSV1154" s="12"/>
      <c r="QSW1154" s="12"/>
      <c r="QSX1154" s="12"/>
      <c r="QSY1154" s="12"/>
      <c r="QSZ1154" s="12"/>
      <c r="QTA1154" s="12"/>
      <c r="QTB1154" s="12"/>
      <c r="QTC1154" s="12"/>
      <c r="QTD1154" s="12"/>
      <c r="QTE1154" s="12"/>
      <c r="QTF1154" s="12"/>
      <c r="QTG1154" s="12"/>
      <c r="QTH1154" s="12"/>
      <c r="QTI1154" s="12"/>
      <c r="QTJ1154" s="12"/>
      <c r="QTK1154" s="12"/>
      <c r="QTL1154" s="12"/>
      <c r="QTM1154" s="12"/>
      <c r="QTN1154" s="12"/>
      <c r="QTO1154" s="12"/>
      <c r="QTP1154" s="12"/>
      <c r="QTQ1154" s="12"/>
      <c r="QTR1154" s="12"/>
      <c r="QTS1154" s="12"/>
      <c r="QTT1154" s="12"/>
      <c r="QTU1154" s="12"/>
      <c r="QTV1154" s="12"/>
      <c r="QTW1154" s="12"/>
      <c r="QTX1154" s="12"/>
      <c r="QTY1154" s="12"/>
      <c r="QTZ1154" s="12"/>
      <c r="QUA1154" s="12"/>
      <c r="QUB1154" s="12"/>
      <c r="QUC1154" s="12"/>
      <c r="QUD1154" s="12"/>
      <c r="QUE1154" s="12"/>
      <c r="QUF1154" s="12"/>
      <c r="QUG1154" s="12"/>
      <c r="QUH1154" s="12"/>
      <c r="QUI1154" s="12"/>
      <c r="QUJ1154" s="12"/>
      <c r="QUK1154" s="12"/>
      <c r="QUL1154" s="12"/>
      <c r="QUM1154" s="12"/>
      <c r="QUN1154" s="12"/>
      <c r="QUO1154" s="12"/>
      <c r="QUP1154" s="12"/>
      <c r="QUQ1154" s="12"/>
      <c r="QUR1154" s="12"/>
      <c r="QUS1154" s="12"/>
      <c r="QUT1154" s="12"/>
      <c r="QUU1154" s="12"/>
      <c r="QUV1154" s="12"/>
      <c r="QUW1154" s="12"/>
      <c r="QUX1154" s="12"/>
      <c r="QUY1154" s="12"/>
      <c r="QUZ1154" s="12"/>
      <c r="QVA1154" s="12"/>
      <c r="QVB1154" s="12"/>
      <c r="QVC1154" s="12"/>
      <c r="QVD1154" s="12"/>
      <c r="QVE1154" s="12"/>
      <c r="QVF1154" s="12"/>
      <c r="QVG1154" s="12"/>
      <c r="QVH1154" s="12"/>
      <c r="QVI1154" s="12"/>
      <c r="QVJ1154" s="12"/>
      <c r="QVK1154" s="12"/>
      <c r="QVL1154" s="12"/>
      <c r="QVM1154" s="12"/>
      <c r="QVN1154" s="12"/>
      <c r="QVO1154" s="12"/>
      <c r="QVP1154" s="12"/>
      <c r="QVQ1154" s="12"/>
      <c r="QVR1154" s="12"/>
      <c r="QVS1154" s="12"/>
      <c r="QVT1154" s="12"/>
      <c r="QVU1154" s="12"/>
      <c r="QVV1154" s="12"/>
      <c r="QVW1154" s="12"/>
      <c r="QVX1154" s="12"/>
      <c r="QVY1154" s="12"/>
      <c r="QVZ1154" s="12"/>
      <c r="QWA1154" s="12"/>
      <c r="QWB1154" s="12"/>
      <c r="QWC1154" s="12"/>
      <c r="QWD1154" s="12"/>
      <c r="QWE1154" s="12"/>
      <c r="QWF1154" s="12"/>
      <c r="QWG1154" s="12"/>
      <c r="QWH1154" s="12"/>
      <c r="QWI1154" s="12"/>
      <c r="QWJ1154" s="12"/>
      <c r="QWK1154" s="12"/>
      <c r="QWL1154" s="12"/>
      <c r="QWM1154" s="12"/>
      <c r="QWN1154" s="12"/>
      <c r="QWO1154" s="12"/>
      <c r="QWP1154" s="12"/>
      <c r="QWQ1154" s="12"/>
      <c r="QWR1154" s="12"/>
      <c r="QWS1154" s="12"/>
      <c r="QWT1154" s="12"/>
      <c r="QWU1154" s="12"/>
      <c r="QWV1154" s="12"/>
      <c r="QWW1154" s="12"/>
      <c r="QWX1154" s="12"/>
      <c r="QWY1154" s="12"/>
      <c r="QWZ1154" s="12"/>
      <c r="QXA1154" s="12"/>
      <c r="QXB1154" s="12"/>
      <c r="QXC1154" s="12"/>
      <c r="QXD1154" s="12"/>
      <c r="QXE1154" s="12"/>
      <c r="QXF1154" s="12"/>
      <c r="QXG1154" s="12"/>
      <c r="QXH1154" s="12"/>
      <c r="QXI1154" s="12"/>
      <c r="QXJ1154" s="12"/>
      <c r="QXK1154" s="12"/>
      <c r="QXL1154" s="12"/>
      <c r="QXM1154" s="12"/>
      <c r="QXN1154" s="12"/>
      <c r="QXO1154" s="12"/>
      <c r="QXP1154" s="12"/>
      <c r="QXQ1154" s="12"/>
      <c r="QXR1154" s="12"/>
      <c r="QXS1154" s="12"/>
      <c r="QXT1154" s="12"/>
      <c r="QXU1154" s="12"/>
      <c r="QXV1154" s="12"/>
      <c r="QXW1154" s="12"/>
      <c r="QXX1154" s="12"/>
      <c r="QXY1154" s="12"/>
      <c r="QXZ1154" s="12"/>
      <c r="QYA1154" s="12"/>
      <c r="QYB1154" s="12"/>
      <c r="QYC1154" s="12"/>
      <c r="QYD1154" s="12"/>
      <c r="QYE1154" s="12"/>
      <c r="QYF1154" s="12"/>
      <c r="QYG1154" s="12"/>
      <c r="QYH1154" s="12"/>
      <c r="QYI1154" s="12"/>
      <c r="QYJ1154" s="12"/>
      <c r="QYK1154" s="12"/>
      <c r="QYL1154" s="12"/>
      <c r="QYM1154" s="12"/>
      <c r="QYN1154" s="12"/>
      <c r="QYO1154" s="12"/>
      <c r="QYP1154" s="12"/>
      <c r="QYQ1154" s="12"/>
      <c r="QYR1154" s="12"/>
      <c r="QYS1154" s="12"/>
      <c r="QYT1154" s="12"/>
      <c r="QYU1154" s="12"/>
      <c r="QYV1154" s="12"/>
      <c r="QYW1154" s="12"/>
      <c r="QYX1154" s="12"/>
      <c r="QYY1154" s="12"/>
      <c r="QYZ1154" s="12"/>
      <c r="QZA1154" s="12"/>
      <c r="QZB1154" s="12"/>
      <c r="QZC1154" s="12"/>
      <c r="QZD1154" s="12"/>
      <c r="QZE1154" s="12"/>
      <c r="QZF1154" s="12"/>
      <c r="QZG1154" s="12"/>
      <c r="QZH1154" s="12"/>
      <c r="QZI1154" s="12"/>
      <c r="QZJ1154" s="12"/>
      <c r="QZK1154" s="12"/>
      <c r="QZL1154" s="12"/>
      <c r="QZM1154" s="12"/>
      <c r="QZN1154" s="12"/>
      <c r="QZO1154" s="12"/>
      <c r="QZP1154" s="12"/>
      <c r="QZQ1154" s="12"/>
      <c r="QZR1154" s="12"/>
      <c r="QZS1154" s="12"/>
      <c r="QZT1154" s="12"/>
      <c r="QZU1154" s="12"/>
      <c r="QZV1154" s="12"/>
      <c r="QZW1154" s="12"/>
      <c r="QZX1154" s="12"/>
      <c r="QZY1154" s="12"/>
      <c r="QZZ1154" s="12"/>
      <c r="RAA1154" s="12"/>
      <c r="RAB1154" s="12"/>
      <c r="RAC1154" s="12"/>
      <c r="RAD1154" s="12"/>
      <c r="RAE1154" s="12"/>
      <c r="RAF1154" s="12"/>
      <c r="RAG1154" s="12"/>
      <c r="RAH1154" s="12"/>
      <c r="RAI1154" s="12"/>
      <c r="RAJ1154" s="12"/>
      <c r="RAK1154" s="12"/>
      <c r="RAL1154" s="12"/>
      <c r="RAM1154" s="12"/>
      <c r="RAN1154" s="12"/>
      <c r="RAO1154" s="12"/>
      <c r="RAP1154" s="12"/>
      <c r="RAQ1154" s="12"/>
      <c r="RAR1154" s="12"/>
      <c r="RAS1154" s="12"/>
      <c r="RAT1154" s="12"/>
      <c r="RAU1154" s="12"/>
      <c r="RAV1154" s="12"/>
      <c r="RAW1154" s="12"/>
      <c r="RAX1154" s="12"/>
      <c r="RAY1154" s="12"/>
      <c r="RAZ1154" s="12"/>
      <c r="RBA1154" s="12"/>
      <c r="RBB1154" s="12"/>
      <c r="RBC1154" s="12"/>
      <c r="RBD1154" s="12"/>
      <c r="RBE1154" s="12"/>
      <c r="RBF1154" s="12"/>
      <c r="RBG1154" s="12"/>
      <c r="RBH1154" s="12"/>
      <c r="RBI1154" s="12"/>
      <c r="RBJ1154" s="12"/>
      <c r="RBK1154" s="12"/>
      <c r="RBL1154" s="12"/>
      <c r="RBM1154" s="12"/>
      <c r="RBN1154" s="12"/>
      <c r="RBO1154" s="12"/>
      <c r="RBP1154" s="12"/>
      <c r="RBQ1154" s="12"/>
      <c r="RBR1154" s="12"/>
      <c r="RBS1154" s="12"/>
      <c r="RBT1154" s="12"/>
      <c r="RBU1154" s="12"/>
      <c r="RBV1154" s="12"/>
      <c r="RBW1154" s="12"/>
      <c r="RBX1154" s="12"/>
      <c r="RBY1154" s="12"/>
      <c r="RBZ1154" s="12"/>
      <c r="RCA1154" s="12"/>
      <c r="RCB1154" s="12"/>
      <c r="RCC1154" s="12"/>
      <c r="RCD1154" s="12"/>
      <c r="RCE1154" s="12"/>
      <c r="RCF1154" s="12"/>
      <c r="RCG1154" s="12"/>
      <c r="RCH1154" s="12"/>
      <c r="RCI1154" s="12"/>
      <c r="RCJ1154" s="12"/>
      <c r="RCK1154" s="12"/>
      <c r="RCL1154" s="12"/>
      <c r="RCM1154" s="12"/>
      <c r="RCN1154" s="12"/>
      <c r="RCO1154" s="12"/>
      <c r="RCP1154" s="12"/>
      <c r="RCQ1154" s="12"/>
      <c r="RCR1154" s="12"/>
      <c r="RCS1154" s="12"/>
      <c r="RCT1154" s="12"/>
      <c r="RCU1154" s="12"/>
      <c r="RCV1154" s="12"/>
      <c r="RCW1154" s="12"/>
      <c r="RCX1154" s="12"/>
      <c r="RCY1154" s="12"/>
      <c r="RCZ1154" s="12"/>
      <c r="RDA1154" s="12"/>
      <c r="RDB1154" s="12"/>
      <c r="RDC1154" s="12"/>
      <c r="RDD1154" s="12"/>
      <c r="RDE1154" s="12"/>
      <c r="RDF1154" s="12"/>
      <c r="RDG1154" s="12"/>
      <c r="RDH1154" s="12"/>
      <c r="RDI1154" s="12"/>
      <c r="RDJ1154" s="12"/>
      <c r="RDK1154" s="12"/>
      <c r="RDL1154" s="12"/>
      <c r="RDM1154" s="12"/>
      <c r="RDN1154" s="12"/>
      <c r="RDO1154" s="12"/>
      <c r="RDP1154" s="12"/>
      <c r="RDQ1154" s="12"/>
      <c r="RDR1154" s="12"/>
      <c r="RDS1154" s="12"/>
      <c r="RDT1154" s="12"/>
      <c r="RDU1154" s="12"/>
      <c r="RDV1154" s="12"/>
      <c r="RDW1154" s="12"/>
      <c r="RDX1154" s="12"/>
      <c r="RDY1154" s="12"/>
      <c r="RDZ1154" s="12"/>
      <c r="REA1154" s="12"/>
      <c r="REB1154" s="12"/>
      <c r="REC1154" s="12"/>
      <c r="RED1154" s="12"/>
      <c r="REE1154" s="12"/>
      <c r="REF1154" s="12"/>
      <c r="REG1154" s="12"/>
      <c r="REH1154" s="12"/>
      <c r="REI1154" s="12"/>
      <c r="REJ1154" s="12"/>
      <c r="REK1154" s="12"/>
      <c r="REL1154" s="12"/>
      <c r="REM1154" s="12"/>
      <c r="REN1154" s="12"/>
      <c r="REO1154" s="12"/>
      <c r="REP1154" s="12"/>
      <c r="REQ1154" s="12"/>
      <c r="RER1154" s="12"/>
      <c r="RES1154" s="12"/>
      <c r="RET1154" s="12"/>
      <c r="REU1154" s="12"/>
      <c r="REV1154" s="12"/>
      <c r="REW1154" s="12"/>
      <c r="REX1154" s="12"/>
      <c r="REY1154" s="12"/>
      <c r="REZ1154" s="12"/>
      <c r="RFA1154" s="12"/>
      <c r="RFB1154" s="12"/>
      <c r="RFC1154" s="12"/>
      <c r="RFD1154" s="12"/>
      <c r="RFE1154" s="12"/>
      <c r="RFF1154" s="12"/>
      <c r="RFG1154" s="12"/>
      <c r="RFH1154" s="12"/>
      <c r="RFI1154" s="12"/>
      <c r="RFJ1154" s="12"/>
      <c r="RFK1154" s="12"/>
      <c r="RFL1154" s="12"/>
      <c r="RFM1154" s="12"/>
      <c r="RFN1154" s="12"/>
      <c r="RFO1154" s="12"/>
      <c r="RFP1154" s="12"/>
      <c r="RFQ1154" s="12"/>
      <c r="RFR1154" s="12"/>
      <c r="RFS1154" s="12"/>
      <c r="RFT1154" s="12"/>
      <c r="RFU1154" s="12"/>
      <c r="RFV1154" s="12"/>
      <c r="RFW1154" s="12"/>
      <c r="RFX1154" s="12"/>
      <c r="RFY1154" s="12"/>
      <c r="RFZ1154" s="12"/>
      <c r="RGA1154" s="12"/>
      <c r="RGB1154" s="12"/>
      <c r="RGC1154" s="12"/>
      <c r="RGD1154" s="12"/>
      <c r="RGE1154" s="12"/>
      <c r="RGF1154" s="12"/>
      <c r="RGG1154" s="12"/>
      <c r="RGH1154" s="12"/>
      <c r="RGI1154" s="12"/>
      <c r="RGJ1154" s="12"/>
      <c r="RGK1154" s="12"/>
      <c r="RGL1154" s="12"/>
      <c r="RGM1154" s="12"/>
      <c r="RGN1154" s="12"/>
      <c r="RGO1154" s="12"/>
      <c r="RGP1154" s="12"/>
      <c r="RGQ1154" s="12"/>
      <c r="RGR1154" s="12"/>
      <c r="RGS1154" s="12"/>
      <c r="RGT1154" s="12"/>
      <c r="RGU1154" s="12"/>
      <c r="RGV1154" s="12"/>
      <c r="RGW1154" s="12"/>
      <c r="RGX1154" s="12"/>
      <c r="RGY1154" s="12"/>
      <c r="RGZ1154" s="12"/>
      <c r="RHA1154" s="12"/>
      <c r="RHB1154" s="12"/>
      <c r="RHC1154" s="12"/>
      <c r="RHD1154" s="12"/>
      <c r="RHE1154" s="12"/>
      <c r="RHF1154" s="12"/>
      <c r="RHG1154" s="12"/>
      <c r="RHH1154" s="12"/>
      <c r="RHI1154" s="12"/>
      <c r="RHJ1154" s="12"/>
      <c r="RHK1154" s="12"/>
      <c r="RHL1154" s="12"/>
      <c r="RHM1154" s="12"/>
      <c r="RHN1154" s="12"/>
      <c r="RHO1154" s="12"/>
      <c r="RHP1154" s="12"/>
      <c r="RHQ1154" s="12"/>
      <c r="RHR1154" s="12"/>
      <c r="RHS1154" s="12"/>
      <c r="RHT1154" s="12"/>
      <c r="RHU1154" s="12"/>
      <c r="RHV1154" s="12"/>
      <c r="RHW1154" s="12"/>
      <c r="RHX1154" s="12"/>
      <c r="RHY1154" s="12"/>
      <c r="RHZ1154" s="12"/>
      <c r="RIA1154" s="12"/>
      <c r="RIB1154" s="12"/>
      <c r="RIC1154" s="12"/>
      <c r="RID1154" s="12"/>
      <c r="RIE1154" s="12"/>
      <c r="RIF1154" s="12"/>
      <c r="RIG1154" s="12"/>
      <c r="RIH1154" s="12"/>
      <c r="RII1154" s="12"/>
      <c r="RIJ1154" s="12"/>
      <c r="RIK1154" s="12"/>
      <c r="RIL1154" s="12"/>
      <c r="RIM1154" s="12"/>
      <c r="RIN1154" s="12"/>
      <c r="RIO1154" s="12"/>
      <c r="RIP1154" s="12"/>
      <c r="RIQ1154" s="12"/>
      <c r="RIR1154" s="12"/>
      <c r="RIS1154" s="12"/>
      <c r="RIT1154" s="12"/>
      <c r="RIU1154" s="12"/>
      <c r="RIV1154" s="12"/>
      <c r="RIW1154" s="12"/>
      <c r="RIX1154" s="12"/>
      <c r="RIY1154" s="12"/>
      <c r="RIZ1154" s="12"/>
      <c r="RJA1154" s="12"/>
      <c r="RJB1154" s="12"/>
      <c r="RJC1154" s="12"/>
      <c r="RJD1154" s="12"/>
      <c r="RJE1154" s="12"/>
      <c r="RJF1154" s="12"/>
      <c r="RJG1154" s="12"/>
      <c r="RJH1154" s="12"/>
      <c r="RJI1154" s="12"/>
      <c r="RJJ1154" s="12"/>
      <c r="RJK1154" s="12"/>
      <c r="RJL1154" s="12"/>
      <c r="RJM1154" s="12"/>
      <c r="RJN1154" s="12"/>
      <c r="RJO1154" s="12"/>
      <c r="RJP1154" s="12"/>
      <c r="RJQ1154" s="12"/>
      <c r="RJR1154" s="12"/>
      <c r="RJS1154" s="12"/>
      <c r="RJT1154" s="12"/>
      <c r="RJU1154" s="12"/>
      <c r="RJV1154" s="12"/>
      <c r="RJW1154" s="12"/>
      <c r="RJX1154" s="12"/>
      <c r="RJY1154" s="12"/>
      <c r="RJZ1154" s="12"/>
      <c r="RKA1154" s="12"/>
      <c r="RKB1154" s="12"/>
      <c r="RKC1154" s="12"/>
      <c r="RKD1154" s="12"/>
      <c r="RKE1154" s="12"/>
      <c r="RKF1154" s="12"/>
      <c r="RKG1154" s="12"/>
      <c r="RKH1154" s="12"/>
      <c r="RKI1154" s="12"/>
      <c r="RKJ1154" s="12"/>
      <c r="RKK1154" s="12"/>
      <c r="RKL1154" s="12"/>
      <c r="RKM1154" s="12"/>
      <c r="RKN1154" s="12"/>
      <c r="RKO1154" s="12"/>
      <c r="RKP1154" s="12"/>
      <c r="RKQ1154" s="12"/>
      <c r="RKR1154" s="12"/>
      <c r="RKS1154" s="12"/>
      <c r="RKT1154" s="12"/>
      <c r="RKU1154" s="12"/>
      <c r="RKV1154" s="12"/>
      <c r="RKW1154" s="12"/>
      <c r="RKX1154" s="12"/>
      <c r="RKY1154" s="12"/>
      <c r="RKZ1154" s="12"/>
      <c r="RLA1154" s="12"/>
      <c r="RLB1154" s="12"/>
      <c r="RLC1154" s="12"/>
      <c r="RLD1154" s="12"/>
      <c r="RLE1154" s="12"/>
      <c r="RLF1154" s="12"/>
      <c r="RLG1154" s="12"/>
      <c r="RLH1154" s="12"/>
      <c r="RLI1154" s="12"/>
      <c r="RLJ1154" s="12"/>
      <c r="RLK1154" s="12"/>
      <c r="RLL1154" s="12"/>
      <c r="RLM1154" s="12"/>
      <c r="RLN1154" s="12"/>
      <c r="RLO1154" s="12"/>
      <c r="RLP1154" s="12"/>
      <c r="RLQ1154" s="12"/>
      <c r="RLR1154" s="12"/>
      <c r="RLS1154" s="12"/>
      <c r="RLT1154" s="12"/>
      <c r="RLU1154" s="12"/>
      <c r="RLV1154" s="12"/>
      <c r="RLW1154" s="12"/>
      <c r="RLX1154" s="12"/>
      <c r="RLY1154" s="12"/>
      <c r="RLZ1154" s="12"/>
      <c r="RMA1154" s="12"/>
      <c r="RMB1154" s="12"/>
      <c r="RMC1154" s="12"/>
      <c r="RMD1154" s="12"/>
      <c r="RME1154" s="12"/>
      <c r="RMF1154" s="12"/>
      <c r="RMG1154" s="12"/>
      <c r="RMH1154" s="12"/>
      <c r="RMI1154" s="12"/>
      <c r="RMJ1154" s="12"/>
      <c r="RMK1154" s="12"/>
      <c r="RML1154" s="12"/>
      <c r="RMM1154" s="12"/>
      <c r="RMN1154" s="12"/>
      <c r="RMO1154" s="12"/>
      <c r="RMP1154" s="12"/>
      <c r="RMQ1154" s="12"/>
      <c r="RMR1154" s="12"/>
      <c r="RMS1154" s="12"/>
      <c r="RMT1154" s="12"/>
      <c r="RMU1154" s="12"/>
      <c r="RMV1154" s="12"/>
      <c r="RMW1154" s="12"/>
      <c r="RMX1154" s="12"/>
      <c r="RMY1154" s="12"/>
      <c r="RMZ1154" s="12"/>
      <c r="RNA1154" s="12"/>
      <c r="RNB1154" s="12"/>
      <c r="RNC1154" s="12"/>
      <c r="RND1154" s="12"/>
      <c r="RNE1154" s="12"/>
      <c r="RNF1154" s="12"/>
      <c r="RNG1154" s="12"/>
      <c r="RNH1154" s="12"/>
      <c r="RNI1154" s="12"/>
      <c r="RNJ1154" s="12"/>
      <c r="RNK1154" s="12"/>
      <c r="RNL1154" s="12"/>
      <c r="RNM1154" s="12"/>
      <c r="RNN1154" s="12"/>
      <c r="RNO1154" s="12"/>
      <c r="RNP1154" s="12"/>
      <c r="RNQ1154" s="12"/>
      <c r="RNR1154" s="12"/>
      <c r="RNS1154" s="12"/>
      <c r="RNT1154" s="12"/>
      <c r="RNU1154" s="12"/>
      <c r="RNV1154" s="12"/>
      <c r="RNW1154" s="12"/>
      <c r="RNX1154" s="12"/>
      <c r="RNY1154" s="12"/>
      <c r="RNZ1154" s="12"/>
      <c r="ROA1154" s="12"/>
      <c r="ROB1154" s="12"/>
      <c r="ROC1154" s="12"/>
      <c r="ROD1154" s="12"/>
      <c r="ROE1154" s="12"/>
      <c r="ROF1154" s="12"/>
      <c r="ROG1154" s="12"/>
      <c r="ROH1154" s="12"/>
      <c r="ROI1154" s="12"/>
      <c r="ROJ1154" s="12"/>
      <c r="ROK1154" s="12"/>
      <c r="ROL1154" s="12"/>
      <c r="ROM1154" s="12"/>
      <c r="RON1154" s="12"/>
      <c r="ROO1154" s="12"/>
      <c r="ROP1154" s="12"/>
      <c r="ROQ1154" s="12"/>
      <c r="ROR1154" s="12"/>
      <c r="ROS1154" s="12"/>
      <c r="ROT1154" s="12"/>
      <c r="ROU1154" s="12"/>
      <c r="ROV1154" s="12"/>
      <c r="ROW1154" s="12"/>
      <c r="ROX1154" s="12"/>
      <c r="ROY1154" s="12"/>
      <c r="ROZ1154" s="12"/>
      <c r="RPA1154" s="12"/>
      <c r="RPB1154" s="12"/>
      <c r="RPC1154" s="12"/>
      <c r="RPD1154" s="12"/>
      <c r="RPE1154" s="12"/>
      <c r="RPF1154" s="12"/>
      <c r="RPG1154" s="12"/>
      <c r="RPH1154" s="12"/>
      <c r="RPI1154" s="12"/>
      <c r="RPJ1154" s="12"/>
      <c r="RPK1154" s="12"/>
      <c r="RPL1154" s="12"/>
      <c r="RPM1154" s="12"/>
      <c r="RPN1154" s="12"/>
      <c r="RPO1154" s="12"/>
      <c r="RPP1154" s="12"/>
      <c r="RPQ1154" s="12"/>
      <c r="RPR1154" s="12"/>
      <c r="RPS1154" s="12"/>
      <c r="RPT1154" s="12"/>
      <c r="RPU1154" s="12"/>
      <c r="RPV1154" s="12"/>
      <c r="RPW1154" s="12"/>
      <c r="RPX1154" s="12"/>
      <c r="RPY1154" s="12"/>
      <c r="RPZ1154" s="12"/>
      <c r="RQA1154" s="12"/>
      <c r="RQB1154" s="12"/>
      <c r="RQC1154" s="12"/>
      <c r="RQD1154" s="12"/>
      <c r="RQE1154" s="12"/>
      <c r="RQF1154" s="12"/>
      <c r="RQG1154" s="12"/>
      <c r="RQH1154" s="12"/>
      <c r="RQI1154" s="12"/>
      <c r="RQJ1154" s="12"/>
      <c r="RQK1154" s="12"/>
      <c r="RQL1154" s="12"/>
      <c r="RQM1154" s="12"/>
      <c r="RQN1154" s="12"/>
      <c r="RQO1154" s="12"/>
      <c r="RQP1154" s="12"/>
      <c r="RQQ1154" s="12"/>
      <c r="RQR1154" s="12"/>
      <c r="RQS1154" s="12"/>
      <c r="RQT1154" s="12"/>
      <c r="RQU1154" s="12"/>
      <c r="RQV1154" s="12"/>
      <c r="RQW1154" s="12"/>
      <c r="RQX1154" s="12"/>
      <c r="RQY1154" s="12"/>
      <c r="RQZ1154" s="12"/>
      <c r="RRA1154" s="12"/>
      <c r="RRB1154" s="12"/>
      <c r="RRC1154" s="12"/>
      <c r="RRD1154" s="12"/>
      <c r="RRE1154" s="12"/>
      <c r="RRF1154" s="12"/>
      <c r="RRG1154" s="12"/>
      <c r="RRH1154" s="12"/>
      <c r="RRI1154" s="12"/>
      <c r="RRJ1154" s="12"/>
      <c r="RRK1154" s="12"/>
      <c r="RRL1154" s="12"/>
      <c r="RRM1154" s="12"/>
      <c r="RRN1154" s="12"/>
      <c r="RRO1154" s="12"/>
      <c r="RRP1154" s="12"/>
      <c r="RRQ1154" s="12"/>
      <c r="RRR1154" s="12"/>
      <c r="RRS1154" s="12"/>
      <c r="RRT1154" s="12"/>
      <c r="RRU1154" s="12"/>
      <c r="RRV1154" s="12"/>
      <c r="RRW1154" s="12"/>
      <c r="RRX1154" s="12"/>
      <c r="RRY1154" s="12"/>
      <c r="RRZ1154" s="12"/>
      <c r="RSA1154" s="12"/>
      <c r="RSB1154" s="12"/>
      <c r="RSC1154" s="12"/>
      <c r="RSD1154" s="12"/>
      <c r="RSE1154" s="12"/>
      <c r="RSF1154" s="12"/>
      <c r="RSG1154" s="12"/>
      <c r="RSH1154" s="12"/>
      <c r="RSI1154" s="12"/>
      <c r="RSJ1154" s="12"/>
      <c r="RSK1154" s="12"/>
      <c r="RSL1154" s="12"/>
      <c r="RSM1154" s="12"/>
      <c r="RSN1154" s="12"/>
      <c r="RSO1154" s="12"/>
      <c r="RSP1154" s="12"/>
      <c r="RSQ1154" s="12"/>
      <c r="RSR1154" s="12"/>
      <c r="RSS1154" s="12"/>
      <c r="RST1154" s="12"/>
      <c r="RSU1154" s="12"/>
      <c r="RSV1154" s="12"/>
      <c r="RSW1154" s="12"/>
      <c r="RSX1154" s="12"/>
      <c r="RSY1154" s="12"/>
      <c r="RSZ1154" s="12"/>
      <c r="RTA1154" s="12"/>
      <c r="RTB1154" s="12"/>
      <c r="RTC1154" s="12"/>
      <c r="RTD1154" s="12"/>
      <c r="RTE1154" s="12"/>
      <c r="RTF1154" s="12"/>
      <c r="RTG1154" s="12"/>
      <c r="RTH1154" s="12"/>
      <c r="RTI1154" s="12"/>
      <c r="RTJ1154" s="12"/>
      <c r="RTK1154" s="12"/>
      <c r="RTL1154" s="12"/>
      <c r="RTM1154" s="12"/>
      <c r="RTN1154" s="12"/>
      <c r="RTO1154" s="12"/>
      <c r="RTP1154" s="12"/>
      <c r="RTQ1154" s="12"/>
      <c r="RTR1154" s="12"/>
      <c r="RTS1154" s="12"/>
      <c r="RTT1154" s="12"/>
      <c r="RTU1154" s="12"/>
      <c r="RTV1154" s="12"/>
      <c r="RTW1154" s="12"/>
      <c r="RTX1154" s="12"/>
      <c r="RTY1154" s="12"/>
      <c r="RTZ1154" s="12"/>
      <c r="RUA1154" s="12"/>
      <c r="RUB1154" s="12"/>
      <c r="RUC1154" s="12"/>
      <c r="RUD1154" s="12"/>
      <c r="RUE1154" s="12"/>
      <c r="RUF1154" s="12"/>
      <c r="RUG1154" s="12"/>
      <c r="RUH1154" s="12"/>
      <c r="RUI1154" s="12"/>
      <c r="RUJ1154" s="12"/>
      <c r="RUK1154" s="12"/>
      <c r="RUL1154" s="12"/>
      <c r="RUM1154" s="12"/>
      <c r="RUN1154" s="12"/>
      <c r="RUO1154" s="12"/>
      <c r="RUP1154" s="12"/>
      <c r="RUQ1154" s="12"/>
      <c r="RUR1154" s="12"/>
      <c r="RUS1154" s="12"/>
      <c r="RUT1154" s="12"/>
      <c r="RUU1154" s="12"/>
      <c r="RUV1154" s="12"/>
      <c r="RUW1154" s="12"/>
      <c r="RUX1154" s="12"/>
      <c r="RUY1154" s="12"/>
      <c r="RUZ1154" s="12"/>
      <c r="RVA1154" s="12"/>
      <c r="RVB1154" s="12"/>
      <c r="RVC1154" s="12"/>
      <c r="RVD1154" s="12"/>
      <c r="RVE1154" s="12"/>
      <c r="RVF1154" s="12"/>
      <c r="RVG1154" s="12"/>
      <c r="RVH1154" s="12"/>
      <c r="RVI1154" s="12"/>
      <c r="RVJ1154" s="12"/>
      <c r="RVK1154" s="12"/>
      <c r="RVL1154" s="12"/>
      <c r="RVM1154" s="12"/>
      <c r="RVN1154" s="12"/>
      <c r="RVO1154" s="12"/>
      <c r="RVP1154" s="12"/>
      <c r="RVQ1154" s="12"/>
      <c r="RVR1154" s="12"/>
      <c r="RVS1154" s="12"/>
      <c r="RVT1154" s="12"/>
      <c r="RVU1154" s="12"/>
      <c r="RVV1154" s="12"/>
      <c r="RVW1154" s="12"/>
      <c r="RVX1154" s="12"/>
      <c r="RVY1154" s="12"/>
      <c r="RVZ1154" s="12"/>
      <c r="RWA1154" s="12"/>
      <c r="RWB1154" s="12"/>
      <c r="RWC1154" s="12"/>
      <c r="RWD1154" s="12"/>
      <c r="RWE1154" s="12"/>
      <c r="RWF1154" s="12"/>
      <c r="RWG1154" s="12"/>
      <c r="RWH1154" s="12"/>
      <c r="RWI1154" s="12"/>
      <c r="RWJ1154" s="12"/>
      <c r="RWK1154" s="12"/>
      <c r="RWL1154" s="12"/>
      <c r="RWM1154" s="12"/>
      <c r="RWN1154" s="12"/>
      <c r="RWO1154" s="12"/>
      <c r="RWP1154" s="12"/>
      <c r="RWQ1154" s="12"/>
      <c r="RWR1154" s="12"/>
      <c r="RWS1154" s="12"/>
      <c r="RWT1154" s="12"/>
      <c r="RWU1154" s="12"/>
      <c r="RWV1154" s="12"/>
      <c r="RWW1154" s="12"/>
      <c r="RWX1154" s="12"/>
      <c r="RWY1154" s="12"/>
      <c r="RWZ1154" s="12"/>
      <c r="RXA1154" s="12"/>
      <c r="RXB1154" s="12"/>
      <c r="RXC1154" s="12"/>
      <c r="RXD1154" s="12"/>
      <c r="RXE1154" s="12"/>
      <c r="RXF1154" s="12"/>
      <c r="RXG1154" s="12"/>
      <c r="RXH1154" s="12"/>
      <c r="RXI1154" s="12"/>
      <c r="RXJ1154" s="12"/>
      <c r="RXK1154" s="12"/>
      <c r="RXL1154" s="12"/>
      <c r="RXM1154" s="12"/>
      <c r="RXN1154" s="12"/>
      <c r="RXO1154" s="12"/>
      <c r="RXP1154" s="12"/>
      <c r="RXQ1154" s="12"/>
      <c r="RXR1154" s="12"/>
      <c r="RXS1154" s="12"/>
      <c r="RXT1154" s="12"/>
      <c r="RXU1154" s="12"/>
      <c r="RXV1154" s="12"/>
      <c r="RXW1154" s="12"/>
      <c r="RXX1154" s="12"/>
      <c r="RXY1154" s="12"/>
      <c r="RXZ1154" s="12"/>
      <c r="RYA1154" s="12"/>
      <c r="RYB1154" s="12"/>
      <c r="RYC1154" s="12"/>
      <c r="RYD1154" s="12"/>
      <c r="RYE1154" s="12"/>
      <c r="RYF1154" s="12"/>
      <c r="RYG1154" s="12"/>
      <c r="RYH1154" s="12"/>
      <c r="RYI1154" s="12"/>
      <c r="RYJ1154" s="12"/>
      <c r="RYK1154" s="12"/>
      <c r="RYL1154" s="12"/>
      <c r="RYM1154" s="12"/>
      <c r="RYN1154" s="12"/>
      <c r="RYO1154" s="12"/>
      <c r="RYP1154" s="12"/>
      <c r="RYQ1154" s="12"/>
      <c r="RYR1154" s="12"/>
      <c r="RYS1154" s="12"/>
      <c r="RYT1154" s="12"/>
      <c r="RYU1154" s="12"/>
      <c r="RYV1154" s="12"/>
      <c r="RYW1154" s="12"/>
      <c r="RYX1154" s="12"/>
      <c r="RYY1154" s="12"/>
      <c r="RYZ1154" s="12"/>
      <c r="RZA1154" s="12"/>
      <c r="RZB1154" s="12"/>
      <c r="RZC1154" s="12"/>
      <c r="RZD1154" s="12"/>
      <c r="RZE1154" s="12"/>
      <c r="RZF1154" s="12"/>
      <c r="RZG1154" s="12"/>
      <c r="RZH1154" s="12"/>
      <c r="RZI1154" s="12"/>
      <c r="RZJ1154" s="12"/>
      <c r="RZK1154" s="12"/>
      <c r="RZL1154" s="12"/>
      <c r="RZM1154" s="12"/>
      <c r="RZN1154" s="12"/>
      <c r="RZO1154" s="12"/>
      <c r="RZP1154" s="12"/>
      <c r="RZQ1154" s="12"/>
      <c r="RZR1154" s="12"/>
      <c r="RZS1154" s="12"/>
      <c r="RZT1154" s="12"/>
      <c r="RZU1154" s="12"/>
      <c r="RZV1154" s="12"/>
      <c r="RZW1154" s="12"/>
      <c r="RZX1154" s="12"/>
      <c r="RZY1154" s="12"/>
      <c r="RZZ1154" s="12"/>
      <c r="SAA1154" s="12"/>
      <c r="SAB1154" s="12"/>
      <c r="SAC1154" s="12"/>
      <c r="SAD1154" s="12"/>
      <c r="SAE1154" s="12"/>
      <c r="SAF1154" s="12"/>
      <c r="SAG1154" s="12"/>
      <c r="SAH1154" s="12"/>
      <c r="SAI1154" s="12"/>
      <c r="SAJ1154" s="12"/>
      <c r="SAK1154" s="12"/>
      <c r="SAL1154" s="12"/>
      <c r="SAM1154" s="12"/>
      <c r="SAN1154" s="12"/>
      <c r="SAO1154" s="12"/>
      <c r="SAP1154" s="12"/>
      <c r="SAQ1154" s="12"/>
      <c r="SAR1154" s="12"/>
      <c r="SAS1154" s="12"/>
      <c r="SAT1154" s="12"/>
      <c r="SAU1154" s="12"/>
      <c r="SAV1154" s="12"/>
      <c r="SAW1154" s="12"/>
      <c r="SAX1154" s="12"/>
      <c r="SAY1154" s="12"/>
      <c r="SAZ1154" s="12"/>
      <c r="SBA1154" s="12"/>
      <c r="SBB1154" s="12"/>
      <c r="SBC1154" s="12"/>
      <c r="SBD1154" s="12"/>
      <c r="SBE1154" s="12"/>
      <c r="SBF1154" s="12"/>
      <c r="SBG1154" s="12"/>
      <c r="SBH1154" s="12"/>
      <c r="SBI1154" s="12"/>
      <c r="SBJ1154" s="12"/>
      <c r="SBK1154" s="12"/>
      <c r="SBL1154" s="12"/>
      <c r="SBM1154" s="12"/>
      <c r="SBN1154" s="12"/>
      <c r="SBO1154" s="12"/>
      <c r="SBP1154" s="12"/>
      <c r="SBQ1154" s="12"/>
      <c r="SBR1154" s="12"/>
      <c r="SBS1154" s="12"/>
      <c r="SBT1154" s="12"/>
      <c r="SBU1154" s="12"/>
      <c r="SBV1154" s="12"/>
      <c r="SBW1154" s="12"/>
      <c r="SBX1154" s="12"/>
      <c r="SBY1154" s="12"/>
      <c r="SBZ1154" s="12"/>
      <c r="SCA1154" s="12"/>
      <c r="SCB1154" s="12"/>
      <c r="SCC1154" s="12"/>
      <c r="SCD1154" s="12"/>
      <c r="SCE1154" s="12"/>
      <c r="SCF1154" s="12"/>
      <c r="SCG1154" s="12"/>
      <c r="SCH1154" s="12"/>
      <c r="SCI1154" s="12"/>
      <c r="SCJ1154" s="12"/>
      <c r="SCK1154" s="12"/>
      <c r="SCL1154" s="12"/>
      <c r="SCM1154" s="12"/>
      <c r="SCN1154" s="12"/>
      <c r="SCO1154" s="12"/>
      <c r="SCP1154" s="12"/>
      <c r="SCQ1154" s="12"/>
      <c r="SCR1154" s="12"/>
      <c r="SCS1154" s="12"/>
      <c r="SCT1154" s="12"/>
      <c r="SCU1154" s="12"/>
      <c r="SCV1154" s="12"/>
      <c r="SCW1154" s="12"/>
      <c r="SCX1154" s="12"/>
      <c r="SCY1154" s="12"/>
      <c r="SCZ1154" s="12"/>
      <c r="SDA1154" s="12"/>
      <c r="SDB1154" s="12"/>
      <c r="SDC1154" s="12"/>
      <c r="SDD1154" s="12"/>
      <c r="SDE1154" s="12"/>
      <c r="SDF1154" s="12"/>
      <c r="SDG1154" s="12"/>
      <c r="SDH1154" s="12"/>
      <c r="SDI1154" s="12"/>
      <c r="SDJ1154" s="12"/>
      <c r="SDK1154" s="12"/>
      <c r="SDL1154" s="12"/>
      <c r="SDM1154" s="12"/>
      <c r="SDN1154" s="12"/>
      <c r="SDO1154" s="12"/>
      <c r="SDP1154" s="12"/>
      <c r="SDQ1154" s="12"/>
      <c r="SDR1154" s="12"/>
      <c r="SDS1154" s="12"/>
      <c r="SDT1154" s="12"/>
      <c r="SDU1154" s="12"/>
      <c r="SDV1154" s="12"/>
      <c r="SDW1154" s="12"/>
      <c r="SDX1154" s="12"/>
      <c r="SDY1154" s="12"/>
      <c r="SDZ1154" s="12"/>
      <c r="SEA1154" s="12"/>
      <c r="SEB1154" s="12"/>
      <c r="SEC1154" s="12"/>
      <c r="SED1154" s="12"/>
      <c r="SEE1154" s="12"/>
      <c r="SEF1154" s="12"/>
      <c r="SEG1154" s="12"/>
      <c r="SEH1154" s="12"/>
      <c r="SEI1154" s="12"/>
      <c r="SEJ1154" s="12"/>
      <c r="SEK1154" s="12"/>
      <c r="SEL1154" s="12"/>
      <c r="SEM1154" s="12"/>
      <c r="SEN1154" s="12"/>
      <c r="SEO1154" s="12"/>
      <c r="SEP1154" s="12"/>
      <c r="SEQ1154" s="12"/>
      <c r="SER1154" s="12"/>
      <c r="SES1154" s="12"/>
      <c r="SET1154" s="12"/>
      <c r="SEU1154" s="12"/>
      <c r="SEV1154" s="12"/>
      <c r="SEW1154" s="12"/>
      <c r="SEX1154" s="12"/>
      <c r="SEY1154" s="12"/>
      <c r="SEZ1154" s="12"/>
      <c r="SFA1154" s="12"/>
      <c r="SFB1154" s="12"/>
      <c r="SFC1154" s="12"/>
      <c r="SFD1154" s="12"/>
      <c r="SFE1154" s="12"/>
      <c r="SFF1154" s="12"/>
      <c r="SFG1154" s="12"/>
      <c r="SFH1154" s="12"/>
      <c r="SFI1154" s="12"/>
      <c r="SFJ1154" s="12"/>
      <c r="SFK1154" s="12"/>
      <c r="SFL1154" s="12"/>
      <c r="SFM1154" s="12"/>
      <c r="SFN1154" s="12"/>
      <c r="SFO1154" s="12"/>
      <c r="SFP1154" s="12"/>
      <c r="SFQ1154" s="12"/>
      <c r="SFR1154" s="12"/>
      <c r="SFS1154" s="12"/>
      <c r="SFT1154" s="12"/>
      <c r="SFU1154" s="12"/>
      <c r="SFV1154" s="12"/>
      <c r="SFW1154" s="12"/>
      <c r="SFX1154" s="12"/>
      <c r="SFY1154" s="12"/>
      <c r="SFZ1154" s="12"/>
      <c r="SGA1154" s="12"/>
      <c r="SGB1154" s="12"/>
      <c r="SGC1154" s="12"/>
      <c r="SGD1154" s="12"/>
      <c r="SGE1154" s="12"/>
      <c r="SGF1154" s="12"/>
      <c r="SGG1154" s="12"/>
      <c r="SGH1154" s="12"/>
      <c r="SGI1154" s="12"/>
      <c r="SGJ1154" s="12"/>
      <c r="SGK1154" s="12"/>
      <c r="SGL1154" s="12"/>
      <c r="SGM1154" s="12"/>
      <c r="SGN1154" s="12"/>
      <c r="SGO1154" s="12"/>
      <c r="SGP1154" s="12"/>
      <c r="SGQ1154" s="12"/>
      <c r="SGR1154" s="12"/>
      <c r="SGS1154" s="12"/>
      <c r="SGT1154" s="12"/>
      <c r="SGU1154" s="12"/>
      <c r="SGV1154" s="12"/>
      <c r="SGW1154" s="12"/>
      <c r="SGX1154" s="12"/>
      <c r="SGY1154" s="12"/>
      <c r="SGZ1154" s="12"/>
      <c r="SHA1154" s="12"/>
      <c r="SHB1154" s="12"/>
      <c r="SHC1154" s="12"/>
      <c r="SHD1154" s="12"/>
      <c r="SHE1154" s="12"/>
      <c r="SHF1154" s="12"/>
      <c r="SHG1154" s="12"/>
      <c r="SHH1154" s="12"/>
      <c r="SHI1154" s="12"/>
      <c r="SHJ1154" s="12"/>
      <c r="SHK1154" s="12"/>
      <c r="SHL1154" s="12"/>
      <c r="SHM1154" s="12"/>
      <c r="SHN1154" s="12"/>
      <c r="SHO1154" s="12"/>
      <c r="SHP1154" s="12"/>
      <c r="SHQ1154" s="12"/>
      <c r="SHR1154" s="12"/>
      <c r="SHS1154" s="12"/>
      <c r="SHT1154" s="12"/>
      <c r="SHU1154" s="12"/>
      <c r="SHV1154" s="12"/>
      <c r="SHW1154" s="12"/>
      <c r="SHX1154" s="12"/>
      <c r="SHY1154" s="12"/>
      <c r="SHZ1154" s="12"/>
      <c r="SIA1154" s="12"/>
      <c r="SIB1154" s="12"/>
      <c r="SIC1154" s="12"/>
      <c r="SID1154" s="12"/>
      <c r="SIE1154" s="12"/>
      <c r="SIF1154" s="12"/>
      <c r="SIG1154" s="12"/>
      <c r="SIH1154" s="12"/>
      <c r="SII1154" s="12"/>
      <c r="SIJ1154" s="12"/>
      <c r="SIK1154" s="12"/>
      <c r="SIL1154" s="12"/>
      <c r="SIM1154" s="12"/>
      <c r="SIN1154" s="12"/>
      <c r="SIO1154" s="12"/>
      <c r="SIP1154" s="12"/>
      <c r="SIQ1154" s="12"/>
      <c r="SIR1154" s="12"/>
      <c r="SIS1154" s="12"/>
      <c r="SIT1154" s="12"/>
      <c r="SIU1154" s="12"/>
      <c r="SIV1154" s="12"/>
      <c r="SIW1154" s="12"/>
      <c r="SIX1154" s="12"/>
      <c r="SIY1154" s="12"/>
      <c r="SIZ1154" s="12"/>
      <c r="SJA1154" s="12"/>
      <c r="SJB1154" s="12"/>
      <c r="SJC1154" s="12"/>
      <c r="SJD1154" s="12"/>
      <c r="SJE1154" s="12"/>
      <c r="SJF1154" s="12"/>
      <c r="SJG1154" s="12"/>
      <c r="SJH1154" s="12"/>
      <c r="SJI1154" s="12"/>
      <c r="SJJ1154" s="12"/>
      <c r="SJK1154" s="12"/>
      <c r="SJL1154" s="12"/>
      <c r="SJM1154" s="12"/>
      <c r="SJN1154" s="12"/>
      <c r="SJO1154" s="12"/>
      <c r="SJP1154" s="12"/>
      <c r="SJQ1154" s="12"/>
      <c r="SJR1154" s="12"/>
      <c r="SJS1154" s="12"/>
      <c r="SJT1154" s="12"/>
      <c r="SJU1154" s="12"/>
      <c r="SJV1154" s="12"/>
      <c r="SJW1154" s="12"/>
      <c r="SJX1154" s="12"/>
      <c r="SJY1154" s="12"/>
      <c r="SJZ1154" s="12"/>
      <c r="SKA1154" s="12"/>
      <c r="SKB1154" s="12"/>
      <c r="SKC1154" s="12"/>
      <c r="SKD1154" s="12"/>
      <c r="SKE1154" s="12"/>
      <c r="SKF1154" s="12"/>
      <c r="SKG1154" s="12"/>
      <c r="SKH1154" s="12"/>
      <c r="SKI1154" s="12"/>
      <c r="SKJ1154" s="12"/>
      <c r="SKK1154" s="12"/>
      <c r="SKL1154" s="12"/>
      <c r="SKM1154" s="12"/>
      <c r="SKN1154" s="12"/>
      <c r="SKO1154" s="12"/>
      <c r="SKP1154" s="12"/>
      <c r="SKQ1154" s="12"/>
      <c r="SKR1154" s="12"/>
      <c r="SKS1154" s="12"/>
      <c r="SKT1154" s="12"/>
      <c r="SKU1154" s="12"/>
      <c r="SKV1154" s="12"/>
      <c r="SKW1154" s="12"/>
      <c r="SKX1154" s="12"/>
      <c r="SKY1154" s="12"/>
      <c r="SKZ1154" s="12"/>
      <c r="SLA1154" s="12"/>
      <c r="SLB1154" s="12"/>
      <c r="SLC1154" s="12"/>
      <c r="SLD1154" s="12"/>
      <c r="SLE1154" s="12"/>
      <c r="SLF1154" s="12"/>
      <c r="SLG1154" s="12"/>
      <c r="SLH1154" s="12"/>
      <c r="SLI1154" s="12"/>
      <c r="SLJ1154" s="12"/>
      <c r="SLK1154" s="12"/>
      <c r="SLL1154" s="12"/>
      <c r="SLM1154" s="12"/>
      <c r="SLN1154" s="12"/>
      <c r="SLO1154" s="12"/>
      <c r="SLP1154" s="12"/>
      <c r="SLQ1154" s="12"/>
      <c r="SLR1154" s="12"/>
      <c r="SLS1154" s="12"/>
      <c r="SLT1154" s="12"/>
      <c r="SLU1154" s="12"/>
      <c r="SLV1154" s="12"/>
      <c r="SLW1154" s="12"/>
      <c r="SLX1154" s="12"/>
      <c r="SLY1154" s="12"/>
      <c r="SLZ1154" s="12"/>
      <c r="SMA1154" s="12"/>
      <c r="SMB1154" s="12"/>
      <c r="SMC1154" s="12"/>
      <c r="SMD1154" s="12"/>
      <c r="SME1154" s="12"/>
      <c r="SMF1154" s="12"/>
      <c r="SMG1154" s="12"/>
      <c r="SMH1154" s="12"/>
      <c r="SMI1154" s="12"/>
      <c r="SMJ1154" s="12"/>
      <c r="SMK1154" s="12"/>
      <c r="SML1154" s="12"/>
      <c r="SMM1154" s="12"/>
      <c r="SMN1154" s="12"/>
      <c r="SMO1154" s="12"/>
      <c r="SMP1154" s="12"/>
      <c r="SMQ1154" s="12"/>
      <c r="SMR1154" s="12"/>
      <c r="SMS1154" s="12"/>
      <c r="SMT1154" s="12"/>
      <c r="SMU1154" s="12"/>
      <c r="SMV1154" s="12"/>
      <c r="SMW1154" s="12"/>
      <c r="SMX1154" s="12"/>
      <c r="SMY1154" s="12"/>
      <c r="SMZ1154" s="12"/>
      <c r="SNA1154" s="12"/>
      <c r="SNB1154" s="12"/>
      <c r="SNC1154" s="12"/>
      <c r="SND1154" s="12"/>
      <c r="SNE1154" s="12"/>
      <c r="SNF1154" s="12"/>
      <c r="SNG1154" s="12"/>
      <c r="SNH1154" s="12"/>
      <c r="SNI1154" s="12"/>
      <c r="SNJ1154" s="12"/>
      <c r="SNK1154" s="12"/>
      <c r="SNL1154" s="12"/>
      <c r="SNM1154" s="12"/>
      <c r="SNN1154" s="12"/>
      <c r="SNO1154" s="12"/>
      <c r="SNP1154" s="12"/>
      <c r="SNQ1154" s="12"/>
      <c r="SNR1154" s="12"/>
      <c r="SNS1154" s="12"/>
      <c r="SNT1154" s="12"/>
      <c r="SNU1154" s="12"/>
      <c r="SNV1154" s="12"/>
      <c r="SNW1154" s="12"/>
      <c r="SNX1154" s="12"/>
      <c r="SNY1154" s="12"/>
      <c r="SNZ1154" s="12"/>
      <c r="SOA1154" s="12"/>
      <c r="SOB1154" s="12"/>
      <c r="SOC1154" s="12"/>
      <c r="SOD1154" s="12"/>
      <c r="SOE1154" s="12"/>
      <c r="SOF1154" s="12"/>
      <c r="SOG1154" s="12"/>
      <c r="SOH1154" s="12"/>
      <c r="SOI1154" s="12"/>
      <c r="SOJ1154" s="12"/>
      <c r="SOK1154" s="12"/>
      <c r="SOL1154" s="12"/>
      <c r="SOM1154" s="12"/>
      <c r="SON1154" s="12"/>
      <c r="SOO1154" s="12"/>
      <c r="SOP1154" s="12"/>
      <c r="SOQ1154" s="12"/>
      <c r="SOR1154" s="12"/>
      <c r="SOS1154" s="12"/>
      <c r="SOT1154" s="12"/>
      <c r="SOU1154" s="12"/>
      <c r="SOV1154" s="12"/>
      <c r="SOW1154" s="12"/>
      <c r="SOX1154" s="12"/>
      <c r="SOY1154" s="12"/>
      <c r="SOZ1154" s="12"/>
      <c r="SPA1154" s="12"/>
      <c r="SPB1154" s="12"/>
      <c r="SPC1154" s="12"/>
      <c r="SPD1154" s="12"/>
      <c r="SPE1154" s="12"/>
      <c r="SPF1154" s="12"/>
      <c r="SPG1154" s="12"/>
      <c r="SPH1154" s="12"/>
      <c r="SPI1154" s="12"/>
      <c r="SPJ1154" s="12"/>
      <c r="SPK1154" s="12"/>
      <c r="SPL1154" s="12"/>
      <c r="SPM1154" s="12"/>
      <c r="SPN1154" s="12"/>
      <c r="SPO1154" s="12"/>
      <c r="SPP1154" s="12"/>
      <c r="SPQ1154" s="12"/>
      <c r="SPR1154" s="12"/>
      <c r="SPS1154" s="12"/>
      <c r="SPT1154" s="12"/>
      <c r="SPU1154" s="12"/>
      <c r="SPV1154" s="12"/>
      <c r="SPW1154" s="12"/>
      <c r="SPX1154" s="12"/>
      <c r="SPY1154" s="12"/>
      <c r="SPZ1154" s="12"/>
      <c r="SQA1154" s="12"/>
      <c r="SQB1154" s="12"/>
      <c r="SQC1154" s="12"/>
      <c r="SQD1154" s="12"/>
      <c r="SQE1154" s="12"/>
      <c r="SQF1154" s="12"/>
      <c r="SQG1154" s="12"/>
      <c r="SQH1154" s="12"/>
      <c r="SQI1154" s="12"/>
      <c r="SQJ1154" s="12"/>
      <c r="SQK1154" s="12"/>
      <c r="SQL1154" s="12"/>
      <c r="SQM1154" s="12"/>
      <c r="SQN1154" s="12"/>
      <c r="SQO1154" s="12"/>
      <c r="SQP1154" s="12"/>
      <c r="SQQ1154" s="12"/>
      <c r="SQR1154" s="12"/>
      <c r="SQS1154" s="12"/>
      <c r="SQT1154" s="12"/>
      <c r="SQU1154" s="12"/>
      <c r="SQV1154" s="12"/>
      <c r="SQW1154" s="12"/>
      <c r="SQX1154" s="12"/>
      <c r="SQY1154" s="12"/>
      <c r="SQZ1154" s="12"/>
      <c r="SRA1154" s="12"/>
      <c r="SRB1154" s="12"/>
      <c r="SRC1154" s="12"/>
      <c r="SRD1154" s="12"/>
      <c r="SRE1154" s="12"/>
      <c r="SRF1154" s="12"/>
      <c r="SRG1154" s="12"/>
      <c r="SRH1154" s="12"/>
      <c r="SRI1154" s="12"/>
      <c r="SRJ1154" s="12"/>
      <c r="SRK1154" s="12"/>
      <c r="SRL1154" s="12"/>
      <c r="SRM1154" s="12"/>
      <c r="SRN1154" s="12"/>
      <c r="SRO1154" s="12"/>
      <c r="SRP1154" s="12"/>
      <c r="SRQ1154" s="12"/>
      <c r="SRR1154" s="12"/>
      <c r="SRS1154" s="12"/>
      <c r="SRT1154" s="12"/>
      <c r="SRU1154" s="12"/>
      <c r="SRV1154" s="12"/>
      <c r="SRW1154" s="12"/>
      <c r="SRX1154" s="12"/>
      <c r="SRY1154" s="12"/>
      <c r="SRZ1154" s="12"/>
      <c r="SSA1154" s="12"/>
      <c r="SSB1154" s="12"/>
      <c r="SSC1154" s="12"/>
      <c r="SSD1154" s="12"/>
      <c r="SSE1154" s="12"/>
      <c r="SSF1154" s="12"/>
      <c r="SSG1154" s="12"/>
      <c r="SSH1154" s="12"/>
      <c r="SSI1154" s="12"/>
      <c r="SSJ1154" s="12"/>
      <c r="SSK1154" s="12"/>
      <c r="SSL1154" s="12"/>
      <c r="SSM1154" s="12"/>
      <c r="SSN1154" s="12"/>
      <c r="SSO1154" s="12"/>
      <c r="SSP1154" s="12"/>
      <c r="SSQ1154" s="12"/>
      <c r="SSR1154" s="12"/>
      <c r="SSS1154" s="12"/>
      <c r="SST1154" s="12"/>
      <c r="SSU1154" s="12"/>
      <c r="SSV1154" s="12"/>
      <c r="SSW1154" s="12"/>
      <c r="SSX1154" s="12"/>
      <c r="SSY1154" s="12"/>
      <c r="SSZ1154" s="12"/>
      <c r="STA1154" s="12"/>
      <c r="STB1154" s="12"/>
      <c r="STC1154" s="12"/>
      <c r="STD1154" s="12"/>
      <c r="STE1154" s="12"/>
      <c r="STF1154" s="12"/>
      <c r="STG1154" s="12"/>
      <c r="STH1154" s="12"/>
      <c r="STI1154" s="12"/>
      <c r="STJ1154" s="12"/>
      <c r="STK1154" s="12"/>
      <c r="STL1154" s="12"/>
      <c r="STM1154" s="12"/>
      <c r="STN1154" s="12"/>
      <c r="STO1154" s="12"/>
      <c r="STP1154" s="12"/>
      <c r="STQ1154" s="12"/>
      <c r="STR1154" s="12"/>
      <c r="STS1154" s="12"/>
      <c r="STT1154" s="12"/>
      <c r="STU1154" s="12"/>
      <c r="STV1154" s="12"/>
      <c r="STW1154" s="12"/>
      <c r="STX1154" s="12"/>
      <c r="STY1154" s="12"/>
      <c r="STZ1154" s="12"/>
      <c r="SUA1154" s="12"/>
      <c r="SUB1154" s="12"/>
      <c r="SUC1154" s="12"/>
      <c r="SUD1154" s="12"/>
      <c r="SUE1154" s="12"/>
      <c r="SUF1154" s="12"/>
      <c r="SUG1154" s="12"/>
      <c r="SUH1154" s="12"/>
      <c r="SUI1154" s="12"/>
      <c r="SUJ1154" s="12"/>
      <c r="SUK1154" s="12"/>
      <c r="SUL1154" s="12"/>
      <c r="SUM1154" s="12"/>
      <c r="SUN1154" s="12"/>
      <c r="SUO1154" s="12"/>
      <c r="SUP1154" s="12"/>
      <c r="SUQ1154" s="12"/>
      <c r="SUR1154" s="12"/>
      <c r="SUS1154" s="12"/>
      <c r="SUT1154" s="12"/>
      <c r="SUU1154" s="12"/>
      <c r="SUV1154" s="12"/>
      <c r="SUW1154" s="12"/>
      <c r="SUX1154" s="12"/>
      <c r="SUY1154" s="12"/>
      <c r="SUZ1154" s="12"/>
      <c r="SVA1154" s="12"/>
      <c r="SVB1154" s="12"/>
      <c r="SVC1154" s="12"/>
      <c r="SVD1154" s="12"/>
      <c r="SVE1154" s="12"/>
      <c r="SVF1154" s="12"/>
      <c r="SVG1154" s="12"/>
      <c r="SVH1154" s="12"/>
      <c r="SVI1154" s="12"/>
      <c r="SVJ1154" s="12"/>
      <c r="SVK1154" s="12"/>
      <c r="SVL1154" s="12"/>
      <c r="SVM1154" s="12"/>
      <c r="SVN1154" s="12"/>
      <c r="SVO1154" s="12"/>
      <c r="SVP1154" s="12"/>
      <c r="SVQ1154" s="12"/>
      <c r="SVR1154" s="12"/>
      <c r="SVS1154" s="12"/>
      <c r="SVT1154" s="12"/>
      <c r="SVU1154" s="12"/>
      <c r="SVV1154" s="12"/>
      <c r="SVW1154" s="12"/>
      <c r="SVX1154" s="12"/>
      <c r="SVY1154" s="12"/>
      <c r="SVZ1154" s="12"/>
      <c r="SWA1154" s="12"/>
      <c r="SWB1154" s="12"/>
      <c r="SWC1154" s="12"/>
      <c r="SWD1154" s="12"/>
      <c r="SWE1154" s="12"/>
      <c r="SWF1154" s="12"/>
      <c r="SWG1154" s="12"/>
      <c r="SWH1154" s="12"/>
      <c r="SWI1154" s="12"/>
      <c r="SWJ1154" s="12"/>
      <c r="SWK1154" s="12"/>
      <c r="SWL1154" s="12"/>
      <c r="SWM1154" s="12"/>
      <c r="SWN1154" s="12"/>
      <c r="SWO1154" s="12"/>
      <c r="SWP1154" s="12"/>
      <c r="SWQ1154" s="12"/>
      <c r="SWR1154" s="12"/>
      <c r="SWS1154" s="12"/>
      <c r="SWT1154" s="12"/>
      <c r="SWU1154" s="12"/>
      <c r="SWV1154" s="12"/>
      <c r="SWW1154" s="12"/>
      <c r="SWX1154" s="12"/>
      <c r="SWY1154" s="12"/>
      <c r="SWZ1154" s="12"/>
      <c r="SXA1154" s="12"/>
      <c r="SXB1154" s="12"/>
      <c r="SXC1154" s="12"/>
      <c r="SXD1154" s="12"/>
      <c r="SXE1154" s="12"/>
      <c r="SXF1154" s="12"/>
      <c r="SXG1154" s="12"/>
      <c r="SXH1154" s="12"/>
      <c r="SXI1154" s="12"/>
      <c r="SXJ1154" s="12"/>
      <c r="SXK1154" s="12"/>
      <c r="SXL1154" s="12"/>
      <c r="SXM1154" s="12"/>
      <c r="SXN1154" s="12"/>
      <c r="SXO1154" s="12"/>
      <c r="SXP1154" s="12"/>
      <c r="SXQ1154" s="12"/>
      <c r="SXR1154" s="12"/>
      <c r="SXS1154" s="12"/>
      <c r="SXT1154" s="12"/>
      <c r="SXU1154" s="12"/>
      <c r="SXV1154" s="12"/>
      <c r="SXW1154" s="12"/>
      <c r="SXX1154" s="12"/>
      <c r="SXY1154" s="12"/>
      <c r="SXZ1154" s="12"/>
      <c r="SYA1154" s="12"/>
      <c r="SYB1154" s="12"/>
      <c r="SYC1154" s="12"/>
      <c r="SYD1154" s="12"/>
      <c r="SYE1154" s="12"/>
      <c r="SYF1154" s="12"/>
      <c r="SYG1154" s="12"/>
      <c r="SYH1154" s="12"/>
      <c r="SYI1154" s="12"/>
      <c r="SYJ1154" s="12"/>
      <c r="SYK1154" s="12"/>
      <c r="SYL1154" s="12"/>
      <c r="SYM1154" s="12"/>
      <c r="SYN1154" s="12"/>
      <c r="SYO1154" s="12"/>
      <c r="SYP1154" s="12"/>
      <c r="SYQ1154" s="12"/>
      <c r="SYR1154" s="12"/>
      <c r="SYS1154" s="12"/>
      <c r="SYT1154" s="12"/>
      <c r="SYU1154" s="12"/>
      <c r="SYV1154" s="12"/>
      <c r="SYW1154" s="12"/>
      <c r="SYX1154" s="12"/>
      <c r="SYY1154" s="12"/>
      <c r="SYZ1154" s="12"/>
      <c r="SZA1154" s="12"/>
      <c r="SZB1154" s="12"/>
      <c r="SZC1154" s="12"/>
      <c r="SZD1154" s="12"/>
      <c r="SZE1154" s="12"/>
      <c r="SZF1154" s="12"/>
      <c r="SZG1154" s="12"/>
      <c r="SZH1154" s="12"/>
      <c r="SZI1154" s="12"/>
      <c r="SZJ1154" s="12"/>
      <c r="SZK1154" s="12"/>
      <c r="SZL1154" s="12"/>
      <c r="SZM1154" s="12"/>
      <c r="SZN1154" s="12"/>
      <c r="SZO1154" s="12"/>
      <c r="SZP1154" s="12"/>
      <c r="SZQ1154" s="12"/>
      <c r="SZR1154" s="12"/>
      <c r="SZS1154" s="12"/>
      <c r="SZT1154" s="12"/>
      <c r="SZU1154" s="12"/>
      <c r="SZV1154" s="12"/>
      <c r="SZW1154" s="12"/>
      <c r="SZX1154" s="12"/>
      <c r="SZY1154" s="12"/>
      <c r="SZZ1154" s="12"/>
      <c r="TAA1154" s="12"/>
      <c r="TAB1154" s="12"/>
      <c r="TAC1154" s="12"/>
      <c r="TAD1154" s="12"/>
      <c r="TAE1154" s="12"/>
      <c r="TAF1154" s="12"/>
      <c r="TAG1154" s="12"/>
      <c r="TAH1154" s="12"/>
      <c r="TAI1154" s="12"/>
      <c r="TAJ1154" s="12"/>
      <c r="TAK1154" s="12"/>
      <c r="TAL1154" s="12"/>
      <c r="TAM1154" s="12"/>
      <c r="TAN1154" s="12"/>
      <c r="TAO1154" s="12"/>
      <c r="TAP1154" s="12"/>
      <c r="TAQ1154" s="12"/>
      <c r="TAR1154" s="12"/>
      <c r="TAS1154" s="12"/>
      <c r="TAT1154" s="12"/>
      <c r="TAU1154" s="12"/>
      <c r="TAV1154" s="12"/>
      <c r="TAW1154" s="12"/>
      <c r="TAX1154" s="12"/>
      <c r="TAY1154" s="12"/>
      <c r="TAZ1154" s="12"/>
      <c r="TBA1154" s="12"/>
      <c r="TBB1154" s="12"/>
      <c r="TBC1154" s="12"/>
      <c r="TBD1154" s="12"/>
      <c r="TBE1154" s="12"/>
      <c r="TBF1154" s="12"/>
      <c r="TBG1154" s="12"/>
      <c r="TBH1154" s="12"/>
      <c r="TBI1154" s="12"/>
      <c r="TBJ1154" s="12"/>
      <c r="TBK1154" s="12"/>
      <c r="TBL1154" s="12"/>
      <c r="TBM1154" s="12"/>
      <c r="TBN1154" s="12"/>
      <c r="TBO1154" s="12"/>
      <c r="TBP1154" s="12"/>
      <c r="TBQ1154" s="12"/>
      <c r="TBR1154" s="12"/>
      <c r="TBS1154" s="12"/>
      <c r="TBT1154" s="12"/>
      <c r="TBU1154" s="12"/>
      <c r="TBV1154" s="12"/>
      <c r="TBW1154" s="12"/>
      <c r="TBX1154" s="12"/>
      <c r="TBY1154" s="12"/>
      <c r="TBZ1154" s="12"/>
      <c r="TCA1154" s="12"/>
      <c r="TCB1154" s="12"/>
      <c r="TCC1154" s="12"/>
      <c r="TCD1154" s="12"/>
      <c r="TCE1154" s="12"/>
      <c r="TCF1154" s="12"/>
      <c r="TCG1154" s="12"/>
      <c r="TCH1154" s="12"/>
      <c r="TCI1154" s="12"/>
      <c r="TCJ1154" s="12"/>
      <c r="TCK1154" s="12"/>
      <c r="TCL1154" s="12"/>
      <c r="TCM1154" s="12"/>
      <c r="TCN1154" s="12"/>
      <c r="TCO1154" s="12"/>
      <c r="TCP1154" s="12"/>
      <c r="TCQ1154" s="12"/>
      <c r="TCR1154" s="12"/>
      <c r="TCS1154" s="12"/>
      <c r="TCT1154" s="12"/>
      <c r="TCU1154" s="12"/>
      <c r="TCV1154" s="12"/>
      <c r="TCW1154" s="12"/>
      <c r="TCX1154" s="12"/>
      <c r="TCY1154" s="12"/>
      <c r="TCZ1154" s="12"/>
      <c r="TDA1154" s="12"/>
      <c r="TDB1154" s="12"/>
      <c r="TDC1154" s="12"/>
      <c r="TDD1154" s="12"/>
      <c r="TDE1154" s="12"/>
      <c r="TDF1154" s="12"/>
      <c r="TDG1154" s="12"/>
      <c r="TDH1154" s="12"/>
      <c r="TDI1154" s="12"/>
      <c r="TDJ1154" s="12"/>
      <c r="TDK1154" s="12"/>
      <c r="TDL1154" s="12"/>
      <c r="TDM1154" s="12"/>
      <c r="TDN1154" s="12"/>
      <c r="TDO1154" s="12"/>
      <c r="TDP1154" s="12"/>
      <c r="TDQ1154" s="12"/>
      <c r="TDR1154" s="12"/>
      <c r="TDS1154" s="12"/>
      <c r="TDT1154" s="12"/>
      <c r="TDU1154" s="12"/>
      <c r="TDV1154" s="12"/>
      <c r="TDW1154" s="12"/>
      <c r="TDX1154" s="12"/>
      <c r="TDY1154" s="12"/>
      <c r="TDZ1154" s="12"/>
      <c r="TEA1154" s="12"/>
      <c r="TEB1154" s="12"/>
      <c r="TEC1154" s="12"/>
      <c r="TED1154" s="12"/>
      <c r="TEE1154" s="12"/>
      <c r="TEF1154" s="12"/>
      <c r="TEG1154" s="12"/>
      <c r="TEH1154" s="12"/>
      <c r="TEI1154" s="12"/>
      <c r="TEJ1154" s="12"/>
      <c r="TEK1154" s="12"/>
      <c r="TEL1154" s="12"/>
      <c r="TEM1154" s="12"/>
      <c r="TEN1154" s="12"/>
      <c r="TEO1154" s="12"/>
      <c r="TEP1154" s="12"/>
      <c r="TEQ1154" s="12"/>
      <c r="TER1154" s="12"/>
      <c r="TES1154" s="12"/>
      <c r="TET1154" s="12"/>
      <c r="TEU1154" s="12"/>
      <c r="TEV1154" s="12"/>
      <c r="TEW1154" s="12"/>
      <c r="TEX1154" s="12"/>
      <c r="TEY1154" s="12"/>
      <c r="TEZ1154" s="12"/>
      <c r="TFA1154" s="12"/>
      <c r="TFB1154" s="12"/>
      <c r="TFC1154" s="12"/>
      <c r="TFD1154" s="12"/>
      <c r="TFE1154" s="12"/>
      <c r="TFF1154" s="12"/>
      <c r="TFG1154" s="12"/>
      <c r="TFH1154" s="12"/>
      <c r="TFI1154" s="12"/>
      <c r="TFJ1154" s="12"/>
      <c r="TFK1154" s="12"/>
      <c r="TFL1154" s="12"/>
      <c r="TFM1154" s="12"/>
      <c r="TFN1154" s="12"/>
      <c r="TFO1154" s="12"/>
      <c r="TFP1154" s="12"/>
      <c r="TFQ1154" s="12"/>
      <c r="TFR1154" s="12"/>
      <c r="TFS1154" s="12"/>
      <c r="TFT1154" s="12"/>
      <c r="TFU1154" s="12"/>
      <c r="TFV1154" s="12"/>
      <c r="TFW1154" s="12"/>
      <c r="TFX1154" s="12"/>
      <c r="TFY1154" s="12"/>
      <c r="TFZ1154" s="12"/>
      <c r="TGA1154" s="12"/>
      <c r="TGB1154" s="12"/>
      <c r="TGC1154" s="12"/>
      <c r="TGD1154" s="12"/>
      <c r="TGE1154" s="12"/>
      <c r="TGF1154" s="12"/>
      <c r="TGG1154" s="12"/>
      <c r="TGH1154" s="12"/>
      <c r="TGI1154" s="12"/>
      <c r="TGJ1154" s="12"/>
      <c r="TGK1154" s="12"/>
      <c r="TGL1154" s="12"/>
      <c r="TGM1154" s="12"/>
      <c r="TGN1154" s="12"/>
      <c r="TGO1154" s="12"/>
      <c r="TGP1154" s="12"/>
      <c r="TGQ1154" s="12"/>
      <c r="TGR1154" s="12"/>
      <c r="TGS1154" s="12"/>
      <c r="TGT1154" s="12"/>
      <c r="TGU1154" s="12"/>
      <c r="TGV1154" s="12"/>
      <c r="TGW1154" s="12"/>
      <c r="TGX1154" s="12"/>
      <c r="TGY1154" s="12"/>
      <c r="TGZ1154" s="12"/>
      <c r="THA1154" s="12"/>
      <c r="THB1154" s="12"/>
      <c r="THC1154" s="12"/>
      <c r="THD1154" s="12"/>
      <c r="THE1154" s="12"/>
      <c r="THF1154" s="12"/>
      <c r="THG1154" s="12"/>
      <c r="THH1154" s="12"/>
      <c r="THI1154" s="12"/>
      <c r="THJ1154" s="12"/>
      <c r="THK1154" s="12"/>
      <c r="THL1154" s="12"/>
      <c r="THM1154" s="12"/>
      <c r="THN1154" s="12"/>
      <c r="THO1154" s="12"/>
      <c r="THP1154" s="12"/>
      <c r="THQ1154" s="12"/>
      <c r="THR1154" s="12"/>
      <c r="THS1154" s="12"/>
      <c r="THT1154" s="12"/>
      <c r="THU1154" s="12"/>
      <c r="THV1154" s="12"/>
      <c r="THW1154" s="12"/>
      <c r="THX1154" s="12"/>
      <c r="THY1154" s="12"/>
      <c r="THZ1154" s="12"/>
      <c r="TIA1154" s="12"/>
      <c r="TIB1154" s="12"/>
      <c r="TIC1154" s="12"/>
      <c r="TID1154" s="12"/>
      <c r="TIE1154" s="12"/>
      <c r="TIF1154" s="12"/>
      <c r="TIG1154" s="12"/>
      <c r="TIH1154" s="12"/>
      <c r="TII1154" s="12"/>
      <c r="TIJ1154" s="12"/>
      <c r="TIK1154" s="12"/>
      <c r="TIL1154" s="12"/>
      <c r="TIM1154" s="12"/>
      <c r="TIN1154" s="12"/>
      <c r="TIO1154" s="12"/>
      <c r="TIP1154" s="12"/>
      <c r="TIQ1154" s="12"/>
      <c r="TIR1154" s="12"/>
      <c r="TIS1154" s="12"/>
      <c r="TIT1154" s="12"/>
      <c r="TIU1154" s="12"/>
      <c r="TIV1154" s="12"/>
      <c r="TIW1154" s="12"/>
      <c r="TIX1154" s="12"/>
      <c r="TIY1154" s="12"/>
      <c r="TIZ1154" s="12"/>
      <c r="TJA1154" s="12"/>
      <c r="TJB1154" s="12"/>
      <c r="TJC1154" s="12"/>
      <c r="TJD1154" s="12"/>
      <c r="TJE1154" s="12"/>
      <c r="TJF1154" s="12"/>
      <c r="TJG1154" s="12"/>
      <c r="TJH1154" s="12"/>
      <c r="TJI1154" s="12"/>
      <c r="TJJ1154" s="12"/>
      <c r="TJK1154" s="12"/>
      <c r="TJL1154" s="12"/>
      <c r="TJM1154" s="12"/>
      <c r="TJN1154" s="12"/>
      <c r="TJO1154" s="12"/>
      <c r="TJP1154" s="12"/>
      <c r="TJQ1154" s="12"/>
      <c r="TJR1154" s="12"/>
      <c r="TJS1154" s="12"/>
      <c r="TJT1154" s="12"/>
      <c r="TJU1154" s="12"/>
      <c r="TJV1154" s="12"/>
      <c r="TJW1154" s="12"/>
      <c r="TJX1154" s="12"/>
      <c r="TJY1154" s="12"/>
      <c r="TJZ1154" s="12"/>
      <c r="TKA1154" s="12"/>
      <c r="TKB1154" s="12"/>
      <c r="TKC1154" s="12"/>
      <c r="TKD1154" s="12"/>
      <c r="TKE1154" s="12"/>
      <c r="TKF1154" s="12"/>
      <c r="TKG1154" s="12"/>
      <c r="TKH1154" s="12"/>
      <c r="TKI1154" s="12"/>
      <c r="TKJ1154" s="12"/>
      <c r="TKK1154" s="12"/>
      <c r="TKL1154" s="12"/>
      <c r="TKM1154" s="12"/>
      <c r="TKN1154" s="12"/>
      <c r="TKO1154" s="12"/>
      <c r="TKP1154" s="12"/>
      <c r="TKQ1154" s="12"/>
      <c r="TKR1154" s="12"/>
      <c r="TKS1154" s="12"/>
      <c r="TKT1154" s="12"/>
      <c r="TKU1154" s="12"/>
      <c r="TKV1154" s="12"/>
      <c r="TKW1154" s="12"/>
      <c r="TKX1154" s="12"/>
      <c r="TKY1154" s="12"/>
      <c r="TKZ1154" s="12"/>
      <c r="TLA1154" s="12"/>
      <c r="TLB1154" s="12"/>
      <c r="TLC1154" s="12"/>
      <c r="TLD1154" s="12"/>
      <c r="TLE1154" s="12"/>
      <c r="TLF1154" s="12"/>
      <c r="TLG1154" s="12"/>
      <c r="TLH1154" s="12"/>
      <c r="TLI1154" s="12"/>
      <c r="TLJ1154" s="12"/>
      <c r="TLK1154" s="12"/>
      <c r="TLL1154" s="12"/>
      <c r="TLM1154" s="12"/>
      <c r="TLN1154" s="12"/>
      <c r="TLO1154" s="12"/>
      <c r="TLP1154" s="12"/>
      <c r="TLQ1154" s="12"/>
      <c r="TLR1154" s="12"/>
      <c r="TLS1154" s="12"/>
      <c r="TLT1154" s="12"/>
      <c r="TLU1154" s="12"/>
      <c r="TLV1154" s="12"/>
      <c r="TLW1154" s="12"/>
      <c r="TLX1154" s="12"/>
      <c r="TLY1154" s="12"/>
      <c r="TLZ1154" s="12"/>
      <c r="TMA1154" s="12"/>
      <c r="TMB1154" s="12"/>
      <c r="TMC1154" s="12"/>
      <c r="TMD1154" s="12"/>
      <c r="TME1154" s="12"/>
      <c r="TMF1154" s="12"/>
      <c r="TMG1154" s="12"/>
      <c r="TMH1154" s="12"/>
      <c r="TMI1154" s="12"/>
      <c r="TMJ1154" s="12"/>
      <c r="TMK1154" s="12"/>
      <c r="TML1154" s="12"/>
      <c r="TMM1154" s="12"/>
      <c r="TMN1154" s="12"/>
      <c r="TMO1154" s="12"/>
      <c r="TMP1154" s="12"/>
      <c r="TMQ1154" s="12"/>
      <c r="TMR1154" s="12"/>
      <c r="TMS1154" s="12"/>
      <c r="TMT1154" s="12"/>
      <c r="TMU1154" s="12"/>
      <c r="TMV1154" s="12"/>
      <c r="TMW1154" s="12"/>
      <c r="TMX1154" s="12"/>
      <c r="TMY1154" s="12"/>
      <c r="TMZ1154" s="12"/>
      <c r="TNA1154" s="12"/>
      <c r="TNB1154" s="12"/>
      <c r="TNC1154" s="12"/>
      <c r="TND1154" s="12"/>
      <c r="TNE1154" s="12"/>
      <c r="TNF1154" s="12"/>
      <c r="TNG1154" s="12"/>
      <c r="TNH1154" s="12"/>
      <c r="TNI1154" s="12"/>
      <c r="TNJ1154" s="12"/>
      <c r="TNK1154" s="12"/>
      <c r="TNL1154" s="12"/>
      <c r="TNM1154" s="12"/>
      <c r="TNN1154" s="12"/>
      <c r="TNO1154" s="12"/>
      <c r="TNP1154" s="12"/>
      <c r="TNQ1154" s="12"/>
      <c r="TNR1154" s="12"/>
      <c r="TNS1154" s="12"/>
      <c r="TNT1154" s="12"/>
      <c r="TNU1154" s="12"/>
      <c r="TNV1154" s="12"/>
      <c r="TNW1154" s="12"/>
      <c r="TNX1154" s="12"/>
      <c r="TNY1154" s="12"/>
      <c r="TNZ1154" s="12"/>
      <c r="TOA1154" s="12"/>
      <c r="TOB1154" s="12"/>
      <c r="TOC1154" s="12"/>
      <c r="TOD1154" s="12"/>
      <c r="TOE1154" s="12"/>
      <c r="TOF1154" s="12"/>
      <c r="TOG1154" s="12"/>
      <c r="TOH1154" s="12"/>
      <c r="TOI1154" s="12"/>
      <c r="TOJ1154" s="12"/>
      <c r="TOK1154" s="12"/>
      <c r="TOL1154" s="12"/>
      <c r="TOM1154" s="12"/>
      <c r="TON1154" s="12"/>
      <c r="TOO1154" s="12"/>
      <c r="TOP1154" s="12"/>
      <c r="TOQ1154" s="12"/>
      <c r="TOR1154" s="12"/>
      <c r="TOS1154" s="12"/>
      <c r="TOT1154" s="12"/>
      <c r="TOU1154" s="12"/>
      <c r="TOV1154" s="12"/>
      <c r="TOW1154" s="12"/>
      <c r="TOX1154" s="12"/>
      <c r="TOY1154" s="12"/>
      <c r="TOZ1154" s="12"/>
      <c r="TPA1154" s="12"/>
      <c r="TPB1154" s="12"/>
      <c r="TPC1154" s="12"/>
      <c r="TPD1154" s="12"/>
      <c r="TPE1154" s="12"/>
      <c r="TPF1154" s="12"/>
      <c r="TPG1154" s="12"/>
      <c r="TPH1154" s="12"/>
      <c r="TPI1154" s="12"/>
      <c r="TPJ1154" s="12"/>
      <c r="TPK1154" s="12"/>
      <c r="TPL1154" s="12"/>
      <c r="TPM1154" s="12"/>
      <c r="TPN1154" s="12"/>
      <c r="TPO1154" s="12"/>
      <c r="TPP1154" s="12"/>
      <c r="TPQ1154" s="12"/>
      <c r="TPR1154" s="12"/>
      <c r="TPS1154" s="12"/>
      <c r="TPT1154" s="12"/>
      <c r="TPU1154" s="12"/>
      <c r="TPV1154" s="12"/>
      <c r="TPW1154" s="12"/>
      <c r="TPX1154" s="12"/>
      <c r="TPY1154" s="12"/>
      <c r="TPZ1154" s="12"/>
      <c r="TQA1154" s="12"/>
      <c r="TQB1154" s="12"/>
      <c r="TQC1154" s="12"/>
      <c r="TQD1154" s="12"/>
      <c r="TQE1154" s="12"/>
      <c r="TQF1154" s="12"/>
      <c r="TQG1154" s="12"/>
      <c r="TQH1154" s="12"/>
      <c r="TQI1154" s="12"/>
      <c r="TQJ1154" s="12"/>
      <c r="TQK1154" s="12"/>
      <c r="TQL1154" s="12"/>
      <c r="TQM1154" s="12"/>
      <c r="TQN1154" s="12"/>
      <c r="TQO1154" s="12"/>
      <c r="TQP1154" s="12"/>
      <c r="TQQ1154" s="12"/>
      <c r="TQR1154" s="12"/>
      <c r="TQS1154" s="12"/>
      <c r="TQT1154" s="12"/>
      <c r="TQU1154" s="12"/>
      <c r="TQV1154" s="12"/>
      <c r="TQW1154" s="12"/>
      <c r="TQX1154" s="12"/>
      <c r="TQY1154" s="12"/>
      <c r="TQZ1154" s="12"/>
      <c r="TRA1154" s="12"/>
      <c r="TRB1154" s="12"/>
      <c r="TRC1154" s="12"/>
      <c r="TRD1154" s="12"/>
      <c r="TRE1154" s="12"/>
      <c r="TRF1154" s="12"/>
      <c r="TRG1154" s="12"/>
      <c r="TRH1154" s="12"/>
      <c r="TRI1154" s="12"/>
      <c r="TRJ1154" s="12"/>
      <c r="TRK1154" s="12"/>
      <c r="TRL1154" s="12"/>
      <c r="TRM1154" s="12"/>
      <c r="TRN1154" s="12"/>
      <c r="TRO1154" s="12"/>
      <c r="TRP1154" s="12"/>
      <c r="TRQ1154" s="12"/>
      <c r="TRR1154" s="12"/>
      <c r="TRS1154" s="12"/>
      <c r="TRT1154" s="12"/>
      <c r="TRU1154" s="12"/>
      <c r="TRV1154" s="12"/>
      <c r="TRW1154" s="12"/>
      <c r="TRX1154" s="12"/>
      <c r="TRY1154" s="12"/>
      <c r="TRZ1154" s="12"/>
      <c r="TSA1154" s="12"/>
      <c r="TSB1154" s="12"/>
      <c r="TSC1154" s="12"/>
      <c r="TSD1154" s="12"/>
      <c r="TSE1154" s="12"/>
      <c r="TSF1154" s="12"/>
      <c r="TSG1154" s="12"/>
      <c r="TSH1154" s="12"/>
      <c r="TSI1154" s="12"/>
      <c r="TSJ1154" s="12"/>
      <c r="TSK1154" s="12"/>
      <c r="TSL1154" s="12"/>
      <c r="TSM1154" s="12"/>
      <c r="TSN1154" s="12"/>
      <c r="TSO1154" s="12"/>
      <c r="TSP1154" s="12"/>
      <c r="TSQ1154" s="12"/>
      <c r="TSR1154" s="12"/>
      <c r="TSS1154" s="12"/>
      <c r="TST1154" s="12"/>
      <c r="TSU1154" s="12"/>
      <c r="TSV1154" s="12"/>
      <c r="TSW1154" s="12"/>
      <c r="TSX1154" s="12"/>
      <c r="TSY1154" s="12"/>
      <c r="TSZ1154" s="12"/>
      <c r="TTA1154" s="12"/>
      <c r="TTB1154" s="12"/>
      <c r="TTC1154" s="12"/>
      <c r="TTD1154" s="12"/>
      <c r="TTE1154" s="12"/>
      <c r="TTF1154" s="12"/>
      <c r="TTG1154" s="12"/>
      <c r="TTH1154" s="12"/>
      <c r="TTI1154" s="12"/>
      <c r="TTJ1154" s="12"/>
      <c r="TTK1154" s="12"/>
      <c r="TTL1154" s="12"/>
      <c r="TTM1154" s="12"/>
      <c r="TTN1154" s="12"/>
      <c r="TTO1154" s="12"/>
      <c r="TTP1154" s="12"/>
      <c r="TTQ1154" s="12"/>
      <c r="TTR1154" s="12"/>
      <c r="TTS1154" s="12"/>
      <c r="TTT1154" s="12"/>
      <c r="TTU1154" s="12"/>
      <c r="TTV1154" s="12"/>
      <c r="TTW1154" s="12"/>
      <c r="TTX1154" s="12"/>
      <c r="TTY1154" s="12"/>
      <c r="TTZ1154" s="12"/>
      <c r="TUA1154" s="12"/>
      <c r="TUB1154" s="12"/>
      <c r="TUC1154" s="12"/>
      <c r="TUD1154" s="12"/>
      <c r="TUE1154" s="12"/>
      <c r="TUF1154" s="12"/>
      <c r="TUG1154" s="12"/>
      <c r="TUH1154" s="12"/>
      <c r="TUI1154" s="12"/>
      <c r="TUJ1154" s="12"/>
      <c r="TUK1154" s="12"/>
      <c r="TUL1154" s="12"/>
      <c r="TUM1154" s="12"/>
      <c r="TUN1154" s="12"/>
      <c r="TUO1154" s="12"/>
      <c r="TUP1154" s="12"/>
      <c r="TUQ1154" s="12"/>
      <c r="TUR1154" s="12"/>
      <c r="TUS1154" s="12"/>
      <c r="TUT1154" s="12"/>
      <c r="TUU1154" s="12"/>
      <c r="TUV1154" s="12"/>
      <c r="TUW1154" s="12"/>
      <c r="TUX1154" s="12"/>
      <c r="TUY1154" s="12"/>
      <c r="TUZ1154" s="12"/>
      <c r="TVA1154" s="12"/>
      <c r="TVB1154" s="12"/>
      <c r="TVC1154" s="12"/>
      <c r="TVD1154" s="12"/>
      <c r="TVE1154" s="12"/>
      <c r="TVF1154" s="12"/>
      <c r="TVG1154" s="12"/>
      <c r="TVH1154" s="12"/>
      <c r="TVI1154" s="12"/>
      <c r="TVJ1154" s="12"/>
      <c r="TVK1154" s="12"/>
      <c r="TVL1154" s="12"/>
      <c r="TVM1154" s="12"/>
      <c r="TVN1154" s="12"/>
      <c r="TVO1154" s="12"/>
      <c r="TVP1154" s="12"/>
      <c r="TVQ1154" s="12"/>
      <c r="TVR1154" s="12"/>
      <c r="TVS1154" s="12"/>
      <c r="TVT1154" s="12"/>
      <c r="TVU1154" s="12"/>
      <c r="TVV1154" s="12"/>
      <c r="TVW1154" s="12"/>
      <c r="TVX1154" s="12"/>
      <c r="TVY1154" s="12"/>
      <c r="TVZ1154" s="12"/>
      <c r="TWA1154" s="12"/>
      <c r="TWB1154" s="12"/>
      <c r="TWC1154" s="12"/>
      <c r="TWD1154" s="12"/>
      <c r="TWE1154" s="12"/>
      <c r="TWF1154" s="12"/>
      <c r="TWG1154" s="12"/>
      <c r="TWH1154" s="12"/>
      <c r="TWI1154" s="12"/>
      <c r="TWJ1154" s="12"/>
      <c r="TWK1154" s="12"/>
      <c r="TWL1154" s="12"/>
      <c r="TWM1154" s="12"/>
      <c r="TWN1154" s="12"/>
      <c r="TWO1154" s="12"/>
      <c r="TWP1154" s="12"/>
      <c r="TWQ1154" s="12"/>
      <c r="TWR1154" s="12"/>
      <c r="TWS1154" s="12"/>
      <c r="TWT1154" s="12"/>
      <c r="TWU1154" s="12"/>
      <c r="TWV1154" s="12"/>
      <c r="TWW1154" s="12"/>
      <c r="TWX1154" s="12"/>
      <c r="TWY1154" s="12"/>
      <c r="TWZ1154" s="12"/>
      <c r="TXA1154" s="12"/>
      <c r="TXB1154" s="12"/>
      <c r="TXC1154" s="12"/>
      <c r="TXD1154" s="12"/>
      <c r="TXE1154" s="12"/>
      <c r="TXF1154" s="12"/>
      <c r="TXG1154" s="12"/>
      <c r="TXH1154" s="12"/>
      <c r="TXI1154" s="12"/>
      <c r="TXJ1154" s="12"/>
      <c r="TXK1154" s="12"/>
      <c r="TXL1154" s="12"/>
      <c r="TXM1154" s="12"/>
      <c r="TXN1154" s="12"/>
      <c r="TXO1154" s="12"/>
      <c r="TXP1154" s="12"/>
      <c r="TXQ1154" s="12"/>
      <c r="TXR1154" s="12"/>
      <c r="TXS1154" s="12"/>
      <c r="TXT1154" s="12"/>
      <c r="TXU1154" s="12"/>
      <c r="TXV1154" s="12"/>
      <c r="TXW1154" s="12"/>
      <c r="TXX1154" s="12"/>
      <c r="TXY1154" s="12"/>
      <c r="TXZ1154" s="12"/>
      <c r="TYA1154" s="12"/>
      <c r="TYB1154" s="12"/>
      <c r="TYC1154" s="12"/>
      <c r="TYD1154" s="12"/>
      <c r="TYE1154" s="12"/>
      <c r="TYF1154" s="12"/>
      <c r="TYG1154" s="12"/>
      <c r="TYH1154" s="12"/>
      <c r="TYI1154" s="12"/>
      <c r="TYJ1154" s="12"/>
      <c r="TYK1154" s="12"/>
      <c r="TYL1154" s="12"/>
      <c r="TYM1154" s="12"/>
      <c r="TYN1154" s="12"/>
      <c r="TYO1154" s="12"/>
      <c r="TYP1154" s="12"/>
      <c r="TYQ1154" s="12"/>
      <c r="TYR1154" s="12"/>
      <c r="TYS1154" s="12"/>
      <c r="TYT1154" s="12"/>
      <c r="TYU1154" s="12"/>
      <c r="TYV1154" s="12"/>
      <c r="TYW1154" s="12"/>
      <c r="TYX1154" s="12"/>
      <c r="TYY1154" s="12"/>
      <c r="TYZ1154" s="12"/>
      <c r="TZA1154" s="12"/>
      <c r="TZB1154" s="12"/>
      <c r="TZC1154" s="12"/>
      <c r="TZD1154" s="12"/>
      <c r="TZE1154" s="12"/>
      <c r="TZF1154" s="12"/>
      <c r="TZG1154" s="12"/>
      <c r="TZH1154" s="12"/>
      <c r="TZI1154" s="12"/>
      <c r="TZJ1154" s="12"/>
      <c r="TZK1154" s="12"/>
      <c r="TZL1154" s="12"/>
      <c r="TZM1154" s="12"/>
      <c r="TZN1154" s="12"/>
      <c r="TZO1154" s="12"/>
      <c r="TZP1154" s="12"/>
      <c r="TZQ1154" s="12"/>
      <c r="TZR1154" s="12"/>
      <c r="TZS1154" s="12"/>
      <c r="TZT1154" s="12"/>
      <c r="TZU1154" s="12"/>
      <c r="TZV1154" s="12"/>
      <c r="TZW1154" s="12"/>
      <c r="TZX1154" s="12"/>
      <c r="TZY1154" s="12"/>
      <c r="TZZ1154" s="12"/>
      <c r="UAA1154" s="12"/>
      <c r="UAB1154" s="12"/>
      <c r="UAC1154" s="12"/>
      <c r="UAD1154" s="12"/>
      <c r="UAE1154" s="12"/>
      <c r="UAF1154" s="12"/>
      <c r="UAG1154" s="12"/>
      <c r="UAH1154" s="12"/>
      <c r="UAI1154" s="12"/>
      <c r="UAJ1154" s="12"/>
      <c r="UAK1154" s="12"/>
      <c r="UAL1154" s="12"/>
      <c r="UAM1154" s="12"/>
      <c r="UAN1154" s="12"/>
      <c r="UAO1154" s="12"/>
      <c r="UAP1154" s="12"/>
      <c r="UAQ1154" s="12"/>
      <c r="UAR1154" s="12"/>
      <c r="UAS1154" s="12"/>
      <c r="UAT1154" s="12"/>
      <c r="UAU1154" s="12"/>
      <c r="UAV1154" s="12"/>
      <c r="UAW1154" s="12"/>
      <c r="UAX1154" s="12"/>
      <c r="UAY1154" s="12"/>
      <c r="UAZ1154" s="12"/>
      <c r="UBA1154" s="12"/>
      <c r="UBB1154" s="12"/>
      <c r="UBC1154" s="12"/>
      <c r="UBD1154" s="12"/>
      <c r="UBE1154" s="12"/>
      <c r="UBF1154" s="12"/>
      <c r="UBG1154" s="12"/>
      <c r="UBH1154" s="12"/>
      <c r="UBI1154" s="12"/>
      <c r="UBJ1154" s="12"/>
      <c r="UBK1154" s="12"/>
      <c r="UBL1154" s="12"/>
      <c r="UBM1154" s="12"/>
      <c r="UBN1154" s="12"/>
      <c r="UBO1154" s="12"/>
      <c r="UBP1154" s="12"/>
      <c r="UBQ1154" s="12"/>
      <c r="UBR1154" s="12"/>
      <c r="UBS1154" s="12"/>
      <c r="UBT1154" s="12"/>
      <c r="UBU1154" s="12"/>
      <c r="UBV1154" s="12"/>
      <c r="UBW1154" s="12"/>
      <c r="UBX1154" s="12"/>
      <c r="UBY1154" s="12"/>
      <c r="UBZ1154" s="12"/>
      <c r="UCA1154" s="12"/>
      <c r="UCB1154" s="12"/>
      <c r="UCC1154" s="12"/>
      <c r="UCD1154" s="12"/>
      <c r="UCE1154" s="12"/>
      <c r="UCF1154" s="12"/>
      <c r="UCG1154" s="12"/>
      <c r="UCH1154" s="12"/>
      <c r="UCI1154" s="12"/>
      <c r="UCJ1154" s="12"/>
      <c r="UCK1154" s="12"/>
      <c r="UCL1154" s="12"/>
      <c r="UCM1154" s="12"/>
      <c r="UCN1154" s="12"/>
      <c r="UCO1154" s="12"/>
      <c r="UCP1154" s="12"/>
      <c r="UCQ1154" s="12"/>
      <c r="UCR1154" s="12"/>
      <c r="UCS1154" s="12"/>
      <c r="UCT1154" s="12"/>
      <c r="UCU1154" s="12"/>
      <c r="UCV1154" s="12"/>
      <c r="UCW1154" s="12"/>
      <c r="UCX1154" s="12"/>
      <c r="UCY1154" s="12"/>
      <c r="UCZ1154" s="12"/>
      <c r="UDA1154" s="12"/>
      <c r="UDB1154" s="12"/>
      <c r="UDC1154" s="12"/>
      <c r="UDD1154" s="12"/>
      <c r="UDE1154" s="12"/>
      <c r="UDF1154" s="12"/>
      <c r="UDG1154" s="12"/>
      <c r="UDH1154" s="12"/>
      <c r="UDI1154" s="12"/>
      <c r="UDJ1154" s="12"/>
      <c r="UDK1154" s="12"/>
      <c r="UDL1154" s="12"/>
      <c r="UDM1154" s="12"/>
      <c r="UDN1154" s="12"/>
      <c r="UDO1154" s="12"/>
      <c r="UDP1154" s="12"/>
      <c r="UDQ1154" s="12"/>
      <c r="UDR1154" s="12"/>
      <c r="UDS1154" s="12"/>
      <c r="UDT1154" s="12"/>
      <c r="UDU1154" s="12"/>
      <c r="UDV1154" s="12"/>
      <c r="UDW1154" s="12"/>
      <c r="UDX1154" s="12"/>
      <c r="UDY1154" s="12"/>
      <c r="UDZ1154" s="12"/>
      <c r="UEA1154" s="12"/>
      <c r="UEB1154" s="12"/>
      <c r="UEC1154" s="12"/>
      <c r="UED1154" s="12"/>
      <c r="UEE1154" s="12"/>
      <c r="UEF1154" s="12"/>
      <c r="UEG1154" s="12"/>
      <c r="UEH1154" s="12"/>
      <c r="UEI1154" s="12"/>
      <c r="UEJ1154" s="12"/>
      <c r="UEK1154" s="12"/>
      <c r="UEL1154" s="12"/>
      <c r="UEM1154" s="12"/>
      <c r="UEN1154" s="12"/>
      <c r="UEO1154" s="12"/>
      <c r="UEP1154" s="12"/>
      <c r="UEQ1154" s="12"/>
      <c r="UER1154" s="12"/>
      <c r="UES1154" s="12"/>
      <c r="UET1154" s="12"/>
      <c r="UEU1154" s="12"/>
      <c r="UEV1154" s="12"/>
      <c r="UEW1154" s="12"/>
      <c r="UEX1154" s="12"/>
      <c r="UEY1154" s="12"/>
      <c r="UEZ1154" s="12"/>
      <c r="UFA1154" s="12"/>
      <c r="UFB1154" s="12"/>
      <c r="UFC1154" s="12"/>
      <c r="UFD1154" s="12"/>
      <c r="UFE1154" s="12"/>
      <c r="UFF1154" s="12"/>
      <c r="UFG1154" s="12"/>
      <c r="UFH1154" s="12"/>
      <c r="UFI1154" s="12"/>
      <c r="UFJ1154" s="12"/>
      <c r="UFK1154" s="12"/>
      <c r="UFL1154" s="12"/>
      <c r="UFM1154" s="12"/>
      <c r="UFN1154" s="12"/>
      <c r="UFO1154" s="12"/>
      <c r="UFP1154" s="12"/>
      <c r="UFQ1154" s="12"/>
      <c r="UFR1154" s="12"/>
      <c r="UFS1154" s="12"/>
      <c r="UFT1154" s="12"/>
      <c r="UFU1154" s="12"/>
      <c r="UFV1154" s="12"/>
      <c r="UFW1154" s="12"/>
      <c r="UFX1154" s="12"/>
      <c r="UFY1154" s="12"/>
      <c r="UFZ1154" s="12"/>
      <c r="UGA1154" s="12"/>
      <c r="UGB1154" s="12"/>
      <c r="UGC1154" s="12"/>
      <c r="UGD1154" s="12"/>
      <c r="UGE1154" s="12"/>
      <c r="UGF1154" s="12"/>
      <c r="UGG1154" s="12"/>
      <c r="UGH1154" s="12"/>
      <c r="UGI1154" s="12"/>
      <c r="UGJ1154" s="12"/>
      <c r="UGK1154" s="12"/>
      <c r="UGL1154" s="12"/>
      <c r="UGM1154" s="12"/>
      <c r="UGN1154" s="12"/>
      <c r="UGO1154" s="12"/>
      <c r="UGP1154" s="12"/>
      <c r="UGQ1154" s="12"/>
      <c r="UGR1154" s="12"/>
      <c r="UGS1154" s="12"/>
      <c r="UGT1154" s="12"/>
      <c r="UGU1154" s="12"/>
      <c r="UGV1154" s="12"/>
      <c r="UGW1154" s="12"/>
      <c r="UGX1154" s="12"/>
      <c r="UGY1154" s="12"/>
      <c r="UGZ1154" s="12"/>
      <c r="UHA1154" s="12"/>
      <c r="UHB1154" s="12"/>
      <c r="UHC1154" s="12"/>
      <c r="UHD1154" s="12"/>
      <c r="UHE1154" s="12"/>
      <c r="UHF1154" s="12"/>
      <c r="UHG1154" s="12"/>
      <c r="UHH1154" s="12"/>
      <c r="UHI1154" s="12"/>
      <c r="UHJ1154" s="12"/>
      <c r="UHK1154" s="12"/>
      <c r="UHL1154" s="12"/>
      <c r="UHM1154" s="12"/>
      <c r="UHN1154" s="12"/>
      <c r="UHO1154" s="12"/>
      <c r="UHP1154" s="12"/>
      <c r="UHQ1154" s="12"/>
      <c r="UHR1154" s="12"/>
      <c r="UHS1154" s="12"/>
      <c r="UHT1154" s="12"/>
      <c r="UHU1154" s="12"/>
      <c r="UHV1154" s="12"/>
      <c r="UHW1154" s="12"/>
      <c r="UHX1154" s="12"/>
      <c r="UHY1154" s="12"/>
      <c r="UHZ1154" s="12"/>
      <c r="UIA1154" s="12"/>
      <c r="UIB1154" s="12"/>
      <c r="UIC1154" s="12"/>
      <c r="UID1154" s="12"/>
      <c r="UIE1154" s="12"/>
      <c r="UIF1154" s="12"/>
      <c r="UIG1154" s="12"/>
      <c r="UIH1154" s="12"/>
      <c r="UII1154" s="12"/>
      <c r="UIJ1154" s="12"/>
      <c r="UIK1154" s="12"/>
      <c r="UIL1154" s="12"/>
      <c r="UIM1154" s="12"/>
      <c r="UIN1154" s="12"/>
      <c r="UIO1154" s="12"/>
      <c r="UIP1154" s="12"/>
      <c r="UIQ1154" s="12"/>
      <c r="UIR1154" s="12"/>
      <c r="UIS1154" s="12"/>
      <c r="UIT1154" s="12"/>
      <c r="UIU1154" s="12"/>
      <c r="UIV1154" s="12"/>
      <c r="UIW1154" s="12"/>
      <c r="UIX1154" s="12"/>
      <c r="UIY1154" s="12"/>
      <c r="UIZ1154" s="12"/>
      <c r="UJA1154" s="12"/>
      <c r="UJB1154" s="12"/>
      <c r="UJC1154" s="12"/>
      <c r="UJD1154" s="12"/>
      <c r="UJE1154" s="12"/>
      <c r="UJF1154" s="12"/>
      <c r="UJG1154" s="12"/>
      <c r="UJH1154" s="12"/>
      <c r="UJI1154" s="12"/>
      <c r="UJJ1154" s="12"/>
      <c r="UJK1154" s="12"/>
      <c r="UJL1154" s="12"/>
      <c r="UJM1154" s="12"/>
      <c r="UJN1154" s="12"/>
      <c r="UJO1154" s="12"/>
      <c r="UJP1154" s="12"/>
      <c r="UJQ1154" s="12"/>
      <c r="UJR1154" s="12"/>
      <c r="UJS1154" s="12"/>
      <c r="UJT1154" s="12"/>
      <c r="UJU1154" s="12"/>
      <c r="UJV1154" s="12"/>
      <c r="UJW1154" s="12"/>
      <c r="UJX1154" s="12"/>
      <c r="UJY1154" s="12"/>
      <c r="UJZ1154" s="12"/>
      <c r="UKA1154" s="12"/>
      <c r="UKB1154" s="12"/>
      <c r="UKC1154" s="12"/>
      <c r="UKD1154" s="12"/>
      <c r="UKE1154" s="12"/>
      <c r="UKF1154" s="12"/>
      <c r="UKG1154" s="12"/>
      <c r="UKH1154" s="12"/>
      <c r="UKI1154" s="12"/>
      <c r="UKJ1154" s="12"/>
      <c r="UKK1154" s="12"/>
      <c r="UKL1154" s="12"/>
      <c r="UKM1154" s="12"/>
      <c r="UKN1154" s="12"/>
      <c r="UKO1154" s="12"/>
      <c r="UKP1154" s="12"/>
      <c r="UKQ1154" s="12"/>
      <c r="UKR1154" s="12"/>
      <c r="UKS1154" s="12"/>
      <c r="UKT1154" s="12"/>
      <c r="UKU1154" s="12"/>
      <c r="UKV1154" s="12"/>
      <c r="UKW1154" s="12"/>
      <c r="UKX1154" s="12"/>
      <c r="UKY1154" s="12"/>
      <c r="UKZ1154" s="12"/>
      <c r="ULA1154" s="12"/>
      <c r="ULB1154" s="12"/>
      <c r="ULC1154" s="12"/>
      <c r="ULD1154" s="12"/>
      <c r="ULE1154" s="12"/>
      <c r="ULF1154" s="12"/>
      <c r="ULG1154" s="12"/>
      <c r="ULH1154" s="12"/>
      <c r="ULI1154" s="12"/>
      <c r="ULJ1154" s="12"/>
      <c r="ULK1154" s="12"/>
      <c r="ULL1154" s="12"/>
      <c r="ULM1154" s="12"/>
      <c r="ULN1154" s="12"/>
      <c r="ULO1154" s="12"/>
      <c r="ULP1154" s="12"/>
      <c r="ULQ1154" s="12"/>
      <c r="ULR1154" s="12"/>
      <c r="ULS1154" s="12"/>
      <c r="ULT1154" s="12"/>
      <c r="ULU1154" s="12"/>
      <c r="ULV1154" s="12"/>
      <c r="ULW1154" s="12"/>
      <c r="ULX1154" s="12"/>
      <c r="ULY1154" s="12"/>
      <c r="ULZ1154" s="12"/>
      <c r="UMA1154" s="12"/>
      <c r="UMB1154" s="12"/>
      <c r="UMC1154" s="12"/>
      <c r="UMD1154" s="12"/>
      <c r="UME1154" s="12"/>
      <c r="UMF1154" s="12"/>
      <c r="UMG1154" s="12"/>
      <c r="UMH1154" s="12"/>
      <c r="UMI1154" s="12"/>
      <c r="UMJ1154" s="12"/>
      <c r="UMK1154" s="12"/>
      <c r="UML1154" s="12"/>
      <c r="UMM1154" s="12"/>
      <c r="UMN1154" s="12"/>
      <c r="UMO1154" s="12"/>
      <c r="UMP1154" s="12"/>
      <c r="UMQ1154" s="12"/>
      <c r="UMR1154" s="12"/>
      <c r="UMS1154" s="12"/>
      <c r="UMT1154" s="12"/>
      <c r="UMU1154" s="12"/>
      <c r="UMV1154" s="12"/>
      <c r="UMW1154" s="12"/>
      <c r="UMX1154" s="12"/>
      <c r="UMY1154" s="12"/>
      <c r="UMZ1154" s="12"/>
      <c r="UNA1154" s="12"/>
      <c r="UNB1154" s="12"/>
      <c r="UNC1154" s="12"/>
      <c r="UND1154" s="12"/>
      <c r="UNE1154" s="12"/>
      <c r="UNF1154" s="12"/>
      <c r="UNG1154" s="12"/>
      <c r="UNH1154" s="12"/>
      <c r="UNI1154" s="12"/>
      <c r="UNJ1154" s="12"/>
      <c r="UNK1154" s="12"/>
      <c r="UNL1154" s="12"/>
      <c r="UNM1154" s="12"/>
      <c r="UNN1154" s="12"/>
      <c r="UNO1154" s="12"/>
      <c r="UNP1154" s="12"/>
      <c r="UNQ1154" s="12"/>
      <c r="UNR1154" s="12"/>
      <c r="UNS1154" s="12"/>
      <c r="UNT1154" s="12"/>
      <c r="UNU1154" s="12"/>
      <c r="UNV1154" s="12"/>
      <c r="UNW1154" s="12"/>
      <c r="UNX1154" s="12"/>
      <c r="UNY1154" s="12"/>
      <c r="UNZ1154" s="12"/>
      <c r="UOA1154" s="12"/>
      <c r="UOB1154" s="12"/>
      <c r="UOC1154" s="12"/>
      <c r="UOD1154" s="12"/>
      <c r="UOE1154" s="12"/>
      <c r="UOF1154" s="12"/>
      <c r="UOG1154" s="12"/>
      <c r="UOH1154" s="12"/>
      <c r="UOI1154" s="12"/>
      <c r="UOJ1154" s="12"/>
      <c r="UOK1154" s="12"/>
      <c r="UOL1154" s="12"/>
      <c r="UOM1154" s="12"/>
      <c r="UON1154" s="12"/>
      <c r="UOO1154" s="12"/>
      <c r="UOP1154" s="12"/>
      <c r="UOQ1154" s="12"/>
      <c r="UOR1154" s="12"/>
      <c r="UOS1154" s="12"/>
      <c r="UOT1154" s="12"/>
      <c r="UOU1154" s="12"/>
      <c r="UOV1154" s="12"/>
      <c r="UOW1154" s="12"/>
      <c r="UOX1154" s="12"/>
      <c r="UOY1154" s="12"/>
      <c r="UOZ1154" s="12"/>
      <c r="UPA1154" s="12"/>
      <c r="UPB1154" s="12"/>
      <c r="UPC1154" s="12"/>
      <c r="UPD1154" s="12"/>
      <c r="UPE1154" s="12"/>
      <c r="UPF1154" s="12"/>
      <c r="UPG1154" s="12"/>
      <c r="UPH1154" s="12"/>
      <c r="UPI1154" s="12"/>
      <c r="UPJ1154" s="12"/>
      <c r="UPK1154" s="12"/>
      <c r="UPL1154" s="12"/>
      <c r="UPM1154" s="12"/>
      <c r="UPN1154" s="12"/>
      <c r="UPO1154" s="12"/>
      <c r="UPP1154" s="12"/>
      <c r="UPQ1154" s="12"/>
      <c r="UPR1154" s="12"/>
      <c r="UPS1154" s="12"/>
      <c r="UPT1154" s="12"/>
      <c r="UPU1154" s="12"/>
      <c r="UPV1154" s="12"/>
      <c r="UPW1154" s="12"/>
      <c r="UPX1154" s="12"/>
      <c r="UPY1154" s="12"/>
      <c r="UPZ1154" s="12"/>
      <c r="UQA1154" s="12"/>
      <c r="UQB1154" s="12"/>
      <c r="UQC1154" s="12"/>
      <c r="UQD1154" s="12"/>
      <c r="UQE1154" s="12"/>
      <c r="UQF1154" s="12"/>
      <c r="UQG1154" s="12"/>
      <c r="UQH1154" s="12"/>
      <c r="UQI1154" s="12"/>
      <c r="UQJ1154" s="12"/>
      <c r="UQK1154" s="12"/>
      <c r="UQL1154" s="12"/>
      <c r="UQM1154" s="12"/>
      <c r="UQN1154" s="12"/>
      <c r="UQO1154" s="12"/>
      <c r="UQP1154" s="12"/>
      <c r="UQQ1154" s="12"/>
      <c r="UQR1154" s="12"/>
      <c r="UQS1154" s="12"/>
      <c r="UQT1154" s="12"/>
      <c r="UQU1154" s="12"/>
      <c r="UQV1154" s="12"/>
      <c r="UQW1154" s="12"/>
      <c r="UQX1154" s="12"/>
      <c r="UQY1154" s="12"/>
      <c r="UQZ1154" s="12"/>
      <c r="URA1154" s="12"/>
      <c r="URB1154" s="12"/>
      <c r="URC1154" s="12"/>
      <c r="URD1154" s="12"/>
      <c r="URE1154" s="12"/>
      <c r="URF1154" s="12"/>
      <c r="URG1154" s="12"/>
      <c r="URH1154" s="12"/>
      <c r="URI1154" s="12"/>
      <c r="URJ1154" s="12"/>
      <c r="URK1154" s="12"/>
      <c r="URL1154" s="12"/>
      <c r="URM1154" s="12"/>
      <c r="URN1154" s="12"/>
      <c r="URO1154" s="12"/>
      <c r="URP1154" s="12"/>
      <c r="URQ1154" s="12"/>
      <c r="URR1154" s="12"/>
      <c r="URS1154" s="12"/>
      <c r="URT1154" s="12"/>
      <c r="URU1154" s="12"/>
      <c r="URV1154" s="12"/>
      <c r="URW1154" s="12"/>
      <c r="URX1154" s="12"/>
      <c r="URY1154" s="12"/>
      <c r="URZ1154" s="12"/>
      <c r="USA1154" s="12"/>
      <c r="USB1154" s="12"/>
      <c r="USC1154" s="12"/>
      <c r="USD1154" s="12"/>
      <c r="USE1154" s="12"/>
      <c r="USF1154" s="12"/>
      <c r="USG1154" s="12"/>
      <c r="USH1154" s="12"/>
      <c r="USI1154" s="12"/>
      <c r="USJ1154" s="12"/>
      <c r="USK1154" s="12"/>
      <c r="USL1154" s="12"/>
      <c r="USM1154" s="12"/>
      <c r="USN1154" s="12"/>
      <c r="USO1154" s="12"/>
      <c r="USP1154" s="12"/>
      <c r="USQ1154" s="12"/>
      <c r="USR1154" s="12"/>
      <c r="USS1154" s="12"/>
      <c r="UST1154" s="12"/>
      <c r="USU1154" s="12"/>
      <c r="USV1154" s="12"/>
      <c r="USW1154" s="12"/>
      <c r="USX1154" s="12"/>
      <c r="USY1154" s="12"/>
      <c r="USZ1154" s="12"/>
      <c r="UTA1154" s="12"/>
      <c r="UTB1154" s="12"/>
      <c r="UTC1154" s="12"/>
      <c r="UTD1154" s="12"/>
      <c r="UTE1154" s="12"/>
      <c r="UTF1154" s="12"/>
      <c r="UTG1154" s="12"/>
      <c r="UTH1154" s="12"/>
      <c r="UTI1154" s="12"/>
      <c r="UTJ1154" s="12"/>
      <c r="UTK1154" s="12"/>
      <c r="UTL1154" s="12"/>
      <c r="UTM1154" s="12"/>
      <c r="UTN1154" s="12"/>
      <c r="UTO1154" s="12"/>
      <c r="UTP1154" s="12"/>
      <c r="UTQ1154" s="12"/>
      <c r="UTR1154" s="12"/>
      <c r="UTS1154" s="12"/>
      <c r="UTT1154" s="12"/>
      <c r="UTU1154" s="12"/>
      <c r="UTV1154" s="12"/>
      <c r="UTW1154" s="12"/>
      <c r="UTX1154" s="12"/>
      <c r="UTY1154" s="12"/>
      <c r="UTZ1154" s="12"/>
      <c r="UUA1154" s="12"/>
      <c r="UUB1154" s="12"/>
      <c r="UUC1154" s="12"/>
      <c r="UUD1154" s="12"/>
      <c r="UUE1154" s="12"/>
      <c r="UUF1154" s="12"/>
      <c r="UUG1154" s="12"/>
      <c r="UUH1154" s="12"/>
      <c r="UUI1154" s="12"/>
      <c r="UUJ1154" s="12"/>
      <c r="UUK1154" s="12"/>
      <c r="UUL1154" s="12"/>
      <c r="UUM1154" s="12"/>
      <c r="UUN1154" s="12"/>
      <c r="UUO1154" s="12"/>
      <c r="UUP1154" s="12"/>
      <c r="UUQ1154" s="12"/>
      <c r="UUR1154" s="12"/>
      <c r="UUS1154" s="12"/>
      <c r="UUT1154" s="12"/>
      <c r="UUU1154" s="12"/>
      <c r="UUV1154" s="12"/>
      <c r="UUW1154" s="12"/>
      <c r="UUX1154" s="12"/>
      <c r="UUY1154" s="12"/>
      <c r="UUZ1154" s="12"/>
      <c r="UVA1154" s="12"/>
      <c r="UVB1154" s="12"/>
      <c r="UVC1154" s="12"/>
      <c r="UVD1154" s="12"/>
      <c r="UVE1154" s="12"/>
      <c r="UVF1154" s="12"/>
      <c r="UVG1154" s="12"/>
      <c r="UVH1154" s="12"/>
      <c r="UVI1154" s="12"/>
      <c r="UVJ1154" s="12"/>
      <c r="UVK1154" s="12"/>
      <c r="UVL1154" s="12"/>
      <c r="UVM1154" s="12"/>
      <c r="UVN1154" s="12"/>
      <c r="UVO1154" s="12"/>
      <c r="UVP1154" s="12"/>
      <c r="UVQ1154" s="12"/>
      <c r="UVR1154" s="12"/>
      <c r="UVS1154" s="12"/>
      <c r="UVT1154" s="12"/>
      <c r="UVU1154" s="12"/>
      <c r="UVV1154" s="12"/>
      <c r="UVW1154" s="12"/>
      <c r="UVX1154" s="12"/>
      <c r="UVY1154" s="12"/>
      <c r="UVZ1154" s="12"/>
      <c r="UWA1154" s="12"/>
      <c r="UWB1154" s="12"/>
      <c r="UWC1154" s="12"/>
      <c r="UWD1154" s="12"/>
      <c r="UWE1154" s="12"/>
      <c r="UWF1154" s="12"/>
      <c r="UWG1154" s="12"/>
      <c r="UWH1154" s="12"/>
      <c r="UWI1154" s="12"/>
      <c r="UWJ1154" s="12"/>
      <c r="UWK1154" s="12"/>
      <c r="UWL1154" s="12"/>
      <c r="UWM1154" s="12"/>
      <c r="UWN1154" s="12"/>
      <c r="UWO1154" s="12"/>
      <c r="UWP1154" s="12"/>
      <c r="UWQ1154" s="12"/>
      <c r="UWR1154" s="12"/>
      <c r="UWS1154" s="12"/>
      <c r="UWT1154" s="12"/>
      <c r="UWU1154" s="12"/>
      <c r="UWV1154" s="12"/>
      <c r="UWW1154" s="12"/>
      <c r="UWX1154" s="12"/>
      <c r="UWY1154" s="12"/>
      <c r="UWZ1154" s="12"/>
      <c r="UXA1154" s="12"/>
      <c r="UXB1154" s="12"/>
      <c r="UXC1154" s="12"/>
      <c r="UXD1154" s="12"/>
      <c r="UXE1154" s="12"/>
      <c r="UXF1154" s="12"/>
      <c r="UXG1154" s="12"/>
      <c r="UXH1154" s="12"/>
      <c r="UXI1154" s="12"/>
      <c r="UXJ1154" s="12"/>
      <c r="UXK1154" s="12"/>
      <c r="UXL1154" s="12"/>
      <c r="UXM1154" s="12"/>
      <c r="UXN1154" s="12"/>
      <c r="UXO1154" s="12"/>
      <c r="UXP1154" s="12"/>
      <c r="UXQ1154" s="12"/>
      <c r="UXR1154" s="12"/>
      <c r="UXS1154" s="12"/>
      <c r="UXT1154" s="12"/>
      <c r="UXU1154" s="12"/>
      <c r="UXV1154" s="12"/>
      <c r="UXW1154" s="12"/>
      <c r="UXX1154" s="12"/>
      <c r="UXY1154" s="12"/>
      <c r="UXZ1154" s="12"/>
      <c r="UYA1154" s="12"/>
      <c r="UYB1154" s="12"/>
      <c r="UYC1154" s="12"/>
      <c r="UYD1154" s="12"/>
      <c r="UYE1154" s="12"/>
      <c r="UYF1154" s="12"/>
      <c r="UYG1154" s="12"/>
      <c r="UYH1154" s="12"/>
      <c r="UYI1154" s="12"/>
      <c r="UYJ1154" s="12"/>
      <c r="UYK1154" s="12"/>
      <c r="UYL1154" s="12"/>
      <c r="UYM1154" s="12"/>
      <c r="UYN1154" s="12"/>
      <c r="UYO1154" s="12"/>
      <c r="UYP1154" s="12"/>
      <c r="UYQ1154" s="12"/>
      <c r="UYR1154" s="12"/>
      <c r="UYS1154" s="12"/>
      <c r="UYT1154" s="12"/>
      <c r="UYU1154" s="12"/>
      <c r="UYV1154" s="12"/>
      <c r="UYW1154" s="12"/>
      <c r="UYX1154" s="12"/>
      <c r="UYY1154" s="12"/>
      <c r="UYZ1154" s="12"/>
      <c r="UZA1154" s="12"/>
      <c r="UZB1154" s="12"/>
      <c r="UZC1154" s="12"/>
      <c r="UZD1154" s="12"/>
      <c r="UZE1154" s="12"/>
      <c r="UZF1154" s="12"/>
      <c r="UZG1154" s="12"/>
      <c r="UZH1154" s="12"/>
      <c r="UZI1154" s="12"/>
      <c r="UZJ1154" s="12"/>
      <c r="UZK1154" s="12"/>
      <c r="UZL1154" s="12"/>
      <c r="UZM1154" s="12"/>
      <c r="UZN1154" s="12"/>
      <c r="UZO1154" s="12"/>
      <c r="UZP1154" s="12"/>
      <c r="UZQ1154" s="12"/>
      <c r="UZR1154" s="12"/>
      <c r="UZS1154" s="12"/>
      <c r="UZT1154" s="12"/>
      <c r="UZU1154" s="12"/>
      <c r="UZV1154" s="12"/>
      <c r="UZW1154" s="12"/>
      <c r="UZX1154" s="12"/>
      <c r="UZY1154" s="12"/>
      <c r="UZZ1154" s="12"/>
      <c r="VAA1154" s="12"/>
      <c r="VAB1154" s="12"/>
      <c r="VAC1154" s="12"/>
      <c r="VAD1154" s="12"/>
      <c r="VAE1154" s="12"/>
      <c r="VAF1154" s="12"/>
      <c r="VAG1154" s="12"/>
      <c r="VAH1154" s="12"/>
      <c r="VAI1154" s="12"/>
      <c r="VAJ1154" s="12"/>
      <c r="VAK1154" s="12"/>
      <c r="VAL1154" s="12"/>
      <c r="VAM1154" s="12"/>
      <c r="VAN1154" s="12"/>
      <c r="VAO1154" s="12"/>
      <c r="VAP1154" s="12"/>
      <c r="VAQ1154" s="12"/>
      <c r="VAR1154" s="12"/>
      <c r="VAS1154" s="12"/>
      <c r="VAT1154" s="12"/>
      <c r="VAU1154" s="12"/>
      <c r="VAV1154" s="12"/>
      <c r="VAW1154" s="12"/>
      <c r="VAX1154" s="12"/>
      <c r="VAY1154" s="12"/>
      <c r="VAZ1154" s="12"/>
      <c r="VBA1154" s="12"/>
      <c r="VBB1154" s="12"/>
      <c r="VBC1154" s="12"/>
      <c r="VBD1154" s="12"/>
      <c r="VBE1154" s="12"/>
      <c r="VBF1154" s="12"/>
      <c r="VBG1154" s="12"/>
      <c r="VBH1154" s="12"/>
      <c r="VBI1154" s="12"/>
      <c r="VBJ1154" s="12"/>
      <c r="VBK1154" s="12"/>
      <c r="VBL1154" s="12"/>
      <c r="VBM1154" s="12"/>
      <c r="VBN1154" s="12"/>
      <c r="VBO1154" s="12"/>
      <c r="VBP1154" s="12"/>
      <c r="VBQ1154" s="12"/>
      <c r="VBR1154" s="12"/>
      <c r="VBS1154" s="12"/>
      <c r="VBT1154" s="12"/>
      <c r="VBU1154" s="12"/>
      <c r="VBV1154" s="12"/>
      <c r="VBW1154" s="12"/>
      <c r="VBX1154" s="12"/>
      <c r="VBY1154" s="12"/>
      <c r="VBZ1154" s="12"/>
      <c r="VCA1154" s="12"/>
      <c r="VCB1154" s="12"/>
      <c r="VCC1154" s="12"/>
      <c r="VCD1154" s="12"/>
      <c r="VCE1154" s="12"/>
      <c r="VCF1154" s="12"/>
      <c r="VCG1154" s="12"/>
      <c r="VCH1154" s="12"/>
      <c r="VCI1154" s="12"/>
      <c r="VCJ1154" s="12"/>
      <c r="VCK1154" s="12"/>
      <c r="VCL1154" s="12"/>
      <c r="VCM1154" s="12"/>
      <c r="VCN1154" s="12"/>
      <c r="VCO1154" s="12"/>
      <c r="VCP1154" s="12"/>
      <c r="VCQ1154" s="12"/>
      <c r="VCR1154" s="12"/>
      <c r="VCS1154" s="12"/>
      <c r="VCT1154" s="12"/>
      <c r="VCU1154" s="12"/>
      <c r="VCV1154" s="12"/>
      <c r="VCW1154" s="12"/>
      <c r="VCX1154" s="12"/>
      <c r="VCY1154" s="12"/>
      <c r="VCZ1154" s="12"/>
      <c r="VDA1154" s="12"/>
      <c r="VDB1154" s="12"/>
      <c r="VDC1154" s="12"/>
      <c r="VDD1154" s="12"/>
      <c r="VDE1154" s="12"/>
      <c r="VDF1154" s="12"/>
      <c r="VDG1154" s="12"/>
      <c r="VDH1154" s="12"/>
      <c r="VDI1154" s="12"/>
      <c r="VDJ1154" s="12"/>
      <c r="VDK1154" s="12"/>
      <c r="VDL1154" s="12"/>
      <c r="VDM1154" s="12"/>
      <c r="VDN1154" s="12"/>
      <c r="VDO1154" s="12"/>
      <c r="VDP1154" s="12"/>
      <c r="VDQ1154" s="12"/>
      <c r="VDR1154" s="12"/>
      <c r="VDS1154" s="12"/>
      <c r="VDT1154" s="12"/>
      <c r="VDU1154" s="12"/>
      <c r="VDV1154" s="12"/>
      <c r="VDW1154" s="12"/>
      <c r="VDX1154" s="12"/>
      <c r="VDY1154" s="12"/>
      <c r="VDZ1154" s="12"/>
      <c r="VEA1154" s="12"/>
      <c r="VEB1154" s="12"/>
      <c r="VEC1154" s="12"/>
      <c r="VED1154" s="12"/>
      <c r="VEE1154" s="12"/>
      <c r="VEF1154" s="12"/>
      <c r="VEG1154" s="12"/>
      <c r="VEH1154" s="12"/>
      <c r="VEI1154" s="12"/>
      <c r="VEJ1154" s="12"/>
      <c r="VEK1154" s="12"/>
      <c r="VEL1154" s="12"/>
      <c r="VEM1154" s="12"/>
      <c r="VEN1154" s="12"/>
      <c r="VEO1154" s="12"/>
      <c r="VEP1154" s="12"/>
      <c r="VEQ1154" s="12"/>
      <c r="VER1154" s="12"/>
      <c r="VES1154" s="12"/>
      <c r="VET1154" s="12"/>
      <c r="VEU1154" s="12"/>
      <c r="VEV1154" s="12"/>
      <c r="VEW1154" s="12"/>
      <c r="VEX1154" s="12"/>
      <c r="VEY1154" s="12"/>
      <c r="VEZ1154" s="12"/>
      <c r="VFA1154" s="12"/>
      <c r="VFB1154" s="12"/>
      <c r="VFC1154" s="12"/>
      <c r="VFD1154" s="12"/>
      <c r="VFE1154" s="12"/>
      <c r="VFF1154" s="12"/>
      <c r="VFG1154" s="12"/>
      <c r="VFH1154" s="12"/>
      <c r="VFI1154" s="12"/>
      <c r="VFJ1154" s="12"/>
      <c r="VFK1154" s="12"/>
      <c r="VFL1154" s="12"/>
      <c r="VFM1154" s="12"/>
      <c r="VFN1154" s="12"/>
      <c r="VFO1154" s="12"/>
      <c r="VFP1154" s="12"/>
      <c r="VFQ1154" s="12"/>
      <c r="VFR1154" s="12"/>
      <c r="VFS1154" s="12"/>
      <c r="VFT1154" s="12"/>
      <c r="VFU1154" s="12"/>
      <c r="VFV1154" s="12"/>
      <c r="VFW1154" s="12"/>
      <c r="VFX1154" s="12"/>
      <c r="VFY1154" s="12"/>
      <c r="VFZ1154" s="12"/>
      <c r="VGA1154" s="12"/>
      <c r="VGB1154" s="12"/>
      <c r="VGC1154" s="12"/>
      <c r="VGD1154" s="12"/>
      <c r="VGE1154" s="12"/>
      <c r="VGF1154" s="12"/>
      <c r="VGG1154" s="12"/>
      <c r="VGH1154" s="12"/>
      <c r="VGI1154" s="12"/>
      <c r="VGJ1154" s="12"/>
      <c r="VGK1154" s="12"/>
      <c r="VGL1154" s="12"/>
      <c r="VGM1154" s="12"/>
      <c r="VGN1154" s="12"/>
      <c r="VGO1154" s="12"/>
      <c r="VGP1154" s="12"/>
      <c r="VGQ1154" s="12"/>
      <c r="VGR1154" s="12"/>
      <c r="VGS1154" s="12"/>
      <c r="VGT1154" s="12"/>
      <c r="VGU1154" s="12"/>
      <c r="VGV1154" s="12"/>
      <c r="VGW1154" s="12"/>
      <c r="VGX1154" s="12"/>
      <c r="VGY1154" s="12"/>
      <c r="VGZ1154" s="12"/>
      <c r="VHA1154" s="12"/>
      <c r="VHB1154" s="12"/>
      <c r="VHC1154" s="12"/>
      <c r="VHD1154" s="12"/>
      <c r="VHE1154" s="12"/>
      <c r="VHF1154" s="12"/>
      <c r="VHG1154" s="12"/>
      <c r="VHH1154" s="12"/>
      <c r="VHI1154" s="12"/>
      <c r="VHJ1154" s="12"/>
      <c r="VHK1154" s="12"/>
      <c r="VHL1154" s="12"/>
      <c r="VHM1154" s="12"/>
      <c r="VHN1154" s="12"/>
      <c r="VHO1154" s="12"/>
      <c r="VHP1154" s="12"/>
      <c r="VHQ1154" s="12"/>
      <c r="VHR1154" s="12"/>
      <c r="VHS1154" s="12"/>
      <c r="VHT1154" s="12"/>
      <c r="VHU1154" s="12"/>
      <c r="VHV1154" s="12"/>
      <c r="VHW1154" s="12"/>
      <c r="VHX1154" s="12"/>
      <c r="VHY1154" s="12"/>
      <c r="VHZ1154" s="12"/>
      <c r="VIA1154" s="12"/>
      <c r="VIB1154" s="12"/>
      <c r="VIC1154" s="12"/>
      <c r="VID1154" s="12"/>
      <c r="VIE1154" s="12"/>
      <c r="VIF1154" s="12"/>
      <c r="VIG1154" s="12"/>
      <c r="VIH1154" s="12"/>
      <c r="VII1154" s="12"/>
      <c r="VIJ1154" s="12"/>
      <c r="VIK1154" s="12"/>
      <c r="VIL1154" s="12"/>
      <c r="VIM1154" s="12"/>
      <c r="VIN1154" s="12"/>
      <c r="VIO1154" s="12"/>
      <c r="VIP1154" s="12"/>
      <c r="VIQ1154" s="12"/>
      <c r="VIR1154" s="12"/>
      <c r="VIS1154" s="12"/>
      <c r="VIT1154" s="12"/>
      <c r="VIU1154" s="12"/>
      <c r="VIV1154" s="12"/>
      <c r="VIW1154" s="12"/>
      <c r="VIX1154" s="12"/>
      <c r="VIY1154" s="12"/>
      <c r="VIZ1154" s="12"/>
      <c r="VJA1154" s="12"/>
      <c r="VJB1154" s="12"/>
      <c r="VJC1154" s="12"/>
      <c r="VJD1154" s="12"/>
      <c r="VJE1154" s="12"/>
      <c r="VJF1154" s="12"/>
      <c r="VJG1154" s="12"/>
      <c r="VJH1154" s="12"/>
      <c r="VJI1154" s="12"/>
      <c r="VJJ1154" s="12"/>
      <c r="VJK1154" s="12"/>
      <c r="VJL1154" s="12"/>
      <c r="VJM1154" s="12"/>
      <c r="VJN1154" s="12"/>
      <c r="VJO1154" s="12"/>
      <c r="VJP1154" s="12"/>
      <c r="VJQ1154" s="12"/>
      <c r="VJR1154" s="12"/>
      <c r="VJS1154" s="12"/>
      <c r="VJT1154" s="12"/>
      <c r="VJU1154" s="12"/>
      <c r="VJV1154" s="12"/>
      <c r="VJW1154" s="12"/>
      <c r="VJX1154" s="12"/>
      <c r="VJY1154" s="12"/>
      <c r="VJZ1154" s="12"/>
      <c r="VKA1154" s="12"/>
      <c r="VKB1154" s="12"/>
      <c r="VKC1154" s="12"/>
      <c r="VKD1154" s="12"/>
      <c r="VKE1154" s="12"/>
      <c r="VKF1154" s="12"/>
      <c r="VKG1154" s="12"/>
      <c r="VKH1154" s="12"/>
      <c r="VKI1154" s="12"/>
      <c r="VKJ1154" s="12"/>
      <c r="VKK1154" s="12"/>
      <c r="VKL1154" s="12"/>
      <c r="VKM1154" s="12"/>
      <c r="VKN1154" s="12"/>
      <c r="VKO1154" s="12"/>
      <c r="VKP1154" s="12"/>
      <c r="VKQ1154" s="12"/>
      <c r="VKR1154" s="12"/>
      <c r="VKS1154" s="12"/>
      <c r="VKT1154" s="12"/>
      <c r="VKU1154" s="12"/>
      <c r="VKV1154" s="12"/>
      <c r="VKW1154" s="12"/>
      <c r="VKX1154" s="12"/>
      <c r="VKY1154" s="12"/>
      <c r="VKZ1154" s="12"/>
      <c r="VLA1154" s="12"/>
      <c r="VLB1154" s="12"/>
      <c r="VLC1154" s="12"/>
      <c r="VLD1154" s="12"/>
      <c r="VLE1154" s="12"/>
      <c r="VLF1154" s="12"/>
      <c r="VLG1154" s="12"/>
      <c r="VLH1154" s="12"/>
      <c r="VLI1154" s="12"/>
      <c r="VLJ1154" s="12"/>
      <c r="VLK1154" s="12"/>
      <c r="VLL1154" s="12"/>
      <c r="VLM1154" s="12"/>
      <c r="VLN1154" s="12"/>
      <c r="VLO1154" s="12"/>
      <c r="VLP1154" s="12"/>
      <c r="VLQ1154" s="12"/>
      <c r="VLR1154" s="12"/>
      <c r="VLS1154" s="12"/>
      <c r="VLT1154" s="12"/>
      <c r="VLU1154" s="12"/>
      <c r="VLV1154" s="12"/>
      <c r="VLW1154" s="12"/>
      <c r="VLX1154" s="12"/>
      <c r="VLY1154" s="12"/>
      <c r="VLZ1154" s="12"/>
      <c r="VMA1154" s="12"/>
      <c r="VMB1154" s="12"/>
      <c r="VMC1154" s="12"/>
      <c r="VMD1154" s="12"/>
      <c r="VME1154" s="12"/>
      <c r="VMF1154" s="12"/>
      <c r="VMG1154" s="12"/>
      <c r="VMH1154" s="12"/>
      <c r="VMI1154" s="12"/>
      <c r="VMJ1154" s="12"/>
      <c r="VMK1154" s="12"/>
      <c r="VML1154" s="12"/>
      <c r="VMM1154" s="12"/>
      <c r="VMN1154" s="12"/>
      <c r="VMO1154" s="12"/>
      <c r="VMP1154" s="12"/>
      <c r="VMQ1154" s="12"/>
      <c r="VMR1154" s="12"/>
      <c r="VMS1154" s="12"/>
      <c r="VMT1154" s="12"/>
      <c r="VMU1154" s="12"/>
      <c r="VMV1154" s="12"/>
      <c r="VMW1154" s="12"/>
      <c r="VMX1154" s="12"/>
      <c r="VMY1154" s="12"/>
      <c r="VMZ1154" s="12"/>
      <c r="VNA1154" s="12"/>
      <c r="VNB1154" s="12"/>
      <c r="VNC1154" s="12"/>
      <c r="VND1154" s="12"/>
      <c r="VNE1154" s="12"/>
      <c r="VNF1154" s="12"/>
      <c r="VNG1154" s="12"/>
      <c r="VNH1154" s="12"/>
      <c r="VNI1154" s="12"/>
      <c r="VNJ1154" s="12"/>
      <c r="VNK1154" s="12"/>
      <c r="VNL1154" s="12"/>
      <c r="VNM1154" s="12"/>
      <c r="VNN1154" s="12"/>
      <c r="VNO1154" s="12"/>
      <c r="VNP1154" s="12"/>
      <c r="VNQ1154" s="12"/>
      <c r="VNR1154" s="12"/>
      <c r="VNS1154" s="12"/>
      <c r="VNT1154" s="12"/>
      <c r="VNU1154" s="12"/>
      <c r="VNV1154" s="12"/>
      <c r="VNW1154" s="12"/>
      <c r="VNX1154" s="12"/>
      <c r="VNY1154" s="12"/>
      <c r="VNZ1154" s="12"/>
      <c r="VOA1154" s="12"/>
      <c r="VOB1154" s="12"/>
      <c r="VOC1154" s="12"/>
      <c r="VOD1154" s="12"/>
      <c r="VOE1154" s="12"/>
      <c r="VOF1154" s="12"/>
      <c r="VOG1154" s="12"/>
      <c r="VOH1154" s="12"/>
      <c r="VOI1154" s="12"/>
      <c r="VOJ1154" s="12"/>
      <c r="VOK1154" s="12"/>
      <c r="VOL1154" s="12"/>
      <c r="VOM1154" s="12"/>
      <c r="VON1154" s="12"/>
      <c r="VOO1154" s="12"/>
      <c r="VOP1154" s="12"/>
      <c r="VOQ1154" s="12"/>
      <c r="VOR1154" s="12"/>
      <c r="VOS1154" s="12"/>
      <c r="VOT1154" s="12"/>
      <c r="VOU1154" s="12"/>
      <c r="VOV1154" s="12"/>
      <c r="VOW1154" s="12"/>
      <c r="VOX1154" s="12"/>
      <c r="VOY1154" s="12"/>
      <c r="VOZ1154" s="12"/>
      <c r="VPA1154" s="12"/>
      <c r="VPB1154" s="12"/>
      <c r="VPC1154" s="12"/>
      <c r="VPD1154" s="12"/>
      <c r="VPE1154" s="12"/>
      <c r="VPF1154" s="12"/>
      <c r="VPG1154" s="12"/>
      <c r="VPH1154" s="12"/>
      <c r="VPI1154" s="12"/>
      <c r="VPJ1154" s="12"/>
      <c r="VPK1154" s="12"/>
      <c r="VPL1154" s="12"/>
      <c r="VPM1154" s="12"/>
      <c r="VPN1154" s="12"/>
      <c r="VPO1154" s="12"/>
      <c r="VPP1154" s="12"/>
      <c r="VPQ1154" s="12"/>
      <c r="VPR1154" s="12"/>
      <c r="VPS1154" s="12"/>
      <c r="VPT1154" s="12"/>
      <c r="VPU1154" s="12"/>
      <c r="VPV1154" s="12"/>
      <c r="VPW1154" s="12"/>
      <c r="VPX1154" s="12"/>
      <c r="VPY1154" s="12"/>
      <c r="VPZ1154" s="12"/>
      <c r="VQA1154" s="12"/>
      <c r="VQB1154" s="12"/>
      <c r="VQC1154" s="12"/>
      <c r="VQD1154" s="12"/>
      <c r="VQE1154" s="12"/>
      <c r="VQF1154" s="12"/>
      <c r="VQG1154" s="12"/>
      <c r="VQH1154" s="12"/>
      <c r="VQI1154" s="12"/>
      <c r="VQJ1154" s="12"/>
      <c r="VQK1154" s="12"/>
      <c r="VQL1154" s="12"/>
      <c r="VQM1154" s="12"/>
      <c r="VQN1154" s="12"/>
      <c r="VQO1154" s="12"/>
      <c r="VQP1154" s="12"/>
      <c r="VQQ1154" s="12"/>
      <c r="VQR1154" s="12"/>
      <c r="VQS1154" s="12"/>
      <c r="VQT1154" s="12"/>
      <c r="VQU1154" s="12"/>
      <c r="VQV1154" s="12"/>
      <c r="VQW1154" s="12"/>
      <c r="VQX1154" s="12"/>
      <c r="VQY1154" s="12"/>
      <c r="VQZ1154" s="12"/>
      <c r="VRA1154" s="12"/>
      <c r="VRB1154" s="12"/>
      <c r="VRC1154" s="12"/>
      <c r="VRD1154" s="12"/>
      <c r="VRE1154" s="12"/>
      <c r="VRF1154" s="12"/>
      <c r="VRG1154" s="12"/>
      <c r="VRH1154" s="12"/>
      <c r="VRI1154" s="12"/>
      <c r="VRJ1154" s="12"/>
      <c r="VRK1154" s="12"/>
      <c r="VRL1154" s="12"/>
      <c r="VRM1154" s="12"/>
      <c r="VRN1154" s="12"/>
      <c r="VRO1154" s="12"/>
      <c r="VRP1154" s="12"/>
      <c r="VRQ1154" s="12"/>
      <c r="VRR1154" s="12"/>
      <c r="VRS1154" s="12"/>
      <c r="VRT1154" s="12"/>
      <c r="VRU1154" s="12"/>
      <c r="VRV1154" s="12"/>
      <c r="VRW1154" s="12"/>
      <c r="VRX1154" s="12"/>
      <c r="VRY1154" s="12"/>
      <c r="VRZ1154" s="12"/>
      <c r="VSA1154" s="12"/>
      <c r="VSB1154" s="12"/>
      <c r="VSC1154" s="12"/>
      <c r="VSD1154" s="12"/>
      <c r="VSE1154" s="12"/>
      <c r="VSF1154" s="12"/>
      <c r="VSG1154" s="12"/>
      <c r="VSH1154" s="12"/>
      <c r="VSI1154" s="12"/>
      <c r="VSJ1154" s="12"/>
      <c r="VSK1154" s="12"/>
      <c r="VSL1154" s="12"/>
      <c r="VSM1154" s="12"/>
      <c r="VSN1154" s="12"/>
      <c r="VSO1154" s="12"/>
      <c r="VSP1154" s="12"/>
      <c r="VSQ1154" s="12"/>
      <c r="VSR1154" s="12"/>
      <c r="VSS1154" s="12"/>
      <c r="VST1154" s="12"/>
      <c r="VSU1154" s="12"/>
      <c r="VSV1154" s="12"/>
      <c r="VSW1154" s="12"/>
      <c r="VSX1154" s="12"/>
      <c r="VSY1154" s="12"/>
      <c r="VSZ1154" s="12"/>
      <c r="VTA1154" s="12"/>
      <c r="VTB1154" s="12"/>
      <c r="VTC1154" s="12"/>
      <c r="VTD1154" s="12"/>
      <c r="VTE1154" s="12"/>
      <c r="VTF1154" s="12"/>
      <c r="VTG1154" s="12"/>
      <c r="VTH1154" s="12"/>
      <c r="VTI1154" s="12"/>
      <c r="VTJ1154" s="12"/>
      <c r="VTK1154" s="12"/>
      <c r="VTL1154" s="12"/>
      <c r="VTM1154" s="12"/>
      <c r="VTN1154" s="12"/>
      <c r="VTO1154" s="12"/>
      <c r="VTP1154" s="12"/>
      <c r="VTQ1154" s="12"/>
      <c r="VTR1154" s="12"/>
      <c r="VTS1154" s="12"/>
      <c r="VTT1154" s="12"/>
      <c r="VTU1154" s="12"/>
      <c r="VTV1154" s="12"/>
      <c r="VTW1154" s="12"/>
      <c r="VTX1154" s="12"/>
      <c r="VTY1154" s="12"/>
      <c r="VTZ1154" s="12"/>
      <c r="VUA1154" s="12"/>
      <c r="VUB1154" s="12"/>
      <c r="VUC1154" s="12"/>
      <c r="VUD1154" s="12"/>
      <c r="VUE1154" s="12"/>
      <c r="VUF1154" s="12"/>
      <c r="VUG1154" s="12"/>
      <c r="VUH1154" s="12"/>
      <c r="VUI1154" s="12"/>
      <c r="VUJ1154" s="12"/>
      <c r="VUK1154" s="12"/>
      <c r="VUL1154" s="12"/>
      <c r="VUM1154" s="12"/>
      <c r="VUN1154" s="12"/>
      <c r="VUO1154" s="12"/>
      <c r="VUP1154" s="12"/>
      <c r="VUQ1154" s="12"/>
      <c r="VUR1154" s="12"/>
      <c r="VUS1154" s="12"/>
      <c r="VUT1154" s="12"/>
      <c r="VUU1154" s="12"/>
      <c r="VUV1154" s="12"/>
      <c r="VUW1154" s="12"/>
      <c r="VUX1154" s="12"/>
      <c r="VUY1154" s="12"/>
      <c r="VUZ1154" s="12"/>
      <c r="VVA1154" s="12"/>
      <c r="VVB1154" s="12"/>
      <c r="VVC1154" s="12"/>
      <c r="VVD1154" s="12"/>
      <c r="VVE1154" s="12"/>
      <c r="VVF1154" s="12"/>
      <c r="VVG1154" s="12"/>
      <c r="VVH1154" s="12"/>
      <c r="VVI1154" s="12"/>
      <c r="VVJ1154" s="12"/>
      <c r="VVK1154" s="12"/>
      <c r="VVL1154" s="12"/>
      <c r="VVM1154" s="12"/>
      <c r="VVN1154" s="12"/>
      <c r="VVO1154" s="12"/>
      <c r="VVP1154" s="12"/>
      <c r="VVQ1154" s="12"/>
      <c r="VVR1154" s="12"/>
      <c r="VVS1154" s="12"/>
      <c r="VVT1154" s="12"/>
      <c r="VVU1154" s="12"/>
      <c r="VVV1154" s="12"/>
      <c r="VVW1154" s="12"/>
      <c r="VVX1154" s="12"/>
      <c r="VVY1154" s="12"/>
      <c r="VVZ1154" s="12"/>
      <c r="VWA1154" s="12"/>
      <c r="VWB1154" s="12"/>
      <c r="VWC1154" s="12"/>
      <c r="VWD1154" s="12"/>
      <c r="VWE1154" s="12"/>
      <c r="VWF1154" s="12"/>
      <c r="VWG1154" s="12"/>
      <c r="VWH1154" s="12"/>
      <c r="VWI1154" s="12"/>
      <c r="VWJ1154" s="12"/>
      <c r="VWK1154" s="12"/>
      <c r="VWL1154" s="12"/>
      <c r="VWM1154" s="12"/>
      <c r="VWN1154" s="12"/>
      <c r="VWO1154" s="12"/>
      <c r="VWP1154" s="12"/>
      <c r="VWQ1154" s="12"/>
      <c r="VWR1154" s="12"/>
      <c r="VWS1154" s="12"/>
      <c r="VWT1154" s="12"/>
      <c r="VWU1154" s="12"/>
      <c r="VWV1154" s="12"/>
      <c r="VWW1154" s="12"/>
      <c r="VWX1154" s="12"/>
      <c r="VWY1154" s="12"/>
      <c r="VWZ1154" s="12"/>
      <c r="VXA1154" s="12"/>
      <c r="VXB1154" s="12"/>
      <c r="VXC1154" s="12"/>
      <c r="VXD1154" s="12"/>
      <c r="VXE1154" s="12"/>
      <c r="VXF1154" s="12"/>
      <c r="VXG1154" s="12"/>
      <c r="VXH1154" s="12"/>
      <c r="VXI1154" s="12"/>
      <c r="VXJ1154" s="12"/>
      <c r="VXK1154" s="12"/>
      <c r="VXL1154" s="12"/>
      <c r="VXM1154" s="12"/>
      <c r="VXN1154" s="12"/>
      <c r="VXO1154" s="12"/>
      <c r="VXP1154" s="12"/>
      <c r="VXQ1154" s="12"/>
      <c r="VXR1154" s="12"/>
      <c r="VXS1154" s="12"/>
      <c r="VXT1154" s="12"/>
      <c r="VXU1154" s="12"/>
      <c r="VXV1154" s="12"/>
      <c r="VXW1154" s="12"/>
      <c r="VXX1154" s="12"/>
      <c r="VXY1154" s="12"/>
      <c r="VXZ1154" s="12"/>
      <c r="VYA1154" s="12"/>
      <c r="VYB1154" s="12"/>
      <c r="VYC1154" s="12"/>
      <c r="VYD1154" s="12"/>
      <c r="VYE1154" s="12"/>
      <c r="VYF1154" s="12"/>
      <c r="VYG1154" s="12"/>
      <c r="VYH1154" s="12"/>
      <c r="VYI1154" s="12"/>
      <c r="VYJ1154" s="12"/>
      <c r="VYK1154" s="12"/>
      <c r="VYL1154" s="12"/>
      <c r="VYM1154" s="12"/>
      <c r="VYN1154" s="12"/>
      <c r="VYO1154" s="12"/>
      <c r="VYP1154" s="12"/>
      <c r="VYQ1154" s="12"/>
      <c r="VYR1154" s="12"/>
      <c r="VYS1154" s="12"/>
      <c r="VYT1154" s="12"/>
      <c r="VYU1154" s="12"/>
      <c r="VYV1154" s="12"/>
      <c r="VYW1154" s="12"/>
      <c r="VYX1154" s="12"/>
      <c r="VYY1154" s="12"/>
      <c r="VYZ1154" s="12"/>
      <c r="VZA1154" s="12"/>
      <c r="VZB1154" s="12"/>
      <c r="VZC1154" s="12"/>
      <c r="VZD1154" s="12"/>
      <c r="VZE1154" s="12"/>
      <c r="VZF1154" s="12"/>
      <c r="VZG1154" s="12"/>
      <c r="VZH1154" s="12"/>
      <c r="VZI1154" s="12"/>
      <c r="VZJ1154" s="12"/>
      <c r="VZK1154" s="12"/>
      <c r="VZL1154" s="12"/>
      <c r="VZM1154" s="12"/>
      <c r="VZN1154" s="12"/>
      <c r="VZO1154" s="12"/>
      <c r="VZP1154" s="12"/>
      <c r="VZQ1154" s="12"/>
      <c r="VZR1154" s="12"/>
      <c r="VZS1154" s="12"/>
      <c r="VZT1154" s="12"/>
      <c r="VZU1154" s="12"/>
      <c r="VZV1154" s="12"/>
      <c r="VZW1154" s="12"/>
      <c r="VZX1154" s="12"/>
      <c r="VZY1154" s="12"/>
      <c r="VZZ1154" s="12"/>
      <c r="WAA1154" s="12"/>
      <c r="WAB1154" s="12"/>
      <c r="WAC1154" s="12"/>
      <c r="WAD1154" s="12"/>
      <c r="WAE1154" s="12"/>
      <c r="WAF1154" s="12"/>
      <c r="WAG1154" s="12"/>
      <c r="WAH1154" s="12"/>
      <c r="WAI1154" s="12"/>
      <c r="WAJ1154" s="12"/>
      <c r="WAK1154" s="12"/>
      <c r="WAL1154" s="12"/>
      <c r="WAM1154" s="12"/>
      <c r="WAN1154" s="12"/>
      <c r="WAO1154" s="12"/>
      <c r="WAP1154" s="12"/>
      <c r="WAQ1154" s="12"/>
      <c r="WAR1154" s="12"/>
      <c r="WAS1154" s="12"/>
      <c r="WAT1154" s="12"/>
      <c r="WAU1154" s="12"/>
      <c r="WAV1154" s="12"/>
      <c r="WAW1154" s="12"/>
      <c r="WAX1154" s="12"/>
      <c r="WAY1154" s="12"/>
      <c r="WAZ1154" s="12"/>
      <c r="WBA1154" s="12"/>
      <c r="WBB1154" s="12"/>
      <c r="WBC1154" s="12"/>
      <c r="WBD1154" s="12"/>
      <c r="WBE1154" s="12"/>
      <c r="WBF1154" s="12"/>
      <c r="WBG1154" s="12"/>
      <c r="WBH1154" s="12"/>
      <c r="WBI1154" s="12"/>
      <c r="WBJ1154" s="12"/>
      <c r="WBK1154" s="12"/>
      <c r="WBL1154" s="12"/>
      <c r="WBM1154" s="12"/>
      <c r="WBN1154" s="12"/>
      <c r="WBO1154" s="12"/>
      <c r="WBP1154" s="12"/>
      <c r="WBQ1154" s="12"/>
      <c r="WBR1154" s="12"/>
      <c r="WBS1154" s="12"/>
      <c r="WBT1154" s="12"/>
      <c r="WBU1154" s="12"/>
      <c r="WBV1154" s="12"/>
      <c r="WBW1154" s="12"/>
      <c r="WBX1154" s="12"/>
      <c r="WBY1154" s="12"/>
      <c r="WBZ1154" s="12"/>
      <c r="WCA1154" s="12"/>
      <c r="WCB1154" s="12"/>
      <c r="WCC1154" s="12"/>
      <c r="WCD1154" s="12"/>
      <c r="WCE1154" s="12"/>
      <c r="WCF1154" s="12"/>
      <c r="WCG1154" s="12"/>
      <c r="WCH1154" s="12"/>
      <c r="WCI1154" s="12"/>
      <c r="WCJ1154" s="12"/>
      <c r="WCK1154" s="12"/>
      <c r="WCL1154" s="12"/>
      <c r="WCM1154" s="12"/>
      <c r="WCN1154" s="12"/>
      <c r="WCO1154" s="12"/>
      <c r="WCP1154" s="12"/>
      <c r="WCQ1154" s="12"/>
      <c r="WCR1154" s="12"/>
      <c r="WCS1154" s="12"/>
      <c r="WCT1154" s="12"/>
      <c r="WCU1154" s="12"/>
      <c r="WCV1154" s="12"/>
      <c r="WCW1154" s="12"/>
      <c r="WCX1154" s="12"/>
      <c r="WCY1154" s="12"/>
      <c r="WCZ1154" s="12"/>
      <c r="WDA1154" s="12"/>
      <c r="WDB1154" s="12"/>
      <c r="WDC1154" s="12"/>
      <c r="WDD1154" s="12"/>
      <c r="WDE1154" s="12"/>
      <c r="WDF1154" s="12"/>
      <c r="WDG1154" s="12"/>
      <c r="WDH1154" s="12"/>
      <c r="WDI1154" s="12"/>
      <c r="WDJ1154" s="12"/>
      <c r="WDK1154" s="12"/>
      <c r="WDL1154" s="12"/>
      <c r="WDM1154" s="12"/>
      <c r="WDN1154" s="12"/>
      <c r="WDO1154" s="12"/>
      <c r="WDP1154" s="12"/>
      <c r="WDQ1154" s="12"/>
      <c r="WDR1154" s="12"/>
      <c r="WDS1154" s="12"/>
      <c r="WDT1154" s="12"/>
      <c r="WDU1154" s="12"/>
      <c r="WDV1154" s="12"/>
      <c r="WDW1154" s="12"/>
      <c r="WDX1154" s="12"/>
      <c r="WDY1154" s="12"/>
      <c r="WDZ1154" s="12"/>
      <c r="WEA1154" s="12"/>
      <c r="WEB1154" s="12"/>
      <c r="WEC1154" s="12"/>
      <c r="WED1154" s="12"/>
      <c r="WEE1154" s="12"/>
      <c r="WEF1154" s="12"/>
      <c r="WEG1154" s="12"/>
      <c r="WEH1154" s="12"/>
      <c r="WEI1154" s="12"/>
      <c r="WEJ1154" s="12"/>
      <c r="WEK1154" s="12"/>
      <c r="WEL1154" s="12"/>
      <c r="WEM1154" s="12"/>
      <c r="WEN1154" s="12"/>
      <c r="WEO1154" s="12"/>
      <c r="WEP1154" s="12"/>
      <c r="WEQ1154" s="12"/>
      <c r="WER1154" s="12"/>
      <c r="WES1154" s="12"/>
      <c r="WET1154" s="12"/>
      <c r="WEU1154" s="12"/>
      <c r="WEV1154" s="12"/>
      <c r="WEW1154" s="12"/>
      <c r="WEX1154" s="12"/>
      <c r="WEY1154" s="12"/>
      <c r="WEZ1154" s="12"/>
      <c r="WFA1154" s="12"/>
      <c r="WFB1154" s="12"/>
      <c r="WFC1154" s="12"/>
      <c r="WFD1154" s="12"/>
      <c r="WFE1154" s="12"/>
      <c r="WFF1154" s="12"/>
      <c r="WFG1154" s="12"/>
      <c r="WFH1154" s="12"/>
      <c r="WFI1154" s="12"/>
      <c r="WFJ1154" s="12"/>
      <c r="WFK1154" s="12"/>
      <c r="WFL1154" s="12"/>
      <c r="WFM1154" s="12"/>
      <c r="WFN1154" s="12"/>
      <c r="WFO1154" s="12"/>
      <c r="WFP1154" s="12"/>
      <c r="WFQ1154" s="12"/>
      <c r="WFR1154" s="12"/>
      <c r="WFS1154" s="12"/>
      <c r="WFT1154" s="12"/>
      <c r="WFU1154" s="12"/>
      <c r="WFV1154" s="12"/>
      <c r="WFW1154" s="12"/>
      <c r="WFX1154" s="12"/>
      <c r="WFY1154" s="12"/>
      <c r="WFZ1154" s="12"/>
      <c r="WGA1154" s="12"/>
      <c r="WGB1154" s="12"/>
      <c r="WGC1154" s="12"/>
      <c r="WGD1154" s="12"/>
      <c r="WGE1154" s="12"/>
      <c r="WGF1154" s="12"/>
      <c r="WGG1154" s="12"/>
      <c r="WGH1154" s="12"/>
      <c r="WGI1154" s="12"/>
      <c r="WGJ1154" s="12"/>
      <c r="WGK1154" s="12"/>
      <c r="WGL1154" s="12"/>
      <c r="WGM1154" s="12"/>
      <c r="WGN1154" s="12"/>
      <c r="WGO1154" s="12"/>
      <c r="WGP1154" s="12"/>
      <c r="WGQ1154" s="12"/>
      <c r="WGR1154" s="12"/>
      <c r="WGS1154" s="12"/>
      <c r="WGT1154" s="12"/>
      <c r="WGU1154" s="12"/>
      <c r="WGV1154" s="12"/>
      <c r="WGW1154" s="12"/>
      <c r="WGX1154" s="12"/>
      <c r="WGY1154" s="12"/>
      <c r="WGZ1154" s="12"/>
      <c r="WHA1154" s="12"/>
      <c r="WHB1154" s="12"/>
      <c r="WHC1154" s="12"/>
      <c r="WHD1154" s="12"/>
      <c r="WHE1154" s="12"/>
      <c r="WHF1154" s="12"/>
      <c r="WHG1154" s="12"/>
      <c r="WHH1154" s="12"/>
      <c r="WHI1154" s="12"/>
      <c r="WHJ1154" s="12"/>
      <c r="WHK1154" s="12"/>
      <c r="WHL1154" s="12"/>
      <c r="WHM1154" s="12"/>
      <c r="WHN1154" s="12"/>
      <c r="WHO1154" s="12"/>
      <c r="WHP1154" s="12"/>
      <c r="WHQ1154" s="12"/>
      <c r="WHR1154" s="12"/>
      <c r="WHS1154" s="12"/>
      <c r="WHT1154" s="12"/>
      <c r="WHU1154" s="12"/>
      <c r="WHV1154" s="12"/>
      <c r="WHW1154" s="12"/>
      <c r="WHX1154" s="12"/>
      <c r="WHY1154" s="12"/>
      <c r="WHZ1154" s="12"/>
      <c r="WIA1154" s="12"/>
      <c r="WIB1154" s="12"/>
      <c r="WIC1154" s="12"/>
      <c r="WID1154" s="12"/>
      <c r="WIE1154" s="12"/>
      <c r="WIF1154" s="12"/>
      <c r="WIG1154" s="12"/>
      <c r="WIH1154" s="12"/>
      <c r="WII1154" s="12"/>
      <c r="WIJ1154" s="12"/>
      <c r="WIK1154" s="12"/>
      <c r="WIL1154" s="12"/>
      <c r="WIM1154" s="12"/>
      <c r="WIN1154" s="12"/>
      <c r="WIO1154" s="12"/>
      <c r="WIP1154" s="12"/>
      <c r="WIQ1154" s="12"/>
      <c r="WIR1154" s="12"/>
      <c r="WIS1154" s="12"/>
      <c r="WIT1154" s="12"/>
      <c r="WIU1154" s="12"/>
      <c r="WIV1154" s="12"/>
      <c r="WIW1154" s="12"/>
      <c r="WIX1154" s="12"/>
      <c r="WIY1154" s="12"/>
      <c r="WIZ1154" s="12"/>
      <c r="WJA1154" s="12"/>
      <c r="WJB1154" s="12"/>
      <c r="WJC1154" s="12"/>
      <c r="WJD1154" s="12"/>
      <c r="WJE1154" s="12"/>
      <c r="WJF1154" s="12"/>
      <c r="WJG1154" s="12"/>
      <c r="WJH1154" s="12"/>
      <c r="WJI1154" s="12"/>
      <c r="WJJ1154" s="12"/>
      <c r="WJK1154" s="12"/>
      <c r="WJL1154" s="12"/>
      <c r="WJM1154" s="12"/>
      <c r="WJN1154" s="12"/>
      <c r="WJO1154" s="12"/>
      <c r="WJP1154" s="12"/>
      <c r="WJQ1154" s="12"/>
      <c r="WJR1154" s="12"/>
      <c r="WJS1154" s="12"/>
      <c r="WJT1154" s="12"/>
      <c r="WJU1154" s="12"/>
      <c r="WJV1154" s="12"/>
      <c r="WJW1154" s="12"/>
      <c r="WJX1154" s="12"/>
      <c r="WJY1154" s="12"/>
      <c r="WJZ1154" s="12"/>
      <c r="WKA1154" s="12"/>
      <c r="WKB1154" s="12"/>
      <c r="WKC1154" s="12"/>
      <c r="WKD1154" s="12"/>
      <c r="WKE1154" s="12"/>
      <c r="WKF1154" s="12"/>
      <c r="WKG1154" s="12"/>
      <c r="WKH1154" s="12"/>
      <c r="WKI1154" s="12"/>
      <c r="WKJ1154" s="12"/>
      <c r="WKK1154" s="12"/>
      <c r="WKL1154" s="12"/>
      <c r="WKM1154" s="12"/>
      <c r="WKN1154" s="12"/>
      <c r="WKO1154" s="12"/>
      <c r="WKP1154" s="12"/>
      <c r="WKQ1154" s="12"/>
      <c r="WKR1154" s="12"/>
      <c r="WKS1154" s="12"/>
      <c r="WKT1154" s="12"/>
      <c r="WKU1154" s="12"/>
      <c r="WKV1154" s="12"/>
      <c r="WKW1154" s="12"/>
      <c r="WKX1154" s="12"/>
      <c r="WKY1154" s="12"/>
      <c r="WKZ1154" s="12"/>
      <c r="WLA1154" s="12"/>
      <c r="WLB1154" s="12"/>
      <c r="WLC1154" s="12"/>
      <c r="WLD1154" s="12"/>
      <c r="WLE1154" s="12"/>
      <c r="WLF1154" s="12"/>
      <c r="WLG1154" s="12"/>
      <c r="WLH1154" s="12"/>
      <c r="WLI1154" s="12"/>
      <c r="WLJ1154" s="12"/>
      <c r="WLK1154" s="12"/>
      <c r="WLL1154" s="12"/>
      <c r="WLM1154" s="12"/>
      <c r="WLN1154" s="12"/>
      <c r="WLO1154" s="12"/>
      <c r="WLP1154" s="12"/>
      <c r="WLQ1154" s="12"/>
      <c r="WLR1154" s="12"/>
      <c r="WLS1154" s="12"/>
      <c r="WLT1154" s="12"/>
      <c r="WLU1154" s="12"/>
      <c r="WLV1154" s="12"/>
      <c r="WLW1154" s="12"/>
      <c r="WLX1154" s="12"/>
      <c r="WLY1154" s="12"/>
      <c r="WLZ1154" s="12"/>
      <c r="WMA1154" s="12"/>
      <c r="WMB1154" s="12"/>
      <c r="WMC1154" s="12"/>
      <c r="WMD1154" s="12"/>
      <c r="WME1154" s="12"/>
      <c r="WMF1154" s="12"/>
      <c r="WMG1154" s="12"/>
      <c r="WMH1154" s="12"/>
      <c r="WMI1154" s="12"/>
      <c r="WMJ1154" s="12"/>
      <c r="WMK1154" s="12"/>
      <c r="WML1154" s="12"/>
      <c r="WMM1154" s="12"/>
      <c r="WMN1154" s="12"/>
      <c r="WMO1154" s="12"/>
      <c r="WMP1154" s="12"/>
      <c r="WMQ1154" s="12"/>
      <c r="WMR1154" s="12"/>
      <c r="WMS1154" s="12"/>
      <c r="WMT1154" s="12"/>
      <c r="WMU1154" s="12"/>
      <c r="WMV1154" s="12"/>
      <c r="WMW1154" s="12"/>
      <c r="WMX1154" s="12"/>
      <c r="WMY1154" s="12"/>
      <c r="WMZ1154" s="12"/>
      <c r="WNA1154" s="12"/>
      <c r="WNB1154" s="12"/>
      <c r="WNC1154" s="12"/>
      <c r="WND1154" s="12"/>
      <c r="WNE1154" s="12"/>
      <c r="WNF1154" s="12"/>
      <c r="WNG1154" s="12"/>
      <c r="WNH1154" s="12"/>
      <c r="WNI1154" s="12"/>
      <c r="WNJ1154" s="12"/>
      <c r="WNK1154" s="12"/>
      <c r="WNL1154" s="12"/>
      <c r="WNM1154" s="12"/>
      <c r="WNN1154" s="12"/>
      <c r="WNO1154" s="12"/>
      <c r="WNP1154" s="12"/>
      <c r="WNQ1154" s="12"/>
      <c r="WNR1154" s="12"/>
      <c r="WNS1154" s="12"/>
      <c r="WNT1154" s="12"/>
      <c r="WNU1154" s="12"/>
      <c r="WNV1154" s="12"/>
      <c r="WNW1154" s="12"/>
      <c r="WNX1154" s="12"/>
      <c r="WNY1154" s="12"/>
      <c r="WNZ1154" s="12"/>
      <c r="WOA1154" s="12"/>
      <c r="WOB1154" s="12"/>
      <c r="WOC1154" s="12"/>
      <c r="WOD1154" s="12"/>
      <c r="WOE1154" s="12"/>
      <c r="WOF1154" s="12"/>
      <c r="WOG1154" s="12"/>
      <c r="WOH1154" s="12"/>
      <c r="WOI1154" s="12"/>
      <c r="WOJ1154" s="12"/>
      <c r="WOK1154" s="12"/>
      <c r="WOL1154" s="12"/>
      <c r="WOM1154" s="12"/>
      <c r="WON1154" s="12"/>
      <c r="WOO1154" s="12"/>
      <c r="WOP1154" s="12"/>
      <c r="WOQ1154" s="12"/>
      <c r="WOR1154" s="12"/>
      <c r="WOS1154" s="12"/>
      <c r="WOT1154" s="12"/>
      <c r="WOU1154" s="12"/>
      <c r="WOV1154" s="12"/>
      <c r="WOW1154" s="12"/>
      <c r="WOX1154" s="12"/>
      <c r="WOY1154" s="12"/>
      <c r="WOZ1154" s="12"/>
      <c r="WPA1154" s="12"/>
      <c r="WPB1154" s="12"/>
      <c r="WPC1154" s="12"/>
      <c r="WPD1154" s="12"/>
      <c r="WPE1154" s="12"/>
      <c r="WPF1154" s="12"/>
      <c r="WPG1154" s="12"/>
      <c r="WPH1154" s="12"/>
      <c r="WPI1154" s="12"/>
      <c r="WPJ1154" s="12"/>
      <c r="WPK1154" s="12"/>
      <c r="WPL1154" s="12"/>
      <c r="WPM1154" s="12"/>
      <c r="WPN1154" s="12"/>
      <c r="WPO1154" s="12"/>
      <c r="WPP1154" s="12"/>
      <c r="WPQ1154" s="12"/>
      <c r="WPR1154" s="12"/>
      <c r="WPS1154" s="12"/>
      <c r="WPT1154" s="12"/>
      <c r="WPU1154" s="12"/>
      <c r="WPV1154" s="12"/>
      <c r="WPW1154" s="12"/>
      <c r="WPX1154" s="12"/>
      <c r="WPY1154" s="12"/>
      <c r="WPZ1154" s="12"/>
      <c r="WQA1154" s="12"/>
      <c r="WQB1154" s="12"/>
      <c r="WQC1154" s="12"/>
      <c r="WQD1154" s="12"/>
      <c r="WQE1154" s="12"/>
      <c r="WQF1154" s="12"/>
      <c r="WQG1154" s="12"/>
      <c r="WQH1154" s="12"/>
      <c r="WQI1154" s="12"/>
      <c r="WQJ1154" s="12"/>
      <c r="WQK1154" s="12"/>
      <c r="WQL1154" s="12"/>
      <c r="WQM1154" s="12"/>
      <c r="WQN1154" s="12"/>
      <c r="WQO1154" s="12"/>
      <c r="WQP1154" s="12"/>
      <c r="WQQ1154" s="12"/>
      <c r="WQR1154" s="12"/>
      <c r="WQS1154" s="12"/>
      <c r="WQT1154" s="12"/>
      <c r="WQU1154" s="12"/>
      <c r="WQV1154" s="12"/>
      <c r="WQW1154" s="12"/>
      <c r="WQX1154" s="12"/>
      <c r="WQY1154" s="12"/>
      <c r="WQZ1154" s="12"/>
      <c r="WRA1154" s="12"/>
      <c r="WRB1154" s="12"/>
      <c r="WRC1154" s="12"/>
      <c r="WRD1154" s="12"/>
      <c r="WRE1154" s="12"/>
      <c r="WRF1154" s="12"/>
      <c r="WRG1154" s="12"/>
      <c r="WRH1154" s="12"/>
      <c r="WRI1154" s="12"/>
      <c r="WRJ1154" s="12"/>
      <c r="WRK1154" s="12"/>
      <c r="WRL1154" s="12"/>
      <c r="WRM1154" s="12"/>
      <c r="WRN1154" s="12"/>
      <c r="WRO1154" s="12"/>
      <c r="WRP1154" s="12"/>
      <c r="WRQ1154" s="12"/>
      <c r="WRR1154" s="12"/>
      <c r="WRS1154" s="12"/>
      <c r="WRT1154" s="12"/>
      <c r="WRU1154" s="12"/>
      <c r="WRV1154" s="12"/>
      <c r="WRW1154" s="12"/>
      <c r="WRX1154" s="12"/>
      <c r="WRY1154" s="12"/>
      <c r="WRZ1154" s="12"/>
      <c r="WSA1154" s="12"/>
      <c r="WSB1154" s="12"/>
      <c r="WSC1154" s="12"/>
      <c r="WSD1154" s="12"/>
      <c r="WSE1154" s="12"/>
      <c r="WSF1154" s="12"/>
      <c r="WSG1154" s="12"/>
      <c r="WSH1154" s="12"/>
      <c r="WSI1154" s="12"/>
      <c r="WSJ1154" s="12"/>
      <c r="WSK1154" s="12"/>
      <c r="WSL1154" s="12"/>
      <c r="WSM1154" s="12"/>
      <c r="WSN1154" s="12"/>
      <c r="WSO1154" s="12"/>
      <c r="WSP1154" s="12"/>
      <c r="WSQ1154" s="12"/>
      <c r="WSR1154" s="12"/>
      <c r="WSS1154" s="12"/>
      <c r="WST1154" s="12"/>
      <c r="WSU1154" s="12"/>
      <c r="WSV1154" s="12"/>
      <c r="WSW1154" s="12"/>
      <c r="WSX1154" s="12"/>
      <c r="WSY1154" s="12"/>
      <c r="WSZ1154" s="12"/>
      <c r="WTA1154" s="12"/>
      <c r="WTB1154" s="12"/>
      <c r="WTC1154" s="12"/>
      <c r="WTD1154" s="12"/>
      <c r="WTE1154" s="12"/>
      <c r="WTF1154" s="12"/>
      <c r="WTG1154" s="12"/>
      <c r="WTH1154" s="12"/>
      <c r="WTI1154" s="12"/>
      <c r="WTJ1154" s="12"/>
      <c r="WTK1154" s="12"/>
      <c r="WTL1154" s="12"/>
      <c r="WTM1154" s="12"/>
      <c r="WTN1154" s="12"/>
      <c r="WTO1154" s="12"/>
      <c r="WTP1154" s="12"/>
      <c r="WTQ1154" s="12"/>
      <c r="WTR1154" s="12"/>
      <c r="WTS1154" s="12"/>
      <c r="WTT1154" s="12"/>
      <c r="WTU1154" s="12"/>
      <c r="WTV1154" s="12"/>
      <c r="WTW1154" s="12"/>
      <c r="WTX1154" s="12"/>
      <c r="WTY1154" s="12"/>
      <c r="WTZ1154" s="12"/>
      <c r="WUA1154" s="12"/>
      <c r="WUB1154" s="12"/>
      <c r="WUC1154" s="12"/>
      <c r="WUD1154" s="12"/>
      <c r="WUE1154" s="12"/>
      <c r="WUF1154" s="12"/>
      <c r="WUG1154" s="12"/>
      <c r="WUH1154" s="12"/>
      <c r="WUI1154" s="12"/>
      <c r="WUJ1154" s="12"/>
      <c r="WUK1154" s="12"/>
      <c r="WUL1154" s="12"/>
      <c r="WUM1154" s="12"/>
      <c r="WUN1154" s="12"/>
      <c r="WUO1154" s="12"/>
      <c r="WUP1154" s="12"/>
      <c r="WUQ1154" s="12"/>
      <c r="WUR1154" s="12"/>
      <c r="WUS1154" s="12"/>
      <c r="WUT1154" s="12"/>
      <c r="WUU1154" s="12"/>
      <c r="WUV1154" s="12"/>
      <c r="WUW1154" s="12"/>
      <c r="WUX1154" s="12"/>
      <c r="WUY1154" s="12"/>
      <c r="WUZ1154" s="12"/>
      <c r="WVA1154" s="12"/>
      <c r="WVB1154" s="12"/>
      <c r="WVC1154" s="12"/>
      <c r="WVD1154" s="12"/>
      <c r="WVE1154" s="12"/>
      <c r="WVF1154" s="12"/>
      <c r="WVG1154" s="12"/>
      <c r="WVH1154" s="12"/>
      <c r="WVI1154" s="12"/>
      <c r="WVJ1154" s="12"/>
      <c r="WVK1154" s="12"/>
      <c r="WVL1154" s="12"/>
      <c r="WVM1154" s="12"/>
      <c r="WVN1154" s="12"/>
      <c r="WVO1154" s="12"/>
      <c r="WVP1154" s="12"/>
      <c r="WVQ1154" s="12"/>
      <c r="WVR1154" s="12"/>
      <c r="WVS1154" s="12"/>
      <c r="WVT1154" s="12"/>
      <c r="WVU1154" s="12"/>
      <c r="WVV1154" s="12"/>
      <c r="WVW1154" s="12"/>
      <c r="WVX1154" s="12"/>
      <c r="WVY1154" s="12"/>
      <c r="WVZ1154" s="12"/>
      <c r="WWA1154" s="12"/>
      <c r="WWB1154" s="12"/>
      <c r="WWC1154" s="12"/>
      <c r="WWD1154" s="12"/>
      <c r="WWE1154" s="12"/>
      <c r="WWF1154" s="12"/>
      <c r="WWG1154" s="12"/>
      <c r="WWH1154" s="12"/>
      <c r="WWI1154" s="12"/>
      <c r="WWJ1154" s="12"/>
      <c r="WWK1154" s="12"/>
      <c r="WWL1154" s="12"/>
      <c r="WWM1154" s="12"/>
      <c r="WWN1154" s="12"/>
      <c r="WWO1154" s="12"/>
      <c r="WWP1154" s="12"/>
      <c r="WWQ1154" s="12"/>
      <c r="WWR1154" s="12"/>
      <c r="WWS1154" s="12"/>
      <c r="WWT1154" s="12"/>
      <c r="WWU1154" s="12"/>
      <c r="WWV1154" s="12"/>
      <c r="WWW1154" s="12"/>
      <c r="WWX1154" s="12"/>
      <c r="WWY1154" s="12"/>
      <c r="WWZ1154" s="12"/>
      <c r="WXA1154" s="12"/>
      <c r="WXB1154" s="12"/>
      <c r="WXC1154" s="12"/>
      <c r="WXD1154" s="12"/>
      <c r="WXE1154" s="12"/>
      <c r="WXF1154" s="12"/>
      <c r="WXG1154" s="12"/>
      <c r="WXH1154" s="12"/>
      <c r="WXI1154" s="12"/>
      <c r="WXJ1154" s="12"/>
      <c r="WXK1154" s="12"/>
      <c r="WXL1154" s="12"/>
      <c r="WXM1154" s="12"/>
      <c r="WXN1154" s="12"/>
      <c r="WXO1154" s="12"/>
      <c r="WXP1154" s="12"/>
      <c r="WXQ1154" s="12"/>
      <c r="WXR1154" s="12"/>
      <c r="WXS1154" s="12"/>
      <c r="WXT1154" s="12"/>
      <c r="WXU1154" s="12"/>
      <c r="WXV1154" s="12"/>
      <c r="WXW1154" s="12"/>
      <c r="WXX1154" s="12"/>
      <c r="WXY1154" s="12"/>
      <c r="WXZ1154" s="12"/>
      <c r="WYA1154" s="12"/>
      <c r="WYB1154" s="12"/>
      <c r="WYC1154" s="12"/>
      <c r="WYD1154" s="12"/>
      <c r="WYE1154" s="12"/>
      <c r="WYF1154" s="12"/>
      <c r="WYG1154" s="12"/>
      <c r="WYH1154" s="12"/>
      <c r="WYI1154" s="12"/>
      <c r="WYJ1154" s="12"/>
      <c r="WYK1154" s="12"/>
      <c r="WYL1154" s="12"/>
      <c r="WYM1154" s="12"/>
      <c r="WYN1154" s="12"/>
      <c r="WYO1154" s="12"/>
      <c r="WYP1154" s="12"/>
      <c r="WYQ1154" s="12"/>
      <c r="WYR1154" s="12"/>
      <c r="WYS1154" s="12"/>
      <c r="WYT1154" s="12"/>
      <c r="WYU1154" s="12"/>
      <c r="WYV1154" s="12"/>
      <c r="WYW1154" s="12"/>
      <c r="WYX1154" s="12"/>
      <c r="WYY1154" s="12"/>
      <c r="WYZ1154" s="12"/>
      <c r="WZA1154" s="12"/>
      <c r="WZB1154" s="12"/>
      <c r="WZC1154" s="12"/>
      <c r="WZD1154" s="12"/>
      <c r="WZE1154" s="12"/>
      <c r="WZF1154" s="12"/>
      <c r="WZG1154" s="12"/>
      <c r="WZH1154" s="12"/>
      <c r="WZI1154" s="12"/>
      <c r="WZJ1154" s="12"/>
      <c r="WZK1154" s="12"/>
      <c r="WZL1154" s="12"/>
      <c r="WZM1154" s="12"/>
      <c r="WZN1154" s="12"/>
      <c r="WZO1154" s="12"/>
      <c r="WZP1154" s="12"/>
      <c r="WZQ1154" s="12"/>
      <c r="WZR1154" s="12"/>
      <c r="WZS1154" s="12"/>
      <c r="WZT1154" s="12"/>
      <c r="WZU1154" s="12"/>
      <c r="WZV1154" s="12"/>
      <c r="WZW1154" s="12"/>
      <c r="WZX1154" s="12"/>
      <c r="WZY1154" s="12"/>
      <c r="WZZ1154" s="12"/>
      <c r="XAA1154" s="12"/>
      <c r="XAB1154" s="12"/>
      <c r="XAC1154" s="12"/>
      <c r="XAD1154" s="12"/>
      <c r="XAE1154" s="12"/>
      <c r="XAF1154" s="12"/>
      <c r="XAG1154" s="12"/>
      <c r="XAH1154" s="12"/>
      <c r="XAI1154" s="12"/>
      <c r="XAJ1154" s="12"/>
      <c r="XAK1154" s="12"/>
      <c r="XAL1154" s="12"/>
      <c r="XAM1154" s="12"/>
      <c r="XAN1154" s="12"/>
      <c r="XAO1154" s="12"/>
      <c r="XAP1154" s="12"/>
      <c r="XAQ1154" s="12"/>
      <c r="XAR1154" s="12"/>
      <c r="XAS1154" s="12"/>
      <c r="XAT1154" s="12"/>
      <c r="XAU1154" s="12"/>
      <c r="XAV1154" s="12"/>
      <c r="XAW1154" s="12"/>
      <c r="XAX1154" s="12"/>
      <c r="XAY1154" s="12"/>
      <c r="XAZ1154" s="12"/>
      <c r="XBA1154" s="12"/>
      <c r="XBB1154" s="12"/>
      <c r="XBC1154" s="12"/>
      <c r="XBD1154" s="12"/>
      <c r="XBE1154" s="12"/>
      <c r="XBF1154" s="12"/>
      <c r="XBG1154" s="12"/>
      <c r="XBH1154" s="12"/>
      <c r="XBI1154" s="12"/>
      <c r="XBJ1154" s="12"/>
      <c r="XBK1154" s="12"/>
      <c r="XBL1154" s="12"/>
      <c r="XBM1154" s="12"/>
      <c r="XBN1154" s="12"/>
      <c r="XBO1154" s="12"/>
      <c r="XBP1154" s="12"/>
      <c r="XBQ1154" s="12"/>
      <c r="XBR1154" s="12"/>
      <c r="XBS1154" s="12"/>
      <c r="XBT1154" s="12"/>
      <c r="XBU1154" s="12"/>
      <c r="XBV1154" s="12"/>
      <c r="XBW1154" s="12"/>
      <c r="XBX1154" s="12"/>
      <c r="XBY1154" s="12"/>
      <c r="XBZ1154" s="12"/>
      <c r="XCA1154" s="12"/>
      <c r="XCB1154" s="12"/>
      <c r="XCC1154" s="12"/>
      <c r="XCD1154" s="12"/>
      <c r="XCE1154" s="12"/>
      <c r="XCF1154" s="12"/>
      <c r="XCG1154" s="12"/>
      <c r="XCH1154" s="12"/>
      <c r="XCI1154" s="12"/>
      <c r="XCJ1154" s="12"/>
      <c r="XCK1154" s="12"/>
      <c r="XCL1154" s="12"/>
      <c r="XCM1154" s="12"/>
      <c r="XCN1154" s="12"/>
      <c r="XCO1154" s="12"/>
      <c r="XCP1154" s="12"/>
      <c r="XCQ1154" s="12"/>
      <c r="XCR1154" s="12"/>
      <c r="XCS1154" s="12"/>
      <c r="XCT1154" s="12"/>
      <c r="XCU1154" s="12"/>
      <c r="XCV1154" s="12"/>
      <c r="XCW1154" s="12"/>
      <c r="XCX1154" s="12"/>
    </row>
    <row r="1155" spans="1:16326" ht="61.5" x14ac:dyDescent="0.85">
      <c r="A1155" s="12">
        <v>1</v>
      </c>
      <c r="B1155" s="45">
        <f>SUBTOTAL(103,$A$1032:A1155)</f>
        <v>123</v>
      </c>
      <c r="C1155" s="15" t="s">
        <v>1104</v>
      </c>
      <c r="D1155" s="21">
        <v>1312754.53</v>
      </c>
      <c r="E1155" s="20">
        <v>0</v>
      </c>
      <c r="F1155" s="21">
        <v>0</v>
      </c>
      <c r="G1155" s="21">
        <v>1285250.18</v>
      </c>
      <c r="H1155" s="20">
        <v>0</v>
      </c>
      <c r="I1155" s="21">
        <v>0</v>
      </c>
      <c r="J1155" s="21">
        <v>0</v>
      </c>
      <c r="K1155" s="52">
        <v>0</v>
      </c>
      <c r="L1155" s="21">
        <v>0</v>
      </c>
      <c r="M1155" s="21">
        <v>0</v>
      </c>
      <c r="N1155" s="21">
        <v>0</v>
      </c>
      <c r="O1155" s="21">
        <v>0</v>
      </c>
      <c r="P1155" s="21">
        <v>0</v>
      </c>
      <c r="Q1155" s="21">
        <v>0</v>
      </c>
      <c r="R1155" s="21">
        <v>0</v>
      </c>
      <c r="S1155" s="21">
        <v>0</v>
      </c>
      <c r="T1155" s="21">
        <v>0</v>
      </c>
      <c r="U1155" s="21">
        <v>0</v>
      </c>
      <c r="V1155" s="21">
        <v>0</v>
      </c>
      <c r="W1155" s="21">
        <v>0</v>
      </c>
      <c r="X1155" s="21">
        <v>0</v>
      </c>
      <c r="Y1155" s="21">
        <v>0</v>
      </c>
      <c r="Z1155" s="21">
        <v>0</v>
      </c>
      <c r="AA1155" s="21">
        <v>0</v>
      </c>
      <c r="AB1155" s="21">
        <v>0</v>
      </c>
      <c r="AC1155" s="21">
        <v>27504.35</v>
      </c>
      <c r="AD1155" s="21">
        <v>0</v>
      </c>
      <c r="AE1155" s="21">
        <v>0</v>
      </c>
      <c r="AF1155" s="24" t="s">
        <v>262</v>
      </c>
      <c r="AG1155" s="24">
        <v>2022</v>
      </c>
      <c r="AH1155" s="25">
        <v>2022</v>
      </c>
      <c r="BW1155" s="49"/>
      <c r="CA1155" s="12" t="e">
        <f t="shared" si="102"/>
        <v>#N/A</v>
      </c>
      <c r="CB1155" s="69" t="s">
        <v>603</v>
      </c>
      <c r="CC1155" s="69">
        <v>384.56</v>
      </c>
      <c r="CE1155" s="12" t="e">
        <f t="shared" si="100"/>
        <v>#N/A</v>
      </c>
      <c r="CL1155" s="12" t="e">
        <f t="shared" si="101"/>
        <v>#N/A</v>
      </c>
    </row>
    <row r="1156" spans="1:16326" ht="61.5" x14ac:dyDescent="0.85">
      <c r="A1156" s="12">
        <v>1</v>
      </c>
      <c r="B1156" s="45">
        <f>SUBTOTAL(103,$A$1032:A1156)</f>
        <v>124</v>
      </c>
      <c r="C1156" s="15" t="s">
        <v>443</v>
      </c>
      <c r="D1156" s="21">
        <v>2752467.2</v>
      </c>
      <c r="E1156" s="21">
        <v>0</v>
      </c>
      <c r="F1156" s="21">
        <v>0</v>
      </c>
      <c r="G1156" s="21">
        <v>0</v>
      </c>
      <c r="H1156" s="21">
        <v>0</v>
      </c>
      <c r="I1156" s="21">
        <v>0</v>
      </c>
      <c r="J1156" s="21">
        <v>0</v>
      </c>
      <c r="K1156" s="52">
        <v>0</v>
      </c>
      <c r="L1156" s="21">
        <v>0</v>
      </c>
      <c r="M1156" s="21">
        <v>584.80999999999995</v>
      </c>
      <c r="N1156" s="21">
        <v>2724271</v>
      </c>
      <c r="O1156" s="21">
        <v>0</v>
      </c>
      <c r="P1156" s="21">
        <v>0</v>
      </c>
      <c r="Q1156" s="21">
        <v>0</v>
      </c>
      <c r="R1156" s="21">
        <v>0</v>
      </c>
      <c r="S1156" s="21">
        <v>0</v>
      </c>
      <c r="T1156" s="21">
        <v>0</v>
      </c>
      <c r="U1156" s="21">
        <v>0</v>
      </c>
      <c r="V1156" s="21">
        <v>0</v>
      </c>
      <c r="W1156" s="21">
        <v>0</v>
      </c>
      <c r="X1156" s="21">
        <v>0</v>
      </c>
      <c r="Y1156" s="21">
        <v>0</v>
      </c>
      <c r="Z1156" s="21">
        <v>0</v>
      </c>
      <c r="AA1156" s="21">
        <v>0</v>
      </c>
      <c r="AB1156" s="21">
        <v>0</v>
      </c>
      <c r="AC1156" s="21">
        <v>28196.2</v>
      </c>
      <c r="AD1156" s="21">
        <v>0</v>
      </c>
      <c r="AE1156" s="21">
        <v>0</v>
      </c>
      <c r="AF1156" s="24" t="s">
        <v>262</v>
      </c>
      <c r="AG1156" s="24">
        <v>2022</v>
      </c>
      <c r="AH1156" s="25">
        <v>2022</v>
      </c>
      <c r="AT1156" s="12" t="e">
        <f t="shared" ref="AT1156:AT1177" si="103">VLOOKUP(C1156,AW:AX,2,FALSE)</f>
        <v>#N/A</v>
      </c>
      <c r="BW1156" s="49"/>
      <c r="CA1156" s="12" t="e">
        <f t="shared" si="102"/>
        <v>#N/A</v>
      </c>
      <c r="CE1156" s="12" t="e">
        <f t="shared" si="100"/>
        <v>#N/A</v>
      </c>
      <c r="CL1156" s="12" t="e">
        <f t="shared" si="101"/>
        <v>#N/A</v>
      </c>
    </row>
    <row r="1157" spans="1:16326" ht="61.5" x14ac:dyDescent="0.85">
      <c r="A1157" s="12">
        <v>1</v>
      </c>
      <c r="B1157" s="45">
        <f>SUBTOTAL(103,$A$1032:A1157)</f>
        <v>125</v>
      </c>
      <c r="C1157" s="15" t="s">
        <v>444</v>
      </c>
      <c r="D1157" s="21">
        <v>2809619.67</v>
      </c>
      <c r="E1157" s="21">
        <v>0</v>
      </c>
      <c r="F1157" s="21">
        <v>0</v>
      </c>
      <c r="G1157" s="21">
        <v>0</v>
      </c>
      <c r="H1157" s="21">
        <v>0</v>
      </c>
      <c r="I1157" s="21">
        <v>0</v>
      </c>
      <c r="J1157" s="21">
        <v>0</v>
      </c>
      <c r="K1157" s="52">
        <v>0</v>
      </c>
      <c r="L1157" s="21">
        <v>0</v>
      </c>
      <c r="M1157" s="21">
        <v>613.36</v>
      </c>
      <c r="N1157" s="21">
        <v>2780838</v>
      </c>
      <c r="O1157" s="21">
        <v>0</v>
      </c>
      <c r="P1157" s="21">
        <v>0</v>
      </c>
      <c r="Q1157" s="21">
        <v>0</v>
      </c>
      <c r="R1157" s="21">
        <v>0</v>
      </c>
      <c r="S1157" s="21">
        <v>0</v>
      </c>
      <c r="T1157" s="21">
        <v>0</v>
      </c>
      <c r="U1157" s="21">
        <v>0</v>
      </c>
      <c r="V1157" s="21">
        <v>0</v>
      </c>
      <c r="W1157" s="21">
        <v>0</v>
      </c>
      <c r="X1157" s="21">
        <v>0</v>
      </c>
      <c r="Y1157" s="21">
        <v>0</v>
      </c>
      <c r="Z1157" s="21">
        <v>0</v>
      </c>
      <c r="AA1157" s="21">
        <v>0</v>
      </c>
      <c r="AB1157" s="21">
        <v>0</v>
      </c>
      <c r="AC1157" s="21">
        <v>28781.67</v>
      </c>
      <c r="AD1157" s="21">
        <v>0</v>
      </c>
      <c r="AE1157" s="21">
        <v>0</v>
      </c>
      <c r="AF1157" s="24" t="s">
        <v>262</v>
      </c>
      <c r="AG1157" s="24">
        <v>2022</v>
      </c>
      <c r="AH1157" s="25">
        <v>2022</v>
      </c>
      <c r="AT1157" s="12" t="e">
        <f t="shared" si="103"/>
        <v>#N/A</v>
      </c>
      <c r="BW1157" s="49"/>
      <c r="CA1157" s="12" t="e">
        <f t="shared" si="102"/>
        <v>#N/A</v>
      </c>
      <c r="CE1157" s="12" t="e">
        <f t="shared" si="100"/>
        <v>#N/A</v>
      </c>
      <c r="CL1157" s="12" t="e">
        <f t="shared" si="101"/>
        <v>#N/A</v>
      </c>
    </row>
    <row r="1158" spans="1:16326" ht="61.5" x14ac:dyDescent="0.85">
      <c r="B1158" s="15" t="s">
        <v>724</v>
      </c>
      <c r="C1158" s="257"/>
      <c r="D1158" s="258">
        <v>251358957.37</v>
      </c>
      <c r="E1158" s="21">
        <v>0</v>
      </c>
      <c r="F1158" s="21">
        <v>0</v>
      </c>
      <c r="G1158" s="21">
        <v>34245577</v>
      </c>
      <c r="H1158" s="21">
        <v>0</v>
      </c>
      <c r="I1158" s="21">
        <v>1074076.8500000001</v>
      </c>
      <c r="J1158" s="21">
        <v>0</v>
      </c>
      <c r="K1158" s="23">
        <v>5</v>
      </c>
      <c r="L1158" s="21">
        <v>9196604.6799999997</v>
      </c>
      <c r="M1158" s="21">
        <v>19447.300000000003</v>
      </c>
      <c r="N1158" s="21">
        <v>158731345.96000001</v>
      </c>
      <c r="O1158" s="21">
        <v>0</v>
      </c>
      <c r="P1158" s="21">
        <v>0</v>
      </c>
      <c r="Q1158" s="21">
        <v>3703</v>
      </c>
      <c r="R1158" s="21">
        <v>25527924.420000002</v>
      </c>
      <c r="S1158" s="21">
        <v>19.07</v>
      </c>
      <c r="T1158" s="21">
        <v>1424684.89</v>
      </c>
      <c r="U1158" s="21">
        <v>0</v>
      </c>
      <c r="V1158" s="21">
        <v>0</v>
      </c>
      <c r="W1158" s="21">
        <v>0</v>
      </c>
      <c r="X1158" s="21">
        <v>0</v>
      </c>
      <c r="Y1158" s="21">
        <v>0</v>
      </c>
      <c r="Z1158" s="21">
        <v>0</v>
      </c>
      <c r="AA1158" s="21">
        <v>0</v>
      </c>
      <c r="AB1158" s="21">
        <v>11684086</v>
      </c>
      <c r="AC1158" s="21">
        <v>3637625.5</v>
      </c>
      <c r="AD1158" s="21">
        <v>5717032.0699999994</v>
      </c>
      <c r="AE1158" s="21">
        <v>120000</v>
      </c>
      <c r="AF1158" s="50" t="s">
        <v>718</v>
      </c>
      <c r="AG1158" s="50" t="s">
        <v>718</v>
      </c>
      <c r="AH1158" s="64" t="s">
        <v>718</v>
      </c>
      <c r="AT1158" s="12" t="e">
        <f t="shared" si="103"/>
        <v>#N/A</v>
      </c>
      <c r="BV1158" s="69" t="b">
        <f>D1158=(E1158+F1158+G1158+H1158+I1158+L1158+N1158+P1158+R1158+T1158+U1158+V1158+AA1158+AB1158+AC1158+AD1158+AE1158)</f>
        <v>1</v>
      </c>
      <c r="BW1158" s="49">
        <v>91626897.959999993</v>
      </c>
      <c r="CE1158" s="12" t="e">
        <f t="shared" si="100"/>
        <v>#N/A</v>
      </c>
      <c r="CL1158" s="12" t="e">
        <f t="shared" si="101"/>
        <v>#N/A</v>
      </c>
    </row>
    <row r="1159" spans="1:16326" ht="61.5" x14ac:dyDescent="0.85">
      <c r="A1159" s="12">
        <v>1</v>
      </c>
      <c r="B1159" s="45">
        <f>SUBTOTAL(103,$A$1032:A1159)</f>
        <v>126</v>
      </c>
      <c r="C1159" s="15" t="s">
        <v>412</v>
      </c>
      <c r="D1159" s="21">
        <v>9322269.6500000004</v>
      </c>
      <c r="E1159" s="21">
        <v>0</v>
      </c>
      <c r="F1159" s="21">
        <v>0</v>
      </c>
      <c r="G1159" s="21">
        <v>0</v>
      </c>
      <c r="H1159" s="21">
        <v>0</v>
      </c>
      <c r="I1159" s="21">
        <v>0</v>
      </c>
      <c r="J1159" s="21">
        <v>0</v>
      </c>
      <c r="K1159" s="23">
        <v>0</v>
      </c>
      <c r="L1159" s="21">
        <v>0</v>
      </c>
      <c r="M1159" s="21">
        <v>1118</v>
      </c>
      <c r="N1159" s="21">
        <v>9026663.4900000002</v>
      </c>
      <c r="O1159" s="21">
        <v>0</v>
      </c>
      <c r="P1159" s="21">
        <v>0</v>
      </c>
      <c r="Q1159" s="21">
        <v>0</v>
      </c>
      <c r="R1159" s="21">
        <v>0</v>
      </c>
      <c r="S1159" s="21">
        <v>0</v>
      </c>
      <c r="T1159" s="21">
        <v>0</v>
      </c>
      <c r="U1159" s="21">
        <v>0</v>
      </c>
      <c r="V1159" s="21">
        <v>0</v>
      </c>
      <c r="W1159" s="21">
        <v>0</v>
      </c>
      <c r="X1159" s="21">
        <v>0</v>
      </c>
      <c r="Y1159" s="21">
        <v>0</v>
      </c>
      <c r="Z1159" s="21">
        <v>0</v>
      </c>
      <c r="AA1159" s="21">
        <v>0</v>
      </c>
      <c r="AB1159" s="21">
        <v>0</v>
      </c>
      <c r="AC1159" s="21">
        <v>95619.45</v>
      </c>
      <c r="AD1159" s="21">
        <v>199986.71</v>
      </c>
      <c r="AE1159" s="21">
        <v>0</v>
      </c>
      <c r="AF1159" s="24">
        <v>2022</v>
      </c>
      <c r="AG1159" s="24">
        <v>2022</v>
      </c>
      <c r="AH1159" s="25">
        <v>2022</v>
      </c>
      <c r="AT1159" s="12" t="e">
        <f t="shared" si="103"/>
        <v>#N/A</v>
      </c>
      <c r="BW1159" s="49"/>
      <c r="CE1159" s="12">
        <f t="shared" si="100"/>
        <v>1</v>
      </c>
      <c r="CL1159" s="12" t="e">
        <f t="shared" si="101"/>
        <v>#N/A</v>
      </c>
    </row>
    <row r="1160" spans="1:16326" ht="61.5" x14ac:dyDescent="0.85">
      <c r="A1160" s="12">
        <v>1</v>
      </c>
      <c r="B1160" s="45">
        <f>SUBTOTAL(103,$A$1032:A1160)</f>
        <v>127</v>
      </c>
      <c r="C1160" s="15" t="s">
        <v>414</v>
      </c>
      <c r="D1160" s="21">
        <v>14290795.219999999</v>
      </c>
      <c r="E1160" s="21">
        <v>0</v>
      </c>
      <c r="F1160" s="21">
        <v>0</v>
      </c>
      <c r="G1160" s="21">
        <v>0</v>
      </c>
      <c r="H1160" s="21">
        <v>0</v>
      </c>
      <c r="I1160" s="21">
        <v>0</v>
      </c>
      <c r="J1160" s="21">
        <v>0</v>
      </c>
      <c r="K1160" s="23">
        <v>0</v>
      </c>
      <c r="L1160" s="21">
        <v>0</v>
      </c>
      <c r="M1160" s="21">
        <v>1714</v>
      </c>
      <c r="N1160" s="21">
        <v>13943108.859999999</v>
      </c>
      <c r="O1160" s="21">
        <v>0</v>
      </c>
      <c r="P1160" s="21">
        <v>0</v>
      </c>
      <c r="Q1160" s="21">
        <v>0</v>
      </c>
      <c r="R1160" s="21">
        <v>0</v>
      </c>
      <c r="S1160" s="21">
        <v>0</v>
      </c>
      <c r="T1160" s="21">
        <v>0</v>
      </c>
      <c r="U1160" s="21">
        <v>0</v>
      </c>
      <c r="V1160" s="21">
        <v>0</v>
      </c>
      <c r="W1160" s="21">
        <v>0</v>
      </c>
      <c r="X1160" s="21">
        <v>0</v>
      </c>
      <c r="Y1160" s="21">
        <v>0</v>
      </c>
      <c r="Z1160" s="21">
        <v>0</v>
      </c>
      <c r="AA1160" s="21">
        <v>0</v>
      </c>
      <c r="AB1160" s="21">
        <v>0</v>
      </c>
      <c r="AC1160" s="21">
        <v>147699.35</v>
      </c>
      <c r="AD1160" s="21">
        <v>199987.01</v>
      </c>
      <c r="AE1160" s="21">
        <v>0</v>
      </c>
      <c r="AF1160" s="24">
        <v>2022</v>
      </c>
      <c r="AG1160" s="24">
        <v>2022</v>
      </c>
      <c r="AH1160" s="25">
        <v>2022</v>
      </c>
      <c r="AT1160" s="12" t="e">
        <f t="shared" si="103"/>
        <v>#N/A</v>
      </c>
      <c r="BW1160" s="49"/>
      <c r="CE1160" s="12">
        <f t="shared" si="100"/>
        <v>1</v>
      </c>
      <c r="CL1160" s="12" t="e">
        <f t="shared" si="101"/>
        <v>#N/A</v>
      </c>
    </row>
    <row r="1161" spans="1:16326" ht="61.5" x14ac:dyDescent="0.85">
      <c r="A1161" s="12">
        <v>1</v>
      </c>
      <c r="B1161" s="45">
        <f>SUBTOTAL(103,$A$1032:A1161)</f>
        <v>128</v>
      </c>
      <c r="C1161" s="15" t="s">
        <v>415</v>
      </c>
      <c r="D1161" s="21">
        <v>4836895.78</v>
      </c>
      <c r="E1161" s="21">
        <v>0</v>
      </c>
      <c r="F1161" s="21">
        <v>0</v>
      </c>
      <c r="G1161" s="21">
        <v>0</v>
      </c>
      <c r="H1161" s="21">
        <v>0</v>
      </c>
      <c r="I1161" s="21">
        <v>0</v>
      </c>
      <c r="J1161" s="21">
        <v>0</v>
      </c>
      <c r="K1161" s="23">
        <v>0</v>
      </c>
      <c r="L1161" s="21">
        <v>0</v>
      </c>
      <c r="M1161" s="21">
        <v>608</v>
      </c>
      <c r="N1161" s="21">
        <v>4703516.4000000004</v>
      </c>
      <c r="O1161" s="21">
        <v>0</v>
      </c>
      <c r="P1161" s="21">
        <v>0</v>
      </c>
      <c r="Q1161" s="21">
        <v>0</v>
      </c>
      <c r="R1161" s="21">
        <v>0</v>
      </c>
      <c r="S1161" s="21">
        <v>0</v>
      </c>
      <c r="T1161" s="21">
        <v>0</v>
      </c>
      <c r="U1161" s="21">
        <v>0</v>
      </c>
      <c r="V1161" s="21">
        <v>0</v>
      </c>
      <c r="W1161" s="21">
        <v>0</v>
      </c>
      <c r="X1161" s="21">
        <v>0</v>
      </c>
      <c r="Y1161" s="21">
        <v>0</v>
      </c>
      <c r="Z1161" s="21">
        <v>0</v>
      </c>
      <c r="AA1161" s="21">
        <v>0</v>
      </c>
      <c r="AB1161" s="21">
        <v>0</v>
      </c>
      <c r="AC1161" s="21">
        <v>49824.35</v>
      </c>
      <c r="AD1161" s="21">
        <v>83555.03</v>
      </c>
      <c r="AE1161" s="21">
        <v>0</v>
      </c>
      <c r="AF1161" s="24">
        <v>2022</v>
      </c>
      <c r="AG1161" s="24">
        <v>2022</v>
      </c>
      <c r="AH1161" s="25">
        <v>2022</v>
      </c>
      <c r="AT1161" s="12" t="e">
        <f t="shared" si="103"/>
        <v>#N/A</v>
      </c>
      <c r="BW1161" s="49"/>
      <c r="CE1161" s="12">
        <f t="shared" si="100"/>
        <v>1</v>
      </c>
      <c r="CL1161" s="12" t="e">
        <f t="shared" si="101"/>
        <v>#N/A</v>
      </c>
    </row>
    <row r="1162" spans="1:16326" ht="61.5" x14ac:dyDescent="0.85">
      <c r="A1162" s="12">
        <v>1</v>
      </c>
      <c r="B1162" s="45">
        <f>SUBTOTAL(103,$A$1032:A1162)</f>
        <v>129</v>
      </c>
      <c r="C1162" s="15" t="s">
        <v>1641</v>
      </c>
      <c r="D1162" s="21">
        <v>2406743.5</v>
      </c>
      <c r="E1162" s="21">
        <v>0</v>
      </c>
      <c r="F1162" s="21">
        <v>0</v>
      </c>
      <c r="G1162" s="21">
        <v>0</v>
      </c>
      <c r="H1162" s="21">
        <v>0</v>
      </c>
      <c r="I1162" s="21">
        <v>0</v>
      </c>
      <c r="J1162" s="21">
        <v>0</v>
      </c>
      <c r="K1162" s="23">
        <v>0</v>
      </c>
      <c r="L1162" s="21">
        <v>0</v>
      </c>
      <c r="M1162" s="21">
        <v>370</v>
      </c>
      <c r="N1162" s="21">
        <v>2381516.1</v>
      </c>
      <c r="O1162" s="21">
        <v>0</v>
      </c>
      <c r="P1162" s="21">
        <v>0</v>
      </c>
      <c r="Q1162" s="21">
        <v>0</v>
      </c>
      <c r="R1162" s="21">
        <v>0</v>
      </c>
      <c r="S1162" s="21">
        <v>0</v>
      </c>
      <c r="T1162" s="21">
        <v>0</v>
      </c>
      <c r="U1162" s="21">
        <v>0</v>
      </c>
      <c r="V1162" s="21">
        <v>0</v>
      </c>
      <c r="W1162" s="21">
        <v>0</v>
      </c>
      <c r="X1162" s="21">
        <v>0</v>
      </c>
      <c r="Y1162" s="21">
        <v>0</v>
      </c>
      <c r="Z1162" s="21">
        <v>0</v>
      </c>
      <c r="AA1162" s="21">
        <v>0</v>
      </c>
      <c r="AB1162" s="21">
        <v>0</v>
      </c>
      <c r="AC1162" s="21">
        <v>25227.4</v>
      </c>
      <c r="AD1162" s="21">
        <v>0</v>
      </c>
      <c r="AE1162" s="21">
        <v>0</v>
      </c>
      <c r="AF1162" s="24" t="s">
        <v>262</v>
      </c>
      <c r="AG1162" s="24">
        <v>2022</v>
      </c>
      <c r="AH1162" s="25">
        <v>2022</v>
      </c>
      <c r="AT1162" s="12" t="e">
        <f t="shared" si="103"/>
        <v>#N/A</v>
      </c>
      <c r="BW1162" s="49"/>
      <c r="CE1162" s="12">
        <f t="shared" si="100"/>
        <v>1</v>
      </c>
      <c r="CL1162" s="12" t="e">
        <f t="shared" si="101"/>
        <v>#N/A</v>
      </c>
    </row>
    <row r="1163" spans="1:16326" ht="61.5" x14ac:dyDescent="0.85">
      <c r="A1163" s="12">
        <v>1</v>
      </c>
      <c r="B1163" s="45">
        <f>SUBTOTAL(103,$A$1032:A1163)</f>
        <v>130</v>
      </c>
      <c r="C1163" s="15" t="s">
        <v>200</v>
      </c>
      <c r="D1163" s="21">
        <v>502321.57</v>
      </c>
      <c r="E1163" s="21">
        <v>0</v>
      </c>
      <c r="F1163" s="21">
        <v>0</v>
      </c>
      <c r="G1163" s="21">
        <v>0</v>
      </c>
      <c r="H1163" s="21">
        <v>0</v>
      </c>
      <c r="I1163" s="21">
        <v>451139.9</v>
      </c>
      <c r="J1163" s="21">
        <v>0</v>
      </c>
      <c r="K1163" s="23">
        <v>0</v>
      </c>
      <c r="L1163" s="21">
        <v>0</v>
      </c>
      <c r="M1163" s="21">
        <v>0</v>
      </c>
      <c r="N1163" s="21">
        <v>0</v>
      </c>
      <c r="O1163" s="21">
        <v>0</v>
      </c>
      <c r="P1163" s="21">
        <v>0</v>
      </c>
      <c r="Q1163" s="21">
        <v>0</v>
      </c>
      <c r="R1163" s="21">
        <v>0</v>
      </c>
      <c r="S1163" s="21">
        <v>0</v>
      </c>
      <c r="T1163" s="21">
        <v>0</v>
      </c>
      <c r="U1163" s="21">
        <v>0</v>
      </c>
      <c r="V1163" s="21">
        <v>0</v>
      </c>
      <c r="W1163" s="21">
        <v>0</v>
      </c>
      <c r="X1163" s="21">
        <v>0</v>
      </c>
      <c r="Y1163" s="21">
        <v>0</v>
      </c>
      <c r="Z1163" s="21">
        <v>0</v>
      </c>
      <c r="AA1163" s="21">
        <v>0</v>
      </c>
      <c r="AB1163" s="21">
        <v>0</v>
      </c>
      <c r="AC1163" s="21">
        <v>4778.92</v>
      </c>
      <c r="AD1163" s="21">
        <v>46402.75</v>
      </c>
      <c r="AE1163" s="21">
        <v>0</v>
      </c>
      <c r="AF1163" s="24">
        <v>2022</v>
      </c>
      <c r="AG1163" s="24">
        <v>2022</v>
      </c>
      <c r="AH1163" s="25">
        <v>2022</v>
      </c>
      <c r="AT1163" s="12" t="e">
        <f t="shared" si="103"/>
        <v>#N/A</v>
      </c>
      <c r="BW1163" s="49"/>
      <c r="CE1163" s="12">
        <f t="shared" si="100"/>
        <v>1</v>
      </c>
      <c r="CL1163" s="12" t="e">
        <f t="shared" si="101"/>
        <v>#N/A</v>
      </c>
    </row>
    <row r="1164" spans="1:16326" ht="61.5" x14ac:dyDescent="0.85">
      <c r="A1164" s="12">
        <v>1</v>
      </c>
      <c r="B1164" s="45">
        <f>SUBTOTAL(103,$A$1032:A1164)</f>
        <v>131</v>
      </c>
      <c r="C1164" s="15" t="s">
        <v>201</v>
      </c>
      <c r="D1164" s="21">
        <v>675481.28</v>
      </c>
      <c r="E1164" s="21">
        <v>0</v>
      </c>
      <c r="F1164" s="21">
        <v>0</v>
      </c>
      <c r="G1164" s="21">
        <v>0</v>
      </c>
      <c r="H1164" s="21">
        <v>0</v>
      </c>
      <c r="I1164" s="21">
        <v>622936.94999999995</v>
      </c>
      <c r="J1164" s="21">
        <v>0</v>
      </c>
      <c r="K1164" s="23">
        <v>0</v>
      </c>
      <c r="L1164" s="21">
        <v>0</v>
      </c>
      <c r="M1164" s="21">
        <v>0</v>
      </c>
      <c r="N1164" s="21">
        <v>0</v>
      </c>
      <c r="O1164" s="21">
        <v>0</v>
      </c>
      <c r="P1164" s="21">
        <v>0</v>
      </c>
      <c r="Q1164" s="21">
        <v>0</v>
      </c>
      <c r="R1164" s="21">
        <v>0</v>
      </c>
      <c r="S1164" s="21">
        <v>0</v>
      </c>
      <c r="T1164" s="21">
        <v>0</v>
      </c>
      <c r="U1164" s="21">
        <v>0</v>
      </c>
      <c r="V1164" s="21">
        <v>0</v>
      </c>
      <c r="W1164" s="21">
        <v>0</v>
      </c>
      <c r="X1164" s="21">
        <v>0</v>
      </c>
      <c r="Y1164" s="21">
        <v>0</v>
      </c>
      <c r="Z1164" s="21">
        <v>0</v>
      </c>
      <c r="AA1164" s="21">
        <v>0</v>
      </c>
      <c r="AB1164" s="21">
        <v>0</v>
      </c>
      <c r="AC1164" s="21">
        <v>6598.77</v>
      </c>
      <c r="AD1164" s="21">
        <v>45945.56</v>
      </c>
      <c r="AE1164" s="21">
        <v>0</v>
      </c>
      <c r="AF1164" s="24">
        <v>2022</v>
      </c>
      <c r="AG1164" s="24">
        <v>2022</v>
      </c>
      <c r="AH1164" s="25">
        <v>2022</v>
      </c>
      <c r="AT1164" s="12" t="e">
        <f t="shared" si="103"/>
        <v>#N/A</v>
      </c>
      <c r="BW1164" s="49"/>
      <c r="CE1164" s="12">
        <f t="shared" si="100"/>
        <v>1</v>
      </c>
      <c r="CL1164" s="12" t="e">
        <f t="shared" si="101"/>
        <v>#N/A</v>
      </c>
    </row>
    <row r="1165" spans="1:16326" ht="61.5" x14ac:dyDescent="0.85">
      <c r="A1165" s="12">
        <v>1</v>
      </c>
      <c r="B1165" s="45">
        <f>SUBTOTAL(103,$A$1032:A1165)</f>
        <v>132</v>
      </c>
      <c r="C1165" s="15" t="s">
        <v>202</v>
      </c>
      <c r="D1165" s="21">
        <v>1479153.18</v>
      </c>
      <c r="E1165" s="21">
        <v>0</v>
      </c>
      <c r="F1165" s="21">
        <v>0</v>
      </c>
      <c r="G1165" s="21">
        <v>0</v>
      </c>
      <c r="H1165" s="21">
        <v>0</v>
      </c>
      <c r="I1165" s="21">
        <v>0</v>
      </c>
      <c r="J1165" s="21">
        <v>0</v>
      </c>
      <c r="K1165" s="23">
        <v>0</v>
      </c>
      <c r="L1165" s="21">
        <v>0</v>
      </c>
      <c r="M1165" s="21">
        <v>0</v>
      </c>
      <c r="N1165" s="21">
        <v>0</v>
      </c>
      <c r="O1165" s="21">
        <v>0</v>
      </c>
      <c r="P1165" s="21">
        <v>0</v>
      </c>
      <c r="Q1165" s="21">
        <v>0</v>
      </c>
      <c r="R1165" s="21">
        <v>0</v>
      </c>
      <c r="S1165" s="21">
        <v>19.07</v>
      </c>
      <c r="T1165" s="21">
        <v>1424684.89</v>
      </c>
      <c r="U1165" s="21">
        <v>0</v>
      </c>
      <c r="V1165" s="21">
        <v>0</v>
      </c>
      <c r="W1165" s="21">
        <v>0</v>
      </c>
      <c r="X1165" s="21">
        <v>0</v>
      </c>
      <c r="Y1165" s="21">
        <v>0</v>
      </c>
      <c r="Z1165" s="21">
        <v>0</v>
      </c>
      <c r="AA1165" s="21">
        <v>0</v>
      </c>
      <c r="AB1165" s="21">
        <v>0</v>
      </c>
      <c r="AC1165" s="21">
        <v>15091.69</v>
      </c>
      <c r="AD1165" s="21">
        <v>39376.6</v>
      </c>
      <c r="AE1165" s="21">
        <v>0</v>
      </c>
      <c r="AF1165" s="24">
        <v>2022</v>
      </c>
      <c r="AG1165" s="24">
        <v>2022</v>
      </c>
      <c r="AH1165" s="25">
        <v>2022</v>
      </c>
      <c r="AT1165" s="12" t="e">
        <f t="shared" si="103"/>
        <v>#N/A</v>
      </c>
      <c r="BW1165" s="49"/>
      <c r="CE1165" s="12">
        <f t="shared" si="100"/>
        <v>1</v>
      </c>
      <c r="CL1165" s="12" t="e">
        <f t="shared" si="101"/>
        <v>#N/A</v>
      </c>
    </row>
    <row r="1166" spans="1:16326" ht="61.5" x14ac:dyDescent="0.85">
      <c r="A1166" s="12">
        <v>1</v>
      </c>
      <c r="B1166" s="45">
        <f>SUBTOTAL(103,$A$1032:A1166)</f>
        <v>133</v>
      </c>
      <c r="C1166" s="15" t="s">
        <v>416</v>
      </c>
      <c r="D1166" s="21">
        <v>8538566.9199999999</v>
      </c>
      <c r="E1166" s="21">
        <v>0</v>
      </c>
      <c r="F1166" s="21">
        <v>0</v>
      </c>
      <c r="G1166" s="21">
        <v>0</v>
      </c>
      <c r="H1166" s="21">
        <v>0</v>
      </c>
      <c r="I1166" s="21">
        <v>0</v>
      </c>
      <c r="J1166" s="21">
        <v>0</v>
      </c>
      <c r="K1166" s="23">
        <v>0</v>
      </c>
      <c r="L1166" s="21">
        <v>0</v>
      </c>
      <c r="M1166" s="21">
        <v>1024</v>
      </c>
      <c r="N1166" s="21">
        <v>8258302.7599999998</v>
      </c>
      <c r="O1166" s="21">
        <v>0</v>
      </c>
      <c r="P1166" s="21">
        <v>0</v>
      </c>
      <c r="Q1166" s="21">
        <v>0</v>
      </c>
      <c r="R1166" s="21">
        <v>0</v>
      </c>
      <c r="S1166" s="21">
        <v>0</v>
      </c>
      <c r="T1166" s="21">
        <v>0</v>
      </c>
      <c r="U1166" s="21">
        <v>0</v>
      </c>
      <c r="V1166" s="21">
        <v>0</v>
      </c>
      <c r="W1166" s="21">
        <v>0</v>
      </c>
      <c r="X1166" s="21">
        <v>0</v>
      </c>
      <c r="Y1166" s="21">
        <v>0</v>
      </c>
      <c r="Z1166" s="21">
        <v>0</v>
      </c>
      <c r="AA1166" s="21">
        <v>0</v>
      </c>
      <c r="AB1166" s="21">
        <v>0</v>
      </c>
      <c r="AC1166" s="21">
        <v>87480.2</v>
      </c>
      <c r="AD1166" s="21">
        <v>192783.96</v>
      </c>
      <c r="AE1166" s="21">
        <v>0</v>
      </c>
      <c r="AF1166" s="24">
        <v>2022</v>
      </c>
      <c r="AG1166" s="24">
        <v>2022</v>
      </c>
      <c r="AH1166" s="25">
        <v>2022</v>
      </c>
      <c r="AT1166" s="12" t="e">
        <f t="shared" si="103"/>
        <v>#N/A</v>
      </c>
      <c r="BW1166" s="49"/>
      <c r="CE1166" s="12">
        <f t="shared" si="100"/>
        <v>1</v>
      </c>
      <c r="CL1166" s="12" t="e">
        <f t="shared" si="101"/>
        <v>#N/A</v>
      </c>
    </row>
    <row r="1167" spans="1:16326" ht="61.5" x14ac:dyDescent="0.85">
      <c r="A1167" s="12">
        <v>1</v>
      </c>
      <c r="B1167" s="45">
        <f>SUBTOTAL(103,$A$1032:A1167)</f>
        <v>134</v>
      </c>
      <c r="C1167" s="15" t="s">
        <v>418</v>
      </c>
      <c r="D1167" s="21">
        <v>5006850.82</v>
      </c>
      <c r="E1167" s="21">
        <v>0</v>
      </c>
      <c r="F1167" s="21">
        <v>0</v>
      </c>
      <c r="G1167" s="21">
        <v>0</v>
      </c>
      <c r="H1167" s="21">
        <v>0</v>
      </c>
      <c r="I1167" s="21">
        <v>0</v>
      </c>
      <c r="J1167" s="21">
        <v>0</v>
      </c>
      <c r="K1167" s="23">
        <v>0</v>
      </c>
      <c r="L1167" s="21">
        <v>0</v>
      </c>
      <c r="M1167" s="21">
        <v>614</v>
      </c>
      <c r="N1167" s="21">
        <v>4868033</v>
      </c>
      <c r="O1167" s="21">
        <v>0</v>
      </c>
      <c r="P1167" s="21">
        <v>0</v>
      </c>
      <c r="Q1167" s="21">
        <v>0</v>
      </c>
      <c r="R1167" s="21">
        <v>0</v>
      </c>
      <c r="S1167" s="21">
        <v>0</v>
      </c>
      <c r="T1167" s="21">
        <v>0</v>
      </c>
      <c r="U1167" s="21">
        <v>0</v>
      </c>
      <c r="V1167" s="21">
        <v>0</v>
      </c>
      <c r="W1167" s="21">
        <v>0</v>
      </c>
      <c r="X1167" s="21">
        <v>0</v>
      </c>
      <c r="Y1167" s="21">
        <v>0</v>
      </c>
      <c r="Z1167" s="21">
        <v>0</v>
      </c>
      <c r="AA1167" s="21">
        <v>0</v>
      </c>
      <c r="AB1167" s="21">
        <v>0</v>
      </c>
      <c r="AC1167" s="21">
        <v>51567.07</v>
      </c>
      <c r="AD1167" s="21">
        <v>87250.75</v>
      </c>
      <c r="AE1167" s="21">
        <v>0</v>
      </c>
      <c r="AF1167" s="24">
        <v>2022</v>
      </c>
      <c r="AG1167" s="24">
        <v>2022</v>
      </c>
      <c r="AH1167" s="25">
        <v>2022</v>
      </c>
      <c r="AT1167" s="12" t="e">
        <f t="shared" si="103"/>
        <v>#N/A</v>
      </c>
      <c r="BW1167" s="49"/>
      <c r="CE1167" s="12">
        <f t="shared" si="100"/>
        <v>1</v>
      </c>
      <c r="CL1167" s="12" t="e">
        <f t="shared" si="101"/>
        <v>#N/A</v>
      </c>
    </row>
    <row r="1168" spans="1:16326" ht="61.5" x14ac:dyDescent="0.85">
      <c r="A1168" s="12">
        <v>1</v>
      </c>
      <c r="B1168" s="45">
        <f>SUBTOTAL(103,$A$1032:A1168)</f>
        <v>135</v>
      </c>
      <c r="C1168" s="15" t="s">
        <v>419</v>
      </c>
      <c r="D1168" s="21">
        <v>4111496.13</v>
      </c>
      <c r="E1168" s="21">
        <v>0</v>
      </c>
      <c r="F1168" s="21">
        <v>0</v>
      </c>
      <c r="G1168" s="21">
        <v>0</v>
      </c>
      <c r="H1168" s="21">
        <v>0</v>
      </c>
      <c r="I1168" s="21">
        <v>0</v>
      </c>
      <c r="J1168" s="21">
        <v>0</v>
      </c>
      <c r="K1168" s="23">
        <v>0</v>
      </c>
      <c r="L1168" s="21">
        <v>0</v>
      </c>
      <c r="M1168" s="21">
        <v>483</v>
      </c>
      <c r="N1168" s="21">
        <v>3958400.27</v>
      </c>
      <c r="O1168" s="21">
        <v>0</v>
      </c>
      <c r="P1168" s="21">
        <v>0</v>
      </c>
      <c r="Q1168" s="21">
        <v>0</v>
      </c>
      <c r="R1168" s="21">
        <v>0</v>
      </c>
      <c r="S1168" s="21">
        <v>0</v>
      </c>
      <c r="T1168" s="21">
        <v>0</v>
      </c>
      <c r="U1168" s="21">
        <v>0</v>
      </c>
      <c r="V1168" s="21">
        <v>0</v>
      </c>
      <c r="W1168" s="21">
        <v>0</v>
      </c>
      <c r="X1168" s="21">
        <v>0</v>
      </c>
      <c r="Y1168" s="21">
        <v>0</v>
      </c>
      <c r="Z1168" s="21">
        <v>0</v>
      </c>
      <c r="AA1168" s="21">
        <v>0</v>
      </c>
      <c r="AB1168" s="21">
        <v>0</v>
      </c>
      <c r="AC1168" s="21">
        <v>41931.33</v>
      </c>
      <c r="AD1168" s="21">
        <v>111164.53</v>
      </c>
      <c r="AE1168" s="21">
        <v>0</v>
      </c>
      <c r="AF1168" s="24">
        <v>2022</v>
      </c>
      <c r="AG1168" s="24">
        <v>2022</v>
      </c>
      <c r="AH1168" s="25">
        <v>2022</v>
      </c>
      <c r="AT1168" s="12" t="e">
        <f t="shared" si="103"/>
        <v>#N/A</v>
      </c>
      <c r="BW1168" s="49"/>
      <c r="CE1168" s="12">
        <f t="shared" si="100"/>
        <v>1</v>
      </c>
      <c r="CL1168" s="12" t="e">
        <f t="shared" si="101"/>
        <v>#N/A</v>
      </c>
    </row>
    <row r="1169" spans="1:16326" ht="61.5" x14ac:dyDescent="0.85">
      <c r="A1169" s="12">
        <v>1</v>
      </c>
      <c r="B1169" s="45">
        <f>SUBTOTAL(103,$A$1032:A1169)</f>
        <v>136</v>
      </c>
      <c r="C1169" s="15" t="s">
        <v>420</v>
      </c>
      <c r="D1169" s="21">
        <v>12515130.759999998</v>
      </c>
      <c r="E1169" s="21">
        <v>0</v>
      </c>
      <c r="F1169" s="21">
        <v>0</v>
      </c>
      <c r="G1169" s="21">
        <v>0</v>
      </c>
      <c r="H1169" s="21">
        <v>0</v>
      </c>
      <c r="I1169" s="21">
        <v>0</v>
      </c>
      <c r="J1169" s="21">
        <v>0</v>
      </c>
      <c r="K1169" s="23">
        <v>0</v>
      </c>
      <c r="L1169" s="21">
        <v>0</v>
      </c>
      <c r="M1169" s="21">
        <v>1501</v>
      </c>
      <c r="N1169" s="21">
        <v>12186068.369999999</v>
      </c>
      <c r="O1169" s="21">
        <v>0</v>
      </c>
      <c r="P1169" s="21">
        <v>0</v>
      </c>
      <c r="Q1169" s="21">
        <v>0</v>
      </c>
      <c r="R1169" s="21">
        <v>0</v>
      </c>
      <c r="S1169" s="21">
        <v>0</v>
      </c>
      <c r="T1169" s="21">
        <v>0</v>
      </c>
      <c r="U1169" s="21">
        <v>0</v>
      </c>
      <c r="V1169" s="21">
        <v>0</v>
      </c>
      <c r="W1169" s="21">
        <v>0</v>
      </c>
      <c r="X1169" s="21">
        <v>0</v>
      </c>
      <c r="Y1169" s="21">
        <v>0</v>
      </c>
      <c r="Z1169" s="21">
        <v>0</v>
      </c>
      <c r="AA1169" s="21">
        <v>0</v>
      </c>
      <c r="AB1169" s="21">
        <v>0</v>
      </c>
      <c r="AC1169" s="21">
        <v>129087.02</v>
      </c>
      <c r="AD1169" s="21">
        <v>199975.37</v>
      </c>
      <c r="AE1169" s="21">
        <v>0</v>
      </c>
      <c r="AF1169" s="24">
        <v>2022</v>
      </c>
      <c r="AG1169" s="24">
        <v>2022</v>
      </c>
      <c r="AH1169" s="25">
        <v>2022</v>
      </c>
      <c r="AT1169" s="12" t="e">
        <f t="shared" si="103"/>
        <v>#N/A</v>
      </c>
      <c r="BW1169" s="49"/>
      <c r="CE1169" s="12">
        <f t="shared" ref="CE1169:CE1199" si="104">VLOOKUP(C1169,CF:CG,2,FALSE)</f>
        <v>1</v>
      </c>
      <c r="CL1169" s="12" t="e">
        <f t="shared" ref="CL1169:CL1199" si="105">VLOOKUP(C1169,CM:CN,2,FALSE)</f>
        <v>#N/A</v>
      </c>
    </row>
    <row r="1170" spans="1:16326" ht="61.5" x14ac:dyDescent="0.85">
      <c r="A1170" s="12">
        <v>1</v>
      </c>
      <c r="B1170" s="45">
        <f>SUBTOTAL(103,$A$1032:A1170)</f>
        <v>137</v>
      </c>
      <c r="C1170" s="15" t="s">
        <v>421</v>
      </c>
      <c r="D1170" s="21">
        <v>5107819.74</v>
      </c>
      <c r="E1170" s="21">
        <v>0</v>
      </c>
      <c r="F1170" s="21">
        <v>0</v>
      </c>
      <c r="G1170" s="21">
        <v>0</v>
      </c>
      <c r="H1170" s="21">
        <v>0</v>
      </c>
      <c r="I1170" s="21">
        <v>0</v>
      </c>
      <c r="J1170" s="21">
        <v>0</v>
      </c>
      <c r="K1170" s="23">
        <v>0</v>
      </c>
      <c r="L1170" s="21">
        <v>0</v>
      </c>
      <c r="M1170" s="21">
        <v>600</v>
      </c>
      <c r="N1170" s="21">
        <v>4952302.0199999996</v>
      </c>
      <c r="O1170" s="21">
        <v>0</v>
      </c>
      <c r="P1170" s="21">
        <v>0</v>
      </c>
      <c r="Q1170" s="21">
        <v>0</v>
      </c>
      <c r="R1170" s="21">
        <v>0</v>
      </c>
      <c r="S1170" s="21">
        <v>0</v>
      </c>
      <c r="T1170" s="21">
        <v>0</v>
      </c>
      <c r="U1170" s="21">
        <v>0</v>
      </c>
      <c r="V1170" s="21">
        <v>0</v>
      </c>
      <c r="W1170" s="21">
        <v>0</v>
      </c>
      <c r="X1170" s="21">
        <v>0</v>
      </c>
      <c r="Y1170" s="21">
        <v>0</v>
      </c>
      <c r="Z1170" s="21">
        <v>0</v>
      </c>
      <c r="AA1170" s="21">
        <v>0</v>
      </c>
      <c r="AB1170" s="21">
        <v>0</v>
      </c>
      <c r="AC1170" s="21">
        <v>52459.74</v>
      </c>
      <c r="AD1170" s="21">
        <v>103057.98</v>
      </c>
      <c r="AE1170" s="21">
        <v>0</v>
      </c>
      <c r="AF1170" s="24">
        <v>2022</v>
      </c>
      <c r="AG1170" s="24">
        <v>2022</v>
      </c>
      <c r="AH1170" s="25">
        <v>2022</v>
      </c>
      <c r="AT1170" s="12" t="e">
        <f t="shared" si="103"/>
        <v>#N/A</v>
      </c>
      <c r="BW1170" s="49"/>
      <c r="CE1170" s="12">
        <f t="shared" si="104"/>
        <v>1</v>
      </c>
      <c r="CL1170" s="12" t="e">
        <f t="shared" si="105"/>
        <v>#N/A</v>
      </c>
    </row>
    <row r="1171" spans="1:16326" ht="61.5" x14ac:dyDescent="0.85">
      <c r="A1171" s="12">
        <v>1</v>
      </c>
      <c r="B1171" s="45">
        <f>SUBTOTAL(103,$A$1032:A1171)</f>
        <v>138</v>
      </c>
      <c r="C1171" s="15" t="s">
        <v>422</v>
      </c>
      <c r="D1171" s="21">
        <v>3756819.94</v>
      </c>
      <c r="E1171" s="21">
        <v>0</v>
      </c>
      <c r="F1171" s="21">
        <v>0</v>
      </c>
      <c r="G1171" s="21">
        <v>0</v>
      </c>
      <c r="H1171" s="21">
        <v>0</v>
      </c>
      <c r="I1171" s="21">
        <v>0</v>
      </c>
      <c r="J1171" s="21">
        <v>0</v>
      </c>
      <c r="K1171" s="23">
        <v>0</v>
      </c>
      <c r="L1171" s="21">
        <v>0</v>
      </c>
      <c r="M1171" s="21">
        <v>499</v>
      </c>
      <c r="N1171" s="21">
        <v>3650054.6</v>
      </c>
      <c r="O1171" s="21">
        <v>0</v>
      </c>
      <c r="P1171" s="21">
        <v>0</v>
      </c>
      <c r="Q1171" s="21">
        <v>0</v>
      </c>
      <c r="R1171" s="21">
        <v>0</v>
      </c>
      <c r="S1171" s="21">
        <v>0</v>
      </c>
      <c r="T1171" s="21">
        <v>0</v>
      </c>
      <c r="U1171" s="21">
        <v>0</v>
      </c>
      <c r="V1171" s="21">
        <v>0</v>
      </c>
      <c r="W1171" s="21">
        <v>0</v>
      </c>
      <c r="X1171" s="21">
        <v>0</v>
      </c>
      <c r="Y1171" s="21">
        <v>0</v>
      </c>
      <c r="Z1171" s="21">
        <v>0</v>
      </c>
      <c r="AA1171" s="21">
        <v>0</v>
      </c>
      <c r="AB1171" s="21">
        <v>0</v>
      </c>
      <c r="AC1171" s="21">
        <v>38665.03</v>
      </c>
      <c r="AD1171" s="21">
        <v>68100.31</v>
      </c>
      <c r="AE1171" s="21">
        <v>0</v>
      </c>
      <c r="AF1171" s="24">
        <v>2022</v>
      </c>
      <c r="AG1171" s="24">
        <v>2022</v>
      </c>
      <c r="AH1171" s="25">
        <v>2022</v>
      </c>
      <c r="AT1171" s="12" t="e">
        <f t="shared" si="103"/>
        <v>#N/A</v>
      </c>
      <c r="BW1171" s="49"/>
      <c r="CE1171" s="12">
        <f t="shared" si="104"/>
        <v>1</v>
      </c>
      <c r="CL1171" s="12" t="e">
        <f t="shared" si="105"/>
        <v>#N/A</v>
      </c>
    </row>
    <row r="1172" spans="1:16326" ht="61.5" x14ac:dyDescent="0.85">
      <c r="A1172" s="12">
        <v>1</v>
      </c>
      <c r="B1172" s="45">
        <f>SUBTOTAL(103,$A$1032:A1172)</f>
        <v>139</v>
      </c>
      <c r="C1172" s="15" t="s">
        <v>203</v>
      </c>
      <c r="D1172" s="21">
        <v>5373460.6599999992</v>
      </c>
      <c r="E1172" s="21">
        <v>0</v>
      </c>
      <c r="F1172" s="21">
        <v>0</v>
      </c>
      <c r="G1172" s="21">
        <v>0</v>
      </c>
      <c r="H1172" s="21">
        <v>0</v>
      </c>
      <c r="I1172" s="21">
        <v>0</v>
      </c>
      <c r="J1172" s="21">
        <v>0</v>
      </c>
      <c r="K1172" s="23">
        <v>0</v>
      </c>
      <c r="L1172" s="21">
        <v>0</v>
      </c>
      <c r="M1172" s="21">
        <v>636.5</v>
      </c>
      <c r="N1172" s="21">
        <v>5237194</v>
      </c>
      <c r="O1172" s="21">
        <v>0</v>
      </c>
      <c r="P1172" s="21">
        <v>0</v>
      </c>
      <c r="Q1172" s="21">
        <v>0</v>
      </c>
      <c r="R1172" s="21">
        <v>0</v>
      </c>
      <c r="S1172" s="21">
        <v>0</v>
      </c>
      <c r="T1172" s="21">
        <v>0</v>
      </c>
      <c r="U1172" s="21">
        <v>0</v>
      </c>
      <c r="V1172" s="21">
        <v>0</v>
      </c>
      <c r="W1172" s="21">
        <v>0</v>
      </c>
      <c r="X1172" s="21">
        <v>0</v>
      </c>
      <c r="Y1172" s="21">
        <v>0</v>
      </c>
      <c r="Z1172" s="21">
        <v>0</v>
      </c>
      <c r="AA1172" s="21">
        <v>0</v>
      </c>
      <c r="AB1172" s="21">
        <v>0</v>
      </c>
      <c r="AC1172" s="21">
        <v>55477.599999999999</v>
      </c>
      <c r="AD1172" s="21">
        <v>80789.06</v>
      </c>
      <c r="AE1172" s="21">
        <v>0</v>
      </c>
      <c r="AF1172" s="24">
        <v>2022</v>
      </c>
      <c r="AG1172" s="24">
        <v>2022</v>
      </c>
      <c r="AH1172" s="25">
        <v>2022</v>
      </c>
      <c r="AT1172" s="12" t="e">
        <f t="shared" si="103"/>
        <v>#N/A</v>
      </c>
      <c r="BW1172" s="49"/>
      <c r="CE1172" s="12">
        <f t="shared" si="104"/>
        <v>1</v>
      </c>
      <c r="CL1172" s="12" t="e">
        <f t="shared" si="105"/>
        <v>#N/A</v>
      </c>
    </row>
    <row r="1173" spans="1:16326" ht="61.5" x14ac:dyDescent="0.85">
      <c r="A1173" s="12">
        <v>1</v>
      </c>
      <c r="B1173" s="45">
        <f>SUBTOTAL(103,$A$1032:A1173)</f>
        <v>140</v>
      </c>
      <c r="C1173" s="15" t="s">
        <v>424</v>
      </c>
      <c r="D1173" s="21">
        <v>3149821.57</v>
      </c>
      <c r="E1173" s="21">
        <v>0</v>
      </c>
      <c r="F1173" s="21">
        <v>0</v>
      </c>
      <c r="G1173" s="21">
        <v>0</v>
      </c>
      <c r="H1173" s="21">
        <v>0</v>
      </c>
      <c r="I1173" s="21">
        <v>0</v>
      </c>
      <c r="J1173" s="21">
        <v>0</v>
      </c>
      <c r="K1173" s="23">
        <v>0</v>
      </c>
      <c r="L1173" s="21">
        <v>0</v>
      </c>
      <c r="M1173" s="21">
        <v>370</v>
      </c>
      <c r="N1173" s="21">
        <v>3053863.08</v>
      </c>
      <c r="O1173" s="21">
        <v>0</v>
      </c>
      <c r="P1173" s="21">
        <v>0</v>
      </c>
      <c r="Q1173" s="21">
        <v>0</v>
      </c>
      <c r="R1173" s="21">
        <v>0</v>
      </c>
      <c r="S1173" s="21">
        <v>0</v>
      </c>
      <c r="T1173" s="21">
        <v>0</v>
      </c>
      <c r="U1173" s="21">
        <v>0</v>
      </c>
      <c r="V1173" s="21">
        <v>0</v>
      </c>
      <c r="W1173" s="21">
        <v>0</v>
      </c>
      <c r="X1173" s="21">
        <v>0</v>
      </c>
      <c r="Y1173" s="21">
        <v>0</v>
      </c>
      <c r="Z1173" s="21">
        <v>0</v>
      </c>
      <c r="AA1173" s="21">
        <v>0</v>
      </c>
      <c r="AB1173" s="21">
        <v>0</v>
      </c>
      <c r="AC1173" s="21">
        <v>32349.57</v>
      </c>
      <c r="AD1173" s="21">
        <v>63608.92</v>
      </c>
      <c r="AE1173" s="21">
        <v>0</v>
      </c>
      <c r="AF1173" s="24">
        <v>2022</v>
      </c>
      <c r="AG1173" s="24">
        <v>2022</v>
      </c>
      <c r="AH1173" s="25">
        <v>2022</v>
      </c>
      <c r="AT1173" s="12" t="e">
        <f t="shared" si="103"/>
        <v>#N/A</v>
      </c>
      <c r="BW1173" s="49"/>
      <c r="CE1173" s="12">
        <f t="shared" si="104"/>
        <v>1</v>
      </c>
      <c r="CL1173" s="12" t="e">
        <f t="shared" si="105"/>
        <v>#N/A</v>
      </c>
    </row>
    <row r="1174" spans="1:16326" ht="61.5" x14ac:dyDescent="0.85">
      <c r="A1174" s="12">
        <v>1</v>
      </c>
      <c r="B1174" s="45">
        <f>SUBTOTAL(103,$A$1032:A1174)</f>
        <v>141</v>
      </c>
      <c r="C1174" s="15" t="s">
        <v>425</v>
      </c>
      <c r="D1174" s="21">
        <v>4721695.24</v>
      </c>
      <c r="E1174" s="21">
        <v>0</v>
      </c>
      <c r="F1174" s="21">
        <v>0</v>
      </c>
      <c r="G1174" s="21">
        <v>0</v>
      </c>
      <c r="H1174" s="21">
        <v>0</v>
      </c>
      <c r="I1174" s="21">
        <v>0</v>
      </c>
      <c r="J1174" s="21">
        <v>0</v>
      </c>
      <c r="K1174" s="23">
        <v>0</v>
      </c>
      <c r="L1174" s="21">
        <v>0</v>
      </c>
      <c r="M1174" s="21">
        <v>559</v>
      </c>
      <c r="N1174" s="21">
        <v>4604699</v>
      </c>
      <c r="O1174" s="21">
        <v>0</v>
      </c>
      <c r="P1174" s="21">
        <v>0</v>
      </c>
      <c r="Q1174" s="21">
        <v>0</v>
      </c>
      <c r="R1174" s="21">
        <v>0</v>
      </c>
      <c r="S1174" s="21">
        <v>0</v>
      </c>
      <c r="T1174" s="21">
        <v>0</v>
      </c>
      <c r="U1174" s="21">
        <v>0</v>
      </c>
      <c r="V1174" s="21">
        <v>0</v>
      </c>
      <c r="W1174" s="21">
        <v>0</v>
      </c>
      <c r="X1174" s="21">
        <v>0</v>
      </c>
      <c r="Y1174" s="21">
        <v>0</v>
      </c>
      <c r="Z1174" s="21">
        <v>0</v>
      </c>
      <c r="AA1174" s="21">
        <v>0</v>
      </c>
      <c r="AB1174" s="21">
        <v>0</v>
      </c>
      <c r="AC1174" s="21">
        <v>48777.58</v>
      </c>
      <c r="AD1174" s="21">
        <v>68218.66</v>
      </c>
      <c r="AE1174" s="21">
        <v>0</v>
      </c>
      <c r="AF1174" s="24">
        <v>2022</v>
      </c>
      <c r="AG1174" s="24">
        <v>2022</v>
      </c>
      <c r="AH1174" s="25">
        <v>2022</v>
      </c>
      <c r="AT1174" s="12" t="e">
        <f t="shared" si="103"/>
        <v>#N/A</v>
      </c>
      <c r="BW1174" s="49"/>
      <c r="CE1174" s="12">
        <f t="shared" si="104"/>
        <v>1</v>
      </c>
      <c r="CL1174" s="12" t="e">
        <f t="shared" si="105"/>
        <v>#N/A</v>
      </c>
    </row>
    <row r="1175" spans="1:16326" ht="61.5" x14ac:dyDescent="0.85">
      <c r="A1175" s="12">
        <v>1</v>
      </c>
      <c r="B1175" s="45">
        <f>SUBTOTAL(103,$A$1032:A1175)</f>
        <v>142</v>
      </c>
      <c r="C1175" s="15" t="s">
        <v>426</v>
      </c>
      <c r="D1175" s="21">
        <v>2183133.91</v>
      </c>
      <c r="E1175" s="21">
        <v>0</v>
      </c>
      <c r="F1175" s="21">
        <v>0</v>
      </c>
      <c r="G1175" s="21">
        <v>0</v>
      </c>
      <c r="H1175" s="21">
        <v>0</v>
      </c>
      <c r="I1175" s="21">
        <v>0</v>
      </c>
      <c r="J1175" s="21">
        <v>0</v>
      </c>
      <c r="K1175" s="23">
        <v>0</v>
      </c>
      <c r="L1175" s="21">
        <v>0</v>
      </c>
      <c r="M1175" s="21">
        <v>352.1</v>
      </c>
      <c r="N1175" s="21">
        <v>2029262</v>
      </c>
      <c r="O1175" s="21">
        <v>0</v>
      </c>
      <c r="P1175" s="21">
        <v>0</v>
      </c>
      <c r="Q1175" s="21">
        <v>0</v>
      </c>
      <c r="R1175" s="21">
        <v>0</v>
      </c>
      <c r="S1175" s="21">
        <v>0</v>
      </c>
      <c r="T1175" s="21">
        <v>0</v>
      </c>
      <c r="U1175" s="21">
        <v>0</v>
      </c>
      <c r="V1175" s="21">
        <v>0</v>
      </c>
      <c r="W1175" s="21">
        <v>0</v>
      </c>
      <c r="X1175" s="21">
        <v>0</v>
      </c>
      <c r="Y1175" s="21">
        <v>0</v>
      </c>
      <c r="Z1175" s="21">
        <v>0</v>
      </c>
      <c r="AA1175" s="21">
        <v>0</v>
      </c>
      <c r="AB1175" s="21">
        <v>0</v>
      </c>
      <c r="AC1175" s="21">
        <v>21495.97</v>
      </c>
      <c r="AD1175" s="21">
        <v>132375.94</v>
      </c>
      <c r="AE1175" s="21">
        <v>0</v>
      </c>
      <c r="AF1175" s="24">
        <v>2022</v>
      </c>
      <c r="AG1175" s="24">
        <v>2022</v>
      </c>
      <c r="AH1175" s="25">
        <v>2022</v>
      </c>
      <c r="AT1175" s="12" t="e">
        <f t="shared" si="103"/>
        <v>#N/A</v>
      </c>
      <c r="BW1175" s="49"/>
      <c r="CE1175" s="12">
        <f t="shared" si="104"/>
        <v>1</v>
      </c>
      <c r="CL1175" s="12" t="e">
        <f t="shared" si="105"/>
        <v>#N/A</v>
      </c>
    </row>
    <row r="1176" spans="1:16326" ht="61.5" x14ac:dyDescent="0.85">
      <c r="A1176" s="12">
        <v>1</v>
      </c>
      <c r="B1176" s="45">
        <f>SUBTOTAL(103,$A$1032:A1176)</f>
        <v>143</v>
      </c>
      <c r="C1176" s="15" t="s">
        <v>2649</v>
      </c>
      <c r="D1176" s="21">
        <v>26254206.709999997</v>
      </c>
      <c r="E1176" s="21">
        <v>0</v>
      </c>
      <c r="F1176" s="21">
        <v>0</v>
      </c>
      <c r="G1176" s="21">
        <v>0</v>
      </c>
      <c r="H1176" s="21">
        <v>0</v>
      </c>
      <c r="I1176" s="21">
        <v>0</v>
      </c>
      <c r="J1176" s="21">
        <v>0</v>
      </c>
      <c r="K1176" s="23">
        <v>0</v>
      </c>
      <c r="L1176" s="21">
        <v>0</v>
      </c>
      <c r="M1176" s="21">
        <v>1490</v>
      </c>
      <c r="N1176" s="21">
        <v>12095329.02</v>
      </c>
      <c r="O1176" s="21">
        <v>0</v>
      </c>
      <c r="P1176" s="21">
        <v>0</v>
      </c>
      <c r="Q1176" s="21">
        <v>1983</v>
      </c>
      <c r="R1176" s="21">
        <v>13487924.42</v>
      </c>
      <c r="S1176" s="21">
        <v>0</v>
      </c>
      <c r="T1176" s="21">
        <v>0</v>
      </c>
      <c r="U1176" s="21">
        <v>0</v>
      </c>
      <c r="V1176" s="21">
        <v>0</v>
      </c>
      <c r="W1176" s="21">
        <v>0</v>
      </c>
      <c r="X1176" s="21">
        <v>0</v>
      </c>
      <c r="Y1176" s="21">
        <v>0</v>
      </c>
      <c r="Z1176" s="21">
        <v>0</v>
      </c>
      <c r="AA1176" s="21">
        <v>0</v>
      </c>
      <c r="AB1176" s="21">
        <v>0</v>
      </c>
      <c r="AC1176" s="21">
        <v>271003.40000000002</v>
      </c>
      <c r="AD1176" s="21">
        <v>399949.87</v>
      </c>
      <c r="AE1176" s="21">
        <v>0</v>
      </c>
      <c r="AF1176" s="24">
        <v>2022</v>
      </c>
      <c r="AG1176" s="24">
        <v>2022</v>
      </c>
      <c r="AH1176" s="25">
        <v>2022</v>
      </c>
      <c r="AT1176" s="12" t="e">
        <f t="shared" si="103"/>
        <v>#N/A</v>
      </c>
      <c r="BW1176" s="49"/>
      <c r="CE1176" s="12">
        <f t="shared" si="104"/>
        <v>1</v>
      </c>
      <c r="CL1176" s="12" t="e">
        <f t="shared" si="105"/>
        <v>#N/A</v>
      </c>
    </row>
    <row r="1177" spans="1:16326" ht="61.5" x14ac:dyDescent="0.85">
      <c r="A1177" s="12">
        <v>1</v>
      </c>
      <c r="B1177" s="45">
        <f>SUBTOTAL(103,$A$1032:A1177)</f>
        <v>144</v>
      </c>
      <c r="C1177" s="15" t="s">
        <v>2648</v>
      </c>
      <c r="D1177" s="21">
        <v>3123629.3899999997</v>
      </c>
      <c r="E1177" s="21">
        <v>0</v>
      </c>
      <c r="F1177" s="21">
        <v>0</v>
      </c>
      <c r="G1177" s="21">
        <v>0</v>
      </c>
      <c r="H1177" s="21">
        <v>0</v>
      </c>
      <c r="I1177" s="21">
        <v>0</v>
      </c>
      <c r="J1177" s="21">
        <v>0</v>
      </c>
      <c r="K1177" s="23">
        <v>0</v>
      </c>
      <c r="L1177" s="21">
        <v>0</v>
      </c>
      <c r="M1177" s="21">
        <v>367</v>
      </c>
      <c r="N1177" s="21">
        <v>2967449.28</v>
      </c>
      <c r="O1177" s="21">
        <v>0</v>
      </c>
      <c r="P1177" s="21">
        <v>0</v>
      </c>
      <c r="Q1177" s="21">
        <v>0</v>
      </c>
      <c r="R1177" s="21">
        <v>0</v>
      </c>
      <c r="S1177" s="21">
        <v>0</v>
      </c>
      <c r="T1177" s="21">
        <v>0</v>
      </c>
      <c r="U1177" s="21">
        <v>0</v>
      </c>
      <c r="V1177" s="21">
        <v>0</v>
      </c>
      <c r="W1177" s="21">
        <v>0</v>
      </c>
      <c r="X1177" s="21">
        <v>0</v>
      </c>
      <c r="Y1177" s="21">
        <v>0</v>
      </c>
      <c r="Z1177" s="21">
        <v>0</v>
      </c>
      <c r="AA1177" s="21">
        <v>0</v>
      </c>
      <c r="AB1177" s="21">
        <v>0</v>
      </c>
      <c r="AC1177" s="21">
        <v>31434.19</v>
      </c>
      <c r="AD1177" s="21">
        <v>124745.92</v>
      </c>
      <c r="AE1177" s="21">
        <v>0</v>
      </c>
      <c r="AF1177" s="24">
        <v>2022</v>
      </c>
      <c r="AG1177" s="24">
        <v>2022</v>
      </c>
      <c r="AH1177" s="25">
        <v>2022</v>
      </c>
      <c r="AT1177" s="12" t="e">
        <f t="shared" si="103"/>
        <v>#N/A</v>
      </c>
      <c r="BW1177" s="49"/>
      <c r="CE1177" s="12">
        <f t="shared" si="104"/>
        <v>1</v>
      </c>
      <c r="CL1177" s="12" t="e">
        <f t="shared" si="105"/>
        <v>#N/A</v>
      </c>
    </row>
    <row r="1178" spans="1:16326" ht="61.5" x14ac:dyDescent="0.85">
      <c r="A1178" s="12">
        <v>1</v>
      </c>
      <c r="B1178" s="45">
        <f>SUBTOTAL(103,$A$1032:A1178)</f>
        <v>145</v>
      </c>
      <c r="C1178" s="15" t="s">
        <v>3035</v>
      </c>
      <c r="D1178" s="21">
        <v>14180731.74</v>
      </c>
      <c r="E1178" s="21">
        <v>0</v>
      </c>
      <c r="F1178" s="21">
        <v>0</v>
      </c>
      <c r="G1178" s="21">
        <v>0</v>
      </c>
      <c r="H1178" s="21">
        <v>0</v>
      </c>
      <c r="I1178" s="21">
        <v>0</v>
      </c>
      <c r="J1178" s="21">
        <v>0</v>
      </c>
      <c r="K1178" s="52">
        <v>0</v>
      </c>
      <c r="L1178" s="21">
        <v>0</v>
      </c>
      <c r="M1178" s="21">
        <v>1320</v>
      </c>
      <c r="N1178" s="21">
        <v>13834186.210000001</v>
      </c>
      <c r="O1178" s="21">
        <v>0</v>
      </c>
      <c r="P1178" s="21">
        <v>0</v>
      </c>
      <c r="Q1178" s="21">
        <v>0</v>
      </c>
      <c r="R1178" s="21">
        <v>0</v>
      </c>
      <c r="S1178" s="21">
        <v>0</v>
      </c>
      <c r="T1178" s="21">
        <v>0</v>
      </c>
      <c r="U1178" s="21">
        <v>0</v>
      </c>
      <c r="V1178" s="21">
        <v>0</v>
      </c>
      <c r="W1178" s="21">
        <v>0</v>
      </c>
      <c r="X1178" s="21">
        <v>0</v>
      </c>
      <c r="Y1178" s="21">
        <v>0</v>
      </c>
      <c r="Z1178" s="21">
        <v>0</v>
      </c>
      <c r="AA1178" s="21">
        <v>0</v>
      </c>
      <c r="AB1178" s="21">
        <v>0</v>
      </c>
      <c r="AC1178" s="21">
        <v>146545.53</v>
      </c>
      <c r="AD1178" s="21">
        <v>200000</v>
      </c>
      <c r="AE1178" s="21">
        <v>0</v>
      </c>
      <c r="AF1178" s="24">
        <v>2022</v>
      </c>
      <c r="AG1178" s="24">
        <v>2022</v>
      </c>
      <c r="AH1178" s="25">
        <v>2022</v>
      </c>
      <c r="BW1178" s="49"/>
      <c r="CA1178" s="12" t="e">
        <f t="shared" ref="CA1178:CA1199" si="106">VLOOKUP(C1178,CB:CC,2,FALSE)</f>
        <v>#N/A</v>
      </c>
      <c r="CB1178" s="69" t="s">
        <v>1185</v>
      </c>
      <c r="CC1178" s="69">
        <v>542.66</v>
      </c>
      <c r="CE1178" s="12">
        <f t="shared" si="104"/>
        <v>1</v>
      </c>
      <c r="CL1178" s="12" t="e">
        <f t="shared" si="105"/>
        <v>#N/A</v>
      </c>
    </row>
    <row r="1179" spans="1:16326" ht="61.5" x14ac:dyDescent="0.85">
      <c r="A1179" s="12">
        <v>1</v>
      </c>
      <c r="B1179" s="45">
        <f>SUBTOTAL(103,$A$1032:A1179)</f>
        <v>146</v>
      </c>
      <c r="C1179" s="15" t="s">
        <v>3052</v>
      </c>
      <c r="D1179" s="21">
        <v>5991235.5999999996</v>
      </c>
      <c r="E1179" s="21">
        <v>0</v>
      </c>
      <c r="F1179" s="21">
        <v>0</v>
      </c>
      <c r="G1179" s="21">
        <v>0</v>
      </c>
      <c r="H1179" s="21">
        <v>0</v>
      </c>
      <c r="I1179" s="21">
        <v>0</v>
      </c>
      <c r="J1179" s="21">
        <v>0</v>
      </c>
      <c r="K1179" s="52">
        <v>0</v>
      </c>
      <c r="L1179" s="21">
        <v>0</v>
      </c>
      <c r="M1179" s="21">
        <v>679</v>
      </c>
      <c r="N1179" s="21">
        <v>5869765.79</v>
      </c>
      <c r="O1179" s="21">
        <v>0</v>
      </c>
      <c r="P1179" s="21">
        <v>0</v>
      </c>
      <c r="Q1179" s="21">
        <v>0</v>
      </c>
      <c r="R1179" s="21">
        <v>0</v>
      </c>
      <c r="S1179" s="21">
        <v>0</v>
      </c>
      <c r="T1179" s="21">
        <v>0</v>
      </c>
      <c r="U1179" s="21">
        <v>0</v>
      </c>
      <c r="V1179" s="21">
        <v>0</v>
      </c>
      <c r="W1179" s="21">
        <v>0</v>
      </c>
      <c r="X1179" s="21">
        <v>0</v>
      </c>
      <c r="Y1179" s="21">
        <v>0</v>
      </c>
      <c r="Z1179" s="21">
        <v>0</v>
      </c>
      <c r="AA1179" s="21">
        <v>0</v>
      </c>
      <c r="AB1179" s="21">
        <v>0</v>
      </c>
      <c r="AC1179" s="21">
        <v>62178.43</v>
      </c>
      <c r="AD1179" s="21">
        <v>59291.38</v>
      </c>
      <c r="AE1179" s="21">
        <v>0</v>
      </c>
      <c r="AF1179" s="24">
        <v>2022</v>
      </c>
      <c r="AG1179" s="24">
        <v>2022</v>
      </c>
      <c r="AH1179" s="25">
        <v>2022</v>
      </c>
      <c r="AT1179" s="12" t="e">
        <f>VLOOKUP(C1179,AW:AX,2,FALSE)</f>
        <v>#N/A</v>
      </c>
      <c r="BW1179" s="49"/>
      <c r="CA1179" s="12" t="e">
        <f t="shared" si="106"/>
        <v>#N/A</v>
      </c>
      <c r="CE1179" s="12">
        <f t="shared" si="104"/>
        <v>1</v>
      </c>
      <c r="CL1179" s="12" t="e">
        <f t="shared" si="105"/>
        <v>#N/A</v>
      </c>
    </row>
    <row r="1180" spans="1:16326" ht="61.5" x14ac:dyDescent="0.85">
      <c r="A1180" s="12">
        <v>1</v>
      </c>
      <c r="B1180" s="45">
        <f>SUBTOTAL(103,$A$1032:A1180)</f>
        <v>147</v>
      </c>
      <c r="C1180" s="15" t="s">
        <v>198</v>
      </c>
      <c r="D1180" s="21">
        <v>5654892</v>
      </c>
      <c r="E1180" s="21">
        <v>0</v>
      </c>
      <c r="F1180" s="21">
        <v>0</v>
      </c>
      <c r="G1180" s="21">
        <v>0</v>
      </c>
      <c r="H1180" s="21">
        <v>0</v>
      </c>
      <c r="I1180" s="21">
        <v>0</v>
      </c>
      <c r="J1180" s="21">
        <v>0</v>
      </c>
      <c r="K1180" s="52">
        <v>0</v>
      </c>
      <c r="L1180" s="21">
        <v>0</v>
      </c>
      <c r="M1180" s="21">
        <v>639.20000000000005</v>
      </c>
      <c r="N1180" s="21">
        <v>5523688.4400000004</v>
      </c>
      <c r="O1180" s="21">
        <v>0</v>
      </c>
      <c r="P1180" s="21">
        <v>0</v>
      </c>
      <c r="Q1180" s="21">
        <v>0</v>
      </c>
      <c r="R1180" s="21">
        <v>0</v>
      </c>
      <c r="S1180" s="21">
        <v>0</v>
      </c>
      <c r="T1180" s="21">
        <v>0</v>
      </c>
      <c r="U1180" s="21">
        <v>0</v>
      </c>
      <c r="V1180" s="21">
        <v>0</v>
      </c>
      <c r="W1180" s="21">
        <v>0</v>
      </c>
      <c r="X1180" s="21">
        <v>0</v>
      </c>
      <c r="Y1180" s="21">
        <v>0</v>
      </c>
      <c r="Z1180" s="21">
        <v>0</v>
      </c>
      <c r="AA1180" s="21">
        <v>0</v>
      </c>
      <c r="AB1180" s="21">
        <v>0</v>
      </c>
      <c r="AC1180" s="21">
        <v>73326.960000000006</v>
      </c>
      <c r="AD1180" s="21">
        <v>57876.6</v>
      </c>
      <c r="AE1180" s="21">
        <v>0</v>
      </c>
      <c r="AF1180" s="24">
        <v>2022</v>
      </c>
      <c r="AG1180" s="24">
        <v>2022</v>
      </c>
      <c r="AH1180" s="25">
        <v>2022</v>
      </c>
      <c r="AT1180" s="12" t="e">
        <f>VLOOKUP(C1180,AW:AX,2,FALSE)</f>
        <v>#N/A</v>
      </c>
      <c r="BW1180" s="49"/>
      <c r="CA1180" s="12" t="e">
        <f t="shared" si="106"/>
        <v>#N/A</v>
      </c>
      <c r="CE1180" s="12">
        <f t="shared" si="104"/>
        <v>1</v>
      </c>
      <c r="CL1180" s="12" t="e">
        <f t="shared" si="105"/>
        <v>#N/A</v>
      </c>
    </row>
    <row r="1181" spans="1:16326" s="3" customFormat="1" ht="61.5" x14ac:dyDescent="0.85">
      <c r="A1181" s="12">
        <v>1</v>
      </c>
      <c r="B1181" s="45">
        <f>SUBTOTAL(103,$A$1032:A1181)</f>
        <v>148</v>
      </c>
      <c r="C1181" s="15" t="s">
        <v>390</v>
      </c>
      <c r="D1181" s="21">
        <v>3097759.78</v>
      </c>
      <c r="E1181" s="21">
        <v>0</v>
      </c>
      <c r="F1181" s="21">
        <v>0</v>
      </c>
      <c r="G1181" s="21">
        <v>2100000</v>
      </c>
      <c r="H1181" s="21">
        <v>0</v>
      </c>
      <c r="I1181" s="21">
        <v>0</v>
      </c>
      <c r="J1181" s="21">
        <v>0</v>
      </c>
      <c r="K1181" s="52">
        <v>0</v>
      </c>
      <c r="L1181" s="21">
        <v>0</v>
      </c>
      <c r="M1181" s="21">
        <v>0</v>
      </c>
      <c r="N1181" s="21">
        <v>0</v>
      </c>
      <c r="O1181" s="21">
        <v>0</v>
      </c>
      <c r="P1181" s="21">
        <v>0</v>
      </c>
      <c r="Q1181" s="21">
        <v>0</v>
      </c>
      <c r="R1181" s="21">
        <v>0</v>
      </c>
      <c r="S1181" s="21">
        <v>0</v>
      </c>
      <c r="T1181" s="21">
        <v>0</v>
      </c>
      <c r="U1181" s="21">
        <v>0</v>
      </c>
      <c r="V1181" s="21">
        <v>0</v>
      </c>
      <c r="W1181" s="21">
        <v>0</v>
      </c>
      <c r="X1181" s="21">
        <v>0</v>
      </c>
      <c r="Y1181" s="21">
        <v>0</v>
      </c>
      <c r="Z1181" s="21">
        <v>0</v>
      </c>
      <c r="AA1181" s="21">
        <v>0</v>
      </c>
      <c r="AB1181" s="21">
        <v>800000</v>
      </c>
      <c r="AC1181" s="21">
        <v>62060</v>
      </c>
      <c r="AD1181" s="21">
        <v>135699.78</v>
      </c>
      <c r="AE1181" s="21">
        <v>0</v>
      </c>
      <c r="AF1181" s="24">
        <v>2022</v>
      </c>
      <c r="AG1181" s="24">
        <v>2022</v>
      </c>
      <c r="AH1181" s="25">
        <v>2022</v>
      </c>
      <c r="AI1181" s="12"/>
      <c r="AJ1181" s="12"/>
      <c r="AK1181" s="12"/>
      <c r="AL1181" s="12"/>
      <c r="AM1181" s="12"/>
      <c r="AN1181" s="12"/>
      <c r="AO1181" s="12"/>
      <c r="AP1181" s="12"/>
      <c r="AQ1181" s="12"/>
      <c r="AR1181" s="12"/>
      <c r="AS1181" s="12"/>
      <c r="AT1181" s="12" t="e">
        <f>VLOOKUP(C1181,AW:AX,2,FALSE)</f>
        <v>#N/A</v>
      </c>
      <c r="AU1181" s="12"/>
      <c r="AV1181" s="12"/>
      <c r="AW1181" s="12"/>
      <c r="AX1181" s="12"/>
      <c r="AY1181" s="12"/>
      <c r="AZ1181" s="12"/>
      <c r="BA1181" s="12"/>
      <c r="BB1181" s="12"/>
      <c r="BC1181" s="12"/>
      <c r="BD1181" s="12"/>
      <c r="BE1181" s="12"/>
      <c r="BF1181" s="12"/>
      <c r="BG1181" s="12"/>
      <c r="BH1181" s="12"/>
      <c r="BI1181" s="12"/>
      <c r="BJ1181" s="12"/>
      <c r="BK1181" s="12"/>
      <c r="BL1181" s="12"/>
      <c r="BM1181" s="12"/>
      <c r="BN1181" s="12"/>
      <c r="BO1181" s="12"/>
      <c r="BP1181" s="12"/>
      <c r="BQ1181" s="12"/>
      <c r="BR1181" s="12"/>
      <c r="BS1181" s="12"/>
      <c r="BT1181" s="12"/>
      <c r="BU1181" s="12"/>
      <c r="BV1181" s="12"/>
      <c r="BW1181" s="49"/>
      <c r="BX1181" s="12"/>
      <c r="BY1181" s="12"/>
      <c r="BZ1181" s="12"/>
      <c r="CA1181" s="12" t="e">
        <f t="shared" si="106"/>
        <v>#N/A</v>
      </c>
      <c r="CB1181" s="12"/>
      <c r="CC1181" s="12"/>
      <c r="CD1181" s="12"/>
      <c r="CE1181" s="12" t="e">
        <f t="shared" si="104"/>
        <v>#N/A</v>
      </c>
      <c r="CF1181" s="12"/>
      <c r="CG1181" s="12"/>
      <c r="CH1181" s="12"/>
      <c r="CI1181" s="12"/>
      <c r="CJ1181" s="12"/>
      <c r="CK1181" s="12"/>
      <c r="CL1181" s="12" t="e">
        <f t="shared" si="105"/>
        <v>#N/A</v>
      </c>
      <c r="CM1181" s="12"/>
      <c r="CN1181" s="12"/>
      <c r="CO1181" s="12"/>
      <c r="CP1181" s="12"/>
      <c r="CQ1181" s="12"/>
      <c r="CR1181" s="12"/>
      <c r="CS1181" s="12"/>
      <c r="CT1181" s="12"/>
      <c r="CU1181" s="12"/>
      <c r="CV1181" s="12"/>
      <c r="CW1181" s="12"/>
      <c r="CX1181" s="12"/>
      <c r="CY1181" s="12"/>
      <c r="CZ1181" s="12"/>
      <c r="DA1181" s="12"/>
      <c r="DB1181" s="12"/>
      <c r="DC1181" s="12"/>
      <c r="DD1181" s="12"/>
      <c r="DE1181" s="12"/>
      <c r="DF1181" s="12"/>
      <c r="DG1181" s="12"/>
      <c r="DH1181" s="12"/>
      <c r="DI1181" s="12"/>
      <c r="DJ1181" s="12"/>
      <c r="DK1181" s="12"/>
      <c r="DL1181" s="12"/>
      <c r="DM1181" s="12"/>
      <c r="DN1181" s="12"/>
      <c r="DO1181" s="12"/>
      <c r="DP1181" s="12"/>
      <c r="DQ1181" s="12"/>
      <c r="DR1181" s="12"/>
      <c r="DS1181" s="12"/>
      <c r="DT1181" s="12"/>
      <c r="DU1181" s="12"/>
      <c r="DV1181" s="12"/>
      <c r="DW1181" s="12"/>
      <c r="DX1181" s="12"/>
      <c r="DY1181" s="12"/>
      <c r="DZ1181" s="12"/>
      <c r="EA1181" s="12"/>
      <c r="EB1181" s="12"/>
      <c r="EC1181" s="12"/>
      <c r="ED1181" s="12"/>
      <c r="EE1181" s="12"/>
      <c r="EF1181" s="12"/>
      <c r="EG1181" s="12"/>
      <c r="EH1181" s="12"/>
      <c r="EI1181" s="12"/>
      <c r="EJ1181" s="12"/>
      <c r="EK1181" s="12"/>
      <c r="EL1181" s="12"/>
      <c r="EM1181" s="12"/>
      <c r="EN1181" s="12"/>
      <c r="EO1181" s="12"/>
      <c r="EP1181" s="12"/>
      <c r="EQ1181" s="12"/>
      <c r="ER1181" s="12"/>
      <c r="ES1181" s="12"/>
      <c r="ET1181" s="12"/>
      <c r="EU1181" s="12"/>
      <c r="EV1181" s="12"/>
      <c r="EW1181" s="12"/>
      <c r="EX1181" s="12"/>
      <c r="EY1181" s="12"/>
      <c r="EZ1181" s="12"/>
      <c r="FA1181" s="12"/>
      <c r="FB1181" s="12"/>
      <c r="FC1181" s="12"/>
      <c r="FD1181" s="12"/>
      <c r="FE1181" s="12"/>
      <c r="FF1181" s="12"/>
      <c r="FG1181" s="12"/>
      <c r="FH1181" s="12"/>
      <c r="FI1181" s="12"/>
      <c r="FJ1181" s="12"/>
      <c r="FK1181" s="12"/>
      <c r="FL1181" s="12"/>
      <c r="FM1181" s="12"/>
      <c r="FN1181" s="12"/>
      <c r="FO1181" s="12"/>
      <c r="FP1181" s="12"/>
      <c r="FQ1181" s="12"/>
      <c r="FR1181" s="12"/>
      <c r="FS1181" s="12"/>
      <c r="FT1181" s="12"/>
      <c r="FU1181" s="12"/>
      <c r="FV1181" s="12"/>
      <c r="FW1181" s="12"/>
      <c r="FX1181" s="12"/>
      <c r="FY1181" s="12"/>
      <c r="FZ1181" s="12"/>
      <c r="GA1181" s="12"/>
      <c r="GB1181" s="12"/>
      <c r="GC1181" s="12"/>
      <c r="GD1181" s="12"/>
      <c r="GE1181" s="12"/>
      <c r="GF1181" s="12"/>
      <c r="GG1181" s="12"/>
      <c r="GH1181" s="12"/>
      <c r="GI1181" s="12"/>
      <c r="GJ1181" s="12"/>
      <c r="GK1181" s="12"/>
      <c r="GL1181" s="12"/>
      <c r="GM1181" s="12"/>
      <c r="GN1181" s="12"/>
      <c r="GO1181" s="12"/>
      <c r="GP1181" s="12"/>
      <c r="GQ1181" s="12"/>
      <c r="GR1181" s="12"/>
      <c r="GS1181" s="12"/>
      <c r="GT1181" s="12"/>
      <c r="GU1181" s="12"/>
      <c r="GV1181" s="12"/>
      <c r="GW1181" s="12"/>
      <c r="GX1181" s="12"/>
      <c r="GY1181" s="12"/>
      <c r="GZ1181" s="12"/>
      <c r="HA1181" s="12"/>
      <c r="HB1181" s="12"/>
      <c r="HC1181" s="12"/>
      <c r="HD1181" s="12"/>
      <c r="HE1181" s="12"/>
      <c r="HF1181" s="12"/>
      <c r="HG1181" s="12"/>
      <c r="HH1181" s="12"/>
      <c r="HI1181" s="12"/>
      <c r="HJ1181" s="12"/>
      <c r="HK1181" s="12"/>
      <c r="HL1181" s="12"/>
      <c r="HM1181" s="12"/>
      <c r="HN1181" s="12"/>
      <c r="HO1181" s="12"/>
      <c r="HP1181" s="12"/>
      <c r="HQ1181" s="12"/>
      <c r="HR1181" s="12"/>
      <c r="HS1181" s="12"/>
      <c r="HT1181" s="12"/>
      <c r="HU1181" s="12"/>
      <c r="HV1181" s="12"/>
      <c r="HW1181" s="12"/>
      <c r="HX1181" s="12"/>
      <c r="HY1181" s="12"/>
      <c r="HZ1181" s="12"/>
      <c r="IA1181" s="12"/>
      <c r="IB1181" s="12"/>
      <c r="IC1181" s="12"/>
      <c r="ID1181" s="12"/>
      <c r="IE1181" s="12"/>
      <c r="IF1181" s="12"/>
      <c r="IG1181" s="12"/>
      <c r="IH1181" s="12"/>
      <c r="II1181" s="12"/>
      <c r="IJ1181" s="12"/>
      <c r="IK1181" s="12"/>
      <c r="IL1181" s="12"/>
      <c r="IM1181" s="12"/>
      <c r="IN1181" s="12"/>
      <c r="IO1181" s="12"/>
      <c r="IP1181" s="12"/>
      <c r="IQ1181" s="12"/>
      <c r="IR1181" s="12"/>
      <c r="IS1181" s="12"/>
      <c r="IT1181" s="12"/>
      <c r="IU1181" s="12"/>
      <c r="IV1181" s="12"/>
      <c r="IW1181" s="12"/>
      <c r="IX1181" s="12"/>
      <c r="IY1181" s="12"/>
      <c r="IZ1181" s="12"/>
      <c r="JA1181" s="12"/>
      <c r="JB1181" s="12"/>
      <c r="JC1181" s="12"/>
      <c r="JD1181" s="12"/>
      <c r="JE1181" s="12"/>
      <c r="JF1181" s="12"/>
      <c r="JG1181" s="12"/>
      <c r="JH1181" s="12"/>
      <c r="JI1181" s="12"/>
      <c r="JJ1181" s="12"/>
      <c r="JK1181" s="12"/>
      <c r="JL1181" s="12"/>
      <c r="JM1181" s="12"/>
      <c r="JN1181" s="12"/>
      <c r="JO1181" s="12"/>
      <c r="JP1181" s="12"/>
      <c r="JQ1181" s="12"/>
      <c r="JR1181" s="12"/>
      <c r="JS1181" s="12"/>
      <c r="JT1181" s="12"/>
      <c r="JU1181" s="12"/>
      <c r="JV1181" s="12"/>
      <c r="JW1181" s="12"/>
      <c r="JX1181" s="12"/>
      <c r="JY1181" s="12"/>
      <c r="JZ1181" s="12"/>
      <c r="KA1181" s="12"/>
      <c r="KB1181" s="12"/>
      <c r="KC1181" s="12"/>
      <c r="KD1181" s="12"/>
      <c r="KE1181" s="12"/>
      <c r="KF1181" s="12"/>
      <c r="KG1181" s="12"/>
      <c r="KH1181" s="12"/>
      <c r="KI1181" s="12"/>
      <c r="KJ1181" s="12"/>
      <c r="KK1181" s="12"/>
      <c r="KL1181" s="12"/>
      <c r="KM1181" s="12"/>
      <c r="KN1181" s="12"/>
      <c r="KO1181" s="12"/>
      <c r="KP1181" s="12"/>
      <c r="KQ1181" s="12"/>
      <c r="KR1181" s="12"/>
      <c r="KS1181" s="12"/>
      <c r="KT1181" s="12"/>
      <c r="KU1181" s="12"/>
      <c r="KV1181" s="12"/>
      <c r="KW1181" s="12"/>
      <c r="KX1181" s="12"/>
      <c r="KY1181" s="12"/>
      <c r="KZ1181" s="12"/>
      <c r="LA1181" s="12"/>
      <c r="LB1181" s="12"/>
      <c r="LC1181" s="12"/>
      <c r="LD1181" s="12"/>
      <c r="LE1181" s="12"/>
      <c r="LF1181" s="12"/>
      <c r="LG1181" s="12"/>
      <c r="LH1181" s="12"/>
      <c r="LI1181" s="12"/>
      <c r="LJ1181" s="12"/>
      <c r="LK1181" s="12"/>
      <c r="LL1181" s="12"/>
      <c r="LM1181" s="12"/>
      <c r="LN1181" s="12"/>
      <c r="LO1181" s="12"/>
      <c r="LP1181" s="12"/>
      <c r="LQ1181" s="12"/>
      <c r="LR1181" s="12"/>
      <c r="LS1181" s="12"/>
      <c r="LT1181" s="12"/>
      <c r="LU1181" s="12"/>
      <c r="LV1181" s="12"/>
      <c r="LW1181" s="12"/>
      <c r="LX1181" s="12"/>
      <c r="LY1181" s="12"/>
      <c r="LZ1181" s="12"/>
      <c r="MA1181" s="12"/>
      <c r="MB1181" s="12"/>
      <c r="MC1181" s="12"/>
      <c r="MD1181" s="12"/>
      <c r="ME1181" s="12"/>
      <c r="MF1181" s="12"/>
      <c r="MG1181" s="12"/>
      <c r="MH1181" s="12"/>
      <c r="MI1181" s="12"/>
      <c r="MJ1181" s="12"/>
      <c r="MK1181" s="12"/>
      <c r="ML1181" s="12"/>
      <c r="MM1181" s="12"/>
      <c r="MN1181" s="12"/>
      <c r="MO1181" s="12"/>
      <c r="MP1181" s="12"/>
      <c r="MQ1181" s="12"/>
      <c r="MR1181" s="12"/>
      <c r="MS1181" s="12"/>
      <c r="MT1181" s="12"/>
      <c r="MU1181" s="12"/>
      <c r="MV1181" s="12"/>
      <c r="MW1181" s="12"/>
      <c r="MX1181" s="12"/>
      <c r="MY1181" s="12"/>
      <c r="MZ1181" s="12"/>
      <c r="NA1181" s="12"/>
      <c r="NB1181" s="12"/>
      <c r="NC1181" s="12"/>
      <c r="ND1181" s="12"/>
      <c r="NE1181" s="12"/>
      <c r="NF1181" s="12"/>
      <c r="NG1181" s="12"/>
      <c r="NH1181" s="12"/>
      <c r="NI1181" s="12"/>
      <c r="NJ1181" s="12"/>
      <c r="NK1181" s="12"/>
      <c r="NL1181" s="12"/>
      <c r="NM1181" s="12"/>
      <c r="NN1181" s="12"/>
      <c r="NO1181" s="12"/>
      <c r="NP1181" s="12"/>
      <c r="NQ1181" s="12"/>
      <c r="NR1181" s="12"/>
      <c r="NS1181" s="12"/>
      <c r="NT1181" s="12"/>
      <c r="NU1181" s="12"/>
      <c r="NV1181" s="12"/>
      <c r="NW1181" s="12"/>
      <c r="NX1181" s="12"/>
      <c r="NY1181" s="12"/>
      <c r="NZ1181" s="12"/>
      <c r="OA1181" s="12"/>
      <c r="OB1181" s="12"/>
      <c r="OC1181" s="12"/>
      <c r="OD1181" s="12"/>
      <c r="OE1181" s="12"/>
      <c r="OF1181" s="12"/>
      <c r="OG1181" s="12"/>
      <c r="OH1181" s="12"/>
      <c r="OI1181" s="12"/>
      <c r="OJ1181" s="12"/>
      <c r="OK1181" s="12"/>
      <c r="OL1181" s="12"/>
      <c r="OM1181" s="12"/>
      <c r="ON1181" s="12"/>
      <c r="OO1181" s="12"/>
      <c r="OP1181" s="12"/>
      <c r="OQ1181" s="12"/>
      <c r="OR1181" s="12"/>
      <c r="OS1181" s="12"/>
      <c r="OT1181" s="12"/>
      <c r="OU1181" s="12"/>
      <c r="OV1181" s="12"/>
      <c r="OW1181" s="12"/>
      <c r="OX1181" s="12"/>
      <c r="OY1181" s="12"/>
      <c r="OZ1181" s="12"/>
      <c r="PA1181" s="12"/>
      <c r="PB1181" s="12"/>
      <c r="PC1181" s="12"/>
      <c r="PD1181" s="12"/>
      <c r="PE1181" s="12"/>
      <c r="PF1181" s="12"/>
      <c r="PG1181" s="12"/>
      <c r="PH1181" s="12"/>
      <c r="PI1181" s="12"/>
      <c r="PJ1181" s="12"/>
      <c r="PK1181" s="12"/>
      <c r="PL1181" s="12"/>
      <c r="PM1181" s="12"/>
      <c r="PN1181" s="12"/>
      <c r="PO1181" s="12"/>
      <c r="PP1181" s="12"/>
      <c r="PQ1181" s="12"/>
      <c r="PR1181" s="12"/>
      <c r="PS1181" s="12"/>
      <c r="PT1181" s="12"/>
      <c r="PU1181" s="12"/>
      <c r="PV1181" s="12"/>
      <c r="PW1181" s="12"/>
      <c r="PX1181" s="12"/>
      <c r="PY1181" s="12"/>
      <c r="PZ1181" s="12"/>
      <c r="QA1181" s="12"/>
      <c r="QB1181" s="12"/>
      <c r="QC1181" s="12"/>
      <c r="QD1181" s="12"/>
      <c r="QE1181" s="12"/>
      <c r="QF1181" s="12"/>
      <c r="QG1181" s="12"/>
      <c r="QH1181" s="12"/>
      <c r="QI1181" s="12"/>
      <c r="QJ1181" s="12"/>
      <c r="QK1181" s="12"/>
      <c r="QL1181" s="12"/>
      <c r="QM1181" s="12"/>
      <c r="QN1181" s="12"/>
      <c r="QO1181" s="12"/>
      <c r="QP1181" s="12"/>
      <c r="QQ1181" s="12"/>
      <c r="QR1181" s="12"/>
      <c r="QS1181" s="12"/>
      <c r="QT1181" s="12"/>
      <c r="QU1181" s="12"/>
      <c r="QV1181" s="12"/>
      <c r="QW1181" s="12"/>
      <c r="QX1181" s="12"/>
      <c r="QY1181" s="12"/>
      <c r="QZ1181" s="12"/>
      <c r="RA1181" s="12"/>
      <c r="RB1181" s="12"/>
      <c r="RC1181" s="12"/>
      <c r="RD1181" s="12"/>
      <c r="RE1181" s="12"/>
      <c r="RF1181" s="12"/>
      <c r="RG1181" s="12"/>
      <c r="RH1181" s="12"/>
      <c r="RI1181" s="12"/>
      <c r="RJ1181" s="12"/>
      <c r="RK1181" s="12"/>
      <c r="RL1181" s="12"/>
      <c r="RM1181" s="12"/>
      <c r="RN1181" s="12"/>
      <c r="RO1181" s="12"/>
      <c r="RP1181" s="12"/>
      <c r="RQ1181" s="12"/>
      <c r="RR1181" s="12"/>
      <c r="RS1181" s="12"/>
      <c r="RT1181" s="12"/>
      <c r="RU1181" s="12"/>
      <c r="RV1181" s="12"/>
      <c r="RW1181" s="12"/>
      <c r="RX1181" s="12"/>
      <c r="RY1181" s="12"/>
      <c r="RZ1181" s="12"/>
      <c r="SA1181" s="12"/>
      <c r="SB1181" s="12"/>
      <c r="SC1181" s="12"/>
      <c r="SD1181" s="12"/>
      <c r="SE1181" s="12"/>
      <c r="SF1181" s="12"/>
      <c r="SG1181" s="12"/>
      <c r="SH1181" s="12"/>
      <c r="SI1181" s="12"/>
      <c r="SJ1181" s="12"/>
      <c r="SK1181" s="12"/>
      <c r="SL1181" s="12"/>
      <c r="SM1181" s="12"/>
      <c r="SN1181" s="12"/>
      <c r="SO1181" s="12"/>
      <c r="SP1181" s="12"/>
      <c r="SQ1181" s="12"/>
      <c r="SR1181" s="12"/>
      <c r="SS1181" s="12"/>
      <c r="ST1181" s="12"/>
      <c r="SU1181" s="12"/>
      <c r="SV1181" s="12"/>
      <c r="SW1181" s="12"/>
      <c r="SX1181" s="12"/>
      <c r="SY1181" s="12"/>
      <c r="SZ1181" s="12"/>
      <c r="TA1181" s="12"/>
      <c r="TB1181" s="12"/>
      <c r="TC1181" s="12"/>
      <c r="TD1181" s="12"/>
      <c r="TE1181" s="12"/>
      <c r="TF1181" s="12"/>
      <c r="TG1181" s="12"/>
      <c r="TH1181" s="12"/>
      <c r="TI1181" s="12"/>
      <c r="TJ1181" s="12"/>
      <c r="TK1181" s="12"/>
      <c r="TL1181" s="12"/>
      <c r="TM1181" s="12"/>
      <c r="TN1181" s="12"/>
      <c r="TO1181" s="12"/>
      <c r="TP1181" s="12"/>
      <c r="TQ1181" s="12"/>
      <c r="TR1181" s="12"/>
      <c r="TS1181" s="12"/>
      <c r="TT1181" s="12"/>
      <c r="TU1181" s="12"/>
      <c r="TV1181" s="12"/>
      <c r="TW1181" s="12"/>
      <c r="TX1181" s="12"/>
      <c r="TY1181" s="12"/>
      <c r="TZ1181" s="12"/>
      <c r="UA1181" s="12"/>
      <c r="UB1181" s="12"/>
      <c r="UC1181" s="12"/>
      <c r="UD1181" s="12"/>
      <c r="UE1181" s="12"/>
      <c r="UF1181" s="12"/>
      <c r="UG1181" s="12"/>
      <c r="UH1181" s="12"/>
      <c r="UI1181" s="12"/>
      <c r="UJ1181" s="12"/>
      <c r="UK1181" s="12"/>
      <c r="UL1181" s="12"/>
      <c r="UM1181" s="12"/>
      <c r="UN1181" s="12"/>
      <c r="UO1181" s="12"/>
      <c r="UP1181" s="12"/>
      <c r="UQ1181" s="12"/>
      <c r="UR1181" s="12"/>
      <c r="US1181" s="12"/>
      <c r="UT1181" s="12"/>
      <c r="UU1181" s="12"/>
      <c r="UV1181" s="12"/>
      <c r="UW1181" s="12"/>
      <c r="UX1181" s="12"/>
      <c r="UY1181" s="12"/>
      <c r="UZ1181" s="12"/>
      <c r="VA1181" s="12"/>
      <c r="VB1181" s="12"/>
      <c r="VC1181" s="12"/>
      <c r="VD1181" s="12"/>
      <c r="VE1181" s="12"/>
      <c r="VF1181" s="12"/>
      <c r="VG1181" s="12"/>
      <c r="VH1181" s="12"/>
      <c r="VI1181" s="12"/>
      <c r="VJ1181" s="12"/>
      <c r="VK1181" s="12"/>
      <c r="VL1181" s="12"/>
      <c r="VM1181" s="12"/>
      <c r="VN1181" s="12"/>
      <c r="VO1181" s="12"/>
      <c r="VP1181" s="12"/>
      <c r="VQ1181" s="12"/>
      <c r="VR1181" s="12"/>
      <c r="VS1181" s="12"/>
      <c r="VT1181" s="12"/>
      <c r="VU1181" s="12"/>
      <c r="VV1181" s="12"/>
      <c r="VW1181" s="12"/>
      <c r="VX1181" s="12"/>
      <c r="VY1181" s="12"/>
      <c r="VZ1181" s="12"/>
      <c r="WA1181" s="12"/>
      <c r="WB1181" s="12"/>
      <c r="WC1181" s="12"/>
      <c r="WD1181" s="12"/>
      <c r="WE1181" s="12"/>
      <c r="WF1181" s="12"/>
      <c r="WG1181" s="12"/>
      <c r="WH1181" s="12"/>
      <c r="WI1181" s="12"/>
      <c r="WJ1181" s="12"/>
      <c r="WK1181" s="12"/>
      <c r="WL1181" s="12"/>
      <c r="WM1181" s="12"/>
      <c r="WN1181" s="12"/>
      <c r="WO1181" s="12"/>
      <c r="WP1181" s="12"/>
      <c r="WQ1181" s="12"/>
      <c r="WR1181" s="12"/>
      <c r="WS1181" s="12"/>
      <c r="WT1181" s="12"/>
      <c r="WU1181" s="12"/>
      <c r="WV1181" s="12"/>
      <c r="WW1181" s="12"/>
      <c r="WX1181" s="12"/>
      <c r="WY1181" s="12"/>
      <c r="WZ1181" s="12"/>
      <c r="XA1181" s="12"/>
      <c r="XB1181" s="12"/>
      <c r="XC1181" s="12"/>
      <c r="XD1181" s="12"/>
      <c r="XE1181" s="12"/>
      <c r="XF1181" s="12"/>
      <c r="XG1181" s="12"/>
      <c r="XH1181" s="12"/>
      <c r="XI1181" s="12"/>
      <c r="XJ1181" s="12"/>
      <c r="XK1181" s="12"/>
      <c r="XL1181" s="12"/>
      <c r="XM1181" s="12"/>
      <c r="XN1181" s="12"/>
      <c r="XO1181" s="12"/>
      <c r="XP1181" s="12"/>
      <c r="XQ1181" s="12"/>
      <c r="XR1181" s="12"/>
      <c r="XS1181" s="12"/>
      <c r="XT1181" s="12"/>
      <c r="XU1181" s="12"/>
      <c r="XV1181" s="12"/>
      <c r="XW1181" s="12"/>
      <c r="XX1181" s="12"/>
      <c r="XY1181" s="12"/>
      <c r="XZ1181" s="12"/>
      <c r="YA1181" s="12"/>
      <c r="YB1181" s="12"/>
      <c r="YC1181" s="12"/>
      <c r="YD1181" s="12"/>
      <c r="YE1181" s="12"/>
      <c r="YF1181" s="12"/>
      <c r="YG1181" s="12"/>
      <c r="YH1181" s="12"/>
      <c r="YI1181" s="12"/>
      <c r="YJ1181" s="12"/>
      <c r="YK1181" s="12"/>
      <c r="YL1181" s="12"/>
      <c r="YM1181" s="12"/>
      <c r="YN1181" s="12"/>
      <c r="YO1181" s="12"/>
      <c r="YP1181" s="12"/>
      <c r="YQ1181" s="12"/>
      <c r="YR1181" s="12"/>
      <c r="YS1181" s="12"/>
      <c r="YT1181" s="12"/>
      <c r="YU1181" s="12"/>
      <c r="YV1181" s="12"/>
      <c r="YW1181" s="12"/>
      <c r="YX1181" s="12"/>
      <c r="YY1181" s="12"/>
      <c r="YZ1181" s="12"/>
      <c r="ZA1181" s="12"/>
      <c r="ZB1181" s="12"/>
      <c r="ZC1181" s="12"/>
      <c r="ZD1181" s="12"/>
      <c r="ZE1181" s="12"/>
      <c r="ZF1181" s="12"/>
      <c r="ZG1181" s="12"/>
      <c r="ZH1181" s="12"/>
      <c r="ZI1181" s="12"/>
      <c r="ZJ1181" s="12"/>
      <c r="ZK1181" s="12"/>
      <c r="ZL1181" s="12"/>
      <c r="ZM1181" s="12"/>
      <c r="ZN1181" s="12"/>
      <c r="ZO1181" s="12"/>
      <c r="ZP1181" s="12"/>
      <c r="ZQ1181" s="12"/>
      <c r="ZR1181" s="12"/>
      <c r="ZS1181" s="12"/>
      <c r="ZT1181" s="12"/>
      <c r="ZU1181" s="12"/>
      <c r="ZV1181" s="12"/>
      <c r="ZW1181" s="12"/>
      <c r="ZX1181" s="12"/>
      <c r="ZY1181" s="12"/>
      <c r="ZZ1181" s="12"/>
      <c r="AAA1181" s="12"/>
      <c r="AAB1181" s="12"/>
      <c r="AAC1181" s="12"/>
      <c r="AAD1181" s="12"/>
      <c r="AAE1181" s="12"/>
      <c r="AAF1181" s="12"/>
      <c r="AAG1181" s="12"/>
      <c r="AAH1181" s="12"/>
      <c r="AAI1181" s="12"/>
      <c r="AAJ1181" s="12"/>
      <c r="AAK1181" s="12"/>
      <c r="AAL1181" s="12"/>
      <c r="AAM1181" s="12"/>
      <c r="AAN1181" s="12"/>
      <c r="AAO1181" s="12"/>
      <c r="AAP1181" s="12"/>
      <c r="AAQ1181" s="12"/>
      <c r="AAR1181" s="12"/>
      <c r="AAS1181" s="12"/>
      <c r="AAT1181" s="12"/>
      <c r="AAU1181" s="12"/>
      <c r="AAV1181" s="12"/>
      <c r="AAW1181" s="12"/>
      <c r="AAX1181" s="12"/>
      <c r="AAY1181" s="12"/>
      <c r="AAZ1181" s="12"/>
      <c r="ABA1181" s="12"/>
      <c r="ABB1181" s="12"/>
      <c r="ABC1181" s="12"/>
      <c r="ABD1181" s="12"/>
      <c r="ABE1181" s="12"/>
      <c r="ABF1181" s="12"/>
      <c r="ABG1181" s="12"/>
      <c r="ABH1181" s="12"/>
      <c r="ABI1181" s="12"/>
      <c r="ABJ1181" s="12"/>
      <c r="ABK1181" s="12"/>
      <c r="ABL1181" s="12"/>
      <c r="ABM1181" s="12"/>
      <c r="ABN1181" s="12"/>
      <c r="ABO1181" s="12"/>
      <c r="ABP1181" s="12"/>
      <c r="ABQ1181" s="12"/>
      <c r="ABR1181" s="12"/>
      <c r="ABS1181" s="12"/>
      <c r="ABT1181" s="12"/>
      <c r="ABU1181" s="12"/>
      <c r="ABV1181" s="12"/>
      <c r="ABW1181" s="12"/>
      <c r="ABX1181" s="12"/>
      <c r="ABY1181" s="12"/>
      <c r="ABZ1181" s="12"/>
      <c r="ACA1181" s="12"/>
      <c r="ACB1181" s="12"/>
      <c r="ACC1181" s="12"/>
      <c r="ACD1181" s="12"/>
      <c r="ACE1181" s="12"/>
      <c r="ACF1181" s="12"/>
      <c r="ACG1181" s="12"/>
      <c r="ACH1181" s="12"/>
      <c r="ACI1181" s="12"/>
      <c r="ACJ1181" s="12"/>
      <c r="ACK1181" s="12"/>
      <c r="ACL1181" s="12"/>
      <c r="ACM1181" s="12"/>
      <c r="ACN1181" s="12"/>
      <c r="ACO1181" s="12"/>
      <c r="ACP1181" s="12"/>
      <c r="ACQ1181" s="12"/>
      <c r="ACR1181" s="12"/>
      <c r="ACS1181" s="12"/>
      <c r="ACT1181" s="12"/>
      <c r="ACU1181" s="12"/>
      <c r="ACV1181" s="12"/>
      <c r="ACW1181" s="12"/>
      <c r="ACX1181" s="12"/>
      <c r="ACY1181" s="12"/>
      <c r="ACZ1181" s="12"/>
      <c r="ADA1181" s="12"/>
      <c r="ADB1181" s="12"/>
      <c r="ADC1181" s="12"/>
      <c r="ADD1181" s="12"/>
      <c r="ADE1181" s="12"/>
      <c r="ADF1181" s="12"/>
      <c r="ADG1181" s="12"/>
      <c r="ADH1181" s="12"/>
      <c r="ADI1181" s="12"/>
      <c r="ADJ1181" s="12"/>
      <c r="ADK1181" s="12"/>
      <c r="ADL1181" s="12"/>
      <c r="ADM1181" s="12"/>
      <c r="ADN1181" s="12"/>
      <c r="ADO1181" s="12"/>
      <c r="ADP1181" s="12"/>
      <c r="ADQ1181" s="12"/>
      <c r="ADR1181" s="12"/>
      <c r="ADS1181" s="12"/>
      <c r="ADT1181" s="12"/>
      <c r="ADU1181" s="12"/>
      <c r="ADV1181" s="12"/>
      <c r="ADW1181" s="12"/>
      <c r="ADX1181" s="12"/>
      <c r="ADY1181" s="12"/>
      <c r="ADZ1181" s="12"/>
      <c r="AEA1181" s="12"/>
      <c r="AEB1181" s="12"/>
      <c r="AEC1181" s="12"/>
      <c r="AED1181" s="12"/>
      <c r="AEE1181" s="12"/>
      <c r="AEF1181" s="12"/>
      <c r="AEG1181" s="12"/>
      <c r="AEH1181" s="12"/>
      <c r="AEI1181" s="12"/>
      <c r="AEJ1181" s="12"/>
      <c r="AEK1181" s="12"/>
      <c r="AEL1181" s="12"/>
      <c r="AEM1181" s="12"/>
      <c r="AEN1181" s="12"/>
      <c r="AEO1181" s="12"/>
      <c r="AEP1181" s="12"/>
      <c r="AEQ1181" s="12"/>
      <c r="AER1181" s="12"/>
      <c r="AES1181" s="12"/>
      <c r="AET1181" s="12"/>
      <c r="AEU1181" s="12"/>
      <c r="AEV1181" s="12"/>
      <c r="AEW1181" s="12"/>
      <c r="AEX1181" s="12"/>
      <c r="AEY1181" s="12"/>
      <c r="AEZ1181" s="12"/>
      <c r="AFA1181" s="12"/>
      <c r="AFB1181" s="12"/>
      <c r="AFC1181" s="12"/>
      <c r="AFD1181" s="12"/>
      <c r="AFE1181" s="12"/>
      <c r="AFF1181" s="12"/>
      <c r="AFG1181" s="12"/>
      <c r="AFH1181" s="12"/>
      <c r="AFI1181" s="12"/>
      <c r="AFJ1181" s="12"/>
      <c r="AFK1181" s="12"/>
      <c r="AFL1181" s="12"/>
      <c r="AFM1181" s="12"/>
      <c r="AFN1181" s="12"/>
      <c r="AFO1181" s="12"/>
      <c r="AFP1181" s="12"/>
      <c r="AFQ1181" s="12"/>
      <c r="AFR1181" s="12"/>
      <c r="AFS1181" s="12"/>
      <c r="AFT1181" s="12"/>
      <c r="AFU1181" s="12"/>
      <c r="AFV1181" s="12"/>
      <c r="AFW1181" s="12"/>
      <c r="AFX1181" s="12"/>
      <c r="AFY1181" s="12"/>
      <c r="AFZ1181" s="12"/>
      <c r="AGA1181" s="12"/>
      <c r="AGB1181" s="12"/>
      <c r="AGC1181" s="12"/>
      <c r="AGD1181" s="12"/>
      <c r="AGE1181" s="12"/>
      <c r="AGF1181" s="12"/>
      <c r="AGG1181" s="12"/>
      <c r="AGH1181" s="12"/>
      <c r="AGI1181" s="12"/>
      <c r="AGJ1181" s="12"/>
      <c r="AGK1181" s="12"/>
      <c r="AGL1181" s="12"/>
      <c r="AGM1181" s="12"/>
      <c r="AGN1181" s="12"/>
      <c r="AGO1181" s="12"/>
      <c r="AGP1181" s="12"/>
      <c r="AGQ1181" s="12"/>
      <c r="AGR1181" s="12"/>
      <c r="AGS1181" s="12"/>
      <c r="AGT1181" s="12"/>
      <c r="AGU1181" s="12"/>
      <c r="AGV1181" s="12"/>
      <c r="AGW1181" s="12"/>
      <c r="AGX1181" s="12"/>
      <c r="AGY1181" s="12"/>
      <c r="AGZ1181" s="12"/>
      <c r="AHA1181" s="12"/>
      <c r="AHB1181" s="12"/>
      <c r="AHC1181" s="12"/>
      <c r="AHD1181" s="12"/>
      <c r="AHE1181" s="12"/>
      <c r="AHF1181" s="12"/>
      <c r="AHG1181" s="12"/>
      <c r="AHH1181" s="12"/>
      <c r="AHI1181" s="12"/>
      <c r="AHJ1181" s="12"/>
      <c r="AHK1181" s="12"/>
      <c r="AHL1181" s="12"/>
      <c r="AHM1181" s="12"/>
      <c r="AHN1181" s="12"/>
      <c r="AHO1181" s="12"/>
      <c r="AHP1181" s="12"/>
      <c r="AHQ1181" s="12"/>
      <c r="AHR1181" s="12"/>
      <c r="AHS1181" s="12"/>
      <c r="AHT1181" s="12"/>
      <c r="AHU1181" s="12"/>
      <c r="AHV1181" s="12"/>
      <c r="AHW1181" s="12"/>
      <c r="AHX1181" s="12"/>
      <c r="AHY1181" s="12"/>
      <c r="AHZ1181" s="12"/>
      <c r="AIA1181" s="12"/>
      <c r="AIB1181" s="12"/>
      <c r="AIC1181" s="12"/>
      <c r="AID1181" s="12"/>
      <c r="AIE1181" s="12"/>
      <c r="AIF1181" s="12"/>
      <c r="AIG1181" s="12"/>
      <c r="AIH1181" s="12"/>
      <c r="AII1181" s="12"/>
      <c r="AIJ1181" s="12"/>
      <c r="AIK1181" s="12"/>
      <c r="AIL1181" s="12"/>
      <c r="AIM1181" s="12"/>
      <c r="AIN1181" s="12"/>
      <c r="AIO1181" s="12"/>
      <c r="AIP1181" s="12"/>
      <c r="AIQ1181" s="12"/>
      <c r="AIR1181" s="12"/>
      <c r="AIS1181" s="12"/>
      <c r="AIT1181" s="12"/>
      <c r="AIU1181" s="12"/>
      <c r="AIV1181" s="12"/>
      <c r="AIW1181" s="12"/>
      <c r="AIX1181" s="12"/>
      <c r="AIY1181" s="12"/>
      <c r="AIZ1181" s="12"/>
      <c r="AJA1181" s="12"/>
      <c r="AJB1181" s="12"/>
      <c r="AJC1181" s="12"/>
      <c r="AJD1181" s="12"/>
      <c r="AJE1181" s="12"/>
      <c r="AJF1181" s="12"/>
      <c r="AJG1181" s="12"/>
      <c r="AJH1181" s="12"/>
      <c r="AJI1181" s="12"/>
      <c r="AJJ1181" s="12"/>
      <c r="AJK1181" s="12"/>
      <c r="AJL1181" s="12"/>
      <c r="AJM1181" s="12"/>
      <c r="AJN1181" s="12"/>
      <c r="AJO1181" s="12"/>
      <c r="AJP1181" s="12"/>
      <c r="AJQ1181" s="12"/>
      <c r="AJR1181" s="12"/>
      <c r="AJS1181" s="12"/>
      <c r="AJT1181" s="12"/>
      <c r="AJU1181" s="12"/>
      <c r="AJV1181" s="12"/>
      <c r="AJW1181" s="12"/>
      <c r="AJX1181" s="12"/>
      <c r="AJY1181" s="12"/>
      <c r="AJZ1181" s="12"/>
      <c r="AKA1181" s="12"/>
      <c r="AKB1181" s="12"/>
      <c r="AKC1181" s="12"/>
      <c r="AKD1181" s="12"/>
      <c r="AKE1181" s="12"/>
      <c r="AKF1181" s="12"/>
      <c r="AKG1181" s="12"/>
      <c r="AKH1181" s="12"/>
      <c r="AKI1181" s="12"/>
      <c r="AKJ1181" s="12"/>
      <c r="AKK1181" s="12"/>
      <c r="AKL1181" s="12"/>
      <c r="AKM1181" s="12"/>
      <c r="AKN1181" s="12"/>
      <c r="AKO1181" s="12"/>
      <c r="AKP1181" s="12"/>
      <c r="AKQ1181" s="12"/>
      <c r="AKR1181" s="12"/>
      <c r="AKS1181" s="12"/>
      <c r="AKT1181" s="12"/>
      <c r="AKU1181" s="12"/>
      <c r="AKV1181" s="12"/>
      <c r="AKW1181" s="12"/>
      <c r="AKX1181" s="12"/>
      <c r="AKY1181" s="12"/>
      <c r="AKZ1181" s="12"/>
      <c r="ALA1181" s="12"/>
      <c r="ALB1181" s="12"/>
      <c r="ALC1181" s="12"/>
      <c r="ALD1181" s="12"/>
      <c r="ALE1181" s="12"/>
      <c r="ALF1181" s="12"/>
      <c r="ALG1181" s="12"/>
      <c r="ALH1181" s="12"/>
      <c r="ALI1181" s="12"/>
      <c r="ALJ1181" s="12"/>
      <c r="ALK1181" s="12"/>
      <c r="ALL1181" s="12"/>
      <c r="ALM1181" s="12"/>
      <c r="ALN1181" s="12"/>
      <c r="ALO1181" s="12"/>
      <c r="ALP1181" s="12"/>
      <c r="ALQ1181" s="12"/>
      <c r="ALR1181" s="12"/>
      <c r="ALS1181" s="12"/>
      <c r="ALT1181" s="12"/>
      <c r="ALU1181" s="12"/>
      <c r="ALV1181" s="12"/>
      <c r="ALW1181" s="12"/>
      <c r="ALX1181" s="12"/>
      <c r="ALY1181" s="12"/>
      <c r="ALZ1181" s="12"/>
      <c r="AMA1181" s="12"/>
      <c r="AMB1181" s="12"/>
      <c r="AMC1181" s="12"/>
      <c r="AMD1181" s="12"/>
      <c r="AME1181" s="12"/>
      <c r="AMF1181" s="12"/>
      <c r="AMG1181" s="12"/>
      <c r="AMH1181" s="12"/>
      <c r="AMI1181" s="12"/>
      <c r="AMJ1181" s="12"/>
      <c r="AMK1181" s="12"/>
      <c r="AML1181" s="12"/>
      <c r="AMM1181" s="12"/>
      <c r="AMN1181" s="12"/>
      <c r="AMO1181" s="12"/>
      <c r="AMP1181" s="12"/>
      <c r="AMQ1181" s="12"/>
      <c r="AMR1181" s="12"/>
      <c r="AMS1181" s="12"/>
      <c r="AMT1181" s="12"/>
      <c r="AMU1181" s="12"/>
      <c r="AMV1181" s="12"/>
      <c r="AMW1181" s="12"/>
      <c r="AMX1181" s="12"/>
      <c r="AMY1181" s="12"/>
      <c r="AMZ1181" s="12"/>
      <c r="ANA1181" s="12"/>
      <c r="ANB1181" s="12"/>
      <c r="ANC1181" s="12"/>
      <c r="AND1181" s="12"/>
      <c r="ANE1181" s="12"/>
      <c r="ANF1181" s="12"/>
      <c r="ANG1181" s="12"/>
      <c r="ANH1181" s="12"/>
      <c r="ANI1181" s="12"/>
      <c r="ANJ1181" s="12"/>
      <c r="ANK1181" s="12"/>
      <c r="ANL1181" s="12"/>
      <c r="ANM1181" s="12"/>
      <c r="ANN1181" s="12"/>
      <c r="ANO1181" s="12"/>
      <c r="ANP1181" s="12"/>
      <c r="ANQ1181" s="12"/>
      <c r="ANR1181" s="12"/>
      <c r="ANS1181" s="12"/>
      <c r="ANT1181" s="12"/>
      <c r="ANU1181" s="12"/>
      <c r="ANV1181" s="12"/>
      <c r="ANW1181" s="12"/>
      <c r="ANX1181" s="12"/>
      <c r="ANY1181" s="12"/>
      <c r="ANZ1181" s="12"/>
      <c r="AOA1181" s="12"/>
      <c r="AOB1181" s="12"/>
      <c r="AOC1181" s="12"/>
      <c r="AOD1181" s="12"/>
      <c r="AOE1181" s="12"/>
      <c r="AOF1181" s="12"/>
      <c r="AOG1181" s="12"/>
      <c r="AOH1181" s="12"/>
      <c r="AOI1181" s="12"/>
      <c r="AOJ1181" s="12"/>
      <c r="AOK1181" s="12"/>
      <c r="AOL1181" s="12"/>
      <c r="AOM1181" s="12"/>
      <c r="AON1181" s="12"/>
      <c r="AOO1181" s="12"/>
      <c r="AOP1181" s="12"/>
      <c r="AOQ1181" s="12"/>
      <c r="AOR1181" s="12"/>
      <c r="AOS1181" s="12"/>
      <c r="AOT1181" s="12"/>
      <c r="AOU1181" s="12"/>
      <c r="AOV1181" s="12"/>
      <c r="AOW1181" s="12"/>
      <c r="AOX1181" s="12"/>
      <c r="AOY1181" s="12"/>
      <c r="AOZ1181" s="12"/>
      <c r="APA1181" s="12"/>
      <c r="APB1181" s="12"/>
      <c r="APC1181" s="12"/>
      <c r="APD1181" s="12"/>
      <c r="APE1181" s="12"/>
      <c r="APF1181" s="12"/>
      <c r="APG1181" s="12"/>
      <c r="APH1181" s="12"/>
      <c r="API1181" s="12"/>
      <c r="APJ1181" s="12"/>
      <c r="APK1181" s="12"/>
      <c r="APL1181" s="12"/>
      <c r="APM1181" s="12"/>
      <c r="APN1181" s="12"/>
      <c r="APO1181" s="12"/>
      <c r="APP1181" s="12"/>
      <c r="APQ1181" s="12"/>
      <c r="APR1181" s="12"/>
      <c r="APS1181" s="12"/>
      <c r="APT1181" s="12"/>
      <c r="APU1181" s="12"/>
      <c r="APV1181" s="12"/>
      <c r="APW1181" s="12"/>
      <c r="APX1181" s="12"/>
      <c r="APY1181" s="12"/>
      <c r="APZ1181" s="12"/>
      <c r="AQA1181" s="12"/>
      <c r="AQB1181" s="12"/>
      <c r="AQC1181" s="12"/>
      <c r="AQD1181" s="12"/>
      <c r="AQE1181" s="12"/>
      <c r="AQF1181" s="12"/>
      <c r="AQG1181" s="12"/>
      <c r="AQH1181" s="12"/>
      <c r="AQI1181" s="12"/>
      <c r="AQJ1181" s="12"/>
      <c r="AQK1181" s="12"/>
      <c r="AQL1181" s="12"/>
      <c r="AQM1181" s="12"/>
      <c r="AQN1181" s="12"/>
      <c r="AQO1181" s="12"/>
      <c r="AQP1181" s="12"/>
      <c r="AQQ1181" s="12"/>
      <c r="AQR1181" s="12"/>
      <c r="AQS1181" s="12"/>
      <c r="AQT1181" s="12"/>
      <c r="AQU1181" s="12"/>
      <c r="AQV1181" s="12"/>
      <c r="AQW1181" s="12"/>
      <c r="AQX1181" s="12"/>
      <c r="AQY1181" s="12"/>
      <c r="AQZ1181" s="12"/>
      <c r="ARA1181" s="12"/>
      <c r="ARB1181" s="12"/>
      <c r="ARC1181" s="12"/>
      <c r="ARD1181" s="12"/>
      <c r="ARE1181" s="12"/>
      <c r="ARF1181" s="12"/>
      <c r="ARG1181" s="12"/>
      <c r="ARH1181" s="12"/>
      <c r="ARI1181" s="12"/>
      <c r="ARJ1181" s="12"/>
      <c r="ARK1181" s="12"/>
      <c r="ARL1181" s="12"/>
      <c r="ARM1181" s="12"/>
      <c r="ARN1181" s="12"/>
      <c r="ARO1181" s="12"/>
      <c r="ARP1181" s="12"/>
      <c r="ARQ1181" s="12"/>
      <c r="ARR1181" s="12"/>
      <c r="ARS1181" s="12"/>
      <c r="ART1181" s="12"/>
      <c r="ARU1181" s="12"/>
      <c r="ARV1181" s="12"/>
      <c r="ARW1181" s="12"/>
      <c r="ARX1181" s="12"/>
      <c r="ARY1181" s="12"/>
      <c r="ARZ1181" s="12"/>
      <c r="ASA1181" s="12"/>
      <c r="ASB1181" s="12"/>
      <c r="ASC1181" s="12"/>
      <c r="ASD1181" s="12"/>
      <c r="ASE1181" s="12"/>
      <c r="ASF1181" s="12"/>
      <c r="ASG1181" s="12"/>
      <c r="ASH1181" s="12"/>
      <c r="ASI1181" s="12"/>
      <c r="ASJ1181" s="12"/>
      <c r="ASK1181" s="12"/>
      <c r="ASL1181" s="12"/>
      <c r="ASM1181" s="12"/>
      <c r="ASN1181" s="12"/>
      <c r="ASO1181" s="12"/>
      <c r="ASP1181" s="12"/>
      <c r="ASQ1181" s="12"/>
      <c r="ASR1181" s="12"/>
      <c r="ASS1181" s="12"/>
      <c r="AST1181" s="12"/>
      <c r="ASU1181" s="12"/>
      <c r="ASV1181" s="12"/>
      <c r="ASW1181" s="12"/>
      <c r="ASX1181" s="12"/>
      <c r="ASY1181" s="12"/>
      <c r="ASZ1181" s="12"/>
      <c r="ATA1181" s="12"/>
      <c r="ATB1181" s="12"/>
      <c r="ATC1181" s="12"/>
      <c r="ATD1181" s="12"/>
      <c r="ATE1181" s="12"/>
      <c r="ATF1181" s="12"/>
      <c r="ATG1181" s="12"/>
      <c r="ATH1181" s="12"/>
      <c r="ATI1181" s="12"/>
      <c r="ATJ1181" s="12"/>
      <c r="ATK1181" s="12"/>
      <c r="ATL1181" s="12"/>
      <c r="ATM1181" s="12"/>
      <c r="ATN1181" s="12"/>
      <c r="ATO1181" s="12"/>
      <c r="ATP1181" s="12"/>
      <c r="ATQ1181" s="12"/>
      <c r="ATR1181" s="12"/>
      <c r="ATS1181" s="12"/>
      <c r="ATT1181" s="12"/>
      <c r="ATU1181" s="12"/>
      <c r="ATV1181" s="12"/>
      <c r="ATW1181" s="12"/>
      <c r="ATX1181" s="12"/>
      <c r="ATY1181" s="12"/>
      <c r="ATZ1181" s="12"/>
      <c r="AUA1181" s="12"/>
      <c r="AUB1181" s="12"/>
      <c r="AUC1181" s="12"/>
      <c r="AUD1181" s="12"/>
      <c r="AUE1181" s="12"/>
      <c r="AUF1181" s="12"/>
      <c r="AUG1181" s="12"/>
      <c r="AUH1181" s="12"/>
      <c r="AUI1181" s="12"/>
      <c r="AUJ1181" s="12"/>
      <c r="AUK1181" s="12"/>
      <c r="AUL1181" s="12"/>
      <c r="AUM1181" s="12"/>
      <c r="AUN1181" s="12"/>
      <c r="AUO1181" s="12"/>
      <c r="AUP1181" s="12"/>
      <c r="AUQ1181" s="12"/>
      <c r="AUR1181" s="12"/>
      <c r="AUS1181" s="12"/>
      <c r="AUT1181" s="12"/>
      <c r="AUU1181" s="12"/>
      <c r="AUV1181" s="12"/>
      <c r="AUW1181" s="12"/>
      <c r="AUX1181" s="12"/>
      <c r="AUY1181" s="12"/>
      <c r="AUZ1181" s="12"/>
      <c r="AVA1181" s="12"/>
      <c r="AVB1181" s="12"/>
      <c r="AVC1181" s="12"/>
      <c r="AVD1181" s="12"/>
      <c r="AVE1181" s="12"/>
      <c r="AVF1181" s="12"/>
      <c r="AVG1181" s="12"/>
      <c r="AVH1181" s="12"/>
      <c r="AVI1181" s="12"/>
      <c r="AVJ1181" s="12"/>
      <c r="AVK1181" s="12"/>
      <c r="AVL1181" s="12"/>
      <c r="AVM1181" s="12"/>
      <c r="AVN1181" s="12"/>
      <c r="AVO1181" s="12"/>
      <c r="AVP1181" s="12"/>
      <c r="AVQ1181" s="12"/>
      <c r="AVR1181" s="12"/>
      <c r="AVS1181" s="12"/>
      <c r="AVT1181" s="12"/>
      <c r="AVU1181" s="12"/>
      <c r="AVV1181" s="12"/>
      <c r="AVW1181" s="12"/>
      <c r="AVX1181" s="12"/>
      <c r="AVY1181" s="12"/>
      <c r="AVZ1181" s="12"/>
      <c r="AWA1181" s="12"/>
      <c r="AWB1181" s="12"/>
      <c r="AWC1181" s="12"/>
      <c r="AWD1181" s="12"/>
      <c r="AWE1181" s="12"/>
      <c r="AWF1181" s="12"/>
      <c r="AWG1181" s="12"/>
      <c r="AWH1181" s="12"/>
      <c r="AWI1181" s="12"/>
      <c r="AWJ1181" s="12"/>
      <c r="AWK1181" s="12"/>
      <c r="AWL1181" s="12"/>
      <c r="AWM1181" s="12"/>
      <c r="AWN1181" s="12"/>
      <c r="AWO1181" s="12"/>
      <c r="AWP1181" s="12"/>
      <c r="AWQ1181" s="12"/>
      <c r="AWR1181" s="12"/>
      <c r="AWS1181" s="12"/>
      <c r="AWT1181" s="12"/>
      <c r="AWU1181" s="12"/>
      <c r="AWV1181" s="12"/>
      <c r="AWW1181" s="12"/>
      <c r="AWX1181" s="12"/>
      <c r="AWY1181" s="12"/>
      <c r="AWZ1181" s="12"/>
      <c r="AXA1181" s="12"/>
      <c r="AXB1181" s="12"/>
      <c r="AXC1181" s="12"/>
      <c r="AXD1181" s="12"/>
      <c r="AXE1181" s="12"/>
      <c r="AXF1181" s="12"/>
      <c r="AXG1181" s="12"/>
      <c r="AXH1181" s="12"/>
      <c r="AXI1181" s="12"/>
      <c r="AXJ1181" s="12"/>
      <c r="AXK1181" s="12"/>
      <c r="AXL1181" s="12"/>
      <c r="AXM1181" s="12"/>
      <c r="AXN1181" s="12"/>
      <c r="AXO1181" s="12"/>
      <c r="AXP1181" s="12"/>
      <c r="AXQ1181" s="12"/>
      <c r="AXR1181" s="12"/>
      <c r="AXS1181" s="12"/>
      <c r="AXT1181" s="12"/>
      <c r="AXU1181" s="12"/>
      <c r="AXV1181" s="12"/>
      <c r="AXW1181" s="12"/>
      <c r="AXX1181" s="12"/>
      <c r="AXY1181" s="12"/>
      <c r="AXZ1181" s="12"/>
      <c r="AYA1181" s="12"/>
      <c r="AYB1181" s="12"/>
      <c r="AYC1181" s="12"/>
      <c r="AYD1181" s="12"/>
      <c r="AYE1181" s="12"/>
      <c r="AYF1181" s="12"/>
      <c r="AYG1181" s="12"/>
      <c r="AYH1181" s="12"/>
      <c r="AYI1181" s="12"/>
      <c r="AYJ1181" s="12"/>
      <c r="AYK1181" s="12"/>
      <c r="AYL1181" s="12"/>
      <c r="AYM1181" s="12"/>
      <c r="AYN1181" s="12"/>
      <c r="AYO1181" s="12"/>
      <c r="AYP1181" s="12"/>
      <c r="AYQ1181" s="12"/>
      <c r="AYR1181" s="12"/>
      <c r="AYS1181" s="12"/>
      <c r="AYT1181" s="12"/>
      <c r="AYU1181" s="12"/>
      <c r="AYV1181" s="12"/>
      <c r="AYW1181" s="12"/>
      <c r="AYX1181" s="12"/>
      <c r="AYY1181" s="12"/>
      <c r="AYZ1181" s="12"/>
      <c r="AZA1181" s="12"/>
      <c r="AZB1181" s="12"/>
      <c r="AZC1181" s="12"/>
      <c r="AZD1181" s="12"/>
      <c r="AZE1181" s="12"/>
      <c r="AZF1181" s="12"/>
      <c r="AZG1181" s="12"/>
      <c r="AZH1181" s="12"/>
      <c r="AZI1181" s="12"/>
      <c r="AZJ1181" s="12"/>
      <c r="AZK1181" s="12"/>
      <c r="AZL1181" s="12"/>
      <c r="AZM1181" s="12"/>
      <c r="AZN1181" s="12"/>
      <c r="AZO1181" s="12"/>
      <c r="AZP1181" s="12"/>
      <c r="AZQ1181" s="12"/>
      <c r="AZR1181" s="12"/>
      <c r="AZS1181" s="12"/>
      <c r="AZT1181" s="12"/>
      <c r="AZU1181" s="12"/>
      <c r="AZV1181" s="12"/>
      <c r="AZW1181" s="12"/>
      <c r="AZX1181" s="12"/>
      <c r="AZY1181" s="12"/>
      <c r="AZZ1181" s="12"/>
      <c r="BAA1181" s="12"/>
      <c r="BAB1181" s="12"/>
      <c r="BAC1181" s="12"/>
      <c r="BAD1181" s="12"/>
      <c r="BAE1181" s="12"/>
      <c r="BAF1181" s="12"/>
      <c r="BAG1181" s="12"/>
      <c r="BAH1181" s="12"/>
      <c r="BAI1181" s="12"/>
      <c r="BAJ1181" s="12"/>
      <c r="BAK1181" s="12"/>
      <c r="BAL1181" s="12"/>
      <c r="BAM1181" s="12"/>
      <c r="BAN1181" s="12"/>
      <c r="BAO1181" s="12"/>
      <c r="BAP1181" s="12"/>
      <c r="BAQ1181" s="12"/>
      <c r="BAR1181" s="12"/>
      <c r="BAS1181" s="12"/>
      <c r="BAT1181" s="12"/>
      <c r="BAU1181" s="12"/>
      <c r="BAV1181" s="12"/>
      <c r="BAW1181" s="12"/>
      <c r="BAX1181" s="12"/>
      <c r="BAY1181" s="12"/>
      <c r="BAZ1181" s="12"/>
      <c r="BBA1181" s="12"/>
      <c r="BBB1181" s="12"/>
      <c r="BBC1181" s="12"/>
      <c r="BBD1181" s="12"/>
      <c r="BBE1181" s="12"/>
      <c r="BBF1181" s="12"/>
      <c r="BBG1181" s="12"/>
      <c r="BBH1181" s="12"/>
      <c r="BBI1181" s="12"/>
      <c r="BBJ1181" s="12"/>
      <c r="BBK1181" s="12"/>
      <c r="BBL1181" s="12"/>
      <c r="BBM1181" s="12"/>
      <c r="BBN1181" s="12"/>
      <c r="BBO1181" s="12"/>
      <c r="BBP1181" s="12"/>
      <c r="BBQ1181" s="12"/>
      <c r="BBR1181" s="12"/>
      <c r="BBS1181" s="12"/>
      <c r="BBT1181" s="12"/>
      <c r="BBU1181" s="12"/>
      <c r="BBV1181" s="12"/>
      <c r="BBW1181" s="12"/>
      <c r="BBX1181" s="12"/>
      <c r="BBY1181" s="12"/>
      <c r="BBZ1181" s="12"/>
      <c r="BCA1181" s="12"/>
      <c r="BCB1181" s="12"/>
      <c r="BCC1181" s="12"/>
      <c r="BCD1181" s="12"/>
      <c r="BCE1181" s="12"/>
      <c r="BCF1181" s="12"/>
      <c r="BCG1181" s="12"/>
      <c r="BCH1181" s="12"/>
      <c r="BCI1181" s="12"/>
      <c r="BCJ1181" s="12"/>
      <c r="BCK1181" s="12"/>
      <c r="BCL1181" s="12"/>
      <c r="BCM1181" s="12"/>
      <c r="BCN1181" s="12"/>
      <c r="BCO1181" s="12"/>
      <c r="BCP1181" s="12"/>
      <c r="BCQ1181" s="12"/>
      <c r="BCR1181" s="12"/>
      <c r="BCS1181" s="12"/>
      <c r="BCT1181" s="12"/>
      <c r="BCU1181" s="12"/>
      <c r="BCV1181" s="12"/>
      <c r="BCW1181" s="12"/>
      <c r="BCX1181" s="12"/>
      <c r="BCY1181" s="12"/>
      <c r="BCZ1181" s="12"/>
      <c r="BDA1181" s="12"/>
      <c r="BDB1181" s="12"/>
      <c r="BDC1181" s="12"/>
      <c r="BDD1181" s="12"/>
      <c r="BDE1181" s="12"/>
      <c r="BDF1181" s="12"/>
      <c r="BDG1181" s="12"/>
      <c r="BDH1181" s="12"/>
      <c r="BDI1181" s="12"/>
      <c r="BDJ1181" s="12"/>
      <c r="BDK1181" s="12"/>
      <c r="BDL1181" s="12"/>
      <c r="BDM1181" s="12"/>
      <c r="BDN1181" s="12"/>
      <c r="BDO1181" s="12"/>
      <c r="BDP1181" s="12"/>
      <c r="BDQ1181" s="12"/>
      <c r="BDR1181" s="12"/>
      <c r="BDS1181" s="12"/>
      <c r="BDT1181" s="12"/>
      <c r="BDU1181" s="12"/>
      <c r="BDV1181" s="12"/>
      <c r="BDW1181" s="12"/>
      <c r="BDX1181" s="12"/>
      <c r="BDY1181" s="12"/>
      <c r="BDZ1181" s="12"/>
      <c r="BEA1181" s="12"/>
      <c r="BEB1181" s="12"/>
      <c r="BEC1181" s="12"/>
      <c r="BED1181" s="12"/>
      <c r="BEE1181" s="12"/>
      <c r="BEF1181" s="12"/>
      <c r="BEG1181" s="12"/>
      <c r="BEH1181" s="12"/>
      <c r="BEI1181" s="12"/>
      <c r="BEJ1181" s="12"/>
      <c r="BEK1181" s="12"/>
      <c r="BEL1181" s="12"/>
      <c r="BEM1181" s="12"/>
      <c r="BEN1181" s="12"/>
      <c r="BEO1181" s="12"/>
      <c r="BEP1181" s="12"/>
      <c r="BEQ1181" s="12"/>
      <c r="BER1181" s="12"/>
      <c r="BES1181" s="12"/>
      <c r="BET1181" s="12"/>
      <c r="BEU1181" s="12"/>
      <c r="BEV1181" s="12"/>
      <c r="BEW1181" s="12"/>
      <c r="BEX1181" s="12"/>
      <c r="BEY1181" s="12"/>
      <c r="BEZ1181" s="12"/>
      <c r="BFA1181" s="12"/>
      <c r="BFB1181" s="12"/>
      <c r="BFC1181" s="12"/>
      <c r="BFD1181" s="12"/>
      <c r="BFE1181" s="12"/>
      <c r="BFF1181" s="12"/>
      <c r="BFG1181" s="12"/>
      <c r="BFH1181" s="12"/>
      <c r="BFI1181" s="12"/>
      <c r="BFJ1181" s="12"/>
      <c r="BFK1181" s="12"/>
      <c r="BFL1181" s="12"/>
      <c r="BFM1181" s="12"/>
      <c r="BFN1181" s="12"/>
      <c r="BFO1181" s="12"/>
      <c r="BFP1181" s="12"/>
      <c r="BFQ1181" s="12"/>
      <c r="BFR1181" s="12"/>
      <c r="BFS1181" s="12"/>
      <c r="BFT1181" s="12"/>
      <c r="BFU1181" s="12"/>
      <c r="BFV1181" s="12"/>
      <c r="BFW1181" s="12"/>
      <c r="BFX1181" s="12"/>
      <c r="BFY1181" s="12"/>
      <c r="BFZ1181" s="12"/>
      <c r="BGA1181" s="12"/>
      <c r="BGB1181" s="12"/>
      <c r="BGC1181" s="12"/>
      <c r="BGD1181" s="12"/>
      <c r="BGE1181" s="12"/>
      <c r="BGF1181" s="12"/>
      <c r="BGG1181" s="12"/>
      <c r="BGH1181" s="12"/>
      <c r="BGI1181" s="12"/>
      <c r="BGJ1181" s="12"/>
      <c r="BGK1181" s="12"/>
      <c r="BGL1181" s="12"/>
      <c r="BGM1181" s="12"/>
      <c r="BGN1181" s="12"/>
      <c r="BGO1181" s="12"/>
      <c r="BGP1181" s="12"/>
      <c r="BGQ1181" s="12"/>
      <c r="BGR1181" s="12"/>
      <c r="BGS1181" s="12"/>
      <c r="BGT1181" s="12"/>
      <c r="BGU1181" s="12"/>
      <c r="BGV1181" s="12"/>
      <c r="BGW1181" s="12"/>
      <c r="BGX1181" s="12"/>
      <c r="BGY1181" s="12"/>
      <c r="BGZ1181" s="12"/>
      <c r="BHA1181" s="12"/>
      <c r="BHB1181" s="12"/>
      <c r="BHC1181" s="12"/>
      <c r="BHD1181" s="12"/>
      <c r="BHE1181" s="12"/>
      <c r="BHF1181" s="12"/>
      <c r="BHG1181" s="12"/>
      <c r="BHH1181" s="12"/>
      <c r="BHI1181" s="12"/>
      <c r="BHJ1181" s="12"/>
      <c r="BHK1181" s="12"/>
      <c r="BHL1181" s="12"/>
      <c r="BHM1181" s="12"/>
      <c r="BHN1181" s="12"/>
      <c r="BHO1181" s="12"/>
      <c r="BHP1181" s="12"/>
      <c r="BHQ1181" s="12"/>
      <c r="BHR1181" s="12"/>
      <c r="BHS1181" s="12"/>
      <c r="BHT1181" s="12"/>
      <c r="BHU1181" s="12"/>
      <c r="BHV1181" s="12"/>
      <c r="BHW1181" s="12"/>
      <c r="BHX1181" s="12"/>
      <c r="BHY1181" s="12"/>
      <c r="BHZ1181" s="12"/>
      <c r="BIA1181" s="12"/>
      <c r="BIB1181" s="12"/>
      <c r="BIC1181" s="12"/>
      <c r="BID1181" s="12"/>
      <c r="BIE1181" s="12"/>
      <c r="BIF1181" s="12"/>
      <c r="BIG1181" s="12"/>
      <c r="BIH1181" s="12"/>
      <c r="BII1181" s="12"/>
      <c r="BIJ1181" s="12"/>
      <c r="BIK1181" s="12"/>
      <c r="BIL1181" s="12"/>
      <c r="BIM1181" s="12"/>
      <c r="BIN1181" s="12"/>
      <c r="BIO1181" s="12"/>
      <c r="BIP1181" s="12"/>
      <c r="BIQ1181" s="12"/>
      <c r="BIR1181" s="12"/>
      <c r="BIS1181" s="12"/>
      <c r="BIT1181" s="12"/>
      <c r="BIU1181" s="12"/>
      <c r="BIV1181" s="12"/>
      <c r="BIW1181" s="12"/>
      <c r="BIX1181" s="12"/>
      <c r="BIY1181" s="12"/>
      <c r="BIZ1181" s="12"/>
      <c r="BJA1181" s="12"/>
      <c r="BJB1181" s="12"/>
      <c r="BJC1181" s="12"/>
      <c r="BJD1181" s="12"/>
      <c r="BJE1181" s="12"/>
      <c r="BJF1181" s="12"/>
      <c r="BJG1181" s="12"/>
      <c r="BJH1181" s="12"/>
      <c r="BJI1181" s="12"/>
      <c r="BJJ1181" s="12"/>
      <c r="BJK1181" s="12"/>
      <c r="BJL1181" s="12"/>
      <c r="BJM1181" s="12"/>
      <c r="BJN1181" s="12"/>
      <c r="BJO1181" s="12"/>
      <c r="BJP1181" s="12"/>
      <c r="BJQ1181" s="12"/>
      <c r="BJR1181" s="12"/>
      <c r="BJS1181" s="12"/>
      <c r="BJT1181" s="12"/>
      <c r="BJU1181" s="12"/>
      <c r="BJV1181" s="12"/>
      <c r="BJW1181" s="12"/>
      <c r="BJX1181" s="12"/>
      <c r="BJY1181" s="12"/>
      <c r="BJZ1181" s="12"/>
      <c r="BKA1181" s="12"/>
      <c r="BKB1181" s="12"/>
      <c r="BKC1181" s="12"/>
      <c r="BKD1181" s="12"/>
      <c r="BKE1181" s="12"/>
      <c r="BKF1181" s="12"/>
      <c r="BKG1181" s="12"/>
      <c r="BKH1181" s="12"/>
      <c r="BKI1181" s="12"/>
      <c r="BKJ1181" s="12"/>
      <c r="BKK1181" s="12"/>
      <c r="BKL1181" s="12"/>
      <c r="BKM1181" s="12"/>
      <c r="BKN1181" s="12"/>
      <c r="BKO1181" s="12"/>
      <c r="BKP1181" s="12"/>
      <c r="BKQ1181" s="12"/>
      <c r="BKR1181" s="12"/>
      <c r="BKS1181" s="12"/>
      <c r="BKT1181" s="12"/>
      <c r="BKU1181" s="12"/>
      <c r="BKV1181" s="12"/>
      <c r="BKW1181" s="12"/>
      <c r="BKX1181" s="12"/>
      <c r="BKY1181" s="12"/>
      <c r="BKZ1181" s="12"/>
      <c r="BLA1181" s="12"/>
      <c r="BLB1181" s="12"/>
      <c r="BLC1181" s="12"/>
      <c r="BLD1181" s="12"/>
      <c r="BLE1181" s="12"/>
      <c r="BLF1181" s="12"/>
      <c r="BLG1181" s="12"/>
      <c r="BLH1181" s="12"/>
      <c r="BLI1181" s="12"/>
      <c r="BLJ1181" s="12"/>
      <c r="BLK1181" s="12"/>
      <c r="BLL1181" s="12"/>
      <c r="BLM1181" s="12"/>
      <c r="BLN1181" s="12"/>
      <c r="BLO1181" s="12"/>
      <c r="BLP1181" s="12"/>
      <c r="BLQ1181" s="12"/>
      <c r="BLR1181" s="12"/>
      <c r="BLS1181" s="12"/>
      <c r="BLT1181" s="12"/>
      <c r="BLU1181" s="12"/>
      <c r="BLV1181" s="12"/>
      <c r="BLW1181" s="12"/>
      <c r="BLX1181" s="12"/>
      <c r="BLY1181" s="12"/>
      <c r="BLZ1181" s="12"/>
      <c r="BMA1181" s="12"/>
      <c r="BMB1181" s="12"/>
      <c r="BMC1181" s="12"/>
      <c r="BMD1181" s="12"/>
      <c r="BME1181" s="12"/>
      <c r="BMF1181" s="12"/>
      <c r="BMG1181" s="12"/>
      <c r="BMH1181" s="12"/>
      <c r="BMI1181" s="12"/>
      <c r="BMJ1181" s="12"/>
      <c r="BMK1181" s="12"/>
      <c r="BML1181" s="12"/>
      <c r="BMM1181" s="12"/>
      <c r="BMN1181" s="12"/>
      <c r="BMO1181" s="12"/>
      <c r="BMP1181" s="12"/>
      <c r="BMQ1181" s="12"/>
      <c r="BMR1181" s="12"/>
      <c r="BMS1181" s="12"/>
      <c r="BMT1181" s="12"/>
      <c r="BMU1181" s="12"/>
      <c r="BMV1181" s="12"/>
      <c r="BMW1181" s="12"/>
      <c r="BMX1181" s="12"/>
      <c r="BMY1181" s="12"/>
      <c r="BMZ1181" s="12"/>
      <c r="BNA1181" s="12"/>
      <c r="BNB1181" s="12"/>
      <c r="BNC1181" s="12"/>
      <c r="BND1181" s="12"/>
      <c r="BNE1181" s="12"/>
      <c r="BNF1181" s="12"/>
      <c r="BNG1181" s="12"/>
      <c r="BNH1181" s="12"/>
      <c r="BNI1181" s="12"/>
      <c r="BNJ1181" s="12"/>
      <c r="BNK1181" s="12"/>
      <c r="BNL1181" s="12"/>
      <c r="BNM1181" s="12"/>
      <c r="BNN1181" s="12"/>
      <c r="BNO1181" s="12"/>
      <c r="BNP1181" s="12"/>
      <c r="BNQ1181" s="12"/>
      <c r="BNR1181" s="12"/>
      <c r="BNS1181" s="12"/>
      <c r="BNT1181" s="12"/>
      <c r="BNU1181" s="12"/>
      <c r="BNV1181" s="12"/>
      <c r="BNW1181" s="12"/>
      <c r="BNX1181" s="12"/>
      <c r="BNY1181" s="12"/>
      <c r="BNZ1181" s="12"/>
      <c r="BOA1181" s="12"/>
      <c r="BOB1181" s="12"/>
      <c r="BOC1181" s="12"/>
      <c r="BOD1181" s="12"/>
      <c r="BOE1181" s="12"/>
      <c r="BOF1181" s="12"/>
      <c r="BOG1181" s="12"/>
      <c r="BOH1181" s="12"/>
      <c r="BOI1181" s="12"/>
      <c r="BOJ1181" s="12"/>
      <c r="BOK1181" s="12"/>
      <c r="BOL1181" s="12"/>
      <c r="BOM1181" s="12"/>
      <c r="BON1181" s="12"/>
      <c r="BOO1181" s="12"/>
      <c r="BOP1181" s="12"/>
      <c r="BOQ1181" s="12"/>
      <c r="BOR1181" s="12"/>
      <c r="BOS1181" s="12"/>
      <c r="BOT1181" s="12"/>
      <c r="BOU1181" s="12"/>
      <c r="BOV1181" s="12"/>
      <c r="BOW1181" s="12"/>
      <c r="BOX1181" s="12"/>
      <c r="BOY1181" s="12"/>
      <c r="BOZ1181" s="12"/>
      <c r="BPA1181" s="12"/>
      <c r="BPB1181" s="12"/>
      <c r="BPC1181" s="12"/>
      <c r="BPD1181" s="12"/>
      <c r="BPE1181" s="12"/>
      <c r="BPF1181" s="12"/>
      <c r="BPG1181" s="12"/>
      <c r="BPH1181" s="12"/>
      <c r="BPI1181" s="12"/>
      <c r="BPJ1181" s="12"/>
      <c r="BPK1181" s="12"/>
      <c r="BPL1181" s="12"/>
      <c r="BPM1181" s="12"/>
      <c r="BPN1181" s="12"/>
      <c r="BPO1181" s="12"/>
      <c r="BPP1181" s="12"/>
      <c r="BPQ1181" s="12"/>
      <c r="BPR1181" s="12"/>
      <c r="BPS1181" s="12"/>
      <c r="BPT1181" s="12"/>
      <c r="BPU1181" s="12"/>
      <c r="BPV1181" s="12"/>
      <c r="BPW1181" s="12"/>
      <c r="BPX1181" s="12"/>
      <c r="BPY1181" s="12"/>
      <c r="BPZ1181" s="12"/>
      <c r="BQA1181" s="12"/>
      <c r="BQB1181" s="12"/>
      <c r="BQC1181" s="12"/>
      <c r="BQD1181" s="12"/>
      <c r="BQE1181" s="12"/>
      <c r="BQF1181" s="12"/>
      <c r="BQG1181" s="12"/>
      <c r="BQH1181" s="12"/>
      <c r="BQI1181" s="12"/>
      <c r="BQJ1181" s="12"/>
      <c r="BQK1181" s="12"/>
      <c r="BQL1181" s="12"/>
      <c r="BQM1181" s="12"/>
      <c r="BQN1181" s="12"/>
      <c r="BQO1181" s="12"/>
      <c r="BQP1181" s="12"/>
      <c r="BQQ1181" s="12"/>
      <c r="BQR1181" s="12"/>
      <c r="BQS1181" s="12"/>
      <c r="BQT1181" s="12"/>
      <c r="BQU1181" s="12"/>
      <c r="BQV1181" s="12"/>
      <c r="BQW1181" s="12"/>
      <c r="BQX1181" s="12"/>
      <c r="BQY1181" s="12"/>
      <c r="BQZ1181" s="12"/>
      <c r="BRA1181" s="12"/>
      <c r="BRB1181" s="12"/>
      <c r="BRC1181" s="12"/>
      <c r="BRD1181" s="12"/>
      <c r="BRE1181" s="12"/>
      <c r="BRF1181" s="12"/>
      <c r="BRG1181" s="12"/>
      <c r="BRH1181" s="12"/>
      <c r="BRI1181" s="12"/>
      <c r="BRJ1181" s="12"/>
      <c r="BRK1181" s="12"/>
      <c r="BRL1181" s="12"/>
      <c r="BRM1181" s="12"/>
      <c r="BRN1181" s="12"/>
      <c r="BRO1181" s="12"/>
      <c r="BRP1181" s="12"/>
      <c r="BRQ1181" s="12"/>
      <c r="BRR1181" s="12"/>
      <c r="BRS1181" s="12"/>
      <c r="BRT1181" s="12"/>
      <c r="BRU1181" s="12"/>
      <c r="BRV1181" s="12"/>
      <c r="BRW1181" s="12"/>
      <c r="BRX1181" s="12"/>
      <c r="BRY1181" s="12"/>
      <c r="BRZ1181" s="12"/>
      <c r="BSA1181" s="12"/>
      <c r="BSB1181" s="12"/>
      <c r="BSC1181" s="12"/>
      <c r="BSD1181" s="12"/>
      <c r="BSE1181" s="12"/>
      <c r="BSF1181" s="12"/>
      <c r="BSG1181" s="12"/>
      <c r="BSH1181" s="12"/>
      <c r="BSI1181" s="12"/>
      <c r="BSJ1181" s="12"/>
      <c r="BSK1181" s="12"/>
      <c r="BSL1181" s="12"/>
      <c r="BSM1181" s="12"/>
      <c r="BSN1181" s="12"/>
      <c r="BSO1181" s="12"/>
      <c r="BSP1181" s="12"/>
      <c r="BSQ1181" s="12"/>
      <c r="BSR1181" s="12"/>
      <c r="BSS1181" s="12"/>
      <c r="BST1181" s="12"/>
      <c r="BSU1181" s="12"/>
      <c r="BSV1181" s="12"/>
      <c r="BSW1181" s="12"/>
      <c r="BSX1181" s="12"/>
      <c r="BSY1181" s="12"/>
      <c r="BSZ1181" s="12"/>
      <c r="BTA1181" s="12"/>
      <c r="BTB1181" s="12"/>
      <c r="BTC1181" s="12"/>
      <c r="BTD1181" s="12"/>
      <c r="BTE1181" s="12"/>
      <c r="BTF1181" s="12"/>
      <c r="BTG1181" s="12"/>
      <c r="BTH1181" s="12"/>
      <c r="BTI1181" s="12"/>
      <c r="BTJ1181" s="12"/>
      <c r="BTK1181" s="12"/>
      <c r="BTL1181" s="12"/>
      <c r="BTM1181" s="12"/>
      <c r="BTN1181" s="12"/>
      <c r="BTO1181" s="12"/>
      <c r="BTP1181" s="12"/>
      <c r="BTQ1181" s="12"/>
      <c r="BTR1181" s="12"/>
      <c r="BTS1181" s="12"/>
      <c r="BTT1181" s="12"/>
      <c r="BTU1181" s="12"/>
      <c r="BTV1181" s="12"/>
      <c r="BTW1181" s="12"/>
      <c r="BTX1181" s="12"/>
      <c r="BTY1181" s="12"/>
      <c r="BTZ1181" s="12"/>
      <c r="BUA1181" s="12"/>
      <c r="BUB1181" s="12"/>
      <c r="BUC1181" s="12"/>
      <c r="BUD1181" s="12"/>
      <c r="BUE1181" s="12"/>
      <c r="BUF1181" s="12"/>
      <c r="BUG1181" s="12"/>
      <c r="BUH1181" s="12"/>
      <c r="BUI1181" s="12"/>
      <c r="BUJ1181" s="12"/>
      <c r="BUK1181" s="12"/>
      <c r="BUL1181" s="12"/>
      <c r="BUM1181" s="12"/>
      <c r="BUN1181" s="12"/>
      <c r="BUO1181" s="12"/>
      <c r="BUP1181" s="12"/>
      <c r="BUQ1181" s="12"/>
      <c r="BUR1181" s="12"/>
      <c r="BUS1181" s="12"/>
      <c r="BUT1181" s="12"/>
      <c r="BUU1181" s="12"/>
      <c r="BUV1181" s="12"/>
      <c r="BUW1181" s="12"/>
      <c r="BUX1181" s="12"/>
      <c r="BUY1181" s="12"/>
      <c r="BUZ1181" s="12"/>
      <c r="BVA1181" s="12"/>
      <c r="BVB1181" s="12"/>
      <c r="BVC1181" s="12"/>
      <c r="BVD1181" s="12"/>
      <c r="BVE1181" s="12"/>
      <c r="BVF1181" s="12"/>
      <c r="BVG1181" s="12"/>
      <c r="BVH1181" s="12"/>
      <c r="BVI1181" s="12"/>
      <c r="BVJ1181" s="12"/>
      <c r="BVK1181" s="12"/>
      <c r="BVL1181" s="12"/>
      <c r="BVM1181" s="12"/>
      <c r="BVN1181" s="12"/>
      <c r="BVO1181" s="12"/>
      <c r="BVP1181" s="12"/>
      <c r="BVQ1181" s="12"/>
      <c r="BVR1181" s="12"/>
      <c r="BVS1181" s="12"/>
      <c r="BVT1181" s="12"/>
      <c r="BVU1181" s="12"/>
      <c r="BVV1181" s="12"/>
      <c r="BVW1181" s="12"/>
      <c r="BVX1181" s="12"/>
      <c r="BVY1181" s="12"/>
      <c r="BVZ1181" s="12"/>
      <c r="BWA1181" s="12"/>
      <c r="BWB1181" s="12"/>
      <c r="BWC1181" s="12"/>
      <c r="BWD1181" s="12"/>
      <c r="BWE1181" s="12"/>
      <c r="BWF1181" s="12"/>
      <c r="BWG1181" s="12"/>
      <c r="BWH1181" s="12"/>
      <c r="BWI1181" s="12"/>
      <c r="BWJ1181" s="12"/>
      <c r="BWK1181" s="12"/>
      <c r="BWL1181" s="12"/>
      <c r="BWM1181" s="12"/>
      <c r="BWN1181" s="12"/>
      <c r="BWO1181" s="12"/>
      <c r="BWP1181" s="12"/>
      <c r="BWQ1181" s="12"/>
      <c r="BWR1181" s="12"/>
      <c r="BWS1181" s="12"/>
      <c r="BWT1181" s="12"/>
      <c r="BWU1181" s="12"/>
      <c r="BWV1181" s="12"/>
      <c r="BWW1181" s="12"/>
      <c r="BWX1181" s="12"/>
      <c r="BWY1181" s="12"/>
      <c r="BWZ1181" s="12"/>
      <c r="BXA1181" s="12"/>
      <c r="BXB1181" s="12"/>
      <c r="BXC1181" s="12"/>
      <c r="BXD1181" s="12"/>
      <c r="BXE1181" s="12"/>
      <c r="BXF1181" s="12"/>
      <c r="BXG1181" s="12"/>
      <c r="BXH1181" s="12"/>
      <c r="BXI1181" s="12"/>
      <c r="BXJ1181" s="12"/>
      <c r="BXK1181" s="12"/>
      <c r="BXL1181" s="12"/>
      <c r="BXM1181" s="12"/>
      <c r="BXN1181" s="12"/>
      <c r="BXO1181" s="12"/>
      <c r="BXP1181" s="12"/>
      <c r="BXQ1181" s="12"/>
      <c r="BXR1181" s="12"/>
      <c r="BXS1181" s="12"/>
      <c r="BXT1181" s="12"/>
      <c r="BXU1181" s="12"/>
      <c r="BXV1181" s="12"/>
      <c r="BXW1181" s="12"/>
      <c r="BXX1181" s="12"/>
      <c r="BXY1181" s="12"/>
      <c r="BXZ1181" s="12"/>
      <c r="BYA1181" s="12"/>
      <c r="BYB1181" s="12"/>
      <c r="BYC1181" s="12"/>
      <c r="BYD1181" s="12"/>
      <c r="BYE1181" s="12"/>
      <c r="BYF1181" s="12"/>
      <c r="BYG1181" s="12"/>
      <c r="BYH1181" s="12"/>
      <c r="BYI1181" s="12"/>
      <c r="BYJ1181" s="12"/>
      <c r="BYK1181" s="12"/>
      <c r="BYL1181" s="12"/>
      <c r="BYM1181" s="12"/>
      <c r="BYN1181" s="12"/>
      <c r="BYO1181" s="12"/>
      <c r="BYP1181" s="12"/>
      <c r="BYQ1181" s="12"/>
      <c r="BYR1181" s="12"/>
      <c r="BYS1181" s="12"/>
      <c r="BYT1181" s="12"/>
      <c r="BYU1181" s="12"/>
      <c r="BYV1181" s="12"/>
      <c r="BYW1181" s="12"/>
      <c r="BYX1181" s="12"/>
      <c r="BYY1181" s="12"/>
      <c r="BYZ1181" s="12"/>
      <c r="BZA1181" s="12"/>
      <c r="BZB1181" s="12"/>
      <c r="BZC1181" s="12"/>
      <c r="BZD1181" s="12"/>
      <c r="BZE1181" s="12"/>
      <c r="BZF1181" s="12"/>
      <c r="BZG1181" s="12"/>
      <c r="BZH1181" s="12"/>
      <c r="BZI1181" s="12"/>
      <c r="BZJ1181" s="12"/>
      <c r="BZK1181" s="12"/>
      <c r="BZL1181" s="12"/>
      <c r="BZM1181" s="12"/>
      <c r="BZN1181" s="12"/>
      <c r="BZO1181" s="12"/>
      <c r="BZP1181" s="12"/>
      <c r="BZQ1181" s="12"/>
      <c r="BZR1181" s="12"/>
      <c r="BZS1181" s="12"/>
      <c r="BZT1181" s="12"/>
      <c r="BZU1181" s="12"/>
      <c r="BZV1181" s="12"/>
      <c r="BZW1181" s="12"/>
      <c r="BZX1181" s="12"/>
      <c r="BZY1181" s="12"/>
      <c r="BZZ1181" s="12"/>
      <c r="CAA1181" s="12"/>
      <c r="CAB1181" s="12"/>
      <c r="CAC1181" s="12"/>
      <c r="CAD1181" s="12"/>
      <c r="CAE1181" s="12"/>
      <c r="CAF1181" s="12"/>
      <c r="CAG1181" s="12"/>
      <c r="CAH1181" s="12"/>
      <c r="CAI1181" s="12"/>
      <c r="CAJ1181" s="12"/>
      <c r="CAK1181" s="12"/>
      <c r="CAL1181" s="12"/>
      <c r="CAM1181" s="12"/>
      <c r="CAN1181" s="12"/>
      <c r="CAO1181" s="12"/>
      <c r="CAP1181" s="12"/>
      <c r="CAQ1181" s="12"/>
      <c r="CAR1181" s="12"/>
      <c r="CAS1181" s="12"/>
      <c r="CAT1181" s="12"/>
      <c r="CAU1181" s="12"/>
      <c r="CAV1181" s="12"/>
      <c r="CAW1181" s="12"/>
      <c r="CAX1181" s="12"/>
      <c r="CAY1181" s="12"/>
      <c r="CAZ1181" s="12"/>
      <c r="CBA1181" s="12"/>
      <c r="CBB1181" s="12"/>
      <c r="CBC1181" s="12"/>
      <c r="CBD1181" s="12"/>
      <c r="CBE1181" s="12"/>
      <c r="CBF1181" s="12"/>
      <c r="CBG1181" s="12"/>
      <c r="CBH1181" s="12"/>
      <c r="CBI1181" s="12"/>
      <c r="CBJ1181" s="12"/>
      <c r="CBK1181" s="12"/>
      <c r="CBL1181" s="12"/>
      <c r="CBM1181" s="12"/>
      <c r="CBN1181" s="12"/>
      <c r="CBO1181" s="12"/>
      <c r="CBP1181" s="12"/>
      <c r="CBQ1181" s="12"/>
      <c r="CBR1181" s="12"/>
      <c r="CBS1181" s="12"/>
      <c r="CBT1181" s="12"/>
      <c r="CBU1181" s="12"/>
      <c r="CBV1181" s="12"/>
      <c r="CBW1181" s="12"/>
      <c r="CBX1181" s="12"/>
      <c r="CBY1181" s="12"/>
      <c r="CBZ1181" s="12"/>
      <c r="CCA1181" s="12"/>
      <c r="CCB1181" s="12"/>
      <c r="CCC1181" s="12"/>
      <c r="CCD1181" s="12"/>
      <c r="CCE1181" s="12"/>
      <c r="CCF1181" s="12"/>
      <c r="CCG1181" s="12"/>
      <c r="CCH1181" s="12"/>
      <c r="CCI1181" s="12"/>
      <c r="CCJ1181" s="12"/>
      <c r="CCK1181" s="12"/>
      <c r="CCL1181" s="12"/>
      <c r="CCM1181" s="12"/>
      <c r="CCN1181" s="12"/>
      <c r="CCO1181" s="12"/>
      <c r="CCP1181" s="12"/>
      <c r="CCQ1181" s="12"/>
      <c r="CCR1181" s="12"/>
      <c r="CCS1181" s="12"/>
      <c r="CCT1181" s="12"/>
      <c r="CCU1181" s="12"/>
      <c r="CCV1181" s="12"/>
      <c r="CCW1181" s="12"/>
      <c r="CCX1181" s="12"/>
      <c r="CCY1181" s="12"/>
      <c r="CCZ1181" s="12"/>
      <c r="CDA1181" s="12"/>
      <c r="CDB1181" s="12"/>
      <c r="CDC1181" s="12"/>
      <c r="CDD1181" s="12"/>
      <c r="CDE1181" s="12"/>
      <c r="CDF1181" s="12"/>
      <c r="CDG1181" s="12"/>
      <c r="CDH1181" s="12"/>
      <c r="CDI1181" s="12"/>
      <c r="CDJ1181" s="12"/>
      <c r="CDK1181" s="12"/>
      <c r="CDL1181" s="12"/>
      <c r="CDM1181" s="12"/>
      <c r="CDN1181" s="12"/>
      <c r="CDO1181" s="12"/>
      <c r="CDP1181" s="12"/>
      <c r="CDQ1181" s="12"/>
      <c r="CDR1181" s="12"/>
      <c r="CDS1181" s="12"/>
      <c r="CDT1181" s="12"/>
      <c r="CDU1181" s="12"/>
      <c r="CDV1181" s="12"/>
      <c r="CDW1181" s="12"/>
      <c r="CDX1181" s="12"/>
      <c r="CDY1181" s="12"/>
      <c r="CDZ1181" s="12"/>
      <c r="CEA1181" s="12"/>
      <c r="CEB1181" s="12"/>
      <c r="CEC1181" s="12"/>
      <c r="CED1181" s="12"/>
      <c r="CEE1181" s="12"/>
      <c r="CEF1181" s="12"/>
      <c r="CEG1181" s="12"/>
      <c r="CEH1181" s="12"/>
      <c r="CEI1181" s="12"/>
      <c r="CEJ1181" s="12"/>
      <c r="CEK1181" s="12"/>
      <c r="CEL1181" s="12"/>
      <c r="CEM1181" s="12"/>
      <c r="CEN1181" s="12"/>
      <c r="CEO1181" s="12"/>
      <c r="CEP1181" s="12"/>
      <c r="CEQ1181" s="12"/>
      <c r="CER1181" s="12"/>
      <c r="CES1181" s="12"/>
      <c r="CET1181" s="12"/>
      <c r="CEU1181" s="12"/>
      <c r="CEV1181" s="12"/>
      <c r="CEW1181" s="12"/>
      <c r="CEX1181" s="12"/>
      <c r="CEY1181" s="12"/>
      <c r="CEZ1181" s="12"/>
      <c r="CFA1181" s="12"/>
      <c r="CFB1181" s="12"/>
      <c r="CFC1181" s="12"/>
      <c r="CFD1181" s="12"/>
      <c r="CFE1181" s="12"/>
      <c r="CFF1181" s="12"/>
      <c r="CFG1181" s="12"/>
      <c r="CFH1181" s="12"/>
      <c r="CFI1181" s="12"/>
      <c r="CFJ1181" s="12"/>
      <c r="CFK1181" s="12"/>
      <c r="CFL1181" s="12"/>
      <c r="CFM1181" s="12"/>
      <c r="CFN1181" s="12"/>
      <c r="CFO1181" s="12"/>
      <c r="CFP1181" s="12"/>
      <c r="CFQ1181" s="12"/>
      <c r="CFR1181" s="12"/>
      <c r="CFS1181" s="12"/>
      <c r="CFT1181" s="12"/>
      <c r="CFU1181" s="12"/>
      <c r="CFV1181" s="12"/>
      <c r="CFW1181" s="12"/>
      <c r="CFX1181" s="12"/>
      <c r="CFY1181" s="12"/>
      <c r="CFZ1181" s="12"/>
      <c r="CGA1181" s="12"/>
      <c r="CGB1181" s="12"/>
      <c r="CGC1181" s="12"/>
      <c r="CGD1181" s="12"/>
      <c r="CGE1181" s="12"/>
      <c r="CGF1181" s="12"/>
      <c r="CGG1181" s="12"/>
      <c r="CGH1181" s="12"/>
      <c r="CGI1181" s="12"/>
      <c r="CGJ1181" s="12"/>
      <c r="CGK1181" s="12"/>
      <c r="CGL1181" s="12"/>
      <c r="CGM1181" s="12"/>
      <c r="CGN1181" s="12"/>
      <c r="CGO1181" s="12"/>
      <c r="CGP1181" s="12"/>
      <c r="CGQ1181" s="12"/>
      <c r="CGR1181" s="12"/>
      <c r="CGS1181" s="12"/>
      <c r="CGT1181" s="12"/>
      <c r="CGU1181" s="12"/>
      <c r="CGV1181" s="12"/>
      <c r="CGW1181" s="12"/>
      <c r="CGX1181" s="12"/>
      <c r="CGY1181" s="12"/>
      <c r="CGZ1181" s="12"/>
      <c r="CHA1181" s="12"/>
      <c r="CHB1181" s="12"/>
      <c r="CHC1181" s="12"/>
      <c r="CHD1181" s="12"/>
      <c r="CHE1181" s="12"/>
      <c r="CHF1181" s="12"/>
      <c r="CHG1181" s="12"/>
      <c r="CHH1181" s="12"/>
      <c r="CHI1181" s="12"/>
      <c r="CHJ1181" s="12"/>
      <c r="CHK1181" s="12"/>
      <c r="CHL1181" s="12"/>
      <c r="CHM1181" s="12"/>
      <c r="CHN1181" s="12"/>
      <c r="CHO1181" s="12"/>
      <c r="CHP1181" s="12"/>
      <c r="CHQ1181" s="12"/>
      <c r="CHR1181" s="12"/>
      <c r="CHS1181" s="12"/>
      <c r="CHT1181" s="12"/>
      <c r="CHU1181" s="12"/>
      <c r="CHV1181" s="12"/>
      <c r="CHW1181" s="12"/>
      <c r="CHX1181" s="12"/>
      <c r="CHY1181" s="12"/>
      <c r="CHZ1181" s="12"/>
      <c r="CIA1181" s="12"/>
      <c r="CIB1181" s="12"/>
      <c r="CIC1181" s="12"/>
      <c r="CID1181" s="12"/>
      <c r="CIE1181" s="12"/>
      <c r="CIF1181" s="12"/>
      <c r="CIG1181" s="12"/>
      <c r="CIH1181" s="12"/>
      <c r="CII1181" s="12"/>
      <c r="CIJ1181" s="12"/>
      <c r="CIK1181" s="12"/>
      <c r="CIL1181" s="12"/>
      <c r="CIM1181" s="12"/>
      <c r="CIN1181" s="12"/>
      <c r="CIO1181" s="12"/>
      <c r="CIP1181" s="12"/>
      <c r="CIQ1181" s="12"/>
      <c r="CIR1181" s="12"/>
      <c r="CIS1181" s="12"/>
      <c r="CIT1181" s="12"/>
      <c r="CIU1181" s="12"/>
      <c r="CIV1181" s="12"/>
      <c r="CIW1181" s="12"/>
      <c r="CIX1181" s="12"/>
      <c r="CIY1181" s="12"/>
      <c r="CIZ1181" s="12"/>
      <c r="CJA1181" s="12"/>
      <c r="CJB1181" s="12"/>
      <c r="CJC1181" s="12"/>
      <c r="CJD1181" s="12"/>
      <c r="CJE1181" s="12"/>
      <c r="CJF1181" s="12"/>
      <c r="CJG1181" s="12"/>
      <c r="CJH1181" s="12"/>
      <c r="CJI1181" s="12"/>
      <c r="CJJ1181" s="12"/>
      <c r="CJK1181" s="12"/>
      <c r="CJL1181" s="12"/>
      <c r="CJM1181" s="12"/>
      <c r="CJN1181" s="12"/>
      <c r="CJO1181" s="12"/>
      <c r="CJP1181" s="12"/>
      <c r="CJQ1181" s="12"/>
      <c r="CJR1181" s="12"/>
      <c r="CJS1181" s="12"/>
      <c r="CJT1181" s="12"/>
      <c r="CJU1181" s="12"/>
      <c r="CJV1181" s="12"/>
      <c r="CJW1181" s="12"/>
      <c r="CJX1181" s="12"/>
      <c r="CJY1181" s="12"/>
      <c r="CJZ1181" s="12"/>
      <c r="CKA1181" s="12"/>
      <c r="CKB1181" s="12"/>
      <c r="CKC1181" s="12"/>
      <c r="CKD1181" s="12"/>
      <c r="CKE1181" s="12"/>
      <c r="CKF1181" s="12"/>
      <c r="CKG1181" s="12"/>
      <c r="CKH1181" s="12"/>
      <c r="CKI1181" s="12"/>
      <c r="CKJ1181" s="12"/>
      <c r="CKK1181" s="12"/>
      <c r="CKL1181" s="12"/>
      <c r="CKM1181" s="12"/>
      <c r="CKN1181" s="12"/>
      <c r="CKO1181" s="12"/>
      <c r="CKP1181" s="12"/>
      <c r="CKQ1181" s="12"/>
      <c r="CKR1181" s="12"/>
      <c r="CKS1181" s="12"/>
      <c r="CKT1181" s="12"/>
      <c r="CKU1181" s="12"/>
      <c r="CKV1181" s="12"/>
      <c r="CKW1181" s="12"/>
      <c r="CKX1181" s="12"/>
      <c r="CKY1181" s="12"/>
      <c r="CKZ1181" s="12"/>
      <c r="CLA1181" s="12"/>
      <c r="CLB1181" s="12"/>
      <c r="CLC1181" s="12"/>
      <c r="CLD1181" s="12"/>
      <c r="CLE1181" s="12"/>
      <c r="CLF1181" s="12"/>
      <c r="CLG1181" s="12"/>
      <c r="CLH1181" s="12"/>
      <c r="CLI1181" s="12"/>
      <c r="CLJ1181" s="12"/>
      <c r="CLK1181" s="12"/>
      <c r="CLL1181" s="12"/>
      <c r="CLM1181" s="12"/>
      <c r="CLN1181" s="12"/>
      <c r="CLO1181" s="12"/>
      <c r="CLP1181" s="12"/>
      <c r="CLQ1181" s="12"/>
      <c r="CLR1181" s="12"/>
      <c r="CLS1181" s="12"/>
      <c r="CLT1181" s="12"/>
      <c r="CLU1181" s="12"/>
      <c r="CLV1181" s="12"/>
      <c r="CLW1181" s="12"/>
      <c r="CLX1181" s="12"/>
      <c r="CLY1181" s="12"/>
      <c r="CLZ1181" s="12"/>
      <c r="CMA1181" s="12"/>
      <c r="CMB1181" s="12"/>
      <c r="CMC1181" s="12"/>
      <c r="CMD1181" s="12"/>
      <c r="CME1181" s="12"/>
      <c r="CMF1181" s="12"/>
      <c r="CMG1181" s="12"/>
      <c r="CMH1181" s="12"/>
      <c r="CMI1181" s="12"/>
      <c r="CMJ1181" s="12"/>
      <c r="CMK1181" s="12"/>
      <c r="CML1181" s="12"/>
      <c r="CMM1181" s="12"/>
      <c r="CMN1181" s="12"/>
      <c r="CMO1181" s="12"/>
      <c r="CMP1181" s="12"/>
      <c r="CMQ1181" s="12"/>
      <c r="CMR1181" s="12"/>
      <c r="CMS1181" s="12"/>
      <c r="CMT1181" s="12"/>
      <c r="CMU1181" s="12"/>
      <c r="CMV1181" s="12"/>
      <c r="CMW1181" s="12"/>
      <c r="CMX1181" s="12"/>
      <c r="CMY1181" s="12"/>
      <c r="CMZ1181" s="12"/>
      <c r="CNA1181" s="12"/>
      <c r="CNB1181" s="12"/>
      <c r="CNC1181" s="12"/>
      <c r="CND1181" s="12"/>
      <c r="CNE1181" s="12"/>
      <c r="CNF1181" s="12"/>
      <c r="CNG1181" s="12"/>
      <c r="CNH1181" s="12"/>
      <c r="CNI1181" s="12"/>
      <c r="CNJ1181" s="12"/>
      <c r="CNK1181" s="12"/>
      <c r="CNL1181" s="12"/>
      <c r="CNM1181" s="12"/>
      <c r="CNN1181" s="12"/>
      <c r="CNO1181" s="12"/>
      <c r="CNP1181" s="12"/>
      <c r="CNQ1181" s="12"/>
      <c r="CNR1181" s="12"/>
      <c r="CNS1181" s="12"/>
      <c r="CNT1181" s="12"/>
      <c r="CNU1181" s="12"/>
      <c r="CNV1181" s="12"/>
      <c r="CNW1181" s="12"/>
      <c r="CNX1181" s="12"/>
      <c r="CNY1181" s="12"/>
      <c r="CNZ1181" s="12"/>
      <c r="COA1181" s="12"/>
      <c r="COB1181" s="12"/>
      <c r="COC1181" s="12"/>
      <c r="COD1181" s="12"/>
      <c r="COE1181" s="12"/>
      <c r="COF1181" s="12"/>
      <c r="COG1181" s="12"/>
      <c r="COH1181" s="12"/>
      <c r="COI1181" s="12"/>
      <c r="COJ1181" s="12"/>
      <c r="COK1181" s="12"/>
      <c r="COL1181" s="12"/>
      <c r="COM1181" s="12"/>
      <c r="CON1181" s="12"/>
      <c r="COO1181" s="12"/>
      <c r="COP1181" s="12"/>
      <c r="COQ1181" s="12"/>
      <c r="COR1181" s="12"/>
      <c r="COS1181" s="12"/>
      <c r="COT1181" s="12"/>
      <c r="COU1181" s="12"/>
      <c r="COV1181" s="12"/>
      <c r="COW1181" s="12"/>
      <c r="COX1181" s="12"/>
      <c r="COY1181" s="12"/>
      <c r="COZ1181" s="12"/>
      <c r="CPA1181" s="12"/>
      <c r="CPB1181" s="12"/>
      <c r="CPC1181" s="12"/>
      <c r="CPD1181" s="12"/>
      <c r="CPE1181" s="12"/>
      <c r="CPF1181" s="12"/>
      <c r="CPG1181" s="12"/>
      <c r="CPH1181" s="12"/>
      <c r="CPI1181" s="12"/>
      <c r="CPJ1181" s="12"/>
      <c r="CPK1181" s="12"/>
      <c r="CPL1181" s="12"/>
      <c r="CPM1181" s="12"/>
      <c r="CPN1181" s="12"/>
      <c r="CPO1181" s="12"/>
      <c r="CPP1181" s="12"/>
      <c r="CPQ1181" s="12"/>
      <c r="CPR1181" s="12"/>
      <c r="CPS1181" s="12"/>
      <c r="CPT1181" s="12"/>
      <c r="CPU1181" s="12"/>
      <c r="CPV1181" s="12"/>
      <c r="CPW1181" s="12"/>
      <c r="CPX1181" s="12"/>
      <c r="CPY1181" s="12"/>
      <c r="CPZ1181" s="12"/>
      <c r="CQA1181" s="12"/>
      <c r="CQB1181" s="12"/>
      <c r="CQC1181" s="12"/>
      <c r="CQD1181" s="12"/>
      <c r="CQE1181" s="12"/>
      <c r="CQF1181" s="12"/>
      <c r="CQG1181" s="12"/>
      <c r="CQH1181" s="12"/>
      <c r="CQI1181" s="12"/>
      <c r="CQJ1181" s="12"/>
      <c r="CQK1181" s="12"/>
      <c r="CQL1181" s="12"/>
      <c r="CQM1181" s="12"/>
      <c r="CQN1181" s="12"/>
      <c r="CQO1181" s="12"/>
      <c r="CQP1181" s="12"/>
      <c r="CQQ1181" s="12"/>
      <c r="CQR1181" s="12"/>
      <c r="CQS1181" s="12"/>
      <c r="CQT1181" s="12"/>
      <c r="CQU1181" s="12"/>
      <c r="CQV1181" s="12"/>
      <c r="CQW1181" s="12"/>
      <c r="CQX1181" s="12"/>
      <c r="CQY1181" s="12"/>
      <c r="CQZ1181" s="12"/>
      <c r="CRA1181" s="12"/>
      <c r="CRB1181" s="12"/>
      <c r="CRC1181" s="12"/>
      <c r="CRD1181" s="12"/>
      <c r="CRE1181" s="12"/>
      <c r="CRF1181" s="12"/>
      <c r="CRG1181" s="12"/>
      <c r="CRH1181" s="12"/>
      <c r="CRI1181" s="12"/>
      <c r="CRJ1181" s="12"/>
      <c r="CRK1181" s="12"/>
      <c r="CRL1181" s="12"/>
      <c r="CRM1181" s="12"/>
      <c r="CRN1181" s="12"/>
      <c r="CRO1181" s="12"/>
      <c r="CRP1181" s="12"/>
      <c r="CRQ1181" s="12"/>
      <c r="CRR1181" s="12"/>
      <c r="CRS1181" s="12"/>
      <c r="CRT1181" s="12"/>
      <c r="CRU1181" s="12"/>
      <c r="CRV1181" s="12"/>
      <c r="CRW1181" s="12"/>
      <c r="CRX1181" s="12"/>
      <c r="CRY1181" s="12"/>
      <c r="CRZ1181" s="12"/>
      <c r="CSA1181" s="12"/>
      <c r="CSB1181" s="12"/>
      <c r="CSC1181" s="12"/>
      <c r="CSD1181" s="12"/>
      <c r="CSE1181" s="12"/>
      <c r="CSF1181" s="12"/>
      <c r="CSG1181" s="12"/>
      <c r="CSH1181" s="12"/>
      <c r="CSI1181" s="12"/>
      <c r="CSJ1181" s="12"/>
      <c r="CSK1181" s="12"/>
      <c r="CSL1181" s="12"/>
      <c r="CSM1181" s="12"/>
      <c r="CSN1181" s="12"/>
      <c r="CSO1181" s="12"/>
      <c r="CSP1181" s="12"/>
      <c r="CSQ1181" s="12"/>
      <c r="CSR1181" s="12"/>
      <c r="CSS1181" s="12"/>
      <c r="CST1181" s="12"/>
      <c r="CSU1181" s="12"/>
      <c r="CSV1181" s="12"/>
      <c r="CSW1181" s="12"/>
      <c r="CSX1181" s="12"/>
      <c r="CSY1181" s="12"/>
      <c r="CSZ1181" s="12"/>
      <c r="CTA1181" s="12"/>
      <c r="CTB1181" s="12"/>
      <c r="CTC1181" s="12"/>
      <c r="CTD1181" s="12"/>
      <c r="CTE1181" s="12"/>
      <c r="CTF1181" s="12"/>
      <c r="CTG1181" s="12"/>
      <c r="CTH1181" s="12"/>
      <c r="CTI1181" s="12"/>
      <c r="CTJ1181" s="12"/>
      <c r="CTK1181" s="12"/>
      <c r="CTL1181" s="12"/>
      <c r="CTM1181" s="12"/>
      <c r="CTN1181" s="12"/>
      <c r="CTO1181" s="12"/>
      <c r="CTP1181" s="12"/>
      <c r="CTQ1181" s="12"/>
      <c r="CTR1181" s="12"/>
      <c r="CTS1181" s="12"/>
      <c r="CTT1181" s="12"/>
      <c r="CTU1181" s="12"/>
      <c r="CTV1181" s="12"/>
      <c r="CTW1181" s="12"/>
      <c r="CTX1181" s="12"/>
      <c r="CTY1181" s="12"/>
      <c r="CTZ1181" s="12"/>
      <c r="CUA1181" s="12"/>
      <c r="CUB1181" s="12"/>
      <c r="CUC1181" s="12"/>
      <c r="CUD1181" s="12"/>
      <c r="CUE1181" s="12"/>
      <c r="CUF1181" s="12"/>
      <c r="CUG1181" s="12"/>
      <c r="CUH1181" s="12"/>
      <c r="CUI1181" s="12"/>
      <c r="CUJ1181" s="12"/>
      <c r="CUK1181" s="12"/>
      <c r="CUL1181" s="12"/>
      <c r="CUM1181" s="12"/>
      <c r="CUN1181" s="12"/>
      <c r="CUO1181" s="12"/>
      <c r="CUP1181" s="12"/>
      <c r="CUQ1181" s="12"/>
      <c r="CUR1181" s="12"/>
      <c r="CUS1181" s="12"/>
      <c r="CUT1181" s="12"/>
      <c r="CUU1181" s="12"/>
      <c r="CUV1181" s="12"/>
      <c r="CUW1181" s="12"/>
      <c r="CUX1181" s="12"/>
      <c r="CUY1181" s="12"/>
      <c r="CUZ1181" s="12"/>
      <c r="CVA1181" s="12"/>
      <c r="CVB1181" s="12"/>
      <c r="CVC1181" s="12"/>
      <c r="CVD1181" s="12"/>
      <c r="CVE1181" s="12"/>
      <c r="CVF1181" s="12"/>
      <c r="CVG1181" s="12"/>
      <c r="CVH1181" s="12"/>
      <c r="CVI1181" s="12"/>
      <c r="CVJ1181" s="12"/>
      <c r="CVK1181" s="12"/>
      <c r="CVL1181" s="12"/>
      <c r="CVM1181" s="12"/>
      <c r="CVN1181" s="12"/>
      <c r="CVO1181" s="12"/>
      <c r="CVP1181" s="12"/>
      <c r="CVQ1181" s="12"/>
      <c r="CVR1181" s="12"/>
      <c r="CVS1181" s="12"/>
      <c r="CVT1181" s="12"/>
      <c r="CVU1181" s="12"/>
      <c r="CVV1181" s="12"/>
      <c r="CVW1181" s="12"/>
      <c r="CVX1181" s="12"/>
      <c r="CVY1181" s="12"/>
      <c r="CVZ1181" s="12"/>
      <c r="CWA1181" s="12"/>
      <c r="CWB1181" s="12"/>
      <c r="CWC1181" s="12"/>
      <c r="CWD1181" s="12"/>
      <c r="CWE1181" s="12"/>
      <c r="CWF1181" s="12"/>
      <c r="CWG1181" s="12"/>
      <c r="CWH1181" s="12"/>
      <c r="CWI1181" s="12"/>
      <c r="CWJ1181" s="12"/>
      <c r="CWK1181" s="12"/>
      <c r="CWL1181" s="12"/>
      <c r="CWM1181" s="12"/>
      <c r="CWN1181" s="12"/>
      <c r="CWO1181" s="12"/>
      <c r="CWP1181" s="12"/>
      <c r="CWQ1181" s="12"/>
      <c r="CWR1181" s="12"/>
      <c r="CWS1181" s="12"/>
      <c r="CWT1181" s="12"/>
      <c r="CWU1181" s="12"/>
      <c r="CWV1181" s="12"/>
      <c r="CWW1181" s="12"/>
      <c r="CWX1181" s="12"/>
      <c r="CWY1181" s="12"/>
      <c r="CWZ1181" s="12"/>
      <c r="CXA1181" s="12"/>
      <c r="CXB1181" s="12"/>
      <c r="CXC1181" s="12"/>
      <c r="CXD1181" s="12"/>
      <c r="CXE1181" s="12"/>
      <c r="CXF1181" s="12"/>
      <c r="CXG1181" s="12"/>
      <c r="CXH1181" s="12"/>
      <c r="CXI1181" s="12"/>
      <c r="CXJ1181" s="12"/>
      <c r="CXK1181" s="12"/>
      <c r="CXL1181" s="12"/>
      <c r="CXM1181" s="12"/>
      <c r="CXN1181" s="12"/>
      <c r="CXO1181" s="12"/>
      <c r="CXP1181" s="12"/>
      <c r="CXQ1181" s="12"/>
      <c r="CXR1181" s="12"/>
      <c r="CXS1181" s="12"/>
      <c r="CXT1181" s="12"/>
      <c r="CXU1181" s="12"/>
      <c r="CXV1181" s="12"/>
      <c r="CXW1181" s="12"/>
      <c r="CXX1181" s="12"/>
      <c r="CXY1181" s="12"/>
      <c r="CXZ1181" s="12"/>
      <c r="CYA1181" s="12"/>
      <c r="CYB1181" s="12"/>
      <c r="CYC1181" s="12"/>
      <c r="CYD1181" s="12"/>
      <c r="CYE1181" s="12"/>
      <c r="CYF1181" s="12"/>
      <c r="CYG1181" s="12"/>
      <c r="CYH1181" s="12"/>
      <c r="CYI1181" s="12"/>
      <c r="CYJ1181" s="12"/>
      <c r="CYK1181" s="12"/>
      <c r="CYL1181" s="12"/>
      <c r="CYM1181" s="12"/>
      <c r="CYN1181" s="12"/>
      <c r="CYO1181" s="12"/>
      <c r="CYP1181" s="12"/>
      <c r="CYQ1181" s="12"/>
      <c r="CYR1181" s="12"/>
      <c r="CYS1181" s="12"/>
      <c r="CYT1181" s="12"/>
      <c r="CYU1181" s="12"/>
      <c r="CYV1181" s="12"/>
      <c r="CYW1181" s="12"/>
      <c r="CYX1181" s="12"/>
      <c r="CYY1181" s="12"/>
      <c r="CYZ1181" s="12"/>
      <c r="CZA1181" s="12"/>
      <c r="CZB1181" s="12"/>
      <c r="CZC1181" s="12"/>
      <c r="CZD1181" s="12"/>
      <c r="CZE1181" s="12"/>
      <c r="CZF1181" s="12"/>
      <c r="CZG1181" s="12"/>
      <c r="CZH1181" s="12"/>
      <c r="CZI1181" s="12"/>
      <c r="CZJ1181" s="12"/>
      <c r="CZK1181" s="12"/>
      <c r="CZL1181" s="12"/>
      <c r="CZM1181" s="12"/>
      <c r="CZN1181" s="12"/>
      <c r="CZO1181" s="12"/>
      <c r="CZP1181" s="12"/>
      <c r="CZQ1181" s="12"/>
      <c r="CZR1181" s="12"/>
      <c r="CZS1181" s="12"/>
      <c r="CZT1181" s="12"/>
      <c r="CZU1181" s="12"/>
      <c r="CZV1181" s="12"/>
      <c r="CZW1181" s="12"/>
      <c r="CZX1181" s="12"/>
      <c r="CZY1181" s="12"/>
      <c r="CZZ1181" s="12"/>
      <c r="DAA1181" s="12"/>
      <c r="DAB1181" s="12"/>
      <c r="DAC1181" s="12"/>
      <c r="DAD1181" s="12"/>
      <c r="DAE1181" s="12"/>
      <c r="DAF1181" s="12"/>
      <c r="DAG1181" s="12"/>
      <c r="DAH1181" s="12"/>
      <c r="DAI1181" s="12"/>
      <c r="DAJ1181" s="12"/>
      <c r="DAK1181" s="12"/>
      <c r="DAL1181" s="12"/>
      <c r="DAM1181" s="12"/>
      <c r="DAN1181" s="12"/>
      <c r="DAO1181" s="12"/>
      <c r="DAP1181" s="12"/>
      <c r="DAQ1181" s="12"/>
      <c r="DAR1181" s="12"/>
      <c r="DAS1181" s="12"/>
      <c r="DAT1181" s="12"/>
      <c r="DAU1181" s="12"/>
      <c r="DAV1181" s="12"/>
      <c r="DAW1181" s="12"/>
      <c r="DAX1181" s="12"/>
      <c r="DAY1181" s="12"/>
      <c r="DAZ1181" s="12"/>
      <c r="DBA1181" s="12"/>
      <c r="DBB1181" s="12"/>
      <c r="DBC1181" s="12"/>
      <c r="DBD1181" s="12"/>
      <c r="DBE1181" s="12"/>
      <c r="DBF1181" s="12"/>
      <c r="DBG1181" s="12"/>
      <c r="DBH1181" s="12"/>
      <c r="DBI1181" s="12"/>
      <c r="DBJ1181" s="12"/>
      <c r="DBK1181" s="12"/>
      <c r="DBL1181" s="12"/>
      <c r="DBM1181" s="12"/>
      <c r="DBN1181" s="12"/>
      <c r="DBO1181" s="12"/>
      <c r="DBP1181" s="12"/>
      <c r="DBQ1181" s="12"/>
      <c r="DBR1181" s="12"/>
      <c r="DBS1181" s="12"/>
      <c r="DBT1181" s="12"/>
      <c r="DBU1181" s="12"/>
      <c r="DBV1181" s="12"/>
      <c r="DBW1181" s="12"/>
      <c r="DBX1181" s="12"/>
      <c r="DBY1181" s="12"/>
      <c r="DBZ1181" s="12"/>
      <c r="DCA1181" s="12"/>
      <c r="DCB1181" s="12"/>
      <c r="DCC1181" s="12"/>
      <c r="DCD1181" s="12"/>
      <c r="DCE1181" s="12"/>
      <c r="DCF1181" s="12"/>
      <c r="DCG1181" s="12"/>
      <c r="DCH1181" s="12"/>
      <c r="DCI1181" s="12"/>
      <c r="DCJ1181" s="12"/>
      <c r="DCK1181" s="12"/>
      <c r="DCL1181" s="12"/>
      <c r="DCM1181" s="12"/>
      <c r="DCN1181" s="12"/>
      <c r="DCO1181" s="12"/>
      <c r="DCP1181" s="12"/>
      <c r="DCQ1181" s="12"/>
      <c r="DCR1181" s="12"/>
      <c r="DCS1181" s="12"/>
      <c r="DCT1181" s="12"/>
      <c r="DCU1181" s="12"/>
      <c r="DCV1181" s="12"/>
      <c r="DCW1181" s="12"/>
      <c r="DCX1181" s="12"/>
      <c r="DCY1181" s="12"/>
      <c r="DCZ1181" s="12"/>
      <c r="DDA1181" s="12"/>
      <c r="DDB1181" s="12"/>
      <c r="DDC1181" s="12"/>
      <c r="DDD1181" s="12"/>
      <c r="DDE1181" s="12"/>
      <c r="DDF1181" s="12"/>
      <c r="DDG1181" s="12"/>
      <c r="DDH1181" s="12"/>
      <c r="DDI1181" s="12"/>
      <c r="DDJ1181" s="12"/>
      <c r="DDK1181" s="12"/>
      <c r="DDL1181" s="12"/>
      <c r="DDM1181" s="12"/>
      <c r="DDN1181" s="12"/>
      <c r="DDO1181" s="12"/>
      <c r="DDP1181" s="12"/>
      <c r="DDQ1181" s="12"/>
      <c r="DDR1181" s="12"/>
      <c r="DDS1181" s="12"/>
      <c r="DDT1181" s="12"/>
      <c r="DDU1181" s="12"/>
      <c r="DDV1181" s="12"/>
      <c r="DDW1181" s="12"/>
      <c r="DDX1181" s="12"/>
      <c r="DDY1181" s="12"/>
      <c r="DDZ1181" s="12"/>
      <c r="DEA1181" s="12"/>
      <c r="DEB1181" s="12"/>
      <c r="DEC1181" s="12"/>
      <c r="DED1181" s="12"/>
      <c r="DEE1181" s="12"/>
      <c r="DEF1181" s="12"/>
      <c r="DEG1181" s="12"/>
      <c r="DEH1181" s="12"/>
      <c r="DEI1181" s="12"/>
      <c r="DEJ1181" s="12"/>
      <c r="DEK1181" s="12"/>
      <c r="DEL1181" s="12"/>
      <c r="DEM1181" s="12"/>
      <c r="DEN1181" s="12"/>
      <c r="DEO1181" s="12"/>
      <c r="DEP1181" s="12"/>
      <c r="DEQ1181" s="12"/>
      <c r="DER1181" s="12"/>
      <c r="DES1181" s="12"/>
      <c r="DET1181" s="12"/>
      <c r="DEU1181" s="12"/>
      <c r="DEV1181" s="12"/>
      <c r="DEW1181" s="12"/>
      <c r="DEX1181" s="12"/>
      <c r="DEY1181" s="12"/>
      <c r="DEZ1181" s="12"/>
      <c r="DFA1181" s="12"/>
      <c r="DFB1181" s="12"/>
      <c r="DFC1181" s="12"/>
      <c r="DFD1181" s="12"/>
      <c r="DFE1181" s="12"/>
      <c r="DFF1181" s="12"/>
      <c r="DFG1181" s="12"/>
      <c r="DFH1181" s="12"/>
      <c r="DFI1181" s="12"/>
      <c r="DFJ1181" s="12"/>
      <c r="DFK1181" s="12"/>
      <c r="DFL1181" s="12"/>
      <c r="DFM1181" s="12"/>
      <c r="DFN1181" s="12"/>
      <c r="DFO1181" s="12"/>
      <c r="DFP1181" s="12"/>
      <c r="DFQ1181" s="12"/>
      <c r="DFR1181" s="12"/>
      <c r="DFS1181" s="12"/>
      <c r="DFT1181" s="12"/>
      <c r="DFU1181" s="12"/>
      <c r="DFV1181" s="12"/>
      <c r="DFW1181" s="12"/>
      <c r="DFX1181" s="12"/>
      <c r="DFY1181" s="12"/>
      <c r="DFZ1181" s="12"/>
      <c r="DGA1181" s="12"/>
      <c r="DGB1181" s="12"/>
      <c r="DGC1181" s="12"/>
      <c r="DGD1181" s="12"/>
      <c r="DGE1181" s="12"/>
      <c r="DGF1181" s="12"/>
      <c r="DGG1181" s="12"/>
      <c r="DGH1181" s="12"/>
      <c r="DGI1181" s="12"/>
      <c r="DGJ1181" s="12"/>
      <c r="DGK1181" s="12"/>
      <c r="DGL1181" s="12"/>
      <c r="DGM1181" s="12"/>
      <c r="DGN1181" s="12"/>
      <c r="DGO1181" s="12"/>
      <c r="DGP1181" s="12"/>
      <c r="DGQ1181" s="12"/>
      <c r="DGR1181" s="12"/>
      <c r="DGS1181" s="12"/>
      <c r="DGT1181" s="12"/>
      <c r="DGU1181" s="12"/>
      <c r="DGV1181" s="12"/>
      <c r="DGW1181" s="12"/>
      <c r="DGX1181" s="12"/>
      <c r="DGY1181" s="12"/>
      <c r="DGZ1181" s="12"/>
      <c r="DHA1181" s="12"/>
      <c r="DHB1181" s="12"/>
      <c r="DHC1181" s="12"/>
      <c r="DHD1181" s="12"/>
      <c r="DHE1181" s="12"/>
      <c r="DHF1181" s="12"/>
      <c r="DHG1181" s="12"/>
      <c r="DHH1181" s="12"/>
      <c r="DHI1181" s="12"/>
      <c r="DHJ1181" s="12"/>
      <c r="DHK1181" s="12"/>
      <c r="DHL1181" s="12"/>
      <c r="DHM1181" s="12"/>
      <c r="DHN1181" s="12"/>
      <c r="DHO1181" s="12"/>
      <c r="DHP1181" s="12"/>
      <c r="DHQ1181" s="12"/>
      <c r="DHR1181" s="12"/>
      <c r="DHS1181" s="12"/>
      <c r="DHT1181" s="12"/>
      <c r="DHU1181" s="12"/>
      <c r="DHV1181" s="12"/>
      <c r="DHW1181" s="12"/>
      <c r="DHX1181" s="12"/>
      <c r="DHY1181" s="12"/>
      <c r="DHZ1181" s="12"/>
      <c r="DIA1181" s="12"/>
      <c r="DIB1181" s="12"/>
      <c r="DIC1181" s="12"/>
      <c r="DID1181" s="12"/>
      <c r="DIE1181" s="12"/>
      <c r="DIF1181" s="12"/>
      <c r="DIG1181" s="12"/>
      <c r="DIH1181" s="12"/>
      <c r="DII1181" s="12"/>
      <c r="DIJ1181" s="12"/>
      <c r="DIK1181" s="12"/>
      <c r="DIL1181" s="12"/>
      <c r="DIM1181" s="12"/>
      <c r="DIN1181" s="12"/>
      <c r="DIO1181" s="12"/>
      <c r="DIP1181" s="12"/>
      <c r="DIQ1181" s="12"/>
      <c r="DIR1181" s="12"/>
      <c r="DIS1181" s="12"/>
      <c r="DIT1181" s="12"/>
      <c r="DIU1181" s="12"/>
      <c r="DIV1181" s="12"/>
      <c r="DIW1181" s="12"/>
      <c r="DIX1181" s="12"/>
      <c r="DIY1181" s="12"/>
      <c r="DIZ1181" s="12"/>
      <c r="DJA1181" s="12"/>
      <c r="DJB1181" s="12"/>
      <c r="DJC1181" s="12"/>
      <c r="DJD1181" s="12"/>
      <c r="DJE1181" s="12"/>
      <c r="DJF1181" s="12"/>
      <c r="DJG1181" s="12"/>
      <c r="DJH1181" s="12"/>
      <c r="DJI1181" s="12"/>
      <c r="DJJ1181" s="12"/>
      <c r="DJK1181" s="12"/>
      <c r="DJL1181" s="12"/>
      <c r="DJM1181" s="12"/>
      <c r="DJN1181" s="12"/>
      <c r="DJO1181" s="12"/>
      <c r="DJP1181" s="12"/>
      <c r="DJQ1181" s="12"/>
      <c r="DJR1181" s="12"/>
      <c r="DJS1181" s="12"/>
      <c r="DJT1181" s="12"/>
      <c r="DJU1181" s="12"/>
      <c r="DJV1181" s="12"/>
      <c r="DJW1181" s="12"/>
      <c r="DJX1181" s="12"/>
      <c r="DJY1181" s="12"/>
      <c r="DJZ1181" s="12"/>
      <c r="DKA1181" s="12"/>
      <c r="DKB1181" s="12"/>
      <c r="DKC1181" s="12"/>
      <c r="DKD1181" s="12"/>
      <c r="DKE1181" s="12"/>
      <c r="DKF1181" s="12"/>
      <c r="DKG1181" s="12"/>
      <c r="DKH1181" s="12"/>
      <c r="DKI1181" s="12"/>
      <c r="DKJ1181" s="12"/>
      <c r="DKK1181" s="12"/>
      <c r="DKL1181" s="12"/>
      <c r="DKM1181" s="12"/>
      <c r="DKN1181" s="12"/>
      <c r="DKO1181" s="12"/>
      <c r="DKP1181" s="12"/>
      <c r="DKQ1181" s="12"/>
      <c r="DKR1181" s="12"/>
      <c r="DKS1181" s="12"/>
      <c r="DKT1181" s="12"/>
      <c r="DKU1181" s="12"/>
      <c r="DKV1181" s="12"/>
      <c r="DKW1181" s="12"/>
      <c r="DKX1181" s="12"/>
      <c r="DKY1181" s="12"/>
      <c r="DKZ1181" s="12"/>
      <c r="DLA1181" s="12"/>
      <c r="DLB1181" s="12"/>
      <c r="DLC1181" s="12"/>
      <c r="DLD1181" s="12"/>
      <c r="DLE1181" s="12"/>
      <c r="DLF1181" s="12"/>
      <c r="DLG1181" s="12"/>
      <c r="DLH1181" s="12"/>
      <c r="DLI1181" s="12"/>
      <c r="DLJ1181" s="12"/>
      <c r="DLK1181" s="12"/>
      <c r="DLL1181" s="12"/>
      <c r="DLM1181" s="12"/>
      <c r="DLN1181" s="12"/>
      <c r="DLO1181" s="12"/>
      <c r="DLP1181" s="12"/>
      <c r="DLQ1181" s="12"/>
      <c r="DLR1181" s="12"/>
      <c r="DLS1181" s="12"/>
      <c r="DLT1181" s="12"/>
      <c r="DLU1181" s="12"/>
      <c r="DLV1181" s="12"/>
      <c r="DLW1181" s="12"/>
      <c r="DLX1181" s="12"/>
      <c r="DLY1181" s="12"/>
      <c r="DLZ1181" s="12"/>
      <c r="DMA1181" s="12"/>
      <c r="DMB1181" s="12"/>
      <c r="DMC1181" s="12"/>
      <c r="DMD1181" s="12"/>
      <c r="DME1181" s="12"/>
      <c r="DMF1181" s="12"/>
      <c r="DMG1181" s="12"/>
      <c r="DMH1181" s="12"/>
      <c r="DMI1181" s="12"/>
      <c r="DMJ1181" s="12"/>
      <c r="DMK1181" s="12"/>
      <c r="DML1181" s="12"/>
      <c r="DMM1181" s="12"/>
      <c r="DMN1181" s="12"/>
      <c r="DMO1181" s="12"/>
      <c r="DMP1181" s="12"/>
      <c r="DMQ1181" s="12"/>
      <c r="DMR1181" s="12"/>
      <c r="DMS1181" s="12"/>
      <c r="DMT1181" s="12"/>
      <c r="DMU1181" s="12"/>
      <c r="DMV1181" s="12"/>
      <c r="DMW1181" s="12"/>
      <c r="DMX1181" s="12"/>
      <c r="DMY1181" s="12"/>
      <c r="DMZ1181" s="12"/>
      <c r="DNA1181" s="12"/>
      <c r="DNB1181" s="12"/>
      <c r="DNC1181" s="12"/>
      <c r="DND1181" s="12"/>
      <c r="DNE1181" s="12"/>
      <c r="DNF1181" s="12"/>
      <c r="DNG1181" s="12"/>
      <c r="DNH1181" s="12"/>
      <c r="DNI1181" s="12"/>
      <c r="DNJ1181" s="12"/>
      <c r="DNK1181" s="12"/>
      <c r="DNL1181" s="12"/>
      <c r="DNM1181" s="12"/>
      <c r="DNN1181" s="12"/>
      <c r="DNO1181" s="12"/>
      <c r="DNP1181" s="12"/>
      <c r="DNQ1181" s="12"/>
      <c r="DNR1181" s="12"/>
      <c r="DNS1181" s="12"/>
      <c r="DNT1181" s="12"/>
      <c r="DNU1181" s="12"/>
      <c r="DNV1181" s="12"/>
      <c r="DNW1181" s="12"/>
      <c r="DNX1181" s="12"/>
      <c r="DNY1181" s="12"/>
      <c r="DNZ1181" s="12"/>
      <c r="DOA1181" s="12"/>
      <c r="DOB1181" s="12"/>
      <c r="DOC1181" s="12"/>
      <c r="DOD1181" s="12"/>
      <c r="DOE1181" s="12"/>
      <c r="DOF1181" s="12"/>
      <c r="DOG1181" s="12"/>
      <c r="DOH1181" s="12"/>
      <c r="DOI1181" s="12"/>
      <c r="DOJ1181" s="12"/>
      <c r="DOK1181" s="12"/>
      <c r="DOL1181" s="12"/>
      <c r="DOM1181" s="12"/>
      <c r="DON1181" s="12"/>
      <c r="DOO1181" s="12"/>
      <c r="DOP1181" s="12"/>
      <c r="DOQ1181" s="12"/>
      <c r="DOR1181" s="12"/>
      <c r="DOS1181" s="12"/>
      <c r="DOT1181" s="12"/>
      <c r="DOU1181" s="12"/>
      <c r="DOV1181" s="12"/>
      <c r="DOW1181" s="12"/>
      <c r="DOX1181" s="12"/>
      <c r="DOY1181" s="12"/>
      <c r="DOZ1181" s="12"/>
      <c r="DPA1181" s="12"/>
      <c r="DPB1181" s="12"/>
      <c r="DPC1181" s="12"/>
      <c r="DPD1181" s="12"/>
      <c r="DPE1181" s="12"/>
      <c r="DPF1181" s="12"/>
      <c r="DPG1181" s="12"/>
      <c r="DPH1181" s="12"/>
      <c r="DPI1181" s="12"/>
      <c r="DPJ1181" s="12"/>
      <c r="DPK1181" s="12"/>
      <c r="DPL1181" s="12"/>
      <c r="DPM1181" s="12"/>
      <c r="DPN1181" s="12"/>
      <c r="DPO1181" s="12"/>
      <c r="DPP1181" s="12"/>
      <c r="DPQ1181" s="12"/>
      <c r="DPR1181" s="12"/>
      <c r="DPS1181" s="12"/>
      <c r="DPT1181" s="12"/>
      <c r="DPU1181" s="12"/>
      <c r="DPV1181" s="12"/>
      <c r="DPW1181" s="12"/>
      <c r="DPX1181" s="12"/>
      <c r="DPY1181" s="12"/>
      <c r="DPZ1181" s="12"/>
      <c r="DQA1181" s="12"/>
      <c r="DQB1181" s="12"/>
      <c r="DQC1181" s="12"/>
      <c r="DQD1181" s="12"/>
      <c r="DQE1181" s="12"/>
      <c r="DQF1181" s="12"/>
      <c r="DQG1181" s="12"/>
      <c r="DQH1181" s="12"/>
      <c r="DQI1181" s="12"/>
      <c r="DQJ1181" s="12"/>
      <c r="DQK1181" s="12"/>
      <c r="DQL1181" s="12"/>
      <c r="DQM1181" s="12"/>
      <c r="DQN1181" s="12"/>
      <c r="DQO1181" s="12"/>
      <c r="DQP1181" s="12"/>
      <c r="DQQ1181" s="12"/>
      <c r="DQR1181" s="12"/>
      <c r="DQS1181" s="12"/>
      <c r="DQT1181" s="12"/>
      <c r="DQU1181" s="12"/>
      <c r="DQV1181" s="12"/>
      <c r="DQW1181" s="12"/>
      <c r="DQX1181" s="12"/>
      <c r="DQY1181" s="12"/>
      <c r="DQZ1181" s="12"/>
      <c r="DRA1181" s="12"/>
      <c r="DRB1181" s="12"/>
      <c r="DRC1181" s="12"/>
      <c r="DRD1181" s="12"/>
      <c r="DRE1181" s="12"/>
      <c r="DRF1181" s="12"/>
      <c r="DRG1181" s="12"/>
      <c r="DRH1181" s="12"/>
      <c r="DRI1181" s="12"/>
      <c r="DRJ1181" s="12"/>
      <c r="DRK1181" s="12"/>
      <c r="DRL1181" s="12"/>
      <c r="DRM1181" s="12"/>
      <c r="DRN1181" s="12"/>
      <c r="DRO1181" s="12"/>
      <c r="DRP1181" s="12"/>
      <c r="DRQ1181" s="12"/>
      <c r="DRR1181" s="12"/>
      <c r="DRS1181" s="12"/>
      <c r="DRT1181" s="12"/>
      <c r="DRU1181" s="12"/>
      <c r="DRV1181" s="12"/>
      <c r="DRW1181" s="12"/>
      <c r="DRX1181" s="12"/>
      <c r="DRY1181" s="12"/>
      <c r="DRZ1181" s="12"/>
      <c r="DSA1181" s="12"/>
      <c r="DSB1181" s="12"/>
      <c r="DSC1181" s="12"/>
      <c r="DSD1181" s="12"/>
      <c r="DSE1181" s="12"/>
      <c r="DSF1181" s="12"/>
      <c r="DSG1181" s="12"/>
      <c r="DSH1181" s="12"/>
      <c r="DSI1181" s="12"/>
      <c r="DSJ1181" s="12"/>
      <c r="DSK1181" s="12"/>
      <c r="DSL1181" s="12"/>
      <c r="DSM1181" s="12"/>
      <c r="DSN1181" s="12"/>
      <c r="DSO1181" s="12"/>
      <c r="DSP1181" s="12"/>
      <c r="DSQ1181" s="12"/>
      <c r="DSR1181" s="12"/>
      <c r="DSS1181" s="12"/>
      <c r="DST1181" s="12"/>
      <c r="DSU1181" s="12"/>
      <c r="DSV1181" s="12"/>
      <c r="DSW1181" s="12"/>
      <c r="DSX1181" s="12"/>
      <c r="DSY1181" s="12"/>
      <c r="DSZ1181" s="12"/>
      <c r="DTA1181" s="12"/>
      <c r="DTB1181" s="12"/>
      <c r="DTC1181" s="12"/>
      <c r="DTD1181" s="12"/>
      <c r="DTE1181" s="12"/>
      <c r="DTF1181" s="12"/>
      <c r="DTG1181" s="12"/>
      <c r="DTH1181" s="12"/>
      <c r="DTI1181" s="12"/>
      <c r="DTJ1181" s="12"/>
      <c r="DTK1181" s="12"/>
      <c r="DTL1181" s="12"/>
      <c r="DTM1181" s="12"/>
      <c r="DTN1181" s="12"/>
      <c r="DTO1181" s="12"/>
      <c r="DTP1181" s="12"/>
      <c r="DTQ1181" s="12"/>
      <c r="DTR1181" s="12"/>
      <c r="DTS1181" s="12"/>
      <c r="DTT1181" s="12"/>
      <c r="DTU1181" s="12"/>
      <c r="DTV1181" s="12"/>
      <c r="DTW1181" s="12"/>
      <c r="DTX1181" s="12"/>
      <c r="DTY1181" s="12"/>
      <c r="DTZ1181" s="12"/>
      <c r="DUA1181" s="12"/>
      <c r="DUB1181" s="12"/>
      <c r="DUC1181" s="12"/>
      <c r="DUD1181" s="12"/>
      <c r="DUE1181" s="12"/>
      <c r="DUF1181" s="12"/>
      <c r="DUG1181" s="12"/>
      <c r="DUH1181" s="12"/>
      <c r="DUI1181" s="12"/>
      <c r="DUJ1181" s="12"/>
      <c r="DUK1181" s="12"/>
      <c r="DUL1181" s="12"/>
      <c r="DUM1181" s="12"/>
      <c r="DUN1181" s="12"/>
      <c r="DUO1181" s="12"/>
      <c r="DUP1181" s="12"/>
      <c r="DUQ1181" s="12"/>
      <c r="DUR1181" s="12"/>
      <c r="DUS1181" s="12"/>
      <c r="DUT1181" s="12"/>
      <c r="DUU1181" s="12"/>
      <c r="DUV1181" s="12"/>
      <c r="DUW1181" s="12"/>
      <c r="DUX1181" s="12"/>
      <c r="DUY1181" s="12"/>
      <c r="DUZ1181" s="12"/>
      <c r="DVA1181" s="12"/>
      <c r="DVB1181" s="12"/>
      <c r="DVC1181" s="12"/>
      <c r="DVD1181" s="12"/>
      <c r="DVE1181" s="12"/>
      <c r="DVF1181" s="12"/>
      <c r="DVG1181" s="12"/>
      <c r="DVH1181" s="12"/>
      <c r="DVI1181" s="12"/>
      <c r="DVJ1181" s="12"/>
      <c r="DVK1181" s="12"/>
      <c r="DVL1181" s="12"/>
      <c r="DVM1181" s="12"/>
      <c r="DVN1181" s="12"/>
      <c r="DVO1181" s="12"/>
      <c r="DVP1181" s="12"/>
      <c r="DVQ1181" s="12"/>
      <c r="DVR1181" s="12"/>
      <c r="DVS1181" s="12"/>
      <c r="DVT1181" s="12"/>
      <c r="DVU1181" s="12"/>
      <c r="DVV1181" s="12"/>
      <c r="DVW1181" s="12"/>
      <c r="DVX1181" s="12"/>
      <c r="DVY1181" s="12"/>
      <c r="DVZ1181" s="12"/>
      <c r="DWA1181" s="12"/>
      <c r="DWB1181" s="12"/>
      <c r="DWC1181" s="12"/>
      <c r="DWD1181" s="12"/>
      <c r="DWE1181" s="12"/>
      <c r="DWF1181" s="12"/>
      <c r="DWG1181" s="12"/>
      <c r="DWH1181" s="12"/>
      <c r="DWI1181" s="12"/>
      <c r="DWJ1181" s="12"/>
      <c r="DWK1181" s="12"/>
      <c r="DWL1181" s="12"/>
      <c r="DWM1181" s="12"/>
      <c r="DWN1181" s="12"/>
      <c r="DWO1181" s="12"/>
      <c r="DWP1181" s="12"/>
      <c r="DWQ1181" s="12"/>
      <c r="DWR1181" s="12"/>
      <c r="DWS1181" s="12"/>
      <c r="DWT1181" s="12"/>
      <c r="DWU1181" s="12"/>
      <c r="DWV1181" s="12"/>
      <c r="DWW1181" s="12"/>
      <c r="DWX1181" s="12"/>
      <c r="DWY1181" s="12"/>
      <c r="DWZ1181" s="12"/>
      <c r="DXA1181" s="12"/>
      <c r="DXB1181" s="12"/>
      <c r="DXC1181" s="12"/>
      <c r="DXD1181" s="12"/>
      <c r="DXE1181" s="12"/>
      <c r="DXF1181" s="12"/>
      <c r="DXG1181" s="12"/>
      <c r="DXH1181" s="12"/>
      <c r="DXI1181" s="12"/>
      <c r="DXJ1181" s="12"/>
      <c r="DXK1181" s="12"/>
      <c r="DXL1181" s="12"/>
      <c r="DXM1181" s="12"/>
      <c r="DXN1181" s="12"/>
      <c r="DXO1181" s="12"/>
      <c r="DXP1181" s="12"/>
      <c r="DXQ1181" s="12"/>
      <c r="DXR1181" s="12"/>
      <c r="DXS1181" s="12"/>
      <c r="DXT1181" s="12"/>
      <c r="DXU1181" s="12"/>
      <c r="DXV1181" s="12"/>
      <c r="DXW1181" s="12"/>
      <c r="DXX1181" s="12"/>
      <c r="DXY1181" s="12"/>
      <c r="DXZ1181" s="12"/>
      <c r="DYA1181" s="12"/>
      <c r="DYB1181" s="12"/>
      <c r="DYC1181" s="12"/>
      <c r="DYD1181" s="12"/>
      <c r="DYE1181" s="12"/>
      <c r="DYF1181" s="12"/>
      <c r="DYG1181" s="12"/>
      <c r="DYH1181" s="12"/>
      <c r="DYI1181" s="12"/>
      <c r="DYJ1181" s="12"/>
      <c r="DYK1181" s="12"/>
      <c r="DYL1181" s="12"/>
      <c r="DYM1181" s="12"/>
      <c r="DYN1181" s="12"/>
      <c r="DYO1181" s="12"/>
      <c r="DYP1181" s="12"/>
      <c r="DYQ1181" s="12"/>
      <c r="DYR1181" s="12"/>
      <c r="DYS1181" s="12"/>
      <c r="DYT1181" s="12"/>
      <c r="DYU1181" s="12"/>
      <c r="DYV1181" s="12"/>
      <c r="DYW1181" s="12"/>
      <c r="DYX1181" s="12"/>
      <c r="DYY1181" s="12"/>
      <c r="DYZ1181" s="12"/>
      <c r="DZA1181" s="12"/>
      <c r="DZB1181" s="12"/>
      <c r="DZC1181" s="12"/>
      <c r="DZD1181" s="12"/>
      <c r="DZE1181" s="12"/>
      <c r="DZF1181" s="12"/>
      <c r="DZG1181" s="12"/>
      <c r="DZH1181" s="12"/>
      <c r="DZI1181" s="12"/>
      <c r="DZJ1181" s="12"/>
      <c r="DZK1181" s="12"/>
      <c r="DZL1181" s="12"/>
      <c r="DZM1181" s="12"/>
      <c r="DZN1181" s="12"/>
      <c r="DZO1181" s="12"/>
      <c r="DZP1181" s="12"/>
      <c r="DZQ1181" s="12"/>
      <c r="DZR1181" s="12"/>
      <c r="DZS1181" s="12"/>
      <c r="DZT1181" s="12"/>
      <c r="DZU1181" s="12"/>
      <c r="DZV1181" s="12"/>
      <c r="DZW1181" s="12"/>
      <c r="DZX1181" s="12"/>
      <c r="DZY1181" s="12"/>
      <c r="DZZ1181" s="12"/>
      <c r="EAA1181" s="12"/>
      <c r="EAB1181" s="12"/>
      <c r="EAC1181" s="12"/>
      <c r="EAD1181" s="12"/>
      <c r="EAE1181" s="12"/>
      <c r="EAF1181" s="12"/>
      <c r="EAG1181" s="12"/>
      <c r="EAH1181" s="12"/>
      <c r="EAI1181" s="12"/>
      <c r="EAJ1181" s="12"/>
      <c r="EAK1181" s="12"/>
      <c r="EAL1181" s="12"/>
      <c r="EAM1181" s="12"/>
      <c r="EAN1181" s="12"/>
      <c r="EAO1181" s="12"/>
      <c r="EAP1181" s="12"/>
      <c r="EAQ1181" s="12"/>
      <c r="EAR1181" s="12"/>
      <c r="EAS1181" s="12"/>
      <c r="EAT1181" s="12"/>
      <c r="EAU1181" s="12"/>
      <c r="EAV1181" s="12"/>
      <c r="EAW1181" s="12"/>
      <c r="EAX1181" s="12"/>
      <c r="EAY1181" s="12"/>
      <c r="EAZ1181" s="12"/>
      <c r="EBA1181" s="12"/>
      <c r="EBB1181" s="12"/>
      <c r="EBC1181" s="12"/>
      <c r="EBD1181" s="12"/>
      <c r="EBE1181" s="12"/>
      <c r="EBF1181" s="12"/>
      <c r="EBG1181" s="12"/>
      <c r="EBH1181" s="12"/>
      <c r="EBI1181" s="12"/>
      <c r="EBJ1181" s="12"/>
      <c r="EBK1181" s="12"/>
      <c r="EBL1181" s="12"/>
      <c r="EBM1181" s="12"/>
      <c r="EBN1181" s="12"/>
      <c r="EBO1181" s="12"/>
      <c r="EBP1181" s="12"/>
      <c r="EBQ1181" s="12"/>
      <c r="EBR1181" s="12"/>
      <c r="EBS1181" s="12"/>
      <c r="EBT1181" s="12"/>
      <c r="EBU1181" s="12"/>
      <c r="EBV1181" s="12"/>
      <c r="EBW1181" s="12"/>
      <c r="EBX1181" s="12"/>
      <c r="EBY1181" s="12"/>
      <c r="EBZ1181" s="12"/>
      <c r="ECA1181" s="12"/>
      <c r="ECB1181" s="12"/>
      <c r="ECC1181" s="12"/>
      <c r="ECD1181" s="12"/>
      <c r="ECE1181" s="12"/>
      <c r="ECF1181" s="12"/>
      <c r="ECG1181" s="12"/>
      <c r="ECH1181" s="12"/>
      <c r="ECI1181" s="12"/>
      <c r="ECJ1181" s="12"/>
      <c r="ECK1181" s="12"/>
      <c r="ECL1181" s="12"/>
      <c r="ECM1181" s="12"/>
      <c r="ECN1181" s="12"/>
      <c r="ECO1181" s="12"/>
      <c r="ECP1181" s="12"/>
      <c r="ECQ1181" s="12"/>
      <c r="ECR1181" s="12"/>
      <c r="ECS1181" s="12"/>
      <c r="ECT1181" s="12"/>
      <c r="ECU1181" s="12"/>
      <c r="ECV1181" s="12"/>
      <c r="ECW1181" s="12"/>
      <c r="ECX1181" s="12"/>
      <c r="ECY1181" s="12"/>
      <c r="ECZ1181" s="12"/>
      <c r="EDA1181" s="12"/>
      <c r="EDB1181" s="12"/>
      <c r="EDC1181" s="12"/>
      <c r="EDD1181" s="12"/>
      <c r="EDE1181" s="12"/>
      <c r="EDF1181" s="12"/>
      <c r="EDG1181" s="12"/>
      <c r="EDH1181" s="12"/>
      <c r="EDI1181" s="12"/>
      <c r="EDJ1181" s="12"/>
      <c r="EDK1181" s="12"/>
      <c r="EDL1181" s="12"/>
      <c r="EDM1181" s="12"/>
      <c r="EDN1181" s="12"/>
      <c r="EDO1181" s="12"/>
      <c r="EDP1181" s="12"/>
      <c r="EDQ1181" s="12"/>
      <c r="EDR1181" s="12"/>
      <c r="EDS1181" s="12"/>
      <c r="EDT1181" s="12"/>
      <c r="EDU1181" s="12"/>
      <c r="EDV1181" s="12"/>
      <c r="EDW1181" s="12"/>
      <c r="EDX1181" s="12"/>
      <c r="EDY1181" s="12"/>
      <c r="EDZ1181" s="12"/>
      <c r="EEA1181" s="12"/>
      <c r="EEB1181" s="12"/>
      <c r="EEC1181" s="12"/>
      <c r="EED1181" s="12"/>
      <c r="EEE1181" s="12"/>
      <c r="EEF1181" s="12"/>
      <c r="EEG1181" s="12"/>
      <c r="EEH1181" s="12"/>
      <c r="EEI1181" s="12"/>
      <c r="EEJ1181" s="12"/>
      <c r="EEK1181" s="12"/>
      <c r="EEL1181" s="12"/>
      <c r="EEM1181" s="12"/>
      <c r="EEN1181" s="12"/>
      <c r="EEO1181" s="12"/>
      <c r="EEP1181" s="12"/>
      <c r="EEQ1181" s="12"/>
      <c r="EER1181" s="12"/>
      <c r="EES1181" s="12"/>
      <c r="EET1181" s="12"/>
      <c r="EEU1181" s="12"/>
      <c r="EEV1181" s="12"/>
      <c r="EEW1181" s="12"/>
      <c r="EEX1181" s="12"/>
      <c r="EEY1181" s="12"/>
      <c r="EEZ1181" s="12"/>
      <c r="EFA1181" s="12"/>
      <c r="EFB1181" s="12"/>
      <c r="EFC1181" s="12"/>
      <c r="EFD1181" s="12"/>
      <c r="EFE1181" s="12"/>
      <c r="EFF1181" s="12"/>
      <c r="EFG1181" s="12"/>
      <c r="EFH1181" s="12"/>
      <c r="EFI1181" s="12"/>
      <c r="EFJ1181" s="12"/>
      <c r="EFK1181" s="12"/>
      <c r="EFL1181" s="12"/>
      <c r="EFM1181" s="12"/>
      <c r="EFN1181" s="12"/>
      <c r="EFO1181" s="12"/>
      <c r="EFP1181" s="12"/>
      <c r="EFQ1181" s="12"/>
      <c r="EFR1181" s="12"/>
      <c r="EFS1181" s="12"/>
      <c r="EFT1181" s="12"/>
      <c r="EFU1181" s="12"/>
      <c r="EFV1181" s="12"/>
      <c r="EFW1181" s="12"/>
      <c r="EFX1181" s="12"/>
      <c r="EFY1181" s="12"/>
      <c r="EFZ1181" s="12"/>
      <c r="EGA1181" s="12"/>
      <c r="EGB1181" s="12"/>
      <c r="EGC1181" s="12"/>
      <c r="EGD1181" s="12"/>
      <c r="EGE1181" s="12"/>
      <c r="EGF1181" s="12"/>
      <c r="EGG1181" s="12"/>
      <c r="EGH1181" s="12"/>
      <c r="EGI1181" s="12"/>
      <c r="EGJ1181" s="12"/>
      <c r="EGK1181" s="12"/>
      <c r="EGL1181" s="12"/>
      <c r="EGM1181" s="12"/>
      <c r="EGN1181" s="12"/>
      <c r="EGO1181" s="12"/>
      <c r="EGP1181" s="12"/>
      <c r="EGQ1181" s="12"/>
      <c r="EGR1181" s="12"/>
      <c r="EGS1181" s="12"/>
      <c r="EGT1181" s="12"/>
      <c r="EGU1181" s="12"/>
      <c r="EGV1181" s="12"/>
      <c r="EGW1181" s="12"/>
      <c r="EGX1181" s="12"/>
      <c r="EGY1181" s="12"/>
      <c r="EGZ1181" s="12"/>
      <c r="EHA1181" s="12"/>
      <c r="EHB1181" s="12"/>
      <c r="EHC1181" s="12"/>
      <c r="EHD1181" s="12"/>
      <c r="EHE1181" s="12"/>
      <c r="EHF1181" s="12"/>
      <c r="EHG1181" s="12"/>
      <c r="EHH1181" s="12"/>
      <c r="EHI1181" s="12"/>
      <c r="EHJ1181" s="12"/>
      <c r="EHK1181" s="12"/>
      <c r="EHL1181" s="12"/>
      <c r="EHM1181" s="12"/>
      <c r="EHN1181" s="12"/>
      <c r="EHO1181" s="12"/>
      <c r="EHP1181" s="12"/>
      <c r="EHQ1181" s="12"/>
      <c r="EHR1181" s="12"/>
      <c r="EHS1181" s="12"/>
      <c r="EHT1181" s="12"/>
      <c r="EHU1181" s="12"/>
      <c r="EHV1181" s="12"/>
      <c r="EHW1181" s="12"/>
      <c r="EHX1181" s="12"/>
      <c r="EHY1181" s="12"/>
      <c r="EHZ1181" s="12"/>
      <c r="EIA1181" s="12"/>
      <c r="EIB1181" s="12"/>
      <c r="EIC1181" s="12"/>
      <c r="EID1181" s="12"/>
      <c r="EIE1181" s="12"/>
      <c r="EIF1181" s="12"/>
      <c r="EIG1181" s="12"/>
      <c r="EIH1181" s="12"/>
      <c r="EII1181" s="12"/>
      <c r="EIJ1181" s="12"/>
      <c r="EIK1181" s="12"/>
      <c r="EIL1181" s="12"/>
      <c r="EIM1181" s="12"/>
      <c r="EIN1181" s="12"/>
      <c r="EIO1181" s="12"/>
      <c r="EIP1181" s="12"/>
      <c r="EIQ1181" s="12"/>
      <c r="EIR1181" s="12"/>
      <c r="EIS1181" s="12"/>
      <c r="EIT1181" s="12"/>
      <c r="EIU1181" s="12"/>
      <c r="EIV1181" s="12"/>
      <c r="EIW1181" s="12"/>
      <c r="EIX1181" s="12"/>
      <c r="EIY1181" s="12"/>
      <c r="EIZ1181" s="12"/>
      <c r="EJA1181" s="12"/>
      <c r="EJB1181" s="12"/>
      <c r="EJC1181" s="12"/>
      <c r="EJD1181" s="12"/>
      <c r="EJE1181" s="12"/>
      <c r="EJF1181" s="12"/>
      <c r="EJG1181" s="12"/>
      <c r="EJH1181" s="12"/>
      <c r="EJI1181" s="12"/>
      <c r="EJJ1181" s="12"/>
      <c r="EJK1181" s="12"/>
      <c r="EJL1181" s="12"/>
      <c r="EJM1181" s="12"/>
      <c r="EJN1181" s="12"/>
      <c r="EJO1181" s="12"/>
      <c r="EJP1181" s="12"/>
      <c r="EJQ1181" s="12"/>
      <c r="EJR1181" s="12"/>
      <c r="EJS1181" s="12"/>
      <c r="EJT1181" s="12"/>
      <c r="EJU1181" s="12"/>
      <c r="EJV1181" s="12"/>
      <c r="EJW1181" s="12"/>
      <c r="EJX1181" s="12"/>
      <c r="EJY1181" s="12"/>
      <c r="EJZ1181" s="12"/>
      <c r="EKA1181" s="12"/>
      <c r="EKB1181" s="12"/>
      <c r="EKC1181" s="12"/>
      <c r="EKD1181" s="12"/>
      <c r="EKE1181" s="12"/>
      <c r="EKF1181" s="12"/>
      <c r="EKG1181" s="12"/>
      <c r="EKH1181" s="12"/>
      <c r="EKI1181" s="12"/>
      <c r="EKJ1181" s="12"/>
      <c r="EKK1181" s="12"/>
      <c r="EKL1181" s="12"/>
      <c r="EKM1181" s="12"/>
      <c r="EKN1181" s="12"/>
      <c r="EKO1181" s="12"/>
      <c r="EKP1181" s="12"/>
      <c r="EKQ1181" s="12"/>
      <c r="EKR1181" s="12"/>
      <c r="EKS1181" s="12"/>
      <c r="EKT1181" s="12"/>
      <c r="EKU1181" s="12"/>
      <c r="EKV1181" s="12"/>
      <c r="EKW1181" s="12"/>
      <c r="EKX1181" s="12"/>
      <c r="EKY1181" s="12"/>
      <c r="EKZ1181" s="12"/>
      <c r="ELA1181" s="12"/>
      <c r="ELB1181" s="12"/>
      <c r="ELC1181" s="12"/>
      <c r="ELD1181" s="12"/>
      <c r="ELE1181" s="12"/>
      <c r="ELF1181" s="12"/>
      <c r="ELG1181" s="12"/>
      <c r="ELH1181" s="12"/>
      <c r="ELI1181" s="12"/>
      <c r="ELJ1181" s="12"/>
      <c r="ELK1181" s="12"/>
      <c r="ELL1181" s="12"/>
      <c r="ELM1181" s="12"/>
      <c r="ELN1181" s="12"/>
      <c r="ELO1181" s="12"/>
      <c r="ELP1181" s="12"/>
      <c r="ELQ1181" s="12"/>
      <c r="ELR1181" s="12"/>
      <c r="ELS1181" s="12"/>
      <c r="ELT1181" s="12"/>
      <c r="ELU1181" s="12"/>
      <c r="ELV1181" s="12"/>
      <c r="ELW1181" s="12"/>
      <c r="ELX1181" s="12"/>
      <c r="ELY1181" s="12"/>
      <c r="ELZ1181" s="12"/>
      <c r="EMA1181" s="12"/>
      <c r="EMB1181" s="12"/>
      <c r="EMC1181" s="12"/>
      <c r="EMD1181" s="12"/>
      <c r="EME1181" s="12"/>
      <c r="EMF1181" s="12"/>
      <c r="EMG1181" s="12"/>
      <c r="EMH1181" s="12"/>
      <c r="EMI1181" s="12"/>
      <c r="EMJ1181" s="12"/>
      <c r="EMK1181" s="12"/>
      <c r="EML1181" s="12"/>
      <c r="EMM1181" s="12"/>
      <c r="EMN1181" s="12"/>
      <c r="EMO1181" s="12"/>
      <c r="EMP1181" s="12"/>
      <c r="EMQ1181" s="12"/>
      <c r="EMR1181" s="12"/>
      <c r="EMS1181" s="12"/>
      <c r="EMT1181" s="12"/>
      <c r="EMU1181" s="12"/>
      <c r="EMV1181" s="12"/>
      <c r="EMW1181" s="12"/>
      <c r="EMX1181" s="12"/>
      <c r="EMY1181" s="12"/>
      <c r="EMZ1181" s="12"/>
      <c r="ENA1181" s="12"/>
      <c r="ENB1181" s="12"/>
      <c r="ENC1181" s="12"/>
      <c r="END1181" s="12"/>
      <c r="ENE1181" s="12"/>
      <c r="ENF1181" s="12"/>
      <c r="ENG1181" s="12"/>
      <c r="ENH1181" s="12"/>
      <c r="ENI1181" s="12"/>
      <c r="ENJ1181" s="12"/>
      <c r="ENK1181" s="12"/>
      <c r="ENL1181" s="12"/>
      <c r="ENM1181" s="12"/>
      <c r="ENN1181" s="12"/>
      <c r="ENO1181" s="12"/>
      <c r="ENP1181" s="12"/>
      <c r="ENQ1181" s="12"/>
      <c r="ENR1181" s="12"/>
      <c r="ENS1181" s="12"/>
      <c r="ENT1181" s="12"/>
      <c r="ENU1181" s="12"/>
      <c r="ENV1181" s="12"/>
      <c r="ENW1181" s="12"/>
      <c r="ENX1181" s="12"/>
      <c r="ENY1181" s="12"/>
      <c r="ENZ1181" s="12"/>
      <c r="EOA1181" s="12"/>
      <c r="EOB1181" s="12"/>
      <c r="EOC1181" s="12"/>
      <c r="EOD1181" s="12"/>
      <c r="EOE1181" s="12"/>
      <c r="EOF1181" s="12"/>
      <c r="EOG1181" s="12"/>
      <c r="EOH1181" s="12"/>
      <c r="EOI1181" s="12"/>
      <c r="EOJ1181" s="12"/>
      <c r="EOK1181" s="12"/>
      <c r="EOL1181" s="12"/>
      <c r="EOM1181" s="12"/>
      <c r="EON1181" s="12"/>
      <c r="EOO1181" s="12"/>
      <c r="EOP1181" s="12"/>
      <c r="EOQ1181" s="12"/>
      <c r="EOR1181" s="12"/>
      <c r="EOS1181" s="12"/>
      <c r="EOT1181" s="12"/>
      <c r="EOU1181" s="12"/>
      <c r="EOV1181" s="12"/>
      <c r="EOW1181" s="12"/>
      <c r="EOX1181" s="12"/>
      <c r="EOY1181" s="12"/>
      <c r="EOZ1181" s="12"/>
      <c r="EPA1181" s="12"/>
      <c r="EPB1181" s="12"/>
      <c r="EPC1181" s="12"/>
      <c r="EPD1181" s="12"/>
      <c r="EPE1181" s="12"/>
      <c r="EPF1181" s="12"/>
      <c r="EPG1181" s="12"/>
      <c r="EPH1181" s="12"/>
      <c r="EPI1181" s="12"/>
      <c r="EPJ1181" s="12"/>
      <c r="EPK1181" s="12"/>
      <c r="EPL1181" s="12"/>
      <c r="EPM1181" s="12"/>
      <c r="EPN1181" s="12"/>
      <c r="EPO1181" s="12"/>
      <c r="EPP1181" s="12"/>
      <c r="EPQ1181" s="12"/>
      <c r="EPR1181" s="12"/>
      <c r="EPS1181" s="12"/>
      <c r="EPT1181" s="12"/>
      <c r="EPU1181" s="12"/>
      <c r="EPV1181" s="12"/>
      <c r="EPW1181" s="12"/>
      <c r="EPX1181" s="12"/>
      <c r="EPY1181" s="12"/>
      <c r="EPZ1181" s="12"/>
      <c r="EQA1181" s="12"/>
      <c r="EQB1181" s="12"/>
      <c r="EQC1181" s="12"/>
      <c r="EQD1181" s="12"/>
      <c r="EQE1181" s="12"/>
      <c r="EQF1181" s="12"/>
      <c r="EQG1181" s="12"/>
      <c r="EQH1181" s="12"/>
      <c r="EQI1181" s="12"/>
      <c r="EQJ1181" s="12"/>
      <c r="EQK1181" s="12"/>
      <c r="EQL1181" s="12"/>
      <c r="EQM1181" s="12"/>
      <c r="EQN1181" s="12"/>
      <c r="EQO1181" s="12"/>
      <c r="EQP1181" s="12"/>
      <c r="EQQ1181" s="12"/>
      <c r="EQR1181" s="12"/>
      <c r="EQS1181" s="12"/>
      <c r="EQT1181" s="12"/>
      <c r="EQU1181" s="12"/>
      <c r="EQV1181" s="12"/>
      <c r="EQW1181" s="12"/>
      <c r="EQX1181" s="12"/>
      <c r="EQY1181" s="12"/>
      <c r="EQZ1181" s="12"/>
      <c r="ERA1181" s="12"/>
      <c r="ERB1181" s="12"/>
      <c r="ERC1181" s="12"/>
      <c r="ERD1181" s="12"/>
      <c r="ERE1181" s="12"/>
      <c r="ERF1181" s="12"/>
      <c r="ERG1181" s="12"/>
      <c r="ERH1181" s="12"/>
      <c r="ERI1181" s="12"/>
      <c r="ERJ1181" s="12"/>
      <c r="ERK1181" s="12"/>
      <c r="ERL1181" s="12"/>
      <c r="ERM1181" s="12"/>
      <c r="ERN1181" s="12"/>
      <c r="ERO1181" s="12"/>
      <c r="ERP1181" s="12"/>
      <c r="ERQ1181" s="12"/>
      <c r="ERR1181" s="12"/>
      <c r="ERS1181" s="12"/>
      <c r="ERT1181" s="12"/>
      <c r="ERU1181" s="12"/>
      <c r="ERV1181" s="12"/>
      <c r="ERW1181" s="12"/>
      <c r="ERX1181" s="12"/>
      <c r="ERY1181" s="12"/>
      <c r="ERZ1181" s="12"/>
      <c r="ESA1181" s="12"/>
      <c r="ESB1181" s="12"/>
      <c r="ESC1181" s="12"/>
      <c r="ESD1181" s="12"/>
      <c r="ESE1181" s="12"/>
      <c r="ESF1181" s="12"/>
      <c r="ESG1181" s="12"/>
      <c r="ESH1181" s="12"/>
      <c r="ESI1181" s="12"/>
      <c r="ESJ1181" s="12"/>
      <c r="ESK1181" s="12"/>
      <c r="ESL1181" s="12"/>
      <c r="ESM1181" s="12"/>
      <c r="ESN1181" s="12"/>
      <c r="ESO1181" s="12"/>
      <c r="ESP1181" s="12"/>
      <c r="ESQ1181" s="12"/>
      <c r="ESR1181" s="12"/>
      <c r="ESS1181" s="12"/>
      <c r="EST1181" s="12"/>
      <c r="ESU1181" s="12"/>
      <c r="ESV1181" s="12"/>
      <c r="ESW1181" s="12"/>
      <c r="ESX1181" s="12"/>
      <c r="ESY1181" s="12"/>
      <c r="ESZ1181" s="12"/>
      <c r="ETA1181" s="12"/>
      <c r="ETB1181" s="12"/>
      <c r="ETC1181" s="12"/>
      <c r="ETD1181" s="12"/>
      <c r="ETE1181" s="12"/>
      <c r="ETF1181" s="12"/>
      <c r="ETG1181" s="12"/>
      <c r="ETH1181" s="12"/>
      <c r="ETI1181" s="12"/>
      <c r="ETJ1181" s="12"/>
      <c r="ETK1181" s="12"/>
      <c r="ETL1181" s="12"/>
      <c r="ETM1181" s="12"/>
      <c r="ETN1181" s="12"/>
      <c r="ETO1181" s="12"/>
      <c r="ETP1181" s="12"/>
      <c r="ETQ1181" s="12"/>
      <c r="ETR1181" s="12"/>
      <c r="ETS1181" s="12"/>
      <c r="ETT1181" s="12"/>
      <c r="ETU1181" s="12"/>
      <c r="ETV1181" s="12"/>
      <c r="ETW1181" s="12"/>
      <c r="ETX1181" s="12"/>
      <c r="ETY1181" s="12"/>
      <c r="ETZ1181" s="12"/>
      <c r="EUA1181" s="12"/>
      <c r="EUB1181" s="12"/>
      <c r="EUC1181" s="12"/>
      <c r="EUD1181" s="12"/>
      <c r="EUE1181" s="12"/>
      <c r="EUF1181" s="12"/>
      <c r="EUG1181" s="12"/>
      <c r="EUH1181" s="12"/>
      <c r="EUI1181" s="12"/>
      <c r="EUJ1181" s="12"/>
      <c r="EUK1181" s="12"/>
      <c r="EUL1181" s="12"/>
      <c r="EUM1181" s="12"/>
      <c r="EUN1181" s="12"/>
      <c r="EUO1181" s="12"/>
      <c r="EUP1181" s="12"/>
      <c r="EUQ1181" s="12"/>
      <c r="EUR1181" s="12"/>
      <c r="EUS1181" s="12"/>
      <c r="EUT1181" s="12"/>
      <c r="EUU1181" s="12"/>
      <c r="EUV1181" s="12"/>
      <c r="EUW1181" s="12"/>
      <c r="EUX1181" s="12"/>
      <c r="EUY1181" s="12"/>
      <c r="EUZ1181" s="12"/>
      <c r="EVA1181" s="12"/>
      <c r="EVB1181" s="12"/>
      <c r="EVC1181" s="12"/>
      <c r="EVD1181" s="12"/>
      <c r="EVE1181" s="12"/>
      <c r="EVF1181" s="12"/>
      <c r="EVG1181" s="12"/>
      <c r="EVH1181" s="12"/>
      <c r="EVI1181" s="12"/>
      <c r="EVJ1181" s="12"/>
      <c r="EVK1181" s="12"/>
      <c r="EVL1181" s="12"/>
      <c r="EVM1181" s="12"/>
      <c r="EVN1181" s="12"/>
      <c r="EVO1181" s="12"/>
      <c r="EVP1181" s="12"/>
      <c r="EVQ1181" s="12"/>
      <c r="EVR1181" s="12"/>
      <c r="EVS1181" s="12"/>
      <c r="EVT1181" s="12"/>
      <c r="EVU1181" s="12"/>
      <c r="EVV1181" s="12"/>
      <c r="EVW1181" s="12"/>
      <c r="EVX1181" s="12"/>
      <c r="EVY1181" s="12"/>
      <c r="EVZ1181" s="12"/>
      <c r="EWA1181" s="12"/>
      <c r="EWB1181" s="12"/>
      <c r="EWC1181" s="12"/>
      <c r="EWD1181" s="12"/>
      <c r="EWE1181" s="12"/>
      <c r="EWF1181" s="12"/>
      <c r="EWG1181" s="12"/>
      <c r="EWH1181" s="12"/>
      <c r="EWI1181" s="12"/>
      <c r="EWJ1181" s="12"/>
      <c r="EWK1181" s="12"/>
      <c r="EWL1181" s="12"/>
      <c r="EWM1181" s="12"/>
      <c r="EWN1181" s="12"/>
      <c r="EWO1181" s="12"/>
      <c r="EWP1181" s="12"/>
      <c r="EWQ1181" s="12"/>
      <c r="EWR1181" s="12"/>
      <c r="EWS1181" s="12"/>
      <c r="EWT1181" s="12"/>
      <c r="EWU1181" s="12"/>
      <c r="EWV1181" s="12"/>
      <c r="EWW1181" s="12"/>
      <c r="EWX1181" s="12"/>
      <c r="EWY1181" s="12"/>
      <c r="EWZ1181" s="12"/>
      <c r="EXA1181" s="12"/>
      <c r="EXB1181" s="12"/>
      <c r="EXC1181" s="12"/>
      <c r="EXD1181" s="12"/>
      <c r="EXE1181" s="12"/>
      <c r="EXF1181" s="12"/>
      <c r="EXG1181" s="12"/>
      <c r="EXH1181" s="12"/>
      <c r="EXI1181" s="12"/>
      <c r="EXJ1181" s="12"/>
      <c r="EXK1181" s="12"/>
      <c r="EXL1181" s="12"/>
      <c r="EXM1181" s="12"/>
      <c r="EXN1181" s="12"/>
      <c r="EXO1181" s="12"/>
      <c r="EXP1181" s="12"/>
      <c r="EXQ1181" s="12"/>
      <c r="EXR1181" s="12"/>
      <c r="EXS1181" s="12"/>
      <c r="EXT1181" s="12"/>
      <c r="EXU1181" s="12"/>
      <c r="EXV1181" s="12"/>
      <c r="EXW1181" s="12"/>
      <c r="EXX1181" s="12"/>
      <c r="EXY1181" s="12"/>
      <c r="EXZ1181" s="12"/>
      <c r="EYA1181" s="12"/>
      <c r="EYB1181" s="12"/>
      <c r="EYC1181" s="12"/>
      <c r="EYD1181" s="12"/>
      <c r="EYE1181" s="12"/>
      <c r="EYF1181" s="12"/>
      <c r="EYG1181" s="12"/>
      <c r="EYH1181" s="12"/>
      <c r="EYI1181" s="12"/>
      <c r="EYJ1181" s="12"/>
      <c r="EYK1181" s="12"/>
      <c r="EYL1181" s="12"/>
      <c r="EYM1181" s="12"/>
      <c r="EYN1181" s="12"/>
      <c r="EYO1181" s="12"/>
      <c r="EYP1181" s="12"/>
      <c r="EYQ1181" s="12"/>
      <c r="EYR1181" s="12"/>
      <c r="EYS1181" s="12"/>
      <c r="EYT1181" s="12"/>
      <c r="EYU1181" s="12"/>
      <c r="EYV1181" s="12"/>
      <c r="EYW1181" s="12"/>
      <c r="EYX1181" s="12"/>
      <c r="EYY1181" s="12"/>
      <c r="EYZ1181" s="12"/>
      <c r="EZA1181" s="12"/>
      <c r="EZB1181" s="12"/>
      <c r="EZC1181" s="12"/>
      <c r="EZD1181" s="12"/>
      <c r="EZE1181" s="12"/>
      <c r="EZF1181" s="12"/>
      <c r="EZG1181" s="12"/>
      <c r="EZH1181" s="12"/>
      <c r="EZI1181" s="12"/>
      <c r="EZJ1181" s="12"/>
      <c r="EZK1181" s="12"/>
      <c r="EZL1181" s="12"/>
      <c r="EZM1181" s="12"/>
      <c r="EZN1181" s="12"/>
      <c r="EZO1181" s="12"/>
      <c r="EZP1181" s="12"/>
      <c r="EZQ1181" s="12"/>
      <c r="EZR1181" s="12"/>
      <c r="EZS1181" s="12"/>
      <c r="EZT1181" s="12"/>
      <c r="EZU1181" s="12"/>
      <c r="EZV1181" s="12"/>
      <c r="EZW1181" s="12"/>
      <c r="EZX1181" s="12"/>
      <c r="EZY1181" s="12"/>
      <c r="EZZ1181" s="12"/>
      <c r="FAA1181" s="12"/>
      <c r="FAB1181" s="12"/>
      <c r="FAC1181" s="12"/>
      <c r="FAD1181" s="12"/>
      <c r="FAE1181" s="12"/>
      <c r="FAF1181" s="12"/>
      <c r="FAG1181" s="12"/>
      <c r="FAH1181" s="12"/>
      <c r="FAI1181" s="12"/>
      <c r="FAJ1181" s="12"/>
      <c r="FAK1181" s="12"/>
      <c r="FAL1181" s="12"/>
      <c r="FAM1181" s="12"/>
      <c r="FAN1181" s="12"/>
      <c r="FAO1181" s="12"/>
      <c r="FAP1181" s="12"/>
      <c r="FAQ1181" s="12"/>
      <c r="FAR1181" s="12"/>
      <c r="FAS1181" s="12"/>
      <c r="FAT1181" s="12"/>
      <c r="FAU1181" s="12"/>
      <c r="FAV1181" s="12"/>
      <c r="FAW1181" s="12"/>
      <c r="FAX1181" s="12"/>
      <c r="FAY1181" s="12"/>
      <c r="FAZ1181" s="12"/>
      <c r="FBA1181" s="12"/>
      <c r="FBB1181" s="12"/>
      <c r="FBC1181" s="12"/>
      <c r="FBD1181" s="12"/>
      <c r="FBE1181" s="12"/>
      <c r="FBF1181" s="12"/>
      <c r="FBG1181" s="12"/>
      <c r="FBH1181" s="12"/>
      <c r="FBI1181" s="12"/>
      <c r="FBJ1181" s="12"/>
      <c r="FBK1181" s="12"/>
      <c r="FBL1181" s="12"/>
      <c r="FBM1181" s="12"/>
      <c r="FBN1181" s="12"/>
      <c r="FBO1181" s="12"/>
      <c r="FBP1181" s="12"/>
      <c r="FBQ1181" s="12"/>
      <c r="FBR1181" s="12"/>
      <c r="FBS1181" s="12"/>
      <c r="FBT1181" s="12"/>
      <c r="FBU1181" s="12"/>
      <c r="FBV1181" s="12"/>
      <c r="FBW1181" s="12"/>
      <c r="FBX1181" s="12"/>
      <c r="FBY1181" s="12"/>
      <c r="FBZ1181" s="12"/>
      <c r="FCA1181" s="12"/>
      <c r="FCB1181" s="12"/>
      <c r="FCC1181" s="12"/>
      <c r="FCD1181" s="12"/>
      <c r="FCE1181" s="12"/>
      <c r="FCF1181" s="12"/>
      <c r="FCG1181" s="12"/>
      <c r="FCH1181" s="12"/>
      <c r="FCI1181" s="12"/>
      <c r="FCJ1181" s="12"/>
      <c r="FCK1181" s="12"/>
      <c r="FCL1181" s="12"/>
      <c r="FCM1181" s="12"/>
      <c r="FCN1181" s="12"/>
      <c r="FCO1181" s="12"/>
      <c r="FCP1181" s="12"/>
      <c r="FCQ1181" s="12"/>
      <c r="FCR1181" s="12"/>
      <c r="FCS1181" s="12"/>
      <c r="FCT1181" s="12"/>
      <c r="FCU1181" s="12"/>
      <c r="FCV1181" s="12"/>
      <c r="FCW1181" s="12"/>
      <c r="FCX1181" s="12"/>
      <c r="FCY1181" s="12"/>
      <c r="FCZ1181" s="12"/>
      <c r="FDA1181" s="12"/>
      <c r="FDB1181" s="12"/>
      <c r="FDC1181" s="12"/>
      <c r="FDD1181" s="12"/>
      <c r="FDE1181" s="12"/>
      <c r="FDF1181" s="12"/>
      <c r="FDG1181" s="12"/>
      <c r="FDH1181" s="12"/>
      <c r="FDI1181" s="12"/>
      <c r="FDJ1181" s="12"/>
      <c r="FDK1181" s="12"/>
      <c r="FDL1181" s="12"/>
      <c r="FDM1181" s="12"/>
      <c r="FDN1181" s="12"/>
      <c r="FDO1181" s="12"/>
      <c r="FDP1181" s="12"/>
      <c r="FDQ1181" s="12"/>
      <c r="FDR1181" s="12"/>
      <c r="FDS1181" s="12"/>
      <c r="FDT1181" s="12"/>
      <c r="FDU1181" s="12"/>
      <c r="FDV1181" s="12"/>
      <c r="FDW1181" s="12"/>
      <c r="FDX1181" s="12"/>
      <c r="FDY1181" s="12"/>
      <c r="FDZ1181" s="12"/>
      <c r="FEA1181" s="12"/>
      <c r="FEB1181" s="12"/>
      <c r="FEC1181" s="12"/>
      <c r="FED1181" s="12"/>
      <c r="FEE1181" s="12"/>
      <c r="FEF1181" s="12"/>
      <c r="FEG1181" s="12"/>
      <c r="FEH1181" s="12"/>
      <c r="FEI1181" s="12"/>
      <c r="FEJ1181" s="12"/>
      <c r="FEK1181" s="12"/>
      <c r="FEL1181" s="12"/>
      <c r="FEM1181" s="12"/>
      <c r="FEN1181" s="12"/>
      <c r="FEO1181" s="12"/>
      <c r="FEP1181" s="12"/>
      <c r="FEQ1181" s="12"/>
      <c r="FER1181" s="12"/>
      <c r="FES1181" s="12"/>
      <c r="FET1181" s="12"/>
      <c r="FEU1181" s="12"/>
      <c r="FEV1181" s="12"/>
      <c r="FEW1181" s="12"/>
      <c r="FEX1181" s="12"/>
      <c r="FEY1181" s="12"/>
      <c r="FEZ1181" s="12"/>
      <c r="FFA1181" s="12"/>
      <c r="FFB1181" s="12"/>
      <c r="FFC1181" s="12"/>
      <c r="FFD1181" s="12"/>
      <c r="FFE1181" s="12"/>
      <c r="FFF1181" s="12"/>
      <c r="FFG1181" s="12"/>
      <c r="FFH1181" s="12"/>
      <c r="FFI1181" s="12"/>
      <c r="FFJ1181" s="12"/>
      <c r="FFK1181" s="12"/>
      <c r="FFL1181" s="12"/>
      <c r="FFM1181" s="12"/>
      <c r="FFN1181" s="12"/>
      <c r="FFO1181" s="12"/>
      <c r="FFP1181" s="12"/>
      <c r="FFQ1181" s="12"/>
      <c r="FFR1181" s="12"/>
      <c r="FFS1181" s="12"/>
      <c r="FFT1181" s="12"/>
      <c r="FFU1181" s="12"/>
      <c r="FFV1181" s="12"/>
      <c r="FFW1181" s="12"/>
      <c r="FFX1181" s="12"/>
      <c r="FFY1181" s="12"/>
      <c r="FFZ1181" s="12"/>
      <c r="FGA1181" s="12"/>
      <c r="FGB1181" s="12"/>
      <c r="FGC1181" s="12"/>
      <c r="FGD1181" s="12"/>
      <c r="FGE1181" s="12"/>
      <c r="FGF1181" s="12"/>
      <c r="FGG1181" s="12"/>
      <c r="FGH1181" s="12"/>
      <c r="FGI1181" s="12"/>
      <c r="FGJ1181" s="12"/>
      <c r="FGK1181" s="12"/>
      <c r="FGL1181" s="12"/>
      <c r="FGM1181" s="12"/>
      <c r="FGN1181" s="12"/>
      <c r="FGO1181" s="12"/>
      <c r="FGP1181" s="12"/>
      <c r="FGQ1181" s="12"/>
      <c r="FGR1181" s="12"/>
      <c r="FGS1181" s="12"/>
      <c r="FGT1181" s="12"/>
      <c r="FGU1181" s="12"/>
      <c r="FGV1181" s="12"/>
      <c r="FGW1181" s="12"/>
      <c r="FGX1181" s="12"/>
      <c r="FGY1181" s="12"/>
      <c r="FGZ1181" s="12"/>
      <c r="FHA1181" s="12"/>
      <c r="FHB1181" s="12"/>
      <c r="FHC1181" s="12"/>
      <c r="FHD1181" s="12"/>
      <c r="FHE1181" s="12"/>
      <c r="FHF1181" s="12"/>
      <c r="FHG1181" s="12"/>
      <c r="FHH1181" s="12"/>
      <c r="FHI1181" s="12"/>
      <c r="FHJ1181" s="12"/>
      <c r="FHK1181" s="12"/>
      <c r="FHL1181" s="12"/>
      <c r="FHM1181" s="12"/>
      <c r="FHN1181" s="12"/>
      <c r="FHO1181" s="12"/>
      <c r="FHP1181" s="12"/>
      <c r="FHQ1181" s="12"/>
      <c r="FHR1181" s="12"/>
      <c r="FHS1181" s="12"/>
      <c r="FHT1181" s="12"/>
      <c r="FHU1181" s="12"/>
      <c r="FHV1181" s="12"/>
      <c r="FHW1181" s="12"/>
      <c r="FHX1181" s="12"/>
      <c r="FHY1181" s="12"/>
      <c r="FHZ1181" s="12"/>
      <c r="FIA1181" s="12"/>
      <c r="FIB1181" s="12"/>
      <c r="FIC1181" s="12"/>
      <c r="FID1181" s="12"/>
      <c r="FIE1181" s="12"/>
      <c r="FIF1181" s="12"/>
      <c r="FIG1181" s="12"/>
      <c r="FIH1181" s="12"/>
      <c r="FII1181" s="12"/>
      <c r="FIJ1181" s="12"/>
      <c r="FIK1181" s="12"/>
      <c r="FIL1181" s="12"/>
      <c r="FIM1181" s="12"/>
      <c r="FIN1181" s="12"/>
      <c r="FIO1181" s="12"/>
      <c r="FIP1181" s="12"/>
      <c r="FIQ1181" s="12"/>
      <c r="FIR1181" s="12"/>
      <c r="FIS1181" s="12"/>
      <c r="FIT1181" s="12"/>
      <c r="FIU1181" s="12"/>
      <c r="FIV1181" s="12"/>
      <c r="FIW1181" s="12"/>
      <c r="FIX1181" s="12"/>
      <c r="FIY1181" s="12"/>
      <c r="FIZ1181" s="12"/>
      <c r="FJA1181" s="12"/>
      <c r="FJB1181" s="12"/>
      <c r="FJC1181" s="12"/>
      <c r="FJD1181" s="12"/>
      <c r="FJE1181" s="12"/>
      <c r="FJF1181" s="12"/>
      <c r="FJG1181" s="12"/>
      <c r="FJH1181" s="12"/>
      <c r="FJI1181" s="12"/>
      <c r="FJJ1181" s="12"/>
      <c r="FJK1181" s="12"/>
      <c r="FJL1181" s="12"/>
      <c r="FJM1181" s="12"/>
      <c r="FJN1181" s="12"/>
      <c r="FJO1181" s="12"/>
      <c r="FJP1181" s="12"/>
      <c r="FJQ1181" s="12"/>
      <c r="FJR1181" s="12"/>
      <c r="FJS1181" s="12"/>
      <c r="FJT1181" s="12"/>
      <c r="FJU1181" s="12"/>
      <c r="FJV1181" s="12"/>
      <c r="FJW1181" s="12"/>
      <c r="FJX1181" s="12"/>
      <c r="FJY1181" s="12"/>
      <c r="FJZ1181" s="12"/>
      <c r="FKA1181" s="12"/>
      <c r="FKB1181" s="12"/>
      <c r="FKC1181" s="12"/>
      <c r="FKD1181" s="12"/>
      <c r="FKE1181" s="12"/>
      <c r="FKF1181" s="12"/>
      <c r="FKG1181" s="12"/>
      <c r="FKH1181" s="12"/>
      <c r="FKI1181" s="12"/>
      <c r="FKJ1181" s="12"/>
      <c r="FKK1181" s="12"/>
      <c r="FKL1181" s="12"/>
      <c r="FKM1181" s="12"/>
      <c r="FKN1181" s="12"/>
      <c r="FKO1181" s="12"/>
      <c r="FKP1181" s="12"/>
      <c r="FKQ1181" s="12"/>
      <c r="FKR1181" s="12"/>
      <c r="FKS1181" s="12"/>
      <c r="FKT1181" s="12"/>
      <c r="FKU1181" s="12"/>
      <c r="FKV1181" s="12"/>
      <c r="FKW1181" s="12"/>
      <c r="FKX1181" s="12"/>
      <c r="FKY1181" s="12"/>
      <c r="FKZ1181" s="12"/>
      <c r="FLA1181" s="12"/>
      <c r="FLB1181" s="12"/>
      <c r="FLC1181" s="12"/>
      <c r="FLD1181" s="12"/>
      <c r="FLE1181" s="12"/>
      <c r="FLF1181" s="12"/>
      <c r="FLG1181" s="12"/>
      <c r="FLH1181" s="12"/>
      <c r="FLI1181" s="12"/>
      <c r="FLJ1181" s="12"/>
      <c r="FLK1181" s="12"/>
      <c r="FLL1181" s="12"/>
      <c r="FLM1181" s="12"/>
      <c r="FLN1181" s="12"/>
      <c r="FLO1181" s="12"/>
      <c r="FLP1181" s="12"/>
      <c r="FLQ1181" s="12"/>
      <c r="FLR1181" s="12"/>
      <c r="FLS1181" s="12"/>
      <c r="FLT1181" s="12"/>
      <c r="FLU1181" s="12"/>
      <c r="FLV1181" s="12"/>
      <c r="FLW1181" s="12"/>
      <c r="FLX1181" s="12"/>
      <c r="FLY1181" s="12"/>
      <c r="FLZ1181" s="12"/>
      <c r="FMA1181" s="12"/>
      <c r="FMB1181" s="12"/>
      <c r="FMC1181" s="12"/>
      <c r="FMD1181" s="12"/>
      <c r="FME1181" s="12"/>
      <c r="FMF1181" s="12"/>
      <c r="FMG1181" s="12"/>
      <c r="FMH1181" s="12"/>
      <c r="FMI1181" s="12"/>
      <c r="FMJ1181" s="12"/>
      <c r="FMK1181" s="12"/>
      <c r="FML1181" s="12"/>
      <c r="FMM1181" s="12"/>
      <c r="FMN1181" s="12"/>
      <c r="FMO1181" s="12"/>
      <c r="FMP1181" s="12"/>
      <c r="FMQ1181" s="12"/>
      <c r="FMR1181" s="12"/>
      <c r="FMS1181" s="12"/>
      <c r="FMT1181" s="12"/>
      <c r="FMU1181" s="12"/>
      <c r="FMV1181" s="12"/>
      <c r="FMW1181" s="12"/>
      <c r="FMX1181" s="12"/>
      <c r="FMY1181" s="12"/>
      <c r="FMZ1181" s="12"/>
      <c r="FNA1181" s="12"/>
      <c r="FNB1181" s="12"/>
      <c r="FNC1181" s="12"/>
      <c r="FND1181" s="12"/>
      <c r="FNE1181" s="12"/>
      <c r="FNF1181" s="12"/>
      <c r="FNG1181" s="12"/>
      <c r="FNH1181" s="12"/>
      <c r="FNI1181" s="12"/>
      <c r="FNJ1181" s="12"/>
      <c r="FNK1181" s="12"/>
      <c r="FNL1181" s="12"/>
      <c r="FNM1181" s="12"/>
      <c r="FNN1181" s="12"/>
      <c r="FNO1181" s="12"/>
      <c r="FNP1181" s="12"/>
      <c r="FNQ1181" s="12"/>
      <c r="FNR1181" s="12"/>
      <c r="FNS1181" s="12"/>
      <c r="FNT1181" s="12"/>
      <c r="FNU1181" s="12"/>
      <c r="FNV1181" s="12"/>
      <c r="FNW1181" s="12"/>
      <c r="FNX1181" s="12"/>
      <c r="FNY1181" s="12"/>
      <c r="FNZ1181" s="12"/>
      <c r="FOA1181" s="12"/>
      <c r="FOB1181" s="12"/>
      <c r="FOC1181" s="12"/>
      <c r="FOD1181" s="12"/>
      <c r="FOE1181" s="12"/>
      <c r="FOF1181" s="12"/>
      <c r="FOG1181" s="12"/>
      <c r="FOH1181" s="12"/>
      <c r="FOI1181" s="12"/>
      <c r="FOJ1181" s="12"/>
      <c r="FOK1181" s="12"/>
      <c r="FOL1181" s="12"/>
      <c r="FOM1181" s="12"/>
      <c r="FON1181" s="12"/>
      <c r="FOO1181" s="12"/>
      <c r="FOP1181" s="12"/>
      <c r="FOQ1181" s="12"/>
      <c r="FOR1181" s="12"/>
      <c r="FOS1181" s="12"/>
      <c r="FOT1181" s="12"/>
      <c r="FOU1181" s="12"/>
      <c r="FOV1181" s="12"/>
      <c r="FOW1181" s="12"/>
      <c r="FOX1181" s="12"/>
      <c r="FOY1181" s="12"/>
      <c r="FOZ1181" s="12"/>
      <c r="FPA1181" s="12"/>
      <c r="FPB1181" s="12"/>
      <c r="FPC1181" s="12"/>
      <c r="FPD1181" s="12"/>
      <c r="FPE1181" s="12"/>
      <c r="FPF1181" s="12"/>
      <c r="FPG1181" s="12"/>
      <c r="FPH1181" s="12"/>
      <c r="FPI1181" s="12"/>
      <c r="FPJ1181" s="12"/>
      <c r="FPK1181" s="12"/>
      <c r="FPL1181" s="12"/>
      <c r="FPM1181" s="12"/>
      <c r="FPN1181" s="12"/>
      <c r="FPO1181" s="12"/>
      <c r="FPP1181" s="12"/>
      <c r="FPQ1181" s="12"/>
      <c r="FPR1181" s="12"/>
      <c r="FPS1181" s="12"/>
      <c r="FPT1181" s="12"/>
      <c r="FPU1181" s="12"/>
      <c r="FPV1181" s="12"/>
      <c r="FPW1181" s="12"/>
      <c r="FPX1181" s="12"/>
      <c r="FPY1181" s="12"/>
      <c r="FPZ1181" s="12"/>
      <c r="FQA1181" s="12"/>
      <c r="FQB1181" s="12"/>
      <c r="FQC1181" s="12"/>
      <c r="FQD1181" s="12"/>
      <c r="FQE1181" s="12"/>
      <c r="FQF1181" s="12"/>
      <c r="FQG1181" s="12"/>
      <c r="FQH1181" s="12"/>
      <c r="FQI1181" s="12"/>
      <c r="FQJ1181" s="12"/>
      <c r="FQK1181" s="12"/>
      <c r="FQL1181" s="12"/>
      <c r="FQM1181" s="12"/>
      <c r="FQN1181" s="12"/>
      <c r="FQO1181" s="12"/>
      <c r="FQP1181" s="12"/>
      <c r="FQQ1181" s="12"/>
      <c r="FQR1181" s="12"/>
      <c r="FQS1181" s="12"/>
      <c r="FQT1181" s="12"/>
      <c r="FQU1181" s="12"/>
      <c r="FQV1181" s="12"/>
      <c r="FQW1181" s="12"/>
      <c r="FQX1181" s="12"/>
      <c r="FQY1181" s="12"/>
      <c r="FQZ1181" s="12"/>
      <c r="FRA1181" s="12"/>
      <c r="FRB1181" s="12"/>
      <c r="FRC1181" s="12"/>
      <c r="FRD1181" s="12"/>
      <c r="FRE1181" s="12"/>
      <c r="FRF1181" s="12"/>
      <c r="FRG1181" s="12"/>
      <c r="FRH1181" s="12"/>
      <c r="FRI1181" s="12"/>
      <c r="FRJ1181" s="12"/>
      <c r="FRK1181" s="12"/>
      <c r="FRL1181" s="12"/>
      <c r="FRM1181" s="12"/>
      <c r="FRN1181" s="12"/>
      <c r="FRO1181" s="12"/>
      <c r="FRP1181" s="12"/>
      <c r="FRQ1181" s="12"/>
      <c r="FRR1181" s="12"/>
      <c r="FRS1181" s="12"/>
      <c r="FRT1181" s="12"/>
      <c r="FRU1181" s="12"/>
      <c r="FRV1181" s="12"/>
      <c r="FRW1181" s="12"/>
      <c r="FRX1181" s="12"/>
      <c r="FRY1181" s="12"/>
      <c r="FRZ1181" s="12"/>
      <c r="FSA1181" s="12"/>
      <c r="FSB1181" s="12"/>
      <c r="FSC1181" s="12"/>
      <c r="FSD1181" s="12"/>
      <c r="FSE1181" s="12"/>
      <c r="FSF1181" s="12"/>
      <c r="FSG1181" s="12"/>
      <c r="FSH1181" s="12"/>
      <c r="FSI1181" s="12"/>
      <c r="FSJ1181" s="12"/>
      <c r="FSK1181" s="12"/>
      <c r="FSL1181" s="12"/>
      <c r="FSM1181" s="12"/>
      <c r="FSN1181" s="12"/>
      <c r="FSO1181" s="12"/>
      <c r="FSP1181" s="12"/>
      <c r="FSQ1181" s="12"/>
      <c r="FSR1181" s="12"/>
      <c r="FSS1181" s="12"/>
      <c r="FST1181" s="12"/>
      <c r="FSU1181" s="12"/>
      <c r="FSV1181" s="12"/>
      <c r="FSW1181" s="12"/>
      <c r="FSX1181" s="12"/>
      <c r="FSY1181" s="12"/>
      <c r="FSZ1181" s="12"/>
      <c r="FTA1181" s="12"/>
      <c r="FTB1181" s="12"/>
      <c r="FTC1181" s="12"/>
      <c r="FTD1181" s="12"/>
      <c r="FTE1181" s="12"/>
      <c r="FTF1181" s="12"/>
      <c r="FTG1181" s="12"/>
      <c r="FTH1181" s="12"/>
      <c r="FTI1181" s="12"/>
      <c r="FTJ1181" s="12"/>
      <c r="FTK1181" s="12"/>
      <c r="FTL1181" s="12"/>
      <c r="FTM1181" s="12"/>
      <c r="FTN1181" s="12"/>
      <c r="FTO1181" s="12"/>
      <c r="FTP1181" s="12"/>
      <c r="FTQ1181" s="12"/>
      <c r="FTR1181" s="12"/>
      <c r="FTS1181" s="12"/>
      <c r="FTT1181" s="12"/>
      <c r="FTU1181" s="12"/>
      <c r="FTV1181" s="12"/>
      <c r="FTW1181" s="12"/>
      <c r="FTX1181" s="12"/>
      <c r="FTY1181" s="12"/>
      <c r="FTZ1181" s="12"/>
      <c r="FUA1181" s="12"/>
      <c r="FUB1181" s="12"/>
      <c r="FUC1181" s="12"/>
      <c r="FUD1181" s="12"/>
      <c r="FUE1181" s="12"/>
      <c r="FUF1181" s="12"/>
      <c r="FUG1181" s="12"/>
      <c r="FUH1181" s="12"/>
      <c r="FUI1181" s="12"/>
      <c r="FUJ1181" s="12"/>
      <c r="FUK1181" s="12"/>
      <c r="FUL1181" s="12"/>
      <c r="FUM1181" s="12"/>
      <c r="FUN1181" s="12"/>
      <c r="FUO1181" s="12"/>
      <c r="FUP1181" s="12"/>
      <c r="FUQ1181" s="12"/>
      <c r="FUR1181" s="12"/>
      <c r="FUS1181" s="12"/>
      <c r="FUT1181" s="12"/>
      <c r="FUU1181" s="12"/>
      <c r="FUV1181" s="12"/>
      <c r="FUW1181" s="12"/>
      <c r="FUX1181" s="12"/>
      <c r="FUY1181" s="12"/>
      <c r="FUZ1181" s="12"/>
      <c r="FVA1181" s="12"/>
      <c r="FVB1181" s="12"/>
      <c r="FVC1181" s="12"/>
      <c r="FVD1181" s="12"/>
      <c r="FVE1181" s="12"/>
      <c r="FVF1181" s="12"/>
      <c r="FVG1181" s="12"/>
      <c r="FVH1181" s="12"/>
      <c r="FVI1181" s="12"/>
      <c r="FVJ1181" s="12"/>
      <c r="FVK1181" s="12"/>
      <c r="FVL1181" s="12"/>
      <c r="FVM1181" s="12"/>
      <c r="FVN1181" s="12"/>
      <c r="FVO1181" s="12"/>
      <c r="FVP1181" s="12"/>
      <c r="FVQ1181" s="12"/>
      <c r="FVR1181" s="12"/>
      <c r="FVS1181" s="12"/>
      <c r="FVT1181" s="12"/>
      <c r="FVU1181" s="12"/>
      <c r="FVV1181" s="12"/>
      <c r="FVW1181" s="12"/>
      <c r="FVX1181" s="12"/>
      <c r="FVY1181" s="12"/>
      <c r="FVZ1181" s="12"/>
      <c r="FWA1181" s="12"/>
      <c r="FWB1181" s="12"/>
      <c r="FWC1181" s="12"/>
      <c r="FWD1181" s="12"/>
      <c r="FWE1181" s="12"/>
      <c r="FWF1181" s="12"/>
      <c r="FWG1181" s="12"/>
      <c r="FWH1181" s="12"/>
      <c r="FWI1181" s="12"/>
      <c r="FWJ1181" s="12"/>
      <c r="FWK1181" s="12"/>
      <c r="FWL1181" s="12"/>
      <c r="FWM1181" s="12"/>
      <c r="FWN1181" s="12"/>
      <c r="FWO1181" s="12"/>
      <c r="FWP1181" s="12"/>
      <c r="FWQ1181" s="12"/>
      <c r="FWR1181" s="12"/>
      <c r="FWS1181" s="12"/>
      <c r="FWT1181" s="12"/>
      <c r="FWU1181" s="12"/>
      <c r="FWV1181" s="12"/>
      <c r="FWW1181" s="12"/>
      <c r="FWX1181" s="12"/>
      <c r="FWY1181" s="12"/>
      <c r="FWZ1181" s="12"/>
      <c r="FXA1181" s="12"/>
      <c r="FXB1181" s="12"/>
      <c r="FXC1181" s="12"/>
      <c r="FXD1181" s="12"/>
      <c r="FXE1181" s="12"/>
      <c r="FXF1181" s="12"/>
      <c r="FXG1181" s="12"/>
      <c r="FXH1181" s="12"/>
      <c r="FXI1181" s="12"/>
      <c r="FXJ1181" s="12"/>
      <c r="FXK1181" s="12"/>
      <c r="FXL1181" s="12"/>
      <c r="FXM1181" s="12"/>
      <c r="FXN1181" s="12"/>
      <c r="FXO1181" s="12"/>
      <c r="FXP1181" s="12"/>
      <c r="FXQ1181" s="12"/>
      <c r="FXR1181" s="12"/>
      <c r="FXS1181" s="12"/>
      <c r="FXT1181" s="12"/>
      <c r="FXU1181" s="12"/>
      <c r="FXV1181" s="12"/>
      <c r="FXW1181" s="12"/>
      <c r="FXX1181" s="12"/>
      <c r="FXY1181" s="12"/>
      <c r="FXZ1181" s="12"/>
      <c r="FYA1181" s="12"/>
      <c r="FYB1181" s="12"/>
      <c r="FYC1181" s="12"/>
      <c r="FYD1181" s="12"/>
      <c r="FYE1181" s="12"/>
      <c r="FYF1181" s="12"/>
      <c r="FYG1181" s="12"/>
      <c r="FYH1181" s="12"/>
      <c r="FYI1181" s="12"/>
      <c r="FYJ1181" s="12"/>
      <c r="FYK1181" s="12"/>
      <c r="FYL1181" s="12"/>
      <c r="FYM1181" s="12"/>
      <c r="FYN1181" s="12"/>
      <c r="FYO1181" s="12"/>
      <c r="FYP1181" s="12"/>
      <c r="FYQ1181" s="12"/>
      <c r="FYR1181" s="12"/>
      <c r="FYS1181" s="12"/>
      <c r="FYT1181" s="12"/>
      <c r="FYU1181" s="12"/>
      <c r="FYV1181" s="12"/>
      <c r="FYW1181" s="12"/>
      <c r="FYX1181" s="12"/>
      <c r="FYY1181" s="12"/>
      <c r="FYZ1181" s="12"/>
      <c r="FZA1181" s="12"/>
      <c r="FZB1181" s="12"/>
      <c r="FZC1181" s="12"/>
      <c r="FZD1181" s="12"/>
      <c r="FZE1181" s="12"/>
      <c r="FZF1181" s="12"/>
      <c r="FZG1181" s="12"/>
      <c r="FZH1181" s="12"/>
      <c r="FZI1181" s="12"/>
      <c r="FZJ1181" s="12"/>
      <c r="FZK1181" s="12"/>
      <c r="FZL1181" s="12"/>
      <c r="FZM1181" s="12"/>
      <c r="FZN1181" s="12"/>
      <c r="FZO1181" s="12"/>
      <c r="FZP1181" s="12"/>
      <c r="FZQ1181" s="12"/>
      <c r="FZR1181" s="12"/>
      <c r="FZS1181" s="12"/>
      <c r="FZT1181" s="12"/>
      <c r="FZU1181" s="12"/>
      <c r="FZV1181" s="12"/>
      <c r="FZW1181" s="12"/>
      <c r="FZX1181" s="12"/>
      <c r="FZY1181" s="12"/>
      <c r="FZZ1181" s="12"/>
      <c r="GAA1181" s="12"/>
      <c r="GAB1181" s="12"/>
      <c r="GAC1181" s="12"/>
      <c r="GAD1181" s="12"/>
      <c r="GAE1181" s="12"/>
      <c r="GAF1181" s="12"/>
      <c r="GAG1181" s="12"/>
      <c r="GAH1181" s="12"/>
      <c r="GAI1181" s="12"/>
      <c r="GAJ1181" s="12"/>
      <c r="GAK1181" s="12"/>
      <c r="GAL1181" s="12"/>
      <c r="GAM1181" s="12"/>
      <c r="GAN1181" s="12"/>
      <c r="GAO1181" s="12"/>
      <c r="GAP1181" s="12"/>
      <c r="GAQ1181" s="12"/>
      <c r="GAR1181" s="12"/>
      <c r="GAS1181" s="12"/>
      <c r="GAT1181" s="12"/>
      <c r="GAU1181" s="12"/>
      <c r="GAV1181" s="12"/>
      <c r="GAW1181" s="12"/>
      <c r="GAX1181" s="12"/>
      <c r="GAY1181" s="12"/>
      <c r="GAZ1181" s="12"/>
      <c r="GBA1181" s="12"/>
      <c r="GBB1181" s="12"/>
      <c r="GBC1181" s="12"/>
      <c r="GBD1181" s="12"/>
      <c r="GBE1181" s="12"/>
      <c r="GBF1181" s="12"/>
      <c r="GBG1181" s="12"/>
      <c r="GBH1181" s="12"/>
      <c r="GBI1181" s="12"/>
      <c r="GBJ1181" s="12"/>
      <c r="GBK1181" s="12"/>
      <c r="GBL1181" s="12"/>
      <c r="GBM1181" s="12"/>
      <c r="GBN1181" s="12"/>
      <c r="GBO1181" s="12"/>
      <c r="GBP1181" s="12"/>
      <c r="GBQ1181" s="12"/>
      <c r="GBR1181" s="12"/>
      <c r="GBS1181" s="12"/>
      <c r="GBT1181" s="12"/>
      <c r="GBU1181" s="12"/>
      <c r="GBV1181" s="12"/>
      <c r="GBW1181" s="12"/>
      <c r="GBX1181" s="12"/>
      <c r="GBY1181" s="12"/>
      <c r="GBZ1181" s="12"/>
      <c r="GCA1181" s="12"/>
      <c r="GCB1181" s="12"/>
      <c r="GCC1181" s="12"/>
      <c r="GCD1181" s="12"/>
      <c r="GCE1181" s="12"/>
      <c r="GCF1181" s="12"/>
      <c r="GCG1181" s="12"/>
      <c r="GCH1181" s="12"/>
      <c r="GCI1181" s="12"/>
      <c r="GCJ1181" s="12"/>
      <c r="GCK1181" s="12"/>
      <c r="GCL1181" s="12"/>
      <c r="GCM1181" s="12"/>
      <c r="GCN1181" s="12"/>
      <c r="GCO1181" s="12"/>
      <c r="GCP1181" s="12"/>
      <c r="GCQ1181" s="12"/>
      <c r="GCR1181" s="12"/>
      <c r="GCS1181" s="12"/>
      <c r="GCT1181" s="12"/>
      <c r="GCU1181" s="12"/>
      <c r="GCV1181" s="12"/>
      <c r="GCW1181" s="12"/>
      <c r="GCX1181" s="12"/>
      <c r="GCY1181" s="12"/>
      <c r="GCZ1181" s="12"/>
      <c r="GDA1181" s="12"/>
      <c r="GDB1181" s="12"/>
      <c r="GDC1181" s="12"/>
      <c r="GDD1181" s="12"/>
      <c r="GDE1181" s="12"/>
      <c r="GDF1181" s="12"/>
      <c r="GDG1181" s="12"/>
      <c r="GDH1181" s="12"/>
      <c r="GDI1181" s="12"/>
      <c r="GDJ1181" s="12"/>
      <c r="GDK1181" s="12"/>
      <c r="GDL1181" s="12"/>
      <c r="GDM1181" s="12"/>
      <c r="GDN1181" s="12"/>
      <c r="GDO1181" s="12"/>
      <c r="GDP1181" s="12"/>
      <c r="GDQ1181" s="12"/>
      <c r="GDR1181" s="12"/>
      <c r="GDS1181" s="12"/>
      <c r="GDT1181" s="12"/>
      <c r="GDU1181" s="12"/>
      <c r="GDV1181" s="12"/>
      <c r="GDW1181" s="12"/>
      <c r="GDX1181" s="12"/>
      <c r="GDY1181" s="12"/>
      <c r="GDZ1181" s="12"/>
      <c r="GEA1181" s="12"/>
      <c r="GEB1181" s="12"/>
      <c r="GEC1181" s="12"/>
      <c r="GED1181" s="12"/>
      <c r="GEE1181" s="12"/>
      <c r="GEF1181" s="12"/>
      <c r="GEG1181" s="12"/>
      <c r="GEH1181" s="12"/>
      <c r="GEI1181" s="12"/>
      <c r="GEJ1181" s="12"/>
      <c r="GEK1181" s="12"/>
      <c r="GEL1181" s="12"/>
      <c r="GEM1181" s="12"/>
      <c r="GEN1181" s="12"/>
      <c r="GEO1181" s="12"/>
      <c r="GEP1181" s="12"/>
      <c r="GEQ1181" s="12"/>
      <c r="GER1181" s="12"/>
      <c r="GES1181" s="12"/>
      <c r="GET1181" s="12"/>
      <c r="GEU1181" s="12"/>
      <c r="GEV1181" s="12"/>
      <c r="GEW1181" s="12"/>
      <c r="GEX1181" s="12"/>
      <c r="GEY1181" s="12"/>
      <c r="GEZ1181" s="12"/>
      <c r="GFA1181" s="12"/>
      <c r="GFB1181" s="12"/>
      <c r="GFC1181" s="12"/>
      <c r="GFD1181" s="12"/>
      <c r="GFE1181" s="12"/>
      <c r="GFF1181" s="12"/>
      <c r="GFG1181" s="12"/>
      <c r="GFH1181" s="12"/>
      <c r="GFI1181" s="12"/>
      <c r="GFJ1181" s="12"/>
      <c r="GFK1181" s="12"/>
      <c r="GFL1181" s="12"/>
      <c r="GFM1181" s="12"/>
      <c r="GFN1181" s="12"/>
      <c r="GFO1181" s="12"/>
      <c r="GFP1181" s="12"/>
      <c r="GFQ1181" s="12"/>
      <c r="GFR1181" s="12"/>
      <c r="GFS1181" s="12"/>
      <c r="GFT1181" s="12"/>
      <c r="GFU1181" s="12"/>
      <c r="GFV1181" s="12"/>
      <c r="GFW1181" s="12"/>
      <c r="GFX1181" s="12"/>
      <c r="GFY1181" s="12"/>
      <c r="GFZ1181" s="12"/>
      <c r="GGA1181" s="12"/>
      <c r="GGB1181" s="12"/>
      <c r="GGC1181" s="12"/>
      <c r="GGD1181" s="12"/>
      <c r="GGE1181" s="12"/>
      <c r="GGF1181" s="12"/>
      <c r="GGG1181" s="12"/>
      <c r="GGH1181" s="12"/>
      <c r="GGI1181" s="12"/>
      <c r="GGJ1181" s="12"/>
      <c r="GGK1181" s="12"/>
      <c r="GGL1181" s="12"/>
      <c r="GGM1181" s="12"/>
      <c r="GGN1181" s="12"/>
      <c r="GGO1181" s="12"/>
      <c r="GGP1181" s="12"/>
      <c r="GGQ1181" s="12"/>
      <c r="GGR1181" s="12"/>
      <c r="GGS1181" s="12"/>
      <c r="GGT1181" s="12"/>
      <c r="GGU1181" s="12"/>
      <c r="GGV1181" s="12"/>
      <c r="GGW1181" s="12"/>
      <c r="GGX1181" s="12"/>
      <c r="GGY1181" s="12"/>
      <c r="GGZ1181" s="12"/>
      <c r="GHA1181" s="12"/>
      <c r="GHB1181" s="12"/>
      <c r="GHC1181" s="12"/>
      <c r="GHD1181" s="12"/>
      <c r="GHE1181" s="12"/>
      <c r="GHF1181" s="12"/>
      <c r="GHG1181" s="12"/>
      <c r="GHH1181" s="12"/>
      <c r="GHI1181" s="12"/>
      <c r="GHJ1181" s="12"/>
      <c r="GHK1181" s="12"/>
      <c r="GHL1181" s="12"/>
      <c r="GHM1181" s="12"/>
      <c r="GHN1181" s="12"/>
      <c r="GHO1181" s="12"/>
      <c r="GHP1181" s="12"/>
      <c r="GHQ1181" s="12"/>
      <c r="GHR1181" s="12"/>
      <c r="GHS1181" s="12"/>
      <c r="GHT1181" s="12"/>
      <c r="GHU1181" s="12"/>
      <c r="GHV1181" s="12"/>
      <c r="GHW1181" s="12"/>
      <c r="GHX1181" s="12"/>
      <c r="GHY1181" s="12"/>
      <c r="GHZ1181" s="12"/>
      <c r="GIA1181" s="12"/>
      <c r="GIB1181" s="12"/>
      <c r="GIC1181" s="12"/>
      <c r="GID1181" s="12"/>
      <c r="GIE1181" s="12"/>
      <c r="GIF1181" s="12"/>
      <c r="GIG1181" s="12"/>
      <c r="GIH1181" s="12"/>
      <c r="GII1181" s="12"/>
      <c r="GIJ1181" s="12"/>
      <c r="GIK1181" s="12"/>
      <c r="GIL1181" s="12"/>
      <c r="GIM1181" s="12"/>
      <c r="GIN1181" s="12"/>
      <c r="GIO1181" s="12"/>
      <c r="GIP1181" s="12"/>
      <c r="GIQ1181" s="12"/>
      <c r="GIR1181" s="12"/>
      <c r="GIS1181" s="12"/>
      <c r="GIT1181" s="12"/>
      <c r="GIU1181" s="12"/>
      <c r="GIV1181" s="12"/>
      <c r="GIW1181" s="12"/>
      <c r="GIX1181" s="12"/>
      <c r="GIY1181" s="12"/>
      <c r="GIZ1181" s="12"/>
      <c r="GJA1181" s="12"/>
      <c r="GJB1181" s="12"/>
      <c r="GJC1181" s="12"/>
      <c r="GJD1181" s="12"/>
      <c r="GJE1181" s="12"/>
      <c r="GJF1181" s="12"/>
      <c r="GJG1181" s="12"/>
      <c r="GJH1181" s="12"/>
      <c r="GJI1181" s="12"/>
      <c r="GJJ1181" s="12"/>
      <c r="GJK1181" s="12"/>
      <c r="GJL1181" s="12"/>
      <c r="GJM1181" s="12"/>
      <c r="GJN1181" s="12"/>
      <c r="GJO1181" s="12"/>
      <c r="GJP1181" s="12"/>
      <c r="GJQ1181" s="12"/>
      <c r="GJR1181" s="12"/>
      <c r="GJS1181" s="12"/>
      <c r="GJT1181" s="12"/>
      <c r="GJU1181" s="12"/>
      <c r="GJV1181" s="12"/>
      <c r="GJW1181" s="12"/>
      <c r="GJX1181" s="12"/>
      <c r="GJY1181" s="12"/>
      <c r="GJZ1181" s="12"/>
      <c r="GKA1181" s="12"/>
      <c r="GKB1181" s="12"/>
      <c r="GKC1181" s="12"/>
      <c r="GKD1181" s="12"/>
      <c r="GKE1181" s="12"/>
      <c r="GKF1181" s="12"/>
      <c r="GKG1181" s="12"/>
      <c r="GKH1181" s="12"/>
      <c r="GKI1181" s="12"/>
      <c r="GKJ1181" s="12"/>
      <c r="GKK1181" s="12"/>
      <c r="GKL1181" s="12"/>
      <c r="GKM1181" s="12"/>
      <c r="GKN1181" s="12"/>
      <c r="GKO1181" s="12"/>
      <c r="GKP1181" s="12"/>
      <c r="GKQ1181" s="12"/>
      <c r="GKR1181" s="12"/>
      <c r="GKS1181" s="12"/>
      <c r="GKT1181" s="12"/>
      <c r="GKU1181" s="12"/>
      <c r="GKV1181" s="12"/>
      <c r="GKW1181" s="12"/>
      <c r="GKX1181" s="12"/>
      <c r="GKY1181" s="12"/>
      <c r="GKZ1181" s="12"/>
      <c r="GLA1181" s="12"/>
      <c r="GLB1181" s="12"/>
      <c r="GLC1181" s="12"/>
      <c r="GLD1181" s="12"/>
      <c r="GLE1181" s="12"/>
      <c r="GLF1181" s="12"/>
      <c r="GLG1181" s="12"/>
      <c r="GLH1181" s="12"/>
      <c r="GLI1181" s="12"/>
      <c r="GLJ1181" s="12"/>
      <c r="GLK1181" s="12"/>
      <c r="GLL1181" s="12"/>
      <c r="GLM1181" s="12"/>
      <c r="GLN1181" s="12"/>
      <c r="GLO1181" s="12"/>
      <c r="GLP1181" s="12"/>
      <c r="GLQ1181" s="12"/>
      <c r="GLR1181" s="12"/>
      <c r="GLS1181" s="12"/>
      <c r="GLT1181" s="12"/>
      <c r="GLU1181" s="12"/>
      <c r="GLV1181" s="12"/>
      <c r="GLW1181" s="12"/>
      <c r="GLX1181" s="12"/>
      <c r="GLY1181" s="12"/>
      <c r="GLZ1181" s="12"/>
      <c r="GMA1181" s="12"/>
      <c r="GMB1181" s="12"/>
      <c r="GMC1181" s="12"/>
      <c r="GMD1181" s="12"/>
      <c r="GME1181" s="12"/>
      <c r="GMF1181" s="12"/>
      <c r="GMG1181" s="12"/>
      <c r="GMH1181" s="12"/>
      <c r="GMI1181" s="12"/>
      <c r="GMJ1181" s="12"/>
      <c r="GMK1181" s="12"/>
      <c r="GML1181" s="12"/>
      <c r="GMM1181" s="12"/>
      <c r="GMN1181" s="12"/>
      <c r="GMO1181" s="12"/>
      <c r="GMP1181" s="12"/>
      <c r="GMQ1181" s="12"/>
      <c r="GMR1181" s="12"/>
      <c r="GMS1181" s="12"/>
      <c r="GMT1181" s="12"/>
      <c r="GMU1181" s="12"/>
      <c r="GMV1181" s="12"/>
      <c r="GMW1181" s="12"/>
      <c r="GMX1181" s="12"/>
      <c r="GMY1181" s="12"/>
      <c r="GMZ1181" s="12"/>
      <c r="GNA1181" s="12"/>
      <c r="GNB1181" s="12"/>
      <c r="GNC1181" s="12"/>
      <c r="GND1181" s="12"/>
      <c r="GNE1181" s="12"/>
      <c r="GNF1181" s="12"/>
      <c r="GNG1181" s="12"/>
      <c r="GNH1181" s="12"/>
      <c r="GNI1181" s="12"/>
      <c r="GNJ1181" s="12"/>
      <c r="GNK1181" s="12"/>
      <c r="GNL1181" s="12"/>
      <c r="GNM1181" s="12"/>
      <c r="GNN1181" s="12"/>
      <c r="GNO1181" s="12"/>
      <c r="GNP1181" s="12"/>
      <c r="GNQ1181" s="12"/>
      <c r="GNR1181" s="12"/>
      <c r="GNS1181" s="12"/>
      <c r="GNT1181" s="12"/>
      <c r="GNU1181" s="12"/>
      <c r="GNV1181" s="12"/>
      <c r="GNW1181" s="12"/>
      <c r="GNX1181" s="12"/>
      <c r="GNY1181" s="12"/>
      <c r="GNZ1181" s="12"/>
      <c r="GOA1181" s="12"/>
      <c r="GOB1181" s="12"/>
      <c r="GOC1181" s="12"/>
      <c r="GOD1181" s="12"/>
      <c r="GOE1181" s="12"/>
      <c r="GOF1181" s="12"/>
      <c r="GOG1181" s="12"/>
      <c r="GOH1181" s="12"/>
      <c r="GOI1181" s="12"/>
      <c r="GOJ1181" s="12"/>
      <c r="GOK1181" s="12"/>
      <c r="GOL1181" s="12"/>
      <c r="GOM1181" s="12"/>
      <c r="GON1181" s="12"/>
      <c r="GOO1181" s="12"/>
      <c r="GOP1181" s="12"/>
      <c r="GOQ1181" s="12"/>
      <c r="GOR1181" s="12"/>
      <c r="GOS1181" s="12"/>
      <c r="GOT1181" s="12"/>
      <c r="GOU1181" s="12"/>
      <c r="GOV1181" s="12"/>
      <c r="GOW1181" s="12"/>
      <c r="GOX1181" s="12"/>
      <c r="GOY1181" s="12"/>
      <c r="GOZ1181" s="12"/>
      <c r="GPA1181" s="12"/>
      <c r="GPB1181" s="12"/>
      <c r="GPC1181" s="12"/>
      <c r="GPD1181" s="12"/>
      <c r="GPE1181" s="12"/>
      <c r="GPF1181" s="12"/>
      <c r="GPG1181" s="12"/>
      <c r="GPH1181" s="12"/>
      <c r="GPI1181" s="12"/>
      <c r="GPJ1181" s="12"/>
      <c r="GPK1181" s="12"/>
      <c r="GPL1181" s="12"/>
      <c r="GPM1181" s="12"/>
      <c r="GPN1181" s="12"/>
      <c r="GPO1181" s="12"/>
      <c r="GPP1181" s="12"/>
      <c r="GPQ1181" s="12"/>
      <c r="GPR1181" s="12"/>
      <c r="GPS1181" s="12"/>
      <c r="GPT1181" s="12"/>
      <c r="GPU1181" s="12"/>
      <c r="GPV1181" s="12"/>
      <c r="GPW1181" s="12"/>
      <c r="GPX1181" s="12"/>
      <c r="GPY1181" s="12"/>
      <c r="GPZ1181" s="12"/>
      <c r="GQA1181" s="12"/>
      <c r="GQB1181" s="12"/>
      <c r="GQC1181" s="12"/>
      <c r="GQD1181" s="12"/>
      <c r="GQE1181" s="12"/>
      <c r="GQF1181" s="12"/>
      <c r="GQG1181" s="12"/>
      <c r="GQH1181" s="12"/>
      <c r="GQI1181" s="12"/>
      <c r="GQJ1181" s="12"/>
      <c r="GQK1181" s="12"/>
      <c r="GQL1181" s="12"/>
      <c r="GQM1181" s="12"/>
      <c r="GQN1181" s="12"/>
      <c r="GQO1181" s="12"/>
      <c r="GQP1181" s="12"/>
      <c r="GQQ1181" s="12"/>
      <c r="GQR1181" s="12"/>
      <c r="GQS1181" s="12"/>
      <c r="GQT1181" s="12"/>
      <c r="GQU1181" s="12"/>
      <c r="GQV1181" s="12"/>
      <c r="GQW1181" s="12"/>
      <c r="GQX1181" s="12"/>
      <c r="GQY1181" s="12"/>
      <c r="GQZ1181" s="12"/>
      <c r="GRA1181" s="12"/>
      <c r="GRB1181" s="12"/>
      <c r="GRC1181" s="12"/>
      <c r="GRD1181" s="12"/>
      <c r="GRE1181" s="12"/>
      <c r="GRF1181" s="12"/>
      <c r="GRG1181" s="12"/>
      <c r="GRH1181" s="12"/>
      <c r="GRI1181" s="12"/>
      <c r="GRJ1181" s="12"/>
      <c r="GRK1181" s="12"/>
      <c r="GRL1181" s="12"/>
      <c r="GRM1181" s="12"/>
      <c r="GRN1181" s="12"/>
      <c r="GRO1181" s="12"/>
      <c r="GRP1181" s="12"/>
      <c r="GRQ1181" s="12"/>
      <c r="GRR1181" s="12"/>
      <c r="GRS1181" s="12"/>
      <c r="GRT1181" s="12"/>
      <c r="GRU1181" s="12"/>
      <c r="GRV1181" s="12"/>
      <c r="GRW1181" s="12"/>
      <c r="GRX1181" s="12"/>
      <c r="GRY1181" s="12"/>
      <c r="GRZ1181" s="12"/>
      <c r="GSA1181" s="12"/>
      <c r="GSB1181" s="12"/>
      <c r="GSC1181" s="12"/>
      <c r="GSD1181" s="12"/>
      <c r="GSE1181" s="12"/>
      <c r="GSF1181" s="12"/>
      <c r="GSG1181" s="12"/>
      <c r="GSH1181" s="12"/>
      <c r="GSI1181" s="12"/>
      <c r="GSJ1181" s="12"/>
      <c r="GSK1181" s="12"/>
      <c r="GSL1181" s="12"/>
      <c r="GSM1181" s="12"/>
      <c r="GSN1181" s="12"/>
      <c r="GSO1181" s="12"/>
      <c r="GSP1181" s="12"/>
      <c r="GSQ1181" s="12"/>
      <c r="GSR1181" s="12"/>
      <c r="GSS1181" s="12"/>
      <c r="GST1181" s="12"/>
      <c r="GSU1181" s="12"/>
      <c r="GSV1181" s="12"/>
      <c r="GSW1181" s="12"/>
      <c r="GSX1181" s="12"/>
      <c r="GSY1181" s="12"/>
      <c r="GSZ1181" s="12"/>
      <c r="GTA1181" s="12"/>
      <c r="GTB1181" s="12"/>
      <c r="GTC1181" s="12"/>
      <c r="GTD1181" s="12"/>
      <c r="GTE1181" s="12"/>
      <c r="GTF1181" s="12"/>
      <c r="GTG1181" s="12"/>
      <c r="GTH1181" s="12"/>
      <c r="GTI1181" s="12"/>
      <c r="GTJ1181" s="12"/>
      <c r="GTK1181" s="12"/>
      <c r="GTL1181" s="12"/>
      <c r="GTM1181" s="12"/>
      <c r="GTN1181" s="12"/>
      <c r="GTO1181" s="12"/>
      <c r="GTP1181" s="12"/>
      <c r="GTQ1181" s="12"/>
      <c r="GTR1181" s="12"/>
      <c r="GTS1181" s="12"/>
      <c r="GTT1181" s="12"/>
      <c r="GTU1181" s="12"/>
      <c r="GTV1181" s="12"/>
      <c r="GTW1181" s="12"/>
      <c r="GTX1181" s="12"/>
      <c r="GTY1181" s="12"/>
      <c r="GTZ1181" s="12"/>
      <c r="GUA1181" s="12"/>
      <c r="GUB1181" s="12"/>
      <c r="GUC1181" s="12"/>
      <c r="GUD1181" s="12"/>
      <c r="GUE1181" s="12"/>
      <c r="GUF1181" s="12"/>
      <c r="GUG1181" s="12"/>
      <c r="GUH1181" s="12"/>
      <c r="GUI1181" s="12"/>
      <c r="GUJ1181" s="12"/>
      <c r="GUK1181" s="12"/>
      <c r="GUL1181" s="12"/>
      <c r="GUM1181" s="12"/>
      <c r="GUN1181" s="12"/>
      <c r="GUO1181" s="12"/>
      <c r="GUP1181" s="12"/>
      <c r="GUQ1181" s="12"/>
      <c r="GUR1181" s="12"/>
      <c r="GUS1181" s="12"/>
      <c r="GUT1181" s="12"/>
      <c r="GUU1181" s="12"/>
      <c r="GUV1181" s="12"/>
      <c r="GUW1181" s="12"/>
      <c r="GUX1181" s="12"/>
      <c r="GUY1181" s="12"/>
      <c r="GUZ1181" s="12"/>
      <c r="GVA1181" s="12"/>
      <c r="GVB1181" s="12"/>
      <c r="GVC1181" s="12"/>
      <c r="GVD1181" s="12"/>
      <c r="GVE1181" s="12"/>
      <c r="GVF1181" s="12"/>
      <c r="GVG1181" s="12"/>
      <c r="GVH1181" s="12"/>
      <c r="GVI1181" s="12"/>
      <c r="GVJ1181" s="12"/>
      <c r="GVK1181" s="12"/>
      <c r="GVL1181" s="12"/>
      <c r="GVM1181" s="12"/>
      <c r="GVN1181" s="12"/>
      <c r="GVO1181" s="12"/>
      <c r="GVP1181" s="12"/>
      <c r="GVQ1181" s="12"/>
      <c r="GVR1181" s="12"/>
      <c r="GVS1181" s="12"/>
      <c r="GVT1181" s="12"/>
      <c r="GVU1181" s="12"/>
      <c r="GVV1181" s="12"/>
      <c r="GVW1181" s="12"/>
      <c r="GVX1181" s="12"/>
      <c r="GVY1181" s="12"/>
      <c r="GVZ1181" s="12"/>
      <c r="GWA1181" s="12"/>
      <c r="GWB1181" s="12"/>
      <c r="GWC1181" s="12"/>
      <c r="GWD1181" s="12"/>
      <c r="GWE1181" s="12"/>
      <c r="GWF1181" s="12"/>
      <c r="GWG1181" s="12"/>
      <c r="GWH1181" s="12"/>
      <c r="GWI1181" s="12"/>
      <c r="GWJ1181" s="12"/>
      <c r="GWK1181" s="12"/>
      <c r="GWL1181" s="12"/>
      <c r="GWM1181" s="12"/>
      <c r="GWN1181" s="12"/>
      <c r="GWO1181" s="12"/>
      <c r="GWP1181" s="12"/>
      <c r="GWQ1181" s="12"/>
      <c r="GWR1181" s="12"/>
      <c r="GWS1181" s="12"/>
      <c r="GWT1181" s="12"/>
      <c r="GWU1181" s="12"/>
      <c r="GWV1181" s="12"/>
      <c r="GWW1181" s="12"/>
      <c r="GWX1181" s="12"/>
      <c r="GWY1181" s="12"/>
      <c r="GWZ1181" s="12"/>
      <c r="GXA1181" s="12"/>
      <c r="GXB1181" s="12"/>
      <c r="GXC1181" s="12"/>
      <c r="GXD1181" s="12"/>
      <c r="GXE1181" s="12"/>
      <c r="GXF1181" s="12"/>
      <c r="GXG1181" s="12"/>
      <c r="GXH1181" s="12"/>
      <c r="GXI1181" s="12"/>
      <c r="GXJ1181" s="12"/>
      <c r="GXK1181" s="12"/>
      <c r="GXL1181" s="12"/>
      <c r="GXM1181" s="12"/>
      <c r="GXN1181" s="12"/>
      <c r="GXO1181" s="12"/>
      <c r="GXP1181" s="12"/>
      <c r="GXQ1181" s="12"/>
      <c r="GXR1181" s="12"/>
      <c r="GXS1181" s="12"/>
      <c r="GXT1181" s="12"/>
      <c r="GXU1181" s="12"/>
      <c r="GXV1181" s="12"/>
      <c r="GXW1181" s="12"/>
      <c r="GXX1181" s="12"/>
      <c r="GXY1181" s="12"/>
      <c r="GXZ1181" s="12"/>
      <c r="GYA1181" s="12"/>
      <c r="GYB1181" s="12"/>
      <c r="GYC1181" s="12"/>
      <c r="GYD1181" s="12"/>
      <c r="GYE1181" s="12"/>
      <c r="GYF1181" s="12"/>
      <c r="GYG1181" s="12"/>
      <c r="GYH1181" s="12"/>
      <c r="GYI1181" s="12"/>
      <c r="GYJ1181" s="12"/>
      <c r="GYK1181" s="12"/>
      <c r="GYL1181" s="12"/>
      <c r="GYM1181" s="12"/>
      <c r="GYN1181" s="12"/>
      <c r="GYO1181" s="12"/>
      <c r="GYP1181" s="12"/>
      <c r="GYQ1181" s="12"/>
      <c r="GYR1181" s="12"/>
      <c r="GYS1181" s="12"/>
      <c r="GYT1181" s="12"/>
      <c r="GYU1181" s="12"/>
      <c r="GYV1181" s="12"/>
      <c r="GYW1181" s="12"/>
      <c r="GYX1181" s="12"/>
      <c r="GYY1181" s="12"/>
      <c r="GYZ1181" s="12"/>
      <c r="GZA1181" s="12"/>
      <c r="GZB1181" s="12"/>
      <c r="GZC1181" s="12"/>
      <c r="GZD1181" s="12"/>
      <c r="GZE1181" s="12"/>
      <c r="GZF1181" s="12"/>
      <c r="GZG1181" s="12"/>
      <c r="GZH1181" s="12"/>
      <c r="GZI1181" s="12"/>
      <c r="GZJ1181" s="12"/>
      <c r="GZK1181" s="12"/>
      <c r="GZL1181" s="12"/>
      <c r="GZM1181" s="12"/>
      <c r="GZN1181" s="12"/>
      <c r="GZO1181" s="12"/>
      <c r="GZP1181" s="12"/>
      <c r="GZQ1181" s="12"/>
      <c r="GZR1181" s="12"/>
      <c r="GZS1181" s="12"/>
      <c r="GZT1181" s="12"/>
      <c r="GZU1181" s="12"/>
      <c r="GZV1181" s="12"/>
      <c r="GZW1181" s="12"/>
      <c r="GZX1181" s="12"/>
      <c r="GZY1181" s="12"/>
      <c r="GZZ1181" s="12"/>
      <c r="HAA1181" s="12"/>
      <c r="HAB1181" s="12"/>
      <c r="HAC1181" s="12"/>
      <c r="HAD1181" s="12"/>
      <c r="HAE1181" s="12"/>
      <c r="HAF1181" s="12"/>
      <c r="HAG1181" s="12"/>
      <c r="HAH1181" s="12"/>
      <c r="HAI1181" s="12"/>
      <c r="HAJ1181" s="12"/>
      <c r="HAK1181" s="12"/>
      <c r="HAL1181" s="12"/>
      <c r="HAM1181" s="12"/>
      <c r="HAN1181" s="12"/>
      <c r="HAO1181" s="12"/>
      <c r="HAP1181" s="12"/>
      <c r="HAQ1181" s="12"/>
      <c r="HAR1181" s="12"/>
      <c r="HAS1181" s="12"/>
      <c r="HAT1181" s="12"/>
      <c r="HAU1181" s="12"/>
      <c r="HAV1181" s="12"/>
      <c r="HAW1181" s="12"/>
      <c r="HAX1181" s="12"/>
      <c r="HAY1181" s="12"/>
      <c r="HAZ1181" s="12"/>
      <c r="HBA1181" s="12"/>
      <c r="HBB1181" s="12"/>
      <c r="HBC1181" s="12"/>
      <c r="HBD1181" s="12"/>
      <c r="HBE1181" s="12"/>
      <c r="HBF1181" s="12"/>
      <c r="HBG1181" s="12"/>
      <c r="HBH1181" s="12"/>
      <c r="HBI1181" s="12"/>
      <c r="HBJ1181" s="12"/>
      <c r="HBK1181" s="12"/>
      <c r="HBL1181" s="12"/>
      <c r="HBM1181" s="12"/>
      <c r="HBN1181" s="12"/>
      <c r="HBO1181" s="12"/>
      <c r="HBP1181" s="12"/>
      <c r="HBQ1181" s="12"/>
      <c r="HBR1181" s="12"/>
      <c r="HBS1181" s="12"/>
      <c r="HBT1181" s="12"/>
      <c r="HBU1181" s="12"/>
      <c r="HBV1181" s="12"/>
      <c r="HBW1181" s="12"/>
      <c r="HBX1181" s="12"/>
      <c r="HBY1181" s="12"/>
      <c r="HBZ1181" s="12"/>
      <c r="HCA1181" s="12"/>
      <c r="HCB1181" s="12"/>
      <c r="HCC1181" s="12"/>
      <c r="HCD1181" s="12"/>
      <c r="HCE1181" s="12"/>
      <c r="HCF1181" s="12"/>
      <c r="HCG1181" s="12"/>
      <c r="HCH1181" s="12"/>
      <c r="HCI1181" s="12"/>
      <c r="HCJ1181" s="12"/>
      <c r="HCK1181" s="12"/>
      <c r="HCL1181" s="12"/>
      <c r="HCM1181" s="12"/>
      <c r="HCN1181" s="12"/>
      <c r="HCO1181" s="12"/>
      <c r="HCP1181" s="12"/>
      <c r="HCQ1181" s="12"/>
      <c r="HCR1181" s="12"/>
      <c r="HCS1181" s="12"/>
      <c r="HCT1181" s="12"/>
      <c r="HCU1181" s="12"/>
      <c r="HCV1181" s="12"/>
      <c r="HCW1181" s="12"/>
      <c r="HCX1181" s="12"/>
      <c r="HCY1181" s="12"/>
      <c r="HCZ1181" s="12"/>
      <c r="HDA1181" s="12"/>
      <c r="HDB1181" s="12"/>
      <c r="HDC1181" s="12"/>
      <c r="HDD1181" s="12"/>
      <c r="HDE1181" s="12"/>
      <c r="HDF1181" s="12"/>
      <c r="HDG1181" s="12"/>
      <c r="HDH1181" s="12"/>
      <c r="HDI1181" s="12"/>
      <c r="HDJ1181" s="12"/>
      <c r="HDK1181" s="12"/>
      <c r="HDL1181" s="12"/>
      <c r="HDM1181" s="12"/>
      <c r="HDN1181" s="12"/>
      <c r="HDO1181" s="12"/>
      <c r="HDP1181" s="12"/>
      <c r="HDQ1181" s="12"/>
      <c r="HDR1181" s="12"/>
      <c r="HDS1181" s="12"/>
      <c r="HDT1181" s="12"/>
      <c r="HDU1181" s="12"/>
      <c r="HDV1181" s="12"/>
      <c r="HDW1181" s="12"/>
      <c r="HDX1181" s="12"/>
      <c r="HDY1181" s="12"/>
      <c r="HDZ1181" s="12"/>
      <c r="HEA1181" s="12"/>
      <c r="HEB1181" s="12"/>
      <c r="HEC1181" s="12"/>
      <c r="HED1181" s="12"/>
      <c r="HEE1181" s="12"/>
      <c r="HEF1181" s="12"/>
      <c r="HEG1181" s="12"/>
      <c r="HEH1181" s="12"/>
      <c r="HEI1181" s="12"/>
      <c r="HEJ1181" s="12"/>
      <c r="HEK1181" s="12"/>
      <c r="HEL1181" s="12"/>
      <c r="HEM1181" s="12"/>
      <c r="HEN1181" s="12"/>
      <c r="HEO1181" s="12"/>
      <c r="HEP1181" s="12"/>
      <c r="HEQ1181" s="12"/>
      <c r="HER1181" s="12"/>
      <c r="HES1181" s="12"/>
      <c r="HET1181" s="12"/>
      <c r="HEU1181" s="12"/>
      <c r="HEV1181" s="12"/>
      <c r="HEW1181" s="12"/>
      <c r="HEX1181" s="12"/>
      <c r="HEY1181" s="12"/>
      <c r="HEZ1181" s="12"/>
      <c r="HFA1181" s="12"/>
      <c r="HFB1181" s="12"/>
      <c r="HFC1181" s="12"/>
      <c r="HFD1181" s="12"/>
      <c r="HFE1181" s="12"/>
      <c r="HFF1181" s="12"/>
      <c r="HFG1181" s="12"/>
      <c r="HFH1181" s="12"/>
      <c r="HFI1181" s="12"/>
      <c r="HFJ1181" s="12"/>
      <c r="HFK1181" s="12"/>
      <c r="HFL1181" s="12"/>
      <c r="HFM1181" s="12"/>
      <c r="HFN1181" s="12"/>
      <c r="HFO1181" s="12"/>
      <c r="HFP1181" s="12"/>
      <c r="HFQ1181" s="12"/>
      <c r="HFR1181" s="12"/>
      <c r="HFS1181" s="12"/>
      <c r="HFT1181" s="12"/>
      <c r="HFU1181" s="12"/>
      <c r="HFV1181" s="12"/>
      <c r="HFW1181" s="12"/>
      <c r="HFX1181" s="12"/>
      <c r="HFY1181" s="12"/>
      <c r="HFZ1181" s="12"/>
      <c r="HGA1181" s="12"/>
      <c r="HGB1181" s="12"/>
      <c r="HGC1181" s="12"/>
      <c r="HGD1181" s="12"/>
      <c r="HGE1181" s="12"/>
      <c r="HGF1181" s="12"/>
      <c r="HGG1181" s="12"/>
      <c r="HGH1181" s="12"/>
      <c r="HGI1181" s="12"/>
      <c r="HGJ1181" s="12"/>
      <c r="HGK1181" s="12"/>
      <c r="HGL1181" s="12"/>
      <c r="HGM1181" s="12"/>
      <c r="HGN1181" s="12"/>
      <c r="HGO1181" s="12"/>
      <c r="HGP1181" s="12"/>
      <c r="HGQ1181" s="12"/>
      <c r="HGR1181" s="12"/>
      <c r="HGS1181" s="12"/>
      <c r="HGT1181" s="12"/>
      <c r="HGU1181" s="12"/>
      <c r="HGV1181" s="12"/>
      <c r="HGW1181" s="12"/>
      <c r="HGX1181" s="12"/>
      <c r="HGY1181" s="12"/>
      <c r="HGZ1181" s="12"/>
      <c r="HHA1181" s="12"/>
      <c r="HHB1181" s="12"/>
      <c r="HHC1181" s="12"/>
      <c r="HHD1181" s="12"/>
      <c r="HHE1181" s="12"/>
      <c r="HHF1181" s="12"/>
      <c r="HHG1181" s="12"/>
      <c r="HHH1181" s="12"/>
      <c r="HHI1181" s="12"/>
      <c r="HHJ1181" s="12"/>
      <c r="HHK1181" s="12"/>
      <c r="HHL1181" s="12"/>
      <c r="HHM1181" s="12"/>
      <c r="HHN1181" s="12"/>
      <c r="HHO1181" s="12"/>
      <c r="HHP1181" s="12"/>
      <c r="HHQ1181" s="12"/>
      <c r="HHR1181" s="12"/>
      <c r="HHS1181" s="12"/>
      <c r="HHT1181" s="12"/>
      <c r="HHU1181" s="12"/>
      <c r="HHV1181" s="12"/>
      <c r="HHW1181" s="12"/>
      <c r="HHX1181" s="12"/>
      <c r="HHY1181" s="12"/>
      <c r="HHZ1181" s="12"/>
      <c r="HIA1181" s="12"/>
      <c r="HIB1181" s="12"/>
      <c r="HIC1181" s="12"/>
      <c r="HID1181" s="12"/>
      <c r="HIE1181" s="12"/>
      <c r="HIF1181" s="12"/>
      <c r="HIG1181" s="12"/>
      <c r="HIH1181" s="12"/>
      <c r="HII1181" s="12"/>
      <c r="HIJ1181" s="12"/>
      <c r="HIK1181" s="12"/>
      <c r="HIL1181" s="12"/>
      <c r="HIM1181" s="12"/>
      <c r="HIN1181" s="12"/>
      <c r="HIO1181" s="12"/>
      <c r="HIP1181" s="12"/>
      <c r="HIQ1181" s="12"/>
      <c r="HIR1181" s="12"/>
      <c r="HIS1181" s="12"/>
      <c r="HIT1181" s="12"/>
      <c r="HIU1181" s="12"/>
      <c r="HIV1181" s="12"/>
      <c r="HIW1181" s="12"/>
      <c r="HIX1181" s="12"/>
      <c r="HIY1181" s="12"/>
      <c r="HIZ1181" s="12"/>
      <c r="HJA1181" s="12"/>
      <c r="HJB1181" s="12"/>
      <c r="HJC1181" s="12"/>
      <c r="HJD1181" s="12"/>
      <c r="HJE1181" s="12"/>
      <c r="HJF1181" s="12"/>
      <c r="HJG1181" s="12"/>
      <c r="HJH1181" s="12"/>
      <c r="HJI1181" s="12"/>
      <c r="HJJ1181" s="12"/>
      <c r="HJK1181" s="12"/>
      <c r="HJL1181" s="12"/>
      <c r="HJM1181" s="12"/>
      <c r="HJN1181" s="12"/>
      <c r="HJO1181" s="12"/>
      <c r="HJP1181" s="12"/>
      <c r="HJQ1181" s="12"/>
      <c r="HJR1181" s="12"/>
      <c r="HJS1181" s="12"/>
      <c r="HJT1181" s="12"/>
      <c r="HJU1181" s="12"/>
      <c r="HJV1181" s="12"/>
      <c r="HJW1181" s="12"/>
      <c r="HJX1181" s="12"/>
      <c r="HJY1181" s="12"/>
      <c r="HJZ1181" s="12"/>
      <c r="HKA1181" s="12"/>
      <c r="HKB1181" s="12"/>
      <c r="HKC1181" s="12"/>
      <c r="HKD1181" s="12"/>
      <c r="HKE1181" s="12"/>
      <c r="HKF1181" s="12"/>
      <c r="HKG1181" s="12"/>
      <c r="HKH1181" s="12"/>
      <c r="HKI1181" s="12"/>
      <c r="HKJ1181" s="12"/>
      <c r="HKK1181" s="12"/>
      <c r="HKL1181" s="12"/>
      <c r="HKM1181" s="12"/>
      <c r="HKN1181" s="12"/>
      <c r="HKO1181" s="12"/>
      <c r="HKP1181" s="12"/>
      <c r="HKQ1181" s="12"/>
      <c r="HKR1181" s="12"/>
      <c r="HKS1181" s="12"/>
      <c r="HKT1181" s="12"/>
      <c r="HKU1181" s="12"/>
      <c r="HKV1181" s="12"/>
      <c r="HKW1181" s="12"/>
      <c r="HKX1181" s="12"/>
      <c r="HKY1181" s="12"/>
      <c r="HKZ1181" s="12"/>
      <c r="HLA1181" s="12"/>
      <c r="HLB1181" s="12"/>
      <c r="HLC1181" s="12"/>
      <c r="HLD1181" s="12"/>
      <c r="HLE1181" s="12"/>
      <c r="HLF1181" s="12"/>
      <c r="HLG1181" s="12"/>
      <c r="HLH1181" s="12"/>
      <c r="HLI1181" s="12"/>
      <c r="HLJ1181" s="12"/>
      <c r="HLK1181" s="12"/>
      <c r="HLL1181" s="12"/>
      <c r="HLM1181" s="12"/>
      <c r="HLN1181" s="12"/>
      <c r="HLO1181" s="12"/>
      <c r="HLP1181" s="12"/>
      <c r="HLQ1181" s="12"/>
      <c r="HLR1181" s="12"/>
      <c r="HLS1181" s="12"/>
      <c r="HLT1181" s="12"/>
      <c r="HLU1181" s="12"/>
      <c r="HLV1181" s="12"/>
      <c r="HLW1181" s="12"/>
      <c r="HLX1181" s="12"/>
      <c r="HLY1181" s="12"/>
      <c r="HLZ1181" s="12"/>
      <c r="HMA1181" s="12"/>
      <c r="HMB1181" s="12"/>
      <c r="HMC1181" s="12"/>
      <c r="HMD1181" s="12"/>
      <c r="HME1181" s="12"/>
      <c r="HMF1181" s="12"/>
      <c r="HMG1181" s="12"/>
      <c r="HMH1181" s="12"/>
      <c r="HMI1181" s="12"/>
      <c r="HMJ1181" s="12"/>
      <c r="HMK1181" s="12"/>
      <c r="HML1181" s="12"/>
      <c r="HMM1181" s="12"/>
      <c r="HMN1181" s="12"/>
      <c r="HMO1181" s="12"/>
      <c r="HMP1181" s="12"/>
      <c r="HMQ1181" s="12"/>
      <c r="HMR1181" s="12"/>
      <c r="HMS1181" s="12"/>
      <c r="HMT1181" s="12"/>
      <c r="HMU1181" s="12"/>
      <c r="HMV1181" s="12"/>
      <c r="HMW1181" s="12"/>
      <c r="HMX1181" s="12"/>
      <c r="HMY1181" s="12"/>
      <c r="HMZ1181" s="12"/>
      <c r="HNA1181" s="12"/>
      <c r="HNB1181" s="12"/>
      <c r="HNC1181" s="12"/>
      <c r="HND1181" s="12"/>
      <c r="HNE1181" s="12"/>
      <c r="HNF1181" s="12"/>
      <c r="HNG1181" s="12"/>
      <c r="HNH1181" s="12"/>
      <c r="HNI1181" s="12"/>
      <c r="HNJ1181" s="12"/>
      <c r="HNK1181" s="12"/>
      <c r="HNL1181" s="12"/>
      <c r="HNM1181" s="12"/>
      <c r="HNN1181" s="12"/>
      <c r="HNO1181" s="12"/>
      <c r="HNP1181" s="12"/>
      <c r="HNQ1181" s="12"/>
      <c r="HNR1181" s="12"/>
      <c r="HNS1181" s="12"/>
      <c r="HNT1181" s="12"/>
      <c r="HNU1181" s="12"/>
      <c r="HNV1181" s="12"/>
      <c r="HNW1181" s="12"/>
      <c r="HNX1181" s="12"/>
      <c r="HNY1181" s="12"/>
      <c r="HNZ1181" s="12"/>
      <c r="HOA1181" s="12"/>
      <c r="HOB1181" s="12"/>
      <c r="HOC1181" s="12"/>
      <c r="HOD1181" s="12"/>
      <c r="HOE1181" s="12"/>
      <c r="HOF1181" s="12"/>
      <c r="HOG1181" s="12"/>
      <c r="HOH1181" s="12"/>
      <c r="HOI1181" s="12"/>
      <c r="HOJ1181" s="12"/>
      <c r="HOK1181" s="12"/>
      <c r="HOL1181" s="12"/>
      <c r="HOM1181" s="12"/>
      <c r="HON1181" s="12"/>
      <c r="HOO1181" s="12"/>
      <c r="HOP1181" s="12"/>
      <c r="HOQ1181" s="12"/>
      <c r="HOR1181" s="12"/>
      <c r="HOS1181" s="12"/>
      <c r="HOT1181" s="12"/>
      <c r="HOU1181" s="12"/>
      <c r="HOV1181" s="12"/>
      <c r="HOW1181" s="12"/>
      <c r="HOX1181" s="12"/>
      <c r="HOY1181" s="12"/>
      <c r="HOZ1181" s="12"/>
      <c r="HPA1181" s="12"/>
      <c r="HPB1181" s="12"/>
      <c r="HPC1181" s="12"/>
      <c r="HPD1181" s="12"/>
      <c r="HPE1181" s="12"/>
      <c r="HPF1181" s="12"/>
      <c r="HPG1181" s="12"/>
      <c r="HPH1181" s="12"/>
      <c r="HPI1181" s="12"/>
      <c r="HPJ1181" s="12"/>
      <c r="HPK1181" s="12"/>
      <c r="HPL1181" s="12"/>
      <c r="HPM1181" s="12"/>
      <c r="HPN1181" s="12"/>
      <c r="HPO1181" s="12"/>
      <c r="HPP1181" s="12"/>
      <c r="HPQ1181" s="12"/>
      <c r="HPR1181" s="12"/>
      <c r="HPS1181" s="12"/>
      <c r="HPT1181" s="12"/>
      <c r="HPU1181" s="12"/>
      <c r="HPV1181" s="12"/>
      <c r="HPW1181" s="12"/>
      <c r="HPX1181" s="12"/>
      <c r="HPY1181" s="12"/>
      <c r="HPZ1181" s="12"/>
      <c r="HQA1181" s="12"/>
      <c r="HQB1181" s="12"/>
      <c r="HQC1181" s="12"/>
      <c r="HQD1181" s="12"/>
      <c r="HQE1181" s="12"/>
      <c r="HQF1181" s="12"/>
      <c r="HQG1181" s="12"/>
      <c r="HQH1181" s="12"/>
      <c r="HQI1181" s="12"/>
      <c r="HQJ1181" s="12"/>
      <c r="HQK1181" s="12"/>
      <c r="HQL1181" s="12"/>
      <c r="HQM1181" s="12"/>
      <c r="HQN1181" s="12"/>
      <c r="HQO1181" s="12"/>
      <c r="HQP1181" s="12"/>
      <c r="HQQ1181" s="12"/>
      <c r="HQR1181" s="12"/>
      <c r="HQS1181" s="12"/>
      <c r="HQT1181" s="12"/>
      <c r="HQU1181" s="12"/>
      <c r="HQV1181" s="12"/>
      <c r="HQW1181" s="12"/>
      <c r="HQX1181" s="12"/>
      <c r="HQY1181" s="12"/>
      <c r="HQZ1181" s="12"/>
      <c r="HRA1181" s="12"/>
      <c r="HRB1181" s="12"/>
      <c r="HRC1181" s="12"/>
      <c r="HRD1181" s="12"/>
      <c r="HRE1181" s="12"/>
      <c r="HRF1181" s="12"/>
      <c r="HRG1181" s="12"/>
      <c r="HRH1181" s="12"/>
      <c r="HRI1181" s="12"/>
      <c r="HRJ1181" s="12"/>
      <c r="HRK1181" s="12"/>
      <c r="HRL1181" s="12"/>
      <c r="HRM1181" s="12"/>
      <c r="HRN1181" s="12"/>
      <c r="HRO1181" s="12"/>
      <c r="HRP1181" s="12"/>
      <c r="HRQ1181" s="12"/>
      <c r="HRR1181" s="12"/>
      <c r="HRS1181" s="12"/>
      <c r="HRT1181" s="12"/>
      <c r="HRU1181" s="12"/>
      <c r="HRV1181" s="12"/>
      <c r="HRW1181" s="12"/>
      <c r="HRX1181" s="12"/>
      <c r="HRY1181" s="12"/>
      <c r="HRZ1181" s="12"/>
      <c r="HSA1181" s="12"/>
      <c r="HSB1181" s="12"/>
      <c r="HSC1181" s="12"/>
      <c r="HSD1181" s="12"/>
      <c r="HSE1181" s="12"/>
      <c r="HSF1181" s="12"/>
      <c r="HSG1181" s="12"/>
      <c r="HSH1181" s="12"/>
      <c r="HSI1181" s="12"/>
      <c r="HSJ1181" s="12"/>
      <c r="HSK1181" s="12"/>
      <c r="HSL1181" s="12"/>
      <c r="HSM1181" s="12"/>
      <c r="HSN1181" s="12"/>
      <c r="HSO1181" s="12"/>
      <c r="HSP1181" s="12"/>
      <c r="HSQ1181" s="12"/>
      <c r="HSR1181" s="12"/>
      <c r="HSS1181" s="12"/>
      <c r="HST1181" s="12"/>
      <c r="HSU1181" s="12"/>
      <c r="HSV1181" s="12"/>
      <c r="HSW1181" s="12"/>
      <c r="HSX1181" s="12"/>
      <c r="HSY1181" s="12"/>
      <c r="HSZ1181" s="12"/>
      <c r="HTA1181" s="12"/>
      <c r="HTB1181" s="12"/>
      <c r="HTC1181" s="12"/>
      <c r="HTD1181" s="12"/>
      <c r="HTE1181" s="12"/>
      <c r="HTF1181" s="12"/>
      <c r="HTG1181" s="12"/>
      <c r="HTH1181" s="12"/>
      <c r="HTI1181" s="12"/>
      <c r="HTJ1181" s="12"/>
      <c r="HTK1181" s="12"/>
      <c r="HTL1181" s="12"/>
      <c r="HTM1181" s="12"/>
      <c r="HTN1181" s="12"/>
      <c r="HTO1181" s="12"/>
      <c r="HTP1181" s="12"/>
      <c r="HTQ1181" s="12"/>
      <c r="HTR1181" s="12"/>
      <c r="HTS1181" s="12"/>
      <c r="HTT1181" s="12"/>
      <c r="HTU1181" s="12"/>
      <c r="HTV1181" s="12"/>
      <c r="HTW1181" s="12"/>
      <c r="HTX1181" s="12"/>
      <c r="HTY1181" s="12"/>
      <c r="HTZ1181" s="12"/>
      <c r="HUA1181" s="12"/>
      <c r="HUB1181" s="12"/>
      <c r="HUC1181" s="12"/>
      <c r="HUD1181" s="12"/>
      <c r="HUE1181" s="12"/>
      <c r="HUF1181" s="12"/>
      <c r="HUG1181" s="12"/>
      <c r="HUH1181" s="12"/>
      <c r="HUI1181" s="12"/>
      <c r="HUJ1181" s="12"/>
      <c r="HUK1181" s="12"/>
      <c r="HUL1181" s="12"/>
      <c r="HUM1181" s="12"/>
      <c r="HUN1181" s="12"/>
      <c r="HUO1181" s="12"/>
      <c r="HUP1181" s="12"/>
      <c r="HUQ1181" s="12"/>
      <c r="HUR1181" s="12"/>
      <c r="HUS1181" s="12"/>
      <c r="HUT1181" s="12"/>
      <c r="HUU1181" s="12"/>
      <c r="HUV1181" s="12"/>
      <c r="HUW1181" s="12"/>
      <c r="HUX1181" s="12"/>
      <c r="HUY1181" s="12"/>
      <c r="HUZ1181" s="12"/>
      <c r="HVA1181" s="12"/>
      <c r="HVB1181" s="12"/>
      <c r="HVC1181" s="12"/>
      <c r="HVD1181" s="12"/>
      <c r="HVE1181" s="12"/>
      <c r="HVF1181" s="12"/>
      <c r="HVG1181" s="12"/>
      <c r="HVH1181" s="12"/>
      <c r="HVI1181" s="12"/>
      <c r="HVJ1181" s="12"/>
      <c r="HVK1181" s="12"/>
      <c r="HVL1181" s="12"/>
      <c r="HVM1181" s="12"/>
      <c r="HVN1181" s="12"/>
      <c r="HVO1181" s="12"/>
      <c r="HVP1181" s="12"/>
      <c r="HVQ1181" s="12"/>
      <c r="HVR1181" s="12"/>
      <c r="HVS1181" s="12"/>
      <c r="HVT1181" s="12"/>
      <c r="HVU1181" s="12"/>
      <c r="HVV1181" s="12"/>
      <c r="HVW1181" s="12"/>
      <c r="HVX1181" s="12"/>
      <c r="HVY1181" s="12"/>
      <c r="HVZ1181" s="12"/>
      <c r="HWA1181" s="12"/>
      <c r="HWB1181" s="12"/>
      <c r="HWC1181" s="12"/>
      <c r="HWD1181" s="12"/>
      <c r="HWE1181" s="12"/>
      <c r="HWF1181" s="12"/>
      <c r="HWG1181" s="12"/>
      <c r="HWH1181" s="12"/>
      <c r="HWI1181" s="12"/>
      <c r="HWJ1181" s="12"/>
      <c r="HWK1181" s="12"/>
      <c r="HWL1181" s="12"/>
      <c r="HWM1181" s="12"/>
      <c r="HWN1181" s="12"/>
      <c r="HWO1181" s="12"/>
      <c r="HWP1181" s="12"/>
      <c r="HWQ1181" s="12"/>
      <c r="HWR1181" s="12"/>
      <c r="HWS1181" s="12"/>
      <c r="HWT1181" s="12"/>
      <c r="HWU1181" s="12"/>
      <c r="HWV1181" s="12"/>
      <c r="HWW1181" s="12"/>
      <c r="HWX1181" s="12"/>
      <c r="HWY1181" s="12"/>
      <c r="HWZ1181" s="12"/>
      <c r="HXA1181" s="12"/>
      <c r="HXB1181" s="12"/>
      <c r="HXC1181" s="12"/>
      <c r="HXD1181" s="12"/>
      <c r="HXE1181" s="12"/>
      <c r="HXF1181" s="12"/>
      <c r="HXG1181" s="12"/>
      <c r="HXH1181" s="12"/>
      <c r="HXI1181" s="12"/>
      <c r="HXJ1181" s="12"/>
      <c r="HXK1181" s="12"/>
      <c r="HXL1181" s="12"/>
      <c r="HXM1181" s="12"/>
      <c r="HXN1181" s="12"/>
      <c r="HXO1181" s="12"/>
      <c r="HXP1181" s="12"/>
      <c r="HXQ1181" s="12"/>
      <c r="HXR1181" s="12"/>
      <c r="HXS1181" s="12"/>
      <c r="HXT1181" s="12"/>
      <c r="HXU1181" s="12"/>
      <c r="HXV1181" s="12"/>
      <c r="HXW1181" s="12"/>
      <c r="HXX1181" s="12"/>
      <c r="HXY1181" s="12"/>
      <c r="HXZ1181" s="12"/>
      <c r="HYA1181" s="12"/>
      <c r="HYB1181" s="12"/>
      <c r="HYC1181" s="12"/>
      <c r="HYD1181" s="12"/>
      <c r="HYE1181" s="12"/>
      <c r="HYF1181" s="12"/>
      <c r="HYG1181" s="12"/>
      <c r="HYH1181" s="12"/>
      <c r="HYI1181" s="12"/>
      <c r="HYJ1181" s="12"/>
      <c r="HYK1181" s="12"/>
      <c r="HYL1181" s="12"/>
      <c r="HYM1181" s="12"/>
      <c r="HYN1181" s="12"/>
      <c r="HYO1181" s="12"/>
      <c r="HYP1181" s="12"/>
      <c r="HYQ1181" s="12"/>
      <c r="HYR1181" s="12"/>
      <c r="HYS1181" s="12"/>
      <c r="HYT1181" s="12"/>
      <c r="HYU1181" s="12"/>
      <c r="HYV1181" s="12"/>
      <c r="HYW1181" s="12"/>
      <c r="HYX1181" s="12"/>
      <c r="HYY1181" s="12"/>
      <c r="HYZ1181" s="12"/>
      <c r="HZA1181" s="12"/>
      <c r="HZB1181" s="12"/>
      <c r="HZC1181" s="12"/>
      <c r="HZD1181" s="12"/>
      <c r="HZE1181" s="12"/>
      <c r="HZF1181" s="12"/>
      <c r="HZG1181" s="12"/>
      <c r="HZH1181" s="12"/>
      <c r="HZI1181" s="12"/>
      <c r="HZJ1181" s="12"/>
      <c r="HZK1181" s="12"/>
      <c r="HZL1181" s="12"/>
      <c r="HZM1181" s="12"/>
      <c r="HZN1181" s="12"/>
      <c r="HZO1181" s="12"/>
      <c r="HZP1181" s="12"/>
      <c r="HZQ1181" s="12"/>
      <c r="HZR1181" s="12"/>
      <c r="HZS1181" s="12"/>
      <c r="HZT1181" s="12"/>
      <c r="HZU1181" s="12"/>
      <c r="HZV1181" s="12"/>
      <c r="HZW1181" s="12"/>
      <c r="HZX1181" s="12"/>
      <c r="HZY1181" s="12"/>
      <c r="HZZ1181" s="12"/>
      <c r="IAA1181" s="12"/>
      <c r="IAB1181" s="12"/>
      <c r="IAC1181" s="12"/>
      <c r="IAD1181" s="12"/>
      <c r="IAE1181" s="12"/>
      <c r="IAF1181" s="12"/>
      <c r="IAG1181" s="12"/>
      <c r="IAH1181" s="12"/>
      <c r="IAI1181" s="12"/>
      <c r="IAJ1181" s="12"/>
      <c r="IAK1181" s="12"/>
      <c r="IAL1181" s="12"/>
      <c r="IAM1181" s="12"/>
      <c r="IAN1181" s="12"/>
      <c r="IAO1181" s="12"/>
      <c r="IAP1181" s="12"/>
      <c r="IAQ1181" s="12"/>
      <c r="IAR1181" s="12"/>
      <c r="IAS1181" s="12"/>
      <c r="IAT1181" s="12"/>
      <c r="IAU1181" s="12"/>
      <c r="IAV1181" s="12"/>
      <c r="IAW1181" s="12"/>
      <c r="IAX1181" s="12"/>
      <c r="IAY1181" s="12"/>
      <c r="IAZ1181" s="12"/>
      <c r="IBA1181" s="12"/>
      <c r="IBB1181" s="12"/>
      <c r="IBC1181" s="12"/>
      <c r="IBD1181" s="12"/>
      <c r="IBE1181" s="12"/>
      <c r="IBF1181" s="12"/>
      <c r="IBG1181" s="12"/>
      <c r="IBH1181" s="12"/>
      <c r="IBI1181" s="12"/>
      <c r="IBJ1181" s="12"/>
      <c r="IBK1181" s="12"/>
      <c r="IBL1181" s="12"/>
      <c r="IBM1181" s="12"/>
      <c r="IBN1181" s="12"/>
      <c r="IBO1181" s="12"/>
      <c r="IBP1181" s="12"/>
      <c r="IBQ1181" s="12"/>
      <c r="IBR1181" s="12"/>
      <c r="IBS1181" s="12"/>
      <c r="IBT1181" s="12"/>
      <c r="IBU1181" s="12"/>
      <c r="IBV1181" s="12"/>
      <c r="IBW1181" s="12"/>
      <c r="IBX1181" s="12"/>
      <c r="IBY1181" s="12"/>
      <c r="IBZ1181" s="12"/>
      <c r="ICA1181" s="12"/>
      <c r="ICB1181" s="12"/>
      <c r="ICC1181" s="12"/>
      <c r="ICD1181" s="12"/>
      <c r="ICE1181" s="12"/>
      <c r="ICF1181" s="12"/>
      <c r="ICG1181" s="12"/>
      <c r="ICH1181" s="12"/>
      <c r="ICI1181" s="12"/>
      <c r="ICJ1181" s="12"/>
      <c r="ICK1181" s="12"/>
      <c r="ICL1181" s="12"/>
      <c r="ICM1181" s="12"/>
      <c r="ICN1181" s="12"/>
      <c r="ICO1181" s="12"/>
      <c r="ICP1181" s="12"/>
      <c r="ICQ1181" s="12"/>
      <c r="ICR1181" s="12"/>
      <c r="ICS1181" s="12"/>
      <c r="ICT1181" s="12"/>
      <c r="ICU1181" s="12"/>
      <c r="ICV1181" s="12"/>
      <c r="ICW1181" s="12"/>
      <c r="ICX1181" s="12"/>
      <c r="ICY1181" s="12"/>
      <c r="ICZ1181" s="12"/>
      <c r="IDA1181" s="12"/>
      <c r="IDB1181" s="12"/>
      <c r="IDC1181" s="12"/>
      <c r="IDD1181" s="12"/>
      <c r="IDE1181" s="12"/>
      <c r="IDF1181" s="12"/>
      <c r="IDG1181" s="12"/>
      <c r="IDH1181" s="12"/>
      <c r="IDI1181" s="12"/>
      <c r="IDJ1181" s="12"/>
      <c r="IDK1181" s="12"/>
      <c r="IDL1181" s="12"/>
      <c r="IDM1181" s="12"/>
      <c r="IDN1181" s="12"/>
      <c r="IDO1181" s="12"/>
      <c r="IDP1181" s="12"/>
      <c r="IDQ1181" s="12"/>
      <c r="IDR1181" s="12"/>
      <c r="IDS1181" s="12"/>
      <c r="IDT1181" s="12"/>
      <c r="IDU1181" s="12"/>
      <c r="IDV1181" s="12"/>
      <c r="IDW1181" s="12"/>
      <c r="IDX1181" s="12"/>
      <c r="IDY1181" s="12"/>
      <c r="IDZ1181" s="12"/>
      <c r="IEA1181" s="12"/>
      <c r="IEB1181" s="12"/>
      <c r="IEC1181" s="12"/>
      <c r="IED1181" s="12"/>
      <c r="IEE1181" s="12"/>
      <c r="IEF1181" s="12"/>
      <c r="IEG1181" s="12"/>
      <c r="IEH1181" s="12"/>
      <c r="IEI1181" s="12"/>
      <c r="IEJ1181" s="12"/>
      <c r="IEK1181" s="12"/>
      <c r="IEL1181" s="12"/>
      <c r="IEM1181" s="12"/>
      <c r="IEN1181" s="12"/>
      <c r="IEO1181" s="12"/>
      <c r="IEP1181" s="12"/>
      <c r="IEQ1181" s="12"/>
      <c r="IER1181" s="12"/>
      <c r="IES1181" s="12"/>
      <c r="IET1181" s="12"/>
      <c r="IEU1181" s="12"/>
      <c r="IEV1181" s="12"/>
      <c r="IEW1181" s="12"/>
      <c r="IEX1181" s="12"/>
      <c r="IEY1181" s="12"/>
      <c r="IEZ1181" s="12"/>
      <c r="IFA1181" s="12"/>
      <c r="IFB1181" s="12"/>
      <c r="IFC1181" s="12"/>
      <c r="IFD1181" s="12"/>
      <c r="IFE1181" s="12"/>
      <c r="IFF1181" s="12"/>
      <c r="IFG1181" s="12"/>
      <c r="IFH1181" s="12"/>
      <c r="IFI1181" s="12"/>
      <c r="IFJ1181" s="12"/>
      <c r="IFK1181" s="12"/>
      <c r="IFL1181" s="12"/>
      <c r="IFM1181" s="12"/>
      <c r="IFN1181" s="12"/>
      <c r="IFO1181" s="12"/>
      <c r="IFP1181" s="12"/>
      <c r="IFQ1181" s="12"/>
      <c r="IFR1181" s="12"/>
      <c r="IFS1181" s="12"/>
      <c r="IFT1181" s="12"/>
      <c r="IFU1181" s="12"/>
      <c r="IFV1181" s="12"/>
      <c r="IFW1181" s="12"/>
      <c r="IFX1181" s="12"/>
      <c r="IFY1181" s="12"/>
      <c r="IFZ1181" s="12"/>
      <c r="IGA1181" s="12"/>
      <c r="IGB1181" s="12"/>
      <c r="IGC1181" s="12"/>
      <c r="IGD1181" s="12"/>
      <c r="IGE1181" s="12"/>
      <c r="IGF1181" s="12"/>
      <c r="IGG1181" s="12"/>
      <c r="IGH1181" s="12"/>
      <c r="IGI1181" s="12"/>
      <c r="IGJ1181" s="12"/>
      <c r="IGK1181" s="12"/>
      <c r="IGL1181" s="12"/>
      <c r="IGM1181" s="12"/>
      <c r="IGN1181" s="12"/>
      <c r="IGO1181" s="12"/>
      <c r="IGP1181" s="12"/>
      <c r="IGQ1181" s="12"/>
      <c r="IGR1181" s="12"/>
      <c r="IGS1181" s="12"/>
      <c r="IGT1181" s="12"/>
      <c r="IGU1181" s="12"/>
      <c r="IGV1181" s="12"/>
      <c r="IGW1181" s="12"/>
      <c r="IGX1181" s="12"/>
      <c r="IGY1181" s="12"/>
      <c r="IGZ1181" s="12"/>
      <c r="IHA1181" s="12"/>
      <c r="IHB1181" s="12"/>
      <c r="IHC1181" s="12"/>
      <c r="IHD1181" s="12"/>
      <c r="IHE1181" s="12"/>
      <c r="IHF1181" s="12"/>
      <c r="IHG1181" s="12"/>
      <c r="IHH1181" s="12"/>
      <c r="IHI1181" s="12"/>
      <c r="IHJ1181" s="12"/>
      <c r="IHK1181" s="12"/>
      <c r="IHL1181" s="12"/>
      <c r="IHM1181" s="12"/>
      <c r="IHN1181" s="12"/>
      <c r="IHO1181" s="12"/>
      <c r="IHP1181" s="12"/>
      <c r="IHQ1181" s="12"/>
      <c r="IHR1181" s="12"/>
      <c r="IHS1181" s="12"/>
      <c r="IHT1181" s="12"/>
      <c r="IHU1181" s="12"/>
      <c r="IHV1181" s="12"/>
      <c r="IHW1181" s="12"/>
      <c r="IHX1181" s="12"/>
      <c r="IHY1181" s="12"/>
      <c r="IHZ1181" s="12"/>
      <c r="IIA1181" s="12"/>
      <c r="IIB1181" s="12"/>
      <c r="IIC1181" s="12"/>
      <c r="IID1181" s="12"/>
      <c r="IIE1181" s="12"/>
      <c r="IIF1181" s="12"/>
      <c r="IIG1181" s="12"/>
      <c r="IIH1181" s="12"/>
      <c r="III1181" s="12"/>
      <c r="IIJ1181" s="12"/>
      <c r="IIK1181" s="12"/>
      <c r="IIL1181" s="12"/>
      <c r="IIM1181" s="12"/>
      <c r="IIN1181" s="12"/>
      <c r="IIO1181" s="12"/>
      <c r="IIP1181" s="12"/>
      <c r="IIQ1181" s="12"/>
      <c r="IIR1181" s="12"/>
      <c r="IIS1181" s="12"/>
      <c r="IIT1181" s="12"/>
      <c r="IIU1181" s="12"/>
      <c r="IIV1181" s="12"/>
      <c r="IIW1181" s="12"/>
      <c r="IIX1181" s="12"/>
      <c r="IIY1181" s="12"/>
      <c r="IIZ1181" s="12"/>
      <c r="IJA1181" s="12"/>
      <c r="IJB1181" s="12"/>
      <c r="IJC1181" s="12"/>
      <c r="IJD1181" s="12"/>
      <c r="IJE1181" s="12"/>
      <c r="IJF1181" s="12"/>
      <c r="IJG1181" s="12"/>
      <c r="IJH1181" s="12"/>
      <c r="IJI1181" s="12"/>
      <c r="IJJ1181" s="12"/>
      <c r="IJK1181" s="12"/>
      <c r="IJL1181" s="12"/>
      <c r="IJM1181" s="12"/>
      <c r="IJN1181" s="12"/>
      <c r="IJO1181" s="12"/>
      <c r="IJP1181" s="12"/>
      <c r="IJQ1181" s="12"/>
      <c r="IJR1181" s="12"/>
      <c r="IJS1181" s="12"/>
      <c r="IJT1181" s="12"/>
      <c r="IJU1181" s="12"/>
      <c r="IJV1181" s="12"/>
      <c r="IJW1181" s="12"/>
      <c r="IJX1181" s="12"/>
      <c r="IJY1181" s="12"/>
      <c r="IJZ1181" s="12"/>
      <c r="IKA1181" s="12"/>
      <c r="IKB1181" s="12"/>
      <c r="IKC1181" s="12"/>
      <c r="IKD1181" s="12"/>
      <c r="IKE1181" s="12"/>
      <c r="IKF1181" s="12"/>
      <c r="IKG1181" s="12"/>
      <c r="IKH1181" s="12"/>
      <c r="IKI1181" s="12"/>
      <c r="IKJ1181" s="12"/>
      <c r="IKK1181" s="12"/>
      <c r="IKL1181" s="12"/>
      <c r="IKM1181" s="12"/>
      <c r="IKN1181" s="12"/>
      <c r="IKO1181" s="12"/>
      <c r="IKP1181" s="12"/>
      <c r="IKQ1181" s="12"/>
      <c r="IKR1181" s="12"/>
      <c r="IKS1181" s="12"/>
      <c r="IKT1181" s="12"/>
      <c r="IKU1181" s="12"/>
      <c r="IKV1181" s="12"/>
      <c r="IKW1181" s="12"/>
      <c r="IKX1181" s="12"/>
      <c r="IKY1181" s="12"/>
      <c r="IKZ1181" s="12"/>
      <c r="ILA1181" s="12"/>
      <c r="ILB1181" s="12"/>
      <c r="ILC1181" s="12"/>
      <c r="ILD1181" s="12"/>
      <c r="ILE1181" s="12"/>
      <c r="ILF1181" s="12"/>
      <c r="ILG1181" s="12"/>
      <c r="ILH1181" s="12"/>
      <c r="ILI1181" s="12"/>
      <c r="ILJ1181" s="12"/>
      <c r="ILK1181" s="12"/>
      <c r="ILL1181" s="12"/>
      <c r="ILM1181" s="12"/>
      <c r="ILN1181" s="12"/>
      <c r="ILO1181" s="12"/>
      <c r="ILP1181" s="12"/>
      <c r="ILQ1181" s="12"/>
      <c r="ILR1181" s="12"/>
      <c r="ILS1181" s="12"/>
      <c r="ILT1181" s="12"/>
      <c r="ILU1181" s="12"/>
      <c r="ILV1181" s="12"/>
      <c r="ILW1181" s="12"/>
      <c r="ILX1181" s="12"/>
      <c r="ILY1181" s="12"/>
      <c r="ILZ1181" s="12"/>
      <c r="IMA1181" s="12"/>
      <c r="IMB1181" s="12"/>
      <c r="IMC1181" s="12"/>
      <c r="IMD1181" s="12"/>
      <c r="IME1181" s="12"/>
      <c r="IMF1181" s="12"/>
      <c r="IMG1181" s="12"/>
      <c r="IMH1181" s="12"/>
      <c r="IMI1181" s="12"/>
      <c r="IMJ1181" s="12"/>
      <c r="IMK1181" s="12"/>
      <c r="IML1181" s="12"/>
      <c r="IMM1181" s="12"/>
      <c r="IMN1181" s="12"/>
      <c r="IMO1181" s="12"/>
      <c r="IMP1181" s="12"/>
      <c r="IMQ1181" s="12"/>
      <c r="IMR1181" s="12"/>
      <c r="IMS1181" s="12"/>
      <c r="IMT1181" s="12"/>
      <c r="IMU1181" s="12"/>
      <c r="IMV1181" s="12"/>
      <c r="IMW1181" s="12"/>
      <c r="IMX1181" s="12"/>
      <c r="IMY1181" s="12"/>
      <c r="IMZ1181" s="12"/>
      <c r="INA1181" s="12"/>
      <c r="INB1181" s="12"/>
      <c r="INC1181" s="12"/>
      <c r="IND1181" s="12"/>
      <c r="INE1181" s="12"/>
      <c r="INF1181" s="12"/>
      <c r="ING1181" s="12"/>
      <c r="INH1181" s="12"/>
      <c r="INI1181" s="12"/>
      <c r="INJ1181" s="12"/>
      <c r="INK1181" s="12"/>
      <c r="INL1181" s="12"/>
      <c r="INM1181" s="12"/>
      <c r="INN1181" s="12"/>
      <c r="INO1181" s="12"/>
      <c r="INP1181" s="12"/>
      <c r="INQ1181" s="12"/>
      <c r="INR1181" s="12"/>
      <c r="INS1181" s="12"/>
      <c r="INT1181" s="12"/>
      <c r="INU1181" s="12"/>
      <c r="INV1181" s="12"/>
      <c r="INW1181" s="12"/>
      <c r="INX1181" s="12"/>
      <c r="INY1181" s="12"/>
      <c r="INZ1181" s="12"/>
      <c r="IOA1181" s="12"/>
      <c r="IOB1181" s="12"/>
      <c r="IOC1181" s="12"/>
      <c r="IOD1181" s="12"/>
      <c r="IOE1181" s="12"/>
      <c r="IOF1181" s="12"/>
      <c r="IOG1181" s="12"/>
      <c r="IOH1181" s="12"/>
      <c r="IOI1181" s="12"/>
      <c r="IOJ1181" s="12"/>
      <c r="IOK1181" s="12"/>
      <c r="IOL1181" s="12"/>
      <c r="IOM1181" s="12"/>
      <c r="ION1181" s="12"/>
      <c r="IOO1181" s="12"/>
      <c r="IOP1181" s="12"/>
      <c r="IOQ1181" s="12"/>
      <c r="IOR1181" s="12"/>
      <c r="IOS1181" s="12"/>
      <c r="IOT1181" s="12"/>
      <c r="IOU1181" s="12"/>
      <c r="IOV1181" s="12"/>
      <c r="IOW1181" s="12"/>
      <c r="IOX1181" s="12"/>
      <c r="IOY1181" s="12"/>
      <c r="IOZ1181" s="12"/>
      <c r="IPA1181" s="12"/>
      <c r="IPB1181" s="12"/>
      <c r="IPC1181" s="12"/>
      <c r="IPD1181" s="12"/>
      <c r="IPE1181" s="12"/>
      <c r="IPF1181" s="12"/>
      <c r="IPG1181" s="12"/>
      <c r="IPH1181" s="12"/>
      <c r="IPI1181" s="12"/>
      <c r="IPJ1181" s="12"/>
      <c r="IPK1181" s="12"/>
      <c r="IPL1181" s="12"/>
      <c r="IPM1181" s="12"/>
      <c r="IPN1181" s="12"/>
      <c r="IPO1181" s="12"/>
      <c r="IPP1181" s="12"/>
      <c r="IPQ1181" s="12"/>
      <c r="IPR1181" s="12"/>
      <c r="IPS1181" s="12"/>
      <c r="IPT1181" s="12"/>
      <c r="IPU1181" s="12"/>
      <c r="IPV1181" s="12"/>
      <c r="IPW1181" s="12"/>
      <c r="IPX1181" s="12"/>
      <c r="IPY1181" s="12"/>
      <c r="IPZ1181" s="12"/>
      <c r="IQA1181" s="12"/>
      <c r="IQB1181" s="12"/>
      <c r="IQC1181" s="12"/>
      <c r="IQD1181" s="12"/>
      <c r="IQE1181" s="12"/>
      <c r="IQF1181" s="12"/>
      <c r="IQG1181" s="12"/>
      <c r="IQH1181" s="12"/>
      <c r="IQI1181" s="12"/>
      <c r="IQJ1181" s="12"/>
      <c r="IQK1181" s="12"/>
      <c r="IQL1181" s="12"/>
      <c r="IQM1181" s="12"/>
      <c r="IQN1181" s="12"/>
      <c r="IQO1181" s="12"/>
      <c r="IQP1181" s="12"/>
      <c r="IQQ1181" s="12"/>
      <c r="IQR1181" s="12"/>
      <c r="IQS1181" s="12"/>
      <c r="IQT1181" s="12"/>
      <c r="IQU1181" s="12"/>
      <c r="IQV1181" s="12"/>
      <c r="IQW1181" s="12"/>
      <c r="IQX1181" s="12"/>
      <c r="IQY1181" s="12"/>
      <c r="IQZ1181" s="12"/>
      <c r="IRA1181" s="12"/>
      <c r="IRB1181" s="12"/>
      <c r="IRC1181" s="12"/>
      <c r="IRD1181" s="12"/>
      <c r="IRE1181" s="12"/>
      <c r="IRF1181" s="12"/>
      <c r="IRG1181" s="12"/>
      <c r="IRH1181" s="12"/>
      <c r="IRI1181" s="12"/>
      <c r="IRJ1181" s="12"/>
      <c r="IRK1181" s="12"/>
      <c r="IRL1181" s="12"/>
      <c r="IRM1181" s="12"/>
      <c r="IRN1181" s="12"/>
      <c r="IRO1181" s="12"/>
      <c r="IRP1181" s="12"/>
      <c r="IRQ1181" s="12"/>
      <c r="IRR1181" s="12"/>
      <c r="IRS1181" s="12"/>
      <c r="IRT1181" s="12"/>
      <c r="IRU1181" s="12"/>
      <c r="IRV1181" s="12"/>
      <c r="IRW1181" s="12"/>
      <c r="IRX1181" s="12"/>
      <c r="IRY1181" s="12"/>
      <c r="IRZ1181" s="12"/>
      <c r="ISA1181" s="12"/>
      <c r="ISB1181" s="12"/>
      <c r="ISC1181" s="12"/>
      <c r="ISD1181" s="12"/>
      <c r="ISE1181" s="12"/>
      <c r="ISF1181" s="12"/>
      <c r="ISG1181" s="12"/>
      <c r="ISH1181" s="12"/>
      <c r="ISI1181" s="12"/>
      <c r="ISJ1181" s="12"/>
      <c r="ISK1181" s="12"/>
      <c r="ISL1181" s="12"/>
      <c r="ISM1181" s="12"/>
      <c r="ISN1181" s="12"/>
      <c r="ISO1181" s="12"/>
      <c r="ISP1181" s="12"/>
      <c r="ISQ1181" s="12"/>
      <c r="ISR1181" s="12"/>
      <c r="ISS1181" s="12"/>
      <c r="IST1181" s="12"/>
      <c r="ISU1181" s="12"/>
      <c r="ISV1181" s="12"/>
      <c r="ISW1181" s="12"/>
      <c r="ISX1181" s="12"/>
      <c r="ISY1181" s="12"/>
      <c r="ISZ1181" s="12"/>
      <c r="ITA1181" s="12"/>
      <c r="ITB1181" s="12"/>
      <c r="ITC1181" s="12"/>
      <c r="ITD1181" s="12"/>
      <c r="ITE1181" s="12"/>
      <c r="ITF1181" s="12"/>
      <c r="ITG1181" s="12"/>
      <c r="ITH1181" s="12"/>
      <c r="ITI1181" s="12"/>
      <c r="ITJ1181" s="12"/>
      <c r="ITK1181" s="12"/>
      <c r="ITL1181" s="12"/>
      <c r="ITM1181" s="12"/>
      <c r="ITN1181" s="12"/>
      <c r="ITO1181" s="12"/>
      <c r="ITP1181" s="12"/>
      <c r="ITQ1181" s="12"/>
      <c r="ITR1181" s="12"/>
      <c r="ITS1181" s="12"/>
      <c r="ITT1181" s="12"/>
      <c r="ITU1181" s="12"/>
      <c r="ITV1181" s="12"/>
      <c r="ITW1181" s="12"/>
      <c r="ITX1181" s="12"/>
      <c r="ITY1181" s="12"/>
      <c r="ITZ1181" s="12"/>
      <c r="IUA1181" s="12"/>
      <c r="IUB1181" s="12"/>
      <c r="IUC1181" s="12"/>
      <c r="IUD1181" s="12"/>
      <c r="IUE1181" s="12"/>
      <c r="IUF1181" s="12"/>
      <c r="IUG1181" s="12"/>
      <c r="IUH1181" s="12"/>
      <c r="IUI1181" s="12"/>
      <c r="IUJ1181" s="12"/>
      <c r="IUK1181" s="12"/>
      <c r="IUL1181" s="12"/>
      <c r="IUM1181" s="12"/>
      <c r="IUN1181" s="12"/>
      <c r="IUO1181" s="12"/>
      <c r="IUP1181" s="12"/>
      <c r="IUQ1181" s="12"/>
      <c r="IUR1181" s="12"/>
      <c r="IUS1181" s="12"/>
      <c r="IUT1181" s="12"/>
      <c r="IUU1181" s="12"/>
      <c r="IUV1181" s="12"/>
      <c r="IUW1181" s="12"/>
      <c r="IUX1181" s="12"/>
      <c r="IUY1181" s="12"/>
      <c r="IUZ1181" s="12"/>
      <c r="IVA1181" s="12"/>
      <c r="IVB1181" s="12"/>
      <c r="IVC1181" s="12"/>
      <c r="IVD1181" s="12"/>
      <c r="IVE1181" s="12"/>
      <c r="IVF1181" s="12"/>
      <c r="IVG1181" s="12"/>
      <c r="IVH1181" s="12"/>
      <c r="IVI1181" s="12"/>
      <c r="IVJ1181" s="12"/>
      <c r="IVK1181" s="12"/>
      <c r="IVL1181" s="12"/>
      <c r="IVM1181" s="12"/>
      <c r="IVN1181" s="12"/>
      <c r="IVO1181" s="12"/>
      <c r="IVP1181" s="12"/>
      <c r="IVQ1181" s="12"/>
      <c r="IVR1181" s="12"/>
      <c r="IVS1181" s="12"/>
      <c r="IVT1181" s="12"/>
      <c r="IVU1181" s="12"/>
      <c r="IVV1181" s="12"/>
      <c r="IVW1181" s="12"/>
      <c r="IVX1181" s="12"/>
      <c r="IVY1181" s="12"/>
      <c r="IVZ1181" s="12"/>
      <c r="IWA1181" s="12"/>
      <c r="IWB1181" s="12"/>
      <c r="IWC1181" s="12"/>
      <c r="IWD1181" s="12"/>
      <c r="IWE1181" s="12"/>
      <c r="IWF1181" s="12"/>
      <c r="IWG1181" s="12"/>
      <c r="IWH1181" s="12"/>
      <c r="IWI1181" s="12"/>
      <c r="IWJ1181" s="12"/>
      <c r="IWK1181" s="12"/>
      <c r="IWL1181" s="12"/>
      <c r="IWM1181" s="12"/>
      <c r="IWN1181" s="12"/>
      <c r="IWO1181" s="12"/>
      <c r="IWP1181" s="12"/>
      <c r="IWQ1181" s="12"/>
      <c r="IWR1181" s="12"/>
      <c r="IWS1181" s="12"/>
      <c r="IWT1181" s="12"/>
      <c r="IWU1181" s="12"/>
      <c r="IWV1181" s="12"/>
      <c r="IWW1181" s="12"/>
      <c r="IWX1181" s="12"/>
      <c r="IWY1181" s="12"/>
      <c r="IWZ1181" s="12"/>
      <c r="IXA1181" s="12"/>
      <c r="IXB1181" s="12"/>
      <c r="IXC1181" s="12"/>
      <c r="IXD1181" s="12"/>
      <c r="IXE1181" s="12"/>
      <c r="IXF1181" s="12"/>
      <c r="IXG1181" s="12"/>
      <c r="IXH1181" s="12"/>
      <c r="IXI1181" s="12"/>
      <c r="IXJ1181" s="12"/>
      <c r="IXK1181" s="12"/>
      <c r="IXL1181" s="12"/>
      <c r="IXM1181" s="12"/>
      <c r="IXN1181" s="12"/>
      <c r="IXO1181" s="12"/>
      <c r="IXP1181" s="12"/>
      <c r="IXQ1181" s="12"/>
      <c r="IXR1181" s="12"/>
      <c r="IXS1181" s="12"/>
      <c r="IXT1181" s="12"/>
      <c r="IXU1181" s="12"/>
      <c r="IXV1181" s="12"/>
      <c r="IXW1181" s="12"/>
      <c r="IXX1181" s="12"/>
      <c r="IXY1181" s="12"/>
      <c r="IXZ1181" s="12"/>
      <c r="IYA1181" s="12"/>
      <c r="IYB1181" s="12"/>
      <c r="IYC1181" s="12"/>
      <c r="IYD1181" s="12"/>
      <c r="IYE1181" s="12"/>
      <c r="IYF1181" s="12"/>
      <c r="IYG1181" s="12"/>
      <c r="IYH1181" s="12"/>
      <c r="IYI1181" s="12"/>
      <c r="IYJ1181" s="12"/>
      <c r="IYK1181" s="12"/>
      <c r="IYL1181" s="12"/>
      <c r="IYM1181" s="12"/>
      <c r="IYN1181" s="12"/>
      <c r="IYO1181" s="12"/>
      <c r="IYP1181" s="12"/>
      <c r="IYQ1181" s="12"/>
      <c r="IYR1181" s="12"/>
      <c r="IYS1181" s="12"/>
      <c r="IYT1181" s="12"/>
      <c r="IYU1181" s="12"/>
      <c r="IYV1181" s="12"/>
      <c r="IYW1181" s="12"/>
      <c r="IYX1181" s="12"/>
      <c r="IYY1181" s="12"/>
      <c r="IYZ1181" s="12"/>
      <c r="IZA1181" s="12"/>
      <c r="IZB1181" s="12"/>
      <c r="IZC1181" s="12"/>
      <c r="IZD1181" s="12"/>
      <c r="IZE1181" s="12"/>
      <c r="IZF1181" s="12"/>
      <c r="IZG1181" s="12"/>
      <c r="IZH1181" s="12"/>
      <c r="IZI1181" s="12"/>
      <c r="IZJ1181" s="12"/>
      <c r="IZK1181" s="12"/>
      <c r="IZL1181" s="12"/>
      <c r="IZM1181" s="12"/>
      <c r="IZN1181" s="12"/>
      <c r="IZO1181" s="12"/>
      <c r="IZP1181" s="12"/>
      <c r="IZQ1181" s="12"/>
      <c r="IZR1181" s="12"/>
      <c r="IZS1181" s="12"/>
      <c r="IZT1181" s="12"/>
      <c r="IZU1181" s="12"/>
      <c r="IZV1181" s="12"/>
      <c r="IZW1181" s="12"/>
      <c r="IZX1181" s="12"/>
      <c r="IZY1181" s="12"/>
      <c r="IZZ1181" s="12"/>
      <c r="JAA1181" s="12"/>
      <c r="JAB1181" s="12"/>
      <c r="JAC1181" s="12"/>
      <c r="JAD1181" s="12"/>
      <c r="JAE1181" s="12"/>
      <c r="JAF1181" s="12"/>
      <c r="JAG1181" s="12"/>
      <c r="JAH1181" s="12"/>
      <c r="JAI1181" s="12"/>
      <c r="JAJ1181" s="12"/>
      <c r="JAK1181" s="12"/>
      <c r="JAL1181" s="12"/>
      <c r="JAM1181" s="12"/>
      <c r="JAN1181" s="12"/>
      <c r="JAO1181" s="12"/>
      <c r="JAP1181" s="12"/>
      <c r="JAQ1181" s="12"/>
      <c r="JAR1181" s="12"/>
      <c r="JAS1181" s="12"/>
      <c r="JAT1181" s="12"/>
      <c r="JAU1181" s="12"/>
      <c r="JAV1181" s="12"/>
      <c r="JAW1181" s="12"/>
      <c r="JAX1181" s="12"/>
      <c r="JAY1181" s="12"/>
      <c r="JAZ1181" s="12"/>
      <c r="JBA1181" s="12"/>
      <c r="JBB1181" s="12"/>
      <c r="JBC1181" s="12"/>
      <c r="JBD1181" s="12"/>
      <c r="JBE1181" s="12"/>
      <c r="JBF1181" s="12"/>
      <c r="JBG1181" s="12"/>
      <c r="JBH1181" s="12"/>
      <c r="JBI1181" s="12"/>
      <c r="JBJ1181" s="12"/>
      <c r="JBK1181" s="12"/>
      <c r="JBL1181" s="12"/>
      <c r="JBM1181" s="12"/>
      <c r="JBN1181" s="12"/>
      <c r="JBO1181" s="12"/>
      <c r="JBP1181" s="12"/>
      <c r="JBQ1181" s="12"/>
      <c r="JBR1181" s="12"/>
      <c r="JBS1181" s="12"/>
      <c r="JBT1181" s="12"/>
      <c r="JBU1181" s="12"/>
      <c r="JBV1181" s="12"/>
      <c r="JBW1181" s="12"/>
      <c r="JBX1181" s="12"/>
      <c r="JBY1181" s="12"/>
      <c r="JBZ1181" s="12"/>
      <c r="JCA1181" s="12"/>
      <c r="JCB1181" s="12"/>
      <c r="JCC1181" s="12"/>
      <c r="JCD1181" s="12"/>
      <c r="JCE1181" s="12"/>
      <c r="JCF1181" s="12"/>
      <c r="JCG1181" s="12"/>
      <c r="JCH1181" s="12"/>
      <c r="JCI1181" s="12"/>
      <c r="JCJ1181" s="12"/>
      <c r="JCK1181" s="12"/>
      <c r="JCL1181" s="12"/>
      <c r="JCM1181" s="12"/>
      <c r="JCN1181" s="12"/>
      <c r="JCO1181" s="12"/>
      <c r="JCP1181" s="12"/>
      <c r="JCQ1181" s="12"/>
      <c r="JCR1181" s="12"/>
      <c r="JCS1181" s="12"/>
      <c r="JCT1181" s="12"/>
      <c r="JCU1181" s="12"/>
      <c r="JCV1181" s="12"/>
      <c r="JCW1181" s="12"/>
      <c r="JCX1181" s="12"/>
      <c r="JCY1181" s="12"/>
      <c r="JCZ1181" s="12"/>
      <c r="JDA1181" s="12"/>
      <c r="JDB1181" s="12"/>
      <c r="JDC1181" s="12"/>
      <c r="JDD1181" s="12"/>
      <c r="JDE1181" s="12"/>
      <c r="JDF1181" s="12"/>
      <c r="JDG1181" s="12"/>
      <c r="JDH1181" s="12"/>
      <c r="JDI1181" s="12"/>
      <c r="JDJ1181" s="12"/>
      <c r="JDK1181" s="12"/>
      <c r="JDL1181" s="12"/>
      <c r="JDM1181" s="12"/>
      <c r="JDN1181" s="12"/>
      <c r="JDO1181" s="12"/>
      <c r="JDP1181" s="12"/>
      <c r="JDQ1181" s="12"/>
      <c r="JDR1181" s="12"/>
      <c r="JDS1181" s="12"/>
      <c r="JDT1181" s="12"/>
      <c r="JDU1181" s="12"/>
      <c r="JDV1181" s="12"/>
      <c r="JDW1181" s="12"/>
      <c r="JDX1181" s="12"/>
      <c r="JDY1181" s="12"/>
      <c r="JDZ1181" s="12"/>
      <c r="JEA1181" s="12"/>
      <c r="JEB1181" s="12"/>
      <c r="JEC1181" s="12"/>
      <c r="JED1181" s="12"/>
      <c r="JEE1181" s="12"/>
      <c r="JEF1181" s="12"/>
      <c r="JEG1181" s="12"/>
      <c r="JEH1181" s="12"/>
      <c r="JEI1181" s="12"/>
      <c r="JEJ1181" s="12"/>
      <c r="JEK1181" s="12"/>
      <c r="JEL1181" s="12"/>
      <c r="JEM1181" s="12"/>
      <c r="JEN1181" s="12"/>
      <c r="JEO1181" s="12"/>
      <c r="JEP1181" s="12"/>
      <c r="JEQ1181" s="12"/>
      <c r="JER1181" s="12"/>
      <c r="JES1181" s="12"/>
      <c r="JET1181" s="12"/>
      <c r="JEU1181" s="12"/>
      <c r="JEV1181" s="12"/>
      <c r="JEW1181" s="12"/>
      <c r="JEX1181" s="12"/>
      <c r="JEY1181" s="12"/>
      <c r="JEZ1181" s="12"/>
      <c r="JFA1181" s="12"/>
      <c r="JFB1181" s="12"/>
      <c r="JFC1181" s="12"/>
      <c r="JFD1181" s="12"/>
      <c r="JFE1181" s="12"/>
      <c r="JFF1181" s="12"/>
      <c r="JFG1181" s="12"/>
      <c r="JFH1181" s="12"/>
      <c r="JFI1181" s="12"/>
      <c r="JFJ1181" s="12"/>
      <c r="JFK1181" s="12"/>
      <c r="JFL1181" s="12"/>
      <c r="JFM1181" s="12"/>
      <c r="JFN1181" s="12"/>
      <c r="JFO1181" s="12"/>
      <c r="JFP1181" s="12"/>
      <c r="JFQ1181" s="12"/>
      <c r="JFR1181" s="12"/>
      <c r="JFS1181" s="12"/>
      <c r="JFT1181" s="12"/>
      <c r="JFU1181" s="12"/>
      <c r="JFV1181" s="12"/>
      <c r="JFW1181" s="12"/>
      <c r="JFX1181" s="12"/>
      <c r="JFY1181" s="12"/>
      <c r="JFZ1181" s="12"/>
      <c r="JGA1181" s="12"/>
      <c r="JGB1181" s="12"/>
      <c r="JGC1181" s="12"/>
      <c r="JGD1181" s="12"/>
      <c r="JGE1181" s="12"/>
      <c r="JGF1181" s="12"/>
      <c r="JGG1181" s="12"/>
      <c r="JGH1181" s="12"/>
      <c r="JGI1181" s="12"/>
      <c r="JGJ1181" s="12"/>
      <c r="JGK1181" s="12"/>
      <c r="JGL1181" s="12"/>
      <c r="JGM1181" s="12"/>
      <c r="JGN1181" s="12"/>
      <c r="JGO1181" s="12"/>
      <c r="JGP1181" s="12"/>
      <c r="JGQ1181" s="12"/>
      <c r="JGR1181" s="12"/>
      <c r="JGS1181" s="12"/>
      <c r="JGT1181" s="12"/>
      <c r="JGU1181" s="12"/>
      <c r="JGV1181" s="12"/>
      <c r="JGW1181" s="12"/>
      <c r="JGX1181" s="12"/>
      <c r="JGY1181" s="12"/>
      <c r="JGZ1181" s="12"/>
      <c r="JHA1181" s="12"/>
      <c r="JHB1181" s="12"/>
      <c r="JHC1181" s="12"/>
      <c r="JHD1181" s="12"/>
      <c r="JHE1181" s="12"/>
      <c r="JHF1181" s="12"/>
      <c r="JHG1181" s="12"/>
      <c r="JHH1181" s="12"/>
      <c r="JHI1181" s="12"/>
      <c r="JHJ1181" s="12"/>
      <c r="JHK1181" s="12"/>
      <c r="JHL1181" s="12"/>
      <c r="JHM1181" s="12"/>
      <c r="JHN1181" s="12"/>
      <c r="JHO1181" s="12"/>
      <c r="JHP1181" s="12"/>
      <c r="JHQ1181" s="12"/>
      <c r="JHR1181" s="12"/>
      <c r="JHS1181" s="12"/>
      <c r="JHT1181" s="12"/>
      <c r="JHU1181" s="12"/>
      <c r="JHV1181" s="12"/>
      <c r="JHW1181" s="12"/>
      <c r="JHX1181" s="12"/>
      <c r="JHY1181" s="12"/>
      <c r="JHZ1181" s="12"/>
      <c r="JIA1181" s="12"/>
      <c r="JIB1181" s="12"/>
      <c r="JIC1181" s="12"/>
      <c r="JID1181" s="12"/>
      <c r="JIE1181" s="12"/>
      <c r="JIF1181" s="12"/>
      <c r="JIG1181" s="12"/>
      <c r="JIH1181" s="12"/>
      <c r="JII1181" s="12"/>
      <c r="JIJ1181" s="12"/>
      <c r="JIK1181" s="12"/>
      <c r="JIL1181" s="12"/>
      <c r="JIM1181" s="12"/>
      <c r="JIN1181" s="12"/>
      <c r="JIO1181" s="12"/>
      <c r="JIP1181" s="12"/>
      <c r="JIQ1181" s="12"/>
      <c r="JIR1181" s="12"/>
      <c r="JIS1181" s="12"/>
      <c r="JIT1181" s="12"/>
      <c r="JIU1181" s="12"/>
      <c r="JIV1181" s="12"/>
      <c r="JIW1181" s="12"/>
      <c r="JIX1181" s="12"/>
      <c r="JIY1181" s="12"/>
      <c r="JIZ1181" s="12"/>
      <c r="JJA1181" s="12"/>
      <c r="JJB1181" s="12"/>
      <c r="JJC1181" s="12"/>
      <c r="JJD1181" s="12"/>
      <c r="JJE1181" s="12"/>
      <c r="JJF1181" s="12"/>
      <c r="JJG1181" s="12"/>
      <c r="JJH1181" s="12"/>
      <c r="JJI1181" s="12"/>
      <c r="JJJ1181" s="12"/>
      <c r="JJK1181" s="12"/>
      <c r="JJL1181" s="12"/>
      <c r="JJM1181" s="12"/>
      <c r="JJN1181" s="12"/>
      <c r="JJO1181" s="12"/>
      <c r="JJP1181" s="12"/>
      <c r="JJQ1181" s="12"/>
      <c r="JJR1181" s="12"/>
      <c r="JJS1181" s="12"/>
      <c r="JJT1181" s="12"/>
      <c r="JJU1181" s="12"/>
      <c r="JJV1181" s="12"/>
      <c r="JJW1181" s="12"/>
      <c r="JJX1181" s="12"/>
      <c r="JJY1181" s="12"/>
      <c r="JJZ1181" s="12"/>
      <c r="JKA1181" s="12"/>
      <c r="JKB1181" s="12"/>
      <c r="JKC1181" s="12"/>
      <c r="JKD1181" s="12"/>
      <c r="JKE1181" s="12"/>
      <c r="JKF1181" s="12"/>
      <c r="JKG1181" s="12"/>
      <c r="JKH1181" s="12"/>
      <c r="JKI1181" s="12"/>
      <c r="JKJ1181" s="12"/>
      <c r="JKK1181" s="12"/>
      <c r="JKL1181" s="12"/>
      <c r="JKM1181" s="12"/>
      <c r="JKN1181" s="12"/>
      <c r="JKO1181" s="12"/>
      <c r="JKP1181" s="12"/>
      <c r="JKQ1181" s="12"/>
      <c r="JKR1181" s="12"/>
      <c r="JKS1181" s="12"/>
      <c r="JKT1181" s="12"/>
      <c r="JKU1181" s="12"/>
      <c r="JKV1181" s="12"/>
      <c r="JKW1181" s="12"/>
      <c r="JKX1181" s="12"/>
      <c r="JKY1181" s="12"/>
      <c r="JKZ1181" s="12"/>
      <c r="JLA1181" s="12"/>
      <c r="JLB1181" s="12"/>
      <c r="JLC1181" s="12"/>
      <c r="JLD1181" s="12"/>
      <c r="JLE1181" s="12"/>
      <c r="JLF1181" s="12"/>
      <c r="JLG1181" s="12"/>
      <c r="JLH1181" s="12"/>
      <c r="JLI1181" s="12"/>
      <c r="JLJ1181" s="12"/>
      <c r="JLK1181" s="12"/>
      <c r="JLL1181" s="12"/>
      <c r="JLM1181" s="12"/>
      <c r="JLN1181" s="12"/>
      <c r="JLO1181" s="12"/>
      <c r="JLP1181" s="12"/>
      <c r="JLQ1181" s="12"/>
      <c r="JLR1181" s="12"/>
      <c r="JLS1181" s="12"/>
      <c r="JLT1181" s="12"/>
      <c r="JLU1181" s="12"/>
      <c r="JLV1181" s="12"/>
      <c r="JLW1181" s="12"/>
      <c r="JLX1181" s="12"/>
      <c r="JLY1181" s="12"/>
      <c r="JLZ1181" s="12"/>
      <c r="JMA1181" s="12"/>
      <c r="JMB1181" s="12"/>
      <c r="JMC1181" s="12"/>
      <c r="JMD1181" s="12"/>
      <c r="JME1181" s="12"/>
      <c r="JMF1181" s="12"/>
      <c r="JMG1181" s="12"/>
      <c r="JMH1181" s="12"/>
      <c r="JMI1181" s="12"/>
      <c r="JMJ1181" s="12"/>
      <c r="JMK1181" s="12"/>
      <c r="JML1181" s="12"/>
      <c r="JMM1181" s="12"/>
      <c r="JMN1181" s="12"/>
      <c r="JMO1181" s="12"/>
      <c r="JMP1181" s="12"/>
      <c r="JMQ1181" s="12"/>
      <c r="JMR1181" s="12"/>
      <c r="JMS1181" s="12"/>
      <c r="JMT1181" s="12"/>
      <c r="JMU1181" s="12"/>
      <c r="JMV1181" s="12"/>
      <c r="JMW1181" s="12"/>
      <c r="JMX1181" s="12"/>
      <c r="JMY1181" s="12"/>
      <c r="JMZ1181" s="12"/>
      <c r="JNA1181" s="12"/>
      <c r="JNB1181" s="12"/>
      <c r="JNC1181" s="12"/>
      <c r="JND1181" s="12"/>
      <c r="JNE1181" s="12"/>
      <c r="JNF1181" s="12"/>
      <c r="JNG1181" s="12"/>
      <c r="JNH1181" s="12"/>
      <c r="JNI1181" s="12"/>
      <c r="JNJ1181" s="12"/>
      <c r="JNK1181" s="12"/>
      <c r="JNL1181" s="12"/>
      <c r="JNM1181" s="12"/>
      <c r="JNN1181" s="12"/>
      <c r="JNO1181" s="12"/>
      <c r="JNP1181" s="12"/>
      <c r="JNQ1181" s="12"/>
      <c r="JNR1181" s="12"/>
      <c r="JNS1181" s="12"/>
      <c r="JNT1181" s="12"/>
      <c r="JNU1181" s="12"/>
      <c r="JNV1181" s="12"/>
      <c r="JNW1181" s="12"/>
      <c r="JNX1181" s="12"/>
      <c r="JNY1181" s="12"/>
      <c r="JNZ1181" s="12"/>
      <c r="JOA1181" s="12"/>
      <c r="JOB1181" s="12"/>
      <c r="JOC1181" s="12"/>
      <c r="JOD1181" s="12"/>
      <c r="JOE1181" s="12"/>
      <c r="JOF1181" s="12"/>
      <c r="JOG1181" s="12"/>
      <c r="JOH1181" s="12"/>
      <c r="JOI1181" s="12"/>
      <c r="JOJ1181" s="12"/>
      <c r="JOK1181" s="12"/>
      <c r="JOL1181" s="12"/>
      <c r="JOM1181" s="12"/>
      <c r="JON1181" s="12"/>
      <c r="JOO1181" s="12"/>
      <c r="JOP1181" s="12"/>
      <c r="JOQ1181" s="12"/>
      <c r="JOR1181" s="12"/>
      <c r="JOS1181" s="12"/>
      <c r="JOT1181" s="12"/>
      <c r="JOU1181" s="12"/>
      <c r="JOV1181" s="12"/>
      <c r="JOW1181" s="12"/>
      <c r="JOX1181" s="12"/>
      <c r="JOY1181" s="12"/>
      <c r="JOZ1181" s="12"/>
      <c r="JPA1181" s="12"/>
      <c r="JPB1181" s="12"/>
      <c r="JPC1181" s="12"/>
      <c r="JPD1181" s="12"/>
      <c r="JPE1181" s="12"/>
      <c r="JPF1181" s="12"/>
      <c r="JPG1181" s="12"/>
      <c r="JPH1181" s="12"/>
      <c r="JPI1181" s="12"/>
      <c r="JPJ1181" s="12"/>
      <c r="JPK1181" s="12"/>
      <c r="JPL1181" s="12"/>
      <c r="JPM1181" s="12"/>
      <c r="JPN1181" s="12"/>
      <c r="JPO1181" s="12"/>
      <c r="JPP1181" s="12"/>
      <c r="JPQ1181" s="12"/>
      <c r="JPR1181" s="12"/>
      <c r="JPS1181" s="12"/>
      <c r="JPT1181" s="12"/>
      <c r="JPU1181" s="12"/>
      <c r="JPV1181" s="12"/>
      <c r="JPW1181" s="12"/>
      <c r="JPX1181" s="12"/>
      <c r="JPY1181" s="12"/>
      <c r="JPZ1181" s="12"/>
      <c r="JQA1181" s="12"/>
      <c r="JQB1181" s="12"/>
      <c r="JQC1181" s="12"/>
      <c r="JQD1181" s="12"/>
      <c r="JQE1181" s="12"/>
      <c r="JQF1181" s="12"/>
      <c r="JQG1181" s="12"/>
      <c r="JQH1181" s="12"/>
      <c r="JQI1181" s="12"/>
      <c r="JQJ1181" s="12"/>
      <c r="JQK1181" s="12"/>
      <c r="JQL1181" s="12"/>
      <c r="JQM1181" s="12"/>
      <c r="JQN1181" s="12"/>
      <c r="JQO1181" s="12"/>
      <c r="JQP1181" s="12"/>
      <c r="JQQ1181" s="12"/>
      <c r="JQR1181" s="12"/>
      <c r="JQS1181" s="12"/>
      <c r="JQT1181" s="12"/>
      <c r="JQU1181" s="12"/>
      <c r="JQV1181" s="12"/>
      <c r="JQW1181" s="12"/>
      <c r="JQX1181" s="12"/>
      <c r="JQY1181" s="12"/>
      <c r="JQZ1181" s="12"/>
      <c r="JRA1181" s="12"/>
      <c r="JRB1181" s="12"/>
      <c r="JRC1181" s="12"/>
      <c r="JRD1181" s="12"/>
      <c r="JRE1181" s="12"/>
      <c r="JRF1181" s="12"/>
      <c r="JRG1181" s="12"/>
      <c r="JRH1181" s="12"/>
      <c r="JRI1181" s="12"/>
      <c r="JRJ1181" s="12"/>
      <c r="JRK1181" s="12"/>
      <c r="JRL1181" s="12"/>
      <c r="JRM1181" s="12"/>
      <c r="JRN1181" s="12"/>
      <c r="JRO1181" s="12"/>
      <c r="JRP1181" s="12"/>
      <c r="JRQ1181" s="12"/>
      <c r="JRR1181" s="12"/>
      <c r="JRS1181" s="12"/>
      <c r="JRT1181" s="12"/>
      <c r="JRU1181" s="12"/>
      <c r="JRV1181" s="12"/>
      <c r="JRW1181" s="12"/>
      <c r="JRX1181" s="12"/>
      <c r="JRY1181" s="12"/>
      <c r="JRZ1181" s="12"/>
      <c r="JSA1181" s="12"/>
      <c r="JSB1181" s="12"/>
      <c r="JSC1181" s="12"/>
      <c r="JSD1181" s="12"/>
      <c r="JSE1181" s="12"/>
      <c r="JSF1181" s="12"/>
      <c r="JSG1181" s="12"/>
      <c r="JSH1181" s="12"/>
      <c r="JSI1181" s="12"/>
      <c r="JSJ1181" s="12"/>
      <c r="JSK1181" s="12"/>
      <c r="JSL1181" s="12"/>
      <c r="JSM1181" s="12"/>
      <c r="JSN1181" s="12"/>
      <c r="JSO1181" s="12"/>
      <c r="JSP1181" s="12"/>
      <c r="JSQ1181" s="12"/>
      <c r="JSR1181" s="12"/>
      <c r="JSS1181" s="12"/>
      <c r="JST1181" s="12"/>
      <c r="JSU1181" s="12"/>
      <c r="JSV1181" s="12"/>
      <c r="JSW1181" s="12"/>
      <c r="JSX1181" s="12"/>
      <c r="JSY1181" s="12"/>
      <c r="JSZ1181" s="12"/>
      <c r="JTA1181" s="12"/>
      <c r="JTB1181" s="12"/>
      <c r="JTC1181" s="12"/>
      <c r="JTD1181" s="12"/>
      <c r="JTE1181" s="12"/>
      <c r="JTF1181" s="12"/>
      <c r="JTG1181" s="12"/>
      <c r="JTH1181" s="12"/>
      <c r="JTI1181" s="12"/>
      <c r="JTJ1181" s="12"/>
      <c r="JTK1181" s="12"/>
      <c r="JTL1181" s="12"/>
      <c r="JTM1181" s="12"/>
      <c r="JTN1181" s="12"/>
      <c r="JTO1181" s="12"/>
      <c r="JTP1181" s="12"/>
      <c r="JTQ1181" s="12"/>
      <c r="JTR1181" s="12"/>
      <c r="JTS1181" s="12"/>
      <c r="JTT1181" s="12"/>
      <c r="JTU1181" s="12"/>
      <c r="JTV1181" s="12"/>
      <c r="JTW1181" s="12"/>
      <c r="JTX1181" s="12"/>
      <c r="JTY1181" s="12"/>
      <c r="JTZ1181" s="12"/>
      <c r="JUA1181" s="12"/>
      <c r="JUB1181" s="12"/>
      <c r="JUC1181" s="12"/>
      <c r="JUD1181" s="12"/>
      <c r="JUE1181" s="12"/>
      <c r="JUF1181" s="12"/>
      <c r="JUG1181" s="12"/>
      <c r="JUH1181" s="12"/>
      <c r="JUI1181" s="12"/>
      <c r="JUJ1181" s="12"/>
      <c r="JUK1181" s="12"/>
      <c r="JUL1181" s="12"/>
      <c r="JUM1181" s="12"/>
      <c r="JUN1181" s="12"/>
      <c r="JUO1181" s="12"/>
      <c r="JUP1181" s="12"/>
      <c r="JUQ1181" s="12"/>
      <c r="JUR1181" s="12"/>
      <c r="JUS1181" s="12"/>
      <c r="JUT1181" s="12"/>
      <c r="JUU1181" s="12"/>
      <c r="JUV1181" s="12"/>
      <c r="JUW1181" s="12"/>
      <c r="JUX1181" s="12"/>
      <c r="JUY1181" s="12"/>
      <c r="JUZ1181" s="12"/>
      <c r="JVA1181" s="12"/>
      <c r="JVB1181" s="12"/>
      <c r="JVC1181" s="12"/>
      <c r="JVD1181" s="12"/>
      <c r="JVE1181" s="12"/>
      <c r="JVF1181" s="12"/>
      <c r="JVG1181" s="12"/>
      <c r="JVH1181" s="12"/>
      <c r="JVI1181" s="12"/>
      <c r="JVJ1181" s="12"/>
      <c r="JVK1181" s="12"/>
      <c r="JVL1181" s="12"/>
      <c r="JVM1181" s="12"/>
      <c r="JVN1181" s="12"/>
      <c r="JVO1181" s="12"/>
      <c r="JVP1181" s="12"/>
      <c r="JVQ1181" s="12"/>
      <c r="JVR1181" s="12"/>
      <c r="JVS1181" s="12"/>
      <c r="JVT1181" s="12"/>
      <c r="JVU1181" s="12"/>
      <c r="JVV1181" s="12"/>
      <c r="JVW1181" s="12"/>
      <c r="JVX1181" s="12"/>
      <c r="JVY1181" s="12"/>
      <c r="JVZ1181" s="12"/>
      <c r="JWA1181" s="12"/>
      <c r="JWB1181" s="12"/>
      <c r="JWC1181" s="12"/>
      <c r="JWD1181" s="12"/>
      <c r="JWE1181" s="12"/>
      <c r="JWF1181" s="12"/>
      <c r="JWG1181" s="12"/>
      <c r="JWH1181" s="12"/>
      <c r="JWI1181" s="12"/>
      <c r="JWJ1181" s="12"/>
      <c r="JWK1181" s="12"/>
      <c r="JWL1181" s="12"/>
      <c r="JWM1181" s="12"/>
      <c r="JWN1181" s="12"/>
      <c r="JWO1181" s="12"/>
      <c r="JWP1181" s="12"/>
      <c r="JWQ1181" s="12"/>
      <c r="JWR1181" s="12"/>
      <c r="JWS1181" s="12"/>
      <c r="JWT1181" s="12"/>
      <c r="JWU1181" s="12"/>
      <c r="JWV1181" s="12"/>
      <c r="JWW1181" s="12"/>
      <c r="JWX1181" s="12"/>
      <c r="JWY1181" s="12"/>
      <c r="JWZ1181" s="12"/>
      <c r="JXA1181" s="12"/>
      <c r="JXB1181" s="12"/>
      <c r="JXC1181" s="12"/>
      <c r="JXD1181" s="12"/>
      <c r="JXE1181" s="12"/>
      <c r="JXF1181" s="12"/>
      <c r="JXG1181" s="12"/>
      <c r="JXH1181" s="12"/>
      <c r="JXI1181" s="12"/>
      <c r="JXJ1181" s="12"/>
      <c r="JXK1181" s="12"/>
      <c r="JXL1181" s="12"/>
      <c r="JXM1181" s="12"/>
      <c r="JXN1181" s="12"/>
      <c r="JXO1181" s="12"/>
      <c r="JXP1181" s="12"/>
      <c r="JXQ1181" s="12"/>
      <c r="JXR1181" s="12"/>
      <c r="JXS1181" s="12"/>
      <c r="JXT1181" s="12"/>
      <c r="JXU1181" s="12"/>
      <c r="JXV1181" s="12"/>
      <c r="JXW1181" s="12"/>
      <c r="JXX1181" s="12"/>
      <c r="JXY1181" s="12"/>
      <c r="JXZ1181" s="12"/>
      <c r="JYA1181" s="12"/>
      <c r="JYB1181" s="12"/>
      <c r="JYC1181" s="12"/>
      <c r="JYD1181" s="12"/>
      <c r="JYE1181" s="12"/>
      <c r="JYF1181" s="12"/>
      <c r="JYG1181" s="12"/>
      <c r="JYH1181" s="12"/>
      <c r="JYI1181" s="12"/>
      <c r="JYJ1181" s="12"/>
      <c r="JYK1181" s="12"/>
      <c r="JYL1181" s="12"/>
      <c r="JYM1181" s="12"/>
      <c r="JYN1181" s="12"/>
      <c r="JYO1181" s="12"/>
      <c r="JYP1181" s="12"/>
      <c r="JYQ1181" s="12"/>
      <c r="JYR1181" s="12"/>
      <c r="JYS1181" s="12"/>
      <c r="JYT1181" s="12"/>
      <c r="JYU1181" s="12"/>
      <c r="JYV1181" s="12"/>
      <c r="JYW1181" s="12"/>
      <c r="JYX1181" s="12"/>
      <c r="JYY1181" s="12"/>
      <c r="JYZ1181" s="12"/>
      <c r="JZA1181" s="12"/>
      <c r="JZB1181" s="12"/>
      <c r="JZC1181" s="12"/>
      <c r="JZD1181" s="12"/>
      <c r="JZE1181" s="12"/>
      <c r="JZF1181" s="12"/>
      <c r="JZG1181" s="12"/>
      <c r="JZH1181" s="12"/>
      <c r="JZI1181" s="12"/>
      <c r="JZJ1181" s="12"/>
      <c r="JZK1181" s="12"/>
      <c r="JZL1181" s="12"/>
      <c r="JZM1181" s="12"/>
      <c r="JZN1181" s="12"/>
      <c r="JZO1181" s="12"/>
      <c r="JZP1181" s="12"/>
      <c r="JZQ1181" s="12"/>
      <c r="JZR1181" s="12"/>
      <c r="JZS1181" s="12"/>
      <c r="JZT1181" s="12"/>
      <c r="JZU1181" s="12"/>
      <c r="JZV1181" s="12"/>
      <c r="JZW1181" s="12"/>
      <c r="JZX1181" s="12"/>
      <c r="JZY1181" s="12"/>
      <c r="JZZ1181" s="12"/>
      <c r="KAA1181" s="12"/>
      <c r="KAB1181" s="12"/>
      <c r="KAC1181" s="12"/>
      <c r="KAD1181" s="12"/>
      <c r="KAE1181" s="12"/>
      <c r="KAF1181" s="12"/>
      <c r="KAG1181" s="12"/>
      <c r="KAH1181" s="12"/>
      <c r="KAI1181" s="12"/>
      <c r="KAJ1181" s="12"/>
      <c r="KAK1181" s="12"/>
      <c r="KAL1181" s="12"/>
      <c r="KAM1181" s="12"/>
      <c r="KAN1181" s="12"/>
      <c r="KAO1181" s="12"/>
      <c r="KAP1181" s="12"/>
      <c r="KAQ1181" s="12"/>
      <c r="KAR1181" s="12"/>
      <c r="KAS1181" s="12"/>
      <c r="KAT1181" s="12"/>
      <c r="KAU1181" s="12"/>
      <c r="KAV1181" s="12"/>
      <c r="KAW1181" s="12"/>
      <c r="KAX1181" s="12"/>
      <c r="KAY1181" s="12"/>
      <c r="KAZ1181" s="12"/>
      <c r="KBA1181" s="12"/>
      <c r="KBB1181" s="12"/>
      <c r="KBC1181" s="12"/>
      <c r="KBD1181" s="12"/>
      <c r="KBE1181" s="12"/>
      <c r="KBF1181" s="12"/>
      <c r="KBG1181" s="12"/>
      <c r="KBH1181" s="12"/>
      <c r="KBI1181" s="12"/>
      <c r="KBJ1181" s="12"/>
      <c r="KBK1181" s="12"/>
      <c r="KBL1181" s="12"/>
      <c r="KBM1181" s="12"/>
      <c r="KBN1181" s="12"/>
      <c r="KBO1181" s="12"/>
      <c r="KBP1181" s="12"/>
      <c r="KBQ1181" s="12"/>
      <c r="KBR1181" s="12"/>
      <c r="KBS1181" s="12"/>
      <c r="KBT1181" s="12"/>
      <c r="KBU1181" s="12"/>
      <c r="KBV1181" s="12"/>
      <c r="KBW1181" s="12"/>
      <c r="KBX1181" s="12"/>
      <c r="KBY1181" s="12"/>
      <c r="KBZ1181" s="12"/>
      <c r="KCA1181" s="12"/>
      <c r="KCB1181" s="12"/>
      <c r="KCC1181" s="12"/>
      <c r="KCD1181" s="12"/>
      <c r="KCE1181" s="12"/>
      <c r="KCF1181" s="12"/>
      <c r="KCG1181" s="12"/>
      <c r="KCH1181" s="12"/>
      <c r="KCI1181" s="12"/>
      <c r="KCJ1181" s="12"/>
      <c r="KCK1181" s="12"/>
      <c r="KCL1181" s="12"/>
      <c r="KCM1181" s="12"/>
      <c r="KCN1181" s="12"/>
      <c r="KCO1181" s="12"/>
      <c r="KCP1181" s="12"/>
      <c r="KCQ1181" s="12"/>
      <c r="KCR1181" s="12"/>
      <c r="KCS1181" s="12"/>
      <c r="KCT1181" s="12"/>
      <c r="KCU1181" s="12"/>
      <c r="KCV1181" s="12"/>
      <c r="KCW1181" s="12"/>
      <c r="KCX1181" s="12"/>
      <c r="KCY1181" s="12"/>
      <c r="KCZ1181" s="12"/>
      <c r="KDA1181" s="12"/>
      <c r="KDB1181" s="12"/>
      <c r="KDC1181" s="12"/>
      <c r="KDD1181" s="12"/>
      <c r="KDE1181" s="12"/>
      <c r="KDF1181" s="12"/>
      <c r="KDG1181" s="12"/>
      <c r="KDH1181" s="12"/>
      <c r="KDI1181" s="12"/>
      <c r="KDJ1181" s="12"/>
      <c r="KDK1181" s="12"/>
      <c r="KDL1181" s="12"/>
      <c r="KDM1181" s="12"/>
      <c r="KDN1181" s="12"/>
      <c r="KDO1181" s="12"/>
      <c r="KDP1181" s="12"/>
      <c r="KDQ1181" s="12"/>
      <c r="KDR1181" s="12"/>
      <c r="KDS1181" s="12"/>
      <c r="KDT1181" s="12"/>
      <c r="KDU1181" s="12"/>
      <c r="KDV1181" s="12"/>
      <c r="KDW1181" s="12"/>
      <c r="KDX1181" s="12"/>
      <c r="KDY1181" s="12"/>
      <c r="KDZ1181" s="12"/>
      <c r="KEA1181" s="12"/>
      <c r="KEB1181" s="12"/>
      <c r="KEC1181" s="12"/>
      <c r="KED1181" s="12"/>
      <c r="KEE1181" s="12"/>
      <c r="KEF1181" s="12"/>
      <c r="KEG1181" s="12"/>
      <c r="KEH1181" s="12"/>
      <c r="KEI1181" s="12"/>
      <c r="KEJ1181" s="12"/>
      <c r="KEK1181" s="12"/>
      <c r="KEL1181" s="12"/>
      <c r="KEM1181" s="12"/>
      <c r="KEN1181" s="12"/>
      <c r="KEO1181" s="12"/>
      <c r="KEP1181" s="12"/>
      <c r="KEQ1181" s="12"/>
      <c r="KER1181" s="12"/>
      <c r="KES1181" s="12"/>
      <c r="KET1181" s="12"/>
      <c r="KEU1181" s="12"/>
      <c r="KEV1181" s="12"/>
      <c r="KEW1181" s="12"/>
      <c r="KEX1181" s="12"/>
      <c r="KEY1181" s="12"/>
      <c r="KEZ1181" s="12"/>
      <c r="KFA1181" s="12"/>
      <c r="KFB1181" s="12"/>
      <c r="KFC1181" s="12"/>
      <c r="KFD1181" s="12"/>
      <c r="KFE1181" s="12"/>
      <c r="KFF1181" s="12"/>
      <c r="KFG1181" s="12"/>
      <c r="KFH1181" s="12"/>
      <c r="KFI1181" s="12"/>
      <c r="KFJ1181" s="12"/>
      <c r="KFK1181" s="12"/>
      <c r="KFL1181" s="12"/>
      <c r="KFM1181" s="12"/>
      <c r="KFN1181" s="12"/>
      <c r="KFO1181" s="12"/>
      <c r="KFP1181" s="12"/>
      <c r="KFQ1181" s="12"/>
      <c r="KFR1181" s="12"/>
      <c r="KFS1181" s="12"/>
      <c r="KFT1181" s="12"/>
      <c r="KFU1181" s="12"/>
      <c r="KFV1181" s="12"/>
      <c r="KFW1181" s="12"/>
      <c r="KFX1181" s="12"/>
      <c r="KFY1181" s="12"/>
      <c r="KFZ1181" s="12"/>
      <c r="KGA1181" s="12"/>
      <c r="KGB1181" s="12"/>
      <c r="KGC1181" s="12"/>
      <c r="KGD1181" s="12"/>
      <c r="KGE1181" s="12"/>
      <c r="KGF1181" s="12"/>
      <c r="KGG1181" s="12"/>
      <c r="KGH1181" s="12"/>
      <c r="KGI1181" s="12"/>
      <c r="KGJ1181" s="12"/>
      <c r="KGK1181" s="12"/>
      <c r="KGL1181" s="12"/>
      <c r="KGM1181" s="12"/>
      <c r="KGN1181" s="12"/>
      <c r="KGO1181" s="12"/>
      <c r="KGP1181" s="12"/>
      <c r="KGQ1181" s="12"/>
      <c r="KGR1181" s="12"/>
      <c r="KGS1181" s="12"/>
      <c r="KGT1181" s="12"/>
      <c r="KGU1181" s="12"/>
      <c r="KGV1181" s="12"/>
      <c r="KGW1181" s="12"/>
      <c r="KGX1181" s="12"/>
      <c r="KGY1181" s="12"/>
      <c r="KGZ1181" s="12"/>
      <c r="KHA1181" s="12"/>
      <c r="KHB1181" s="12"/>
      <c r="KHC1181" s="12"/>
      <c r="KHD1181" s="12"/>
      <c r="KHE1181" s="12"/>
      <c r="KHF1181" s="12"/>
      <c r="KHG1181" s="12"/>
      <c r="KHH1181" s="12"/>
      <c r="KHI1181" s="12"/>
      <c r="KHJ1181" s="12"/>
      <c r="KHK1181" s="12"/>
      <c r="KHL1181" s="12"/>
      <c r="KHM1181" s="12"/>
      <c r="KHN1181" s="12"/>
      <c r="KHO1181" s="12"/>
      <c r="KHP1181" s="12"/>
      <c r="KHQ1181" s="12"/>
      <c r="KHR1181" s="12"/>
      <c r="KHS1181" s="12"/>
      <c r="KHT1181" s="12"/>
      <c r="KHU1181" s="12"/>
      <c r="KHV1181" s="12"/>
      <c r="KHW1181" s="12"/>
      <c r="KHX1181" s="12"/>
      <c r="KHY1181" s="12"/>
      <c r="KHZ1181" s="12"/>
      <c r="KIA1181" s="12"/>
      <c r="KIB1181" s="12"/>
      <c r="KIC1181" s="12"/>
      <c r="KID1181" s="12"/>
      <c r="KIE1181" s="12"/>
      <c r="KIF1181" s="12"/>
      <c r="KIG1181" s="12"/>
      <c r="KIH1181" s="12"/>
      <c r="KII1181" s="12"/>
      <c r="KIJ1181" s="12"/>
      <c r="KIK1181" s="12"/>
      <c r="KIL1181" s="12"/>
      <c r="KIM1181" s="12"/>
      <c r="KIN1181" s="12"/>
      <c r="KIO1181" s="12"/>
      <c r="KIP1181" s="12"/>
      <c r="KIQ1181" s="12"/>
      <c r="KIR1181" s="12"/>
      <c r="KIS1181" s="12"/>
      <c r="KIT1181" s="12"/>
      <c r="KIU1181" s="12"/>
      <c r="KIV1181" s="12"/>
      <c r="KIW1181" s="12"/>
      <c r="KIX1181" s="12"/>
      <c r="KIY1181" s="12"/>
      <c r="KIZ1181" s="12"/>
      <c r="KJA1181" s="12"/>
      <c r="KJB1181" s="12"/>
      <c r="KJC1181" s="12"/>
      <c r="KJD1181" s="12"/>
      <c r="KJE1181" s="12"/>
      <c r="KJF1181" s="12"/>
      <c r="KJG1181" s="12"/>
      <c r="KJH1181" s="12"/>
      <c r="KJI1181" s="12"/>
      <c r="KJJ1181" s="12"/>
      <c r="KJK1181" s="12"/>
      <c r="KJL1181" s="12"/>
      <c r="KJM1181" s="12"/>
      <c r="KJN1181" s="12"/>
      <c r="KJO1181" s="12"/>
      <c r="KJP1181" s="12"/>
      <c r="KJQ1181" s="12"/>
      <c r="KJR1181" s="12"/>
      <c r="KJS1181" s="12"/>
      <c r="KJT1181" s="12"/>
      <c r="KJU1181" s="12"/>
      <c r="KJV1181" s="12"/>
      <c r="KJW1181" s="12"/>
      <c r="KJX1181" s="12"/>
      <c r="KJY1181" s="12"/>
      <c r="KJZ1181" s="12"/>
      <c r="KKA1181" s="12"/>
      <c r="KKB1181" s="12"/>
      <c r="KKC1181" s="12"/>
      <c r="KKD1181" s="12"/>
      <c r="KKE1181" s="12"/>
      <c r="KKF1181" s="12"/>
      <c r="KKG1181" s="12"/>
      <c r="KKH1181" s="12"/>
      <c r="KKI1181" s="12"/>
      <c r="KKJ1181" s="12"/>
      <c r="KKK1181" s="12"/>
      <c r="KKL1181" s="12"/>
      <c r="KKM1181" s="12"/>
      <c r="KKN1181" s="12"/>
      <c r="KKO1181" s="12"/>
      <c r="KKP1181" s="12"/>
      <c r="KKQ1181" s="12"/>
      <c r="KKR1181" s="12"/>
      <c r="KKS1181" s="12"/>
      <c r="KKT1181" s="12"/>
      <c r="KKU1181" s="12"/>
      <c r="KKV1181" s="12"/>
      <c r="KKW1181" s="12"/>
      <c r="KKX1181" s="12"/>
      <c r="KKY1181" s="12"/>
      <c r="KKZ1181" s="12"/>
      <c r="KLA1181" s="12"/>
      <c r="KLB1181" s="12"/>
      <c r="KLC1181" s="12"/>
      <c r="KLD1181" s="12"/>
      <c r="KLE1181" s="12"/>
      <c r="KLF1181" s="12"/>
      <c r="KLG1181" s="12"/>
      <c r="KLH1181" s="12"/>
      <c r="KLI1181" s="12"/>
      <c r="KLJ1181" s="12"/>
      <c r="KLK1181" s="12"/>
      <c r="KLL1181" s="12"/>
      <c r="KLM1181" s="12"/>
      <c r="KLN1181" s="12"/>
      <c r="KLO1181" s="12"/>
      <c r="KLP1181" s="12"/>
      <c r="KLQ1181" s="12"/>
      <c r="KLR1181" s="12"/>
      <c r="KLS1181" s="12"/>
      <c r="KLT1181" s="12"/>
      <c r="KLU1181" s="12"/>
      <c r="KLV1181" s="12"/>
      <c r="KLW1181" s="12"/>
      <c r="KLX1181" s="12"/>
      <c r="KLY1181" s="12"/>
      <c r="KLZ1181" s="12"/>
      <c r="KMA1181" s="12"/>
      <c r="KMB1181" s="12"/>
      <c r="KMC1181" s="12"/>
      <c r="KMD1181" s="12"/>
      <c r="KME1181" s="12"/>
      <c r="KMF1181" s="12"/>
      <c r="KMG1181" s="12"/>
      <c r="KMH1181" s="12"/>
      <c r="KMI1181" s="12"/>
      <c r="KMJ1181" s="12"/>
      <c r="KMK1181" s="12"/>
      <c r="KML1181" s="12"/>
      <c r="KMM1181" s="12"/>
      <c r="KMN1181" s="12"/>
      <c r="KMO1181" s="12"/>
      <c r="KMP1181" s="12"/>
      <c r="KMQ1181" s="12"/>
      <c r="KMR1181" s="12"/>
      <c r="KMS1181" s="12"/>
      <c r="KMT1181" s="12"/>
      <c r="KMU1181" s="12"/>
      <c r="KMV1181" s="12"/>
      <c r="KMW1181" s="12"/>
      <c r="KMX1181" s="12"/>
      <c r="KMY1181" s="12"/>
      <c r="KMZ1181" s="12"/>
      <c r="KNA1181" s="12"/>
      <c r="KNB1181" s="12"/>
      <c r="KNC1181" s="12"/>
      <c r="KND1181" s="12"/>
      <c r="KNE1181" s="12"/>
      <c r="KNF1181" s="12"/>
      <c r="KNG1181" s="12"/>
      <c r="KNH1181" s="12"/>
      <c r="KNI1181" s="12"/>
      <c r="KNJ1181" s="12"/>
      <c r="KNK1181" s="12"/>
      <c r="KNL1181" s="12"/>
      <c r="KNM1181" s="12"/>
      <c r="KNN1181" s="12"/>
      <c r="KNO1181" s="12"/>
      <c r="KNP1181" s="12"/>
      <c r="KNQ1181" s="12"/>
      <c r="KNR1181" s="12"/>
      <c r="KNS1181" s="12"/>
      <c r="KNT1181" s="12"/>
      <c r="KNU1181" s="12"/>
      <c r="KNV1181" s="12"/>
      <c r="KNW1181" s="12"/>
      <c r="KNX1181" s="12"/>
      <c r="KNY1181" s="12"/>
      <c r="KNZ1181" s="12"/>
      <c r="KOA1181" s="12"/>
      <c r="KOB1181" s="12"/>
      <c r="KOC1181" s="12"/>
      <c r="KOD1181" s="12"/>
      <c r="KOE1181" s="12"/>
      <c r="KOF1181" s="12"/>
      <c r="KOG1181" s="12"/>
      <c r="KOH1181" s="12"/>
      <c r="KOI1181" s="12"/>
      <c r="KOJ1181" s="12"/>
      <c r="KOK1181" s="12"/>
      <c r="KOL1181" s="12"/>
      <c r="KOM1181" s="12"/>
      <c r="KON1181" s="12"/>
      <c r="KOO1181" s="12"/>
      <c r="KOP1181" s="12"/>
      <c r="KOQ1181" s="12"/>
      <c r="KOR1181" s="12"/>
      <c r="KOS1181" s="12"/>
      <c r="KOT1181" s="12"/>
      <c r="KOU1181" s="12"/>
      <c r="KOV1181" s="12"/>
      <c r="KOW1181" s="12"/>
      <c r="KOX1181" s="12"/>
      <c r="KOY1181" s="12"/>
      <c r="KOZ1181" s="12"/>
      <c r="KPA1181" s="12"/>
      <c r="KPB1181" s="12"/>
      <c r="KPC1181" s="12"/>
      <c r="KPD1181" s="12"/>
      <c r="KPE1181" s="12"/>
      <c r="KPF1181" s="12"/>
      <c r="KPG1181" s="12"/>
      <c r="KPH1181" s="12"/>
      <c r="KPI1181" s="12"/>
      <c r="KPJ1181" s="12"/>
      <c r="KPK1181" s="12"/>
      <c r="KPL1181" s="12"/>
      <c r="KPM1181" s="12"/>
      <c r="KPN1181" s="12"/>
      <c r="KPO1181" s="12"/>
      <c r="KPP1181" s="12"/>
      <c r="KPQ1181" s="12"/>
      <c r="KPR1181" s="12"/>
      <c r="KPS1181" s="12"/>
      <c r="KPT1181" s="12"/>
      <c r="KPU1181" s="12"/>
      <c r="KPV1181" s="12"/>
      <c r="KPW1181" s="12"/>
      <c r="KPX1181" s="12"/>
      <c r="KPY1181" s="12"/>
      <c r="KPZ1181" s="12"/>
      <c r="KQA1181" s="12"/>
      <c r="KQB1181" s="12"/>
      <c r="KQC1181" s="12"/>
      <c r="KQD1181" s="12"/>
      <c r="KQE1181" s="12"/>
      <c r="KQF1181" s="12"/>
      <c r="KQG1181" s="12"/>
      <c r="KQH1181" s="12"/>
      <c r="KQI1181" s="12"/>
      <c r="KQJ1181" s="12"/>
      <c r="KQK1181" s="12"/>
      <c r="KQL1181" s="12"/>
      <c r="KQM1181" s="12"/>
      <c r="KQN1181" s="12"/>
      <c r="KQO1181" s="12"/>
      <c r="KQP1181" s="12"/>
      <c r="KQQ1181" s="12"/>
      <c r="KQR1181" s="12"/>
      <c r="KQS1181" s="12"/>
      <c r="KQT1181" s="12"/>
      <c r="KQU1181" s="12"/>
      <c r="KQV1181" s="12"/>
      <c r="KQW1181" s="12"/>
      <c r="KQX1181" s="12"/>
      <c r="KQY1181" s="12"/>
      <c r="KQZ1181" s="12"/>
      <c r="KRA1181" s="12"/>
      <c r="KRB1181" s="12"/>
      <c r="KRC1181" s="12"/>
      <c r="KRD1181" s="12"/>
      <c r="KRE1181" s="12"/>
      <c r="KRF1181" s="12"/>
      <c r="KRG1181" s="12"/>
      <c r="KRH1181" s="12"/>
      <c r="KRI1181" s="12"/>
      <c r="KRJ1181" s="12"/>
      <c r="KRK1181" s="12"/>
      <c r="KRL1181" s="12"/>
      <c r="KRM1181" s="12"/>
      <c r="KRN1181" s="12"/>
      <c r="KRO1181" s="12"/>
      <c r="KRP1181" s="12"/>
      <c r="KRQ1181" s="12"/>
      <c r="KRR1181" s="12"/>
      <c r="KRS1181" s="12"/>
      <c r="KRT1181" s="12"/>
      <c r="KRU1181" s="12"/>
      <c r="KRV1181" s="12"/>
      <c r="KRW1181" s="12"/>
      <c r="KRX1181" s="12"/>
      <c r="KRY1181" s="12"/>
      <c r="KRZ1181" s="12"/>
      <c r="KSA1181" s="12"/>
      <c r="KSB1181" s="12"/>
      <c r="KSC1181" s="12"/>
      <c r="KSD1181" s="12"/>
      <c r="KSE1181" s="12"/>
      <c r="KSF1181" s="12"/>
      <c r="KSG1181" s="12"/>
      <c r="KSH1181" s="12"/>
      <c r="KSI1181" s="12"/>
      <c r="KSJ1181" s="12"/>
      <c r="KSK1181" s="12"/>
      <c r="KSL1181" s="12"/>
      <c r="KSM1181" s="12"/>
      <c r="KSN1181" s="12"/>
      <c r="KSO1181" s="12"/>
      <c r="KSP1181" s="12"/>
      <c r="KSQ1181" s="12"/>
      <c r="KSR1181" s="12"/>
      <c r="KSS1181" s="12"/>
      <c r="KST1181" s="12"/>
      <c r="KSU1181" s="12"/>
      <c r="KSV1181" s="12"/>
      <c r="KSW1181" s="12"/>
      <c r="KSX1181" s="12"/>
      <c r="KSY1181" s="12"/>
      <c r="KSZ1181" s="12"/>
      <c r="KTA1181" s="12"/>
      <c r="KTB1181" s="12"/>
      <c r="KTC1181" s="12"/>
      <c r="KTD1181" s="12"/>
      <c r="KTE1181" s="12"/>
      <c r="KTF1181" s="12"/>
      <c r="KTG1181" s="12"/>
      <c r="KTH1181" s="12"/>
      <c r="KTI1181" s="12"/>
      <c r="KTJ1181" s="12"/>
      <c r="KTK1181" s="12"/>
      <c r="KTL1181" s="12"/>
      <c r="KTM1181" s="12"/>
      <c r="KTN1181" s="12"/>
      <c r="KTO1181" s="12"/>
      <c r="KTP1181" s="12"/>
      <c r="KTQ1181" s="12"/>
      <c r="KTR1181" s="12"/>
      <c r="KTS1181" s="12"/>
      <c r="KTT1181" s="12"/>
      <c r="KTU1181" s="12"/>
      <c r="KTV1181" s="12"/>
      <c r="KTW1181" s="12"/>
      <c r="KTX1181" s="12"/>
      <c r="KTY1181" s="12"/>
      <c r="KTZ1181" s="12"/>
      <c r="KUA1181" s="12"/>
      <c r="KUB1181" s="12"/>
      <c r="KUC1181" s="12"/>
      <c r="KUD1181" s="12"/>
      <c r="KUE1181" s="12"/>
      <c r="KUF1181" s="12"/>
      <c r="KUG1181" s="12"/>
      <c r="KUH1181" s="12"/>
      <c r="KUI1181" s="12"/>
      <c r="KUJ1181" s="12"/>
      <c r="KUK1181" s="12"/>
      <c r="KUL1181" s="12"/>
      <c r="KUM1181" s="12"/>
      <c r="KUN1181" s="12"/>
      <c r="KUO1181" s="12"/>
      <c r="KUP1181" s="12"/>
      <c r="KUQ1181" s="12"/>
      <c r="KUR1181" s="12"/>
      <c r="KUS1181" s="12"/>
      <c r="KUT1181" s="12"/>
      <c r="KUU1181" s="12"/>
      <c r="KUV1181" s="12"/>
      <c r="KUW1181" s="12"/>
      <c r="KUX1181" s="12"/>
      <c r="KUY1181" s="12"/>
      <c r="KUZ1181" s="12"/>
      <c r="KVA1181" s="12"/>
      <c r="KVB1181" s="12"/>
      <c r="KVC1181" s="12"/>
      <c r="KVD1181" s="12"/>
      <c r="KVE1181" s="12"/>
      <c r="KVF1181" s="12"/>
      <c r="KVG1181" s="12"/>
      <c r="KVH1181" s="12"/>
      <c r="KVI1181" s="12"/>
      <c r="KVJ1181" s="12"/>
      <c r="KVK1181" s="12"/>
      <c r="KVL1181" s="12"/>
      <c r="KVM1181" s="12"/>
      <c r="KVN1181" s="12"/>
      <c r="KVO1181" s="12"/>
      <c r="KVP1181" s="12"/>
      <c r="KVQ1181" s="12"/>
      <c r="KVR1181" s="12"/>
      <c r="KVS1181" s="12"/>
      <c r="KVT1181" s="12"/>
      <c r="KVU1181" s="12"/>
      <c r="KVV1181" s="12"/>
      <c r="KVW1181" s="12"/>
      <c r="KVX1181" s="12"/>
      <c r="KVY1181" s="12"/>
      <c r="KVZ1181" s="12"/>
      <c r="KWA1181" s="12"/>
      <c r="KWB1181" s="12"/>
      <c r="KWC1181" s="12"/>
      <c r="KWD1181" s="12"/>
      <c r="KWE1181" s="12"/>
      <c r="KWF1181" s="12"/>
      <c r="KWG1181" s="12"/>
      <c r="KWH1181" s="12"/>
      <c r="KWI1181" s="12"/>
      <c r="KWJ1181" s="12"/>
      <c r="KWK1181" s="12"/>
      <c r="KWL1181" s="12"/>
      <c r="KWM1181" s="12"/>
      <c r="KWN1181" s="12"/>
      <c r="KWO1181" s="12"/>
      <c r="KWP1181" s="12"/>
      <c r="KWQ1181" s="12"/>
      <c r="KWR1181" s="12"/>
      <c r="KWS1181" s="12"/>
      <c r="KWT1181" s="12"/>
      <c r="KWU1181" s="12"/>
      <c r="KWV1181" s="12"/>
      <c r="KWW1181" s="12"/>
      <c r="KWX1181" s="12"/>
      <c r="KWY1181" s="12"/>
      <c r="KWZ1181" s="12"/>
      <c r="KXA1181" s="12"/>
      <c r="KXB1181" s="12"/>
      <c r="KXC1181" s="12"/>
      <c r="KXD1181" s="12"/>
      <c r="KXE1181" s="12"/>
      <c r="KXF1181" s="12"/>
      <c r="KXG1181" s="12"/>
      <c r="KXH1181" s="12"/>
      <c r="KXI1181" s="12"/>
      <c r="KXJ1181" s="12"/>
      <c r="KXK1181" s="12"/>
      <c r="KXL1181" s="12"/>
      <c r="KXM1181" s="12"/>
      <c r="KXN1181" s="12"/>
      <c r="KXO1181" s="12"/>
      <c r="KXP1181" s="12"/>
      <c r="KXQ1181" s="12"/>
      <c r="KXR1181" s="12"/>
      <c r="KXS1181" s="12"/>
      <c r="KXT1181" s="12"/>
      <c r="KXU1181" s="12"/>
      <c r="KXV1181" s="12"/>
      <c r="KXW1181" s="12"/>
      <c r="KXX1181" s="12"/>
      <c r="KXY1181" s="12"/>
      <c r="KXZ1181" s="12"/>
      <c r="KYA1181" s="12"/>
      <c r="KYB1181" s="12"/>
      <c r="KYC1181" s="12"/>
      <c r="KYD1181" s="12"/>
      <c r="KYE1181" s="12"/>
      <c r="KYF1181" s="12"/>
      <c r="KYG1181" s="12"/>
      <c r="KYH1181" s="12"/>
      <c r="KYI1181" s="12"/>
      <c r="KYJ1181" s="12"/>
      <c r="KYK1181" s="12"/>
      <c r="KYL1181" s="12"/>
      <c r="KYM1181" s="12"/>
      <c r="KYN1181" s="12"/>
      <c r="KYO1181" s="12"/>
      <c r="KYP1181" s="12"/>
      <c r="KYQ1181" s="12"/>
      <c r="KYR1181" s="12"/>
      <c r="KYS1181" s="12"/>
      <c r="KYT1181" s="12"/>
      <c r="KYU1181" s="12"/>
      <c r="KYV1181" s="12"/>
      <c r="KYW1181" s="12"/>
      <c r="KYX1181" s="12"/>
      <c r="KYY1181" s="12"/>
      <c r="KYZ1181" s="12"/>
      <c r="KZA1181" s="12"/>
      <c r="KZB1181" s="12"/>
      <c r="KZC1181" s="12"/>
      <c r="KZD1181" s="12"/>
      <c r="KZE1181" s="12"/>
      <c r="KZF1181" s="12"/>
      <c r="KZG1181" s="12"/>
      <c r="KZH1181" s="12"/>
      <c r="KZI1181" s="12"/>
      <c r="KZJ1181" s="12"/>
      <c r="KZK1181" s="12"/>
      <c r="KZL1181" s="12"/>
      <c r="KZM1181" s="12"/>
      <c r="KZN1181" s="12"/>
      <c r="KZO1181" s="12"/>
      <c r="KZP1181" s="12"/>
      <c r="KZQ1181" s="12"/>
      <c r="KZR1181" s="12"/>
      <c r="KZS1181" s="12"/>
      <c r="KZT1181" s="12"/>
      <c r="KZU1181" s="12"/>
      <c r="KZV1181" s="12"/>
      <c r="KZW1181" s="12"/>
      <c r="KZX1181" s="12"/>
      <c r="KZY1181" s="12"/>
      <c r="KZZ1181" s="12"/>
      <c r="LAA1181" s="12"/>
      <c r="LAB1181" s="12"/>
      <c r="LAC1181" s="12"/>
      <c r="LAD1181" s="12"/>
      <c r="LAE1181" s="12"/>
      <c r="LAF1181" s="12"/>
      <c r="LAG1181" s="12"/>
      <c r="LAH1181" s="12"/>
      <c r="LAI1181" s="12"/>
      <c r="LAJ1181" s="12"/>
      <c r="LAK1181" s="12"/>
      <c r="LAL1181" s="12"/>
      <c r="LAM1181" s="12"/>
      <c r="LAN1181" s="12"/>
      <c r="LAO1181" s="12"/>
      <c r="LAP1181" s="12"/>
      <c r="LAQ1181" s="12"/>
      <c r="LAR1181" s="12"/>
      <c r="LAS1181" s="12"/>
      <c r="LAT1181" s="12"/>
      <c r="LAU1181" s="12"/>
      <c r="LAV1181" s="12"/>
      <c r="LAW1181" s="12"/>
      <c r="LAX1181" s="12"/>
      <c r="LAY1181" s="12"/>
      <c r="LAZ1181" s="12"/>
      <c r="LBA1181" s="12"/>
      <c r="LBB1181" s="12"/>
      <c r="LBC1181" s="12"/>
      <c r="LBD1181" s="12"/>
      <c r="LBE1181" s="12"/>
      <c r="LBF1181" s="12"/>
      <c r="LBG1181" s="12"/>
      <c r="LBH1181" s="12"/>
      <c r="LBI1181" s="12"/>
      <c r="LBJ1181" s="12"/>
      <c r="LBK1181" s="12"/>
      <c r="LBL1181" s="12"/>
      <c r="LBM1181" s="12"/>
      <c r="LBN1181" s="12"/>
      <c r="LBO1181" s="12"/>
      <c r="LBP1181" s="12"/>
      <c r="LBQ1181" s="12"/>
      <c r="LBR1181" s="12"/>
      <c r="LBS1181" s="12"/>
      <c r="LBT1181" s="12"/>
      <c r="LBU1181" s="12"/>
      <c r="LBV1181" s="12"/>
      <c r="LBW1181" s="12"/>
      <c r="LBX1181" s="12"/>
      <c r="LBY1181" s="12"/>
      <c r="LBZ1181" s="12"/>
      <c r="LCA1181" s="12"/>
      <c r="LCB1181" s="12"/>
      <c r="LCC1181" s="12"/>
      <c r="LCD1181" s="12"/>
      <c r="LCE1181" s="12"/>
      <c r="LCF1181" s="12"/>
      <c r="LCG1181" s="12"/>
      <c r="LCH1181" s="12"/>
      <c r="LCI1181" s="12"/>
      <c r="LCJ1181" s="12"/>
      <c r="LCK1181" s="12"/>
      <c r="LCL1181" s="12"/>
      <c r="LCM1181" s="12"/>
      <c r="LCN1181" s="12"/>
      <c r="LCO1181" s="12"/>
      <c r="LCP1181" s="12"/>
      <c r="LCQ1181" s="12"/>
      <c r="LCR1181" s="12"/>
      <c r="LCS1181" s="12"/>
      <c r="LCT1181" s="12"/>
      <c r="LCU1181" s="12"/>
      <c r="LCV1181" s="12"/>
      <c r="LCW1181" s="12"/>
      <c r="LCX1181" s="12"/>
      <c r="LCY1181" s="12"/>
      <c r="LCZ1181" s="12"/>
      <c r="LDA1181" s="12"/>
      <c r="LDB1181" s="12"/>
      <c r="LDC1181" s="12"/>
      <c r="LDD1181" s="12"/>
      <c r="LDE1181" s="12"/>
      <c r="LDF1181" s="12"/>
      <c r="LDG1181" s="12"/>
      <c r="LDH1181" s="12"/>
      <c r="LDI1181" s="12"/>
      <c r="LDJ1181" s="12"/>
      <c r="LDK1181" s="12"/>
      <c r="LDL1181" s="12"/>
      <c r="LDM1181" s="12"/>
      <c r="LDN1181" s="12"/>
      <c r="LDO1181" s="12"/>
      <c r="LDP1181" s="12"/>
      <c r="LDQ1181" s="12"/>
      <c r="LDR1181" s="12"/>
      <c r="LDS1181" s="12"/>
      <c r="LDT1181" s="12"/>
      <c r="LDU1181" s="12"/>
      <c r="LDV1181" s="12"/>
      <c r="LDW1181" s="12"/>
      <c r="LDX1181" s="12"/>
      <c r="LDY1181" s="12"/>
      <c r="LDZ1181" s="12"/>
      <c r="LEA1181" s="12"/>
      <c r="LEB1181" s="12"/>
      <c r="LEC1181" s="12"/>
      <c r="LED1181" s="12"/>
      <c r="LEE1181" s="12"/>
      <c r="LEF1181" s="12"/>
      <c r="LEG1181" s="12"/>
      <c r="LEH1181" s="12"/>
      <c r="LEI1181" s="12"/>
      <c r="LEJ1181" s="12"/>
      <c r="LEK1181" s="12"/>
      <c r="LEL1181" s="12"/>
      <c r="LEM1181" s="12"/>
      <c r="LEN1181" s="12"/>
      <c r="LEO1181" s="12"/>
      <c r="LEP1181" s="12"/>
      <c r="LEQ1181" s="12"/>
      <c r="LER1181" s="12"/>
      <c r="LES1181" s="12"/>
      <c r="LET1181" s="12"/>
      <c r="LEU1181" s="12"/>
      <c r="LEV1181" s="12"/>
      <c r="LEW1181" s="12"/>
      <c r="LEX1181" s="12"/>
      <c r="LEY1181" s="12"/>
      <c r="LEZ1181" s="12"/>
      <c r="LFA1181" s="12"/>
      <c r="LFB1181" s="12"/>
      <c r="LFC1181" s="12"/>
      <c r="LFD1181" s="12"/>
      <c r="LFE1181" s="12"/>
      <c r="LFF1181" s="12"/>
      <c r="LFG1181" s="12"/>
      <c r="LFH1181" s="12"/>
      <c r="LFI1181" s="12"/>
      <c r="LFJ1181" s="12"/>
      <c r="LFK1181" s="12"/>
      <c r="LFL1181" s="12"/>
      <c r="LFM1181" s="12"/>
      <c r="LFN1181" s="12"/>
      <c r="LFO1181" s="12"/>
      <c r="LFP1181" s="12"/>
      <c r="LFQ1181" s="12"/>
      <c r="LFR1181" s="12"/>
      <c r="LFS1181" s="12"/>
      <c r="LFT1181" s="12"/>
      <c r="LFU1181" s="12"/>
      <c r="LFV1181" s="12"/>
      <c r="LFW1181" s="12"/>
      <c r="LFX1181" s="12"/>
      <c r="LFY1181" s="12"/>
      <c r="LFZ1181" s="12"/>
      <c r="LGA1181" s="12"/>
      <c r="LGB1181" s="12"/>
      <c r="LGC1181" s="12"/>
      <c r="LGD1181" s="12"/>
      <c r="LGE1181" s="12"/>
      <c r="LGF1181" s="12"/>
      <c r="LGG1181" s="12"/>
      <c r="LGH1181" s="12"/>
      <c r="LGI1181" s="12"/>
      <c r="LGJ1181" s="12"/>
      <c r="LGK1181" s="12"/>
      <c r="LGL1181" s="12"/>
      <c r="LGM1181" s="12"/>
      <c r="LGN1181" s="12"/>
      <c r="LGO1181" s="12"/>
      <c r="LGP1181" s="12"/>
      <c r="LGQ1181" s="12"/>
      <c r="LGR1181" s="12"/>
      <c r="LGS1181" s="12"/>
      <c r="LGT1181" s="12"/>
      <c r="LGU1181" s="12"/>
      <c r="LGV1181" s="12"/>
      <c r="LGW1181" s="12"/>
      <c r="LGX1181" s="12"/>
      <c r="LGY1181" s="12"/>
      <c r="LGZ1181" s="12"/>
      <c r="LHA1181" s="12"/>
      <c r="LHB1181" s="12"/>
      <c r="LHC1181" s="12"/>
      <c r="LHD1181" s="12"/>
      <c r="LHE1181" s="12"/>
      <c r="LHF1181" s="12"/>
      <c r="LHG1181" s="12"/>
      <c r="LHH1181" s="12"/>
      <c r="LHI1181" s="12"/>
      <c r="LHJ1181" s="12"/>
      <c r="LHK1181" s="12"/>
      <c r="LHL1181" s="12"/>
      <c r="LHM1181" s="12"/>
      <c r="LHN1181" s="12"/>
      <c r="LHO1181" s="12"/>
      <c r="LHP1181" s="12"/>
      <c r="LHQ1181" s="12"/>
      <c r="LHR1181" s="12"/>
      <c r="LHS1181" s="12"/>
      <c r="LHT1181" s="12"/>
      <c r="LHU1181" s="12"/>
      <c r="LHV1181" s="12"/>
      <c r="LHW1181" s="12"/>
      <c r="LHX1181" s="12"/>
      <c r="LHY1181" s="12"/>
      <c r="LHZ1181" s="12"/>
      <c r="LIA1181" s="12"/>
      <c r="LIB1181" s="12"/>
      <c r="LIC1181" s="12"/>
      <c r="LID1181" s="12"/>
      <c r="LIE1181" s="12"/>
      <c r="LIF1181" s="12"/>
      <c r="LIG1181" s="12"/>
      <c r="LIH1181" s="12"/>
      <c r="LII1181" s="12"/>
      <c r="LIJ1181" s="12"/>
      <c r="LIK1181" s="12"/>
      <c r="LIL1181" s="12"/>
      <c r="LIM1181" s="12"/>
      <c r="LIN1181" s="12"/>
      <c r="LIO1181" s="12"/>
      <c r="LIP1181" s="12"/>
      <c r="LIQ1181" s="12"/>
      <c r="LIR1181" s="12"/>
      <c r="LIS1181" s="12"/>
      <c r="LIT1181" s="12"/>
      <c r="LIU1181" s="12"/>
      <c r="LIV1181" s="12"/>
      <c r="LIW1181" s="12"/>
      <c r="LIX1181" s="12"/>
      <c r="LIY1181" s="12"/>
      <c r="LIZ1181" s="12"/>
      <c r="LJA1181" s="12"/>
      <c r="LJB1181" s="12"/>
      <c r="LJC1181" s="12"/>
      <c r="LJD1181" s="12"/>
      <c r="LJE1181" s="12"/>
      <c r="LJF1181" s="12"/>
      <c r="LJG1181" s="12"/>
      <c r="LJH1181" s="12"/>
      <c r="LJI1181" s="12"/>
      <c r="LJJ1181" s="12"/>
      <c r="LJK1181" s="12"/>
      <c r="LJL1181" s="12"/>
      <c r="LJM1181" s="12"/>
      <c r="LJN1181" s="12"/>
      <c r="LJO1181" s="12"/>
      <c r="LJP1181" s="12"/>
      <c r="LJQ1181" s="12"/>
      <c r="LJR1181" s="12"/>
      <c r="LJS1181" s="12"/>
      <c r="LJT1181" s="12"/>
      <c r="LJU1181" s="12"/>
      <c r="LJV1181" s="12"/>
      <c r="LJW1181" s="12"/>
      <c r="LJX1181" s="12"/>
      <c r="LJY1181" s="12"/>
      <c r="LJZ1181" s="12"/>
      <c r="LKA1181" s="12"/>
      <c r="LKB1181" s="12"/>
      <c r="LKC1181" s="12"/>
      <c r="LKD1181" s="12"/>
      <c r="LKE1181" s="12"/>
      <c r="LKF1181" s="12"/>
      <c r="LKG1181" s="12"/>
      <c r="LKH1181" s="12"/>
      <c r="LKI1181" s="12"/>
      <c r="LKJ1181" s="12"/>
      <c r="LKK1181" s="12"/>
      <c r="LKL1181" s="12"/>
      <c r="LKM1181" s="12"/>
      <c r="LKN1181" s="12"/>
      <c r="LKO1181" s="12"/>
      <c r="LKP1181" s="12"/>
      <c r="LKQ1181" s="12"/>
      <c r="LKR1181" s="12"/>
      <c r="LKS1181" s="12"/>
      <c r="LKT1181" s="12"/>
      <c r="LKU1181" s="12"/>
      <c r="LKV1181" s="12"/>
      <c r="LKW1181" s="12"/>
      <c r="LKX1181" s="12"/>
      <c r="LKY1181" s="12"/>
      <c r="LKZ1181" s="12"/>
      <c r="LLA1181" s="12"/>
      <c r="LLB1181" s="12"/>
      <c r="LLC1181" s="12"/>
      <c r="LLD1181" s="12"/>
      <c r="LLE1181" s="12"/>
      <c r="LLF1181" s="12"/>
      <c r="LLG1181" s="12"/>
      <c r="LLH1181" s="12"/>
      <c r="LLI1181" s="12"/>
      <c r="LLJ1181" s="12"/>
      <c r="LLK1181" s="12"/>
      <c r="LLL1181" s="12"/>
      <c r="LLM1181" s="12"/>
      <c r="LLN1181" s="12"/>
      <c r="LLO1181" s="12"/>
      <c r="LLP1181" s="12"/>
      <c r="LLQ1181" s="12"/>
      <c r="LLR1181" s="12"/>
      <c r="LLS1181" s="12"/>
      <c r="LLT1181" s="12"/>
      <c r="LLU1181" s="12"/>
      <c r="LLV1181" s="12"/>
      <c r="LLW1181" s="12"/>
      <c r="LLX1181" s="12"/>
      <c r="LLY1181" s="12"/>
      <c r="LLZ1181" s="12"/>
      <c r="LMA1181" s="12"/>
      <c r="LMB1181" s="12"/>
      <c r="LMC1181" s="12"/>
      <c r="LMD1181" s="12"/>
      <c r="LME1181" s="12"/>
      <c r="LMF1181" s="12"/>
      <c r="LMG1181" s="12"/>
      <c r="LMH1181" s="12"/>
      <c r="LMI1181" s="12"/>
      <c r="LMJ1181" s="12"/>
      <c r="LMK1181" s="12"/>
      <c r="LML1181" s="12"/>
      <c r="LMM1181" s="12"/>
      <c r="LMN1181" s="12"/>
      <c r="LMO1181" s="12"/>
      <c r="LMP1181" s="12"/>
      <c r="LMQ1181" s="12"/>
      <c r="LMR1181" s="12"/>
      <c r="LMS1181" s="12"/>
      <c r="LMT1181" s="12"/>
      <c r="LMU1181" s="12"/>
      <c r="LMV1181" s="12"/>
      <c r="LMW1181" s="12"/>
      <c r="LMX1181" s="12"/>
      <c r="LMY1181" s="12"/>
      <c r="LMZ1181" s="12"/>
      <c r="LNA1181" s="12"/>
      <c r="LNB1181" s="12"/>
      <c r="LNC1181" s="12"/>
      <c r="LND1181" s="12"/>
      <c r="LNE1181" s="12"/>
      <c r="LNF1181" s="12"/>
      <c r="LNG1181" s="12"/>
      <c r="LNH1181" s="12"/>
      <c r="LNI1181" s="12"/>
      <c r="LNJ1181" s="12"/>
      <c r="LNK1181" s="12"/>
      <c r="LNL1181" s="12"/>
      <c r="LNM1181" s="12"/>
      <c r="LNN1181" s="12"/>
      <c r="LNO1181" s="12"/>
      <c r="LNP1181" s="12"/>
      <c r="LNQ1181" s="12"/>
      <c r="LNR1181" s="12"/>
      <c r="LNS1181" s="12"/>
      <c r="LNT1181" s="12"/>
      <c r="LNU1181" s="12"/>
      <c r="LNV1181" s="12"/>
      <c r="LNW1181" s="12"/>
      <c r="LNX1181" s="12"/>
      <c r="LNY1181" s="12"/>
      <c r="LNZ1181" s="12"/>
      <c r="LOA1181" s="12"/>
      <c r="LOB1181" s="12"/>
      <c r="LOC1181" s="12"/>
      <c r="LOD1181" s="12"/>
      <c r="LOE1181" s="12"/>
      <c r="LOF1181" s="12"/>
      <c r="LOG1181" s="12"/>
      <c r="LOH1181" s="12"/>
      <c r="LOI1181" s="12"/>
      <c r="LOJ1181" s="12"/>
      <c r="LOK1181" s="12"/>
      <c r="LOL1181" s="12"/>
      <c r="LOM1181" s="12"/>
      <c r="LON1181" s="12"/>
      <c r="LOO1181" s="12"/>
      <c r="LOP1181" s="12"/>
      <c r="LOQ1181" s="12"/>
      <c r="LOR1181" s="12"/>
      <c r="LOS1181" s="12"/>
      <c r="LOT1181" s="12"/>
      <c r="LOU1181" s="12"/>
      <c r="LOV1181" s="12"/>
      <c r="LOW1181" s="12"/>
      <c r="LOX1181" s="12"/>
      <c r="LOY1181" s="12"/>
      <c r="LOZ1181" s="12"/>
      <c r="LPA1181" s="12"/>
      <c r="LPB1181" s="12"/>
      <c r="LPC1181" s="12"/>
      <c r="LPD1181" s="12"/>
      <c r="LPE1181" s="12"/>
      <c r="LPF1181" s="12"/>
      <c r="LPG1181" s="12"/>
      <c r="LPH1181" s="12"/>
      <c r="LPI1181" s="12"/>
      <c r="LPJ1181" s="12"/>
      <c r="LPK1181" s="12"/>
      <c r="LPL1181" s="12"/>
      <c r="LPM1181" s="12"/>
      <c r="LPN1181" s="12"/>
      <c r="LPO1181" s="12"/>
      <c r="LPP1181" s="12"/>
      <c r="LPQ1181" s="12"/>
      <c r="LPR1181" s="12"/>
      <c r="LPS1181" s="12"/>
      <c r="LPT1181" s="12"/>
      <c r="LPU1181" s="12"/>
      <c r="LPV1181" s="12"/>
      <c r="LPW1181" s="12"/>
      <c r="LPX1181" s="12"/>
      <c r="LPY1181" s="12"/>
      <c r="LPZ1181" s="12"/>
      <c r="LQA1181" s="12"/>
      <c r="LQB1181" s="12"/>
      <c r="LQC1181" s="12"/>
      <c r="LQD1181" s="12"/>
      <c r="LQE1181" s="12"/>
      <c r="LQF1181" s="12"/>
      <c r="LQG1181" s="12"/>
      <c r="LQH1181" s="12"/>
      <c r="LQI1181" s="12"/>
      <c r="LQJ1181" s="12"/>
      <c r="LQK1181" s="12"/>
      <c r="LQL1181" s="12"/>
      <c r="LQM1181" s="12"/>
      <c r="LQN1181" s="12"/>
      <c r="LQO1181" s="12"/>
      <c r="LQP1181" s="12"/>
      <c r="LQQ1181" s="12"/>
      <c r="LQR1181" s="12"/>
      <c r="LQS1181" s="12"/>
      <c r="LQT1181" s="12"/>
      <c r="LQU1181" s="12"/>
      <c r="LQV1181" s="12"/>
      <c r="LQW1181" s="12"/>
      <c r="LQX1181" s="12"/>
      <c r="LQY1181" s="12"/>
      <c r="LQZ1181" s="12"/>
      <c r="LRA1181" s="12"/>
      <c r="LRB1181" s="12"/>
      <c r="LRC1181" s="12"/>
      <c r="LRD1181" s="12"/>
      <c r="LRE1181" s="12"/>
      <c r="LRF1181" s="12"/>
      <c r="LRG1181" s="12"/>
      <c r="LRH1181" s="12"/>
      <c r="LRI1181" s="12"/>
      <c r="LRJ1181" s="12"/>
      <c r="LRK1181" s="12"/>
      <c r="LRL1181" s="12"/>
      <c r="LRM1181" s="12"/>
      <c r="LRN1181" s="12"/>
      <c r="LRO1181" s="12"/>
      <c r="LRP1181" s="12"/>
      <c r="LRQ1181" s="12"/>
      <c r="LRR1181" s="12"/>
      <c r="LRS1181" s="12"/>
      <c r="LRT1181" s="12"/>
      <c r="LRU1181" s="12"/>
      <c r="LRV1181" s="12"/>
      <c r="LRW1181" s="12"/>
      <c r="LRX1181" s="12"/>
      <c r="LRY1181" s="12"/>
      <c r="LRZ1181" s="12"/>
      <c r="LSA1181" s="12"/>
      <c r="LSB1181" s="12"/>
      <c r="LSC1181" s="12"/>
      <c r="LSD1181" s="12"/>
      <c r="LSE1181" s="12"/>
      <c r="LSF1181" s="12"/>
      <c r="LSG1181" s="12"/>
      <c r="LSH1181" s="12"/>
      <c r="LSI1181" s="12"/>
      <c r="LSJ1181" s="12"/>
      <c r="LSK1181" s="12"/>
      <c r="LSL1181" s="12"/>
      <c r="LSM1181" s="12"/>
      <c r="LSN1181" s="12"/>
      <c r="LSO1181" s="12"/>
      <c r="LSP1181" s="12"/>
      <c r="LSQ1181" s="12"/>
      <c r="LSR1181" s="12"/>
      <c r="LSS1181" s="12"/>
      <c r="LST1181" s="12"/>
      <c r="LSU1181" s="12"/>
      <c r="LSV1181" s="12"/>
      <c r="LSW1181" s="12"/>
      <c r="LSX1181" s="12"/>
      <c r="LSY1181" s="12"/>
      <c r="LSZ1181" s="12"/>
      <c r="LTA1181" s="12"/>
      <c r="LTB1181" s="12"/>
      <c r="LTC1181" s="12"/>
      <c r="LTD1181" s="12"/>
      <c r="LTE1181" s="12"/>
      <c r="LTF1181" s="12"/>
      <c r="LTG1181" s="12"/>
      <c r="LTH1181" s="12"/>
      <c r="LTI1181" s="12"/>
      <c r="LTJ1181" s="12"/>
      <c r="LTK1181" s="12"/>
      <c r="LTL1181" s="12"/>
      <c r="LTM1181" s="12"/>
      <c r="LTN1181" s="12"/>
      <c r="LTO1181" s="12"/>
      <c r="LTP1181" s="12"/>
      <c r="LTQ1181" s="12"/>
      <c r="LTR1181" s="12"/>
      <c r="LTS1181" s="12"/>
      <c r="LTT1181" s="12"/>
      <c r="LTU1181" s="12"/>
      <c r="LTV1181" s="12"/>
      <c r="LTW1181" s="12"/>
      <c r="LTX1181" s="12"/>
      <c r="LTY1181" s="12"/>
      <c r="LTZ1181" s="12"/>
      <c r="LUA1181" s="12"/>
      <c r="LUB1181" s="12"/>
      <c r="LUC1181" s="12"/>
      <c r="LUD1181" s="12"/>
      <c r="LUE1181" s="12"/>
      <c r="LUF1181" s="12"/>
      <c r="LUG1181" s="12"/>
      <c r="LUH1181" s="12"/>
      <c r="LUI1181" s="12"/>
      <c r="LUJ1181" s="12"/>
      <c r="LUK1181" s="12"/>
      <c r="LUL1181" s="12"/>
      <c r="LUM1181" s="12"/>
      <c r="LUN1181" s="12"/>
      <c r="LUO1181" s="12"/>
      <c r="LUP1181" s="12"/>
      <c r="LUQ1181" s="12"/>
      <c r="LUR1181" s="12"/>
      <c r="LUS1181" s="12"/>
      <c r="LUT1181" s="12"/>
      <c r="LUU1181" s="12"/>
      <c r="LUV1181" s="12"/>
      <c r="LUW1181" s="12"/>
      <c r="LUX1181" s="12"/>
      <c r="LUY1181" s="12"/>
      <c r="LUZ1181" s="12"/>
      <c r="LVA1181" s="12"/>
      <c r="LVB1181" s="12"/>
      <c r="LVC1181" s="12"/>
      <c r="LVD1181" s="12"/>
      <c r="LVE1181" s="12"/>
      <c r="LVF1181" s="12"/>
      <c r="LVG1181" s="12"/>
      <c r="LVH1181" s="12"/>
      <c r="LVI1181" s="12"/>
      <c r="LVJ1181" s="12"/>
      <c r="LVK1181" s="12"/>
      <c r="LVL1181" s="12"/>
      <c r="LVM1181" s="12"/>
      <c r="LVN1181" s="12"/>
      <c r="LVO1181" s="12"/>
      <c r="LVP1181" s="12"/>
      <c r="LVQ1181" s="12"/>
      <c r="LVR1181" s="12"/>
      <c r="LVS1181" s="12"/>
      <c r="LVT1181" s="12"/>
      <c r="LVU1181" s="12"/>
      <c r="LVV1181" s="12"/>
      <c r="LVW1181" s="12"/>
      <c r="LVX1181" s="12"/>
      <c r="LVY1181" s="12"/>
      <c r="LVZ1181" s="12"/>
      <c r="LWA1181" s="12"/>
      <c r="LWB1181" s="12"/>
      <c r="LWC1181" s="12"/>
      <c r="LWD1181" s="12"/>
      <c r="LWE1181" s="12"/>
      <c r="LWF1181" s="12"/>
      <c r="LWG1181" s="12"/>
      <c r="LWH1181" s="12"/>
      <c r="LWI1181" s="12"/>
      <c r="LWJ1181" s="12"/>
      <c r="LWK1181" s="12"/>
      <c r="LWL1181" s="12"/>
      <c r="LWM1181" s="12"/>
      <c r="LWN1181" s="12"/>
      <c r="LWO1181" s="12"/>
      <c r="LWP1181" s="12"/>
      <c r="LWQ1181" s="12"/>
      <c r="LWR1181" s="12"/>
      <c r="LWS1181" s="12"/>
      <c r="LWT1181" s="12"/>
      <c r="LWU1181" s="12"/>
      <c r="LWV1181" s="12"/>
      <c r="LWW1181" s="12"/>
      <c r="LWX1181" s="12"/>
      <c r="LWY1181" s="12"/>
      <c r="LWZ1181" s="12"/>
      <c r="LXA1181" s="12"/>
      <c r="LXB1181" s="12"/>
      <c r="LXC1181" s="12"/>
      <c r="LXD1181" s="12"/>
      <c r="LXE1181" s="12"/>
      <c r="LXF1181" s="12"/>
      <c r="LXG1181" s="12"/>
      <c r="LXH1181" s="12"/>
      <c r="LXI1181" s="12"/>
      <c r="LXJ1181" s="12"/>
      <c r="LXK1181" s="12"/>
      <c r="LXL1181" s="12"/>
      <c r="LXM1181" s="12"/>
      <c r="LXN1181" s="12"/>
      <c r="LXO1181" s="12"/>
      <c r="LXP1181" s="12"/>
      <c r="LXQ1181" s="12"/>
      <c r="LXR1181" s="12"/>
      <c r="LXS1181" s="12"/>
      <c r="LXT1181" s="12"/>
      <c r="LXU1181" s="12"/>
      <c r="LXV1181" s="12"/>
      <c r="LXW1181" s="12"/>
      <c r="LXX1181" s="12"/>
      <c r="LXY1181" s="12"/>
      <c r="LXZ1181" s="12"/>
      <c r="LYA1181" s="12"/>
      <c r="LYB1181" s="12"/>
      <c r="LYC1181" s="12"/>
      <c r="LYD1181" s="12"/>
      <c r="LYE1181" s="12"/>
      <c r="LYF1181" s="12"/>
      <c r="LYG1181" s="12"/>
      <c r="LYH1181" s="12"/>
      <c r="LYI1181" s="12"/>
      <c r="LYJ1181" s="12"/>
      <c r="LYK1181" s="12"/>
      <c r="LYL1181" s="12"/>
      <c r="LYM1181" s="12"/>
      <c r="LYN1181" s="12"/>
      <c r="LYO1181" s="12"/>
      <c r="LYP1181" s="12"/>
      <c r="LYQ1181" s="12"/>
      <c r="LYR1181" s="12"/>
      <c r="LYS1181" s="12"/>
      <c r="LYT1181" s="12"/>
      <c r="LYU1181" s="12"/>
      <c r="LYV1181" s="12"/>
      <c r="LYW1181" s="12"/>
      <c r="LYX1181" s="12"/>
      <c r="LYY1181" s="12"/>
      <c r="LYZ1181" s="12"/>
      <c r="LZA1181" s="12"/>
      <c r="LZB1181" s="12"/>
      <c r="LZC1181" s="12"/>
      <c r="LZD1181" s="12"/>
      <c r="LZE1181" s="12"/>
      <c r="LZF1181" s="12"/>
      <c r="LZG1181" s="12"/>
      <c r="LZH1181" s="12"/>
      <c r="LZI1181" s="12"/>
      <c r="LZJ1181" s="12"/>
      <c r="LZK1181" s="12"/>
      <c r="LZL1181" s="12"/>
      <c r="LZM1181" s="12"/>
      <c r="LZN1181" s="12"/>
      <c r="LZO1181" s="12"/>
      <c r="LZP1181" s="12"/>
      <c r="LZQ1181" s="12"/>
      <c r="LZR1181" s="12"/>
      <c r="LZS1181" s="12"/>
      <c r="LZT1181" s="12"/>
      <c r="LZU1181" s="12"/>
      <c r="LZV1181" s="12"/>
      <c r="LZW1181" s="12"/>
      <c r="LZX1181" s="12"/>
      <c r="LZY1181" s="12"/>
      <c r="LZZ1181" s="12"/>
      <c r="MAA1181" s="12"/>
      <c r="MAB1181" s="12"/>
      <c r="MAC1181" s="12"/>
      <c r="MAD1181" s="12"/>
      <c r="MAE1181" s="12"/>
      <c r="MAF1181" s="12"/>
      <c r="MAG1181" s="12"/>
      <c r="MAH1181" s="12"/>
      <c r="MAI1181" s="12"/>
      <c r="MAJ1181" s="12"/>
      <c r="MAK1181" s="12"/>
      <c r="MAL1181" s="12"/>
      <c r="MAM1181" s="12"/>
      <c r="MAN1181" s="12"/>
      <c r="MAO1181" s="12"/>
      <c r="MAP1181" s="12"/>
      <c r="MAQ1181" s="12"/>
      <c r="MAR1181" s="12"/>
      <c r="MAS1181" s="12"/>
      <c r="MAT1181" s="12"/>
      <c r="MAU1181" s="12"/>
      <c r="MAV1181" s="12"/>
      <c r="MAW1181" s="12"/>
      <c r="MAX1181" s="12"/>
      <c r="MAY1181" s="12"/>
      <c r="MAZ1181" s="12"/>
      <c r="MBA1181" s="12"/>
      <c r="MBB1181" s="12"/>
      <c r="MBC1181" s="12"/>
      <c r="MBD1181" s="12"/>
      <c r="MBE1181" s="12"/>
      <c r="MBF1181" s="12"/>
      <c r="MBG1181" s="12"/>
      <c r="MBH1181" s="12"/>
      <c r="MBI1181" s="12"/>
      <c r="MBJ1181" s="12"/>
      <c r="MBK1181" s="12"/>
      <c r="MBL1181" s="12"/>
      <c r="MBM1181" s="12"/>
      <c r="MBN1181" s="12"/>
      <c r="MBO1181" s="12"/>
      <c r="MBP1181" s="12"/>
      <c r="MBQ1181" s="12"/>
      <c r="MBR1181" s="12"/>
      <c r="MBS1181" s="12"/>
      <c r="MBT1181" s="12"/>
      <c r="MBU1181" s="12"/>
      <c r="MBV1181" s="12"/>
      <c r="MBW1181" s="12"/>
      <c r="MBX1181" s="12"/>
      <c r="MBY1181" s="12"/>
      <c r="MBZ1181" s="12"/>
      <c r="MCA1181" s="12"/>
      <c r="MCB1181" s="12"/>
      <c r="MCC1181" s="12"/>
      <c r="MCD1181" s="12"/>
      <c r="MCE1181" s="12"/>
      <c r="MCF1181" s="12"/>
      <c r="MCG1181" s="12"/>
      <c r="MCH1181" s="12"/>
      <c r="MCI1181" s="12"/>
      <c r="MCJ1181" s="12"/>
      <c r="MCK1181" s="12"/>
      <c r="MCL1181" s="12"/>
      <c r="MCM1181" s="12"/>
      <c r="MCN1181" s="12"/>
      <c r="MCO1181" s="12"/>
      <c r="MCP1181" s="12"/>
      <c r="MCQ1181" s="12"/>
      <c r="MCR1181" s="12"/>
      <c r="MCS1181" s="12"/>
      <c r="MCT1181" s="12"/>
      <c r="MCU1181" s="12"/>
      <c r="MCV1181" s="12"/>
      <c r="MCW1181" s="12"/>
      <c r="MCX1181" s="12"/>
      <c r="MCY1181" s="12"/>
      <c r="MCZ1181" s="12"/>
      <c r="MDA1181" s="12"/>
      <c r="MDB1181" s="12"/>
      <c r="MDC1181" s="12"/>
      <c r="MDD1181" s="12"/>
      <c r="MDE1181" s="12"/>
      <c r="MDF1181" s="12"/>
      <c r="MDG1181" s="12"/>
      <c r="MDH1181" s="12"/>
      <c r="MDI1181" s="12"/>
      <c r="MDJ1181" s="12"/>
      <c r="MDK1181" s="12"/>
      <c r="MDL1181" s="12"/>
      <c r="MDM1181" s="12"/>
      <c r="MDN1181" s="12"/>
      <c r="MDO1181" s="12"/>
      <c r="MDP1181" s="12"/>
      <c r="MDQ1181" s="12"/>
      <c r="MDR1181" s="12"/>
      <c r="MDS1181" s="12"/>
      <c r="MDT1181" s="12"/>
      <c r="MDU1181" s="12"/>
      <c r="MDV1181" s="12"/>
      <c r="MDW1181" s="12"/>
      <c r="MDX1181" s="12"/>
      <c r="MDY1181" s="12"/>
      <c r="MDZ1181" s="12"/>
      <c r="MEA1181" s="12"/>
      <c r="MEB1181" s="12"/>
      <c r="MEC1181" s="12"/>
      <c r="MED1181" s="12"/>
      <c r="MEE1181" s="12"/>
      <c r="MEF1181" s="12"/>
      <c r="MEG1181" s="12"/>
      <c r="MEH1181" s="12"/>
      <c r="MEI1181" s="12"/>
      <c r="MEJ1181" s="12"/>
      <c r="MEK1181" s="12"/>
      <c r="MEL1181" s="12"/>
      <c r="MEM1181" s="12"/>
      <c r="MEN1181" s="12"/>
      <c r="MEO1181" s="12"/>
      <c r="MEP1181" s="12"/>
      <c r="MEQ1181" s="12"/>
      <c r="MER1181" s="12"/>
      <c r="MES1181" s="12"/>
      <c r="MET1181" s="12"/>
      <c r="MEU1181" s="12"/>
      <c r="MEV1181" s="12"/>
      <c r="MEW1181" s="12"/>
      <c r="MEX1181" s="12"/>
      <c r="MEY1181" s="12"/>
      <c r="MEZ1181" s="12"/>
      <c r="MFA1181" s="12"/>
      <c r="MFB1181" s="12"/>
      <c r="MFC1181" s="12"/>
      <c r="MFD1181" s="12"/>
      <c r="MFE1181" s="12"/>
      <c r="MFF1181" s="12"/>
      <c r="MFG1181" s="12"/>
      <c r="MFH1181" s="12"/>
      <c r="MFI1181" s="12"/>
      <c r="MFJ1181" s="12"/>
      <c r="MFK1181" s="12"/>
      <c r="MFL1181" s="12"/>
      <c r="MFM1181" s="12"/>
      <c r="MFN1181" s="12"/>
      <c r="MFO1181" s="12"/>
      <c r="MFP1181" s="12"/>
      <c r="MFQ1181" s="12"/>
      <c r="MFR1181" s="12"/>
      <c r="MFS1181" s="12"/>
      <c r="MFT1181" s="12"/>
      <c r="MFU1181" s="12"/>
      <c r="MFV1181" s="12"/>
      <c r="MFW1181" s="12"/>
      <c r="MFX1181" s="12"/>
      <c r="MFY1181" s="12"/>
      <c r="MFZ1181" s="12"/>
      <c r="MGA1181" s="12"/>
      <c r="MGB1181" s="12"/>
      <c r="MGC1181" s="12"/>
      <c r="MGD1181" s="12"/>
      <c r="MGE1181" s="12"/>
      <c r="MGF1181" s="12"/>
      <c r="MGG1181" s="12"/>
      <c r="MGH1181" s="12"/>
      <c r="MGI1181" s="12"/>
      <c r="MGJ1181" s="12"/>
      <c r="MGK1181" s="12"/>
      <c r="MGL1181" s="12"/>
      <c r="MGM1181" s="12"/>
      <c r="MGN1181" s="12"/>
      <c r="MGO1181" s="12"/>
      <c r="MGP1181" s="12"/>
      <c r="MGQ1181" s="12"/>
      <c r="MGR1181" s="12"/>
      <c r="MGS1181" s="12"/>
      <c r="MGT1181" s="12"/>
      <c r="MGU1181" s="12"/>
      <c r="MGV1181" s="12"/>
      <c r="MGW1181" s="12"/>
      <c r="MGX1181" s="12"/>
      <c r="MGY1181" s="12"/>
      <c r="MGZ1181" s="12"/>
      <c r="MHA1181" s="12"/>
      <c r="MHB1181" s="12"/>
      <c r="MHC1181" s="12"/>
      <c r="MHD1181" s="12"/>
      <c r="MHE1181" s="12"/>
      <c r="MHF1181" s="12"/>
      <c r="MHG1181" s="12"/>
      <c r="MHH1181" s="12"/>
      <c r="MHI1181" s="12"/>
      <c r="MHJ1181" s="12"/>
      <c r="MHK1181" s="12"/>
      <c r="MHL1181" s="12"/>
      <c r="MHM1181" s="12"/>
      <c r="MHN1181" s="12"/>
      <c r="MHO1181" s="12"/>
      <c r="MHP1181" s="12"/>
      <c r="MHQ1181" s="12"/>
      <c r="MHR1181" s="12"/>
      <c r="MHS1181" s="12"/>
      <c r="MHT1181" s="12"/>
      <c r="MHU1181" s="12"/>
      <c r="MHV1181" s="12"/>
      <c r="MHW1181" s="12"/>
      <c r="MHX1181" s="12"/>
      <c r="MHY1181" s="12"/>
      <c r="MHZ1181" s="12"/>
      <c r="MIA1181" s="12"/>
      <c r="MIB1181" s="12"/>
      <c r="MIC1181" s="12"/>
      <c r="MID1181" s="12"/>
      <c r="MIE1181" s="12"/>
      <c r="MIF1181" s="12"/>
      <c r="MIG1181" s="12"/>
      <c r="MIH1181" s="12"/>
      <c r="MII1181" s="12"/>
      <c r="MIJ1181" s="12"/>
      <c r="MIK1181" s="12"/>
      <c r="MIL1181" s="12"/>
      <c r="MIM1181" s="12"/>
      <c r="MIN1181" s="12"/>
      <c r="MIO1181" s="12"/>
      <c r="MIP1181" s="12"/>
      <c r="MIQ1181" s="12"/>
      <c r="MIR1181" s="12"/>
      <c r="MIS1181" s="12"/>
      <c r="MIT1181" s="12"/>
      <c r="MIU1181" s="12"/>
      <c r="MIV1181" s="12"/>
      <c r="MIW1181" s="12"/>
      <c r="MIX1181" s="12"/>
      <c r="MIY1181" s="12"/>
      <c r="MIZ1181" s="12"/>
      <c r="MJA1181" s="12"/>
      <c r="MJB1181" s="12"/>
      <c r="MJC1181" s="12"/>
      <c r="MJD1181" s="12"/>
      <c r="MJE1181" s="12"/>
      <c r="MJF1181" s="12"/>
      <c r="MJG1181" s="12"/>
      <c r="MJH1181" s="12"/>
      <c r="MJI1181" s="12"/>
      <c r="MJJ1181" s="12"/>
      <c r="MJK1181" s="12"/>
      <c r="MJL1181" s="12"/>
      <c r="MJM1181" s="12"/>
      <c r="MJN1181" s="12"/>
      <c r="MJO1181" s="12"/>
      <c r="MJP1181" s="12"/>
      <c r="MJQ1181" s="12"/>
      <c r="MJR1181" s="12"/>
      <c r="MJS1181" s="12"/>
      <c r="MJT1181" s="12"/>
      <c r="MJU1181" s="12"/>
      <c r="MJV1181" s="12"/>
      <c r="MJW1181" s="12"/>
      <c r="MJX1181" s="12"/>
      <c r="MJY1181" s="12"/>
      <c r="MJZ1181" s="12"/>
      <c r="MKA1181" s="12"/>
      <c r="MKB1181" s="12"/>
      <c r="MKC1181" s="12"/>
      <c r="MKD1181" s="12"/>
      <c r="MKE1181" s="12"/>
      <c r="MKF1181" s="12"/>
      <c r="MKG1181" s="12"/>
      <c r="MKH1181" s="12"/>
      <c r="MKI1181" s="12"/>
      <c r="MKJ1181" s="12"/>
      <c r="MKK1181" s="12"/>
      <c r="MKL1181" s="12"/>
      <c r="MKM1181" s="12"/>
      <c r="MKN1181" s="12"/>
      <c r="MKO1181" s="12"/>
      <c r="MKP1181" s="12"/>
      <c r="MKQ1181" s="12"/>
      <c r="MKR1181" s="12"/>
      <c r="MKS1181" s="12"/>
      <c r="MKT1181" s="12"/>
      <c r="MKU1181" s="12"/>
      <c r="MKV1181" s="12"/>
      <c r="MKW1181" s="12"/>
      <c r="MKX1181" s="12"/>
      <c r="MKY1181" s="12"/>
      <c r="MKZ1181" s="12"/>
      <c r="MLA1181" s="12"/>
      <c r="MLB1181" s="12"/>
      <c r="MLC1181" s="12"/>
      <c r="MLD1181" s="12"/>
      <c r="MLE1181" s="12"/>
      <c r="MLF1181" s="12"/>
      <c r="MLG1181" s="12"/>
      <c r="MLH1181" s="12"/>
      <c r="MLI1181" s="12"/>
      <c r="MLJ1181" s="12"/>
      <c r="MLK1181" s="12"/>
      <c r="MLL1181" s="12"/>
      <c r="MLM1181" s="12"/>
      <c r="MLN1181" s="12"/>
      <c r="MLO1181" s="12"/>
      <c r="MLP1181" s="12"/>
      <c r="MLQ1181" s="12"/>
      <c r="MLR1181" s="12"/>
      <c r="MLS1181" s="12"/>
      <c r="MLT1181" s="12"/>
      <c r="MLU1181" s="12"/>
      <c r="MLV1181" s="12"/>
      <c r="MLW1181" s="12"/>
      <c r="MLX1181" s="12"/>
      <c r="MLY1181" s="12"/>
      <c r="MLZ1181" s="12"/>
      <c r="MMA1181" s="12"/>
      <c r="MMB1181" s="12"/>
      <c r="MMC1181" s="12"/>
      <c r="MMD1181" s="12"/>
      <c r="MME1181" s="12"/>
      <c r="MMF1181" s="12"/>
      <c r="MMG1181" s="12"/>
      <c r="MMH1181" s="12"/>
      <c r="MMI1181" s="12"/>
      <c r="MMJ1181" s="12"/>
      <c r="MMK1181" s="12"/>
      <c r="MML1181" s="12"/>
      <c r="MMM1181" s="12"/>
      <c r="MMN1181" s="12"/>
      <c r="MMO1181" s="12"/>
      <c r="MMP1181" s="12"/>
      <c r="MMQ1181" s="12"/>
      <c r="MMR1181" s="12"/>
      <c r="MMS1181" s="12"/>
      <c r="MMT1181" s="12"/>
      <c r="MMU1181" s="12"/>
      <c r="MMV1181" s="12"/>
      <c r="MMW1181" s="12"/>
      <c r="MMX1181" s="12"/>
      <c r="MMY1181" s="12"/>
      <c r="MMZ1181" s="12"/>
      <c r="MNA1181" s="12"/>
      <c r="MNB1181" s="12"/>
      <c r="MNC1181" s="12"/>
      <c r="MND1181" s="12"/>
      <c r="MNE1181" s="12"/>
      <c r="MNF1181" s="12"/>
      <c r="MNG1181" s="12"/>
      <c r="MNH1181" s="12"/>
      <c r="MNI1181" s="12"/>
      <c r="MNJ1181" s="12"/>
      <c r="MNK1181" s="12"/>
      <c r="MNL1181" s="12"/>
      <c r="MNM1181" s="12"/>
      <c r="MNN1181" s="12"/>
      <c r="MNO1181" s="12"/>
      <c r="MNP1181" s="12"/>
      <c r="MNQ1181" s="12"/>
      <c r="MNR1181" s="12"/>
      <c r="MNS1181" s="12"/>
      <c r="MNT1181" s="12"/>
      <c r="MNU1181" s="12"/>
      <c r="MNV1181" s="12"/>
      <c r="MNW1181" s="12"/>
      <c r="MNX1181" s="12"/>
      <c r="MNY1181" s="12"/>
      <c r="MNZ1181" s="12"/>
      <c r="MOA1181" s="12"/>
      <c r="MOB1181" s="12"/>
      <c r="MOC1181" s="12"/>
      <c r="MOD1181" s="12"/>
      <c r="MOE1181" s="12"/>
      <c r="MOF1181" s="12"/>
      <c r="MOG1181" s="12"/>
      <c r="MOH1181" s="12"/>
      <c r="MOI1181" s="12"/>
      <c r="MOJ1181" s="12"/>
      <c r="MOK1181" s="12"/>
      <c r="MOL1181" s="12"/>
      <c r="MOM1181" s="12"/>
      <c r="MON1181" s="12"/>
      <c r="MOO1181" s="12"/>
      <c r="MOP1181" s="12"/>
      <c r="MOQ1181" s="12"/>
      <c r="MOR1181" s="12"/>
      <c r="MOS1181" s="12"/>
      <c r="MOT1181" s="12"/>
      <c r="MOU1181" s="12"/>
      <c r="MOV1181" s="12"/>
      <c r="MOW1181" s="12"/>
      <c r="MOX1181" s="12"/>
      <c r="MOY1181" s="12"/>
      <c r="MOZ1181" s="12"/>
      <c r="MPA1181" s="12"/>
      <c r="MPB1181" s="12"/>
      <c r="MPC1181" s="12"/>
      <c r="MPD1181" s="12"/>
      <c r="MPE1181" s="12"/>
      <c r="MPF1181" s="12"/>
      <c r="MPG1181" s="12"/>
      <c r="MPH1181" s="12"/>
      <c r="MPI1181" s="12"/>
      <c r="MPJ1181" s="12"/>
      <c r="MPK1181" s="12"/>
      <c r="MPL1181" s="12"/>
      <c r="MPM1181" s="12"/>
      <c r="MPN1181" s="12"/>
      <c r="MPO1181" s="12"/>
      <c r="MPP1181" s="12"/>
      <c r="MPQ1181" s="12"/>
      <c r="MPR1181" s="12"/>
      <c r="MPS1181" s="12"/>
      <c r="MPT1181" s="12"/>
      <c r="MPU1181" s="12"/>
      <c r="MPV1181" s="12"/>
      <c r="MPW1181" s="12"/>
      <c r="MPX1181" s="12"/>
      <c r="MPY1181" s="12"/>
      <c r="MPZ1181" s="12"/>
      <c r="MQA1181" s="12"/>
      <c r="MQB1181" s="12"/>
      <c r="MQC1181" s="12"/>
      <c r="MQD1181" s="12"/>
      <c r="MQE1181" s="12"/>
      <c r="MQF1181" s="12"/>
      <c r="MQG1181" s="12"/>
      <c r="MQH1181" s="12"/>
      <c r="MQI1181" s="12"/>
      <c r="MQJ1181" s="12"/>
      <c r="MQK1181" s="12"/>
      <c r="MQL1181" s="12"/>
      <c r="MQM1181" s="12"/>
      <c r="MQN1181" s="12"/>
      <c r="MQO1181" s="12"/>
      <c r="MQP1181" s="12"/>
      <c r="MQQ1181" s="12"/>
      <c r="MQR1181" s="12"/>
      <c r="MQS1181" s="12"/>
      <c r="MQT1181" s="12"/>
      <c r="MQU1181" s="12"/>
      <c r="MQV1181" s="12"/>
      <c r="MQW1181" s="12"/>
      <c r="MQX1181" s="12"/>
      <c r="MQY1181" s="12"/>
      <c r="MQZ1181" s="12"/>
      <c r="MRA1181" s="12"/>
      <c r="MRB1181" s="12"/>
      <c r="MRC1181" s="12"/>
      <c r="MRD1181" s="12"/>
      <c r="MRE1181" s="12"/>
      <c r="MRF1181" s="12"/>
      <c r="MRG1181" s="12"/>
      <c r="MRH1181" s="12"/>
      <c r="MRI1181" s="12"/>
      <c r="MRJ1181" s="12"/>
      <c r="MRK1181" s="12"/>
      <c r="MRL1181" s="12"/>
      <c r="MRM1181" s="12"/>
      <c r="MRN1181" s="12"/>
      <c r="MRO1181" s="12"/>
      <c r="MRP1181" s="12"/>
      <c r="MRQ1181" s="12"/>
      <c r="MRR1181" s="12"/>
      <c r="MRS1181" s="12"/>
      <c r="MRT1181" s="12"/>
      <c r="MRU1181" s="12"/>
      <c r="MRV1181" s="12"/>
      <c r="MRW1181" s="12"/>
      <c r="MRX1181" s="12"/>
      <c r="MRY1181" s="12"/>
      <c r="MRZ1181" s="12"/>
      <c r="MSA1181" s="12"/>
      <c r="MSB1181" s="12"/>
      <c r="MSC1181" s="12"/>
      <c r="MSD1181" s="12"/>
      <c r="MSE1181" s="12"/>
      <c r="MSF1181" s="12"/>
      <c r="MSG1181" s="12"/>
      <c r="MSH1181" s="12"/>
      <c r="MSI1181" s="12"/>
      <c r="MSJ1181" s="12"/>
      <c r="MSK1181" s="12"/>
      <c r="MSL1181" s="12"/>
      <c r="MSM1181" s="12"/>
      <c r="MSN1181" s="12"/>
      <c r="MSO1181" s="12"/>
      <c r="MSP1181" s="12"/>
      <c r="MSQ1181" s="12"/>
      <c r="MSR1181" s="12"/>
      <c r="MSS1181" s="12"/>
      <c r="MST1181" s="12"/>
      <c r="MSU1181" s="12"/>
      <c r="MSV1181" s="12"/>
      <c r="MSW1181" s="12"/>
      <c r="MSX1181" s="12"/>
      <c r="MSY1181" s="12"/>
      <c r="MSZ1181" s="12"/>
      <c r="MTA1181" s="12"/>
      <c r="MTB1181" s="12"/>
      <c r="MTC1181" s="12"/>
      <c r="MTD1181" s="12"/>
      <c r="MTE1181" s="12"/>
      <c r="MTF1181" s="12"/>
      <c r="MTG1181" s="12"/>
      <c r="MTH1181" s="12"/>
      <c r="MTI1181" s="12"/>
      <c r="MTJ1181" s="12"/>
      <c r="MTK1181" s="12"/>
      <c r="MTL1181" s="12"/>
      <c r="MTM1181" s="12"/>
      <c r="MTN1181" s="12"/>
      <c r="MTO1181" s="12"/>
      <c r="MTP1181" s="12"/>
      <c r="MTQ1181" s="12"/>
      <c r="MTR1181" s="12"/>
      <c r="MTS1181" s="12"/>
      <c r="MTT1181" s="12"/>
      <c r="MTU1181" s="12"/>
      <c r="MTV1181" s="12"/>
      <c r="MTW1181" s="12"/>
      <c r="MTX1181" s="12"/>
      <c r="MTY1181" s="12"/>
      <c r="MTZ1181" s="12"/>
      <c r="MUA1181" s="12"/>
      <c r="MUB1181" s="12"/>
      <c r="MUC1181" s="12"/>
      <c r="MUD1181" s="12"/>
      <c r="MUE1181" s="12"/>
      <c r="MUF1181" s="12"/>
      <c r="MUG1181" s="12"/>
      <c r="MUH1181" s="12"/>
      <c r="MUI1181" s="12"/>
      <c r="MUJ1181" s="12"/>
      <c r="MUK1181" s="12"/>
      <c r="MUL1181" s="12"/>
      <c r="MUM1181" s="12"/>
      <c r="MUN1181" s="12"/>
      <c r="MUO1181" s="12"/>
      <c r="MUP1181" s="12"/>
      <c r="MUQ1181" s="12"/>
      <c r="MUR1181" s="12"/>
      <c r="MUS1181" s="12"/>
      <c r="MUT1181" s="12"/>
      <c r="MUU1181" s="12"/>
      <c r="MUV1181" s="12"/>
      <c r="MUW1181" s="12"/>
      <c r="MUX1181" s="12"/>
      <c r="MUY1181" s="12"/>
      <c r="MUZ1181" s="12"/>
      <c r="MVA1181" s="12"/>
      <c r="MVB1181" s="12"/>
      <c r="MVC1181" s="12"/>
      <c r="MVD1181" s="12"/>
      <c r="MVE1181" s="12"/>
      <c r="MVF1181" s="12"/>
      <c r="MVG1181" s="12"/>
      <c r="MVH1181" s="12"/>
      <c r="MVI1181" s="12"/>
      <c r="MVJ1181" s="12"/>
      <c r="MVK1181" s="12"/>
      <c r="MVL1181" s="12"/>
      <c r="MVM1181" s="12"/>
      <c r="MVN1181" s="12"/>
      <c r="MVO1181" s="12"/>
      <c r="MVP1181" s="12"/>
      <c r="MVQ1181" s="12"/>
      <c r="MVR1181" s="12"/>
      <c r="MVS1181" s="12"/>
      <c r="MVT1181" s="12"/>
      <c r="MVU1181" s="12"/>
      <c r="MVV1181" s="12"/>
      <c r="MVW1181" s="12"/>
      <c r="MVX1181" s="12"/>
      <c r="MVY1181" s="12"/>
      <c r="MVZ1181" s="12"/>
      <c r="MWA1181" s="12"/>
      <c r="MWB1181" s="12"/>
      <c r="MWC1181" s="12"/>
      <c r="MWD1181" s="12"/>
      <c r="MWE1181" s="12"/>
      <c r="MWF1181" s="12"/>
      <c r="MWG1181" s="12"/>
      <c r="MWH1181" s="12"/>
      <c r="MWI1181" s="12"/>
      <c r="MWJ1181" s="12"/>
      <c r="MWK1181" s="12"/>
      <c r="MWL1181" s="12"/>
      <c r="MWM1181" s="12"/>
      <c r="MWN1181" s="12"/>
      <c r="MWO1181" s="12"/>
      <c r="MWP1181" s="12"/>
      <c r="MWQ1181" s="12"/>
      <c r="MWR1181" s="12"/>
      <c r="MWS1181" s="12"/>
      <c r="MWT1181" s="12"/>
      <c r="MWU1181" s="12"/>
      <c r="MWV1181" s="12"/>
      <c r="MWW1181" s="12"/>
      <c r="MWX1181" s="12"/>
      <c r="MWY1181" s="12"/>
      <c r="MWZ1181" s="12"/>
      <c r="MXA1181" s="12"/>
      <c r="MXB1181" s="12"/>
      <c r="MXC1181" s="12"/>
      <c r="MXD1181" s="12"/>
      <c r="MXE1181" s="12"/>
      <c r="MXF1181" s="12"/>
      <c r="MXG1181" s="12"/>
      <c r="MXH1181" s="12"/>
      <c r="MXI1181" s="12"/>
      <c r="MXJ1181" s="12"/>
      <c r="MXK1181" s="12"/>
      <c r="MXL1181" s="12"/>
      <c r="MXM1181" s="12"/>
      <c r="MXN1181" s="12"/>
      <c r="MXO1181" s="12"/>
      <c r="MXP1181" s="12"/>
      <c r="MXQ1181" s="12"/>
      <c r="MXR1181" s="12"/>
      <c r="MXS1181" s="12"/>
      <c r="MXT1181" s="12"/>
      <c r="MXU1181" s="12"/>
      <c r="MXV1181" s="12"/>
      <c r="MXW1181" s="12"/>
      <c r="MXX1181" s="12"/>
      <c r="MXY1181" s="12"/>
      <c r="MXZ1181" s="12"/>
      <c r="MYA1181" s="12"/>
      <c r="MYB1181" s="12"/>
      <c r="MYC1181" s="12"/>
      <c r="MYD1181" s="12"/>
      <c r="MYE1181" s="12"/>
      <c r="MYF1181" s="12"/>
      <c r="MYG1181" s="12"/>
      <c r="MYH1181" s="12"/>
      <c r="MYI1181" s="12"/>
      <c r="MYJ1181" s="12"/>
      <c r="MYK1181" s="12"/>
      <c r="MYL1181" s="12"/>
      <c r="MYM1181" s="12"/>
      <c r="MYN1181" s="12"/>
      <c r="MYO1181" s="12"/>
      <c r="MYP1181" s="12"/>
      <c r="MYQ1181" s="12"/>
      <c r="MYR1181" s="12"/>
      <c r="MYS1181" s="12"/>
      <c r="MYT1181" s="12"/>
      <c r="MYU1181" s="12"/>
      <c r="MYV1181" s="12"/>
      <c r="MYW1181" s="12"/>
      <c r="MYX1181" s="12"/>
      <c r="MYY1181" s="12"/>
      <c r="MYZ1181" s="12"/>
      <c r="MZA1181" s="12"/>
      <c r="MZB1181" s="12"/>
      <c r="MZC1181" s="12"/>
      <c r="MZD1181" s="12"/>
      <c r="MZE1181" s="12"/>
      <c r="MZF1181" s="12"/>
      <c r="MZG1181" s="12"/>
      <c r="MZH1181" s="12"/>
      <c r="MZI1181" s="12"/>
      <c r="MZJ1181" s="12"/>
      <c r="MZK1181" s="12"/>
      <c r="MZL1181" s="12"/>
      <c r="MZM1181" s="12"/>
      <c r="MZN1181" s="12"/>
      <c r="MZO1181" s="12"/>
      <c r="MZP1181" s="12"/>
      <c r="MZQ1181" s="12"/>
      <c r="MZR1181" s="12"/>
      <c r="MZS1181" s="12"/>
      <c r="MZT1181" s="12"/>
      <c r="MZU1181" s="12"/>
      <c r="MZV1181" s="12"/>
      <c r="MZW1181" s="12"/>
      <c r="MZX1181" s="12"/>
      <c r="MZY1181" s="12"/>
      <c r="MZZ1181" s="12"/>
      <c r="NAA1181" s="12"/>
      <c r="NAB1181" s="12"/>
      <c r="NAC1181" s="12"/>
      <c r="NAD1181" s="12"/>
      <c r="NAE1181" s="12"/>
      <c r="NAF1181" s="12"/>
      <c r="NAG1181" s="12"/>
      <c r="NAH1181" s="12"/>
      <c r="NAI1181" s="12"/>
      <c r="NAJ1181" s="12"/>
      <c r="NAK1181" s="12"/>
      <c r="NAL1181" s="12"/>
      <c r="NAM1181" s="12"/>
      <c r="NAN1181" s="12"/>
      <c r="NAO1181" s="12"/>
      <c r="NAP1181" s="12"/>
      <c r="NAQ1181" s="12"/>
      <c r="NAR1181" s="12"/>
      <c r="NAS1181" s="12"/>
      <c r="NAT1181" s="12"/>
      <c r="NAU1181" s="12"/>
      <c r="NAV1181" s="12"/>
      <c r="NAW1181" s="12"/>
      <c r="NAX1181" s="12"/>
      <c r="NAY1181" s="12"/>
      <c r="NAZ1181" s="12"/>
      <c r="NBA1181" s="12"/>
      <c r="NBB1181" s="12"/>
      <c r="NBC1181" s="12"/>
      <c r="NBD1181" s="12"/>
      <c r="NBE1181" s="12"/>
      <c r="NBF1181" s="12"/>
      <c r="NBG1181" s="12"/>
      <c r="NBH1181" s="12"/>
      <c r="NBI1181" s="12"/>
      <c r="NBJ1181" s="12"/>
      <c r="NBK1181" s="12"/>
      <c r="NBL1181" s="12"/>
      <c r="NBM1181" s="12"/>
      <c r="NBN1181" s="12"/>
      <c r="NBO1181" s="12"/>
      <c r="NBP1181" s="12"/>
      <c r="NBQ1181" s="12"/>
      <c r="NBR1181" s="12"/>
      <c r="NBS1181" s="12"/>
      <c r="NBT1181" s="12"/>
      <c r="NBU1181" s="12"/>
      <c r="NBV1181" s="12"/>
      <c r="NBW1181" s="12"/>
      <c r="NBX1181" s="12"/>
      <c r="NBY1181" s="12"/>
      <c r="NBZ1181" s="12"/>
      <c r="NCA1181" s="12"/>
      <c r="NCB1181" s="12"/>
      <c r="NCC1181" s="12"/>
      <c r="NCD1181" s="12"/>
      <c r="NCE1181" s="12"/>
      <c r="NCF1181" s="12"/>
      <c r="NCG1181" s="12"/>
      <c r="NCH1181" s="12"/>
      <c r="NCI1181" s="12"/>
      <c r="NCJ1181" s="12"/>
      <c r="NCK1181" s="12"/>
      <c r="NCL1181" s="12"/>
      <c r="NCM1181" s="12"/>
      <c r="NCN1181" s="12"/>
      <c r="NCO1181" s="12"/>
      <c r="NCP1181" s="12"/>
      <c r="NCQ1181" s="12"/>
      <c r="NCR1181" s="12"/>
      <c r="NCS1181" s="12"/>
      <c r="NCT1181" s="12"/>
      <c r="NCU1181" s="12"/>
      <c r="NCV1181" s="12"/>
      <c r="NCW1181" s="12"/>
      <c r="NCX1181" s="12"/>
      <c r="NCY1181" s="12"/>
      <c r="NCZ1181" s="12"/>
      <c r="NDA1181" s="12"/>
      <c r="NDB1181" s="12"/>
      <c r="NDC1181" s="12"/>
      <c r="NDD1181" s="12"/>
      <c r="NDE1181" s="12"/>
      <c r="NDF1181" s="12"/>
      <c r="NDG1181" s="12"/>
      <c r="NDH1181" s="12"/>
      <c r="NDI1181" s="12"/>
      <c r="NDJ1181" s="12"/>
      <c r="NDK1181" s="12"/>
      <c r="NDL1181" s="12"/>
      <c r="NDM1181" s="12"/>
      <c r="NDN1181" s="12"/>
      <c r="NDO1181" s="12"/>
      <c r="NDP1181" s="12"/>
      <c r="NDQ1181" s="12"/>
      <c r="NDR1181" s="12"/>
      <c r="NDS1181" s="12"/>
      <c r="NDT1181" s="12"/>
      <c r="NDU1181" s="12"/>
      <c r="NDV1181" s="12"/>
      <c r="NDW1181" s="12"/>
      <c r="NDX1181" s="12"/>
      <c r="NDY1181" s="12"/>
      <c r="NDZ1181" s="12"/>
      <c r="NEA1181" s="12"/>
      <c r="NEB1181" s="12"/>
      <c r="NEC1181" s="12"/>
      <c r="NED1181" s="12"/>
      <c r="NEE1181" s="12"/>
      <c r="NEF1181" s="12"/>
      <c r="NEG1181" s="12"/>
      <c r="NEH1181" s="12"/>
      <c r="NEI1181" s="12"/>
      <c r="NEJ1181" s="12"/>
      <c r="NEK1181" s="12"/>
      <c r="NEL1181" s="12"/>
      <c r="NEM1181" s="12"/>
      <c r="NEN1181" s="12"/>
      <c r="NEO1181" s="12"/>
      <c r="NEP1181" s="12"/>
      <c r="NEQ1181" s="12"/>
      <c r="NER1181" s="12"/>
      <c r="NES1181" s="12"/>
      <c r="NET1181" s="12"/>
      <c r="NEU1181" s="12"/>
      <c r="NEV1181" s="12"/>
      <c r="NEW1181" s="12"/>
      <c r="NEX1181" s="12"/>
      <c r="NEY1181" s="12"/>
      <c r="NEZ1181" s="12"/>
      <c r="NFA1181" s="12"/>
      <c r="NFB1181" s="12"/>
      <c r="NFC1181" s="12"/>
      <c r="NFD1181" s="12"/>
      <c r="NFE1181" s="12"/>
      <c r="NFF1181" s="12"/>
      <c r="NFG1181" s="12"/>
      <c r="NFH1181" s="12"/>
      <c r="NFI1181" s="12"/>
      <c r="NFJ1181" s="12"/>
      <c r="NFK1181" s="12"/>
      <c r="NFL1181" s="12"/>
      <c r="NFM1181" s="12"/>
      <c r="NFN1181" s="12"/>
      <c r="NFO1181" s="12"/>
      <c r="NFP1181" s="12"/>
      <c r="NFQ1181" s="12"/>
      <c r="NFR1181" s="12"/>
      <c r="NFS1181" s="12"/>
      <c r="NFT1181" s="12"/>
      <c r="NFU1181" s="12"/>
      <c r="NFV1181" s="12"/>
      <c r="NFW1181" s="12"/>
      <c r="NFX1181" s="12"/>
      <c r="NFY1181" s="12"/>
      <c r="NFZ1181" s="12"/>
      <c r="NGA1181" s="12"/>
      <c r="NGB1181" s="12"/>
      <c r="NGC1181" s="12"/>
      <c r="NGD1181" s="12"/>
      <c r="NGE1181" s="12"/>
      <c r="NGF1181" s="12"/>
      <c r="NGG1181" s="12"/>
      <c r="NGH1181" s="12"/>
      <c r="NGI1181" s="12"/>
      <c r="NGJ1181" s="12"/>
      <c r="NGK1181" s="12"/>
      <c r="NGL1181" s="12"/>
      <c r="NGM1181" s="12"/>
      <c r="NGN1181" s="12"/>
      <c r="NGO1181" s="12"/>
      <c r="NGP1181" s="12"/>
      <c r="NGQ1181" s="12"/>
      <c r="NGR1181" s="12"/>
      <c r="NGS1181" s="12"/>
      <c r="NGT1181" s="12"/>
      <c r="NGU1181" s="12"/>
      <c r="NGV1181" s="12"/>
      <c r="NGW1181" s="12"/>
      <c r="NGX1181" s="12"/>
      <c r="NGY1181" s="12"/>
      <c r="NGZ1181" s="12"/>
      <c r="NHA1181" s="12"/>
      <c r="NHB1181" s="12"/>
      <c r="NHC1181" s="12"/>
      <c r="NHD1181" s="12"/>
      <c r="NHE1181" s="12"/>
      <c r="NHF1181" s="12"/>
      <c r="NHG1181" s="12"/>
      <c r="NHH1181" s="12"/>
      <c r="NHI1181" s="12"/>
      <c r="NHJ1181" s="12"/>
      <c r="NHK1181" s="12"/>
      <c r="NHL1181" s="12"/>
      <c r="NHM1181" s="12"/>
      <c r="NHN1181" s="12"/>
      <c r="NHO1181" s="12"/>
      <c r="NHP1181" s="12"/>
      <c r="NHQ1181" s="12"/>
      <c r="NHR1181" s="12"/>
      <c r="NHS1181" s="12"/>
      <c r="NHT1181" s="12"/>
      <c r="NHU1181" s="12"/>
      <c r="NHV1181" s="12"/>
      <c r="NHW1181" s="12"/>
      <c r="NHX1181" s="12"/>
      <c r="NHY1181" s="12"/>
      <c r="NHZ1181" s="12"/>
      <c r="NIA1181" s="12"/>
      <c r="NIB1181" s="12"/>
      <c r="NIC1181" s="12"/>
      <c r="NID1181" s="12"/>
      <c r="NIE1181" s="12"/>
      <c r="NIF1181" s="12"/>
      <c r="NIG1181" s="12"/>
      <c r="NIH1181" s="12"/>
      <c r="NII1181" s="12"/>
      <c r="NIJ1181" s="12"/>
      <c r="NIK1181" s="12"/>
      <c r="NIL1181" s="12"/>
      <c r="NIM1181" s="12"/>
      <c r="NIN1181" s="12"/>
      <c r="NIO1181" s="12"/>
      <c r="NIP1181" s="12"/>
      <c r="NIQ1181" s="12"/>
      <c r="NIR1181" s="12"/>
      <c r="NIS1181" s="12"/>
      <c r="NIT1181" s="12"/>
      <c r="NIU1181" s="12"/>
      <c r="NIV1181" s="12"/>
      <c r="NIW1181" s="12"/>
      <c r="NIX1181" s="12"/>
      <c r="NIY1181" s="12"/>
      <c r="NIZ1181" s="12"/>
      <c r="NJA1181" s="12"/>
      <c r="NJB1181" s="12"/>
      <c r="NJC1181" s="12"/>
      <c r="NJD1181" s="12"/>
      <c r="NJE1181" s="12"/>
      <c r="NJF1181" s="12"/>
      <c r="NJG1181" s="12"/>
      <c r="NJH1181" s="12"/>
      <c r="NJI1181" s="12"/>
      <c r="NJJ1181" s="12"/>
      <c r="NJK1181" s="12"/>
      <c r="NJL1181" s="12"/>
      <c r="NJM1181" s="12"/>
      <c r="NJN1181" s="12"/>
      <c r="NJO1181" s="12"/>
      <c r="NJP1181" s="12"/>
      <c r="NJQ1181" s="12"/>
      <c r="NJR1181" s="12"/>
      <c r="NJS1181" s="12"/>
      <c r="NJT1181" s="12"/>
      <c r="NJU1181" s="12"/>
      <c r="NJV1181" s="12"/>
      <c r="NJW1181" s="12"/>
      <c r="NJX1181" s="12"/>
      <c r="NJY1181" s="12"/>
      <c r="NJZ1181" s="12"/>
      <c r="NKA1181" s="12"/>
      <c r="NKB1181" s="12"/>
      <c r="NKC1181" s="12"/>
      <c r="NKD1181" s="12"/>
      <c r="NKE1181" s="12"/>
      <c r="NKF1181" s="12"/>
      <c r="NKG1181" s="12"/>
      <c r="NKH1181" s="12"/>
      <c r="NKI1181" s="12"/>
      <c r="NKJ1181" s="12"/>
      <c r="NKK1181" s="12"/>
      <c r="NKL1181" s="12"/>
      <c r="NKM1181" s="12"/>
      <c r="NKN1181" s="12"/>
      <c r="NKO1181" s="12"/>
      <c r="NKP1181" s="12"/>
      <c r="NKQ1181" s="12"/>
      <c r="NKR1181" s="12"/>
      <c r="NKS1181" s="12"/>
      <c r="NKT1181" s="12"/>
      <c r="NKU1181" s="12"/>
      <c r="NKV1181" s="12"/>
      <c r="NKW1181" s="12"/>
      <c r="NKX1181" s="12"/>
      <c r="NKY1181" s="12"/>
      <c r="NKZ1181" s="12"/>
      <c r="NLA1181" s="12"/>
      <c r="NLB1181" s="12"/>
      <c r="NLC1181" s="12"/>
      <c r="NLD1181" s="12"/>
      <c r="NLE1181" s="12"/>
      <c r="NLF1181" s="12"/>
      <c r="NLG1181" s="12"/>
      <c r="NLH1181" s="12"/>
      <c r="NLI1181" s="12"/>
      <c r="NLJ1181" s="12"/>
      <c r="NLK1181" s="12"/>
      <c r="NLL1181" s="12"/>
      <c r="NLM1181" s="12"/>
      <c r="NLN1181" s="12"/>
      <c r="NLO1181" s="12"/>
      <c r="NLP1181" s="12"/>
      <c r="NLQ1181" s="12"/>
      <c r="NLR1181" s="12"/>
      <c r="NLS1181" s="12"/>
      <c r="NLT1181" s="12"/>
      <c r="NLU1181" s="12"/>
      <c r="NLV1181" s="12"/>
      <c r="NLW1181" s="12"/>
      <c r="NLX1181" s="12"/>
      <c r="NLY1181" s="12"/>
      <c r="NLZ1181" s="12"/>
      <c r="NMA1181" s="12"/>
      <c r="NMB1181" s="12"/>
      <c r="NMC1181" s="12"/>
      <c r="NMD1181" s="12"/>
      <c r="NME1181" s="12"/>
      <c r="NMF1181" s="12"/>
      <c r="NMG1181" s="12"/>
      <c r="NMH1181" s="12"/>
      <c r="NMI1181" s="12"/>
      <c r="NMJ1181" s="12"/>
      <c r="NMK1181" s="12"/>
      <c r="NML1181" s="12"/>
      <c r="NMM1181" s="12"/>
      <c r="NMN1181" s="12"/>
      <c r="NMO1181" s="12"/>
      <c r="NMP1181" s="12"/>
      <c r="NMQ1181" s="12"/>
      <c r="NMR1181" s="12"/>
      <c r="NMS1181" s="12"/>
      <c r="NMT1181" s="12"/>
      <c r="NMU1181" s="12"/>
      <c r="NMV1181" s="12"/>
      <c r="NMW1181" s="12"/>
      <c r="NMX1181" s="12"/>
      <c r="NMY1181" s="12"/>
      <c r="NMZ1181" s="12"/>
      <c r="NNA1181" s="12"/>
      <c r="NNB1181" s="12"/>
      <c r="NNC1181" s="12"/>
      <c r="NND1181" s="12"/>
      <c r="NNE1181" s="12"/>
      <c r="NNF1181" s="12"/>
      <c r="NNG1181" s="12"/>
      <c r="NNH1181" s="12"/>
      <c r="NNI1181" s="12"/>
      <c r="NNJ1181" s="12"/>
      <c r="NNK1181" s="12"/>
      <c r="NNL1181" s="12"/>
      <c r="NNM1181" s="12"/>
      <c r="NNN1181" s="12"/>
      <c r="NNO1181" s="12"/>
      <c r="NNP1181" s="12"/>
      <c r="NNQ1181" s="12"/>
      <c r="NNR1181" s="12"/>
      <c r="NNS1181" s="12"/>
      <c r="NNT1181" s="12"/>
      <c r="NNU1181" s="12"/>
      <c r="NNV1181" s="12"/>
      <c r="NNW1181" s="12"/>
      <c r="NNX1181" s="12"/>
      <c r="NNY1181" s="12"/>
      <c r="NNZ1181" s="12"/>
      <c r="NOA1181" s="12"/>
      <c r="NOB1181" s="12"/>
      <c r="NOC1181" s="12"/>
      <c r="NOD1181" s="12"/>
      <c r="NOE1181" s="12"/>
      <c r="NOF1181" s="12"/>
      <c r="NOG1181" s="12"/>
      <c r="NOH1181" s="12"/>
      <c r="NOI1181" s="12"/>
      <c r="NOJ1181" s="12"/>
      <c r="NOK1181" s="12"/>
      <c r="NOL1181" s="12"/>
      <c r="NOM1181" s="12"/>
      <c r="NON1181" s="12"/>
      <c r="NOO1181" s="12"/>
      <c r="NOP1181" s="12"/>
      <c r="NOQ1181" s="12"/>
      <c r="NOR1181" s="12"/>
      <c r="NOS1181" s="12"/>
      <c r="NOT1181" s="12"/>
      <c r="NOU1181" s="12"/>
      <c r="NOV1181" s="12"/>
      <c r="NOW1181" s="12"/>
      <c r="NOX1181" s="12"/>
      <c r="NOY1181" s="12"/>
      <c r="NOZ1181" s="12"/>
      <c r="NPA1181" s="12"/>
      <c r="NPB1181" s="12"/>
      <c r="NPC1181" s="12"/>
      <c r="NPD1181" s="12"/>
      <c r="NPE1181" s="12"/>
      <c r="NPF1181" s="12"/>
      <c r="NPG1181" s="12"/>
      <c r="NPH1181" s="12"/>
      <c r="NPI1181" s="12"/>
      <c r="NPJ1181" s="12"/>
      <c r="NPK1181" s="12"/>
      <c r="NPL1181" s="12"/>
      <c r="NPM1181" s="12"/>
      <c r="NPN1181" s="12"/>
      <c r="NPO1181" s="12"/>
      <c r="NPP1181" s="12"/>
      <c r="NPQ1181" s="12"/>
      <c r="NPR1181" s="12"/>
      <c r="NPS1181" s="12"/>
      <c r="NPT1181" s="12"/>
      <c r="NPU1181" s="12"/>
      <c r="NPV1181" s="12"/>
      <c r="NPW1181" s="12"/>
      <c r="NPX1181" s="12"/>
      <c r="NPY1181" s="12"/>
      <c r="NPZ1181" s="12"/>
      <c r="NQA1181" s="12"/>
      <c r="NQB1181" s="12"/>
      <c r="NQC1181" s="12"/>
      <c r="NQD1181" s="12"/>
      <c r="NQE1181" s="12"/>
      <c r="NQF1181" s="12"/>
      <c r="NQG1181" s="12"/>
      <c r="NQH1181" s="12"/>
      <c r="NQI1181" s="12"/>
      <c r="NQJ1181" s="12"/>
      <c r="NQK1181" s="12"/>
      <c r="NQL1181" s="12"/>
      <c r="NQM1181" s="12"/>
      <c r="NQN1181" s="12"/>
      <c r="NQO1181" s="12"/>
      <c r="NQP1181" s="12"/>
      <c r="NQQ1181" s="12"/>
      <c r="NQR1181" s="12"/>
      <c r="NQS1181" s="12"/>
      <c r="NQT1181" s="12"/>
      <c r="NQU1181" s="12"/>
      <c r="NQV1181" s="12"/>
      <c r="NQW1181" s="12"/>
      <c r="NQX1181" s="12"/>
      <c r="NQY1181" s="12"/>
      <c r="NQZ1181" s="12"/>
      <c r="NRA1181" s="12"/>
      <c r="NRB1181" s="12"/>
      <c r="NRC1181" s="12"/>
      <c r="NRD1181" s="12"/>
      <c r="NRE1181" s="12"/>
      <c r="NRF1181" s="12"/>
      <c r="NRG1181" s="12"/>
      <c r="NRH1181" s="12"/>
      <c r="NRI1181" s="12"/>
      <c r="NRJ1181" s="12"/>
      <c r="NRK1181" s="12"/>
      <c r="NRL1181" s="12"/>
      <c r="NRM1181" s="12"/>
      <c r="NRN1181" s="12"/>
      <c r="NRO1181" s="12"/>
      <c r="NRP1181" s="12"/>
      <c r="NRQ1181" s="12"/>
      <c r="NRR1181" s="12"/>
      <c r="NRS1181" s="12"/>
      <c r="NRT1181" s="12"/>
      <c r="NRU1181" s="12"/>
      <c r="NRV1181" s="12"/>
      <c r="NRW1181" s="12"/>
      <c r="NRX1181" s="12"/>
      <c r="NRY1181" s="12"/>
      <c r="NRZ1181" s="12"/>
      <c r="NSA1181" s="12"/>
      <c r="NSB1181" s="12"/>
      <c r="NSC1181" s="12"/>
      <c r="NSD1181" s="12"/>
      <c r="NSE1181" s="12"/>
      <c r="NSF1181" s="12"/>
      <c r="NSG1181" s="12"/>
      <c r="NSH1181" s="12"/>
      <c r="NSI1181" s="12"/>
      <c r="NSJ1181" s="12"/>
      <c r="NSK1181" s="12"/>
      <c r="NSL1181" s="12"/>
      <c r="NSM1181" s="12"/>
      <c r="NSN1181" s="12"/>
      <c r="NSO1181" s="12"/>
      <c r="NSP1181" s="12"/>
      <c r="NSQ1181" s="12"/>
      <c r="NSR1181" s="12"/>
      <c r="NSS1181" s="12"/>
      <c r="NST1181" s="12"/>
      <c r="NSU1181" s="12"/>
      <c r="NSV1181" s="12"/>
      <c r="NSW1181" s="12"/>
      <c r="NSX1181" s="12"/>
      <c r="NSY1181" s="12"/>
      <c r="NSZ1181" s="12"/>
      <c r="NTA1181" s="12"/>
      <c r="NTB1181" s="12"/>
      <c r="NTC1181" s="12"/>
      <c r="NTD1181" s="12"/>
      <c r="NTE1181" s="12"/>
      <c r="NTF1181" s="12"/>
      <c r="NTG1181" s="12"/>
      <c r="NTH1181" s="12"/>
      <c r="NTI1181" s="12"/>
      <c r="NTJ1181" s="12"/>
      <c r="NTK1181" s="12"/>
      <c r="NTL1181" s="12"/>
      <c r="NTM1181" s="12"/>
      <c r="NTN1181" s="12"/>
      <c r="NTO1181" s="12"/>
      <c r="NTP1181" s="12"/>
      <c r="NTQ1181" s="12"/>
      <c r="NTR1181" s="12"/>
      <c r="NTS1181" s="12"/>
      <c r="NTT1181" s="12"/>
      <c r="NTU1181" s="12"/>
      <c r="NTV1181" s="12"/>
      <c r="NTW1181" s="12"/>
      <c r="NTX1181" s="12"/>
      <c r="NTY1181" s="12"/>
      <c r="NTZ1181" s="12"/>
      <c r="NUA1181" s="12"/>
      <c r="NUB1181" s="12"/>
      <c r="NUC1181" s="12"/>
      <c r="NUD1181" s="12"/>
      <c r="NUE1181" s="12"/>
      <c r="NUF1181" s="12"/>
      <c r="NUG1181" s="12"/>
      <c r="NUH1181" s="12"/>
      <c r="NUI1181" s="12"/>
      <c r="NUJ1181" s="12"/>
      <c r="NUK1181" s="12"/>
      <c r="NUL1181" s="12"/>
      <c r="NUM1181" s="12"/>
      <c r="NUN1181" s="12"/>
      <c r="NUO1181" s="12"/>
      <c r="NUP1181" s="12"/>
      <c r="NUQ1181" s="12"/>
      <c r="NUR1181" s="12"/>
      <c r="NUS1181" s="12"/>
      <c r="NUT1181" s="12"/>
      <c r="NUU1181" s="12"/>
      <c r="NUV1181" s="12"/>
      <c r="NUW1181" s="12"/>
      <c r="NUX1181" s="12"/>
      <c r="NUY1181" s="12"/>
      <c r="NUZ1181" s="12"/>
      <c r="NVA1181" s="12"/>
      <c r="NVB1181" s="12"/>
      <c r="NVC1181" s="12"/>
      <c r="NVD1181" s="12"/>
      <c r="NVE1181" s="12"/>
      <c r="NVF1181" s="12"/>
      <c r="NVG1181" s="12"/>
      <c r="NVH1181" s="12"/>
      <c r="NVI1181" s="12"/>
      <c r="NVJ1181" s="12"/>
      <c r="NVK1181" s="12"/>
      <c r="NVL1181" s="12"/>
      <c r="NVM1181" s="12"/>
      <c r="NVN1181" s="12"/>
      <c r="NVO1181" s="12"/>
      <c r="NVP1181" s="12"/>
      <c r="NVQ1181" s="12"/>
      <c r="NVR1181" s="12"/>
      <c r="NVS1181" s="12"/>
      <c r="NVT1181" s="12"/>
      <c r="NVU1181" s="12"/>
      <c r="NVV1181" s="12"/>
      <c r="NVW1181" s="12"/>
      <c r="NVX1181" s="12"/>
      <c r="NVY1181" s="12"/>
      <c r="NVZ1181" s="12"/>
      <c r="NWA1181" s="12"/>
      <c r="NWB1181" s="12"/>
      <c r="NWC1181" s="12"/>
      <c r="NWD1181" s="12"/>
      <c r="NWE1181" s="12"/>
      <c r="NWF1181" s="12"/>
      <c r="NWG1181" s="12"/>
      <c r="NWH1181" s="12"/>
      <c r="NWI1181" s="12"/>
      <c r="NWJ1181" s="12"/>
      <c r="NWK1181" s="12"/>
      <c r="NWL1181" s="12"/>
      <c r="NWM1181" s="12"/>
      <c r="NWN1181" s="12"/>
      <c r="NWO1181" s="12"/>
      <c r="NWP1181" s="12"/>
      <c r="NWQ1181" s="12"/>
      <c r="NWR1181" s="12"/>
      <c r="NWS1181" s="12"/>
      <c r="NWT1181" s="12"/>
      <c r="NWU1181" s="12"/>
      <c r="NWV1181" s="12"/>
      <c r="NWW1181" s="12"/>
      <c r="NWX1181" s="12"/>
      <c r="NWY1181" s="12"/>
      <c r="NWZ1181" s="12"/>
      <c r="NXA1181" s="12"/>
      <c r="NXB1181" s="12"/>
      <c r="NXC1181" s="12"/>
      <c r="NXD1181" s="12"/>
      <c r="NXE1181" s="12"/>
      <c r="NXF1181" s="12"/>
      <c r="NXG1181" s="12"/>
      <c r="NXH1181" s="12"/>
      <c r="NXI1181" s="12"/>
      <c r="NXJ1181" s="12"/>
      <c r="NXK1181" s="12"/>
      <c r="NXL1181" s="12"/>
      <c r="NXM1181" s="12"/>
      <c r="NXN1181" s="12"/>
      <c r="NXO1181" s="12"/>
      <c r="NXP1181" s="12"/>
      <c r="NXQ1181" s="12"/>
      <c r="NXR1181" s="12"/>
      <c r="NXS1181" s="12"/>
      <c r="NXT1181" s="12"/>
      <c r="NXU1181" s="12"/>
      <c r="NXV1181" s="12"/>
      <c r="NXW1181" s="12"/>
      <c r="NXX1181" s="12"/>
      <c r="NXY1181" s="12"/>
      <c r="NXZ1181" s="12"/>
      <c r="NYA1181" s="12"/>
      <c r="NYB1181" s="12"/>
      <c r="NYC1181" s="12"/>
      <c r="NYD1181" s="12"/>
      <c r="NYE1181" s="12"/>
      <c r="NYF1181" s="12"/>
      <c r="NYG1181" s="12"/>
      <c r="NYH1181" s="12"/>
      <c r="NYI1181" s="12"/>
      <c r="NYJ1181" s="12"/>
      <c r="NYK1181" s="12"/>
      <c r="NYL1181" s="12"/>
      <c r="NYM1181" s="12"/>
      <c r="NYN1181" s="12"/>
      <c r="NYO1181" s="12"/>
      <c r="NYP1181" s="12"/>
      <c r="NYQ1181" s="12"/>
      <c r="NYR1181" s="12"/>
      <c r="NYS1181" s="12"/>
      <c r="NYT1181" s="12"/>
      <c r="NYU1181" s="12"/>
      <c r="NYV1181" s="12"/>
      <c r="NYW1181" s="12"/>
      <c r="NYX1181" s="12"/>
      <c r="NYY1181" s="12"/>
      <c r="NYZ1181" s="12"/>
      <c r="NZA1181" s="12"/>
      <c r="NZB1181" s="12"/>
      <c r="NZC1181" s="12"/>
      <c r="NZD1181" s="12"/>
      <c r="NZE1181" s="12"/>
      <c r="NZF1181" s="12"/>
      <c r="NZG1181" s="12"/>
      <c r="NZH1181" s="12"/>
      <c r="NZI1181" s="12"/>
      <c r="NZJ1181" s="12"/>
      <c r="NZK1181" s="12"/>
      <c r="NZL1181" s="12"/>
      <c r="NZM1181" s="12"/>
      <c r="NZN1181" s="12"/>
      <c r="NZO1181" s="12"/>
      <c r="NZP1181" s="12"/>
      <c r="NZQ1181" s="12"/>
      <c r="NZR1181" s="12"/>
      <c r="NZS1181" s="12"/>
      <c r="NZT1181" s="12"/>
      <c r="NZU1181" s="12"/>
      <c r="NZV1181" s="12"/>
      <c r="NZW1181" s="12"/>
      <c r="NZX1181" s="12"/>
      <c r="NZY1181" s="12"/>
      <c r="NZZ1181" s="12"/>
      <c r="OAA1181" s="12"/>
      <c r="OAB1181" s="12"/>
      <c r="OAC1181" s="12"/>
      <c r="OAD1181" s="12"/>
      <c r="OAE1181" s="12"/>
      <c r="OAF1181" s="12"/>
      <c r="OAG1181" s="12"/>
      <c r="OAH1181" s="12"/>
      <c r="OAI1181" s="12"/>
      <c r="OAJ1181" s="12"/>
      <c r="OAK1181" s="12"/>
      <c r="OAL1181" s="12"/>
      <c r="OAM1181" s="12"/>
      <c r="OAN1181" s="12"/>
      <c r="OAO1181" s="12"/>
      <c r="OAP1181" s="12"/>
      <c r="OAQ1181" s="12"/>
      <c r="OAR1181" s="12"/>
      <c r="OAS1181" s="12"/>
      <c r="OAT1181" s="12"/>
      <c r="OAU1181" s="12"/>
      <c r="OAV1181" s="12"/>
      <c r="OAW1181" s="12"/>
      <c r="OAX1181" s="12"/>
      <c r="OAY1181" s="12"/>
      <c r="OAZ1181" s="12"/>
      <c r="OBA1181" s="12"/>
      <c r="OBB1181" s="12"/>
      <c r="OBC1181" s="12"/>
      <c r="OBD1181" s="12"/>
      <c r="OBE1181" s="12"/>
      <c r="OBF1181" s="12"/>
      <c r="OBG1181" s="12"/>
      <c r="OBH1181" s="12"/>
      <c r="OBI1181" s="12"/>
      <c r="OBJ1181" s="12"/>
      <c r="OBK1181" s="12"/>
      <c r="OBL1181" s="12"/>
      <c r="OBM1181" s="12"/>
      <c r="OBN1181" s="12"/>
      <c r="OBO1181" s="12"/>
      <c r="OBP1181" s="12"/>
      <c r="OBQ1181" s="12"/>
      <c r="OBR1181" s="12"/>
      <c r="OBS1181" s="12"/>
      <c r="OBT1181" s="12"/>
      <c r="OBU1181" s="12"/>
      <c r="OBV1181" s="12"/>
      <c r="OBW1181" s="12"/>
      <c r="OBX1181" s="12"/>
      <c r="OBY1181" s="12"/>
      <c r="OBZ1181" s="12"/>
      <c r="OCA1181" s="12"/>
      <c r="OCB1181" s="12"/>
      <c r="OCC1181" s="12"/>
      <c r="OCD1181" s="12"/>
      <c r="OCE1181" s="12"/>
      <c r="OCF1181" s="12"/>
      <c r="OCG1181" s="12"/>
      <c r="OCH1181" s="12"/>
      <c r="OCI1181" s="12"/>
      <c r="OCJ1181" s="12"/>
      <c r="OCK1181" s="12"/>
      <c r="OCL1181" s="12"/>
      <c r="OCM1181" s="12"/>
      <c r="OCN1181" s="12"/>
      <c r="OCO1181" s="12"/>
      <c r="OCP1181" s="12"/>
      <c r="OCQ1181" s="12"/>
      <c r="OCR1181" s="12"/>
      <c r="OCS1181" s="12"/>
      <c r="OCT1181" s="12"/>
      <c r="OCU1181" s="12"/>
      <c r="OCV1181" s="12"/>
      <c r="OCW1181" s="12"/>
      <c r="OCX1181" s="12"/>
      <c r="OCY1181" s="12"/>
      <c r="OCZ1181" s="12"/>
      <c r="ODA1181" s="12"/>
      <c r="ODB1181" s="12"/>
      <c r="ODC1181" s="12"/>
      <c r="ODD1181" s="12"/>
      <c r="ODE1181" s="12"/>
      <c r="ODF1181" s="12"/>
      <c r="ODG1181" s="12"/>
      <c r="ODH1181" s="12"/>
      <c r="ODI1181" s="12"/>
      <c r="ODJ1181" s="12"/>
      <c r="ODK1181" s="12"/>
      <c r="ODL1181" s="12"/>
      <c r="ODM1181" s="12"/>
      <c r="ODN1181" s="12"/>
      <c r="ODO1181" s="12"/>
      <c r="ODP1181" s="12"/>
      <c r="ODQ1181" s="12"/>
      <c r="ODR1181" s="12"/>
      <c r="ODS1181" s="12"/>
      <c r="ODT1181" s="12"/>
      <c r="ODU1181" s="12"/>
      <c r="ODV1181" s="12"/>
      <c r="ODW1181" s="12"/>
      <c r="ODX1181" s="12"/>
      <c r="ODY1181" s="12"/>
      <c r="ODZ1181" s="12"/>
      <c r="OEA1181" s="12"/>
      <c r="OEB1181" s="12"/>
      <c r="OEC1181" s="12"/>
      <c r="OED1181" s="12"/>
      <c r="OEE1181" s="12"/>
      <c r="OEF1181" s="12"/>
      <c r="OEG1181" s="12"/>
      <c r="OEH1181" s="12"/>
      <c r="OEI1181" s="12"/>
      <c r="OEJ1181" s="12"/>
      <c r="OEK1181" s="12"/>
      <c r="OEL1181" s="12"/>
      <c r="OEM1181" s="12"/>
      <c r="OEN1181" s="12"/>
      <c r="OEO1181" s="12"/>
      <c r="OEP1181" s="12"/>
      <c r="OEQ1181" s="12"/>
      <c r="OER1181" s="12"/>
      <c r="OES1181" s="12"/>
      <c r="OET1181" s="12"/>
      <c r="OEU1181" s="12"/>
      <c r="OEV1181" s="12"/>
      <c r="OEW1181" s="12"/>
      <c r="OEX1181" s="12"/>
      <c r="OEY1181" s="12"/>
      <c r="OEZ1181" s="12"/>
      <c r="OFA1181" s="12"/>
      <c r="OFB1181" s="12"/>
      <c r="OFC1181" s="12"/>
      <c r="OFD1181" s="12"/>
      <c r="OFE1181" s="12"/>
      <c r="OFF1181" s="12"/>
      <c r="OFG1181" s="12"/>
      <c r="OFH1181" s="12"/>
      <c r="OFI1181" s="12"/>
      <c r="OFJ1181" s="12"/>
      <c r="OFK1181" s="12"/>
      <c r="OFL1181" s="12"/>
      <c r="OFM1181" s="12"/>
      <c r="OFN1181" s="12"/>
      <c r="OFO1181" s="12"/>
      <c r="OFP1181" s="12"/>
      <c r="OFQ1181" s="12"/>
      <c r="OFR1181" s="12"/>
      <c r="OFS1181" s="12"/>
      <c r="OFT1181" s="12"/>
      <c r="OFU1181" s="12"/>
      <c r="OFV1181" s="12"/>
      <c r="OFW1181" s="12"/>
      <c r="OFX1181" s="12"/>
      <c r="OFY1181" s="12"/>
      <c r="OFZ1181" s="12"/>
      <c r="OGA1181" s="12"/>
      <c r="OGB1181" s="12"/>
      <c r="OGC1181" s="12"/>
      <c r="OGD1181" s="12"/>
      <c r="OGE1181" s="12"/>
      <c r="OGF1181" s="12"/>
      <c r="OGG1181" s="12"/>
      <c r="OGH1181" s="12"/>
      <c r="OGI1181" s="12"/>
      <c r="OGJ1181" s="12"/>
      <c r="OGK1181" s="12"/>
      <c r="OGL1181" s="12"/>
      <c r="OGM1181" s="12"/>
      <c r="OGN1181" s="12"/>
      <c r="OGO1181" s="12"/>
      <c r="OGP1181" s="12"/>
      <c r="OGQ1181" s="12"/>
      <c r="OGR1181" s="12"/>
      <c r="OGS1181" s="12"/>
      <c r="OGT1181" s="12"/>
      <c r="OGU1181" s="12"/>
      <c r="OGV1181" s="12"/>
      <c r="OGW1181" s="12"/>
      <c r="OGX1181" s="12"/>
      <c r="OGY1181" s="12"/>
      <c r="OGZ1181" s="12"/>
      <c r="OHA1181" s="12"/>
      <c r="OHB1181" s="12"/>
      <c r="OHC1181" s="12"/>
      <c r="OHD1181" s="12"/>
      <c r="OHE1181" s="12"/>
      <c r="OHF1181" s="12"/>
      <c r="OHG1181" s="12"/>
      <c r="OHH1181" s="12"/>
      <c r="OHI1181" s="12"/>
      <c r="OHJ1181" s="12"/>
      <c r="OHK1181" s="12"/>
      <c r="OHL1181" s="12"/>
      <c r="OHM1181" s="12"/>
      <c r="OHN1181" s="12"/>
      <c r="OHO1181" s="12"/>
      <c r="OHP1181" s="12"/>
      <c r="OHQ1181" s="12"/>
      <c r="OHR1181" s="12"/>
      <c r="OHS1181" s="12"/>
      <c r="OHT1181" s="12"/>
      <c r="OHU1181" s="12"/>
      <c r="OHV1181" s="12"/>
      <c r="OHW1181" s="12"/>
      <c r="OHX1181" s="12"/>
      <c r="OHY1181" s="12"/>
      <c r="OHZ1181" s="12"/>
      <c r="OIA1181" s="12"/>
      <c r="OIB1181" s="12"/>
      <c r="OIC1181" s="12"/>
      <c r="OID1181" s="12"/>
      <c r="OIE1181" s="12"/>
      <c r="OIF1181" s="12"/>
      <c r="OIG1181" s="12"/>
      <c r="OIH1181" s="12"/>
      <c r="OII1181" s="12"/>
      <c r="OIJ1181" s="12"/>
      <c r="OIK1181" s="12"/>
      <c r="OIL1181" s="12"/>
      <c r="OIM1181" s="12"/>
      <c r="OIN1181" s="12"/>
      <c r="OIO1181" s="12"/>
      <c r="OIP1181" s="12"/>
      <c r="OIQ1181" s="12"/>
      <c r="OIR1181" s="12"/>
      <c r="OIS1181" s="12"/>
      <c r="OIT1181" s="12"/>
      <c r="OIU1181" s="12"/>
      <c r="OIV1181" s="12"/>
      <c r="OIW1181" s="12"/>
      <c r="OIX1181" s="12"/>
      <c r="OIY1181" s="12"/>
      <c r="OIZ1181" s="12"/>
      <c r="OJA1181" s="12"/>
      <c r="OJB1181" s="12"/>
      <c r="OJC1181" s="12"/>
      <c r="OJD1181" s="12"/>
      <c r="OJE1181" s="12"/>
      <c r="OJF1181" s="12"/>
      <c r="OJG1181" s="12"/>
      <c r="OJH1181" s="12"/>
      <c r="OJI1181" s="12"/>
      <c r="OJJ1181" s="12"/>
      <c r="OJK1181" s="12"/>
      <c r="OJL1181" s="12"/>
      <c r="OJM1181" s="12"/>
      <c r="OJN1181" s="12"/>
      <c r="OJO1181" s="12"/>
      <c r="OJP1181" s="12"/>
      <c r="OJQ1181" s="12"/>
      <c r="OJR1181" s="12"/>
      <c r="OJS1181" s="12"/>
      <c r="OJT1181" s="12"/>
      <c r="OJU1181" s="12"/>
      <c r="OJV1181" s="12"/>
      <c r="OJW1181" s="12"/>
      <c r="OJX1181" s="12"/>
      <c r="OJY1181" s="12"/>
      <c r="OJZ1181" s="12"/>
      <c r="OKA1181" s="12"/>
      <c r="OKB1181" s="12"/>
      <c r="OKC1181" s="12"/>
      <c r="OKD1181" s="12"/>
      <c r="OKE1181" s="12"/>
      <c r="OKF1181" s="12"/>
      <c r="OKG1181" s="12"/>
      <c r="OKH1181" s="12"/>
      <c r="OKI1181" s="12"/>
      <c r="OKJ1181" s="12"/>
      <c r="OKK1181" s="12"/>
      <c r="OKL1181" s="12"/>
      <c r="OKM1181" s="12"/>
      <c r="OKN1181" s="12"/>
      <c r="OKO1181" s="12"/>
      <c r="OKP1181" s="12"/>
      <c r="OKQ1181" s="12"/>
      <c r="OKR1181" s="12"/>
      <c r="OKS1181" s="12"/>
      <c r="OKT1181" s="12"/>
      <c r="OKU1181" s="12"/>
      <c r="OKV1181" s="12"/>
      <c r="OKW1181" s="12"/>
      <c r="OKX1181" s="12"/>
      <c r="OKY1181" s="12"/>
      <c r="OKZ1181" s="12"/>
      <c r="OLA1181" s="12"/>
      <c r="OLB1181" s="12"/>
      <c r="OLC1181" s="12"/>
      <c r="OLD1181" s="12"/>
      <c r="OLE1181" s="12"/>
      <c r="OLF1181" s="12"/>
      <c r="OLG1181" s="12"/>
      <c r="OLH1181" s="12"/>
      <c r="OLI1181" s="12"/>
      <c r="OLJ1181" s="12"/>
      <c r="OLK1181" s="12"/>
      <c r="OLL1181" s="12"/>
      <c r="OLM1181" s="12"/>
      <c r="OLN1181" s="12"/>
      <c r="OLO1181" s="12"/>
      <c r="OLP1181" s="12"/>
      <c r="OLQ1181" s="12"/>
      <c r="OLR1181" s="12"/>
      <c r="OLS1181" s="12"/>
      <c r="OLT1181" s="12"/>
      <c r="OLU1181" s="12"/>
      <c r="OLV1181" s="12"/>
      <c r="OLW1181" s="12"/>
      <c r="OLX1181" s="12"/>
      <c r="OLY1181" s="12"/>
      <c r="OLZ1181" s="12"/>
      <c r="OMA1181" s="12"/>
      <c r="OMB1181" s="12"/>
      <c r="OMC1181" s="12"/>
      <c r="OMD1181" s="12"/>
      <c r="OME1181" s="12"/>
      <c r="OMF1181" s="12"/>
      <c r="OMG1181" s="12"/>
      <c r="OMH1181" s="12"/>
      <c r="OMI1181" s="12"/>
      <c r="OMJ1181" s="12"/>
      <c r="OMK1181" s="12"/>
      <c r="OML1181" s="12"/>
      <c r="OMM1181" s="12"/>
      <c r="OMN1181" s="12"/>
      <c r="OMO1181" s="12"/>
      <c r="OMP1181" s="12"/>
      <c r="OMQ1181" s="12"/>
      <c r="OMR1181" s="12"/>
      <c r="OMS1181" s="12"/>
      <c r="OMT1181" s="12"/>
      <c r="OMU1181" s="12"/>
      <c r="OMV1181" s="12"/>
      <c r="OMW1181" s="12"/>
      <c r="OMX1181" s="12"/>
      <c r="OMY1181" s="12"/>
      <c r="OMZ1181" s="12"/>
      <c r="ONA1181" s="12"/>
      <c r="ONB1181" s="12"/>
      <c r="ONC1181" s="12"/>
      <c r="OND1181" s="12"/>
      <c r="ONE1181" s="12"/>
      <c r="ONF1181" s="12"/>
      <c r="ONG1181" s="12"/>
      <c r="ONH1181" s="12"/>
      <c r="ONI1181" s="12"/>
      <c r="ONJ1181" s="12"/>
      <c r="ONK1181" s="12"/>
      <c r="ONL1181" s="12"/>
      <c r="ONM1181" s="12"/>
      <c r="ONN1181" s="12"/>
      <c r="ONO1181" s="12"/>
      <c r="ONP1181" s="12"/>
      <c r="ONQ1181" s="12"/>
      <c r="ONR1181" s="12"/>
      <c r="ONS1181" s="12"/>
      <c r="ONT1181" s="12"/>
      <c r="ONU1181" s="12"/>
      <c r="ONV1181" s="12"/>
      <c r="ONW1181" s="12"/>
      <c r="ONX1181" s="12"/>
      <c r="ONY1181" s="12"/>
      <c r="ONZ1181" s="12"/>
      <c r="OOA1181" s="12"/>
      <c r="OOB1181" s="12"/>
      <c r="OOC1181" s="12"/>
      <c r="OOD1181" s="12"/>
      <c r="OOE1181" s="12"/>
      <c r="OOF1181" s="12"/>
      <c r="OOG1181" s="12"/>
      <c r="OOH1181" s="12"/>
      <c r="OOI1181" s="12"/>
      <c r="OOJ1181" s="12"/>
      <c r="OOK1181" s="12"/>
      <c r="OOL1181" s="12"/>
      <c r="OOM1181" s="12"/>
      <c r="OON1181" s="12"/>
      <c r="OOO1181" s="12"/>
      <c r="OOP1181" s="12"/>
      <c r="OOQ1181" s="12"/>
      <c r="OOR1181" s="12"/>
      <c r="OOS1181" s="12"/>
      <c r="OOT1181" s="12"/>
      <c r="OOU1181" s="12"/>
      <c r="OOV1181" s="12"/>
      <c r="OOW1181" s="12"/>
      <c r="OOX1181" s="12"/>
      <c r="OOY1181" s="12"/>
      <c r="OOZ1181" s="12"/>
      <c r="OPA1181" s="12"/>
      <c r="OPB1181" s="12"/>
      <c r="OPC1181" s="12"/>
      <c r="OPD1181" s="12"/>
      <c r="OPE1181" s="12"/>
      <c r="OPF1181" s="12"/>
      <c r="OPG1181" s="12"/>
      <c r="OPH1181" s="12"/>
      <c r="OPI1181" s="12"/>
      <c r="OPJ1181" s="12"/>
      <c r="OPK1181" s="12"/>
      <c r="OPL1181" s="12"/>
      <c r="OPM1181" s="12"/>
      <c r="OPN1181" s="12"/>
      <c r="OPO1181" s="12"/>
      <c r="OPP1181" s="12"/>
      <c r="OPQ1181" s="12"/>
      <c r="OPR1181" s="12"/>
      <c r="OPS1181" s="12"/>
      <c r="OPT1181" s="12"/>
      <c r="OPU1181" s="12"/>
      <c r="OPV1181" s="12"/>
      <c r="OPW1181" s="12"/>
      <c r="OPX1181" s="12"/>
      <c r="OPY1181" s="12"/>
      <c r="OPZ1181" s="12"/>
      <c r="OQA1181" s="12"/>
      <c r="OQB1181" s="12"/>
      <c r="OQC1181" s="12"/>
      <c r="OQD1181" s="12"/>
      <c r="OQE1181" s="12"/>
      <c r="OQF1181" s="12"/>
      <c r="OQG1181" s="12"/>
      <c r="OQH1181" s="12"/>
      <c r="OQI1181" s="12"/>
      <c r="OQJ1181" s="12"/>
      <c r="OQK1181" s="12"/>
      <c r="OQL1181" s="12"/>
      <c r="OQM1181" s="12"/>
      <c r="OQN1181" s="12"/>
      <c r="OQO1181" s="12"/>
      <c r="OQP1181" s="12"/>
      <c r="OQQ1181" s="12"/>
      <c r="OQR1181" s="12"/>
      <c r="OQS1181" s="12"/>
      <c r="OQT1181" s="12"/>
      <c r="OQU1181" s="12"/>
      <c r="OQV1181" s="12"/>
      <c r="OQW1181" s="12"/>
      <c r="OQX1181" s="12"/>
      <c r="OQY1181" s="12"/>
      <c r="OQZ1181" s="12"/>
      <c r="ORA1181" s="12"/>
      <c r="ORB1181" s="12"/>
      <c r="ORC1181" s="12"/>
      <c r="ORD1181" s="12"/>
      <c r="ORE1181" s="12"/>
      <c r="ORF1181" s="12"/>
      <c r="ORG1181" s="12"/>
      <c r="ORH1181" s="12"/>
      <c r="ORI1181" s="12"/>
      <c r="ORJ1181" s="12"/>
      <c r="ORK1181" s="12"/>
      <c r="ORL1181" s="12"/>
      <c r="ORM1181" s="12"/>
      <c r="ORN1181" s="12"/>
      <c r="ORO1181" s="12"/>
      <c r="ORP1181" s="12"/>
      <c r="ORQ1181" s="12"/>
      <c r="ORR1181" s="12"/>
      <c r="ORS1181" s="12"/>
      <c r="ORT1181" s="12"/>
      <c r="ORU1181" s="12"/>
      <c r="ORV1181" s="12"/>
      <c r="ORW1181" s="12"/>
      <c r="ORX1181" s="12"/>
      <c r="ORY1181" s="12"/>
      <c r="ORZ1181" s="12"/>
      <c r="OSA1181" s="12"/>
      <c r="OSB1181" s="12"/>
      <c r="OSC1181" s="12"/>
      <c r="OSD1181" s="12"/>
      <c r="OSE1181" s="12"/>
      <c r="OSF1181" s="12"/>
      <c r="OSG1181" s="12"/>
      <c r="OSH1181" s="12"/>
      <c r="OSI1181" s="12"/>
      <c r="OSJ1181" s="12"/>
      <c r="OSK1181" s="12"/>
      <c r="OSL1181" s="12"/>
      <c r="OSM1181" s="12"/>
      <c r="OSN1181" s="12"/>
      <c r="OSO1181" s="12"/>
      <c r="OSP1181" s="12"/>
      <c r="OSQ1181" s="12"/>
      <c r="OSR1181" s="12"/>
      <c r="OSS1181" s="12"/>
      <c r="OST1181" s="12"/>
      <c r="OSU1181" s="12"/>
      <c r="OSV1181" s="12"/>
      <c r="OSW1181" s="12"/>
      <c r="OSX1181" s="12"/>
      <c r="OSY1181" s="12"/>
      <c r="OSZ1181" s="12"/>
      <c r="OTA1181" s="12"/>
      <c r="OTB1181" s="12"/>
      <c r="OTC1181" s="12"/>
      <c r="OTD1181" s="12"/>
      <c r="OTE1181" s="12"/>
      <c r="OTF1181" s="12"/>
      <c r="OTG1181" s="12"/>
      <c r="OTH1181" s="12"/>
      <c r="OTI1181" s="12"/>
      <c r="OTJ1181" s="12"/>
      <c r="OTK1181" s="12"/>
      <c r="OTL1181" s="12"/>
      <c r="OTM1181" s="12"/>
      <c r="OTN1181" s="12"/>
      <c r="OTO1181" s="12"/>
      <c r="OTP1181" s="12"/>
      <c r="OTQ1181" s="12"/>
      <c r="OTR1181" s="12"/>
      <c r="OTS1181" s="12"/>
      <c r="OTT1181" s="12"/>
      <c r="OTU1181" s="12"/>
      <c r="OTV1181" s="12"/>
      <c r="OTW1181" s="12"/>
      <c r="OTX1181" s="12"/>
      <c r="OTY1181" s="12"/>
      <c r="OTZ1181" s="12"/>
      <c r="OUA1181" s="12"/>
      <c r="OUB1181" s="12"/>
      <c r="OUC1181" s="12"/>
      <c r="OUD1181" s="12"/>
      <c r="OUE1181" s="12"/>
      <c r="OUF1181" s="12"/>
      <c r="OUG1181" s="12"/>
      <c r="OUH1181" s="12"/>
      <c r="OUI1181" s="12"/>
      <c r="OUJ1181" s="12"/>
      <c r="OUK1181" s="12"/>
      <c r="OUL1181" s="12"/>
      <c r="OUM1181" s="12"/>
      <c r="OUN1181" s="12"/>
      <c r="OUO1181" s="12"/>
      <c r="OUP1181" s="12"/>
      <c r="OUQ1181" s="12"/>
      <c r="OUR1181" s="12"/>
      <c r="OUS1181" s="12"/>
      <c r="OUT1181" s="12"/>
      <c r="OUU1181" s="12"/>
      <c r="OUV1181" s="12"/>
      <c r="OUW1181" s="12"/>
      <c r="OUX1181" s="12"/>
      <c r="OUY1181" s="12"/>
      <c r="OUZ1181" s="12"/>
      <c r="OVA1181" s="12"/>
      <c r="OVB1181" s="12"/>
      <c r="OVC1181" s="12"/>
      <c r="OVD1181" s="12"/>
      <c r="OVE1181" s="12"/>
      <c r="OVF1181" s="12"/>
      <c r="OVG1181" s="12"/>
      <c r="OVH1181" s="12"/>
      <c r="OVI1181" s="12"/>
      <c r="OVJ1181" s="12"/>
      <c r="OVK1181" s="12"/>
      <c r="OVL1181" s="12"/>
      <c r="OVM1181" s="12"/>
      <c r="OVN1181" s="12"/>
      <c r="OVO1181" s="12"/>
      <c r="OVP1181" s="12"/>
      <c r="OVQ1181" s="12"/>
      <c r="OVR1181" s="12"/>
      <c r="OVS1181" s="12"/>
      <c r="OVT1181" s="12"/>
      <c r="OVU1181" s="12"/>
      <c r="OVV1181" s="12"/>
      <c r="OVW1181" s="12"/>
      <c r="OVX1181" s="12"/>
      <c r="OVY1181" s="12"/>
      <c r="OVZ1181" s="12"/>
      <c r="OWA1181" s="12"/>
      <c r="OWB1181" s="12"/>
      <c r="OWC1181" s="12"/>
      <c r="OWD1181" s="12"/>
      <c r="OWE1181" s="12"/>
      <c r="OWF1181" s="12"/>
      <c r="OWG1181" s="12"/>
      <c r="OWH1181" s="12"/>
      <c r="OWI1181" s="12"/>
      <c r="OWJ1181" s="12"/>
      <c r="OWK1181" s="12"/>
      <c r="OWL1181" s="12"/>
      <c r="OWM1181" s="12"/>
      <c r="OWN1181" s="12"/>
      <c r="OWO1181" s="12"/>
      <c r="OWP1181" s="12"/>
      <c r="OWQ1181" s="12"/>
      <c r="OWR1181" s="12"/>
      <c r="OWS1181" s="12"/>
      <c r="OWT1181" s="12"/>
      <c r="OWU1181" s="12"/>
      <c r="OWV1181" s="12"/>
      <c r="OWW1181" s="12"/>
      <c r="OWX1181" s="12"/>
      <c r="OWY1181" s="12"/>
      <c r="OWZ1181" s="12"/>
      <c r="OXA1181" s="12"/>
      <c r="OXB1181" s="12"/>
      <c r="OXC1181" s="12"/>
      <c r="OXD1181" s="12"/>
      <c r="OXE1181" s="12"/>
      <c r="OXF1181" s="12"/>
      <c r="OXG1181" s="12"/>
      <c r="OXH1181" s="12"/>
      <c r="OXI1181" s="12"/>
      <c r="OXJ1181" s="12"/>
      <c r="OXK1181" s="12"/>
      <c r="OXL1181" s="12"/>
      <c r="OXM1181" s="12"/>
      <c r="OXN1181" s="12"/>
      <c r="OXO1181" s="12"/>
      <c r="OXP1181" s="12"/>
      <c r="OXQ1181" s="12"/>
      <c r="OXR1181" s="12"/>
      <c r="OXS1181" s="12"/>
      <c r="OXT1181" s="12"/>
      <c r="OXU1181" s="12"/>
      <c r="OXV1181" s="12"/>
      <c r="OXW1181" s="12"/>
      <c r="OXX1181" s="12"/>
      <c r="OXY1181" s="12"/>
      <c r="OXZ1181" s="12"/>
      <c r="OYA1181" s="12"/>
      <c r="OYB1181" s="12"/>
      <c r="OYC1181" s="12"/>
      <c r="OYD1181" s="12"/>
      <c r="OYE1181" s="12"/>
      <c r="OYF1181" s="12"/>
      <c r="OYG1181" s="12"/>
      <c r="OYH1181" s="12"/>
      <c r="OYI1181" s="12"/>
      <c r="OYJ1181" s="12"/>
      <c r="OYK1181" s="12"/>
      <c r="OYL1181" s="12"/>
      <c r="OYM1181" s="12"/>
      <c r="OYN1181" s="12"/>
      <c r="OYO1181" s="12"/>
      <c r="OYP1181" s="12"/>
      <c r="OYQ1181" s="12"/>
      <c r="OYR1181" s="12"/>
      <c r="OYS1181" s="12"/>
      <c r="OYT1181" s="12"/>
      <c r="OYU1181" s="12"/>
      <c r="OYV1181" s="12"/>
      <c r="OYW1181" s="12"/>
      <c r="OYX1181" s="12"/>
      <c r="OYY1181" s="12"/>
      <c r="OYZ1181" s="12"/>
      <c r="OZA1181" s="12"/>
      <c r="OZB1181" s="12"/>
      <c r="OZC1181" s="12"/>
      <c r="OZD1181" s="12"/>
      <c r="OZE1181" s="12"/>
      <c r="OZF1181" s="12"/>
      <c r="OZG1181" s="12"/>
      <c r="OZH1181" s="12"/>
      <c r="OZI1181" s="12"/>
      <c r="OZJ1181" s="12"/>
      <c r="OZK1181" s="12"/>
      <c r="OZL1181" s="12"/>
      <c r="OZM1181" s="12"/>
      <c r="OZN1181" s="12"/>
      <c r="OZO1181" s="12"/>
      <c r="OZP1181" s="12"/>
      <c r="OZQ1181" s="12"/>
      <c r="OZR1181" s="12"/>
      <c r="OZS1181" s="12"/>
      <c r="OZT1181" s="12"/>
      <c r="OZU1181" s="12"/>
      <c r="OZV1181" s="12"/>
      <c r="OZW1181" s="12"/>
      <c r="OZX1181" s="12"/>
      <c r="OZY1181" s="12"/>
      <c r="OZZ1181" s="12"/>
      <c r="PAA1181" s="12"/>
      <c r="PAB1181" s="12"/>
      <c r="PAC1181" s="12"/>
      <c r="PAD1181" s="12"/>
      <c r="PAE1181" s="12"/>
      <c r="PAF1181" s="12"/>
      <c r="PAG1181" s="12"/>
      <c r="PAH1181" s="12"/>
      <c r="PAI1181" s="12"/>
      <c r="PAJ1181" s="12"/>
      <c r="PAK1181" s="12"/>
      <c r="PAL1181" s="12"/>
      <c r="PAM1181" s="12"/>
      <c r="PAN1181" s="12"/>
      <c r="PAO1181" s="12"/>
      <c r="PAP1181" s="12"/>
      <c r="PAQ1181" s="12"/>
      <c r="PAR1181" s="12"/>
      <c r="PAS1181" s="12"/>
      <c r="PAT1181" s="12"/>
      <c r="PAU1181" s="12"/>
      <c r="PAV1181" s="12"/>
      <c r="PAW1181" s="12"/>
      <c r="PAX1181" s="12"/>
      <c r="PAY1181" s="12"/>
      <c r="PAZ1181" s="12"/>
      <c r="PBA1181" s="12"/>
      <c r="PBB1181" s="12"/>
      <c r="PBC1181" s="12"/>
      <c r="PBD1181" s="12"/>
      <c r="PBE1181" s="12"/>
      <c r="PBF1181" s="12"/>
      <c r="PBG1181" s="12"/>
      <c r="PBH1181" s="12"/>
      <c r="PBI1181" s="12"/>
      <c r="PBJ1181" s="12"/>
      <c r="PBK1181" s="12"/>
      <c r="PBL1181" s="12"/>
      <c r="PBM1181" s="12"/>
      <c r="PBN1181" s="12"/>
      <c r="PBO1181" s="12"/>
      <c r="PBP1181" s="12"/>
      <c r="PBQ1181" s="12"/>
      <c r="PBR1181" s="12"/>
      <c r="PBS1181" s="12"/>
      <c r="PBT1181" s="12"/>
      <c r="PBU1181" s="12"/>
      <c r="PBV1181" s="12"/>
      <c r="PBW1181" s="12"/>
      <c r="PBX1181" s="12"/>
      <c r="PBY1181" s="12"/>
      <c r="PBZ1181" s="12"/>
      <c r="PCA1181" s="12"/>
      <c r="PCB1181" s="12"/>
      <c r="PCC1181" s="12"/>
      <c r="PCD1181" s="12"/>
      <c r="PCE1181" s="12"/>
      <c r="PCF1181" s="12"/>
      <c r="PCG1181" s="12"/>
      <c r="PCH1181" s="12"/>
      <c r="PCI1181" s="12"/>
      <c r="PCJ1181" s="12"/>
      <c r="PCK1181" s="12"/>
      <c r="PCL1181" s="12"/>
      <c r="PCM1181" s="12"/>
      <c r="PCN1181" s="12"/>
      <c r="PCO1181" s="12"/>
      <c r="PCP1181" s="12"/>
      <c r="PCQ1181" s="12"/>
      <c r="PCR1181" s="12"/>
      <c r="PCS1181" s="12"/>
      <c r="PCT1181" s="12"/>
      <c r="PCU1181" s="12"/>
      <c r="PCV1181" s="12"/>
      <c r="PCW1181" s="12"/>
      <c r="PCX1181" s="12"/>
      <c r="PCY1181" s="12"/>
      <c r="PCZ1181" s="12"/>
      <c r="PDA1181" s="12"/>
      <c r="PDB1181" s="12"/>
      <c r="PDC1181" s="12"/>
      <c r="PDD1181" s="12"/>
      <c r="PDE1181" s="12"/>
      <c r="PDF1181" s="12"/>
      <c r="PDG1181" s="12"/>
      <c r="PDH1181" s="12"/>
      <c r="PDI1181" s="12"/>
      <c r="PDJ1181" s="12"/>
      <c r="PDK1181" s="12"/>
      <c r="PDL1181" s="12"/>
      <c r="PDM1181" s="12"/>
      <c r="PDN1181" s="12"/>
      <c r="PDO1181" s="12"/>
      <c r="PDP1181" s="12"/>
      <c r="PDQ1181" s="12"/>
      <c r="PDR1181" s="12"/>
      <c r="PDS1181" s="12"/>
      <c r="PDT1181" s="12"/>
      <c r="PDU1181" s="12"/>
      <c r="PDV1181" s="12"/>
      <c r="PDW1181" s="12"/>
      <c r="PDX1181" s="12"/>
      <c r="PDY1181" s="12"/>
      <c r="PDZ1181" s="12"/>
      <c r="PEA1181" s="12"/>
      <c r="PEB1181" s="12"/>
      <c r="PEC1181" s="12"/>
      <c r="PED1181" s="12"/>
      <c r="PEE1181" s="12"/>
      <c r="PEF1181" s="12"/>
      <c r="PEG1181" s="12"/>
      <c r="PEH1181" s="12"/>
      <c r="PEI1181" s="12"/>
      <c r="PEJ1181" s="12"/>
      <c r="PEK1181" s="12"/>
      <c r="PEL1181" s="12"/>
      <c r="PEM1181" s="12"/>
      <c r="PEN1181" s="12"/>
      <c r="PEO1181" s="12"/>
      <c r="PEP1181" s="12"/>
      <c r="PEQ1181" s="12"/>
      <c r="PER1181" s="12"/>
      <c r="PES1181" s="12"/>
      <c r="PET1181" s="12"/>
      <c r="PEU1181" s="12"/>
      <c r="PEV1181" s="12"/>
      <c r="PEW1181" s="12"/>
      <c r="PEX1181" s="12"/>
      <c r="PEY1181" s="12"/>
      <c r="PEZ1181" s="12"/>
      <c r="PFA1181" s="12"/>
      <c r="PFB1181" s="12"/>
      <c r="PFC1181" s="12"/>
      <c r="PFD1181" s="12"/>
      <c r="PFE1181" s="12"/>
      <c r="PFF1181" s="12"/>
      <c r="PFG1181" s="12"/>
      <c r="PFH1181" s="12"/>
      <c r="PFI1181" s="12"/>
      <c r="PFJ1181" s="12"/>
      <c r="PFK1181" s="12"/>
      <c r="PFL1181" s="12"/>
      <c r="PFM1181" s="12"/>
      <c r="PFN1181" s="12"/>
      <c r="PFO1181" s="12"/>
      <c r="PFP1181" s="12"/>
      <c r="PFQ1181" s="12"/>
      <c r="PFR1181" s="12"/>
      <c r="PFS1181" s="12"/>
      <c r="PFT1181" s="12"/>
      <c r="PFU1181" s="12"/>
      <c r="PFV1181" s="12"/>
      <c r="PFW1181" s="12"/>
      <c r="PFX1181" s="12"/>
      <c r="PFY1181" s="12"/>
      <c r="PFZ1181" s="12"/>
      <c r="PGA1181" s="12"/>
      <c r="PGB1181" s="12"/>
      <c r="PGC1181" s="12"/>
      <c r="PGD1181" s="12"/>
      <c r="PGE1181" s="12"/>
      <c r="PGF1181" s="12"/>
      <c r="PGG1181" s="12"/>
      <c r="PGH1181" s="12"/>
      <c r="PGI1181" s="12"/>
      <c r="PGJ1181" s="12"/>
      <c r="PGK1181" s="12"/>
      <c r="PGL1181" s="12"/>
      <c r="PGM1181" s="12"/>
      <c r="PGN1181" s="12"/>
      <c r="PGO1181" s="12"/>
      <c r="PGP1181" s="12"/>
      <c r="PGQ1181" s="12"/>
      <c r="PGR1181" s="12"/>
      <c r="PGS1181" s="12"/>
      <c r="PGT1181" s="12"/>
      <c r="PGU1181" s="12"/>
      <c r="PGV1181" s="12"/>
      <c r="PGW1181" s="12"/>
      <c r="PGX1181" s="12"/>
      <c r="PGY1181" s="12"/>
      <c r="PGZ1181" s="12"/>
      <c r="PHA1181" s="12"/>
      <c r="PHB1181" s="12"/>
      <c r="PHC1181" s="12"/>
      <c r="PHD1181" s="12"/>
      <c r="PHE1181" s="12"/>
      <c r="PHF1181" s="12"/>
      <c r="PHG1181" s="12"/>
      <c r="PHH1181" s="12"/>
      <c r="PHI1181" s="12"/>
      <c r="PHJ1181" s="12"/>
      <c r="PHK1181" s="12"/>
      <c r="PHL1181" s="12"/>
      <c r="PHM1181" s="12"/>
      <c r="PHN1181" s="12"/>
      <c r="PHO1181" s="12"/>
      <c r="PHP1181" s="12"/>
      <c r="PHQ1181" s="12"/>
      <c r="PHR1181" s="12"/>
      <c r="PHS1181" s="12"/>
      <c r="PHT1181" s="12"/>
      <c r="PHU1181" s="12"/>
      <c r="PHV1181" s="12"/>
      <c r="PHW1181" s="12"/>
      <c r="PHX1181" s="12"/>
      <c r="PHY1181" s="12"/>
      <c r="PHZ1181" s="12"/>
      <c r="PIA1181" s="12"/>
      <c r="PIB1181" s="12"/>
      <c r="PIC1181" s="12"/>
      <c r="PID1181" s="12"/>
      <c r="PIE1181" s="12"/>
      <c r="PIF1181" s="12"/>
      <c r="PIG1181" s="12"/>
      <c r="PIH1181" s="12"/>
      <c r="PII1181" s="12"/>
      <c r="PIJ1181" s="12"/>
      <c r="PIK1181" s="12"/>
      <c r="PIL1181" s="12"/>
      <c r="PIM1181" s="12"/>
      <c r="PIN1181" s="12"/>
      <c r="PIO1181" s="12"/>
      <c r="PIP1181" s="12"/>
      <c r="PIQ1181" s="12"/>
      <c r="PIR1181" s="12"/>
      <c r="PIS1181" s="12"/>
      <c r="PIT1181" s="12"/>
      <c r="PIU1181" s="12"/>
      <c r="PIV1181" s="12"/>
      <c r="PIW1181" s="12"/>
      <c r="PIX1181" s="12"/>
      <c r="PIY1181" s="12"/>
      <c r="PIZ1181" s="12"/>
      <c r="PJA1181" s="12"/>
      <c r="PJB1181" s="12"/>
      <c r="PJC1181" s="12"/>
      <c r="PJD1181" s="12"/>
      <c r="PJE1181" s="12"/>
      <c r="PJF1181" s="12"/>
      <c r="PJG1181" s="12"/>
      <c r="PJH1181" s="12"/>
      <c r="PJI1181" s="12"/>
      <c r="PJJ1181" s="12"/>
      <c r="PJK1181" s="12"/>
      <c r="PJL1181" s="12"/>
      <c r="PJM1181" s="12"/>
      <c r="PJN1181" s="12"/>
      <c r="PJO1181" s="12"/>
      <c r="PJP1181" s="12"/>
      <c r="PJQ1181" s="12"/>
      <c r="PJR1181" s="12"/>
      <c r="PJS1181" s="12"/>
      <c r="PJT1181" s="12"/>
      <c r="PJU1181" s="12"/>
      <c r="PJV1181" s="12"/>
      <c r="PJW1181" s="12"/>
      <c r="PJX1181" s="12"/>
      <c r="PJY1181" s="12"/>
      <c r="PJZ1181" s="12"/>
      <c r="PKA1181" s="12"/>
      <c r="PKB1181" s="12"/>
      <c r="PKC1181" s="12"/>
      <c r="PKD1181" s="12"/>
      <c r="PKE1181" s="12"/>
      <c r="PKF1181" s="12"/>
      <c r="PKG1181" s="12"/>
      <c r="PKH1181" s="12"/>
      <c r="PKI1181" s="12"/>
      <c r="PKJ1181" s="12"/>
      <c r="PKK1181" s="12"/>
      <c r="PKL1181" s="12"/>
      <c r="PKM1181" s="12"/>
      <c r="PKN1181" s="12"/>
      <c r="PKO1181" s="12"/>
      <c r="PKP1181" s="12"/>
      <c r="PKQ1181" s="12"/>
      <c r="PKR1181" s="12"/>
      <c r="PKS1181" s="12"/>
      <c r="PKT1181" s="12"/>
      <c r="PKU1181" s="12"/>
      <c r="PKV1181" s="12"/>
      <c r="PKW1181" s="12"/>
      <c r="PKX1181" s="12"/>
      <c r="PKY1181" s="12"/>
      <c r="PKZ1181" s="12"/>
      <c r="PLA1181" s="12"/>
      <c r="PLB1181" s="12"/>
      <c r="PLC1181" s="12"/>
      <c r="PLD1181" s="12"/>
      <c r="PLE1181" s="12"/>
      <c r="PLF1181" s="12"/>
      <c r="PLG1181" s="12"/>
      <c r="PLH1181" s="12"/>
      <c r="PLI1181" s="12"/>
      <c r="PLJ1181" s="12"/>
      <c r="PLK1181" s="12"/>
      <c r="PLL1181" s="12"/>
      <c r="PLM1181" s="12"/>
      <c r="PLN1181" s="12"/>
      <c r="PLO1181" s="12"/>
      <c r="PLP1181" s="12"/>
      <c r="PLQ1181" s="12"/>
      <c r="PLR1181" s="12"/>
      <c r="PLS1181" s="12"/>
      <c r="PLT1181" s="12"/>
      <c r="PLU1181" s="12"/>
      <c r="PLV1181" s="12"/>
      <c r="PLW1181" s="12"/>
      <c r="PLX1181" s="12"/>
      <c r="PLY1181" s="12"/>
      <c r="PLZ1181" s="12"/>
      <c r="PMA1181" s="12"/>
      <c r="PMB1181" s="12"/>
      <c r="PMC1181" s="12"/>
      <c r="PMD1181" s="12"/>
      <c r="PME1181" s="12"/>
      <c r="PMF1181" s="12"/>
      <c r="PMG1181" s="12"/>
      <c r="PMH1181" s="12"/>
      <c r="PMI1181" s="12"/>
      <c r="PMJ1181" s="12"/>
      <c r="PMK1181" s="12"/>
      <c r="PML1181" s="12"/>
      <c r="PMM1181" s="12"/>
      <c r="PMN1181" s="12"/>
      <c r="PMO1181" s="12"/>
      <c r="PMP1181" s="12"/>
      <c r="PMQ1181" s="12"/>
      <c r="PMR1181" s="12"/>
      <c r="PMS1181" s="12"/>
      <c r="PMT1181" s="12"/>
      <c r="PMU1181" s="12"/>
      <c r="PMV1181" s="12"/>
      <c r="PMW1181" s="12"/>
      <c r="PMX1181" s="12"/>
      <c r="PMY1181" s="12"/>
      <c r="PMZ1181" s="12"/>
      <c r="PNA1181" s="12"/>
      <c r="PNB1181" s="12"/>
      <c r="PNC1181" s="12"/>
      <c r="PND1181" s="12"/>
      <c r="PNE1181" s="12"/>
      <c r="PNF1181" s="12"/>
      <c r="PNG1181" s="12"/>
      <c r="PNH1181" s="12"/>
      <c r="PNI1181" s="12"/>
      <c r="PNJ1181" s="12"/>
      <c r="PNK1181" s="12"/>
      <c r="PNL1181" s="12"/>
      <c r="PNM1181" s="12"/>
      <c r="PNN1181" s="12"/>
      <c r="PNO1181" s="12"/>
      <c r="PNP1181" s="12"/>
      <c r="PNQ1181" s="12"/>
      <c r="PNR1181" s="12"/>
      <c r="PNS1181" s="12"/>
      <c r="PNT1181" s="12"/>
      <c r="PNU1181" s="12"/>
      <c r="PNV1181" s="12"/>
      <c r="PNW1181" s="12"/>
      <c r="PNX1181" s="12"/>
      <c r="PNY1181" s="12"/>
      <c r="PNZ1181" s="12"/>
      <c r="POA1181" s="12"/>
      <c r="POB1181" s="12"/>
      <c r="POC1181" s="12"/>
      <c r="POD1181" s="12"/>
      <c r="POE1181" s="12"/>
      <c r="POF1181" s="12"/>
      <c r="POG1181" s="12"/>
      <c r="POH1181" s="12"/>
      <c r="POI1181" s="12"/>
      <c r="POJ1181" s="12"/>
      <c r="POK1181" s="12"/>
      <c r="POL1181" s="12"/>
      <c r="POM1181" s="12"/>
      <c r="PON1181" s="12"/>
      <c r="POO1181" s="12"/>
      <c r="POP1181" s="12"/>
      <c r="POQ1181" s="12"/>
      <c r="POR1181" s="12"/>
      <c r="POS1181" s="12"/>
      <c r="POT1181" s="12"/>
      <c r="POU1181" s="12"/>
      <c r="POV1181" s="12"/>
      <c r="POW1181" s="12"/>
      <c r="POX1181" s="12"/>
      <c r="POY1181" s="12"/>
      <c r="POZ1181" s="12"/>
      <c r="PPA1181" s="12"/>
      <c r="PPB1181" s="12"/>
      <c r="PPC1181" s="12"/>
      <c r="PPD1181" s="12"/>
      <c r="PPE1181" s="12"/>
      <c r="PPF1181" s="12"/>
      <c r="PPG1181" s="12"/>
      <c r="PPH1181" s="12"/>
      <c r="PPI1181" s="12"/>
      <c r="PPJ1181" s="12"/>
      <c r="PPK1181" s="12"/>
      <c r="PPL1181" s="12"/>
      <c r="PPM1181" s="12"/>
      <c r="PPN1181" s="12"/>
      <c r="PPO1181" s="12"/>
      <c r="PPP1181" s="12"/>
      <c r="PPQ1181" s="12"/>
      <c r="PPR1181" s="12"/>
      <c r="PPS1181" s="12"/>
      <c r="PPT1181" s="12"/>
      <c r="PPU1181" s="12"/>
      <c r="PPV1181" s="12"/>
      <c r="PPW1181" s="12"/>
      <c r="PPX1181" s="12"/>
      <c r="PPY1181" s="12"/>
      <c r="PPZ1181" s="12"/>
      <c r="PQA1181" s="12"/>
      <c r="PQB1181" s="12"/>
      <c r="PQC1181" s="12"/>
      <c r="PQD1181" s="12"/>
      <c r="PQE1181" s="12"/>
      <c r="PQF1181" s="12"/>
      <c r="PQG1181" s="12"/>
      <c r="PQH1181" s="12"/>
      <c r="PQI1181" s="12"/>
      <c r="PQJ1181" s="12"/>
      <c r="PQK1181" s="12"/>
      <c r="PQL1181" s="12"/>
      <c r="PQM1181" s="12"/>
      <c r="PQN1181" s="12"/>
      <c r="PQO1181" s="12"/>
      <c r="PQP1181" s="12"/>
      <c r="PQQ1181" s="12"/>
      <c r="PQR1181" s="12"/>
      <c r="PQS1181" s="12"/>
      <c r="PQT1181" s="12"/>
      <c r="PQU1181" s="12"/>
      <c r="PQV1181" s="12"/>
      <c r="PQW1181" s="12"/>
      <c r="PQX1181" s="12"/>
      <c r="PQY1181" s="12"/>
      <c r="PQZ1181" s="12"/>
      <c r="PRA1181" s="12"/>
      <c r="PRB1181" s="12"/>
      <c r="PRC1181" s="12"/>
      <c r="PRD1181" s="12"/>
      <c r="PRE1181" s="12"/>
      <c r="PRF1181" s="12"/>
      <c r="PRG1181" s="12"/>
      <c r="PRH1181" s="12"/>
      <c r="PRI1181" s="12"/>
      <c r="PRJ1181" s="12"/>
      <c r="PRK1181" s="12"/>
      <c r="PRL1181" s="12"/>
      <c r="PRM1181" s="12"/>
      <c r="PRN1181" s="12"/>
      <c r="PRO1181" s="12"/>
      <c r="PRP1181" s="12"/>
      <c r="PRQ1181" s="12"/>
      <c r="PRR1181" s="12"/>
      <c r="PRS1181" s="12"/>
      <c r="PRT1181" s="12"/>
      <c r="PRU1181" s="12"/>
      <c r="PRV1181" s="12"/>
      <c r="PRW1181" s="12"/>
      <c r="PRX1181" s="12"/>
      <c r="PRY1181" s="12"/>
      <c r="PRZ1181" s="12"/>
      <c r="PSA1181" s="12"/>
      <c r="PSB1181" s="12"/>
      <c r="PSC1181" s="12"/>
      <c r="PSD1181" s="12"/>
      <c r="PSE1181" s="12"/>
      <c r="PSF1181" s="12"/>
      <c r="PSG1181" s="12"/>
      <c r="PSH1181" s="12"/>
      <c r="PSI1181" s="12"/>
      <c r="PSJ1181" s="12"/>
      <c r="PSK1181" s="12"/>
      <c r="PSL1181" s="12"/>
      <c r="PSM1181" s="12"/>
      <c r="PSN1181" s="12"/>
      <c r="PSO1181" s="12"/>
      <c r="PSP1181" s="12"/>
      <c r="PSQ1181" s="12"/>
      <c r="PSR1181" s="12"/>
      <c r="PSS1181" s="12"/>
      <c r="PST1181" s="12"/>
      <c r="PSU1181" s="12"/>
      <c r="PSV1181" s="12"/>
      <c r="PSW1181" s="12"/>
      <c r="PSX1181" s="12"/>
      <c r="PSY1181" s="12"/>
      <c r="PSZ1181" s="12"/>
      <c r="PTA1181" s="12"/>
      <c r="PTB1181" s="12"/>
      <c r="PTC1181" s="12"/>
      <c r="PTD1181" s="12"/>
      <c r="PTE1181" s="12"/>
      <c r="PTF1181" s="12"/>
      <c r="PTG1181" s="12"/>
      <c r="PTH1181" s="12"/>
      <c r="PTI1181" s="12"/>
      <c r="PTJ1181" s="12"/>
      <c r="PTK1181" s="12"/>
      <c r="PTL1181" s="12"/>
      <c r="PTM1181" s="12"/>
      <c r="PTN1181" s="12"/>
      <c r="PTO1181" s="12"/>
      <c r="PTP1181" s="12"/>
      <c r="PTQ1181" s="12"/>
      <c r="PTR1181" s="12"/>
      <c r="PTS1181" s="12"/>
      <c r="PTT1181" s="12"/>
      <c r="PTU1181" s="12"/>
      <c r="PTV1181" s="12"/>
      <c r="PTW1181" s="12"/>
      <c r="PTX1181" s="12"/>
      <c r="PTY1181" s="12"/>
      <c r="PTZ1181" s="12"/>
      <c r="PUA1181" s="12"/>
      <c r="PUB1181" s="12"/>
      <c r="PUC1181" s="12"/>
      <c r="PUD1181" s="12"/>
      <c r="PUE1181" s="12"/>
      <c r="PUF1181" s="12"/>
      <c r="PUG1181" s="12"/>
      <c r="PUH1181" s="12"/>
      <c r="PUI1181" s="12"/>
      <c r="PUJ1181" s="12"/>
      <c r="PUK1181" s="12"/>
      <c r="PUL1181" s="12"/>
      <c r="PUM1181" s="12"/>
      <c r="PUN1181" s="12"/>
      <c r="PUO1181" s="12"/>
      <c r="PUP1181" s="12"/>
      <c r="PUQ1181" s="12"/>
      <c r="PUR1181" s="12"/>
      <c r="PUS1181" s="12"/>
      <c r="PUT1181" s="12"/>
      <c r="PUU1181" s="12"/>
      <c r="PUV1181" s="12"/>
      <c r="PUW1181" s="12"/>
      <c r="PUX1181" s="12"/>
      <c r="PUY1181" s="12"/>
      <c r="PUZ1181" s="12"/>
      <c r="PVA1181" s="12"/>
      <c r="PVB1181" s="12"/>
      <c r="PVC1181" s="12"/>
      <c r="PVD1181" s="12"/>
      <c r="PVE1181" s="12"/>
      <c r="PVF1181" s="12"/>
      <c r="PVG1181" s="12"/>
      <c r="PVH1181" s="12"/>
      <c r="PVI1181" s="12"/>
      <c r="PVJ1181" s="12"/>
      <c r="PVK1181" s="12"/>
      <c r="PVL1181" s="12"/>
      <c r="PVM1181" s="12"/>
      <c r="PVN1181" s="12"/>
      <c r="PVO1181" s="12"/>
      <c r="PVP1181" s="12"/>
      <c r="PVQ1181" s="12"/>
      <c r="PVR1181" s="12"/>
      <c r="PVS1181" s="12"/>
      <c r="PVT1181" s="12"/>
      <c r="PVU1181" s="12"/>
      <c r="PVV1181" s="12"/>
      <c r="PVW1181" s="12"/>
      <c r="PVX1181" s="12"/>
      <c r="PVY1181" s="12"/>
      <c r="PVZ1181" s="12"/>
      <c r="PWA1181" s="12"/>
      <c r="PWB1181" s="12"/>
      <c r="PWC1181" s="12"/>
      <c r="PWD1181" s="12"/>
      <c r="PWE1181" s="12"/>
      <c r="PWF1181" s="12"/>
      <c r="PWG1181" s="12"/>
      <c r="PWH1181" s="12"/>
      <c r="PWI1181" s="12"/>
      <c r="PWJ1181" s="12"/>
      <c r="PWK1181" s="12"/>
      <c r="PWL1181" s="12"/>
      <c r="PWM1181" s="12"/>
      <c r="PWN1181" s="12"/>
      <c r="PWO1181" s="12"/>
      <c r="PWP1181" s="12"/>
      <c r="PWQ1181" s="12"/>
      <c r="PWR1181" s="12"/>
      <c r="PWS1181" s="12"/>
      <c r="PWT1181" s="12"/>
      <c r="PWU1181" s="12"/>
      <c r="PWV1181" s="12"/>
      <c r="PWW1181" s="12"/>
      <c r="PWX1181" s="12"/>
      <c r="PWY1181" s="12"/>
      <c r="PWZ1181" s="12"/>
      <c r="PXA1181" s="12"/>
      <c r="PXB1181" s="12"/>
      <c r="PXC1181" s="12"/>
      <c r="PXD1181" s="12"/>
      <c r="PXE1181" s="12"/>
      <c r="PXF1181" s="12"/>
      <c r="PXG1181" s="12"/>
      <c r="PXH1181" s="12"/>
      <c r="PXI1181" s="12"/>
      <c r="PXJ1181" s="12"/>
      <c r="PXK1181" s="12"/>
      <c r="PXL1181" s="12"/>
      <c r="PXM1181" s="12"/>
      <c r="PXN1181" s="12"/>
      <c r="PXO1181" s="12"/>
      <c r="PXP1181" s="12"/>
      <c r="PXQ1181" s="12"/>
      <c r="PXR1181" s="12"/>
      <c r="PXS1181" s="12"/>
      <c r="PXT1181" s="12"/>
      <c r="PXU1181" s="12"/>
      <c r="PXV1181" s="12"/>
      <c r="PXW1181" s="12"/>
      <c r="PXX1181" s="12"/>
      <c r="PXY1181" s="12"/>
      <c r="PXZ1181" s="12"/>
      <c r="PYA1181" s="12"/>
      <c r="PYB1181" s="12"/>
      <c r="PYC1181" s="12"/>
      <c r="PYD1181" s="12"/>
      <c r="PYE1181" s="12"/>
      <c r="PYF1181" s="12"/>
      <c r="PYG1181" s="12"/>
      <c r="PYH1181" s="12"/>
      <c r="PYI1181" s="12"/>
      <c r="PYJ1181" s="12"/>
      <c r="PYK1181" s="12"/>
      <c r="PYL1181" s="12"/>
      <c r="PYM1181" s="12"/>
      <c r="PYN1181" s="12"/>
      <c r="PYO1181" s="12"/>
      <c r="PYP1181" s="12"/>
      <c r="PYQ1181" s="12"/>
      <c r="PYR1181" s="12"/>
      <c r="PYS1181" s="12"/>
      <c r="PYT1181" s="12"/>
      <c r="PYU1181" s="12"/>
      <c r="PYV1181" s="12"/>
      <c r="PYW1181" s="12"/>
      <c r="PYX1181" s="12"/>
      <c r="PYY1181" s="12"/>
      <c r="PYZ1181" s="12"/>
      <c r="PZA1181" s="12"/>
      <c r="PZB1181" s="12"/>
      <c r="PZC1181" s="12"/>
      <c r="PZD1181" s="12"/>
      <c r="PZE1181" s="12"/>
      <c r="PZF1181" s="12"/>
      <c r="PZG1181" s="12"/>
      <c r="PZH1181" s="12"/>
      <c r="PZI1181" s="12"/>
      <c r="PZJ1181" s="12"/>
      <c r="PZK1181" s="12"/>
      <c r="PZL1181" s="12"/>
      <c r="PZM1181" s="12"/>
      <c r="PZN1181" s="12"/>
      <c r="PZO1181" s="12"/>
      <c r="PZP1181" s="12"/>
      <c r="PZQ1181" s="12"/>
      <c r="PZR1181" s="12"/>
      <c r="PZS1181" s="12"/>
      <c r="PZT1181" s="12"/>
      <c r="PZU1181" s="12"/>
      <c r="PZV1181" s="12"/>
      <c r="PZW1181" s="12"/>
      <c r="PZX1181" s="12"/>
      <c r="PZY1181" s="12"/>
      <c r="PZZ1181" s="12"/>
      <c r="QAA1181" s="12"/>
      <c r="QAB1181" s="12"/>
      <c r="QAC1181" s="12"/>
      <c r="QAD1181" s="12"/>
      <c r="QAE1181" s="12"/>
      <c r="QAF1181" s="12"/>
      <c r="QAG1181" s="12"/>
      <c r="QAH1181" s="12"/>
      <c r="QAI1181" s="12"/>
      <c r="QAJ1181" s="12"/>
      <c r="QAK1181" s="12"/>
      <c r="QAL1181" s="12"/>
      <c r="QAM1181" s="12"/>
      <c r="QAN1181" s="12"/>
      <c r="QAO1181" s="12"/>
      <c r="QAP1181" s="12"/>
      <c r="QAQ1181" s="12"/>
      <c r="QAR1181" s="12"/>
      <c r="QAS1181" s="12"/>
      <c r="QAT1181" s="12"/>
      <c r="QAU1181" s="12"/>
      <c r="QAV1181" s="12"/>
      <c r="QAW1181" s="12"/>
      <c r="QAX1181" s="12"/>
      <c r="QAY1181" s="12"/>
      <c r="QAZ1181" s="12"/>
      <c r="QBA1181" s="12"/>
      <c r="QBB1181" s="12"/>
      <c r="QBC1181" s="12"/>
      <c r="QBD1181" s="12"/>
      <c r="QBE1181" s="12"/>
      <c r="QBF1181" s="12"/>
      <c r="QBG1181" s="12"/>
      <c r="QBH1181" s="12"/>
      <c r="QBI1181" s="12"/>
      <c r="QBJ1181" s="12"/>
      <c r="QBK1181" s="12"/>
      <c r="QBL1181" s="12"/>
      <c r="QBM1181" s="12"/>
      <c r="QBN1181" s="12"/>
      <c r="QBO1181" s="12"/>
      <c r="QBP1181" s="12"/>
      <c r="QBQ1181" s="12"/>
      <c r="QBR1181" s="12"/>
      <c r="QBS1181" s="12"/>
      <c r="QBT1181" s="12"/>
      <c r="QBU1181" s="12"/>
      <c r="QBV1181" s="12"/>
      <c r="QBW1181" s="12"/>
      <c r="QBX1181" s="12"/>
      <c r="QBY1181" s="12"/>
      <c r="QBZ1181" s="12"/>
      <c r="QCA1181" s="12"/>
      <c r="QCB1181" s="12"/>
      <c r="QCC1181" s="12"/>
      <c r="QCD1181" s="12"/>
      <c r="QCE1181" s="12"/>
      <c r="QCF1181" s="12"/>
      <c r="QCG1181" s="12"/>
      <c r="QCH1181" s="12"/>
      <c r="QCI1181" s="12"/>
      <c r="QCJ1181" s="12"/>
      <c r="QCK1181" s="12"/>
      <c r="QCL1181" s="12"/>
      <c r="QCM1181" s="12"/>
      <c r="QCN1181" s="12"/>
      <c r="QCO1181" s="12"/>
      <c r="QCP1181" s="12"/>
      <c r="QCQ1181" s="12"/>
      <c r="QCR1181" s="12"/>
      <c r="QCS1181" s="12"/>
      <c r="QCT1181" s="12"/>
      <c r="QCU1181" s="12"/>
      <c r="QCV1181" s="12"/>
      <c r="QCW1181" s="12"/>
      <c r="QCX1181" s="12"/>
      <c r="QCY1181" s="12"/>
      <c r="QCZ1181" s="12"/>
      <c r="QDA1181" s="12"/>
      <c r="QDB1181" s="12"/>
      <c r="QDC1181" s="12"/>
      <c r="QDD1181" s="12"/>
      <c r="QDE1181" s="12"/>
      <c r="QDF1181" s="12"/>
      <c r="QDG1181" s="12"/>
      <c r="QDH1181" s="12"/>
      <c r="QDI1181" s="12"/>
      <c r="QDJ1181" s="12"/>
      <c r="QDK1181" s="12"/>
      <c r="QDL1181" s="12"/>
      <c r="QDM1181" s="12"/>
      <c r="QDN1181" s="12"/>
      <c r="QDO1181" s="12"/>
      <c r="QDP1181" s="12"/>
      <c r="QDQ1181" s="12"/>
      <c r="QDR1181" s="12"/>
      <c r="QDS1181" s="12"/>
      <c r="QDT1181" s="12"/>
      <c r="QDU1181" s="12"/>
      <c r="QDV1181" s="12"/>
      <c r="QDW1181" s="12"/>
      <c r="QDX1181" s="12"/>
      <c r="QDY1181" s="12"/>
      <c r="QDZ1181" s="12"/>
      <c r="QEA1181" s="12"/>
      <c r="QEB1181" s="12"/>
      <c r="QEC1181" s="12"/>
      <c r="QED1181" s="12"/>
      <c r="QEE1181" s="12"/>
      <c r="QEF1181" s="12"/>
      <c r="QEG1181" s="12"/>
      <c r="QEH1181" s="12"/>
      <c r="QEI1181" s="12"/>
      <c r="QEJ1181" s="12"/>
      <c r="QEK1181" s="12"/>
      <c r="QEL1181" s="12"/>
      <c r="QEM1181" s="12"/>
      <c r="QEN1181" s="12"/>
      <c r="QEO1181" s="12"/>
      <c r="QEP1181" s="12"/>
      <c r="QEQ1181" s="12"/>
      <c r="QER1181" s="12"/>
      <c r="QES1181" s="12"/>
      <c r="QET1181" s="12"/>
      <c r="QEU1181" s="12"/>
      <c r="QEV1181" s="12"/>
      <c r="QEW1181" s="12"/>
      <c r="QEX1181" s="12"/>
      <c r="QEY1181" s="12"/>
      <c r="QEZ1181" s="12"/>
      <c r="QFA1181" s="12"/>
      <c r="QFB1181" s="12"/>
      <c r="QFC1181" s="12"/>
      <c r="QFD1181" s="12"/>
      <c r="QFE1181" s="12"/>
      <c r="QFF1181" s="12"/>
      <c r="QFG1181" s="12"/>
      <c r="QFH1181" s="12"/>
      <c r="QFI1181" s="12"/>
      <c r="QFJ1181" s="12"/>
      <c r="QFK1181" s="12"/>
      <c r="QFL1181" s="12"/>
      <c r="QFM1181" s="12"/>
      <c r="QFN1181" s="12"/>
      <c r="QFO1181" s="12"/>
      <c r="QFP1181" s="12"/>
      <c r="QFQ1181" s="12"/>
      <c r="QFR1181" s="12"/>
      <c r="QFS1181" s="12"/>
      <c r="QFT1181" s="12"/>
      <c r="QFU1181" s="12"/>
      <c r="QFV1181" s="12"/>
      <c r="QFW1181" s="12"/>
      <c r="QFX1181" s="12"/>
      <c r="QFY1181" s="12"/>
      <c r="QFZ1181" s="12"/>
      <c r="QGA1181" s="12"/>
      <c r="QGB1181" s="12"/>
      <c r="QGC1181" s="12"/>
      <c r="QGD1181" s="12"/>
      <c r="QGE1181" s="12"/>
      <c r="QGF1181" s="12"/>
      <c r="QGG1181" s="12"/>
      <c r="QGH1181" s="12"/>
      <c r="QGI1181" s="12"/>
      <c r="QGJ1181" s="12"/>
      <c r="QGK1181" s="12"/>
      <c r="QGL1181" s="12"/>
      <c r="QGM1181" s="12"/>
      <c r="QGN1181" s="12"/>
      <c r="QGO1181" s="12"/>
      <c r="QGP1181" s="12"/>
      <c r="QGQ1181" s="12"/>
      <c r="QGR1181" s="12"/>
      <c r="QGS1181" s="12"/>
      <c r="QGT1181" s="12"/>
      <c r="QGU1181" s="12"/>
      <c r="QGV1181" s="12"/>
      <c r="QGW1181" s="12"/>
      <c r="QGX1181" s="12"/>
      <c r="QGY1181" s="12"/>
      <c r="QGZ1181" s="12"/>
      <c r="QHA1181" s="12"/>
      <c r="QHB1181" s="12"/>
      <c r="QHC1181" s="12"/>
      <c r="QHD1181" s="12"/>
      <c r="QHE1181" s="12"/>
      <c r="QHF1181" s="12"/>
      <c r="QHG1181" s="12"/>
      <c r="QHH1181" s="12"/>
      <c r="QHI1181" s="12"/>
      <c r="QHJ1181" s="12"/>
      <c r="QHK1181" s="12"/>
      <c r="QHL1181" s="12"/>
      <c r="QHM1181" s="12"/>
      <c r="QHN1181" s="12"/>
      <c r="QHO1181" s="12"/>
      <c r="QHP1181" s="12"/>
      <c r="QHQ1181" s="12"/>
      <c r="QHR1181" s="12"/>
      <c r="QHS1181" s="12"/>
      <c r="QHT1181" s="12"/>
      <c r="QHU1181" s="12"/>
      <c r="QHV1181" s="12"/>
      <c r="QHW1181" s="12"/>
      <c r="QHX1181" s="12"/>
      <c r="QHY1181" s="12"/>
      <c r="QHZ1181" s="12"/>
      <c r="QIA1181" s="12"/>
      <c r="QIB1181" s="12"/>
      <c r="QIC1181" s="12"/>
      <c r="QID1181" s="12"/>
      <c r="QIE1181" s="12"/>
      <c r="QIF1181" s="12"/>
      <c r="QIG1181" s="12"/>
      <c r="QIH1181" s="12"/>
      <c r="QII1181" s="12"/>
      <c r="QIJ1181" s="12"/>
      <c r="QIK1181" s="12"/>
      <c r="QIL1181" s="12"/>
      <c r="QIM1181" s="12"/>
      <c r="QIN1181" s="12"/>
      <c r="QIO1181" s="12"/>
      <c r="QIP1181" s="12"/>
      <c r="QIQ1181" s="12"/>
      <c r="QIR1181" s="12"/>
      <c r="QIS1181" s="12"/>
      <c r="QIT1181" s="12"/>
      <c r="QIU1181" s="12"/>
      <c r="QIV1181" s="12"/>
      <c r="QIW1181" s="12"/>
      <c r="QIX1181" s="12"/>
      <c r="QIY1181" s="12"/>
      <c r="QIZ1181" s="12"/>
      <c r="QJA1181" s="12"/>
      <c r="QJB1181" s="12"/>
      <c r="QJC1181" s="12"/>
      <c r="QJD1181" s="12"/>
      <c r="QJE1181" s="12"/>
      <c r="QJF1181" s="12"/>
      <c r="QJG1181" s="12"/>
      <c r="QJH1181" s="12"/>
      <c r="QJI1181" s="12"/>
      <c r="QJJ1181" s="12"/>
      <c r="QJK1181" s="12"/>
      <c r="QJL1181" s="12"/>
      <c r="QJM1181" s="12"/>
      <c r="QJN1181" s="12"/>
      <c r="QJO1181" s="12"/>
      <c r="QJP1181" s="12"/>
      <c r="QJQ1181" s="12"/>
      <c r="QJR1181" s="12"/>
      <c r="QJS1181" s="12"/>
      <c r="QJT1181" s="12"/>
      <c r="QJU1181" s="12"/>
      <c r="QJV1181" s="12"/>
      <c r="QJW1181" s="12"/>
      <c r="QJX1181" s="12"/>
      <c r="QJY1181" s="12"/>
      <c r="QJZ1181" s="12"/>
      <c r="QKA1181" s="12"/>
      <c r="QKB1181" s="12"/>
      <c r="QKC1181" s="12"/>
      <c r="QKD1181" s="12"/>
      <c r="QKE1181" s="12"/>
      <c r="QKF1181" s="12"/>
      <c r="QKG1181" s="12"/>
      <c r="QKH1181" s="12"/>
      <c r="QKI1181" s="12"/>
      <c r="QKJ1181" s="12"/>
      <c r="QKK1181" s="12"/>
      <c r="QKL1181" s="12"/>
      <c r="QKM1181" s="12"/>
      <c r="QKN1181" s="12"/>
      <c r="QKO1181" s="12"/>
      <c r="QKP1181" s="12"/>
      <c r="QKQ1181" s="12"/>
      <c r="QKR1181" s="12"/>
      <c r="QKS1181" s="12"/>
      <c r="QKT1181" s="12"/>
      <c r="QKU1181" s="12"/>
      <c r="QKV1181" s="12"/>
      <c r="QKW1181" s="12"/>
      <c r="QKX1181" s="12"/>
      <c r="QKY1181" s="12"/>
      <c r="QKZ1181" s="12"/>
      <c r="QLA1181" s="12"/>
      <c r="QLB1181" s="12"/>
      <c r="QLC1181" s="12"/>
      <c r="QLD1181" s="12"/>
      <c r="QLE1181" s="12"/>
      <c r="QLF1181" s="12"/>
      <c r="QLG1181" s="12"/>
      <c r="QLH1181" s="12"/>
      <c r="QLI1181" s="12"/>
      <c r="QLJ1181" s="12"/>
      <c r="QLK1181" s="12"/>
      <c r="QLL1181" s="12"/>
      <c r="QLM1181" s="12"/>
      <c r="QLN1181" s="12"/>
      <c r="QLO1181" s="12"/>
      <c r="QLP1181" s="12"/>
      <c r="QLQ1181" s="12"/>
      <c r="QLR1181" s="12"/>
      <c r="QLS1181" s="12"/>
      <c r="QLT1181" s="12"/>
      <c r="QLU1181" s="12"/>
      <c r="QLV1181" s="12"/>
      <c r="QLW1181" s="12"/>
      <c r="QLX1181" s="12"/>
      <c r="QLY1181" s="12"/>
      <c r="QLZ1181" s="12"/>
      <c r="QMA1181" s="12"/>
      <c r="QMB1181" s="12"/>
      <c r="QMC1181" s="12"/>
      <c r="QMD1181" s="12"/>
      <c r="QME1181" s="12"/>
      <c r="QMF1181" s="12"/>
      <c r="QMG1181" s="12"/>
      <c r="QMH1181" s="12"/>
      <c r="QMI1181" s="12"/>
      <c r="QMJ1181" s="12"/>
      <c r="QMK1181" s="12"/>
      <c r="QML1181" s="12"/>
      <c r="QMM1181" s="12"/>
      <c r="QMN1181" s="12"/>
      <c r="QMO1181" s="12"/>
      <c r="QMP1181" s="12"/>
      <c r="QMQ1181" s="12"/>
      <c r="QMR1181" s="12"/>
      <c r="QMS1181" s="12"/>
      <c r="QMT1181" s="12"/>
      <c r="QMU1181" s="12"/>
      <c r="QMV1181" s="12"/>
      <c r="QMW1181" s="12"/>
      <c r="QMX1181" s="12"/>
      <c r="QMY1181" s="12"/>
      <c r="QMZ1181" s="12"/>
      <c r="QNA1181" s="12"/>
      <c r="QNB1181" s="12"/>
      <c r="QNC1181" s="12"/>
      <c r="QND1181" s="12"/>
      <c r="QNE1181" s="12"/>
      <c r="QNF1181" s="12"/>
      <c r="QNG1181" s="12"/>
      <c r="QNH1181" s="12"/>
      <c r="QNI1181" s="12"/>
      <c r="QNJ1181" s="12"/>
      <c r="QNK1181" s="12"/>
      <c r="QNL1181" s="12"/>
      <c r="QNM1181" s="12"/>
      <c r="QNN1181" s="12"/>
      <c r="QNO1181" s="12"/>
      <c r="QNP1181" s="12"/>
      <c r="QNQ1181" s="12"/>
      <c r="QNR1181" s="12"/>
      <c r="QNS1181" s="12"/>
      <c r="QNT1181" s="12"/>
      <c r="QNU1181" s="12"/>
      <c r="QNV1181" s="12"/>
      <c r="QNW1181" s="12"/>
      <c r="QNX1181" s="12"/>
      <c r="QNY1181" s="12"/>
      <c r="QNZ1181" s="12"/>
      <c r="QOA1181" s="12"/>
      <c r="QOB1181" s="12"/>
      <c r="QOC1181" s="12"/>
      <c r="QOD1181" s="12"/>
      <c r="QOE1181" s="12"/>
      <c r="QOF1181" s="12"/>
      <c r="QOG1181" s="12"/>
      <c r="QOH1181" s="12"/>
      <c r="QOI1181" s="12"/>
      <c r="QOJ1181" s="12"/>
      <c r="QOK1181" s="12"/>
      <c r="QOL1181" s="12"/>
      <c r="QOM1181" s="12"/>
      <c r="QON1181" s="12"/>
      <c r="QOO1181" s="12"/>
      <c r="QOP1181" s="12"/>
      <c r="QOQ1181" s="12"/>
      <c r="QOR1181" s="12"/>
      <c r="QOS1181" s="12"/>
      <c r="QOT1181" s="12"/>
      <c r="QOU1181" s="12"/>
      <c r="QOV1181" s="12"/>
      <c r="QOW1181" s="12"/>
      <c r="QOX1181" s="12"/>
      <c r="QOY1181" s="12"/>
      <c r="QOZ1181" s="12"/>
      <c r="QPA1181" s="12"/>
      <c r="QPB1181" s="12"/>
      <c r="QPC1181" s="12"/>
      <c r="QPD1181" s="12"/>
      <c r="QPE1181" s="12"/>
      <c r="QPF1181" s="12"/>
      <c r="QPG1181" s="12"/>
      <c r="QPH1181" s="12"/>
      <c r="QPI1181" s="12"/>
      <c r="QPJ1181" s="12"/>
      <c r="QPK1181" s="12"/>
      <c r="QPL1181" s="12"/>
      <c r="QPM1181" s="12"/>
      <c r="QPN1181" s="12"/>
      <c r="QPO1181" s="12"/>
      <c r="QPP1181" s="12"/>
      <c r="QPQ1181" s="12"/>
      <c r="QPR1181" s="12"/>
      <c r="QPS1181" s="12"/>
      <c r="QPT1181" s="12"/>
      <c r="QPU1181" s="12"/>
      <c r="QPV1181" s="12"/>
      <c r="QPW1181" s="12"/>
      <c r="QPX1181" s="12"/>
      <c r="QPY1181" s="12"/>
      <c r="QPZ1181" s="12"/>
      <c r="QQA1181" s="12"/>
      <c r="QQB1181" s="12"/>
      <c r="QQC1181" s="12"/>
      <c r="QQD1181" s="12"/>
      <c r="QQE1181" s="12"/>
      <c r="QQF1181" s="12"/>
      <c r="QQG1181" s="12"/>
      <c r="QQH1181" s="12"/>
      <c r="QQI1181" s="12"/>
      <c r="QQJ1181" s="12"/>
      <c r="QQK1181" s="12"/>
      <c r="QQL1181" s="12"/>
      <c r="QQM1181" s="12"/>
      <c r="QQN1181" s="12"/>
      <c r="QQO1181" s="12"/>
      <c r="QQP1181" s="12"/>
      <c r="QQQ1181" s="12"/>
      <c r="QQR1181" s="12"/>
      <c r="QQS1181" s="12"/>
      <c r="QQT1181" s="12"/>
      <c r="QQU1181" s="12"/>
      <c r="QQV1181" s="12"/>
      <c r="QQW1181" s="12"/>
      <c r="QQX1181" s="12"/>
      <c r="QQY1181" s="12"/>
      <c r="QQZ1181" s="12"/>
      <c r="QRA1181" s="12"/>
      <c r="QRB1181" s="12"/>
      <c r="QRC1181" s="12"/>
      <c r="QRD1181" s="12"/>
      <c r="QRE1181" s="12"/>
      <c r="QRF1181" s="12"/>
      <c r="QRG1181" s="12"/>
      <c r="QRH1181" s="12"/>
      <c r="QRI1181" s="12"/>
      <c r="QRJ1181" s="12"/>
      <c r="QRK1181" s="12"/>
      <c r="QRL1181" s="12"/>
      <c r="QRM1181" s="12"/>
      <c r="QRN1181" s="12"/>
      <c r="QRO1181" s="12"/>
      <c r="QRP1181" s="12"/>
      <c r="QRQ1181" s="12"/>
      <c r="QRR1181" s="12"/>
      <c r="QRS1181" s="12"/>
      <c r="QRT1181" s="12"/>
      <c r="QRU1181" s="12"/>
      <c r="QRV1181" s="12"/>
      <c r="QRW1181" s="12"/>
      <c r="QRX1181" s="12"/>
      <c r="QRY1181" s="12"/>
      <c r="QRZ1181" s="12"/>
      <c r="QSA1181" s="12"/>
      <c r="QSB1181" s="12"/>
      <c r="QSC1181" s="12"/>
      <c r="QSD1181" s="12"/>
      <c r="QSE1181" s="12"/>
      <c r="QSF1181" s="12"/>
      <c r="QSG1181" s="12"/>
      <c r="QSH1181" s="12"/>
      <c r="QSI1181" s="12"/>
      <c r="QSJ1181" s="12"/>
      <c r="QSK1181" s="12"/>
      <c r="QSL1181" s="12"/>
      <c r="QSM1181" s="12"/>
      <c r="QSN1181" s="12"/>
      <c r="QSO1181" s="12"/>
      <c r="QSP1181" s="12"/>
      <c r="QSQ1181" s="12"/>
      <c r="QSR1181" s="12"/>
      <c r="QSS1181" s="12"/>
      <c r="QST1181" s="12"/>
      <c r="QSU1181" s="12"/>
      <c r="QSV1181" s="12"/>
      <c r="QSW1181" s="12"/>
      <c r="QSX1181" s="12"/>
      <c r="QSY1181" s="12"/>
      <c r="QSZ1181" s="12"/>
      <c r="QTA1181" s="12"/>
      <c r="QTB1181" s="12"/>
      <c r="QTC1181" s="12"/>
      <c r="QTD1181" s="12"/>
      <c r="QTE1181" s="12"/>
      <c r="QTF1181" s="12"/>
      <c r="QTG1181" s="12"/>
      <c r="QTH1181" s="12"/>
      <c r="QTI1181" s="12"/>
      <c r="QTJ1181" s="12"/>
      <c r="QTK1181" s="12"/>
      <c r="QTL1181" s="12"/>
      <c r="QTM1181" s="12"/>
      <c r="QTN1181" s="12"/>
      <c r="QTO1181" s="12"/>
      <c r="QTP1181" s="12"/>
      <c r="QTQ1181" s="12"/>
      <c r="QTR1181" s="12"/>
      <c r="QTS1181" s="12"/>
      <c r="QTT1181" s="12"/>
      <c r="QTU1181" s="12"/>
      <c r="QTV1181" s="12"/>
      <c r="QTW1181" s="12"/>
      <c r="QTX1181" s="12"/>
      <c r="QTY1181" s="12"/>
      <c r="QTZ1181" s="12"/>
      <c r="QUA1181" s="12"/>
      <c r="QUB1181" s="12"/>
      <c r="QUC1181" s="12"/>
      <c r="QUD1181" s="12"/>
      <c r="QUE1181" s="12"/>
      <c r="QUF1181" s="12"/>
      <c r="QUG1181" s="12"/>
      <c r="QUH1181" s="12"/>
      <c r="QUI1181" s="12"/>
      <c r="QUJ1181" s="12"/>
      <c r="QUK1181" s="12"/>
      <c r="QUL1181" s="12"/>
      <c r="QUM1181" s="12"/>
      <c r="QUN1181" s="12"/>
      <c r="QUO1181" s="12"/>
      <c r="QUP1181" s="12"/>
      <c r="QUQ1181" s="12"/>
      <c r="QUR1181" s="12"/>
      <c r="QUS1181" s="12"/>
      <c r="QUT1181" s="12"/>
      <c r="QUU1181" s="12"/>
      <c r="QUV1181" s="12"/>
      <c r="QUW1181" s="12"/>
      <c r="QUX1181" s="12"/>
      <c r="QUY1181" s="12"/>
      <c r="QUZ1181" s="12"/>
      <c r="QVA1181" s="12"/>
      <c r="QVB1181" s="12"/>
      <c r="QVC1181" s="12"/>
      <c r="QVD1181" s="12"/>
      <c r="QVE1181" s="12"/>
      <c r="QVF1181" s="12"/>
      <c r="QVG1181" s="12"/>
      <c r="QVH1181" s="12"/>
      <c r="QVI1181" s="12"/>
      <c r="QVJ1181" s="12"/>
      <c r="QVK1181" s="12"/>
      <c r="QVL1181" s="12"/>
      <c r="QVM1181" s="12"/>
      <c r="QVN1181" s="12"/>
      <c r="QVO1181" s="12"/>
      <c r="QVP1181" s="12"/>
      <c r="QVQ1181" s="12"/>
      <c r="QVR1181" s="12"/>
      <c r="QVS1181" s="12"/>
      <c r="QVT1181" s="12"/>
      <c r="QVU1181" s="12"/>
      <c r="QVV1181" s="12"/>
      <c r="QVW1181" s="12"/>
      <c r="QVX1181" s="12"/>
      <c r="QVY1181" s="12"/>
      <c r="QVZ1181" s="12"/>
      <c r="QWA1181" s="12"/>
      <c r="QWB1181" s="12"/>
      <c r="QWC1181" s="12"/>
      <c r="QWD1181" s="12"/>
      <c r="QWE1181" s="12"/>
      <c r="QWF1181" s="12"/>
      <c r="QWG1181" s="12"/>
      <c r="QWH1181" s="12"/>
      <c r="QWI1181" s="12"/>
      <c r="QWJ1181" s="12"/>
      <c r="QWK1181" s="12"/>
      <c r="QWL1181" s="12"/>
      <c r="QWM1181" s="12"/>
      <c r="QWN1181" s="12"/>
      <c r="QWO1181" s="12"/>
      <c r="QWP1181" s="12"/>
      <c r="QWQ1181" s="12"/>
      <c r="QWR1181" s="12"/>
      <c r="QWS1181" s="12"/>
      <c r="QWT1181" s="12"/>
      <c r="QWU1181" s="12"/>
      <c r="QWV1181" s="12"/>
      <c r="QWW1181" s="12"/>
      <c r="QWX1181" s="12"/>
      <c r="QWY1181" s="12"/>
      <c r="QWZ1181" s="12"/>
      <c r="QXA1181" s="12"/>
      <c r="QXB1181" s="12"/>
      <c r="QXC1181" s="12"/>
      <c r="QXD1181" s="12"/>
      <c r="QXE1181" s="12"/>
      <c r="QXF1181" s="12"/>
      <c r="QXG1181" s="12"/>
      <c r="QXH1181" s="12"/>
      <c r="QXI1181" s="12"/>
      <c r="QXJ1181" s="12"/>
      <c r="QXK1181" s="12"/>
      <c r="QXL1181" s="12"/>
      <c r="QXM1181" s="12"/>
      <c r="QXN1181" s="12"/>
      <c r="QXO1181" s="12"/>
      <c r="QXP1181" s="12"/>
      <c r="QXQ1181" s="12"/>
      <c r="QXR1181" s="12"/>
      <c r="QXS1181" s="12"/>
      <c r="QXT1181" s="12"/>
      <c r="QXU1181" s="12"/>
      <c r="QXV1181" s="12"/>
      <c r="QXW1181" s="12"/>
      <c r="QXX1181" s="12"/>
      <c r="QXY1181" s="12"/>
      <c r="QXZ1181" s="12"/>
      <c r="QYA1181" s="12"/>
      <c r="QYB1181" s="12"/>
      <c r="QYC1181" s="12"/>
      <c r="QYD1181" s="12"/>
      <c r="QYE1181" s="12"/>
      <c r="QYF1181" s="12"/>
      <c r="QYG1181" s="12"/>
      <c r="QYH1181" s="12"/>
      <c r="QYI1181" s="12"/>
      <c r="QYJ1181" s="12"/>
      <c r="QYK1181" s="12"/>
      <c r="QYL1181" s="12"/>
      <c r="QYM1181" s="12"/>
      <c r="QYN1181" s="12"/>
      <c r="QYO1181" s="12"/>
      <c r="QYP1181" s="12"/>
      <c r="QYQ1181" s="12"/>
      <c r="QYR1181" s="12"/>
      <c r="QYS1181" s="12"/>
      <c r="QYT1181" s="12"/>
      <c r="QYU1181" s="12"/>
      <c r="QYV1181" s="12"/>
      <c r="QYW1181" s="12"/>
      <c r="QYX1181" s="12"/>
      <c r="QYY1181" s="12"/>
      <c r="QYZ1181" s="12"/>
      <c r="QZA1181" s="12"/>
      <c r="QZB1181" s="12"/>
      <c r="QZC1181" s="12"/>
      <c r="QZD1181" s="12"/>
      <c r="QZE1181" s="12"/>
      <c r="QZF1181" s="12"/>
      <c r="QZG1181" s="12"/>
      <c r="QZH1181" s="12"/>
      <c r="QZI1181" s="12"/>
      <c r="QZJ1181" s="12"/>
      <c r="QZK1181" s="12"/>
      <c r="QZL1181" s="12"/>
      <c r="QZM1181" s="12"/>
      <c r="QZN1181" s="12"/>
      <c r="QZO1181" s="12"/>
      <c r="QZP1181" s="12"/>
      <c r="QZQ1181" s="12"/>
      <c r="QZR1181" s="12"/>
      <c r="QZS1181" s="12"/>
      <c r="QZT1181" s="12"/>
      <c r="QZU1181" s="12"/>
      <c r="QZV1181" s="12"/>
      <c r="QZW1181" s="12"/>
      <c r="QZX1181" s="12"/>
      <c r="QZY1181" s="12"/>
      <c r="QZZ1181" s="12"/>
      <c r="RAA1181" s="12"/>
      <c r="RAB1181" s="12"/>
      <c r="RAC1181" s="12"/>
      <c r="RAD1181" s="12"/>
      <c r="RAE1181" s="12"/>
      <c r="RAF1181" s="12"/>
      <c r="RAG1181" s="12"/>
      <c r="RAH1181" s="12"/>
      <c r="RAI1181" s="12"/>
      <c r="RAJ1181" s="12"/>
      <c r="RAK1181" s="12"/>
      <c r="RAL1181" s="12"/>
      <c r="RAM1181" s="12"/>
      <c r="RAN1181" s="12"/>
      <c r="RAO1181" s="12"/>
      <c r="RAP1181" s="12"/>
      <c r="RAQ1181" s="12"/>
      <c r="RAR1181" s="12"/>
      <c r="RAS1181" s="12"/>
      <c r="RAT1181" s="12"/>
      <c r="RAU1181" s="12"/>
      <c r="RAV1181" s="12"/>
      <c r="RAW1181" s="12"/>
      <c r="RAX1181" s="12"/>
      <c r="RAY1181" s="12"/>
      <c r="RAZ1181" s="12"/>
      <c r="RBA1181" s="12"/>
      <c r="RBB1181" s="12"/>
      <c r="RBC1181" s="12"/>
      <c r="RBD1181" s="12"/>
      <c r="RBE1181" s="12"/>
      <c r="RBF1181" s="12"/>
      <c r="RBG1181" s="12"/>
      <c r="RBH1181" s="12"/>
      <c r="RBI1181" s="12"/>
      <c r="RBJ1181" s="12"/>
      <c r="RBK1181" s="12"/>
      <c r="RBL1181" s="12"/>
      <c r="RBM1181" s="12"/>
      <c r="RBN1181" s="12"/>
      <c r="RBO1181" s="12"/>
      <c r="RBP1181" s="12"/>
      <c r="RBQ1181" s="12"/>
      <c r="RBR1181" s="12"/>
      <c r="RBS1181" s="12"/>
      <c r="RBT1181" s="12"/>
      <c r="RBU1181" s="12"/>
      <c r="RBV1181" s="12"/>
      <c r="RBW1181" s="12"/>
      <c r="RBX1181" s="12"/>
      <c r="RBY1181" s="12"/>
      <c r="RBZ1181" s="12"/>
      <c r="RCA1181" s="12"/>
      <c r="RCB1181" s="12"/>
      <c r="RCC1181" s="12"/>
      <c r="RCD1181" s="12"/>
      <c r="RCE1181" s="12"/>
      <c r="RCF1181" s="12"/>
      <c r="RCG1181" s="12"/>
      <c r="RCH1181" s="12"/>
      <c r="RCI1181" s="12"/>
      <c r="RCJ1181" s="12"/>
      <c r="RCK1181" s="12"/>
      <c r="RCL1181" s="12"/>
      <c r="RCM1181" s="12"/>
      <c r="RCN1181" s="12"/>
      <c r="RCO1181" s="12"/>
      <c r="RCP1181" s="12"/>
      <c r="RCQ1181" s="12"/>
      <c r="RCR1181" s="12"/>
      <c r="RCS1181" s="12"/>
      <c r="RCT1181" s="12"/>
      <c r="RCU1181" s="12"/>
      <c r="RCV1181" s="12"/>
      <c r="RCW1181" s="12"/>
      <c r="RCX1181" s="12"/>
      <c r="RCY1181" s="12"/>
      <c r="RCZ1181" s="12"/>
      <c r="RDA1181" s="12"/>
      <c r="RDB1181" s="12"/>
      <c r="RDC1181" s="12"/>
      <c r="RDD1181" s="12"/>
      <c r="RDE1181" s="12"/>
      <c r="RDF1181" s="12"/>
      <c r="RDG1181" s="12"/>
      <c r="RDH1181" s="12"/>
      <c r="RDI1181" s="12"/>
      <c r="RDJ1181" s="12"/>
      <c r="RDK1181" s="12"/>
      <c r="RDL1181" s="12"/>
      <c r="RDM1181" s="12"/>
      <c r="RDN1181" s="12"/>
      <c r="RDO1181" s="12"/>
      <c r="RDP1181" s="12"/>
      <c r="RDQ1181" s="12"/>
      <c r="RDR1181" s="12"/>
      <c r="RDS1181" s="12"/>
      <c r="RDT1181" s="12"/>
      <c r="RDU1181" s="12"/>
      <c r="RDV1181" s="12"/>
      <c r="RDW1181" s="12"/>
      <c r="RDX1181" s="12"/>
      <c r="RDY1181" s="12"/>
      <c r="RDZ1181" s="12"/>
      <c r="REA1181" s="12"/>
      <c r="REB1181" s="12"/>
      <c r="REC1181" s="12"/>
      <c r="RED1181" s="12"/>
      <c r="REE1181" s="12"/>
      <c r="REF1181" s="12"/>
      <c r="REG1181" s="12"/>
      <c r="REH1181" s="12"/>
      <c r="REI1181" s="12"/>
      <c r="REJ1181" s="12"/>
      <c r="REK1181" s="12"/>
      <c r="REL1181" s="12"/>
      <c r="REM1181" s="12"/>
      <c r="REN1181" s="12"/>
      <c r="REO1181" s="12"/>
      <c r="REP1181" s="12"/>
      <c r="REQ1181" s="12"/>
      <c r="RER1181" s="12"/>
      <c r="RES1181" s="12"/>
      <c r="RET1181" s="12"/>
      <c r="REU1181" s="12"/>
      <c r="REV1181" s="12"/>
      <c r="REW1181" s="12"/>
      <c r="REX1181" s="12"/>
      <c r="REY1181" s="12"/>
      <c r="REZ1181" s="12"/>
      <c r="RFA1181" s="12"/>
      <c r="RFB1181" s="12"/>
      <c r="RFC1181" s="12"/>
      <c r="RFD1181" s="12"/>
      <c r="RFE1181" s="12"/>
      <c r="RFF1181" s="12"/>
      <c r="RFG1181" s="12"/>
      <c r="RFH1181" s="12"/>
      <c r="RFI1181" s="12"/>
      <c r="RFJ1181" s="12"/>
      <c r="RFK1181" s="12"/>
      <c r="RFL1181" s="12"/>
      <c r="RFM1181" s="12"/>
      <c r="RFN1181" s="12"/>
      <c r="RFO1181" s="12"/>
      <c r="RFP1181" s="12"/>
      <c r="RFQ1181" s="12"/>
      <c r="RFR1181" s="12"/>
      <c r="RFS1181" s="12"/>
      <c r="RFT1181" s="12"/>
      <c r="RFU1181" s="12"/>
      <c r="RFV1181" s="12"/>
      <c r="RFW1181" s="12"/>
      <c r="RFX1181" s="12"/>
      <c r="RFY1181" s="12"/>
      <c r="RFZ1181" s="12"/>
      <c r="RGA1181" s="12"/>
      <c r="RGB1181" s="12"/>
      <c r="RGC1181" s="12"/>
      <c r="RGD1181" s="12"/>
      <c r="RGE1181" s="12"/>
      <c r="RGF1181" s="12"/>
      <c r="RGG1181" s="12"/>
      <c r="RGH1181" s="12"/>
      <c r="RGI1181" s="12"/>
      <c r="RGJ1181" s="12"/>
      <c r="RGK1181" s="12"/>
      <c r="RGL1181" s="12"/>
      <c r="RGM1181" s="12"/>
      <c r="RGN1181" s="12"/>
      <c r="RGO1181" s="12"/>
      <c r="RGP1181" s="12"/>
      <c r="RGQ1181" s="12"/>
      <c r="RGR1181" s="12"/>
      <c r="RGS1181" s="12"/>
      <c r="RGT1181" s="12"/>
      <c r="RGU1181" s="12"/>
      <c r="RGV1181" s="12"/>
      <c r="RGW1181" s="12"/>
      <c r="RGX1181" s="12"/>
      <c r="RGY1181" s="12"/>
      <c r="RGZ1181" s="12"/>
      <c r="RHA1181" s="12"/>
      <c r="RHB1181" s="12"/>
      <c r="RHC1181" s="12"/>
      <c r="RHD1181" s="12"/>
      <c r="RHE1181" s="12"/>
      <c r="RHF1181" s="12"/>
      <c r="RHG1181" s="12"/>
      <c r="RHH1181" s="12"/>
      <c r="RHI1181" s="12"/>
      <c r="RHJ1181" s="12"/>
      <c r="RHK1181" s="12"/>
      <c r="RHL1181" s="12"/>
      <c r="RHM1181" s="12"/>
      <c r="RHN1181" s="12"/>
      <c r="RHO1181" s="12"/>
      <c r="RHP1181" s="12"/>
      <c r="RHQ1181" s="12"/>
      <c r="RHR1181" s="12"/>
      <c r="RHS1181" s="12"/>
      <c r="RHT1181" s="12"/>
      <c r="RHU1181" s="12"/>
      <c r="RHV1181" s="12"/>
      <c r="RHW1181" s="12"/>
      <c r="RHX1181" s="12"/>
      <c r="RHY1181" s="12"/>
      <c r="RHZ1181" s="12"/>
      <c r="RIA1181" s="12"/>
      <c r="RIB1181" s="12"/>
      <c r="RIC1181" s="12"/>
      <c r="RID1181" s="12"/>
      <c r="RIE1181" s="12"/>
      <c r="RIF1181" s="12"/>
      <c r="RIG1181" s="12"/>
      <c r="RIH1181" s="12"/>
      <c r="RII1181" s="12"/>
      <c r="RIJ1181" s="12"/>
      <c r="RIK1181" s="12"/>
      <c r="RIL1181" s="12"/>
      <c r="RIM1181" s="12"/>
      <c r="RIN1181" s="12"/>
      <c r="RIO1181" s="12"/>
      <c r="RIP1181" s="12"/>
      <c r="RIQ1181" s="12"/>
      <c r="RIR1181" s="12"/>
      <c r="RIS1181" s="12"/>
      <c r="RIT1181" s="12"/>
      <c r="RIU1181" s="12"/>
      <c r="RIV1181" s="12"/>
      <c r="RIW1181" s="12"/>
      <c r="RIX1181" s="12"/>
      <c r="RIY1181" s="12"/>
      <c r="RIZ1181" s="12"/>
      <c r="RJA1181" s="12"/>
      <c r="RJB1181" s="12"/>
      <c r="RJC1181" s="12"/>
      <c r="RJD1181" s="12"/>
      <c r="RJE1181" s="12"/>
      <c r="RJF1181" s="12"/>
      <c r="RJG1181" s="12"/>
      <c r="RJH1181" s="12"/>
      <c r="RJI1181" s="12"/>
      <c r="RJJ1181" s="12"/>
      <c r="RJK1181" s="12"/>
      <c r="RJL1181" s="12"/>
      <c r="RJM1181" s="12"/>
      <c r="RJN1181" s="12"/>
      <c r="RJO1181" s="12"/>
      <c r="RJP1181" s="12"/>
      <c r="RJQ1181" s="12"/>
      <c r="RJR1181" s="12"/>
      <c r="RJS1181" s="12"/>
      <c r="RJT1181" s="12"/>
      <c r="RJU1181" s="12"/>
      <c r="RJV1181" s="12"/>
      <c r="RJW1181" s="12"/>
      <c r="RJX1181" s="12"/>
      <c r="RJY1181" s="12"/>
      <c r="RJZ1181" s="12"/>
      <c r="RKA1181" s="12"/>
      <c r="RKB1181" s="12"/>
      <c r="RKC1181" s="12"/>
      <c r="RKD1181" s="12"/>
      <c r="RKE1181" s="12"/>
      <c r="RKF1181" s="12"/>
      <c r="RKG1181" s="12"/>
      <c r="RKH1181" s="12"/>
      <c r="RKI1181" s="12"/>
      <c r="RKJ1181" s="12"/>
      <c r="RKK1181" s="12"/>
      <c r="RKL1181" s="12"/>
      <c r="RKM1181" s="12"/>
      <c r="RKN1181" s="12"/>
      <c r="RKO1181" s="12"/>
      <c r="RKP1181" s="12"/>
      <c r="RKQ1181" s="12"/>
      <c r="RKR1181" s="12"/>
      <c r="RKS1181" s="12"/>
      <c r="RKT1181" s="12"/>
      <c r="RKU1181" s="12"/>
      <c r="RKV1181" s="12"/>
      <c r="RKW1181" s="12"/>
      <c r="RKX1181" s="12"/>
      <c r="RKY1181" s="12"/>
      <c r="RKZ1181" s="12"/>
      <c r="RLA1181" s="12"/>
      <c r="RLB1181" s="12"/>
      <c r="RLC1181" s="12"/>
      <c r="RLD1181" s="12"/>
      <c r="RLE1181" s="12"/>
      <c r="RLF1181" s="12"/>
      <c r="RLG1181" s="12"/>
      <c r="RLH1181" s="12"/>
      <c r="RLI1181" s="12"/>
      <c r="RLJ1181" s="12"/>
      <c r="RLK1181" s="12"/>
      <c r="RLL1181" s="12"/>
      <c r="RLM1181" s="12"/>
      <c r="RLN1181" s="12"/>
      <c r="RLO1181" s="12"/>
      <c r="RLP1181" s="12"/>
      <c r="RLQ1181" s="12"/>
      <c r="RLR1181" s="12"/>
      <c r="RLS1181" s="12"/>
      <c r="RLT1181" s="12"/>
      <c r="RLU1181" s="12"/>
      <c r="RLV1181" s="12"/>
      <c r="RLW1181" s="12"/>
      <c r="RLX1181" s="12"/>
      <c r="RLY1181" s="12"/>
      <c r="RLZ1181" s="12"/>
      <c r="RMA1181" s="12"/>
      <c r="RMB1181" s="12"/>
      <c r="RMC1181" s="12"/>
      <c r="RMD1181" s="12"/>
      <c r="RME1181" s="12"/>
      <c r="RMF1181" s="12"/>
      <c r="RMG1181" s="12"/>
      <c r="RMH1181" s="12"/>
      <c r="RMI1181" s="12"/>
      <c r="RMJ1181" s="12"/>
      <c r="RMK1181" s="12"/>
      <c r="RML1181" s="12"/>
      <c r="RMM1181" s="12"/>
      <c r="RMN1181" s="12"/>
      <c r="RMO1181" s="12"/>
      <c r="RMP1181" s="12"/>
      <c r="RMQ1181" s="12"/>
      <c r="RMR1181" s="12"/>
      <c r="RMS1181" s="12"/>
      <c r="RMT1181" s="12"/>
      <c r="RMU1181" s="12"/>
      <c r="RMV1181" s="12"/>
      <c r="RMW1181" s="12"/>
      <c r="RMX1181" s="12"/>
      <c r="RMY1181" s="12"/>
      <c r="RMZ1181" s="12"/>
      <c r="RNA1181" s="12"/>
      <c r="RNB1181" s="12"/>
      <c r="RNC1181" s="12"/>
      <c r="RND1181" s="12"/>
      <c r="RNE1181" s="12"/>
      <c r="RNF1181" s="12"/>
      <c r="RNG1181" s="12"/>
      <c r="RNH1181" s="12"/>
      <c r="RNI1181" s="12"/>
      <c r="RNJ1181" s="12"/>
      <c r="RNK1181" s="12"/>
      <c r="RNL1181" s="12"/>
      <c r="RNM1181" s="12"/>
      <c r="RNN1181" s="12"/>
      <c r="RNO1181" s="12"/>
      <c r="RNP1181" s="12"/>
      <c r="RNQ1181" s="12"/>
      <c r="RNR1181" s="12"/>
      <c r="RNS1181" s="12"/>
      <c r="RNT1181" s="12"/>
      <c r="RNU1181" s="12"/>
      <c r="RNV1181" s="12"/>
      <c r="RNW1181" s="12"/>
      <c r="RNX1181" s="12"/>
      <c r="RNY1181" s="12"/>
      <c r="RNZ1181" s="12"/>
      <c r="ROA1181" s="12"/>
      <c r="ROB1181" s="12"/>
      <c r="ROC1181" s="12"/>
      <c r="ROD1181" s="12"/>
      <c r="ROE1181" s="12"/>
      <c r="ROF1181" s="12"/>
      <c r="ROG1181" s="12"/>
      <c r="ROH1181" s="12"/>
      <c r="ROI1181" s="12"/>
      <c r="ROJ1181" s="12"/>
      <c r="ROK1181" s="12"/>
      <c r="ROL1181" s="12"/>
      <c r="ROM1181" s="12"/>
      <c r="RON1181" s="12"/>
      <c r="ROO1181" s="12"/>
      <c r="ROP1181" s="12"/>
      <c r="ROQ1181" s="12"/>
      <c r="ROR1181" s="12"/>
      <c r="ROS1181" s="12"/>
      <c r="ROT1181" s="12"/>
      <c r="ROU1181" s="12"/>
      <c r="ROV1181" s="12"/>
      <c r="ROW1181" s="12"/>
      <c r="ROX1181" s="12"/>
      <c r="ROY1181" s="12"/>
      <c r="ROZ1181" s="12"/>
      <c r="RPA1181" s="12"/>
      <c r="RPB1181" s="12"/>
      <c r="RPC1181" s="12"/>
      <c r="RPD1181" s="12"/>
      <c r="RPE1181" s="12"/>
      <c r="RPF1181" s="12"/>
      <c r="RPG1181" s="12"/>
      <c r="RPH1181" s="12"/>
      <c r="RPI1181" s="12"/>
      <c r="RPJ1181" s="12"/>
      <c r="RPK1181" s="12"/>
      <c r="RPL1181" s="12"/>
      <c r="RPM1181" s="12"/>
      <c r="RPN1181" s="12"/>
      <c r="RPO1181" s="12"/>
      <c r="RPP1181" s="12"/>
      <c r="RPQ1181" s="12"/>
      <c r="RPR1181" s="12"/>
      <c r="RPS1181" s="12"/>
      <c r="RPT1181" s="12"/>
      <c r="RPU1181" s="12"/>
      <c r="RPV1181" s="12"/>
      <c r="RPW1181" s="12"/>
      <c r="RPX1181" s="12"/>
      <c r="RPY1181" s="12"/>
      <c r="RPZ1181" s="12"/>
      <c r="RQA1181" s="12"/>
      <c r="RQB1181" s="12"/>
      <c r="RQC1181" s="12"/>
      <c r="RQD1181" s="12"/>
      <c r="RQE1181" s="12"/>
      <c r="RQF1181" s="12"/>
      <c r="RQG1181" s="12"/>
      <c r="RQH1181" s="12"/>
      <c r="RQI1181" s="12"/>
      <c r="RQJ1181" s="12"/>
      <c r="RQK1181" s="12"/>
      <c r="RQL1181" s="12"/>
      <c r="RQM1181" s="12"/>
      <c r="RQN1181" s="12"/>
      <c r="RQO1181" s="12"/>
      <c r="RQP1181" s="12"/>
      <c r="RQQ1181" s="12"/>
      <c r="RQR1181" s="12"/>
      <c r="RQS1181" s="12"/>
      <c r="RQT1181" s="12"/>
      <c r="RQU1181" s="12"/>
      <c r="RQV1181" s="12"/>
      <c r="RQW1181" s="12"/>
      <c r="RQX1181" s="12"/>
      <c r="RQY1181" s="12"/>
      <c r="RQZ1181" s="12"/>
      <c r="RRA1181" s="12"/>
      <c r="RRB1181" s="12"/>
      <c r="RRC1181" s="12"/>
      <c r="RRD1181" s="12"/>
      <c r="RRE1181" s="12"/>
      <c r="RRF1181" s="12"/>
      <c r="RRG1181" s="12"/>
      <c r="RRH1181" s="12"/>
      <c r="RRI1181" s="12"/>
      <c r="RRJ1181" s="12"/>
      <c r="RRK1181" s="12"/>
      <c r="RRL1181" s="12"/>
      <c r="RRM1181" s="12"/>
      <c r="RRN1181" s="12"/>
      <c r="RRO1181" s="12"/>
      <c r="RRP1181" s="12"/>
      <c r="RRQ1181" s="12"/>
      <c r="RRR1181" s="12"/>
      <c r="RRS1181" s="12"/>
      <c r="RRT1181" s="12"/>
      <c r="RRU1181" s="12"/>
      <c r="RRV1181" s="12"/>
      <c r="RRW1181" s="12"/>
      <c r="RRX1181" s="12"/>
      <c r="RRY1181" s="12"/>
      <c r="RRZ1181" s="12"/>
      <c r="RSA1181" s="12"/>
      <c r="RSB1181" s="12"/>
      <c r="RSC1181" s="12"/>
      <c r="RSD1181" s="12"/>
      <c r="RSE1181" s="12"/>
      <c r="RSF1181" s="12"/>
      <c r="RSG1181" s="12"/>
      <c r="RSH1181" s="12"/>
      <c r="RSI1181" s="12"/>
      <c r="RSJ1181" s="12"/>
      <c r="RSK1181" s="12"/>
      <c r="RSL1181" s="12"/>
      <c r="RSM1181" s="12"/>
      <c r="RSN1181" s="12"/>
      <c r="RSO1181" s="12"/>
      <c r="RSP1181" s="12"/>
      <c r="RSQ1181" s="12"/>
      <c r="RSR1181" s="12"/>
      <c r="RSS1181" s="12"/>
      <c r="RST1181" s="12"/>
      <c r="RSU1181" s="12"/>
      <c r="RSV1181" s="12"/>
      <c r="RSW1181" s="12"/>
      <c r="RSX1181" s="12"/>
      <c r="RSY1181" s="12"/>
      <c r="RSZ1181" s="12"/>
      <c r="RTA1181" s="12"/>
      <c r="RTB1181" s="12"/>
      <c r="RTC1181" s="12"/>
      <c r="RTD1181" s="12"/>
      <c r="RTE1181" s="12"/>
      <c r="RTF1181" s="12"/>
      <c r="RTG1181" s="12"/>
      <c r="RTH1181" s="12"/>
      <c r="RTI1181" s="12"/>
      <c r="RTJ1181" s="12"/>
      <c r="RTK1181" s="12"/>
      <c r="RTL1181" s="12"/>
      <c r="RTM1181" s="12"/>
      <c r="RTN1181" s="12"/>
      <c r="RTO1181" s="12"/>
      <c r="RTP1181" s="12"/>
      <c r="RTQ1181" s="12"/>
      <c r="RTR1181" s="12"/>
      <c r="RTS1181" s="12"/>
      <c r="RTT1181" s="12"/>
      <c r="RTU1181" s="12"/>
      <c r="RTV1181" s="12"/>
      <c r="RTW1181" s="12"/>
      <c r="RTX1181" s="12"/>
      <c r="RTY1181" s="12"/>
      <c r="RTZ1181" s="12"/>
      <c r="RUA1181" s="12"/>
      <c r="RUB1181" s="12"/>
      <c r="RUC1181" s="12"/>
      <c r="RUD1181" s="12"/>
      <c r="RUE1181" s="12"/>
      <c r="RUF1181" s="12"/>
      <c r="RUG1181" s="12"/>
      <c r="RUH1181" s="12"/>
      <c r="RUI1181" s="12"/>
      <c r="RUJ1181" s="12"/>
      <c r="RUK1181" s="12"/>
      <c r="RUL1181" s="12"/>
      <c r="RUM1181" s="12"/>
      <c r="RUN1181" s="12"/>
      <c r="RUO1181" s="12"/>
      <c r="RUP1181" s="12"/>
      <c r="RUQ1181" s="12"/>
      <c r="RUR1181" s="12"/>
      <c r="RUS1181" s="12"/>
      <c r="RUT1181" s="12"/>
      <c r="RUU1181" s="12"/>
      <c r="RUV1181" s="12"/>
      <c r="RUW1181" s="12"/>
      <c r="RUX1181" s="12"/>
      <c r="RUY1181" s="12"/>
      <c r="RUZ1181" s="12"/>
      <c r="RVA1181" s="12"/>
      <c r="RVB1181" s="12"/>
      <c r="RVC1181" s="12"/>
      <c r="RVD1181" s="12"/>
      <c r="RVE1181" s="12"/>
      <c r="RVF1181" s="12"/>
      <c r="RVG1181" s="12"/>
      <c r="RVH1181" s="12"/>
      <c r="RVI1181" s="12"/>
      <c r="RVJ1181" s="12"/>
      <c r="RVK1181" s="12"/>
      <c r="RVL1181" s="12"/>
      <c r="RVM1181" s="12"/>
      <c r="RVN1181" s="12"/>
      <c r="RVO1181" s="12"/>
      <c r="RVP1181" s="12"/>
      <c r="RVQ1181" s="12"/>
      <c r="RVR1181" s="12"/>
      <c r="RVS1181" s="12"/>
      <c r="RVT1181" s="12"/>
      <c r="RVU1181" s="12"/>
      <c r="RVV1181" s="12"/>
      <c r="RVW1181" s="12"/>
      <c r="RVX1181" s="12"/>
      <c r="RVY1181" s="12"/>
      <c r="RVZ1181" s="12"/>
      <c r="RWA1181" s="12"/>
      <c r="RWB1181" s="12"/>
      <c r="RWC1181" s="12"/>
      <c r="RWD1181" s="12"/>
      <c r="RWE1181" s="12"/>
      <c r="RWF1181" s="12"/>
      <c r="RWG1181" s="12"/>
      <c r="RWH1181" s="12"/>
      <c r="RWI1181" s="12"/>
      <c r="RWJ1181" s="12"/>
      <c r="RWK1181" s="12"/>
      <c r="RWL1181" s="12"/>
      <c r="RWM1181" s="12"/>
      <c r="RWN1181" s="12"/>
      <c r="RWO1181" s="12"/>
      <c r="RWP1181" s="12"/>
      <c r="RWQ1181" s="12"/>
      <c r="RWR1181" s="12"/>
      <c r="RWS1181" s="12"/>
      <c r="RWT1181" s="12"/>
      <c r="RWU1181" s="12"/>
      <c r="RWV1181" s="12"/>
      <c r="RWW1181" s="12"/>
      <c r="RWX1181" s="12"/>
      <c r="RWY1181" s="12"/>
      <c r="RWZ1181" s="12"/>
      <c r="RXA1181" s="12"/>
      <c r="RXB1181" s="12"/>
      <c r="RXC1181" s="12"/>
      <c r="RXD1181" s="12"/>
      <c r="RXE1181" s="12"/>
      <c r="RXF1181" s="12"/>
      <c r="RXG1181" s="12"/>
      <c r="RXH1181" s="12"/>
      <c r="RXI1181" s="12"/>
      <c r="RXJ1181" s="12"/>
      <c r="RXK1181" s="12"/>
      <c r="RXL1181" s="12"/>
      <c r="RXM1181" s="12"/>
      <c r="RXN1181" s="12"/>
      <c r="RXO1181" s="12"/>
      <c r="RXP1181" s="12"/>
      <c r="RXQ1181" s="12"/>
      <c r="RXR1181" s="12"/>
      <c r="RXS1181" s="12"/>
      <c r="RXT1181" s="12"/>
      <c r="RXU1181" s="12"/>
      <c r="RXV1181" s="12"/>
      <c r="RXW1181" s="12"/>
      <c r="RXX1181" s="12"/>
      <c r="RXY1181" s="12"/>
      <c r="RXZ1181" s="12"/>
      <c r="RYA1181" s="12"/>
      <c r="RYB1181" s="12"/>
      <c r="RYC1181" s="12"/>
      <c r="RYD1181" s="12"/>
      <c r="RYE1181" s="12"/>
      <c r="RYF1181" s="12"/>
      <c r="RYG1181" s="12"/>
      <c r="RYH1181" s="12"/>
      <c r="RYI1181" s="12"/>
      <c r="RYJ1181" s="12"/>
      <c r="RYK1181" s="12"/>
      <c r="RYL1181" s="12"/>
      <c r="RYM1181" s="12"/>
      <c r="RYN1181" s="12"/>
      <c r="RYO1181" s="12"/>
      <c r="RYP1181" s="12"/>
      <c r="RYQ1181" s="12"/>
      <c r="RYR1181" s="12"/>
      <c r="RYS1181" s="12"/>
      <c r="RYT1181" s="12"/>
      <c r="RYU1181" s="12"/>
      <c r="RYV1181" s="12"/>
      <c r="RYW1181" s="12"/>
      <c r="RYX1181" s="12"/>
      <c r="RYY1181" s="12"/>
      <c r="RYZ1181" s="12"/>
      <c r="RZA1181" s="12"/>
      <c r="RZB1181" s="12"/>
      <c r="RZC1181" s="12"/>
      <c r="RZD1181" s="12"/>
      <c r="RZE1181" s="12"/>
      <c r="RZF1181" s="12"/>
      <c r="RZG1181" s="12"/>
      <c r="RZH1181" s="12"/>
      <c r="RZI1181" s="12"/>
      <c r="RZJ1181" s="12"/>
      <c r="RZK1181" s="12"/>
      <c r="RZL1181" s="12"/>
      <c r="RZM1181" s="12"/>
      <c r="RZN1181" s="12"/>
      <c r="RZO1181" s="12"/>
      <c r="RZP1181" s="12"/>
      <c r="RZQ1181" s="12"/>
      <c r="RZR1181" s="12"/>
      <c r="RZS1181" s="12"/>
      <c r="RZT1181" s="12"/>
      <c r="RZU1181" s="12"/>
      <c r="RZV1181" s="12"/>
      <c r="RZW1181" s="12"/>
      <c r="RZX1181" s="12"/>
      <c r="RZY1181" s="12"/>
      <c r="RZZ1181" s="12"/>
      <c r="SAA1181" s="12"/>
      <c r="SAB1181" s="12"/>
      <c r="SAC1181" s="12"/>
      <c r="SAD1181" s="12"/>
      <c r="SAE1181" s="12"/>
      <c r="SAF1181" s="12"/>
      <c r="SAG1181" s="12"/>
      <c r="SAH1181" s="12"/>
      <c r="SAI1181" s="12"/>
      <c r="SAJ1181" s="12"/>
      <c r="SAK1181" s="12"/>
      <c r="SAL1181" s="12"/>
      <c r="SAM1181" s="12"/>
      <c r="SAN1181" s="12"/>
      <c r="SAO1181" s="12"/>
      <c r="SAP1181" s="12"/>
      <c r="SAQ1181" s="12"/>
      <c r="SAR1181" s="12"/>
      <c r="SAS1181" s="12"/>
      <c r="SAT1181" s="12"/>
      <c r="SAU1181" s="12"/>
      <c r="SAV1181" s="12"/>
      <c r="SAW1181" s="12"/>
      <c r="SAX1181" s="12"/>
      <c r="SAY1181" s="12"/>
      <c r="SAZ1181" s="12"/>
      <c r="SBA1181" s="12"/>
      <c r="SBB1181" s="12"/>
      <c r="SBC1181" s="12"/>
      <c r="SBD1181" s="12"/>
      <c r="SBE1181" s="12"/>
      <c r="SBF1181" s="12"/>
      <c r="SBG1181" s="12"/>
      <c r="SBH1181" s="12"/>
      <c r="SBI1181" s="12"/>
      <c r="SBJ1181" s="12"/>
      <c r="SBK1181" s="12"/>
      <c r="SBL1181" s="12"/>
      <c r="SBM1181" s="12"/>
      <c r="SBN1181" s="12"/>
      <c r="SBO1181" s="12"/>
      <c r="SBP1181" s="12"/>
      <c r="SBQ1181" s="12"/>
      <c r="SBR1181" s="12"/>
      <c r="SBS1181" s="12"/>
      <c r="SBT1181" s="12"/>
      <c r="SBU1181" s="12"/>
      <c r="SBV1181" s="12"/>
      <c r="SBW1181" s="12"/>
      <c r="SBX1181" s="12"/>
      <c r="SBY1181" s="12"/>
      <c r="SBZ1181" s="12"/>
      <c r="SCA1181" s="12"/>
      <c r="SCB1181" s="12"/>
      <c r="SCC1181" s="12"/>
      <c r="SCD1181" s="12"/>
      <c r="SCE1181" s="12"/>
      <c r="SCF1181" s="12"/>
      <c r="SCG1181" s="12"/>
      <c r="SCH1181" s="12"/>
      <c r="SCI1181" s="12"/>
      <c r="SCJ1181" s="12"/>
      <c r="SCK1181" s="12"/>
      <c r="SCL1181" s="12"/>
      <c r="SCM1181" s="12"/>
      <c r="SCN1181" s="12"/>
      <c r="SCO1181" s="12"/>
      <c r="SCP1181" s="12"/>
      <c r="SCQ1181" s="12"/>
      <c r="SCR1181" s="12"/>
      <c r="SCS1181" s="12"/>
      <c r="SCT1181" s="12"/>
      <c r="SCU1181" s="12"/>
      <c r="SCV1181" s="12"/>
      <c r="SCW1181" s="12"/>
      <c r="SCX1181" s="12"/>
      <c r="SCY1181" s="12"/>
      <c r="SCZ1181" s="12"/>
      <c r="SDA1181" s="12"/>
      <c r="SDB1181" s="12"/>
      <c r="SDC1181" s="12"/>
      <c r="SDD1181" s="12"/>
      <c r="SDE1181" s="12"/>
      <c r="SDF1181" s="12"/>
      <c r="SDG1181" s="12"/>
      <c r="SDH1181" s="12"/>
      <c r="SDI1181" s="12"/>
      <c r="SDJ1181" s="12"/>
      <c r="SDK1181" s="12"/>
      <c r="SDL1181" s="12"/>
      <c r="SDM1181" s="12"/>
      <c r="SDN1181" s="12"/>
      <c r="SDO1181" s="12"/>
      <c r="SDP1181" s="12"/>
      <c r="SDQ1181" s="12"/>
      <c r="SDR1181" s="12"/>
      <c r="SDS1181" s="12"/>
      <c r="SDT1181" s="12"/>
      <c r="SDU1181" s="12"/>
      <c r="SDV1181" s="12"/>
      <c r="SDW1181" s="12"/>
      <c r="SDX1181" s="12"/>
      <c r="SDY1181" s="12"/>
      <c r="SDZ1181" s="12"/>
      <c r="SEA1181" s="12"/>
      <c r="SEB1181" s="12"/>
      <c r="SEC1181" s="12"/>
      <c r="SED1181" s="12"/>
      <c r="SEE1181" s="12"/>
      <c r="SEF1181" s="12"/>
      <c r="SEG1181" s="12"/>
      <c r="SEH1181" s="12"/>
      <c r="SEI1181" s="12"/>
      <c r="SEJ1181" s="12"/>
      <c r="SEK1181" s="12"/>
      <c r="SEL1181" s="12"/>
      <c r="SEM1181" s="12"/>
      <c r="SEN1181" s="12"/>
      <c r="SEO1181" s="12"/>
      <c r="SEP1181" s="12"/>
      <c r="SEQ1181" s="12"/>
      <c r="SER1181" s="12"/>
      <c r="SES1181" s="12"/>
      <c r="SET1181" s="12"/>
      <c r="SEU1181" s="12"/>
      <c r="SEV1181" s="12"/>
      <c r="SEW1181" s="12"/>
      <c r="SEX1181" s="12"/>
      <c r="SEY1181" s="12"/>
      <c r="SEZ1181" s="12"/>
      <c r="SFA1181" s="12"/>
      <c r="SFB1181" s="12"/>
      <c r="SFC1181" s="12"/>
      <c r="SFD1181" s="12"/>
      <c r="SFE1181" s="12"/>
      <c r="SFF1181" s="12"/>
      <c r="SFG1181" s="12"/>
      <c r="SFH1181" s="12"/>
      <c r="SFI1181" s="12"/>
      <c r="SFJ1181" s="12"/>
      <c r="SFK1181" s="12"/>
      <c r="SFL1181" s="12"/>
      <c r="SFM1181" s="12"/>
      <c r="SFN1181" s="12"/>
      <c r="SFO1181" s="12"/>
      <c r="SFP1181" s="12"/>
      <c r="SFQ1181" s="12"/>
      <c r="SFR1181" s="12"/>
      <c r="SFS1181" s="12"/>
      <c r="SFT1181" s="12"/>
      <c r="SFU1181" s="12"/>
      <c r="SFV1181" s="12"/>
      <c r="SFW1181" s="12"/>
      <c r="SFX1181" s="12"/>
      <c r="SFY1181" s="12"/>
      <c r="SFZ1181" s="12"/>
      <c r="SGA1181" s="12"/>
      <c r="SGB1181" s="12"/>
      <c r="SGC1181" s="12"/>
      <c r="SGD1181" s="12"/>
      <c r="SGE1181" s="12"/>
      <c r="SGF1181" s="12"/>
      <c r="SGG1181" s="12"/>
      <c r="SGH1181" s="12"/>
      <c r="SGI1181" s="12"/>
      <c r="SGJ1181" s="12"/>
      <c r="SGK1181" s="12"/>
      <c r="SGL1181" s="12"/>
      <c r="SGM1181" s="12"/>
      <c r="SGN1181" s="12"/>
      <c r="SGO1181" s="12"/>
      <c r="SGP1181" s="12"/>
      <c r="SGQ1181" s="12"/>
      <c r="SGR1181" s="12"/>
      <c r="SGS1181" s="12"/>
      <c r="SGT1181" s="12"/>
      <c r="SGU1181" s="12"/>
      <c r="SGV1181" s="12"/>
      <c r="SGW1181" s="12"/>
      <c r="SGX1181" s="12"/>
      <c r="SGY1181" s="12"/>
      <c r="SGZ1181" s="12"/>
      <c r="SHA1181" s="12"/>
      <c r="SHB1181" s="12"/>
      <c r="SHC1181" s="12"/>
      <c r="SHD1181" s="12"/>
      <c r="SHE1181" s="12"/>
      <c r="SHF1181" s="12"/>
      <c r="SHG1181" s="12"/>
      <c r="SHH1181" s="12"/>
      <c r="SHI1181" s="12"/>
      <c r="SHJ1181" s="12"/>
      <c r="SHK1181" s="12"/>
      <c r="SHL1181" s="12"/>
      <c r="SHM1181" s="12"/>
      <c r="SHN1181" s="12"/>
      <c r="SHO1181" s="12"/>
      <c r="SHP1181" s="12"/>
      <c r="SHQ1181" s="12"/>
      <c r="SHR1181" s="12"/>
      <c r="SHS1181" s="12"/>
      <c r="SHT1181" s="12"/>
      <c r="SHU1181" s="12"/>
      <c r="SHV1181" s="12"/>
      <c r="SHW1181" s="12"/>
      <c r="SHX1181" s="12"/>
      <c r="SHY1181" s="12"/>
      <c r="SHZ1181" s="12"/>
      <c r="SIA1181" s="12"/>
      <c r="SIB1181" s="12"/>
      <c r="SIC1181" s="12"/>
      <c r="SID1181" s="12"/>
      <c r="SIE1181" s="12"/>
      <c r="SIF1181" s="12"/>
      <c r="SIG1181" s="12"/>
      <c r="SIH1181" s="12"/>
      <c r="SII1181" s="12"/>
      <c r="SIJ1181" s="12"/>
      <c r="SIK1181" s="12"/>
      <c r="SIL1181" s="12"/>
      <c r="SIM1181" s="12"/>
      <c r="SIN1181" s="12"/>
      <c r="SIO1181" s="12"/>
      <c r="SIP1181" s="12"/>
      <c r="SIQ1181" s="12"/>
      <c r="SIR1181" s="12"/>
      <c r="SIS1181" s="12"/>
      <c r="SIT1181" s="12"/>
      <c r="SIU1181" s="12"/>
      <c r="SIV1181" s="12"/>
      <c r="SIW1181" s="12"/>
      <c r="SIX1181" s="12"/>
      <c r="SIY1181" s="12"/>
      <c r="SIZ1181" s="12"/>
      <c r="SJA1181" s="12"/>
      <c r="SJB1181" s="12"/>
      <c r="SJC1181" s="12"/>
      <c r="SJD1181" s="12"/>
      <c r="SJE1181" s="12"/>
      <c r="SJF1181" s="12"/>
      <c r="SJG1181" s="12"/>
      <c r="SJH1181" s="12"/>
      <c r="SJI1181" s="12"/>
      <c r="SJJ1181" s="12"/>
      <c r="SJK1181" s="12"/>
      <c r="SJL1181" s="12"/>
      <c r="SJM1181" s="12"/>
      <c r="SJN1181" s="12"/>
      <c r="SJO1181" s="12"/>
      <c r="SJP1181" s="12"/>
      <c r="SJQ1181" s="12"/>
      <c r="SJR1181" s="12"/>
      <c r="SJS1181" s="12"/>
      <c r="SJT1181" s="12"/>
      <c r="SJU1181" s="12"/>
      <c r="SJV1181" s="12"/>
      <c r="SJW1181" s="12"/>
      <c r="SJX1181" s="12"/>
      <c r="SJY1181" s="12"/>
      <c r="SJZ1181" s="12"/>
      <c r="SKA1181" s="12"/>
      <c r="SKB1181" s="12"/>
      <c r="SKC1181" s="12"/>
      <c r="SKD1181" s="12"/>
      <c r="SKE1181" s="12"/>
      <c r="SKF1181" s="12"/>
      <c r="SKG1181" s="12"/>
      <c r="SKH1181" s="12"/>
      <c r="SKI1181" s="12"/>
      <c r="SKJ1181" s="12"/>
      <c r="SKK1181" s="12"/>
      <c r="SKL1181" s="12"/>
      <c r="SKM1181" s="12"/>
      <c r="SKN1181" s="12"/>
      <c r="SKO1181" s="12"/>
      <c r="SKP1181" s="12"/>
      <c r="SKQ1181" s="12"/>
      <c r="SKR1181" s="12"/>
      <c r="SKS1181" s="12"/>
      <c r="SKT1181" s="12"/>
      <c r="SKU1181" s="12"/>
      <c r="SKV1181" s="12"/>
      <c r="SKW1181" s="12"/>
      <c r="SKX1181" s="12"/>
      <c r="SKY1181" s="12"/>
      <c r="SKZ1181" s="12"/>
      <c r="SLA1181" s="12"/>
      <c r="SLB1181" s="12"/>
      <c r="SLC1181" s="12"/>
      <c r="SLD1181" s="12"/>
      <c r="SLE1181" s="12"/>
      <c r="SLF1181" s="12"/>
      <c r="SLG1181" s="12"/>
      <c r="SLH1181" s="12"/>
      <c r="SLI1181" s="12"/>
      <c r="SLJ1181" s="12"/>
      <c r="SLK1181" s="12"/>
      <c r="SLL1181" s="12"/>
      <c r="SLM1181" s="12"/>
      <c r="SLN1181" s="12"/>
      <c r="SLO1181" s="12"/>
      <c r="SLP1181" s="12"/>
      <c r="SLQ1181" s="12"/>
      <c r="SLR1181" s="12"/>
      <c r="SLS1181" s="12"/>
      <c r="SLT1181" s="12"/>
      <c r="SLU1181" s="12"/>
      <c r="SLV1181" s="12"/>
      <c r="SLW1181" s="12"/>
      <c r="SLX1181" s="12"/>
      <c r="SLY1181" s="12"/>
      <c r="SLZ1181" s="12"/>
      <c r="SMA1181" s="12"/>
      <c r="SMB1181" s="12"/>
      <c r="SMC1181" s="12"/>
      <c r="SMD1181" s="12"/>
      <c r="SME1181" s="12"/>
      <c r="SMF1181" s="12"/>
      <c r="SMG1181" s="12"/>
      <c r="SMH1181" s="12"/>
      <c r="SMI1181" s="12"/>
      <c r="SMJ1181" s="12"/>
      <c r="SMK1181" s="12"/>
      <c r="SML1181" s="12"/>
      <c r="SMM1181" s="12"/>
      <c r="SMN1181" s="12"/>
      <c r="SMO1181" s="12"/>
      <c r="SMP1181" s="12"/>
      <c r="SMQ1181" s="12"/>
      <c r="SMR1181" s="12"/>
      <c r="SMS1181" s="12"/>
      <c r="SMT1181" s="12"/>
      <c r="SMU1181" s="12"/>
      <c r="SMV1181" s="12"/>
      <c r="SMW1181" s="12"/>
      <c r="SMX1181" s="12"/>
      <c r="SMY1181" s="12"/>
      <c r="SMZ1181" s="12"/>
      <c r="SNA1181" s="12"/>
      <c r="SNB1181" s="12"/>
      <c r="SNC1181" s="12"/>
      <c r="SND1181" s="12"/>
      <c r="SNE1181" s="12"/>
      <c r="SNF1181" s="12"/>
      <c r="SNG1181" s="12"/>
      <c r="SNH1181" s="12"/>
      <c r="SNI1181" s="12"/>
      <c r="SNJ1181" s="12"/>
      <c r="SNK1181" s="12"/>
      <c r="SNL1181" s="12"/>
      <c r="SNM1181" s="12"/>
      <c r="SNN1181" s="12"/>
      <c r="SNO1181" s="12"/>
      <c r="SNP1181" s="12"/>
      <c r="SNQ1181" s="12"/>
      <c r="SNR1181" s="12"/>
      <c r="SNS1181" s="12"/>
      <c r="SNT1181" s="12"/>
      <c r="SNU1181" s="12"/>
      <c r="SNV1181" s="12"/>
      <c r="SNW1181" s="12"/>
      <c r="SNX1181" s="12"/>
      <c r="SNY1181" s="12"/>
      <c r="SNZ1181" s="12"/>
      <c r="SOA1181" s="12"/>
      <c r="SOB1181" s="12"/>
      <c r="SOC1181" s="12"/>
      <c r="SOD1181" s="12"/>
      <c r="SOE1181" s="12"/>
      <c r="SOF1181" s="12"/>
      <c r="SOG1181" s="12"/>
      <c r="SOH1181" s="12"/>
      <c r="SOI1181" s="12"/>
      <c r="SOJ1181" s="12"/>
      <c r="SOK1181" s="12"/>
      <c r="SOL1181" s="12"/>
      <c r="SOM1181" s="12"/>
      <c r="SON1181" s="12"/>
      <c r="SOO1181" s="12"/>
      <c r="SOP1181" s="12"/>
      <c r="SOQ1181" s="12"/>
      <c r="SOR1181" s="12"/>
      <c r="SOS1181" s="12"/>
      <c r="SOT1181" s="12"/>
      <c r="SOU1181" s="12"/>
      <c r="SOV1181" s="12"/>
      <c r="SOW1181" s="12"/>
      <c r="SOX1181" s="12"/>
      <c r="SOY1181" s="12"/>
      <c r="SOZ1181" s="12"/>
      <c r="SPA1181" s="12"/>
      <c r="SPB1181" s="12"/>
      <c r="SPC1181" s="12"/>
      <c r="SPD1181" s="12"/>
      <c r="SPE1181" s="12"/>
      <c r="SPF1181" s="12"/>
      <c r="SPG1181" s="12"/>
      <c r="SPH1181" s="12"/>
      <c r="SPI1181" s="12"/>
      <c r="SPJ1181" s="12"/>
      <c r="SPK1181" s="12"/>
      <c r="SPL1181" s="12"/>
      <c r="SPM1181" s="12"/>
      <c r="SPN1181" s="12"/>
      <c r="SPO1181" s="12"/>
      <c r="SPP1181" s="12"/>
      <c r="SPQ1181" s="12"/>
      <c r="SPR1181" s="12"/>
      <c r="SPS1181" s="12"/>
      <c r="SPT1181" s="12"/>
      <c r="SPU1181" s="12"/>
      <c r="SPV1181" s="12"/>
      <c r="SPW1181" s="12"/>
      <c r="SPX1181" s="12"/>
      <c r="SPY1181" s="12"/>
      <c r="SPZ1181" s="12"/>
      <c r="SQA1181" s="12"/>
      <c r="SQB1181" s="12"/>
      <c r="SQC1181" s="12"/>
      <c r="SQD1181" s="12"/>
      <c r="SQE1181" s="12"/>
      <c r="SQF1181" s="12"/>
      <c r="SQG1181" s="12"/>
      <c r="SQH1181" s="12"/>
      <c r="SQI1181" s="12"/>
      <c r="SQJ1181" s="12"/>
      <c r="SQK1181" s="12"/>
      <c r="SQL1181" s="12"/>
      <c r="SQM1181" s="12"/>
      <c r="SQN1181" s="12"/>
      <c r="SQO1181" s="12"/>
      <c r="SQP1181" s="12"/>
      <c r="SQQ1181" s="12"/>
      <c r="SQR1181" s="12"/>
      <c r="SQS1181" s="12"/>
      <c r="SQT1181" s="12"/>
      <c r="SQU1181" s="12"/>
      <c r="SQV1181" s="12"/>
      <c r="SQW1181" s="12"/>
      <c r="SQX1181" s="12"/>
      <c r="SQY1181" s="12"/>
      <c r="SQZ1181" s="12"/>
      <c r="SRA1181" s="12"/>
      <c r="SRB1181" s="12"/>
      <c r="SRC1181" s="12"/>
      <c r="SRD1181" s="12"/>
      <c r="SRE1181" s="12"/>
      <c r="SRF1181" s="12"/>
      <c r="SRG1181" s="12"/>
      <c r="SRH1181" s="12"/>
      <c r="SRI1181" s="12"/>
      <c r="SRJ1181" s="12"/>
      <c r="SRK1181" s="12"/>
      <c r="SRL1181" s="12"/>
      <c r="SRM1181" s="12"/>
      <c r="SRN1181" s="12"/>
      <c r="SRO1181" s="12"/>
      <c r="SRP1181" s="12"/>
      <c r="SRQ1181" s="12"/>
      <c r="SRR1181" s="12"/>
      <c r="SRS1181" s="12"/>
      <c r="SRT1181" s="12"/>
      <c r="SRU1181" s="12"/>
      <c r="SRV1181" s="12"/>
      <c r="SRW1181" s="12"/>
      <c r="SRX1181" s="12"/>
      <c r="SRY1181" s="12"/>
      <c r="SRZ1181" s="12"/>
      <c r="SSA1181" s="12"/>
      <c r="SSB1181" s="12"/>
      <c r="SSC1181" s="12"/>
      <c r="SSD1181" s="12"/>
      <c r="SSE1181" s="12"/>
      <c r="SSF1181" s="12"/>
      <c r="SSG1181" s="12"/>
      <c r="SSH1181" s="12"/>
      <c r="SSI1181" s="12"/>
      <c r="SSJ1181" s="12"/>
      <c r="SSK1181" s="12"/>
      <c r="SSL1181" s="12"/>
      <c r="SSM1181" s="12"/>
      <c r="SSN1181" s="12"/>
      <c r="SSO1181" s="12"/>
      <c r="SSP1181" s="12"/>
      <c r="SSQ1181" s="12"/>
      <c r="SSR1181" s="12"/>
      <c r="SSS1181" s="12"/>
      <c r="SST1181" s="12"/>
      <c r="SSU1181" s="12"/>
      <c r="SSV1181" s="12"/>
      <c r="SSW1181" s="12"/>
      <c r="SSX1181" s="12"/>
      <c r="SSY1181" s="12"/>
      <c r="SSZ1181" s="12"/>
      <c r="STA1181" s="12"/>
      <c r="STB1181" s="12"/>
      <c r="STC1181" s="12"/>
      <c r="STD1181" s="12"/>
      <c r="STE1181" s="12"/>
      <c r="STF1181" s="12"/>
      <c r="STG1181" s="12"/>
      <c r="STH1181" s="12"/>
      <c r="STI1181" s="12"/>
      <c r="STJ1181" s="12"/>
      <c r="STK1181" s="12"/>
      <c r="STL1181" s="12"/>
      <c r="STM1181" s="12"/>
      <c r="STN1181" s="12"/>
      <c r="STO1181" s="12"/>
      <c r="STP1181" s="12"/>
      <c r="STQ1181" s="12"/>
      <c r="STR1181" s="12"/>
      <c r="STS1181" s="12"/>
      <c r="STT1181" s="12"/>
      <c r="STU1181" s="12"/>
      <c r="STV1181" s="12"/>
      <c r="STW1181" s="12"/>
      <c r="STX1181" s="12"/>
      <c r="STY1181" s="12"/>
      <c r="STZ1181" s="12"/>
      <c r="SUA1181" s="12"/>
      <c r="SUB1181" s="12"/>
      <c r="SUC1181" s="12"/>
      <c r="SUD1181" s="12"/>
      <c r="SUE1181" s="12"/>
      <c r="SUF1181" s="12"/>
      <c r="SUG1181" s="12"/>
      <c r="SUH1181" s="12"/>
      <c r="SUI1181" s="12"/>
      <c r="SUJ1181" s="12"/>
      <c r="SUK1181" s="12"/>
      <c r="SUL1181" s="12"/>
      <c r="SUM1181" s="12"/>
      <c r="SUN1181" s="12"/>
      <c r="SUO1181" s="12"/>
      <c r="SUP1181" s="12"/>
      <c r="SUQ1181" s="12"/>
      <c r="SUR1181" s="12"/>
      <c r="SUS1181" s="12"/>
      <c r="SUT1181" s="12"/>
      <c r="SUU1181" s="12"/>
      <c r="SUV1181" s="12"/>
      <c r="SUW1181" s="12"/>
      <c r="SUX1181" s="12"/>
      <c r="SUY1181" s="12"/>
      <c r="SUZ1181" s="12"/>
      <c r="SVA1181" s="12"/>
      <c r="SVB1181" s="12"/>
      <c r="SVC1181" s="12"/>
      <c r="SVD1181" s="12"/>
      <c r="SVE1181" s="12"/>
      <c r="SVF1181" s="12"/>
      <c r="SVG1181" s="12"/>
      <c r="SVH1181" s="12"/>
      <c r="SVI1181" s="12"/>
      <c r="SVJ1181" s="12"/>
      <c r="SVK1181" s="12"/>
      <c r="SVL1181" s="12"/>
      <c r="SVM1181" s="12"/>
      <c r="SVN1181" s="12"/>
      <c r="SVO1181" s="12"/>
      <c r="SVP1181" s="12"/>
      <c r="SVQ1181" s="12"/>
      <c r="SVR1181" s="12"/>
      <c r="SVS1181" s="12"/>
      <c r="SVT1181" s="12"/>
      <c r="SVU1181" s="12"/>
      <c r="SVV1181" s="12"/>
      <c r="SVW1181" s="12"/>
      <c r="SVX1181" s="12"/>
      <c r="SVY1181" s="12"/>
      <c r="SVZ1181" s="12"/>
      <c r="SWA1181" s="12"/>
      <c r="SWB1181" s="12"/>
      <c r="SWC1181" s="12"/>
      <c r="SWD1181" s="12"/>
      <c r="SWE1181" s="12"/>
      <c r="SWF1181" s="12"/>
      <c r="SWG1181" s="12"/>
      <c r="SWH1181" s="12"/>
      <c r="SWI1181" s="12"/>
      <c r="SWJ1181" s="12"/>
      <c r="SWK1181" s="12"/>
      <c r="SWL1181" s="12"/>
      <c r="SWM1181" s="12"/>
      <c r="SWN1181" s="12"/>
      <c r="SWO1181" s="12"/>
      <c r="SWP1181" s="12"/>
      <c r="SWQ1181" s="12"/>
      <c r="SWR1181" s="12"/>
      <c r="SWS1181" s="12"/>
      <c r="SWT1181" s="12"/>
      <c r="SWU1181" s="12"/>
      <c r="SWV1181" s="12"/>
      <c r="SWW1181" s="12"/>
      <c r="SWX1181" s="12"/>
      <c r="SWY1181" s="12"/>
      <c r="SWZ1181" s="12"/>
      <c r="SXA1181" s="12"/>
      <c r="SXB1181" s="12"/>
      <c r="SXC1181" s="12"/>
      <c r="SXD1181" s="12"/>
      <c r="SXE1181" s="12"/>
      <c r="SXF1181" s="12"/>
      <c r="SXG1181" s="12"/>
      <c r="SXH1181" s="12"/>
      <c r="SXI1181" s="12"/>
      <c r="SXJ1181" s="12"/>
      <c r="SXK1181" s="12"/>
      <c r="SXL1181" s="12"/>
      <c r="SXM1181" s="12"/>
      <c r="SXN1181" s="12"/>
      <c r="SXO1181" s="12"/>
      <c r="SXP1181" s="12"/>
      <c r="SXQ1181" s="12"/>
      <c r="SXR1181" s="12"/>
      <c r="SXS1181" s="12"/>
      <c r="SXT1181" s="12"/>
      <c r="SXU1181" s="12"/>
      <c r="SXV1181" s="12"/>
      <c r="SXW1181" s="12"/>
      <c r="SXX1181" s="12"/>
      <c r="SXY1181" s="12"/>
      <c r="SXZ1181" s="12"/>
      <c r="SYA1181" s="12"/>
      <c r="SYB1181" s="12"/>
      <c r="SYC1181" s="12"/>
      <c r="SYD1181" s="12"/>
      <c r="SYE1181" s="12"/>
      <c r="SYF1181" s="12"/>
      <c r="SYG1181" s="12"/>
      <c r="SYH1181" s="12"/>
      <c r="SYI1181" s="12"/>
      <c r="SYJ1181" s="12"/>
      <c r="SYK1181" s="12"/>
      <c r="SYL1181" s="12"/>
      <c r="SYM1181" s="12"/>
      <c r="SYN1181" s="12"/>
      <c r="SYO1181" s="12"/>
      <c r="SYP1181" s="12"/>
      <c r="SYQ1181" s="12"/>
      <c r="SYR1181" s="12"/>
      <c r="SYS1181" s="12"/>
      <c r="SYT1181" s="12"/>
      <c r="SYU1181" s="12"/>
      <c r="SYV1181" s="12"/>
      <c r="SYW1181" s="12"/>
      <c r="SYX1181" s="12"/>
      <c r="SYY1181" s="12"/>
      <c r="SYZ1181" s="12"/>
      <c r="SZA1181" s="12"/>
      <c r="SZB1181" s="12"/>
      <c r="SZC1181" s="12"/>
      <c r="SZD1181" s="12"/>
      <c r="SZE1181" s="12"/>
      <c r="SZF1181" s="12"/>
      <c r="SZG1181" s="12"/>
      <c r="SZH1181" s="12"/>
      <c r="SZI1181" s="12"/>
      <c r="SZJ1181" s="12"/>
      <c r="SZK1181" s="12"/>
      <c r="SZL1181" s="12"/>
      <c r="SZM1181" s="12"/>
      <c r="SZN1181" s="12"/>
      <c r="SZO1181" s="12"/>
      <c r="SZP1181" s="12"/>
      <c r="SZQ1181" s="12"/>
      <c r="SZR1181" s="12"/>
      <c r="SZS1181" s="12"/>
      <c r="SZT1181" s="12"/>
      <c r="SZU1181" s="12"/>
      <c r="SZV1181" s="12"/>
      <c r="SZW1181" s="12"/>
      <c r="SZX1181" s="12"/>
      <c r="SZY1181" s="12"/>
      <c r="SZZ1181" s="12"/>
      <c r="TAA1181" s="12"/>
      <c r="TAB1181" s="12"/>
      <c r="TAC1181" s="12"/>
      <c r="TAD1181" s="12"/>
      <c r="TAE1181" s="12"/>
      <c r="TAF1181" s="12"/>
      <c r="TAG1181" s="12"/>
      <c r="TAH1181" s="12"/>
      <c r="TAI1181" s="12"/>
      <c r="TAJ1181" s="12"/>
      <c r="TAK1181" s="12"/>
      <c r="TAL1181" s="12"/>
      <c r="TAM1181" s="12"/>
      <c r="TAN1181" s="12"/>
      <c r="TAO1181" s="12"/>
      <c r="TAP1181" s="12"/>
      <c r="TAQ1181" s="12"/>
      <c r="TAR1181" s="12"/>
      <c r="TAS1181" s="12"/>
      <c r="TAT1181" s="12"/>
      <c r="TAU1181" s="12"/>
      <c r="TAV1181" s="12"/>
      <c r="TAW1181" s="12"/>
      <c r="TAX1181" s="12"/>
      <c r="TAY1181" s="12"/>
      <c r="TAZ1181" s="12"/>
      <c r="TBA1181" s="12"/>
      <c r="TBB1181" s="12"/>
      <c r="TBC1181" s="12"/>
      <c r="TBD1181" s="12"/>
      <c r="TBE1181" s="12"/>
      <c r="TBF1181" s="12"/>
      <c r="TBG1181" s="12"/>
      <c r="TBH1181" s="12"/>
      <c r="TBI1181" s="12"/>
      <c r="TBJ1181" s="12"/>
      <c r="TBK1181" s="12"/>
      <c r="TBL1181" s="12"/>
      <c r="TBM1181" s="12"/>
      <c r="TBN1181" s="12"/>
      <c r="TBO1181" s="12"/>
      <c r="TBP1181" s="12"/>
      <c r="TBQ1181" s="12"/>
      <c r="TBR1181" s="12"/>
      <c r="TBS1181" s="12"/>
      <c r="TBT1181" s="12"/>
      <c r="TBU1181" s="12"/>
      <c r="TBV1181" s="12"/>
      <c r="TBW1181" s="12"/>
      <c r="TBX1181" s="12"/>
      <c r="TBY1181" s="12"/>
      <c r="TBZ1181" s="12"/>
      <c r="TCA1181" s="12"/>
      <c r="TCB1181" s="12"/>
      <c r="TCC1181" s="12"/>
      <c r="TCD1181" s="12"/>
      <c r="TCE1181" s="12"/>
      <c r="TCF1181" s="12"/>
      <c r="TCG1181" s="12"/>
      <c r="TCH1181" s="12"/>
      <c r="TCI1181" s="12"/>
      <c r="TCJ1181" s="12"/>
      <c r="TCK1181" s="12"/>
      <c r="TCL1181" s="12"/>
      <c r="TCM1181" s="12"/>
      <c r="TCN1181" s="12"/>
      <c r="TCO1181" s="12"/>
      <c r="TCP1181" s="12"/>
      <c r="TCQ1181" s="12"/>
      <c r="TCR1181" s="12"/>
      <c r="TCS1181" s="12"/>
      <c r="TCT1181" s="12"/>
      <c r="TCU1181" s="12"/>
      <c r="TCV1181" s="12"/>
      <c r="TCW1181" s="12"/>
      <c r="TCX1181" s="12"/>
      <c r="TCY1181" s="12"/>
      <c r="TCZ1181" s="12"/>
      <c r="TDA1181" s="12"/>
      <c r="TDB1181" s="12"/>
      <c r="TDC1181" s="12"/>
      <c r="TDD1181" s="12"/>
      <c r="TDE1181" s="12"/>
      <c r="TDF1181" s="12"/>
      <c r="TDG1181" s="12"/>
      <c r="TDH1181" s="12"/>
      <c r="TDI1181" s="12"/>
      <c r="TDJ1181" s="12"/>
      <c r="TDK1181" s="12"/>
      <c r="TDL1181" s="12"/>
      <c r="TDM1181" s="12"/>
      <c r="TDN1181" s="12"/>
      <c r="TDO1181" s="12"/>
      <c r="TDP1181" s="12"/>
      <c r="TDQ1181" s="12"/>
      <c r="TDR1181" s="12"/>
      <c r="TDS1181" s="12"/>
      <c r="TDT1181" s="12"/>
      <c r="TDU1181" s="12"/>
      <c r="TDV1181" s="12"/>
      <c r="TDW1181" s="12"/>
      <c r="TDX1181" s="12"/>
      <c r="TDY1181" s="12"/>
      <c r="TDZ1181" s="12"/>
      <c r="TEA1181" s="12"/>
      <c r="TEB1181" s="12"/>
      <c r="TEC1181" s="12"/>
      <c r="TED1181" s="12"/>
      <c r="TEE1181" s="12"/>
      <c r="TEF1181" s="12"/>
      <c r="TEG1181" s="12"/>
      <c r="TEH1181" s="12"/>
      <c r="TEI1181" s="12"/>
      <c r="TEJ1181" s="12"/>
      <c r="TEK1181" s="12"/>
      <c r="TEL1181" s="12"/>
      <c r="TEM1181" s="12"/>
      <c r="TEN1181" s="12"/>
      <c r="TEO1181" s="12"/>
      <c r="TEP1181" s="12"/>
      <c r="TEQ1181" s="12"/>
      <c r="TER1181" s="12"/>
      <c r="TES1181" s="12"/>
      <c r="TET1181" s="12"/>
      <c r="TEU1181" s="12"/>
      <c r="TEV1181" s="12"/>
      <c r="TEW1181" s="12"/>
      <c r="TEX1181" s="12"/>
      <c r="TEY1181" s="12"/>
      <c r="TEZ1181" s="12"/>
      <c r="TFA1181" s="12"/>
      <c r="TFB1181" s="12"/>
      <c r="TFC1181" s="12"/>
      <c r="TFD1181" s="12"/>
      <c r="TFE1181" s="12"/>
      <c r="TFF1181" s="12"/>
      <c r="TFG1181" s="12"/>
      <c r="TFH1181" s="12"/>
      <c r="TFI1181" s="12"/>
      <c r="TFJ1181" s="12"/>
      <c r="TFK1181" s="12"/>
      <c r="TFL1181" s="12"/>
      <c r="TFM1181" s="12"/>
      <c r="TFN1181" s="12"/>
      <c r="TFO1181" s="12"/>
      <c r="TFP1181" s="12"/>
      <c r="TFQ1181" s="12"/>
      <c r="TFR1181" s="12"/>
      <c r="TFS1181" s="12"/>
      <c r="TFT1181" s="12"/>
      <c r="TFU1181" s="12"/>
      <c r="TFV1181" s="12"/>
      <c r="TFW1181" s="12"/>
      <c r="TFX1181" s="12"/>
      <c r="TFY1181" s="12"/>
      <c r="TFZ1181" s="12"/>
      <c r="TGA1181" s="12"/>
      <c r="TGB1181" s="12"/>
      <c r="TGC1181" s="12"/>
      <c r="TGD1181" s="12"/>
      <c r="TGE1181" s="12"/>
      <c r="TGF1181" s="12"/>
      <c r="TGG1181" s="12"/>
      <c r="TGH1181" s="12"/>
      <c r="TGI1181" s="12"/>
      <c r="TGJ1181" s="12"/>
      <c r="TGK1181" s="12"/>
      <c r="TGL1181" s="12"/>
      <c r="TGM1181" s="12"/>
      <c r="TGN1181" s="12"/>
      <c r="TGO1181" s="12"/>
      <c r="TGP1181" s="12"/>
      <c r="TGQ1181" s="12"/>
      <c r="TGR1181" s="12"/>
      <c r="TGS1181" s="12"/>
      <c r="TGT1181" s="12"/>
      <c r="TGU1181" s="12"/>
      <c r="TGV1181" s="12"/>
      <c r="TGW1181" s="12"/>
      <c r="TGX1181" s="12"/>
      <c r="TGY1181" s="12"/>
      <c r="TGZ1181" s="12"/>
      <c r="THA1181" s="12"/>
      <c r="THB1181" s="12"/>
      <c r="THC1181" s="12"/>
      <c r="THD1181" s="12"/>
      <c r="THE1181" s="12"/>
      <c r="THF1181" s="12"/>
      <c r="THG1181" s="12"/>
      <c r="THH1181" s="12"/>
      <c r="THI1181" s="12"/>
      <c r="THJ1181" s="12"/>
      <c r="THK1181" s="12"/>
      <c r="THL1181" s="12"/>
      <c r="THM1181" s="12"/>
      <c r="THN1181" s="12"/>
      <c r="THO1181" s="12"/>
      <c r="THP1181" s="12"/>
      <c r="THQ1181" s="12"/>
      <c r="THR1181" s="12"/>
      <c r="THS1181" s="12"/>
      <c r="THT1181" s="12"/>
      <c r="THU1181" s="12"/>
      <c r="THV1181" s="12"/>
      <c r="THW1181" s="12"/>
      <c r="THX1181" s="12"/>
      <c r="THY1181" s="12"/>
      <c r="THZ1181" s="12"/>
      <c r="TIA1181" s="12"/>
      <c r="TIB1181" s="12"/>
      <c r="TIC1181" s="12"/>
      <c r="TID1181" s="12"/>
      <c r="TIE1181" s="12"/>
      <c r="TIF1181" s="12"/>
      <c r="TIG1181" s="12"/>
      <c r="TIH1181" s="12"/>
      <c r="TII1181" s="12"/>
      <c r="TIJ1181" s="12"/>
      <c r="TIK1181" s="12"/>
      <c r="TIL1181" s="12"/>
      <c r="TIM1181" s="12"/>
      <c r="TIN1181" s="12"/>
      <c r="TIO1181" s="12"/>
      <c r="TIP1181" s="12"/>
      <c r="TIQ1181" s="12"/>
      <c r="TIR1181" s="12"/>
      <c r="TIS1181" s="12"/>
      <c r="TIT1181" s="12"/>
      <c r="TIU1181" s="12"/>
      <c r="TIV1181" s="12"/>
      <c r="TIW1181" s="12"/>
      <c r="TIX1181" s="12"/>
      <c r="TIY1181" s="12"/>
      <c r="TIZ1181" s="12"/>
      <c r="TJA1181" s="12"/>
      <c r="TJB1181" s="12"/>
      <c r="TJC1181" s="12"/>
      <c r="TJD1181" s="12"/>
      <c r="TJE1181" s="12"/>
      <c r="TJF1181" s="12"/>
      <c r="TJG1181" s="12"/>
      <c r="TJH1181" s="12"/>
      <c r="TJI1181" s="12"/>
      <c r="TJJ1181" s="12"/>
      <c r="TJK1181" s="12"/>
      <c r="TJL1181" s="12"/>
      <c r="TJM1181" s="12"/>
      <c r="TJN1181" s="12"/>
      <c r="TJO1181" s="12"/>
      <c r="TJP1181" s="12"/>
      <c r="TJQ1181" s="12"/>
      <c r="TJR1181" s="12"/>
      <c r="TJS1181" s="12"/>
      <c r="TJT1181" s="12"/>
      <c r="TJU1181" s="12"/>
      <c r="TJV1181" s="12"/>
      <c r="TJW1181" s="12"/>
      <c r="TJX1181" s="12"/>
      <c r="TJY1181" s="12"/>
      <c r="TJZ1181" s="12"/>
      <c r="TKA1181" s="12"/>
      <c r="TKB1181" s="12"/>
      <c r="TKC1181" s="12"/>
      <c r="TKD1181" s="12"/>
      <c r="TKE1181" s="12"/>
      <c r="TKF1181" s="12"/>
      <c r="TKG1181" s="12"/>
      <c r="TKH1181" s="12"/>
      <c r="TKI1181" s="12"/>
      <c r="TKJ1181" s="12"/>
      <c r="TKK1181" s="12"/>
      <c r="TKL1181" s="12"/>
      <c r="TKM1181" s="12"/>
      <c r="TKN1181" s="12"/>
      <c r="TKO1181" s="12"/>
      <c r="TKP1181" s="12"/>
      <c r="TKQ1181" s="12"/>
      <c r="TKR1181" s="12"/>
      <c r="TKS1181" s="12"/>
      <c r="TKT1181" s="12"/>
      <c r="TKU1181" s="12"/>
      <c r="TKV1181" s="12"/>
      <c r="TKW1181" s="12"/>
      <c r="TKX1181" s="12"/>
      <c r="TKY1181" s="12"/>
      <c r="TKZ1181" s="12"/>
      <c r="TLA1181" s="12"/>
      <c r="TLB1181" s="12"/>
      <c r="TLC1181" s="12"/>
      <c r="TLD1181" s="12"/>
      <c r="TLE1181" s="12"/>
      <c r="TLF1181" s="12"/>
      <c r="TLG1181" s="12"/>
      <c r="TLH1181" s="12"/>
      <c r="TLI1181" s="12"/>
      <c r="TLJ1181" s="12"/>
      <c r="TLK1181" s="12"/>
      <c r="TLL1181" s="12"/>
      <c r="TLM1181" s="12"/>
      <c r="TLN1181" s="12"/>
      <c r="TLO1181" s="12"/>
      <c r="TLP1181" s="12"/>
      <c r="TLQ1181" s="12"/>
      <c r="TLR1181" s="12"/>
      <c r="TLS1181" s="12"/>
      <c r="TLT1181" s="12"/>
      <c r="TLU1181" s="12"/>
      <c r="TLV1181" s="12"/>
      <c r="TLW1181" s="12"/>
      <c r="TLX1181" s="12"/>
      <c r="TLY1181" s="12"/>
      <c r="TLZ1181" s="12"/>
      <c r="TMA1181" s="12"/>
      <c r="TMB1181" s="12"/>
      <c r="TMC1181" s="12"/>
      <c r="TMD1181" s="12"/>
      <c r="TME1181" s="12"/>
      <c r="TMF1181" s="12"/>
      <c r="TMG1181" s="12"/>
      <c r="TMH1181" s="12"/>
      <c r="TMI1181" s="12"/>
      <c r="TMJ1181" s="12"/>
      <c r="TMK1181" s="12"/>
      <c r="TML1181" s="12"/>
      <c r="TMM1181" s="12"/>
      <c r="TMN1181" s="12"/>
      <c r="TMO1181" s="12"/>
      <c r="TMP1181" s="12"/>
      <c r="TMQ1181" s="12"/>
      <c r="TMR1181" s="12"/>
      <c r="TMS1181" s="12"/>
      <c r="TMT1181" s="12"/>
      <c r="TMU1181" s="12"/>
      <c r="TMV1181" s="12"/>
      <c r="TMW1181" s="12"/>
      <c r="TMX1181" s="12"/>
      <c r="TMY1181" s="12"/>
      <c r="TMZ1181" s="12"/>
      <c r="TNA1181" s="12"/>
      <c r="TNB1181" s="12"/>
      <c r="TNC1181" s="12"/>
      <c r="TND1181" s="12"/>
      <c r="TNE1181" s="12"/>
      <c r="TNF1181" s="12"/>
      <c r="TNG1181" s="12"/>
      <c r="TNH1181" s="12"/>
      <c r="TNI1181" s="12"/>
      <c r="TNJ1181" s="12"/>
      <c r="TNK1181" s="12"/>
      <c r="TNL1181" s="12"/>
      <c r="TNM1181" s="12"/>
      <c r="TNN1181" s="12"/>
      <c r="TNO1181" s="12"/>
      <c r="TNP1181" s="12"/>
      <c r="TNQ1181" s="12"/>
      <c r="TNR1181" s="12"/>
      <c r="TNS1181" s="12"/>
      <c r="TNT1181" s="12"/>
      <c r="TNU1181" s="12"/>
      <c r="TNV1181" s="12"/>
      <c r="TNW1181" s="12"/>
      <c r="TNX1181" s="12"/>
      <c r="TNY1181" s="12"/>
      <c r="TNZ1181" s="12"/>
      <c r="TOA1181" s="12"/>
      <c r="TOB1181" s="12"/>
      <c r="TOC1181" s="12"/>
      <c r="TOD1181" s="12"/>
      <c r="TOE1181" s="12"/>
      <c r="TOF1181" s="12"/>
      <c r="TOG1181" s="12"/>
      <c r="TOH1181" s="12"/>
      <c r="TOI1181" s="12"/>
      <c r="TOJ1181" s="12"/>
      <c r="TOK1181" s="12"/>
      <c r="TOL1181" s="12"/>
      <c r="TOM1181" s="12"/>
      <c r="TON1181" s="12"/>
      <c r="TOO1181" s="12"/>
      <c r="TOP1181" s="12"/>
      <c r="TOQ1181" s="12"/>
      <c r="TOR1181" s="12"/>
      <c r="TOS1181" s="12"/>
      <c r="TOT1181" s="12"/>
      <c r="TOU1181" s="12"/>
      <c r="TOV1181" s="12"/>
      <c r="TOW1181" s="12"/>
      <c r="TOX1181" s="12"/>
      <c r="TOY1181" s="12"/>
      <c r="TOZ1181" s="12"/>
      <c r="TPA1181" s="12"/>
      <c r="TPB1181" s="12"/>
      <c r="TPC1181" s="12"/>
      <c r="TPD1181" s="12"/>
      <c r="TPE1181" s="12"/>
      <c r="TPF1181" s="12"/>
      <c r="TPG1181" s="12"/>
      <c r="TPH1181" s="12"/>
      <c r="TPI1181" s="12"/>
      <c r="TPJ1181" s="12"/>
      <c r="TPK1181" s="12"/>
      <c r="TPL1181" s="12"/>
      <c r="TPM1181" s="12"/>
      <c r="TPN1181" s="12"/>
      <c r="TPO1181" s="12"/>
      <c r="TPP1181" s="12"/>
      <c r="TPQ1181" s="12"/>
      <c r="TPR1181" s="12"/>
      <c r="TPS1181" s="12"/>
      <c r="TPT1181" s="12"/>
      <c r="TPU1181" s="12"/>
      <c r="TPV1181" s="12"/>
      <c r="TPW1181" s="12"/>
      <c r="TPX1181" s="12"/>
      <c r="TPY1181" s="12"/>
      <c r="TPZ1181" s="12"/>
      <c r="TQA1181" s="12"/>
      <c r="TQB1181" s="12"/>
      <c r="TQC1181" s="12"/>
      <c r="TQD1181" s="12"/>
      <c r="TQE1181" s="12"/>
      <c r="TQF1181" s="12"/>
      <c r="TQG1181" s="12"/>
      <c r="TQH1181" s="12"/>
      <c r="TQI1181" s="12"/>
      <c r="TQJ1181" s="12"/>
      <c r="TQK1181" s="12"/>
      <c r="TQL1181" s="12"/>
      <c r="TQM1181" s="12"/>
      <c r="TQN1181" s="12"/>
      <c r="TQO1181" s="12"/>
      <c r="TQP1181" s="12"/>
      <c r="TQQ1181" s="12"/>
      <c r="TQR1181" s="12"/>
      <c r="TQS1181" s="12"/>
      <c r="TQT1181" s="12"/>
      <c r="TQU1181" s="12"/>
      <c r="TQV1181" s="12"/>
      <c r="TQW1181" s="12"/>
      <c r="TQX1181" s="12"/>
      <c r="TQY1181" s="12"/>
      <c r="TQZ1181" s="12"/>
      <c r="TRA1181" s="12"/>
      <c r="TRB1181" s="12"/>
      <c r="TRC1181" s="12"/>
      <c r="TRD1181" s="12"/>
      <c r="TRE1181" s="12"/>
      <c r="TRF1181" s="12"/>
      <c r="TRG1181" s="12"/>
      <c r="TRH1181" s="12"/>
      <c r="TRI1181" s="12"/>
      <c r="TRJ1181" s="12"/>
      <c r="TRK1181" s="12"/>
      <c r="TRL1181" s="12"/>
      <c r="TRM1181" s="12"/>
      <c r="TRN1181" s="12"/>
      <c r="TRO1181" s="12"/>
      <c r="TRP1181" s="12"/>
      <c r="TRQ1181" s="12"/>
      <c r="TRR1181" s="12"/>
      <c r="TRS1181" s="12"/>
      <c r="TRT1181" s="12"/>
      <c r="TRU1181" s="12"/>
      <c r="TRV1181" s="12"/>
      <c r="TRW1181" s="12"/>
      <c r="TRX1181" s="12"/>
      <c r="TRY1181" s="12"/>
      <c r="TRZ1181" s="12"/>
      <c r="TSA1181" s="12"/>
      <c r="TSB1181" s="12"/>
      <c r="TSC1181" s="12"/>
      <c r="TSD1181" s="12"/>
      <c r="TSE1181" s="12"/>
      <c r="TSF1181" s="12"/>
      <c r="TSG1181" s="12"/>
      <c r="TSH1181" s="12"/>
      <c r="TSI1181" s="12"/>
      <c r="TSJ1181" s="12"/>
      <c r="TSK1181" s="12"/>
      <c r="TSL1181" s="12"/>
      <c r="TSM1181" s="12"/>
      <c r="TSN1181" s="12"/>
      <c r="TSO1181" s="12"/>
      <c r="TSP1181" s="12"/>
      <c r="TSQ1181" s="12"/>
      <c r="TSR1181" s="12"/>
      <c r="TSS1181" s="12"/>
      <c r="TST1181" s="12"/>
      <c r="TSU1181" s="12"/>
      <c r="TSV1181" s="12"/>
      <c r="TSW1181" s="12"/>
      <c r="TSX1181" s="12"/>
      <c r="TSY1181" s="12"/>
      <c r="TSZ1181" s="12"/>
      <c r="TTA1181" s="12"/>
      <c r="TTB1181" s="12"/>
      <c r="TTC1181" s="12"/>
      <c r="TTD1181" s="12"/>
      <c r="TTE1181" s="12"/>
      <c r="TTF1181" s="12"/>
      <c r="TTG1181" s="12"/>
      <c r="TTH1181" s="12"/>
      <c r="TTI1181" s="12"/>
      <c r="TTJ1181" s="12"/>
      <c r="TTK1181" s="12"/>
      <c r="TTL1181" s="12"/>
      <c r="TTM1181" s="12"/>
      <c r="TTN1181" s="12"/>
      <c r="TTO1181" s="12"/>
      <c r="TTP1181" s="12"/>
      <c r="TTQ1181" s="12"/>
      <c r="TTR1181" s="12"/>
      <c r="TTS1181" s="12"/>
      <c r="TTT1181" s="12"/>
      <c r="TTU1181" s="12"/>
      <c r="TTV1181" s="12"/>
      <c r="TTW1181" s="12"/>
      <c r="TTX1181" s="12"/>
      <c r="TTY1181" s="12"/>
      <c r="TTZ1181" s="12"/>
      <c r="TUA1181" s="12"/>
      <c r="TUB1181" s="12"/>
      <c r="TUC1181" s="12"/>
      <c r="TUD1181" s="12"/>
      <c r="TUE1181" s="12"/>
      <c r="TUF1181" s="12"/>
      <c r="TUG1181" s="12"/>
      <c r="TUH1181" s="12"/>
      <c r="TUI1181" s="12"/>
      <c r="TUJ1181" s="12"/>
      <c r="TUK1181" s="12"/>
      <c r="TUL1181" s="12"/>
      <c r="TUM1181" s="12"/>
      <c r="TUN1181" s="12"/>
      <c r="TUO1181" s="12"/>
      <c r="TUP1181" s="12"/>
      <c r="TUQ1181" s="12"/>
      <c r="TUR1181" s="12"/>
      <c r="TUS1181" s="12"/>
      <c r="TUT1181" s="12"/>
      <c r="TUU1181" s="12"/>
      <c r="TUV1181" s="12"/>
      <c r="TUW1181" s="12"/>
      <c r="TUX1181" s="12"/>
      <c r="TUY1181" s="12"/>
      <c r="TUZ1181" s="12"/>
      <c r="TVA1181" s="12"/>
      <c r="TVB1181" s="12"/>
      <c r="TVC1181" s="12"/>
      <c r="TVD1181" s="12"/>
      <c r="TVE1181" s="12"/>
      <c r="TVF1181" s="12"/>
      <c r="TVG1181" s="12"/>
      <c r="TVH1181" s="12"/>
      <c r="TVI1181" s="12"/>
      <c r="TVJ1181" s="12"/>
      <c r="TVK1181" s="12"/>
      <c r="TVL1181" s="12"/>
      <c r="TVM1181" s="12"/>
      <c r="TVN1181" s="12"/>
      <c r="TVO1181" s="12"/>
      <c r="TVP1181" s="12"/>
      <c r="TVQ1181" s="12"/>
      <c r="TVR1181" s="12"/>
      <c r="TVS1181" s="12"/>
      <c r="TVT1181" s="12"/>
      <c r="TVU1181" s="12"/>
      <c r="TVV1181" s="12"/>
      <c r="TVW1181" s="12"/>
      <c r="TVX1181" s="12"/>
      <c r="TVY1181" s="12"/>
      <c r="TVZ1181" s="12"/>
      <c r="TWA1181" s="12"/>
      <c r="TWB1181" s="12"/>
      <c r="TWC1181" s="12"/>
      <c r="TWD1181" s="12"/>
      <c r="TWE1181" s="12"/>
      <c r="TWF1181" s="12"/>
      <c r="TWG1181" s="12"/>
      <c r="TWH1181" s="12"/>
      <c r="TWI1181" s="12"/>
      <c r="TWJ1181" s="12"/>
      <c r="TWK1181" s="12"/>
      <c r="TWL1181" s="12"/>
      <c r="TWM1181" s="12"/>
      <c r="TWN1181" s="12"/>
      <c r="TWO1181" s="12"/>
      <c r="TWP1181" s="12"/>
      <c r="TWQ1181" s="12"/>
      <c r="TWR1181" s="12"/>
      <c r="TWS1181" s="12"/>
      <c r="TWT1181" s="12"/>
      <c r="TWU1181" s="12"/>
      <c r="TWV1181" s="12"/>
      <c r="TWW1181" s="12"/>
      <c r="TWX1181" s="12"/>
      <c r="TWY1181" s="12"/>
      <c r="TWZ1181" s="12"/>
      <c r="TXA1181" s="12"/>
      <c r="TXB1181" s="12"/>
      <c r="TXC1181" s="12"/>
      <c r="TXD1181" s="12"/>
      <c r="TXE1181" s="12"/>
      <c r="TXF1181" s="12"/>
      <c r="TXG1181" s="12"/>
      <c r="TXH1181" s="12"/>
      <c r="TXI1181" s="12"/>
      <c r="TXJ1181" s="12"/>
      <c r="TXK1181" s="12"/>
      <c r="TXL1181" s="12"/>
      <c r="TXM1181" s="12"/>
      <c r="TXN1181" s="12"/>
      <c r="TXO1181" s="12"/>
      <c r="TXP1181" s="12"/>
      <c r="TXQ1181" s="12"/>
      <c r="TXR1181" s="12"/>
      <c r="TXS1181" s="12"/>
      <c r="TXT1181" s="12"/>
      <c r="TXU1181" s="12"/>
      <c r="TXV1181" s="12"/>
      <c r="TXW1181" s="12"/>
      <c r="TXX1181" s="12"/>
      <c r="TXY1181" s="12"/>
      <c r="TXZ1181" s="12"/>
      <c r="TYA1181" s="12"/>
      <c r="TYB1181" s="12"/>
      <c r="TYC1181" s="12"/>
      <c r="TYD1181" s="12"/>
      <c r="TYE1181" s="12"/>
      <c r="TYF1181" s="12"/>
      <c r="TYG1181" s="12"/>
      <c r="TYH1181" s="12"/>
      <c r="TYI1181" s="12"/>
      <c r="TYJ1181" s="12"/>
      <c r="TYK1181" s="12"/>
      <c r="TYL1181" s="12"/>
      <c r="TYM1181" s="12"/>
      <c r="TYN1181" s="12"/>
      <c r="TYO1181" s="12"/>
      <c r="TYP1181" s="12"/>
      <c r="TYQ1181" s="12"/>
      <c r="TYR1181" s="12"/>
      <c r="TYS1181" s="12"/>
      <c r="TYT1181" s="12"/>
      <c r="TYU1181" s="12"/>
      <c r="TYV1181" s="12"/>
      <c r="TYW1181" s="12"/>
      <c r="TYX1181" s="12"/>
      <c r="TYY1181" s="12"/>
      <c r="TYZ1181" s="12"/>
      <c r="TZA1181" s="12"/>
      <c r="TZB1181" s="12"/>
      <c r="TZC1181" s="12"/>
      <c r="TZD1181" s="12"/>
      <c r="TZE1181" s="12"/>
      <c r="TZF1181" s="12"/>
      <c r="TZG1181" s="12"/>
      <c r="TZH1181" s="12"/>
      <c r="TZI1181" s="12"/>
      <c r="TZJ1181" s="12"/>
      <c r="TZK1181" s="12"/>
      <c r="TZL1181" s="12"/>
      <c r="TZM1181" s="12"/>
      <c r="TZN1181" s="12"/>
      <c r="TZO1181" s="12"/>
      <c r="TZP1181" s="12"/>
      <c r="TZQ1181" s="12"/>
      <c r="TZR1181" s="12"/>
      <c r="TZS1181" s="12"/>
      <c r="TZT1181" s="12"/>
      <c r="TZU1181" s="12"/>
      <c r="TZV1181" s="12"/>
      <c r="TZW1181" s="12"/>
      <c r="TZX1181" s="12"/>
      <c r="TZY1181" s="12"/>
      <c r="TZZ1181" s="12"/>
      <c r="UAA1181" s="12"/>
      <c r="UAB1181" s="12"/>
      <c r="UAC1181" s="12"/>
      <c r="UAD1181" s="12"/>
      <c r="UAE1181" s="12"/>
      <c r="UAF1181" s="12"/>
      <c r="UAG1181" s="12"/>
      <c r="UAH1181" s="12"/>
      <c r="UAI1181" s="12"/>
      <c r="UAJ1181" s="12"/>
      <c r="UAK1181" s="12"/>
      <c r="UAL1181" s="12"/>
      <c r="UAM1181" s="12"/>
      <c r="UAN1181" s="12"/>
      <c r="UAO1181" s="12"/>
      <c r="UAP1181" s="12"/>
      <c r="UAQ1181" s="12"/>
      <c r="UAR1181" s="12"/>
      <c r="UAS1181" s="12"/>
      <c r="UAT1181" s="12"/>
      <c r="UAU1181" s="12"/>
      <c r="UAV1181" s="12"/>
      <c r="UAW1181" s="12"/>
      <c r="UAX1181" s="12"/>
      <c r="UAY1181" s="12"/>
      <c r="UAZ1181" s="12"/>
      <c r="UBA1181" s="12"/>
      <c r="UBB1181" s="12"/>
      <c r="UBC1181" s="12"/>
      <c r="UBD1181" s="12"/>
      <c r="UBE1181" s="12"/>
      <c r="UBF1181" s="12"/>
      <c r="UBG1181" s="12"/>
      <c r="UBH1181" s="12"/>
      <c r="UBI1181" s="12"/>
      <c r="UBJ1181" s="12"/>
      <c r="UBK1181" s="12"/>
      <c r="UBL1181" s="12"/>
      <c r="UBM1181" s="12"/>
      <c r="UBN1181" s="12"/>
      <c r="UBO1181" s="12"/>
      <c r="UBP1181" s="12"/>
      <c r="UBQ1181" s="12"/>
      <c r="UBR1181" s="12"/>
      <c r="UBS1181" s="12"/>
      <c r="UBT1181" s="12"/>
      <c r="UBU1181" s="12"/>
      <c r="UBV1181" s="12"/>
      <c r="UBW1181" s="12"/>
      <c r="UBX1181" s="12"/>
      <c r="UBY1181" s="12"/>
      <c r="UBZ1181" s="12"/>
      <c r="UCA1181" s="12"/>
      <c r="UCB1181" s="12"/>
      <c r="UCC1181" s="12"/>
      <c r="UCD1181" s="12"/>
      <c r="UCE1181" s="12"/>
      <c r="UCF1181" s="12"/>
      <c r="UCG1181" s="12"/>
      <c r="UCH1181" s="12"/>
      <c r="UCI1181" s="12"/>
      <c r="UCJ1181" s="12"/>
      <c r="UCK1181" s="12"/>
      <c r="UCL1181" s="12"/>
      <c r="UCM1181" s="12"/>
      <c r="UCN1181" s="12"/>
      <c r="UCO1181" s="12"/>
      <c r="UCP1181" s="12"/>
      <c r="UCQ1181" s="12"/>
      <c r="UCR1181" s="12"/>
      <c r="UCS1181" s="12"/>
      <c r="UCT1181" s="12"/>
      <c r="UCU1181" s="12"/>
      <c r="UCV1181" s="12"/>
      <c r="UCW1181" s="12"/>
      <c r="UCX1181" s="12"/>
      <c r="UCY1181" s="12"/>
      <c r="UCZ1181" s="12"/>
      <c r="UDA1181" s="12"/>
      <c r="UDB1181" s="12"/>
      <c r="UDC1181" s="12"/>
      <c r="UDD1181" s="12"/>
      <c r="UDE1181" s="12"/>
      <c r="UDF1181" s="12"/>
      <c r="UDG1181" s="12"/>
      <c r="UDH1181" s="12"/>
      <c r="UDI1181" s="12"/>
      <c r="UDJ1181" s="12"/>
      <c r="UDK1181" s="12"/>
      <c r="UDL1181" s="12"/>
      <c r="UDM1181" s="12"/>
      <c r="UDN1181" s="12"/>
      <c r="UDO1181" s="12"/>
      <c r="UDP1181" s="12"/>
      <c r="UDQ1181" s="12"/>
      <c r="UDR1181" s="12"/>
      <c r="UDS1181" s="12"/>
      <c r="UDT1181" s="12"/>
      <c r="UDU1181" s="12"/>
      <c r="UDV1181" s="12"/>
      <c r="UDW1181" s="12"/>
      <c r="UDX1181" s="12"/>
      <c r="UDY1181" s="12"/>
      <c r="UDZ1181" s="12"/>
      <c r="UEA1181" s="12"/>
      <c r="UEB1181" s="12"/>
      <c r="UEC1181" s="12"/>
      <c r="UED1181" s="12"/>
      <c r="UEE1181" s="12"/>
      <c r="UEF1181" s="12"/>
      <c r="UEG1181" s="12"/>
      <c r="UEH1181" s="12"/>
      <c r="UEI1181" s="12"/>
      <c r="UEJ1181" s="12"/>
      <c r="UEK1181" s="12"/>
      <c r="UEL1181" s="12"/>
      <c r="UEM1181" s="12"/>
      <c r="UEN1181" s="12"/>
      <c r="UEO1181" s="12"/>
      <c r="UEP1181" s="12"/>
      <c r="UEQ1181" s="12"/>
      <c r="UER1181" s="12"/>
      <c r="UES1181" s="12"/>
      <c r="UET1181" s="12"/>
      <c r="UEU1181" s="12"/>
      <c r="UEV1181" s="12"/>
      <c r="UEW1181" s="12"/>
      <c r="UEX1181" s="12"/>
      <c r="UEY1181" s="12"/>
      <c r="UEZ1181" s="12"/>
      <c r="UFA1181" s="12"/>
      <c r="UFB1181" s="12"/>
      <c r="UFC1181" s="12"/>
      <c r="UFD1181" s="12"/>
      <c r="UFE1181" s="12"/>
      <c r="UFF1181" s="12"/>
      <c r="UFG1181" s="12"/>
      <c r="UFH1181" s="12"/>
      <c r="UFI1181" s="12"/>
      <c r="UFJ1181" s="12"/>
      <c r="UFK1181" s="12"/>
      <c r="UFL1181" s="12"/>
      <c r="UFM1181" s="12"/>
      <c r="UFN1181" s="12"/>
      <c r="UFO1181" s="12"/>
      <c r="UFP1181" s="12"/>
      <c r="UFQ1181" s="12"/>
      <c r="UFR1181" s="12"/>
      <c r="UFS1181" s="12"/>
      <c r="UFT1181" s="12"/>
      <c r="UFU1181" s="12"/>
      <c r="UFV1181" s="12"/>
      <c r="UFW1181" s="12"/>
      <c r="UFX1181" s="12"/>
      <c r="UFY1181" s="12"/>
      <c r="UFZ1181" s="12"/>
      <c r="UGA1181" s="12"/>
      <c r="UGB1181" s="12"/>
      <c r="UGC1181" s="12"/>
      <c r="UGD1181" s="12"/>
      <c r="UGE1181" s="12"/>
      <c r="UGF1181" s="12"/>
      <c r="UGG1181" s="12"/>
      <c r="UGH1181" s="12"/>
      <c r="UGI1181" s="12"/>
      <c r="UGJ1181" s="12"/>
      <c r="UGK1181" s="12"/>
      <c r="UGL1181" s="12"/>
      <c r="UGM1181" s="12"/>
      <c r="UGN1181" s="12"/>
      <c r="UGO1181" s="12"/>
      <c r="UGP1181" s="12"/>
      <c r="UGQ1181" s="12"/>
      <c r="UGR1181" s="12"/>
      <c r="UGS1181" s="12"/>
      <c r="UGT1181" s="12"/>
      <c r="UGU1181" s="12"/>
      <c r="UGV1181" s="12"/>
      <c r="UGW1181" s="12"/>
      <c r="UGX1181" s="12"/>
      <c r="UGY1181" s="12"/>
      <c r="UGZ1181" s="12"/>
      <c r="UHA1181" s="12"/>
      <c r="UHB1181" s="12"/>
      <c r="UHC1181" s="12"/>
      <c r="UHD1181" s="12"/>
      <c r="UHE1181" s="12"/>
      <c r="UHF1181" s="12"/>
      <c r="UHG1181" s="12"/>
      <c r="UHH1181" s="12"/>
      <c r="UHI1181" s="12"/>
      <c r="UHJ1181" s="12"/>
      <c r="UHK1181" s="12"/>
      <c r="UHL1181" s="12"/>
      <c r="UHM1181" s="12"/>
      <c r="UHN1181" s="12"/>
      <c r="UHO1181" s="12"/>
      <c r="UHP1181" s="12"/>
      <c r="UHQ1181" s="12"/>
      <c r="UHR1181" s="12"/>
      <c r="UHS1181" s="12"/>
      <c r="UHT1181" s="12"/>
      <c r="UHU1181" s="12"/>
      <c r="UHV1181" s="12"/>
      <c r="UHW1181" s="12"/>
      <c r="UHX1181" s="12"/>
      <c r="UHY1181" s="12"/>
      <c r="UHZ1181" s="12"/>
      <c r="UIA1181" s="12"/>
      <c r="UIB1181" s="12"/>
      <c r="UIC1181" s="12"/>
      <c r="UID1181" s="12"/>
      <c r="UIE1181" s="12"/>
      <c r="UIF1181" s="12"/>
      <c r="UIG1181" s="12"/>
      <c r="UIH1181" s="12"/>
      <c r="UII1181" s="12"/>
      <c r="UIJ1181" s="12"/>
      <c r="UIK1181" s="12"/>
      <c r="UIL1181" s="12"/>
      <c r="UIM1181" s="12"/>
      <c r="UIN1181" s="12"/>
      <c r="UIO1181" s="12"/>
      <c r="UIP1181" s="12"/>
      <c r="UIQ1181" s="12"/>
      <c r="UIR1181" s="12"/>
      <c r="UIS1181" s="12"/>
      <c r="UIT1181" s="12"/>
      <c r="UIU1181" s="12"/>
      <c r="UIV1181" s="12"/>
      <c r="UIW1181" s="12"/>
      <c r="UIX1181" s="12"/>
      <c r="UIY1181" s="12"/>
      <c r="UIZ1181" s="12"/>
      <c r="UJA1181" s="12"/>
      <c r="UJB1181" s="12"/>
      <c r="UJC1181" s="12"/>
      <c r="UJD1181" s="12"/>
      <c r="UJE1181" s="12"/>
      <c r="UJF1181" s="12"/>
      <c r="UJG1181" s="12"/>
      <c r="UJH1181" s="12"/>
      <c r="UJI1181" s="12"/>
      <c r="UJJ1181" s="12"/>
      <c r="UJK1181" s="12"/>
      <c r="UJL1181" s="12"/>
      <c r="UJM1181" s="12"/>
      <c r="UJN1181" s="12"/>
      <c r="UJO1181" s="12"/>
      <c r="UJP1181" s="12"/>
      <c r="UJQ1181" s="12"/>
      <c r="UJR1181" s="12"/>
      <c r="UJS1181" s="12"/>
      <c r="UJT1181" s="12"/>
      <c r="UJU1181" s="12"/>
      <c r="UJV1181" s="12"/>
      <c r="UJW1181" s="12"/>
      <c r="UJX1181" s="12"/>
      <c r="UJY1181" s="12"/>
      <c r="UJZ1181" s="12"/>
      <c r="UKA1181" s="12"/>
      <c r="UKB1181" s="12"/>
      <c r="UKC1181" s="12"/>
      <c r="UKD1181" s="12"/>
      <c r="UKE1181" s="12"/>
      <c r="UKF1181" s="12"/>
      <c r="UKG1181" s="12"/>
      <c r="UKH1181" s="12"/>
      <c r="UKI1181" s="12"/>
      <c r="UKJ1181" s="12"/>
      <c r="UKK1181" s="12"/>
      <c r="UKL1181" s="12"/>
      <c r="UKM1181" s="12"/>
      <c r="UKN1181" s="12"/>
      <c r="UKO1181" s="12"/>
      <c r="UKP1181" s="12"/>
      <c r="UKQ1181" s="12"/>
      <c r="UKR1181" s="12"/>
      <c r="UKS1181" s="12"/>
      <c r="UKT1181" s="12"/>
      <c r="UKU1181" s="12"/>
      <c r="UKV1181" s="12"/>
      <c r="UKW1181" s="12"/>
      <c r="UKX1181" s="12"/>
      <c r="UKY1181" s="12"/>
      <c r="UKZ1181" s="12"/>
      <c r="ULA1181" s="12"/>
      <c r="ULB1181" s="12"/>
      <c r="ULC1181" s="12"/>
      <c r="ULD1181" s="12"/>
      <c r="ULE1181" s="12"/>
      <c r="ULF1181" s="12"/>
      <c r="ULG1181" s="12"/>
      <c r="ULH1181" s="12"/>
      <c r="ULI1181" s="12"/>
      <c r="ULJ1181" s="12"/>
      <c r="ULK1181" s="12"/>
      <c r="ULL1181" s="12"/>
      <c r="ULM1181" s="12"/>
      <c r="ULN1181" s="12"/>
      <c r="ULO1181" s="12"/>
      <c r="ULP1181" s="12"/>
      <c r="ULQ1181" s="12"/>
      <c r="ULR1181" s="12"/>
      <c r="ULS1181" s="12"/>
      <c r="ULT1181" s="12"/>
      <c r="ULU1181" s="12"/>
      <c r="ULV1181" s="12"/>
      <c r="ULW1181" s="12"/>
      <c r="ULX1181" s="12"/>
      <c r="ULY1181" s="12"/>
      <c r="ULZ1181" s="12"/>
      <c r="UMA1181" s="12"/>
      <c r="UMB1181" s="12"/>
      <c r="UMC1181" s="12"/>
      <c r="UMD1181" s="12"/>
      <c r="UME1181" s="12"/>
      <c r="UMF1181" s="12"/>
      <c r="UMG1181" s="12"/>
      <c r="UMH1181" s="12"/>
      <c r="UMI1181" s="12"/>
      <c r="UMJ1181" s="12"/>
      <c r="UMK1181" s="12"/>
      <c r="UML1181" s="12"/>
      <c r="UMM1181" s="12"/>
      <c r="UMN1181" s="12"/>
      <c r="UMO1181" s="12"/>
      <c r="UMP1181" s="12"/>
      <c r="UMQ1181" s="12"/>
      <c r="UMR1181" s="12"/>
      <c r="UMS1181" s="12"/>
      <c r="UMT1181" s="12"/>
      <c r="UMU1181" s="12"/>
      <c r="UMV1181" s="12"/>
      <c r="UMW1181" s="12"/>
      <c r="UMX1181" s="12"/>
      <c r="UMY1181" s="12"/>
      <c r="UMZ1181" s="12"/>
      <c r="UNA1181" s="12"/>
      <c r="UNB1181" s="12"/>
      <c r="UNC1181" s="12"/>
      <c r="UND1181" s="12"/>
      <c r="UNE1181" s="12"/>
      <c r="UNF1181" s="12"/>
      <c r="UNG1181" s="12"/>
      <c r="UNH1181" s="12"/>
      <c r="UNI1181" s="12"/>
      <c r="UNJ1181" s="12"/>
      <c r="UNK1181" s="12"/>
      <c r="UNL1181" s="12"/>
      <c r="UNM1181" s="12"/>
      <c r="UNN1181" s="12"/>
      <c r="UNO1181" s="12"/>
      <c r="UNP1181" s="12"/>
      <c r="UNQ1181" s="12"/>
      <c r="UNR1181" s="12"/>
      <c r="UNS1181" s="12"/>
      <c r="UNT1181" s="12"/>
      <c r="UNU1181" s="12"/>
      <c r="UNV1181" s="12"/>
      <c r="UNW1181" s="12"/>
      <c r="UNX1181" s="12"/>
      <c r="UNY1181" s="12"/>
      <c r="UNZ1181" s="12"/>
      <c r="UOA1181" s="12"/>
      <c r="UOB1181" s="12"/>
      <c r="UOC1181" s="12"/>
      <c r="UOD1181" s="12"/>
      <c r="UOE1181" s="12"/>
      <c r="UOF1181" s="12"/>
      <c r="UOG1181" s="12"/>
      <c r="UOH1181" s="12"/>
      <c r="UOI1181" s="12"/>
      <c r="UOJ1181" s="12"/>
      <c r="UOK1181" s="12"/>
      <c r="UOL1181" s="12"/>
      <c r="UOM1181" s="12"/>
      <c r="UON1181" s="12"/>
      <c r="UOO1181" s="12"/>
      <c r="UOP1181" s="12"/>
      <c r="UOQ1181" s="12"/>
      <c r="UOR1181" s="12"/>
      <c r="UOS1181" s="12"/>
      <c r="UOT1181" s="12"/>
      <c r="UOU1181" s="12"/>
      <c r="UOV1181" s="12"/>
      <c r="UOW1181" s="12"/>
      <c r="UOX1181" s="12"/>
      <c r="UOY1181" s="12"/>
      <c r="UOZ1181" s="12"/>
      <c r="UPA1181" s="12"/>
      <c r="UPB1181" s="12"/>
      <c r="UPC1181" s="12"/>
      <c r="UPD1181" s="12"/>
      <c r="UPE1181" s="12"/>
      <c r="UPF1181" s="12"/>
      <c r="UPG1181" s="12"/>
      <c r="UPH1181" s="12"/>
      <c r="UPI1181" s="12"/>
      <c r="UPJ1181" s="12"/>
      <c r="UPK1181" s="12"/>
      <c r="UPL1181" s="12"/>
      <c r="UPM1181" s="12"/>
      <c r="UPN1181" s="12"/>
      <c r="UPO1181" s="12"/>
      <c r="UPP1181" s="12"/>
      <c r="UPQ1181" s="12"/>
      <c r="UPR1181" s="12"/>
      <c r="UPS1181" s="12"/>
      <c r="UPT1181" s="12"/>
      <c r="UPU1181" s="12"/>
      <c r="UPV1181" s="12"/>
      <c r="UPW1181" s="12"/>
      <c r="UPX1181" s="12"/>
      <c r="UPY1181" s="12"/>
      <c r="UPZ1181" s="12"/>
      <c r="UQA1181" s="12"/>
      <c r="UQB1181" s="12"/>
      <c r="UQC1181" s="12"/>
      <c r="UQD1181" s="12"/>
      <c r="UQE1181" s="12"/>
      <c r="UQF1181" s="12"/>
      <c r="UQG1181" s="12"/>
      <c r="UQH1181" s="12"/>
      <c r="UQI1181" s="12"/>
      <c r="UQJ1181" s="12"/>
      <c r="UQK1181" s="12"/>
      <c r="UQL1181" s="12"/>
      <c r="UQM1181" s="12"/>
      <c r="UQN1181" s="12"/>
      <c r="UQO1181" s="12"/>
      <c r="UQP1181" s="12"/>
      <c r="UQQ1181" s="12"/>
      <c r="UQR1181" s="12"/>
      <c r="UQS1181" s="12"/>
      <c r="UQT1181" s="12"/>
      <c r="UQU1181" s="12"/>
      <c r="UQV1181" s="12"/>
      <c r="UQW1181" s="12"/>
      <c r="UQX1181" s="12"/>
      <c r="UQY1181" s="12"/>
      <c r="UQZ1181" s="12"/>
      <c r="URA1181" s="12"/>
      <c r="URB1181" s="12"/>
      <c r="URC1181" s="12"/>
      <c r="URD1181" s="12"/>
      <c r="URE1181" s="12"/>
      <c r="URF1181" s="12"/>
      <c r="URG1181" s="12"/>
      <c r="URH1181" s="12"/>
      <c r="URI1181" s="12"/>
      <c r="URJ1181" s="12"/>
      <c r="URK1181" s="12"/>
      <c r="URL1181" s="12"/>
      <c r="URM1181" s="12"/>
      <c r="URN1181" s="12"/>
      <c r="URO1181" s="12"/>
      <c r="URP1181" s="12"/>
      <c r="URQ1181" s="12"/>
      <c r="URR1181" s="12"/>
      <c r="URS1181" s="12"/>
      <c r="URT1181" s="12"/>
      <c r="URU1181" s="12"/>
      <c r="URV1181" s="12"/>
      <c r="URW1181" s="12"/>
      <c r="URX1181" s="12"/>
      <c r="URY1181" s="12"/>
      <c r="URZ1181" s="12"/>
      <c r="USA1181" s="12"/>
      <c r="USB1181" s="12"/>
      <c r="USC1181" s="12"/>
      <c r="USD1181" s="12"/>
      <c r="USE1181" s="12"/>
      <c r="USF1181" s="12"/>
      <c r="USG1181" s="12"/>
      <c r="USH1181" s="12"/>
      <c r="USI1181" s="12"/>
      <c r="USJ1181" s="12"/>
      <c r="USK1181" s="12"/>
      <c r="USL1181" s="12"/>
      <c r="USM1181" s="12"/>
      <c r="USN1181" s="12"/>
      <c r="USO1181" s="12"/>
      <c r="USP1181" s="12"/>
      <c r="USQ1181" s="12"/>
      <c r="USR1181" s="12"/>
      <c r="USS1181" s="12"/>
      <c r="UST1181" s="12"/>
      <c r="USU1181" s="12"/>
      <c r="USV1181" s="12"/>
      <c r="USW1181" s="12"/>
      <c r="USX1181" s="12"/>
      <c r="USY1181" s="12"/>
      <c r="USZ1181" s="12"/>
      <c r="UTA1181" s="12"/>
      <c r="UTB1181" s="12"/>
      <c r="UTC1181" s="12"/>
      <c r="UTD1181" s="12"/>
      <c r="UTE1181" s="12"/>
      <c r="UTF1181" s="12"/>
      <c r="UTG1181" s="12"/>
      <c r="UTH1181" s="12"/>
      <c r="UTI1181" s="12"/>
      <c r="UTJ1181" s="12"/>
      <c r="UTK1181" s="12"/>
      <c r="UTL1181" s="12"/>
      <c r="UTM1181" s="12"/>
      <c r="UTN1181" s="12"/>
      <c r="UTO1181" s="12"/>
      <c r="UTP1181" s="12"/>
      <c r="UTQ1181" s="12"/>
      <c r="UTR1181" s="12"/>
      <c r="UTS1181" s="12"/>
      <c r="UTT1181" s="12"/>
      <c r="UTU1181" s="12"/>
      <c r="UTV1181" s="12"/>
      <c r="UTW1181" s="12"/>
      <c r="UTX1181" s="12"/>
      <c r="UTY1181" s="12"/>
      <c r="UTZ1181" s="12"/>
      <c r="UUA1181" s="12"/>
      <c r="UUB1181" s="12"/>
      <c r="UUC1181" s="12"/>
      <c r="UUD1181" s="12"/>
      <c r="UUE1181" s="12"/>
      <c r="UUF1181" s="12"/>
      <c r="UUG1181" s="12"/>
      <c r="UUH1181" s="12"/>
      <c r="UUI1181" s="12"/>
      <c r="UUJ1181" s="12"/>
      <c r="UUK1181" s="12"/>
      <c r="UUL1181" s="12"/>
      <c r="UUM1181" s="12"/>
      <c r="UUN1181" s="12"/>
      <c r="UUO1181" s="12"/>
      <c r="UUP1181" s="12"/>
      <c r="UUQ1181" s="12"/>
      <c r="UUR1181" s="12"/>
      <c r="UUS1181" s="12"/>
      <c r="UUT1181" s="12"/>
      <c r="UUU1181" s="12"/>
      <c r="UUV1181" s="12"/>
      <c r="UUW1181" s="12"/>
      <c r="UUX1181" s="12"/>
      <c r="UUY1181" s="12"/>
      <c r="UUZ1181" s="12"/>
      <c r="UVA1181" s="12"/>
      <c r="UVB1181" s="12"/>
      <c r="UVC1181" s="12"/>
      <c r="UVD1181" s="12"/>
      <c r="UVE1181" s="12"/>
      <c r="UVF1181" s="12"/>
      <c r="UVG1181" s="12"/>
      <c r="UVH1181" s="12"/>
      <c r="UVI1181" s="12"/>
      <c r="UVJ1181" s="12"/>
      <c r="UVK1181" s="12"/>
      <c r="UVL1181" s="12"/>
      <c r="UVM1181" s="12"/>
      <c r="UVN1181" s="12"/>
      <c r="UVO1181" s="12"/>
      <c r="UVP1181" s="12"/>
      <c r="UVQ1181" s="12"/>
      <c r="UVR1181" s="12"/>
      <c r="UVS1181" s="12"/>
      <c r="UVT1181" s="12"/>
      <c r="UVU1181" s="12"/>
      <c r="UVV1181" s="12"/>
      <c r="UVW1181" s="12"/>
      <c r="UVX1181" s="12"/>
      <c r="UVY1181" s="12"/>
      <c r="UVZ1181" s="12"/>
      <c r="UWA1181" s="12"/>
      <c r="UWB1181" s="12"/>
      <c r="UWC1181" s="12"/>
      <c r="UWD1181" s="12"/>
      <c r="UWE1181" s="12"/>
      <c r="UWF1181" s="12"/>
      <c r="UWG1181" s="12"/>
      <c r="UWH1181" s="12"/>
      <c r="UWI1181" s="12"/>
      <c r="UWJ1181" s="12"/>
      <c r="UWK1181" s="12"/>
      <c r="UWL1181" s="12"/>
      <c r="UWM1181" s="12"/>
      <c r="UWN1181" s="12"/>
      <c r="UWO1181" s="12"/>
      <c r="UWP1181" s="12"/>
      <c r="UWQ1181" s="12"/>
      <c r="UWR1181" s="12"/>
      <c r="UWS1181" s="12"/>
      <c r="UWT1181" s="12"/>
      <c r="UWU1181" s="12"/>
      <c r="UWV1181" s="12"/>
      <c r="UWW1181" s="12"/>
      <c r="UWX1181" s="12"/>
      <c r="UWY1181" s="12"/>
      <c r="UWZ1181" s="12"/>
      <c r="UXA1181" s="12"/>
      <c r="UXB1181" s="12"/>
      <c r="UXC1181" s="12"/>
      <c r="UXD1181" s="12"/>
      <c r="UXE1181" s="12"/>
      <c r="UXF1181" s="12"/>
      <c r="UXG1181" s="12"/>
      <c r="UXH1181" s="12"/>
      <c r="UXI1181" s="12"/>
      <c r="UXJ1181" s="12"/>
      <c r="UXK1181" s="12"/>
      <c r="UXL1181" s="12"/>
      <c r="UXM1181" s="12"/>
      <c r="UXN1181" s="12"/>
      <c r="UXO1181" s="12"/>
      <c r="UXP1181" s="12"/>
      <c r="UXQ1181" s="12"/>
      <c r="UXR1181" s="12"/>
      <c r="UXS1181" s="12"/>
      <c r="UXT1181" s="12"/>
      <c r="UXU1181" s="12"/>
      <c r="UXV1181" s="12"/>
      <c r="UXW1181" s="12"/>
      <c r="UXX1181" s="12"/>
      <c r="UXY1181" s="12"/>
      <c r="UXZ1181" s="12"/>
      <c r="UYA1181" s="12"/>
      <c r="UYB1181" s="12"/>
      <c r="UYC1181" s="12"/>
      <c r="UYD1181" s="12"/>
      <c r="UYE1181" s="12"/>
      <c r="UYF1181" s="12"/>
      <c r="UYG1181" s="12"/>
      <c r="UYH1181" s="12"/>
      <c r="UYI1181" s="12"/>
      <c r="UYJ1181" s="12"/>
      <c r="UYK1181" s="12"/>
      <c r="UYL1181" s="12"/>
      <c r="UYM1181" s="12"/>
      <c r="UYN1181" s="12"/>
      <c r="UYO1181" s="12"/>
      <c r="UYP1181" s="12"/>
      <c r="UYQ1181" s="12"/>
      <c r="UYR1181" s="12"/>
      <c r="UYS1181" s="12"/>
      <c r="UYT1181" s="12"/>
      <c r="UYU1181" s="12"/>
      <c r="UYV1181" s="12"/>
      <c r="UYW1181" s="12"/>
      <c r="UYX1181" s="12"/>
      <c r="UYY1181" s="12"/>
      <c r="UYZ1181" s="12"/>
      <c r="UZA1181" s="12"/>
      <c r="UZB1181" s="12"/>
      <c r="UZC1181" s="12"/>
      <c r="UZD1181" s="12"/>
      <c r="UZE1181" s="12"/>
      <c r="UZF1181" s="12"/>
      <c r="UZG1181" s="12"/>
      <c r="UZH1181" s="12"/>
      <c r="UZI1181" s="12"/>
      <c r="UZJ1181" s="12"/>
      <c r="UZK1181" s="12"/>
      <c r="UZL1181" s="12"/>
      <c r="UZM1181" s="12"/>
      <c r="UZN1181" s="12"/>
      <c r="UZO1181" s="12"/>
      <c r="UZP1181" s="12"/>
      <c r="UZQ1181" s="12"/>
      <c r="UZR1181" s="12"/>
      <c r="UZS1181" s="12"/>
      <c r="UZT1181" s="12"/>
      <c r="UZU1181" s="12"/>
      <c r="UZV1181" s="12"/>
      <c r="UZW1181" s="12"/>
      <c r="UZX1181" s="12"/>
      <c r="UZY1181" s="12"/>
      <c r="UZZ1181" s="12"/>
      <c r="VAA1181" s="12"/>
      <c r="VAB1181" s="12"/>
      <c r="VAC1181" s="12"/>
      <c r="VAD1181" s="12"/>
      <c r="VAE1181" s="12"/>
      <c r="VAF1181" s="12"/>
      <c r="VAG1181" s="12"/>
      <c r="VAH1181" s="12"/>
      <c r="VAI1181" s="12"/>
      <c r="VAJ1181" s="12"/>
      <c r="VAK1181" s="12"/>
      <c r="VAL1181" s="12"/>
      <c r="VAM1181" s="12"/>
      <c r="VAN1181" s="12"/>
      <c r="VAO1181" s="12"/>
      <c r="VAP1181" s="12"/>
      <c r="VAQ1181" s="12"/>
      <c r="VAR1181" s="12"/>
      <c r="VAS1181" s="12"/>
      <c r="VAT1181" s="12"/>
      <c r="VAU1181" s="12"/>
      <c r="VAV1181" s="12"/>
      <c r="VAW1181" s="12"/>
      <c r="VAX1181" s="12"/>
      <c r="VAY1181" s="12"/>
      <c r="VAZ1181" s="12"/>
      <c r="VBA1181" s="12"/>
      <c r="VBB1181" s="12"/>
      <c r="VBC1181" s="12"/>
      <c r="VBD1181" s="12"/>
      <c r="VBE1181" s="12"/>
      <c r="VBF1181" s="12"/>
      <c r="VBG1181" s="12"/>
      <c r="VBH1181" s="12"/>
      <c r="VBI1181" s="12"/>
      <c r="VBJ1181" s="12"/>
      <c r="VBK1181" s="12"/>
      <c r="VBL1181" s="12"/>
      <c r="VBM1181" s="12"/>
      <c r="VBN1181" s="12"/>
      <c r="VBO1181" s="12"/>
      <c r="VBP1181" s="12"/>
      <c r="VBQ1181" s="12"/>
      <c r="VBR1181" s="12"/>
      <c r="VBS1181" s="12"/>
      <c r="VBT1181" s="12"/>
      <c r="VBU1181" s="12"/>
      <c r="VBV1181" s="12"/>
      <c r="VBW1181" s="12"/>
      <c r="VBX1181" s="12"/>
      <c r="VBY1181" s="12"/>
      <c r="VBZ1181" s="12"/>
      <c r="VCA1181" s="12"/>
      <c r="VCB1181" s="12"/>
      <c r="VCC1181" s="12"/>
      <c r="VCD1181" s="12"/>
      <c r="VCE1181" s="12"/>
      <c r="VCF1181" s="12"/>
      <c r="VCG1181" s="12"/>
      <c r="VCH1181" s="12"/>
      <c r="VCI1181" s="12"/>
      <c r="VCJ1181" s="12"/>
      <c r="VCK1181" s="12"/>
      <c r="VCL1181" s="12"/>
      <c r="VCM1181" s="12"/>
      <c r="VCN1181" s="12"/>
      <c r="VCO1181" s="12"/>
      <c r="VCP1181" s="12"/>
      <c r="VCQ1181" s="12"/>
      <c r="VCR1181" s="12"/>
      <c r="VCS1181" s="12"/>
      <c r="VCT1181" s="12"/>
      <c r="VCU1181" s="12"/>
      <c r="VCV1181" s="12"/>
      <c r="VCW1181" s="12"/>
      <c r="VCX1181" s="12"/>
      <c r="VCY1181" s="12"/>
      <c r="VCZ1181" s="12"/>
      <c r="VDA1181" s="12"/>
      <c r="VDB1181" s="12"/>
      <c r="VDC1181" s="12"/>
      <c r="VDD1181" s="12"/>
      <c r="VDE1181" s="12"/>
      <c r="VDF1181" s="12"/>
      <c r="VDG1181" s="12"/>
      <c r="VDH1181" s="12"/>
      <c r="VDI1181" s="12"/>
      <c r="VDJ1181" s="12"/>
      <c r="VDK1181" s="12"/>
      <c r="VDL1181" s="12"/>
      <c r="VDM1181" s="12"/>
      <c r="VDN1181" s="12"/>
      <c r="VDO1181" s="12"/>
      <c r="VDP1181" s="12"/>
      <c r="VDQ1181" s="12"/>
      <c r="VDR1181" s="12"/>
      <c r="VDS1181" s="12"/>
      <c r="VDT1181" s="12"/>
      <c r="VDU1181" s="12"/>
      <c r="VDV1181" s="12"/>
      <c r="VDW1181" s="12"/>
      <c r="VDX1181" s="12"/>
      <c r="VDY1181" s="12"/>
      <c r="VDZ1181" s="12"/>
      <c r="VEA1181" s="12"/>
      <c r="VEB1181" s="12"/>
      <c r="VEC1181" s="12"/>
      <c r="VED1181" s="12"/>
      <c r="VEE1181" s="12"/>
      <c r="VEF1181" s="12"/>
      <c r="VEG1181" s="12"/>
      <c r="VEH1181" s="12"/>
      <c r="VEI1181" s="12"/>
      <c r="VEJ1181" s="12"/>
      <c r="VEK1181" s="12"/>
      <c r="VEL1181" s="12"/>
      <c r="VEM1181" s="12"/>
      <c r="VEN1181" s="12"/>
      <c r="VEO1181" s="12"/>
      <c r="VEP1181" s="12"/>
      <c r="VEQ1181" s="12"/>
      <c r="VER1181" s="12"/>
      <c r="VES1181" s="12"/>
      <c r="VET1181" s="12"/>
      <c r="VEU1181" s="12"/>
      <c r="VEV1181" s="12"/>
      <c r="VEW1181" s="12"/>
      <c r="VEX1181" s="12"/>
      <c r="VEY1181" s="12"/>
      <c r="VEZ1181" s="12"/>
      <c r="VFA1181" s="12"/>
      <c r="VFB1181" s="12"/>
      <c r="VFC1181" s="12"/>
      <c r="VFD1181" s="12"/>
      <c r="VFE1181" s="12"/>
      <c r="VFF1181" s="12"/>
      <c r="VFG1181" s="12"/>
      <c r="VFH1181" s="12"/>
      <c r="VFI1181" s="12"/>
      <c r="VFJ1181" s="12"/>
      <c r="VFK1181" s="12"/>
      <c r="VFL1181" s="12"/>
      <c r="VFM1181" s="12"/>
      <c r="VFN1181" s="12"/>
      <c r="VFO1181" s="12"/>
      <c r="VFP1181" s="12"/>
      <c r="VFQ1181" s="12"/>
      <c r="VFR1181" s="12"/>
      <c r="VFS1181" s="12"/>
      <c r="VFT1181" s="12"/>
      <c r="VFU1181" s="12"/>
      <c r="VFV1181" s="12"/>
      <c r="VFW1181" s="12"/>
      <c r="VFX1181" s="12"/>
      <c r="VFY1181" s="12"/>
      <c r="VFZ1181" s="12"/>
      <c r="VGA1181" s="12"/>
      <c r="VGB1181" s="12"/>
      <c r="VGC1181" s="12"/>
      <c r="VGD1181" s="12"/>
      <c r="VGE1181" s="12"/>
      <c r="VGF1181" s="12"/>
      <c r="VGG1181" s="12"/>
      <c r="VGH1181" s="12"/>
      <c r="VGI1181" s="12"/>
      <c r="VGJ1181" s="12"/>
      <c r="VGK1181" s="12"/>
      <c r="VGL1181" s="12"/>
      <c r="VGM1181" s="12"/>
      <c r="VGN1181" s="12"/>
      <c r="VGO1181" s="12"/>
      <c r="VGP1181" s="12"/>
      <c r="VGQ1181" s="12"/>
      <c r="VGR1181" s="12"/>
      <c r="VGS1181" s="12"/>
      <c r="VGT1181" s="12"/>
      <c r="VGU1181" s="12"/>
      <c r="VGV1181" s="12"/>
      <c r="VGW1181" s="12"/>
      <c r="VGX1181" s="12"/>
      <c r="VGY1181" s="12"/>
      <c r="VGZ1181" s="12"/>
      <c r="VHA1181" s="12"/>
      <c r="VHB1181" s="12"/>
      <c r="VHC1181" s="12"/>
      <c r="VHD1181" s="12"/>
      <c r="VHE1181" s="12"/>
      <c r="VHF1181" s="12"/>
      <c r="VHG1181" s="12"/>
      <c r="VHH1181" s="12"/>
      <c r="VHI1181" s="12"/>
      <c r="VHJ1181" s="12"/>
      <c r="VHK1181" s="12"/>
      <c r="VHL1181" s="12"/>
      <c r="VHM1181" s="12"/>
      <c r="VHN1181" s="12"/>
      <c r="VHO1181" s="12"/>
      <c r="VHP1181" s="12"/>
      <c r="VHQ1181" s="12"/>
      <c r="VHR1181" s="12"/>
      <c r="VHS1181" s="12"/>
      <c r="VHT1181" s="12"/>
      <c r="VHU1181" s="12"/>
      <c r="VHV1181" s="12"/>
      <c r="VHW1181" s="12"/>
      <c r="VHX1181" s="12"/>
      <c r="VHY1181" s="12"/>
      <c r="VHZ1181" s="12"/>
      <c r="VIA1181" s="12"/>
      <c r="VIB1181" s="12"/>
      <c r="VIC1181" s="12"/>
      <c r="VID1181" s="12"/>
      <c r="VIE1181" s="12"/>
      <c r="VIF1181" s="12"/>
      <c r="VIG1181" s="12"/>
      <c r="VIH1181" s="12"/>
      <c r="VII1181" s="12"/>
      <c r="VIJ1181" s="12"/>
      <c r="VIK1181" s="12"/>
      <c r="VIL1181" s="12"/>
      <c r="VIM1181" s="12"/>
      <c r="VIN1181" s="12"/>
      <c r="VIO1181" s="12"/>
      <c r="VIP1181" s="12"/>
      <c r="VIQ1181" s="12"/>
      <c r="VIR1181" s="12"/>
      <c r="VIS1181" s="12"/>
      <c r="VIT1181" s="12"/>
      <c r="VIU1181" s="12"/>
      <c r="VIV1181" s="12"/>
      <c r="VIW1181" s="12"/>
      <c r="VIX1181" s="12"/>
      <c r="VIY1181" s="12"/>
      <c r="VIZ1181" s="12"/>
      <c r="VJA1181" s="12"/>
      <c r="VJB1181" s="12"/>
      <c r="VJC1181" s="12"/>
      <c r="VJD1181" s="12"/>
      <c r="VJE1181" s="12"/>
      <c r="VJF1181" s="12"/>
      <c r="VJG1181" s="12"/>
      <c r="VJH1181" s="12"/>
      <c r="VJI1181" s="12"/>
      <c r="VJJ1181" s="12"/>
      <c r="VJK1181" s="12"/>
      <c r="VJL1181" s="12"/>
      <c r="VJM1181" s="12"/>
      <c r="VJN1181" s="12"/>
      <c r="VJO1181" s="12"/>
      <c r="VJP1181" s="12"/>
      <c r="VJQ1181" s="12"/>
      <c r="VJR1181" s="12"/>
      <c r="VJS1181" s="12"/>
      <c r="VJT1181" s="12"/>
      <c r="VJU1181" s="12"/>
      <c r="VJV1181" s="12"/>
      <c r="VJW1181" s="12"/>
      <c r="VJX1181" s="12"/>
      <c r="VJY1181" s="12"/>
      <c r="VJZ1181" s="12"/>
      <c r="VKA1181" s="12"/>
      <c r="VKB1181" s="12"/>
      <c r="VKC1181" s="12"/>
      <c r="VKD1181" s="12"/>
      <c r="VKE1181" s="12"/>
      <c r="VKF1181" s="12"/>
      <c r="VKG1181" s="12"/>
      <c r="VKH1181" s="12"/>
      <c r="VKI1181" s="12"/>
      <c r="VKJ1181" s="12"/>
      <c r="VKK1181" s="12"/>
      <c r="VKL1181" s="12"/>
      <c r="VKM1181" s="12"/>
      <c r="VKN1181" s="12"/>
      <c r="VKO1181" s="12"/>
      <c r="VKP1181" s="12"/>
      <c r="VKQ1181" s="12"/>
      <c r="VKR1181" s="12"/>
      <c r="VKS1181" s="12"/>
      <c r="VKT1181" s="12"/>
      <c r="VKU1181" s="12"/>
      <c r="VKV1181" s="12"/>
      <c r="VKW1181" s="12"/>
      <c r="VKX1181" s="12"/>
      <c r="VKY1181" s="12"/>
      <c r="VKZ1181" s="12"/>
      <c r="VLA1181" s="12"/>
      <c r="VLB1181" s="12"/>
      <c r="VLC1181" s="12"/>
      <c r="VLD1181" s="12"/>
      <c r="VLE1181" s="12"/>
      <c r="VLF1181" s="12"/>
      <c r="VLG1181" s="12"/>
      <c r="VLH1181" s="12"/>
      <c r="VLI1181" s="12"/>
      <c r="VLJ1181" s="12"/>
      <c r="VLK1181" s="12"/>
      <c r="VLL1181" s="12"/>
      <c r="VLM1181" s="12"/>
      <c r="VLN1181" s="12"/>
      <c r="VLO1181" s="12"/>
      <c r="VLP1181" s="12"/>
      <c r="VLQ1181" s="12"/>
      <c r="VLR1181" s="12"/>
      <c r="VLS1181" s="12"/>
      <c r="VLT1181" s="12"/>
      <c r="VLU1181" s="12"/>
      <c r="VLV1181" s="12"/>
      <c r="VLW1181" s="12"/>
      <c r="VLX1181" s="12"/>
      <c r="VLY1181" s="12"/>
      <c r="VLZ1181" s="12"/>
      <c r="VMA1181" s="12"/>
      <c r="VMB1181" s="12"/>
      <c r="VMC1181" s="12"/>
      <c r="VMD1181" s="12"/>
      <c r="VME1181" s="12"/>
      <c r="VMF1181" s="12"/>
      <c r="VMG1181" s="12"/>
      <c r="VMH1181" s="12"/>
      <c r="VMI1181" s="12"/>
      <c r="VMJ1181" s="12"/>
      <c r="VMK1181" s="12"/>
      <c r="VML1181" s="12"/>
      <c r="VMM1181" s="12"/>
      <c r="VMN1181" s="12"/>
      <c r="VMO1181" s="12"/>
      <c r="VMP1181" s="12"/>
      <c r="VMQ1181" s="12"/>
      <c r="VMR1181" s="12"/>
      <c r="VMS1181" s="12"/>
      <c r="VMT1181" s="12"/>
      <c r="VMU1181" s="12"/>
      <c r="VMV1181" s="12"/>
      <c r="VMW1181" s="12"/>
      <c r="VMX1181" s="12"/>
      <c r="VMY1181" s="12"/>
      <c r="VMZ1181" s="12"/>
      <c r="VNA1181" s="12"/>
      <c r="VNB1181" s="12"/>
      <c r="VNC1181" s="12"/>
      <c r="VND1181" s="12"/>
      <c r="VNE1181" s="12"/>
      <c r="VNF1181" s="12"/>
      <c r="VNG1181" s="12"/>
      <c r="VNH1181" s="12"/>
      <c r="VNI1181" s="12"/>
      <c r="VNJ1181" s="12"/>
      <c r="VNK1181" s="12"/>
      <c r="VNL1181" s="12"/>
      <c r="VNM1181" s="12"/>
      <c r="VNN1181" s="12"/>
      <c r="VNO1181" s="12"/>
      <c r="VNP1181" s="12"/>
      <c r="VNQ1181" s="12"/>
      <c r="VNR1181" s="12"/>
      <c r="VNS1181" s="12"/>
      <c r="VNT1181" s="12"/>
      <c r="VNU1181" s="12"/>
      <c r="VNV1181" s="12"/>
      <c r="VNW1181" s="12"/>
      <c r="VNX1181" s="12"/>
      <c r="VNY1181" s="12"/>
      <c r="VNZ1181" s="12"/>
      <c r="VOA1181" s="12"/>
      <c r="VOB1181" s="12"/>
      <c r="VOC1181" s="12"/>
      <c r="VOD1181" s="12"/>
      <c r="VOE1181" s="12"/>
      <c r="VOF1181" s="12"/>
      <c r="VOG1181" s="12"/>
      <c r="VOH1181" s="12"/>
      <c r="VOI1181" s="12"/>
      <c r="VOJ1181" s="12"/>
      <c r="VOK1181" s="12"/>
      <c r="VOL1181" s="12"/>
      <c r="VOM1181" s="12"/>
      <c r="VON1181" s="12"/>
      <c r="VOO1181" s="12"/>
      <c r="VOP1181" s="12"/>
      <c r="VOQ1181" s="12"/>
      <c r="VOR1181" s="12"/>
      <c r="VOS1181" s="12"/>
      <c r="VOT1181" s="12"/>
      <c r="VOU1181" s="12"/>
      <c r="VOV1181" s="12"/>
      <c r="VOW1181" s="12"/>
      <c r="VOX1181" s="12"/>
      <c r="VOY1181" s="12"/>
      <c r="VOZ1181" s="12"/>
      <c r="VPA1181" s="12"/>
      <c r="VPB1181" s="12"/>
      <c r="VPC1181" s="12"/>
      <c r="VPD1181" s="12"/>
      <c r="VPE1181" s="12"/>
      <c r="VPF1181" s="12"/>
      <c r="VPG1181" s="12"/>
      <c r="VPH1181" s="12"/>
      <c r="VPI1181" s="12"/>
      <c r="VPJ1181" s="12"/>
      <c r="VPK1181" s="12"/>
      <c r="VPL1181" s="12"/>
      <c r="VPM1181" s="12"/>
      <c r="VPN1181" s="12"/>
      <c r="VPO1181" s="12"/>
      <c r="VPP1181" s="12"/>
      <c r="VPQ1181" s="12"/>
      <c r="VPR1181" s="12"/>
      <c r="VPS1181" s="12"/>
      <c r="VPT1181" s="12"/>
      <c r="VPU1181" s="12"/>
      <c r="VPV1181" s="12"/>
      <c r="VPW1181" s="12"/>
      <c r="VPX1181" s="12"/>
      <c r="VPY1181" s="12"/>
      <c r="VPZ1181" s="12"/>
      <c r="VQA1181" s="12"/>
      <c r="VQB1181" s="12"/>
      <c r="VQC1181" s="12"/>
      <c r="VQD1181" s="12"/>
      <c r="VQE1181" s="12"/>
      <c r="VQF1181" s="12"/>
      <c r="VQG1181" s="12"/>
      <c r="VQH1181" s="12"/>
      <c r="VQI1181" s="12"/>
      <c r="VQJ1181" s="12"/>
      <c r="VQK1181" s="12"/>
      <c r="VQL1181" s="12"/>
      <c r="VQM1181" s="12"/>
      <c r="VQN1181" s="12"/>
      <c r="VQO1181" s="12"/>
      <c r="VQP1181" s="12"/>
      <c r="VQQ1181" s="12"/>
      <c r="VQR1181" s="12"/>
      <c r="VQS1181" s="12"/>
      <c r="VQT1181" s="12"/>
      <c r="VQU1181" s="12"/>
      <c r="VQV1181" s="12"/>
      <c r="VQW1181" s="12"/>
      <c r="VQX1181" s="12"/>
      <c r="VQY1181" s="12"/>
      <c r="VQZ1181" s="12"/>
      <c r="VRA1181" s="12"/>
      <c r="VRB1181" s="12"/>
      <c r="VRC1181" s="12"/>
      <c r="VRD1181" s="12"/>
      <c r="VRE1181" s="12"/>
      <c r="VRF1181" s="12"/>
      <c r="VRG1181" s="12"/>
      <c r="VRH1181" s="12"/>
      <c r="VRI1181" s="12"/>
      <c r="VRJ1181" s="12"/>
      <c r="VRK1181" s="12"/>
      <c r="VRL1181" s="12"/>
      <c r="VRM1181" s="12"/>
      <c r="VRN1181" s="12"/>
      <c r="VRO1181" s="12"/>
      <c r="VRP1181" s="12"/>
      <c r="VRQ1181" s="12"/>
      <c r="VRR1181" s="12"/>
      <c r="VRS1181" s="12"/>
      <c r="VRT1181" s="12"/>
      <c r="VRU1181" s="12"/>
      <c r="VRV1181" s="12"/>
      <c r="VRW1181" s="12"/>
      <c r="VRX1181" s="12"/>
      <c r="VRY1181" s="12"/>
      <c r="VRZ1181" s="12"/>
      <c r="VSA1181" s="12"/>
      <c r="VSB1181" s="12"/>
      <c r="VSC1181" s="12"/>
      <c r="VSD1181" s="12"/>
      <c r="VSE1181" s="12"/>
      <c r="VSF1181" s="12"/>
      <c r="VSG1181" s="12"/>
      <c r="VSH1181" s="12"/>
      <c r="VSI1181" s="12"/>
      <c r="VSJ1181" s="12"/>
      <c r="VSK1181" s="12"/>
      <c r="VSL1181" s="12"/>
      <c r="VSM1181" s="12"/>
      <c r="VSN1181" s="12"/>
      <c r="VSO1181" s="12"/>
      <c r="VSP1181" s="12"/>
      <c r="VSQ1181" s="12"/>
      <c r="VSR1181" s="12"/>
      <c r="VSS1181" s="12"/>
      <c r="VST1181" s="12"/>
      <c r="VSU1181" s="12"/>
      <c r="VSV1181" s="12"/>
      <c r="VSW1181" s="12"/>
      <c r="VSX1181" s="12"/>
      <c r="VSY1181" s="12"/>
      <c r="VSZ1181" s="12"/>
      <c r="VTA1181" s="12"/>
      <c r="VTB1181" s="12"/>
      <c r="VTC1181" s="12"/>
      <c r="VTD1181" s="12"/>
      <c r="VTE1181" s="12"/>
      <c r="VTF1181" s="12"/>
      <c r="VTG1181" s="12"/>
      <c r="VTH1181" s="12"/>
      <c r="VTI1181" s="12"/>
      <c r="VTJ1181" s="12"/>
      <c r="VTK1181" s="12"/>
      <c r="VTL1181" s="12"/>
      <c r="VTM1181" s="12"/>
      <c r="VTN1181" s="12"/>
      <c r="VTO1181" s="12"/>
      <c r="VTP1181" s="12"/>
      <c r="VTQ1181" s="12"/>
      <c r="VTR1181" s="12"/>
      <c r="VTS1181" s="12"/>
      <c r="VTT1181" s="12"/>
      <c r="VTU1181" s="12"/>
      <c r="VTV1181" s="12"/>
      <c r="VTW1181" s="12"/>
      <c r="VTX1181" s="12"/>
      <c r="VTY1181" s="12"/>
      <c r="VTZ1181" s="12"/>
      <c r="VUA1181" s="12"/>
      <c r="VUB1181" s="12"/>
      <c r="VUC1181" s="12"/>
      <c r="VUD1181" s="12"/>
      <c r="VUE1181" s="12"/>
      <c r="VUF1181" s="12"/>
      <c r="VUG1181" s="12"/>
      <c r="VUH1181" s="12"/>
      <c r="VUI1181" s="12"/>
      <c r="VUJ1181" s="12"/>
      <c r="VUK1181" s="12"/>
      <c r="VUL1181" s="12"/>
      <c r="VUM1181" s="12"/>
      <c r="VUN1181" s="12"/>
      <c r="VUO1181" s="12"/>
      <c r="VUP1181" s="12"/>
      <c r="VUQ1181" s="12"/>
      <c r="VUR1181" s="12"/>
      <c r="VUS1181" s="12"/>
      <c r="VUT1181" s="12"/>
      <c r="VUU1181" s="12"/>
      <c r="VUV1181" s="12"/>
      <c r="VUW1181" s="12"/>
      <c r="VUX1181" s="12"/>
      <c r="VUY1181" s="12"/>
      <c r="VUZ1181" s="12"/>
      <c r="VVA1181" s="12"/>
      <c r="VVB1181" s="12"/>
      <c r="VVC1181" s="12"/>
      <c r="VVD1181" s="12"/>
      <c r="VVE1181" s="12"/>
      <c r="VVF1181" s="12"/>
      <c r="VVG1181" s="12"/>
      <c r="VVH1181" s="12"/>
      <c r="VVI1181" s="12"/>
      <c r="VVJ1181" s="12"/>
      <c r="VVK1181" s="12"/>
      <c r="VVL1181" s="12"/>
      <c r="VVM1181" s="12"/>
      <c r="VVN1181" s="12"/>
      <c r="VVO1181" s="12"/>
      <c r="VVP1181" s="12"/>
      <c r="VVQ1181" s="12"/>
      <c r="VVR1181" s="12"/>
      <c r="VVS1181" s="12"/>
      <c r="VVT1181" s="12"/>
      <c r="VVU1181" s="12"/>
      <c r="VVV1181" s="12"/>
      <c r="VVW1181" s="12"/>
      <c r="VVX1181" s="12"/>
      <c r="VVY1181" s="12"/>
      <c r="VVZ1181" s="12"/>
      <c r="VWA1181" s="12"/>
      <c r="VWB1181" s="12"/>
      <c r="VWC1181" s="12"/>
      <c r="VWD1181" s="12"/>
      <c r="VWE1181" s="12"/>
      <c r="VWF1181" s="12"/>
      <c r="VWG1181" s="12"/>
      <c r="VWH1181" s="12"/>
      <c r="VWI1181" s="12"/>
      <c r="VWJ1181" s="12"/>
      <c r="VWK1181" s="12"/>
      <c r="VWL1181" s="12"/>
      <c r="VWM1181" s="12"/>
      <c r="VWN1181" s="12"/>
      <c r="VWO1181" s="12"/>
      <c r="VWP1181" s="12"/>
      <c r="VWQ1181" s="12"/>
      <c r="VWR1181" s="12"/>
      <c r="VWS1181" s="12"/>
      <c r="VWT1181" s="12"/>
      <c r="VWU1181" s="12"/>
      <c r="VWV1181" s="12"/>
      <c r="VWW1181" s="12"/>
      <c r="VWX1181" s="12"/>
      <c r="VWY1181" s="12"/>
      <c r="VWZ1181" s="12"/>
      <c r="VXA1181" s="12"/>
      <c r="VXB1181" s="12"/>
      <c r="VXC1181" s="12"/>
      <c r="VXD1181" s="12"/>
      <c r="VXE1181" s="12"/>
      <c r="VXF1181" s="12"/>
      <c r="VXG1181" s="12"/>
      <c r="VXH1181" s="12"/>
      <c r="VXI1181" s="12"/>
      <c r="VXJ1181" s="12"/>
      <c r="VXK1181" s="12"/>
      <c r="VXL1181" s="12"/>
      <c r="VXM1181" s="12"/>
      <c r="VXN1181" s="12"/>
      <c r="VXO1181" s="12"/>
      <c r="VXP1181" s="12"/>
      <c r="VXQ1181" s="12"/>
      <c r="VXR1181" s="12"/>
      <c r="VXS1181" s="12"/>
      <c r="VXT1181" s="12"/>
      <c r="VXU1181" s="12"/>
      <c r="VXV1181" s="12"/>
      <c r="VXW1181" s="12"/>
      <c r="VXX1181" s="12"/>
      <c r="VXY1181" s="12"/>
      <c r="VXZ1181" s="12"/>
      <c r="VYA1181" s="12"/>
      <c r="VYB1181" s="12"/>
      <c r="VYC1181" s="12"/>
      <c r="VYD1181" s="12"/>
      <c r="VYE1181" s="12"/>
      <c r="VYF1181" s="12"/>
      <c r="VYG1181" s="12"/>
      <c r="VYH1181" s="12"/>
      <c r="VYI1181" s="12"/>
      <c r="VYJ1181" s="12"/>
      <c r="VYK1181" s="12"/>
      <c r="VYL1181" s="12"/>
      <c r="VYM1181" s="12"/>
      <c r="VYN1181" s="12"/>
      <c r="VYO1181" s="12"/>
      <c r="VYP1181" s="12"/>
      <c r="VYQ1181" s="12"/>
      <c r="VYR1181" s="12"/>
      <c r="VYS1181" s="12"/>
      <c r="VYT1181" s="12"/>
      <c r="VYU1181" s="12"/>
      <c r="VYV1181" s="12"/>
      <c r="VYW1181" s="12"/>
      <c r="VYX1181" s="12"/>
      <c r="VYY1181" s="12"/>
      <c r="VYZ1181" s="12"/>
      <c r="VZA1181" s="12"/>
      <c r="VZB1181" s="12"/>
      <c r="VZC1181" s="12"/>
      <c r="VZD1181" s="12"/>
      <c r="VZE1181" s="12"/>
      <c r="VZF1181" s="12"/>
      <c r="VZG1181" s="12"/>
      <c r="VZH1181" s="12"/>
      <c r="VZI1181" s="12"/>
      <c r="VZJ1181" s="12"/>
      <c r="VZK1181" s="12"/>
      <c r="VZL1181" s="12"/>
      <c r="VZM1181" s="12"/>
      <c r="VZN1181" s="12"/>
      <c r="VZO1181" s="12"/>
      <c r="VZP1181" s="12"/>
      <c r="VZQ1181" s="12"/>
      <c r="VZR1181" s="12"/>
      <c r="VZS1181" s="12"/>
      <c r="VZT1181" s="12"/>
      <c r="VZU1181" s="12"/>
      <c r="VZV1181" s="12"/>
      <c r="VZW1181" s="12"/>
      <c r="VZX1181" s="12"/>
      <c r="VZY1181" s="12"/>
      <c r="VZZ1181" s="12"/>
      <c r="WAA1181" s="12"/>
      <c r="WAB1181" s="12"/>
      <c r="WAC1181" s="12"/>
      <c r="WAD1181" s="12"/>
      <c r="WAE1181" s="12"/>
      <c r="WAF1181" s="12"/>
      <c r="WAG1181" s="12"/>
      <c r="WAH1181" s="12"/>
      <c r="WAI1181" s="12"/>
      <c r="WAJ1181" s="12"/>
      <c r="WAK1181" s="12"/>
      <c r="WAL1181" s="12"/>
      <c r="WAM1181" s="12"/>
      <c r="WAN1181" s="12"/>
      <c r="WAO1181" s="12"/>
      <c r="WAP1181" s="12"/>
      <c r="WAQ1181" s="12"/>
      <c r="WAR1181" s="12"/>
      <c r="WAS1181" s="12"/>
      <c r="WAT1181" s="12"/>
      <c r="WAU1181" s="12"/>
      <c r="WAV1181" s="12"/>
      <c r="WAW1181" s="12"/>
      <c r="WAX1181" s="12"/>
      <c r="WAY1181" s="12"/>
      <c r="WAZ1181" s="12"/>
      <c r="WBA1181" s="12"/>
      <c r="WBB1181" s="12"/>
      <c r="WBC1181" s="12"/>
      <c r="WBD1181" s="12"/>
      <c r="WBE1181" s="12"/>
      <c r="WBF1181" s="12"/>
      <c r="WBG1181" s="12"/>
      <c r="WBH1181" s="12"/>
      <c r="WBI1181" s="12"/>
      <c r="WBJ1181" s="12"/>
      <c r="WBK1181" s="12"/>
      <c r="WBL1181" s="12"/>
      <c r="WBM1181" s="12"/>
      <c r="WBN1181" s="12"/>
      <c r="WBO1181" s="12"/>
      <c r="WBP1181" s="12"/>
      <c r="WBQ1181" s="12"/>
      <c r="WBR1181" s="12"/>
      <c r="WBS1181" s="12"/>
      <c r="WBT1181" s="12"/>
      <c r="WBU1181" s="12"/>
      <c r="WBV1181" s="12"/>
      <c r="WBW1181" s="12"/>
      <c r="WBX1181" s="12"/>
      <c r="WBY1181" s="12"/>
      <c r="WBZ1181" s="12"/>
      <c r="WCA1181" s="12"/>
      <c r="WCB1181" s="12"/>
      <c r="WCC1181" s="12"/>
      <c r="WCD1181" s="12"/>
      <c r="WCE1181" s="12"/>
      <c r="WCF1181" s="12"/>
      <c r="WCG1181" s="12"/>
      <c r="WCH1181" s="12"/>
      <c r="WCI1181" s="12"/>
      <c r="WCJ1181" s="12"/>
      <c r="WCK1181" s="12"/>
      <c r="WCL1181" s="12"/>
      <c r="WCM1181" s="12"/>
      <c r="WCN1181" s="12"/>
      <c r="WCO1181" s="12"/>
      <c r="WCP1181" s="12"/>
      <c r="WCQ1181" s="12"/>
      <c r="WCR1181" s="12"/>
      <c r="WCS1181" s="12"/>
      <c r="WCT1181" s="12"/>
      <c r="WCU1181" s="12"/>
      <c r="WCV1181" s="12"/>
      <c r="WCW1181" s="12"/>
      <c r="WCX1181" s="12"/>
      <c r="WCY1181" s="12"/>
      <c r="WCZ1181" s="12"/>
      <c r="WDA1181" s="12"/>
      <c r="WDB1181" s="12"/>
      <c r="WDC1181" s="12"/>
      <c r="WDD1181" s="12"/>
      <c r="WDE1181" s="12"/>
      <c r="WDF1181" s="12"/>
      <c r="WDG1181" s="12"/>
      <c r="WDH1181" s="12"/>
      <c r="WDI1181" s="12"/>
      <c r="WDJ1181" s="12"/>
      <c r="WDK1181" s="12"/>
      <c r="WDL1181" s="12"/>
      <c r="WDM1181" s="12"/>
      <c r="WDN1181" s="12"/>
      <c r="WDO1181" s="12"/>
      <c r="WDP1181" s="12"/>
      <c r="WDQ1181" s="12"/>
      <c r="WDR1181" s="12"/>
      <c r="WDS1181" s="12"/>
      <c r="WDT1181" s="12"/>
      <c r="WDU1181" s="12"/>
      <c r="WDV1181" s="12"/>
      <c r="WDW1181" s="12"/>
      <c r="WDX1181" s="12"/>
      <c r="WDY1181" s="12"/>
      <c r="WDZ1181" s="12"/>
      <c r="WEA1181" s="12"/>
      <c r="WEB1181" s="12"/>
      <c r="WEC1181" s="12"/>
      <c r="WED1181" s="12"/>
      <c r="WEE1181" s="12"/>
      <c r="WEF1181" s="12"/>
      <c r="WEG1181" s="12"/>
      <c r="WEH1181" s="12"/>
      <c r="WEI1181" s="12"/>
      <c r="WEJ1181" s="12"/>
      <c r="WEK1181" s="12"/>
      <c r="WEL1181" s="12"/>
      <c r="WEM1181" s="12"/>
      <c r="WEN1181" s="12"/>
      <c r="WEO1181" s="12"/>
      <c r="WEP1181" s="12"/>
      <c r="WEQ1181" s="12"/>
      <c r="WER1181" s="12"/>
      <c r="WES1181" s="12"/>
      <c r="WET1181" s="12"/>
      <c r="WEU1181" s="12"/>
      <c r="WEV1181" s="12"/>
      <c r="WEW1181" s="12"/>
      <c r="WEX1181" s="12"/>
      <c r="WEY1181" s="12"/>
      <c r="WEZ1181" s="12"/>
      <c r="WFA1181" s="12"/>
      <c r="WFB1181" s="12"/>
      <c r="WFC1181" s="12"/>
      <c r="WFD1181" s="12"/>
      <c r="WFE1181" s="12"/>
      <c r="WFF1181" s="12"/>
      <c r="WFG1181" s="12"/>
      <c r="WFH1181" s="12"/>
      <c r="WFI1181" s="12"/>
      <c r="WFJ1181" s="12"/>
      <c r="WFK1181" s="12"/>
      <c r="WFL1181" s="12"/>
      <c r="WFM1181" s="12"/>
      <c r="WFN1181" s="12"/>
      <c r="WFO1181" s="12"/>
      <c r="WFP1181" s="12"/>
      <c r="WFQ1181" s="12"/>
      <c r="WFR1181" s="12"/>
      <c r="WFS1181" s="12"/>
      <c r="WFT1181" s="12"/>
      <c r="WFU1181" s="12"/>
      <c r="WFV1181" s="12"/>
      <c r="WFW1181" s="12"/>
      <c r="WFX1181" s="12"/>
      <c r="WFY1181" s="12"/>
      <c r="WFZ1181" s="12"/>
      <c r="WGA1181" s="12"/>
      <c r="WGB1181" s="12"/>
      <c r="WGC1181" s="12"/>
      <c r="WGD1181" s="12"/>
      <c r="WGE1181" s="12"/>
      <c r="WGF1181" s="12"/>
      <c r="WGG1181" s="12"/>
      <c r="WGH1181" s="12"/>
      <c r="WGI1181" s="12"/>
      <c r="WGJ1181" s="12"/>
      <c r="WGK1181" s="12"/>
      <c r="WGL1181" s="12"/>
      <c r="WGM1181" s="12"/>
      <c r="WGN1181" s="12"/>
      <c r="WGO1181" s="12"/>
      <c r="WGP1181" s="12"/>
      <c r="WGQ1181" s="12"/>
      <c r="WGR1181" s="12"/>
      <c r="WGS1181" s="12"/>
      <c r="WGT1181" s="12"/>
      <c r="WGU1181" s="12"/>
      <c r="WGV1181" s="12"/>
      <c r="WGW1181" s="12"/>
      <c r="WGX1181" s="12"/>
      <c r="WGY1181" s="12"/>
      <c r="WGZ1181" s="12"/>
      <c r="WHA1181" s="12"/>
      <c r="WHB1181" s="12"/>
      <c r="WHC1181" s="12"/>
      <c r="WHD1181" s="12"/>
      <c r="WHE1181" s="12"/>
      <c r="WHF1181" s="12"/>
      <c r="WHG1181" s="12"/>
      <c r="WHH1181" s="12"/>
      <c r="WHI1181" s="12"/>
      <c r="WHJ1181" s="12"/>
      <c r="WHK1181" s="12"/>
      <c r="WHL1181" s="12"/>
      <c r="WHM1181" s="12"/>
      <c r="WHN1181" s="12"/>
      <c r="WHO1181" s="12"/>
      <c r="WHP1181" s="12"/>
      <c r="WHQ1181" s="12"/>
      <c r="WHR1181" s="12"/>
      <c r="WHS1181" s="12"/>
      <c r="WHT1181" s="12"/>
      <c r="WHU1181" s="12"/>
      <c r="WHV1181" s="12"/>
      <c r="WHW1181" s="12"/>
      <c r="WHX1181" s="12"/>
      <c r="WHY1181" s="12"/>
      <c r="WHZ1181" s="12"/>
      <c r="WIA1181" s="12"/>
      <c r="WIB1181" s="12"/>
      <c r="WIC1181" s="12"/>
      <c r="WID1181" s="12"/>
      <c r="WIE1181" s="12"/>
      <c r="WIF1181" s="12"/>
      <c r="WIG1181" s="12"/>
      <c r="WIH1181" s="12"/>
      <c r="WII1181" s="12"/>
      <c r="WIJ1181" s="12"/>
      <c r="WIK1181" s="12"/>
      <c r="WIL1181" s="12"/>
      <c r="WIM1181" s="12"/>
      <c r="WIN1181" s="12"/>
      <c r="WIO1181" s="12"/>
      <c r="WIP1181" s="12"/>
      <c r="WIQ1181" s="12"/>
      <c r="WIR1181" s="12"/>
      <c r="WIS1181" s="12"/>
      <c r="WIT1181" s="12"/>
      <c r="WIU1181" s="12"/>
      <c r="WIV1181" s="12"/>
      <c r="WIW1181" s="12"/>
      <c r="WIX1181" s="12"/>
      <c r="WIY1181" s="12"/>
      <c r="WIZ1181" s="12"/>
      <c r="WJA1181" s="12"/>
      <c r="WJB1181" s="12"/>
      <c r="WJC1181" s="12"/>
      <c r="WJD1181" s="12"/>
      <c r="WJE1181" s="12"/>
      <c r="WJF1181" s="12"/>
      <c r="WJG1181" s="12"/>
      <c r="WJH1181" s="12"/>
      <c r="WJI1181" s="12"/>
      <c r="WJJ1181" s="12"/>
      <c r="WJK1181" s="12"/>
      <c r="WJL1181" s="12"/>
      <c r="WJM1181" s="12"/>
      <c r="WJN1181" s="12"/>
      <c r="WJO1181" s="12"/>
      <c r="WJP1181" s="12"/>
      <c r="WJQ1181" s="12"/>
      <c r="WJR1181" s="12"/>
      <c r="WJS1181" s="12"/>
      <c r="WJT1181" s="12"/>
      <c r="WJU1181" s="12"/>
      <c r="WJV1181" s="12"/>
      <c r="WJW1181" s="12"/>
      <c r="WJX1181" s="12"/>
      <c r="WJY1181" s="12"/>
      <c r="WJZ1181" s="12"/>
      <c r="WKA1181" s="12"/>
      <c r="WKB1181" s="12"/>
      <c r="WKC1181" s="12"/>
      <c r="WKD1181" s="12"/>
      <c r="WKE1181" s="12"/>
      <c r="WKF1181" s="12"/>
      <c r="WKG1181" s="12"/>
      <c r="WKH1181" s="12"/>
      <c r="WKI1181" s="12"/>
      <c r="WKJ1181" s="12"/>
      <c r="WKK1181" s="12"/>
      <c r="WKL1181" s="12"/>
      <c r="WKM1181" s="12"/>
      <c r="WKN1181" s="12"/>
      <c r="WKO1181" s="12"/>
      <c r="WKP1181" s="12"/>
      <c r="WKQ1181" s="12"/>
      <c r="WKR1181" s="12"/>
      <c r="WKS1181" s="12"/>
      <c r="WKT1181" s="12"/>
      <c r="WKU1181" s="12"/>
      <c r="WKV1181" s="12"/>
      <c r="WKW1181" s="12"/>
      <c r="WKX1181" s="12"/>
      <c r="WKY1181" s="12"/>
      <c r="WKZ1181" s="12"/>
      <c r="WLA1181" s="12"/>
      <c r="WLB1181" s="12"/>
      <c r="WLC1181" s="12"/>
      <c r="WLD1181" s="12"/>
      <c r="WLE1181" s="12"/>
      <c r="WLF1181" s="12"/>
      <c r="WLG1181" s="12"/>
      <c r="WLH1181" s="12"/>
      <c r="WLI1181" s="12"/>
      <c r="WLJ1181" s="12"/>
      <c r="WLK1181" s="12"/>
      <c r="WLL1181" s="12"/>
      <c r="WLM1181" s="12"/>
      <c r="WLN1181" s="12"/>
      <c r="WLO1181" s="12"/>
      <c r="WLP1181" s="12"/>
      <c r="WLQ1181" s="12"/>
      <c r="WLR1181" s="12"/>
      <c r="WLS1181" s="12"/>
      <c r="WLT1181" s="12"/>
      <c r="WLU1181" s="12"/>
      <c r="WLV1181" s="12"/>
      <c r="WLW1181" s="12"/>
      <c r="WLX1181" s="12"/>
      <c r="WLY1181" s="12"/>
      <c r="WLZ1181" s="12"/>
      <c r="WMA1181" s="12"/>
      <c r="WMB1181" s="12"/>
      <c r="WMC1181" s="12"/>
      <c r="WMD1181" s="12"/>
      <c r="WME1181" s="12"/>
      <c r="WMF1181" s="12"/>
      <c r="WMG1181" s="12"/>
      <c r="WMH1181" s="12"/>
      <c r="WMI1181" s="12"/>
      <c r="WMJ1181" s="12"/>
      <c r="WMK1181" s="12"/>
      <c r="WML1181" s="12"/>
      <c r="WMM1181" s="12"/>
      <c r="WMN1181" s="12"/>
      <c r="WMO1181" s="12"/>
      <c r="WMP1181" s="12"/>
      <c r="WMQ1181" s="12"/>
      <c r="WMR1181" s="12"/>
      <c r="WMS1181" s="12"/>
      <c r="WMT1181" s="12"/>
      <c r="WMU1181" s="12"/>
      <c r="WMV1181" s="12"/>
      <c r="WMW1181" s="12"/>
      <c r="WMX1181" s="12"/>
      <c r="WMY1181" s="12"/>
      <c r="WMZ1181" s="12"/>
      <c r="WNA1181" s="12"/>
      <c r="WNB1181" s="12"/>
      <c r="WNC1181" s="12"/>
      <c r="WND1181" s="12"/>
      <c r="WNE1181" s="12"/>
      <c r="WNF1181" s="12"/>
      <c r="WNG1181" s="12"/>
      <c r="WNH1181" s="12"/>
      <c r="WNI1181" s="12"/>
      <c r="WNJ1181" s="12"/>
      <c r="WNK1181" s="12"/>
      <c r="WNL1181" s="12"/>
      <c r="WNM1181" s="12"/>
      <c r="WNN1181" s="12"/>
      <c r="WNO1181" s="12"/>
      <c r="WNP1181" s="12"/>
      <c r="WNQ1181" s="12"/>
      <c r="WNR1181" s="12"/>
      <c r="WNS1181" s="12"/>
      <c r="WNT1181" s="12"/>
      <c r="WNU1181" s="12"/>
      <c r="WNV1181" s="12"/>
      <c r="WNW1181" s="12"/>
      <c r="WNX1181" s="12"/>
      <c r="WNY1181" s="12"/>
      <c r="WNZ1181" s="12"/>
      <c r="WOA1181" s="12"/>
      <c r="WOB1181" s="12"/>
      <c r="WOC1181" s="12"/>
      <c r="WOD1181" s="12"/>
      <c r="WOE1181" s="12"/>
      <c r="WOF1181" s="12"/>
      <c r="WOG1181" s="12"/>
      <c r="WOH1181" s="12"/>
      <c r="WOI1181" s="12"/>
      <c r="WOJ1181" s="12"/>
      <c r="WOK1181" s="12"/>
      <c r="WOL1181" s="12"/>
      <c r="WOM1181" s="12"/>
      <c r="WON1181" s="12"/>
      <c r="WOO1181" s="12"/>
      <c r="WOP1181" s="12"/>
      <c r="WOQ1181" s="12"/>
      <c r="WOR1181" s="12"/>
      <c r="WOS1181" s="12"/>
      <c r="WOT1181" s="12"/>
      <c r="WOU1181" s="12"/>
      <c r="WOV1181" s="12"/>
      <c r="WOW1181" s="12"/>
      <c r="WOX1181" s="12"/>
      <c r="WOY1181" s="12"/>
      <c r="WOZ1181" s="12"/>
      <c r="WPA1181" s="12"/>
      <c r="WPB1181" s="12"/>
      <c r="WPC1181" s="12"/>
      <c r="WPD1181" s="12"/>
      <c r="WPE1181" s="12"/>
      <c r="WPF1181" s="12"/>
      <c r="WPG1181" s="12"/>
      <c r="WPH1181" s="12"/>
      <c r="WPI1181" s="12"/>
      <c r="WPJ1181" s="12"/>
      <c r="WPK1181" s="12"/>
      <c r="WPL1181" s="12"/>
      <c r="WPM1181" s="12"/>
      <c r="WPN1181" s="12"/>
      <c r="WPO1181" s="12"/>
      <c r="WPP1181" s="12"/>
      <c r="WPQ1181" s="12"/>
      <c r="WPR1181" s="12"/>
      <c r="WPS1181" s="12"/>
      <c r="WPT1181" s="12"/>
      <c r="WPU1181" s="12"/>
      <c r="WPV1181" s="12"/>
      <c r="WPW1181" s="12"/>
      <c r="WPX1181" s="12"/>
      <c r="WPY1181" s="12"/>
      <c r="WPZ1181" s="12"/>
      <c r="WQA1181" s="12"/>
      <c r="WQB1181" s="12"/>
      <c r="WQC1181" s="12"/>
      <c r="WQD1181" s="12"/>
      <c r="WQE1181" s="12"/>
      <c r="WQF1181" s="12"/>
      <c r="WQG1181" s="12"/>
      <c r="WQH1181" s="12"/>
      <c r="WQI1181" s="12"/>
      <c r="WQJ1181" s="12"/>
      <c r="WQK1181" s="12"/>
      <c r="WQL1181" s="12"/>
      <c r="WQM1181" s="12"/>
      <c r="WQN1181" s="12"/>
      <c r="WQO1181" s="12"/>
      <c r="WQP1181" s="12"/>
      <c r="WQQ1181" s="12"/>
      <c r="WQR1181" s="12"/>
      <c r="WQS1181" s="12"/>
      <c r="WQT1181" s="12"/>
      <c r="WQU1181" s="12"/>
      <c r="WQV1181" s="12"/>
      <c r="WQW1181" s="12"/>
      <c r="WQX1181" s="12"/>
      <c r="WQY1181" s="12"/>
      <c r="WQZ1181" s="12"/>
      <c r="WRA1181" s="12"/>
      <c r="WRB1181" s="12"/>
      <c r="WRC1181" s="12"/>
      <c r="WRD1181" s="12"/>
      <c r="WRE1181" s="12"/>
      <c r="WRF1181" s="12"/>
      <c r="WRG1181" s="12"/>
      <c r="WRH1181" s="12"/>
      <c r="WRI1181" s="12"/>
      <c r="WRJ1181" s="12"/>
      <c r="WRK1181" s="12"/>
      <c r="WRL1181" s="12"/>
      <c r="WRM1181" s="12"/>
      <c r="WRN1181" s="12"/>
      <c r="WRO1181" s="12"/>
      <c r="WRP1181" s="12"/>
      <c r="WRQ1181" s="12"/>
      <c r="WRR1181" s="12"/>
      <c r="WRS1181" s="12"/>
      <c r="WRT1181" s="12"/>
      <c r="WRU1181" s="12"/>
      <c r="WRV1181" s="12"/>
      <c r="WRW1181" s="12"/>
      <c r="WRX1181" s="12"/>
      <c r="WRY1181" s="12"/>
      <c r="WRZ1181" s="12"/>
      <c r="WSA1181" s="12"/>
      <c r="WSB1181" s="12"/>
      <c r="WSC1181" s="12"/>
      <c r="WSD1181" s="12"/>
      <c r="WSE1181" s="12"/>
      <c r="WSF1181" s="12"/>
      <c r="WSG1181" s="12"/>
      <c r="WSH1181" s="12"/>
      <c r="WSI1181" s="12"/>
      <c r="WSJ1181" s="12"/>
      <c r="WSK1181" s="12"/>
      <c r="WSL1181" s="12"/>
      <c r="WSM1181" s="12"/>
      <c r="WSN1181" s="12"/>
      <c r="WSO1181" s="12"/>
      <c r="WSP1181" s="12"/>
      <c r="WSQ1181" s="12"/>
      <c r="WSR1181" s="12"/>
      <c r="WSS1181" s="12"/>
      <c r="WST1181" s="12"/>
      <c r="WSU1181" s="12"/>
      <c r="WSV1181" s="12"/>
      <c r="WSW1181" s="12"/>
      <c r="WSX1181" s="12"/>
      <c r="WSY1181" s="12"/>
      <c r="WSZ1181" s="12"/>
      <c r="WTA1181" s="12"/>
      <c r="WTB1181" s="12"/>
      <c r="WTC1181" s="12"/>
      <c r="WTD1181" s="12"/>
      <c r="WTE1181" s="12"/>
      <c r="WTF1181" s="12"/>
      <c r="WTG1181" s="12"/>
      <c r="WTH1181" s="12"/>
      <c r="WTI1181" s="12"/>
      <c r="WTJ1181" s="12"/>
      <c r="WTK1181" s="12"/>
      <c r="WTL1181" s="12"/>
      <c r="WTM1181" s="12"/>
      <c r="WTN1181" s="12"/>
      <c r="WTO1181" s="12"/>
      <c r="WTP1181" s="12"/>
      <c r="WTQ1181" s="12"/>
      <c r="WTR1181" s="12"/>
      <c r="WTS1181" s="12"/>
      <c r="WTT1181" s="12"/>
      <c r="WTU1181" s="12"/>
      <c r="WTV1181" s="12"/>
      <c r="WTW1181" s="12"/>
      <c r="WTX1181" s="12"/>
      <c r="WTY1181" s="12"/>
      <c r="WTZ1181" s="12"/>
      <c r="WUA1181" s="12"/>
      <c r="WUB1181" s="12"/>
      <c r="WUC1181" s="12"/>
      <c r="WUD1181" s="12"/>
      <c r="WUE1181" s="12"/>
      <c r="WUF1181" s="12"/>
      <c r="WUG1181" s="12"/>
      <c r="WUH1181" s="12"/>
      <c r="WUI1181" s="12"/>
      <c r="WUJ1181" s="12"/>
      <c r="WUK1181" s="12"/>
      <c r="WUL1181" s="12"/>
      <c r="WUM1181" s="12"/>
      <c r="WUN1181" s="12"/>
      <c r="WUO1181" s="12"/>
      <c r="WUP1181" s="12"/>
      <c r="WUQ1181" s="12"/>
      <c r="WUR1181" s="12"/>
      <c r="WUS1181" s="12"/>
      <c r="WUT1181" s="12"/>
      <c r="WUU1181" s="12"/>
      <c r="WUV1181" s="12"/>
      <c r="WUW1181" s="12"/>
      <c r="WUX1181" s="12"/>
      <c r="WUY1181" s="12"/>
      <c r="WUZ1181" s="12"/>
      <c r="WVA1181" s="12"/>
      <c r="WVB1181" s="12"/>
      <c r="WVC1181" s="12"/>
      <c r="WVD1181" s="12"/>
      <c r="WVE1181" s="12"/>
      <c r="WVF1181" s="12"/>
      <c r="WVG1181" s="12"/>
      <c r="WVH1181" s="12"/>
      <c r="WVI1181" s="12"/>
      <c r="WVJ1181" s="12"/>
      <c r="WVK1181" s="12"/>
      <c r="WVL1181" s="12"/>
      <c r="WVM1181" s="12"/>
      <c r="WVN1181" s="12"/>
      <c r="WVO1181" s="12"/>
      <c r="WVP1181" s="12"/>
      <c r="WVQ1181" s="12"/>
      <c r="WVR1181" s="12"/>
      <c r="WVS1181" s="12"/>
      <c r="WVT1181" s="12"/>
      <c r="WVU1181" s="12"/>
      <c r="WVV1181" s="12"/>
      <c r="WVW1181" s="12"/>
      <c r="WVX1181" s="12"/>
      <c r="WVY1181" s="12"/>
      <c r="WVZ1181" s="12"/>
      <c r="WWA1181" s="12"/>
      <c r="WWB1181" s="12"/>
      <c r="WWC1181" s="12"/>
      <c r="WWD1181" s="12"/>
      <c r="WWE1181" s="12"/>
      <c r="WWF1181" s="12"/>
      <c r="WWG1181" s="12"/>
      <c r="WWH1181" s="12"/>
      <c r="WWI1181" s="12"/>
      <c r="WWJ1181" s="12"/>
      <c r="WWK1181" s="12"/>
      <c r="WWL1181" s="12"/>
      <c r="WWM1181" s="12"/>
      <c r="WWN1181" s="12"/>
      <c r="WWO1181" s="12"/>
      <c r="WWP1181" s="12"/>
      <c r="WWQ1181" s="12"/>
      <c r="WWR1181" s="12"/>
      <c r="WWS1181" s="12"/>
      <c r="WWT1181" s="12"/>
      <c r="WWU1181" s="12"/>
      <c r="WWV1181" s="12"/>
      <c r="WWW1181" s="12"/>
      <c r="WWX1181" s="12"/>
      <c r="WWY1181" s="12"/>
      <c r="WWZ1181" s="12"/>
      <c r="WXA1181" s="12"/>
      <c r="WXB1181" s="12"/>
      <c r="WXC1181" s="12"/>
      <c r="WXD1181" s="12"/>
      <c r="WXE1181" s="12"/>
      <c r="WXF1181" s="12"/>
      <c r="WXG1181" s="12"/>
      <c r="WXH1181" s="12"/>
      <c r="WXI1181" s="12"/>
      <c r="WXJ1181" s="12"/>
      <c r="WXK1181" s="12"/>
      <c r="WXL1181" s="12"/>
      <c r="WXM1181" s="12"/>
      <c r="WXN1181" s="12"/>
      <c r="WXO1181" s="12"/>
      <c r="WXP1181" s="12"/>
      <c r="WXQ1181" s="12"/>
      <c r="WXR1181" s="12"/>
      <c r="WXS1181" s="12"/>
      <c r="WXT1181" s="12"/>
      <c r="WXU1181" s="12"/>
      <c r="WXV1181" s="12"/>
      <c r="WXW1181" s="12"/>
      <c r="WXX1181" s="12"/>
      <c r="WXY1181" s="12"/>
      <c r="WXZ1181" s="12"/>
      <c r="WYA1181" s="12"/>
      <c r="WYB1181" s="12"/>
      <c r="WYC1181" s="12"/>
      <c r="WYD1181" s="12"/>
      <c r="WYE1181" s="12"/>
      <c r="WYF1181" s="12"/>
      <c r="WYG1181" s="12"/>
      <c r="WYH1181" s="12"/>
      <c r="WYI1181" s="12"/>
      <c r="WYJ1181" s="12"/>
      <c r="WYK1181" s="12"/>
      <c r="WYL1181" s="12"/>
      <c r="WYM1181" s="12"/>
      <c r="WYN1181" s="12"/>
      <c r="WYO1181" s="12"/>
      <c r="WYP1181" s="12"/>
      <c r="WYQ1181" s="12"/>
      <c r="WYR1181" s="12"/>
      <c r="WYS1181" s="12"/>
      <c r="WYT1181" s="12"/>
      <c r="WYU1181" s="12"/>
      <c r="WYV1181" s="12"/>
      <c r="WYW1181" s="12"/>
      <c r="WYX1181" s="12"/>
      <c r="WYY1181" s="12"/>
      <c r="WYZ1181" s="12"/>
      <c r="WZA1181" s="12"/>
      <c r="WZB1181" s="12"/>
      <c r="WZC1181" s="12"/>
      <c r="WZD1181" s="12"/>
      <c r="WZE1181" s="12"/>
      <c r="WZF1181" s="12"/>
      <c r="WZG1181" s="12"/>
      <c r="WZH1181" s="12"/>
      <c r="WZI1181" s="12"/>
      <c r="WZJ1181" s="12"/>
      <c r="WZK1181" s="12"/>
      <c r="WZL1181" s="12"/>
      <c r="WZM1181" s="12"/>
      <c r="WZN1181" s="12"/>
      <c r="WZO1181" s="12"/>
      <c r="WZP1181" s="12"/>
      <c r="WZQ1181" s="12"/>
      <c r="WZR1181" s="12"/>
      <c r="WZS1181" s="12"/>
      <c r="WZT1181" s="12"/>
      <c r="WZU1181" s="12"/>
      <c r="WZV1181" s="12"/>
      <c r="WZW1181" s="12"/>
      <c r="WZX1181" s="12"/>
      <c r="WZY1181" s="12"/>
      <c r="WZZ1181" s="12"/>
      <c r="XAA1181" s="12"/>
      <c r="XAB1181" s="12"/>
      <c r="XAC1181" s="12"/>
      <c r="XAD1181" s="12"/>
      <c r="XAE1181" s="12"/>
      <c r="XAF1181" s="12"/>
      <c r="XAG1181" s="12"/>
      <c r="XAH1181" s="12"/>
      <c r="XAI1181" s="12"/>
      <c r="XAJ1181" s="12"/>
      <c r="XAK1181" s="12"/>
      <c r="XAL1181" s="12"/>
      <c r="XAM1181" s="12"/>
      <c r="XAN1181" s="12"/>
      <c r="XAO1181" s="12"/>
      <c r="XAP1181" s="12"/>
      <c r="XAQ1181" s="12"/>
      <c r="XAR1181" s="12"/>
      <c r="XAS1181" s="12"/>
      <c r="XAT1181" s="12"/>
      <c r="XAU1181" s="12"/>
      <c r="XAV1181" s="12"/>
      <c r="XAW1181" s="12"/>
      <c r="XAX1181" s="12"/>
      <c r="XAY1181" s="12"/>
      <c r="XAZ1181" s="12"/>
      <c r="XBA1181" s="12"/>
      <c r="XBB1181" s="12"/>
      <c r="XBC1181" s="12"/>
      <c r="XBD1181" s="12"/>
      <c r="XBE1181" s="12"/>
      <c r="XBF1181" s="12"/>
      <c r="XBG1181" s="12"/>
      <c r="XBH1181" s="12"/>
      <c r="XBI1181" s="12"/>
      <c r="XBJ1181" s="12"/>
      <c r="XBK1181" s="12"/>
      <c r="XBL1181" s="12"/>
      <c r="XBM1181" s="12"/>
      <c r="XBN1181" s="12"/>
      <c r="XBO1181" s="12"/>
      <c r="XBP1181" s="12"/>
      <c r="XBQ1181" s="12"/>
      <c r="XBR1181" s="12"/>
      <c r="XBS1181" s="12"/>
      <c r="XBT1181" s="12"/>
      <c r="XBU1181" s="12"/>
      <c r="XBV1181" s="12"/>
      <c r="XBW1181" s="12"/>
      <c r="XBX1181" s="12"/>
      <c r="XBY1181" s="12"/>
      <c r="XBZ1181" s="12"/>
      <c r="XCA1181" s="12"/>
      <c r="XCB1181" s="12"/>
      <c r="XCC1181" s="12"/>
      <c r="XCD1181" s="12"/>
      <c r="XCE1181" s="12"/>
      <c r="XCF1181" s="12"/>
      <c r="XCG1181" s="12"/>
      <c r="XCH1181" s="12"/>
      <c r="XCI1181" s="12"/>
      <c r="XCJ1181" s="12"/>
      <c r="XCK1181" s="12"/>
      <c r="XCL1181" s="12"/>
      <c r="XCM1181" s="12"/>
      <c r="XCN1181" s="12"/>
      <c r="XCO1181" s="12"/>
      <c r="XCP1181" s="12"/>
      <c r="XCQ1181" s="12"/>
      <c r="XCR1181" s="12"/>
      <c r="XCS1181" s="12"/>
      <c r="XCT1181" s="12"/>
      <c r="XCU1181" s="12"/>
      <c r="XCV1181" s="12"/>
      <c r="XCW1181" s="12"/>
      <c r="XCX1181" s="12"/>
    </row>
    <row r="1182" spans="1:16326" s="3" customFormat="1" ht="61.5" x14ac:dyDescent="0.85">
      <c r="A1182" s="12">
        <v>1</v>
      </c>
      <c r="B1182" s="45">
        <f>SUBTOTAL(103,$A$1032:A1182)</f>
        <v>149</v>
      </c>
      <c r="C1182" s="15" t="s">
        <v>375</v>
      </c>
      <c r="D1182" s="21">
        <v>2984182.25</v>
      </c>
      <c r="E1182" s="21">
        <v>0</v>
      </c>
      <c r="F1182" s="21">
        <v>0</v>
      </c>
      <c r="G1182" s="29">
        <v>1992760</v>
      </c>
      <c r="H1182" s="21">
        <v>0</v>
      </c>
      <c r="I1182" s="21">
        <v>0</v>
      </c>
      <c r="J1182" s="21">
        <v>0</v>
      </c>
      <c r="K1182" s="52">
        <v>0</v>
      </c>
      <c r="L1182" s="21">
        <v>0</v>
      </c>
      <c r="M1182" s="21">
        <v>0</v>
      </c>
      <c r="N1182" s="21">
        <v>0</v>
      </c>
      <c r="O1182" s="21">
        <v>0</v>
      </c>
      <c r="P1182" s="21">
        <v>0</v>
      </c>
      <c r="Q1182" s="21">
        <v>0</v>
      </c>
      <c r="R1182" s="21">
        <v>0</v>
      </c>
      <c r="S1182" s="21">
        <v>0</v>
      </c>
      <c r="T1182" s="21">
        <v>0</v>
      </c>
      <c r="U1182" s="21">
        <v>0</v>
      </c>
      <c r="V1182" s="21">
        <v>0</v>
      </c>
      <c r="W1182" s="21">
        <v>0</v>
      </c>
      <c r="X1182" s="21">
        <v>0</v>
      </c>
      <c r="Y1182" s="21">
        <v>0</v>
      </c>
      <c r="Z1182" s="21">
        <v>0</v>
      </c>
      <c r="AA1182" s="21">
        <v>0</v>
      </c>
      <c r="AB1182" s="21">
        <v>800000</v>
      </c>
      <c r="AC1182" s="21">
        <v>59765.06</v>
      </c>
      <c r="AD1182" s="21">
        <v>131657.19</v>
      </c>
      <c r="AE1182" s="21">
        <v>0</v>
      </c>
      <c r="AF1182" s="24">
        <v>2022</v>
      </c>
      <c r="AG1182" s="24">
        <v>2022</v>
      </c>
      <c r="AH1182" s="25">
        <v>2022</v>
      </c>
      <c r="AI1182" s="12"/>
      <c r="AJ1182" s="12"/>
      <c r="AK1182" s="12"/>
      <c r="AL1182" s="12"/>
      <c r="AM1182" s="12"/>
      <c r="AN1182" s="12"/>
      <c r="AO1182" s="12"/>
      <c r="AP1182" s="12"/>
      <c r="AQ1182" s="12"/>
      <c r="AR1182" s="12"/>
      <c r="AS1182" s="12"/>
      <c r="AT1182" s="12"/>
      <c r="AU1182" s="12"/>
      <c r="AV1182" s="12"/>
      <c r="AW1182" s="12"/>
      <c r="AX1182" s="12"/>
      <c r="AY1182" s="12"/>
      <c r="AZ1182" s="12"/>
      <c r="BA1182" s="12"/>
      <c r="BB1182" s="12"/>
      <c r="BC1182" s="12"/>
      <c r="BD1182" s="12"/>
      <c r="BE1182" s="12"/>
      <c r="BF1182" s="12"/>
      <c r="BG1182" s="12"/>
      <c r="BH1182" s="12"/>
      <c r="BI1182" s="12"/>
      <c r="BJ1182" s="12"/>
      <c r="BK1182" s="12"/>
      <c r="BL1182" s="12"/>
      <c r="BM1182" s="12"/>
      <c r="BN1182" s="12"/>
      <c r="BO1182" s="12"/>
      <c r="BP1182" s="12"/>
      <c r="BQ1182" s="12"/>
      <c r="BR1182" s="12"/>
      <c r="BS1182" s="12"/>
      <c r="BT1182" s="12"/>
      <c r="BU1182" s="12"/>
      <c r="BV1182" s="12"/>
      <c r="BW1182" s="49"/>
      <c r="BX1182" s="12"/>
      <c r="BY1182" s="12"/>
      <c r="BZ1182" s="12"/>
      <c r="CA1182" s="12">
        <f t="shared" si="106"/>
        <v>1108.98</v>
      </c>
      <c r="CB1182" s="12"/>
      <c r="CC1182" s="12"/>
      <c r="CD1182" s="12"/>
      <c r="CE1182" s="12" t="e">
        <f t="shared" si="104"/>
        <v>#N/A</v>
      </c>
      <c r="CF1182" s="12"/>
      <c r="CG1182" s="12"/>
      <c r="CH1182" s="12"/>
      <c r="CI1182" s="12"/>
      <c r="CJ1182" s="12"/>
      <c r="CK1182" s="12"/>
      <c r="CL1182" s="12" t="e">
        <f t="shared" si="105"/>
        <v>#N/A</v>
      </c>
      <c r="CM1182" s="12"/>
      <c r="CN1182" s="12"/>
      <c r="CO1182" s="12"/>
      <c r="CP1182" s="12"/>
      <c r="CQ1182" s="12"/>
      <c r="CR1182" s="12"/>
      <c r="CS1182" s="12"/>
      <c r="CT1182" s="12"/>
      <c r="CU1182" s="12"/>
      <c r="CV1182" s="12"/>
      <c r="CW1182" s="12"/>
      <c r="CX1182" s="12"/>
      <c r="CY1182" s="12"/>
      <c r="CZ1182" s="12"/>
      <c r="DA1182" s="12"/>
      <c r="DB1182" s="12"/>
      <c r="DC1182" s="12"/>
      <c r="DD1182" s="12"/>
      <c r="DE1182" s="12"/>
      <c r="DF1182" s="12"/>
      <c r="DG1182" s="12"/>
      <c r="DH1182" s="12"/>
      <c r="DI1182" s="12"/>
      <c r="DJ1182" s="12"/>
      <c r="DK1182" s="12"/>
      <c r="DL1182" s="12"/>
      <c r="DM1182" s="12"/>
      <c r="DN1182" s="12"/>
      <c r="DO1182" s="12"/>
      <c r="DP1182" s="12"/>
      <c r="DQ1182" s="12"/>
      <c r="DR1182" s="12"/>
      <c r="DS1182" s="12"/>
      <c r="DT1182" s="12"/>
      <c r="DU1182" s="12"/>
      <c r="DV1182" s="12"/>
      <c r="DW1182" s="12"/>
      <c r="DX1182" s="12"/>
      <c r="DY1182" s="12"/>
      <c r="DZ1182" s="12"/>
      <c r="EA1182" s="12"/>
      <c r="EB1182" s="12"/>
      <c r="EC1182" s="12"/>
      <c r="ED1182" s="12"/>
      <c r="EE1182" s="12"/>
      <c r="EF1182" s="12"/>
      <c r="EG1182" s="12"/>
      <c r="EH1182" s="12"/>
      <c r="EI1182" s="12"/>
      <c r="EJ1182" s="12"/>
      <c r="EK1182" s="12"/>
      <c r="EL1182" s="12"/>
      <c r="EM1182" s="12"/>
      <c r="EN1182" s="12"/>
      <c r="EO1182" s="12"/>
      <c r="EP1182" s="12"/>
      <c r="EQ1182" s="12"/>
      <c r="ER1182" s="12"/>
      <c r="ES1182" s="12"/>
      <c r="ET1182" s="12"/>
      <c r="EU1182" s="12"/>
      <c r="EV1182" s="12"/>
      <c r="EW1182" s="12"/>
      <c r="EX1182" s="12"/>
      <c r="EY1182" s="12"/>
      <c r="EZ1182" s="12"/>
      <c r="FA1182" s="12"/>
      <c r="FB1182" s="12"/>
      <c r="FC1182" s="12"/>
      <c r="FD1182" s="12"/>
      <c r="FE1182" s="12"/>
      <c r="FF1182" s="12"/>
      <c r="FG1182" s="12"/>
      <c r="FH1182" s="12"/>
      <c r="FI1182" s="12"/>
      <c r="FJ1182" s="12"/>
      <c r="FK1182" s="12"/>
      <c r="FL1182" s="12"/>
      <c r="FM1182" s="12"/>
      <c r="FN1182" s="12"/>
      <c r="FO1182" s="12"/>
      <c r="FP1182" s="12"/>
      <c r="FQ1182" s="12"/>
      <c r="FR1182" s="12"/>
      <c r="FS1182" s="12"/>
      <c r="FT1182" s="12"/>
      <c r="FU1182" s="12"/>
      <c r="FV1182" s="12"/>
      <c r="FW1182" s="12"/>
      <c r="FX1182" s="12"/>
      <c r="FY1182" s="12"/>
      <c r="FZ1182" s="12"/>
      <c r="GA1182" s="12"/>
      <c r="GB1182" s="12"/>
      <c r="GC1182" s="12"/>
      <c r="GD1182" s="12"/>
      <c r="GE1182" s="12"/>
      <c r="GF1182" s="12"/>
      <c r="GG1182" s="12"/>
      <c r="GH1182" s="12"/>
      <c r="GI1182" s="12"/>
      <c r="GJ1182" s="12"/>
      <c r="GK1182" s="12"/>
      <c r="GL1182" s="12"/>
      <c r="GM1182" s="12"/>
      <c r="GN1182" s="12"/>
      <c r="GO1182" s="12"/>
      <c r="GP1182" s="12"/>
      <c r="GQ1182" s="12"/>
      <c r="GR1182" s="12"/>
      <c r="GS1182" s="12"/>
      <c r="GT1182" s="12"/>
      <c r="GU1182" s="12"/>
      <c r="GV1182" s="12"/>
      <c r="GW1182" s="12"/>
      <c r="GX1182" s="12"/>
      <c r="GY1182" s="12"/>
      <c r="GZ1182" s="12"/>
      <c r="HA1182" s="12"/>
      <c r="HB1182" s="12"/>
      <c r="HC1182" s="12"/>
      <c r="HD1182" s="12"/>
      <c r="HE1182" s="12"/>
      <c r="HF1182" s="12"/>
      <c r="HG1182" s="12"/>
      <c r="HH1182" s="12"/>
      <c r="HI1182" s="12"/>
      <c r="HJ1182" s="12"/>
      <c r="HK1182" s="12"/>
      <c r="HL1182" s="12"/>
      <c r="HM1182" s="12"/>
      <c r="HN1182" s="12"/>
      <c r="HO1182" s="12"/>
      <c r="HP1182" s="12"/>
      <c r="HQ1182" s="12"/>
      <c r="HR1182" s="12"/>
      <c r="HS1182" s="12"/>
      <c r="HT1182" s="12"/>
      <c r="HU1182" s="12"/>
      <c r="HV1182" s="12"/>
      <c r="HW1182" s="12"/>
      <c r="HX1182" s="12"/>
      <c r="HY1182" s="12"/>
      <c r="HZ1182" s="12"/>
      <c r="IA1182" s="12"/>
      <c r="IB1182" s="12"/>
      <c r="IC1182" s="12"/>
      <c r="ID1182" s="12"/>
      <c r="IE1182" s="12"/>
      <c r="IF1182" s="12"/>
      <c r="IG1182" s="12"/>
      <c r="IH1182" s="12"/>
      <c r="II1182" s="12"/>
      <c r="IJ1182" s="12"/>
      <c r="IK1182" s="12"/>
      <c r="IL1182" s="12"/>
      <c r="IM1182" s="12"/>
      <c r="IN1182" s="12"/>
      <c r="IO1182" s="12"/>
      <c r="IP1182" s="12"/>
      <c r="IQ1182" s="12"/>
      <c r="IR1182" s="12"/>
      <c r="IS1182" s="12"/>
      <c r="IT1182" s="12"/>
      <c r="IU1182" s="12"/>
      <c r="IV1182" s="12"/>
      <c r="IW1182" s="12"/>
      <c r="IX1182" s="12"/>
      <c r="IY1182" s="12"/>
      <c r="IZ1182" s="12"/>
      <c r="JA1182" s="12"/>
      <c r="JB1182" s="12"/>
      <c r="JC1182" s="12"/>
      <c r="JD1182" s="12"/>
      <c r="JE1182" s="12"/>
      <c r="JF1182" s="12"/>
      <c r="JG1182" s="12"/>
      <c r="JH1182" s="12"/>
      <c r="JI1182" s="12"/>
      <c r="JJ1182" s="12"/>
      <c r="JK1182" s="12"/>
      <c r="JL1182" s="12"/>
      <c r="JM1182" s="12"/>
      <c r="JN1182" s="12"/>
      <c r="JO1182" s="12"/>
      <c r="JP1182" s="12"/>
      <c r="JQ1182" s="12"/>
      <c r="JR1182" s="12"/>
      <c r="JS1182" s="12"/>
      <c r="JT1182" s="12"/>
      <c r="JU1182" s="12"/>
      <c r="JV1182" s="12"/>
      <c r="JW1182" s="12"/>
      <c r="JX1182" s="12"/>
      <c r="JY1182" s="12"/>
      <c r="JZ1182" s="12"/>
      <c r="KA1182" s="12"/>
      <c r="KB1182" s="12"/>
      <c r="KC1182" s="12"/>
      <c r="KD1182" s="12"/>
      <c r="KE1182" s="12"/>
      <c r="KF1182" s="12"/>
      <c r="KG1182" s="12"/>
      <c r="KH1182" s="12"/>
      <c r="KI1182" s="12"/>
      <c r="KJ1182" s="12"/>
      <c r="KK1182" s="12"/>
      <c r="KL1182" s="12"/>
      <c r="KM1182" s="12"/>
      <c r="KN1182" s="12"/>
      <c r="KO1182" s="12"/>
      <c r="KP1182" s="12"/>
      <c r="KQ1182" s="12"/>
      <c r="KR1182" s="12"/>
      <c r="KS1182" s="12"/>
      <c r="KT1182" s="12"/>
      <c r="KU1182" s="12"/>
      <c r="KV1182" s="12"/>
      <c r="KW1182" s="12"/>
      <c r="KX1182" s="12"/>
      <c r="KY1182" s="12"/>
      <c r="KZ1182" s="12"/>
      <c r="LA1182" s="12"/>
      <c r="LB1182" s="12"/>
      <c r="LC1182" s="12"/>
      <c r="LD1182" s="12"/>
      <c r="LE1182" s="12"/>
      <c r="LF1182" s="12"/>
      <c r="LG1182" s="12"/>
      <c r="LH1182" s="12"/>
      <c r="LI1182" s="12"/>
      <c r="LJ1182" s="12"/>
      <c r="LK1182" s="12"/>
      <c r="LL1182" s="12"/>
      <c r="LM1182" s="12"/>
      <c r="LN1182" s="12"/>
      <c r="LO1182" s="12"/>
      <c r="LP1182" s="12"/>
      <c r="LQ1182" s="12"/>
      <c r="LR1182" s="12"/>
      <c r="LS1182" s="12"/>
      <c r="LT1182" s="12"/>
      <c r="LU1182" s="12"/>
      <c r="LV1182" s="12"/>
      <c r="LW1182" s="12"/>
      <c r="LX1182" s="12"/>
      <c r="LY1182" s="12"/>
      <c r="LZ1182" s="12"/>
      <c r="MA1182" s="12"/>
      <c r="MB1182" s="12"/>
      <c r="MC1182" s="12"/>
      <c r="MD1182" s="12"/>
      <c r="ME1182" s="12"/>
      <c r="MF1182" s="12"/>
      <c r="MG1182" s="12"/>
      <c r="MH1182" s="12"/>
      <c r="MI1182" s="12"/>
      <c r="MJ1182" s="12"/>
      <c r="MK1182" s="12"/>
      <c r="ML1182" s="12"/>
      <c r="MM1182" s="12"/>
      <c r="MN1182" s="12"/>
      <c r="MO1182" s="12"/>
      <c r="MP1182" s="12"/>
      <c r="MQ1182" s="12"/>
      <c r="MR1182" s="12"/>
      <c r="MS1182" s="12"/>
      <c r="MT1182" s="12"/>
      <c r="MU1182" s="12"/>
      <c r="MV1182" s="12"/>
      <c r="MW1182" s="12"/>
      <c r="MX1182" s="12"/>
      <c r="MY1182" s="12"/>
      <c r="MZ1182" s="12"/>
      <c r="NA1182" s="12"/>
      <c r="NB1182" s="12"/>
      <c r="NC1182" s="12"/>
      <c r="ND1182" s="12"/>
      <c r="NE1182" s="12"/>
      <c r="NF1182" s="12"/>
      <c r="NG1182" s="12"/>
      <c r="NH1182" s="12"/>
      <c r="NI1182" s="12"/>
      <c r="NJ1182" s="12"/>
      <c r="NK1182" s="12"/>
      <c r="NL1182" s="12"/>
      <c r="NM1182" s="12"/>
      <c r="NN1182" s="12"/>
      <c r="NO1182" s="12"/>
      <c r="NP1182" s="12"/>
      <c r="NQ1182" s="12"/>
      <c r="NR1182" s="12"/>
      <c r="NS1182" s="12"/>
      <c r="NT1182" s="12"/>
      <c r="NU1182" s="12"/>
      <c r="NV1182" s="12"/>
      <c r="NW1182" s="12"/>
      <c r="NX1182" s="12"/>
      <c r="NY1182" s="12"/>
      <c r="NZ1182" s="12"/>
      <c r="OA1182" s="12"/>
      <c r="OB1182" s="12"/>
      <c r="OC1182" s="12"/>
      <c r="OD1182" s="12"/>
      <c r="OE1182" s="12"/>
      <c r="OF1182" s="12"/>
      <c r="OG1182" s="12"/>
      <c r="OH1182" s="12"/>
      <c r="OI1182" s="12"/>
      <c r="OJ1182" s="12"/>
      <c r="OK1182" s="12"/>
      <c r="OL1182" s="12"/>
      <c r="OM1182" s="12"/>
      <c r="ON1182" s="12"/>
      <c r="OO1182" s="12"/>
      <c r="OP1182" s="12"/>
      <c r="OQ1182" s="12"/>
      <c r="OR1182" s="12"/>
      <c r="OS1182" s="12"/>
      <c r="OT1182" s="12"/>
      <c r="OU1182" s="12"/>
      <c r="OV1182" s="12"/>
      <c r="OW1182" s="12"/>
      <c r="OX1182" s="12"/>
      <c r="OY1182" s="12"/>
      <c r="OZ1182" s="12"/>
      <c r="PA1182" s="12"/>
      <c r="PB1182" s="12"/>
      <c r="PC1182" s="12"/>
      <c r="PD1182" s="12"/>
      <c r="PE1182" s="12"/>
      <c r="PF1182" s="12"/>
      <c r="PG1182" s="12"/>
      <c r="PH1182" s="12"/>
      <c r="PI1182" s="12"/>
      <c r="PJ1182" s="12"/>
      <c r="PK1182" s="12"/>
      <c r="PL1182" s="12"/>
      <c r="PM1182" s="12"/>
      <c r="PN1182" s="12"/>
      <c r="PO1182" s="12"/>
      <c r="PP1182" s="12"/>
      <c r="PQ1182" s="12"/>
      <c r="PR1182" s="12"/>
      <c r="PS1182" s="12"/>
      <c r="PT1182" s="12"/>
      <c r="PU1182" s="12"/>
      <c r="PV1182" s="12"/>
      <c r="PW1182" s="12"/>
      <c r="PX1182" s="12"/>
      <c r="PY1182" s="12"/>
      <c r="PZ1182" s="12"/>
      <c r="QA1182" s="12"/>
      <c r="QB1182" s="12"/>
      <c r="QC1182" s="12"/>
      <c r="QD1182" s="12"/>
      <c r="QE1182" s="12"/>
      <c r="QF1182" s="12"/>
      <c r="QG1182" s="12"/>
      <c r="QH1182" s="12"/>
      <c r="QI1182" s="12"/>
      <c r="QJ1182" s="12"/>
      <c r="QK1182" s="12"/>
      <c r="QL1182" s="12"/>
      <c r="QM1182" s="12"/>
      <c r="QN1182" s="12"/>
      <c r="QO1182" s="12"/>
      <c r="QP1182" s="12"/>
      <c r="QQ1182" s="12"/>
      <c r="QR1182" s="12"/>
      <c r="QS1182" s="12"/>
      <c r="QT1182" s="12"/>
      <c r="QU1182" s="12"/>
      <c r="QV1182" s="12"/>
      <c r="QW1182" s="12"/>
      <c r="QX1182" s="12"/>
      <c r="QY1182" s="12"/>
      <c r="QZ1182" s="12"/>
      <c r="RA1182" s="12"/>
      <c r="RB1182" s="12"/>
      <c r="RC1182" s="12"/>
      <c r="RD1182" s="12"/>
      <c r="RE1182" s="12"/>
      <c r="RF1182" s="12"/>
      <c r="RG1182" s="12"/>
      <c r="RH1182" s="12"/>
      <c r="RI1182" s="12"/>
      <c r="RJ1182" s="12"/>
      <c r="RK1182" s="12"/>
      <c r="RL1182" s="12"/>
      <c r="RM1182" s="12"/>
      <c r="RN1182" s="12"/>
      <c r="RO1182" s="12"/>
      <c r="RP1182" s="12"/>
      <c r="RQ1182" s="12"/>
      <c r="RR1182" s="12"/>
      <c r="RS1182" s="12"/>
      <c r="RT1182" s="12"/>
      <c r="RU1182" s="12"/>
      <c r="RV1182" s="12"/>
      <c r="RW1182" s="12"/>
      <c r="RX1182" s="12"/>
      <c r="RY1182" s="12"/>
      <c r="RZ1182" s="12"/>
      <c r="SA1182" s="12"/>
      <c r="SB1182" s="12"/>
      <c r="SC1182" s="12"/>
      <c r="SD1182" s="12"/>
      <c r="SE1182" s="12"/>
      <c r="SF1182" s="12"/>
      <c r="SG1182" s="12"/>
      <c r="SH1182" s="12"/>
      <c r="SI1182" s="12"/>
      <c r="SJ1182" s="12"/>
      <c r="SK1182" s="12"/>
      <c r="SL1182" s="12"/>
      <c r="SM1182" s="12"/>
      <c r="SN1182" s="12"/>
      <c r="SO1182" s="12"/>
      <c r="SP1182" s="12"/>
      <c r="SQ1182" s="12"/>
      <c r="SR1182" s="12"/>
      <c r="SS1182" s="12"/>
      <c r="ST1182" s="12"/>
      <c r="SU1182" s="12"/>
      <c r="SV1182" s="12"/>
      <c r="SW1182" s="12"/>
      <c r="SX1182" s="12"/>
      <c r="SY1182" s="12"/>
      <c r="SZ1182" s="12"/>
      <c r="TA1182" s="12"/>
      <c r="TB1182" s="12"/>
      <c r="TC1182" s="12"/>
      <c r="TD1182" s="12"/>
      <c r="TE1182" s="12"/>
      <c r="TF1182" s="12"/>
      <c r="TG1182" s="12"/>
      <c r="TH1182" s="12"/>
      <c r="TI1182" s="12"/>
      <c r="TJ1182" s="12"/>
      <c r="TK1182" s="12"/>
      <c r="TL1182" s="12"/>
      <c r="TM1182" s="12"/>
      <c r="TN1182" s="12"/>
      <c r="TO1182" s="12"/>
      <c r="TP1182" s="12"/>
      <c r="TQ1182" s="12"/>
      <c r="TR1182" s="12"/>
      <c r="TS1182" s="12"/>
      <c r="TT1182" s="12"/>
      <c r="TU1182" s="12"/>
      <c r="TV1182" s="12"/>
      <c r="TW1182" s="12"/>
      <c r="TX1182" s="12"/>
      <c r="TY1182" s="12"/>
      <c r="TZ1182" s="12"/>
      <c r="UA1182" s="12"/>
      <c r="UB1182" s="12"/>
      <c r="UC1182" s="12"/>
      <c r="UD1182" s="12"/>
      <c r="UE1182" s="12"/>
      <c r="UF1182" s="12"/>
      <c r="UG1182" s="12"/>
      <c r="UH1182" s="12"/>
      <c r="UI1182" s="12"/>
      <c r="UJ1182" s="12"/>
      <c r="UK1182" s="12"/>
      <c r="UL1182" s="12"/>
      <c r="UM1182" s="12"/>
      <c r="UN1182" s="12"/>
      <c r="UO1182" s="12"/>
      <c r="UP1182" s="12"/>
      <c r="UQ1182" s="12"/>
      <c r="UR1182" s="12"/>
      <c r="US1182" s="12"/>
      <c r="UT1182" s="12"/>
      <c r="UU1182" s="12"/>
      <c r="UV1182" s="12"/>
      <c r="UW1182" s="12"/>
      <c r="UX1182" s="12"/>
      <c r="UY1182" s="12"/>
      <c r="UZ1182" s="12"/>
      <c r="VA1182" s="12"/>
      <c r="VB1182" s="12"/>
      <c r="VC1182" s="12"/>
      <c r="VD1182" s="12"/>
      <c r="VE1182" s="12"/>
      <c r="VF1182" s="12"/>
      <c r="VG1182" s="12"/>
      <c r="VH1182" s="12"/>
      <c r="VI1182" s="12"/>
      <c r="VJ1182" s="12"/>
      <c r="VK1182" s="12"/>
      <c r="VL1182" s="12"/>
      <c r="VM1182" s="12"/>
      <c r="VN1182" s="12"/>
      <c r="VO1182" s="12"/>
      <c r="VP1182" s="12"/>
      <c r="VQ1182" s="12"/>
      <c r="VR1182" s="12"/>
      <c r="VS1182" s="12"/>
      <c r="VT1182" s="12"/>
      <c r="VU1182" s="12"/>
      <c r="VV1182" s="12"/>
      <c r="VW1182" s="12"/>
      <c r="VX1182" s="12"/>
      <c r="VY1182" s="12"/>
      <c r="VZ1182" s="12"/>
      <c r="WA1182" s="12"/>
      <c r="WB1182" s="12"/>
      <c r="WC1182" s="12"/>
      <c r="WD1182" s="12"/>
      <c r="WE1182" s="12"/>
      <c r="WF1182" s="12"/>
      <c r="WG1182" s="12"/>
      <c r="WH1182" s="12"/>
      <c r="WI1182" s="12"/>
      <c r="WJ1182" s="12"/>
      <c r="WK1182" s="12"/>
      <c r="WL1182" s="12"/>
      <c r="WM1182" s="12"/>
      <c r="WN1182" s="12"/>
      <c r="WO1182" s="12"/>
      <c r="WP1182" s="12"/>
      <c r="WQ1182" s="12"/>
      <c r="WR1182" s="12"/>
      <c r="WS1182" s="12"/>
      <c r="WT1182" s="12"/>
      <c r="WU1182" s="12"/>
      <c r="WV1182" s="12"/>
      <c r="WW1182" s="12"/>
      <c r="WX1182" s="12"/>
      <c r="WY1182" s="12"/>
      <c r="WZ1182" s="12"/>
      <c r="XA1182" s="12"/>
      <c r="XB1182" s="12"/>
      <c r="XC1182" s="12"/>
      <c r="XD1182" s="12"/>
      <c r="XE1182" s="12"/>
      <c r="XF1182" s="12"/>
      <c r="XG1182" s="12"/>
      <c r="XH1182" s="12"/>
      <c r="XI1182" s="12"/>
      <c r="XJ1182" s="12"/>
      <c r="XK1182" s="12"/>
      <c r="XL1182" s="12"/>
      <c r="XM1182" s="12"/>
      <c r="XN1182" s="12"/>
      <c r="XO1182" s="12"/>
      <c r="XP1182" s="12"/>
      <c r="XQ1182" s="12"/>
      <c r="XR1182" s="12"/>
      <c r="XS1182" s="12"/>
      <c r="XT1182" s="12"/>
      <c r="XU1182" s="12"/>
      <c r="XV1182" s="12"/>
      <c r="XW1182" s="12"/>
      <c r="XX1182" s="12"/>
      <c r="XY1182" s="12"/>
      <c r="XZ1182" s="12"/>
      <c r="YA1182" s="12"/>
      <c r="YB1182" s="12"/>
      <c r="YC1182" s="12"/>
      <c r="YD1182" s="12"/>
      <c r="YE1182" s="12"/>
      <c r="YF1182" s="12"/>
      <c r="YG1182" s="12"/>
      <c r="YH1182" s="12"/>
      <c r="YI1182" s="12"/>
      <c r="YJ1182" s="12"/>
      <c r="YK1182" s="12"/>
      <c r="YL1182" s="12"/>
      <c r="YM1182" s="12"/>
      <c r="YN1182" s="12"/>
      <c r="YO1182" s="12"/>
      <c r="YP1182" s="12"/>
      <c r="YQ1182" s="12"/>
      <c r="YR1182" s="12"/>
      <c r="YS1182" s="12"/>
      <c r="YT1182" s="12"/>
      <c r="YU1182" s="12"/>
      <c r="YV1182" s="12"/>
      <c r="YW1182" s="12"/>
      <c r="YX1182" s="12"/>
      <c r="YY1182" s="12"/>
      <c r="YZ1182" s="12"/>
      <c r="ZA1182" s="12"/>
      <c r="ZB1182" s="12"/>
      <c r="ZC1182" s="12"/>
      <c r="ZD1182" s="12"/>
      <c r="ZE1182" s="12"/>
      <c r="ZF1182" s="12"/>
      <c r="ZG1182" s="12"/>
      <c r="ZH1182" s="12"/>
      <c r="ZI1182" s="12"/>
      <c r="ZJ1182" s="12"/>
      <c r="ZK1182" s="12"/>
      <c r="ZL1182" s="12"/>
      <c r="ZM1182" s="12"/>
      <c r="ZN1182" s="12"/>
      <c r="ZO1182" s="12"/>
      <c r="ZP1182" s="12"/>
      <c r="ZQ1182" s="12"/>
      <c r="ZR1182" s="12"/>
      <c r="ZS1182" s="12"/>
      <c r="ZT1182" s="12"/>
      <c r="ZU1182" s="12"/>
      <c r="ZV1182" s="12"/>
      <c r="ZW1182" s="12"/>
      <c r="ZX1182" s="12"/>
      <c r="ZY1182" s="12"/>
      <c r="ZZ1182" s="12"/>
      <c r="AAA1182" s="12"/>
      <c r="AAB1182" s="12"/>
      <c r="AAC1182" s="12"/>
      <c r="AAD1182" s="12"/>
      <c r="AAE1182" s="12"/>
      <c r="AAF1182" s="12"/>
      <c r="AAG1182" s="12"/>
      <c r="AAH1182" s="12"/>
      <c r="AAI1182" s="12"/>
      <c r="AAJ1182" s="12"/>
      <c r="AAK1182" s="12"/>
      <c r="AAL1182" s="12"/>
      <c r="AAM1182" s="12"/>
      <c r="AAN1182" s="12"/>
      <c r="AAO1182" s="12"/>
      <c r="AAP1182" s="12"/>
      <c r="AAQ1182" s="12"/>
      <c r="AAR1182" s="12"/>
      <c r="AAS1182" s="12"/>
      <c r="AAT1182" s="12"/>
      <c r="AAU1182" s="12"/>
      <c r="AAV1182" s="12"/>
      <c r="AAW1182" s="12"/>
      <c r="AAX1182" s="12"/>
      <c r="AAY1182" s="12"/>
      <c r="AAZ1182" s="12"/>
      <c r="ABA1182" s="12"/>
      <c r="ABB1182" s="12"/>
      <c r="ABC1182" s="12"/>
      <c r="ABD1182" s="12"/>
      <c r="ABE1182" s="12"/>
      <c r="ABF1182" s="12"/>
      <c r="ABG1182" s="12"/>
      <c r="ABH1182" s="12"/>
      <c r="ABI1182" s="12"/>
      <c r="ABJ1182" s="12"/>
      <c r="ABK1182" s="12"/>
      <c r="ABL1182" s="12"/>
      <c r="ABM1182" s="12"/>
      <c r="ABN1182" s="12"/>
      <c r="ABO1182" s="12"/>
      <c r="ABP1182" s="12"/>
      <c r="ABQ1182" s="12"/>
      <c r="ABR1182" s="12"/>
      <c r="ABS1182" s="12"/>
      <c r="ABT1182" s="12"/>
      <c r="ABU1182" s="12"/>
      <c r="ABV1182" s="12"/>
      <c r="ABW1182" s="12"/>
      <c r="ABX1182" s="12"/>
      <c r="ABY1182" s="12"/>
      <c r="ABZ1182" s="12"/>
      <c r="ACA1182" s="12"/>
      <c r="ACB1182" s="12"/>
      <c r="ACC1182" s="12"/>
      <c r="ACD1182" s="12"/>
      <c r="ACE1182" s="12"/>
      <c r="ACF1182" s="12"/>
      <c r="ACG1182" s="12"/>
      <c r="ACH1182" s="12"/>
      <c r="ACI1182" s="12"/>
      <c r="ACJ1182" s="12"/>
      <c r="ACK1182" s="12"/>
      <c r="ACL1182" s="12"/>
      <c r="ACM1182" s="12"/>
      <c r="ACN1182" s="12"/>
      <c r="ACO1182" s="12"/>
      <c r="ACP1182" s="12"/>
      <c r="ACQ1182" s="12"/>
      <c r="ACR1182" s="12"/>
      <c r="ACS1182" s="12"/>
      <c r="ACT1182" s="12"/>
      <c r="ACU1182" s="12"/>
      <c r="ACV1182" s="12"/>
      <c r="ACW1182" s="12"/>
      <c r="ACX1182" s="12"/>
      <c r="ACY1182" s="12"/>
      <c r="ACZ1182" s="12"/>
      <c r="ADA1182" s="12"/>
      <c r="ADB1182" s="12"/>
      <c r="ADC1182" s="12"/>
      <c r="ADD1182" s="12"/>
      <c r="ADE1182" s="12"/>
      <c r="ADF1182" s="12"/>
      <c r="ADG1182" s="12"/>
      <c r="ADH1182" s="12"/>
      <c r="ADI1182" s="12"/>
      <c r="ADJ1182" s="12"/>
      <c r="ADK1182" s="12"/>
      <c r="ADL1182" s="12"/>
      <c r="ADM1182" s="12"/>
      <c r="ADN1182" s="12"/>
      <c r="ADO1182" s="12"/>
      <c r="ADP1182" s="12"/>
      <c r="ADQ1182" s="12"/>
      <c r="ADR1182" s="12"/>
      <c r="ADS1182" s="12"/>
      <c r="ADT1182" s="12"/>
      <c r="ADU1182" s="12"/>
      <c r="ADV1182" s="12"/>
      <c r="ADW1182" s="12"/>
      <c r="ADX1182" s="12"/>
      <c r="ADY1182" s="12"/>
      <c r="ADZ1182" s="12"/>
      <c r="AEA1182" s="12"/>
      <c r="AEB1182" s="12"/>
      <c r="AEC1182" s="12"/>
      <c r="AED1182" s="12"/>
      <c r="AEE1182" s="12"/>
      <c r="AEF1182" s="12"/>
      <c r="AEG1182" s="12"/>
      <c r="AEH1182" s="12"/>
      <c r="AEI1182" s="12"/>
      <c r="AEJ1182" s="12"/>
      <c r="AEK1182" s="12"/>
      <c r="AEL1182" s="12"/>
      <c r="AEM1182" s="12"/>
      <c r="AEN1182" s="12"/>
      <c r="AEO1182" s="12"/>
      <c r="AEP1182" s="12"/>
      <c r="AEQ1182" s="12"/>
      <c r="AER1182" s="12"/>
      <c r="AES1182" s="12"/>
      <c r="AET1182" s="12"/>
      <c r="AEU1182" s="12"/>
      <c r="AEV1182" s="12"/>
      <c r="AEW1182" s="12"/>
      <c r="AEX1182" s="12"/>
      <c r="AEY1182" s="12"/>
      <c r="AEZ1182" s="12"/>
      <c r="AFA1182" s="12"/>
      <c r="AFB1182" s="12"/>
      <c r="AFC1182" s="12"/>
      <c r="AFD1182" s="12"/>
      <c r="AFE1182" s="12"/>
      <c r="AFF1182" s="12"/>
      <c r="AFG1182" s="12"/>
      <c r="AFH1182" s="12"/>
      <c r="AFI1182" s="12"/>
      <c r="AFJ1182" s="12"/>
      <c r="AFK1182" s="12"/>
      <c r="AFL1182" s="12"/>
      <c r="AFM1182" s="12"/>
      <c r="AFN1182" s="12"/>
      <c r="AFO1182" s="12"/>
      <c r="AFP1182" s="12"/>
      <c r="AFQ1182" s="12"/>
      <c r="AFR1182" s="12"/>
      <c r="AFS1182" s="12"/>
      <c r="AFT1182" s="12"/>
      <c r="AFU1182" s="12"/>
      <c r="AFV1182" s="12"/>
      <c r="AFW1182" s="12"/>
      <c r="AFX1182" s="12"/>
      <c r="AFY1182" s="12"/>
      <c r="AFZ1182" s="12"/>
      <c r="AGA1182" s="12"/>
      <c r="AGB1182" s="12"/>
      <c r="AGC1182" s="12"/>
      <c r="AGD1182" s="12"/>
      <c r="AGE1182" s="12"/>
      <c r="AGF1182" s="12"/>
      <c r="AGG1182" s="12"/>
      <c r="AGH1182" s="12"/>
      <c r="AGI1182" s="12"/>
      <c r="AGJ1182" s="12"/>
      <c r="AGK1182" s="12"/>
      <c r="AGL1182" s="12"/>
      <c r="AGM1182" s="12"/>
      <c r="AGN1182" s="12"/>
      <c r="AGO1182" s="12"/>
      <c r="AGP1182" s="12"/>
      <c r="AGQ1182" s="12"/>
      <c r="AGR1182" s="12"/>
      <c r="AGS1182" s="12"/>
      <c r="AGT1182" s="12"/>
      <c r="AGU1182" s="12"/>
      <c r="AGV1182" s="12"/>
      <c r="AGW1182" s="12"/>
      <c r="AGX1182" s="12"/>
      <c r="AGY1182" s="12"/>
      <c r="AGZ1182" s="12"/>
      <c r="AHA1182" s="12"/>
      <c r="AHB1182" s="12"/>
      <c r="AHC1182" s="12"/>
      <c r="AHD1182" s="12"/>
      <c r="AHE1182" s="12"/>
      <c r="AHF1182" s="12"/>
      <c r="AHG1182" s="12"/>
      <c r="AHH1182" s="12"/>
      <c r="AHI1182" s="12"/>
      <c r="AHJ1182" s="12"/>
      <c r="AHK1182" s="12"/>
      <c r="AHL1182" s="12"/>
      <c r="AHM1182" s="12"/>
      <c r="AHN1182" s="12"/>
      <c r="AHO1182" s="12"/>
      <c r="AHP1182" s="12"/>
      <c r="AHQ1182" s="12"/>
      <c r="AHR1182" s="12"/>
      <c r="AHS1182" s="12"/>
      <c r="AHT1182" s="12"/>
      <c r="AHU1182" s="12"/>
      <c r="AHV1182" s="12"/>
      <c r="AHW1182" s="12"/>
      <c r="AHX1182" s="12"/>
      <c r="AHY1182" s="12"/>
      <c r="AHZ1182" s="12"/>
      <c r="AIA1182" s="12"/>
      <c r="AIB1182" s="12"/>
      <c r="AIC1182" s="12"/>
      <c r="AID1182" s="12"/>
      <c r="AIE1182" s="12"/>
      <c r="AIF1182" s="12"/>
      <c r="AIG1182" s="12"/>
      <c r="AIH1182" s="12"/>
      <c r="AII1182" s="12"/>
      <c r="AIJ1182" s="12"/>
      <c r="AIK1182" s="12"/>
      <c r="AIL1182" s="12"/>
      <c r="AIM1182" s="12"/>
      <c r="AIN1182" s="12"/>
      <c r="AIO1182" s="12"/>
      <c r="AIP1182" s="12"/>
      <c r="AIQ1182" s="12"/>
      <c r="AIR1182" s="12"/>
      <c r="AIS1182" s="12"/>
      <c r="AIT1182" s="12"/>
      <c r="AIU1182" s="12"/>
      <c r="AIV1182" s="12"/>
      <c r="AIW1182" s="12"/>
      <c r="AIX1182" s="12"/>
      <c r="AIY1182" s="12"/>
      <c r="AIZ1182" s="12"/>
      <c r="AJA1182" s="12"/>
      <c r="AJB1182" s="12"/>
      <c r="AJC1182" s="12"/>
      <c r="AJD1182" s="12"/>
      <c r="AJE1182" s="12"/>
      <c r="AJF1182" s="12"/>
      <c r="AJG1182" s="12"/>
      <c r="AJH1182" s="12"/>
      <c r="AJI1182" s="12"/>
      <c r="AJJ1182" s="12"/>
      <c r="AJK1182" s="12"/>
      <c r="AJL1182" s="12"/>
      <c r="AJM1182" s="12"/>
      <c r="AJN1182" s="12"/>
      <c r="AJO1182" s="12"/>
      <c r="AJP1182" s="12"/>
      <c r="AJQ1182" s="12"/>
      <c r="AJR1182" s="12"/>
      <c r="AJS1182" s="12"/>
      <c r="AJT1182" s="12"/>
      <c r="AJU1182" s="12"/>
      <c r="AJV1182" s="12"/>
      <c r="AJW1182" s="12"/>
      <c r="AJX1182" s="12"/>
      <c r="AJY1182" s="12"/>
      <c r="AJZ1182" s="12"/>
      <c r="AKA1182" s="12"/>
      <c r="AKB1182" s="12"/>
      <c r="AKC1182" s="12"/>
      <c r="AKD1182" s="12"/>
      <c r="AKE1182" s="12"/>
      <c r="AKF1182" s="12"/>
      <c r="AKG1182" s="12"/>
      <c r="AKH1182" s="12"/>
      <c r="AKI1182" s="12"/>
      <c r="AKJ1182" s="12"/>
      <c r="AKK1182" s="12"/>
      <c r="AKL1182" s="12"/>
      <c r="AKM1182" s="12"/>
      <c r="AKN1182" s="12"/>
      <c r="AKO1182" s="12"/>
      <c r="AKP1182" s="12"/>
      <c r="AKQ1182" s="12"/>
      <c r="AKR1182" s="12"/>
      <c r="AKS1182" s="12"/>
      <c r="AKT1182" s="12"/>
      <c r="AKU1182" s="12"/>
      <c r="AKV1182" s="12"/>
      <c r="AKW1182" s="12"/>
      <c r="AKX1182" s="12"/>
      <c r="AKY1182" s="12"/>
      <c r="AKZ1182" s="12"/>
      <c r="ALA1182" s="12"/>
      <c r="ALB1182" s="12"/>
      <c r="ALC1182" s="12"/>
      <c r="ALD1182" s="12"/>
      <c r="ALE1182" s="12"/>
      <c r="ALF1182" s="12"/>
      <c r="ALG1182" s="12"/>
      <c r="ALH1182" s="12"/>
      <c r="ALI1182" s="12"/>
      <c r="ALJ1182" s="12"/>
      <c r="ALK1182" s="12"/>
      <c r="ALL1182" s="12"/>
      <c r="ALM1182" s="12"/>
      <c r="ALN1182" s="12"/>
      <c r="ALO1182" s="12"/>
      <c r="ALP1182" s="12"/>
      <c r="ALQ1182" s="12"/>
      <c r="ALR1182" s="12"/>
      <c r="ALS1182" s="12"/>
      <c r="ALT1182" s="12"/>
      <c r="ALU1182" s="12"/>
      <c r="ALV1182" s="12"/>
      <c r="ALW1182" s="12"/>
      <c r="ALX1182" s="12"/>
      <c r="ALY1182" s="12"/>
      <c r="ALZ1182" s="12"/>
      <c r="AMA1182" s="12"/>
      <c r="AMB1182" s="12"/>
      <c r="AMC1182" s="12"/>
      <c r="AMD1182" s="12"/>
      <c r="AME1182" s="12"/>
      <c r="AMF1182" s="12"/>
      <c r="AMG1182" s="12"/>
      <c r="AMH1182" s="12"/>
      <c r="AMI1182" s="12"/>
      <c r="AMJ1182" s="12"/>
      <c r="AMK1182" s="12"/>
      <c r="AML1182" s="12"/>
      <c r="AMM1182" s="12"/>
      <c r="AMN1182" s="12"/>
      <c r="AMO1182" s="12"/>
      <c r="AMP1182" s="12"/>
      <c r="AMQ1182" s="12"/>
      <c r="AMR1182" s="12"/>
      <c r="AMS1182" s="12"/>
      <c r="AMT1182" s="12"/>
      <c r="AMU1182" s="12"/>
      <c r="AMV1182" s="12"/>
      <c r="AMW1182" s="12"/>
      <c r="AMX1182" s="12"/>
      <c r="AMY1182" s="12"/>
      <c r="AMZ1182" s="12"/>
      <c r="ANA1182" s="12"/>
      <c r="ANB1182" s="12"/>
      <c r="ANC1182" s="12"/>
      <c r="AND1182" s="12"/>
      <c r="ANE1182" s="12"/>
      <c r="ANF1182" s="12"/>
      <c r="ANG1182" s="12"/>
      <c r="ANH1182" s="12"/>
      <c r="ANI1182" s="12"/>
      <c r="ANJ1182" s="12"/>
      <c r="ANK1182" s="12"/>
      <c r="ANL1182" s="12"/>
      <c r="ANM1182" s="12"/>
      <c r="ANN1182" s="12"/>
      <c r="ANO1182" s="12"/>
      <c r="ANP1182" s="12"/>
      <c r="ANQ1182" s="12"/>
      <c r="ANR1182" s="12"/>
      <c r="ANS1182" s="12"/>
      <c r="ANT1182" s="12"/>
      <c r="ANU1182" s="12"/>
      <c r="ANV1182" s="12"/>
      <c r="ANW1182" s="12"/>
      <c r="ANX1182" s="12"/>
      <c r="ANY1182" s="12"/>
      <c r="ANZ1182" s="12"/>
      <c r="AOA1182" s="12"/>
      <c r="AOB1182" s="12"/>
      <c r="AOC1182" s="12"/>
      <c r="AOD1182" s="12"/>
      <c r="AOE1182" s="12"/>
      <c r="AOF1182" s="12"/>
      <c r="AOG1182" s="12"/>
      <c r="AOH1182" s="12"/>
      <c r="AOI1182" s="12"/>
      <c r="AOJ1182" s="12"/>
      <c r="AOK1182" s="12"/>
      <c r="AOL1182" s="12"/>
      <c r="AOM1182" s="12"/>
      <c r="AON1182" s="12"/>
      <c r="AOO1182" s="12"/>
      <c r="AOP1182" s="12"/>
      <c r="AOQ1182" s="12"/>
      <c r="AOR1182" s="12"/>
      <c r="AOS1182" s="12"/>
      <c r="AOT1182" s="12"/>
      <c r="AOU1182" s="12"/>
      <c r="AOV1182" s="12"/>
      <c r="AOW1182" s="12"/>
      <c r="AOX1182" s="12"/>
      <c r="AOY1182" s="12"/>
      <c r="AOZ1182" s="12"/>
      <c r="APA1182" s="12"/>
      <c r="APB1182" s="12"/>
      <c r="APC1182" s="12"/>
      <c r="APD1182" s="12"/>
      <c r="APE1182" s="12"/>
      <c r="APF1182" s="12"/>
      <c r="APG1182" s="12"/>
      <c r="APH1182" s="12"/>
      <c r="API1182" s="12"/>
      <c r="APJ1182" s="12"/>
      <c r="APK1182" s="12"/>
      <c r="APL1182" s="12"/>
      <c r="APM1182" s="12"/>
      <c r="APN1182" s="12"/>
      <c r="APO1182" s="12"/>
      <c r="APP1182" s="12"/>
      <c r="APQ1182" s="12"/>
      <c r="APR1182" s="12"/>
      <c r="APS1182" s="12"/>
      <c r="APT1182" s="12"/>
      <c r="APU1182" s="12"/>
      <c r="APV1182" s="12"/>
      <c r="APW1182" s="12"/>
      <c r="APX1182" s="12"/>
      <c r="APY1182" s="12"/>
      <c r="APZ1182" s="12"/>
      <c r="AQA1182" s="12"/>
      <c r="AQB1182" s="12"/>
      <c r="AQC1182" s="12"/>
      <c r="AQD1182" s="12"/>
      <c r="AQE1182" s="12"/>
      <c r="AQF1182" s="12"/>
      <c r="AQG1182" s="12"/>
      <c r="AQH1182" s="12"/>
      <c r="AQI1182" s="12"/>
      <c r="AQJ1182" s="12"/>
      <c r="AQK1182" s="12"/>
      <c r="AQL1182" s="12"/>
      <c r="AQM1182" s="12"/>
      <c r="AQN1182" s="12"/>
      <c r="AQO1182" s="12"/>
      <c r="AQP1182" s="12"/>
      <c r="AQQ1182" s="12"/>
      <c r="AQR1182" s="12"/>
      <c r="AQS1182" s="12"/>
      <c r="AQT1182" s="12"/>
      <c r="AQU1182" s="12"/>
      <c r="AQV1182" s="12"/>
      <c r="AQW1182" s="12"/>
      <c r="AQX1182" s="12"/>
      <c r="AQY1182" s="12"/>
      <c r="AQZ1182" s="12"/>
      <c r="ARA1182" s="12"/>
      <c r="ARB1182" s="12"/>
      <c r="ARC1182" s="12"/>
      <c r="ARD1182" s="12"/>
      <c r="ARE1182" s="12"/>
      <c r="ARF1182" s="12"/>
      <c r="ARG1182" s="12"/>
      <c r="ARH1182" s="12"/>
      <c r="ARI1182" s="12"/>
      <c r="ARJ1182" s="12"/>
      <c r="ARK1182" s="12"/>
      <c r="ARL1182" s="12"/>
      <c r="ARM1182" s="12"/>
      <c r="ARN1182" s="12"/>
      <c r="ARO1182" s="12"/>
      <c r="ARP1182" s="12"/>
      <c r="ARQ1182" s="12"/>
      <c r="ARR1182" s="12"/>
      <c r="ARS1182" s="12"/>
      <c r="ART1182" s="12"/>
      <c r="ARU1182" s="12"/>
      <c r="ARV1182" s="12"/>
      <c r="ARW1182" s="12"/>
      <c r="ARX1182" s="12"/>
      <c r="ARY1182" s="12"/>
      <c r="ARZ1182" s="12"/>
      <c r="ASA1182" s="12"/>
      <c r="ASB1182" s="12"/>
      <c r="ASC1182" s="12"/>
      <c r="ASD1182" s="12"/>
      <c r="ASE1182" s="12"/>
      <c r="ASF1182" s="12"/>
      <c r="ASG1182" s="12"/>
      <c r="ASH1182" s="12"/>
      <c r="ASI1182" s="12"/>
      <c r="ASJ1182" s="12"/>
      <c r="ASK1182" s="12"/>
      <c r="ASL1182" s="12"/>
      <c r="ASM1182" s="12"/>
      <c r="ASN1182" s="12"/>
      <c r="ASO1182" s="12"/>
      <c r="ASP1182" s="12"/>
      <c r="ASQ1182" s="12"/>
      <c r="ASR1182" s="12"/>
      <c r="ASS1182" s="12"/>
      <c r="AST1182" s="12"/>
      <c r="ASU1182" s="12"/>
      <c r="ASV1182" s="12"/>
      <c r="ASW1182" s="12"/>
      <c r="ASX1182" s="12"/>
      <c r="ASY1182" s="12"/>
      <c r="ASZ1182" s="12"/>
      <c r="ATA1182" s="12"/>
      <c r="ATB1182" s="12"/>
      <c r="ATC1182" s="12"/>
      <c r="ATD1182" s="12"/>
      <c r="ATE1182" s="12"/>
      <c r="ATF1182" s="12"/>
      <c r="ATG1182" s="12"/>
      <c r="ATH1182" s="12"/>
      <c r="ATI1182" s="12"/>
      <c r="ATJ1182" s="12"/>
      <c r="ATK1182" s="12"/>
      <c r="ATL1182" s="12"/>
      <c r="ATM1182" s="12"/>
      <c r="ATN1182" s="12"/>
      <c r="ATO1182" s="12"/>
      <c r="ATP1182" s="12"/>
      <c r="ATQ1182" s="12"/>
      <c r="ATR1182" s="12"/>
      <c r="ATS1182" s="12"/>
      <c r="ATT1182" s="12"/>
      <c r="ATU1182" s="12"/>
      <c r="ATV1182" s="12"/>
      <c r="ATW1182" s="12"/>
      <c r="ATX1182" s="12"/>
      <c r="ATY1182" s="12"/>
      <c r="ATZ1182" s="12"/>
      <c r="AUA1182" s="12"/>
      <c r="AUB1182" s="12"/>
      <c r="AUC1182" s="12"/>
      <c r="AUD1182" s="12"/>
      <c r="AUE1182" s="12"/>
      <c r="AUF1182" s="12"/>
      <c r="AUG1182" s="12"/>
      <c r="AUH1182" s="12"/>
      <c r="AUI1182" s="12"/>
      <c r="AUJ1182" s="12"/>
      <c r="AUK1182" s="12"/>
      <c r="AUL1182" s="12"/>
      <c r="AUM1182" s="12"/>
      <c r="AUN1182" s="12"/>
      <c r="AUO1182" s="12"/>
      <c r="AUP1182" s="12"/>
      <c r="AUQ1182" s="12"/>
      <c r="AUR1182" s="12"/>
      <c r="AUS1182" s="12"/>
      <c r="AUT1182" s="12"/>
      <c r="AUU1182" s="12"/>
      <c r="AUV1182" s="12"/>
      <c r="AUW1182" s="12"/>
      <c r="AUX1182" s="12"/>
      <c r="AUY1182" s="12"/>
      <c r="AUZ1182" s="12"/>
      <c r="AVA1182" s="12"/>
      <c r="AVB1182" s="12"/>
      <c r="AVC1182" s="12"/>
      <c r="AVD1182" s="12"/>
      <c r="AVE1182" s="12"/>
      <c r="AVF1182" s="12"/>
      <c r="AVG1182" s="12"/>
      <c r="AVH1182" s="12"/>
      <c r="AVI1182" s="12"/>
      <c r="AVJ1182" s="12"/>
      <c r="AVK1182" s="12"/>
      <c r="AVL1182" s="12"/>
      <c r="AVM1182" s="12"/>
      <c r="AVN1182" s="12"/>
      <c r="AVO1182" s="12"/>
      <c r="AVP1182" s="12"/>
      <c r="AVQ1182" s="12"/>
      <c r="AVR1182" s="12"/>
      <c r="AVS1182" s="12"/>
      <c r="AVT1182" s="12"/>
      <c r="AVU1182" s="12"/>
      <c r="AVV1182" s="12"/>
      <c r="AVW1182" s="12"/>
      <c r="AVX1182" s="12"/>
      <c r="AVY1182" s="12"/>
      <c r="AVZ1182" s="12"/>
      <c r="AWA1182" s="12"/>
      <c r="AWB1182" s="12"/>
      <c r="AWC1182" s="12"/>
      <c r="AWD1182" s="12"/>
      <c r="AWE1182" s="12"/>
      <c r="AWF1182" s="12"/>
      <c r="AWG1182" s="12"/>
      <c r="AWH1182" s="12"/>
      <c r="AWI1182" s="12"/>
      <c r="AWJ1182" s="12"/>
      <c r="AWK1182" s="12"/>
      <c r="AWL1182" s="12"/>
      <c r="AWM1182" s="12"/>
      <c r="AWN1182" s="12"/>
      <c r="AWO1182" s="12"/>
      <c r="AWP1182" s="12"/>
      <c r="AWQ1182" s="12"/>
      <c r="AWR1182" s="12"/>
      <c r="AWS1182" s="12"/>
      <c r="AWT1182" s="12"/>
      <c r="AWU1182" s="12"/>
      <c r="AWV1182" s="12"/>
      <c r="AWW1182" s="12"/>
      <c r="AWX1182" s="12"/>
      <c r="AWY1182" s="12"/>
      <c r="AWZ1182" s="12"/>
      <c r="AXA1182" s="12"/>
      <c r="AXB1182" s="12"/>
      <c r="AXC1182" s="12"/>
      <c r="AXD1182" s="12"/>
      <c r="AXE1182" s="12"/>
      <c r="AXF1182" s="12"/>
      <c r="AXG1182" s="12"/>
      <c r="AXH1182" s="12"/>
      <c r="AXI1182" s="12"/>
      <c r="AXJ1182" s="12"/>
      <c r="AXK1182" s="12"/>
      <c r="AXL1182" s="12"/>
      <c r="AXM1182" s="12"/>
      <c r="AXN1182" s="12"/>
      <c r="AXO1182" s="12"/>
      <c r="AXP1182" s="12"/>
      <c r="AXQ1182" s="12"/>
      <c r="AXR1182" s="12"/>
      <c r="AXS1182" s="12"/>
      <c r="AXT1182" s="12"/>
      <c r="AXU1182" s="12"/>
      <c r="AXV1182" s="12"/>
      <c r="AXW1182" s="12"/>
      <c r="AXX1182" s="12"/>
      <c r="AXY1182" s="12"/>
      <c r="AXZ1182" s="12"/>
      <c r="AYA1182" s="12"/>
      <c r="AYB1182" s="12"/>
      <c r="AYC1182" s="12"/>
      <c r="AYD1182" s="12"/>
      <c r="AYE1182" s="12"/>
      <c r="AYF1182" s="12"/>
      <c r="AYG1182" s="12"/>
      <c r="AYH1182" s="12"/>
      <c r="AYI1182" s="12"/>
      <c r="AYJ1182" s="12"/>
      <c r="AYK1182" s="12"/>
      <c r="AYL1182" s="12"/>
      <c r="AYM1182" s="12"/>
      <c r="AYN1182" s="12"/>
      <c r="AYO1182" s="12"/>
      <c r="AYP1182" s="12"/>
      <c r="AYQ1182" s="12"/>
      <c r="AYR1182" s="12"/>
      <c r="AYS1182" s="12"/>
      <c r="AYT1182" s="12"/>
      <c r="AYU1182" s="12"/>
      <c r="AYV1182" s="12"/>
      <c r="AYW1182" s="12"/>
      <c r="AYX1182" s="12"/>
      <c r="AYY1182" s="12"/>
      <c r="AYZ1182" s="12"/>
      <c r="AZA1182" s="12"/>
      <c r="AZB1182" s="12"/>
      <c r="AZC1182" s="12"/>
      <c r="AZD1182" s="12"/>
      <c r="AZE1182" s="12"/>
      <c r="AZF1182" s="12"/>
      <c r="AZG1182" s="12"/>
      <c r="AZH1182" s="12"/>
      <c r="AZI1182" s="12"/>
      <c r="AZJ1182" s="12"/>
      <c r="AZK1182" s="12"/>
      <c r="AZL1182" s="12"/>
      <c r="AZM1182" s="12"/>
      <c r="AZN1182" s="12"/>
      <c r="AZO1182" s="12"/>
      <c r="AZP1182" s="12"/>
      <c r="AZQ1182" s="12"/>
      <c r="AZR1182" s="12"/>
      <c r="AZS1182" s="12"/>
      <c r="AZT1182" s="12"/>
      <c r="AZU1182" s="12"/>
      <c r="AZV1182" s="12"/>
      <c r="AZW1182" s="12"/>
      <c r="AZX1182" s="12"/>
      <c r="AZY1182" s="12"/>
      <c r="AZZ1182" s="12"/>
      <c r="BAA1182" s="12"/>
      <c r="BAB1182" s="12"/>
      <c r="BAC1182" s="12"/>
      <c r="BAD1182" s="12"/>
      <c r="BAE1182" s="12"/>
      <c r="BAF1182" s="12"/>
      <c r="BAG1182" s="12"/>
      <c r="BAH1182" s="12"/>
      <c r="BAI1182" s="12"/>
      <c r="BAJ1182" s="12"/>
      <c r="BAK1182" s="12"/>
      <c r="BAL1182" s="12"/>
      <c r="BAM1182" s="12"/>
      <c r="BAN1182" s="12"/>
      <c r="BAO1182" s="12"/>
      <c r="BAP1182" s="12"/>
      <c r="BAQ1182" s="12"/>
      <c r="BAR1182" s="12"/>
      <c r="BAS1182" s="12"/>
      <c r="BAT1182" s="12"/>
      <c r="BAU1182" s="12"/>
      <c r="BAV1182" s="12"/>
      <c r="BAW1182" s="12"/>
      <c r="BAX1182" s="12"/>
      <c r="BAY1182" s="12"/>
      <c r="BAZ1182" s="12"/>
      <c r="BBA1182" s="12"/>
      <c r="BBB1182" s="12"/>
      <c r="BBC1182" s="12"/>
      <c r="BBD1182" s="12"/>
      <c r="BBE1182" s="12"/>
      <c r="BBF1182" s="12"/>
      <c r="BBG1182" s="12"/>
      <c r="BBH1182" s="12"/>
      <c r="BBI1182" s="12"/>
      <c r="BBJ1182" s="12"/>
      <c r="BBK1182" s="12"/>
      <c r="BBL1182" s="12"/>
      <c r="BBM1182" s="12"/>
      <c r="BBN1182" s="12"/>
      <c r="BBO1182" s="12"/>
      <c r="BBP1182" s="12"/>
      <c r="BBQ1182" s="12"/>
      <c r="BBR1182" s="12"/>
      <c r="BBS1182" s="12"/>
      <c r="BBT1182" s="12"/>
      <c r="BBU1182" s="12"/>
      <c r="BBV1182" s="12"/>
      <c r="BBW1182" s="12"/>
      <c r="BBX1182" s="12"/>
      <c r="BBY1182" s="12"/>
      <c r="BBZ1182" s="12"/>
      <c r="BCA1182" s="12"/>
      <c r="BCB1182" s="12"/>
      <c r="BCC1182" s="12"/>
      <c r="BCD1182" s="12"/>
      <c r="BCE1182" s="12"/>
      <c r="BCF1182" s="12"/>
      <c r="BCG1182" s="12"/>
      <c r="BCH1182" s="12"/>
      <c r="BCI1182" s="12"/>
      <c r="BCJ1182" s="12"/>
      <c r="BCK1182" s="12"/>
      <c r="BCL1182" s="12"/>
      <c r="BCM1182" s="12"/>
      <c r="BCN1182" s="12"/>
      <c r="BCO1182" s="12"/>
      <c r="BCP1182" s="12"/>
      <c r="BCQ1182" s="12"/>
      <c r="BCR1182" s="12"/>
      <c r="BCS1182" s="12"/>
      <c r="BCT1182" s="12"/>
      <c r="BCU1182" s="12"/>
      <c r="BCV1182" s="12"/>
      <c r="BCW1182" s="12"/>
      <c r="BCX1182" s="12"/>
      <c r="BCY1182" s="12"/>
      <c r="BCZ1182" s="12"/>
      <c r="BDA1182" s="12"/>
      <c r="BDB1182" s="12"/>
      <c r="BDC1182" s="12"/>
      <c r="BDD1182" s="12"/>
      <c r="BDE1182" s="12"/>
      <c r="BDF1182" s="12"/>
      <c r="BDG1182" s="12"/>
      <c r="BDH1182" s="12"/>
      <c r="BDI1182" s="12"/>
      <c r="BDJ1182" s="12"/>
      <c r="BDK1182" s="12"/>
      <c r="BDL1182" s="12"/>
      <c r="BDM1182" s="12"/>
      <c r="BDN1182" s="12"/>
      <c r="BDO1182" s="12"/>
      <c r="BDP1182" s="12"/>
      <c r="BDQ1182" s="12"/>
      <c r="BDR1182" s="12"/>
      <c r="BDS1182" s="12"/>
      <c r="BDT1182" s="12"/>
      <c r="BDU1182" s="12"/>
      <c r="BDV1182" s="12"/>
      <c r="BDW1182" s="12"/>
      <c r="BDX1182" s="12"/>
      <c r="BDY1182" s="12"/>
      <c r="BDZ1182" s="12"/>
      <c r="BEA1182" s="12"/>
      <c r="BEB1182" s="12"/>
      <c r="BEC1182" s="12"/>
      <c r="BED1182" s="12"/>
      <c r="BEE1182" s="12"/>
      <c r="BEF1182" s="12"/>
      <c r="BEG1182" s="12"/>
      <c r="BEH1182" s="12"/>
      <c r="BEI1182" s="12"/>
      <c r="BEJ1182" s="12"/>
      <c r="BEK1182" s="12"/>
      <c r="BEL1182" s="12"/>
      <c r="BEM1182" s="12"/>
      <c r="BEN1182" s="12"/>
      <c r="BEO1182" s="12"/>
      <c r="BEP1182" s="12"/>
      <c r="BEQ1182" s="12"/>
      <c r="BER1182" s="12"/>
      <c r="BES1182" s="12"/>
      <c r="BET1182" s="12"/>
      <c r="BEU1182" s="12"/>
      <c r="BEV1182" s="12"/>
      <c r="BEW1182" s="12"/>
      <c r="BEX1182" s="12"/>
      <c r="BEY1182" s="12"/>
      <c r="BEZ1182" s="12"/>
      <c r="BFA1182" s="12"/>
      <c r="BFB1182" s="12"/>
      <c r="BFC1182" s="12"/>
      <c r="BFD1182" s="12"/>
      <c r="BFE1182" s="12"/>
      <c r="BFF1182" s="12"/>
      <c r="BFG1182" s="12"/>
      <c r="BFH1182" s="12"/>
      <c r="BFI1182" s="12"/>
      <c r="BFJ1182" s="12"/>
      <c r="BFK1182" s="12"/>
      <c r="BFL1182" s="12"/>
      <c r="BFM1182" s="12"/>
      <c r="BFN1182" s="12"/>
      <c r="BFO1182" s="12"/>
      <c r="BFP1182" s="12"/>
      <c r="BFQ1182" s="12"/>
      <c r="BFR1182" s="12"/>
      <c r="BFS1182" s="12"/>
      <c r="BFT1182" s="12"/>
      <c r="BFU1182" s="12"/>
      <c r="BFV1182" s="12"/>
      <c r="BFW1182" s="12"/>
      <c r="BFX1182" s="12"/>
      <c r="BFY1182" s="12"/>
      <c r="BFZ1182" s="12"/>
      <c r="BGA1182" s="12"/>
      <c r="BGB1182" s="12"/>
      <c r="BGC1182" s="12"/>
      <c r="BGD1182" s="12"/>
      <c r="BGE1182" s="12"/>
      <c r="BGF1182" s="12"/>
      <c r="BGG1182" s="12"/>
      <c r="BGH1182" s="12"/>
      <c r="BGI1182" s="12"/>
      <c r="BGJ1182" s="12"/>
      <c r="BGK1182" s="12"/>
      <c r="BGL1182" s="12"/>
      <c r="BGM1182" s="12"/>
      <c r="BGN1182" s="12"/>
      <c r="BGO1182" s="12"/>
      <c r="BGP1182" s="12"/>
      <c r="BGQ1182" s="12"/>
      <c r="BGR1182" s="12"/>
      <c r="BGS1182" s="12"/>
      <c r="BGT1182" s="12"/>
      <c r="BGU1182" s="12"/>
      <c r="BGV1182" s="12"/>
      <c r="BGW1182" s="12"/>
      <c r="BGX1182" s="12"/>
      <c r="BGY1182" s="12"/>
      <c r="BGZ1182" s="12"/>
      <c r="BHA1182" s="12"/>
      <c r="BHB1182" s="12"/>
      <c r="BHC1182" s="12"/>
      <c r="BHD1182" s="12"/>
      <c r="BHE1182" s="12"/>
      <c r="BHF1182" s="12"/>
      <c r="BHG1182" s="12"/>
      <c r="BHH1182" s="12"/>
      <c r="BHI1182" s="12"/>
      <c r="BHJ1182" s="12"/>
      <c r="BHK1182" s="12"/>
      <c r="BHL1182" s="12"/>
      <c r="BHM1182" s="12"/>
      <c r="BHN1182" s="12"/>
      <c r="BHO1182" s="12"/>
      <c r="BHP1182" s="12"/>
      <c r="BHQ1182" s="12"/>
      <c r="BHR1182" s="12"/>
      <c r="BHS1182" s="12"/>
      <c r="BHT1182" s="12"/>
      <c r="BHU1182" s="12"/>
      <c r="BHV1182" s="12"/>
      <c r="BHW1182" s="12"/>
      <c r="BHX1182" s="12"/>
      <c r="BHY1182" s="12"/>
      <c r="BHZ1182" s="12"/>
      <c r="BIA1182" s="12"/>
      <c r="BIB1182" s="12"/>
      <c r="BIC1182" s="12"/>
      <c r="BID1182" s="12"/>
      <c r="BIE1182" s="12"/>
      <c r="BIF1182" s="12"/>
      <c r="BIG1182" s="12"/>
      <c r="BIH1182" s="12"/>
      <c r="BII1182" s="12"/>
      <c r="BIJ1182" s="12"/>
      <c r="BIK1182" s="12"/>
      <c r="BIL1182" s="12"/>
      <c r="BIM1182" s="12"/>
      <c r="BIN1182" s="12"/>
      <c r="BIO1182" s="12"/>
      <c r="BIP1182" s="12"/>
      <c r="BIQ1182" s="12"/>
      <c r="BIR1182" s="12"/>
      <c r="BIS1182" s="12"/>
      <c r="BIT1182" s="12"/>
      <c r="BIU1182" s="12"/>
      <c r="BIV1182" s="12"/>
      <c r="BIW1182" s="12"/>
      <c r="BIX1182" s="12"/>
      <c r="BIY1182" s="12"/>
      <c r="BIZ1182" s="12"/>
      <c r="BJA1182" s="12"/>
      <c r="BJB1182" s="12"/>
      <c r="BJC1182" s="12"/>
      <c r="BJD1182" s="12"/>
      <c r="BJE1182" s="12"/>
      <c r="BJF1182" s="12"/>
      <c r="BJG1182" s="12"/>
      <c r="BJH1182" s="12"/>
      <c r="BJI1182" s="12"/>
      <c r="BJJ1182" s="12"/>
      <c r="BJK1182" s="12"/>
      <c r="BJL1182" s="12"/>
      <c r="BJM1182" s="12"/>
      <c r="BJN1182" s="12"/>
      <c r="BJO1182" s="12"/>
      <c r="BJP1182" s="12"/>
      <c r="BJQ1182" s="12"/>
      <c r="BJR1182" s="12"/>
      <c r="BJS1182" s="12"/>
      <c r="BJT1182" s="12"/>
      <c r="BJU1182" s="12"/>
      <c r="BJV1182" s="12"/>
      <c r="BJW1182" s="12"/>
      <c r="BJX1182" s="12"/>
      <c r="BJY1182" s="12"/>
      <c r="BJZ1182" s="12"/>
      <c r="BKA1182" s="12"/>
      <c r="BKB1182" s="12"/>
      <c r="BKC1182" s="12"/>
      <c r="BKD1182" s="12"/>
      <c r="BKE1182" s="12"/>
      <c r="BKF1182" s="12"/>
      <c r="BKG1182" s="12"/>
      <c r="BKH1182" s="12"/>
      <c r="BKI1182" s="12"/>
      <c r="BKJ1182" s="12"/>
      <c r="BKK1182" s="12"/>
      <c r="BKL1182" s="12"/>
      <c r="BKM1182" s="12"/>
      <c r="BKN1182" s="12"/>
      <c r="BKO1182" s="12"/>
      <c r="BKP1182" s="12"/>
      <c r="BKQ1182" s="12"/>
      <c r="BKR1182" s="12"/>
      <c r="BKS1182" s="12"/>
      <c r="BKT1182" s="12"/>
      <c r="BKU1182" s="12"/>
      <c r="BKV1182" s="12"/>
      <c r="BKW1182" s="12"/>
      <c r="BKX1182" s="12"/>
      <c r="BKY1182" s="12"/>
      <c r="BKZ1182" s="12"/>
      <c r="BLA1182" s="12"/>
      <c r="BLB1182" s="12"/>
      <c r="BLC1182" s="12"/>
      <c r="BLD1182" s="12"/>
      <c r="BLE1182" s="12"/>
      <c r="BLF1182" s="12"/>
      <c r="BLG1182" s="12"/>
      <c r="BLH1182" s="12"/>
      <c r="BLI1182" s="12"/>
      <c r="BLJ1182" s="12"/>
      <c r="BLK1182" s="12"/>
      <c r="BLL1182" s="12"/>
      <c r="BLM1182" s="12"/>
      <c r="BLN1182" s="12"/>
      <c r="BLO1182" s="12"/>
      <c r="BLP1182" s="12"/>
      <c r="BLQ1182" s="12"/>
      <c r="BLR1182" s="12"/>
      <c r="BLS1182" s="12"/>
      <c r="BLT1182" s="12"/>
      <c r="BLU1182" s="12"/>
      <c r="BLV1182" s="12"/>
      <c r="BLW1182" s="12"/>
      <c r="BLX1182" s="12"/>
      <c r="BLY1182" s="12"/>
      <c r="BLZ1182" s="12"/>
      <c r="BMA1182" s="12"/>
      <c r="BMB1182" s="12"/>
      <c r="BMC1182" s="12"/>
      <c r="BMD1182" s="12"/>
      <c r="BME1182" s="12"/>
      <c r="BMF1182" s="12"/>
      <c r="BMG1182" s="12"/>
      <c r="BMH1182" s="12"/>
      <c r="BMI1182" s="12"/>
      <c r="BMJ1182" s="12"/>
      <c r="BMK1182" s="12"/>
      <c r="BML1182" s="12"/>
      <c r="BMM1182" s="12"/>
      <c r="BMN1182" s="12"/>
      <c r="BMO1182" s="12"/>
      <c r="BMP1182" s="12"/>
      <c r="BMQ1182" s="12"/>
      <c r="BMR1182" s="12"/>
      <c r="BMS1182" s="12"/>
      <c r="BMT1182" s="12"/>
      <c r="BMU1182" s="12"/>
      <c r="BMV1182" s="12"/>
      <c r="BMW1182" s="12"/>
      <c r="BMX1182" s="12"/>
      <c r="BMY1182" s="12"/>
      <c r="BMZ1182" s="12"/>
      <c r="BNA1182" s="12"/>
      <c r="BNB1182" s="12"/>
      <c r="BNC1182" s="12"/>
      <c r="BND1182" s="12"/>
      <c r="BNE1182" s="12"/>
      <c r="BNF1182" s="12"/>
      <c r="BNG1182" s="12"/>
      <c r="BNH1182" s="12"/>
      <c r="BNI1182" s="12"/>
      <c r="BNJ1182" s="12"/>
      <c r="BNK1182" s="12"/>
      <c r="BNL1182" s="12"/>
      <c r="BNM1182" s="12"/>
      <c r="BNN1182" s="12"/>
      <c r="BNO1182" s="12"/>
      <c r="BNP1182" s="12"/>
      <c r="BNQ1182" s="12"/>
      <c r="BNR1182" s="12"/>
      <c r="BNS1182" s="12"/>
      <c r="BNT1182" s="12"/>
      <c r="BNU1182" s="12"/>
      <c r="BNV1182" s="12"/>
      <c r="BNW1182" s="12"/>
      <c r="BNX1182" s="12"/>
      <c r="BNY1182" s="12"/>
      <c r="BNZ1182" s="12"/>
      <c r="BOA1182" s="12"/>
      <c r="BOB1182" s="12"/>
      <c r="BOC1182" s="12"/>
      <c r="BOD1182" s="12"/>
      <c r="BOE1182" s="12"/>
      <c r="BOF1182" s="12"/>
      <c r="BOG1182" s="12"/>
      <c r="BOH1182" s="12"/>
      <c r="BOI1182" s="12"/>
      <c r="BOJ1182" s="12"/>
      <c r="BOK1182" s="12"/>
      <c r="BOL1182" s="12"/>
      <c r="BOM1182" s="12"/>
      <c r="BON1182" s="12"/>
      <c r="BOO1182" s="12"/>
      <c r="BOP1182" s="12"/>
      <c r="BOQ1182" s="12"/>
      <c r="BOR1182" s="12"/>
      <c r="BOS1182" s="12"/>
      <c r="BOT1182" s="12"/>
      <c r="BOU1182" s="12"/>
      <c r="BOV1182" s="12"/>
      <c r="BOW1182" s="12"/>
      <c r="BOX1182" s="12"/>
      <c r="BOY1182" s="12"/>
      <c r="BOZ1182" s="12"/>
      <c r="BPA1182" s="12"/>
      <c r="BPB1182" s="12"/>
      <c r="BPC1182" s="12"/>
      <c r="BPD1182" s="12"/>
      <c r="BPE1182" s="12"/>
      <c r="BPF1182" s="12"/>
      <c r="BPG1182" s="12"/>
      <c r="BPH1182" s="12"/>
      <c r="BPI1182" s="12"/>
      <c r="BPJ1182" s="12"/>
      <c r="BPK1182" s="12"/>
      <c r="BPL1182" s="12"/>
      <c r="BPM1182" s="12"/>
      <c r="BPN1182" s="12"/>
      <c r="BPO1182" s="12"/>
      <c r="BPP1182" s="12"/>
      <c r="BPQ1182" s="12"/>
      <c r="BPR1182" s="12"/>
      <c r="BPS1182" s="12"/>
      <c r="BPT1182" s="12"/>
      <c r="BPU1182" s="12"/>
      <c r="BPV1182" s="12"/>
      <c r="BPW1182" s="12"/>
      <c r="BPX1182" s="12"/>
      <c r="BPY1182" s="12"/>
      <c r="BPZ1182" s="12"/>
      <c r="BQA1182" s="12"/>
      <c r="BQB1182" s="12"/>
      <c r="BQC1182" s="12"/>
      <c r="BQD1182" s="12"/>
      <c r="BQE1182" s="12"/>
      <c r="BQF1182" s="12"/>
      <c r="BQG1182" s="12"/>
      <c r="BQH1182" s="12"/>
      <c r="BQI1182" s="12"/>
      <c r="BQJ1182" s="12"/>
      <c r="BQK1182" s="12"/>
      <c r="BQL1182" s="12"/>
      <c r="BQM1182" s="12"/>
      <c r="BQN1182" s="12"/>
      <c r="BQO1182" s="12"/>
      <c r="BQP1182" s="12"/>
      <c r="BQQ1182" s="12"/>
      <c r="BQR1182" s="12"/>
      <c r="BQS1182" s="12"/>
      <c r="BQT1182" s="12"/>
      <c r="BQU1182" s="12"/>
      <c r="BQV1182" s="12"/>
      <c r="BQW1182" s="12"/>
      <c r="BQX1182" s="12"/>
      <c r="BQY1182" s="12"/>
      <c r="BQZ1182" s="12"/>
      <c r="BRA1182" s="12"/>
      <c r="BRB1182" s="12"/>
      <c r="BRC1182" s="12"/>
      <c r="BRD1182" s="12"/>
      <c r="BRE1182" s="12"/>
      <c r="BRF1182" s="12"/>
      <c r="BRG1182" s="12"/>
      <c r="BRH1182" s="12"/>
      <c r="BRI1182" s="12"/>
      <c r="BRJ1182" s="12"/>
      <c r="BRK1182" s="12"/>
      <c r="BRL1182" s="12"/>
      <c r="BRM1182" s="12"/>
      <c r="BRN1182" s="12"/>
      <c r="BRO1182" s="12"/>
      <c r="BRP1182" s="12"/>
      <c r="BRQ1182" s="12"/>
      <c r="BRR1182" s="12"/>
      <c r="BRS1182" s="12"/>
      <c r="BRT1182" s="12"/>
      <c r="BRU1182" s="12"/>
      <c r="BRV1182" s="12"/>
      <c r="BRW1182" s="12"/>
      <c r="BRX1182" s="12"/>
      <c r="BRY1182" s="12"/>
      <c r="BRZ1182" s="12"/>
      <c r="BSA1182" s="12"/>
      <c r="BSB1182" s="12"/>
      <c r="BSC1182" s="12"/>
      <c r="BSD1182" s="12"/>
      <c r="BSE1182" s="12"/>
      <c r="BSF1182" s="12"/>
      <c r="BSG1182" s="12"/>
      <c r="BSH1182" s="12"/>
      <c r="BSI1182" s="12"/>
      <c r="BSJ1182" s="12"/>
      <c r="BSK1182" s="12"/>
      <c r="BSL1182" s="12"/>
      <c r="BSM1182" s="12"/>
      <c r="BSN1182" s="12"/>
      <c r="BSO1182" s="12"/>
      <c r="BSP1182" s="12"/>
      <c r="BSQ1182" s="12"/>
      <c r="BSR1182" s="12"/>
      <c r="BSS1182" s="12"/>
      <c r="BST1182" s="12"/>
      <c r="BSU1182" s="12"/>
      <c r="BSV1182" s="12"/>
      <c r="BSW1182" s="12"/>
      <c r="BSX1182" s="12"/>
      <c r="BSY1182" s="12"/>
      <c r="BSZ1182" s="12"/>
      <c r="BTA1182" s="12"/>
      <c r="BTB1182" s="12"/>
      <c r="BTC1182" s="12"/>
      <c r="BTD1182" s="12"/>
      <c r="BTE1182" s="12"/>
      <c r="BTF1182" s="12"/>
      <c r="BTG1182" s="12"/>
      <c r="BTH1182" s="12"/>
      <c r="BTI1182" s="12"/>
      <c r="BTJ1182" s="12"/>
      <c r="BTK1182" s="12"/>
      <c r="BTL1182" s="12"/>
      <c r="BTM1182" s="12"/>
      <c r="BTN1182" s="12"/>
      <c r="BTO1182" s="12"/>
      <c r="BTP1182" s="12"/>
      <c r="BTQ1182" s="12"/>
      <c r="BTR1182" s="12"/>
      <c r="BTS1182" s="12"/>
      <c r="BTT1182" s="12"/>
      <c r="BTU1182" s="12"/>
      <c r="BTV1182" s="12"/>
      <c r="BTW1182" s="12"/>
      <c r="BTX1182" s="12"/>
      <c r="BTY1182" s="12"/>
      <c r="BTZ1182" s="12"/>
      <c r="BUA1182" s="12"/>
      <c r="BUB1182" s="12"/>
      <c r="BUC1182" s="12"/>
      <c r="BUD1182" s="12"/>
      <c r="BUE1182" s="12"/>
      <c r="BUF1182" s="12"/>
      <c r="BUG1182" s="12"/>
      <c r="BUH1182" s="12"/>
      <c r="BUI1182" s="12"/>
      <c r="BUJ1182" s="12"/>
      <c r="BUK1182" s="12"/>
      <c r="BUL1182" s="12"/>
      <c r="BUM1182" s="12"/>
      <c r="BUN1182" s="12"/>
      <c r="BUO1182" s="12"/>
      <c r="BUP1182" s="12"/>
      <c r="BUQ1182" s="12"/>
      <c r="BUR1182" s="12"/>
      <c r="BUS1182" s="12"/>
      <c r="BUT1182" s="12"/>
      <c r="BUU1182" s="12"/>
      <c r="BUV1182" s="12"/>
      <c r="BUW1182" s="12"/>
      <c r="BUX1182" s="12"/>
      <c r="BUY1182" s="12"/>
      <c r="BUZ1182" s="12"/>
      <c r="BVA1182" s="12"/>
      <c r="BVB1182" s="12"/>
      <c r="BVC1182" s="12"/>
      <c r="BVD1182" s="12"/>
      <c r="BVE1182" s="12"/>
      <c r="BVF1182" s="12"/>
      <c r="BVG1182" s="12"/>
      <c r="BVH1182" s="12"/>
      <c r="BVI1182" s="12"/>
      <c r="BVJ1182" s="12"/>
      <c r="BVK1182" s="12"/>
      <c r="BVL1182" s="12"/>
      <c r="BVM1182" s="12"/>
      <c r="BVN1182" s="12"/>
      <c r="BVO1182" s="12"/>
      <c r="BVP1182" s="12"/>
      <c r="BVQ1182" s="12"/>
      <c r="BVR1182" s="12"/>
      <c r="BVS1182" s="12"/>
      <c r="BVT1182" s="12"/>
      <c r="BVU1182" s="12"/>
      <c r="BVV1182" s="12"/>
      <c r="BVW1182" s="12"/>
      <c r="BVX1182" s="12"/>
      <c r="BVY1182" s="12"/>
      <c r="BVZ1182" s="12"/>
      <c r="BWA1182" s="12"/>
      <c r="BWB1182" s="12"/>
      <c r="BWC1182" s="12"/>
      <c r="BWD1182" s="12"/>
      <c r="BWE1182" s="12"/>
      <c r="BWF1182" s="12"/>
      <c r="BWG1182" s="12"/>
      <c r="BWH1182" s="12"/>
      <c r="BWI1182" s="12"/>
      <c r="BWJ1182" s="12"/>
      <c r="BWK1182" s="12"/>
      <c r="BWL1182" s="12"/>
      <c r="BWM1182" s="12"/>
      <c r="BWN1182" s="12"/>
      <c r="BWO1182" s="12"/>
      <c r="BWP1182" s="12"/>
      <c r="BWQ1182" s="12"/>
      <c r="BWR1182" s="12"/>
      <c r="BWS1182" s="12"/>
      <c r="BWT1182" s="12"/>
      <c r="BWU1182" s="12"/>
      <c r="BWV1182" s="12"/>
      <c r="BWW1182" s="12"/>
      <c r="BWX1182" s="12"/>
      <c r="BWY1182" s="12"/>
      <c r="BWZ1182" s="12"/>
      <c r="BXA1182" s="12"/>
      <c r="BXB1182" s="12"/>
      <c r="BXC1182" s="12"/>
      <c r="BXD1182" s="12"/>
      <c r="BXE1182" s="12"/>
      <c r="BXF1182" s="12"/>
      <c r="BXG1182" s="12"/>
      <c r="BXH1182" s="12"/>
      <c r="BXI1182" s="12"/>
      <c r="BXJ1182" s="12"/>
      <c r="BXK1182" s="12"/>
      <c r="BXL1182" s="12"/>
      <c r="BXM1182" s="12"/>
      <c r="BXN1182" s="12"/>
      <c r="BXO1182" s="12"/>
      <c r="BXP1182" s="12"/>
      <c r="BXQ1182" s="12"/>
      <c r="BXR1182" s="12"/>
      <c r="BXS1182" s="12"/>
      <c r="BXT1182" s="12"/>
      <c r="BXU1182" s="12"/>
      <c r="BXV1182" s="12"/>
      <c r="BXW1182" s="12"/>
      <c r="BXX1182" s="12"/>
      <c r="BXY1182" s="12"/>
      <c r="BXZ1182" s="12"/>
      <c r="BYA1182" s="12"/>
      <c r="BYB1182" s="12"/>
      <c r="BYC1182" s="12"/>
      <c r="BYD1182" s="12"/>
      <c r="BYE1182" s="12"/>
      <c r="BYF1182" s="12"/>
      <c r="BYG1182" s="12"/>
      <c r="BYH1182" s="12"/>
      <c r="BYI1182" s="12"/>
      <c r="BYJ1182" s="12"/>
      <c r="BYK1182" s="12"/>
      <c r="BYL1182" s="12"/>
      <c r="BYM1182" s="12"/>
      <c r="BYN1182" s="12"/>
      <c r="BYO1182" s="12"/>
      <c r="BYP1182" s="12"/>
      <c r="BYQ1182" s="12"/>
      <c r="BYR1182" s="12"/>
      <c r="BYS1182" s="12"/>
      <c r="BYT1182" s="12"/>
      <c r="BYU1182" s="12"/>
      <c r="BYV1182" s="12"/>
      <c r="BYW1182" s="12"/>
      <c r="BYX1182" s="12"/>
      <c r="BYY1182" s="12"/>
      <c r="BYZ1182" s="12"/>
      <c r="BZA1182" s="12"/>
      <c r="BZB1182" s="12"/>
      <c r="BZC1182" s="12"/>
      <c r="BZD1182" s="12"/>
      <c r="BZE1182" s="12"/>
      <c r="BZF1182" s="12"/>
      <c r="BZG1182" s="12"/>
      <c r="BZH1182" s="12"/>
      <c r="BZI1182" s="12"/>
      <c r="BZJ1182" s="12"/>
      <c r="BZK1182" s="12"/>
      <c r="BZL1182" s="12"/>
      <c r="BZM1182" s="12"/>
      <c r="BZN1182" s="12"/>
      <c r="BZO1182" s="12"/>
      <c r="BZP1182" s="12"/>
      <c r="BZQ1182" s="12"/>
      <c r="BZR1182" s="12"/>
      <c r="BZS1182" s="12"/>
      <c r="BZT1182" s="12"/>
      <c r="BZU1182" s="12"/>
      <c r="BZV1182" s="12"/>
      <c r="BZW1182" s="12"/>
      <c r="BZX1182" s="12"/>
      <c r="BZY1182" s="12"/>
      <c r="BZZ1182" s="12"/>
      <c r="CAA1182" s="12"/>
      <c r="CAB1182" s="12"/>
      <c r="CAC1182" s="12"/>
      <c r="CAD1182" s="12"/>
      <c r="CAE1182" s="12"/>
      <c r="CAF1182" s="12"/>
      <c r="CAG1182" s="12"/>
      <c r="CAH1182" s="12"/>
      <c r="CAI1182" s="12"/>
      <c r="CAJ1182" s="12"/>
      <c r="CAK1182" s="12"/>
      <c r="CAL1182" s="12"/>
      <c r="CAM1182" s="12"/>
      <c r="CAN1182" s="12"/>
      <c r="CAO1182" s="12"/>
      <c r="CAP1182" s="12"/>
      <c r="CAQ1182" s="12"/>
      <c r="CAR1182" s="12"/>
      <c r="CAS1182" s="12"/>
      <c r="CAT1182" s="12"/>
      <c r="CAU1182" s="12"/>
      <c r="CAV1182" s="12"/>
      <c r="CAW1182" s="12"/>
      <c r="CAX1182" s="12"/>
      <c r="CAY1182" s="12"/>
      <c r="CAZ1182" s="12"/>
      <c r="CBA1182" s="12"/>
      <c r="CBB1182" s="12"/>
      <c r="CBC1182" s="12"/>
      <c r="CBD1182" s="12"/>
      <c r="CBE1182" s="12"/>
      <c r="CBF1182" s="12"/>
      <c r="CBG1182" s="12"/>
      <c r="CBH1182" s="12"/>
      <c r="CBI1182" s="12"/>
      <c r="CBJ1182" s="12"/>
      <c r="CBK1182" s="12"/>
      <c r="CBL1182" s="12"/>
      <c r="CBM1182" s="12"/>
      <c r="CBN1182" s="12"/>
      <c r="CBO1182" s="12"/>
      <c r="CBP1182" s="12"/>
      <c r="CBQ1182" s="12"/>
      <c r="CBR1182" s="12"/>
      <c r="CBS1182" s="12"/>
      <c r="CBT1182" s="12"/>
      <c r="CBU1182" s="12"/>
      <c r="CBV1182" s="12"/>
      <c r="CBW1182" s="12"/>
      <c r="CBX1182" s="12"/>
      <c r="CBY1182" s="12"/>
      <c r="CBZ1182" s="12"/>
      <c r="CCA1182" s="12"/>
      <c r="CCB1182" s="12"/>
      <c r="CCC1182" s="12"/>
      <c r="CCD1182" s="12"/>
      <c r="CCE1182" s="12"/>
      <c r="CCF1182" s="12"/>
      <c r="CCG1182" s="12"/>
      <c r="CCH1182" s="12"/>
      <c r="CCI1182" s="12"/>
      <c r="CCJ1182" s="12"/>
      <c r="CCK1182" s="12"/>
      <c r="CCL1182" s="12"/>
      <c r="CCM1182" s="12"/>
      <c r="CCN1182" s="12"/>
      <c r="CCO1182" s="12"/>
      <c r="CCP1182" s="12"/>
      <c r="CCQ1182" s="12"/>
      <c r="CCR1182" s="12"/>
      <c r="CCS1182" s="12"/>
      <c r="CCT1182" s="12"/>
      <c r="CCU1182" s="12"/>
      <c r="CCV1182" s="12"/>
      <c r="CCW1182" s="12"/>
      <c r="CCX1182" s="12"/>
      <c r="CCY1182" s="12"/>
      <c r="CCZ1182" s="12"/>
      <c r="CDA1182" s="12"/>
      <c r="CDB1182" s="12"/>
      <c r="CDC1182" s="12"/>
      <c r="CDD1182" s="12"/>
      <c r="CDE1182" s="12"/>
      <c r="CDF1182" s="12"/>
      <c r="CDG1182" s="12"/>
      <c r="CDH1182" s="12"/>
      <c r="CDI1182" s="12"/>
      <c r="CDJ1182" s="12"/>
      <c r="CDK1182" s="12"/>
      <c r="CDL1182" s="12"/>
      <c r="CDM1182" s="12"/>
      <c r="CDN1182" s="12"/>
      <c r="CDO1182" s="12"/>
      <c r="CDP1182" s="12"/>
      <c r="CDQ1182" s="12"/>
      <c r="CDR1182" s="12"/>
      <c r="CDS1182" s="12"/>
      <c r="CDT1182" s="12"/>
      <c r="CDU1182" s="12"/>
      <c r="CDV1182" s="12"/>
      <c r="CDW1182" s="12"/>
      <c r="CDX1182" s="12"/>
      <c r="CDY1182" s="12"/>
      <c r="CDZ1182" s="12"/>
      <c r="CEA1182" s="12"/>
      <c r="CEB1182" s="12"/>
      <c r="CEC1182" s="12"/>
      <c r="CED1182" s="12"/>
      <c r="CEE1182" s="12"/>
      <c r="CEF1182" s="12"/>
      <c r="CEG1182" s="12"/>
      <c r="CEH1182" s="12"/>
      <c r="CEI1182" s="12"/>
      <c r="CEJ1182" s="12"/>
      <c r="CEK1182" s="12"/>
      <c r="CEL1182" s="12"/>
      <c r="CEM1182" s="12"/>
      <c r="CEN1182" s="12"/>
      <c r="CEO1182" s="12"/>
      <c r="CEP1182" s="12"/>
      <c r="CEQ1182" s="12"/>
      <c r="CER1182" s="12"/>
      <c r="CES1182" s="12"/>
      <c r="CET1182" s="12"/>
      <c r="CEU1182" s="12"/>
      <c r="CEV1182" s="12"/>
      <c r="CEW1182" s="12"/>
      <c r="CEX1182" s="12"/>
      <c r="CEY1182" s="12"/>
      <c r="CEZ1182" s="12"/>
      <c r="CFA1182" s="12"/>
      <c r="CFB1182" s="12"/>
      <c r="CFC1182" s="12"/>
      <c r="CFD1182" s="12"/>
      <c r="CFE1182" s="12"/>
      <c r="CFF1182" s="12"/>
      <c r="CFG1182" s="12"/>
      <c r="CFH1182" s="12"/>
      <c r="CFI1182" s="12"/>
      <c r="CFJ1182" s="12"/>
      <c r="CFK1182" s="12"/>
      <c r="CFL1182" s="12"/>
      <c r="CFM1182" s="12"/>
      <c r="CFN1182" s="12"/>
      <c r="CFO1182" s="12"/>
      <c r="CFP1182" s="12"/>
      <c r="CFQ1182" s="12"/>
      <c r="CFR1182" s="12"/>
      <c r="CFS1182" s="12"/>
      <c r="CFT1182" s="12"/>
      <c r="CFU1182" s="12"/>
      <c r="CFV1182" s="12"/>
      <c r="CFW1182" s="12"/>
      <c r="CFX1182" s="12"/>
      <c r="CFY1182" s="12"/>
      <c r="CFZ1182" s="12"/>
      <c r="CGA1182" s="12"/>
      <c r="CGB1182" s="12"/>
      <c r="CGC1182" s="12"/>
      <c r="CGD1182" s="12"/>
      <c r="CGE1182" s="12"/>
      <c r="CGF1182" s="12"/>
      <c r="CGG1182" s="12"/>
      <c r="CGH1182" s="12"/>
      <c r="CGI1182" s="12"/>
      <c r="CGJ1182" s="12"/>
      <c r="CGK1182" s="12"/>
      <c r="CGL1182" s="12"/>
      <c r="CGM1182" s="12"/>
      <c r="CGN1182" s="12"/>
      <c r="CGO1182" s="12"/>
      <c r="CGP1182" s="12"/>
      <c r="CGQ1182" s="12"/>
      <c r="CGR1182" s="12"/>
      <c r="CGS1182" s="12"/>
      <c r="CGT1182" s="12"/>
      <c r="CGU1182" s="12"/>
      <c r="CGV1182" s="12"/>
      <c r="CGW1182" s="12"/>
      <c r="CGX1182" s="12"/>
      <c r="CGY1182" s="12"/>
      <c r="CGZ1182" s="12"/>
      <c r="CHA1182" s="12"/>
      <c r="CHB1182" s="12"/>
      <c r="CHC1182" s="12"/>
      <c r="CHD1182" s="12"/>
      <c r="CHE1182" s="12"/>
      <c r="CHF1182" s="12"/>
      <c r="CHG1182" s="12"/>
      <c r="CHH1182" s="12"/>
      <c r="CHI1182" s="12"/>
      <c r="CHJ1182" s="12"/>
      <c r="CHK1182" s="12"/>
      <c r="CHL1182" s="12"/>
      <c r="CHM1182" s="12"/>
      <c r="CHN1182" s="12"/>
      <c r="CHO1182" s="12"/>
      <c r="CHP1182" s="12"/>
      <c r="CHQ1182" s="12"/>
      <c r="CHR1182" s="12"/>
      <c r="CHS1182" s="12"/>
      <c r="CHT1182" s="12"/>
      <c r="CHU1182" s="12"/>
      <c r="CHV1182" s="12"/>
      <c r="CHW1182" s="12"/>
      <c r="CHX1182" s="12"/>
      <c r="CHY1182" s="12"/>
      <c r="CHZ1182" s="12"/>
      <c r="CIA1182" s="12"/>
      <c r="CIB1182" s="12"/>
      <c r="CIC1182" s="12"/>
      <c r="CID1182" s="12"/>
      <c r="CIE1182" s="12"/>
      <c r="CIF1182" s="12"/>
      <c r="CIG1182" s="12"/>
      <c r="CIH1182" s="12"/>
      <c r="CII1182" s="12"/>
      <c r="CIJ1182" s="12"/>
      <c r="CIK1182" s="12"/>
      <c r="CIL1182" s="12"/>
      <c r="CIM1182" s="12"/>
      <c r="CIN1182" s="12"/>
      <c r="CIO1182" s="12"/>
      <c r="CIP1182" s="12"/>
      <c r="CIQ1182" s="12"/>
      <c r="CIR1182" s="12"/>
      <c r="CIS1182" s="12"/>
      <c r="CIT1182" s="12"/>
      <c r="CIU1182" s="12"/>
      <c r="CIV1182" s="12"/>
      <c r="CIW1182" s="12"/>
      <c r="CIX1182" s="12"/>
      <c r="CIY1182" s="12"/>
      <c r="CIZ1182" s="12"/>
      <c r="CJA1182" s="12"/>
      <c r="CJB1182" s="12"/>
      <c r="CJC1182" s="12"/>
      <c r="CJD1182" s="12"/>
      <c r="CJE1182" s="12"/>
      <c r="CJF1182" s="12"/>
      <c r="CJG1182" s="12"/>
      <c r="CJH1182" s="12"/>
      <c r="CJI1182" s="12"/>
      <c r="CJJ1182" s="12"/>
      <c r="CJK1182" s="12"/>
      <c r="CJL1182" s="12"/>
      <c r="CJM1182" s="12"/>
      <c r="CJN1182" s="12"/>
      <c r="CJO1182" s="12"/>
      <c r="CJP1182" s="12"/>
      <c r="CJQ1182" s="12"/>
      <c r="CJR1182" s="12"/>
      <c r="CJS1182" s="12"/>
      <c r="CJT1182" s="12"/>
      <c r="CJU1182" s="12"/>
      <c r="CJV1182" s="12"/>
      <c r="CJW1182" s="12"/>
      <c r="CJX1182" s="12"/>
      <c r="CJY1182" s="12"/>
      <c r="CJZ1182" s="12"/>
      <c r="CKA1182" s="12"/>
      <c r="CKB1182" s="12"/>
      <c r="CKC1182" s="12"/>
      <c r="CKD1182" s="12"/>
      <c r="CKE1182" s="12"/>
      <c r="CKF1182" s="12"/>
      <c r="CKG1182" s="12"/>
      <c r="CKH1182" s="12"/>
      <c r="CKI1182" s="12"/>
      <c r="CKJ1182" s="12"/>
      <c r="CKK1182" s="12"/>
      <c r="CKL1182" s="12"/>
      <c r="CKM1182" s="12"/>
      <c r="CKN1182" s="12"/>
      <c r="CKO1182" s="12"/>
      <c r="CKP1182" s="12"/>
      <c r="CKQ1182" s="12"/>
      <c r="CKR1182" s="12"/>
      <c r="CKS1182" s="12"/>
      <c r="CKT1182" s="12"/>
      <c r="CKU1182" s="12"/>
      <c r="CKV1182" s="12"/>
      <c r="CKW1182" s="12"/>
      <c r="CKX1182" s="12"/>
      <c r="CKY1182" s="12"/>
      <c r="CKZ1182" s="12"/>
      <c r="CLA1182" s="12"/>
      <c r="CLB1182" s="12"/>
      <c r="CLC1182" s="12"/>
      <c r="CLD1182" s="12"/>
      <c r="CLE1182" s="12"/>
      <c r="CLF1182" s="12"/>
      <c r="CLG1182" s="12"/>
      <c r="CLH1182" s="12"/>
      <c r="CLI1182" s="12"/>
      <c r="CLJ1182" s="12"/>
      <c r="CLK1182" s="12"/>
      <c r="CLL1182" s="12"/>
      <c r="CLM1182" s="12"/>
      <c r="CLN1182" s="12"/>
      <c r="CLO1182" s="12"/>
      <c r="CLP1182" s="12"/>
      <c r="CLQ1182" s="12"/>
      <c r="CLR1182" s="12"/>
      <c r="CLS1182" s="12"/>
      <c r="CLT1182" s="12"/>
      <c r="CLU1182" s="12"/>
      <c r="CLV1182" s="12"/>
      <c r="CLW1182" s="12"/>
      <c r="CLX1182" s="12"/>
      <c r="CLY1182" s="12"/>
      <c r="CLZ1182" s="12"/>
      <c r="CMA1182" s="12"/>
      <c r="CMB1182" s="12"/>
      <c r="CMC1182" s="12"/>
      <c r="CMD1182" s="12"/>
      <c r="CME1182" s="12"/>
      <c r="CMF1182" s="12"/>
      <c r="CMG1182" s="12"/>
      <c r="CMH1182" s="12"/>
      <c r="CMI1182" s="12"/>
      <c r="CMJ1182" s="12"/>
      <c r="CMK1182" s="12"/>
      <c r="CML1182" s="12"/>
      <c r="CMM1182" s="12"/>
      <c r="CMN1182" s="12"/>
      <c r="CMO1182" s="12"/>
      <c r="CMP1182" s="12"/>
      <c r="CMQ1182" s="12"/>
      <c r="CMR1182" s="12"/>
      <c r="CMS1182" s="12"/>
      <c r="CMT1182" s="12"/>
      <c r="CMU1182" s="12"/>
      <c r="CMV1182" s="12"/>
      <c r="CMW1182" s="12"/>
      <c r="CMX1182" s="12"/>
      <c r="CMY1182" s="12"/>
      <c r="CMZ1182" s="12"/>
      <c r="CNA1182" s="12"/>
      <c r="CNB1182" s="12"/>
      <c r="CNC1182" s="12"/>
      <c r="CND1182" s="12"/>
      <c r="CNE1182" s="12"/>
      <c r="CNF1182" s="12"/>
      <c r="CNG1182" s="12"/>
      <c r="CNH1182" s="12"/>
      <c r="CNI1182" s="12"/>
      <c r="CNJ1182" s="12"/>
      <c r="CNK1182" s="12"/>
      <c r="CNL1182" s="12"/>
      <c r="CNM1182" s="12"/>
      <c r="CNN1182" s="12"/>
      <c r="CNO1182" s="12"/>
      <c r="CNP1182" s="12"/>
      <c r="CNQ1182" s="12"/>
      <c r="CNR1182" s="12"/>
      <c r="CNS1182" s="12"/>
      <c r="CNT1182" s="12"/>
      <c r="CNU1182" s="12"/>
      <c r="CNV1182" s="12"/>
      <c r="CNW1182" s="12"/>
      <c r="CNX1182" s="12"/>
      <c r="CNY1182" s="12"/>
      <c r="CNZ1182" s="12"/>
      <c r="COA1182" s="12"/>
      <c r="COB1182" s="12"/>
      <c r="COC1182" s="12"/>
      <c r="COD1182" s="12"/>
      <c r="COE1182" s="12"/>
      <c r="COF1182" s="12"/>
      <c r="COG1182" s="12"/>
      <c r="COH1182" s="12"/>
      <c r="COI1182" s="12"/>
      <c r="COJ1182" s="12"/>
      <c r="COK1182" s="12"/>
      <c r="COL1182" s="12"/>
      <c r="COM1182" s="12"/>
      <c r="CON1182" s="12"/>
      <c r="COO1182" s="12"/>
      <c r="COP1182" s="12"/>
      <c r="COQ1182" s="12"/>
      <c r="COR1182" s="12"/>
      <c r="COS1182" s="12"/>
      <c r="COT1182" s="12"/>
      <c r="COU1182" s="12"/>
      <c r="COV1182" s="12"/>
      <c r="COW1182" s="12"/>
      <c r="COX1182" s="12"/>
      <c r="COY1182" s="12"/>
      <c r="COZ1182" s="12"/>
      <c r="CPA1182" s="12"/>
      <c r="CPB1182" s="12"/>
      <c r="CPC1182" s="12"/>
      <c r="CPD1182" s="12"/>
      <c r="CPE1182" s="12"/>
      <c r="CPF1182" s="12"/>
      <c r="CPG1182" s="12"/>
      <c r="CPH1182" s="12"/>
      <c r="CPI1182" s="12"/>
      <c r="CPJ1182" s="12"/>
      <c r="CPK1182" s="12"/>
      <c r="CPL1182" s="12"/>
      <c r="CPM1182" s="12"/>
      <c r="CPN1182" s="12"/>
      <c r="CPO1182" s="12"/>
      <c r="CPP1182" s="12"/>
      <c r="CPQ1182" s="12"/>
      <c r="CPR1182" s="12"/>
      <c r="CPS1182" s="12"/>
      <c r="CPT1182" s="12"/>
      <c r="CPU1182" s="12"/>
      <c r="CPV1182" s="12"/>
      <c r="CPW1182" s="12"/>
      <c r="CPX1182" s="12"/>
      <c r="CPY1182" s="12"/>
      <c r="CPZ1182" s="12"/>
      <c r="CQA1182" s="12"/>
      <c r="CQB1182" s="12"/>
      <c r="CQC1182" s="12"/>
      <c r="CQD1182" s="12"/>
      <c r="CQE1182" s="12"/>
      <c r="CQF1182" s="12"/>
      <c r="CQG1182" s="12"/>
      <c r="CQH1182" s="12"/>
      <c r="CQI1182" s="12"/>
      <c r="CQJ1182" s="12"/>
      <c r="CQK1182" s="12"/>
      <c r="CQL1182" s="12"/>
      <c r="CQM1182" s="12"/>
      <c r="CQN1182" s="12"/>
      <c r="CQO1182" s="12"/>
      <c r="CQP1182" s="12"/>
      <c r="CQQ1182" s="12"/>
      <c r="CQR1182" s="12"/>
      <c r="CQS1182" s="12"/>
      <c r="CQT1182" s="12"/>
      <c r="CQU1182" s="12"/>
      <c r="CQV1182" s="12"/>
      <c r="CQW1182" s="12"/>
      <c r="CQX1182" s="12"/>
      <c r="CQY1182" s="12"/>
      <c r="CQZ1182" s="12"/>
      <c r="CRA1182" s="12"/>
      <c r="CRB1182" s="12"/>
      <c r="CRC1182" s="12"/>
      <c r="CRD1182" s="12"/>
      <c r="CRE1182" s="12"/>
      <c r="CRF1182" s="12"/>
      <c r="CRG1182" s="12"/>
      <c r="CRH1182" s="12"/>
      <c r="CRI1182" s="12"/>
      <c r="CRJ1182" s="12"/>
      <c r="CRK1182" s="12"/>
      <c r="CRL1182" s="12"/>
      <c r="CRM1182" s="12"/>
      <c r="CRN1182" s="12"/>
      <c r="CRO1182" s="12"/>
      <c r="CRP1182" s="12"/>
      <c r="CRQ1182" s="12"/>
      <c r="CRR1182" s="12"/>
      <c r="CRS1182" s="12"/>
      <c r="CRT1182" s="12"/>
      <c r="CRU1182" s="12"/>
      <c r="CRV1182" s="12"/>
      <c r="CRW1182" s="12"/>
      <c r="CRX1182" s="12"/>
      <c r="CRY1182" s="12"/>
      <c r="CRZ1182" s="12"/>
      <c r="CSA1182" s="12"/>
      <c r="CSB1182" s="12"/>
      <c r="CSC1182" s="12"/>
      <c r="CSD1182" s="12"/>
      <c r="CSE1182" s="12"/>
      <c r="CSF1182" s="12"/>
      <c r="CSG1182" s="12"/>
      <c r="CSH1182" s="12"/>
      <c r="CSI1182" s="12"/>
      <c r="CSJ1182" s="12"/>
      <c r="CSK1182" s="12"/>
      <c r="CSL1182" s="12"/>
      <c r="CSM1182" s="12"/>
      <c r="CSN1182" s="12"/>
      <c r="CSO1182" s="12"/>
      <c r="CSP1182" s="12"/>
      <c r="CSQ1182" s="12"/>
      <c r="CSR1182" s="12"/>
      <c r="CSS1182" s="12"/>
      <c r="CST1182" s="12"/>
      <c r="CSU1182" s="12"/>
      <c r="CSV1182" s="12"/>
      <c r="CSW1182" s="12"/>
      <c r="CSX1182" s="12"/>
      <c r="CSY1182" s="12"/>
      <c r="CSZ1182" s="12"/>
      <c r="CTA1182" s="12"/>
      <c r="CTB1182" s="12"/>
      <c r="CTC1182" s="12"/>
      <c r="CTD1182" s="12"/>
      <c r="CTE1182" s="12"/>
      <c r="CTF1182" s="12"/>
      <c r="CTG1182" s="12"/>
      <c r="CTH1182" s="12"/>
      <c r="CTI1182" s="12"/>
      <c r="CTJ1182" s="12"/>
      <c r="CTK1182" s="12"/>
      <c r="CTL1182" s="12"/>
      <c r="CTM1182" s="12"/>
      <c r="CTN1182" s="12"/>
      <c r="CTO1182" s="12"/>
      <c r="CTP1182" s="12"/>
      <c r="CTQ1182" s="12"/>
      <c r="CTR1182" s="12"/>
      <c r="CTS1182" s="12"/>
      <c r="CTT1182" s="12"/>
      <c r="CTU1182" s="12"/>
      <c r="CTV1182" s="12"/>
      <c r="CTW1182" s="12"/>
      <c r="CTX1182" s="12"/>
      <c r="CTY1182" s="12"/>
      <c r="CTZ1182" s="12"/>
      <c r="CUA1182" s="12"/>
      <c r="CUB1182" s="12"/>
      <c r="CUC1182" s="12"/>
      <c r="CUD1182" s="12"/>
      <c r="CUE1182" s="12"/>
      <c r="CUF1182" s="12"/>
      <c r="CUG1182" s="12"/>
      <c r="CUH1182" s="12"/>
      <c r="CUI1182" s="12"/>
      <c r="CUJ1182" s="12"/>
      <c r="CUK1182" s="12"/>
      <c r="CUL1182" s="12"/>
      <c r="CUM1182" s="12"/>
      <c r="CUN1182" s="12"/>
      <c r="CUO1182" s="12"/>
      <c r="CUP1182" s="12"/>
      <c r="CUQ1182" s="12"/>
      <c r="CUR1182" s="12"/>
      <c r="CUS1182" s="12"/>
      <c r="CUT1182" s="12"/>
      <c r="CUU1182" s="12"/>
      <c r="CUV1182" s="12"/>
      <c r="CUW1182" s="12"/>
      <c r="CUX1182" s="12"/>
      <c r="CUY1182" s="12"/>
      <c r="CUZ1182" s="12"/>
      <c r="CVA1182" s="12"/>
      <c r="CVB1182" s="12"/>
      <c r="CVC1182" s="12"/>
      <c r="CVD1182" s="12"/>
      <c r="CVE1182" s="12"/>
      <c r="CVF1182" s="12"/>
      <c r="CVG1182" s="12"/>
      <c r="CVH1182" s="12"/>
      <c r="CVI1182" s="12"/>
      <c r="CVJ1182" s="12"/>
      <c r="CVK1182" s="12"/>
      <c r="CVL1182" s="12"/>
      <c r="CVM1182" s="12"/>
      <c r="CVN1182" s="12"/>
      <c r="CVO1182" s="12"/>
      <c r="CVP1182" s="12"/>
      <c r="CVQ1182" s="12"/>
      <c r="CVR1182" s="12"/>
      <c r="CVS1182" s="12"/>
      <c r="CVT1182" s="12"/>
      <c r="CVU1182" s="12"/>
      <c r="CVV1182" s="12"/>
      <c r="CVW1182" s="12"/>
      <c r="CVX1182" s="12"/>
      <c r="CVY1182" s="12"/>
      <c r="CVZ1182" s="12"/>
      <c r="CWA1182" s="12"/>
      <c r="CWB1182" s="12"/>
      <c r="CWC1182" s="12"/>
      <c r="CWD1182" s="12"/>
      <c r="CWE1182" s="12"/>
      <c r="CWF1182" s="12"/>
      <c r="CWG1182" s="12"/>
      <c r="CWH1182" s="12"/>
      <c r="CWI1182" s="12"/>
      <c r="CWJ1182" s="12"/>
      <c r="CWK1182" s="12"/>
      <c r="CWL1182" s="12"/>
      <c r="CWM1182" s="12"/>
      <c r="CWN1182" s="12"/>
      <c r="CWO1182" s="12"/>
      <c r="CWP1182" s="12"/>
      <c r="CWQ1182" s="12"/>
      <c r="CWR1182" s="12"/>
      <c r="CWS1182" s="12"/>
      <c r="CWT1182" s="12"/>
      <c r="CWU1182" s="12"/>
      <c r="CWV1182" s="12"/>
      <c r="CWW1182" s="12"/>
      <c r="CWX1182" s="12"/>
      <c r="CWY1182" s="12"/>
      <c r="CWZ1182" s="12"/>
      <c r="CXA1182" s="12"/>
      <c r="CXB1182" s="12"/>
      <c r="CXC1182" s="12"/>
      <c r="CXD1182" s="12"/>
      <c r="CXE1182" s="12"/>
      <c r="CXF1182" s="12"/>
      <c r="CXG1182" s="12"/>
      <c r="CXH1182" s="12"/>
      <c r="CXI1182" s="12"/>
      <c r="CXJ1182" s="12"/>
      <c r="CXK1182" s="12"/>
      <c r="CXL1182" s="12"/>
      <c r="CXM1182" s="12"/>
      <c r="CXN1182" s="12"/>
      <c r="CXO1182" s="12"/>
      <c r="CXP1182" s="12"/>
      <c r="CXQ1182" s="12"/>
      <c r="CXR1182" s="12"/>
      <c r="CXS1182" s="12"/>
      <c r="CXT1182" s="12"/>
      <c r="CXU1182" s="12"/>
      <c r="CXV1182" s="12"/>
      <c r="CXW1182" s="12"/>
      <c r="CXX1182" s="12"/>
      <c r="CXY1182" s="12"/>
      <c r="CXZ1182" s="12"/>
      <c r="CYA1182" s="12"/>
      <c r="CYB1182" s="12"/>
      <c r="CYC1182" s="12"/>
      <c r="CYD1182" s="12"/>
      <c r="CYE1182" s="12"/>
      <c r="CYF1182" s="12"/>
      <c r="CYG1182" s="12"/>
      <c r="CYH1182" s="12"/>
      <c r="CYI1182" s="12"/>
      <c r="CYJ1182" s="12"/>
      <c r="CYK1182" s="12"/>
      <c r="CYL1182" s="12"/>
      <c r="CYM1182" s="12"/>
      <c r="CYN1182" s="12"/>
      <c r="CYO1182" s="12"/>
      <c r="CYP1182" s="12"/>
      <c r="CYQ1182" s="12"/>
      <c r="CYR1182" s="12"/>
      <c r="CYS1182" s="12"/>
      <c r="CYT1182" s="12"/>
      <c r="CYU1182" s="12"/>
      <c r="CYV1182" s="12"/>
      <c r="CYW1182" s="12"/>
      <c r="CYX1182" s="12"/>
      <c r="CYY1182" s="12"/>
      <c r="CYZ1182" s="12"/>
      <c r="CZA1182" s="12"/>
      <c r="CZB1182" s="12"/>
      <c r="CZC1182" s="12"/>
      <c r="CZD1182" s="12"/>
      <c r="CZE1182" s="12"/>
      <c r="CZF1182" s="12"/>
      <c r="CZG1182" s="12"/>
      <c r="CZH1182" s="12"/>
      <c r="CZI1182" s="12"/>
      <c r="CZJ1182" s="12"/>
      <c r="CZK1182" s="12"/>
      <c r="CZL1182" s="12"/>
      <c r="CZM1182" s="12"/>
      <c r="CZN1182" s="12"/>
      <c r="CZO1182" s="12"/>
      <c r="CZP1182" s="12"/>
      <c r="CZQ1182" s="12"/>
      <c r="CZR1182" s="12"/>
      <c r="CZS1182" s="12"/>
      <c r="CZT1182" s="12"/>
      <c r="CZU1182" s="12"/>
      <c r="CZV1182" s="12"/>
      <c r="CZW1182" s="12"/>
      <c r="CZX1182" s="12"/>
      <c r="CZY1182" s="12"/>
      <c r="CZZ1182" s="12"/>
      <c r="DAA1182" s="12"/>
      <c r="DAB1182" s="12"/>
      <c r="DAC1182" s="12"/>
      <c r="DAD1182" s="12"/>
      <c r="DAE1182" s="12"/>
      <c r="DAF1182" s="12"/>
      <c r="DAG1182" s="12"/>
      <c r="DAH1182" s="12"/>
      <c r="DAI1182" s="12"/>
      <c r="DAJ1182" s="12"/>
      <c r="DAK1182" s="12"/>
      <c r="DAL1182" s="12"/>
      <c r="DAM1182" s="12"/>
      <c r="DAN1182" s="12"/>
      <c r="DAO1182" s="12"/>
      <c r="DAP1182" s="12"/>
      <c r="DAQ1182" s="12"/>
      <c r="DAR1182" s="12"/>
      <c r="DAS1182" s="12"/>
      <c r="DAT1182" s="12"/>
      <c r="DAU1182" s="12"/>
      <c r="DAV1182" s="12"/>
      <c r="DAW1182" s="12"/>
      <c r="DAX1182" s="12"/>
      <c r="DAY1182" s="12"/>
      <c r="DAZ1182" s="12"/>
      <c r="DBA1182" s="12"/>
      <c r="DBB1182" s="12"/>
      <c r="DBC1182" s="12"/>
      <c r="DBD1182" s="12"/>
      <c r="DBE1182" s="12"/>
      <c r="DBF1182" s="12"/>
      <c r="DBG1182" s="12"/>
      <c r="DBH1182" s="12"/>
      <c r="DBI1182" s="12"/>
      <c r="DBJ1182" s="12"/>
      <c r="DBK1182" s="12"/>
      <c r="DBL1182" s="12"/>
      <c r="DBM1182" s="12"/>
      <c r="DBN1182" s="12"/>
      <c r="DBO1182" s="12"/>
      <c r="DBP1182" s="12"/>
      <c r="DBQ1182" s="12"/>
      <c r="DBR1182" s="12"/>
      <c r="DBS1182" s="12"/>
      <c r="DBT1182" s="12"/>
      <c r="DBU1182" s="12"/>
      <c r="DBV1182" s="12"/>
      <c r="DBW1182" s="12"/>
      <c r="DBX1182" s="12"/>
      <c r="DBY1182" s="12"/>
      <c r="DBZ1182" s="12"/>
      <c r="DCA1182" s="12"/>
      <c r="DCB1182" s="12"/>
      <c r="DCC1182" s="12"/>
      <c r="DCD1182" s="12"/>
      <c r="DCE1182" s="12"/>
      <c r="DCF1182" s="12"/>
      <c r="DCG1182" s="12"/>
      <c r="DCH1182" s="12"/>
      <c r="DCI1182" s="12"/>
      <c r="DCJ1182" s="12"/>
      <c r="DCK1182" s="12"/>
      <c r="DCL1182" s="12"/>
      <c r="DCM1182" s="12"/>
      <c r="DCN1182" s="12"/>
      <c r="DCO1182" s="12"/>
      <c r="DCP1182" s="12"/>
      <c r="DCQ1182" s="12"/>
      <c r="DCR1182" s="12"/>
      <c r="DCS1182" s="12"/>
      <c r="DCT1182" s="12"/>
      <c r="DCU1182" s="12"/>
      <c r="DCV1182" s="12"/>
      <c r="DCW1182" s="12"/>
      <c r="DCX1182" s="12"/>
      <c r="DCY1182" s="12"/>
      <c r="DCZ1182" s="12"/>
      <c r="DDA1182" s="12"/>
      <c r="DDB1182" s="12"/>
      <c r="DDC1182" s="12"/>
      <c r="DDD1182" s="12"/>
      <c r="DDE1182" s="12"/>
      <c r="DDF1182" s="12"/>
      <c r="DDG1182" s="12"/>
      <c r="DDH1182" s="12"/>
      <c r="DDI1182" s="12"/>
      <c r="DDJ1182" s="12"/>
      <c r="DDK1182" s="12"/>
      <c r="DDL1182" s="12"/>
      <c r="DDM1182" s="12"/>
      <c r="DDN1182" s="12"/>
      <c r="DDO1182" s="12"/>
      <c r="DDP1182" s="12"/>
      <c r="DDQ1182" s="12"/>
      <c r="DDR1182" s="12"/>
      <c r="DDS1182" s="12"/>
      <c r="DDT1182" s="12"/>
      <c r="DDU1182" s="12"/>
      <c r="DDV1182" s="12"/>
      <c r="DDW1182" s="12"/>
      <c r="DDX1182" s="12"/>
      <c r="DDY1182" s="12"/>
      <c r="DDZ1182" s="12"/>
      <c r="DEA1182" s="12"/>
      <c r="DEB1182" s="12"/>
      <c r="DEC1182" s="12"/>
      <c r="DED1182" s="12"/>
      <c r="DEE1182" s="12"/>
      <c r="DEF1182" s="12"/>
      <c r="DEG1182" s="12"/>
      <c r="DEH1182" s="12"/>
      <c r="DEI1182" s="12"/>
      <c r="DEJ1182" s="12"/>
      <c r="DEK1182" s="12"/>
      <c r="DEL1182" s="12"/>
      <c r="DEM1182" s="12"/>
      <c r="DEN1182" s="12"/>
      <c r="DEO1182" s="12"/>
      <c r="DEP1182" s="12"/>
      <c r="DEQ1182" s="12"/>
      <c r="DER1182" s="12"/>
      <c r="DES1182" s="12"/>
      <c r="DET1182" s="12"/>
      <c r="DEU1182" s="12"/>
      <c r="DEV1182" s="12"/>
      <c r="DEW1182" s="12"/>
      <c r="DEX1182" s="12"/>
      <c r="DEY1182" s="12"/>
      <c r="DEZ1182" s="12"/>
      <c r="DFA1182" s="12"/>
      <c r="DFB1182" s="12"/>
      <c r="DFC1182" s="12"/>
      <c r="DFD1182" s="12"/>
      <c r="DFE1182" s="12"/>
      <c r="DFF1182" s="12"/>
      <c r="DFG1182" s="12"/>
      <c r="DFH1182" s="12"/>
      <c r="DFI1182" s="12"/>
      <c r="DFJ1182" s="12"/>
      <c r="DFK1182" s="12"/>
      <c r="DFL1182" s="12"/>
      <c r="DFM1182" s="12"/>
      <c r="DFN1182" s="12"/>
      <c r="DFO1182" s="12"/>
      <c r="DFP1182" s="12"/>
      <c r="DFQ1182" s="12"/>
      <c r="DFR1182" s="12"/>
      <c r="DFS1182" s="12"/>
      <c r="DFT1182" s="12"/>
      <c r="DFU1182" s="12"/>
      <c r="DFV1182" s="12"/>
      <c r="DFW1182" s="12"/>
      <c r="DFX1182" s="12"/>
      <c r="DFY1182" s="12"/>
      <c r="DFZ1182" s="12"/>
      <c r="DGA1182" s="12"/>
      <c r="DGB1182" s="12"/>
      <c r="DGC1182" s="12"/>
      <c r="DGD1182" s="12"/>
      <c r="DGE1182" s="12"/>
      <c r="DGF1182" s="12"/>
      <c r="DGG1182" s="12"/>
      <c r="DGH1182" s="12"/>
      <c r="DGI1182" s="12"/>
      <c r="DGJ1182" s="12"/>
      <c r="DGK1182" s="12"/>
      <c r="DGL1182" s="12"/>
      <c r="DGM1182" s="12"/>
      <c r="DGN1182" s="12"/>
      <c r="DGO1182" s="12"/>
      <c r="DGP1182" s="12"/>
      <c r="DGQ1182" s="12"/>
      <c r="DGR1182" s="12"/>
      <c r="DGS1182" s="12"/>
      <c r="DGT1182" s="12"/>
      <c r="DGU1182" s="12"/>
      <c r="DGV1182" s="12"/>
      <c r="DGW1182" s="12"/>
      <c r="DGX1182" s="12"/>
      <c r="DGY1182" s="12"/>
      <c r="DGZ1182" s="12"/>
      <c r="DHA1182" s="12"/>
      <c r="DHB1182" s="12"/>
      <c r="DHC1182" s="12"/>
      <c r="DHD1182" s="12"/>
      <c r="DHE1182" s="12"/>
      <c r="DHF1182" s="12"/>
      <c r="DHG1182" s="12"/>
      <c r="DHH1182" s="12"/>
      <c r="DHI1182" s="12"/>
      <c r="DHJ1182" s="12"/>
      <c r="DHK1182" s="12"/>
      <c r="DHL1182" s="12"/>
      <c r="DHM1182" s="12"/>
      <c r="DHN1182" s="12"/>
      <c r="DHO1182" s="12"/>
      <c r="DHP1182" s="12"/>
      <c r="DHQ1182" s="12"/>
      <c r="DHR1182" s="12"/>
      <c r="DHS1182" s="12"/>
      <c r="DHT1182" s="12"/>
      <c r="DHU1182" s="12"/>
      <c r="DHV1182" s="12"/>
      <c r="DHW1182" s="12"/>
      <c r="DHX1182" s="12"/>
      <c r="DHY1182" s="12"/>
      <c r="DHZ1182" s="12"/>
      <c r="DIA1182" s="12"/>
      <c r="DIB1182" s="12"/>
      <c r="DIC1182" s="12"/>
      <c r="DID1182" s="12"/>
      <c r="DIE1182" s="12"/>
      <c r="DIF1182" s="12"/>
      <c r="DIG1182" s="12"/>
      <c r="DIH1182" s="12"/>
      <c r="DII1182" s="12"/>
      <c r="DIJ1182" s="12"/>
      <c r="DIK1182" s="12"/>
      <c r="DIL1182" s="12"/>
      <c r="DIM1182" s="12"/>
      <c r="DIN1182" s="12"/>
      <c r="DIO1182" s="12"/>
      <c r="DIP1182" s="12"/>
      <c r="DIQ1182" s="12"/>
      <c r="DIR1182" s="12"/>
      <c r="DIS1182" s="12"/>
      <c r="DIT1182" s="12"/>
      <c r="DIU1182" s="12"/>
      <c r="DIV1182" s="12"/>
      <c r="DIW1182" s="12"/>
      <c r="DIX1182" s="12"/>
      <c r="DIY1182" s="12"/>
      <c r="DIZ1182" s="12"/>
      <c r="DJA1182" s="12"/>
      <c r="DJB1182" s="12"/>
      <c r="DJC1182" s="12"/>
      <c r="DJD1182" s="12"/>
      <c r="DJE1182" s="12"/>
      <c r="DJF1182" s="12"/>
      <c r="DJG1182" s="12"/>
      <c r="DJH1182" s="12"/>
      <c r="DJI1182" s="12"/>
      <c r="DJJ1182" s="12"/>
      <c r="DJK1182" s="12"/>
      <c r="DJL1182" s="12"/>
      <c r="DJM1182" s="12"/>
      <c r="DJN1182" s="12"/>
      <c r="DJO1182" s="12"/>
      <c r="DJP1182" s="12"/>
      <c r="DJQ1182" s="12"/>
      <c r="DJR1182" s="12"/>
      <c r="DJS1182" s="12"/>
      <c r="DJT1182" s="12"/>
      <c r="DJU1182" s="12"/>
      <c r="DJV1182" s="12"/>
      <c r="DJW1182" s="12"/>
      <c r="DJX1182" s="12"/>
      <c r="DJY1182" s="12"/>
      <c r="DJZ1182" s="12"/>
      <c r="DKA1182" s="12"/>
      <c r="DKB1182" s="12"/>
      <c r="DKC1182" s="12"/>
      <c r="DKD1182" s="12"/>
      <c r="DKE1182" s="12"/>
      <c r="DKF1182" s="12"/>
      <c r="DKG1182" s="12"/>
      <c r="DKH1182" s="12"/>
      <c r="DKI1182" s="12"/>
      <c r="DKJ1182" s="12"/>
      <c r="DKK1182" s="12"/>
      <c r="DKL1182" s="12"/>
      <c r="DKM1182" s="12"/>
      <c r="DKN1182" s="12"/>
      <c r="DKO1182" s="12"/>
      <c r="DKP1182" s="12"/>
      <c r="DKQ1182" s="12"/>
      <c r="DKR1182" s="12"/>
      <c r="DKS1182" s="12"/>
      <c r="DKT1182" s="12"/>
      <c r="DKU1182" s="12"/>
      <c r="DKV1182" s="12"/>
      <c r="DKW1182" s="12"/>
      <c r="DKX1182" s="12"/>
      <c r="DKY1182" s="12"/>
      <c r="DKZ1182" s="12"/>
      <c r="DLA1182" s="12"/>
      <c r="DLB1182" s="12"/>
      <c r="DLC1182" s="12"/>
      <c r="DLD1182" s="12"/>
      <c r="DLE1182" s="12"/>
      <c r="DLF1182" s="12"/>
      <c r="DLG1182" s="12"/>
      <c r="DLH1182" s="12"/>
      <c r="DLI1182" s="12"/>
      <c r="DLJ1182" s="12"/>
      <c r="DLK1182" s="12"/>
      <c r="DLL1182" s="12"/>
      <c r="DLM1182" s="12"/>
      <c r="DLN1182" s="12"/>
      <c r="DLO1182" s="12"/>
      <c r="DLP1182" s="12"/>
      <c r="DLQ1182" s="12"/>
      <c r="DLR1182" s="12"/>
      <c r="DLS1182" s="12"/>
      <c r="DLT1182" s="12"/>
      <c r="DLU1182" s="12"/>
      <c r="DLV1182" s="12"/>
      <c r="DLW1182" s="12"/>
      <c r="DLX1182" s="12"/>
      <c r="DLY1182" s="12"/>
      <c r="DLZ1182" s="12"/>
      <c r="DMA1182" s="12"/>
      <c r="DMB1182" s="12"/>
      <c r="DMC1182" s="12"/>
      <c r="DMD1182" s="12"/>
      <c r="DME1182" s="12"/>
      <c r="DMF1182" s="12"/>
      <c r="DMG1182" s="12"/>
      <c r="DMH1182" s="12"/>
      <c r="DMI1182" s="12"/>
      <c r="DMJ1182" s="12"/>
      <c r="DMK1182" s="12"/>
      <c r="DML1182" s="12"/>
      <c r="DMM1182" s="12"/>
      <c r="DMN1182" s="12"/>
      <c r="DMO1182" s="12"/>
      <c r="DMP1182" s="12"/>
      <c r="DMQ1182" s="12"/>
      <c r="DMR1182" s="12"/>
      <c r="DMS1182" s="12"/>
      <c r="DMT1182" s="12"/>
      <c r="DMU1182" s="12"/>
      <c r="DMV1182" s="12"/>
      <c r="DMW1182" s="12"/>
      <c r="DMX1182" s="12"/>
      <c r="DMY1182" s="12"/>
      <c r="DMZ1182" s="12"/>
      <c r="DNA1182" s="12"/>
      <c r="DNB1182" s="12"/>
      <c r="DNC1182" s="12"/>
      <c r="DND1182" s="12"/>
      <c r="DNE1182" s="12"/>
      <c r="DNF1182" s="12"/>
      <c r="DNG1182" s="12"/>
      <c r="DNH1182" s="12"/>
      <c r="DNI1182" s="12"/>
      <c r="DNJ1182" s="12"/>
      <c r="DNK1182" s="12"/>
      <c r="DNL1182" s="12"/>
      <c r="DNM1182" s="12"/>
      <c r="DNN1182" s="12"/>
      <c r="DNO1182" s="12"/>
      <c r="DNP1182" s="12"/>
      <c r="DNQ1182" s="12"/>
      <c r="DNR1182" s="12"/>
      <c r="DNS1182" s="12"/>
      <c r="DNT1182" s="12"/>
      <c r="DNU1182" s="12"/>
      <c r="DNV1182" s="12"/>
      <c r="DNW1182" s="12"/>
      <c r="DNX1182" s="12"/>
      <c r="DNY1182" s="12"/>
      <c r="DNZ1182" s="12"/>
      <c r="DOA1182" s="12"/>
      <c r="DOB1182" s="12"/>
      <c r="DOC1182" s="12"/>
      <c r="DOD1182" s="12"/>
      <c r="DOE1182" s="12"/>
      <c r="DOF1182" s="12"/>
      <c r="DOG1182" s="12"/>
      <c r="DOH1182" s="12"/>
      <c r="DOI1182" s="12"/>
      <c r="DOJ1182" s="12"/>
      <c r="DOK1182" s="12"/>
      <c r="DOL1182" s="12"/>
      <c r="DOM1182" s="12"/>
      <c r="DON1182" s="12"/>
      <c r="DOO1182" s="12"/>
      <c r="DOP1182" s="12"/>
      <c r="DOQ1182" s="12"/>
      <c r="DOR1182" s="12"/>
      <c r="DOS1182" s="12"/>
      <c r="DOT1182" s="12"/>
      <c r="DOU1182" s="12"/>
      <c r="DOV1182" s="12"/>
      <c r="DOW1182" s="12"/>
      <c r="DOX1182" s="12"/>
      <c r="DOY1182" s="12"/>
      <c r="DOZ1182" s="12"/>
      <c r="DPA1182" s="12"/>
      <c r="DPB1182" s="12"/>
      <c r="DPC1182" s="12"/>
      <c r="DPD1182" s="12"/>
      <c r="DPE1182" s="12"/>
      <c r="DPF1182" s="12"/>
      <c r="DPG1182" s="12"/>
      <c r="DPH1182" s="12"/>
      <c r="DPI1182" s="12"/>
      <c r="DPJ1182" s="12"/>
      <c r="DPK1182" s="12"/>
      <c r="DPL1182" s="12"/>
      <c r="DPM1182" s="12"/>
      <c r="DPN1182" s="12"/>
      <c r="DPO1182" s="12"/>
      <c r="DPP1182" s="12"/>
      <c r="DPQ1182" s="12"/>
      <c r="DPR1182" s="12"/>
      <c r="DPS1182" s="12"/>
      <c r="DPT1182" s="12"/>
      <c r="DPU1182" s="12"/>
      <c r="DPV1182" s="12"/>
      <c r="DPW1182" s="12"/>
      <c r="DPX1182" s="12"/>
      <c r="DPY1182" s="12"/>
      <c r="DPZ1182" s="12"/>
      <c r="DQA1182" s="12"/>
      <c r="DQB1182" s="12"/>
      <c r="DQC1182" s="12"/>
      <c r="DQD1182" s="12"/>
      <c r="DQE1182" s="12"/>
      <c r="DQF1182" s="12"/>
      <c r="DQG1182" s="12"/>
      <c r="DQH1182" s="12"/>
      <c r="DQI1182" s="12"/>
      <c r="DQJ1182" s="12"/>
      <c r="DQK1182" s="12"/>
      <c r="DQL1182" s="12"/>
      <c r="DQM1182" s="12"/>
      <c r="DQN1182" s="12"/>
      <c r="DQO1182" s="12"/>
      <c r="DQP1182" s="12"/>
      <c r="DQQ1182" s="12"/>
      <c r="DQR1182" s="12"/>
      <c r="DQS1182" s="12"/>
      <c r="DQT1182" s="12"/>
      <c r="DQU1182" s="12"/>
      <c r="DQV1182" s="12"/>
      <c r="DQW1182" s="12"/>
      <c r="DQX1182" s="12"/>
      <c r="DQY1182" s="12"/>
      <c r="DQZ1182" s="12"/>
      <c r="DRA1182" s="12"/>
      <c r="DRB1182" s="12"/>
      <c r="DRC1182" s="12"/>
      <c r="DRD1182" s="12"/>
      <c r="DRE1182" s="12"/>
      <c r="DRF1182" s="12"/>
      <c r="DRG1182" s="12"/>
      <c r="DRH1182" s="12"/>
      <c r="DRI1182" s="12"/>
      <c r="DRJ1182" s="12"/>
      <c r="DRK1182" s="12"/>
      <c r="DRL1182" s="12"/>
      <c r="DRM1182" s="12"/>
      <c r="DRN1182" s="12"/>
      <c r="DRO1182" s="12"/>
      <c r="DRP1182" s="12"/>
      <c r="DRQ1182" s="12"/>
      <c r="DRR1182" s="12"/>
      <c r="DRS1182" s="12"/>
      <c r="DRT1182" s="12"/>
      <c r="DRU1182" s="12"/>
      <c r="DRV1182" s="12"/>
      <c r="DRW1182" s="12"/>
      <c r="DRX1182" s="12"/>
      <c r="DRY1182" s="12"/>
      <c r="DRZ1182" s="12"/>
      <c r="DSA1182" s="12"/>
      <c r="DSB1182" s="12"/>
      <c r="DSC1182" s="12"/>
      <c r="DSD1182" s="12"/>
      <c r="DSE1182" s="12"/>
      <c r="DSF1182" s="12"/>
      <c r="DSG1182" s="12"/>
      <c r="DSH1182" s="12"/>
      <c r="DSI1182" s="12"/>
      <c r="DSJ1182" s="12"/>
      <c r="DSK1182" s="12"/>
      <c r="DSL1182" s="12"/>
      <c r="DSM1182" s="12"/>
      <c r="DSN1182" s="12"/>
      <c r="DSO1182" s="12"/>
      <c r="DSP1182" s="12"/>
      <c r="DSQ1182" s="12"/>
      <c r="DSR1182" s="12"/>
      <c r="DSS1182" s="12"/>
      <c r="DST1182" s="12"/>
      <c r="DSU1182" s="12"/>
      <c r="DSV1182" s="12"/>
      <c r="DSW1182" s="12"/>
      <c r="DSX1182" s="12"/>
      <c r="DSY1182" s="12"/>
      <c r="DSZ1182" s="12"/>
      <c r="DTA1182" s="12"/>
      <c r="DTB1182" s="12"/>
      <c r="DTC1182" s="12"/>
      <c r="DTD1182" s="12"/>
      <c r="DTE1182" s="12"/>
      <c r="DTF1182" s="12"/>
      <c r="DTG1182" s="12"/>
      <c r="DTH1182" s="12"/>
      <c r="DTI1182" s="12"/>
      <c r="DTJ1182" s="12"/>
      <c r="DTK1182" s="12"/>
      <c r="DTL1182" s="12"/>
      <c r="DTM1182" s="12"/>
      <c r="DTN1182" s="12"/>
      <c r="DTO1182" s="12"/>
      <c r="DTP1182" s="12"/>
      <c r="DTQ1182" s="12"/>
      <c r="DTR1182" s="12"/>
      <c r="DTS1182" s="12"/>
      <c r="DTT1182" s="12"/>
      <c r="DTU1182" s="12"/>
      <c r="DTV1182" s="12"/>
      <c r="DTW1182" s="12"/>
      <c r="DTX1182" s="12"/>
      <c r="DTY1182" s="12"/>
      <c r="DTZ1182" s="12"/>
      <c r="DUA1182" s="12"/>
      <c r="DUB1182" s="12"/>
      <c r="DUC1182" s="12"/>
      <c r="DUD1182" s="12"/>
      <c r="DUE1182" s="12"/>
      <c r="DUF1182" s="12"/>
      <c r="DUG1182" s="12"/>
      <c r="DUH1182" s="12"/>
      <c r="DUI1182" s="12"/>
      <c r="DUJ1182" s="12"/>
      <c r="DUK1182" s="12"/>
      <c r="DUL1182" s="12"/>
      <c r="DUM1182" s="12"/>
      <c r="DUN1182" s="12"/>
      <c r="DUO1182" s="12"/>
      <c r="DUP1182" s="12"/>
      <c r="DUQ1182" s="12"/>
      <c r="DUR1182" s="12"/>
      <c r="DUS1182" s="12"/>
      <c r="DUT1182" s="12"/>
      <c r="DUU1182" s="12"/>
      <c r="DUV1182" s="12"/>
      <c r="DUW1182" s="12"/>
      <c r="DUX1182" s="12"/>
      <c r="DUY1182" s="12"/>
      <c r="DUZ1182" s="12"/>
      <c r="DVA1182" s="12"/>
      <c r="DVB1182" s="12"/>
      <c r="DVC1182" s="12"/>
      <c r="DVD1182" s="12"/>
      <c r="DVE1182" s="12"/>
      <c r="DVF1182" s="12"/>
      <c r="DVG1182" s="12"/>
      <c r="DVH1182" s="12"/>
      <c r="DVI1182" s="12"/>
      <c r="DVJ1182" s="12"/>
      <c r="DVK1182" s="12"/>
      <c r="DVL1182" s="12"/>
      <c r="DVM1182" s="12"/>
      <c r="DVN1182" s="12"/>
      <c r="DVO1182" s="12"/>
      <c r="DVP1182" s="12"/>
      <c r="DVQ1182" s="12"/>
      <c r="DVR1182" s="12"/>
      <c r="DVS1182" s="12"/>
      <c r="DVT1182" s="12"/>
      <c r="DVU1182" s="12"/>
      <c r="DVV1182" s="12"/>
      <c r="DVW1182" s="12"/>
      <c r="DVX1182" s="12"/>
      <c r="DVY1182" s="12"/>
      <c r="DVZ1182" s="12"/>
      <c r="DWA1182" s="12"/>
      <c r="DWB1182" s="12"/>
      <c r="DWC1182" s="12"/>
      <c r="DWD1182" s="12"/>
      <c r="DWE1182" s="12"/>
      <c r="DWF1182" s="12"/>
      <c r="DWG1182" s="12"/>
      <c r="DWH1182" s="12"/>
      <c r="DWI1182" s="12"/>
      <c r="DWJ1182" s="12"/>
      <c r="DWK1182" s="12"/>
      <c r="DWL1182" s="12"/>
      <c r="DWM1182" s="12"/>
      <c r="DWN1182" s="12"/>
      <c r="DWO1182" s="12"/>
      <c r="DWP1182" s="12"/>
      <c r="DWQ1182" s="12"/>
      <c r="DWR1182" s="12"/>
      <c r="DWS1182" s="12"/>
      <c r="DWT1182" s="12"/>
      <c r="DWU1182" s="12"/>
      <c r="DWV1182" s="12"/>
      <c r="DWW1182" s="12"/>
      <c r="DWX1182" s="12"/>
      <c r="DWY1182" s="12"/>
      <c r="DWZ1182" s="12"/>
      <c r="DXA1182" s="12"/>
      <c r="DXB1182" s="12"/>
      <c r="DXC1182" s="12"/>
      <c r="DXD1182" s="12"/>
      <c r="DXE1182" s="12"/>
      <c r="DXF1182" s="12"/>
      <c r="DXG1182" s="12"/>
      <c r="DXH1182" s="12"/>
      <c r="DXI1182" s="12"/>
      <c r="DXJ1182" s="12"/>
      <c r="DXK1182" s="12"/>
      <c r="DXL1182" s="12"/>
      <c r="DXM1182" s="12"/>
      <c r="DXN1182" s="12"/>
      <c r="DXO1182" s="12"/>
      <c r="DXP1182" s="12"/>
      <c r="DXQ1182" s="12"/>
      <c r="DXR1182" s="12"/>
      <c r="DXS1182" s="12"/>
      <c r="DXT1182" s="12"/>
      <c r="DXU1182" s="12"/>
      <c r="DXV1182" s="12"/>
      <c r="DXW1182" s="12"/>
      <c r="DXX1182" s="12"/>
      <c r="DXY1182" s="12"/>
      <c r="DXZ1182" s="12"/>
      <c r="DYA1182" s="12"/>
      <c r="DYB1182" s="12"/>
      <c r="DYC1182" s="12"/>
      <c r="DYD1182" s="12"/>
      <c r="DYE1182" s="12"/>
      <c r="DYF1182" s="12"/>
      <c r="DYG1182" s="12"/>
      <c r="DYH1182" s="12"/>
      <c r="DYI1182" s="12"/>
      <c r="DYJ1182" s="12"/>
      <c r="DYK1182" s="12"/>
      <c r="DYL1182" s="12"/>
      <c r="DYM1182" s="12"/>
      <c r="DYN1182" s="12"/>
      <c r="DYO1182" s="12"/>
      <c r="DYP1182" s="12"/>
      <c r="DYQ1182" s="12"/>
      <c r="DYR1182" s="12"/>
      <c r="DYS1182" s="12"/>
      <c r="DYT1182" s="12"/>
      <c r="DYU1182" s="12"/>
      <c r="DYV1182" s="12"/>
      <c r="DYW1182" s="12"/>
      <c r="DYX1182" s="12"/>
      <c r="DYY1182" s="12"/>
      <c r="DYZ1182" s="12"/>
      <c r="DZA1182" s="12"/>
      <c r="DZB1182" s="12"/>
      <c r="DZC1182" s="12"/>
      <c r="DZD1182" s="12"/>
      <c r="DZE1182" s="12"/>
      <c r="DZF1182" s="12"/>
      <c r="DZG1182" s="12"/>
      <c r="DZH1182" s="12"/>
      <c r="DZI1182" s="12"/>
      <c r="DZJ1182" s="12"/>
      <c r="DZK1182" s="12"/>
      <c r="DZL1182" s="12"/>
      <c r="DZM1182" s="12"/>
      <c r="DZN1182" s="12"/>
      <c r="DZO1182" s="12"/>
      <c r="DZP1182" s="12"/>
      <c r="DZQ1182" s="12"/>
      <c r="DZR1182" s="12"/>
      <c r="DZS1182" s="12"/>
      <c r="DZT1182" s="12"/>
      <c r="DZU1182" s="12"/>
      <c r="DZV1182" s="12"/>
      <c r="DZW1182" s="12"/>
      <c r="DZX1182" s="12"/>
      <c r="DZY1182" s="12"/>
      <c r="DZZ1182" s="12"/>
      <c r="EAA1182" s="12"/>
      <c r="EAB1182" s="12"/>
      <c r="EAC1182" s="12"/>
      <c r="EAD1182" s="12"/>
      <c r="EAE1182" s="12"/>
      <c r="EAF1182" s="12"/>
      <c r="EAG1182" s="12"/>
      <c r="EAH1182" s="12"/>
      <c r="EAI1182" s="12"/>
      <c r="EAJ1182" s="12"/>
      <c r="EAK1182" s="12"/>
      <c r="EAL1182" s="12"/>
      <c r="EAM1182" s="12"/>
      <c r="EAN1182" s="12"/>
      <c r="EAO1182" s="12"/>
      <c r="EAP1182" s="12"/>
      <c r="EAQ1182" s="12"/>
      <c r="EAR1182" s="12"/>
      <c r="EAS1182" s="12"/>
      <c r="EAT1182" s="12"/>
      <c r="EAU1182" s="12"/>
      <c r="EAV1182" s="12"/>
      <c r="EAW1182" s="12"/>
      <c r="EAX1182" s="12"/>
      <c r="EAY1182" s="12"/>
      <c r="EAZ1182" s="12"/>
      <c r="EBA1182" s="12"/>
      <c r="EBB1182" s="12"/>
      <c r="EBC1182" s="12"/>
      <c r="EBD1182" s="12"/>
      <c r="EBE1182" s="12"/>
      <c r="EBF1182" s="12"/>
      <c r="EBG1182" s="12"/>
      <c r="EBH1182" s="12"/>
      <c r="EBI1182" s="12"/>
      <c r="EBJ1182" s="12"/>
      <c r="EBK1182" s="12"/>
      <c r="EBL1182" s="12"/>
      <c r="EBM1182" s="12"/>
      <c r="EBN1182" s="12"/>
      <c r="EBO1182" s="12"/>
      <c r="EBP1182" s="12"/>
      <c r="EBQ1182" s="12"/>
      <c r="EBR1182" s="12"/>
      <c r="EBS1182" s="12"/>
      <c r="EBT1182" s="12"/>
      <c r="EBU1182" s="12"/>
      <c r="EBV1182" s="12"/>
      <c r="EBW1182" s="12"/>
      <c r="EBX1182" s="12"/>
      <c r="EBY1182" s="12"/>
      <c r="EBZ1182" s="12"/>
      <c r="ECA1182" s="12"/>
      <c r="ECB1182" s="12"/>
      <c r="ECC1182" s="12"/>
      <c r="ECD1182" s="12"/>
      <c r="ECE1182" s="12"/>
      <c r="ECF1182" s="12"/>
      <c r="ECG1182" s="12"/>
      <c r="ECH1182" s="12"/>
      <c r="ECI1182" s="12"/>
      <c r="ECJ1182" s="12"/>
      <c r="ECK1182" s="12"/>
      <c r="ECL1182" s="12"/>
      <c r="ECM1182" s="12"/>
      <c r="ECN1182" s="12"/>
      <c r="ECO1182" s="12"/>
      <c r="ECP1182" s="12"/>
      <c r="ECQ1182" s="12"/>
      <c r="ECR1182" s="12"/>
      <c r="ECS1182" s="12"/>
      <c r="ECT1182" s="12"/>
      <c r="ECU1182" s="12"/>
      <c r="ECV1182" s="12"/>
      <c r="ECW1182" s="12"/>
      <c r="ECX1182" s="12"/>
      <c r="ECY1182" s="12"/>
      <c r="ECZ1182" s="12"/>
      <c r="EDA1182" s="12"/>
      <c r="EDB1182" s="12"/>
      <c r="EDC1182" s="12"/>
      <c r="EDD1182" s="12"/>
      <c r="EDE1182" s="12"/>
      <c r="EDF1182" s="12"/>
      <c r="EDG1182" s="12"/>
      <c r="EDH1182" s="12"/>
      <c r="EDI1182" s="12"/>
      <c r="EDJ1182" s="12"/>
      <c r="EDK1182" s="12"/>
      <c r="EDL1182" s="12"/>
      <c r="EDM1182" s="12"/>
      <c r="EDN1182" s="12"/>
      <c r="EDO1182" s="12"/>
      <c r="EDP1182" s="12"/>
      <c r="EDQ1182" s="12"/>
      <c r="EDR1182" s="12"/>
      <c r="EDS1182" s="12"/>
      <c r="EDT1182" s="12"/>
      <c r="EDU1182" s="12"/>
      <c r="EDV1182" s="12"/>
      <c r="EDW1182" s="12"/>
      <c r="EDX1182" s="12"/>
      <c r="EDY1182" s="12"/>
      <c r="EDZ1182" s="12"/>
      <c r="EEA1182" s="12"/>
      <c r="EEB1182" s="12"/>
      <c r="EEC1182" s="12"/>
      <c r="EED1182" s="12"/>
      <c r="EEE1182" s="12"/>
      <c r="EEF1182" s="12"/>
      <c r="EEG1182" s="12"/>
      <c r="EEH1182" s="12"/>
      <c r="EEI1182" s="12"/>
      <c r="EEJ1182" s="12"/>
      <c r="EEK1182" s="12"/>
      <c r="EEL1182" s="12"/>
      <c r="EEM1182" s="12"/>
      <c r="EEN1182" s="12"/>
      <c r="EEO1182" s="12"/>
      <c r="EEP1182" s="12"/>
      <c r="EEQ1182" s="12"/>
      <c r="EER1182" s="12"/>
      <c r="EES1182" s="12"/>
      <c r="EET1182" s="12"/>
      <c r="EEU1182" s="12"/>
      <c r="EEV1182" s="12"/>
      <c r="EEW1182" s="12"/>
      <c r="EEX1182" s="12"/>
      <c r="EEY1182" s="12"/>
      <c r="EEZ1182" s="12"/>
      <c r="EFA1182" s="12"/>
      <c r="EFB1182" s="12"/>
      <c r="EFC1182" s="12"/>
      <c r="EFD1182" s="12"/>
      <c r="EFE1182" s="12"/>
      <c r="EFF1182" s="12"/>
      <c r="EFG1182" s="12"/>
      <c r="EFH1182" s="12"/>
      <c r="EFI1182" s="12"/>
      <c r="EFJ1182" s="12"/>
      <c r="EFK1182" s="12"/>
      <c r="EFL1182" s="12"/>
      <c r="EFM1182" s="12"/>
      <c r="EFN1182" s="12"/>
      <c r="EFO1182" s="12"/>
      <c r="EFP1182" s="12"/>
      <c r="EFQ1182" s="12"/>
      <c r="EFR1182" s="12"/>
      <c r="EFS1182" s="12"/>
      <c r="EFT1182" s="12"/>
      <c r="EFU1182" s="12"/>
      <c r="EFV1182" s="12"/>
      <c r="EFW1182" s="12"/>
      <c r="EFX1182" s="12"/>
      <c r="EFY1182" s="12"/>
      <c r="EFZ1182" s="12"/>
      <c r="EGA1182" s="12"/>
      <c r="EGB1182" s="12"/>
      <c r="EGC1182" s="12"/>
      <c r="EGD1182" s="12"/>
      <c r="EGE1182" s="12"/>
      <c r="EGF1182" s="12"/>
      <c r="EGG1182" s="12"/>
      <c r="EGH1182" s="12"/>
      <c r="EGI1182" s="12"/>
      <c r="EGJ1182" s="12"/>
      <c r="EGK1182" s="12"/>
      <c r="EGL1182" s="12"/>
      <c r="EGM1182" s="12"/>
      <c r="EGN1182" s="12"/>
      <c r="EGO1182" s="12"/>
      <c r="EGP1182" s="12"/>
      <c r="EGQ1182" s="12"/>
      <c r="EGR1182" s="12"/>
      <c r="EGS1182" s="12"/>
      <c r="EGT1182" s="12"/>
      <c r="EGU1182" s="12"/>
      <c r="EGV1182" s="12"/>
      <c r="EGW1182" s="12"/>
      <c r="EGX1182" s="12"/>
      <c r="EGY1182" s="12"/>
      <c r="EGZ1182" s="12"/>
      <c r="EHA1182" s="12"/>
      <c r="EHB1182" s="12"/>
      <c r="EHC1182" s="12"/>
      <c r="EHD1182" s="12"/>
      <c r="EHE1182" s="12"/>
      <c r="EHF1182" s="12"/>
      <c r="EHG1182" s="12"/>
      <c r="EHH1182" s="12"/>
      <c r="EHI1182" s="12"/>
      <c r="EHJ1182" s="12"/>
      <c r="EHK1182" s="12"/>
      <c r="EHL1182" s="12"/>
      <c r="EHM1182" s="12"/>
      <c r="EHN1182" s="12"/>
      <c r="EHO1182" s="12"/>
      <c r="EHP1182" s="12"/>
      <c r="EHQ1182" s="12"/>
      <c r="EHR1182" s="12"/>
      <c r="EHS1182" s="12"/>
      <c r="EHT1182" s="12"/>
      <c r="EHU1182" s="12"/>
      <c r="EHV1182" s="12"/>
      <c r="EHW1182" s="12"/>
      <c r="EHX1182" s="12"/>
      <c r="EHY1182" s="12"/>
      <c r="EHZ1182" s="12"/>
      <c r="EIA1182" s="12"/>
      <c r="EIB1182" s="12"/>
      <c r="EIC1182" s="12"/>
      <c r="EID1182" s="12"/>
      <c r="EIE1182" s="12"/>
      <c r="EIF1182" s="12"/>
      <c r="EIG1182" s="12"/>
      <c r="EIH1182" s="12"/>
      <c r="EII1182" s="12"/>
      <c r="EIJ1182" s="12"/>
      <c r="EIK1182" s="12"/>
      <c r="EIL1182" s="12"/>
      <c r="EIM1182" s="12"/>
      <c r="EIN1182" s="12"/>
      <c r="EIO1182" s="12"/>
      <c r="EIP1182" s="12"/>
      <c r="EIQ1182" s="12"/>
      <c r="EIR1182" s="12"/>
      <c r="EIS1182" s="12"/>
      <c r="EIT1182" s="12"/>
      <c r="EIU1182" s="12"/>
      <c r="EIV1182" s="12"/>
      <c r="EIW1182" s="12"/>
      <c r="EIX1182" s="12"/>
      <c r="EIY1182" s="12"/>
      <c r="EIZ1182" s="12"/>
      <c r="EJA1182" s="12"/>
      <c r="EJB1182" s="12"/>
      <c r="EJC1182" s="12"/>
      <c r="EJD1182" s="12"/>
      <c r="EJE1182" s="12"/>
      <c r="EJF1182" s="12"/>
      <c r="EJG1182" s="12"/>
      <c r="EJH1182" s="12"/>
      <c r="EJI1182" s="12"/>
      <c r="EJJ1182" s="12"/>
      <c r="EJK1182" s="12"/>
      <c r="EJL1182" s="12"/>
      <c r="EJM1182" s="12"/>
      <c r="EJN1182" s="12"/>
      <c r="EJO1182" s="12"/>
      <c r="EJP1182" s="12"/>
      <c r="EJQ1182" s="12"/>
      <c r="EJR1182" s="12"/>
      <c r="EJS1182" s="12"/>
      <c r="EJT1182" s="12"/>
      <c r="EJU1182" s="12"/>
      <c r="EJV1182" s="12"/>
      <c r="EJW1182" s="12"/>
      <c r="EJX1182" s="12"/>
      <c r="EJY1182" s="12"/>
      <c r="EJZ1182" s="12"/>
      <c r="EKA1182" s="12"/>
      <c r="EKB1182" s="12"/>
      <c r="EKC1182" s="12"/>
      <c r="EKD1182" s="12"/>
      <c r="EKE1182" s="12"/>
      <c r="EKF1182" s="12"/>
      <c r="EKG1182" s="12"/>
      <c r="EKH1182" s="12"/>
      <c r="EKI1182" s="12"/>
      <c r="EKJ1182" s="12"/>
      <c r="EKK1182" s="12"/>
      <c r="EKL1182" s="12"/>
      <c r="EKM1182" s="12"/>
      <c r="EKN1182" s="12"/>
      <c r="EKO1182" s="12"/>
      <c r="EKP1182" s="12"/>
      <c r="EKQ1182" s="12"/>
      <c r="EKR1182" s="12"/>
      <c r="EKS1182" s="12"/>
      <c r="EKT1182" s="12"/>
      <c r="EKU1182" s="12"/>
      <c r="EKV1182" s="12"/>
      <c r="EKW1182" s="12"/>
      <c r="EKX1182" s="12"/>
      <c r="EKY1182" s="12"/>
      <c r="EKZ1182" s="12"/>
      <c r="ELA1182" s="12"/>
      <c r="ELB1182" s="12"/>
      <c r="ELC1182" s="12"/>
      <c r="ELD1182" s="12"/>
      <c r="ELE1182" s="12"/>
      <c r="ELF1182" s="12"/>
      <c r="ELG1182" s="12"/>
      <c r="ELH1182" s="12"/>
      <c r="ELI1182" s="12"/>
      <c r="ELJ1182" s="12"/>
      <c r="ELK1182" s="12"/>
      <c r="ELL1182" s="12"/>
      <c r="ELM1182" s="12"/>
      <c r="ELN1182" s="12"/>
      <c r="ELO1182" s="12"/>
      <c r="ELP1182" s="12"/>
      <c r="ELQ1182" s="12"/>
      <c r="ELR1182" s="12"/>
      <c r="ELS1182" s="12"/>
      <c r="ELT1182" s="12"/>
      <c r="ELU1182" s="12"/>
      <c r="ELV1182" s="12"/>
      <c r="ELW1182" s="12"/>
      <c r="ELX1182" s="12"/>
      <c r="ELY1182" s="12"/>
      <c r="ELZ1182" s="12"/>
      <c r="EMA1182" s="12"/>
      <c r="EMB1182" s="12"/>
      <c r="EMC1182" s="12"/>
      <c r="EMD1182" s="12"/>
      <c r="EME1182" s="12"/>
      <c r="EMF1182" s="12"/>
      <c r="EMG1182" s="12"/>
      <c r="EMH1182" s="12"/>
      <c r="EMI1182" s="12"/>
      <c r="EMJ1182" s="12"/>
      <c r="EMK1182" s="12"/>
      <c r="EML1182" s="12"/>
      <c r="EMM1182" s="12"/>
      <c r="EMN1182" s="12"/>
      <c r="EMO1182" s="12"/>
      <c r="EMP1182" s="12"/>
      <c r="EMQ1182" s="12"/>
      <c r="EMR1182" s="12"/>
      <c r="EMS1182" s="12"/>
      <c r="EMT1182" s="12"/>
      <c r="EMU1182" s="12"/>
      <c r="EMV1182" s="12"/>
      <c r="EMW1182" s="12"/>
      <c r="EMX1182" s="12"/>
      <c r="EMY1182" s="12"/>
      <c r="EMZ1182" s="12"/>
      <c r="ENA1182" s="12"/>
      <c r="ENB1182" s="12"/>
      <c r="ENC1182" s="12"/>
      <c r="END1182" s="12"/>
      <c r="ENE1182" s="12"/>
      <c r="ENF1182" s="12"/>
      <c r="ENG1182" s="12"/>
      <c r="ENH1182" s="12"/>
      <c r="ENI1182" s="12"/>
      <c r="ENJ1182" s="12"/>
      <c r="ENK1182" s="12"/>
      <c r="ENL1182" s="12"/>
      <c r="ENM1182" s="12"/>
      <c r="ENN1182" s="12"/>
      <c r="ENO1182" s="12"/>
      <c r="ENP1182" s="12"/>
      <c r="ENQ1182" s="12"/>
      <c r="ENR1182" s="12"/>
      <c r="ENS1182" s="12"/>
      <c r="ENT1182" s="12"/>
      <c r="ENU1182" s="12"/>
      <c r="ENV1182" s="12"/>
      <c r="ENW1182" s="12"/>
      <c r="ENX1182" s="12"/>
      <c r="ENY1182" s="12"/>
      <c r="ENZ1182" s="12"/>
      <c r="EOA1182" s="12"/>
      <c r="EOB1182" s="12"/>
      <c r="EOC1182" s="12"/>
      <c r="EOD1182" s="12"/>
      <c r="EOE1182" s="12"/>
      <c r="EOF1182" s="12"/>
      <c r="EOG1182" s="12"/>
      <c r="EOH1182" s="12"/>
      <c r="EOI1182" s="12"/>
      <c r="EOJ1182" s="12"/>
      <c r="EOK1182" s="12"/>
      <c r="EOL1182" s="12"/>
      <c r="EOM1182" s="12"/>
      <c r="EON1182" s="12"/>
      <c r="EOO1182" s="12"/>
      <c r="EOP1182" s="12"/>
      <c r="EOQ1182" s="12"/>
      <c r="EOR1182" s="12"/>
      <c r="EOS1182" s="12"/>
      <c r="EOT1182" s="12"/>
      <c r="EOU1182" s="12"/>
      <c r="EOV1182" s="12"/>
      <c r="EOW1182" s="12"/>
      <c r="EOX1182" s="12"/>
      <c r="EOY1182" s="12"/>
      <c r="EOZ1182" s="12"/>
      <c r="EPA1182" s="12"/>
      <c r="EPB1182" s="12"/>
      <c r="EPC1182" s="12"/>
      <c r="EPD1182" s="12"/>
      <c r="EPE1182" s="12"/>
      <c r="EPF1182" s="12"/>
      <c r="EPG1182" s="12"/>
      <c r="EPH1182" s="12"/>
      <c r="EPI1182" s="12"/>
      <c r="EPJ1182" s="12"/>
      <c r="EPK1182" s="12"/>
      <c r="EPL1182" s="12"/>
      <c r="EPM1182" s="12"/>
      <c r="EPN1182" s="12"/>
      <c r="EPO1182" s="12"/>
      <c r="EPP1182" s="12"/>
      <c r="EPQ1182" s="12"/>
      <c r="EPR1182" s="12"/>
      <c r="EPS1182" s="12"/>
      <c r="EPT1182" s="12"/>
      <c r="EPU1182" s="12"/>
      <c r="EPV1182" s="12"/>
      <c r="EPW1182" s="12"/>
      <c r="EPX1182" s="12"/>
      <c r="EPY1182" s="12"/>
      <c r="EPZ1182" s="12"/>
      <c r="EQA1182" s="12"/>
      <c r="EQB1182" s="12"/>
      <c r="EQC1182" s="12"/>
      <c r="EQD1182" s="12"/>
      <c r="EQE1182" s="12"/>
      <c r="EQF1182" s="12"/>
      <c r="EQG1182" s="12"/>
      <c r="EQH1182" s="12"/>
      <c r="EQI1182" s="12"/>
      <c r="EQJ1182" s="12"/>
      <c r="EQK1182" s="12"/>
      <c r="EQL1182" s="12"/>
      <c r="EQM1182" s="12"/>
      <c r="EQN1182" s="12"/>
      <c r="EQO1182" s="12"/>
      <c r="EQP1182" s="12"/>
      <c r="EQQ1182" s="12"/>
      <c r="EQR1182" s="12"/>
      <c r="EQS1182" s="12"/>
      <c r="EQT1182" s="12"/>
      <c r="EQU1182" s="12"/>
      <c r="EQV1182" s="12"/>
      <c r="EQW1182" s="12"/>
      <c r="EQX1182" s="12"/>
      <c r="EQY1182" s="12"/>
      <c r="EQZ1182" s="12"/>
      <c r="ERA1182" s="12"/>
      <c r="ERB1182" s="12"/>
      <c r="ERC1182" s="12"/>
      <c r="ERD1182" s="12"/>
      <c r="ERE1182" s="12"/>
      <c r="ERF1182" s="12"/>
      <c r="ERG1182" s="12"/>
      <c r="ERH1182" s="12"/>
      <c r="ERI1182" s="12"/>
      <c r="ERJ1182" s="12"/>
      <c r="ERK1182" s="12"/>
      <c r="ERL1182" s="12"/>
      <c r="ERM1182" s="12"/>
      <c r="ERN1182" s="12"/>
      <c r="ERO1182" s="12"/>
      <c r="ERP1182" s="12"/>
      <c r="ERQ1182" s="12"/>
      <c r="ERR1182" s="12"/>
      <c r="ERS1182" s="12"/>
      <c r="ERT1182" s="12"/>
      <c r="ERU1182" s="12"/>
      <c r="ERV1182" s="12"/>
      <c r="ERW1182" s="12"/>
      <c r="ERX1182" s="12"/>
      <c r="ERY1182" s="12"/>
      <c r="ERZ1182" s="12"/>
      <c r="ESA1182" s="12"/>
      <c r="ESB1182" s="12"/>
      <c r="ESC1182" s="12"/>
      <c r="ESD1182" s="12"/>
      <c r="ESE1182" s="12"/>
      <c r="ESF1182" s="12"/>
      <c r="ESG1182" s="12"/>
      <c r="ESH1182" s="12"/>
      <c r="ESI1182" s="12"/>
      <c r="ESJ1182" s="12"/>
      <c r="ESK1182" s="12"/>
      <c r="ESL1182" s="12"/>
      <c r="ESM1182" s="12"/>
      <c r="ESN1182" s="12"/>
      <c r="ESO1182" s="12"/>
      <c r="ESP1182" s="12"/>
      <c r="ESQ1182" s="12"/>
      <c r="ESR1182" s="12"/>
      <c r="ESS1182" s="12"/>
      <c r="EST1182" s="12"/>
      <c r="ESU1182" s="12"/>
      <c r="ESV1182" s="12"/>
      <c r="ESW1182" s="12"/>
      <c r="ESX1182" s="12"/>
      <c r="ESY1182" s="12"/>
      <c r="ESZ1182" s="12"/>
      <c r="ETA1182" s="12"/>
      <c r="ETB1182" s="12"/>
      <c r="ETC1182" s="12"/>
      <c r="ETD1182" s="12"/>
      <c r="ETE1182" s="12"/>
      <c r="ETF1182" s="12"/>
      <c r="ETG1182" s="12"/>
      <c r="ETH1182" s="12"/>
      <c r="ETI1182" s="12"/>
      <c r="ETJ1182" s="12"/>
      <c r="ETK1182" s="12"/>
      <c r="ETL1182" s="12"/>
      <c r="ETM1182" s="12"/>
      <c r="ETN1182" s="12"/>
      <c r="ETO1182" s="12"/>
      <c r="ETP1182" s="12"/>
      <c r="ETQ1182" s="12"/>
      <c r="ETR1182" s="12"/>
      <c r="ETS1182" s="12"/>
      <c r="ETT1182" s="12"/>
      <c r="ETU1182" s="12"/>
      <c r="ETV1182" s="12"/>
      <c r="ETW1182" s="12"/>
      <c r="ETX1182" s="12"/>
      <c r="ETY1182" s="12"/>
      <c r="ETZ1182" s="12"/>
      <c r="EUA1182" s="12"/>
      <c r="EUB1182" s="12"/>
      <c r="EUC1182" s="12"/>
      <c r="EUD1182" s="12"/>
      <c r="EUE1182" s="12"/>
      <c r="EUF1182" s="12"/>
      <c r="EUG1182" s="12"/>
      <c r="EUH1182" s="12"/>
      <c r="EUI1182" s="12"/>
      <c r="EUJ1182" s="12"/>
      <c r="EUK1182" s="12"/>
      <c r="EUL1182" s="12"/>
      <c r="EUM1182" s="12"/>
      <c r="EUN1182" s="12"/>
      <c r="EUO1182" s="12"/>
      <c r="EUP1182" s="12"/>
      <c r="EUQ1182" s="12"/>
      <c r="EUR1182" s="12"/>
      <c r="EUS1182" s="12"/>
      <c r="EUT1182" s="12"/>
      <c r="EUU1182" s="12"/>
      <c r="EUV1182" s="12"/>
      <c r="EUW1182" s="12"/>
      <c r="EUX1182" s="12"/>
      <c r="EUY1182" s="12"/>
      <c r="EUZ1182" s="12"/>
      <c r="EVA1182" s="12"/>
      <c r="EVB1182" s="12"/>
      <c r="EVC1182" s="12"/>
      <c r="EVD1182" s="12"/>
      <c r="EVE1182" s="12"/>
      <c r="EVF1182" s="12"/>
      <c r="EVG1182" s="12"/>
      <c r="EVH1182" s="12"/>
      <c r="EVI1182" s="12"/>
      <c r="EVJ1182" s="12"/>
      <c r="EVK1182" s="12"/>
      <c r="EVL1182" s="12"/>
      <c r="EVM1182" s="12"/>
      <c r="EVN1182" s="12"/>
      <c r="EVO1182" s="12"/>
      <c r="EVP1182" s="12"/>
      <c r="EVQ1182" s="12"/>
      <c r="EVR1182" s="12"/>
      <c r="EVS1182" s="12"/>
      <c r="EVT1182" s="12"/>
      <c r="EVU1182" s="12"/>
      <c r="EVV1182" s="12"/>
      <c r="EVW1182" s="12"/>
      <c r="EVX1182" s="12"/>
      <c r="EVY1182" s="12"/>
      <c r="EVZ1182" s="12"/>
      <c r="EWA1182" s="12"/>
      <c r="EWB1182" s="12"/>
      <c r="EWC1182" s="12"/>
      <c r="EWD1182" s="12"/>
      <c r="EWE1182" s="12"/>
      <c r="EWF1182" s="12"/>
      <c r="EWG1182" s="12"/>
      <c r="EWH1182" s="12"/>
      <c r="EWI1182" s="12"/>
      <c r="EWJ1182" s="12"/>
      <c r="EWK1182" s="12"/>
      <c r="EWL1182" s="12"/>
      <c r="EWM1182" s="12"/>
      <c r="EWN1182" s="12"/>
      <c r="EWO1182" s="12"/>
      <c r="EWP1182" s="12"/>
      <c r="EWQ1182" s="12"/>
      <c r="EWR1182" s="12"/>
      <c r="EWS1182" s="12"/>
      <c r="EWT1182" s="12"/>
      <c r="EWU1182" s="12"/>
      <c r="EWV1182" s="12"/>
      <c r="EWW1182" s="12"/>
      <c r="EWX1182" s="12"/>
      <c r="EWY1182" s="12"/>
      <c r="EWZ1182" s="12"/>
      <c r="EXA1182" s="12"/>
      <c r="EXB1182" s="12"/>
      <c r="EXC1182" s="12"/>
      <c r="EXD1182" s="12"/>
      <c r="EXE1182" s="12"/>
      <c r="EXF1182" s="12"/>
      <c r="EXG1182" s="12"/>
      <c r="EXH1182" s="12"/>
      <c r="EXI1182" s="12"/>
      <c r="EXJ1182" s="12"/>
      <c r="EXK1182" s="12"/>
      <c r="EXL1182" s="12"/>
      <c r="EXM1182" s="12"/>
      <c r="EXN1182" s="12"/>
      <c r="EXO1182" s="12"/>
      <c r="EXP1182" s="12"/>
      <c r="EXQ1182" s="12"/>
      <c r="EXR1182" s="12"/>
      <c r="EXS1182" s="12"/>
      <c r="EXT1182" s="12"/>
      <c r="EXU1182" s="12"/>
      <c r="EXV1182" s="12"/>
      <c r="EXW1182" s="12"/>
      <c r="EXX1182" s="12"/>
      <c r="EXY1182" s="12"/>
      <c r="EXZ1182" s="12"/>
      <c r="EYA1182" s="12"/>
      <c r="EYB1182" s="12"/>
      <c r="EYC1182" s="12"/>
      <c r="EYD1182" s="12"/>
      <c r="EYE1182" s="12"/>
      <c r="EYF1182" s="12"/>
      <c r="EYG1182" s="12"/>
      <c r="EYH1182" s="12"/>
      <c r="EYI1182" s="12"/>
      <c r="EYJ1182" s="12"/>
      <c r="EYK1182" s="12"/>
      <c r="EYL1182" s="12"/>
      <c r="EYM1182" s="12"/>
      <c r="EYN1182" s="12"/>
      <c r="EYO1182" s="12"/>
      <c r="EYP1182" s="12"/>
      <c r="EYQ1182" s="12"/>
      <c r="EYR1182" s="12"/>
      <c r="EYS1182" s="12"/>
      <c r="EYT1182" s="12"/>
      <c r="EYU1182" s="12"/>
      <c r="EYV1182" s="12"/>
      <c r="EYW1182" s="12"/>
      <c r="EYX1182" s="12"/>
      <c r="EYY1182" s="12"/>
      <c r="EYZ1182" s="12"/>
      <c r="EZA1182" s="12"/>
      <c r="EZB1182" s="12"/>
      <c r="EZC1182" s="12"/>
      <c r="EZD1182" s="12"/>
      <c r="EZE1182" s="12"/>
      <c r="EZF1182" s="12"/>
      <c r="EZG1182" s="12"/>
      <c r="EZH1182" s="12"/>
      <c r="EZI1182" s="12"/>
      <c r="EZJ1182" s="12"/>
      <c r="EZK1182" s="12"/>
      <c r="EZL1182" s="12"/>
      <c r="EZM1182" s="12"/>
      <c r="EZN1182" s="12"/>
      <c r="EZO1182" s="12"/>
      <c r="EZP1182" s="12"/>
      <c r="EZQ1182" s="12"/>
      <c r="EZR1182" s="12"/>
      <c r="EZS1182" s="12"/>
      <c r="EZT1182" s="12"/>
      <c r="EZU1182" s="12"/>
      <c r="EZV1182" s="12"/>
      <c r="EZW1182" s="12"/>
      <c r="EZX1182" s="12"/>
      <c r="EZY1182" s="12"/>
      <c r="EZZ1182" s="12"/>
      <c r="FAA1182" s="12"/>
      <c r="FAB1182" s="12"/>
      <c r="FAC1182" s="12"/>
      <c r="FAD1182" s="12"/>
      <c r="FAE1182" s="12"/>
      <c r="FAF1182" s="12"/>
      <c r="FAG1182" s="12"/>
      <c r="FAH1182" s="12"/>
      <c r="FAI1182" s="12"/>
      <c r="FAJ1182" s="12"/>
      <c r="FAK1182" s="12"/>
      <c r="FAL1182" s="12"/>
      <c r="FAM1182" s="12"/>
      <c r="FAN1182" s="12"/>
      <c r="FAO1182" s="12"/>
      <c r="FAP1182" s="12"/>
      <c r="FAQ1182" s="12"/>
      <c r="FAR1182" s="12"/>
      <c r="FAS1182" s="12"/>
      <c r="FAT1182" s="12"/>
      <c r="FAU1182" s="12"/>
      <c r="FAV1182" s="12"/>
      <c r="FAW1182" s="12"/>
      <c r="FAX1182" s="12"/>
      <c r="FAY1182" s="12"/>
      <c r="FAZ1182" s="12"/>
      <c r="FBA1182" s="12"/>
      <c r="FBB1182" s="12"/>
      <c r="FBC1182" s="12"/>
      <c r="FBD1182" s="12"/>
      <c r="FBE1182" s="12"/>
      <c r="FBF1182" s="12"/>
      <c r="FBG1182" s="12"/>
      <c r="FBH1182" s="12"/>
      <c r="FBI1182" s="12"/>
      <c r="FBJ1182" s="12"/>
      <c r="FBK1182" s="12"/>
      <c r="FBL1182" s="12"/>
      <c r="FBM1182" s="12"/>
      <c r="FBN1182" s="12"/>
      <c r="FBO1182" s="12"/>
      <c r="FBP1182" s="12"/>
      <c r="FBQ1182" s="12"/>
      <c r="FBR1182" s="12"/>
      <c r="FBS1182" s="12"/>
      <c r="FBT1182" s="12"/>
      <c r="FBU1182" s="12"/>
      <c r="FBV1182" s="12"/>
      <c r="FBW1182" s="12"/>
      <c r="FBX1182" s="12"/>
      <c r="FBY1182" s="12"/>
      <c r="FBZ1182" s="12"/>
      <c r="FCA1182" s="12"/>
      <c r="FCB1182" s="12"/>
      <c r="FCC1182" s="12"/>
      <c r="FCD1182" s="12"/>
      <c r="FCE1182" s="12"/>
      <c r="FCF1182" s="12"/>
      <c r="FCG1182" s="12"/>
      <c r="FCH1182" s="12"/>
      <c r="FCI1182" s="12"/>
      <c r="FCJ1182" s="12"/>
      <c r="FCK1182" s="12"/>
      <c r="FCL1182" s="12"/>
      <c r="FCM1182" s="12"/>
      <c r="FCN1182" s="12"/>
      <c r="FCO1182" s="12"/>
      <c r="FCP1182" s="12"/>
      <c r="FCQ1182" s="12"/>
      <c r="FCR1182" s="12"/>
      <c r="FCS1182" s="12"/>
      <c r="FCT1182" s="12"/>
      <c r="FCU1182" s="12"/>
      <c r="FCV1182" s="12"/>
      <c r="FCW1182" s="12"/>
      <c r="FCX1182" s="12"/>
      <c r="FCY1182" s="12"/>
      <c r="FCZ1182" s="12"/>
      <c r="FDA1182" s="12"/>
      <c r="FDB1182" s="12"/>
      <c r="FDC1182" s="12"/>
      <c r="FDD1182" s="12"/>
      <c r="FDE1182" s="12"/>
      <c r="FDF1182" s="12"/>
      <c r="FDG1182" s="12"/>
      <c r="FDH1182" s="12"/>
      <c r="FDI1182" s="12"/>
      <c r="FDJ1182" s="12"/>
      <c r="FDK1182" s="12"/>
      <c r="FDL1182" s="12"/>
      <c r="FDM1182" s="12"/>
      <c r="FDN1182" s="12"/>
      <c r="FDO1182" s="12"/>
      <c r="FDP1182" s="12"/>
      <c r="FDQ1182" s="12"/>
      <c r="FDR1182" s="12"/>
      <c r="FDS1182" s="12"/>
      <c r="FDT1182" s="12"/>
      <c r="FDU1182" s="12"/>
      <c r="FDV1182" s="12"/>
      <c r="FDW1182" s="12"/>
      <c r="FDX1182" s="12"/>
      <c r="FDY1182" s="12"/>
      <c r="FDZ1182" s="12"/>
      <c r="FEA1182" s="12"/>
      <c r="FEB1182" s="12"/>
      <c r="FEC1182" s="12"/>
      <c r="FED1182" s="12"/>
      <c r="FEE1182" s="12"/>
      <c r="FEF1182" s="12"/>
      <c r="FEG1182" s="12"/>
      <c r="FEH1182" s="12"/>
      <c r="FEI1182" s="12"/>
      <c r="FEJ1182" s="12"/>
      <c r="FEK1182" s="12"/>
      <c r="FEL1182" s="12"/>
      <c r="FEM1182" s="12"/>
      <c r="FEN1182" s="12"/>
      <c r="FEO1182" s="12"/>
      <c r="FEP1182" s="12"/>
      <c r="FEQ1182" s="12"/>
      <c r="FER1182" s="12"/>
      <c r="FES1182" s="12"/>
      <c r="FET1182" s="12"/>
      <c r="FEU1182" s="12"/>
      <c r="FEV1182" s="12"/>
      <c r="FEW1182" s="12"/>
      <c r="FEX1182" s="12"/>
      <c r="FEY1182" s="12"/>
      <c r="FEZ1182" s="12"/>
      <c r="FFA1182" s="12"/>
      <c r="FFB1182" s="12"/>
      <c r="FFC1182" s="12"/>
      <c r="FFD1182" s="12"/>
      <c r="FFE1182" s="12"/>
      <c r="FFF1182" s="12"/>
      <c r="FFG1182" s="12"/>
      <c r="FFH1182" s="12"/>
      <c r="FFI1182" s="12"/>
      <c r="FFJ1182" s="12"/>
      <c r="FFK1182" s="12"/>
      <c r="FFL1182" s="12"/>
      <c r="FFM1182" s="12"/>
      <c r="FFN1182" s="12"/>
      <c r="FFO1182" s="12"/>
      <c r="FFP1182" s="12"/>
      <c r="FFQ1182" s="12"/>
      <c r="FFR1182" s="12"/>
      <c r="FFS1182" s="12"/>
      <c r="FFT1182" s="12"/>
      <c r="FFU1182" s="12"/>
      <c r="FFV1182" s="12"/>
      <c r="FFW1182" s="12"/>
      <c r="FFX1182" s="12"/>
      <c r="FFY1182" s="12"/>
      <c r="FFZ1182" s="12"/>
      <c r="FGA1182" s="12"/>
      <c r="FGB1182" s="12"/>
      <c r="FGC1182" s="12"/>
      <c r="FGD1182" s="12"/>
      <c r="FGE1182" s="12"/>
      <c r="FGF1182" s="12"/>
      <c r="FGG1182" s="12"/>
      <c r="FGH1182" s="12"/>
      <c r="FGI1182" s="12"/>
      <c r="FGJ1182" s="12"/>
      <c r="FGK1182" s="12"/>
      <c r="FGL1182" s="12"/>
      <c r="FGM1182" s="12"/>
      <c r="FGN1182" s="12"/>
      <c r="FGO1182" s="12"/>
      <c r="FGP1182" s="12"/>
      <c r="FGQ1182" s="12"/>
      <c r="FGR1182" s="12"/>
      <c r="FGS1182" s="12"/>
      <c r="FGT1182" s="12"/>
      <c r="FGU1182" s="12"/>
      <c r="FGV1182" s="12"/>
      <c r="FGW1182" s="12"/>
      <c r="FGX1182" s="12"/>
      <c r="FGY1182" s="12"/>
      <c r="FGZ1182" s="12"/>
      <c r="FHA1182" s="12"/>
      <c r="FHB1182" s="12"/>
      <c r="FHC1182" s="12"/>
      <c r="FHD1182" s="12"/>
      <c r="FHE1182" s="12"/>
      <c r="FHF1182" s="12"/>
      <c r="FHG1182" s="12"/>
      <c r="FHH1182" s="12"/>
      <c r="FHI1182" s="12"/>
      <c r="FHJ1182" s="12"/>
      <c r="FHK1182" s="12"/>
      <c r="FHL1182" s="12"/>
      <c r="FHM1182" s="12"/>
      <c r="FHN1182" s="12"/>
      <c r="FHO1182" s="12"/>
      <c r="FHP1182" s="12"/>
      <c r="FHQ1182" s="12"/>
      <c r="FHR1182" s="12"/>
      <c r="FHS1182" s="12"/>
      <c r="FHT1182" s="12"/>
      <c r="FHU1182" s="12"/>
      <c r="FHV1182" s="12"/>
      <c r="FHW1182" s="12"/>
      <c r="FHX1182" s="12"/>
      <c r="FHY1182" s="12"/>
      <c r="FHZ1182" s="12"/>
      <c r="FIA1182" s="12"/>
      <c r="FIB1182" s="12"/>
      <c r="FIC1182" s="12"/>
      <c r="FID1182" s="12"/>
      <c r="FIE1182" s="12"/>
      <c r="FIF1182" s="12"/>
      <c r="FIG1182" s="12"/>
      <c r="FIH1182" s="12"/>
      <c r="FII1182" s="12"/>
      <c r="FIJ1182" s="12"/>
      <c r="FIK1182" s="12"/>
      <c r="FIL1182" s="12"/>
      <c r="FIM1182" s="12"/>
      <c r="FIN1182" s="12"/>
      <c r="FIO1182" s="12"/>
      <c r="FIP1182" s="12"/>
      <c r="FIQ1182" s="12"/>
      <c r="FIR1182" s="12"/>
      <c r="FIS1182" s="12"/>
      <c r="FIT1182" s="12"/>
      <c r="FIU1182" s="12"/>
      <c r="FIV1182" s="12"/>
      <c r="FIW1182" s="12"/>
      <c r="FIX1182" s="12"/>
      <c r="FIY1182" s="12"/>
      <c r="FIZ1182" s="12"/>
      <c r="FJA1182" s="12"/>
      <c r="FJB1182" s="12"/>
      <c r="FJC1182" s="12"/>
      <c r="FJD1182" s="12"/>
      <c r="FJE1182" s="12"/>
      <c r="FJF1182" s="12"/>
      <c r="FJG1182" s="12"/>
      <c r="FJH1182" s="12"/>
      <c r="FJI1182" s="12"/>
      <c r="FJJ1182" s="12"/>
      <c r="FJK1182" s="12"/>
      <c r="FJL1182" s="12"/>
      <c r="FJM1182" s="12"/>
      <c r="FJN1182" s="12"/>
      <c r="FJO1182" s="12"/>
      <c r="FJP1182" s="12"/>
      <c r="FJQ1182" s="12"/>
      <c r="FJR1182" s="12"/>
      <c r="FJS1182" s="12"/>
      <c r="FJT1182" s="12"/>
      <c r="FJU1182" s="12"/>
      <c r="FJV1182" s="12"/>
      <c r="FJW1182" s="12"/>
      <c r="FJX1182" s="12"/>
      <c r="FJY1182" s="12"/>
      <c r="FJZ1182" s="12"/>
      <c r="FKA1182" s="12"/>
      <c r="FKB1182" s="12"/>
      <c r="FKC1182" s="12"/>
      <c r="FKD1182" s="12"/>
      <c r="FKE1182" s="12"/>
      <c r="FKF1182" s="12"/>
      <c r="FKG1182" s="12"/>
      <c r="FKH1182" s="12"/>
      <c r="FKI1182" s="12"/>
      <c r="FKJ1182" s="12"/>
      <c r="FKK1182" s="12"/>
      <c r="FKL1182" s="12"/>
      <c r="FKM1182" s="12"/>
      <c r="FKN1182" s="12"/>
      <c r="FKO1182" s="12"/>
      <c r="FKP1182" s="12"/>
      <c r="FKQ1182" s="12"/>
      <c r="FKR1182" s="12"/>
      <c r="FKS1182" s="12"/>
      <c r="FKT1182" s="12"/>
      <c r="FKU1182" s="12"/>
      <c r="FKV1182" s="12"/>
      <c r="FKW1182" s="12"/>
      <c r="FKX1182" s="12"/>
      <c r="FKY1182" s="12"/>
      <c r="FKZ1182" s="12"/>
      <c r="FLA1182" s="12"/>
      <c r="FLB1182" s="12"/>
      <c r="FLC1182" s="12"/>
      <c r="FLD1182" s="12"/>
      <c r="FLE1182" s="12"/>
      <c r="FLF1182" s="12"/>
      <c r="FLG1182" s="12"/>
      <c r="FLH1182" s="12"/>
      <c r="FLI1182" s="12"/>
      <c r="FLJ1182" s="12"/>
      <c r="FLK1182" s="12"/>
      <c r="FLL1182" s="12"/>
      <c r="FLM1182" s="12"/>
      <c r="FLN1182" s="12"/>
      <c r="FLO1182" s="12"/>
      <c r="FLP1182" s="12"/>
      <c r="FLQ1182" s="12"/>
      <c r="FLR1182" s="12"/>
      <c r="FLS1182" s="12"/>
      <c r="FLT1182" s="12"/>
      <c r="FLU1182" s="12"/>
      <c r="FLV1182" s="12"/>
      <c r="FLW1182" s="12"/>
      <c r="FLX1182" s="12"/>
      <c r="FLY1182" s="12"/>
      <c r="FLZ1182" s="12"/>
      <c r="FMA1182" s="12"/>
      <c r="FMB1182" s="12"/>
      <c r="FMC1182" s="12"/>
      <c r="FMD1182" s="12"/>
      <c r="FME1182" s="12"/>
      <c r="FMF1182" s="12"/>
      <c r="FMG1182" s="12"/>
      <c r="FMH1182" s="12"/>
      <c r="FMI1182" s="12"/>
      <c r="FMJ1182" s="12"/>
      <c r="FMK1182" s="12"/>
      <c r="FML1182" s="12"/>
      <c r="FMM1182" s="12"/>
      <c r="FMN1182" s="12"/>
      <c r="FMO1182" s="12"/>
      <c r="FMP1182" s="12"/>
      <c r="FMQ1182" s="12"/>
      <c r="FMR1182" s="12"/>
      <c r="FMS1182" s="12"/>
      <c r="FMT1182" s="12"/>
      <c r="FMU1182" s="12"/>
      <c r="FMV1182" s="12"/>
      <c r="FMW1182" s="12"/>
      <c r="FMX1182" s="12"/>
      <c r="FMY1182" s="12"/>
      <c r="FMZ1182" s="12"/>
      <c r="FNA1182" s="12"/>
      <c r="FNB1182" s="12"/>
      <c r="FNC1182" s="12"/>
      <c r="FND1182" s="12"/>
      <c r="FNE1182" s="12"/>
      <c r="FNF1182" s="12"/>
      <c r="FNG1182" s="12"/>
      <c r="FNH1182" s="12"/>
      <c r="FNI1182" s="12"/>
      <c r="FNJ1182" s="12"/>
      <c r="FNK1182" s="12"/>
      <c r="FNL1182" s="12"/>
      <c r="FNM1182" s="12"/>
      <c r="FNN1182" s="12"/>
      <c r="FNO1182" s="12"/>
      <c r="FNP1182" s="12"/>
      <c r="FNQ1182" s="12"/>
      <c r="FNR1182" s="12"/>
      <c r="FNS1182" s="12"/>
      <c r="FNT1182" s="12"/>
      <c r="FNU1182" s="12"/>
      <c r="FNV1182" s="12"/>
      <c r="FNW1182" s="12"/>
      <c r="FNX1182" s="12"/>
      <c r="FNY1182" s="12"/>
      <c r="FNZ1182" s="12"/>
      <c r="FOA1182" s="12"/>
      <c r="FOB1182" s="12"/>
      <c r="FOC1182" s="12"/>
      <c r="FOD1182" s="12"/>
      <c r="FOE1182" s="12"/>
      <c r="FOF1182" s="12"/>
      <c r="FOG1182" s="12"/>
      <c r="FOH1182" s="12"/>
      <c r="FOI1182" s="12"/>
      <c r="FOJ1182" s="12"/>
      <c r="FOK1182" s="12"/>
      <c r="FOL1182" s="12"/>
      <c r="FOM1182" s="12"/>
      <c r="FON1182" s="12"/>
      <c r="FOO1182" s="12"/>
      <c r="FOP1182" s="12"/>
      <c r="FOQ1182" s="12"/>
      <c r="FOR1182" s="12"/>
      <c r="FOS1182" s="12"/>
      <c r="FOT1182" s="12"/>
      <c r="FOU1182" s="12"/>
      <c r="FOV1182" s="12"/>
      <c r="FOW1182" s="12"/>
      <c r="FOX1182" s="12"/>
      <c r="FOY1182" s="12"/>
      <c r="FOZ1182" s="12"/>
      <c r="FPA1182" s="12"/>
      <c r="FPB1182" s="12"/>
      <c r="FPC1182" s="12"/>
      <c r="FPD1182" s="12"/>
      <c r="FPE1182" s="12"/>
      <c r="FPF1182" s="12"/>
      <c r="FPG1182" s="12"/>
      <c r="FPH1182" s="12"/>
      <c r="FPI1182" s="12"/>
      <c r="FPJ1182" s="12"/>
      <c r="FPK1182" s="12"/>
      <c r="FPL1182" s="12"/>
      <c r="FPM1182" s="12"/>
      <c r="FPN1182" s="12"/>
      <c r="FPO1182" s="12"/>
      <c r="FPP1182" s="12"/>
      <c r="FPQ1182" s="12"/>
      <c r="FPR1182" s="12"/>
      <c r="FPS1182" s="12"/>
      <c r="FPT1182" s="12"/>
      <c r="FPU1182" s="12"/>
      <c r="FPV1182" s="12"/>
      <c r="FPW1182" s="12"/>
      <c r="FPX1182" s="12"/>
      <c r="FPY1182" s="12"/>
      <c r="FPZ1182" s="12"/>
      <c r="FQA1182" s="12"/>
      <c r="FQB1182" s="12"/>
      <c r="FQC1182" s="12"/>
      <c r="FQD1182" s="12"/>
      <c r="FQE1182" s="12"/>
      <c r="FQF1182" s="12"/>
      <c r="FQG1182" s="12"/>
      <c r="FQH1182" s="12"/>
      <c r="FQI1182" s="12"/>
      <c r="FQJ1182" s="12"/>
      <c r="FQK1182" s="12"/>
      <c r="FQL1182" s="12"/>
      <c r="FQM1182" s="12"/>
      <c r="FQN1182" s="12"/>
      <c r="FQO1182" s="12"/>
      <c r="FQP1182" s="12"/>
      <c r="FQQ1182" s="12"/>
      <c r="FQR1182" s="12"/>
      <c r="FQS1182" s="12"/>
      <c r="FQT1182" s="12"/>
      <c r="FQU1182" s="12"/>
      <c r="FQV1182" s="12"/>
      <c r="FQW1182" s="12"/>
      <c r="FQX1182" s="12"/>
      <c r="FQY1182" s="12"/>
      <c r="FQZ1182" s="12"/>
      <c r="FRA1182" s="12"/>
      <c r="FRB1182" s="12"/>
      <c r="FRC1182" s="12"/>
      <c r="FRD1182" s="12"/>
      <c r="FRE1182" s="12"/>
      <c r="FRF1182" s="12"/>
      <c r="FRG1182" s="12"/>
      <c r="FRH1182" s="12"/>
      <c r="FRI1182" s="12"/>
      <c r="FRJ1182" s="12"/>
      <c r="FRK1182" s="12"/>
      <c r="FRL1182" s="12"/>
      <c r="FRM1182" s="12"/>
      <c r="FRN1182" s="12"/>
      <c r="FRO1182" s="12"/>
      <c r="FRP1182" s="12"/>
      <c r="FRQ1182" s="12"/>
      <c r="FRR1182" s="12"/>
      <c r="FRS1182" s="12"/>
      <c r="FRT1182" s="12"/>
      <c r="FRU1182" s="12"/>
      <c r="FRV1182" s="12"/>
      <c r="FRW1182" s="12"/>
      <c r="FRX1182" s="12"/>
      <c r="FRY1182" s="12"/>
      <c r="FRZ1182" s="12"/>
      <c r="FSA1182" s="12"/>
      <c r="FSB1182" s="12"/>
      <c r="FSC1182" s="12"/>
      <c r="FSD1182" s="12"/>
      <c r="FSE1182" s="12"/>
      <c r="FSF1182" s="12"/>
      <c r="FSG1182" s="12"/>
      <c r="FSH1182" s="12"/>
      <c r="FSI1182" s="12"/>
      <c r="FSJ1182" s="12"/>
      <c r="FSK1182" s="12"/>
      <c r="FSL1182" s="12"/>
      <c r="FSM1182" s="12"/>
      <c r="FSN1182" s="12"/>
      <c r="FSO1182" s="12"/>
      <c r="FSP1182" s="12"/>
      <c r="FSQ1182" s="12"/>
      <c r="FSR1182" s="12"/>
      <c r="FSS1182" s="12"/>
      <c r="FST1182" s="12"/>
      <c r="FSU1182" s="12"/>
      <c r="FSV1182" s="12"/>
      <c r="FSW1182" s="12"/>
      <c r="FSX1182" s="12"/>
      <c r="FSY1182" s="12"/>
      <c r="FSZ1182" s="12"/>
      <c r="FTA1182" s="12"/>
      <c r="FTB1182" s="12"/>
      <c r="FTC1182" s="12"/>
      <c r="FTD1182" s="12"/>
      <c r="FTE1182" s="12"/>
      <c r="FTF1182" s="12"/>
      <c r="FTG1182" s="12"/>
      <c r="FTH1182" s="12"/>
      <c r="FTI1182" s="12"/>
      <c r="FTJ1182" s="12"/>
      <c r="FTK1182" s="12"/>
      <c r="FTL1182" s="12"/>
      <c r="FTM1182" s="12"/>
      <c r="FTN1182" s="12"/>
      <c r="FTO1182" s="12"/>
      <c r="FTP1182" s="12"/>
      <c r="FTQ1182" s="12"/>
      <c r="FTR1182" s="12"/>
      <c r="FTS1182" s="12"/>
      <c r="FTT1182" s="12"/>
      <c r="FTU1182" s="12"/>
      <c r="FTV1182" s="12"/>
      <c r="FTW1182" s="12"/>
      <c r="FTX1182" s="12"/>
      <c r="FTY1182" s="12"/>
      <c r="FTZ1182" s="12"/>
      <c r="FUA1182" s="12"/>
      <c r="FUB1182" s="12"/>
      <c r="FUC1182" s="12"/>
      <c r="FUD1182" s="12"/>
      <c r="FUE1182" s="12"/>
      <c r="FUF1182" s="12"/>
      <c r="FUG1182" s="12"/>
      <c r="FUH1182" s="12"/>
      <c r="FUI1182" s="12"/>
      <c r="FUJ1182" s="12"/>
      <c r="FUK1182" s="12"/>
      <c r="FUL1182" s="12"/>
      <c r="FUM1182" s="12"/>
      <c r="FUN1182" s="12"/>
      <c r="FUO1182" s="12"/>
      <c r="FUP1182" s="12"/>
      <c r="FUQ1182" s="12"/>
      <c r="FUR1182" s="12"/>
      <c r="FUS1182" s="12"/>
      <c r="FUT1182" s="12"/>
      <c r="FUU1182" s="12"/>
      <c r="FUV1182" s="12"/>
      <c r="FUW1182" s="12"/>
      <c r="FUX1182" s="12"/>
      <c r="FUY1182" s="12"/>
      <c r="FUZ1182" s="12"/>
      <c r="FVA1182" s="12"/>
      <c r="FVB1182" s="12"/>
      <c r="FVC1182" s="12"/>
      <c r="FVD1182" s="12"/>
      <c r="FVE1182" s="12"/>
      <c r="FVF1182" s="12"/>
      <c r="FVG1182" s="12"/>
      <c r="FVH1182" s="12"/>
      <c r="FVI1182" s="12"/>
      <c r="FVJ1182" s="12"/>
      <c r="FVK1182" s="12"/>
      <c r="FVL1182" s="12"/>
      <c r="FVM1182" s="12"/>
      <c r="FVN1182" s="12"/>
      <c r="FVO1182" s="12"/>
      <c r="FVP1182" s="12"/>
      <c r="FVQ1182" s="12"/>
      <c r="FVR1182" s="12"/>
      <c r="FVS1182" s="12"/>
      <c r="FVT1182" s="12"/>
      <c r="FVU1182" s="12"/>
      <c r="FVV1182" s="12"/>
      <c r="FVW1182" s="12"/>
      <c r="FVX1182" s="12"/>
      <c r="FVY1182" s="12"/>
      <c r="FVZ1182" s="12"/>
      <c r="FWA1182" s="12"/>
      <c r="FWB1182" s="12"/>
      <c r="FWC1182" s="12"/>
      <c r="FWD1182" s="12"/>
      <c r="FWE1182" s="12"/>
      <c r="FWF1182" s="12"/>
      <c r="FWG1182" s="12"/>
      <c r="FWH1182" s="12"/>
      <c r="FWI1182" s="12"/>
      <c r="FWJ1182" s="12"/>
      <c r="FWK1182" s="12"/>
      <c r="FWL1182" s="12"/>
      <c r="FWM1182" s="12"/>
      <c r="FWN1182" s="12"/>
      <c r="FWO1182" s="12"/>
      <c r="FWP1182" s="12"/>
      <c r="FWQ1182" s="12"/>
      <c r="FWR1182" s="12"/>
      <c r="FWS1182" s="12"/>
      <c r="FWT1182" s="12"/>
      <c r="FWU1182" s="12"/>
      <c r="FWV1182" s="12"/>
      <c r="FWW1182" s="12"/>
      <c r="FWX1182" s="12"/>
      <c r="FWY1182" s="12"/>
      <c r="FWZ1182" s="12"/>
      <c r="FXA1182" s="12"/>
      <c r="FXB1182" s="12"/>
      <c r="FXC1182" s="12"/>
      <c r="FXD1182" s="12"/>
      <c r="FXE1182" s="12"/>
      <c r="FXF1182" s="12"/>
      <c r="FXG1182" s="12"/>
      <c r="FXH1182" s="12"/>
      <c r="FXI1182" s="12"/>
      <c r="FXJ1182" s="12"/>
      <c r="FXK1182" s="12"/>
      <c r="FXL1182" s="12"/>
      <c r="FXM1182" s="12"/>
      <c r="FXN1182" s="12"/>
      <c r="FXO1182" s="12"/>
      <c r="FXP1182" s="12"/>
      <c r="FXQ1182" s="12"/>
      <c r="FXR1182" s="12"/>
      <c r="FXS1182" s="12"/>
      <c r="FXT1182" s="12"/>
      <c r="FXU1182" s="12"/>
      <c r="FXV1182" s="12"/>
      <c r="FXW1182" s="12"/>
      <c r="FXX1182" s="12"/>
      <c r="FXY1182" s="12"/>
      <c r="FXZ1182" s="12"/>
      <c r="FYA1182" s="12"/>
      <c r="FYB1182" s="12"/>
      <c r="FYC1182" s="12"/>
      <c r="FYD1182" s="12"/>
      <c r="FYE1182" s="12"/>
      <c r="FYF1182" s="12"/>
      <c r="FYG1182" s="12"/>
      <c r="FYH1182" s="12"/>
      <c r="FYI1182" s="12"/>
      <c r="FYJ1182" s="12"/>
      <c r="FYK1182" s="12"/>
      <c r="FYL1182" s="12"/>
      <c r="FYM1182" s="12"/>
      <c r="FYN1182" s="12"/>
      <c r="FYO1182" s="12"/>
      <c r="FYP1182" s="12"/>
      <c r="FYQ1182" s="12"/>
      <c r="FYR1182" s="12"/>
      <c r="FYS1182" s="12"/>
      <c r="FYT1182" s="12"/>
      <c r="FYU1182" s="12"/>
      <c r="FYV1182" s="12"/>
      <c r="FYW1182" s="12"/>
      <c r="FYX1182" s="12"/>
      <c r="FYY1182" s="12"/>
      <c r="FYZ1182" s="12"/>
      <c r="FZA1182" s="12"/>
      <c r="FZB1182" s="12"/>
      <c r="FZC1182" s="12"/>
      <c r="FZD1182" s="12"/>
      <c r="FZE1182" s="12"/>
      <c r="FZF1182" s="12"/>
      <c r="FZG1182" s="12"/>
      <c r="FZH1182" s="12"/>
      <c r="FZI1182" s="12"/>
      <c r="FZJ1182" s="12"/>
      <c r="FZK1182" s="12"/>
      <c r="FZL1182" s="12"/>
      <c r="FZM1182" s="12"/>
      <c r="FZN1182" s="12"/>
      <c r="FZO1182" s="12"/>
      <c r="FZP1182" s="12"/>
      <c r="FZQ1182" s="12"/>
      <c r="FZR1182" s="12"/>
      <c r="FZS1182" s="12"/>
      <c r="FZT1182" s="12"/>
      <c r="FZU1182" s="12"/>
      <c r="FZV1182" s="12"/>
      <c r="FZW1182" s="12"/>
      <c r="FZX1182" s="12"/>
      <c r="FZY1182" s="12"/>
      <c r="FZZ1182" s="12"/>
      <c r="GAA1182" s="12"/>
      <c r="GAB1182" s="12"/>
      <c r="GAC1182" s="12"/>
      <c r="GAD1182" s="12"/>
      <c r="GAE1182" s="12"/>
      <c r="GAF1182" s="12"/>
      <c r="GAG1182" s="12"/>
      <c r="GAH1182" s="12"/>
      <c r="GAI1182" s="12"/>
      <c r="GAJ1182" s="12"/>
      <c r="GAK1182" s="12"/>
      <c r="GAL1182" s="12"/>
      <c r="GAM1182" s="12"/>
      <c r="GAN1182" s="12"/>
      <c r="GAO1182" s="12"/>
      <c r="GAP1182" s="12"/>
      <c r="GAQ1182" s="12"/>
      <c r="GAR1182" s="12"/>
      <c r="GAS1182" s="12"/>
      <c r="GAT1182" s="12"/>
      <c r="GAU1182" s="12"/>
      <c r="GAV1182" s="12"/>
      <c r="GAW1182" s="12"/>
      <c r="GAX1182" s="12"/>
      <c r="GAY1182" s="12"/>
      <c r="GAZ1182" s="12"/>
      <c r="GBA1182" s="12"/>
      <c r="GBB1182" s="12"/>
      <c r="GBC1182" s="12"/>
      <c r="GBD1182" s="12"/>
      <c r="GBE1182" s="12"/>
      <c r="GBF1182" s="12"/>
      <c r="GBG1182" s="12"/>
      <c r="GBH1182" s="12"/>
      <c r="GBI1182" s="12"/>
      <c r="GBJ1182" s="12"/>
      <c r="GBK1182" s="12"/>
      <c r="GBL1182" s="12"/>
      <c r="GBM1182" s="12"/>
      <c r="GBN1182" s="12"/>
      <c r="GBO1182" s="12"/>
      <c r="GBP1182" s="12"/>
      <c r="GBQ1182" s="12"/>
      <c r="GBR1182" s="12"/>
      <c r="GBS1182" s="12"/>
      <c r="GBT1182" s="12"/>
      <c r="GBU1182" s="12"/>
      <c r="GBV1182" s="12"/>
      <c r="GBW1182" s="12"/>
      <c r="GBX1182" s="12"/>
      <c r="GBY1182" s="12"/>
      <c r="GBZ1182" s="12"/>
      <c r="GCA1182" s="12"/>
      <c r="GCB1182" s="12"/>
      <c r="GCC1182" s="12"/>
      <c r="GCD1182" s="12"/>
      <c r="GCE1182" s="12"/>
      <c r="GCF1182" s="12"/>
      <c r="GCG1182" s="12"/>
      <c r="GCH1182" s="12"/>
      <c r="GCI1182" s="12"/>
      <c r="GCJ1182" s="12"/>
      <c r="GCK1182" s="12"/>
      <c r="GCL1182" s="12"/>
      <c r="GCM1182" s="12"/>
      <c r="GCN1182" s="12"/>
      <c r="GCO1182" s="12"/>
      <c r="GCP1182" s="12"/>
      <c r="GCQ1182" s="12"/>
      <c r="GCR1182" s="12"/>
      <c r="GCS1182" s="12"/>
      <c r="GCT1182" s="12"/>
      <c r="GCU1182" s="12"/>
      <c r="GCV1182" s="12"/>
      <c r="GCW1182" s="12"/>
      <c r="GCX1182" s="12"/>
      <c r="GCY1182" s="12"/>
      <c r="GCZ1182" s="12"/>
      <c r="GDA1182" s="12"/>
      <c r="GDB1182" s="12"/>
      <c r="GDC1182" s="12"/>
      <c r="GDD1182" s="12"/>
      <c r="GDE1182" s="12"/>
      <c r="GDF1182" s="12"/>
      <c r="GDG1182" s="12"/>
      <c r="GDH1182" s="12"/>
      <c r="GDI1182" s="12"/>
      <c r="GDJ1182" s="12"/>
      <c r="GDK1182" s="12"/>
      <c r="GDL1182" s="12"/>
      <c r="GDM1182" s="12"/>
      <c r="GDN1182" s="12"/>
      <c r="GDO1182" s="12"/>
      <c r="GDP1182" s="12"/>
      <c r="GDQ1182" s="12"/>
      <c r="GDR1182" s="12"/>
      <c r="GDS1182" s="12"/>
      <c r="GDT1182" s="12"/>
      <c r="GDU1182" s="12"/>
      <c r="GDV1182" s="12"/>
      <c r="GDW1182" s="12"/>
      <c r="GDX1182" s="12"/>
      <c r="GDY1182" s="12"/>
      <c r="GDZ1182" s="12"/>
      <c r="GEA1182" s="12"/>
      <c r="GEB1182" s="12"/>
      <c r="GEC1182" s="12"/>
      <c r="GED1182" s="12"/>
      <c r="GEE1182" s="12"/>
      <c r="GEF1182" s="12"/>
      <c r="GEG1182" s="12"/>
      <c r="GEH1182" s="12"/>
      <c r="GEI1182" s="12"/>
      <c r="GEJ1182" s="12"/>
      <c r="GEK1182" s="12"/>
      <c r="GEL1182" s="12"/>
      <c r="GEM1182" s="12"/>
      <c r="GEN1182" s="12"/>
      <c r="GEO1182" s="12"/>
      <c r="GEP1182" s="12"/>
      <c r="GEQ1182" s="12"/>
      <c r="GER1182" s="12"/>
      <c r="GES1182" s="12"/>
      <c r="GET1182" s="12"/>
      <c r="GEU1182" s="12"/>
      <c r="GEV1182" s="12"/>
      <c r="GEW1182" s="12"/>
      <c r="GEX1182" s="12"/>
      <c r="GEY1182" s="12"/>
      <c r="GEZ1182" s="12"/>
      <c r="GFA1182" s="12"/>
      <c r="GFB1182" s="12"/>
      <c r="GFC1182" s="12"/>
      <c r="GFD1182" s="12"/>
      <c r="GFE1182" s="12"/>
      <c r="GFF1182" s="12"/>
      <c r="GFG1182" s="12"/>
      <c r="GFH1182" s="12"/>
      <c r="GFI1182" s="12"/>
      <c r="GFJ1182" s="12"/>
      <c r="GFK1182" s="12"/>
      <c r="GFL1182" s="12"/>
      <c r="GFM1182" s="12"/>
      <c r="GFN1182" s="12"/>
      <c r="GFO1182" s="12"/>
      <c r="GFP1182" s="12"/>
      <c r="GFQ1182" s="12"/>
      <c r="GFR1182" s="12"/>
      <c r="GFS1182" s="12"/>
      <c r="GFT1182" s="12"/>
      <c r="GFU1182" s="12"/>
      <c r="GFV1182" s="12"/>
      <c r="GFW1182" s="12"/>
      <c r="GFX1182" s="12"/>
      <c r="GFY1182" s="12"/>
      <c r="GFZ1182" s="12"/>
      <c r="GGA1182" s="12"/>
      <c r="GGB1182" s="12"/>
      <c r="GGC1182" s="12"/>
      <c r="GGD1182" s="12"/>
      <c r="GGE1182" s="12"/>
      <c r="GGF1182" s="12"/>
      <c r="GGG1182" s="12"/>
      <c r="GGH1182" s="12"/>
      <c r="GGI1182" s="12"/>
      <c r="GGJ1182" s="12"/>
      <c r="GGK1182" s="12"/>
      <c r="GGL1182" s="12"/>
      <c r="GGM1182" s="12"/>
      <c r="GGN1182" s="12"/>
      <c r="GGO1182" s="12"/>
      <c r="GGP1182" s="12"/>
      <c r="GGQ1182" s="12"/>
      <c r="GGR1182" s="12"/>
      <c r="GGS1182" s="12"/>
      <c r="GGT1182" s="12"/>
      <c r="GGU1182" s="12"/>
      <c r="GGV1182" s="12"/>
      <c r="GGW1182" s="12"/>
      <c r="GGX1182" s="12"/>
      <c r="GGY1182" s="12"/>
      <c r="GGZ1182" s="12"/>
      <c r="GHA1182" s="12"/>
      <c r="GHB1182" s="12"/>
      <c r="GHC1182" s="12"/>
      <c r="GHD1182" s="12"/>
      <c r="GHE1182" s="12"/>
      <c r="GHF1182" s="12"/>
      <c r="GHG1182" s="12"/>
      <c r="GHH1182" s="12"/>
      <c r="GHI1182" s="12"/>
      <c r="GHJ1182" s="12"/>
      <c r="GHK1182" s="12"/>
      <c r="GHL1182" s="12"/>
      <c r="GHM1182" s="12"/>
      <c r="GHN1182" s="12"/>
      <c r="GHO1182" s="12"/>
      <c r="GHP1182" s="12"/>
      <c r="GHQ1182" s="12"/>
      <c r="GHR1182" s="12"/>
      <c r="GHS1182" s="12"/>
      <c r="GHT1182" s="12"/>
      <c r="GHU1182" s="12"/>
      <c r="GHV1182" s="12"/>
      <c r="GHW1182" s="12"/>
      <c r="GHX1182" s="12"/>
      <c r="GHY1182" s="12"/>
      <c r="GHZ1182" s="12"/>
      <c r="GIA1182" s="12"/>
      <c r="GIB1182" s="12"/>
      <c r="GIC1182" s="12"/>
      <c r="GID1182" s="12"/>
      <c r="GIE1182" s="12"/>
      <c r="GIF1182" s="12"/>
      <c r="GIG1182" s="12"/>
      <c r="GIH1182" s="12"/>
      <c r="GII1182" s="12"/>
      <c r="GIJ1182" s="12"/>
      <c r="GIK1182" s="12"/>
      <c r="GIL1182" s="12"/>
      <c r="GIM1182" s="12"/>
      <c r="GIN1182" s="12"/>
      <c r="GIO1182" s="12"/>
      <c r="GIP1182" s="12"/>
      <c r="GIQ1182" s="12"/>
      <c r="GIR1182" s="12"/>
      <c r="GIS1182" s="12"/>
      <c r="GIT1182" s="12"/>
      <c r="GIU1182" s="12"/>
      <c r="GIV1182" s="12"/>
      <c r="GIW1182" s="12"/>
      <c r="GIX1182" s="12"/>
      <c r="GIY1182" s="12"/>
      <c r="GIZ1182" s="12"/>
      <c r="GJA1182" s="12"/>
      <c r="GJB1182" s="12"/>
      <c r="GJC1182" s="12"/>
      <c r="GJD1182" s="12"/>
      <c r="GJE1182" s="12"/>
      <c r="GJF1182" s="12"/>
      <c r="GJG1182" s="12"/>
      <c r="GJH1182" s="12"/>
      <c r="GJI1182" s="12"/>
      <c r="GJJ1182" s="12"/>
      <c r="GJK1182" s="12"/>
      <c r="GJL1182" s="12"/>
      <c r="GJM1182" s="12"/>
      <c r="GJN1182" s="12"/>
      <c r="GJO1182" s="12"/>
      <c r="GJP1182" s="12"/>
      <c r="GJQ1182" s="12"/>
      <c r="GJR1182" s="12"/>
      <c r="GJS1182" s="12"/>
      <c r="GJT1182" s="12"/>
      <c r="GJU1182" s="12"/>
      <c r="GJV1182" s="12"/>
      <c r="GJW1182" s="12"/>
      <c r="GJX1182" s="12"/>
      <c r="GJY1182" s="12"/>
      <c r="GJZ1182" s="12"/>
      <c r="GKA1182" s="12"/>
      <c r="GKB1182" s="12"/>
      <c r="GKC1182" s="12"/>
      <c r="GKD1182" s="12"/>
      <c r="GKE1182" s="12"/>
      <c r="GKF1182" s="12"/>
      <c r="GKG1182" s="12"/>
      <c r="GKH1182" s="12"/>
      <c r="GKI1182" s="12"/>
      <c r="GKJ1182" s="12"/>
      <c r="GKK1182" s="12"/>
      <c r="GKL1182" s="12"/>
      <c r="GKM1182" s="12"/>
      <c r="GKN1182" s="12"/>
      <c r="GKO1182" s="12"/>
      <c r="GKP1182" s="12"/>
      <c r="GKQ1182" s="12"/>
      <c r="GKR1182" s="12"/>
      <c r="GKS1182" s="12"/>
      <c r="GKT1182" s="12"/>
      <c r="GKU1182" s="12"/>
      <c r="GKV1182" s="12"/>
      <c r="GKW1182" s="12"/>
      <c r="GKX1182" s="12"/>
      <c r="GKY1182" s="12"/>
      <c r="GKZ1182" s="12"/>
      <c r="GLA1182" s="12"/>
      <c r="GLB1182" s="12"/>
      <c r="GLC1182" s="12"/>
      <c r="GLD1182" s="12"/>
      <c r="GLE1182" s="12"/>
      <c r="GLF1182" s="12"/>
      <c r="GLG1182" s="12"/>
      <c r="GLH1182" s="12"/>
      <c r="GLI1182" s="12"/>
      <c r="GLJ1182" s="12"/>
      <c r="GLK1182" s="12"/>
      <c r="GLL1182" s="12"/>
      <c r="GLM1182" s="12"/>
      <c r="GLN1182" s="12"/>
      <c r="GLO1182" s="12"/>
      <c r="GLP1182" s="12"/>
      <c r="GLQ1182" s="12"/>
      <c r="GLR1182" s="12"/>
      <c r="GLS1182" s="12"/>
      <c r="GLT1182" s="12"/>
      <c r="GLU1182" s="12"/>
      <c r="GLV1182" s="12"/>
      <c r="GLW1182" s="12"/>
      <c r="GLX1182" s="12"/>
      <c r="GLY1182" s="12"/>
      <c r="GLZ1182" s="12"/>
      <c r="GMA1182" s="12"/>
      <c r="GMB1182" s="12"/>
      <c r="GMC1182" s="12"/>
      <c r="GMD1182" s="12"/>
      <c r="GME1182" s="12"/>
      <c r="GMF1182" s="12"/>
      <c r="GMG1182" s="12"/>
      <c r="GMH1182" s="12"/>
      <c r="GMI1182" s="12"/>
      <c r="GMJ1182" s="12"/>
      <c r="GMK1182" s="12"/>
      <c r="GML1182" s="12"/>
      <c r="GMM1182" s="12"/>
      <c r="GMN1182" s="12"/>
      <c r="GMO1182" s="12"/>
      <c r="GMP1182" s="12"/>
      <c r="GMQ1182" s="12"/>
      <c r="GMR1182" s="12"/>
      <c r="GMS1182" s="12"/>
      <c r="GMT1182" s="12"/>
      <c r="GMU1182" s="12"/>
      <c r="GMV1182" s="12"/>
      <c r="GMW1182" s="12"/>
      <c r="GMX1182" s="12"/>
      <c r="GMY1182" s="12"/>
      <c r="GMZ1182" s="12"/>
      <c r="GNA1182" s="12"/>
      <c r="GNB1182" s="12"/>
      <c r="GNC1182" s="12"/>
      <c r="GND1182" s="12"/>
      <c r="GNE1182" s="12"/>
      <c r="GNF1182" s="12"/>
      <c r="GNG1182" s="12"/>
      <c r="GNH1182" s="12"/>
      <c r="GNI1182" s="12"/>
      <c r="GNJ1182" s="12"/>
      <c r="GNK1182" s="12"/>
      <c r="GNL1182" s="12"/>
      <c r="GNM1182" s="12"/>
      <c r="GNN1182" s="12"/>
      <c r="GNO1182" s="12"/>
      <c r="GNP1182" s="12"/>
      <c r="GNQ1182" s="12"/>
      <c r="GNR1182" s="12"/>
      <c r="GNS1182" s="12"/>
      <c r="GNT1182" s="12"/>
      <c r="GNU1182" s="12"/>
      <c r="GNV1182" s="12"/>
      <c r="GNW1182" s="12"/>
      <c r="GNX1182" s="12"/>
      <c r="GNY1182" s="12"/>
      <c r="GNZ1182" s="12"/>
      <c r="GOA1182" s="12"/>
      <c r="GOB1182" s="12"/>
      <c r="GOC1182" s="12"/>
      <c r="GOD1182" s="12"/>
      <c r="GOE1182" s="12"/>
      <c r="GOF1182" s="12"/>
      <c r="GOG1182" s="12"/>
      <c r="GOH1182" s="12"/>
      <c r="GOI1182" s="12"/>
      <c r="GOJ1182" s="12"/>
      <c r="GOK1182" s="12"/>
      <c r="GOL1182" s="12"/>
      <c r="GOM1182" s="12"/>
      <c r="GON1182" s="12"/>
      <c r="GOO1182" s="12"/>
      <c r="GOP1182" s="12"/>
      <c r="GOQ1182" s="12"/>
      <c r="GOR1182" s="12"/>
      <c r="GOS1182" s="12"/>
      <c r="GOT1182" s="12"/>
      <c r="GOU1182" s="12"/>
      <c r="GOV1182" s="12"/>
      <c r="GOW1182" s="12"/>
      <c r="GOX1182" s="12"/>
      <c r="GOY1182" s="12"/>
      <c r="GOZ1182" s="12"/>
      <c r="GPA1182" s="12"/>
      <c r="GPB1182" s="12"/>
      <c r="GPC1182" s="12"/>
      <c r="GPD1182" s="12"/>
      <c r="GPE1182" s="12"/>
      <c r="GPF1182" s="12"/>
      <c r="GPG1182" s="12"/>
      <c r="GPH1182" s="12"/>
      <c r="GPI1182" s="12"/>
      <c r="GPJ1182" s="12"/>
      <c r="GPK1182" s="12"/>
      <c r="GPL1182" s="12"/>
      <c r="GPM1182" s="12"/>
      <c r="GPN1182" s="12"/>
      <c r="GPO1182" s="12"/>
      <c r="GPP1182" s="12"/>
      <c r="GPQ1182" s="12"/>
      <c r="GPR1182" s="12"/>
      <c r="GPS1182" s="12"/>
      <c r="GPT1182" s="12"/>
      <c r="GPU1182" s="12"/>
      <c r="GPV1182" s="12"/>
      <c r="GPW1182" s="12"/>
      <c r="GPX1182" s="12"/>
      <c r="GPY1182" s="12"/>
      <c r="GPZ1182" s="12"/>
      <c r="GQA1182" s="12"/>
      <c r="GQB1182" s="12"/>
      <c r="GQC1182" s="12"/>
      <c r="GQD1182" s="12"/>
      <c r="GQE1182" s="12"/>
      <c r="GQF1182" s="12"/>
      <c r="GQG1182" s="12"/>
      <c r="GQH1182" s="12"/>
      <c r="GQI1182" s="12"/>
      <c r="GQJ1182" s="12"/>
      <c r="GQK1182" s="12"/>
      <c r="GQL1182" s="12"/>
      <c r="GQM1182" s="12"/>
      <c r="GQN1182" s="12"/>
      <c r="GQO1182" s="12"/>
      <c r="GQP1182" s="12"/>
      <c r="GQQ1182" s="12"/>
      <c r="GQR1182" s="12"/>
      <c r="GQS1182" s="12"/>
      <c r="GQT1182" s="12"/>
      <c r="GQU1182" s="12"/>
      <c r="GQV1182" s="12"/>
      <c r="GQW1182" s="12"/>
      <c r="GQX1182" s="12"/>
      <c r="GQY1182" s="12"/>
      <c r="GQZ1182" s="12"/>
      <c r="GRA1182" s="12"/>
      <c r="GRB1182" s="12"/>
      <c r="GRC1182" s="12"/>
      <c r="GRD1182" s="12"/>
      <c r="GRE1182" s="12"/>
      <c r="GRF1182" s="12"/>
      <c r="GRG1182" s="12"/>
      <c r="GRH1182" s="12"/>
      <c r="GRI1182" s="12"/>
      <c r="GRJ1182" s="12"/>
      <c r="GRK1182" s="12"/>
      <c r="GRL1182" s="12"/>
      <c r="GRM1182" s="12"/>
      <c r="GRN1182" s="12"/>
      <c r="GRO1182" s="12"/>
      <c r="GRP1182" s="12"/>
      <c r="GRQ1182" s="12"/>
      <c r="GRR1182" s="12"/>
      <c r="GRS1182" s="12"/>
      <c r="GRT1182" s="12"/>
      <c r="GRU1182" s="12"/>
      <c r="GRV1182" s="12"/>
      <c r="GRW1182" s="12"/>
      <c r="GRX1182" s="12"/>
      <c r="GRY1182" s="12"/>
      <c r="GRZ1182" s="12"/>
      <c r="GSA1182" s="12"/>
      <c r="GSB1182" s="12"/>
      <c r="GSC1182" s="12"/>
      <c r="GSD1182" s="12"/>
      <c r="GSE1182" s="12"/>
      <c r="GSF1182" s="12"/>
      <c r="GSG1182" s="12"/>
      <c r="GSH1182" s="12"/>
      <c r="GSI1182" s="12"/>
      <c r="GSJ1182" s="12"/>
      <c r="GSK1182" s="12"/>
      <c r="GSL1182" s="12"/>
      <c r="GSM1182" s="12"/>
      <c r="GSN1182" s="12"/>
      <c r="GSO1182" s="12"/>
      <c r="GSP1182" s="12"/>
      <c r="GSQ1182" s="12"/>
      <c r="GSR1182" s="12"/>
      <c r="GSS1182" s="12"/>
      <c r="GST1182" s="12"/>
      <c r="GSU1182" s="12"/>
      <c r="GSV1182" s="12"/>
      <c r="GSW1182" s="12"/>
      <c r="GSX1182" s="12"/>
      <c r="GSY1182" s="12"/>
      <c r="GSZ1182" s="12"/>
      <c r="GTA1182" s="12"/>
      <c r="GTB1182" s="12"/>
      <c r="GTC1182" s="12"/>
      <c r="GTD1182" s="12"/>
      <c r="GTE1182" s="12"/>
      <c r="GTF1182" s="12"/>
      <c r="GTG1182" s="12"/>
      <c r="GTH1182" s="12"/>
      <c r="GTI1182" s="12"/>
      <c r="GTJ1182" s="12"/>
      <c r="GTK1182" s="12"/>
      <c r="GTL1182" s="12"/>
      <c r="GTM1182" s="12"/>
      <c r="GTN1182" s="12"/>
      <c r="GTO1182" s="12"/>
      <c r="GTP1182" s="12"/>
      <c r="GTQ1182" s="12"/>
      <c r="GTR1182" s="12"/>
      <c r="GTS1182" s="12"/>
      <c r="GTT1182" s="12"/>
      <c r="GTU1182" s="12"/>
      <c r="GTV1182" s="12"/>
      <c r="GTW1182" s="12"/>
      <c r="GTX1182" s="12"/>
      <c r="GTY1182" s="12"/>
      <c r="GTZ1182" s="12"/>
      <c r="GUA1182" s="12"/>
      <c r="GUB1182" s="12"/>
      <c r="GUC1182" s="12"/>
      <c r="GUD1182" s="12"/>
      <c r="GUE1182" s="12"/>
      <c r="GUF1182" s="12"/>
      <c r="GUG1182" s="12"/>
      <c r="GUH1182" s="12"/>
      <c r="GUI1182" s="12"/>
      <c r="GUJ1182" s="12"/>
      <c r="GUK1182" s="12"/>
      <c r="GUL1182" s="12"/>
      <c r="GUM1182" s="12"/>
      <c r="GUN1182" s="12"/>
      <c r="GUO1182" s="12"/>
      <c r="GUP1182" s="12"/>
      <c r="GUQ1182" s="12"/>
      <c r="GUR1182" s="12"/>
      <c r="GUS1182" s="12"/>
      <c r="GUT1182" s="12"/>
      <c r="GUU1182" s="12"/>
      <c r="GUV1182" s="12"/>
      <c r="GUW1182" s="12"/>
      <c r="GUX1182" s="12"/>
      <c r="GUY1182" s="12"/>
      <c r="GUZ1182" s="12"/>
      <c r="GVA1182" s="12"/>
      <c r="GVB1182" s="12"/>
      <c r="GVC1182" s="12"/>
      <c r="GVD1182" s="12"/>
      <c r="GVE1182" s="12"/>
      <c r="GVF1182" s="12"/>
      <c r="GVG1182" s="12"/>
      <c r="GVH1182" s="12"/>
      <c r="GVI1182" s="12"/>
      <c r="GVJ1182" s="12"/>
      <c r="GVK1182" s="12"/>
      <c r="GVL1182" s="12"/>
      <c r="GVM1182" s="12"/>
      <c r="GVN1182" s="12"/>
      <c r="GVO1182" s="12"/>
      <c r="GVP1182" s="12"/>
      <c r="GVQ1182" s="12"/>
      <c r="GVR1182" s="12"/>
      <c r="GVS1182" s="12"/>
      <c r="GVT1182" s="12"/>
      <c r="GVU1182" s="12"/>
      <c r="GVV1182" s="12"/>
      <c r="GVW1182" s="12"/>
      <c r="GVX1182" s="12"/>
      <c r="GVY1182" s="12"/>
      <c r="GVZ1182" s="12"/>
      <c r="GWA1182" s="12"/>
      <c r="GWB1182" s="12"/>
      <c r="GWC1182" s="12"/>
      <c r="GWD1182" s="12"/>
      <c r="GWE1182" s="12"/>
      <c r="GWF1182" s="12"/>
      <c r="GWG1182" s="12"/>
      <c r="GWH1182" s="12"/>
      <c r="GWI1182" s="12"/>
      <c r="GWJ1182" s="12"/>
      <c r="GWK1182" s="12"/>
      <c r="GWL1182" s="12"/>
      <c r="GWM1182" s="12"/>
      <c r="GWN1182" s="12"/>
      <c r="GWO1182" s="12"/>
      <c r="GWP1182" s="12"/>
      <c r="GWQ1182" s="12"/>
      <c r="GWR1182" s="12"/>
      <c r="GWS1182" s="12"/>
      <c r="GWT1182" s="12"/>
      <c r="GWU1182" s="12"/>
      <c r="GWV1182" s="12"/>
      <c r="GWW1182" s="12"/>
      <c r="GWX1182" s="12"/>
      <c r="GWY1182" s="12"/>
      <c r="GWZ1182" s="12"/>
      <c r="GXA1182" s="12"/>
      <c r="GXB1182" s="12"/>
      <c r="GXC1182" s="12"/>
      <c r="GXD1182" s="12"/>
      <c r="GXE1182" s="12"/>
      <c r="GXF1182" s="12"/>
      <c r="GXG1182" s="12"/>
      <c r="GXH1182" s="12"/>
      <c r="GXI1182" s="12"/>
      <c r="GXJ1182" s="12"/>
      <c r="GXK1182" s="12"/>
      <c r="GXL1182" s="12"/>
      <c r="GXM1182" s="12"/>
      <c r="GXN1182" s="12"/>
      <c r="GXO1182" s="12"/>
      <c r="GXP1182" s="12"/>
      <c r="GXQ1182" s="12"/>
      <c r="GXR1182" s="12"/>
      <c r="GXS1182" s="12"/>
      <c r="GXT1182" s="12"/>
      <c r="GXU1182" s="12"/>
      <c r="GXV1182" s="12"/>
      <c r="GXW1182" s="12"/>
      <c r="GXX1182" s="12"/>
      <c r="GXY1182" s="12"/>
      <c r="GXZ1182" s="12"/>
      <c r="GYA1182" s="12"/>
      <c r="GYB1182" s="12"/>
      <c r="GYC1182" s="12"/>
      <c r="GYD1182" s="12"/>
      <c r="GYE1182" s="12"/>
      <c r="GYF1182" s="12"/>
      <c r="GYG1182" s="12"/>
      <c r="GYH1182" s="12"/>
      <c r="GYI1182" s="12"/>
      <c r="GYJ1182" s="12"/>
      <c r="GYK1182" s="12"/>
      <c r="GYL1182" s="12"/>
      <c r="GYM1182" s="12"/>
      <c r="GYN1182" s="12"/>
      <c r="GYO1182" s="12"/>
      <c r="GYP1182" s="12"/>
      <c r="GYQ1182" s="12"/>
      <c r="GYR1182" s="12"/>
      <c r="GYS1182" s="12"/>
      <c r="GYT1182" s="12"/>
      <c r="GYU1182" s="12"/>
      <c r="GYV1182" s="12"/>
      <c r="GYW1182" s="12"/>
      <c r="GYX1182" s="12"/>
      <c r="GYY1182" s="12"/>
      <c r="GYZ1182" s="12"/>
      <c r="GZA1182" s="12"/>
      <c r="GZB1182" s="12"/>
      <c r="GZC1182" s="12"/>
      <c r="GZD1182" s="12"/>
      <c r="GZE1182" s="12"/>
      <c r="GZF1182" s="12"/>
      <c r="GZG1182" s="12"/>
      <c r="GZH1182" s="12"/>
      <c r="GZI1182" s="12"/>
      <c r="GZJ1182" s="12"/>
      <c r="GZK1182" s="12"/>
      <c r="GZL1182" s="12"/>
      <c r="GZM1182" s="12"/>
      <c r="GZN1182" s="12"/>
      <c r="GZO1182" s="12"/>
      <c r="GZP1182" s="12"/>
      <c r="GZQ1182" s="12"/>
      <c r="GZR1182" s="12"/>
      <c r="GZS1182" s="12"/>
      <c r="GZT1182" s="12"/>
      <c r="GZU1182" s="12"/>
      <c r="GZV1182" s="12"/>
      <c r="GZW1182" s="12"/>
      <c r="GZX1182" s="12"/>
      <c r="GZY1182" s="12"/>
      <c r="GZZ1182" s="12"/>
      <c r="HAA1182" s="12"/>
      <c r="HAB1182" s="12"/>
      <c r="HAC1182" s="12"/>
      <c r="HAD1182" s="12"/>
      <c r="HAE1182" s="12"/>
      <c r="HAF1182" s="12"/>
      <c r="HAG1182" s="12"/>
      <c r="HAH1182" s="12"/>
      <c r="HAI1182" s="12"/>
      <c r="HAJ1182" s="12"/>
      <c r="HAK1182" s="12"/>
      <c r="HAL1182" s="12"/>
      <c r="HAM1182" s="12"/>
      <c r="HAN1182" s="12"/>
      <c r="HAO1182" s="12"/>
      <c r="HAP1182" s="12"/>
      <c r="HAQ1182" s="12"/>
      <c r="HAR1182" s="12"/>
      <c r="HAS1182" s="12"/>
      <c r="HAT1182" s="12"/>
      <c r="HAU1182" s="12"/>
      <c r="HAV1182" s="12"/>
      <c r="HAW1182" s="12"/>
      <c r="HAX1182" s="12"/>
      <c r="HAY1182" s="12"/>
      <c r="HAZ1182" s="12"/>
      <c r="HBA1182" s="12"/>
      <c r="HBB1182" s="12"/>
      <c r="HBC1182" s="12"/>
      <c r="HBD1182" s="12"/>
      <c r="HBE1182" s="12"/>
      <c r="HBF1182" s="12"/>
      <c r="HBG1182" s="12"/>
      <c r="HBH1182" s="12"/>
      <c r="HBI1182" s="12"/>
      <c r="HBJ1182" s="12"/>
      <c r="HBK1182" s="12"/>
      <c r="HBL1182" s="12"/>
      <c r="HBM1182" s="12"/>
      <c r="HBN1182" s="12"/>
      <c r="HBO1182" s="12"/>
      <c r="HBP1182" s="12"/>
      <c r="HBQ1182" s="12"/>
      <c r="HBR1182" s="12"/>
      <c r="HBS1182" s="12"/>
      <c r="HBT1182" s="12"/>
      <c r="HBU1182" s="12"/>
      <c r="HBV1182" s="12"/>
      <c r="HBW1182" s="12"/>
      <c r="HBX1182" s="12"/>
      <c r="HBY1182" s="12"/>
      <c r="HBZ1182" s="12"/>
      <c r="HCA1182" s="12"/>
      <c r="HCB1182" s="12"/>
      <c r="HCC1182" s="12"/>
      <c r="HCD1182" s="12"/>
      <c r="HCE1182" s="12"/>
      <c r="HCF1182" s="12"/>
      <c r="HCG1182" s="12"/>
      <c r="HCH1182" s="12"/>
      <c r="HCI1182" s="12"/>
      <c r="HCJ1182" s="12"/>
      <c r="HCK1182" s="12"/>
      <c r="HCL1182" s="12"/>
      <c r="HCM1182" s="12"/>
      <c r="HCN1182" s="12"/>
      <c r="HCO1182" s="12"/>
      <c r="HCP1182" s="12"/>
      <c r="HCQ1182" s="12"/>
      <c r="HCR1182" s="12"/>
      <c r="HCS1182" s="12"/>
      <c r="HCT1182" s="12"/>
      <c r="HCU1182" s="12"/>
      <c r="HCV1182" s="12"/>
      <c r="HCW1182" s="12"/>
      <c r="HCX1182" s="12"/>
      <c r="HCY1182" s="12"/>
      <c r="HCZ1182" s="12"/>
      <c r="HDA1182" s="12"/>
      <c r="HDB1182" s="12"/>
      <c r="HDC1182" s="12"/>
      <c r="HDD1182" s="12"/>
      <c r="HDE1182" s="12"/>
      <c r="HDF1182" s="12"/>
      <c r="HDG1182" s="12"/>
      <c r="HDH1182" s="12"/>
      <c r="HDI1182" s="12"/>
      <c r="HDJ1182" s="12"/>
      <c r="HDK1182" s="12"/>
      <c r="HDL1182" s="12"/>
      <c r="HDM1182" s="12"/>
      <c r="HDN1182" s="12"/>
      <c r="HDO1182" s="12"/>
      <c r="HDP1182" s="12"/>
      <c r="HDQ1182" s="12"/>
      <c r="HDR1182" s="12"/>
      <c r="HDS1182" s="12"/>
      <c r="HDT1182" s="12"/>
      <c r="HDU1182" s="12"/>
      <c r="HDV1182" s="12"/>
      <c r="HDW1182" s="12"/>
      <c r="HDX1182" s="12"/>
      <c r="HDY1182" s="12"/>
      <c r="HDZ1182" s="12"/>
      <c r="HEA1182" s="12"/>
      <c r="HEB1182" s="12"/>
      <c r="HEC1182" s="12"/>
      <c r="HED1182" s="12"/>
      <c r="HEE1182" s="12"/>
      <c r="HEF1182" s="12"/>
      <c r="HEG1182" s="12"/>
      <c r="HEH1182" s="12"/>
      <c r="HEI1182" s="12"/>
      <c r="HEJ1182" s="12"/>
      <c r="HEK1182" s="12"/>
      <c r="HEL1182" s="12"/>
      <c r="HEM1182" s="12"/>
      <c r="HEN1182" s="12"/>
      <c r="HEO1182" s="12"/>
      <c r="HEP1182" s="12"/>
      <c r="HEQ1182" s="12"/>
      <c r="HER1182" s="12"/>
      <c r="HES1182" s="12"/>
      <c r="HET1182" s="12"/>
      <c r="HEU1182" s="12"/>
      <c r="HEV1182" s="12"/>
      <c r="HEW1182" s="12"/>
      <c r="HEX1182" s="12"/>
      <c r="HEY1182" s="12"/>
      <c r="HEZ1182" s="12"/>
      <c r="HFA1182" s="12"/>
      <c r="HFB1182" s="12"/>
      <c r="HFC1182" s="12"/>
      <c r="HFD1182" s="12"/>
      <c r="HFE1182" s="12"/>
      <c r="HFF1182" s="12"/>
      <c r="HFG1182" s="12"/>
      <c r="HFH1182" s="12"/>
      <c r="HFI1182" s="12"/>
      <c r="HFJ1182" s="12"/>
      <c r="HFK1182" s="12"/>
      <c r="HFL1182" s="12"/>
      <c r="HFM1182" s="12"/>
      <c r="HFN1182" s="12"/>
      <c r="HFO1182" s="12"/>
      <c r="HFP1182" s="12"/>
      <c r="HFQ1182" s="12"/>
      <c r="HFR1182" s="12"/>
      <c r="HFS1182" s="12"/>
      <c r="HFT1182" s="12"/>
      <c r="HFU1182" s="12"/>
      <c r="HFV1182" s="12"/>
      <c r="HFW1182" s="12"/>
      <c r="HFX1182" s="12"/>
      <c r="HFY1182" s="12"/>
      <c r="HFZ1182" s="12"/>
      <c r="HGA1182" s="12"/>
      <c r="HGB1182" s="12"/>
      <c r="HGC1182" s="12"/>
      <c r="HGD1182" s="12"/>
      <c r="HGE1182" s="12"/>
      <c r="HGF1182" s="12"/>
      <c r="HGG1182" s="12"/>
      <c r="HGH1182" s="12"/>
      <c r="HGI1182" s="12"/>
      <c r="HGJ1182" s="12"/>
      <c r="HGK1182" s="12"/>
      <c r="HGL1182" s="12"/>
      <c r="HGM1182" s="12"/>
      <c r="HGN1182" s="12"/>
      <c r="HGO1182" s="12"/>
      <c r="HGP1182" s="12"/>
      <c r="HGQ1182" s="12"/>
      <c r="HGR1182" s="12"/>
      <c r="HGS1182" s="12"/>
      <c r="HGT1182" s="12"/>
      <c r="HGU1182" s="12"/>
      <c r="HGV1182" s="12"/>
      <c r="HGW1182" s="12"/>
      <c r="HGX1182" s="12"/>
      <c r="HGY1182" s="12"/>
      <c r="HGZ1182" s="12"/>
      <c r="HHA1182" s="12"/>
      <c r="HHB1182" s="12"/>
      <c r="HHC1182" s="12"/>
      <c r="HHD1182" s="12"/>
      <c r="HHE1182" s="12"/>
      <c r="HHF1182" s="12"/>
      <c r="HHG1182" s="12"/>
      <c r="HHH1182" s="12"/>
      <c r="HHI1182" s="12"/>
      <c r="HHJ1182" s="12"/>
      <c r="HHK1182" s="12"/>
      <c r="HHL1182" s="12"/>
      <c r="HHM1182" s="12"/>
      <c r="HHN1182" s="12"/>
      <c r="HHO1182" s="12"/>
      <c r="HHP1182" s="12"/>
      <c r="HHQ1182" s="12"/>
      <c r="HHR1182" s="12"/>
      <c r="HHS1182" s="12"/>
      <c r="HHT1182" s="12"/>
      <c r="HHU1182" s="12"/>
      <c r="HHV1182" s="12"/>
      <c r="HHW1182" s="12"/>
      <c r="HHX1182" s="12"/>
      <c r="HHY1182" s="12"/>
      <c r="HHZ1182" s="12"/>
      <c r="HIA1182" s="12"/>
      <c r="HIB1182" s="12"/>
      <c r="HIC1182" s="12"/>
      <c r="HID1182" s="12"/>
      <c r="HIE1182" s="12"/>
      <c r="HIF1182" s="12"/>
      <c r="HIG1182" s="12"/>
      <c r="HIH1182" s="12"/>
      <c r="HII1182" s="12"/>
      <c r="HIJ1182" s="12"/>
      <c r="HIK1182" s="12"/>
      <c r="HIL1182" s="12"/>
      <c r="HIM1182" s="12"/>
      <c r="HIN1182" s="12"/>
      <c r="HIO1182" s="12"/>
      <c r="HIP1182" s="12"/>
      <c r="HIQ1182" s="12"/>
      <c r="HIR1182" s="12"/>
      <c r="HIS1182" s="12"/>
      <c r="HIT1182" s="12"/>
      <c r="HIU1182" s="12"/>
      <c r="HIV1182" s="12"/>
      <c r="HIW1182" s="12"/>
      <c r="HIX1182" s="12"/>
      <c r="HIY1182" s="12"/>
      <c r="HIZ1182" s="12"/>
      <c r="HJA1182" s="12"/>
      <c r="HJB1182" s="12"/>
      <c r="HJC1182" s="12"/>
      <c r="HJD1182" s="12"/>
      <c r="HJE1182" s="12"/>
      <c r="HJF1182" s="12"/>
      <c r="HJG1182" s="12"/>
      <c r="HJH1182" s="12"/>
      <c r="HJI1182" s="12"/>
      <c r="HJJ1182" s="12"/>
      <c r="HJK1182" s="12"/>
      <c r="HJL1182" s="12"/>
      <c r="HJM1182" s="12"/>
      <c r="HJN1182" s="12"/>
      <c r="HJO1182" s="12"/>
      <c r="HJP1182" s="12"/>
      <c r="HJQ1182" s="12"/>
      <c r="HJR1182" s="12"/>
      <c r="HJS1182" s="12"/>
      <c r="HJT1182" s="12"/>
      <c r="HJU1182" s="12"/>
      <c r="HJV1182" s="12"/>
      <c r="HJW1182" s="12"/>
      <c r="HJX1182" s="12"/>
      <c r="HJY1182" s="12"/>
      <c r="HJZ1182" s="12"/>
      <c r="HKA1182" s="12"/>
      <c r="HKB1182" s="12"/>
      <c r="HKC1182" s="12"/>
      <c r="HKD1182" s="12"/>
      <c r="HKE1182" s="12"/>
      <c r="HKF1182" s="12"/>
      <c r="HKG1182" s="12"/>
      <c r="HKH1182" s="12"/>
      <c r="HKI1182" s="12"/>
      <c r="HKJ1182" s="12"/>
      <c r="HKK1182" s="12"/>
      <c r="HKL1182" s="12"/>
      <c r="HKM1182" s="12"/>
      <c r="HKN1182" s="12"/>
      <c r="HKO1182" s="12"/>
      <c r="HKP1182" s="12"/>
      <c r="HKQ1182" s="12"/>
      <c r="HKR1182" s="12"/>
      <c r="HKS1182" s="12"/>
      <c r="HKT1182" s="12"/>
      <c r="HKU1182" s="12"/>
      <c r="HKV1182" s="12"/>
      <c r="HKW1182" s="12"/>
      <c r="HKX1182" s="12"/>
      <c r="HKY1182" s="12"/>
      <c r="HKZ1182" s="12"/>
      <c r="HLA1182" s="12"/>
      <c r="HLB1182" s="12"/>
      <c r="HLC1182" s="12"/>
      <c r="HLD1182" s="12"/>
      <c r="HLE1182" s="12"/>
      <c r="HLF1182" s="12"/>
      <c r="HLG1182" s="12"/>
      <c r="HLH1182" s="12"/>
      <c r="HLI1182" s="12"/>
      <c r="HLJ1182" s="12"/>
      <c r="HLK1182" s="12"/>
      <c r="HLL1182" s="12"/>
      <c r="HLM1182" s="12"/>
      <c r="HLN1182" s="12"/>
      <c r="HLO1182" s="12"/>
      <c r="HLP1182" s="12"/>
      <c r="HLQ1182" s="12"/>
      <c r="HLR1182" s="12"/>
      <c r="HLS1182" s="12"/>
      <c r="HLT1182" s="12"/>
      <c r="HLU1182" s="12"/>
      <c r="HLV1182" s="12"/>
      <c r="HLW1182" s="12"/>
      <c r="HLX1182" s="12"/>
      <c r="HLY1182" s="12"/>
      <c r="HLZ1182" s="12"/>
      <c r="HMA1182" s="12"/>
      <c r="HMB1182" s="12"/>
      <c r="HMC1182" s="12"/>
      <c r="HMD1182" s="12"/>
      <c r="HME1182" s="12"/>
      <c r="HMF1182" s="12"/>
      <c r="HMG1182" s="12"/>
      <c r="HMH1182" s="12"/>
      <c r="HMI1182" s="12"/>
      <c r="HMJ1182" s="12"/>
      <c r="HMK1182" s="12"/>
      <c r="HML1182" s="12"/>
      <c r="HMM1182" s="12"/>
      <c r="HMN1182" s="12"/>
      <c r="HMO1182" s="12"/>
      <c r="HMP1182" s="12"/>
      <c r="HMQ1182" s="12"/>
      <c r="HMR1182" s="12"/>
      <c r="HMS1182" s="12"/>
      <c r="HMT1182" s="12"/>
      <c r="HMU1182" s="12"/>
      <c r="HMV1182" s="12"/>
      <c r="HMW1182" s="12"/>
      <c r="HMX1182" s="12"/>
      <c r="HMY1182" s="12"/>
      <c r="HMZ1182" s="12"/>
      <c r="HNA1182" s="12"/>
      <c r="HNB1182" s="12"/>
      <c r="HNC1182" s="12"/>
      <c r="HND1182" s="12"/>
      <c r="HNE1182" s="12"/>
      <c r="HNF1182" s="12"/>
      <c r="HNG1182" s="12"/>
      <c r="HNH1182" s="12"/>
      <c r="HNI1182" s="12"/>
      <c r="HNJ1182" s="12"/>
      <c r="HNK1182" s="12"/>
      <c r="HNL1182" s="12"/>
      <c r="HNM1182" s="12"/>
      <c r="HNN1182" s="12"/>
      <c r="HNO1182" s="12"/>
      <c r="HNP1182" s="12"/>
      <c r="HNQ1182" s="12"/>
      <c r="HNR1182" s="12"/>
      <c r="HNS1182" s="12"/>
      <c r="HNT1182" s="12"/>
      <c r="HNU1182" s="12"/>
      <c r="HNV1182" s="12"/>
      <c r="HNW1182" s="12"/>
      <c r="HNX1182" s="12"/>
      <c r="HNY1182" s="12"/>
      <c r="HNZ1182" s="12"/>
      <c r="HOA1182" s="12"/>
      <c r="HOB1182" s="12"/>
      <c r="HOC1182" s="12"/>
      <c r="HOD1182" s="12"/>
      <c r="HOE1182" s="12"/>
      <c r="HOF1182" s="12"/>
      <c r="HOG1182" s="12"/>
      <c r="HOH1182" s="12"/>
      <c r="HOI1182" s="12"/>
      <c r="HOJ1182" s="12"/>
      <c r="HOK1182" s="12"/>
      <c r="HOL1182" s="12"/>
      <c r="HOM1182" s="12"/>
      <c r="HON1182" s="12"/>
      <c r="HOO1182" s="12"/>
      <c r="HOP1182" s="12"/>
      <c r="HOQ1182" s="12"/>
      <c r="HOR1182" s="12"/>
      <c r="HOS1182" s="12"/>
      <c r="HOT1182" s="12"/>
      <c r="HOU1182" s="12"/>
      <c r="HOV1182" s="12"/>
      <c r="HOW1182" s="12"/>
      <c r="HOX1182" s="12"/>
      <c r="HOY1182" s="12"/>
      <c r="HOZ1182" s="12"/>
      <c r="HPA1182" s="12"/>
      <c r="HPB1182" s="12"/>
      <c r="HPC1182" s="12"/>
      <c r="HPD1182" s="12"/>
      <c r="HPE1182" s="12"/>
      <c r="HPF1182" s="12"/>
      <c r="HPG1182" s="12"/>
      <c r="HPH1182" s="12"/>
      <c r="HPI1182" s="12"/>
      <c r="HPJ1182" s="12"/>
      <c r="HPK1182" s="12"/>
      <c r="HPL1182" s="12"/>
      <c r="HPM1182" s="12"/>
      <c r="HPN1182" s="12"/>
      <c r="HPO1182" s="12"/>
      <c r="HPP1182" s="12"/>
      <c r="HPQ1182" s="12"/>
      <c r="HPR1182" s="12"/>
      <c r="HPS1182" s="12"/>
      <c r="HPT1182" s="12"/>
      <c r="HPU1182" s="12"/>
      <c r="HPV1182" s="12"/>
      <c r="HPW1182" s="12"/>
      <c r="HPX1182" s="12"/>
      <c r="HPY1182" s="12"/>
      <c r="HPZ1182" s="12"/>
      <c r="HQA1182" s="12"/>
      <c r="HQB1182" s="12"/>
      <c r="HQC1182" s="12"/>
      <c r="HQD1182" s="12"/>
      <c r="HQE1182" s="12"/>
      <c r="HQF1182" s="12"/>
      <c r="HQG1182" s="12"/>
      <c r="HQH1182" s="12"/>
      <c r="HQI1182" s="12"/>
      <c r="HQJ1182" s="12"/>
      <c r="HQK1182" s="12"/>
      <c r="HQL1182" s="12"/>
      <c r="HQM1182" s="12"/>
      <c r="HQN1182" s="12"/>
      <c r="HQO1182" s="12"/>
      <c r="HQP1182" s="12"/>
      <c r="HQQ1182" s="12"/>
      <c r="HQR1182" s="12"/>
      <c r="HQS1182" s="12"/>
      <c r="HQT1182" s="12"/>
      <c r="HQU1182" s="12"/>
      <c r="HQV1182" s="12"/>
      <c r="HQW1182" s="12"/>
      <c r="HQX1182" s="12"/>
      <c r="HQY1182" s="12"/>
      <c r="HQZ1182" s="12"/>
      <c r="HRA1182" s="12"/>
      <c r="HRB1182" s="12"/>
      <c r="HRC1182" s="12"/>
      <c r="HRD1182" s="12"/>
      <c r="HRE1182" s="12"/>
      <c r="HRF1182" s="12"/>
      <c r="HRG1182" s="12"/>
      <c r="HRH1182" s="12"/>
      <c r="HRI1182" s="12"/>
      <c r="HRJ1182" s="12"/>
      <c r="HRK1182" s="12"/>
      <c r="HRL1182" s="12"/>
      <c r="HRM1182" s="12"/>
      <c r="HRN1182" s="12"/>
      <c r="HRO1182" s="12"/>
      <c r="HRP1182" s="12"/>
      <c r="HRQ1182" s="12"/>
      <c r="HRR1182" s="12"/>
      <c r="HRS1182" s="12"/>
      <c r="HRT1182" s="12"/>
      <c r="HRU1182" s="12"/>
      <c r="HRV1182" s="12"/>
      <c r="HRW1182" s="12"/>
      <c r="HRX1182" s="12"/>
      <c r="HRY1182" s="12"/>
      <c r="HRZ1182" s="12"/>
      <c r="HSA1182" s="12"/>
      <c r="HSB1182" s="12"/>
      <c r="HSC1182" s="12"/>
      <c r="HSD1182" s="12"/>
      <c r="HSE1182" s="12"/>
      <c r="HSF1182" s="12"/>
      <c r="HSG1182" s="12"/>
      <c r="HSH1182" s="12"/>
      <c r="HSI1182" s="12"/>
      <c r="HSJ1182" s="12"/>
      <c r="HSK1182" s="12"/>
      <c r="HSL1182" s="12"/>
      <c r="HSM1182" s="12"/>
      <c r="HSN1182" s="12"/>
      <c r="HSO1182" s="12"/>
      <c r="HSP1182" s="12"/>
      <c r="HSQ1182" s="12"/>
      <c r="HSR1182" s="12"/>
      <c r="HSS1182" s="12"/>
      <c r="HST1182" s="12"/>
      <c r="HSU1182" s="12"/>
      <c r="HSV1182" s="12"/>
      <c r="HSW1182" s="12"/>
      <c r="HSX1182" s="12"/>
      <c r="HSY1182" s="12"/>
      <c r="HSZ1182" s="12"/>
      <c r="HTA1182" s="12"/>
      <c r="HTB1182" s="12"/>
      <c r="HTC1182" s="12"/>
      <c r="HTD1182" s="12"/>
      <c r="HTE1182" s="12"/>
      <c r="HTF1182" s="12"/>
      <c r="HTG1182" s="12"/>
      <c r="HTH1182" s="12"/>
      <c r="HTI1182" s="12"/>
      <c r="HTJ1182" s="12"/>
      <c r="HTK1182" s="12"/>
      <c r="HTL1182" s="12"/>
      <c r="HTM1182" s="12"/>
      <c r="HTN1182" s="12"/>
      <c r="HTO1182" s="12"/>
      <c r="HTP1182" s="12"/>
      <c r="HTQ1182" s="12"/>
      <c r="HTR1182" s="12"/>
      <c r="HTS1182" s="12"/>
      <c r="HTT1182" s="12"/>
      <c r="HTU1182" s="12"/>
      <c r="HTV1182" s="12"/>
      <c r="HTW1182" s="12"/>
      <c r="HTX1182" s="12"/>
      <c r="HTY1182" s="12"/>
      <c r="HTZ1182" s="12"/>
      <c r="HUA1182" s="12"/>
      <c r="HUB1182" s="12"/>
      <c r="HUC1182" s="12"/>
      <c r="HUD1182" s="12"/>
      <c r="HUE1182" s="12"/>
      <c r="HUF1182" s="12"/>
      <c r="HUG1182" s="12"/>
      <c r="HUH1182" s="12"/>
      <c r="HUI1182" s="12"/>
      <c r="HUJ1182" s="12"/>
      <c r="HUK1182" s="12"/>
      <c r="HUL1182" s="12"/>
      <c r="HUM1182" s="12"/>
      <c r="HUN1182" s="12"/>
      <c r="HUO1182" s="12"/>
      <c r="HUP1182" s="12"/>
      <c r="HUQ1182" s="12"/>
      <c r="HUR1182" s="12"/>
      <c r="HUS1182" s="12"/>
      <c r="HUT1182" s="12"/>
      <c r="HUU1182" s="12"/>
      <c r="HUV1182" s="12"/>
      <c r="HUW1182" s="12"/>
      <c r="HUX1182" s="12"/>
      <c r="HUY1182" s="12"/>
      <c r="HUZ1182" s="12"/>
      <c r="HVA1182" s="12"/>
      <c r="HVB1182" s="12"/>
      <c r="HVC1182" s="12"/>
      <c r="HVD1182" s="12"/>
      <c r="HVE1182" s="12"/>
      <c r="HVF1182" s="12"/>
      <c r="HVG1182" s="12"/>
      <c r="HVH1182" s="12"/>
      <c r="HVI1182" s="12"/>
      <c r="HVJ1182" s="12"/>
      <c r="HVK1182" s="12"/>
      <c r="HVL1182" s="12"/>
      <c r="HVM1182" s="12"/>
      <c r="HVN1182" s="12"/>
      <c r="HVO1182" s="12"/>
      <c r="HVP1182" s="12"/>
      <c r="HVQ1182" s="12"/>
      <c r="HVR1182" s="12"/>
      <c r="HVS1182" s="12"/>
      <c r="HVT1182" s="12"/>
      <c r="HVU1182" s="12"/>
      <c r="HVV1182" s="12"/>
      <c r="HVW1182" s="12"/>
      <c r="HVX1182" s="12"/>
      <c r="HVY1182" s="12"/>
      <c r="HVZ1182" s="12"/>
      <c r="HWA1182" s="12"/>
      <c r="HWB1182" s="12"/>
      <c r="HWC1182" s="12"/>
      <c r="HWD1182" s="12"/>
      <c r="HWE1182" s="12"/>
      <c r="HWF1182" s="12"/>
      <c r="HWG1182" s="12"/>
      <c r="HWH1182" s="12"/>
      <c r="HWI1182" s="12"/>
      <c r="HWJ1182" s="12"/>
      <c r="HWK1182" s="12"/>
      <c r="HWL1182" s="12"/>
      <c r="HWM1182" s="12"/>
      <c r="HWN1182" s="12"/>
      <c r="HWO1182" s="12"/>
      <c r="HWP1182" s="12"/>
      <c r="HWQ1182" s="12"/>
      <c r="HWR1182" s="12"/>
      <c r="HWS1182" s="12"/>
      <c r="HWT1182" s="12"/>
      <c r="HWU1182" s="12"/>
      <c r="HWV1182" s="12"/>
      <c r="HWW1182" s="12"/>
      <c r="HWX1182" s="12"/>
      <c r="HWY1182" s="12"/>
      <c r="HWZ1182" s="12"/>
      <c r="HXA1182" s="12"/>
      <c r="HXB1182" s="12"/>
      <c r="HXC1182" s="12"/>
      <c r="HXD1182" s="12"/>
      <c r="HXE1182" s="12"/>
      <c r="HXF1182" s="12"/>
      <c r="HXG1182" s="12"/>
      <c r="HXH1182" s="12"/>
      <c r="HXI1182" s="12"/>
      <c r="HXJ1182" s="12"/>
      <c r="HXK1182" s="12"/>
      <c r="HXL1182" s="12"/>
      <c r="HXM1182" s="12"/>
      <c r="HXN1182" s="12"/>
      <c r="HXO1182" s="12"/>
      <c r="HXP1182" s="12"/>
      <c r="HXQ1182" s="12"/>
      <c r="HXR1182" s="12"/>
      <c r="HXS1182" s="12"/>
      <c r="HXT1182" s="12"/>
      <c r="HXU1182" s="12"/>
      <c r="HXV1182" s="12"/>
      <c r="HXW1182" s="12"/>
      <c r="HXX1182" s="12"/>
      <c r="HXY1182" s="12"/>
      <c r="HXZ1182" s="12"/>
      <c r="HYA1182" s="12"/>
      <c r="HYB1182" s="12"/>
      <c r="HYC1182" s="12"/>
      <c r="HYD1182" s="12"/>
      <c r="HYE1182" s="12"/>
      <c r="HYF1182" s="12"/>
      <c r="HYG1182" s="12"/>
      <c r="HYH1182" s="12"/>
      <c r="HYI1182" s="12"/>
      <c r="HYJ1182" s="12"/>
      <c r="HYK1182" s="12"/>
      <c r="HYL1182" s="12"/>
      <c r="HYM1182" s="12"/>
      <c r="HYN1182" s="12"/>
      <c r="HYO1182" s="12"/>
      <c r="HYP1182" s="12"/>
      <c r="HYQ1182" s="12"/>
      <c r="HYR1182" s="12"/>
      <c r="HYS1182" s="12"/>
      <c r="HYT1182" s="12"/>
      <c r="HYU1182" s="12"/>
      <c r="HYV1182" s="12"/>
      <c r="HYW1182" s="12"/>
      <c r="HYX1182" s="12"/>
      <c r="HYY1182" s="12"/>
      <c r="HYZ1182" s="12"/>
      <c r="HZA1182" s="12"/>
      <c r="HZB1182" s="12"/>
      <c r="HZC1182" s="12"/>
      <c r="HZD1182" s="12"/>
      <c r="HZE1182" s="12"/>
      <c r="HZF1182" s="12"/>
      <c r="HZG1182" s="12"/>
      <c r="HZH1182" s="12"/>
      <c r="HZI1182" s="12"/>
      <c r="HZJ1182" s="12"/>
      <c r="HZK1182" s="12"/>
      <c r="HZL1182" s="12"/>
      <c r="HZM1182" s="12"/>
      <c r="HZN1182" s="12"/>
      <c r="HZO1182" s="12"/>
      <c r="HZP1182" s="12"/>
      <c r="HZQ1182" s="12"/>
      <c r="HZR1182" s="12"/>
      <c r="HZS1182" s="12"/>
      <c r="HZT1182" s="12"/>
      <c r="HZU1182" s="12"/>
      <c r="HZV1182" s="12"/>
      <c r="HZW1182" s="12"/>
      <c r="HZX1182" s="12"/>
      <c r="HZY1182" s="12"/>
      <c r="HZZ1182" s="12"/>
      <c r="IAA1182" s="12"/>
      <c r="IAB1182" s="12"/>
      <c r="IAC1182" s="12"/>
      <c r="IAD1182" s="12"/>
      <c r="IAE1182" s="12"/>
      <c r="IAF1182" s="12"/>
      <c r="IAG1182" s="12"/>
      <c r="IAH1182" s="12"/>
      <c r="IAI1182" s="12"/>
      <c r="IAJ1182" s="12"/>
      <c r="IAK1182" s="12"/>
      <c r="IAL1182" s="12"/>
      <c r="IAM1182" s="12"/>
      <c r="IAN1182" s="12"/>
      <c r="IAO1182" s="12"/>
      <c r="IAP1182" s="12"/>
      <c r="IAQ1182" s="12"/>
      <c r="IAR1182" s="12"/>
      <c r="IAS1182" s="12"/>
      <c r="IAT1182" s="12"/>
      <c r="IAU1182" s="12"/>
      <c r="IAV1182" s="12"/>
      <c r="IAW1182" s="12"/>
      <c r="IAX1182" s="12"/>
      <c r="IAY1182" s="12"/>
      <c r="IAZ1182" s="12"/>
      <c r="IBA1182" s="12"/>
      <c r="IBB1182" s="12"/>
      <c r="IBC1182" s="12"/>
      <c r="IBD1182" s="12"/>
      <c r="IBE1182" s="12"/>
      <c r="IBF1182" s="12"/>
      <c r="IBG1182" s="12"/>
      <c r="IBH1182" s="12"/>
      <c r="IBI1182" s="12"/>
      <c r="IBJ1182" s="12"/>
      <c r="IBK1182" s="12"/>
      <c r="IBL1182" s="12"/>
      <c r="IBM1182" s="12"/>
      <c r="IBN1182" s="12"/>
      <c r="IBO1182" s="12"/>
      <c r="IBP1182" s="12"/>
      <c r="IBQ1182" s="12"/>
      <c r="IBR1182" s="12"/>
      <c r="IBS1182" s="12"/>
      <c r="IBT1182" s="12"/>
      <c r="IBU1182" s="12"/>
      <c r="IBV1182" s="12"/>
      <c r="IBW1182" s="12"/>
      <c r="IBX1182" s="12"/>
      <c r="IBY1182" s="12"/>
      <c r="IBZ1182" s="12"/>
      <c r="ICA1182" s="12"/>
      <c r="ICB1182" s="12"/>
      <c r="ICC1182" s="12"/>
      <c r="ICD1182" s="12"/>
      <c r="ICE1182" s="12"/>
      <c r="ICF1182" s="12"/>
      <c r="ICG1182" s="12"/>
      <c r="ICH1182" s="12"/>
      <c r="ICI1182" s="12"/>
      <c r="ICJ1182" s="12"/>
      <c r="ICK1182" s="12"/>
      <c r="ICL1182" s="12"/>
      <c r="ICM1182" s="12"/>
      <c r="ICN1182" s="12"/>
      <c r="ICO1182" s="12"/>
      <c r="ICP1182" s="12"/>
      <c r="ICQ1182" s="12"/>
      <c r="ICR1182" s="12"/>
      <c r="ICS1182" s="12"/>
      <c r="ICT1182" s="12"/>
      <c r="ICU1182" s="12"/>
      <c r="ICV1182" s="12"/>
      <c r="ICW1182" s="12"/>
      <c r="ICX1182" s="12"/>
      <c r="ICY1182" s="12"/>
      <c r="ICZ1182" s="12"/>
      <c r="IDA1182" s="12"/>
      <c r="IDB1182" s="12"/>
      <c r="IDC1182" s="12"/>
      <c r="IDD1182" s="12"/>
      <c r="IDE1182" s="12"/>
      <c r="IDF1182" s="12"/>
      <c r="IDG1182" s="12"/>
      <c r="IDH1182" s="12"/>
      <c r="IDI1182" s="12"/>
      <c r="IDJ1182" s="12"/>
      <c r="IDK1182" s="12"/>
      <c r="IDL1182" s="12"/>
      <c r="IDM1182" s="12"/>
      <c r="IDN1182" s="12"/>
      <c r="IDO1182" s="12"/>
      <c r="IDP1182" s="12"/>
      <c r="IDQ1182" s="12"/>
      <c r="IDR1182" s="12"/>
      <c r="IDS1182" s="12"/>
      <c r="IDT1182" s="12"/>
      <c r="IDU1182" s="12"/>
      <c r="IDV1182" s="12"/>
      <c r="IDW1182" s="12"/>
      <c r="IDX1182" s="12"/>
      <c r="IDY1182" s="12"/>
      <c r="IDZ1182" s="12"/>
      <c r="IEA1182" s="12"/>
      <c r="IEB1182" s="12"/>
      <c r="IEC1182" s="12"/>
      <c r="IED1182" s="12"/>
      <c r="IEE1182" s="12"/>
      <c r="IEF1182" s="12"/>
      <c r="IEG1182" s="12"/>
      <c r="IEH1182" s="12"/>
      <c r="IEI1182" s="12"/>
      <c r="IEJ1182" s="12"/>
      <c r="IEK1182" s="12"/>
      <c r="IEL1182" s="12"/>
      <c r="IEM1182" s="12"/>
      <c r="IEN1182" s="12"/>
      <c r="IEO1182" s="12"/>
      <c r="IEP1182" s="12"/>
      <c r="IEQ1182" s="12"/>
      <c r="IER1182" s="12"/>
      <c r="IES1182" s="12"/>
      <c r="IET1182" s="12"/>
      <c r="IEU1182" s="12"/>
      <c r="IEV1182" s="12"/>
      <c r="IEW1182" s="12"/>
      <c r="IEX1182" s="12"/>
      <c r="IEY1182" s="12"/>
      <c r="IEZ1182" s="12"/>
      <c r="IFA1182" s="12"/>
      <c r="IFB1182" s="12"/>
      <c r="IFC1182" s="12"/>
      <c r="IFD1182" s="12"/>
      <c r="IFE1182" s="12"/>
      <c r="IFF1182" s="12"/>
      <c r="IFG1182" s="12"/>
      <c r="IFH1182" s="12"/>
      <c r="IFI1182" s="12"/>
      <c r="IFJ1182" s="12"/>
      <c r="IFK1182" s="12"/>
      <c r="IFL1182" s="12"/>
      <c r="IFM1182" s="12"/>
      <c r="IFN1182" s="12"/>
      <c r="IFO1182" s="12"/>
      <c r="IFP1182" s="12"/>
      <c r="IFQ1182" s="12"/>
      <c r="IFR1182" s="12"/>
      <c r="IFS1182" s="12"/>
      <c r="IFT1182" s="12"/>
      <c r="IFU1182" s="12"/>
      <c r="IFV1182" s="12"/>
      <c r="IFW1182" s="12"/>
      <c r="IFX1182" s="12"/>
      <c r="IFY1182" s="12"/>
      <c r="IFZ1182" s="12"/>
      <c r="IGA1182" s="12"/>
      <c r="IGB1182" s="12"/>
      <c r="IGC1182" s="12"/>
      <c r="IGD1182" s="12"/>
      <c r="IGE1182" s="12"/>
      <c r="IGF1182" s="12"/>
      <c r="IGG1182" s="12"/>
      <c r="IGH1182" s="12"/>
      <c r="IGI1182" s="12"/>
      <c r="IGJ1182" s="12"/>
      <c r="IGK1182" s="12"/>
      <c r="IGL1182" s="12"/>
      <c r="IGM1182" s="12"/>
      <c r="IGN1182" s="12"/>
      <c r="IGO1182" s="12"/>
      <c r="IGP1182" s="12"/>
      <c r="IGQ1182" s="12"/>
      <c r="IGR1182" s="12"/>
      <c r="IGS1182" s="12"/>
      <c r="IGT1182" s="12"/>
      <c r="IGU1182" s="12"/>
      <c r="IGV1182" s="12"/>
      <c r="IGW1182" s="12"/>
      <c r="IGX1182" s="12"/>
      <c r="IGY1182" s="12"/>
      <c r="IGZ1182" s="12"/>
      <c r="IHA1182" s="12"/>
      <c r="IHB1182" s="12"/>
      <c r="IHC1182" s="12"/>
      <c r="IHD1182" s="12"/>
      <c r="IHE1182" s="12"/>
      <c r="IHF1182" s="12"/>
      <c r="IHG1182" s="12"/>
      <c r="IHH1182" s="12"/>
      <c r="IHI1182" s="12"/>
      <c r="IHJ1182" s="12"/>
      <c r="IHK1182" s="12"/>
      <c r="IHL1182" s="12"/>
      <c r="IHM1182" s="12"/>
      <c r="IHN1182" s="12"/>
      <c r="IHO1182" s="12"/>
      <c r="IHP1182" s="12"/>
      <c r="IHQ1182" s="12"/>
      <c r="IHR1182" s="12"/>
      <c r="IHS1182" s="12"/>
      <c r="IHT1182" s="12"/>
      <c r="IHU1182" s="12"/>
      <c r="IHV1182" s="12"/>
      <c r="IHW1182" s="12"/>
      <c r="IHX1182" s="12"/>
      <c r="IHY1182" s="12"/>
      <c r="IHZ1182" s="12"/>
      <c r="IIA1182" s="12"/>
      <c r="IIB1182" s="12"/>
      <c r="IIC1182" s="12"/>
      <c r="IID1182" s="12"/>
      <c r="IIE1182" s="12"/>
      <c r="IIF1182" s="12"/>
      <c r="IIG1182" s="12"/>
      <c r="IIH1182" s="12"/>
      <c r="III1182" s="12"/>
      <c r="IIJ1182" s="12"/>
      <c r="IIK1182" s="12"/>
      <c r="IIL1182" s="12"/>
      <c r="IIM1182" s="12"/>
      <c r="IIN1182" s="12"/>
      <c r="IIO1182" s="12"/>
      <c r="IIP1182" s="12"/>
      <c r="IIQ1182" s="12"/>
      <c r="IIR1182" s="12"/>
      <c r="IIS1182" s="12"/>
      <c r="IIT1182" s="12"/>
      <c r="IIU1182" s="12"/>
      <c r="IIV1182" s="12"/>
      <c r="IIW1182" s="12"/>
      <c r="IIX1182" s="12"/>
      <c r="IIY1182" s="12"/>
      <c r="IIZ1182" s="12"/>
      <c r="IJA1182" s="12"/>
      <c r="IJB1182" s="12"/>
      <c r="IJC1182" s="12"/>
      <c r="IJD1182" s="12"/>
      <c r="IJE1182" s="12"/>
      <c r="IJF1182" s="12"/>
      <c r="IJG1182" s="12"/>
      <c r="IJH1182" s="12"/>
      <c r="IJI1182" s="12"/>
      <c r="IJJ1182" s="12"/>
      <c r="IJK1182" s="12"/>
      <c r="IJL1182" s="12"/>
      <c r="IJM1182" s="12"/>
      <c r="IJN1182" s="12"/>
      <c r="IJO1182" s="12"/>
      <c r="IJP1182" s="12"/>
      <c r="IJQ1182" s="12"/>
      <c r="IJR1182" s="12"/>
      <c r="IJS1182" s="12"/>
      <c r="IJT1182" s="12"/>
      <c r="IJU1182" s="12"/>
      <c r="IJV1182" s="12"/>
      <c r="IJW1182" s="12"/>
      <c r="IJX1182" s="12"/>
      <c r="IJY1182" s="12"/>
      <c r="IJZ1182" s="12"/>
      <c r="IKA1182" s="12"/>
      <c r="IKB1182" s="12"/>
      <c r="IKC1182" s="12"/>
      <c r="IKD1182" s="12"/>
      <c r="IKE1182" s="12"/>
      <c r="IKF1182" s="12"/>
      <c r="IKG1182" s="12"/>
      <c r="IKH1182" s="12"/>
      <c r="IKI1182" s="12"/>
      <c r="IKJ1182" s="12"/>
      <c r="IKK1182" s="12"/>
      <c r="IKL1182" s="12"/>
      <c r="IKM1182" s="12"/>
      <c r="IKN1182" s="12"/>
      <c r="IKO1182" s="12"/>
      <c r="IKP1182" s="12"/>
      <c r="IKQ1182" s="12"/>
      <c r="IKR1182" s="12"/>
      <c r="IKS1182" s="12"/>
      <c r="IKT1182" s="12"/>
      <c r="IKU1182" s="12"/>
      <c r="IKV1182" s="12"/>
      <c r="IKW1182" s="12"/>
      <c r="IKX1182" s="12"/>
      <c r="IKY1182" s="12"/>
      <c r="IKZ1182" s="12"/>
      <c r="ILA1182" s="12"/>
      <c r="ILB1182" s="12"/>
      <c r="ILC1182" s="12"/>
      <c r="ILD1182" s="12"/>
      <c r="ILE1182" s="12"/>
      <c r="ILF1182" s="12"/>
      <c r="ILG1182" s="12"/>
      <c r="ILH1182" s="12"/>
      <c r="ILI1182" s="12"/>
      <c r="ILJ1182" s="12"/>
      <c r="ILK1182" s="12"/>
      <c r="ILL1182" s="12"/>
      <c r="ILM1182" s="12"/>
      <c r="ILN1182" s="12"/>
      <c r="ILO1182" s="12"/>
      <c r="ILP1182" s="12"/>
      <c r="ILQ1182" s="12"/>
      <c r="ILR1182" s="12"/>
      <c r="ILS1182" s="12"/>
      <c r="ILT1182" s="12"/>
      <c r="ILU1182" s="12"/>
      <c r="ILV1182" s="12"/>
      <c r="ILW1182" s="12"/>
      <c r="ILX1182" s="12"/>
      <c r="ILY1182" s="12"/>
      <c r="ILZ1182" s="12"/>
      <c r="IMA1182" s="12"/>
      <c r="IMB1182" s="12"/>
      <c r="IMC1182" s="12"/>
      <c r="IMD1182" s="12"/>
      <c r="IME1182" s="12"/>
      <c r="IMF1182" s="12"/>
      <c r="IMG1182" s="12"/>
      <c r="IMH1182" s="12"/>
      <c r="IMI1182" s="12"/>
      <c r="IMJ1182" s="12"/>
      <c r="IMK1182" s="12"/>
      <c r="IML1182" s="12"/>
      <c r="IMM1182" s="12"/>
      <c r="IMN1182" s="12"/>
      <c r="IMO1182" s="12"/>
      <c r="IMP1182" s="12"/>
      <c r="IMQ1182" s="12"/>
      <c r="IMR1182" s="12"/>
      <c r="IMS1182" s="12"/>
      <c r="IMT1182" s="12"/>
      <c r="IMU1182" s="12"/>
      <c r="IMV1182" s="12"/>
      <c r="IMW1182" s="12"/>
      <c r="IMX1182" s="12"/>
      <c r="IMY1182" s="12"/>
      <c r="IMZ1182" s="12"/>
      <c r="INA1182" s="12"/>
      <c r="INB1182" s="12"/>
      <c r="INC1182" s="12"/>
      <c r="IND1182" s="12"/>
      <c r="INE1182" s="12"/>
      <c r="INF1182" s="12"/>
      <c r="ING1182" s="12"/>
      <c r="INH1182" s="12"/>
      <c r="INI1182" s="12"/>
      <c r="INJ1182" s="12"/>
      <c r="INK1182" s="12"/>
      <c r="INL1182" s="12"/>
      <c r="INM1182" s="12"/>
      <c r="INN1182" s="12"/>
      <c r="INO1182" s="12"/>
      <c r="INP1182" s="12"/>
      <c r="INQ1182" s="12"/>
      <c r="INR1182" s="12"/>
      <c r="INS1182" s="12"/>
      <c r="INT1182" s="12"/>
      <c r="INU1182" s="12"/>
      <c r="INV1182" s="12"/>
      <c r="INW1182" s="12"/>
      <c r="INX1182" s="12"/>
      <c r="INY1182" s="12"/>
      <c r="INZ1182" s="12"/>
      <c r="IOA1182" s="12"/>
      <c r="IOB1182" s="12"/>
      <c r="IOC1182" s="12"/>
      <c r="IOD1182" s="12"/>
      <c r="IOE1182" s="12"/>
      <c r="IOF1182" s="12"/>
      <c r="IOG1182" s="12"/>
      <c r="IOH1182" s="12"/>
      <c r="IOI1182" s="12"/>
      <c r="IOJ1182" s="12"/>
      <c r="IOK1182" s="12"/>
      <c r="IOL1182" s="12"/>
      <c r="IOM1182" s="12"/>
      <c r="ION1182" s="12"/>
      <c r="IOO1182" s="12"/>
      <c r="IOP1182" s="12"/>
      <c r="IOQ1182" s="12"/>
      <c r="IOR1182" s="12"/>
      <c r="IOS1182" s="12"/>
      <c r="IOT1182" s="12"/>
      <c r="IOU1182" s="12"/>
      <c r="IOV1182" s="12"/>
      <c r="IOW1182" s="12"/>
      <c r="IOX1182" s="12"/>
      <c r="IOY1182" s="12"/>
      <c r="IOZ1182" s="12"/>
      <c r="IPA1182" s="12"/>
      <c r="IPB1182" s="12"/>
      <c r="IPC1182" s="12"/>
      <c r="IPD1182" s="12"/>
      <c r="IPE1182" s="12"/>
      <c r="IPF1182" s="12"/>
      <c r="IPG1182" s="12"/>
      <c r="IPH1182" s="12"/>
      <c r="IPI1182" s="12"/>
      <c r="IPJ1182" s="12"/>
      <c r="IPK1182" s="12"/>
      <c r="IPL1182" s="12"/>
      <c r="IPM1182" s="12"/>
      <c r="IPN1182" s="12"/>
      <c r="IPO1182" s="12"/>
      <c r="IPP1182" s="12"/>
      <c r="IPQ1182" s="12"/>
      <c r="IPR1182" s="12"/>
      <c r="IPS1182" s="12"/>
      <c r="IPT1182" s="12"/>
      <c r="IPU1182" s="12"/>
      <c r="IPV1182" s="12"/>
      <c r="IPW1182" s="12"/>
      <c r="IPX1182" s="12"/>
      <c r="IPY1182" s="12"/>
      <c r="IPZ1182" s="12"/>
      <c r="IQA1182" s="12"/>
      <c r="IQB1182" s="12"/>
      <c r="IQC1182" s="12"/>
      <c r="IQD1182" s="12"/>
      <c r="IQE1182" s="12"/>
      <c r="IQF1182" s="12"/>
      <c r="IQG1182" s="12"/>
      <c r="IQH1182" s="12"/>
      <c r="IQI1182" s="12"/>
      <c r="IQJ1182" s="12"/>
      <c r="IQK1182" s="12"/>
      <c r="IQL1182" s="12"/>
      <c r="IQM1182" s="12"/>
      <c r="IQN1182" s="12"/>
      <c r="IQO1182" s="12"/>
      <c r="IQP1182" s="12"/>
      <c r="IQQ1182" s="12"/>
      <c r="IQR1182" s="12"/>
      <c r="IQS1182" s="12"/>
      <c r="IQT1182" s="12"/>
      <c r="IQU1182" s="12"/>
      <c r="IQV1182" s="12"/>
      <c r="IQW1182" s="12"/>
      <c r="IQX1182" s="12"/>
      <c r="IQY1182" s="12"/>
      <c r="IQZ1182" s="12"/>
      <c r="IRA1182" s="12"/>
      <c r="IRB1182" s="12"/>
      <c r="IRC1182" s="12"/>
      <c r="IRD1182" s="12"/>
      <c r="IRE1182" s="12"/>
      <c r="IRF1182" s="12"/>
      <c r="IRG1182" s="12"/>
      <c r="IRH1182" s="12"/>
      <c r="IRI1182" s="12"/>
      <c r="IRJ1182" s="12"/>
      <c r="IRK1182" s="12"/>
      <c r="IRL1182" s="12"/>
      <c r="IRM1182" s="12"/>
      <c r="IRN1182" s="12"/>
      <c r="IRO1182" s="12"/>
      <c r="IRP1182" s="12"/>
      <c r="IRQ1182" s="12"/>
      <c r="IRR1182" s="12"/>
      <c r="IRS1182" s="12"/>
      <c r="IRT1182" s="12"/>
      <c r="IRU1182" s="12"/>
      <c r="IRV1182" s="12"/>
      <c r="IRW1182" s="12"/>
      <c r="IRX1182" s="12"/>
      <c r="IRY1182" s="12"/>
      <c r="IRZ1182" s="12"/>
      <c r="ISA1182" s="12"/>
      <c r="ISB1182" s="12"/>
      <c r="ISC1182" s="12"/>
      <c r="ISD1182" s="12"/>
      <c r="ISE1182" s="12"/>
      <c r="ISF1182" s="12"/>
      <c r="ISG1182" s="12"/>
      <c r="ISH1182" s="12"/>
      <c r="ISI1182" s="12"/>
      <c r="ISJ1182" s="12"/>
      <c r="ISK1182" s="12"/>
      <c r="ISL1182" s="12"/>
      <c r="ISM1182" s="12"/>
      <c r="ISN1182" s="12"/>
      <c r="ISO1182" s="12"/>
      <c r="ISP1182" s="12"/>
      <c r="ISQ1182" s="12"/>
      <c r="ISR1182" s="12"/>
      <c r="ISS1182" s="12"/>
      <c r="IST1182" s="12"/>
      <c r="ISU1182" s="12"/>
      <c r="ISV1182" s="12"/>
      <c r="ISW1182" s="12"/>
      <c r="ISX1182" s="12"/>
      <c r="ISY1182" s="12"/>
      <c r="ISZ1182" s="12"/>
      <c r="ITA1182" s="12"/>
      <c r="ITB1182" s="12"/>
      <c r="ITC1182" s="12"/>
      <c r="ITD1182" s="12"/>
      <c r="ITE1182" s="12"/>
      <c r="ITF1182" s="12"/>
      <c r="ITG1182" s="12"/>
      <c r="ITH1182" s="12"/>
      <c r="ITI1182" s="12"/>
      <c r="ITJ1182" s="12"/>
      <c r="ITK1182" s="12"/>
      <c r="ITL1182" s="12"/>
      <c r="ITM1182" s="12"/>
      <c r="ITN1182" s="12"/>
      <c r="ITO1182" s="12"/>
      <c r="ITP1182" s="12"/>
      <c r="ITQ1182" s="12"/>
      <c r="ITR1182" s="12"/>
      <c r="ITS1182" s="12"/>
      <c r="ITT1182" s="12"/>
      <c r="ITU1182" s="12"/>
      <c r="ITV1182" s="12"/>
      <c r="ITW1182" s="12"/>
      <c r="ITX1182" s="12"/>
      <c r="ITY1182" s="12"/>
      <c r="ITZ1182" s="12"/>
      <c r="IUA1182" s="12"/>
      <c r="IUB1182" s="12"/>
      <c r="IUC1182" s="12"/>
      <c r="IUD1182" s="12"/>
      <c r="IUE1182" s="12"/>
      <c r="IUF1182" s="12"/>
      <c r="IUG1182" s="12"/>
      <c r="IUH1182" s="12"/>
      <c r="IUI1182" s="12"/>
      <c r="IUJ1182" s="12"/>
      <c r="IUK1182" s="12"/>
      <c r="IUL1182" s="12"/>
      <c r="IUM1182" s="12"/>
      <c r="IUN1182" s="12"/>
      <c r="IUO1182" s="12"/>
      <c r="IUP1182" s="12"/>
      <c r="IUQ1182" s="12"/>
      <c r="IUR1182" s="12"/>
      <c r="IUS1182" s="12"/>
      <c r="IUT1182" s="12"/>
      <c r="IUU1182" s="12"/>
      <c r="IUV1182" s="12"/>
      <c r="IUW1182" s="12"/>
      <c r="IUX1182" s="12"/>
      <c r="IUY1182" s="12"/>
      <c r="IUZ1182" s="12"/>
      <c r="IVA1182" s="12"/>
      <c r="IVB1182" s="12"/>
      <c r="IVC1182" s="12"/>
      <c r="IVD1182" s="12"/>
      <c r="IVE1182" s="12"/>
      <c r="IVF1182" s="12"/>
      <c r="IVG1182" s="12"/>
      <c r="IVH1182" s="12"/>
      <c r="IVI1182" s="12"/>
      <c r="IVJ1182" s="12"/>
      <c r="IVK1182" s="12"/>
      <c r="IVL1182" s="12"/>
      <c r="IVM1182" s="12"/>
      <c r="IVN1182" s="12"/>
      <c r="IVO1182" s="12"/>
      <c r="IVP1182" s="12"/>
      <c r="IVQ1182" s="12"/>
      <c r="IVR1182" s="12"/>
      <c r="IVS1182" s="12"/>
      <c r="IVT1182" s="12"/>
      <c r="IVU1182" s="12"/>
      <c r="IVV1182" s="12"/>
      <c r="IVW1182" s="12"/>
      <c r="IVX1182" s="12"/>
      <c r="IVY1182" s="12"/>
      <c r="IVZ1182" s="12"/>
      <c r="IWA1182" s="12"/>
      <c r="IWB1182" s="12"/>
      <c r="IWC1182" s="12"/>
      <c r="IWD1182" s="12"/>
      <c r="IWE1182" s="12"/>
      <c r="IWF1182" s="12"/>
      <c r="IWG1182" s="12"/>
      <c r="IWH1182" s="12"/>
      <c r="IWI1182" s="12"/>
      <c r="IWJ1182" s="12"/>
      <c r="IWK1182" s="12"/>
      <c r="IWL1182" s="12"/>
      <c r="IWM1182" s="12"/>
      <c r="IWN1182" s="12"/>
      <c r="IWO1182" s="12"/>
      <c r="IWP1182" s="12"/>
      <c r="IWQ1182" s="12"/>
      <c r="IWR1182" s="12"/>
      <c r="IWS1182" s="12"/>
      <c r="IWT1182" s="12"/>
      <c r="IWU1182" s="12"/>
      <c r="IWV1182" s="12"/>
      <c r="IWW1182" s="12"/>
      <c r="IWX1182" s="12"/>
      <c r="IWY1182" s="12"/>
      <c r="IWZ1182" s="12"/>
      <c r="IXA1182" s="12"/>
      <c r="IXB1182" s="12"/>
      <c r="IXC1182" s="12"/>
      <c r="IXD1182" s="12"/>
      <c r="IXE1182" s="12"/>
      <c r="IXF1182" s="12"/>
      <c r="IXG1182" s="12"/>
      <c r="IXH1182" s="12"/>
      <c r="IXI1182" s="12"/>
      <c r="IXJ1182" s="12"/>
      <c r="IXK1182" s="12"/>
      <c r="IXL1182" s="12"/>
      <c r="IXM1182" s="12"/>
      <c r="IXN1182" s="12"/>
      <c r="IXO1182" s="12"/>
      <c r="IXP1182" s="12"/>
      <c r="IXQ1182" s="12"/>
      <c r="IXR1182" s="12"/>
      <c r="IXS1182" s="12"/>
      <c r="IXT1182" s="12"/>
      <c r="IXU1182" s="12"/>
      <c r="IXV1182" s="12"/>
      <c r="IXW1182" s="12"/>
      <c r="IXX1182" s="12"/>
      <c r="IXY1182" s="12"/>
      <c r="IXZ1182" s="12"/>
      <c r="IYA1182" s="12"/>
      <c r="IYB1182" s="12"/>
      <c r="IYC1182" s="12"/>
      <c r="IYD1182" s="12"/>
      <c r="IYE1182" s="12"/>
      <c r="IYF1182" s="12"/>
      <c r="IYG1182" s="12"/>
      <c r="IYH1182" s="12"/>
      <c r="IYI1182" s="12"/>
      <c r="IYJ1182" s="12"/>
      <c r="IYK1182" s="12"/>
      <c r="IYL1182" s="12"/>
      <c r="IYM1182" s="12"/>
      <c r="IYN1182" s="12"/>
      <c r="IYO1182" s="12"/>
      <c r="IYP1182" s="12"/>
      <c r="IYQ1182" s="12"/>
      <c r="IYR1182" s="12"/>
      <c r="IYS1182" s="12"/>
      <c r="IYT1182" s="12"/>
      <c r="IYU1182" s="12"/>
      <c r="IYV1182" s="12"/>
      <c r="IYW1182" s="12"/>
      <c r="IYX1182" s="12"/>
      <c r="IYY1182" s="12"/>
      <c r="IYZ1182" s="12"/>
      <c r="IZA1182" s="12"/>
      <c r="IZB1182" s="12"/>
      <c r="IZC1182" s="12"/>
      <c r="IZD1182" s="12"/>
      <c r="IZE1182" s="12"/>
      <c r="IZF1182" s="12"/>
      <c r="IZG1182" s="12"/>
      <c r="IZH1182" s="12"/>
      <c r="IZI1182" s="12"/>
      <c r="IZJ1182" s="12"/>
      <c r="IZK1182" s="12"/>
      <c r="IZL1182" s="12"/>
      <c r="IZM1182" s="12"/>
      <c r="IZN1182" s="12"/>
      <c r="IZO1182" s="12"/>
      <c r="IZP1182" s="12"/>
      <c r="IZQ1182" s="12"/>
      <c r="IZR1182" s="12"/>
      <c r="IZS1182" s="12"/>
      <c r="IZT1182" s="12"/>
      <c r="IZU1182" s="12"/>
      <c r="IZV1182" s="12"/>
      <c r="IZW1182" s="12"/>
      <c r="IZX1182" s="12"/>
      <c r="IZY1182" s="12"/>
      <c r="IZZ1182" s="12"/>
      <c r="JAA1182" s="12"/>
      <c r="JAB1182" s="12"/>
      <c r="JAC1182" s="12"/>
      <c r="JAD1182" s="12"/>
      <c r="JAE1182" s="12"/>
      <c r="JAF1182" s="12"/>
      <c r="JAG1182" s="12"/>
      <c r="JAH1182" s="12"/>
      <c r="JAI1182" s="12"/>
      <c r="JAJ1182" s="12"/>
      <c r="JAK1182" s="12"/>
      <c r="JAL1182" s="12"/>
      <c r="JAM1182" s="12"/>
      <c r="JAN1182" s="12"/>
      <c r="JAO1182" s="12"/>
      <c r="JAP1182" s="12"/>
      <c r="JAQ1182" s="12"/>
      <c r="JAR1182" s="12"/>
      <c r="JAS1182" s="12"/>
      <c r="JAT1182" s="12"/>
      <c r="JAU1182" s="12"/>
      <c r="JAV1182" s="12"/>
      <c r="JAW1182" s="12"/>
      <c r="JAX1182" s="12"/>
      <c r="JAY1182" s="12"/>
      <c r="JAZ1182" s="12"/>
      <c r="JBA1182" s="12"/>
      <c r="JBB1182" s="12"/>
      <c r="JBC1182" s="12"/>
      <c r="JBD1182" s="12"/>
      <c r="JBE1182" s="12"/>
      <c r="JBF1182" s="12"/>
      <c r="JBG1182" s="12"/>
      <c r="JBH1182" s="12"/>
      <c r="JBI1182" s="12"/>
      <c r="JBJ1182" s="12"/>
      <c r="JBK1182" s="12"/>
      <c r="JBL1182" s="12"/>
      <c r="JBM1182" s="12"/>
      <c r="JBN1182" s="12"/>
      <c r="JBO1182" s="12"/>
      <c r="JBP1182" s="12"/>
      <c r="JBQ1182" s="12"/>
      <c r="JBR1182" s="12"/>
      <c r="JBS1182" s="12"/>
      <c r="JBT1182" s="12"/>
      <c r="JBU1182" s="12"/>
      <c r="JBV1182" s="12"/>
      <c r="JBW1182" s="12"/>
      <c r="JBX1182" s="12"/>
      <c r="JBY1182" s="12"/>
      <c r="JBZ1182" s="12"/>
      <c r="JCA1182" s="12"/>
      <c r="JCB1182" s="12"/>
      <c r="JCC1182" s="12"/>
      <c r="JCD1182" s="12"/>
      <c r="JCE1182" s="12"/>
      <c r="JCF1182" s="12"/>
      <c r="JCG1182" s="12"/>
      <c r="JCH1182" s="12"/>
      <c r="JCI1182" s="12"/>
      <c r="JCJ1182" s="12"/>
      <c r="JCK1182" s="12"/>
      <c r="JCL1182" s="12"/>
      <c r="JCM1182" s="12"/>
      <c r="JCN1182" s="12"/>
      <c r="JCO1182" s="12"/>
      <c r="JCP1182" s="12"/>
      <c r="JCQ1182" s="12"/>
      <c r="JCR1182" s="12"/>
      <c r="JCS1182" s="12"/>
      <c r="JCT1182" s="12"/>
      <c r="JCU1182" s="12"/>
      <c r="JCV1182" s="12"/>
      <c r="JCW1182" s="12"/>
      <c r="JCX1182" s="12"/>
      <c r="JCY1182" s="12"/>
      <c r="JCZ1182" s="12"/>
      <c r="JDA1182" s="12"/>
      <c r="JDB1182" s="12"/>
      <c r="JDC1182" s="12"/>
      <c r="JDD1182" s="12"/>
      <c r="JDE1182" s="12"/>
      <c r="JDF1182" s="12"/>
      <c r="JDG1182" s="12"/>
      <c r="JDH1182" s="12"/>
      <c r="JDI1182" s="12"/>
      <c r="JDJ1182" s="12"/>
      <c r="JDK1182" s="12"/>
      <c r="JDL1182" s="12"/>
      <c r="JDM1182" s="12"/>
      <c r="JDN1182" s="12"/>
      <c r="JDO1182" s="12"/>
      <c r="JDP1182" s="12"/>
      <c r="JDQ1182" s="12"/>
      <c r="JDR1182" s="12"/>
      <c r="JDS1182" s="12"/>
      <c r="JDT1182" s="12"/>
      <c r="JDU1182" s="12"/>
      <c r="JDV1182" s="12"/>
      <c r="JDW1182" s="12"/>
      <c r="JDX1182" s="12"/>
      <c r="JDY1182" s="12"/>
      <c r="JDZ1182" s="12"/>
      <c r="JEA1182" s="12"/>
      <c r="JEB1182" s="12"/>
      <c r="JEC1182" s="12"/>
      <c r="JED1182" s="12"/>
      <c r="JEE1182" s="12"/>
      <c r="JEF1182" s="12"/>
      <c r="JEG1182" s="12"/>
      <c r="JEH1182" s="12"/>
      <c r="JEI1182" s="12"/>
      <c r="JEJ1182" s="12"/>
      <c r="JEK1182" s="12"/>
      <c r="JEL1182" s="12"/>
      <c r="JEM1182" s="12"/>
      <c r="JEN1182" s="12"/>
      <c r="JEO1182" s="12"/>
      <c r="JEP1182" s="12"/>
      <c r="JEQ1182" s="12"/>
      <c r="JER1182" s="12"/>
      <c r="JES1182" s="12"/>
      <c r="JET1182" s="12"/>
      <c r="JEU1182" s="12"/>
      <c r="JEV1182" s="12"/>
      <c r="JEW1182" s="12"/>
      <c r="JEX1182" s="12"/>
      <c r="JEY1182" s="12"/>
      <c r="JEZ1182" s="12"/>
      <c r="JFA1182" s="12"/>
      <c r="JFB1182" s="12"/>
      <c r="JFC1182" s="12"/>
      <c r="JFD1182" s="12"/>
      <c r="JFE1182" s="12"/>
      <c r="JFF1182" s="12"/>
      <c r="JFG1182" s="12"/>
      <c r="JFH1182" s="12"/>
      <c r="JFI1182" s="12"/>
      <c r="JFJ1182" s="12"/>
      <c r="JFK1182" s="12"/>
      <c r="JFL1182" s="12"/>
      <c r="JFM1182" s="12"/>
      <c r="JFN1182" s="12"/>
      <c r="JFO1182" s="12"/>
      <c r="JFP1182" s="12"/>
      <c r="JFQ1182" s="12"/>
      <c r="JFR1182" s="12"/>
      <c r="JFS1182" s="12"/>
      <c r="JFT1182" s="12"/>
      <c r="JFU1182" s="12"/>
      <c r="JFV1182" s="12"/>
      <c r="JFW1182" s="12"/>
      <c r="JFX1182" s="12"/>
      <c r="JFY1182" s="12"/>
      <c r="JFZ1182" s="12"/>
      <c r="JGA1182" s="12"/>
      <c r="JGB1182" s="12"/>
      <c r="JGC1182" s="12"/>
      <c r="JGD1182" s="12"/>
      <c r="JGE1182" s="12"/>
      <c r="JGF1182" s="12"/>
      <c r="JGG1182" s="12"/>
      <c r="JGH1182" s="12"/>
      <c r="JGI1182" s="12"/>
      <c r="JGJ1182" s="12"/>
      <c r="JGK1182" s="12"/>
      <c r="JGL1182" s="12"/>
      <c r="JGM1182" s="12"/>
      <c r="JGN1182" s="12"/>
      <c r="JGO1182" s="12"/>
      <c r="JGP1182" s="12"/>
      <c r="JGQ1182" s="12"/>
      <c r="JGR1182" s="12"/>
      <c r="JGS1182" s="12"/>
      <c r="JGT1182" s="12"/>
      <c r="JGU1182" s="12"/>
      <c r="JGV1182" s="12"/>
      <c r="JGW1182" s="12"/>
      <c r="JGX1182" s="12"/>
      <c r="JGY1182" s="12"/>
      <c r="JGZ1182" s="12"/>
      <c r="JHA1182" s="12"/>
      <c r="JHB1182" s="12"/>
      <c r="JHC1182" s="12"/>
      <c r="JHD1182" s="12"/>
      <c r="JHE1182" s="12"/>
      <c r="JHF1182" s="12"/>
      <c r="JHG1182" s="12"/>
      <c r="JHH1182" s="12"/>
      <c r="JHI1182" s="12"/>
      <c r="JHJ1182" s="12"/>
      <c r="JHK1182" s="12"/>
      <c r="JHL1182" s="12"/>
      <c r="JHM1182" s="12"/>
      <c r="JHN1182" s="12"/>
      <c r="JHO1182" s="12"/>
      <c r="JHP1182" s="12"/>
      <c r="JHQ1182" s="12"/>
      <c r="JHR1182" s="12"/>
      <c r="JHS1182" s="12"/>
      <c r="JHT1182" s="12"/>
      <c r="JHU1182" s="12"/>
      <c r="JHV1182" s="12"/>
      <c r="JHW1182" s="12"/>
      <c r="JHX1182" s="12"/>
      <c r="JHY1182" s="12"/>
      <c r="JHZ1182" s="12"/>
      <c r="JIA1182" s="12"/>
      <c r="JIB1182" s="12"/>
      <c r="JIC1182" s="12"/>
      <c r="JID1182" s="12"/>
      <c r="JIE1182" s="12"/>
      <c r="JIF1182" s="12"/>
      <c r="JIG1182" s="12"/>
      <c r="JIH1182" s="12"/>
      <c r="JII1182" s="12"/>
      <c r="JIJ1182" s="12"/>
      <c r="JIK1182" s="12"/>
      <c r="JIL1182" s="12"/>
      <c r="JIM1182" s="12"/>
      <c r="JIN1182" s="12"/>
      <c r="JIO1182" s="12"/>
      <c r="JIP1182" s="12"/>
      <c r="JIQ1182" s="12"/>
      <c r="JIR1182" s="12"/>
      <c r="JIS1182" s="12"/>
      <c r="JIT1182" s="12"/>
      <c r="JIU1182" s="12"/>
      <c r="JIV1182" s="12"/>
      <c r="JIW1182" s="12"/>
      <c r="JIX1182" s="12"/>
      <c r="JIY1182" s="12"/>
      <c r="JIZ1182" s="12"/>
      <c r="JJA1182" s="12"/>
      <c r="JJB1182" s="12"/>
      <c r="JJC1182" s="12"/>
      <c r="JJD1182" s="12"/>
      <c r="JJE1182" s="12"/>
      <c r="JJF1182" s="12"/>
      <c r="JJG1182" s="12"/>
      <c r="JJH1182" s="12"/>
      <c r="JJI1182" s="12"/>
      <c r="JJJ1182" s="12"/>
      <c r="JJK1182" s="12"/>
      <c r="JJL1182" s="12"/>
      <c r="JJM1182" s="12"/>
      <c r="JJN1182" s="12"/>
      <c r="JJO1182" s="12"/>
      <c r="JJP1182" s="12"/>
      <c r="JJQ1182" s="12"/>
      <c r="JJR1182" s="12"/>
      <c r="JJS1182" s="12"/>
      <c r="JJT1182" s="12"/>
      <c r="JJU1182" s="12"/>
      <c r="JJV1182" s="12"/>
      <c r="JJW1182" s="12"/>
      <c r="JJX1182" s="12"/>
      <c r="JJY1182" s="12"/>
      <c r="JJZ1182" s="12"/>
      <c r="JKA1182" s="12"/>
      <c r="JKB1182" s="12"/>
      <c r="JKC1182" s="12"/>
      <c r="JKD1182" s="12"/>
      <c r="JKE1182" s="12"/>
      <c r="JKF1182" s="12"/>
      <c r="JKG1182" s="12"/>
      <c r="JKH1182" s="12"/>
      <c r="JKI1182" s="12"/>
      <c r="JKJ1182" s="12"/>
      <c r="JKK1182" s="12"/>
      <c r="JKL1182" s="12"/>
      <c r="JKM1182" s="12"/>
      <c r="JKN1182" s="12"/>
      <c r="JKO1182" s="12"/>
      <c r="JKP1182" s="12"/>
      <c r="JKQ1182" s="12"/>
      <c r="JKR1182" s="12"/>
      <c r="JKS1182" s="12"/>
      <c r="JKT1182" s="12"/>
      <c r="JKU1182" s="12"/>
      <c r="JKV1182" s="12"/>
      <c r="JKW1182" s="12"/>
      <c r="JKX1182" s="12"/>
      <c r="JKY1182" s="12"/>
      <c r="JKZ1182" s="12"/>
      <c r="JLA1182" s="12"/>
      <c r="JLB1182" s="12"/>
      <c r="JLC1182" s="12"/>
      <c r="JLD1182" s="12"/>
      <c r="JLE1182" s="12"/>
      <c r="JLF1182" s="12"/>
      <c r="JLG1182" s="12"/>
      <c r="JLH1182" s="12"/>
      <c r="JLI1182" s="12"/>
      <c r="JLJ1182" s="12"/>
      <c r="JLK1182" s="12"/>
      <c r="JLL1182" s="12"/>
      <c r="JLM1182" s="12"/>
      <c r="JLN1182" s="12"/>
      <c r="JLO1182" s="12"/>
      <c r="JLP1182" s="12"/>
      <c r="JLQ1182" s="12"/>
      <c r="JLR1182" s="12"/>
      <c r="JLS1182" s="12"/>
      <c r="JLT1182" s="12"/>
      <c r="JLU1182" s="12"/>
      <c r="JLV1182" s="12"/>
      <c r="JLW1182" s="12"/>
      <c r="JLX1182" s="12"/>
      <c r="JLY1182" s="12"/>
      <c r="JLZ1182" s="12"/>
      <c r="JMA1182" s="12"/>
      <c r="JMB1182" s="12"/>
      <c r="JMC1182" s="12"/>
      <c r="JMD1182" s="12"/>
      <c r="JME1182" s="12"/>
      <c r="JMF1182" s="12"/>
      <c r="JMG1182" s="12"/>
      <c r="JMH1182" s="12"/>
      <c r="JMI1182" s="12"/>
      <c r="JMJ1182" s="12"/>
      <c r="JMK1182" s="12"/>
      <c r="JML1182" s="12"/>
      <c r="JMM1182" s="12"/>
      <c r="JMN1182" s="12"/>
      <c r="JMO1182" s="12"/>
      <c r="JMP1182" s="12"/>
      <c r="JMQ1182" s="12"/>
      <c r="JMR1182" s="12"/>
      <c r="JMS1182" s="12"/>
      <c r="JMT1182" s="12"/>
      <c r="JMU1182" s="12"/>
      <c r="JMV1182" s="12"/>
      <c r="JMW1182" s="12"/>
      <c r="JMX1182" s="12"/>
      <c r="JMY1182" s="12"/>
      <c r="JMZ1182" s="12"/>
      <c r="JNA1182" s="12"/>
      <c r="JNB1182" s="12"/>
      <c r="JNC1182" s="12"/>
      <c r="JND1182" s="12"/>
      <c r="JNE1182" s="12"/>
      <c r="JNF1182" s="12"/>
      <c r="JNG1182" s="12"/>
      <c r="JNH1182" s="12"/>
      <c r="JNI1182" s="12"/>
      <c r="JNJ1182" s="12"/>
      <c r="JNK1182" s="12"/>
      <c r="JNL1182" s="12"/>
      <c r="JNM1182" s="12"/>
      <c r="JNN1182" s="12"/>
      <c r="JNO1182" s="12"/>
      <c r="JNP1182" s="12"/>
      <c r="JNQ1182" s="12"/>
      <c r="JNR1182" s="12"/>
      <c r="JNS1182" s="12"/>
      <c r="JNT1182" s="12"/>
      <c r="JNU1182" s="12"/>
      <c r="JNV1182" s="12"/>
      <c r="JNW1182" s="12"/>
      <c r="JNX1182" s="12"/>
      <c r="JNY1182" s="12"/>
      <c r="JNZ1182" s="12"/>
      <c r="JOA1182" s="12"/>
      <c r="JOB1182" s="12"/>
      <c r="JOC1182" s="12"/>
      <c r="JOD1182" s="12"/>
      <c r="JOE1182" s="12"/>
      <c r="JOF1182" s="12"/>
      <c r="JOG1182" s="12"/>
      <c r="JOH1182" s="12"/>
      <c r="JOI1182" s="12"/>
      <c r="JOJ1182" s="12"/>
      <c r="JOK1182" s="12"/>
      <c r="JOL1182" s="12"/>
      <c r="JOM1182" s="12"/>
      <c r="JON1182" s="12"/>
      <c r="JOO1182" s="12"/>
      <c r="JOP1182" s="12"/>
      <c r="JOQ1182" s="12"/>
      <c r="JOR1182" s="12"/>
      <c r="JOS1182" s="12"/>
      <c r="JOT1182" s="12"/>
      <c r="JOU1182" s="12"/>
      <c r="JOV1182" s="12"/>
      <c r="JOW1182" s="12"/>
      <c r="JOX1182" s="12"/>
      <c r="JOY1182" s="12"/>
      <c r="JOZ1182" s="12"/>
      <c r="JPA1182" s="12"/>
      <c r="JPB1182" s="12"/>
      <c r="JPC1182" s="12"/>
      <c r="JPD1182" s="12"/>
      <c r="JPE1182" s="12"/>
      <c r="JPF1182" s="12"/>
      <c r="JPG1182" s="12"/>
      <c r="JPH1182" s="12"/>
      <c r="JPI1182" s="12"/>
      <c r="JPJ1182" s="12"/>
      <c r="JPK1182" s="12"/>
      <c r="JPL1182" s="12"/>
      <c r="JPM1182" s="12"/>
      <c r="JPN1182" s="12"/>
      <c r="JPO1182" s="12"/>
      <c r="JPP1182" s="12"/>
      <c r="JPQ1182" s="12"/>
      <c r="JPR1182" s="12"/>
      <c r="JPS1182" s="12"/>
      <c r="JPT1182" s="12"/>
      <c r="JPU1182" s="12"/>
      <c r="JPV1182" s="12"/>
      <c r="JPW1182" s="12"/>
      <c r="JPX1182" s="12"/>
      <c r="JPY1182" s="12"/>
      <c r="JPZ1182" s="12"/>
      <c r="JQA1182" s="12"/>
      <c r="JQB1182" s="12"/>
      <c r="JQC1182" s="12"/>
      <c r="JQD1182" s="12"/>
      <c r="JQE1182" s="12"/>
      <c r="JQF1182" s="12"/>
      <c r="JQG1182" s="12"/>
      <c r="JQH1182" s="12"/>
      <c r="JQI1182" s="12"/>
      <c r="JQJ1182" s="12"/>
      <c r="JQK1182" s="12"/>
      <c r="JQL1182" s="12"/>
      <c r="JQM1182" s="12"/>
      <c r="JQN1182" s="12"/>
      <c r="JQO1182" s="12"/>
      <c r="JQP1182" s="12"/>
      <c r="JQQ1182" s="12"/>
      <c r="JQR1182" s="12"/>
      <c r="JQS1182" s="12"/>
      <c r="JQT1182" s="12"/>
      <c r="JQU1182" s="12"/>
      <c r="JQV1182" s="12"/>
      <c r="JQW1182" s="12"/>
      <c r="JQX1182" s="12"/>
      <c r="JQY1182" s="12"/>
      <c r="JQZ1182" s="12"/>
      <c r="JRA1182" s="12"/>
      <c r="JRB1182" s="12"/>
      <c r="JRC1182" s="12"/>
      <c r="JRD1182" s="12"/>
      <c r="JRE1182" s="12"/>
      <c r="JRF1182" s="12"/>
      <c r="JRG1182" s="12"/>
      <c r="JRH1182" s="12"/>
      <c r="JRI1182" s="12"/>
      <c r="JRJ1182" s="12"/>
      <c r="JRK1182" s="12"/>
      <c r="JRL1182" s="12"/>
      <c r="JRM1182" s="12"/>
      <c r="JRN1182" s="12"/>
      <c r="JRO1182" s="12"/>
      <c r="JRP1182" s="12"/>
      <c r="JRQ1182" s="12"/>
      <c r="JRR1182" s="12"/>
      <c r="JRS1182" s="12"/>
      <c r="JRT1182" s="12"/>
      <c r="JRU1182" s="12"/>
      <c r="JRV1182" s="12"/>
      <c r="JRW1182" s="12"/>
      <c r="JRX1182" s="12"/>
      <c r="JRY1182" s="12"/>
      <c r="JRZ1182" s="12"/>
      <c r="JSA1182" s="12"/>
      <c r="JSB1182" s="12"/>
      <c r="JSC1182" s="12"/>
      <c r="JSD1182" s="12"/>
      <c r="JSE1182" s="12"/>
      <c r="JSF1182" s="12"/>
      <c r="JSG1182" s="12"/>
      <c r="JSH1182" s="12"/>
      <c r="JSI1182" s="12"/>
      <c r="JSJ1182" s="12"/>
      <c r="JSK1182" s="12"/>
      <c r="JSL1182" s="12"/>
      <c r="JSM1182" s="12"/>
      <c r="JSN1182" s="12"/>
      <c r="JSO1182" s="12"/>
      <c r="JSP1182" s="12"/>
      <c r="JSQ1182" s="12"/>
      <c r="JSR1182" s="12"/>
      <c r="JSS1182" s="12"/>
      <c r="JST1182" s="12"/>
      <c r="JSU1182" s="12"/>
      <c r="JSV1182" s="12"/>
      <c r="JSW1182" s="12"/>
      <c r="JSX1182" s="12"/>
      <c r="JSY1182" s="12"/>
      <c r="JSZ1182" s="12"/>
      <c r="JTA1182" s="12"/>
      <c r="JTB1182" s="12"/>
      <c r="JTC1182" s="12"/>
      <c r="JTD1182" s="12"/>
      <c r="JTE1182" s="12"/>
      <c r="JTF1182" s="12"/>
      <c r="JTG1182" s="12"/>
      <c r="JTH1182" s="12"/>
      <c r="JTI1182" s="12"/>
      <c r="JTJ1182" s="12"/>
      <c r="JTK1182" s="12"/>
      <c r="JTL1182" s="12"/>
      <c r="JTM1182" s="12"/>
      <c r="JTN1182" s="12"/>
      <c r="JTO1182" s="12"/>
      <c r="JTP1182" s="12"/>
      <c r="JTQ1182" s="12"/>
      <c r="JTR1182" s="12"/>
      <c r="JTS1182" s="12"/>
      <c r="JTT1182" s="12"/>
      <c r="JTU1182" s="12"/>
      <c r="JTV1182" s="12"/>
      <c r="JTW1182" s="12"/>
      <c r="JTX1182" s="12"/>
      <c r="JTY1182" s="12"/>
      <c r="JTZ1182" s="12"/>
      <c r="JUA1182" s="12"/>
      <c r="JUB1182" s="12"/>
      <c r="JUC1182" s="12"/>
      <c r="JUD1182" s="12"/>
      <c r="JUE1182" s="12"/>
      <c r="JUF1182" s="12"/>
      <c r="JUG1182" s="12"/>
      <c r="JUH1182" s="12"/>
      <c r="JUI1182" s="12"/>
      <c r="JUJ1182" s="12"/>
      <c r="JUK1182" s="12"/>
      <c r="JUL1182" s="12"/>
      <c r="JUM1182" s="12"/>
      <c r="JUN1182" s="12"/>
      <c r="JUO1182" s="12"/>
      <c r="JUP1182" s="12"/>
      <c r="JUQ1182" s="12"/>
      <c r="JUR1182" s="12"/>
      <c r="JUS1182" s="12"/>
      <c r="JUT1182" s="12"/>
      <c r="JUU1182" s="12"/>
      <c r="JUV1182" s="12"/>
      <c r="JUW1182" s="12"/>
      <c r="JUX1182" s="12"/>
      <c r="JUY1182" s="12"/>
      <c r="JUZ1182" s="12"/>
      <c r="JVA1182" s="12"/>
      <c r="JVB1182" s="12"/>
      <c r="JVC1182" s="12"/>
      <c r="JVD1182" s="12"/>
      <c r="JVE1182" s="12"/>
      <c r="JVF1182" s="12"/>
      <c r="JVG1182" s="12"/>
      <c r="JVH1182" s="12"/>
      <c r="JVI1182" s="12"/>
      <c r="JVJ1182" s="12"/>
      <c r="JVK1182" s="12"/>
      <c r="JVL1182" s="12"/>
      <c r="JVM1182" s="12"/>
      <c r="JVN1182" s="12"/>
      <c r="JVO1182" s="12"/>
      <c r="JVP1182" s="12"/>
      <c r="JVQ1182" s="12"/>
      <c r="JVR1182" s="12"/>
      <c r="JVS1182" s="12"/>
      <c r="JVT1182" s="12"/>
      <c r="JVU1182" s="12"/>
      <c r="JVV1182" s="12"/>
      <c r="JVW1182" s="12"/>
      <c r="JVX1182" s="12"/>
      <c r="JVY1182" s="12"/>
      <c r="JVZ1182" s="12"/>
      <c r="JWA1182" s="12"/>
      <c r="JWB1182" s="12"/>
      <c r="JWC1182" s="12"/>
      <c r="JWD1182" s="12"/>
      <c r="JWE1182" s="12"/>
      <c r="JWF1182" s="12"/>
      <c r="JWG1182" s="12"/>
      <c r="JWH1182" s="12"/>
      <c r="JWI1182" s="12"/>
      <c r="JWJ1182" s="12"/>
      <c r="JWK1182" s="12"/>
      <c r="JWL1182" s="12"/>
      <c r="JWM1182" s="12"/>
      <c r="JWN1182" s="12"/>
      <c r="JWO1182" s="12"/>
      <c r="JWP1182" s="12"/>
      <c r="JWQ1182" s="12"/>
      <c r="JWR1182" s="12"/>
      <c r="JWS1182" s="12"/>
      <c r="JWT1182" s="12"/>
      <c r="JWU1182" s="12"/>
      <c r="JWV1182" s="12"/>
      <c r="JWW1182" s="12"/>
      <c r="JWX1182" s="12"/>
      <c r="JWY1182" s="12"/>
      <c r="JWZ1182" s="12"/>
      <c r="JXA1182" s="12"/>
      <c r="JXB1182" s="12"/>
      <c r="JXC1182" s="12"/>
      <c r="JXD1182" s="12"/>
      <c r="JXE1182" s="12"/>
      <c r="JXF1182" s="12"/>
      <c r="JXG1182" s="12"/>
      <c r="JXH1182" s="12"/>
      <c r="JXI1182" s="12"/>
      <c r="JXJ1182" s="12"/>
      <c r="JXK1182" s="12"/>
      <c r="JXL1182" s="12"/>
      <c r="JXM1182" s="12"/>
      <c r="JXN1182" s="12"/>
      <c r="JXO1182" s="12"/>
      <c r="JXP1182" s="12"/>
      <c r="JXQ1182" s="12"/>
      <c r="JXR1182" s="12"/>
      <c r="JXS1182" s="12"/>
      <c r="JXT1182" s="12"/>
      <c r="JXU1182" s="12"/>
      <c r="JXV1182" s="12"/>
      <c r="JXW1182" s="12"/>
      <c r="JXX1182" s="12"/>
      <c r="JXY1182" s="12"/>
      <c r="JXZ1182" s="12"/>
      <c r="JYA1182" s="12"/>
      <c r="JYB1182" s="12"/>
      <c r="JYC1182" s="12"/>
      <c r="JYD1182" s="12"/>
      <c r="JYE1182" s="12"/>
      <c r="JYF1182" s="12"/>
      <c r="JYG1182" s="12"/>
      <c r="JYH1182" s="12"/>
      <c r="JYI1182" s="12"/>
      <c r="JYJ1182" s="12"/>
      <c r="JYK1182" s="12"/>
      <c r="JYL1182" s="12"/>
      <c r="JYM1182" s="12"/>
      <c r="JYN1182" s="12"/>
      <c r="JYO1182" s="12"/>
      <c r="JYP1182" s="12"/>
      <c r="JYQ1182" s="12"/>
      <c r="JYR1182" s="12"/>
      <c r="JYS1182" s="12"/>
      <c r="JYT1182" s="12"/>
      <c r="JYU1182" s="12"/>
      <c r="JYV1182" s="12"/>
      <c r="JYW1182" s="12"/>
      <c r="JYX1182" s="12"/>
      <c r="JYY1182" s="12"/>
      <c r="JYZ1182" s="12"/>
      <c r="JZA1182" s="12"/>
      <c r="JZB1182" s="12"/>
      <c r="JZC1182" s="12"/>
      <c r="JZD1182" s="12"/>
      <c r="JZE1182" s="12"/>
      <c r="JZF1182" s="12"/>
      <c r="JZG1182" s="12"/>
      <c r="JZH1182" s="12"/>
      <c r="JZI1182" s="12"/>
      <c r="JZJ1182" s="12"/>
      <c r="JZK1182" s="12"/>
      <c r="JZL1182" s="12"/>
      <c r="JZM1182" s="12"/>
      <c r="JZN1182" s="12"/>
      <c r="JZO1182" s="12"/>
      <c r="JZP1182" s="12"/>
      <c r="JZQ1182" s="12"/>
      <c r="JZR1182" s="12"/>
      <c r="JZS1182" s="12"/>
      <c r="JZT1182" s="12"/>
      <c r="JZU1182" s="12"/>
      <c r="JZV1182" s="12"/>
      <c r="JZW1182" s="12"/>
      <c r="JZX1182" s="12"/>
      <c r="JZY1182" s="12"/>
      <c r="JZZ1182" s="12"/>
      <c r="KAA1182" s="12"/>
      <c r="KAB1182" s="12"/>
      <c r="KAC1182" s="12"/>
      <c r="KAD1182" s="12"/>
      <c r="KAE1182" s="12"/>
      <c r="KAF1182" s="12"/>
      <c r="KAG1182" s="12"/>
      <c r="KAH1182" s="12"/>
      <c r="KAI1182" s="12"/>
      <c r="KAJ1182" s="12"/>
      <c r="KAK1182" s="12"/>
      <c r="KAL1182" s="12"/>
      <c r="KAM1182" s="12"/>
      <c r="KAN1182" s="12"/>
      <c r="KAO1182" s="12"/>
      <c r="KAP1182" s="12"/>
      <c r="KAQ1182" s="12"/>
      <c r="KAR1182" s="12"/>
      <c r="KAS1182" s="12"/>
      <c r="KAT1182" s="12"/>
      <c r="KAU1182" s="12"/>
      <c r="KAV1182" s="12"/>
      <c r="KAW1182" s="12"/>
      <c r="KAX1182" s="12"/>
      <c r="KAY1182" s="12"/>
      <c r="KAZ1182" s="12"/>
      <c r="KBA1182" s="12"/>
      <c r="KBB1182" s="12"/>
      <c r="KBC1182" s="12"/>
      <c r="KBD1182" s="12"/>
      <c r="KBE1182" s="12"/>
      <c r="KBF1182" s="12"/>
      <c r="KBG1182" s="12"/>
      <c r="KBH1182" s="12"/>
      <c r="KBI1182" s="12"/>
      <c r="KBJ1182" s="12"/>
      <c r="KBK1182" s="12"/>
      <c r="KBL1182" s="12"/>
      <c r="KBM1182" s="12"/>
      <c r="KBN1182" s="12"/>
      <c r="KBO1182" s="12"/>
      <c r="KBP1182" s="12"/>
      <c r="KBQ1182" s="12"/>
      <c r="KBR1182" s="12"/>
      <c r="KBS1182" s="12"/>
      <c r="KBT1182" s="12"/>
      <c r="KBU1182" s="12"/>
      <c r="KBV1182" s="12"/>
      <c r="KBW1182" s="12"/>
      <c r="KBX1182" s="12"/>
      <c r="KBY1182" s="12"/>
      <c r="KBZ1182" s="12"/>
      <c r="KCA1182" s="12"/>
      <c r="KCB1182" s="12"/>
      <c r="KCC1182" s="12"/>
      <c r="KCD1182" s="12"/>
      <c r="KCE1182" s="12"/>
      <c r="KCF1182" s="12"/>
      <c r="KCG1182" s="12"/>
      <c r="KCH1182" s="12"/>
      <c r="KCI1182" s="12"/>
      <c r="KCJ1182" s="12"/>
      <c r="KCK1182" s="12"/>
      <c r="KCL1182" s="12"/>
      <c r="KCM1182" s="12"/>
      <c r="KCN1182" s="12"/>
      <c r="KCO1182" s="12"/>
      <c r="KCP1182" s="12"/>
      <c r="KCQ1182" s="12"/>
      <c r="KCR1182" s="12"/>
      <c r="KCS1182" s="12"/>
      <c r="KCT1182" s="12"/>
      <c r="KCU1182" s="12"/>
      <c r="KCV1182" s="12"/>
      <c r="KCW1182" s="12"/>
      <c r="KCX1182" s="12"/>
      <c r="KCY1182" s="12"/>
      <c r="KCZ1182" s="12"/>
      <c r="KDA1182" s="12"/>
      <c r="KDB1182" s="12"/>
      <c r="KDC1182" s="12"/>
      <c r="KDD1182" s="12"/>
      <c r="KDE1182" s="12"/>
      <c r="KDF1182" s="12"/>
      <c r="KDG1182" s="12"/>
      <c r="KDH1182" s="12"/>
      <c r="KDI1182" s="12"/>
      <c r="KDJ1182" s="12"/>
      <c r="KDK1182" s="12"/>
      <c r="KDL1182" s="12"/>
      <c r="KDM1182" s="12"/>
      <c r="KDN1182" s="12"/>
      <c r="KDO1182" s="12"/>
      <c r="KDP1182" s="12"/>
      <c r="KDQ1182" s="12"/>
      <c r="KDR1182" s="12"/>
      <c r="KDS1182" s="12"/>
      <c r="KDT1182" s="12"/>
      <c r="KDU1182" s="12"/>
      <c r="KDV1182" s="12"/>
      <c r="KDW1182" s="12"/>
      <c r="KDX1182" s="12"/>
      <c r="KDY1182" s="12"/>
      <c r="KDZ1182" s="12"/>
      <c r="KEA1182" s="12"/>
      <c r="KEB1182" s="12"/>
      <c r="KEC1182" s="12"/>
      <c r="KED1182" s="12"/>
      <c r="KEE1182" s="12"/>
      <c r="KEF1182" s="12"/>
      <c r="KEG1182" s="12"/>
      <c r="KEH1182" s="12"/>
      <c r="KEI1182" s="12"/>
      <c r="KEJ1182" s="12"/>
      <c r="KEK1182" s="12"/>
      <c r="KEL1182" s="12"/>
      <c r="KEM1182" s="12"/>
      <c r="KEN1182" s="12"/>
      <c r="KEO1182" s="12"/>
      <c r="KEP1182" s="12"/>
      <c r="KEQ1182" s="12"/>
      <c r="KER1182" s="12"/>
      <c r="KES1182" s="12"/>
      <c r="KET1182" s="12"/>
      <c r="KEU1182" s="12"/>
      <c r="KEV1182" s="12"/>
      <c r="KEW1182" s="12"/>
      <c r="KEX1182" s="12"/>
      <c r="KEY1182" s="12"/>
      <c r="KEZ1182" s="12"/>
      <c r="KFA1182" s="12"/>
      <c r="KFB1182" s="12"/>
      <c r="KFC1182" s="12"/>
      <c r="KFD1182" s="12"/>
      <c r="KFE1182" s="12"/>
      <c r="KFF1182" s="12"/>
      <c r="KFG1182" s="12"/>
      <c r="KFH1182" s="12"/>
      <c r="KFI1182" s="12"/>
      <c r="KFJ1182" s="12"/>
      <c r="KFK1182" s="12"/>
      <c r="KFL1182" s="12"/>
      <c r="KFM1182" s="12"/>
      <c r="KFN1182" s="12"/>
      <c r="KFO1182" s="12"/>
      <c r="KFP1182" s="12"/>
      <c r="KFQ1182" s="12"/>
      <c r="KFR1182" s="12"/>
      <c r="KFS1182" s="12"/>
      <c r="KFT1182" s="12"/>
      <c r="KFU1182" s="12"/>
      <c r="KFV1182" s="12"/>
      <c r="KFW1182" s="12"/>
      <c r="KFX1182" s="12"/>
      <c r="KFY1182" s="12"/>
      <c r="KFZ1182" s="12"/>
      <c r="KGA1182" s="12"/>
      <c r="KGB1182" s="12"/>
      <c r="KGC1182" s="12"/>
      <c r="KGD1182" s="12"/>
      <c r="KGE1182" s="12"/>
      <c r="KGF1182" s="12"/>
      <c r="KGG1182" s="12"/>
      <c r="KGH1182" s="12"/>
      <c r="KGI1182" s="12"/>
      <c r="KGJ1182" s="12"/>
      <c r="KGK1182" s="12"/>
      <c r="KGL1182" s="12"/>
      <c r="KGM1182" s="12"/>
      <c r="KGN1182" s="12"/>
      <c r="KGO1182" s="12"/>
      <c r="KGP1182" s="12"/>
      <c r="KGQ1182" s="12"/>
      <c r="KGR1182" s="12"/>
      <c r="KGS1182" s="12"/>
      <c r="KGT1182" s="12"/>
      <c r="KGU1182" s="12"/>
      <c r="KGV1182" s="12"/>
      <c r="KGW1182" s="12"/>
      <c r="KGX1182" s="12"/>
      <c r="KGY1182" s="12"/>
      <c r="KGZ1182" s="12"/>
      <c r="KHA1182" s="12"/>
      <c r="KHB1182" s="12"/>
      <c r="KHC1182" s="12"/>
      <c r="KHD1182" s="12"/>
      <c r="KHE1182" s="12"/>
      <c r="KHF1182" s="12"/>
      <c r="KHG1182" s="12"/>
      <c r="KHH1182" s="12"/>
      <c r="KHI1182" s="12"/>
      <c r="KHJ1182" s="12"/>
      <c r="KHK1182" s="12"/>
      <c r="KHL1182" s="12"/>
      <c r="KHM1182" s="12"/>
      <c r="KHN1182" s="12"/>
      <c r="KHO1182" s="12"/>
      <c r="KHP1182" s="12"/>
      <c r="KHQ1182" s="12"/>
      <c r="KHR1182" s="12"/>
      <c r="KHS1182" s="12"/>
      <c r="KHT1182" s="12"/>
      <c r="KHU1182" s="12"/>
      <c r="KHV1182" s="12"/>
      <c r="KHW1182" s="12"/>
      <c r="KHX1182" s="12"/>
      <c r="KHY1182" s="12"/>
      <c r="KHZ1182" s="12"/>
      <c r="KIA1182" s="12"/>
      <c r="KIB1182" s="12"/>
      <c r="KIC1182" s="12"/>
      <c r="KID1182" s="12"/>
      <c r="KIE1182" s="12"/>
      <c r="KIF1182" s="12"/>
      <c r="KIG1182" s="12"/>
      <c r="KIH1182" s="12"/>
      <c r="KII1182" s="12"/>
      <c r="KIJ1182" s="12"/>
      <c r="KIK1182" s="12"/>
      <c r="KIL1182" s="12"/>
      <c r="KIM1182" s="12"/>
      <c r="KIN1182" s="12"/>
      <c r="KIO1182" s="12"/>
      <c r="KIP1182" s="12"/>
      <c r="KIQ1182" s="12"/>
      <c r="KIR1182" s="12"/>
      <c r="KIS1182" s="12"/>
      <c r="KIT1182" s="12"/>
      <c r="KIU1182" s="12"/>
      <c r="KIV1182" s="12"/>
      <c r="KIW1182" s="12"/>
      <c r="KIX1182" s="12"/>
      <c r="KIY1182" s="12"/>
      <c r="KIZ1182" s="12"/>
      <c r="KJA1182" s="12"/>
      <c r="KJB1182" s="12"/>
      <c r="KJC1182" s="12"/>
      <c r="KJD1182" s="12"/>
      <c r="KJE1182" s="12"/>
      <c r="KJF1182" s="12"/>
      <c r="KJG1182" s="12"/>
      <c r="KJH1182" s="12"/>
      <c r="KJI1182" s="12"/>
      <c r="KJJ1182" s="12"/>
      <c r="KJK1182" s="12"/>
      <c r="KJL1182" s="12"/>
      <c r="KJM1182" s="12"/>
      <c r="KJN1182" s="12"/>
      <c r="KJO1182" s="12"/>
      <c r="KJP1182" s="12"/>
      <c r="KJQ1182" s="12"/>
      <c r="KJR1182" s="12"/>
      <c r="KJS1182" s="12"/>
      <c r="KJT1182" s="12"/>
      <c r="KJU1182" s="12"/>
      <c r="KJV1182" s="12"/>
      <c r="KJW1182" s="12"/>
      <c r="KJX1182" s="12"/>
      <c r="KJY1182" s="12"/>
      <c r="KJZ1182" s="12"/>
      <c r="KKA1182" s="12"/>
      <c r="KKB1182" s="12"/>
      <c r="KKC1182" s="12"/>
      <c r="KKD1182" s="12"/>
      <c r="KKE1182" s="12"/>
      <c r="KKF1182" s="12"/>
      <c r="KKG1182" s="12"/>
      <c r="KKH1182" s="12"/>
      <c r="KKI1182" s="12"/>
      <c r="KKJ1182" s="12"/>
      <c r="KKK1182" s="12"/>
      <c r="KKL1182" s="12"/>
      <c r="KKM1182" s="12"/>
      <c r="KKN1182" s="12"/>
      <c r="KKO1182" s="12"/>
      <c r="KKP1182" s="12"/>
      <c r="KKQ1182" s="12"/>
      <c r="KKR1182" s="12"/>
      <c r="KKS1182" s="12"/>
      <c r="KKT1182" s="12"/>
      <c r="KKU1182" s="12"/>
      <c r="KKV1182" s="12"/>
      <c r="KKW1182" s="12"/>
      <c r="KKX1182" s="12"/>
      <c r="KKY1182" s="12"/>
      <c r="KKZ1182" s="12"/>
      <c r="KLA1182" s="12"/>
      <c r="KLB1182" s="12"/>
      <c r="KLC1182" s="12"/>
      <c r="KLD1182" s="12"/>
      <c r="KLE1182" s="12"/>
      <c r="KLF1182" s="12"/>
      <c r="KLG1182" s="12"/>
      <c r="KLH1182" s="12"/>
      <c r="KLI1182" s="12"/>
      <c r="KLJ1182" s="12"/>
      <c r="KLK1182" s="12"/>
      <c r="KLL1182" s="12"/>
      <c r="KLM1182" s="12"/>
      <c r="KLN1182" s="12"/>
      <c r="KLO1182" s="12"/>
      <c r="KLP1182" s="12"/>
      <c r="KLQ1182" s="12"/>
      <c r="KLR1182" s="12"/>
      <c r="KLS1182" s="12"/>
      <c r="KLT1182" s="12"/>
      <c r="KLU1182" s="12"/>
      <c r="KLV1182" s="12"/>
      <c r="KLW1182" s="12"/>
      <c r="KLX1182" s="12"/>
      <c r="KLY1182" s="12"/>
      <c r="KLZ1182" s="12"/>
      <c r="KMA1182" s="12"/>
      <c r="KMB1182" s="12"/>
      <c r="KMC1182" s="12"/>
      <c r="KMD1182" s="12"/>
      <c r="KME1182" s="12"/>
      <c r="KMF1182" s="12"/>
      <c r="KMG1182" s="12"/>
      <c r="KMH1182" s="12"/>
      <c r="KMI1182" s="12"/>
      <c r="KMJ1182" s="12"/>
      <c r="KMK1182" s="12"/>
      <c r="KML1182" s="12"/>
      <c r="KMM1182" s="12"/>
      <c r="KMN1182" s="12"/>
      <c r="KMO1182" s="12"/>
      <c r="KMP1182" s="12"/>
      <c r="KMQ1182" s="12"/>
      <c r="KMR1182" s="12"/>
      <c r="KMS1182" s="12"/>
      <c r="KMT1182" s="12"/>
      <c r="KMU1182" s="12"/>
      <c r="KMV1182" s="12"/>
      <c r="KMW1182" s="12"/>
      <c r="KMX1182" s="12"/>
      <c r="KMY1182" s="12"/>
      <c r="KMZ1182" s="12"/>
      <c r="KNA1182" s="12"/>
      <c r="KNB1182" s="12"/>
      <c r="KNC1182" s="12"/>
      <c r="KND1182" s="12"/>
      <c r="KNE1182" s="12"/>
      <c r="KNF1182" s="12"/>
      <c r="KNG1182" s="12"/>
      <c r="KNH1182" s="12"/>
      <c r="KNI1182" s="12"/>
      <c r="KNJ1182" s="12"/>
      <c r="KNK1182" s="12"/>
      <c r="KNL1182" s="12"/>
      <c r="KNM1182" s="12"/>
      <c r="KNN1182" s="12"/>
      <c r="KNO1182" s="12"/>
      <c r="KNP1182" s="12"/>
      <c r="KNQ1182" s="12"/>
      <c r="KNR1182" s="12"/>
      <c r="KNS1182" s="12"/>
      <c r="KNT1182" s="12"/>
      <c r="KNU1182" s="12"/>
      <c r="KNV1182" s="12"/>
      <c r="KNW1182" s="12"/>
      <c r="KNX1182" s="12"/>
      <c r="KNY1182" s="12"/>
      <c r="KNZ1182" s="12"/>
      <c r="KOA1182" s="12"/>
      <c r="KOB1182" s="12"/>
      <c r="KOC1182" s="12"/>
      <c r="KOD1182" s="12"/>
      <c r="KOE1182" s="12"/>
      <c r="KOF1182" s="12"/>
      <c r="KOG1182" s="12"/>
      <c r="KOH1182" s="12"/>
      <c r="KOI1182" s="12"/>
      <c r="KOJ1182" s="12"/>
      <c r="KOK1182" s="12"/>
      <c r="KOL1182" s="12"/>
      <c r="KOM1182" s="12"/>
      <c r="KON1182" s="12"/>
      <c r="KOO1182" s="12"/>
      <c r="KOP1182" s="12"/>
      <c r="KOQ1182" s="12"/>
      <c r="KOR1182" s="12"/>
      <c r="KOS1182" s="12"/>
      <c r="KOT1182" s="12"/>
      <c r="KOU1182" s="12"/>
      <c r="KOV1182" s="12"/>
      <c r="KOW1182" s="12"/>
      <c r="KOX1182" s="12"/>
      <c r="KOY1182" s="12"/>
      <c r="KOZ1182" s="12"/>
      <c r="KPA1182" s="12"/>
      <c r="KPB1182" s="12"/>
      <c r="KPC1182" s="12"/>
      <c r="KPD1182" s="12"/>
      <c r="KPE1182" s="12"/>
      <c r="KPF1182" s="12"/>
      <c r="KPG1182" s="12"/>
      <c r="KPH1182" s="12"/>
      <c r="KPI1182" s="12"/>
      <c r="KPJ1182" s="12"/>
      <c r="KPK1182" s="12"/>
      <c r="KPL1182" s="12"/>
      <c r="KPM1182" s="12"/>
      <c r="KPN1182" s="12"/>
      <c r="KPO1182" s="12"/>
      <c r="KPP1182" s="12"/>
      <c r="KPQ1182" s="12"/>
      <c r="KPR1182" s="12"/>
      <c r="KPS1182" s="12"/>
      <c r="KPT1182" s="12"/>
      <c r="KPU1182" s="12"/>
      <c r="KPV1182" s="12"/>
      <c r="KPW1182" s="12"/>
      <c r="KPX1182" s="12"/>
      <c r="KPY1182" s="12"/>
      <c r="KPZ1182" s="12"/>
      <c r="KQA1182" s="12"/>
      <c r="KQB1182" s="12"/>
      <c r="KQC1182" s="12"/>
      <c r="KQD1182" s="12"/>
      <c r="KQE1182" s="12"/>
      <c r="KQF1182" s="12"/>
      <c r="KQG1182" s="12"/>
      <c r="KQH1182" s="12"/>
      <c r="KQI1182" s="12"/>
      <c r="KQJ1182" s="12"/>
      <c r="KQK1182" s="12"/>
      <c r="KQL1182" s="12"/>
      <c r="KQM1182" s="12"/>
      <c r="KQN1182" s="12"/>
      <c r="KQO1182" s="12"/>
      <c r="KQP1182" s="12"/>
      <c r="KQQ1182" s="12"/>
      <c r="KQR1182" s="12"/>
      <c r="KQS1182" s="12"/>
      <c r="KQT1182" s="12"/>
      <c r="KQU1182" s="12"/>
      <c r="KQV1182" s="12"/>
      <c r="KQW1182" s="12"/>
      <c r="KQX1182" s="12"/>
      <c r="KQY1182" s="12"/>
      <c r="KQZ1182" s="12"/>
      <c r="KRA1182" s="12"/>
      <c r="KRB1182" s="12"/>
      <c r="KRC1182" s="12"/>
      <c r="KRD1182" s="12"/>
      <c r="KRE1182" s="12"/>
      <c r="KRF1182" s="12"/>
      <c r="KRG1182" s="12"/>
      <c r="KRH1182" s="12"/>
      <c r="KRI1182" s="12"/>
      <c r="KRJ1182" s="12"/>
      <c r="KRK1182" s="12"/>
      <c r="KRL1182" s="12"/>
      <c r="KRM1182" s="12"/>
      <c r="KRN1182" s="12"/>
      <c r="KRO1182" s="12"/>
      <c r="KRP1182" s="12"/>
      <c r="KRQ1182" s="12"/>
      <c r="KRR1182" s="12"/>
      <c r="KRS1182" s="12"/>
      <c r="KRT1182" s="12"/>
      <c r="KRU1182" s="12"/>
      <c r="KRV1182" s="12"/>
      <c r="KRW1182" s="12"/>
      <c r="KRX1182" s="12"/>
      <c r="KRY1182" s="12"/>
      <c r="KRZ1182" s="12"/>
      <c r="KSA1182" s="12"/>
      <c r="KSB1182" s="12"/>
      <c r="KSC1182" s="12"/>
      <c r="KSD1182" s="12"/>
      <c r="KSE1182" s="12"/>
      <c r="KSF1182" s="12"/>
      <c r="KSG1182" s="12"/>
      <c r="KSH1182" s="12"/>
      <c r="KSI1182" s="12"/>
      <c r="KSJ1182" s="12"/>
      <c r="KSK1182" s="12"/>
      <c r="KSL1182" s="12"/>
      <c r="KSM1182" s="12"/>
      <c r="KSN1182" s="12"/>
      <c r="KSO1182" s="12"/>
      <c r="KSP1182" s="12"/>
      <c r="KSQ1182" s="12"/>
      <c r="KSR1182" s="12"/>
      <c r="KSS1182" s="12"/>
      <c r="KST1182" s="12"/>
      <c r="KSU1182" s="12"/>
      <c r="KSV1182" s="12"/>
      <c r="KSW1182" s="12"/>
      <c r="KSX1182" s="12"/>
      <c r="KSY1182" s="12"/>
      <c r="KSZ1182" s="12"/>
      <c r="KTA1182" s="12"/>
      <c r="KTB1182" s="12"/>
      <c r="KTC1182" s="12"/>
      <c r="KTD1182" s="12"/>
      <c r="KTE1182" s="12"/>
      <c r="KTF1182" s="12"/>
      <c r="KTG1182" s="12"/>
      <c r="KTH1182" s="12"/>
      <c r="KTI1182" s="12"/>
      <c r="KTJ1182" s="12"/>
      <c r="KTK1182" s="12"/>
      <c r="KTL1182" s="12"/>
      <c r="KTM1182" s="12"/>
      <c r="KTN1182" s="12"/>
      <c r="KTO1182" s="12"/>
      <c r="KTP1182" s="12"/>
      <c r="KTQ1182" s="12"/>
      <c r="KTR1182" s="12"/>
      <c r="KTS1182" s="12"/>
      <c r="KTT1182" s="12"/>
      <c r="KTU1182" s="12"/>
      <c r="KTV1182" s="12"/>
      <c r="KTW1182" s="12"/>
      <c r="KTX1182" s="12"/>
      <c r="KTY1182" s="12"/>
      <c r="KTZ1182" s="12"/>
      <c r="KUA1182" s="12"/>
      <c r="KUB1182" s="12"/>
      <c r="KUC1182" s="12"/>
      <c r="KUD1182" s="12"/>
      <c r="KUE1182" s="12"/>
      <c r="KUF1182" s="12"/>
      <c r="KUG1182" s="12"/>
      <c r="KUH1182" s="12"/>
      <c r="KUI1182" s="12"/>
      <c r="KUJ1182" s="12"/>
      <c r="KUK1182" s="12"/>
      <c r="KUL1182" s="12"/>
      <c r="KUM1182" s="12"/>
      <c r="KUN1182" s="12"/>
      <c r="KUO1182" s="12"/>
      <c r="KUP1182" s="12"/>
      <c r="KUQ1182" s="12"/>
      <c r="KUR1182" s="12"/>
      <c r="KUS1182" s="12"/>
      <c r="KUT1182" s="12"/>
      <c r="KUU1182" s="12"/>
      <c r="KUV1182" s="12"/>
      <c r="KUW1182" s="12"/>
      <c r="KUX1182" s="12"/>
      <c r="KUY1182" s="12"/>
      <c r="KUZ1182" s="12"/>
      <c r="KVA1182" s="12"/>
      <c r="KVB1182" s="12"/>
      <c r="KVC1182" s="12"/>
      <c r="KVD1182" s="12"/>
      <c r="KVE1182" s="12"/>
      <c r="KVF1182" s="12"/>
      <c r="KVG1182" s="12"/>
      <c r="KVH1182" s="12"/>
      <c r="KVI1182" s="12"/>
      <c r="KVJ1182" s="12"/>
      <c r="KVK1182" s="12"/>
      <c r="KVL1182" s="12"/>
      <c r="KVM1182" s="12"/>
      <c r="KVN1182" s="12"/>
      <c r="KVO1182" s="12"/>
      <c r="KVP1182" s="12"/>
      <c r="KVQ1182" s="12"/>
      <c r="KVR1182" s="12"/>
      <c r="KVS1182" s="12"/>
      <c r="KVT1182" s="12"/>
      <c r="KVU1182" s="12"/>
      <c r="KVV1182" s="12"/>
      <c r="KVW1182" s="12"/>
      <c r="KVX1182" s="12"/>
      <c r="KVY1182" s="12"/>
      <c r="KVZ1182" s="12"/>
      <c r="KWA1182" s="12"/>
      <c r="KWB1182" s="12"/>
      <c r="KWC1182" s="12"/>
      <c r="KWD1182" s="12"/>
      <c r="KWE1182" s="12"/>
      <c r="KWF1182" s="12"/>
      <c r="KWG1182" s="12"/>
      <c r="KWH1182" s="12"/>
      <c r="KWI1182" s="12"/>
      <c r="KWJ1182" s="12"/>
      <c r="KWK1182" s="12"/>
      <c r="KWL1182" s="12"/>
      <c r="KWM1182" s="12"/>
      <c r="KWN1182" s="12"/>
      <c r="KWO1182" s="12"/>
      <c r="KWP1182" s="12"/>
      <c r="KWQ1182" s="12"/>
      <c r="KWR1182" s="12"/>
      <c r="KWS1182" s="12"/>
      <c r="KWT1182" s="12"/>
      <c r="KWU1182" s="12"/>
      <c r="KWV1182" s="12"/>
      <c r="KWW1182" s="12"/>
      <c r="KWX1182" s="12"/>
      <c r="KWY1182" s="12"/>
      <c r="KWZ1182" s="12"/>
      <c r="KXA1182" s="12"/>
      <c r="KXB1182" s="12"/>
      <c r="KXC1182" s="12"/>
      <c r="KXD1182" s="12"/>
      <c r="KXE1182" s="12"/>
      <c r="KXF1182" s="12"/>
      <c r="KXG1182" s="12"/>
      <c r="KXH1182" s="12"/>
      <c r="KXI1182" s="12"/>
      <c r="KXJ1182" s="12"/>
      <c r="KXK1182" s="12"/>
      <c r="KXL1182" s="12"/>
      <c r="KXM1182" s="12"/>
      <c r="KXN1182" s="12"/>
      <c r="KXO1182" s="12"/>
      <c r="KXP1182" s="12"/>
      <c r="KXQ1182" s="12"/>
      <c r="KXR1182" s="12"/>
      <c r="KXS1182" s="12"/>
      <c r="KXT1182" s="12"/>
      <c r="KXU1182" s="12"/>
      <c r="KXV1182" s="12"/>
      <c r="KXW1182" s="12"/>
      <c r="KXX1182" s="12"/>
      <c r="KXY1182" s="12"/>
      <c r="KXZ1182" s="12"/>
      <c r="KYA1182" s="12"/>
      <c r="KYB1182" s="12"/>
      <c r="KYC1182" s="12"/>
      <c r="KYD1182" s="12"/>
      <c r="KYE1182" s="12"/>
      <c r="KYF1182" s="12"/>
      <c r="KYG1182" s="12"/>
      <c r="KYH1182" s="12"/>
      <c r="KYI1182" s="12"/>
      <c r="KYJ1182" s="12"/>
      <c r="KYK1182" s="12"/>
      <c r="KYL1182" s="12"/>
      <c r="KYM1182" s="12"/>
      <c r="KYN1182" s="12"/>
      <c r="KYO1182" s="12"/>
      <c r="KYP1182" s="12"/>
      <c r="KYQ1182" s="12"/>
      <c r="KYR1182" s="12"/>
      <c r="KYS1182" s="12"/>
      <c r="KYT1182" s="12"/>
      <c r="KYU1182" s="12"/>
      <c r="KYV1182" s="12"/>
      <c r="KYW1182" s="12"/>
      <c r="KYX1182" s="12"/>
      <c r="KYY1182" s="12"/>
      <c r="KYZ1182" s="12"/>
      <c r="KZA1182" s="12"/>
      <c r="KZB1182" s="12"/>
      <c r="KZC1182" s="12"/>
      <c r="KZD1182" s="12"/>
      <c r="KZE1182" s="12"/>
      <c r="KZF1182" s="12"/>
      <c r="KZG1182" s="12"/>
      <c r="KZH1182" s="12"/>
      <c r="KZI1182" s="12"/>
      <c r="KZJ1182" s="12"/>
      <c r="KZK1182" s="12"/>
      <c r="KZL1182" s="12"/>
      <c r="KZM1182" s="12"/>
      <c r="KZN1182" s="12"/>
      <c r="KZO1182" s="12"/>
      <c r="KZP1182" s="12"/>
      <c r="KZQ1182" s="12"/>
      <c r="KZR1182" s="12"/>
      <c r="KZS1182" s="12"/>
      <c r="KZT1182" s="12"/>
      <c r="KZU1182" s="12"/>
      <c r="KZV1182" s="12"/>
      <c r="KZW1182" s="12"/>
      <c r="KZX1182" s="12"/>
      <c r="KZY1182" s="12"/>
      <c r="KZZ1182" s="12"/>
      <c r="LAA1182" s="12"/>
      <c r="LAB1182" s="12"/>
      <c r="LAC1182" s="12"/>
      <c r="LAD1182" s="12"/>
      <c r="LAE1182" s="12"/>
      <c r="LAF1182" s="12"/>
      <c r="LAG1182" s="12"/>
      <c r="LAH1182" s="12"/>
      <c r="LAI1182" s="12"/>
      <c r="LAJ1182" s="12"/>
      <c r="LAK1182" s="12"/>
      <c r="LAL1182" s="12"/>
      <c r="LAM1182" s="12"/>
      <c r="LAN1182" s="12"/>
      <c r="LAO1182" s="12"/>
      <c r="LAP1182" s="12"/>
      <c r="LAQ1182" s="12"/>
      <c r="LAR1182" s="12"/>
      <c r="LAS1182" s="12"/>
      <c r="LAT1182" s="12"/>
      <c r="LAU1182" s="12"/>
      <c r="LAV1182" s="12"/>
      <c r="LAW1182" s="12"/>
      <c r="LAX1182" s="12"/>
      <c r="LAY1182" s="12"/>
      <c r="LAZ1182" s="12"/>
      <c r="LBA1182" s="12"/>
      <c r="LBB1182" s="12"/>
      <c r="LBC1182" s="12"/>
      <c r="LBD1182" s="12"/>
      <c r="LBE1182" s="12"/>
      <c r="LBF1182" s="12"/>
      <c r="LBG1182" s="12"/>
      <c r="LBH1182" s="12"/>
      <c r="LBI1182" s="12"/>
      <c r="LBJ1182" s="12"/>
      <c r="LBK1182" s="12"/>
      <c r="LBL1182" s="12"/>
      <c r="LBM1182" s="12"/>
      <c r="LBN1182" s="12"/>
      <c r="LBO1182" s="12"/>
      <c r="LBP1182" s="12"/>
      <c r="LBQ1182" s="12"/>
      <c r="LBR1182" s="12"/>
      <c r="LBS1182" s="12"/>
      <c r="LBT1182" s="12"/>
      <c r="LBU1182" s="12"/>
      <c r="LBV1182" s="12"/>
      <c r="LBW1182" s="12"/>
      <c r="LBX1182" s="12"/>
      <c r="LBY1182" s="12"/>
      <c r="LBZ1182" s="12"/>
      <c r="LCA1182" s="12"/>
      <c r="LCB1182" s="12"/>
      <c r="LCC1182" s="12"/>
      <c r="LCD1182" s="12"/>
      <c r="LCE1182" s="12"/>
      <c r="LCF1182" s="12"/>
      <c r="LCG1182" s="12"/>
      <c r="LCH1182" s="12"/>
      <c r="LCI1182" s="12"/>
      <c r="LCJ1182" s="12"/>
      <c r="LCK1182" s="12"/>
      <c r="LCL1182" s="12"/>
      <c r="LCM1182" s="12"/>
      <c r="LCN1182" s="12"/>
      <c r="LCO1182" s="12"/>
      <c r="LCP1182" s="12"/>
      <c r="LCQ1182" s="12"/>
      <c r="LCR1182" s="12"/>
      <c r="LCS1182" s="12"/>
      <c r="LCT1182" s="12"/>
      <c r="LCU1182" s="12"/>
      <c r="LCV1182" s="12"/>
      <c r="LCW1182" s="12"/>
      <c r="LCX1182" s="12"/>
      <c r="LCY1182" s="12"/>
      <c r="LCZ1182" s="12"/>
      <c r="LDA1182" s="12"/>
      <c r="LDB1182" s="12"/>
      <c r="LDC1182" s="12"/>
      <c r="LDD1182" s="12"/>
      <c r="LDE1182" s="12"/>
      <c r="LDF1182" s="12"/>
      <c r="LDG1182" s="12"/>
      <c r="LDH1182" s="12"/>
      <c r="LDI1182" s="12"/>
      <c r="LDJ1182" s="12"/>
      <c r="LDK1182" s="12"/>
      <c r="LDL1182" s="12"/>
      <c r="LDM1182" s="12"/>
      <c r="LDN1182" s="12"/>
      <c r="LDO1182" s="12"/>
      <c r="LDP1182" s="12"/>
      <c r="LDQ1182" s="12"/>
      <c r="LDR1182" s="12"/>
      <c r="LDS1182" s="12"/>
      <c r="LDT1182" s="12"/>
      <c r="LDU1182" s="12"/>
      <c r="LDV1182" s="12"/>
      <c r="LDW1182" s="12"/>
      <c r="LDX1182" s="12"/>
      <c r="LDY1182" s="12"/>
      <c r="LDZ1182" s="12"/>
      <c r="LEA1182" s="12"/>
      <c r="LEB1182" s="12"/>
      <c r="LEC1182" s="12"/>
      <c r="LED1182" s="12"/>
      <c r="LEE1182" s="12"/>
      <c r="LEF1182" s="12"/>
      <c r="LEG1182" s="12"/>
      <c r="LEH1182" s="12"/>
      <c r="LEI1182" s="12"/>
      <c r="LEJ1182" s="12"/>
      <c r="LEK1182" s="12"/>
      <c r="LEL1182" s="12"/>
      <c r="LEM1182" s="12"/>
      <c r="LEN1182" s="12"/>
      <c r="LEO1182" s="12"/>
      <c r="LEP1182" s="12"/>
      <c r="LEQ1182" s="12"/>
      <c r="LER1182" s="12"/>
      <c r="LES1182" s="12"/>
      <c r="LET1182" s="12"/>
      <c r="LEU1182" s="12"/>
      <c r="LEV1182" s="12"/>
      <c r="LEW1182" s="12"/>
      <c r="LEX1182" s="12"/>
      <c r="LEY1182" s="12"/>
      <c r="LEZ1182" s="12"/>
      <c r="LFA1182" s="12"/>
      <c r="LFB1182" s="12"/>
      <c r="LFC1182" s="12"/>
      <c r="LFD1182" s="12"/>
      <c r="LFE1182" s="12"/>
      <c r="LFF1182" s="12"/>
      <c r="LFG1182" s="12"/>
      <c r="LFH1182" s="12"/>
      <c r="LFI1182" s="12"/>
      <c r="LFJ1182" s="12"/>
      <c r="LFK1182" s="12"/>
      <c r="LFL1182" s="12"/>
      <c r="LFM1182" s="12"/>
      <c r="LFN1182" s="12"/>
      <c r="LFO1182" s="12"/>
      <c r="LFP1182" s="12"/>
      <c r="LFQ1182" s="12"/>
      <c r="LFR1182" s="12"/>
      <c r="LFS1182" s="12"/>
      <c r="LFT1182" s="12"/>
      <c r="LFU1182" s="12"/>
      <c r="LFV1182" s="12"/>
      <c r="LFW1182" s="12"/>
      <c r="LFX1182" s="12"/>
      <c r="LFY1182" s="12"/>
      <c r="LFZ1182" s="12"/>
      <c r="LGA1182" s="12"/>
      <c r="LGB1182" s="12"/>
      <c r="LGC1182" s="12"/>
      <c r="LGD1182" s="12"/>
      <c r="LGE1182" s="12"/>
      <c r="LGF1182" s="12"/>
      <c r="LGG1182" s="12"/>
      <c r="LGH1182" s="12"/>
      <c r="LGI1182" s="12"/>
      <c r="LGJ1182" s="12"/>
      <c r="LGK1182" s="12"/>
      <c r="LGL1182" s="12"/>
      <c r="LGM1182" s="12"/>
      <c r="LGN1182" s="12"/>
      <c r="LGO1182" s="12"/>
      <c r="LGP1182" s="12"/>
      <c r="LGQ1182" s="12"/>
      <c r="LGR1182" s="12"/>
      <c r="LGS1182" s="12"/>
      <c r="LGT1182" s="12"/>
      <c r="LGU1182" s="12"/>
      <c r="LGV1182" s="12"/>
      <c r="LGW1182" s="12"/>
      <c r="LGX1182" s="12"/>
      <c r="LGY1182" s="12"/>
      <c r="LGZ1182" s="12"/>
      <c r="LHA1182" s="12"/>
      <c r="LHB1182" s="12"/>
      <c r="LHC1182" s="12"/>
      <c r="LHD1182" s="12"/>
      <c r="LHE1182" s="12"/>
      <c r="LHF1182" s="12"/>
      <c r="LHG1182" s="12"/>
      <c r="LHH1182" s="12"/>
      <c r="LHI1182" s="12"/>
      <c r="LHJ1182" s="12"/>
      <c r="LHK1182" s="12"/>
      <c r="LHL1182" s="12"/>
      <c r="LHM1182" s="12"/>
      <c r="LHN1182" s="12"/>
      <c r="LHO1182" s="12"/>
      <c r="LHP1182" s="12"/>
      <c r="LHQ1182" s="12"/>
      <c r="LHR1182" s="12"/>
      <c r="LHS1182" s="12"/>
      <c r="LHT1182" s="12"/>
      <c r="LHU1182" s="12"/>
      <c r="LHV1182" s="12"/>
      <c r="LHW1182" s="12"/>
      <c r="LHX1182" s="12"/>
      <c r="LHY1182" s="12"/>
      <c r="LHZ1182" s="12"/>
      <c r="LIA1182" s="12"/>
      <c r="LIB1182" s="12"/>
      <c r="LIC1182" s="12"/>
      <c r="LID1182" s="12"/>
      <c r="LIE1182" s="12"/>
      <c r="LIF1182" s="12"/>
      <c r="LIG1182" s="12"/>
      <c r="LIH1182" s="12"/>
      <c r="LII1182" s="12"/>
      <c r="LIJ1182" s="12"/>
      <c r="LIK1182" s="12"/>
      <c r="LIL1182" s="12"/>
      <c r="LIM1182" s="12"/>
      <c r="LIN1182" s="12"/>
      <c r="LIO1182" s="12"/>
      <c r="LIP1182" s="12"/>
      <c r="LIQ1182" s="12"/>
      <c r="LIR1182" s="12"/>
      <c r="LIS1182" s="12"/>
      <c r="LIT1182" s="12"/>
      <c r="LIU1182" s="12"/>
      <c r="LIV1182" s="12"/>
      <c r="LIW1182" s="12"/>
      <c r="LIX1182" s="12"/>
      <c r="LIY1182" s="12"/>
      <c r="LIZ1182" s="12"/>
      <c r="LJA1182" s="12"/>
      <c r="LJB1182" s="12"/>
      <c r="LJC1182" s="12"/>
      <c r="LJD1182" s="12"/>
      <c r="LJE1182" s="12"/>
      <c r="LJF1182" s="12"/>
      <c r="LJG1182" s="12"/>
      <c r="LJH1182" s="12"/>
      <c r="LJI1182" s="12"/>
      <c r="LJJ1182" s="12"/>
      <c r="LJK1182" s="12"/>
      <c r="LJL1182" s="12"/>
      <c r="LJM1182" s="12"/>
      <c r="LJN1182" s="12"/>
      <c r="LJO1182" s="12"/>
      <c r="LJP1182" s="12"/>
      <c r="LJQ1182" s="12"/>
      <c r="LJR1182" s="12"/>
      <c r="LJS1182" s="12"/>
      <c r="LJT1182" s="12"/>
      <c r="LJU1182" s="12"/>
      <c r="LJV1182" s="12"/>
      <c r="LJW1182" s="12"/>
      <c r="LJX1182" s="12"/>
      <c r="LJY1182" s="12"/>
      <c r="LJZ1182" s="12"/>
      <c r="LKA1182" s="12"/>
      <c r="LKB1182" s="12"/>
      <c r="LKC1182" s="12"/>
      <c r="LKD1182" s="12"/>
      <c r="LKE1182" s="12"/>
      <c r="LKF1182" s="12"/>
      <c r="LKG1182" s="12"/>
      <c r="LKH1182" s="12"/>
      <c r="LKI1182" s="12"/>
      <c r="LKJ1182" s="12"/>
      <c r="LKK1182" s="12"/>
      <c r="LKL1182" s="12"/>
      <c r="LKM1182" s="12"/>
      <c r="LKN1182" s="12"/>
      <c r="LKO1182" s="12"/>
      <c r="LKP1182" s="12"/>
      <c r="LKQ1182" s="12"/>
      <c r="LKR1182" s="12"/>
      <c r="LKS1182" s="12"/>
      <c r="LKT1182" s="12"/>
      <c r="LKU1182" s="12"/>
      <c r="LKV1182" s="12"/>
      <c r="LKW1182" s="12"/>
      <c r="LKX1182" s="12"/>
      <c r="LKY1182" s="12"/>
      <c r="LKZ1182" s="12"/>
      <c r="LLA1182" s="12"/>
      <c r="LLB1182" s="12"/>
      <c r="LLC1182" s="12"/>
      <c r="LLD1182" s="12"/>
      <c r="LLE1182" s="12"/>
      <c r="LLF1182" s="12"/>
      <c r="LLG1182" s="12"/>
      <c r="LLH1182" s="12"/>
      <c r="LLI1182" s="12"/>
      <c r="LLJ1182" s="12"/>
      <c r="LLK1182" s="12"/>
      <c r="LLL1182" s="12"/>
      <c r="LLM1182" s="12"/>
      <c r="LLN1182" s="12"/>
      <c r="LLO1182" s="12"/>
      <c r="LLP1182" s="12"/>
      <c r="LLQ1182" s="12"/>
      <c r="LLR1182" s="12"/>
      <c r="LLS1182" s="12"/>
      <c r="LLT1182" s="12"/>
      <c r="LLU1182" s="12"/>
      <c r="LLV1182" s="12"/>
      <c r="LLW1182" s="12"/>
      <c r="LLX1182" s="12"/>
      <c r="LLY1182" s="12"/>
      <c r="LLZ1182" s="12"/>
      <c r="LMA1182" s="12"/>
      <c r="LMB1182" s="12"/>
      <c r="LMC1182" s="12"/>
      <c r="LMD1182" s="12"/>
      <c r="LME1182" s="12"/>
      <c r="LMF1182" s="12"/>
      <c r="LMG1182" s="12"/>
      <c r="LMH1182" s="12"/>
      <c r="LMI1182" s="12"/>
      <c r="LMJ1182" s="12"/>
      <c r="LMK1182" s="12"/>
      <c r="LML1182" s="12"/>
      <c r="LMM1182" s="12"/>
      <c r="LMN1182" s="12"/>
      <c r="LMO1182" s="12"/>
      <c r="LMP1182" s="12"/>
      <c r="LMQ1182" s="12"/>
      <c r="LMR1182" s="12"/>
      <c r="LMS1182" s="12"/>
      <c r="LMT1182" s="12"/>
      <c r="LMU1182" s="12"/>
      <c r="LMV1182" s="12"/>
      <c r="LMW1182" s="12"/>
      <c r="LMX1182" s="12"/>
      <c r="LMY1182" s="12"/>
      <c r="LMZ1182" s="12"/>
      <c r="LNA1182" s="12"/>
      <c r="LNB1182" s="12"/>
      <c r="LNC1182" s="12"/>
      <c r="LND1182" s="12"/>
      <c r="LNE1182" s="12"/>
      <c r="LNF1182" s="12"/>
      <c r="LNG1182" s="12"/>
      <c r="LNH1182" s="12"/>
      <c r="LNI1182" s="12"/>
      <c r="LNJ1182" s="12"/>
      <c r="LNK1182" s="12"/>
      <c r="LNL1182" s="12"/>
      <c r="LNM1182" s="12"/>
      <c r="LNN1182" s="12"/>
      <c r="LNO1182" s="12"/>
      <c r="LNP1182" s="12"/>
      <c r="LNQ1182" s="12"/>
      <c r="LNR1182" s="12"/>
      <c r="LNS1182" s="12"/>
      <c r="LNT1182" s="12"/>
      <c r="LNU1182" s="12"/>
      <c r="LNV1182" s="12"/>
      <c r="LNW1182" s="12"/>
      <c r="LNX1182" s="12"/>
      <c r="LNY1182" s="12"/>
      <c r="LNZ1182" s="12"/>
      <c r="LOA1182" s="12"/>
      <c r="LOB1182" s="12"/>
      <c r="LOC1182" s="12"/>
      <c r="LOD1182" s="12"/>
      <c r="LOE1182" s="12"/>
      <c r="LOF1182" s="12"/>
      <c r="LOG1182" s="12"/>
      <c r="LOH1182" s="12"/>
      <c r="LOI1182" s="12"/>
      <c r="LOJ1182" s="12"/>
      <c r="LOK1182" s="12"/>
      <c r="LOL1182" s="12"/>
      <c r="LOM1182" s="12"/>
      <c r="LON1182" s="12"/>
      <c r="LOO1182" s="12"/>
      <c r="LOP1182" s="12"/>
      <c r="LOQ1182" s="12"/>
      <c r="LOR1182" s="12"/>
      <c r="LOS1182" s="12"/>
      <c r="LOT1182" s="12"/>
      <c r="LOU1182" s="12"/>
      <c r="LOV1182" s="12"/>
      <c r="LOW1182" s="12"/>
      <c r="LOX1182" s="12"/>
      <c r="LOY1182" s="12"/>
      <c r="LOZ1182" s="12"/>
      <c r="LPA1182" s="12"/>
      <c r="LPB1182" s="12"/>
      <c r="LPC1182" s="12"/>
      <c r="LPD1182" s="12"/>
      <c r="LPE1182" s="12"/>
      <c r="LPF1182" s="12"/>
      <c r="LPG1182" s="12"/>
      <c r="LPH1182" s="12"/>
      <c r="LPI1182" s="12"/>
      <c r="LPJ1182" s="12"/>
      <c r="LPK1182" s="12"/>
      <c r="LPL1182" s="12"/>
      <c r="LPM1182" s="12"/>
      <c r="LPN1182" s="12"/>
      <c r="LPO1182" s="12"/>
      <c r="LPP1182" s="12"/>
      <c r="LPQ1182" s="12"/>
      <c r="LPR1182" s="12"/>
      <c r="LPS1182" s="12"/>
      <c r="LPT1182" s="12"/>
      <c r="LPU1182" s="12"/>
      <c r="LPV1182" s="12"/>
      <c r="LPW1182" s="12"/>
      <c r="LPX1182" s="12"/>
      <c r="LPY1182" s="12"/>
      <c r="LPZ1182" s="12"/>
      <c r="LQA1182" s="12"/>
      <c r="LQB1182" s="12"/>
      <c r="LQC1182" s="12"/>
      <c r="LQD1182" s="12"/>
      <c r="LQE1182" s="12"/>
      <c r="LQF1182" s="12"/>
      <c r="LQG1182" s="12"/>
      <c r="LQH1182" s="12"/>
      <c r="LQI1182" s="12"/>
      <c r="LQJ1182" s="12"/>
      <c r="LQK1182" s="12"/>
      <c r="LQL1182" s="12"/>
      <c r="LQM1182" s="12"/>
      <c r="LQN1182" s="12"/>
      <c r="LQO1182" s="12"/>
      <c r="LQP1182" s="12"/>
      <c r="LQQ1182" s="12"/>
      <c r="LQR1182" s="12"/>
      <c r="LQS1182" s="12"/>
      <c r="LQT1182" s="12"/>
      <c r="LQU1182" s="12"/>
      <c r="LQV1182" s="12"/>
      <c r="LQW1182" s="12"/>
      <c r="LQX1182" s="12"/>
      <c r="LQY1182" s="12"/>
      <c r="LQZ1182" s="12"/>
      <c r="LRA1182" s="12"/>
      <c r="LRB1182" s="12"/>
      <c r="LRC1182" s="12"/>
      <c r="LRD1182" s="12"/>
      <c r="LRE1182" s="12"/>
      <c r="LRF1182" s="12"/>
      <c r="LRG1182" s="12"/>
      <c r="LRH1182" s="12"/>
      <c r="LRI1182" s="12"/>
      <c r="LRJ1182" s="12"/>
      <c r="LRK1182" s="12"/>
      <c r="LRL1182" s="12"/>
      <c r="LRM1182" s="12"/>
      <c r="LRN1182" s="12"/>
      <c r="LRO1182" s="12"/>
      <c r="LRP1182" s="12"/>
      <c r="LRQ1182" s="12"/>
      <c r="LRR1182" s="12"/>
      <c r="LRS1182" s="12"/>
      <c r="LRT1182" s="12"/>
      <c r="LRU1182" s="12"/>
      <c r="LRV1182" s="12"/>
      <c r="LRW1182" s="12"/>
      <c r="LRX1182" s="12"/>
      <c r="LRY1182" s="12"/>
      <c r="LRZ1182" s="12"/>
      <c r="LSA1182" s="12"/>
      <c r="LSB1182" s="12"/>
      <c r="LSC1182" s="12"/>
      <c r="LSD1182" s="12"/>
      <c r="LSE1182" s="12"/>
      <c r="LSF1182" s="12"/>
      <c r="LSG1182" s="12"/>
      <c r="LSH1182" s="12"/>
      <c r="LSI1182" s="12"/>
      <c r="LSJ1182" s="12"/>
      <c r="LSK1182" s="12"/>
      <c r="LSL1182" s="12"/>
      <c r="LSM1182" s="12"/>
      <c r="LSN1182" s="12"/>
      <c r="LSO1182" s="12"/>
      <c r="LSP1182" s="12"/>
      <c r="LSQ1182" s="12"/>
      <c r="LSR1182" s="12"/>
      <c r="LSS1182" s="12"/>
      <c r="LST1182" s="12"/>
      <c r="LSU1182" s="12"/>
      <c r="LSV1182" s="12"/>
      <c r="LSW1182" s="12"/>
      <c r="LSX1182" s="12"/>
      <c r="LSY1182" s="12"/>
      <c r="LSZ1182" s="12"/>
      <c r="LTA1182" s="12"/>
      <c r="LTB1182" s="12"/>
      <c r="LTC1182" s="12"/>
      <c r="LTD1182" s="12"/>
      <c r="LTE1182" s="12"/>
      <c r="LTF1182" s="12"/>
      <c r="LTG1182" s="12"/>
      <c r="LTH1182" s="12"/>
      <c r="LTI1182" s="12"/>
      <c r="LTJ1182" s="12"/>
      <c r="LTK1182" s="12"/>
      <c r="LTL1182" s="12"/>
      <c r="LTM1182" s="12"/>
      <c r="LTN1182" s="12"/>
      <c r="LTO1182" s="12"/>
      <c r="LTP1182" s="12"/>
      <c r="LTQ1182" s="12"/>
      <c r="LTR1182" s="12"/>
      <c r="LTS1182" s="12"/>
      <c r="LTT1182" s="12"/>
      <c r="LTU1182" s="12"/>
      <c r="LTV1182" s="12"/>
      <c r="LTW1182" s="12"/>
      <c r="LTX1182" s="12"/>
      <c r="LTY1182" s="12"/>
      <c r="LTZ1182" s="12"/>
      <c r="LUA1182" s="12"/>
      <c r="LUB1182" s="12"/>
      <c r="LUC1182" s="12"/>
      <c r="LUD1182" s="12"/>
      <c r="LUE1182" s="12"/>
      <c r="LUF1182" s="12"/>
      <c r="LUG1182" s="12"/>
      <c r="LUH1182" s="12"/>
      <c r="LUI1182" s="12"/>
      <c r="LUJ1182" s="12"/>
      <c r="LUK1182" s="12"/>
      <c r="LUL1182" s="12"/>
      <c r="LUM1182" s="12"/>
      <c r="LUN1182" s="12"/>
      <c r="LUO1182" s="12"/>
      <c r="LUP1182" s="12"/>
      <c r="LUQ1182" s="12"/>
      <c r="LUR1182" s="12"/>
      <c r="LUS1182" s="12"/>
      <c r="LUT1182" s="12"/>
      <c r="LUU1182" s="12"/>
      <c r="LUV1182" s="12"/>
      <c r="LUW1182" s="12"/>
      <c r="LUX1182" s="12"/>
      <c r="LUY1182" s="12"/>
      <c r="LUZ1182" s="12"/>
      <c r="LVA1182" s="12"/>
      <c r="LVB1182" s="12"/>
      <c r="LVC1182" s="12"/>
      <c r="LVD1182" s="12"/>
      <c r="LVE1182" s="12"/>
      <c r="LVF1182" s="12"/>
      <c r="LVG1182" s="12"/>
      <c r="LVH1182" s="12"/>
      <c r="LVI1182" s="12"/>
      <c r="LVJ1182" s="12"/>
      <c r="LVK1182" s="12"/>
      <c r="LVL1182" s="12"/>
      <c r="LVM1182" s="12"/>
      <c r="LVN1182" s="12"/>
      <c r="LVO1182" s="12"/>
      <c r="LVP1182" s="12"/>
      <c r="LVQ1182" s="12"/>
      <c r="LVR1182" s="12"/>
      <c r="LVS1182" s="12"/>
      <c r="LVT1182" s="12"/>
      <c r="LVU1182" s="12"/>
      <c r="LVV1182" s="12"/>
      <c r="LVW1182" s="12"/>
      <c r="LVX1182" s="12"/>
      <c r="LVY1182" s="12"/>
      <c r="LVZ1182" s="12"/>
      <c r="LWA1182" s="12"/>
      <c r="LWB1182" s="12"/>
      <c r="LWC1182" s="12"/>
      <c r="LWD1182" s="12"/>
      <c r="LWE1182" s="12"/>
      <c r="LWF1182" s="12"/>
      <c r="LWG1182" s="12"/>
      <c r="LWH1182" s="12"/>
      <c r="LWI1182" s="12"/>
      <c r="LWJ1182" s="12"/>
      <c r="LWK1182" s="12"/>
      <c r="LWL1182" s="12"/>
      <c r="LWM1182" s="12"/>
      <c r="LWN1182" s="12"/>
      <c r="LWO1182" s="12"/>
      <c r="LWP1182" s="12"/>
      <c r="LWQ1182" s="12"/>
      <c r="LWR1182" s="12"/>
      <c r="LWS1182" s="12"/>
      <c r="LWT1182" s="12"/>
      <c r="LWU1182" s="12"/>
      <c r="LWV1182" s="12"/>
      <c r="LWW1182" s="12"/>
      <c r="LWX1182" s="12"/>
      <c r="LWY1182" s="12"/>
      <c r="LWZ1182" s="12"/>
      <c r="LXA1182" s="12"/>
      <c r="LXB1182" s="12"/>
      <c r="LXC1182" s="12"/>
      <c r="LXD1182" s="12"/>
      <c r="LXE1182" s="12"/>
      <c r="LXF1182" s="12"/>
      <c r="LXG1182" s="12"/>
      <c r="LXH1182" s="12"/>
      <c r="LXI1182" s="12"/>
      <c r="LXJ1182" s="12"/>
      <c r="LXK1182" s="12"/>
      <c r="LXL1182" s="12"/>
      <c r="LXM1182" s="12"/>
      <c r="LXN1182" s="12"/>
      <c r="LXO1182" s="12"/>
      <c r="LXP1182" s="12"/>
      <c r="LXQ1182" s="12"/>
      <c r="LXR1182" s="12"/>
      <c r="LXS1182" s="12"/>
      <c r="LXT1182" s="12"/>
      <c r="LXU1182" s="12"/>
      <c r="LXV1182" s="12"/>
      <c r="LXW1182" s="12"/>
      <c r="LXX1182" s="12"/>
      <c r="LXY1182" s="12"/>
      <c r="LXZ1182" s="12"/>
      <c r="LYA1182" s="12"/>
      <c r="LYB1182" s="12"/>
      <c r="LYC1182" s="12"/>
      <c r="LYD1182" s="12"/>
      <c r="LYE1182" s="12"/>
      <c r="LYF1182" s="12"/>
      <c r="LYG1182" s="12"/>
      <c r="LYH1182" s="12"/>
      <c r="LYI1182" s="12"/>
      <c r="LYJ1182" s="12"/>
      <c r="LYK1182" s="12"/>
      <c r="LYL1182" s="12"/>
      <c r="LYM1182" s="12"/>
      <c r="LYN1182" s="12"/>
      <c r="LYO1182" s="12"/>
      <c r="LYP1182" s="12"/>
      <c r="LYQ1182" s="12"/>
      <c r="LYR1182" s="12"/>
      <c r="LYS1182" s="12"/>
      <c r="LYT1182" s="12"/>
      <c r="LYU1182" s="12"/>
      <c r="LYV1182" s="12"/>
      <c r="LYW1182" s="12"/>
      <c r="LYX1182" s="12"/>
      <c r="LYY1182" s="12"/>
      <c r="LYZ1182" s="12"/>
      <c r="LZA1182" s="12"/>
      <c r="LZB1182" s="12"/>
      <c r="LZC1182" s="12"/>
      <c r="LZD1182" s="12"/>
      <c r="LZE1182" s="12"/>
      <c r="LZF1182" s="12"/>
      <c r="LZG1182" s="12"/>
      <c r="LZH1182" s="12"/>
      <c r="LZI1182" s="12"/>
      <c r="LZJ1182" s="12"/>
      <c r="LZK1182" s="12"/>
      <c r="LZL1182" s="12"/>
      <c r="LZM1182" s="12"/>
      <c r="LZN1182" s="12"/>
      <c r="LZO1182" s="12"/>
      <c r="LZP1182" s="12"/>
      <c r="LZQ1182" s="12"/>
      <c r="LZR1182" s="12"/>
      <c r="LZS1182" s="12"/>
      <c r="LZT1182" s="12"/>
      <c r="LZU1182" s="12"/>
      <c r="LZV1182" s="12"/>
      <c r="LZW1182" s="12"/>
      <c r="LZX1182" s="12"/>
      <c r="LZY1182" s="12"/>
      <c r="LZZ1182" s="12"/>
      <c r="MAA1182" s="12"/>
      <c r="MAB1182" s="12"/>
      <c r="MAC1182" s="12"/>
      <c r="MAD1182" s="12"/>
      <c r="MAE1182" s="12"/>
      <c r="MAF1182" s="12"/>
      <c r="MAG1182" s="12"/>
      <c r="MAH1182" s="12"/>
      <c r="MAI1182" s="12"/>
      <c r="MAJ1182" s="12"/>
      <c r="MAK1182" s="12"/>
      <c r="MAL1182" s="12"/>
      <c r="MAM1182" s="12"/>
      <c r="MAN1182" s="12"/>
      <c r="MAO1182" s="12"/>
      <c r="MAP1182" s="12"/>
      <c r="MAQ1182" s="12"/>
      <c r="MAR1182" s="12"/>
      <c r="MAS1182" s="12"/>
      <c r="MAT1182" s="12"/>
      <c r="MAU1182" s="12"/>
      <c r="MAV1182" s="12"/>
      <c r="MAW1182" s="12"/>
      <c r="MAX1182" s="12"/>
      <c r="MAY1182" s="12"/>
      <c r="MAZ1182" s="12"/>
      <c r="MBA1182" s="12"/>
      <c r="MBB1182" s="12"/>
      <c r="MBC1182" s="12"/>
      <c r="MBD1182" s="12"/>
      <c r="MBE1182" s="12"/>
      <c r="MBF1182" s="12"/>
      <c r="MBG1182" s="12"/>
      <c r="MBH1182" s="12"/>
      <c r="MBI1182" s="12"/>
      <c r="MBJ1182" s="12"/>
      <c r="MBK1182" s="12"/>
      <c r="MBL1182" s="12"/>
      <c r="MBM1182" s="12"/>
      <c r="MBN1182" s="12"/>
      <c r="MBO1182" s="12"/>
      <c r="MBP1182" s="12"/>
      <c r="MBQ1182" s="12"/>
      <c r="MBR1182" s="12"/>
      <c r="MBS1182" s="12"/>
      <c r="MBT1182" s="12"/>
      <c r="MBU1182" s="12"/>
      <c r="MBV1182" s="12"/>
      <c r="MBW1182" s="12"/>
      <c r="MBX1182" s="12"/>
      <c r="MBY1182" s="12"/>
      <c r="MBZ1182" s="12"/>
      <c r="MCA1182" s="12"/>
      <c r="MCB1182" s="12"/>
      <c r="MCC1182" s="12"/>
      <c r="MCD1182" s="12"/>
      <c r="MCE1182" s="12"/>
      <c r="MCF1182" s="12"/>
      <c r="MCG1182" s="12"/>
      <c r="MCH1182" s="12"/>
      <c r="MCI1182" s="12"/>
      <c r="MCJ1182" s="12"/>
      <c r="MCK1182" s="12"/>
      <c r="MCL1182" s="12"/>
      <c r="MCM1182" s="12"/>
      <c r="MCN1182" s="12"/>
      <c r="MCO1182" s="12"/>
      <c r="MCP1182" s="12"/>
      <c r="MCQ1182" s="12"/>
      <c r="MCR1182" s="12"/>
      <c r="MCS1182" s="12"/>
      <c r="MCT1182" s="12"/>
      <c r="MCU1182" s="12"/>
      <c r="MCV1182" s="12"/>
      <c r="MCW1182" s="12"/>
      <c r="MCX1182" s="12"/>
      <c r="MCY1182" s="12"/>
      <c r="MCZ1182" s="12"/>
      <c r="MDA1182" s="12"/>
      <c r="MDB1182" s="12"/>
      <c r="MDC1182" s="12"/>
      <c r="MDD1182" s="12"/>
      <c r="MDE1182" s="12"/>
      <c r="MDF1182" s="12"/>
      <c r="MDG1182" s="12"/>
      <c r="MDH1182" s="12"/>
      <c r="MDI1182" s="12"/>
      <c r="MDJ1182" s="12"/>
      <c r="MDK1182" s="12"/>
      <c r="MDL1182" s="12"/>
      <c r="MDM1182" s="12"/>
      <c r="MDN1182" s="12"/>
      <c r="MDO1182" s="12"/>
      <c r="MDP1182" s="12"/>
      <c r="MDQ1182" s="12"/>
      <c r="MDR1182" s="12"/>
      <c r="MDS1182" s="12"/>
      <c r="MDT1182" s="12"/>
      <c r="MDU1182" s="12"/>
      <c r="MDV1182" s="12"/>
      <c r="MDW1182" s="12"/>
      <c r="MDX1182" s="12"/>
      <c r="MDY1182" s="12"/>
      <c r="MDZ1182" s="12"/>
      <c r="MEA1182" s="12"/>
      <c r="MEB1182" s="12"/>
      <c r="MEC1182" s="12"/>
      <c r="MED1182" s="12"/>
      <c r="MEE1182" s="12"/>
      <c r="MEF1182" s="12"/>
      <c r="MEG1182" s="12"/>
      <c r="MEH1182" s="12"/>
      <c r="MEI1182" s="12"/>
      <c r="MEJ1182" s="12"/>
      <c r="MEK1182" s="12"/>
      <c r="MEL1182" s="12"/>
      <c r="MEM1182" s="12"/>
      <c r="MEN1182" s="12"/>
      <c r="MEO1182" s="12"/>
      <c r="MEP1182" s="12"/>
      <c r="MEQ1182" s="12"/>
      <c r="MER1182" s="12"/>
      <c r="MES1182" s="12"/>
      <c r="MET1182" s="12"/>
      <c r="MEU1182" s="12"/>
      <c r="MEV1182" s="12"/>
      <c r="MEW1182" s="12"/>
      <c r="MEX1182" s="12"/>
      <c r="MEY1182" s="12"/>
      <c r="MEZ1182" s="12"/>
      <c r="MFA1182" s="12"/>
      <c r="MFB1182" s="12"/>
      <c r="MFC1182" s="12"/>
      <c r="MFD1182" s="12"/>
      <c r="MFE1182" s="12"/>
      <c r="MFF1182" s="12"/>
      <c r="MFG1182" s="12"/>
      <c r="MFH1182" s="12"/>
      <c r="MFI1182" s="12"/>
      <c r="MFJ1182" s="12"/>
      <c r="MFK1182" s="12"/>
      <c r="MFL1182" s="12"/>
      <c r="MFM1182" s="12"/>
      <c r="MFN1182" s="12"/>
      <c r="MFO1182" s="12"/>
      <c r="MFP1182" s="12"/>
      <c r="MFQ1182" s="12"/>
      <c r="MFR1182" s="12"/>
      <c r="MFS1182" s="12"/>
      <c r="MFT1182" s="12"/>
      <c r="MFU1182" s="12"/>
      <c r="MFV1182" s="12"/>
      <c r="MFW1182" s="12"/>
      <c r="MFX1182" s="12"/>
      <c r="MFY1182" s="12"/>
      <c r="MFZ1182" s="12"/>
      <c r="MGA1182" s="12"/>
      <c r="MGB1182" s="12"/>
      <c r="MGC1182" s="12"/>
      <c r="MGD1182" s="12"/>
      <c r="MGE1182" s="12"/>
      <c r="MGF1182" s="12"/>
      <c r="MGG1182" s="12"/>
      <c r="MGH1182" s="12"/>
      <c r="MGI1182" s="12"/>
      <c r="MGJ1182" s="12"/>
      <c r="MGK1182" s="12"/>
      <c r="MGL1182" s="12"/>
      <c r="MGM1182" s="12"/>
      <c r="MGN1182" s="12"/>
      <c r="MGO1182" s="12"/>
      <c r="MGP1182" s="12"/>
      <c r="MGQ1182" s="12"/>
      <c r="MGR1182" s="12"/>
      <c r="MGS1182" s="12"/>
      <c r="MGT1182" s="12"/>
      <c r="MGU1182" s="12"/>
      <c r="MGV1182" s="12"/>
      <c r="MGW1182" s="12"/>
      <c r="MGX1182" s="12"/>
      <c r="MGY1182" s="12"/>
      <c r="MGZ1182" s="12"/>
      <c r="MHA1182" s="12"/>
      <c r="MHB1182" s="12"/>
      <c r="MHC1182" s="12"/>
      <c r="MHD1182" s="12"/>
      <c r="MHE1182" s="12"/>
      <c r="MHF1182" s="12"/>
      <c r="MHG1182" s="12"/>
      <c r="MHH1182" s="12"/>
      <c r="MHI1182" s="12"/>
      <c r="MHJ1182" s="12"/>
      <c r="MHK1182" s="12"/>
      <c r="MHL1182" s="12"/>
      <c r="MHM1182" s="12"/>
      <c r="MHN1182" s="12"/>
      <c r="MHO1182" s="12"/>
      <c r="MHP1182" s="12"/>
      <c r="MHQ1182" s="12"/>
      <c r="MHR1182" s="12"/>
      <c r="MHS1182" s="12"/>
      <c r="MHT1182" s="12"/>
      <c r="MHU1182" s="12"/>
      <c r="MHV1182" s="12"/>
      <c r="MHW1182" s="12"/>
      <c r="MHX1182" s="12"/>
      <c r="MHY1182" s="12"/>
      <c r="MHZ1182" s="12"/>
      <c r="MIA1182" s="12"/>
      <c r="MIB1182" s="12"/>
      <c r="MIC1182" s="12"/>
      <c r="MID1182" s="12"/>
      <c r="MIE1182" s="12"/>
      <c r="MIF1182" s="12"/>
      <c r="MIG1182" s="12"/>
      <c r="MIH1182" s="12"/>
      <c r="MII1182" s="12"/>
      <c r="MIJ1182" s="12"/>
      <c r="MIK1182" s="12"/>
      <c r="MIL1182" s="12"/>
      <c r="MIM1182" s="12"/>
      <c r="MIN1182" s="12"/>
      <c r="MIO1182" s="12"/>
      <c r="MIP1182" s="12"/>
      <c r="MIQ1182" s="12"/>
      <c r="MIR1182" s="12"/>
      <c r="MIS1182" s="12"/>
      <c r="MIT1182" s="12"/>
      <c r="MIU1182" s="12"/>
      <c r="MIV1182" s="12"/>
      <c r="MIW1182" s="12"/>
      <c r="MIX1182" s="12"/>
      <c r="MIY1182" s="12"/>
      <c r="MIZ1182" s="12"/>
      <c r="MJA1182" s="12"/>
      <c r="MJB1182" s="12"/>
      <c r="MJC1182" s="12"/>
      <c r="MJD1182" s="12"/>
      <c r="MJE1182" s="12"/>
      <c r="MJF1182" s="12"/>
      <c r="MJG1182" s="12"/>
      <c r="MJH1182" s="12"/>
      <c r="MJI1182" s="12"/>
      <c r="MJJ1182" s="12"/>
      <c r="MJK1182" s="12"/>
      <c r="MJL1182" s="12"/>
      <c r="MJM1182" s="12"/>
      <c r="MJN1182" s="12"/>
      <c r="MJO1182" s="12"/>
      <c r="MJP1182" s="12"/>
      <c r="MJQ1182" s="12"/>
      <c r="MJR1182" s="12"/>
      <c r="MJS1182" s="12"/>
      <c r="MJT1182" s="12"/>
      <c r="MJU1182" s="12"/>
      <c r="MJV1182" s="12"/>
      <c r="MJW1182" s="12"/>
      <c r="MJX1182" s="12"/>
      <c r="MJY1182" s="12"/>
      <c r="MJZ1182" s="12"/>
      <c r="MKA1182" s="12"/>
      <c r="MKB1182" s="12"/>
      <c r="MKC1182" s="12"/>
      <c r="MKD1182" s="12"/>
      <c r="MKE1182" s="12"/>
      <c r="MKF1182" s="12"/>
      <c r="MKG1182" s="12"/>
      <c r="MKH1182" s="12"/>
      <c r="MKI1182" s="12"/>
      <c r="MKJ1182" s="12"/>
      <c r="MKK1182" s="12"/>
      <c r="MKL1182" s="12"/>
      <c r="MKM1182" s="12"/>
      <c r="MKN1182" s="12"/>
      <c r="MKO1182" s="12"/>
      <c r="MKP1182" s="12"/>
      <c r="MKQ1182" s="12"/>
      <c r="MKR1182" s="12"/>
      <c r="MKS1182" s="12"/>
      <c r="MKT1182" s="12"/>
      <c r="MKU1182" s="12"/>
      <c r="MKV1182" s="12"/>
      <c r="MKW1182" s="12"/>
      <c r="MKX1182" s="12"/>
      <c r="MKY1182" s="12"/>
      <c r="MKZ1182" s="12"/>
      <c r="MLA1182" s="12"/>
      <c r="MLB1182" s="12"/>
      <c r="MLC1182" s="12"/>
      <c r="MLD1182" s="12"/>
      <c r="MLE1182" s="12"/>
      <c r="MLF1182" s="12"/>
      <c r="MLG1182" s="12"/>
      <c r="MLH1182" s="12"/>
      <c r="MLI1182" s="12"/>
      <c r="MLJ1182" s="12"/>
      <c r="MLK1182" s="12"/>
      <c r="MLL1182" s="12"/>
      <c r="MLM1182" s="12"/>
      <c r="MLN1182" s="12"/>
      <c r="MLO1182" s="12"/>
      <c r="MLP1182" s="12"/>
      <c r="MLQ1182" s="12"/>
      <c r="MLR1182" s="12"/>
      <c r="MLS1182" s="12"/>
      <c r="MLT1182" s="12"/>
      <c r="MLU1182" s="12"/>
      <c r="MLV1182" s="12"/>
      <c r="MLW1182" s="12"/>
      <c r="MLX1182" s="12"/>
      <c r="MLY1182" s="12"/>
      <c r="MLZ1182" s="12"/>
      <c r="MMA1182" s="12"/>
      <c r="MMB1182" s="12"/>
      <c r="MMC1182" s="12"/>
      <c r="MMD1182" s="12"/>
      <c r="MME1182" s="12"/>
      <c r="MMF1182" s="12"/>
      <c r="MMG1182" s="12"/>
      <c r="MMH1182" s="12"/>
      <c r="MMI1182" s="12"/>
      <c r="MMJ1182" s="12"/>
      <c r="MMK1182" s="12"/>
      <c r="MML1182" s="12"/>
      <c r="MMM1182" s="12"/>
      <c r="MMN1182" s="12"/>
      <c r="MMO1182" s="12"/>
      <c r="MMP1182" s="12"/>
      <c r="MMQ1182" s="12"/>
      <c r="MMR1182" s="12"/>
      <c r="MMS1182" s="12"/>
      <c r="MMT1182" s="12"/>
      <c r="MMU1182" s="12"/>
      <c r="MMV1182" s="12"/>
      <c r="MMW1182" s="12"/>
      <c r="MMX1182" s="12"/>
      <c r="MMY1182" s="12"/>
      <c r="MMZ1182" s="12"/>
      <c r="MNA1182" s="12"/>
      <c r="MNB1182" s="12"/>
      <c r="MNC1182" s="12"/>
      <c r="MND1182" s="12"/>
      <c r="MNE1182" s="12"/>
      <c r="MNF1182" s="12"/>
      <c r="MNG1182" s="12"/>
      <c r="MNH1182" s="12"/>
      <c r="MNI1182" s="12"/>
      <c r="MNJ1182" s="12"/>
      <c r="MNK1182" s="12"/>
      <c r="MNL1182" s="12"/>
      <c r="MNM1182" s="12"/>
      <c r="MNN1182" s="12"/>
      <c r="MNO1182" s="12"/>
      <c r="MNP1182" s="12"/>
      <c r="MNQ1182" s="12"/>
      <c r="MNR1182" s="12"/>
      <c r="MNS1182" s="12"/>
      <c r="MNT1182" s="12"/>
      <c r="MNU1182" s="12"/>
      <c r="MNV1182" s="12"/>
      <c r="MNW1182" s="12"/>
      <c r="MNX1182" s="12"/>
      <c r="MNY1182" s="12"/>
      <c r="MNZ1182" s="12"/>
      <c r="MOA1182" s="12"/>
      <c r="MOB1182" s="12"/>
      <c r="MOC1182" s="12"/>
      <c r="MOD1182" s="12"/>
      <c r="MOE1182" s="12"/>
      <c r="MOF1182" s="12"/>
      <c r="MOG1182" s="12"/>
      <c r="MOH1182" s="12"/>
      <c r="MOI1182" s="12"/>
      <c r="MOJ1182" s="12"/>
      <c r="MOK1182" s="12"/>
      <c r="MOL1182" s="12"/>
      <c r="MOM1182" s="12"/>
      <c r="MON1182" s="12"/>
      <c r="MOO1182" s="12"/>
      <c r="MOP1182" s="12"/>
      <c r="MOQ1182" s="12"/>
      <c r="MOR1182" s="12"/>
      <c r="MOS1182" s="12"/>
      <c r="MOT1182" s="12"/>
      <c r="MOU1182" s="12"/>
      <c r="MOV1182" s="12"/>
      <c r="MOW1182" s="12"/>
      <c r="MOX1182" s="12"/>
      <c r="MOY1182" s="12"/>
      <c r="MOZ1182" s="12"/>
      <c r="MPA1182" s="12"/>
      <c r="MPB1182" s="12"/>
      <c r="MPC1182" s="12"/>
      <c r="MPD1182" s="12"/>
      <c r="MPE1182" s="12"/>
      <c r="MPF1182" s="12"/>
      <c r="MPG1182" s="12"/>
      <c r="MPH1182" s="12"/>
      <c r="MPI1182" s="12"/>
      <c r="MPJ1182" s="12"/>
      <c r="MPK1182" s="12"/>
      <c r="MPL1182" s="12"/>
      <c r="MPM1182" s="12"/>
      <c r="MPN1182" s="12"/>
      <c r="MPO1182" s="12"/>
      <c r="MPP1182" s="12"/>
      <c r="MPQ1182" s="12"/>
      <c r="MPR1182" s="12"/>
      <c r="MPS1182" s="12"/>
      <c r="MPT1182" s="12"/>
      <c r="MPU1182" s="12"/>
      <c r="MPV1182" s="12"/>
      <c r="MPW1182" s="12"/>
      <c r="MPX1182" s="12"/>
      <c r="MPY1182" s="12"/>
      <c r="MPZ1182" s="12"/>
      <c r="MQA1182" s="12"/>
      <c r="MQB1182" s="12"/>
      <c r="MQC1182" s="12"/>
      <c r="MQD1182" s="12"/>
      <c r="MQE1182" s="12"/>
      <c r="MQF1182" s="12"/>
      <c r="MQG1182" s="12"/>
      <c r="MQH1182" s="12"/>
      <c r="MQI1182" s="12"/>
      <c r="MQJ1182" s="12"/>
      <c r="MQK1182" s="12"/>
      <c r="MQL1182" s="12"/>
      <c r="MQM1182" s="12"/>
      <c r="MQN1182" s="12"/>
      <c r="MQO1182" s="12"/>
      <c r="MQP1182" s="12"/>
      <c r="MQQ1182" s="12"/>
      <c r="MQR1182" s="12"/>
      <c r="MQS1182" s="12"/>
      <c r="MQT1182" s="12"/>
      <c r="MQU1182" s="12"/>
      <c r="MQV1182" s="12"/>
      <c r="MQW1182" s="12"/>
      <c r="MQX1182" s="12"/>
      <c r="MQY1182" s="12"/>
      <c r="MQZ1182" s="12"/>
      <c r="MRA1182" s="12"/>
      <c r="MRB1182" s="12"/>
      <c r="MRC1182" s="12"/>
      <c r="MRD1182" s="12"/>
      <c r="MRE1182" s="12"/>
      <c r="MRF1182" s="12"/>
      <c r="MRG1182" s="12"/>
      <c r="MRH1182" s="12"/>
      <c r="MRI1182" s="12"/>
      <c r="MRJ1182" s="12"/>
      <c r="MRK1182" s="12"/>
      <c r="MRL1182" s="12"/>
      <c r="MRM1182" s="12"/>
      <c r="MRN1182" s="12"/>
      <c r="MRO1182" s="12"/>
      <c r="MRP1182" s="12"/>
      <c r="MRQ1182" s="12"/>
      <c r="MRR1182" s="12"/>
      <c r="MRS1182" s="12"/>
      <c r="MRT1182" s="12"/>
      <c r="MRU1182" s="12"/>
      <c r="MRV1182" s="12"/>
      <c r="MRW1182" s="12"/>
      <c r="MRX1182" s="12"/>
      <c r="MRY1182" s="12"/>
      <c r="MRZ1182" s="12"/>
      <c r="MSA1182" s="12"/>
      <c r="MSB1182" s="12"/>
      <c r="MSC1182" s="12"/>
      <c r="MSD1182" s="12"/>
      <c r="MSE1182" s="12"/>
      <c r="MSF1182" s="12"/>
      <c r="MSG1182" s="12"/>
      <c r="MSH1182" s="12"/>
      <c r="MSI1182" s="12"/>
      <c r="MSJ1182" s="12"/>
      <c r="MSK1182" s="12"/>
      <c r="MSL1182" s="12"/>
      <c r="MSM1182" s="12"/>
      <c r="MSN1182" s="12"/>
      <c r="MSO1182" s="12"/>
      <c r="MSP1182" s="12"/>
      <c r="MSQ1182" s="12"/>
      <c r="MSR1182" s="12"/>
      <c r="MSS1182" s="12"/>
      <c r="MST1182" s="12"/>
      <c r="MSU1182" s="12"/>
      <c r="MSV1182" s="12"/>
      <c r="MSW1182" s="12"/>
      <c r="MSX1182" s="12"/>
      <c r="MSY1182" s="12"/>
      <c r="MSZ1182" s="12"/>
      <c r="MTA1182" s="12"/>
      <c r="MTB1182" s="12"/>
      <c r="MTC1182" s="12"/>
      <c r="MTD1182" s="12"/>
      <c r="MTE1182" s="12"/>
      <c r="MTF1182" s="12"/>
      <c r="MTG1182" s="12"/>
      <c r="MTH1182" s="12"/>
      <c r="MTI1182" s="12"/>
      <c r="MTJ1182" s="12"/>
      <c r="MTK1182" s="12"/>
      <c r="MTL1182" s="12"/>
      <c r="MTM1182" s="12"/>
      <c r="MTN1182" s="12"/>
      <c r="MTO1182" s="12"/>
      <c r="MTP1182" s="12"/>
      <c r="MTQ1182" s="12"/>
      <c r="MTR1182" s="12"/>
      <c r="MTS1182" s="12"/>
      <c r="MTT1182" s="12"/>
      <c r="MTU1182" s="12"/>
      <c r="MTV1182" s="12"/>
      <c r="MTW1182" s="12"/>
      <c r="MTX1182" s="12"/>
      <c r="MTY1182" s="12"/>
      <c r="MTZ1182" s="12"/>
      <c r="MUA1182" s="12"/>
      <c r="MUB1182" s="12"/>
      <c r="MUC1182" s="12"/>
      <c r="MUD1182" s="12"/>
      <c r="MUE1182" s="12"/>
      <c r="MUF1182" s="12"/>
      <c r="MUG1182" s="12"/>
      <c r="MUH1182" s="12"/>
      <c r="MUI1182" s="12"/>
      <c r="MUJ1182" s="12"/>
      <c r="MUK1182" s="12"/>
      <c r="MUL1182" s="12"/>
      <c r="MUM1182" s="12"/>
      <c r="MUN1182" s="12"/>
      <c r="MUO1182" s="12"/>
      <c r="MUP1182" s="12"/>
      <c r="MUQ1182" s="12"/>
      <c r="MUR1182" s="12"/>
      <c r="MUS1182" s="12"/>
      <c r="MUT1182" s="12"/>
      <c r="MUU1182" s="12"/>
      <c r="MUV1182" s="12"/>
      <c r="MUW1182" s="12"/>
      <c r="MUX1182" s="12"/>
      <c r="MUY1182" s="12"/>
      <c r="MUZ1182" s="12"/>
      <c r="MVA1182" s="12"/>
      <c r="MVB1182" s="12"/>
      <c r="MVC1182" s="12"/>
      <c r="MVD1182" s="12"/>
      <c r="MVE1182" s="12"/>
      <c r="MVF1182" s="12"/>
      <c r="MVG1182" s="12"/>
      <c r="MVH1182" s="12"/>
      <c r="MVI1182" s="12"/>
      <c r="MVJ1182" s="12"/>
      <c r="MVK1182" s="12"/>
      <c r="MVL1182" s="12"/>
      <c r="MVM1182" s="12"/>
      <c r="MVN1182" s="12"/>
      <c r="MVO1182" s="12"/>
      <c r="MVP1182" s="12"/>
      <c r="MVQ1182" s="12"/>
      <c r="MVR1182" s="12"/>
      <c r="MVS1182" s="12"/>
      <c r="MVT1182" s="12"/>
      <c r="MVU1182" s="12"/>
      <c r="MVV1182" s="12"/>
      <c r="MVW1182" s="12"/>
      <c r="MVX1182" s="12"/>
      <c r="MVY1182" s="12"/>
      <c r="MVZ1182" s="12"/>
      <c r="MWA1182" s="12"/>
      <c r="MWB1182" s="12"/>
      <c r="MWC1182" s="12"/>
      <c r="MWD1182" s="12"/>
      <c r="MWE1182" s="12"/>
      <c r="MWF1182" s="12"/>
      <c r="MWG1182" s="12"/>
      <c r="MWH1182" s="12"/>
      <c r="MWI1182" s="12"/>
      <c r="MWJ1182" s="12"/>
      <c r="MWK1182" s="12"/>
      <c r="MWL1182" s="12"/>
      <c r="MWM1182" s="12"/>
      <c r="MWN1182" s="12"/>
      <c r="MWO1182" s="12"/>
      <c r="MWP1182" s="12"/>
      <c r="MWQ1182" s="12"/>
      <c r="MWR1182" s="12"/>
      <c r="MWS1182" s="12"/>
      <c r="MWT1182" s="12"/>
      <c r="MWU1182" s="12"/>
      <c r="MWV1182" s="12"/>
      <c r="MWW1182" s="12"/>
      <c r="MWX1182" s="12"/>
      <c r="MWY1182" s="12"/>
      <c r="MWZ1182" s="12"/>
      <c r="MXA1182" s="12"/>
      <c r="MXB1182" s="12"/>
      <c r="MXC1182" s="12"/>
      <c r="MXD1182" s="12"/>
      <c r="MXE1182" s="12"/>
      <c r="MXF1182" s="12"/>
      <c r="MXG1182" s="12"/>
      <c r="MXH1182" s="12"/>
      <c r="MXI1182" s="12"/>
      <c r="MXJ1182" s="12"/>
      <c r="MXK1182" s="12"/>
      <c r="MXL1182" s="12"/>
      <c r="MXM1182" s="12"/>
      <c r="MXN1182" s="12"/>
      <c r="MXO1182" s="12"/>
      <c r="MXP1182" s="12"/>
      <c r="MXQ1182" s="12"/>
      <c r="MXR1182" s="12"/>
      <c r="MXS1182" s="12"/>
      <c r="MXT1182" s="12"/>
      <c r="MXU1182" s="12"/>
      <c r="MXV1182" s="12"/>
      <c r="MXW1182" s="12"/>
      <c r="MXX1182" s="12"/>
      <c r="MXY1182" s="12"/>
      <c r="MXZ1182" s="12"/>
      <c r="MYA1182" s="12"/>
      <c r="MYB1182" s="12"/>
      <c r="MYC1182" s="12"/>
      <c r="MYD1182" s="12"/>
      <c r="MYE1182" s="12"/>
      <c r="MYF1182" s="12"/>
      <c r="MYG1182" s="12"/>
      <c r="MYH1182" s="12"/>
      <c r="MYI1182" s="12"/>
      <c r="MYJ1182" s="12"/>
      <c r="MYK1182" s="12"/>
      <c r="MYL1182" s="12"/>
      <c r="MYM1182" s="12"/>
      <c r="MYN1182" s="12"/>
      <c r="MYO1182" s="12"/>
      <c r="MYP1182" s="12"/>
      <c r="MYQ1182" s="12"/>
      <c r="MYR1182" s="12"/>
      <c r="MYS1182" s="12"/>
      <c r="MYT1182" s="12"/>
      <c r="MYU1182" s="12"/>
      <c r="MYV1182" s="12"/>
      <c r="MYW1182" s="12"/>
      <c r="MYX1182" s="12"/>
      <c r="MYY1182" s="12"/>
      <c r="MYZ1182" s="12"/>
      <c r="MZA1182" s="12"/>
      <c r="MZB1182" s="12"/>
      <c r="MZC1182" s="12"/>
      <c r="MZD1182" s="12"/>
      <c r="MZE1182" s="12"/>
      <c r="MZF1182" s="12"/>
      <c r="MZG1182" s="12"/>
      <c r="MZH1182" s="12"/>
      <c r="MZI1182" s="12"/>
      <c r="MZJ1182" s="12"/>
      <c r="MZK1182" s="12"/>
      <c r="MZL1182" s="12"/>
      <c r="MZM1182" s="12"/>
      <c r="MZN1182" s="12"/>
      <c r="MZO1182" s="12"/>
      <c r="MZP1182" s="12"/>
      <c r="MZQ1182" s="12"/>
      <c r="MZR1182" s="12"/>
      <c r="MZS1182" s="12"/>
      <c r="MZT1182" s="12"/>
      <c r="MZU1182" s="12"/>
      <c r="MZV1182" s="12"/>
      <c r="MZW1182" s="12"/>
      <c r="MZX1182" s="12"/>
      <c r="MZY1182" s="12"/>
      <c r="MZZ1182" s="12"/>
      <c r="NAA1182" s="12"/>
      <c r="NAB1182" s="12"/>
      <c r="NAC1182" s="12"/>
      <c r="NAD1182" s="12"/>
      <c r="NAE1182" s="12"/>
      <c r="NAF1182" s="12"/>
      <c r="NAG1182" s="12"/>
      <c r="NAH1182" s="12"/>
      <c r="NAI1182" s="12"/>
      <c r="NAJ1182" s="12"/>
      <c r="NAK1182" s="12"/>
      <c r="NAL1182" s="12"/>
      <c r="NAM1182" s="12"/>
      <c r="NAN1182" s="12"/>
      <c r="NAO1182" s="12"/>
      <c r="NAP1182" s="12"/>
      <c r="NAQ1182" s="12"/>
      <c r="NAR1182" s="12"/>
      <c r="NAS1182" s="12"/>
      <c r="NAT1182" s="12"/>
      <c r="NAU1182" s="12"/>
      <c r="NAV1182" s="12"/>
      <c r="NAW1182" s="12"/>
      <c r="NAX1182" s="12"/>
      <c r="NAY1182" s="12"/>
      <c r="NAZ1182" s="12"/>
      <c r="NBA1182" s="12"/>
      <c r="NBB1182" s="12"/>
      <c r="NBC1182" s="12"/>
      <c r="NBD1182" s="12"/>
      <c r="NBE1182" s="12"/>
      <c r="NBF1182" s="12"/>
      <c r="NBG1182" s="12"/>
      <c r="NBH1182" s="12"/>
      <c r="NBI1182" s="12"/>
      <c r="NBJ1182" s="12"/>
      <c r="NBK1182" s="12"/>
      <c r="NBL1182" s="12"/>
      <c r="NBM1182" s="12"/>
      <c r="NBN1182" s="12"/>
      <c r="NBO1182" s="12"/>
      <c r="NBP1182" s="12"/>
      <c r="NBQ1182" s="12"/>
      <c r="NBR1182" s="12"/>
      <c r="NBS1182" s="12"/>
      <c r="NBT1182" s="12"/>
      <c r="NBU1182" s="12"/>
      <c r="NBV1182" s="12"/>
      <c r="NBW1182" s="12"/>
      <c r="NBX1182" s="12"/>
      <c r="NBY1182" s="12"/>
      <c r="NBZ1182" s="12"/>
      <c r="NCA1182" s="12"/>
      <c r="NCB1182" s="12"/>
      <c r="NCC1182" s="12"/>
      <c r="NCD1182" s="12"/>
      <c r="NCE1182" s="12"/>
      <c r="NCF1182" s="12"/>
      <c r="NCG1182" s="12"/>
      <c r="NCH1182" s="12"/>
      <c r="NCI1182" s="12"/>
      <c r="NCJ1182" s="12"/>
      <c r="NCK1182" s="12"/>
      <c r="NCL1182" s="12"/>
      <c r="NCM1182" s="12"/>
      <c r="NCN1182" s="12"/>
      <c r="NCO1182" s="12"/>
      <c r="NCP1182" s="12"/>
      <c r="NCQ1182" s="12"/>
      <c r="NCR1182" s="12"/>
      <c r="NCS1182" s="12"/>
      <c r="NCT1182" s="12"/>
      <c r="NCU1182" s="12"/>
      <c r="NCV1182" s="12"/>
      <c r="NCW1182" s="12"/>
      <c r="NCX1182" s="12"/>
      <c r="NCY1182" s="12"/>
      <c r="NCZ1182" s="12"/>
      <c r="NDA1182" s="12"/>
      <c r="NDB1182" s="12"/>
      <c r="NDC1182" s="12"/>
      <c r="NDD1182" s="12"/>
      <c r="NDE1182" s="12"/>
      <c r="NDF1182" s="12"/>
      <c r="NDG1182" s="12"/>
      <c r="NDH1182" s="12"/>
      <c r="NDI1182" s="12"/>
      <c r="NDJ1182" s="12"/>
      <c r="NDK1182" s="12"/>
      <c r="NDL1182" s="12"/>
      <c r="NDM1182" s="12"/>
      <c r="NDN1182" s="12"/>
      <c r="NDO1182" s="12"/>
      <c r="NDP1182" s="12"/>
      <c r="NDQ1182" s="12"/>
      <c r="NDR1182" s="12"/>
      <c r="NDS1182" s="12"/>
      <c r="NDT1182" s="12"/>
      <c r="NDU1182" s="12"/>
      <c r="NDV1182" s="12"/>
      <c r="NDW1182" s="12"/>
      <c r="NDX1182" s="12"/>
      <c r="NDY1182" s="12"/>
      <c r="NDZ1182" s="12"/>
      <c r="NEA1182" s="12"/>
      <c r="NEB1182" s="12"/>
      <c r="NEC1182" s="12"/>
      <c r="NED1182" s="12"/>
      <c r="NEE1182" s="12"/>
      <c r="NEF1182" s="12"/>
      <c r="NEG1182" s="12"/>
      <c r="NEH1182" s="12"/>
      <c r="NEI1182" s="12"/>
      <c r="NEJ1182" s="12"/>
      <c r="NEK1182" s="12"/>
      <c r="NEL1182" s="12"/>
      <c r="NEM1182" s="12"/>
      <c r="NEN1182" s="12"/>
      <c r="NEO1182" s="12"/>
      <c r="NEP1182" s="12"/>
      <c r="NEQ1182" s="12"/>
      <c r="NER1182" s="12"/>
      <c r="NES1182" s="12"/>
      <c r="NET1182" s="12"/>
      <c r="NEU1182" s="12"/>
      <c r="NEV1182" s="12"/>
      <c r="NEW1182" s="12"/>
      <c r="NEX1182" s="12"/>
      <c r="NEY1182" s="12"/>
      <c r="NEZ1182" s="12"/>
      <c r="NFA1182" s="12"/>
      <c r="NFB1182" s="12"/>
      <c r="NFC1182" s="12"/>
      <c r="NFD1182" s="12"/>
      <c r="NFE1182" s="12"/>
      <c r="NFF1182" s="12"/>
      <c r="NFG1182" s="12"/>
      <c r="NFH1182" s="12"/>
      <c r="NFI1182" s="12"/>
      <c r="NFJ1182" s="12"/>
      <c r="NFK1182" s="12"/>
      <c r="NFL1182" s="12"/>
      <c r="NFM1182" s="12"/>
      <c r="NFN1182" s="12"/>
      <c r="NFO1182" s="12"/>
      <c r="NFP1182" s="12"/>
      <c r="NFQ1182" s="12"/>
      <c r="NFR1182" s="12"/>
      <c r="NFS1182" s="12"/>
      <c r="NFT1182" s="12"/>
      <c r="NFU1182" s="12"/>
      <c r="NFV1182" s="12"/>
      <c r="NFW1182" s="12"/>
      <c r="NFX1182" s="12"/>
      <c r="NFY1182" s="12"/>
      <c r="NFZ1182" s="12"/>
      <c r="NGA1182" s="12"/>
      <c r="NGB1182" s="12"/>
      <c r="NGC1182" s="12"/>
      <c r="NGD1182" s="12"/>
      <c r="NGE1182" s="12"/>
      <c r="NGF1182" s="12"/>
      <c r="NGG1182" s="12"/>
      <c r="NGH1182" s="12"/>
      <c r="NGI1182" s="12"/>
      <c r="NGJ1182" s="12"/>
      <c r="NGK1182" s="12"/>
      <c r="NGL1182" s="12"/>
      <c r="NGM1182" s="12"/>
      <c r="NGN1182" s="12"/>
      <c r="NGO1182" s="12"/>
      <c r="NGP1182" s="12"/>
      <c r="NGQ1182" s="12"/>
      <c r="NGR1182" s="12"/>
      <c r="NGS1182" s="12"/>
      <c r="NGT1182" s="12"/>
      <c r="NGU1182" s="12"/>
      <c r="NGV1182" s="12"/>
      <c r="NGW1182" s="12"/>
      <c r="NGX1182" s="12"/>
      <c r="NGY1182" s="12"/>
      <c r="NGZ1182" s="12"/>
      <c r="NHA1182" s="12"/>
      <c r="NHB1182" s="12"/>
      <c r="NHC1182" s="12"/>
      <c r="NHD1182" s="12"/>
      <c r="NHE1182" s="12"/>
      <c r="NHF1182" s="12"/>
      <c r="NHG1182" s="12"/>
      <c r="NHH1182" s="12"/>
      <c r="NHI1182" s="12"/>
      <c r="NHJ1182" s="12"/>
      <c r="NHK1182" s="12"/>
      <c r="NHL1182" s="12"/>
      <c r="NHM1182" s="12"/>
      <c r="NHN1182" s="12"/>
      <c r="NHO1182" s="12"/>
      <c r="NHP1182" s="12"/>
      <c r="NHQ1182" s="12"/>
      <c r="NHR1182" s="12"/>
      <c r="NHS1182" s="12"/>
      <c r="NHT1182" s="12"/>
      <c r="NHU1182" s="12"/>
      <c r="NHV1182" s="12"/>
      <c r="NHW1182" s="12"/>
      <c r="NHX1182" s="12"/>
      <c r="NHY1182" s="12"/>
      <c r="NHZ1182" s="12"/>
      <c r="NIA1182" s="12"/>
      <c r="NIB1182" s="12"/>
      <c r="NIC1182" s="12"/>
      <c r="NID1182" s="12"/>
      <c r="NIE1182" s="12"/>
      <c r="NIF1182" s="12"/>
      <c r="NIG1182" s="12"/>
      <c r="NIH1182" s="12"/>
      <c r="NII1182" s="12"/>
      <c r="NIJ1182" s="12"/>
      <c r="NIK1182" s="12"/>
      <c r="NIL1182" s="12"/>
      <c r="NIM1182" s="12"/>
      <c r="NIN1182" s="12"/>
      <c r="NIO1182" s="12"/>
      <c r="NIP1182" s="12"/>
      <c r="NIQ1182" s="12"/>
      <c r="NIR1182" s="12"/>
      <c r="NIS1182" s="12"/>
      <c r="NIT1182" s="12"/>
      <c r="NIU1182" s="12"/>
      <c r="NIV1182" s="12"/>
      <c r="NIW1182" s="12"/>
      <c r="NIX1182" s="12"/>
      <c r="NIY1182" s="12"/>
      <c r="NIZ1182" s="12"/>
      <c r="NJA1182" s="12"/>
      <c r="NJB1182" s="12"/>
      <c r="NJC1182" s="12"/>
      <c r="NJD1182" s="12"/>
      <c r="NJE1182" s="12"/>
      <c r="NJF1182" s="12"/>
      <c r="NJG1182" s="12"/>
      <c r="NJH1182" s="12"/>
      <c r="NJI1182" s="12"/>
      <c r="NJJ1182" s="12"/>
      <c r="NJK1182" s="12"/>
      <c r="NJL1182" s="12"/>
      <c r="NJM1182" s="12"/>
      <c r="NJN1182" s="12"/>
      <c r="NJO1182" s="12"/>
      <c r="NJP1182" s="12"/>
      <c r="NJQ1182" s="12"/>
      <c r="NJR1182" s="12"/>
      <c r="NJS1182" s="12"/>
      <c r="NJT1182" s="12"/>
      <c r="NJU1182" s="12"/>
      <c r="NJV1182" s="12"/>
      <c r="NJW1182" s="12"/>
      <c r="NJX1182" s="12"/>
      <c r="NJY1182" s="12"/>
      <c r="NJZ1182" s="12"/>
      <c r="NKA1182" s="12"/>
      <c r="NKB1182" s="12"/>
      <c r="NKC1182" s="12"/>
      <c r="NKD1182" s="12"/>
      <c r="NKE1182" s="12"/>
      <c r="NKF1182" s="12"/>
      <c r="NKG1182" s="12"/>
      <c r="NKH1182" s="12"/>
      <c r="NKI1182" s="12"/>
      <c r="NKJ1182" s="12"/>
      <c r="NKK1182" s="12"/>
      <c r="NKL1182" s="12"/>
      <c r="NKM1182" s="12"/>
      <c r="NKN1182" s="12"/>
      <c r="NKO1182" s="12"/>
      <c r="NKP1182" s="12"/>
      <c r="NKQ1182" s="12"/>
      <c r="NKR1182" s="12"/>
      <c r="NKS1182" s="12"/>
      <c r="NKT1182" s="12"/>
      <c r="NKU1182" s="12"/>
      <c r="NKV1182" s="12"/>
      <c r="NKW1182" s="12"/>
      <c r="NKX1182" s="12"/>
      <c r="NKY1182" s="12"/>
      <c r="NKZ1182" s="12"/>
      <c r="NLA1182" s="12"/>
      <c r="NLB1182" s="12"/>
      <c r="NLC1182" s="12"/>
      <c r="NLD1182" s="12"/>
      <c r="NLE1182" s="12"/>
      <c r="NLF1182" s="12"/>
      <c r="NLG1182" s="12"/>
      <c r="NLH1182" s="12"/>
      <c r="NLI1182" s="12"/>
      <c r="NLJ1182" s="12"/>
      <c r="NLK1182" s="12"/>
      <c r="NLL1182" s="12"/>
      <c r="NLM1182" s="12"/>
      <c r="NLN1182" s="12"/>
      <c r="NLO1182" s="12"/>
      <c r="NLP1182" s="12"/>
      <c r="NLQ1182" s="12"/>
      <c r="NLR1182" s="12"/>
      <c r="NLS1182" s="12"/>
      <c r="NLT1182" s="12"/>
      <c r="NLU1182" s="12"/>
      <c r="NLV1182" s="12"/>
      <c r="NLW1182" s="12"/>
      <c r="NLX1182" s="12"/>
      <c r="NLY1182" s="12"/>
      <c r="NLZ1182" s="12"/>
      <c r="NMA1182" s="12"/>
      <c r="NMB1182" s="12"/>
      <c r="NMC1182" s="12"/>
      <c r="NMD1182" s="12"/>
      <c r="NME1182" s="12"/>
      <c r="NMF1182" s="12"/>
      <c r="NMG1182" s="12"/>
      <c r="NMH1182" s="12"/>
      <c r="NMI1182" s="12"/>
      <c r="NMJ1182" s="12"/>
      <c r="NMK1182" s="12"/>
      <c r="NML1182" s="12"/>
      <c r="NMM1182" s="12"/>
      <c r="NMN1182" s="12"/>
      <c r="NMO1182" s="12"/>
      <c r="NMP1182" s="12"/>
      <c r="NMQ1182" s="12"/>
      <c r="NMR1182" s="12"/>
      <c r="NMS1182" s="12"/>
      <c r="NMT1182" s="12"/>
      <c r="NMU1182" s="12"/>
      <c r="NMV1182" s="12"/>
      <c r="NMW1182" s="12"/>
      <c r="NMX1182" s="12"/>
      <c r="NMY1182" s="12"/>
      <c r="NMZ1182" s="12"/>
      <c r="NNA1182" s="12"/>
      <c r="NNB1182" s="12"/>
      <c r="NNC1182" s="12"/>
      <c r="NND1182" s="12"/>
      <c r="NNE1182" s="12"/>
      <c r="NNF1182" s="12"/>
      <c r="NNG1182" s="12"/>
      <c r="NNH1182" s="12"/>
      <c r="NNI1182" s="12"/>
      <c r="NNJ1182" s="12"/>
      <c r="NNK1182" s="12"/>
      <c r="NNL1182" s="12"/>
      <c r="NNM1182" s="12"/>
      <c r="NNN1182" s="12"/>
      <c r="NNO1182" s="12"/>
      <c r="NNP1182" s="12"/>
      <c r="NNQ1182" s="12"/>
      <c r="NNR1182" s="12"/>
      <c r="NNS1182" s="12"/>
      <c r="NNT1182" s="12"/>
      <c r="NNU1182" s="12"/>
      <c r="NNV1182" s="12"/>
      <c r="NNW1182" s="12"/>
      <c r="NNX1182" s="12"/>
      <c r="NNY1182" s="12"/>
      <c r="NNZ1182" s="12"/>
      <c r="NOA1182" s="12"/>
      <c r="NOB1182" s="12"/>
      <c r="NOC1182" s="12"/>
      <c r="NOD1182" s="12"/>
      <c r="NOE1182" s="12"/>
      <c r="NOF1182" s="12"/>
      <c r="NOG1182" s="12"/>
      <c r="NOH1182" s="12"/>
      <c r="NOI1182" s="12"/>
      <c r="NOJ1182" s="12"/>
      <c r="NOK1182" s="12"/>
      <c r="NOL1182" s="12"/>
      <c r="NOM1182" s="12"/>
      <c r="NON1182" s="12"/>
      <c r="NOO1182" s="12"/>
      <c r="NOP1182" s="12"/>
      <c r="NOQ1182" s="12"/>
      <c r="NOR1182" s="12"/>
      <c r="NOS1182" s="12"/>
      <c r="NOT1182" s="12"/>
      <c r="NOU1182" s="12"/>
      <c r="NOV1182" s="12"/>
      <c r="NOW1182" s="12"/>
      <c r="NOX1182" s="12"/>
      <c r="NOY1182" s="12"/>
      <c r="NOZ1182" s="12"/>
      <c r="NPA1182" s="12"/>
      <c r="NPB1182" s="12"/>
      <c r="NPC1182" s="12"/>
      <c r="NPD1182" s="12"/>
      <c r="NPE1182" s="12"/>
      <c r="NPF1182" s="12"/>
      <c r="NPG1182" s="12"/>
      <c r="NPH1182" s="12"/>
      <c r="NPI1182" s="12"/>
      <c r="NPJ1182" s="12"/>
      <c r="NPK1182" s="12"/>
      <c r="NPL1182" s="12"/>
      <c r="NPM1182" s="12"/>
      <c r="NPN1182" s="12"/>
      <c r="NPO1182" s="12"/>
      <c r="NPP1182" s="12"/>
      <c r="NPQ1182" s="12"/>
      <c r="NPR1182" s="12"/>
      <c r="NPS1182" s="12"/>
      <c r="NPT1182" s="12"/>
      <c r="NPU1182" s="12"/>
      <c r="NPV1182" s="12"/>
      <c r="NPW1182" s="12"/>
      <c r="NPX1182" s="12"/>
      <c r="NPY1182" s="12"/>
      <c r="NPZ1182" s="12"/>
      <c r="NQA1182" s="12"/>
      <c r="NQB1182" s="12"/>
      <c r="NQC1182" s="12"/>
      <c r="NQD1182" s="12"/>
      <c r="NQE1182" s="12"/>
      <c r="NQF1182" s="12"/>
      <c r="NQG1182" s="12"/>
      <c r="NQH1182" s="12"/>
      <c r="NQI1182" s="12"/>
      <c r="NQJ1182" s="12"/>
      <c r="NQK1182" s="12"/>
      <c r="NQL1182" s="12"/>
      <c r="NQM1182" s="12"/>
      <c r="NQN1182" s="12"/>
      <c r="NQO1182" s="12"/>
      <c r="NQP1182" s="12"/>
      <c r="NQQ1182" s="12"/>
      <c r="NQR1182" s="12"/>
      <c r="NQS1182" s="12"/>
      <c r="NQT1182" s="12"/>
      <c r="NQU1182" s="12"/>
      <c r="NQV1182" s="12"/>
      <c r="NQW1182" s="12"/>
      <c r="NQX1182" s="12"/>
      <c r="NQY1182" s="12"/>
      <c r="NQZ1182" s="12"/>
      <c r="NRA1182" s="12"/>
      <c r="NRB1182" s="12"/>
      <c r="NRC1182" s="12"/>
      <c r="NRD1182" s="12"/>
      <c r="NRE1182" s="12"/>
      <c r="NRF1182" s="12"/>
      <c r="NRG1182" s="12"/>
      <c r="NRH1182" s="12"/>
      <c r="NRI1182" s="12"/>
      <c r="NRJ1182" s="12"/>
      <c r="NRK1182" s="12"/>
      <c r="NRL1182" s="12"/>
      <c r="NRM1182" s="12"/>
      <c r="NRN1182" s="12"/>
      <c r="NRO1182" s="12"/>
      <c r="NRP1182" s="12"/>
      <c r="NRQ1182" s="12"/>
      <c r="NRR1182" s="12"/>
      <c r="NRS1182" s="12"/>
      <c r="NRT1182" s="12"/>
      <c r="NRU1182" s="12"/>
      <c r="NRV1182" s="12"/>
      <c r="NRW1182" s="12"/>
      <c r="NRX1182" s="12"/>
      <c r="NRY1182" s="12"/>
      <c r="NRZ1182" s="12"/>
      <c r="NSA1182" s="12"/>
      <c r="NSB1182" s="12"/>
      <c r="NSC1182" s="12"/>
      <c r="NSD1182" s="12"/>
      <c r="NSE1182" s="12"/>
      <c r="NSF1182" s="12"/>
      <c r="NSG1182" s="12"/>
      <c r="NSH1182" s="12"/>
      <c r="NSI1182" s="12"/>
      <c r="NSJ1182" s="12"/>
      <c r="NSK1182" s="12"/>
      <c r="NSL1182" s="12"/>
      <c r="NSM1182" s="12"/>
      <c r="NSN1182" s="12"/>
      <c r="NSO1182" s="12"/>
      <c r="NSP1182" s="12"/>
      <c r="NSQ1182" s="12"/>
      <c r="NSR1182" s="12"/>
      <c r="NSS1182" s="12"/>
      <c r="NST1182" s="12"/>
      <c r="NSU1182" s="12"/>
      <c r="NSV1182" s="12"/>
      <c r="NSW1182" s="12"/>
      <c r="NSX1182" s="12"/>
      <c r="NSY1182" s="12"/>
      <c r="NSZ1182" s="12"/>
      <c r="NTA1182" s="12"/>
      <c r="NTB1182" s="12"/>
      <c r="NTC1182" s="12"/>
      <c r="NTD1182" s="12"/>
      <c r="NTE1182" s="12"/>
      <c r="NTF1182" s="12"/>
      <c r="NTG1182" s="12"/>
      <c r="NTH1182" s="12"/>
      <c r="NTI1182" s="12"/>
      <c r="NTJ1182" s="12"/>
      <c r="NTK1182" s="12"/>
      <c r="NTL1182" s="12"/>
      <c r="NTM1182" s="12"/>
      <c r="NTN1182" s="12"/>
      <c r="NTO1182" s="12"/>
      <c r="NTP1182" s="12"/>
      <c r="NTQ1182" s="12"/>
      <c r="NTR1182" s="12"/>
      <c r="NTS1182" s="12"/>
      <c r="NTT1182" s="12"/>
      <c r="NTU1182" s="12"/>
      <c r="NTV1182" s="12"/>
      <c r="NTW1182" s="12"/>
      <c r="NTX1182" s="12"/>
      <c r="NTY1182" s="12"/>
      <c r="NTZ1182" s="12"/>
      <c r="NUA1182" s="12"/>
      <c r="NUB1182" s="12"/>
      <c r="NUC1182" s="12"/>
      <c r="NUD1182" s="12"/>
      <c r="NUE1182" s="12"/>
      <c r="NUF1182" s="12"/>
      <c r="NUG1182" s="12"/>
      <c r="NUH1182" s="12"/>
      <c r="NUI1182" s="12"/>
      <c r="NUJ1182" s="12"/>
      <c r="NUK1182" s="12"/>
      <c r="NUL1182" s="12"/>
      <c r="NUM1182" s="12"/>
      <c r="NUN1182" s="12"/>
      <c r="NUO1182" s="12"/>
      <c r="NUP1182" s="12"/>
      <c r="NUQ1182" s="12"/>
      <c r="NUR1182" s="12"/>
      <c r="NUS1182" s="12"/>
      <c r="NUT1182" s="12"/>
      <c r="NUU1182" s="12"/>
      <c r="NUV1182" s="12"/>
      <c r="NUW1182" s="12"/>
      <c r="NUX1182" s="12"/>
      <c r="NUY1182" s="12"/>
      <c r="NUZ1182" s="12"/>
      <c r="NVA1182" s="12"/>
      <c r="NVB1182" s="12"/>
      <c r="NVC1182" s="12"/>
      <c r="NVD1182" s="12"/>
      <c r="NVE1182" s="12"/>
      <c r="NVF1182" s="12"/>
      <c r="NVG1182" s="12"/>
      <c r="NVH1182" s="12"/>
      <c r="NVI1182" s="12"/>
      <c r="NVJ1182" s="12"/>
      <c r="NVK1182" s="12"/>
      <c r="NVL1182" s="12"/>
      <c r="NVM1182" s="12"/>
      <c r="NVN1182" s="12"/>
      <c r="NVO1182" s="12"/>
      <c r="NVP1182" s="12"/>
      <c r="NVQ1182" s="12"/>
      <c r="NVR1182" s="12"/>
      <c r="NVS1182" s="12"/>
      <c r="NVT1182" s="12"/>
      <c r="NVU1182" s="12"/>
      <c r="NVV1182" s="12"/>
      <c r="NVW1182" s="12"/>
      <c r="NVX1182" s="12"/>
      <c r="NVY1182" s="12"/>
      <c r="NVZ1182" s="12"/>
      <c r="NWA1182" s="12"/>
      <c r="NWB1182" s="12"/>
      <c r="NWC1182" s="12"/>
      <c r="NWD1182" s="12"/>
      <c r="NWE1182" s="12"/>
      <c r="NWF1182" s="12"/>
      <c r="NWG1182" s="12"/>
      <c r="NWH1182" s="12"/>
      <c r="NWI1182" s="12"/>
      <c r="NWJ1182" s="12"/>
      <c r="NWK1182" s="12"/>
      <c r="NWL1182" s="12"/>
      <c r="NWM1182" s="12"/>
      <c r="NWN1182" s="12"/>
      <c r="NWO1182" s="12"/>
      <c r="NWP1182" s="12"/>
      <c r="NWQ1182" s="12"/>
      <c r="NWR1182" s="12"/>
      <c r="NWS1182" s="12"/>
      <c r="NWT1182" s="12"/>
      <c r="NWU1182" s="12"/>
      <c r="NWV1182" s="12"/>
      <c r="NWW1182" s="12"/>
      <c r="NWX1182" s="12"/>
      <c r="NWY1182" s="12"/>
      <c r="NWZ1182" s="12"/>
      <c r="NXA1182" s="12"/>
      <c r="NXB1182" s="12"/>
      <c r="NXC1182" s="12"/>
      <c r="NXD1182" s="12"/>
      <c r="NXE1182" s="12"/>
      <c r="NXF1182" s="12"/>
      <c r="NXG1182" s="12"/>
      <c r="NXH1182" s="12"/>
      <c r="NXI1182" s="12"/>
      <c r="NXJ1182" s="12"/>
      <c r="NXK1182" s="12"/>
      <c r="NXL1182" s="12"/>
      <c r="NXM1182" s="12"/>
      <c r="NXN1182" s="12"/>
      <c r="NXO1182" s="12"/>
      <c r="NXP1182" s="12"/>
      <c r="NXQ1182" s="12"/>
      <c r="NXR1182" s="12"/>
      <c r="NXS1182" s="12"/>
      <c r="NXT1182" s="12"/>
      <c r="NXU1182" s="12"/>
      <c r="NXV1182" s="12"/>
      <c r="NXW1182" s="12"/>
      <c r="NXX1182" s="12"/>
      <c r="NXY1182" s="12"/>
      <c r="NXZ1182" s="12"/>
      <c r="NYA1182" s="12"/>
      <c r="NYB1182" s="12"/>
      <c r="NYC1182" s="12"/>
      <c r="NYD1182" s="12"/>
      <c r="NYE1182" s="12"/>
      <c r="NYF1182" s="12"/>
      <c r="NYG1182" s="12"/>
      <c r="NYH1182" s="12"/>
      <c r="NYI1182" s="12"/>
      <c r="NYJ1182" s="12"/>
      <c r="NYK1182" s="12"/>
      <c r="NYL1182" s="12"/>
      <c r="NYM1182" s="12"/>
      <c r="NYN1182" s="12"/>
      <c r="NYO1182" s="12"/>
      <c r="NYP1182" s="12"/>
      <c r="NYQ1182" s="12"/>
      <c r="NYR1182" s="12"/>
      <c r="NYS1182" s="12"/>
      <c r="NYT1182" s="12"/>
      <c r="NYU1182" s="12"/>
      <c r="NYV1182" s="12"/>
      <c r="NYW1182" s="12"/>
      <c r="NYX1182" s="12"/>
      <c r="NYY1182" s="12"/>
      <c r="NYZ1182" s="12"/>
      <c r="NZA1182" s="12"/>
      <c r="NZB1182" s="12"/>
      <c r="NZC1182" s="12"/>
      <c r="NZD1182" s="12"/>
      <c r="NZE1182" s="12"/>
      <c r="NZF1182" s="12"/>
      <c r="NZG1182" s="12"/>
      <c r="NZH1182" s="12"/>
      <c r="NZI1182" s="12"/>
      <c r="NZJ1182" s="12"/>
      <c r="NZK1182" s="12"/>
      <c r="NZL1182" s="12"/>
      <c r="NZM1182" s="12"/>
      <c r="NZN1182" s="12"/>
      <c r="NZO1182" s="12"/>
      <c r="NZP1182" s="12"/>
      <c r="NZQ1182" s="12"/>
      <c r="NZR1182" s="12"/>
      <c r="NZS1182" s="12"/>
      <c r="NZT1182" s="12"/>
      <c r="NZU1182" s="12"/>
      <c r="NZV1182" s="12"/>
      <c r="NZW1182" s="12"/>
      <c r="NZX1182" s="12"/>
      <c r="NZY1182" s="12"/>
      <c r="NZZ1182" s="12"/>
      <c r="OAA1182" s="12"/>
      <c r="OAB1182" s="12"/>
      <c r="OAC1182" s="12"/>
      <c r="OAD1182" s="12"/>
      <c r="OAE1182" s="12"/>
      <c r="OAF1182" s="12"/>
      <c r="OAG1182" s="12"/>
      <c r="OAH1182" s="12"/>
      <c r="OAI1182" s="12"/>
      <c r="OAJ1182" s="12"/>
      <c r="OAK1182" s="12"/>
      <c r="OAL1182" s="12"/>
      <c r="OAM1182" s="12"/>
      <c r="OAN1182" s="12"/>
      <c r="OAO1182" s="12"/>
      <c r="OAP1182" s="12"/>
      <c r="OAQ1182" s="12"/>
      <c r="OAR1182" s="12"/>
      <c r="OAS1182" s="12"/>
      <c r="OAT1182" s="12"/>
      <c r="OAU1182" s="12"/>
      <c r="OAV1182" s="12"/>
      <c r="OAW1182" s="12"/>
      <c r="OAX1182" s="12"/>
      <c r="OAY1182" s="12"/>
      <c r="OAZ1182" s="12"/>
      <c r="OBA1182" s="12"/>
      <c r="OBB1182" s="12"/>
      <c r="OBC1182" s="12"/>
      <c r="OBD1182" s="12"/>
      <c r="OBE1182" s="12"/>
      <c r="OBF1182" s="12"/>
      <c r="OBG1182" s="12"/>
      <c r="OBH1182" s="12"/>
      <c r="OBI1182" s="12"/>
      <c r="OBJ1182" s="12"/>
      <c r="OBK1182" s="12"/>
      <c r="OBL1182" s="12"/>
      <c r="OBM1182" s="12"/>
      <c r="OBN1182" s="12"/>
      <c r="OBO1182" s="12"/>
      <c r="OBP1182" s="12"/>
      <c r="OBQ1182" s="12"/>
      <c r="OBR1182" s="12"/>
      <c r="OBS1182" s="12"/>
      <c r="OBT1182" s="12"/>
      <c r="OBU1182" s="12"/>
      <c r="OBV1182" s="12"/>
      <c r="OBW1182" s="12"/>
      <c r="OBX1182" s="12"/>
      <c r="OBY1182" s="12"/>
      <c r="OBZ1182" s="12"/>
      <c r="OCA1182" s="12"/>
      <c r="OCB1182" s="12"/>
      <c r="OCC1182" s="12"/>
      <c r="OCD1182" s="12"/>
      <c r="OCE1182" s="12"/>
      <c r="OCF1182" s="12"/>
      <c r="OCG1182" s="12"/>
      <c r="OCH1182" s="12"/>
      <c r="OCI1182" s="12"/>
      <c r="OCJ1182" s="12"/>
      <c r="OCK1182" s="12"/>
      <c r="OCL1182" s="12"/>
      <c r="OCM1182" s="12"/>
      <c r="OCN1182" s="12"/>
      <c r="OCO1182" s="12"/>
      <c r="OCP1182" s="12"/>
      <c r="OCQ1182" s="12"/>
      <c r="OCR1182" s="12"/>
      <c r="OCS1182" s="12"/>
      <c r="OCT1182" s="12"/>
      <c r="OCU1182" s="12"/>
      <c r="OCV1182" s="12"/>
      <c r="OCW1182" s="12"/>
      <c r="OCX1182" s="12"/>
      <c r="OCY1182" s="12"/>
      <c r="OCZ1182" s="12"/>
      <c r="ODA1182" s="12"/>
      <c r="ODB1182" s="12"/>
      <c r="ODC1182" s="12"/>
      <c r="ODD1182" s="12"/>
      <c r="ODE1182" s="12"/>
      <c r="ODF1182" s="12"/>
      <c r="ODG1182" s="12"/>
      <c r="ODH1182" s="12"/>
      <c r="ODI1182" s="12"/>
      <c r="ODJ1182" s="12"/>
      <c r="ODK1182" s="12"/>
      <c r="ODL1182" s="12"/>
      <c r="ODM1182" s="12"/>
      <c r="ODN1182" s="12"/>
      <c r="ODO1182" s="12"/>
      <c r="ODP1182" s="12"/>
      <c r="ODQ1182" s="12"/>
      <c r="ODR1182" s="12"/>
      <c r="ODS1182" s="12"/>
      <c r="ODT1182" s="12"/>
      <c r="ODU1182" s="12"/>
      <c r="ODV1182" s="12"/>
      <c r="ODW1182" s="12"/>
      <c r="ODX1182" s="12"/>
      <c r="ODY1182" s="12"/>
      <c r="ODZ1182" s="12"/>
      <c r="OEA1182" s="12"/>
      <c r="OEB1182" s="12"/>
      <c r="OEC1182" s="12"/>
      <c r="OED1182" s="12"/>
      <c r="OEE1182" s="12"/>
      <c r="OEF1182" s="12"/>
      <c r="OEG1182" s="12"/>
      <c r="OEH1182" s="12"/>
      <c r="OEI1182" s="12"/>
      <c r="OEJ1182" s="12"/>
      <c r="OEK1182" s="12"/>
      <c r="OEL1182" s="12"/>
      <c r="OEM1182" s="12"/>
      <c r="OEN1182" s="12"/>
      <c r="OEO1182" s="12"/>
      <c r="OEP1182" s="12"/>
      <c r="OEQ1182" s="12"/>
      <c r="OER1182" s="12"/>
      <c r="OES1182" s="12"/>
      <c r="OET1182" s="12"/>
      <c r="OEU1182" s="12"/>
      <c r="OEV1182" s="12"/>
      <c r="OEW1182" s="12"/>
      <c r="OEX1182" s="12"/>
      <c r="OEY1182" s="12"/>
      <c r="OEZ1182" s="12"/>
      <c r="OFA1182" s="12"/>
      <c r="OFB1182" s="12"/>
      <c r="OFC1182" s="12"/>
      <c r="OFD1182" s="12"/>
      <c r="OFE1182" s="12"/>
      <c r="OFF1182" s="12"/>
      <c r="OFG1182" s="12"/>
      <c r="OFH1182" s="12"/>
      <c r="OFI1182" s="12"/>
      <c r="OFJ1182" s="12"/>
      <c r="OFK1182" s="12"/>
      <c r="OFL1182" s="12"/>
      <c r="OFM1182" s="12"/>
      <c r="OFN1182" s="12"/>
      <c r="OFO1182" s="12"/>
      <c r="OFP1182" s="12"/>
      <c r="OFQ1182" s="12"/>
      <c r="OFR1182" s="12"/>
      <c r="OFS1182" s="12"/>
      <c r="OFT1182" s="12"/>
      <c r="OFU1182" s="12"/>
      <c r="OFV1182" s="12"/>
      <c r="OFW1182" s="12"/>
      <c r="OFX1182" s="12"/>
      <c r="OFY1182" s="12"/>
      <c r="OFZ1182" s="12"/>
      <c r="OGA1182" s="12"/>
      <c r="OGB1182" s="12"/>
      <c r="OGC1182" s="12"/>
      <c r="OGD1182" s="12"/>
      <c r="OGE1182" s="12"/>
      <c r="OGF1182" s="12"/>
      <c r="OGG1182" s="12"/>
      <c r="OGH1182" s="12"/>
      <c r="OGI1182" s="12"/>
      <c r="OGJ1182" s="12"/>
      <c r="OGK1182" s="12"/>
      <c r="OGL1182" s="12"/>
      <c r="OGM1182" s="12"/>
      <c r="OGN1182" s="12"/>
      <c r="OGO1182" s="12"/>
      <c r="OGP1182" s="12"/>
      <c r="OGQ1182" s="12"/>
      <c r="OGR1182" s="12"/>
      <c r="OGS1182" s="12"/>
      <c r="OGT1182" s="12"/>
      <c r="OGU1182" s="12"/>
      <c r="OGV1182" s="12"/>
      <c r="OGW1182" s="12"/>
      <c r="OGX1182" s="12"/>
      <c r="OGY1182" s="12"/>
      <c r="OGZ1182" s="12"/>
      <c r="OHA1182" s="12"/>
      <c r="OHB1182" s="12"/>
      <c r="OHC1182" s="12"/>
      <c r="OHD1182" s="12"/>
      <c r="OHE1182" s="12"/>
      <c r="OHF1182" s="12"/>
      <c r="OHG1182" s="12"/>
      <c r="OHH1182" s="12"/>
      <c r="OHI1182" s="12"/>
      <c r="OHJ1182" s="12"/>
      <c r="OHK1182" s="12"/>
      <c r="OHL1182" s="12"/>
      <c r="OHM1182" s="12"/>
      <c r="OHN1182" s="12"/>
      <c r="OHO1182" s="12"/>
      <c r="OHP1182" s="12"/>
      <c r="OHQ1182" s="12"/>
      <c r="OHR1182" s="12"/>
      <c r="OHS1182" s="12"/>
      <c r="OHT1182" s="12"/>
      <c r="OHU1182" s="12"/>
      <c r="OHV1182" s="12"/>
      <c r="OHW1182" s="12"/>
      <c r="OHX1182" s="12"/>
      <c r="OHY1182" s="12"/>
      <c r="OHZ1182" s="12"/>
      <c r="OIA1182" s="12"/>
      <c r="OIB1182" s="12"/>
      <c r="OIC1182" s="12"/>
      <c r="OID1182" s="12"/>
      <c r="OIE1182" s="12"/>
      <c r="OIF1182" s="12"/>
      <c r="OIG1182" s="12"/>
      <c r="OIH1182" s="12"/>
      <c r="OII1182" s="12"/>
      <c r="OIJ1182" s="12"/>
      <c r="OIK1182" s="12"/>
      <c r="OIL1182" s="12"/>
      <c r="OIM1182" s="12"/>
      <c r="OIN1182" s="12"/>
      <c r="OIO1182" s="12"/>
      <c r="OIP1182" s="12"/>
      <c r="OIQ1182" s="12"/>
      <c r="OIR1182" s="12"/>
      <c r="OIS1182" s="12"/>
      <c r="OIT1182" s="12"/>
      <c r="OIU1182" s="12"/>
      <c r="OIV1182" s="12"/>
      <c r="OIW1182" s="12"/>
      <c r="OIX1182" s="12"/>
      <c r="OIY1182" s="12"/>
      <c r="OIZ1182" s="12"/>
      <c r="OJA1182" s="12"/>
      <c r="OJB1182" s="12"/>
      <c r="OJC1182" s="12"/>
      <c r="OJD1182" s="12"/>
      <c r="OJE1182" s="12"/>
      <c r="OJF1182" s="12"/>
      <c r="OJG1182" s="12"/>
      <c r="OJH1182" s="12"/>
      <c r="OJI1182" s="12"/>
      <c r="OJJ1182" s="12"/>
      <c r="OJK1182" s="12"/>
      <c r="OJL1182" s="12"/>
      <c r="OJM1182" s="12"/>
      <c r="OJN1182" s="12"/>
      <c r="OJO1182" s="12"/>
      <c r="OJP1182" s="12"/>
      <c r="OJQ1182" s="12"/>
      <c r="OJR1182" s="12"/>
      <c r="OJS1182" s="12"/>
      <c r="OJT1182" s="12"/>
      <c r="OJU1182" s="12"/>
      <c r="OJV1182" s="12"/>
      <c r="OJW1182" s="12"/>
      <c r="OJX1182" s="12"/>
      <c r="OJY1182" s="12"/>
      <c r="OJZ1182" s="12"/>
      <c r="OKA1182" s="12"/>
      <c r="OKB1182" s="12"/>
      <c r="OKC1182" s="12"/>
      <c r="OKD1182" s="12"/>
      <c r="OKE1182" s="12"/>
      <c r="OKF1182" s="12"/>
      <c r="OKG1182" s="12"/>
      <c r="OKH1182" s="12"/>
      <c r="OKI1182" s="12"/>
      <c r="OKJ1182" s="12"/>
      <c r="OKK1182" s="12"/>
      <c r="OKL1182" s="12"/>
      <c r="OKM1182" s="12"/>
      <c r="OKN1182" s="12"/>
      <c r="OKO1182" s="12"/>
      <c r="OKP1182" s="12"/>
      <c r="OKQ1182" s="12"/>
      <c r="OKR1182" s="12"/>
      <c r="OKS1182" s="12"/>
      <c r="OKT1182" s="12"/>
      <c r="OKU1182" s="12"/>
      <c r="OKV1182" s="12"/>
      <c r="OKW1182" s="12"/>
      <c r="OKX1182" s="12"/>
      <c r="OKY1182" s="12"/>
      <c r="OKZ1182" s="12"/>
      <c r="OLA1182" s="12"/>
      <c r="OLB1182" s="12"/>
      <c r="OLC1182" s="12"/>
      <c r="OLD1182" s="12"/>
      <c r="OLE1182" s="12"/>
      <c r="OLF1182" s="12"/>
      <c r="OLG1182" s="12"/>
      <c r="OLH1182" s="12"/>
      <c r="OLI1182" s="12"/>
      <c r="OLJ1182" s="12"/>
      <c r="OLK1182" s="12"/>
      <c r="OLL1182" s="12"/>
      <c r="OLM1182" s="12"/>
      <c r="OLN1182" s="12"/>
      <c r="OLO1182" s="12"/>
      <c r="OLP1182" s="12"/>
      <c r="OLQ1182" s="12"/>
      <c r="OLR1182" s="12"/>
      <c r="OLS1182" s="12"/>
      <c r="OLT1182" s="12"/>
      <c r="OLU1182" s="12"/>
      <c r="OLV1182" s="12"/>
      <c r="OLW1182" s="12"/>
      <c r="OLX1182" s="12"/>
      <c r="OLY1182" s="12"/>
      <c r="OLZ1182" s="12"/>
      <c r="OMA1182" s="12"/>
      <c r="OMB1182" s="12"/>
      <c r="OMC1182" s="12"/>
      <c r="OMD1182" s="12"/>
      <c r="OME1182" s="12"/>
      <c r="OMF1182" s="12"/>
      <c r="OMG1182" s="12"/>
      <c r="OMH1182" s="12"/>
      <c r="OMI1182" s="12"/>
      <c r="OMJ1182" s="12"/>
      <c r="OMK1182" s="12"/>
      <c r="OML1182" s="12"/>
      <c r="OMM1182" s="12"/>
      <c r="OMN1182" s="12"/>
      <c r="OMO1182" s="12"/>
      <c r="OMP1182" s="12"/>
      <c r="OMQ1182" s="12"/>
      <c r="OMR1182" s="12"/>
      <c r="OMS1182" s="12"/>
      <c r="OMT1182" s="12"/>
      <c r="OMU1182" s="12"/>
      <c r="OMV1182" s="12"/>
      <c r="OMW1182" s="12"/>
      <c r="OMX1182" s="12"/>
      <c r="OMY1182" s="12"/>
      <c r="OMZ1182" s="12"/>
      <c r="ONA1182" s="12"/>
      <c r="ONB1182" s="12"/>
      <c r="ONC1182" s="12"/>
      <c r="OND1182" s="12"/>
      <c r="ONE1182" s="12"/>
      <c r="ONF1182" s="12"/>
      <c r="ONG1182" s="12"/>
      <c r="ONH1182" s="12"/>
      <c r="ONI1182" s="12"/>
      <c r="ONJ1182" s="12"/>
      <c r="ONK1182" s="12"/>
      <c r="ONL1182" s="12"/>
      <c r="ONM1182" s="12"/>
      <c r="ONN1182" s="12"/>
      <c r="ONO1182" s="12"/>
      <c r="ONP1182" s="12"/>
      <c r="ONQ1182" s="12"/>
      <c r="ONR1182" s="12"/>
      <c r="ONS1182" s="12"/>
      <c r="ONT1182" s="12"/>
      <c r="ONU1182" s="12"/>
      <c r="ONV1182" s="12"/>
      <c r="ONW1182" s="12"/>
      <c r="ONX1182" s="12"/>
      <c r="ONY1182" s="12"/>
      <c r="ONZ1182" s="12"/>
      <c r="OOA1182" s="12"/>
      <c r="OOB1182" s="12"/>
      <c r="OOC1182" s="12"/>
      <c r="OOD1182" s="12"/>
      <c r="OOE1182" s="12"/>
      <c r="OOF1182" s="12"/>
      <c r="OOG1182" s="12"/>
      <c r="OOH1182" s="12"/>
      <c r="OOI1182" s="12"/>
      <c r="OOJ1182" s="12"/>
      <c r="OOK1182" s="12"/>
      <c r="OOL1182" s="12"/>
      <c r="OOM1182" s="12"/>
      <c r="OON1182" s="12"/>
      <c r="OOO1182" s="12"/>
      <c r="OOP1182" s="12"/>
      <c r="OOQ1182" s="12"/>
      <c r="OOR1182" s="12"/>
      <c r="OOS1182" s="12"/>
      <c r="OOT1182" s="12"/>
      <c r="OOU1182" s="12"/>
      <c r="OOV1182" s="12"/>
      <c r="OOW1182" s="12"/>
      <c r="OOX1182" s="12"/>
      <c r="OOY1182" s="12"/>
      <c r="OOZ1182" s="12"/>
      <c r="OPA1182" s="12"/>
      <c r="OPB1182" s="12"/>
      <c r="OPC1182" s="12"/>
      <c r="OPD1182" s="12"/>
      <c r="OPE1182" s="12"/>
      <c r="OPF1182" s="12"/>
      <c r="OPG1182" s="12"/>
      <c r="OPH1182" s="12"/>
      <c r="OPI1182" s="12"/>
      <c r="OPJ1182" s="12"/>
      <c r="OPK1182" s="12"/>
      <c r="OPL1182" s="12"/>
      <c r="OPM1182" s="12"/>
      <c r="OPN1182" s="12"/>
      <c r="OPO1182" s="12"/>
      <c r="OPP1182" s="12"/>
      <c r="OPQ1182" s="12"/>
      <c r="OPR1182" s="12"/>
      <c r="OPS1182" s="12"/>
      <c r="OPT1182" s="12"/>
      <c r="OPU1182" s="12"/>
      <c r="OPV1182" s="12"/>
      <c r="OPW1182" s="12"/>
      <c r="OPX1182" s="12"/>
      <c r="OPY1182" s="12"/>
      <c r="OPZ1182" s="12"/>
      <c r="OQA1182" s="12"/>
      <c r="OQB1182" s="12"/>
      <c r="OQC1182" s="12"/>
      <c r="OQD1182" s="12"/>
      <c r="OQE1182" s="12"/>
      <c r="OQF1182" s="12"/>
      <c r="OQG1182" s="12"/>
      <c r="OQH1182" s="12"/>
      <c r="OQI1182" s="12"/>
      <c r="OQJ1182" s="12"/>
      <c r="OQK1182" s="12"/>
      <c r="OQL1182" s="12"/>
      <c r="OQM1182" s="12"/>
      <c r="OQN1182" s="12"/>
      <c r="OQO1182" s="12"/>
      <c r="OQP1182" s="12"/>
      <c r="OQQ1182" s="12"/>
      <c r="OQR1182" s="12"/>
      <c r="OQS1182" s="12"/>
      <c r="OQT1182" s="12"/>
      <c r="OQU1182" s="12"/>
      <c r="OQV1182" s="12"/>
      <c r="OQW1182" s="12"/>
      <c r="OQX1182" s="12"/>
      <c r="OQY1182" s="12"/>
      <c r="OQZ1182" s="12"/>
      <c r="ORA1182" s="12"/>
      <c r="ORB1182" s="12"/>
      <c r="ORC1182" s="12"/>
      <c r="ORD1182" s="12"/>
      <c r="ORE1182" s="12"/>
      <c r="ORF1182" s="12"/>
      <c r="ORG1182" s="12"/>
      <c r="ORH1182" s="12"/>
      <c r="ORI1182" s="12"/>
      <c r="ORJ1182" s="12"/>
      <c r="ORK1182" s="12"/>
      <c r="ORL1182" s="12"/>
      <c r="ORM1182" s="12"/>
      <c r="ORN1182" s="12"/>
      <c r="ORO1182" s="12"/>
      <c r="ORP1182" s="12"/>
      <c r="ORQ1182" s="12"/>
      <c r="ORR1182" s="12"/>
      <c r="ORS1182" s="12"/>
      <c r="ORT1182" s="12"/>
      <c r="ORU1182" s="12"/>
      <c r="ORV1182" s="12"/>
      <c r="ORW1182" s="12"/>
      <c r="ORX1182" s="12"/>
      <c r="ORY1182" s="12"/>
      <c r="ORZ1182" s="12"/>
      <c r="OSA1182" s="12"/>
      <c r="OSB1182" s="12"/>
      <c r="OSC1182" s="12"/>
      <c r="OSD1182" s="12"/>
      <c r="OSE1182" s="12"/>
      <c r="OSF1182" s="12"/>
      <c r="OSG1182" s="12"/>
      <c r="OSH1182" s="12"/>
      <c r="OSI1182" s="12"/>
      <c r="OSJ1182" s="12"/>
      <c r="OSK1182" s="12"/>
      <c r="OSL1182" s="12"/>
      <c r="OSM1182" s="12"/>
      <c r="OSN1182" s="12"/>
      <c r="OSO1182" s="12"/>
      <c r="OSP1182" s="12"/>
      <c r="OSQ1182" s="12"/>
      <c r="OSR1182" s="12"/>
      <c r="OSS1182" s="12"/>
      <c r="OST1182" s="12"/>
      <c r="OSU1182" s="12"/>
      <c r="OSV1182" s="12"/>
      <c r="OSW1182" s="12"/>
      <c r="OSX1182" s="12"/>
      <c r="OSY1182" s="12"/>
      <c r="OSZ1182" s="12"/>
      <c r="OTA1182" s="12"/>
      <c r="OTB1182" s="12"/>
      <c r="OTC1182" s="12"/>
      <c r="OTD1182" s="12"/>
      <c r="OTE1182" s="12"/>
      <c r="OTF1182" s="12"/>
      <c r="OTG1182" s="12"/>
      <c r="OTH1182" s="12"/>
      <c r="OTI1182" s="12"/>
      <c r="OTJ1182" s="12"/>
      <c r="OTK1182" s="12"/>
      <c r="OTL1182" s="12"/>
      <c r="OTM1182" s="12"/>
      <c r="OTN1182" s="12"/>
      <c r="OTO1182" s="12"/>
      <c r="OTP1182" s="12"/>
      <c r="OTQ1182" s="12"/>
      <c r="OTR1182" s="12"/>
      <c r="OTS1182" s="12"/>
      <c r="OTT1182" s="12"/>
      <c r="OTU1182" s="12"/>
      <c r="OTV1182" s="12"/>
      <c r="OTW1182" s="12"/>
      <c r="OTX1182" s="12"/>
      <c r="OTY1182" s="12"/>
      <c r="OTZ1182" s="12"/>
      <c r="OUA1182" s="12"/>
      <c r="OUB1182" s="12"/>
      <c r="OUC1182" s="12"/>
      <c r="OUD1182" s="12"/>
      <c r="OUE1182" s="12"/>
      <c r="OUF1182" s="12"/>
      <c r="OUG1182" s="12"/>
      <c r="OUH1182" s="12"/>
      <c r="OUI1182" s="12"/>
      <c r="OUJ1182" s="12"/>
      <c r="OUK1182" s="12"/>
      <c r="OUL1182" s="12"/>
      <c r="OUM1182" s="12"/>
      <c r="OUN1182" s="12"/>
      <c r="OUO1182" s="12"/>
      <c r="OUP1182" s="12"/>
      <c r="OUQ1182" s="12"/>
      <c r="OUR1182" s="12"/>
      <c r="OUS1182" s="12"/>
      <c r="OUT1182" s="12"/>
      <c r="OUU1182" s="12"/>
      <c r="OUV1182" s="12"/>
      <c r="OUW1182" s="12"/>
      <c r="OUX1182" s="12"/>
      <c r="OUY1182" s="12"/>
      <c r="OUZ1182" s="12"/>
      <c r="OVA1182" s="12"/>
      <c r="OVB1182" s="12"/>
      <c r="OVC1182" s="12"/>
      <c r="OVD1182" s="12"/>
      <c r="OVE1182" s="12"/>
      <c r="OVF1182" s="12"/>
      <c r="OVG1182" s="12"/>
      <c r="OVH1182" s="12"/>
      <c r="OVI1182" s="12"/>
      <c r="OVJ1182" s="12"/>
      <c r="OVK1182" s="12"/>
      <c r="OVL1182" s="12"/>
      <c r="OVM1182" s="12"/>
      <c r="OVN1182" s="12"/>
      <c r="OVO1182" s="12"/>
      <c r="OVP1182" s="12"/>
      <c r="OVQ1182" s="12"/>
      <c r="OVR1182" s="12"/>
      <c r="OVS1182" s="12"/>
      <c r="OVT1182" s="12"/>
      <c r="OVU1182" s="12"/>
      <c r="OVV1182" s="12"/>
      <c r="OVW1182" s="12"/>
      <c r="OVX1182" s="12"/>
      <c r="OVY1182" s="12"/>
      <c r="OVZ1182" s="12"/>
      <c r="OWA1182" s="12"/>
      <c r="OWB1182" s="12"/>
      <c r="OWC1182" s="12"/>
      <c r="OWD1182" s="12"/>
      <c r="OWE1182" s="12"/>
      <c r="OWF1182" s="12"/>
      <c r="OWG1182" s="12"/>
      <c r="OWH1182" s="12"/>
      <c r="OWI1182" s="12"/>
      <c r="OWJ1182" s="12"/>
      <c r="OWK1182" s="12"/>
      <c r="OWL1182" s="12"/>
      <c r="OWM1182" s="12"/>
      <c r="OWN1182" s="12"/>
      <c r="OWO1182" s="12"/>
      <c r="OWP1182" s="12"/>
      <c r="OWQ1182" s="12"/>
      <c r="OWR1182" s="12"/>
      <c r="OWS1182" s="12"/>
      <c r="OWT1182" s="12"/>
      <c r="OWU1182" s="12"/>
      <c r="OWV1182" s="12"/>
      <c r="OWW1182" s="12"/>
      <c r="OWX1182" s="12"/>
      <c r="OWY1182" s="12"/>
      <c r="OWZ1182" s="12"/>
      <c r="OXA1182" s="12"/>
      <c r="OXB1182" s="12"/>
      <c r="OXC1182" s="12"/>
      <c r="OXD1182" s="12"/>
      <c r="OXE1182" s="12"/>
      <c r="OXF1182" s="12"/>
      <c r="OXG1182" s="12"/>
      <c r="OXH1182" s="12"/>
      <c r="OXI1182" s="12"/>
      <c r="OXJ1182" s="12"/>
      <c r="OXK1182" s="12"/>
      <c r="OXL1182" s="12"/>
      <c r="OXM1182" s="12"/>
      <c r="OXN1182" s="12"/>
      <c r="OXO1182" s="12"/>
      <c r="OXP1182" s="12"/>
      <c r="OXQ1182" s="12"/>
      <c r="OXR1182" s="12"/>
      <c r="OXS1182" s="12"/>
      <c r="OXT1182" s="12"/>
      <c r="OXU1182" s="12"/>
      <c r="OXV1182" s="12"/>
      <c r="OXW1182" s="12"/>
      <c r="OXX1182" s="12"/>
      <c r="OXY1182" s="12"/>
      <c r="OXZ1182" s="12"/>
      <c r="OYA1182" s="12"/>
      <c r="OYB1182" s="12"/>
      <c r="OYC1182" s="12"/>
      <c r="OYD1182" s="12"/>
      <c r="OYE1182" s="12"/>
      <c r="OYF1182" s="12"/>
      <c r="OYG1182" s="12"/>
      <c r="OYH1182" s="12"/>
      <c r="OYI1182" s="12"/>
      <c r="OYJ1182" s="12"/>
      <c r="OYK1182" s="12"/>
      <c r="OYL1182" s="12"/>
      <c r="OYM1182" s="12"/>
      <c r="OYN1182" s="12"/>
      <c r="OYO1182" s="12"/>
      <c r="OYP1182" s="12"/>
      <c r="OYQ1182" s="12"/>
      <c r="OYR1182" s="12"/>
      <c r="OYS1182" s="12"/>
      <c r="OYT1182" s="12"/>
      <c r="OYU1182" s="12"/>
      <c r="OYV1182" s="12"/>
      <c r="OYW1182" s="12"/>
      <c r="OYX1182" s="12"/>
      <c r="OYY1182" s="12"/>
      <c r="OYZ1182" s="12"/>
      <c r="OZA1182" s="12"/>
      <c r="OZB1182" s="12"/>
      <c r="OZC1182" s="12"/>
      <c r="OZD1182" s="12"/>
      <c r="OZE1182" s="12"/>
      <c r="OZF1182" s="12"/>
      <c r="OZG1182" s="12"/>
      <c r="OZH1182" s="12"/>
      <c r="OZI1182" s="12"/>
      <c r="OZJ1182" s="12"/>
      <c r="OZK1182" s="12"/>
      <c r="OZL1182" s="12"/>
      <c r="OZM1182" s="12"/>
      <c r="OZN1182" s="12"/>
      <c r="OZO1182" s="12"/>
      <c r="OZP1182" s="12"/>
      <c r="OZQ1182" s="12"/>
      <c r="OZR1182" s="12"/>
      <c r="OZS1182" s="12"/>
      <c r="OZT1182" s="12"/>
      <c r="OZU1182" s="12"/>
      <c r="OZV1182" s="12"/>
      <c r="OZW1182" s="12"/>
      <c r="OZX1182" s="12"/>
      <c r="OZY1182" s="12"/>
      <c r="OZZ1182" s="12"/>
      <c r="PAA1182" s="12"/>
      <c r="PAB1182" s="12"/>
      <c r="PAC1182" s="12"/>
      <c r="PAD1182" s="12"/>
      <c r="PAE1182" s="12"/>
      <c r="PAF1182" s="12"/>
      <c r="PAG1182" s="12"/>
      <c r="PAH1182" s="12"/>
      <c r="PAI1182" s="12"/>
      <c r="PAJ1182" s="12"/>
      <c r="PAK1182" s="12"/>
      <c r="PAL1182" s="12"/>
      <c r="PAM1182" s="12"/>
      <c r="PAN1182" s="12"/>
      <c r="PAO1182" s="12"/>
      <c r="PAP1182" s="12"/>
      <c r="PAQ1182" s="12"/>
      <c r="PAR1182" s="12"/>
      <c r="PAS1182" s="12"/>
      <c r="PAT1182" s="12"/>
      <c r="PAU1182" s="12"/>
      <c r="PAV1182" s="12"/>
      <c r="PAW1182" s="12"/>
      <c r="PAX1182" s="12"/>
      <c r="PAY1182" s="12"/>
      <c r="PAZ1182" s="12"/>
      <c r="PBA1182" s="12"/>
      <c r="PBB1182" s="12"/>
      <c r="PBC1182" s="12"/>
      <c r="PBD1182" s="12"/>
      <c r="PBE1182" s="12"/>
      <c r="PBF1182" s="12"/>
      <c r="PBG1182" s="12"/>
      <c r="PBH1182" s="12"/>
      <c r="PBI1182" s="12"/>
      <c r="PBJ1182" s="12"/>
      <c r="PBK1182" s="12"/>
      <c r="PBL1182" s="12"/>
      <c r="PBM1182" s="12"/>
      <c r="PBN1182" s="12"/>
      <c r="PBO1182" s="12"/>
      <c r="PBP1182" s="12"/>
      <c r="PBQ1182" s="12"/>
      <c r="PBR1182" s="12"/>
      <c r="PBS1182" s="12"/>
      <c r="PBT1182" s="12"/>
      <c r="PBU1182" s="12"/>
      <c r="PBV1182" s="12"/>
      <c r="PBW1182" s="12"/>
      <c r="PBX1182" s="12"/>
      <c r="PBY1182" s="12"/>
      <c r="PBZ1182" s="12"/>
      <c r="PCA1182" s="12"/>
      <c r="PCB1182" s="12"/>
      <c r="PCC1182" s="12"/>
      <c r="PCD1182" s="12"/>
      <c r="PCE1182" s="12"/>
      <c r="PCF1182" s="12"/>
      <c r="PCG1182" s="12"/>
      <c r="PCH1182" s="12"/>
      <c r="PCI1182" s="12"/>
      <c r="PCJ1182" s="12"/>
      <c r="PCK1182" s="12"/>
      <c r="PCL1182" s="12"/>
      <c r="PCM1182" s="12"/>
      <c r="PCN1182" s="12"/>
      <c r="PCO1182" s="12"/>
      <c r="PCP1182" s="12"/>
      <c r="PCQ1182" s="12"/>
      <c r="PCR1182" s="12"/>
      <c r="PCS1182" s="12"/>
      <c r="PCT1182" s="12"/>
      <c r="PCU1182" s="12"/>
      <c r="PCV1182" s="12"/>
      <c r="PCW1182" s="12"/>
      <c r="PCX1182" s="12"/>
      <c r="PCY1182" s="12"/>
      <c r="PCZ1182" s="12"/>
      <c r="PDA1182" s="12"/>
      <c r="PDB1182" s="12"/>
      <c r="PDC1182" s="12"/>
      <c r="PDD1182" s="12"/>
      <c r="PDE1182" s="12"/>
      <c r="PDF1182" s="12"/>
      <c r="PDG1182" s="12"/>
      <c r="PDH1182" s="12"/>
      <c r="PDI1182" s="12"/>
      <c r="PDJ1182" s="12"/>
      <c r="PDK1182" s="12"/>
      <c r="PDL1182" s="12"/>
      <c r="PDM1182" s="12"/>
      <c r="PDN1182" s="12"/>
      <c r="PDO1182" s="12"/>
      <c r="PDP1182" s="12"/>
      <c r="PDQ1182" s="12"/>
      <c r="PDR1182" s="12"/>
      <c r="PDS1182" s="12"/>
      <c r="PDT1182" s="12"/>
      <c r="PDU1182" s="12"/>
      <c r="PDV1182" s="12"/>
      <c r="PDW1182" s="12"/>
      <c r="PDX1182" s="12"/>
      <c r="PDY1182" s="12"/>
      <c r="PDZ1182" s="12"/>
      <c r="PEA1182" s="12"/>
      <c r="PEB1182" s="12"/>
      <c r="PEC1182" s="12"/>
      <c r="PED1182" s="12"/>
      <c r="PEE1182" s="12"/>
      <c r="PEF1182" s="12"/>
      <c r="PEG1182" s="12"/>
      <c r="PEH1182" s="12"/>
      <c r="PEI1182" s="12"/>
      <c r="PEJ1182" s="12"/>
      <c r="PEK1182" s="12"/>
      <c r="PEL1182" s="12"/>
      <c r="PEM1182" s="12"/>
      <c r="PEN1182" s="12"/>
      <c r="PEO1182" s="12"/>
      <c r="PEP1182" s="12"/>
      <c r="PEQ1182" s="12"/>
      <c r="PER1182" s="12"/>
      <c r="PES1182" s="12"/>
      <c r="PET1182" s="12"/>
      <c r="PEU1182" s="12"/>
      <c r="PEV1182" s="12"/>
      <c r="PEW1182" s="12"/>
      <c r="PEX1182" s="12"/>
      <c r="PEY1182" s="12"/>
      <c r="PEZ1182" s="12"/>
      <c r="PFA1182" s="12"/>
      <c r="PFB1182" s="12"/>
      <c r="PFC1182" s="12"/>
      <c r="PFD1182" s="12"/>
      <c r="PFE1182" s="12"/>
      <c r="PFF1182" s="12"/>
      <c r="PFG1182" s="12"/>
      <c r="PFH1182" s="12"/>
      <c r="PFI1182" s="12"/>
      <c r="PFJ1182" s="12"/>
      <c r="PFK1182" s="12"/>
      <c r="PFL1182" s="12"/>
      <c r="PFM1182" s="12"/>
      <c r="PFN1182" s="12"/>
      <c r="PFO1182" s="12"/>
      <c r="PFP1182" s="12"/>
      <c r="PFQ1182" s="12"/>
      <c r="PFR1182" s="12"/>
      <c r="PFS1182" s="12"/>
      <c r="PFT1182" s="12"/>
      <c r="PFU1182" s="12"/>
      <c r="PFV1182" s="12"/>
      <c r="PFW1182" s="12"/>
      <c r="PFX1182" s="12"/>
      <c r="PFY1182" s="12"/>
      <c r="PFZ1182" s="12"/>
      <c r="PGA1182" s="12"/>
      <c r="PGB1182" s="12"/>
      <c r="PGC1182" s="12"/>
      <c r="PGD1182" s="12"/>
      <c r="PGE1182" s="12"/>
      <c r="PGF1182" s="12"/>
      <c r="PGG1182" s="12"/>
      <c r="PGH1182" s="12"/>
      <c r="PGI1182" s="12"/>
      <c r="PGJ1182" s="12"/>
      <c r="PGK1182" s="12"/>
      <c r="PGL1182" s="12"/>
      <c r="PGM1182" s="12"/>
      <c r="PGN1182" s="12"/>
      <c r="PGO1182" s="12"/>
      <c r="PGP1182" s="12"/>
      <c r="PGQ1182" s="12"/>
      <c r="PGR1182" s="12"/>
      <c r="PGS1182" s="12"/>
      <c r="PGT1182" s="12"/>
      <c r="PGU1182" s="12"/>
      <c r="PGV1182" s="12"/>
      <c r="PGW1182" s="12"/>
      <c r="PGX1182" s="12"/>
      <c r="PGY1182" s="12"/>
      <c r="PGZ1182" s="12"/>
      <c r="PHA1182" s="12"/>
      <c r="PHB1182" s="12"/>
      <c r="PHC1182" s="12"/>
      <c r="PHD1182" s="12"/>
      <c r="PHE1182" s="12"/>
      <c r="PHF1182" s="12"/>
      <c r="PHG1182" s="12"/>
      <c r="PHH1182" s="12"/>
      <c r="PHI1182" s="12"/>
      <c r="PHJ1182" s="12"/>
      <c r="PHK1182" s="12"/>
      <c r="PHL1182" s="12"/>
      <c r="PHM1182" s="12"/>
      <c r="PHN1182" s="12"/>
      <c r="PHO1182" s="12"/>
      <c r="PHP1182" s="12"/>
      <c r="PHQ1182" s="12"/>
      <c r="PHR1182" s="12"/>
      <c r="PHS1182" s="12"/>
      <c r="PHT1182" s="12"/>
      <c r="PHU1182" s="12"/>
      <c r="PHV1182" s="12"/>
      <c r="PHW1182" s="12"/>
      <c r="PHX1182" s="12"/>
      <c r="PHY1182" s="12"/>
      <c r="PHZ1182" s="12"/>
      <c r="PIA1182" s="12"/>
      <c r="PIB1182" s="12"/>
      <c r="PIC1182" s="12"/>
      <c r="PID1182" s="12"/>
      <c r="PIE1182" s="12"/>
      <c r="PIF1182" s="12"/>
      <c r="PIG1182" s="12"/>
      <c r="PIH1182" s="12"/>
      <c r="PII1182" s="12"/>
      <c r="PIJ1182" s="12"/>
      <c r="PIK1182" s="12"/>
      <c r="PIL1182" s="12"/>
      <c r="PIM1182" s="12"/>
      <c r="PIN1182" s="12"/>
      <c r="PIO1182" s="12"/>
      <c r="PIP1182" s="12"/>
      <c r="PIQ1182" s="12"/>
      <c r="PIR1182" s="12"/>
      <c r="PIS1182" s="12"/>
      <c r="PIT1182" s="12"/>
      <c r="PIU1182" s="12"/>
      <c r="PIV1182" s="12"/>
      <c r="PIW1182" s="12"/>
      <c r="PIX1182" s="12"/>
      <c r="PIY1182" s="12"/>
      <c r="PIZ1182" s="12"/>
      <c r="PJA1182" s="12"/>
      <c r="PJB1182" s="12"/>
      <c r="PJC1182" s="12"/>
      <c r="PJD1182" s="12"/>
      <c r="PJE1182" s="12"/>
      <c r="PJF1182" s="12"/>
      <c r="PJG1182" s="12"/>
      <c r="PJH1182" s="12"/>
      <c r="PJI1182" s="12"/>
      <c r="PJJ1182" s="12"/>
      <c r="PJK1182" s="12"/>
      <c r="PJL1182" s="12"/>
      <c r="PJM1182" s="12"/>
      <c r="PJN1182" s="12"/>
      <c r="PJO1182" s="12"/>
      <c r="PJP1182" s="12"/>
      <c r="PJQ1182" s="12"/>
      <c r="PJR1182" s="12"/>
      <c r="PJS1182" s="12"/>
      <c r="PJT1182" s="12"/>
      <c r="PJU1182" s="12"/>
      <c r="PJV1182" s="12"/>
      <c r="PJW1182" s="12"/>
      <c r="PJX1182" s="12"/>
      <c r="PJY1182" s="12"/>
      <c r="PJZ1182" s="12"/>
      <c r="PKA1182" s="12"/>
      <c r="PKB1182" s="12"/>
      <c r="PKC1182" s="12"/>
      <c r="PKD1182" s="12"/>
      <c r="PKE1182" s="12"/>
      <c r="PKF1182" s="12"/>
      <c r="PKG1182" s="12"/>
      <c r="PKH1182" s="12"/>
      <c r="PKI1182" s="12"/>
      <c r="PKJ1182" s="12"/>
      <c r="PKK1182" s="12"/>
      <c r="PKL1182" s="12"/>
      <c r="PKM1182" s="12"/>
      <c r="PKN1182" s="12"/>
      <c r="PKO1182" s="12"/>
      <c r="PKP1182" s="12"/>
      <c r="PKQ1182" s="12"/>
      <c r="PKR1182" s="12"/>
      <c r="PKS1182" s="12"/>
      <c r="PKT1182" s="12"/>
      <c r="PKU1182" s="12"/>
      <c r="PKV1182" s="12"/>
      <c r="PKW1182" s="12"/>
      <c r="PKX1182" s="12"/>
      <c r="PKY1182" s="12"/>
      <c r="PKZ1182" s="12"/>
      <c r="PLA1182" s="12"/>
      <c r="PLB1182" s="12"/>
      <c r="PLC1182" s="12"/>
      <c r="PLD1182" s="12"/>
      <c r="PLE1182" s="12"/>
      <c r="PLF1182" s="12"/>
      <c r="PLG1182" s="12"/>
      <c r="PLH1182" s="12"/>
      <c r="PLI1182" s="12"/>
      <c r="PLJ1182" s="12"/>
      <c r="PLK1182" s="12"/>
      <c r="PLL1182" s="12"/>
      <c r="PLM1182" s="12"/>
      <c r="PLN1182" s="12"/>
      <c r="PLO1182" s="12"/>
      <c r="PLP1182" s="12"/>
      <c r="PLQ1182" s="12"/>
      <c r="PLR1182" s="12"/>
      <c r="PLS1182" s="12"/>
      <c r="PLT1182" s="12"/>
      <c r="PLU1182" s="12"/>
      <c r="PLV1182" s="12"/>
      <c r="PLW1182" s="12"/>
      <c r="PLX1182" s="12"/>
      <c r="PLY1182" s="12"/>
      <c r="PLZ1182" s="12"/>
      <c r="PMA1182" s="12"/>
      <c r="PMB1182" s="12"/>
      <c r="PMC1182" s="12"/>
      <c r="PMD1182" s="12"/>
      <c r="PME1182" s="12"/>
      <c r="PMF1182" s="12"/>
      <c r="PMG1182" s="12"/>
      <c r="PMH1182" s="12"/>
      <c r="PMI1182" s="12"/>
      <c r="PMJ1182" s="12"/>
      <c r="PMK1182" s="12"/>
      <c r="PML1182" s="12"/>
      <c r="PMM1182" s="12"/>
      <c r="PMN1182" s="12"/>
      <c r="PMO1182" s="12"/>
      <c r="PMP1182" s="12"/>
      <c r="PMQ1182" s="12"/>
      <c r="PMR1182" s="12"/>
      <c r="PMS1182" s="12"/>
      <c r="PMT1182" s="12"/>
      <c r="PMU1182" s="12"/>
      <c r="PMV1182" s="12"/>
      <c r="PMW1182" s="12"/>
      <c r="PMX1182" s="12"/>
      <c r="PMY1182" s="12"/>
      <c r="PMZ1182" s="12"/>
      <c r="PNA1182" s="12"/>
      <c r="PNB1182" s="12"/>
      <c r="PNC1182" s="12"/>
      <c r="PND1182" s="12"/>
      <c r="PNE1182" s="12"/>
      <c r="PNF1182" s="12"/>
      <c r="PNG1182" s="12"/>
      <c r="PNH1182" s="12"/>
      <c r="PNI1182" s="12"/>
      <c r="PNJ1182" s="12"/>
      <c r="PNK1182" s="12"/>
      <c r="PNL1182" s="12"/>
      <c r="PNM1182" s="12"/>
      <c r="PNN1182" s="12"/>
      <c r="PNO1182" s="12"/>
      <c r="PNP1182" s="12"/>
      <c r="PNQ1182" s="12"/>
      <c r="PNR1182" s="12"/>
      <c r="PNS1182" s="12"/>
      <c r="PNT1182" s="12"/>
      <c r="PNU1182" s="12"/>
      <c r="PNV1182" s="12"/>
      <c r="PNW1182" s="12"/>
      <c r="PNX1182" s="12"/>
      <c r="PNY1182" s="12"/>
      <c r="PNZ1182" s="12"/>
      <c r="POA1182" s="12"/>
      <c r="POB1182" s="12"/>
      <c r="POC1182" s="12"/>
      <c r="POD1182" s="12"/>
      <c r="POE1182" s="12"/>
      <c r="POF1182" s="12"/>
      <c r="POG1182" s="12"/>
      <c r="POH1182" s="12"/>
      <c r="POI1182" s="12"/>
      <c r="POJ1182" s="12"/>
      <c r="POK1182" s="12"/>
      <c r="POL1182" s="12"/>
      <c r="POM1182" s="12"/>
      <c r="PON1182" s="12"/>
      <c r="POO1182" s="12"/>
      <c r="POP1182" s="12"/>
      <c r="POQ1182" s="12"/>
      <c r="POR1182" s="12"/>
      <c r="POS1182" s="12"/>
      <c r="POT1182" s="12"/>
      <c r="POU1182" s="12"/>
      <c r="POV1182" s="12"/>
      <c r="POW1182" s="12"/>
      <c r="POX1182" s="12"/>
      <c r="POY1182" s="12"/>
      <c r="POZ1182" s="12"/>
      <c r="PPA1182" s="12"/>
      <c r="PPB1182" s="12"/>
      <c r="PPC1182" s="12"/>
      <c r="PPD1182" s="12"/>
      <c r="PPE1182" s="12"/>
      <c r="PPF1182" s="12"/>
      <c r="PPG1182" s="12"/>
      <c r="PPH1182" s="12"/>
      <c r="PPI1182" s="12"/>
      <c r="PPJ1182" s="12"/>
      <c r="PPK1182" s="12"/>
      <c r="PPL1182" s="12"/>
      <c r="PPM1182" s="12"/>
      <c r="PPN1182" s="12"/>
      <c r="PPO1182" s="12"/>
      <c r="PPP1182" s="12"/>
      <c r="PPQ1182" s="12"/>
      <c r="PPR1182" s="12"/>
      <c r="PPS1182" s="12"/>
      <c r="PPT1182" s="12"/>
      <c r="PPU1182" s="12"/>
      <c r="PPV1182" s="12"/>
      <c r="PPW1182" s="12"/>
      <c r="PPX1182" s="12"/>
      <c r="PPY1182" s="12"/>
      <c r="PPZ1182" s="12"/>
      <c r="PQA1182" s="12"/>
      <c r="PQB1182" s="12"/>
      <c r="PQC1182" s="12"/>
      <c r="PQD1182" s="12"/>
      <c r="PQE1182" s="12"/>
      <c r="PQF1182" s="12"/>
      <c r="PQG1182" s="12"/>
      <c r="PQH1182" s="12"/>
      <c r="PQI1182" s="12"/>
      <c r="PQJ1182" s="12"/>
      <c r="PQK1182" s="12"/>
      <c r="PQL1182" s="12"/>
      <c r="PQM1182" s="12"/>
      <c r="PQN1182" s="12"/>
      <c r="PQO1182" s="12"/>
      <c r="PQP1182" s="12"/>
      <c r="PQQ1182" s="12"/>
      <c r="PQR1182" s="12"/>
      <c r="PQS1182" s="12"/>
      <c r="PQT1182" s="12"/>
      <c r="PQU1182" s="12"/>
      <c r="PQV1182" s="12"/>
      <c r="PQW1182" s="12"/>
      <c r="PQX1182" s="12"/>
      <c r="PQY1182" s="12"/>
      <c r="PQZ1182" s="12"/>
      <c r="PRA1182" s="12"/>
      <c r="PRB1182" s="12"/>
      <c r="PRC1182" s="12"/>
      <c r="PRD1182" s="12"/>
      <c r="PRE1182" s="12"/>
      <c r="PRF1182" s="12"/>
      <c r="PRG1182" s="12"/>
      <c r="PRH1182" s="12"/>
      <c r="PRI1182" s="12"/>
      <c r="PRJ1182" s="12"/>
      <c r="PRK1182" s="12"/>
      <c r="PRL1182" s="12"/>
      <c r="PRM1182" s="12"/>
      <c r="PRN1182" s="12"/>
      <c r="PRO1182" s="12"/>
      <c r="PRP1182" s="12"/>
      <c r="PRQ1182" s="12"/>
      <c r="PRR1182" s="12"/>
      <c r="PRS1182" s="12"/>
      <c r="PRT1182" s="12"/>
      <c r="PRU1182" s="12"/>
      <c r="PRV1182" s="12"/>
      <c r="PRW1182" s="12"/>
      <c r="PRX1182" s="12"/>
      <c r="PRY1182" s="12"/>
      <c r="PRZ1182" s="12"/>
      <c r="PSA1182" s="12"/>
      <c r="PSB1182" s="12"/>
      <c r="PSC1182" s="12"/>
      <c r="PSD1182" s="12"/>
      <c r="PSE1182" s="12"/>
      <c r="PSF1182" s="12"/>
      <c r="PSG1182" s="12"/>
      <c r="PSH1182" s="12"/>
      <c r="PSI1182" s="12"/>
      <c r="PSJ1182" s="12"/>
      <c r="PSK1182" s="12"/>
      <c r="PSL1182" s="12"/>
      <c r="PSM1182" s="12"/>
      <c r="PSN1182" s="12"/>
      <c r="PSO1182" s="12"/>
      <c r="PSP1182" s="12"/>
      <c r="PSQ1182" s="12"/>
      <c r="PSR1182" s="12"/>
      <c r="PSS1182" s="12"/>
      <c r="PST1182" s="12"/>
      <c r="PSU1182" s="12"/>
      <c r="PSV1182" s="12"/>
      <c r="PSW1182" s="12"/>
      <c r="PSX1182" s="12"/>
      <c r="PSY1182" s="12"/>
      <c r="PSZ1182" s="12"/>
      <c r="PTA1182" s="12"/>
      <c r="PTB1182" s="12"/>
      <c r="PTC1182" s="12"/>
      <c r="PTD1182" s="12"/>
      <c r="PTE1182" s="12"/>
      <c r="PTF1182" s="12"/>
      <c r="PTG1182" s="12"/>
      <c r="PTH1182" s="12"/>
      <c r="PTI1182" s="12"/>
      <c r="PTJ1182" s="12"/>
      <c r="PTK1182" s="12"/>
      <c r="PTL1182" s="12"/>
      <c r="PTM1182" s="12"/>
      <c r="PTN1182" s="12"/>
      <c r="PTO1182" s="12"/>
      <c r="PTP1182" s="12"/>
      <c r="PTQ1182" s="12"/>
      <c r="PTR1182" s="12"/>
      <c r="PTS1182" s="12"/>
      <c r="PTT1182" s="12"/>
      <c r="PTU1182" s="12"/>
      <c r="PTV1182" s="12"/>
      <c r="PTW1182" s="12"/>
      <c r="PTX1182" s="12"/>
      <c r="PTY1182" s="12"/>
      <c r="PTZ1182" s="12"/>
      <c r="PUA1182" s="12"/>
      <c r="PUB1182" s="12"/>
      <c r="PUC1182" s="12"/>
      <c r="PUD1182" s="12"/>
      <c r="PUE1182" s="12"/>
      <c r="PUF1182" s="12"/>
      <c r="PUG1182" s="12"/>
      <c r="PUH1182" s="12"/>
      <c r="PUI1182" s="12"/>
      <c r="PUJ1182" s="12"/>
      <c r="PUK1182" s="12"/>
      <c r="PUL1182" s="12"/>
      <c r="PUM1182" s="12"/>
      <c r="PUN1182" s="12"/>
      <c r="PUO1182" s="12"/>
      <c r="PUP1182" s="12"/>
      <c r="PUQ1182" s="12"/>
      <c r="PUR1182" s="12"/>
      <c r="PUS1182" s="12"/>
      <c r="PUT1182" s="12"/>
      <c r="PUU1182" s="12"/>
      <c r="PUV1182" s="12"/>
      <c r="PUW1182" s="12"/>
      <c r="PUX1182" s="12"/>
      <c r="PUY1182" s="12"/>
      <c r="PUZ1182" s="12"/>
      <c r="PVA1182" s="12"/>
      <c r="PVB1182" s="12"/>
      <c r="PVC1182" s="12"/>
      <c r="PVD1182" s="12"/>
      <c r="PVE1182" s="12"/>
      <c r="PVF1182" s="12"/>
      <c r="PVG1182" s="12"/>
      <c r="PVH1182" s="12"/>
      <c r="PVI1182" s="12"/>
      <c r="PVJ1182" s="12"/>
      <c r="PVK1182" s="12"/>
      <c r="PVL1182" s="12"/>
      <c r="PVM1182" s="12"/>
      <c r="PVN1182" s="12"/>
      <c r="PVO1182" s="12"/>
      <c r="PVP1182" s="12"/>
      <c r="PVQ1182" s="12"/>
      <c r="PVR1182" s="12"/>
      <c r="PVS1182" s="12"/>
      <c r="PVT1182" s="12"/>
      <c r="PVU1182" s="12"/>
      <c r="PVV1182" s="12"/>
      <c r="PVW1182" s="12"/>
      <c r="PVX1182" s="12"/>
      <c r="PVY1182" s="12"/>
      <c r="PVZ1182" s="12"/>
      <c r="PWA1182" s="12"/>
      <c r="PWB1182" s="12"/>
      <c r="PWC1182" s="12"/>
      <c r="PWD1182" s="12"/>
      <c r="PWE1182" s="12"/>
      <c r="PWF1182" s="12"/>
      <c r="PWG1182" s="12"/>
      <c r="PWH1182" s="12"/>
      <c r="PWI1182" s="12"/>
      <c r="PWJ1182" s="12"/>
      <c r="PWK1182" s="12"/>
      <c r="PWL1182" s="12"/>
      <c r="PWM1182" s="12"/>
      <c r="PWN1182" s="12"/>
      <c r="PWO1182" s="12"/>
      <c r="PWP1182" s="12"/>
      <c r="PWQ1182" s="12"/>
      <c r="PWR1182" s="12"/>
      <c r="PWS1182" s="12"/>
      <c r="PWT1182" s="12"/>
      <c r="PWU1182" s="12"/>
      <c r="PWV1182" s="12"/>
      <c r="PWW1182" s="12"/>
      <c r="PWX1182" s="12"/>
      <c r="PWY1182" s="12"/>
      <c r="PWZ1182" s="12"/>
      <c r="PXA1182" s="12"/>
      <c r="PXB1182" s="12"/>
      <c r="PXC1182" s="12"/>
      <c r="PXD1182" s="12"/>
      <c r="PXE1182" s="12"/>
      <c r="PXF1182" s="12"/>
      <c r="PXG1182" s="12"/>
      <c r="PXH1182" s="12"/>
      <c r="PXI1182" s="12"/>
      <c r="PXJ1182" s="12"/>
      <c r="PXK1182" s="12"/>
      <c r="PXL1182" s="12"/>
      <c r="PXM1182" s="12"/>
      <c r="PXN1182" s="12"/>
      <c r="PXO1182" s="12"/>
      <c r="PXP1182" s="12"/>
      <c r="PXQ1182" s="12"/>
      <c r="PXR1182" s="12"/>
      <c r="PXS1182" s="12"/>
      <c r="PXT1182" s="12"/>
      <c r="PXU1182" s="12"/>
      <c r="PXV1182" s="12"/>
      <c r="PXW1182" s="12"/>
      <c r="PXX1182" s="12"/>
      <c r="PXY1182" s="12"/>
      <c r="PXZ1182" s="12"/>
      <c r="PYA1182" s="12"/>
      <c r="PYB1182" s="12"/>
      <c r="PYC1182" s="12"/>
      <c r="PYD1182" s="12"/>
      <c r="PYE1182" s="12"/>
      <c r="PYF1182" s="12"/>
      <c r="PYG1182" s="12"/>
      <c r="PYH1182" s="12"/>
      <c r="PYI1182" s="12"/>
      <c r="PYJ1182" s="12"/>
      <c r="PYK1182" s="12"/>
      <c r="PYL1182" s="12"/>
      <c r="PYM1182" s="12"/>
      <c r="PYN1182" s="12"/>
      <c r="PYO1182" s="12"/>
      <c r="PYP1182" s="12"/>
      <c r="PYQ1182" s="12"/>
      <c r="PYR1182" s="12"/>
      <c r="PYS1182" s="12"/>
      <c r="PYT1182" s="12"/>
      <c r="PYU1182" s="12"/>
      <c r="PYV1182" s="12"/>
      <c r="PYW1182" s="12"/>
      <c r="PYX1182" s="12"/>
      <c r="PYY1182" s="12"/>
      <c r="PYZ1182" s="12"/>
      <c r="PZA1182" s="12"/>
      <c r="PZB1182" s="12"/>
      <c r="PZC1182" s="12"/>
      <c r="PZD1182" s="12"/>
      <c r="PZE1182" s="12"/>
      <c r="PZF1182" s="12"/>
      <c r="PZG1182" s="12"/>
      <c r="PZH1182" s="12"/>
      <c r="PZI1182" s="12"/>
      <c r="PZJ1182" s="12"/>
      <c r="PZK1182" s="12"/>
      <c r="PZL1182" s="12"/>
      <c r="PZM1182" s="12"/>
      <c r="PZN1182" s="12"/>
      <c r="PZO1182" s="12"/>
      <c r="PZP1182" s="12"/>
      <c r="PZQ1182" s="12"/>
      <c r="PZR1182" s="12"/>
      <c r="PZS1182" s="12"/>
      <c r="PZT1182" s="12"/>
      <c r="PZU1182" s="12"/>
      <c r="PZV1182" s="12"/>
      <c r="PZW1182" s="12"/>
      <c r="PZX1182" s="12"/>
      <c r="PZY1182" s="12"/>
      <c r="PZZ1182" s="12"/>
      <c r="QAA1182" s="12"/>
      <c r="QAB1182" s="12"/>
      <c r="QAC1182" s="12"/>
      <c r="QAD1182" s="12"/>
      <c r="QAE1182" s="12"/>
      <c r="QAF1182" s="12"/>
      <c r="QAG1182" s="12"/>
      <c r="QAH1182" s="12"/>
      <c r="QAI1182" s="12"/>
      <c r="QAJ1182" s="12"/>
      <c r="QAK1182" s="12"/>
      <c r="QAL1182" s="12"/>
      <c r="QAM1182" s="12"/>
      <c r="QAN1182" s="12"/>
      <c r="QAO1182" s="12"/>
      <c r="QAP1182" s="12"/>
      <c r="QAQ1182" s="12"/>
      <c r="QAR1182" s="12"/>
      <c r="QAS1182" s="12"/>
      <c r="QAT1182" s="12"/>
      <c r="QAU1182" s="12"/>
      <c r="QAV1182" s="12"/>
      <c r="QAW1182" s="12"/>
      <c r="QAX1182" s="12"/>
      <c r="QAY1182" s="12"/>
      <c r="QAZ1182" s="12"/>
      <c r="QBA1182" s="12"/>
      <c r="QBB1182" s="12"/>
      <c r="QBC1182" s="12"/>
      <c r="QBD1182" s="12"/>
      <c r="QBE1182" s="12"/>
      <c r="QBF1182" s="12"/>
      <c r="QBG1182" s="12"/>
      <c r="QBH1182" s="12"/>
      <c r="QBI1182" s="12"/>
      <c r="QBJ1182" s="12"/>
      <c r="QBK1182" s="12"/>
      <c r="QBL1182" s="12"/>
      <c r="QBM1182" s="12"/>
      <c r="QBN1182" s="12"/>
      <c r="QBO1182" s="12"/>
      <c r="QBP1182" s="12"/>
      <c r="QBQ1182" s="12"/>
      <c r="QBR1182" s="12"/>
      <c r="QBS1182" s="12"/>
      <c r="QBT1182" s="12"/>
      <c r="QBU1182" s="12"/>
      <c r="QBV1182" s="12"/>
      <c r="QBW1182" s="12"/>
      <c r="QBX1182" s="12"/>
      <c r="QBY1182" s="12"/>
      <c r="QBZ1182" s="12"/>
      <c r="QCA1182" s="12"/>
      <c r="QCB1182" s="12"/>
      <c r="QCC1182" s="12"/>
      <c r="QCD1182" s="12"/>
      <c r="QCE1182" s="12"/>
      <c r="QCF1182" s="12"/>
      <c r="QCG1182" s="12"/>
      <c r="QCH1182" s="12"/>
      <c r="QCI1182" s="12"/>
      <c r="QCJ1182" s="12"/>
      <c r="QCK1182" s="12"/>
      <c r="QCL1182" s="12"/>
      <c r="QCM1182" s="12"/>
      <c r="QCN1182" s="12"/>
      <c r="QCO1182" s="12"/>
      <c r="QCP1182" s="12"/>
      <c r="QCQ1182" s="12"/>
      <c r="QCR1182" s="12"/>
      <c r="QCS1182" s="12"/>
      <c r="QCT1182" s="12"/>
      <c r="QCU1182" s="12"/>
      <c r="QCV1182" s="12"/>
      <c r="QCW1182" s="12"/>
      <c r="QCX1182" s="12"/>
      <c r="QCY1182" s="12"/>
      <c r="QCZ1182" s="12"/>
      <c r="QDA1182" s="12"/>
      <c r="QDB1182" s="12"/>
      <c r="QDC1182" s="12"/>
      <c r="QDD1182" s="12"/>
      <c r="QDE1182" s="12"/>
      <c r="QDF1182" s="12"/>
      <c r="QDG1182" s="12"/>
      <c r="QDH1182" s="12"/>
      <c r="QDI1182" s="12"/>
      <c r="QDJ1182" s="12"/>
      <c r="QDK1182" s="12"/>
      <c r="QDL1182" s="12"/>
      <c r="QDM1182" s="12"/>
      <c r="QDN1182" s="12"/>
      <c r="QDO1182" s="12"/>
      <c r="QDP1182" s="12"/>
      <c r="QDQ1182" s="12"/>
      <c r="QDR1182" s="12"/>
      <c r="QDS1182" s="12"/>
      <c r="QDT1182" s="12"/>
      <c r="QDU1182" s="12"/>
      <c r="QDV1182" s="12"/>
      <c r="QDW1182" s="12"/>
      <c r="QDX1182" s="12"/>
      <c r="QDY1182" s="12"/>
      <c r="QDZ1182" s="12"/>
      <c r="QEA1182" s="12"/>
      <c r="QEB1182" s="12"/>
      <c r="QEC1182" s="12"/>
      <c r="QED1182" s="12"/>
      <c r="QEE1182" s="12"/>
      <c r="QEF1182" s="12"/>
      <c r="QEG1182" s="12"/>
      <c r="QEH1182" s="12"/>
      <c r="QEI1182" s="12"/>
      <c r="QEJ1182" s="12"/>
      <c r="QEK1182" s="12"/>
      <c r="QEL1182" s="12"/>
      <c r="QEM1182" s="12"/>
      <c r="QEN1182" s="12"/>
      <c r="QEO1182" s="12"/>
      <c r="QEP1182" s="12"/>
      <c r="QEQ1182" s="12"/>
      <c r="QER1182" s="12"/>
      <c r="QES1182" s="12"/>
      <c r="QET1182" s="12"/>
      <c r="QEU1182" s="12"/>
      <c r="QEV1182" s="12"/>
      <c r="QEW1182" s="12"/>
      <c r="QEX1182" s="12"/>
      <c r="QEY1182" s="12"/>
      <c r="QEZ1182" s="12"/>
      <c r="QFA1182" s="12"/>
      <c r="QFB1182" s="12"/>
      <c r="QFC1182" s="12"/>
      <c r="QFD1182" s="12"/>
      <c r="QFE1182" s="12"/>
      <c r="QFF1182" s="12"/>
      <c r="QFG1182" s="12"/>
      <c r="QFH1182" s="12"/>
      <c r="QFI1182" s="12"/>
      <c r="QFJ1182" s="12"/>
      <c r="QFK1182" s="12"/>
      <c r="QFL1182" s="12"/>
      <c r="QFM1182" s="12"/>
      <c r="QFN1182" s="12"/>
      <c r="QFO1182" s="12"/>
      <c r="QFP1182" s="12"/>
      <c r="QFQ1182" s="12"/>
      <c r="QFR1182" s="12"/>
      <c r="QFS1182" s="12"/>
      <c r="QFT1182" s="12"/>
      <c r="QFU1182" s="12"/>
      <c r="QFV1182" s="12"/>
      <c r="QFW1182" s="12"/>
      <c r="QFX1182" s="12"/>
      <c r="QFY1182" s="12"/>
      <c r="QFZ1182" s="12"/>
      <c r="QGA1182" s="12"/>
      <c r="QGB1182" s="12"/>
      <c r="QGC1182" s="12"/>
      <c r="QGD1182" s="12"/>
      <c r="QGE1182" s="12"/>
      <c r="QGF1182" s="12"/>
      <c r="QGG1182" s="12"/>
      <c r="QGH1182" s="12"/>
      <c r="QGI1182" s="12"/>
      <c r="QGJ1182" s="12"/>
      <c r="QGK1182" s="12"/>
      <c r="QGL1182" s="12"/>
      <c r="QGM1182" s="12"/>
      <c r="QGN1182" s="12"/>
      <c r="QGO1182" s="12"/>
      <c r="QGP1182" s="12"/>
      <c r="QGQ1182" s="12"/>
      <c r="QGR1182" s="12"/>
      <c r="QGS1182" s="12"/>
      <c r="QGT1182" s="12"/>
      <c r="QGU1182" s="12"/>
      <c r="QGV1182" s="12"/>
      <c r="QGW1182" s="12"/>
      <c r="QGX1182" s="12"/>
      <c r="QGY1182" s="12"/>
      <c r="QGZ1182" s="12"/>
      <c r="QHA1182" s="12"/>
      <c r="QHB1182" s="12"/>
      <c r="QHC1182" s="12"/>
      <c r="QHD1182" s="12"/>
      <c r="QHE1182" s="12"/>
      <c r="QHF1182" s="12"/>
      <c r="QHG1182" s="12"/>
      <c r="QHH1182" s="12"/>
      <c r="QHI1182" s="12"/>
      <c r="QHJ1182" s="12"/>
      <c r="QHK1182" s="12"/>
      <c r="QHL1182" s="12"/>
      <c r="QHM1182" s="12"/>
      <c r="QHN1182" s="12"/>
      <c r="QHO1182" s="12"/>
      <c r="QHP1182" s="12"/>
      <c r="QHQ1182" s="12"/>
      <c r="QHR1182" s="12"/>
      <c r="QHS1182" s="12"/>
      <c r="QHT1182" s="12"/>
      <c r="QHU1182" s="12"/>
      <c r="QHV1182" s="12"/>
      <c r="QHW1182" s="12"/>
      <c r="QHX1182" s="12"/>
      <c r="QHY1182" s="12"/>
      <c r="QHZ1182" s="12"/>
      <c r="QIA1182" s="12"/>
      <c r="QIB1182" s="12"/>
      <c r="QIC1182" s="12"/>
      <c r="QID1182" s="12"/>
      <c r="QIE1182" s="12"/>
      <c r="QIF1182" s="12"/>
      <c r="QIG1182" s="12"/>
      <c r="QIH1182" s="12"/>
      <c r="QII1182" s="12"/>
      <c r="QIJ1182" s="12"/>
      <c r="QIK1182" s="12"/>
      <c r="QIL1182" s="12"/>
      <c r="QIM1182" s="12"/>
      <c r="QIN1182" s="12"/>
      <c r="QIO1182" s="12"/>
      <c r="QIP1182" s="12"/>
      <c r="QIQ1182" s="12"/>
      <c r="QIR1182" s="12"/>
      <c r="QIS1182" s="12"/>
      <c r="QIT1182" s="12"/>
      <c r="QIU1182" s="12"/>
      <c r="QIV1182" s="12"/>
      <c r="QIW1182" s="12"/>
      <c r="QIX1182" s="12"/>
      <c r="QIY1182" s="12"/>
      <c r="QIZ1182" s="12"/>
      <c r="QJA1182" s="12"/>
      <c r="QJB1182" s="12"/>
      <c r="QJC1182" s="12"/>
      <c r="QJD1182" s="12"/>
      <c r="QJE1182" s="12"/>
      <c r="QJF1182" s="12"/>
      <c r="QJG1182" s="12"/>
      <c r="QJH1182" s="12"/>
      <c r="QJI1182" s="12"/>
      <c r="QJJ1182" s="12"/>
      <c r="QJK1182" s="12"/>
      <c r="QJL1182" s="12"/>
      <c r="QJM1182" s="12"/>
      <c r="QJN1182" s="12"/>
      <c r="QJO1182" s="12"/>
      <c r="QJP1182" s="12"/>
      <c r="QJQ1182" s="12"/>
      <c r="QJR1182" s="12"/>
      <c r="QJS1182" s="12"/>
      <c r="QJT1182" s="12"/>
      <c r="QJU1182" s="12"/>
      <c r="QJV1182" s="12"/>
      <c r="QJW1182" s="12"/>
      <c r="QJX1182" s="12"/>
      <c r="QJY1182" s="12"/>
      <c r="QJZ1182" s="12"/>
      <c r="QKA1182" s="12"/>
      <c r="QKB1182" s="12"/>
      <c r="QKC1182" s="12"/>
      <c r="QKD1182" s="12"/>
      <c r="QKE1182" s="12"/>
      <c r="QKF1182" s="12"/>
      <c r="QKG1182" s="12"/>
      <c r="QKH1182" s="12"/>
      <c r="QKI1182" s="12"/>
      <c r="QKJ1182" s="12"/>
      <c r="QKK1182" s="12"/>
      <c r="QKL1182" s="12"/>
      <c r="QKM1182" s="12"/>
      <c r="QKN1182" s="12"/>
      <c r="QKO1182" s="12"/>
      <c r="QKP1182" s="12"/>
      <c r="QKQ1182" s="12"/>
      <c r="QKR1182" s="12"/>
      <c r="QKS1182" s="12"/>
      <c r="QKT1182" s="12"/>
      <c r="QKU1182" s="12"/>
      <c r="QKV1182" s="12"/>
      <c r="QKW1182" s="12"/>
      <c r="QKX1182" s="12"/>
      <c r="QKY1182" s="12"/>
      <c r="QKZ1182" s="12"/>
      <c r="QLA1182" s="12"/>
      <c r="QLB1182" s="12"/>
      <c r="QLC1182" s="12"/>
      <c r="QLD1182" s="12"/>
      <c r="QLE1182" s="12"/>
      <c r="QLF1182" s="12"/>
      <c r="QLG1182" s="12"/>
      <c r="QLH1182" s="12"/>
      <c r="QLI1182" s="12"/>
      <c r="QLJ1182" s="12"/>
      <c r="QLK1182" s="12"/>
      <c r="QLL1182" s="12"/>
      <c r="QLM1182" s="12"/>
      <c r="QLN1182" s="12"/>
      <c r="QLO1182" s="12"/>
      <c r="QLP1182" s="12"/>
      <c r="QLQ1182" s="12"/>
      <c r="QLR1182" s="12"/>
      <c r="QLS1182" s="12"/>
      <c r="QLT1182" s="12"/>
      <c r="QLU1182" s="12"/>
      <c r="QLV1182" s="12"/>
      <c r="QLW1182" s="12"/>
      <c r="QLX1182" s="12"/>
      <c r="QLY1182" s="12"/>
      <c r="QLZ1182" s="12"/>
      <c r="QMA1182" s="12"/>
      <c r="QMB1182" s="12"/>
      <c r="QMC1182" s="12"/>
      <c r="QMD1182" s="12"/>
      <c r="QME1182" s="12"/>
      <c r="QMF1182" s="12"/>
      <c r="QMG1182" s="12"/>
      <c r="QMH1182" s="12"/>
      <c r="QMI1182" s="12"/>
      <c r="QMJ1182" s="12"/>
      <c r="QMK1182" s="12"/>
      <c r="QML1182" s="12"/>
      <c r="QMM1182" s="12"/>
      <c r="QMN1182" s="12"/>
      <c r="QMO1182" s="12"/>
      <c r="QMP1182" s="12"/>
      <c r="QMQ1182" s="12"/>
      <c r="QMR1182" s="12"/>
      <c r="QMS1182" s="12"/>
      <c r="QMT1182" s="12"/>
      <c r="QMU1182" s="12"/>
      <c r="QMV1182" s="12"/>
      <c r="QMW1182" s="12"/>
      <c r="QMX1182" s="12"/>
      <c r="QMY1182" s="12"/>
      <c r="QMZ1182" s="12"/>
      <c r="QNA1182" s="12"/>
      <c r="QNB1182" s="12"/>
      <c r="QNC1182" s="12"/>
      <c r="QND1182" s="12"/>
      <c r="QNE1182" s="12"/>
      <c r="QNF1182" s="12"/>
      <c r="QNG1182" s="12"/>
      <c r="QNH1182" s="12"/>
      <c r="QNI1182" s="12"/>
      <c r="QNJ1182" s="12"/>
      <c r="QNK1182" s="12"/>
      <c r="QNL1182" s="12"/>
      <c r="QNM1182" s="12"/>
      <c r="QNN1182" s="12"/>
      <c r="QNO1182" s="12"/>
      <c r="QNP1182" s="12"/>
      <c r="QNQ1182" s="12"/>
      <c r="QNR1182" s="12"/>
      <c r="QNS1182" s="12"/>
      <c r="QNT1182" s="12"/>
      <c r="QNU1182" s="12"/>
      <c r="QNV1182" s="12"/>
      <c r="QNW1182" s="12"/>
      <c r="QNX1182" s="12"/>
      <c r="QNY1182" s="12"/>
      <c r="QNZ1182" s="12"/>
      <c r="QOA1182" s="12"/>
      <c r="QOB1182" s="12"/>
      <c r="QOC1182" s="12"/>
      <c r="QOD1182" s="12"/>
      <c r="QOE1182" s="12"/>
      <c r="QOF1182" s="12"/>
      <c r="QOG1182" s="12"/>
      <c r="QOH1182" s="12"/>
      <c r="QOI1182" s="12"/>
      <c r="QOJ1182" s="12"/>
      <c r="QOK1182" s="12"/>
      <c r="QOL1182" s="12"/>
      <c r="QOM1182" s="12"/>
      <c r="QON1182" s="12"/>
      <c r="QOO1182" s="12"/>
      <c r="QOP1182" s="12"/>
      <c r="QOQ1182" s="12"/>
      <c r="QOR1182" s="12"/>
      <c r="QOS1182" s="12"/>
      <c r="QOT1182" s="12"/>
      <c r="QOU1182" s="12"/>
      <c r="QOV1182" s="12"/>
      <c r="QOW1182" s="12"/>
      <c r="QOX1182" s="12"/>
      <c r="QOY1182" s="12"/>
      <c r="QOZ1182" s="12"/>
      <c r="QPA1182" s="12"/>
      <c r="QPB1182" s="12"/>
      <c r="QPC1182" s="12"/>
      <c r="QPD1182" s="12"/>
      <c r="QPE1182" s="12"/>
      <c r="QPF1182" s="12"/>
      <c r="QPG1182" s="12"/>
      <c r="QPH1182" s="12"/>
      <c r="QPI1182" s="12"/>
      <c r="QPJ1182" s="12"/>
      <c r="QPK1182" s="12"/>
      <c r="QPL1182" s="12"/>
      <c r="QPM1182" s="12"/>
      <c r="QPN1182" s="12"/>
      <c r="QPO1182" s="12"/>
      <c r="QPP1182" s="12"/>
      <c r="QPQ1182" s="12"/>
      <c r="QPR1182" s="12"/>
      <c r="QPS1182" s="12"/>
      <c r="QPT1182" s="12"/>
      <c r="QPU1182" s="12"/>
      <c r="QPV1182" s="12"/>
      <c r="QPW1182" s="12"/>
      <c r="QPX1182" s="12"/>
      <c r="QPY1182" s="12"/>
      <c r="QPZ1182" s="12"/>
      <c r="QQA1182" s="12"/>
      <c r="QQB1182" s="12"/>
      <c r="QQC1182" s="12"/>
      <c r="QQD1182" s="12"/>
      <c r="QQE1182" s="12"/>
      <c r="QQF1182" s="12"/>
      <c r="QQG1182" s="12"/>
      <c r="QQH1182" s="12"/>
      <c r="QQI1182" s="12"/>
      <c r="QQJ1182" s="12"/>
      <c r="QQK1182" s="12"/>
      <c r="QQL1182" s="12"/>
      <c r="QQM1182" s="12"/>
      <c r="QQN1182" s="12"/>
      <c r="QQO1182" s="12"/>
      <c r="QQP1182" s="12"/>
      <c r="QQQ1182" s="12"/>
      <c r="QQR1182" s="12"/>
      <c r="QQS1182" s="12"/>
      <c r="QQT1182" s="12"/>
      <c r="QQU1182" s="12"/>
      <c r="QQV1182" s="12"/>
      <c r="QQW1182" s="12"/>
      <c r="QQX1182" s="12"/>
      <c r="QQY1182" s="12"/>
      <c r="QQZ1182" s="12"/>
      <c r="QRA1182" s="12"/>
      <c r="QRB1182" s="12"/>
      <c r="QRC1182" s="12"/>
      <c r="QRD1182" s="12"/>
      <c r="QRE1182" s="12"/>
      <c r="QRF1182" s="12"/>
      <c r="QRG1182" s="12"/>
      <c r="QRH1182" s="12"/>
      <c r="QRI1182" s="12"/>
      <c r="QRJ1182" s="12"/>
      <c r="QRK1182" s="12"/>
      <c r="QRL1182" s="12"/>
      <c r="QRM1182" s="12"/>
      <c r="QRN1182" s="12"/>
      <c r="QRO1182" s="12"/>
      <c r="QRP1182" s="12"/>
      <c r="QRQ1182" s="12"/>
      <c r="QRR1182" s="12"/>
      <c r="QRS1182" s="12"/>
      <c r="QRT1182" s="12"/>
      <c r="QRU1182" s="12"/>
      <c r="QRV1182" s="12"/>
      <c r="QRW1182" s="12"/>
      <c r="QRX1182" s="12"/>
      <c r="QRY1182" s="12"/>
      <c r="QRZ1182" s="12"/>
      <c r="QSA1182" s="12"/>
      <c r="QSB1182" s="12"/>
      <c r="QSC1182" s="12"/>
      <c r="QSD1182" s="12"/>
      <c r="QSE1182" s="12"/>
      <c r="QSF1182" s="12"/>
      <c r="QSG1182" s="12"/>
      <c r="QSH1182" s="12"/>
      <c r="QSI1182" s="12"/>
      <c r="QSJ1182" s="12"/>
      <c r="QSK1182" s="12"/>
      <c r="QSL1182" s="12"/>
      <c r="QSM1182" s="12"/>
      <c r="QSN1182" s="12"/>
      <c r="QSO1182" s="12"/>
      <c r="QSP1182" s="12"/>
      <c r="QSQ1182" s="12"/>
      <c r="QSR1182" s="12"/>
      <c r="QSS1182" s="12"/>
      <c r="QST1182" s="12"/>
      <c r="QSU1182" s="12"/>
      <c r="QSV1182" s="12"/>
      <c r="QSW1182" s="12"/>
      <c r="QSX1182" s="12"/>
      <c r="QSY1182" s="12"/>
      <c r="QSZ1182" s="12"/>
      <c r="QTA1182" s="12"/>
      <c r="QTB1182" s="12"/>
      <c r="QTC1182" s="12"/>
      <c r="QTD1182" s="12"/>
      <c r="QTE1182" s="12"/>
      <c r="QTF1182" s="12"/>
      <c r="QTG1182" s="12"/>
      <c r="QTH1182" s="12"/>
      <c r="QTI1182" s="12"/>
      <c r="QTJ1182" s="12"/>
      <c r="QTK1182" s="12"/>
      <c r="QTL1182" s="12"/>
      <c r="QTM1182" s="12"/>
      <c r="QTN1182" s="12"/>
      <c r="QTO1182" s="12"/>
      <c r="QTP1182" s="12"/>
      <c r="QTQ1182" s="12"/>
      <c r="QTR1182" s="12"/>
      <c r="QTS1182" s="12"/>
      <c r="QTT1182" s="12"/>
      <c r="QTU1182" s="12"/>
      <c r="QTV1182" s="12"/>
      <c r="QTW1182" s="12"/>
      <c r="QTX1182" s="12"/>
      <c r="QTY1182" s="12"/>
      <c r="QTZ1182" s="12"/>
      <c r="QUA1182" s="12"/>
      <c r="QUB1182" s="12"/>
      <c r="QUC1182" s="12"/>
      <c r="QUD1182" s="12"/>
      <c r="QUE1182" s="12"/>
      <c r="QUF1182" s="12"/>
      <c r="QUG1182" s="12"/>
      <c r="QUH1182" s="12"/>
      <c r="QUI1182" s="12"/>
      <c r="QUJ1182" s="12"/>
      <c r="QUK1182" s="12"/>
      <c r="QUL1182" s="12"/>
      <c r="QUM1182" s="12"/>
      <c r="QUN1182" s="12"/>
      <c r="QUO1182" s="12"/>
      <c r="QUP1182" s="12"/>
      <c r="QUQ1182" s="12"/>
      <c r="QUR1182" s="12"/>
      <c r="QUS1182" s="12"/>
      <c r="QUT1182" s="12"/>
      <c r="QUU1182" s="12"/>
      <c r="QUV1182" s="12"/>
      <c r="QUW1182" s="12"/>
      <c r="QUX1182" s="12"/>
      <c r="QUY1182" s="12"/>
      <c r="QUZ1182" s="12"/>
      <c r="QVA1182" s="12"/>
      <c r="QVB1182" s="12"/>
      <c r="QVC1182" s="12"/>
      <c r="QVD1182" s="12"/>
      <c r="QVE1182" s="12"/>
      <c r="QVF1182" s="12"/>
      <c r="QVG1182" s="12"/>
      <c r="QVH1182" s="12"/>
      <c r="QVI1182" s="12"/>
      <c r="QVJ1182" s="12"/>
      <c r="QVK1182" s="12"/>
      <c r="QVL1182" s="12"/>
      <c r="QVM1182" s="12"/>
      <c r="QVN1182" s="12"/>
      <c r="QVO1182" s="12"/>
      <c r="QVP1182" s="12"/>
      <c r="QVQ1182" s="12"/>
      <c r="QVR1182" s="12"/>
      <c r="QVS1182" s="12"/>
      <c r="QVT1182" s="12"/>
      <c r="QVU1182" s="12"/>
      <c r="QVV1182" s="12"/>
      <c r="QVW1182" s="12"/>
      <c r="QVX1182" s="12"/>
      <c r="QVY1182" s="12"/>
      <c r="QVZ1182" s="12"/>
      <c r="QWA1182" s="12"/>
      <c r="QWB1182" s="12"/>
      <c r="QWC1182" s="12"/>
      <c r="QWD1182" s="12"/>
      <c r="QWE1182" s="12"/>
      <c r="QWF1182" s="12"/>
      <c r="QWG1182" s="12"/>
      <c r="QWH1182" s="12"/>
      <c r="QWI1182" s="12"/>
      <c r="QWJ1182" s="12"/>
      <c r="QWK1182" s="12"/>
      <c r="QWL1182" s="12"/>
      <c r="QWM1182" s="12"/>
      <c r="QWN1182" s="12"/>
      <c r="QWO1182" s="12"/>
      <c r="QWP1182" s="12"/>
      <c r="QWQ1182" s="12"/>
      <c r="QWR1182" s="12"/>
      <c r="QWS1182" s="12"/>
      <c r="QWT1182" s="12"/>
      <c r="QWU1182" s="12"/>
      <c r="QWV1182" s="12"/>
      <c r="QWW1182" s="12"/>
      <c r="QWX1182" s="12"/>
      <c r="QWY1182" s="12"/>
      <c r="QWZ1182" s="12"/>
      <c r="QXA1182" s="12"/>
      <c r="QXB1182" s="12"/>
      <c r="QXC1182" s="12"/>
      <c r="QXD1182" s="12"/>
      <c r="QXE1182" s="12"/>
      <c r="QXF1182" s="12"/>
      <c r="QXG1182" s="12"/>
      <c r="QXH1182" s="12"/>
      <c r="QXI1182" s="12"/>
      <c r="QXJ1182" s="12"/>
      <c r="QXK1182" s="12"/>
      <c r="QXL1182" s="12"/>
      <c r="QXM1182" s="12"/>
      <c r="QXN1182" s="12"/>
      <c r="QXO1182" s="12"/>
      <c r="QXP1182" s="12"/>
      <c r="QXQ1182" s="12"/>
      <c r="QXR1182" s="12"/>
      <c r="QXS1182" s="12"/>
      <c r="QXT1182" s="12"/>
      <c r="QXU1182" s="12"/>
      <c r="QXV1182" s="12"/>
      <c r="QXW1182" s="12"/>
      <c r="QXX1182" s="12"/>
      <c r="QXY1182" s="12"/>
      <c r="QXZ1182" s="12"/>
      <c r="QYA1182" s="12"/>
      <c r="QYB1182" s="12"/>
      <c r="QYC1182" s="12"/>
      <c r="QYD1182" s="12"/>
      <c r="QYE1182" s="12"/>
      <c r="QYF1182" s="12"/>
      <c r="QYG1182" s="12"/>
      <c r="QYH1182" s="12"/>
      <c r="QYI1182" s="12"/>
      <c r="QYJ1182" s="12"/>
      <c r="QYK1182" s="12"/>
      <c r="QYL1182" s="12"/>
      <c r="QYM1182" s="12"/>
      <c r="QYN1182" s="12"/>
      <c r="QYO1182" s="12"/>
      <c r="QYP1182" s="12"/>
      <c r="QYQ1182" s="12"/>
      <c r="QYR1182" s="12"/>
      <c r="QYS1182" s="12"/>
      <c r="QYT1182" s="12"/>
      <c r="QYU1182" s="12"/>
      <c r="QYV1182" s="12"/>
      <c r="QYW1182" s="12"/>
      <c r="QYX1182" s="12"/>
      <c r="QYY1182" s="12"/>
      <c r="QYZ1182" s="12"/>
      <c r="QZA1182" s="12"/>
      <c r="QZB1182" s="12"/>
      <c r="QZC1182" s="12"/>
      <c r="QZD1182" s="12"/>
      <c r="QZE1182" s="12"/>
      <c r="QZF1182" s="12"/>
      <c r="QZG1182" s="12"/>
      <c r="QZH1182" s="12"/>
      <c r="QZI1182" s="12"/>
      <c r="QZJ1182" s="12"/>
      <c r="QZK1182" s="12"/>
      <c r="QZL1182" s="12"/>
      <c r="QZM1182" s="12"/>
      <c r="QZN1182" s="12"/>
      <c r="QZO1182" s="12"/>
      <c r="QZP1182" s="12"/>
      <c r="QZQ1182" s="12"/>
      <c r="QZR1182" s="12"/>
      <c r="QZS1182" s="12"/>
      <c r="QZT1182" s="12"/>
      <c r="QZU1182" s="12"/>
      <c r="QZV1182" s="12"/>
      <c r="QZW1182" s="12"/>
      <c r="QZX1182" s="12"/>
      <c r="QZY1182" s="12"/>
      <c r="QZZ1182" s="12"/>
      <c r="RAA1182" s="12"/>
      <c r="RAB1182" s="12"/>
      <c r="RAC1182" s="12"/>
      <c r="RAD1182" s="12"/>
      <c r="RAE1182" s="12"/>
      <c r="RAF1182" s="12"/>
      <c r="RAG1182" s="12"/>
      <c r="RAH1182" s="12"/>
      <c r="RAI1182" s="12"/>
      <c r="RAJ1182" s="12"/>
      <c r="RAK1182" s="12"/>
      <c r="RAL1182" s="12"/>
      <c r="RAM1182" s="12"/>
      <c r="RAN1182" s="12"/>
      <c r="RAO1182" s="12"/>
      <c r="RAP1182" s="12"/>
      <c r="RAQ1182" s="12"/>
      <c r="RAR1182" s="12"/>
      <c r="RAS1182" s="12"/>
      <c r="RAT1182" s="12"/>
      <c r="RAU1182" s="12"/>
      <c r="RAV1182" s="12"/>
      <c r="RAW1182" s="12"/>
      <c r="RAX1182" s="12"/>
      <c r="RAY1182" s="12"/>
      <c r="RAZ1182" s="12"/>
      <c r="RBA1182" s="12"/>
      <c r="RBB1182" s="12"/>
      <c r="RBC1182" s="12"/>
      <c r="RBD1182" s="12"/>
      <c r="RBE1182" s="12"/>
      <c r="RBF1182" s="12"/>
      <c r="RBG1182" s="12"/>
      <c r="RBH1182" s="12"/>
      <c r="RBI1182" s="12"/>
      <c r="RBJ1182" s="12"/>
      <c r="RBK1182" s="12"/>
      <c r="RBL1182" s="12"/>
      <c r="RBM1182" s="12"/>
      <c r="RBN1182" s="12"/>
      <c r="RBO1182" s="12"/>
      <c r="RBP1182" s="12"/>
      <c r="RBQ1182" s="12"/>
      <c r="RBR1182" s="12"/>
      <c r="RBS1182" s="12"/>
      <c r="RBT1182" s="12"/>
      <c r="RBU1182" s="12"/>
      <c r="RBV1182" s="12"/>
      <c r="RBW1182" s="12"/>
      <c r="RBX1182" s="12"/>
      <c r="RBY1182" s="12"/>
      <c r="RBZ1182" s="12"/>
      <c r="RCA1182" s="12"/>
      <c r="RCB1182" s="12"/>
      <c r="RCC1182" s="12"/>
      <c r="RCD1182" s="12"/>
      <c r="RCE1182" s="12"/>
      <c r="RCF1182" s="12"/>
      <c r="RCG1182" s="12"/>
      <c r="RCH1182" s="12"/>
      <c r="RCI1182" s="12"/>
      <c r="RCJ1182" s="12"/>
      <c r="RCK1182" s="12"/>
      <c r="RCL1182" s="12"/>
      <c r="RCM1182" s="12"/>
      <c r="RCN1182" s="12"/>
      <c r="RCO1182" s="12"/>
      <c r="RCP1182" s="12"/>
      <c r="RCQ1182" s="12"/>
      <c r="RCR1182" s="12"/>
      <c r="RCS1182" s="12"/>
      <c r="RCT1182" s="12"/>
      <c r="RCU1182" s="12"/>
      <c r="RCV1182" s="12"/>
      <c r="RCW1182" s="12"/>
      <c r="RCX1182" s="12"/>
      <c r="RCY1182" s="12"/>
      <c r="RCZ1182" s="12"/>
      <c r="RDA1182" s="12"/>
      <c r="RDB1182" s="12"/>
      <c r="RDC1182" s="12"/>
      <c r="RDD1182" s="12"/>
      <c r="RDE1182" s="12"/>
      <c r="RDF1182" s="12"/>
      <c r="RDG1182" s="12"/>
      <c r="RDH1182" s="12"/>
      <c r="RDI1182" s="12"/>
      <c r="RDJ1182" s="12"/>
      <c r="RDK1182" s="12"/>
      <c r="RDL1182" s="12"/>
      <c r="RDM1182" s="12"/>
      <c r="RDN1182" s="12"/>
      <c r="RDO1182" s="12"/>
      <c r="RDP1182" s="12"/>
      <c r="RDQ1182" s="12"/>
      <c r="RDR1182" s="12"/>
      <c r="RDS1182" s="12"/>
      <c r="RDT1182" s="12"/>
      <c r="RDU1182" s="12"/>
      <c r="RDV1182" s="12"/>
      <c r="RDW1182" s="12"/>
      <c r="RDX1182" s="12"/>
      <c r="RDY1182" s="12"/>
      <c r="RDZ1182" s="12"/>
      <c r="REA1182" s="12"/>
      <c r="REB1182" s="12"/>
      <c r="REC1182" s="12"/>
      <c r="RED1182" s="12"/>
      <c r="REE1182" s="12"/>
      <c r="REF1182" s="12"/>
      <c r="REG1182" s="12"/>
      <c r="REH1182" s="12"/>
      <c r="REI1182" s="12"/>
      <c r="REJ1182" s="12"/>
      <c r="REK1182" s="12"/>
      <c r="REL1182" s="12"/>
      <c r="REM1182" s="12"/>
      <c r="REN1182" s="12"/>
      <c r="REO1182" s="12"/>
      <c r="REP1182" s="12"/>
      <c r="REQ1182" s="12"/>
      <c r="RER1182" s="12"/>
      <c r="RES1182" s="12"/>
      <c r="RET1182" s="12"/>
      <c r="REU1182" s="12"/>
      <c r="REV1182" s="12"/>
      <c r="REW1182" s="12"/>
      <c r="REX1182" s="12"/>
      <c r="REY1182" s="12"/>
      <c r="REZ1182" s="12"/>
      <c r="RFA1182" s="12"/>
      <c r="RFB1182" s="12"/>
      <c r="RFC1182" s="12"/>
      <c r="RFD1182" s="12"/>
      <c r="RFE1182" s="12"/>
      <c r="RFF1182" s="12"/>
      <c r="RFG1182" s="12"/>
      <c r="RFH1182" s="12"/>
      <c r="RFI1182" s="12"/>
      <c r="RFJ1182" s="12"/>
      <c r="RFK1182" s="12"/>
      <c r="RFL1182" s="12"/>
      <c r="RFM1182" s="12"/>
      <c r="RFN1182" s="12"/>
      <c r="RFO1182" s="12"/>
      <c r="RFP1182" s="12"/>
      <c r="RFQ1182" s="12"/>
      <c r="RFR1182" s="12"/>
      <c r="RFS1182" s="12"/>
      <c r="RFT1182" s="12"/>
      <c r="RFU1182" s="12"/>
      <c r="RFV1182" s="12"/>
      <c r="RFW1182" s="12"/>
      <c r="RFX1182" s="12"/>
      <c r="RFY1182" s="12"/>
      <c r="RFZ1182" s="12"/>
      <c r="RGA1182" s="12"/>
      <c r="RGB1182" s="12"/>
      <c r="RGC1182" s="12"/>
      <c r="RGD1182" s="12"/>
      <c r="RGE1182" s="12"/>
      <c r="RGF1182" s="12"/>
      <c r="RGG1182" s="12"/>
      <c r="RGH1182" s="12"/>
      <c r="RGI1182" s="12"/>
      <c r="RGJ1182" s="12"/>
      <c r="RGK1182" s="12"/>
      <c r="RGL1182" s="12"/>
      <c r="RGM1182" s="12"/>
      <c r="RGN1182" s="12"/>
      <c r="RGO1182" s="12"/>
      <c r="RGP1182" s="12"/>
      <c r="RGQ1182" s="12"/>
      <c r="RGR1182" s="12"/>
      <c r="RGS1182" s="12"/>
      <c r="RGT1182" s="12"/>
      <c r="RGU1182" s="12"/>
      <c r="RGV1182" s="12"/>
      <c r="RGW1182" s="12"/>
      <c r="RGX1182" s="12"/>
      <c r="RGY1182" s="12"/>
      <c r="RGZ1182" s="12"/>
      <c r="RHA1182" s="12"/>
      <c r="RHB1182" s="12"/>
      <c r="RHC1182" s="12"/>
      <c r="RHD1182" s="12"/>
      <c r="RHE1182" s="12"/>
      <c r="RHF1182" s="12"/>
      <c r="RHG1182" s="12"/>
      <c r="RHH1182" s="12"/>
      <c r="RHI1182" s="12"/>
      <c r="RHJ1182" s="12"/>
      <c r="RHK1182" s="12"/>
      <c r="RHL1182" s="12"/>
      <c r="RHM1182" s="12"/>
      <c r="RHN1182" s="12"/>
      <c r="RHO1182" s="12"/>
      <c r="RHP1182" s="12"/>
      <c r="RHQ1182" s="12"/>
      <c r="RHR1182" s="12"/>
      <c r="RHS1182" s="12"/>
      <c r="RHT1182" s="12"/>
      <c r="RHU1182" s="12"/>
      <c r="RHV1182" s="12"/>
      <c r="RHW1182" s="12"/>
      <c r="RHX1182" s="12"/>
      <c r="RHY1182" s="12"/>
      <c r="RHZ1182" s="12"/>
      <c r="RIA1182" s="12"/>
      <c r="RIB1182" s="12"/>
      <c r="RIC1182" s="12"/>
      <c r="RID1182" s="12"/>
      <c r="RIE1182" s="12"/>
      <c r="RIF1182" s="12"/>
      <c r="RIG1182" s="12"/>
      <c r="RIH1182" s="12"/>
      <c r="RII1182" s="12"/>
      <c r="RIJ1182" s="12"/>
      <c r="RIK1182" s="12"/>
      <c r="RIL1182" s="12"/>
      <c r="RIM1182" s="12"/>
      <c r="RIN1182" s="12"/>
      <c r="RIO1182" s="12"/>
      <c r="RIP1182" s="12"/>
      <c r="RIQ1182" s="12"/>
      <c r="RIR1182" s="12"/>
      <c r="RIS1182" s="12"/>
      <c r="RIT1182" s="12"/>
      <c r="RIU1182" s="12"/>
      <c r="RIV1182" s="12"/>
      <c r="RIW1182" s="12"/>
      <c r="RIX1182" s="12"/>
      <c r="RIY1182" s="12"/>
      <c r="RIZ1182" s="12"/>
      <c r="RJA1182" s="12"/>
      <c r="RJB1182" s="12"/>
      <c r="RJC1182" s="12"/>
      <c r="RJD1182" s="12"/>
      <c r="RJE1182" s="12"/>
      <c r="RJF1182" s="12"/>
      <c r="RJG1182" s="12"/>
      <c r="RJH1182" s="12"/>
      <c r="RJI1182" s="12"/>
      <c r="RJJ1182" s="12"/>
      <c r="RJK1182" s="12"/>
      <c r="RJL1182" s="12"/>
      <c r="RJM1182" s="12"/>
      <c r="RJN1182" s="12"/>
      <c r="RJO1182" s="12"/>
      <c r="RJP1182" s="12"/>
      <c r="RJQ1182" s="12"/>
      <c r="RJR1182" s="12"/>
      <c r="RJS1182" s="12"/>
      <c r="RJT1182" s="12"/>
      <c r="RJU1182" s="12"/>
      <c r="RJV1182" s="12"/>
      <c r="RJW1182" s="12"/>
      <c r="RJX1182" s="12"/>
      <c r="RJY1182" s="12"/>
      <c r="RJZ1182" s="12"/>
      <c r="RKA1182" s="12"/>
      <c r="RKB1182" s="12"/>
      <c r="RKC1182" s="12"/>
      <c r="RKD1182" s="12"/>
      <c r="RKE1182" s="12"/>
      <c r="RKF1182" s="12"/>
      <c r="RKG1182" s="12"/>
      <c r="RKH1182" s="12"/>
      <c r="RKI1182" s="12"/>
      <c r="RKJ1182" s="12"/>
      <c r="RKK1182" s="12"/>
      <c r="RKL1182" s="12"/>
      <c r="RKM1182" s="12"/>
      <c r="RKN1182" s="12"/>
      <c r="RKO1182" s="12"/>
      <c r="RKP1182" s="12"/>
      <c r="RKQ1182" s="12"/>
      <c r="RKR1182" s="12"/>
      <c r="RKS1182" s="12"/>
      <c r="RKT1182" s="12"/>
      <c r="RKU1182" s="12"/>
      <c r="RKV1182" s="12"/>
      <c r="RKW1182" s="12"/>
      <c r="RKX1182" s="12"/>
      <c r="RKY1182" s="12"/>
      <c r="RKZ1182" s="12"/>
      <c r="RLA1182" s="12"/>
      <c r="RLB1182" s="12"/>
      <c r="RLC1182" s="12"/>
      <c r="RLD1182" s="12"/>
      <c r="RLE1182" s="12"/>
      <c r="RLF1182" s="12"/>
      <c r="RLG1182" s="12"/>
      <c r="RLH1182" s="12"/>
      <c r="RLI1182" s="12"/>
      <c r="RLJ1182" s="12"/>
      <c r="RLK1182" s="12"/>
      <c r="RLL1182" s="12"/>
      <c r="RLM1182" s="12"/>
      <c r="RLN1182" s="12"/>
      <c r="RLO1182" s="12"/>
      <c r="RLP1182" s="12"/>
      <c r="RLQ1182" s="12"/>
      <c r="RLR1182" s="12"/>
      <c r="RLS1182" s="12"/>
      <c r="RLT1182" s="12"/>
      <c r="RLU1182" s="12"/>
      <c r="RLV1182" s="12"/>
      <c r="RLW1182" s="12"/>
      <c r="RLX1182" s="12"/>
      <c r="RLY1182" s="12"/>
      <c r="RLZ1182" s="12"/>
      <c r="RMA1182" s="12"/>
      <c r="RMB1182" s="12"/>
      <c r="RMC1182" s="12"/>
      <c r="RMD1182" s="12"/>
      <c r="RME1182" s="12"/>
      <c r="RMF1182" s="12"/>
      <c r="RMG1182" s="12"/>
      <c r="RMH1182" s="12"/>
      <c r="RMI1182" s="12"/>
      <c r="RMJ1182" s="12"/>
      <c r="RMK1182" s="12"/>
      <c r="RML1182" s="12"/>
      <c r="RMM1182" s="12"/>
      <c r="RMN1182" s="12"/>
      <c r="RMO1182" s="12"/>
      <c r="RMP1182" s="12"/>
      <c r="RMQ1182" s="12"/>
      <c r="RMR1182" s="12"/>
      <c r="RMS1182" s="12"/>
      <c r="RMT1182" s="12"/>
      <c r="RMU1182" s="12"/>
      <c r="RMV1182" s="12"/>
      <c r="RMW1182" s="12"/>
      <c r="RMX1182" s="12"/>
      <c r="RMY1182" s="12"/>
      <c r="RMZ1182" s="12"/>
      <c r="RNA1182" s="12"/>
      <c r="RNB1182" s="12"/>
      <c r="RNC1182" s="12"/>
      <c r="RND1182" s="12"/>
      <c r="RNE1182" s="12"/>
      <c r="RNF1182" s="12"/>
      <c r="RNG1182" s="12"/>
      <c r="RNH1182" s="12"/>
      <c r="RNI1182" s="12"/>
      <c r="RNJ1182" s="12"/>
      <c r="RNK1182" s="12"/>
      <c r="RNL1182" s="12"/>
      <c r="RNM1182" s="12"/>
      <c r="RNN1182" s="12"/>
      <c r="RNO1182" s="12"/>
      <c r="RNP1182" s="12"/>
      <c r="RNQ1182" s="12"/>
      <c r="RNR1182" s="12"/>
      <c r="RNS1182" s="12"/>
      <c r="RNT1182" s="12"/>
      <c r="RNU1182" s="12"/>
      <c r="RNV1182" s="12"/>
      <c r="RNW1182" s="12"/>
      <c r="RNX1182" s="12"/>
      <c r="RNY1182" s="12"/>
      <c r="RNZ1182" s="12"/>
      <c r="ROA1182" s="12"/>
      <c r="ROB1182" s="12"/>
      <c r="ROC1182" s="12"/>
      <c r="ROD1182" s="12"/>
      <c r="ROE1182" s="12"/>
      <c r="ROF1182" s="12"/>
      <c r="ROG1182" s="12"/>
      <c r="ROH1182" s="12"/>
      <c r="ROI1182" s="12"/>
      <c r="ROJ1182" s="12"/>
      <c r="ROK1182" s="12"/>
      <c r="ROL1182" s="12"/>
      <c r="ROM1182" s="12"/>
      <c r="RON1182" s="12"/>
      <c r="ROO1182" s="12"/>
      <c r="ROP1182" s="12"/>
      <c r="ROQ1182" s="12"/>
      <c r="ROR1182" s="12"/>
      <c r="ROS1182" s="12"/>
      <c r="ROT1182" s="12"/>
      <c r="ROU1182" s="12"/>
      <c r="ROV1182" s="12"/>
      <c r="ROW1182" s="12"/>
      <c r="ROX1182" s="12"/>
      <c r="ROY1182" s="12"/>
      <c r="ROZ1182" s="12"/>
      <c r="RPA1182" s="12"/>
      <c r="RPB1182" s="12"/>
      <c r="RPC1182" s="12"/>
      <c r="RPD1182" s="12"/>
      <c r="RPE1182" s="12"/>
      <c r="RPF1182" s="12"/>
      <c r="RPG1182" s="12"/>
      <c r="RPH1182" s="12"/>
      <c r="RPI1182" s="12"/>
      <c r="RPJ1182" s="12"/>
      <c r="RPK1182" s="12"/>
      <c r="RPL1182" s="12"/>
      <c r="RPM1182" s="12"/>
      <c r="RPN1182" s="12"/>
      <c r="RPO1182" s="12"/>
      <c r="RPP1182" s="12"/>
      <c r="RPQ1182" s="12"/>
      <c r="RPR1182" s="12"/>
      <c r="RPS1182" s="12"/>
      <c r="RPT1182" s="12"/>
      <c r="RPU1182" s="12"/>
      <c r="RPV1182" s="12"/>
      <c r="RPW1182" s="12"/>
      <c r="RPX1182" s="12"/>
      <c r="RPY1182" s="12"/>
      <c r="RPZ1182" s="12"/>
      <c r="RQA1182" s="12"/>
      <c r="RQB1182" s="12"/>
      <c r="RQC1182" s="12"/>
      <c r="RQD1182" s="12"/>
      <c r="RQE1182" s="12"/>
      <c r="RQF1182" s="12"/>
      <c r="RQG1182" s="12"/>
      <c r="RQH1182" s="12"/>
      <c r="RQI1182" s="12"/>
      <c r="RQJ1182" s="12"/>
      <c r="RQK1182" s="12"/>
      <c r="RQL1182" s="12"/>
      <c r="RQM1182" s="12"/>
      <c r="RQN1182" s="12"/>
      <c r="RQO1182" s="12"/>
      <c r="RQP1182" s="12"/>
      <c r="RQQ1182" s="12"/>
      <c r="RQR1182" s="12"/>
      <c r="RQS1182" s="12"/>
      <c r="RQT1182" s="12"/>
      <c r="RQU1182" s="12"/>
      <c r="RQV1182" s="12"/>
      <c r="RQW1182" s="12"/>
      <c r="RQX1182" s="12"/>
      <c r="RQY1182" s="12"/>
      <c r="RQZ1182" s="12"/>
      <c r="RRA1182" s="12"/>
      <c r="RRB1182" s="12"/>
      <c r="RRC1182" s="12"/>
      <c r="RRD1182" s="12"/>
      <c r="RRE1182" s="12"/>
      <c r="RRF1182" s="12"/>
      <c r="RRG1182" s="12"/>
      <c r="RRH1182" s="12"/>
      <c r="RRI1182" s="12"/>
      <c r="RRJ1182" s="12"/>
      <c r="RRK1182" s="12"/>
      <c r="RRL1182" s="12"/>
      <c r="RRM1182" s="12"/>
      <c r="RRN1182" s="12"/>
      <c r="RRO1182" s="12"/>
      <c r="RRP1182" s="12"/>
      <c r="RRQ1182" s="12"/>
      <c r="RRR1182" s="12"/>
      <c r="RRS1182" s="12"/>
      <c r="RRT1182" s="12"/>
      <c r="RRU1182" s="12"/>
      <c r="RRV1182" s="12"/>
      <c r="RRW1182" s="12"/>
      <c r="RRX1182" s="12"/>
      <c r="RRY1182" s="12"/>
      <c r="RRZ1182" s="12"/>
      <c r="RSA1182" s="12"/>
      <c r="RSB1182" s="12"/>
      <c r="RSC1182" s="12"/>
      <c r="RSD1182" s="12"/>
      <c r="RSE1182" s="12"/>
      <c r="RSF1182" s="12"/>
      <c r="RSG1182" s="12"/>
      <c r="RSH1182" s="12"/>
      <c r="RSI1182" s="12"/>
      <c r="RSJ1182" s="12"/>
      <c r="RSK1182" s="12"/>
      <c r="RSL1182" s="12"/>
      <c r="RSM1182" s="12"/>
      <c r="RSN1182" s="12"/>
      <c r="RSO1182" s="12"/>
      <c r="RSP1182" s="12"/>
      <c r="RSQ1182" s="12"/>
      <c r="RSR1182" s="12"/>
      <c r="RSS1182" s="12"/>
      <c r="RST1182" s="12"/>
      <c r="RSU1182" s="12"/>
      <c r="RSV1182" s="12"/>
      <c r="RSW1182" s="12"/>
      <c r="RSX1182" s="12"/>
      <c r="RSY1182" s="12"/>
      <c r="RSZ1182" s="12"/>
      <c r="RTA1182" s="12"/>
      <c r="RTB1182" s="12"/>
      <c r="RTC1182" s="12"/>
      <c r="RTD1182" s="12"/>
      <c r="RTE1182" s="12"/>
      <c r="RTF1182" s="12"/>
      <c r="RTG1182" s="12"/>
      <c r="RTH1182" s="12"/>
      <c r="RTI1182" s="12"/>
      <c r="RTJ1182" s="12"/>
      <c r="RTK1182" s="12"/>
      <c r="RTL1182" s="12"/>
      <c r="RTM1182" s="12"/>
      <c r="RTN1182" s="12"/>
      <c r="RTO1182" s="12"/>
      <c r="RTP1182" s="12"/>
      <c r="RTQ1182" s="12"/>
      <c r="RTR1182" s="12"/>
      <c r="RTS1182" s="12"/>
      <c r="RTT1182" s="12"/>
      <c r="RTU1182" s="12"/>
      <c r="RTV1182" s="12"/>
      <c r="RTW1182" s="12"/>
      <c r="RTX1182" s="12"/>
      <c r="RTY1182" s="12"/>
      <c r="RTZ1182" s="12"/>
      <c r="RUA1182" s="12"/>
      <c r="RUB1182" s="12"/>
      <c r="RUC1182" s="12"/>
      <c r="RUD1182" s="12"/>
      <c r="RUE1182" s="12"/>
      <c r="RUF1182" s="12"/>
      <c r="RUG1182" s="12"/>
      <c r="RUH1182" s="12"/>
      <c r="RUI1182" s="12"/>
      <c r="RUJ1182" s="12"/>
      <c r="RUK1182" s="12"/>
      <c r="RUL1182" s="12"/>
      <c r="RUM1182" s="12"/>
      <c r="RUN1182" s="12"/>
      <c r="RUO1182" s="12"/>
      <c r="RUP1182" s="12"/>
      <c r="RUQ1182" s="12"/>
      <c r="RUR1182" s="12"/>
      <c r="RUS1182" s="12"/>
      <c r="RUT1182" s="12"/>
      <c r="RUU1182" s="12"/>
      <c r="RUV1182" s="12"/>
      <c r="RUW1182" s="12"/>
      <c r="RUX1182" s="12"/>
      <c r="RUY1182" s="12"/>
      <c r="RUZ1182" s="12"/>
      <c r="RVA1182" s="12"/>
      <c r="RVB1182" s="12"/>
      <c r="RVC1182" s="12"/>
      <c r="RVD1182" s="12"/>
      <c r="RVE1182" s="12"/>
      <c r="RVF1182" s="12"/>
      <c r="RVG1182" s="12"/>
      <c r="RVH1182" s="12"/>
      <c r="RVI1182" s="12"/>
      <c r="RVJ1182" s="12"/>
      <c r="RVK1182" s="12"/>
      <c r="RVL1182" s="12"/>
      <c r="RVM1182" s="12"/>
      <c r="RVN1182" s="12"/>
      <c r="RVO1182" s="12"/>
      <c r="RVP1182" s="12"/>
      <c r="RVQ1182" s="12"/>
      <c r="RVR1182" s="12"/>
      <c r="RVS1182" s="12"/>
      <c r="RVT1182" s="12"/>
      <c r="RVU1182" s="12"/>
      <c r="RVV1182" s="12"/>
      <c r="RVW1182" s="12"/>
      <c r="RVX1182" s="12"/>
      <c r="RVY1182" s="12"/>
      <c r="RVZ1182" s="12"/>
      <c r="RWA1182" s="12"/>
      <c r="RWB1182" s="12"/>
      <c r="RWC1182" s="12"/>
      <c r="RWD1182" s="12"/>
      <c r="RWE1182" s="12"/>
      <c r="RWF1182" s="12"/>
      <c r="RWG1182" s="12"/>
      <c r="RWH1182" s="12"/>
      <c r="RWI1182" s="12"/>
      <c r="RWJ1182" s="12"/>
      <c r="RWK1182" s="12"/>
      <c r="RWL1182" s="12"/>
      <c r="RWM1182" s="12"/>
      <c r="RWN1182" s="12"/>
      <c r="RWO1182" s="12"/>
      <c r="RWP1182" s="12"/>
      <c r="RWQ1182" s="12"/>
      <c r="RWR1182" s="12"/>
      <c r="RWS1182" s="12"/>
      <c r="RWT1182" s="12"/>
      <c r="RWU1182" s="12"/>
      <c r="RWV1182" s="12"/>
      <c r="RWW1182" s="12"/>
      <c r="RWX1182" s="12"/>
      <c r="RWY1182" s="12"/>
      <c r="RWZ1182" s="12"/>
      <c r="RXA1182" s="12"/>
      <c r="RXB1182" s="12"/>
      <c r="RXC1182" s="12"/>
      <c r="RXD1182" s="12"/>
      <c r="RXE1182" s="12"/>
      <c r="RXF1182" s="12"/>
      <c r="RXG1182" s="12"/>
      <c r="RXH1182" s="12"/>
      <c r="RXI1182" s="12"/>
      <c r="RXJ1182" s="12"/>
      <c r="RXK1182" s="12"/>
      <c r="RXL1182" s="12"/>
      <c r="RXM1182" s="12"/>
      <c r="RXN1182" s="12"/>
      <c r="RXO1182" s="12"/>
      <c r="RXP1182" s="12"/>
      <c r="RXQ1182" s="12"/>
      <c r="RXR1182" s="12"/>
      <c r="RXS1182" s="12"/>
      <c r="RXT1182" s="12"/>
      <c r="RXU1182" s="12"/>
      <c r="RXV1182" s="12"/>
      <c r="RXW1182" s="12"/>
      <c r="RXX1182" s="12"/>
      <c r="RXY1182" s="12"/>
      <c r="RXZ1182" s="12"/>
      <c r="RYA1182" s="12"/>
      <c r="RYB1182" s="12"/>
      <c r="RYC1182" s="12"/>
      <c r="RYD1182" s="12"/>
      <c r="RYE1182" s="12"/>
      <c r="RYF1182" s="12"/>
      <c r="RYG1182" s="12"/>
      <c r="RYH1182" s="12"/>
      <c r="RYI1182" s="12"/>
      <c r="RYJ1182" s="12"/>
      <c r="RYK1182" s="12"/>
      <c r="RYL1182" s="12"/>
      <c r="RYM1182" s="12"/>
      <c r="RYN1182" s="12"/>
      <c r="RYO1182" s="12"/>
      <c r="RYP1182" s="12"/>
      <c r="RYQ1182" s="12"/>
      <c r="RYR1182" s="12"/>
      <c r="RYS1182" s="12"/>
      <c r="RYT1182" s="12"/>
      <c r="RYU1182" s="12"/>
      <c r="RYV1182" s="12"/>
      <c r="RYW1182" s="12"/>
      <c r="RYX1182" s="12"/>
      <c r="RYY1182" s="12"/>
      <c r="RYZ1182" s="12"/>
      <c r="RZA1182" s="12"/>
      <c r="RZB1182" s="12"/>
      <c r="RZC1182" s="12"/>
      <c r="RZD1182" s="12"/>
      <c r="RZE1182" s="12"/>
      <c r="RZF1182" s="12"/>
      <c r="RZG1182" s="12"/>
      <c r="RZH1182" s="12"/>
      <c r="RZI1182" s="12"/>
      <c r="RZJ1182" s="12"/>
      <c r="RZK1182" s="12"/>
      <c r="RZL1182" s="12"/>
      <c r="RZM1182" s="12"/>
      <c r="RZN1182" s="12"/>
      <c r="RZO1182" s="12"/>
      <c r="RZP1182" s="12"/>
      <c r="RZQ1182" s="12"/>
      <c r="RZR1182" s="12"/>
      <c r="RZS1182" s="12"/>
      <c r="RZT1182" s="12"/>
      <c r="RZU1182" s="12"/>
      <c r="RZV1182" s="12"/>
      <c r="RZW1182" s="12"/>
      <c r="RZX1182" s="12"/>
      <c r="RZY1182" s="12"/>
      <c r="RZZ1182" s="12"/>
      <c r="SAA1182" s="12"/>
      <c r="SAB1182" s="12"/>
      <c r="SAC1182" s="12"/>
      <c r="SAD1182" s="12"/>
      <c r="SAE1182" s="12"/>
      <c r="SAF1182" s="12"/>
      <c r="SAG1182" s="12"/>
      <c r="SAH1182" s="12"/>
      <c r="SAI1182" s="12"/>
      <c r="SAJ1182" s="12"/>
      <c r="SAK1182" s="12"/>
      <c r="SAL1182" s="12"/>
      <c r="SAM1182" s="12"/>
      <c r="SAN1182" s="12"/>
      <c r="SAO1182" s="12"/>
      <c r="SAP1182" s="12"/>
      <c r="SAQ1182" s="12"/>
      <c r="SAR1182" s="12"/>
      <c r="SAS1182" s="12"/>
      <c r="SAT1182" s="12"/>
      <c r="SAU1182" s="12"/>
      <c r="SAV1182" s="12"/>
      <c r="SAW1182" s="12"/>
      <c r="SAX1182" s="12"/>
      <c r="SAY1182" s="12"/>
      <c r="SAZ1182" s="12"/>
      <c r="SBA1182" s="12"/>
      <c r="SBB1182" s="12"/>
      <c r="SBC1182" s="12"/>
      <c r="SBD1182" s="12"/>
      <c r="SBE1182" s="12"/>
      <c r="SBF1182" s="12"/>
      <c r="SBG1182" s="12"/>
      <c r="SBH1182" s="12"/>
      <c r="SBI1182" s="12"/>
      <c r="SBJ1182" s="12"/>
      <c r="SBK1182" s="12"/>
      <c r="SBL1182" s="12"/>
      <c r="SBM1182" s="12"/>
      <c r="SBN1182" s="12"/>
      <c r="SBO1182" s="12"/>
      <c r="SBP1182" s="12"/>
      <c r="SBQ1182" s="12"/>
      <c r="SBR1182" s="12"/>
      <c r="SBS1182" s="12"/>
      <c r="SBT1182" s="12"/>
      <c r="SBU1182" s="12"/>
      <c r="SBV1182" s="12"/>
      <c r="SBW1182" s="12"/>
      <c r="SBX1182" s="12"/>
      <c r="SBY1182" s="12"/>
      <c r="SBZ1182" s="12"/>
      <c r="SCA1182" s="12"/>
      <c r="SCB1182" s="12"/>
      <c r="SCC1182" s="12"/>
      <c r="SCD1182" s="12"/>
      <c r="SCE1182" s="12"/>
      <c r="SCF1182" s="12"/>
      <c r="SCG1182" s="12"/>
      <c r="SCH1182" s="12"/>
      <c r="SCI1182" s="12"/>
      <c r="SCJ1182" s="12"/>
      <c r="SCK1182" s="12"/>
      <c r="SCL1182" s="12"/>
      <c r="SCM1182" s="12"/>
      <c r="SCN1182" s="12"/>
      <c r="SCO1182" s="12"/>
      <c r="SCP1182" s="12"/>
      <c r="SCQ1182" s="12"/>
      <c r="SCR1182" s="12"/>
      <c r="SCS1182" s="12"/>
      <c r="SCT1182" s="12"/>
      <c r="SCU1182" s="12"/>
      <c r="SCV1182" s="12"/>
      <c r="SCW1182" s="12"/>
      <c r="SCX1182" s="12"/>
      <c r="SCY1182" s="12"/>
      <c r="SCZ1182" s="12"/>
      <c r="SDA1182" s="12"/>
      <c r="SDB1182" s="12"/>
      <c r="SDC1182" s="12"/>
      <c r="SDD1182" s="12"/>
      <c r="SDE1182" s="12"/>
      <c r="SDF1182" s="12"/>
      <c r="SDG1182" s="12"/>
      <c r="SDH1182" s="12"/>
      <c r="SDI1182" s="12"/>
      <c r="SDJ1182" s="12"/>
      <c r="SDK1182" s="12"/>
      <c r="SDL1182" s="12"/>
      <c r="SDM1182" s="12"/>
      <c r="SDN1182" s="12"/>
      <c r="SDO1182" s="12"/>
      <c r="SDP1182" s="12"/>
      <c r="SDQ1182" s="12"/>
      <c r="SDR1182" s="12"/>
      <c r="SDS1182" s="12"/>
      <c r="SDT1182" s="12"/>
      <c r="SDU1182" s="12"/>
      <c r="SDV1182" s="12"/>
      <c r="SDW1182" s="12"/>
      <c r="SDX1182" s="12"/>
      <c r="SDY1182" s="12"/>
      <c r="SDZ1182" s="12"/>
      <c r="SEA1182" s="12"/>
      <c r="SEB1182" s="12"/>
      <c r="SEC1182" s="12"/>
      <c r="SED1182" s="12"/>
      <c r="SEE1182" s="12"/>
      <c r="SEF1182" s="12"/>
      <c r="SEG1182" s="12"/>
      <c r="SEH1182" s="12"/>
      <c r="SEI1182" s="12"/>
      <c r="SEJ1182" s="12"/>
      <c r="SEK1182" s="12"/>
      <c r="SEL1182" s="12"/>
      <c r="SEM1182" s="12"/>
      <c r="SEN1182" s="12"/>
      <c r="SEO1182" s="12"/>
      <c r="SEP1182" s="12"/>
      <c r="SEQ1182" s="12"/>
      <c r="SER1182" s="12"/>
      <c r="SES1182" s="12"/>
      <c r="SET1182" s="12"/>
      <c r="SEU1182" s="12"/>
      <c r="SEV1182" s="12"/>
      <c r="SEW1182" s="12"/>
      <c r="SEX1182" s="12"/>
      <c r="SEY1182" s="12"/>
      <c r="SEZ1182" s="12"/>
      <c r="SFA1182" s="12"/>
      <c r="SFB1182" s="12"/>
      <c r="SFC1182" s="12"/>
      <c r="SFD1182" s="12"/>
      <c r="SFE1182" s="12"/>
      <c r="SFF1182" s="12"/>
      <c r="SFG1182" s="12"/>
      <c r="SFH1182" s="12"/>
      <c r="SFI1182" s="12"/>
      <c r="SFJ1182" s="12"/>
      <c r="SFK1182" s="12"/>
      <c r="SFL1182" s="12"/>
      <c r="SFM1182" s="12"/>
      <c r="SFN1182" s="12"/>
      <c r="SFO1182" s="12"/>
      <c r="SFP1182" s="12"/>
      <c r="SFQ1182" s="12"/>
      <c r="SFR1182" s="12"/>
      <c r="SFS1182" s="12"/>
      <c r="SFT1182" s="12"/>
      <c r="SFU1182" s="12"/>
      <c r="SFV1182" s="12"/>
      <c r="SFW1182" s="12"/>
      <c r="SFX1182" s="12"/>
      <c r="SFY1182" s="12"/>
      <c r="SFZ1182" s="12"/>
      <c r="SGA1182" s="12"/>
      <c r="SGB1182" s="12"/>
      <c r="SGC1182" s="12"/>
      <c r="SGD1182" s="12"/>
      <c r="SGE1182" s="12"/>
      <c r="SGF1182" s="12"/>
      <c r="SGG1182" s="12"/>
      <c r="SGH1182" s="12"/>
      <c r="SGI1182" s="12"/>
      <c r="SGJ1182" s="12"/>
      <c r="SGK1182" s="12"/>
      <c r="SGL1182" s="12"/>
      <c r="SGM1182" s="12"/>
      <c r="SGN1182" s="12"/>
      <c r="SGO1182" s="12"/>
      <c r="SGP1182" s="12"/>
      <c r="SGQ1182" s="12"/>
      <c r="SGR1182" s="12"/>
      <c r="SGS1182" s="12"/>
      <c r="SGT1182" s="12"/>
      <c r="SGU1182" s="12"/>
      <c r="SGV1182" s="12"/>
      <c r="SGW1182" s="12"/>
      <c r="SGX1182" s="12"/>
      <c r="SGY1182" s="12"/>
      <c r="SGZ1182" s="12"/>
      <c r="SHA1182" s="12"/>
      <c r="SHB1182" s="12"/>
      <c r="SHC1182" s="12"/>
      <c r="SHD1182" s="12"/>
      <c r="SHE1182" s="12"/>
      <c r="SHF1182" s="12"/>
      <c r="SHG1182" s="12"/>
      <c r="SHH1182" s="12"/>
      <c r="SHI1182" s="12"/>
      <c r="SHJ1182" s="12"/>
      <c r="SHK1182" s="12"/>
      <c r="SHL1182" s="12"/>
      <c r="SHM1182" s="12"/>
      <c r="SHN1182" s="12"/>
      <c r="SHO1182" s="12"/>
      <c r="SHP1182" s="12"/>
      <c r="SHQ1182" s="12"/>
      <c r="SHR1182" s="12"/>
      <c r="SHS1182" s="12"/>
      <c r="SHT1182" s="12"/>
      <c r="SHU1182" s="12"/>
      <c r="SHV1182" s="12"/>
      <c r="SHW1182" s="12"/>
      <c r="SHX1182" s="12"/>
      <c r="SHY1182" s="12"/>
      <c r="SHZ1182" s="12"/>
      <c r="SIA1182" s="12"/>
      <c r="SIB1182" s="12"/>
      <c r="SIC1182" s="12"/>
      <c r="SID1182" s="12"/>
      <c r="SIE1182" s="12"/>
      <c r="SIF1182" s="12"/>
      <c r="SIG1182" s="12"/>
      <c r="SIH1182" s="12"/>
      <c r="SII1182" s="12"/>
      <c r="SIJ1182" s="12"/>
      <c r="SIK1182" s="12"/>
      <c r="SIL1182" s="12"/>
      <c r="SIM1182" s="12"/>
      <c r="SIN1182" s="12"/>
      <c r="SIO1182" s="12"/>
      <c r="SIP1182" s="12"/>
      <c r="SIQ1182" s="12"/>
      <c r="SIR1182" s="12"/>
      <c r="SIS1182" s="12"/>
      <c r="SIT1182" s="12"/>
      <c r="SIU1182" s="12"/>
      <c r="SIV1182" s="12"/>
      <c r="SIW1182" s="12"/>
      <c r="SIX1182" s="12"/>
      <c r="SIY1182" s="12"/>
      <c r="SIZ1182" s="12"/>
      <c r="SJA1182" s="12"/>
      <c r="SJB1182" s="12"/>
      <c r="SJC1182" s="12"/>
      <c r="SJD1182" s="12"/>
      <c r="SJE1182" s="12"/>
      <c r="SJF1182" s="12"/>
      <c r="SJG1182" s="12"/>
      <c r="SJH1182" s="12"/>
      <c r="SJI1182" s="12"/>
      <c r="SJJ1182" s="12"/>
      <c r="SJK1182" s="12"/>
      <c r="SJL1182" s="12"/>
      <c r="SJM1182" s="12"/>
      <c r="SJN1182" s="12"/>
      <c r="SJO1182" s="12"/>
      <c r="SJP1182" s="12"/>
      <c r="SJQ1182" s="12"/>
      <c r="SJR1182" s="12"/>
      <c r="SJS1182" s="12"/>
      <c r="SJT1182" s="12"/>
      <c r="SJU1182" s="12"/>
      <c r="SJV1182" s="12"/>
      <c r="SJW1182" s="12"/>
      <c r="SJX1182" s="12"/>
      <c r="SJY1182" s="12"/>
      <c r="SJZ1182" s="12"/>
      <c r="SKA1182" s="12"/>
      <c r="SKB1182" s="12"/>
      <c r="SKC1182" s="12"/>
      <c r="SKD1182" s="12"/>
      <c r="SKE1182" s="12"/>
      <c r="SKF1182" s="12"/>
      <c r="SKG1182" s="12"/>
      <c r="SKH1182" s="12"/>
      <c r="SKI1182" s="12"/>
      <c r="SKJ1182" s="12"/>
      <c r="SKK1182" s="12"/>
      <c r="SKL1182" s="12"/>
      <c r="SKM1182" s="12"/>
      <c r="SKN1182" s="12"/>
      <c r="SKO1182" s="12"/>
      <c r="SKP1182" s="12"/>
      <c r="SKQ1182" s="12"/>
      <c r="SKR1182" s="12"/>
      <c r="SKS1182" s="12"/>
      <c r="SKT1182" s="12"/>
      <c r="SKU1182" s="12"/>
      <c r="SKV1182" s="12"/>
      <c r="SKW1182" s="12"/>
      <c r="SKX1182" s="12"/>
      <c r="SKY1182" s="12"/>
      <c r="SKZ1182" s="12"/>
      <c r="SLA1182" s="12"/>
      <c r="SLB1182" s="12"/>
      <c r="SLC1182" s="12"/>
      <c r="SLD1182" s="12"/>
      <c r="SLE1182" s="12"/>
      <c r="SLF1182" s="12"/>
      <c r="SLG1182" s="12"/>
      <c r="SLH1182" s="12"/>
      <c r="SLI1182" s="12"/>
      <c r="SLJ1182" s="12"/>
      <c r="SLK1182" s="12"/>
      <c r="SLL1182" s="12"/>
      <c r="SLM1182" s="12"/>
      <c r="SLN1182" s="12"/>
      <c r="SLO1182" s="12"/>
      <c r="SLP1182" s="12"/>
      <c r="SLQ1182" s="12"/>
      <c r="SLR1182" s="12"/>
      <c r="SLS1182" s="12"/>
      <c r="SLT1182" s="12"/>
      <c r="SLU1182" s="12"/>
      <c r="SLV1182" s="12"/>
      <c r="SLW1182" s="12"/>
      <c r="SLX1182" s="12"/>
      <c r="SLY1182" s="12"/>
      <c r="SLZ1182" s="12"/>
      <c r="SMA1182" s="12"/>
      <c r="SMB1182" s="12"/>
      <c r="SMC1182" s="12"/>
      <c r="SMD1182" s="12"/>
      <c r="SME1182" s="12"/>
      <c r="SMF1182" s="12"/>
      <c r="SMG1182" s="12"/>
      <c r="SMH1182" s="12"/>
      <c r="SMI1182" s="12"/>
      <c r="SMJ1182" s="12"/>
      <c r="SMK1182" s="12"/>
      <c r="SML1182" s="12"/>
      <c r="SMM1182" s="12"/>
      <c r="SMN1182" s="12"/>
      <c r="SMO1182" s="12"/>
      <c r="SMP1182" s="12"/>
      <c r="SMQ1182" s="12"/>
      <c r="SMR1182" s="12"/>
      <c r="SMS1182" s="12"/>
      <c r="SMT1182" s="12"/>
      <c r="SMU1182" s="12"/>
      <c r="SMV1182" s="12"/>
      <c r="SMW1182" s="12"/>
      <c r="SMX1182" s="12"/>
      <c r="SMY1182" s="12"/>
      <c r="SMZ1182" s="12"/>
      <c r="SNA1182" s="12"/>
      <c r="SNB1182" s="12"/>
      <c r="SNC1182" s="12"/>
      <c r="SND1182" s="12"/>
      <c r="SNE1182" s="12"/>
      <c r="SNF1182" s="12"/>
      <c r="SNG1182" s="12"/>
      <c r="SNH1182" s="12"/>
      <c r="SNI1182" s="12"/>
      <c r="SNJ1182" s="12"/>
      <c r="SNK1182" s="12"/>
      <c r="SNL1182" s="12"/>
      <c r="SNM1182" s="12"/>
      <c r="SNN1182" s="12"/>
      <c r="SNO1182" s="12"/>
      <c r="SNP1182" s="12"/>
      <c r="SNQ1182" s="12"/>
      <c r="SNR1182" s="12"/>
      <c r="SNS1182" s="12"/>
      <c r="SNT1182" s="12"/>
      <c r="SNU1182" s="12"/>
      <c r="SNV1182" s="12"/>
      <c r="SNW1182" s="12"/>
      <c r="SNX1182" s="12"/>
      <c r="SNY1182" s="12"/>
      <c r="SNZ1182" s="12"/>
      <c r="SOA1182" s="12"/>
      <c r="SOB1182" s="12"/>
      <c r="SOC1182" s="12"/>
      <c r="SOD1182" s="12"/>
      <c r="SOE1182" s="12"/>
      <c r="SOF1182" s="12"/>
      <c r="SOG1182" s="12"/>
      <c r="SOH1182" s="12"/>
      <c r="SOI1182" s="12"/>
      <c r="SOJ1182" s="12"/>
      <c r="SOK1182" s="12"/>
      <c r="SOL1182" s="12"/>
      <c r="SOM1182" s="12"/>
      <c r="SON1182" s="12"/>
      <c r="SOO1182" s="12"/>
      <c r="SOP1182" s="12"/>
      <c r="SOQ1182" s="12"/>
      <c r="SOR1182" s="12"/>
      <c r="SOS1182" s="12"/>
      <c r="SOT1182" s="12"/>
      <c r="SOU1182" s="12"/>
      <c r="SOV1182" s="12"/>
      <c r="SOW1182" s="12"/>
      <c r="SOX1182" s="12"/>
      <c r="SOY1182" s="12"/>
      <c r="SOZ1182" s="12"/>
      <c r="SPA1182" s="12"/>
      <c r="SPB1182" s="12"/>
      <c r="SPC1182" s="12"/>
      <c r="SPD1182" s="12"/>
      <c r="SPE1182" s="12"/>
      <c r="SPF1182" s="12"/>
      <c r="SPG1182" s="12"/>
      <c r="SPH1182" s="12"/>
      <c r="SPI1182" s="12"/>
      <c r="SPJ1182" s="12"/>
      <c r="SPK1182" s="12"/>
      <c r="SPL1182" s="12"/>
      <c r="SPM1182" s="12"/>
      <c r="SPN1182" s="12"/>
      <c r="SPO1182" s="12"/>
      <c r="SPP1182" s="12"/>
      <c r="SPQ1182" s="12"/>
      <c r="SPR1182" s="12"/>
      <c r="SPS1182" s="12"/>
      <c r="SPT1182" s="12"/>
      <c r="SPU1182" s="12"/>
      <c r="SPV1182" s="12"/>
      <c r="SPW1182" s="12"/>
      <c r="SPX1182" s="12"/>
      <c r="SPY1182" s="12"/>
      <c r="SPZ1182" s="12"/>
      <c r="SQA1182" s="12"/>
      <c r="SQB1182" s="12"/>
      <c r="SQC1182" s="12"/>
      <c r="SQD1182" s="12"/>
      <c r="SQE1182" s="12"/>
      <c r="SQF1182" s="12"/>
      <c r="SQG1182" s="12"/>
      <c r="SQH1182" s="12"/>
      <c r="SQI1182" s="12"/>
      <c r="SQJ1182" s="12"/>
      <c r="SQK1182" s="12"/>
      <c r="SQL1182" s="12"/>
      <c r="SQM1182" s="12"/>
      <c r="SQN1182" s="12"/>
      <c r="SQO1182" s="12"/>
      <c r="SQP1182" s="12"/>
      <c r="SQQ1182" s="12"/>
      <c r="SQR1182" s="12"/>
      <c r="SQS1182" s="12"/>
      <c r="SQT1182" s="12"/>
      <c r="SQU1182" s="12"/>
      <c r="SQV1182" s="12"/>
      <c r="SQW1182" s="12"/>
      <c r="SQX1182" s="12"/>
      <c r="SQY1182" s="12"/>
      <c r="SQZ1182" s="12"/>
      <c r="SRA1182" s="12"/>
      <c r="SRB1182" s="12"/>
      <c r="SRC1182" s="12"/>
      <c r="SRD1182" s="12"/>
      <c r="SRE1182" s="12"/>
      <c r="SRF1182" s="12"/>
      <c r="SRG1182" s="12"/>
      <c r="SRH1182" s="12"/>
      <c r="SRI1182" s="12"/>
      <c r="SRJ1182" s="12"/>
      <c r="SRK1182" s="12"/>
      <c r="SRL1182" s="12"/>
      <c r="SRM1182" s="12"/>
      <c r="SRN1182" s="12"/>
      <c r="SRO1182" s="12"/>
      <c r="SRP1182" s="12"/>
      <c r="SRQ1182" s="12"/>
      <c r="SRR1182" s="12"/>
      <c r="SRS1182" s="12"/>
      <c r="SRT1182" s="12"/>
      <c r="SRU1182" s="12"/>
      <c r="SRV1182" s="12"/>
      <c r="SRW1182" s="12"/>
      <c r="SRX1182" s="12"/>
      <c r="SRY1182" s="12"/>
      <c r="SRZ1182" s="12"/>
      <c r="SSA1182" s="12"/>
      <c r="SSB1182" s="12"/>
      <c r="SSC1182" s="12"/>
      <c r="SSD1182" s="12"/>
      <c r="SSE1182" s="12"/>
      <c r="SSF1182" s="12"/>
      <c r="SSG1182" s="12"/>
      <c r="SSH1182" s="12"/>
      <c r="SSI1182" s="12"/>
      <c r="SSJ1182" s="12"/>
      <c r="SSK1182" s="12"/>
      <c r="SSL1182" s="12"/>
      <c r="SSM1182" s="12"/>
      <c r="SSN1182" s="12"/>
      <c r="SSO1182" s="12"/>
      <c r="SSP1182" s="12"/>
      <c r="SSQ1182" s="12"/>
      <c r="SSR1182" s="12"/>
      <c r="SSS1182" s="12"/>
      <c r="SST1182" s="12"/>
      <c r="SSU1182" s="12"/>
      <c r="SSV1182" s="12"/>
      <c r="SSW1182" s="12"/>
      <c r="SSX1182" s="12"/>
      <c r="SSY1182" s="12"/>
      <c r="SSZ1182" s="12"/>
      <c r="STA1182" s="12"/>
      <c r="STB1182" s="12"/>
      <c r="STC1182" s="12"/>
      <c r="STD1182" s="12"/>
      <c r="STE1182" s="12"/>
      <c r="STF1182" s="12"/>
      <c r="STG1182" s="12"/>
      <c r="STH1182" s="12"/>
      <c r="STI1182" s="12"/>
      <c r="STJ1182" s="12"/>
      <c r="STK1182" s="12"/>
      <c r="STL1182" s="12"/>
      <c r="STM1182" s="12"/>
      <c r="STN1182" s="12"/>
      <c r="STO1182" s="12"/>
      <c r="STP1182" s="12"/>
      <c r="STQ1182" s="12"/>
      <c r="STR1182" s="12"/>
      <c r="STS1182" s="12"/>
      <c r="STT1182" s="12"/>
      <c r="STU1182" s="12"/>
      <c r="STV1182" s="12"/>
      <c r="STW1182" s="12"/>
      <c r="STX1182" s="12"/>
      <c r="STY1182" s="12"/>
      <c r="STZ1182" s="12"/>
      <c r="SUA1182" s="12"/>
      <c r="SUB1182" s="12"/>
      <c r="SUC1182" s="12"/>
      <c r="SUD1182" s="12"/>
      <c r="SUE1182" s="12"/>
      <c r="SUF1182" s="12"/>
      <c r="SUG1182" s="12"/>
      <c r="SUH1182" s="12"/>
      <c r="SUI1182" s="12"/>
      <c r="SUJ1182" s="12"/>
      <c r="SUK1182" s="12"/>
      <c r="SUL1182" s="12"/>
      <c r="SUM1182" s="12"/>
      <c r="SUN1182" s="12"/>
      <c r="SUO1182" s="12"/>
      <c r="SUP1182" s="12"/>
      <c r="SUQ1182" s="12"/>
      <c r="SUR1182" s="12"/>
      <c r="SUS1182" s="12"/>
      <c r="SUT1182" s="12"/>
      <c r="SUU1182" s="12"/>
      <c r="SUV1182" s="12"/>
      <c r="SUW1182" s="12"/>
      <c r="SUX1182" s="12"/>
      <c r="SUY1182" s="12"/>
      <c r="SUZ1182" s="12"/>
      <c r="SVA1182" s="12"/>
      <c r="SVB1182" s="12"/>
      <c r="SVC1182" s="12"/>
      <c r="SVD1182" s="12"/>
      <c r="SVE1182" s="12"/>
      <c r="SVF1182" s="12"/>
      <c r="SVG1182" s="12"/>
      <c r="SVH1182" s="12"/>
      <c r="SVI1182" s="12"/>
      <c r="SVJ1182" s="12"/>
      <c r="SVK1182" s="12"/>
      <c r="SVL1182" s="12"/>
      <c r="SVM1182" s="12"/>
      <c r="SVN1182" s="12"/>
      <c r="SVO1182" s="12"/>
      <c r="SVP1182" s="12"/>
      <c r="SVQ1182" s="12"/>
      <c r="SVR1182" s="12"/>
      <c r="SVS1182" s="12"/>
      <c r="SVT1182" s="12"/>
      <c r="SVU1182" s="12"/>
      <c r="SVV1182" s="12"/>
      <c r="SVW1182" s="12"/>
      <c r="SVX1182" s="12"/>
      <c r="SVY1182" s="12"/>
      <c r="SVZ1182" s="12"/>
      <c r="SWA1182" s="12"/>
      <c r="SWB1182" s="12"/>
      <c r="SWC1182" s="12"/>
      <c r="SWD1182" s="12"/>
      <c r="SWE1182" s="12"/>
      <c r="SWF1182" s="12"/>
      <c r="SWG1182" s="12"/>
      <c r="SWH1182" s="12"/>
      <c r="SWI1182" s="12"/>
      <c r="SWJ1182" s="12"/>
      <c r="SWK1182" s="12"/>
      <c r="SWL1182" s="12"/>
      <c r="SWM1182" s="12"/>
      <c r="SWN1182" s="12"/>
      <c r="SWO1182" s="12"/>
      <c r="SWP1182" s="12"/>
      <c r="SWQ1182" s="12"/>
      <c r="SWR1182" s="12"/>
      <c r="SWS1182" s="12"/>
      <c r="SWT1182" s="12"/>
      <c r="SWU1182" s="12"/>
      <c r="SWV1182" s="12"/>
      <c r="SWW1182" s="12"/>
      <c r="SWX1182" s="12"/>
      <c r="SWY1182" s="12"/>
      <c r="SWZ1182" s="12"/>
      <c r="SXA1182" s="12"/>
      <c r="SXB1182" s="12"/>
      <c r="SXC1182" s="12"/>
      <c r="SXD1182" s="12"/>
      <c r="SXE1182" s="12"/>
      <c r="SXF1182" s="12"/>
      <c r="SXG1182" s="12"/>
      <c r="SXH1182" s="12"/>
      <c r="SXI1182" s="12"/>
      <c r="SXJ1182" s="12"/>
      <c r="SXK1182" s="12"/>
      <c r="SXL1182" s="12"/>
      <c r="SXM1182" s="12"/>
      <c r="SXN1182" s="12"/>
      <c r="SXO1182" s="12"/>
      <c r="SXP1182" s="12"/>
      <c r="SXQ1182" s="12"/>
      <c r="SXR1182" s="12"/>
      <c r="SXS1182" s="12"/>
      <c r="SXT1182" s="12"/>
      <c r="SXU1182" s="12"/>
      <c r="SXV1182" s="12"/>
      <c r="SXW1182" s="12"/>
      <c r="SXX1182" s="12"/>
      <c r="SXY1182" s="12"/>
      <c r="SXZ1182" s="12"/>
      <c r="SYA1182" s="12"/>
      <c r="SYB1182" s="12"/>
      <c r="SYC1182" s="12"/>
      <c r="SYD1182" s="12"/>
      <c r="SYE1182" s="12"/>
      <c r="SYF1182" s="12"/>
      <c r="SYG1182" s="12"/>
      <c r="SYH1182" s="12"/>
      <c r="SYI1182" s="12"/>
      <c r="SYJ1182" s="12"/>
      <c r="SYK1182" s="12"/>
      <c r="SYL1182" s="12"/>
      <c r="SYM1182" s="12"/>
      <c r="SYN1182" s="12"/>
      <c r="SYO1182" s="12"/>
      <c r="SYP1182" s="12"/>
      <c r="SYQ1182" s="12"/>
      <c r="SYR1182" s="12"/>
      <c r="SYS1182" s="12"/>
      <c r="SYT1182" s="12"/>
      <c r="SYU1182" s="12"/>
      <c r="SYV1182" s="12"/>
      <c r="SYW1182" s="12"/>
      <c r="SYX1182" s="12"/>
      <c r="SYY1182" s="12"/>
      <c r="SYZ1182" s="12"/>
      <c r="SZA1182" s="12"/>
      <c r="SZB1182" s="12"/>
      <c r="SZC1182" s="12"/>
      <c r="SZD1182" s="12"/>
      <c r="SZE1182" s="12"/>
      <c r="SZF1182" s="12"/>
      <c r="SZG1182" s="12"/>
      <c r="SZH1182" s="12"/>
      <c r="SZI1182" s="12"/>
      <c r="SZJ1182" s="12"/>
      <c r="SZK1182" s="12"/>
      <c r="SZL1182" s="12"/>
      <c r="SZM1182" s="12"/>
      <c r="SZN1182" s="12"/>
      <c r="SZO1182" s="12"/>
      <c r="SZP1182" s="12"/>
      <c r="SZQ1182" s="12"/>
      <c r="SZR1182" s="12"/>
      <c r="SZS1182" s="12"/>
      <c r="SZT1182" s="12"/>
      <c r="SZU1182" s="12"/>
      <c r="SZV1182" s="12"/>
      <c r="SZW1182" s="12"/>
      <c r="SZX1182" s="12"/>
      <c r="SZY1182" s="12"/>
      <c r="SZZ1182" s="12"/>
      <c r="TAA1182" s="12"/>
      <c r="TAB1182" s="12"/>
      <c r="TAC1182" s="12"/>
      <c r="TAD1182" s="12"/>
      <c r="TAE1182" s="12"/>
      <c r="TAF1182" s="12"/>
      <c r="TAG1182" s="12"/>
      <c r="TAH1182" s="12"/>
      <c r="TAI1182" s="12"/>
      <c r="TAJ1182" s="12"/>
      <c r="TAK1182" s="12"/>
      <c r="TAL1182" s="12"/>
      <c r="TAM1182" s="12"/>
      <c r="TAN1182" s="12"/>
      <c r="TAO1182" s="12"/>
      <c r="TAP1182" s="12"/>
      <c r="TAQ1182" s="12"/>
      <c r="TAR1182" s="12"/>
      <c r="TAS1182" s="12"/>
      <c r="TAT1182" s="12"/>
      <c r="TAU1182" s="12"/>
      <c r="TAV1182" s="12"/>
      <c r="TAW1182" s="12"/>
      <c r="TAX1182" s="12"/>
      <c r="TAY1182" s="12"/>
      <c r="TAZ1182" s="12"/>
      <c r="TBA1182" s="12"/>
      <c r="TBB1182" s="12"/>
      <c r="TBC1182" s="12"/>
      <c r="TBD1182" s="12"/>
      <c r="TBE1182" s="12"/>
      <c r="TBF1182" s="12"/>
      <c r="TBG1182" s="12"/>
      <c r="TBH1182" s="12"/>
      <c r="TBI1182" s="12"/>
      <c r="TBJ1182" s="12"/>
      <c r="TBK1182" s="12"/>
      <c r="TBL1182" s="12"/>
      <c r="TBM1182" s="12"/>
      <c r="TBN1182" s="12"/>
      <c r="TBO1182" s="12"/>
      <c r="TBP1182" s="12"/>
      <c r="TBQ1182" s="12"/>
      <c r="TBR1182" s="12"/>
      <c r="TBS1182" s="12"/>
      <c r="TBT1182" s="12"/>
      <c r="TBU1182" s="12"/>
      <c r="TBV1182" s="12"/>
      <c r="TBW1182" s="12"/>
      <c r="TBX1182" s="12"/>
      <c r="TBY1182" s="12"/>
      <c r="TBZ1182" s="12"/>
      <c r="TCA1182" s="12"/>
      <c r="TCB1182" s="12"/>
      <c r="TCC1182" s="12"/>
      <c r="TCD1182" s="12"/>
      <c r="TCE1182" s="12"/>
      <c r="TCF1182" s="12"/>
      <c r="TCG1182" s="12"/>
      <c r="TCH1182" s="12"/>
      <c r="TCI1182" s="12"/>
      <c r="TCJ1182" s="12"/>
      <c r="TCK1182" s="12"/>
      <c r="TCL1182" s="12"/>
      <c r="TCM1182" s="12"/>
      <c r="TCN1182" s="12"/>
      <c r="TCO1182" s="12"/>
      <c r="TCP1182" s="12"/>
      <c r="TCQ1182" s="12"/>
      <c r="TCR1182" s="12"/>
      <c r="TCS1182" s="12"/>
      <c r="TCT1182" s="12"/>
      <c r="TCU1182" s="12"/>
      <c r="TCV1182" s="12"/>
      <c r="TCW1182" s="12"/>
      <c r="TCX1182" s="12"/>
      <c r="TCY1182" s="12"/>
      <c r="TCZ1182" s="12"/>
      <c r="TDA1182" s="12"/>
      <c r="TDB1182" s="12"/>
      <c r="TDC1182" s="12"/>
      <c r="TDD1182" s="12"/>
      <c r="TDE1182" s="12"/>
      <c r="TDF1182" s="12"/>
      <c r="TDG1182" s="12"/>
      <c r="TDH1182" s="12"/>
      <c r="TDI1182" s="12"/>
      <c r="TDJ1182" s="12"/>
      <c r="TDK1182" s="12"/>
      <c r="TDL1182" s="12"/>
      <c r="TDM1182" s="12"/>
      <c r="TDN1182" s="12"/>
      <c r="TDO1182" s="12"/>
      <c r="TDP1182" s="12"/>
      <c r="TDQ1182" s="12"/>
      <c r="TDR1182" s="12"/>
      <c r="TDS1182" s="12"/>
      <c r="TDT1182" s="12"/>
      <c r="TDU1182" s="12"/>
      <c r="TDV1182" s="12"/>
      <c r="TDW1182" s="12"/>
      <c r="TDX1182" s="12"/>
      <c r="TDY1182" s="12"/>
      <c r="TDZ1182" s="12"/>
      <c r="TEA1182" s="12"/>
      <c r="TEB1182" s="12"/>
      <c r="TEC1182" s="12"/>
      <c r="TED1182" s="12"/>
      <c r="TEE1182" s="12"/>
      <c r="TEF1182" s="12"/>
      <c r="TEG1182" s="12"/>
      <c r="TEH1182" s="12"/>
      <c r="TEI1182" s="12"/>
      <c r="TEJ1182" s="12"/>
      <c r="TEK1182" s="12"/>
      <c r="TEL1182" s="12"/>
      <c r="TEM1182" s="12"/>
      <c r="TEN1182" s="12"/>
      <c r="TEO1182" s="12"/>
      <c r="TEP1182" s="12"/>
      <c r="TEQ1182" s="12"/>
      <c r="TER1182" s="12"/>
      <c r="TES1182" s="12"/>
      <c r="TET1182" s="12"/>
      <c r="TEU1182" s="12"/>
      <c r="TEV1182" s="12"/>
      <c r="TEW1182" s="12"/>
      <c r="TEX1182" s="12"/>
      <c r="TEY1182" s="12"/>
      <c r="TEZ1182" s="12"/>
      <c r="TFA1182" s="12"/>
      <c r="TFB1182" s="12"/>
      <c r="TFC1182" s="12"/>
      <c r="TFD1182" s="12"/>
      <c r="TFE1182" s="12"/>
      <c r="TFF1182" s="12"/>
      <c r="TFG1182" s="12"/>
      <c r="TFH1182" s="12"/>
      <c r="TFI1182" s="12"/>
      <c r="TFJ1182" s="12"/>
      <c r="TFK1182" s="12"/>
      <c r="TFL1182" s="12"/>
      <c r="TFM1182" s="12"/>
      <c r="TFN1182" s="12"/>
      <c r="TFO1182" s="12"/>
      <c r="TFP1182" s="12"/>
      <c r="TFQ1182" s="12"/>
      <c r="TFR1182" s="12"/>
      <c r="TFS1182" s="12"/>
      <c r="TFT1182" s="12"/>
      <c r="TFU1182" s="12"/>
      <c r="TFV1182" s="12"/>
      <c r="TFW1182" s="12"/>
      <c r="TFX1182" s="12"/>
      <c r="TFY1182" s="12"/>
      <c r="TFZ1182" s="12"/>
      <c r="TGA1182" s="12"/>
      <c r="TGB1182" s="12"/>
      <c r="TGC1182" s="12"/>
      <c r="TGD1182" s="12"/>
      <c r="TGE1182" s="12"/>
      <c r="TGF1182" s="12"/>
      <c r="TGG1182" s="12"/>
      <c r="TGH1182" s="12"/>
      <c r="TGI1182" s="12"/>
      <c r="TGJ1182" s="12"/>
      <c r="TGK1182" s="12"/>
      <c r="TGL1182" s="12"/>
      <c r="TGM1182" s="12"/>
      <c r="TGN1182" s="12"/>
      <c r="TGO1182" s="12"/>
      <c r="TGP1182" s="12"/>
      <c r="TGQ1182" s="12"/>
      <c r="TGR1182" s="12"/>
      <c r="TGS1182" s="12"/>
      <c r="TGT1182" s="12"/>
      <c r="TGU1182" s="12"/>
      <c r="TGV1182" s="12"/>
      <c r="TGW1182" s="12"/>
      <c r="TGX1182" s="12"/>
      <c r="TGY1182" s="12"/>
      <c r="TGZ1182" s="12"/>
      <c r="THA1182" s="12"/>
      <c r="THB1182" s="12"/>
      <c r="THC1182" s="12"/>
      <c r="THD1182" s="12"/>
      <c r="THE1182" s="12"/>
      <c r="THF1182" s="12"/>
      <c r="THG1182" s="12"/>
      <c r="THH1182" s="12"/>
      <c r="THI1182" s="12"/>
      <c r="THJ1182" s="12"/>
      <c r="THK1182" s="12"/>
      <c r="THL1182" s="12"/>
      <c r="THM1182" s="12"/>
      <c r="THN1182" s="12"/>
      <c r="THO1182" s="12"/>
      <c r="THP1182" s="12"/>
      <c r="THQ1182" s="12"/>
      <c r="THR1182" s="12"/>
      <c r="THS1182" s="12"/>
      <c r="THT1182" s="12"/>
      <c r="THU1182" s="12"/>
      <c r="THV1182" s="12"/>
      <c r="THW1182" s="12"/>
      <c r="THX1182" s="12"/>
      <c r="THY1182" s="12"/>
      <c r="THZ1182" s="12"/>
      <c r="TIA1182" s="12"/>
      <c r="TIB1182" s="12"/>
      <c r="TIC1182" s="12"/>
      <c r="TID1182" s="12"/>
      <c r="TIE1182" s="12"/>
      <c r="TIF1182" s="12"/>
      <c r="TIG1182" s="12"/>
      <c r="TIH1182" s="12"/>
      <c r="TII1182" s="12"/>
      <c r="TIJ1182" s="12"/>
      <c r="TIK1182" s="12"/>
      <c r="TIL1182" s="12"/>
      <c r="TIM1182" s="12"/>
      <c r="TIN1182" s="12"/>
      <c r="TIO1182" s="12"/>
      <c r="TIP1182" s="12"/>
      <c r="TIQ1182" s="12"/>
      <c r="TIR1182" s="12"/>
      <c r="TIS1182" s="12"/>
      <c r="TIT1182" s="12"/>
      <c r="TIU1182" s="12"/>
      <c r="TIV1182" s="12"/>
      <c r="TIW1182" s="12"/>
      <c r="TIX1182" s="12"/>
      <c r="TIY1182" s="12"/>
      <c r="TIZ1182" s="12"/>
      <c r="TJA1182" s="12"/>
      <c r="TJB1182" s="12"/>
      <c r="TJC1182" s="12"/>
      <c r="TJD1182" s="12"/>
      <c r="TJE1182" s="12"/>
      <c r="TJF1182" s="12"/>
      <c r="TJG1182" s="12"/>
      <c r="TJH1182" s="12"/>
      <c r="TJI1182" s="12"/>
      <c r="TJJ1182" s="12"/>
      <c r="TJK1182" s="12"/>
      <c r="TJL1182" s="12"/>
      <c r="TJM1182" s="12"/>
      <c r="TJN1182" s="12"/>
      <c r="TJO1182" s="12"/>
      <c r="TJP1182" s="12"/>
      <c r="TJQ1182" s="12"/>
      <c r="TJR1182" s="12"/>
      <c r="TJS1182" s="12"/>
      <c r="TJT1182" s="12"/>
      <c r="TJU1182" s="12"/>
      <c r="TJV1182" s="12"/>
      <c r="TJW1182" s="12"/>
      <c r="TJX1182" s="12"/>
      <c r="TJY1182" s="12"/>
      <c r="TJZ1182" s="12"/>
      <c r="TKA1182" s="12"/>
      <c r="TKB1182" s="12"/>
      <c r="TKC1182" s="12"/>
      <c r="TKD1182" s="12"/>
      <c r="TKE1182" s="12"/>
      <c r="TKF1182" s="12"/>
      <c r="TKG1182" s="12"/>
      <c r="TKH1182" s="12"/>
      <c r="TKI1182" s="12"/>
      <c r="TKJ1182" s="12"/>
      <c r="TKK1182" s="12"/>
      <c r="TKL1182" s="12"/>
      <c r="TKM1182" s="12"/>
      <c r="TKN1182" s="12"/>
      <c r="TKO1182" s="12"/>
      <c r="TKP1182" s="12"/>
      <c r="TKQ1182" s="12"/>
      <c r="TKR1182" s="12"/>
      <c r="TKS1182" s="12"/>
      <c r="TKT1182" s="12"/>
      <c r="TKU1182" s="12"/>
      <c r="TKV1182" s="12"/>
      <c r="TKW1182" s="12"/>
      <c r="TKX1182" s="12"/>
      <c r="TKY1182" s="12"/>
      <c r="TKZ1182" s="12"/>
      <c r="TLA1182" s="12"/>
      <c r="TLB1182" s="12"/>
      <c r="TLC1182" s="12"/>
      <c r="TLD1182" s="12"/>
      <c r="TLE1182" s="12"/>
      <c r="TLF1182" s="12"/>
      <c r="TLG1182" s="12"/>
      <c r="TLH1182" s="12"/>
      <c r="TLI1182" s="12"/>
      <c r="TLJ1182" s="12"/>
      <c r="TLK1182" s="12"/>
      <c r="TLL1182" s="12"/>
      <c r="TLM1182" s="12"/>
      <c r="TLN1182" s="12"/>
      <c r="TLO1182" s="12"/>
      <c r="TLP1182" s="12"/>
      <c r="TLQ1182" s="12"/>
      <c r="TLR1182" s="12"/>
      <c r="TLS1182" s="12"/>
      <c r="TLT1182" s="12"/>
      <c r="TLU1182" s="12"/>
      <c r="TLV1182" s="12"/>
      <c r="TLW1182" s="12"/>
      <c r="TLX1182" s="12"/>
      <c r="TLY1182" s="12"/>
      <c r="TLZ1182" s="12"/>
      <c r="TMA1182" s="12"/>
      <c r="TMB1182" s="12"/>
      <c r="TMC1182" s="12"/>
      <c r="TMD1182" s="12"/>
      <c r="TME1182" s="12"/>
      <c r="TMF1182" s="12"/>
      <c r="TMG1182" s="12"/>
      <c r="TMH1182" s="12"/>
      <c r="TMI1182" s="12"/>
      <c r="TMJ1182" s="12"/>
      <c r="TMK1182" s="12"/>
      <c r="TML1182" s="12"/>
      <c r="TMM1182" s="12"/>
      <c r="TMN1182" s="12"/>
      <c r="TMO1182" s="12"/>
      <c r="TMP1182" s="12"/>
      <c r="TMQ1182" s="12"/>
      <c r="TMR1182" s="12"/>
      <c r="TMS1182" s="12"/>
      <c r="TMT1182" s="12"/>
      <c r="TMU1182" s="12"/>
      <c r="TMV1182" s="12"/>
      <c r="TMW1182" s="12"/>
      <c r="TMX1182" s="12"/>
      <c r="TMY1182" s="12"/>
      <c r="TMZ1182" s="12"/>
      <c r="TNA1182" s="12"/>
      <c r="TNB1182" s="12"/>
      <c r="TNC1182" s="12"/>
      <c r="TND1182" s="12"/>
      <c r="TNE1182" s="12"/>
      <c r="TNF1182" s="12"/>
      <c r="TNG1182" s="12"/>
      <c r="TNH1182" s="12"/>
      <c r="TNI1182" s="12"/>
      <c r="TNJ1182" s="12"/>
      <c r="TNK1182" s="12"/>
      <c r="TNL1182" s="12"/>
      <c r="TNM1182" s="12"/>
      <c r="TNN1182" s="12"/>
      <c r="TNO1182" s="12"/>
      <c r="TNP1182" s="12"/>
      <c r="TNQ1182" s="12"/>
      <c r="TNR1182" s="12"/>
      <c r="TNS1182" s="12"/>
      <c r="TNT1182" s="12"/>
      <c r="TNU1182" s="12"/>
      <c r="TNV1182" s="12"/>
      <c r="TNW1182" s="12"/>
      <c r="TNX1182" s="12"/>
      <c r="TNY1182" s="12"/>
      <c r="TNZ1182" s="12"/>
      <c r="TOA1182" s="12"/>
      <c r="TOB1182" s="12"/>
      <c r="TOC1182" s="12"/>
      <c r="TOD1182" s="12"/>
      <c r="TOE1182" s="12"/>
      <c r="TOF1182" s="12"/>
      <c r="TOG1182" s="12"/>
      <c r="TOH1182" s="12"/>
      <c r="TOI1182" s="12"/>
      <c r="TOJ1182" s="12"/>
      <c r="TOK1182" s="12"/>
      <c r="TOL1182" s="12"/>
      <c r="TOM1182" s="12"/>
      <c r="TON1182" s="12"/>
      <c r="TOO1182" s="12"/>
      <c r="TOP1182" s="12"/>
      <c r="TOQ1182" s="12"/>
      <c r="TOR1182" s="12"/>
      <c r="TOS1182" s="12"/>
      <c r="TOT1182" s="12"/>
      <c r="TOU1182" s="12"/>
      <c r="TOV1182" s="12"/>
      <c r="TOW1182" s="12"/>
      <c r="TOX1182" s="12"/>
      <c r="TOY1182" s="12"/>
      <c r="TOZ1182" s="12"/>
      <c r="TPA1182" s="12"/>
      <c r="TPB1182" s="12"/>
      <c r="TPC1182" s="12"/>
      <c r="TPD1182" s="12"/>
      <c r="TPE1182" s="12"/>
      <c r="TPF1182" s="12"/>
      <c r="TPG1182" s="12"/>
      <c r="TPH1182" s="12"/>
      <c r="TPI1182" s="12"/>
      <c r="TPJ1182" s="12"/>
      <c r="TPK1182" s="12"/>
      <c r="TPL1182" s="12"/>
      <c r="TPM1182" s="12"/>
      <c r="TPN1182" s="12"/>
      <c r="TPO1182" s="12"/>
      <c r="TPP1182" s="12"/>
      <c r="TPQ1182" s="12"/>
      <c r="TPR1182" s="12"/>
      <c r="TPS1182" s="12"/>
      <c r="TPT1182" s="12"/>
      <c r="TPU1182" s="12"/>
      <c r="TPV1182" s="12"/>
      <c r="TPW1182" s="12"/>
      <c r="TPX1182" s="12"/>
      <c r="TPY1182" s="12"/>
      <c r="TPZ1182" s="12"/>
      <c r="TQA1182" s="12"/>
      <c r="TQB1182" s="12"/>
      <c r="TQC1182" s="12"/>
      <c r="TQD1182" s="12"/>
      <c r="TQE1182" s="12"/>
      <c r="TQF1182" s="12"/>
      <c r="TQG1182" s="12"/>
      <c r="TQH1182" s="12"/>
      <c r="TQI1182" s="12"/>
      <c r="TQJ1182" s="12"/>
      <c r="TQK1182" s="12"/>
      <c r="TQL1182" s="12"/>
      <c r="TQM1182" s="12"/>
      <c r="TQN1182" s="12"/>
      <c r="TQO1182" s="12"/>
      <c r="TQP1182" s="12"/>
      <c r="TQQ1182" s="12"/>
      <c r="TQR1182" s="12"/>
      <c r="TQS1182" s="12"/>
      <c r="TQT1182" s="12"/>
      <c r="TQU1182" s="12"/>
      <c r="TQV1182" s="12"/>
      <c r="TQW1182" s="12"/>
      <c r="TQX1182" s="12"/>
      <c r="TQY1182" s="12"/>
      <c r="TQZ1182" s="12"/>
      <c r="TRA1182" s="12"/>
      <c r="TRB1182" s="12"/>
      <c r="TRC1182" s="12"/>
      <c r="TRD1182" s="12"/>
      <c r="TRE1182" s="12"/>
      <c r="TRF1182" s="12"/>
      <c r="TRG1182" s="12"/>
      <c r="TRH1182" s="12"/>
      <c r="TRI1182" s="12"/>
      <c r="TRJ1182" s="12"/>
      <c r="TRK1182" s="12"/>
      <c r="TRL1182" s="12"/>
      <c r="TRM1182" s="12"/>
      <c r="TRN1182" s="12"/>
      <c r="TRO1182" s="12"/>
      <c r="TRP1182" s="12"/>
      <c r="TRQ1182" s="12"/>
      <c r="TRR1182" s="12"/>
      <c r="TRS1182" s="12"/>
      <c r="TRT1182" s="12"/>
      <c r="TRU1182" s="12"/>
      <c r="TRV1182" s="12"/>
      <c r="TRW1182" s="12"/>
      <c r="TRX1182" s="12"/>
      <c r="TRY1182" s="12"/>
      <c r="TRZ1182" s="12"/>
      <c r="TSA1182" s="12"/>
      <c r="TSB1182" s="12"/>
      <c r="TSC1182" s="12"/>
      <c r="TSD1182" s="12"/>
      <c r="TSE1182" s="12"/>
      <c r="TSF1182" s="12"/>
      <c r="TSG1182" s="12"/>
      <c r="TSH1182" s="12"/>
      <c r="TSI1182" s="12"/>
      <c r="TSJ1182" s="12"/>
      <c r="TSK1182" s="12"/>
      <c r="TSL1182" s="12"/>
      <c r="TSM1182" s="12"/>
      <c r="TSN1182" s="12"/>
      <c r="TSO1182" s="12"/>
      <c r="TSP1182" s="12"/>
      <c r="TSQ1182" s="12"/>
      <c r="TSR1182" s="12"/>
      <c r="TSS1182" s="12"/>
      <c r="TST1182" s="12"/>
      <c r="TSU1182" s="12"/>
      <c r="TSV1182" s="12"/>
      <c r="TSW1182" s="12"/>
      <c r="TSX1182" s="12"/>
      <c r="TSY1182" s="12"/>
      <c r="TSZ1182" s="12"/>
      <c r="TTA1182" s="12"/>
      <c r="TTB1182" s="12"/>
      <c r="TTC1182" s="12"/>
      <c r="TTD1182" s="12"/>
      <c r="TTE1182" s="12"/>
      <c r="TTF1182" s="12"/>
      <c r="TTG1182" s="12"/>
      <c r="TTH1182" s="12"/>
      <c r="TTI1182" s="12"/>
      <c r="TTJ1182" s="12"/>
      <c r="TTK1182" s="12"/>
      <c r="TTL1182" s="12"/>
      <c r="TTM1182" s="12"/>
      <c r="TTN1182" s="12"/>
      <c r="TTO1182" s="12"/>
      <c r="TTP1182" s="12"/>
      <c r="TTQ1182" s="12"/>
      <c r="TTR1182" s="12"/>
      <c r="TTS1182" s="12"/>
      <c r="TTT1182" s="12"/>
      <c r="TTU1182" s="12"/>
      <c r="TTV1182" s="12"/>
      <c r="TTW1182" s="12"/>
      <c r="TTX1182" s="12"/>
      <c r="TTY1182" s="12"/>
      <c r="TTZ1182" s="12"/>
      <c r="TUA1182" s="12"/>
      <c r="TUB1182" s="12"/>
      <c r="TUC1182" s="12"/>
      <c r="TUD1182" s="12"/>
      <c r="TUE1182" s="12"/>
      <c r="TUF1182" s="12"/>
      <c r="TUG1182" s="12"/>
      <c r="TUH1182" s="12"/>
      <c r="TUI1182" s="12"/>
      <c r="TUJ1182" s="12"/>
      <c r="TUK1182" s="12"/>
      <c r="TUL1182" s="12"/>
      <c r="TUM1182" s="12"/>
      <c r="TUN1182" s="12"/>
      <c r="TUO1182" s="12"/>
      <c r="TUP1182" s="12"/>
      <c r="TUQ1182" s="12"/>
      <c r="TUR1182" s="12"/>
      <c r="TUS1182" s="12"/>
      <c r="TUT1182" s="12"/>
      <c r="TUU1182" s="12"/>
      <c r="TUV1182" s="12"/>
      <c r="TUW1182" s="12"/>
      <c r="TUX1182" s="12"/>
      <c r="TUY1182" s="12"/>
      <c r="TUZ1182" s="12"/>
      <c r="TVA1182" s="12"/>
      <c r="TVB1182" s="12"/>
      <c r="TVC1182" s="12"/>
      <c r="TVD1182" s="12"/>
      <c r="TVE1182" s="12"/>
      <c r="TVF1182" s="12"/>
      <c r="TVG1182" s="12"/>
      <c r="TVH1182" s="12"/>
      <c r="TVI1182" s="12"/>
      <c r="TVJ1182" s="12"/>
      <c r="TVK1182" s="12"/>
      <c r="TVL1182" s="12"/>
      <c r="TVM1182" s="12"/>
      <c r="TVN1182" s="12"/>
      <c r="TVO1182" s="12"/>
      <c r="TVP1182" s="12"/>
      <c r="TVQ1182" s="12"/>
      <c r="TVR1182" s="12"/>
      <c r="TVS1182" s="12"/>
      <c r="TVT1182" s="12"/>
      <c r="TVU1182" s="12"/>
      <c r="TVV1182" s="12"/>
      <c r="TVW1182" s="12"/>
      <c r="TVX1182" s="12"/>
      <c r="TVY1182" s="12"/>
      <c r="TVZ1182" s="12"/>
      <c r="TWA1182" s="12"/>
      <c r="TWB1182" s="12"/>
      <c r="TWC1182" s="12"/>
      <c r="TWD1182" s="12"/>
      <c r="TWE1182" s="12"/>
      <c r="TWF1182" s="12"/>
      <c r="TWG1182" s="12"/>
      <c r="TWH1182" s="12"/>
      <c r="TWI1182" s="12"/>
      <c r="TWJ1182" s="12"/>
      <c r="TWK1182" s="12"/>
      <c r="TWL1182" s="12"/>
      <c r="TWM1182" s="12"/>
      <c r="TWN1182" s="12"/>
      <c r="TWO1182" s="12"/>
      <c r="TWP1182" s="12"/>
      <c r="TWQ1182" s="12"/>
      <c r="TWR1182" s="12"/>
      <c r="TWS1182" s="12"/>
      <c r="TWT1182" s="12"/>
      <c r="TWU1182" s="12"/>
      <c r="TWV1182" s="12"/>
      <c r="TWW1182" s="12"/>
      <c r="TWX1182" s="12"/>
      <c r="TWY1182" s="12"/>
      <c r="TWZ1182" s="12"/>
      <c r="TXA1182" s="12"/>
      <c r="TXB1182" s="12"/>
      <c r="TXC1182" s="12"/>
      <c r="TXD1182" s="12"/>
      <c r="TXE1182" s="12"/>
      <c r="TXF1182" s="12"/>
      <c r="TXG1182" s="12"/>
      <c r="TXH1182" s="12"/>
      <c r="TXI1182" s="12"/>
      <c r="TXJ1182" s="12"/>
      <c r="TXK1182" s="12"/>
      <c r="TXL1182" s="12"/>
      <c r="TXM1182" s="12"/>
      <c r="TXN1182" s="12"/>
      <c r="TXO1182" s="12"/>
      <c r="TXP1182" s="12"/>
      <c r="TXQ1182" s="12"/>
      <c r="TXR1182" s="12"/>
      <c r="TXS1182" s="12"/>
      <c r="TXT1182" s="12"/>
      <c r="TXU1182" s="12"/>
      <c r="TXV1182" s="12"/>
      <c r="TXW1182" s="12"/>
      <c r="TXX1182" s="12"/>
      <c r="TXY1182" s="12"/>
      <c r="TXZ1182" s="12"/>
      <c r="TYA1182" s="12"/>
      <c r="TYB1182" s="12"/>
      <c r="TYC1182" s="12"/>
      <c r="TYD1182" s="12"/>
      <c r="TYE1182" s="12"/>
      <c r="TYF1182" s="12"/>
      <c r="TYG1182" s="12"/>
      <c r="TYH1182" s="12"/>
      <c r="TYI1182" s="12"/>
      <c r="TYJ1182" s="12"/>
      <c r="TYK1182" s="12"/>
      <c r="TYL1182" s="12"/>
      <c r="TYM1182" s="12"/>
      <c r="TYN1182" s="12"/>
      <c r="TYO1182" s="12"/>
      <c r="TYP1182" s="12"/>
      <c r="TYQ1182" s="12"/>
      <c r="TYR1182" s="12"/>
      <c r="TYS1182" s="12"/>
      <c r="TYT1182" s="12"/>
      <c r="TYU1182" s="12"/>
      <c r="TYV1182" s="12"/>
      <c r="TYW1182" s="12"/>
      <c r="TYX1182" s="12"/>
      <c r="TYY1182" s="12"/>
      <c r="TYZ1182" s="12"/>
      <c r="TZA1182" s="12"/>
      <c r="TZB1182" s="12"/>
      <c r="TZC1182" s="12"/>
      <c r="TZD1182" s="12"/>
      <c r="TZE1182" s="12"/>
      <c r="TZF1182" s="12"/>
      <c r="TZG1182" s="12"/>
      <c r="TZH1182" s="12"/>
      <c r="TZI1182" s="12"/>
      <c r="TZJ1182" s="12"/>
      <c r="TZK1182" s="12"/>
      <c r="TZL1182" s="12"/>
      <c r="TZM1182" s="12"/>
      <c r="TZN1182" s="12"/>
      <c r="TZO1182" s="12"/>
      <c r="TZP1182" s="12"/>
      <c r="TZQ1182" s="12"/>
      <c r="TZR1182" s="12"/>
      <c r="TZS1182" s="12"/>
      <c r="TZT1182" s="12"/>
      <c r="TZU1182" s="12"/>
      <c r="TZV1182" s="12"/>
      <c r="TZW1182" s="12"/>
      <c r="TZX1182" s="12"/>
      <c r="TZY1182" s="12"/>
      <c r="TZZ1182" s="12"/>
      <c r="UAA1182" s="12"/>
      <c r="UAB1182" s="12"/>
      <c r="UAC1182" s="12"/>
      <c r="UAD1182" s="12"/>
      <c r="UAE1182" s="12"/>
      <c r="UAF1182" s="12"/>
      <c r="UAG1182" s="12"/>
      <c r="UAH1182" s="12"/>
      <c r="UAI1182" s="12"/>
      <c r="UAJ1182" s="12"/>
      <c r="UAK1182" s="12"/>
      <c r="UAL1182" s="12"/>
      <c r="UAM1182" s="12"/>
      <c r="UAN1182" s="12"/>
      <c r="UAO1182" s="12"/>
      <c r="UAP1182" s="12"/>
      <c r="UAQ1182" s="12"/>
      <c r="UAR1182" s="12"/>
      <c r="UAS1182" s="12"/>
      <c r="UAT1182" s="12"/>
      <c r="UAU1182" s="12"/>
      <c r="UAV1182" s="12"/>
      <c r="UAW1182" s="12"/>
      <c r="UAX1182" s="12"/>
      <c r="UAY1182" s="12"/>
      <c r="UAZ1182" s="12"/>
      <c r="UBA1182" s="12"/>
      <c r="UBB1182" s="12"/>
      <c r="UBC1182" s="12"/>
      <c r="UBD1182" s="12"/>
      <c r="UBE1182" s="12"/>
      <c r="UBF1182" s="12"/>
      <c r="UBG1182" s="12"/>
      <c r="UBH1182" s="12"/>
      <c r="UBI1182" s="12"/>
      <c r="UBJ1182" s="12"/>
      <c r="UBK1182" s="12"/>
      <c r="UBL1182" s="12"/>
      <c r="UBM1182" s="12"/>
      <c r="UBN1182" s="12"/>
      <c r="UBO1182" s="12"/>
      <c r="UBP1182" s="12"/>
      <c r="UBQ1182" s="12"/>
      <c r="UBR1182" s="12"/>
      <c r="UBS1182" s="12"/>
      <c r="UBT1182" s="12"/>
      <c r="UBU1182" s="12"/>
      <c r="UBV1182" s="12"/>
      <c r="UBW1182" s="12"/>
      <c r="UBX1182" s="12"/>
      <c r="UBY1182" s="12"/>
      <c r="UBZ1182" s="12"/>
      <c r="UCA1182" s="12"/>
      <c r="UCB1182" s="12"/>
      <c r="UCC1182" s="12"/>
      <c r="UCD1182" s="12"/>
      <c r="UCE1182" s="12"/>
      <c r="UCF1182" s="12"/>
      <c r="UCG1182" s="12"/>
      <c r="UCH1182" s="12"/>
      <c r="UCI1182" s="12"/>
      <c r="UCJ1182" s="12"/>
      <c r="UCK1182" s="12"/>
      <c r="UCL1182" s="12"/>
      <c r="UCM1182" s="12"/>
      <c r="UCN1182" s="12"/>
      <c r="UCO1182" s="12"/>
      <c r="UCP1182" s="12"/>
      <c r="UCQ1182" s="12"/>
      <c r="UCR1182" s="12"/>
      <c r="UCS1182" s="12"/>
      <c r="UCT1182" s="12"/>
      <c r="UCU1182" s="12"/>
      <c r="UCV1182" s="12"/>
      <c r="UCW1182" s="12"/>
      <c r="UCX1182" s="12"/>
      <c r="UCY1182" s="12"/>
      <c r="UCZ1182" s="12"/>
      <c r="UDA1182" s="12"/>
      <c r="UDB1182" s="12"/>
      <c r="UDC1182" s="12"/>
      <c r="UDD1182" s="12"/>
      <c r="UDE1182" s="12"/>
      <c r="UDF1182" s="12"/>
      <c r="UDG1182" s="12"/>
      <c r="UDH1182" s="12"/>
      <c r="UDI1182" s="12"/>
      <c r="UDJ1182" s="12"/>
      <c r="UDK1182" s="12"/>
      <c r="UDL1182" s="12"/>
      <c r="UDM1182" s="12"/>
      <c r="UDN1182" s="12"/>
      <c r="UDO1182" s="12"/>
      <c r="UDP1182" s="12"/>
      <c r="UDQ1182" s="12"/>
      <c r="UDR1182" s="12"/>
      <c r="UDS1182" s="12"/>
      <c r="UDT1182" s="12"/>
      <c r="UDU1182" s="12"/>
      <c r="UDV1182" s="12"/>
      <c r="UDW1182" s="12"/>
      <c r="UDX1182" s="12"/>
      <c r="UDY1182" s="12"/>
      <c r="UDZ1182" s="12"/>
      <c r="UEA1182" s="12"/>
      <c r="UEB1182" s="12"/>
      <c r="UEC1182" s="12"/>
      <c r="UED1182" s="12"/>
      <c r="UEE1182" s="12"/>
      <c r="UEF1182" s="12"/>
      <c r="UEG1182" s="12"/>
      <c r="UEH1182" s="12"/>
      <c r="UEI1182" s="12"/>
      <c r="UEJ1182" s="12"/>
      <c r="UEK1182" s="12"/>
      <c r="UEL1182" s="12"/>
      <c r="UEM1182" s="12"/>
      <c r="UEN1182" s="12"/>
      <c r="UEO1182" s="12"/>
      <c r="UEP1182" s="12"/>
      <c r="UEQ1182" s="12"/>
      <c r="UER1182" s="12"/>
      <c r="UES1182" s="12"/>
      <c r="UET1182" s="12"/>
      <c r="UEU1182" s="12"/>
      <c r="UEV1182" s="12"/>
      <c r="UEW1182" s="12"/>
      <c r="UEX1182" s="12"/>
      <c r="UEY1182" s="12"/>
      <c r="UEZ1182" s="12"/>
      <c r="UFA1182" s="12"/>
      <c r="UFB1182" s="12"/>
      <c r="UFC1182" s="12"/>
      <c r="UFD1182" s="12"/>
      <c r="UFE1182" s="12"/>
      <c r="UFF1182" s="12"/>
      <c r="UFG1182" s="12"/>
      <c r="UFH1182" s="12"/>
      <c r="UFI1182" s="12"/>
      <c r="UFJ1182" s="12"/>
      <c r="UFK1182" s="12"/>
      <c r="UFL1182" s="12"/>
      <c r="UFM1182" s="12"/>
      <c r="UFN1182" s="12"/>
      <c r="UFO1182" s="12"/>
      <c r="UFP1182" s="12"/>
      <c r="UFQ1182" s="12"/>
      <c r="UFR1182" s="12"/>
      <c r="UFS1182" s="12"/>
      <c r="UFT1182" s="12"/>
      <c r="UFU1182" s="12"/>
      <c r="UFV1182" s="12"/>
      <c r="UFW1182" s="12"/>
      <c r="UFX1182" s="12"/>
      <c r="UFY1182" s="12"/>
      <c r="UFZ1182" s="12"/>
      <c r="UGA1182" s="12"/>
      <c r="UGB1182" s="12"/>
      <c r="UGC1182" s="12"/>
      <c r="UGD1182" s="12"/>
      <c r="UGE1182" s="12"/>
      <c r="UGF1182" s="12"/>
      <c r="UGG1182" s="12"/>
      <c r="UGH1182" s="12"/>
      <c r="UGI1182" s="12"/>
      <c r="UGJ1182" s="12"/>
      <c r="UGK1182" s="12"/>
      <c r="UGL1182" s="12"/>
      <c r="UGM1182" s="12"/>
      <c r="UGN1182" s="12"/>
      <c r="UGO1182" s="12"/>
      <c r="UGP1182" s="12"/>
      <c r="UGQ1182" s="12"/>
      <c r="UGR1182" s="12"/>
      <c r="UGS1182" s="12"/>
      <c r="UGT1182" s="12"/>
      <c r="UGU1182" s="12"/>
      <c r="UGV1182" s="12"/>
      <c r="UGW1182" s="12"/>
      <c r="UGX1182" s="12"/>
      <c r="UGY1182" s="12"/>
      <c r="UGZ1182" s="12"/>
      <c r="UHA1182" s="12"/>
      <c r="UHB1182" s="12"/>
      <c r="UHC1182" s="12"/>
      <c r="UHD1182" s="12"/>
      <c r="UHE1182" s="12"/>
      <c r="UHF1182" s="12"/>
      <c r="UHG1182" s="12"/>
      <c r="UHH1182" s="12"/>
      <c r="UHI1182" s="12"/>
      <c r="UHJ1182" s="12"/>
      <c r="UHK1182" s="12"/>
      <c r="UHL1182" s="12"/>
      <c r="UHM1182" s="12"/>
      <c r="UHN1182" s="12"/>
      <c r="UHO1182" s="12"/>
      <c r="UHP1182" s="12"/>
      <c r="UHQ1182" s="12"/>
      <c r="UHR1182" s="12"/>
      <c r="UHS1182" s="12"/>
      <c r="UHT1182" s="12"/>
      <c r="UHU1182" s="12"/>
      <c r="UHV1182" s="12"/>
      <c r="UHW1182" s="12"/>
      <c r="UHX1182" s="12"/>
      <c r="UHY1182" s="12"/>
      <c r="UHZ1182" s="12"/>
      <c r="UIA1182" s="12"/>
      <c r="UIB1182" s="12"/>
      <c r="UIC1182" s="12"/>
      <c r="UID1182" s="12"/>
      <c r="UIE1182" s="12"/>
      <c r="UIF1182" s="12"/>
      <c r="UIG1182" s="12"/>
      <c r="UIH1182" s="12"/>
      <c r="UII1182" s="12"/>
      <c r="UIJ1182" s="12"/>
      <c r="UIK1182" s="12"/>
      <c r="UIL1182" s="12"/>
      <c r="UIM1182" s="12"/>
      <c r="UIN1182" s="12"/>
      <c r="UIO1182" s="12"/>
      <c r="UIP1182" s="12"/>
      <c r="UIQ1182" s="12"/>
      <c r="UIR1182" s="12"/>
      <c r="UIS1182" s="12"/>
      <c r="UIT1182" s="12"/>
      <c r="UIU1182" s="12"/>
      <c r="UIV1182" s="12"/>
      <c r="UIW1182" s="12"/>
      <c r="UIX1182" s="12"/>
      <c r="UIY1182" s="12"/>
      <c r="UIZ1182" s="12"/>
      <c r="UJA1182" s="12"/>
      <c r="UJB1182" s="12"/>
      <c r="UJC1182" s="12"/>
      <c r="UJD1182" s="12"/>
      <c r="UJE1182" s="12"/>
      <c r="UJF1182" s="12"/>
      <c r="UJG1182" s="12"/>
      <c r="UJH1182" s="12"/>
      <c r="UJI1182" s="12"/>
      <c r="UJJ1182" s="12"/>
      <c r="UJK1182" s="12"/>
      <c r="UJL1182" s="12"/>
      <c r="UJM1182" s="12"/>
      <c r="UJN1182" s="12"/>
      <c r="UJO1182" s="12"/>
      <c r="UJP1182" s="12"/>
      <c r="UJQ1182" s="12"/>
      <c r="UJR1182" s="12"/>
      <c r="UJS1182" s="12"/>
      <c r="UJT1182" s="12"/>
      <c r="UJU1182" s="12"/>
      <c r="UJV1182" s="12"/>
      <c r="UJW1182" s="12"/>
      <c r="UJX1182" s="12"/>
      <c r="UJY1182" s="12"/>
      <c r="UJZ1182" s="12"/>
      <c r="UKA1182" s="12"/>
      <c r="UKB1182" s="12"/>
      <c r="UKC1182" s="12"/>
      <c r="UKD1182" s="12"/>
      <c r="UKE1182" s="12"/>
      <c r="UKF1182" s="12"/>
      <c r="UKG1182" s="12"/>
      <c r="UKH1182" s="12"/>
      <c r="UKI1182" s="12"/>
      <c r="UKJ1182" s="12"/>
      <c r="UKK1182" s="12"/>
      <c r="UKL1182" s="12"/>
      <c r="UKM1182" s="12"/>
      <c r="UKN1182" s="12"/>
      <c r="UKO1182" s="12"/>
      <c r="UKP1182" s="12"/>
      <c r="UKQ1182" s="12"/>
      <c r="UKR1182" s="12"/>
      <c r="UKS1182" s="12"/>
      <c r="UKT1182" s="12"/>
      <c r="UKU1182" s="12"/>
      <c r="UKV1182" s="12"/>
      <c r="UKW1182" s="12"/>
      <c r="UKX1182" s="12"/>
      <c r="UKY1182" s="12"/>
      <c r="UKZ1182" s="12"/>
      <c r="ULA1182" s="12"/>
      <c r="ULB1182" s="12"/>
      <c r="ULC1182" s="12"/>
      <c r="ULD1182" s="12"/>
      <c r="ULE1182" s="12"/>
      <c r="ULF1182" s="12"/>
      <c r="ULG1182" s="12"/>
      <c r="ULH1182" s="12"/>
      <c r="ULI1182" s="12"/>
      <c r="ULJ1182" s="12"/>
      <c r="ULK1182" s="12"/>
      <c r="ULL1182" s="12"/>
      <c r="ULM1182" s="12"/>
      <c r="ULN1182" s="12"/>
      <c r="ULO1182" s="12"/>
      <c r="ULP1182" s="12"/>
      <c r="ULQ1182" s="12"/>
      <c r="ULR1182" s="12"/>
      <c r="ULS1182" s="12"/>
      <c r="ULT1182" s="12"/>
      <c r="ULU1182" s="12"/>
      <c r="ULV1182" s="12"/>
      <c r="ULW1182" s="12"/>
      <c r="ULX1182" s="12"/>
      <c r="ULY1182" s="12"/>
      <c r="ULZ1182" s="12"/>
      <c r="UMA1182" s="12"/>
      <c r="UMB1182" s="12"/>
      <c r="UMC1182" s="12"/>
      <c r="UMD1182" s="12"/>
      <c r="UME1182" s="12"/>
      <c r="UMF1182" s="12"/>
      <c r="UMG1182" s="12"/>
      <c r="UMH1182" s="12"/>
      <c r="UMI1182" s="12"/>
      <c r="UMJ1182" s="12"/>
      <c r="UMK1182" s="12"/>
      <c r="UML1182" s="12"/>
      <c r="UMM1182" s="12"/>
      <c r="UMN1182" s="12"/>
      <c r="UMO1182" s="12"/>
      <c r="UMP1182" s="12"/>
      <c r="UMQ1182" s="12"/>
      <c r="UMR1182" s="12"/>
      <c r="UMS1182" s="12"/>
      <c r="UMT1182" s="12"/>
      <c r="UMU1182" s="12"/>
      <c r="UMV1182" s="12"/>
      <c r="UMW1182" s="12"/>
      <c r="UMX1182" s="12"/>
      <c r="UMY1182" s="12"/>
      <c r="UMZ1182" s="12"/>
      <c r="UNA1182" s="12"/>
      <c r="UNB1182" s="12"/>
      <c r="UNC1182" s="12"/>
      <c r="UND1182" s="12"/>
      <c r="UNE1182" s="12"/>
      <c r="UNF1182" s="12"/>
      <c r="UNG1182" s="12"/>
      <c r="UNH1182" s="12"/>
      <c r="UNI1182" s="12"/>
      <c r="UNJ1182" s="12"/>
      <c r="UNK1182" s="12"/>
      <c r="UNL1182" s="12"/>
      <c r="UNM1182" s="12"/>
      <c r="UNN1182" s="12"/>
      <c r="UNO1182" s="12"/>
      <c r="UNP1182" s="12"/>
      <c r="UNQ1182" s="12"/>
      <c r="UNR1182" s="12"/>
      <c r="UNS1182" s="12"/>
      <c r="UNT1182" s="12"/>
      <c r="UNU1182" s="12"/>
      <c r="UNV1182" s="12"/>
      <c r="UNW1182" s="12"/>
      <c r="UNX1182" s="12"/>
      <c r="UNY1182" s="12"/>
      <c r="UNZ1182" s="12"/>
      <c r="UOA1182" s="12"/>
      <c r="UOB1182" s="12"/>
      <c r="UOC1182" s="12"/>
      <c r="UOD1182" s="12"/>
      <c r="UOE1182" s="12"/>
      <c r="UOF1182" s="12"/>
      <c r="UOG1182" s="12"/>
      <c r="UOH1182" s="12"/>
      <c r="UOI1182" s="12"/>
      <c r="UOJ1182" s="12"/>
      <c r="UOK1182" s="12"/>
      <c r="UOL1182" s="12"/>
      <c r="UOM1182" s="12"/>
      <c r="UON1182" s="12"/>
      <c r="UOO1182" s="12"/>
      <c r="UOP1182" s="12"/>
      <c r="UOQ1182" s="12"/>
      <c r="UOR1182" s="12"/>
      <c r="UOS1182" s="12"/>
      <c r="UOT1182" s="12"/>
      <c r="UOU1182" s="12"/>
      <c r="UOV1182" s="12"/>
      <c r="UOW1182" s="12"/>
      <c r="UOX1182" s="12"/>
      <c r="UOY1182" s="12"/>
      <c r="UOZ1182" s="12"/>
      <c r="UPA1182" s="12"/>
      <c r="UPB1182" s="12"/>
      <c r="UPC1182" s="12"/>
      <c r="UPD1182" s="12"/>
      <c r="UPE1182" s="12"/>
      <c r="UPF1182" s="12"/>
      <c r="UPG1182" s="12"/>
      <c r="UPH1182" s="12"/>
      <c r="UPI1182" s="12"/>
      <c r="UPJ1182" s="12"/>
      <c r="UPK1182" s="12"/>
      <c r="UPL1182" s="12"/>
      <c r="UPM1182" s="12"/>
      <c r="UPN1182" s="12"/>
      <c r="UPO1182" s="12"/>
      <c r="UPP1182" s="12"/>
      <c r="UPQ1182" s="12"/>
      <c r="UPR1182" s="12"/>
      <c r="UPS1182" s="12"/>
      <c r="UPT1182" s="12"/>
      <c r="UPU1182" s="12"/>
      <c r="UPV1182" s="12"/>
      <c r="UPW1182" s="12"/>
      <c r="UPX1182" s="12"/>
      <c r="UPY1182" s="12"/>
      <c r="UPZ1182" s="12"/>
      <c r="UQA1182" s="12"/>
      <c r="UQB1182" s="12"/>
      <c r="UQC1182" s="12"/>
      <c r="UQD1182" s="12"/>
      <c r="UQE1182" s="12"/>
      <c r="UQF1182" s="12"/>
      <c r="UQG1182" s="12"/>
      <c r="UQH1182" s="12"/>
      <c r="UQI1182" s="12"/>
      <c r="UQJ1182" s="12"/>
      <c r="UQK1182" s="12"/>
      <c r="UQL1182" s="12"/>
      <c r="UQM1182" s="12"/>
      <c r="UQN1182" s="12"/>
      <c r="UQO1182" s="12"/>
      <c r="UQP1182" s="12"/>
      <c r="UQQ1182" s="12"/>
      <c r="UQR1182" s="12"/>
      <c r="UQS1182" s="12"/>
      <c r="UQT1182" s="12"/>
      <c r="UQU1182" s="12"/>
      <c r="UQV1182" s="12"/>
      <c r="UQW1182" s="12"/>
      <c r="UQX1182" s="12"/>
      <c r="UQY1182" s="12"/>
      <c r="UQZ1182" s="12"/>
      <c r="URA1182" s="12"/>
      <c r="URB1182" s="12"/>
      <c r="URC1182" s="12"/>
      <c r="URD1182" s="12"/>
      <c r="URE1182" s="12"/>
      <c r="URF1182" s="12"/>
      <c r="URG1182" s="12"/>
      <c r="URH1182" s="12"/>
      <c r="URI1182" s="12"/>
      <c r="URJ1182" s="12"/>
      <c r="URK1182" s="12"/>
      <c r="URL1182" s="12"/>
      <c r="URM1182" s="12"/>
      <c r="URN1182" s="12"/>
      <c r="URO1182" s="12"/>
      <c r="URP1182" s="12"/>
      <c r="URQ1182" s="12"/>
      <c r="URR1182" s="12"/>
      <c r="URS1182" s="12"/>
      <c r="URT1182" s="12"/>
      <c r="URU1182" s="12"/>
      <c r="URV1182" s="12"/>
      <c r="URW1182" s="12"/>
      <c r="URX1182" s="12"/>
      <c r="URY1182" s="12"/>
      <c r="URZ1182" s="12"/>
      <c r="USA1182" s="12"/>
      <c r="USB1182" s="12"/>
      <c r="USC1182" s="12"/>
      <c r="USD1182" s="12"/>
      <c r="USE1182" s="12"/>
      <c r="USF1182" s="12"/>
      <c r="USG1182" s="12"/>
      <c r="USH1182" s="12"/>
      <c r="USI1182" s="12"/>
      <c r="USJ1182" s="12"/>
      <c r="USK1182" s="12"/>
      <c r="USL1182" s="12"/>
      <c r="USM1182" s="12"/>
      <c r="USN1182" s="12"/>
      <c r="USO1182" s="12"/>
      <c r="USP1182" s="12"/>
      <c r="USQ1182" s="12"/>
      <c r="USR1182" s="12"/>
      <c r="USS1182" s="12"/>
      <c r="UST1182" s="12"/>
      <c r="USU1182" s="12"/>
      <c r="USV1182" s="12"/>
      <c r="USW1182" s="12"/>
      <c r="USX1182" s="12"/>
      <c r="USY1182" s="12"/>
      <c r="USZ1182" s="12"/>
      <c r="UTA1182" s="12"/>
      <c r="UTB1182" s="12"/>
      <c r="UTC1182" s="12"/>
      <c r="UTD1182" s="12"/>
      <c r="UTE1182" s="12"/>
      <c r="UTF1182" s="12"/>
      <c r="UTG1182" s="12"/>
      <c r="UTH1182" s="12"/>
      <c r="UTI1182" s="12"/>
      <c r="UTJ1182" s="12"/>
      <c r="UTK1182" s="12"/>
      <c r="UTL1182" s="12"/>
      <c r="UTM1182" s="12"/>
      <c r="UTN1182" s="12"/>
      <c r="UTO1182" s="12"/>
      <c r="UTP1182" s="12"/>
      <c r="UTQ1182" s="12"/>
      <c r="UTR1182" s="12"/>
      <c r="UTS1182" s="12"/>
      <c r="UTT1182" s="12"/>
      <c r="UTU1182" s="12"/>
      <c r="UTV1182" s="12"/>
      <c r="UTW1182" s="12"/>
      <c r="UTX1182" s="12"/>
      <c r="UTY1182" s="12"/>
      <c r="UTZ1182" s="12"/>
      <c r="UUA1182" s="12"/>
      <c r="UUB1182" s="12"/>
      <c r="UUC1182" s="12"/>
      <c r="UUD1182" s="12"/>
      <c r="UUE1182" s="12"/>
      <c r="UUF1182" s="12"/>
      <c r="UUG1182" s="12"/>
      <c r="UUH1182" s="12"/>
      <c r="UUI1182" s="12"/>
      <c r="UUJ1182" s="12"/>
      <c r="UUK1182" s="12"/>
      <c r="UUL1182" s="12"/>
      <c r="UUM1182" s="12"/>
      <c r="UUN1182" s="12"/>
      <c r="UUO1182" s="12"/>
      <c r="UUP1182" s="12"/>
      <c r="UUQ1182" s="12"/>
      <c r="UUR1182" s="12"/>
      <c r="UUS1182" s="12"/>
      <c r="UUT1182" s="12"/>
      <c r="UUU1182" s="12"/>
      <c r="UUV1182" s="12"/>
      <c r="UUW1182" s="12"/>
      <c r="UUX1182" s="12"/>
      <c r="UUY1182" s="12"/>
      <c r="UUZ1182" s="12"/>
      <c r="UVA1182" s="12"/>
      <c r="UVB1182" s="12"/>
      <c r="UVC1182" s="12"/>
      <c r="UVD1182" s="12"/>
      <c r="UVE1182" s="12"/>
      <c r="UVF1182" s="12"/>
      <c r="UVG1182" s="12"/>
      <c r="UVH1182" s="12"/>
      <c r="UVI1182" s="12"/>
      <c r="UVJ1182" s="12"/>
      <c r="UVK1182" s="12"/>
      <c r="UVL1182" s="12"/>
      <c r="UVM1182" s="12"/>
      <c r="UVN1182" s="12"/>
      <c r="UVO1182" s="12"/>
      <c r="UVP1182" s="12"/>
      <c r="UVQ1182" s="12"/>
      <c r="UVR1182" s="12"/>
      <c r="UVS1182" s="12"/>
      <c r="UVT1182" s="12"/>
      <c r="UVU1182" s="12"/>
      <c r="UVV1182" s="12"/>
      <c r="UVW1182" s="12"/>
      <c r="UVX1182" s="12"/>
      <c r="UVY1182" s="12"/>
      <c r="UVZ1182" s="12"/>
      <c r="UWA1182" s="12"/>
      <c r="UWB1182" s="12"/>
      <c r="UWC1182" s="12"/>
      <c r="UWD1182" s="12"/>
      <c r="UWE1182" s="12"/>
      <c r="UWF1182" s="12"/>
      <c r="UWG1182" s="12"/>
      <c r="UWH1182" s="12"/>
      <c r="UWI1182" s="12"/>
      <c r="UWJ1182" s="12"/>
      <c r="UWK1182" s="12"/>
      <c r="UWL1182" s="12"/>
      <c r="UWM1182" s="12"/>
      <c r="UWN1182" s="12"/>
      <c r="UWO1182" s="12"/>
      <c r="UWP1182" s="12"/>
      <c r="UWQ1182" s="12"/>
      <c r="UWR1182" s="12"/>
      <c r="UWS1182" s="12"/>
      <c r="UWT1182" s="12"/>
      <c r="UWU1182" s="12"/>
      <c r="UWV1182" s="12"/>
      <c r="UWW1182" s="12"/>
      <c r="UWX1182" s="12"/>
      <c r="UWY1182" s="12"/>
      <c r="UWZ1182" s="12"/>
      <c r="UXA1182" s="12"/>
      <c r="UXB1182" s="12"/>
      <c r="UXC1182" s="12"/>
      <c r="UXD1182" s="12"/>
      <c r="UXE1182" s="12"/>
      <c r="UXF1182" s="12"/>
      <c r="UXG1182" s="12"/>
      <c r="UXH1182" s="12"/>
      <c r="UXI1182" s="12"/>
      <c r="UXJ1182" s="12"/>
      <c r="UXK1182" s="12"/>
      <c r="UXL1182" s="12"/>
      <c r="UXM1182" s="12"/>
      <c r="UXN1182" s="12"/>
      <c r="UXO1182" s="12"/>
      <c r="UXP1182" s="12"/>
      <c r="UXQ1182" s="12"/>
      <c r="UXR1182" s="12"/>
      <c r="UXS1182" s="12"/>
      <c r="UXT1182" s="12"/>
      <c r="UXU1182" s="12"/>
      <c r="UXV1182" s="12"/>
      <c r="UXW1182" s="12"/>
      <c r="UXX1182" s="12"/>
      <c r="UXY1182" s="12"/>
      <c r="UXZ1182" s="12"/>
      <c r="UYA1182" s="12"/>
      <c r="UYB1182" s="12"/>
      <c r="UYC1182" s="12"/>
      <c r="UYD1182" s="12"/>
      <c r="UYE1182" s="12"/>
      <c r="UYF1182" s="12"/>
      <c r="UYG1182" s="12"/>
      <c r="UYH1182" s="12"/>
      <c r="UYI1182" s="12"/>
      <c r="UYJ1182" s="12"/>
      <c r="UYK1182" s="12"/>
      <c r="UYL1182" s="12"/>
      <c r="UYM1182" s="12"/>
      <c r="UYN1182" s="12"/>
      <c r="UYO1182" s="12"/>
      <c r="UYP1182" s="12"/>
      <c r="UYQ1182" s="12"/>
      <c r="UYR1182" s="12"/>
      <c r="UYS1182" s="12"/>
      <c r="UYT1182" s="12"/>
      <c r="UYU1182" s="12"/>
      <c r="UYV1182" s="12"/>
      <c r="UYW1182" s="12"/>
      <c r="UYX1182" s="12"/>
      <c r="UYY1182" s="12"/>
      <c r="UYZ1182" s="12"/>
      <c r="UZA1182" s="12"/>
      <c r="UZB1182" s="12"/>
      <c r="UZC1182" s="12"/>
      <c r="UZD1182" s="12"/>
      <c r="UZE1182" s="12"/>
      <c r="UZF1182" s="12"/>
      <c r="UZG1182" s="12"/>
      <c r="UZH1182" s="12"/>
      <c r="UZI1182" s="12"/>
      <c r="UZJ1182" s="12"/>
      <c r="UZK1182" s="12"/>
      <c r="UZL1182" s="12"/>
      <c r="UZM1182" s="12"/>
      <c r="UZN1182" s="12"/>
      <c r="UZO1182" s="12"/>
      <c r="UZP1182" s="12"/>
      <c r="UZQ1182" s="12"/>
      <c r="UZR1182" s="12"/>
      <c r="UZS1182" s="12"/>
      <c r="UZT1182" s="12"/>
      <c r="UZU1182" s="12"/>
      <c r="UZV1182" s="12"/>
      <c r="UZW1182" s="12"/>
      <c r="UZX1182" s="12"/>
      <c r="UZY1182" s="12"/>
      <c r="UZZ1182" s="12"/>
      <c r="VAA1182" s="12"/>
      <c r="VAB1182" s="12"/>
      <c r="VAC1182" s="12"/>
      <c r="VAD1182" s="12"/>
      <c r="VAE1182" s="12"/>
      <c r="VAF1182" s="12"/>
      <c r="VAG1182" s="12"/>
      <c r="VAH1182" s="12"/>
      <c r="VAI1182" s="12"/>
      <c r="VAJ1182" s="12"/>
      <c r="VAK1182" s="12"/>
      <c r="VAL1182" s="12"/>
      <c r="VAM1182" s="12"/>
      <c r="VAN1182" s="12"/>
      <c r="VAO1182" s="12"/>
      <c r="VAP1182" s="12"/>
      <c r="VAQ1182" s="12"/>
      <c r="VAR1182" s="12"/>
      <c r="VAS1182" s="12"/>
      <c r="VAT1182" s="12"/>
      <c r="VAU1182" s="12"/>
      <c r="VAV1182" s="12"/>
      <c r="VAW1182" s="12"/>
      <c r="VAX1182" s="12"/>
      <c r="VAY1182" s="12"/>
      <c r="VAZ1182" s="12"/>
      <c r="VBA1182" s="12"/>
      <c r="VBB1182" s="12"/>
      <c r="VBC1182" s="12"/>
      <c r="VBD1182" s="12"/>
      <c r="VBE1182" s="12"/>
      <c r="VBF1182" s="12"/>
      <c r="VBG1182" s="12"/>
      <c r="VBH1182" s="12"/>
      <c r="VBI1182" s="12"/>
      <c r="VBJ1182" s="12"/>
      <c r="VBK1182" s="12"/>
      <c r="VBL1182" s="12"/>
      <c r="VBM1182" s="12"/>
      <c r="VBN1182" s="12"/>
      <c r="VBO1182" s="12"/>
      <c r="VBP1182" s="12"/>
      <c r="VBQ1182" s="12"/>
      <c r="VBR1182" s="12"/>
      <c r="VBS1182" s="12"/>
      <c r="VBT1182" s="12"/>
      <c r="VBU1182" s="12"/>
      <c r="VBV1182" s="12"/>
      <c r="VBW1182" s="12"/>
      <c r="VBX1182" s="12"/>
      <c r="VBY1182" s="12"/>
      <c r="VBZ1182" s="12"/>
      <c r="VCA1182" s="12"/>
      <c r="VCB1182" s="12"/>
      <c r="VCC1182" s="12"/>
      <c r="VCD1182" s="12"/>
      <c r="VCE1182" s="12"/>
      <c r="VCF1182" s="12"/>
      <c r="VCG1182" s="12"/>
      <c r="VCH1182" s="12"/>
      <c r="VCI1182" s="12"/>
      <c r="VCJ1182" s="12"/>
      <c r="VCK1182" s="12"/>
      <c r="VCL1182" s="12"/>
      <c r="VCM1182" s="12"/>
      <c r="VCN1182" s="12"/>
      <c r="VCO1182" s="12"/>
      <c r="VCP1182" s="12"/>
      <c r="VCQ1182" s="12"/>
      <c r="VCR1182" s="12"/>
      <c r="VCS1182" s="12"/>
      <c r="VCT1182" s="12"/>
      <c r="VCU1182" s="12"/>
      <c r="VCV1182" s="12"/>
      <c r="VCW1182" s="12"/>
      <c r="VCX1182" s="12"/>
      <c r="VCY1182" s="12"/>
      <c r="VCZ1182" s="12"/>
      <c r="VDA1182" s="12"/>
      <c r="VDB1182" s="12"/>
      <c r="VDC1182" s="12"/>
      <c r="VDD1182" s="12"/>
      <c r="VDE1182" s="12"/>
      <c r="VDF1182" s="12"/>
      <c r="VDG1182" s="12"/>
      <c r="VDH1182" s="12"/>
      <c r="VDI1182" s="12"/>
      <c r="VDJ1182" s="12"/>
      <c r="VDK1182" s="12"/>
      <c r="VDL1182" s="12"/>
      <c r="VDM1182" s="12"/>
      <c r="VDN1182" s="12"/>
      <c r="VDO1182" s="12"/>
      <c r="VDP1182" s="12"/>
      <c r="VDQ1182" s="12"/>
      <c r="VDR1182" s="12"/>
      <c r="VDS1182" s="12"/>
      <c r="VDT1182" s="12"/>
      <c r="VDU1182" s="12"/>
      <c r="VDV1182" s="12"/>
      <c r="VDW1182" s="12"/>
      <c r="VDX1182" s="12"/>
      <c r="VDY1182" s="12"/>
      <c r="VDZ1182" s="12"/>
      <c r="VEA1182" s="12"/>
      <c r="VEB1182" s="12"/>
      <c r="VEC1182" s="12"/>
      <c r="VED1182" s="12"/>
      <c r="VEE1182" s="12"/>
      <c r="VEF1182" s="12"/>
      <c r="VEG1182" s="12"/>
      <c r="VEH1182" s="12"/>
      <c r="VEI1182" s="12"/>
      <c r="VEJ1182" s="12"/>
      <c r="VEK1182" s="12"/>
      <c r="VEL1182" s="12"/>
      <c r="VEM1182" s="12"/>
      <c r="VEN1182" s="12"/>
      <c r="VEO1182" s="12"/>
      <c r="VEP1182" s="12"/>
      <c r="VEQ1182" s="12"/>
      <c r="VER1182" s="12"/>
      <c r="VES1182" s="12"/>
      <c r="VET1182" s="12"/>
      <c r="VEU1182" s="12"/>
      <c r="VEV1182" s="12"/>
      <c r="VEW1182" s="12"/>
      <c r="VEX1182" s="12"/>
      <c r="VEY1182" s="12"/>
      <c r="VEZ1182" s="12"/>
      <c r="VFA1182" s="12"/>
      <c r="VFB1182" s="12"/>
      <c r="VFC1182" s="12"/>
      <c r="VFD1182" s="12"/>
      <c r="VFE1182" s="12"/>
      <c r="VFF1182" s="12"/>
      <c r="VFG1182" s="12"/>
      <c r="VFH1182" s="12"/>
      <c r="VFI1182" s="12"/>
      <c r="VFJ1182" s="12"/>
      <c r="VFK1182" s="12"/>
      <c r="VFL1182" s="12"/>
      <c r="VFM1182" s="12"/>
      <c r="VFN1182" s="12"/>
      <c r="VFO1182" s="12"/>
      <c r="VFP1182" s="12"/>
      <c r="VFQ1182" s="12"/>
      <c r="VFR1182" s="12"/>
      <c r="VFS1182" s="12"/>
      <c r="VFT1182" s="12"/>
      <c r="VFU1182" s="12"/>
      <c r="VFV1182" s="12"/>
      <c r="VFW1182" s="12"/>
      <c r="VFX1182" s="12"/>
      <c r="VFY1182" s="12"/>
      <c r="VFZ1182" s="12"/>
      <c r="VGA1182" s="12"/>
      <c r="VGB1182" s="12"/>
      <c r="VGC1182" s="12"/>
      <c r="VGD1182" s="12"/>
      <c r="VGE1182" s="12"/>
      <c r="VGF1182" s="12"/>
      <c r="VGG1182" s="12"/>
      <c r="VGH1182" s="12"/>
      <c r="VGI1182" s="12"/>
      <c r="VGJ1182" s="12"/>
      <c r="VGK1182" s="12"/>
      <c r="VGL1182" s="12"/>
      <c r="VGM1182" s="12"/>
      <c r="VGN1182" s="12"/>
      <c r="VGO1182" s="12"/>
      <c r="VGP1182" s="12"/>
      <c r="VGQ1182" s="12"/>
      <c r="VGR1182" s="12"/>
      <c r="VGS1182" s="12"/>
      <c r="VGT1182" s="12"/>
      <c r="VGU1182" s="12"/>
      <c r="VGV1182" s="12"/>
      <c r="VGW1182" s="12"/>
      <c r="VGX1182" s="12"/>
      <c r="VGY1182" s="12"/>
      <c r="VGZ1182" s="12"/>
      <c r="VHA1182" s="12"/>
      <c r="VHB1182" s="12"/>
      <c r="VHC1182" s="12"/>
      <c r="VHD1182" s="12"/>
      <c r="VHE1182" s="12"/>
      <c r="VHF1182" s="12"/>
      <c r="VHG1182" s="12"/>
      <c r="VHH1182" s="12"/>
      <c r="VHI1182" s="12"/>
      <c r="VHJ1182" s="12"/>
      <c r="VHK1182" s="12"/>
      <c r="VHL1182" s="12"/>
      <c r="VHM1182" s="12"/>
      <c r="VHN1182" s="12"/>
      <c r="VHO1182" s="12"/>
      <c r="VHP1182" s="12"/>
      <c r="VHQ1182" s="12"/>
      <c r="VHR1182" s="12"/>
      <c r="VHS1182" s="12"/>
      <c r="VHT1182" s="12"/>
      <c r="VHU1182" s="12"/>
      <c r="VHV1182" s="12"/>
      <c r="VHW1182" s="12"/>
      <c r="VHX1182" s="12"/>
      <c r="VHY1182" s="12"/>
      <c r="VHZ1182" s="12"/>
      <c r="VIA1182" s="12"/>
      <c r="VIB1182" s="12"/>
      <c r="VIC1182" s="12"/>
      <c r="VID1182" s="12"/>
      <c r="VIE1182" s="12"/>
      <c r="VIF1182" s="12"/>
      <c r="VIG1182" s="12"/>
      <c r="VIH1182" s="12"/>
      <c r="VII1182" s="12"/>
      <c r="VIJ1182" s="12"/>
      <c r="VIK1182" s="12"/>
      <c r="VIL1182" s="12"/>
      <c r="VIM1182" s="12"/>
      <c r="VIN1182" s="12"/>
      <c r="VIO1182" s="12"/>
      <c r="VIP1182" s="12"/>
      <c r="VIQ1182" s="12"/>
      <c r="VIR1182" s="12"/>
      <c r="VIS1182" s="12"/>
      <c r="VIT1182" s="12"/>
      <c r="VIU1182" s="12"/>
      <c r="VIV1182" s="12"/>
      <c r="VIW1182" s="12"/>
      <c r="VIX1182" s="12"/>
      <c r="VIY1182" s="12"/>
      <c r="VIZ1182" s="12"/>
      <c r="VJA1182" s="12"/>
      <c r="VJB1182" s="12"/>
      <c r="VJC1182" s="12"/>
      <c r="VJD1182" s="12"/>
      <c r="VJE1182" s="12"/>
      <c r="VJF1182" s="12"/>
      <c r="VJG1182" s="12"/>
      <c r="VJH1182" s="12"/>
      <c r="VJI1182" s="12"/>
      <c r="VJJ1182" s="12"/>
      <c r="VJK1182" s="12"/>
      <c r="VJL1182" s="12"/>
      <c r="VJM1182" s="12"/>
      <c r="VJN1182" s="12"/>
      <c r="VJO1182" s="12"/>
      <c r="VJP1182" s="12"/>
      <c r="VJQ1182" s="12"/>
      <c r="VJR1182" s="12"/>
      <c r="VJS1182" s="12"/>
      <c r="VJT1182" s="12"/>
      <c r="VJU1182" s="12"/>
      <c r="VJV1182" s="12"/>
      <c r="VJW1182" s="12"/>
      <c r="VJX1182" s="12"/>
      <c r="VJY1182" s="12"/>
      <c r="VJZ1182" s="12"/>
      <c r="VKA1182" s="12"/>
      <c r="VKB1182" s="12"/>
      <c r="VKC1182" s="12"/>
      <c r="VKD1182" s="12"/>
      <c r="VKE1182" s="12"/>
      <c r="VKF1182" s="12"/>
      <c r="VKG1182" s="12"/>
      <c r="VKH1182" s="12"/>
      <c r="VKI1182" s="12"/>
      <c r="VKJ1182" s="12"/>
      <c r="VKK1182" s="12"/>
      <c r="VKL1182" s="12"/>
      <c r="VKM1182" s="12"/>
      <c r="VKN1182" s="12"/>
      <c r="VKO1182" s="12"/>
      <c r="VKP1182" s="12"/>
      <c r="VKQ1182" s="12"/>
      <c r="VKR1182" s="12"/>
      <c r="VKS1182" s="12"/>
      <c r="VKT1182" s="12"/>
      <c r="VKU1182" s="12"/>
      <c r="VKV1182" s="12"/>
      <c r="VKW1182" s="12"/>
      <c r="VKX1182" s="12"/>
      <c r="VKY1182" s="12"/>
      <c r="VKZ1182" s="12"/>
      <c r="VLA1182" s="12"/>
      <c r="VLB1182" s="12"/>
      <c r="VLC1182" s="12"/>
      <c r="VLD1182" s="12"/>
      <c r="VLE1182" s="12"/>
      <c r="VLF1182" s="12"/>
      <c r="VLG1182" s="12"/>
      <c r="VLH1182" s="12"/>
      <c r="VLI1182" s="12"/>
      <c r="VLJ1182" s="12"/>
      <c r="VLK1182" s="12"/>
      <c r="VLL1182" s="12"/>
      <c r="VLM1182" s="12"/>
      <c r="VLN1182" s="12"/>
      <c r="VLO1182" s="12"/>
      <c r="VLP1182" s="12"/>
      <c r="VLQ1182" s="12"/>
      <c r="VLR1182" s="12"/>
      <c r="VLS1182" s="12"/>
      <c r="VLT1182" s="12"/>
      <c r="VLU1182" s="12"/>
      <c r="VLV1182" s="12"/>
      <c r="VLW1182" s="12"/>
      <c r="VLX1182" s="12"/>
      <c r="VLY1182" s="12"/>
      <c r="VLZ1182" s="12"/>
      <c r="VMA1182" s="12"/>
      <c r="VMB1182" s="12"/>
      <c r="VMC1182" s="12"/>
      <c r="VMD1182" s="12"/>
      <c r="VME1182" s="12"/>
      <c r="VMF1182" s="12"/>
      <c r="VMG1182" s="12"/>
      <c r="VMH1182" s="12"/>
      <c r="VMI1182" s="12"/>
      <c r="VMJ1182" s="12"/>
      <c r="VMK1182" s="12"/>
      <c r="VML1182" s="12"/>
      <c r="VMM1182" s="12"/>
      <c r="VMN1182" s="12"/>
      <c r="VMO1182" s="12"/>
      <c r="VMP1182" s="12"/>
      <c r="VMQ1182" s="12"/>
      <c r="VMR1182" s="12"/>
      <c r="VMS1182" s="12"/>
      <c r="VMT1182" s="12"/>
      <c r="VMU1182" s="12"/>
      <c r="VMV1182" s="12"/>
      <c r="VMW1182" s="12"/>
      <c r="VMX1182" s="12"/>
      <c r="VMY1182" s="12"/>
      <c r="VMZ1182" s="12"/>
      <c r="VNA1182" s="12"/>
      <c r="VNB1182" s="12"/>
      <c r="VNC1182" s="12"/>
      <c r="VND1182" s="12"/>
      <c r="VNE1182" s="12"/>
      <c r="VNF1182" s="12"/>
      <c r="VNG1182" s="12"/>
      <c r="VNH1182" s="12"/>
      <c r="VNI1182" s="12"/>
      <c r="VNJ1182" s="12"/>
      <c r="VNK1182" s="12"/>
      <c r="VNL1182" s="12"/>
      <c r="VNM1182" s="12"/>
      <c r="VNN1182" s="12"/>
      <c r="VNO1182" s="12"/>
      <c r="VNP1182" s="12"/>
      <c r="VNQ1182" s="12"/>
      <c r="VNR1182" s="12"/>
      <c r="VNS1182" s="12"/>
      <c r="VNT1182" s="12"/>
      <c r="VNU1182" s="12"/>
      <c r="VNV1182" s="12"/>
      <c r="VNW1182" s="12"/>
      <c r="VNX1182" s="12"/>
      <c r="VNY1182" s="12"/>
      <c r="VNZ1182" s="12"/>
      <c r="VOA1182" s="12"/>
      <c r="VOB1182" s="12"/>
      <c r="VOC1182" s="12"/>
      <c r="VOD1182" s="12"/>
      <c r="VOE1182" s="12"/>
      <c r="VOF1182" s="12"/>
      <c r="VOG1182" s="12"/>
      <c r="VOH1182" s="12"/>
      <c r="VOI1182" s="12"/>
      <c r="VOJ1182" s="12"/>
      <c r="VOK1182" s="12"/>
      <c r="VOL1182" s="12"/>
      <c r="VOM1182" s="12"/>
      <c r="VON1182" s="12"/>
      <c r="VOO1182" s="12"/>
      <c r="VOP1182" s="12"/>
      <c r="VOQ1182" s="12"/>
      <c r="VOR1182" s="12"/>
      <c r="VOS1182" s="12"/>
      <c r="VOT1182" s="12"/>
      <c r="VOU1182" s="12"/>
      <c r="VOV1182" s="12"/>
      <c r="VOW1182" s="12"/>
      <c r="VOX1182" s="12"/>
      <c r="VOY1182" s="12"/>
      <c r="VOZ1182" s="12"/>
      <c r="VPA1182" s="12"/>
      <c r="VPB1182" s="12"/>
      <c r="VPC1182" s="12"/>
      <c r="VPD1182" s="12"/>
      <c r="VPE1182" s="12"/>
      <c r="VPF1182" s="12"/>
      <c r="VPG1182" s="12"/>
      <c r="VPH1182" s="12"/>
      <c r="VPI1182" s="12"/>
      <c r="VPJ1182" s="12"/>
      <c r="VPK1182" s="12"/>
      <c r="VPL1182" s="12"/>
      <c r="VPM1182" s="12"/>
      <c r="VPN1182" s="12"/>
      <c r="VPO1182" s="12"/>
      <c r="VPP1182" s="12"/>
      <c r="VPQ1182" s="12"/>
      <c r="VPR1182" s="12"/>
      <c r="VPS1182" s="12"/>
      <c r="VPT1182" s="12"/>
      <c r="VPU1182" s="12"/>
      <c r="VPV1182" s="12"/>
      <c r="VPW1182" s="12"/>
      <c r="VPX1182" s="12"/>
      <c r="VPY1182" s="12"/>
      <c r="VPZ1182" s="12"/>
      <c r="VQA1182" s="12"/>
      <c r="VQB1182" s="12"/>
      <c r="VQC1182" s="12"/>
      <c r="VQD1182" s="12"/>
      <c r="VQE1182" s="12"/>
      <c r="VQF1182" s="12"/>
      <c r="VQG1182" s="12"/>
      <c r="VQH1182" s="12"/>
      <c r="VQI1182" s="12"/>
      <c r="VQJ1182" s="12"/>
      <c r="VQK1182" s="12"/>
      <c r="VQL1182" s="12"/>
      <c r="VQM1182" s="12"/>
      <c r="VQN1182" s="12"/>
      <c r="VQO1182" s="12"/>
      <c r="VQP1182" s="12"/>
      <c r="VQQ1182" s="12"/>
      <c r="VQR1182" s="12"/>
      <c r="VQS1182" s="12"/>
      <c r="VQT1182" s="12"/>
      <c r="VQU1182" s="12"/>
      <c r="VQV1182" s="12"/>
      <c r="VQW1182" s="12"/>
      <c r="VQX1182" s="12"/>
      <c r="VQY1182" s="12"/>
      <c r="VQZ1182" s="12"/>
      <c r="VRA1182" s="12"/>
      <c r="VRB1182" s="12"/>
      <c r="VRC1182" s="12"/>
      <c r="VRD1182" s="12"/>
      <c r="VRE1182" s="12"/>
      <c r="VRF1182" s="12"/>
      <c r="VRG1182" s="12"/>
      <c r="VRH1182" s="12"/>
      <c r="VRI1182" s="12"/>
      <c r="VRJ1182" s="12"/>
      <c r="VRK1182" s="12"/>
      <c r="VRL1182" s="12"/>
      <c r="VRM1182" s="12"/>
      <c r="VRN1182" s="12"/>
      <c r="VRO1182" s="12"/>
      <c r="VRP1182" s="12"/>
      <c r="VRQ1182" s="12"/>
      <c r="VRR1182" s="12"/>
      <c r="VRS1182" s="12"/>
      <c r="VRT1182" s="12"/>
      <c r="VRU1182" s="12"/>
      <c r="VRV1182" s="12"/>
      <c r="VRW1182" s="12"/>
      <c r="VRX1182" s="12"/>
      <c r="VRY1182" s="12"/>
      <c r="VRZ1182" s="12"/>
      <c r="VSA1182" s="12"/>
      <c r="VSB1182" s="12"/>
      <c r="VSC1182" s="12"/>
      <c r="VSD1182" s="12"/>
      <c r="VSE1182" s="12"/>
      <c r="VSF1182" s="12"/>
      <c r="VSG1182" s="12"/>
      <c r="VSH1182" s="12"/>
      <c r="VSI1182" s="12"/>
      <c r="VSJ1182" s="12"/>
      <c r="VSK1182" s="12"/>
      <c r="VSL1182" s="12"/>
      <c r="VSM1182" s="12"/>
      <c r="VSN1182" s="12"/>
      <c r="VSO1182" s="12"/>
      <c r="VSP1182" s="12"/>
      <c r="VSQ1182" s="12"/>
      <c r="VSR1182" s="12"/>
      <c r="VSS1182" s="12"/>
      <c r="VST1182" s="12"/>
      <c r="VSU1182" s="12"/>
      <c r="VSV1182" s="12"/>
      <c r="VSW1182" s="12"/>
      <c r="VSX1182" s="12"/>
      <c r="VSY1182" s="12"/>
      <c r="VSZ1182" s="12"/>
      <c r="VTA1182" s="12"/>
      <c r="VTB1182" s="12"/>
      <c r="VTC1182" s="12"/>
      <c r="VTD1182" s="12"/>
      <c r="VTE1182" s="12"/>
      <c r="VTF1182" s="12"/>
      <c r="VTG1182" s="12"/>
      <c r="VTH1182" s="12"/>
      <c r="VTI1182" s="12"/>
      <c r="VTJ1182" s="12"/>
      <c r="VTK1182" s="12"/>
      <c r="VTL1182" s="12"/>
      <c r="VTM1182" s="12"/>
      <c r="VTN1182" s="12"/>
      <c r="VTO1182" s="12"/>
      <c r="VTP1182" s="12"/>
      <c r="VTQ1182" s="12"/>
      <c r="VTR1182" s="12"/>
      <c r="VTS1182" s="12"/>
      <c r="VTT1182" s="12"/>
      <c r="VTU1182" s="12"/>
      <c r="VTV1182" s="12"/>
      <c r="VTW1182" s="12"/>
      <c r="VTX1182" s="12"/>
      <c r="VTY1182" s="12"/>
      <c r="VTZ1182" s="12"/>
      <c r="VUA1182" s="12"/>
      <c r="VUB1182" s="12"/>
      <c r="VUC1182" s="12"/>
      <c r="VUD1182" s="12"/>
      <c r="VUE1182" s="12"/>
      <c r="VUF1182" s="12"/>
      <c r="VUG1182" s="12"/>
      <c r="VUH1182" s="12"/>
      <c r="VUI1182" s="12"/>
      <c r="VUJ1182" s="12"/>
      <c r="VUK1182" s="12"/>
      <c r="VUL1182" s="12"/>
      <c r="VUM1182" s="12"/>
      <c r="VUN1182" s="12"/>
      <c r="VUO1182" s="12"/>
      <c r="VUP1182" s="12"/>
      <c r="VUQ1182" s="12"/>
      <c r="VUR1182" s="12"/>
      <c r="VUS1182" s="12"/>
      <c r="VUT1182" s="12"/>
      <c r="VUU1182" s="12"/>
      <c r="VUV1182" s="12"/>
      <c r="VUW1182" s="12"/>
      <c r="VUX1182" s="12"/>
      <c r="VUY1182" s="12"/>
      <c r="VUZ1182" s="12"/>
      <c r="VVA1182" s="12"/>
      <c r="VVB1182" s="12"/>
      <c r="VVC1182" s="12"/>
      <c r="VVD1182" s="12"/>
      <c r="VVE1182" s="12"/>
      <c r="VVF1182" s="12"/>
      <c r="VVG1182" s="12"/>
      <c r="VVH1182" s="12"/>
      <c r="VVI1182" s="12"/>
      <c r="VVJ1182" s="12"/>
      <c r="VVK1182" s="12"/>
      <c r="VVL1182" s="12"/>
      <c r="VVM1182" s="12"/>
      <c r="VVN1182" s="12"/>
      <c r="VVO1182" s="12"/>
      <c r="VVP1182" s="12"/>
      <c r="VVQ1182" s="12"/>
      <c r="VVR1182" s="12"/>
      <c r="VVS1182" s="12"/>
      <c r="VVT1182" s="12"/>
      <c r="VVU1182" s="12"/>
      <c r="VVV1182" s="12"/>
      <c r="VVW1182" s="12"/>
      <c r="VVX1182" s="12"/>
      <c r="VVY1182" s="12"/>
      <c r="VVZ1182" s="12"/>
      <c r="VWA1182" s="12"/>
      <c r="VWB1182" s="12"/>
      <c r="VWC1182" s="12"/>
      <c r="VWD1182" s="12"/>
      <c r="VWE1182" s="12"/>
      <c r="VWF1182" s="12"/>
      <c r="VWG1182" s="12"/>
      <c r="VWH1182" s="12"/>
      <c r="VWI1182" s="12"/>
      <c r="VWJ1182" s="12"/>
      <c r="VWK1182" s="12"/>
      <c r="VWL1182" s="12"/>
      <c r="VWM1182" s="12"/>
      <c r="VWN1182" s="12"/>
      <c r="VWO1182" s="12"/>
      <c r="VWP1182" s="12"/>
      <c r="VWQ1182" s="12"/>
      <c r="VWR1182" s="12"/>
      <c r="VWS1182" s="12"/>
      <c r="VWT1182" s="12"/>
      <c r="VWU1182" s="12"/>
      <c r="VWV1182" s="12"/>
      <c r="VWW1182" s="12"/>
      <c r="VWX1182" s="12"/>
      <c r="VWY1182" s="12"/>
      <c r="VWZ1182" s="12"/>
      <c r="VXA1182" s="12"/>
      <c r="VXB1182" s="12"/>
      <c r="VXC1182" s="12"/>
      <c r="VXD1182" s="12"/>
      <c r="VXE1182" s="12"/>
      <c r="VXF1182" s="12"/>
      <c r="VXG1182" s="12"/>
      <c r="VXH1182" s="12"/>
      <c r="VXI1182" s="12"/>
      <c r="VXJ1182" s="12"/>
      <c r="VXK1182" s="12"/>
      <c r="VXL1182" s="12"/>
      <c r="VXM1182" s="12"/>
      <c r="VXN1182" s="12"/>
      <c r="VXO1182" s="12"/>
      <c r="VXP1182" s="12"/>
      <c r="VXQ1182" s="12"/>
      <c r="VXR1182" s="12"/>
      <c r="VXS1182" s="12"/>
      <c r="VXT1182" s="12"/>
      <c r="VXU1182" s="12"/>
      <c r="VXV1182" s="12"/>
      <c r="VXW1182" s="12"/>
      <c r="VXX1182" s="12"/>
      <c r="VXY1182" s="12"/>
      <c r="VXZ1182" s="12"/>
      <c r="VYA1182" s="12"/>
      <c r="VYB1182" s="12"/>
      <c r="VYC1182" s="12"/>
      <c r="VYD1182" s="12"/>
      <c r="VYE1182" s="12"/>
      <c r="VYF1182" s="12"/>
      <c r="VYG1182" s="12"/>
      <c r="VYH1182" s="12"/>
      <c r="VYI1182" s="12"/>
      <c r="VYJ1182" s="12"/>
      <c r="VYK1182" s="12"/>
      <c r="VYL1182" s="12"/>
      <c r="VYM1182" s="12"/>
      <c r="VYN1182" s="12"/>
      <c r="VYO1182" s="12"/>
      <c r="VYP1182" s="12"/>
      <c r="VYQ1182" s="12"/>
      <c r="VYR1182" s="12"/>
      <c r="VYS1182" s="12"/>
      <c r="VYT1182" s="12"/>
      <c r="VYU1182" s="12"/>
      <c r="VYV1182" s="12"/>
      <c r="VYW1182" s="12"/>
      <c r="VYX1182" s="12"/>
      <c r="VYY1182" s="12"/>
      <c r="VYZ1182" s="12"/>
      <c r="VZA1182" s="12"/>
      <c r="VZB1182" s="12"/>
      <c r="VZC1182" s="12"/>
      <c r="VZD1182" s="12"/>
      <c r="VZE1182" s="12"/>
      <c r="VZF1182" s="12"/>
      <c r="VZG1182" s="12"/>
      <c r="VZH1182" s="12"/>
      <c r="VZI1182" s="12"/>
      <c r="VZJ1182" s="12"/>
      <c r="VZK1182" s="12"/>
      <c r="VZL1182" s="12"/>
      <c r="VZM1182" s="12"/>
      <c r="VZN1182" s="12"/>
      <c r="VZO1182" s="12"/>
      <c r="VZP1182" s="12"/>
      <c r="VZQ1182" s="12"/>
      <c r="VZR1182" s="12"/>
      <c r="VZS1182" s="12"/>
      <c r="VZT1182" s="12"/>
      <c r="VZU1182" s="12"/>
      <c r="VZV1182" s="12"/>
      <c r="VZW1182" s="12"/>
      <c r="VZX1182" s="12"/>
      <c r="VZY1182" s="12"/>
      <c r="VZZ1182" s="12"/>
      <c r="WAA1182" s="12"/>
      <c r="WAB1182" s="12"/>
      <c r="WAC1182" s="12"/>
      <c r="WAD1182" s="12"/>
      <c r="WAE1182" s="12"/>
      <c r="WAF1182" s="12"/>
      <c r="WAG1182" s="12"/>
      <c r="WAH1182" s="12"/>
      <c r="WAI1182" s="12"/>
      <c r="WAJ1182" s="12"/>
      <c r="WAK1182" s="12"/>
      <c r="WAL1182" s="12"/>
      <c r="WAM1182" s="12"/>
      <c r="WAN1182" s="12"/>
      <c r="WAO1182" s="12"/>
      <c r="WAP1182" s="12"/>
      <c r="WAQ1182" s="12"/>
      <c r="WAR1182" s="12"/>
      <c r="WAS1182" s="12"/>
      <c r="WAT1182" s="12"/>
      <c r="WAU1182" s="12"/>
      <c r="WAV1182" s="12"/>
      <c r="WAW1182" s="12"/>
      <c r="WAX1182" s="12"/>
      <c r="WAY1182" s="12"/>
      <c r="WAZ1182" s="12"/>
      <c r="WBA1182" s="12"/>
      <c r="WBB1182" s="12"/>
      <c r="WBC1182" s="12"/>
      <c r="WBD1182" s="12"/>
      <c r="WBE1182" s="12"/>
      <c r="WBF1182" s="12"/>
      <c r="WBG1182" s="12"/>
      <c r="WBH1182" s="12"/>
      <c r="WBI1182" s="12"/>
      <c r="WBJ1182" s="12"/>
      <c r="WBK1182" s="12"/>
      <c r="WBL1182" s="12"/>
      <c r="WBM1182" s="12"/>
      <c r="WBN1182" s="12"/>
      <c r="WBO1182" s="12"/>
      <c r="WBP1182" s="12"/>
      <c r="WBQ1182" s="12"/>
      <c r="WBR1182" s="12"/>
      <c r="WBS1182" s="12"/>
      <c r="WBT1182" s="12"/>
      <c r="WBU1182" s="12"/>
      <c r="WBV1182" s="12"/>
      <c r="WBW1182" s="12"/>
      <c r="WBX1182" s="12"/>
      <c r="WBY1182" s="12"/>
      <c r="WBZ1182" s="12"/>
      <c r="WCA1182" s="12"/>
      <c r="WCB1182" s="12"/>
      <c r="WCC1182" s="12"/>
      <c r="WCD1182" s="12"/>
      <c r="WCE1182" s="12"/>
      <c r="WCF1182" s="12"/>
      <c r="WCG1182" s="12"/>
      <c r="WCH1182" s="12"/>
      <c r="WCI1182" s="12"/>
      <c r="WCJ1182" s="12"/>
      <c r="WCK1182" s="12"/>
      <c r="WCL1182" s="12"/>
      <c r="WCM1182" s="12"/>
      <c r="WCN1182" s="12"/>
      <c r="WCO1182" s="12"/>
      <c r="WCP1182" s="12"/>
      <c r="WCQ1182" s="12"/>
      <c r="WCR1182" s="12"/>
      <c r="WCS1182" s="12"/>
      <c r="WCT1182" s="12"/>
      <c r="WCU1182" s="12"/>
      <c r="WCV1182" s="12"/>
      <c r="WCW1182" s="12"/>
      <c r="WCX1182" s="12"/>
      <c r="WCY1182" s="12"/>
      <c r="WCZ1182" s="12"/>
      <c r="WDA1182" s="12"/>
      <c r="WDB1182" s="12"/>
      <c r="WDC1182" s="12"/>
      <c r="WDD1182" s="12"/>
      <c r="WDE1182" s="12"/>
      <c r="WDF1182" s="12"/>
      <c r="WDG1182" s="12"/>
      <c r="WDH1182" s="12"/>
      <c r="WDI1182" s="12"/>
      <c r="WDJ1182" s="12"/>
      <c r="WDK1182" s="12"/>
      <c r="WDL1182" s="12"/>
      <c r="WDM1182" s="12"/>
      <c r="WDN1182" s="12"/>
      <c r="WDO1182" s="12"/>
      <c r="WDP1182" s="12"/>
      <c r="WDQ1182" s="12"/>
      <c r="WDR1182" s="12"/>
      <c r="WDS1182" s="12"/>
      <c r="WDT1182" s="12"/>
      <c r="WDU1182" s="12"/>
      <c r="WDV1182" s="12"/>
      <c r="WDW1182" s="12"/>
      <c r="WDX1182" s="12"/>
      <c r="WDY1182" s="12"/>
      <c r="WDZ1182" s="12"/>
      <c r="WEA1182" s="12"/>
      <c r="WEB1182" s="12"/>
      <c r="WEC1182" s="12"/>
      <c r="WED1182" s="12"/>
      <c r="WEE1182" s="12"/>
      <c r="WEF1182" s="12"/>
      <c r="WEG1182" s="12"/>
      <c r="WEH1182" s="12"/>
      <c r="WEI1182" s="12"/>
      <c r="WEJ1182" s="12"/>
      <c r="WEK1182" s="12"/>
      <c r="WEL1182" s="12"/>
      <c r="WEM1182" s="12"/>
      <c r="WEN1182" s="12"/>
      <c r="WEO1182" s="12"/>
      <c r="WEP1182" s="12"/>
      <c r="WEQ1182" s="12"/>
      <c r="WER1182" s="12"/>
      <c r="WES1182" s="12"/>
      <c r="WET1182" s="12"/>
      <c r="WEU1182" s="12"/>
      <c r="WEV1182" s="12"/>
      <c r="WEW1182" s="12"/>
      <c r="WEX1182" s="12"/>
      <c r="WEY1182" s="12"/>
      <c r="WEZ1182" s="12"/>
      <c r="WFA1182" s="12"/>
      <c r="WFB1182" s="12"/>
      <c r="WFC1182" s="12"/>
      <c r="WFD1182" s="12"/>
      <c r="WFE1182" s="12"/>
      <c r="WFF1182" s="12"/>
      <c r="WFG1182" s="12"/>
      <c r="WFH1182" s="12"/>
      <c r="WFI1182" s="12"/>
      <c r="WFJ1182" s="12"/>
      <c r="WFK1182" s="12"/>
      <c r="WFL1182" s="12"/>
      <c r="WFM1182" s="12"/>
      <c r="WFN1182" s="12"/>
      <c r="WFO1182" s="12"/>
      <c r="WFP1182" s="12"/>
      <c r="WFQ1182" s="12"/>
      <c r="WFR1182" s="12"/>
      <c r="WFS1182" s="12"/>
      <c r="WFT1182" s="12"/>
      <c r="WFU1182" s="12"/>
      <c r="WFV1182" s="12"/>
      <c r="WFW1182" s="12"/>
      <c r="WFX1182" s="12"/>
      <c r="WFY1182" s="12"/>
      <c r="WFZ1182" s="12"/>
      <c r="WGA1182" s="12"/>
      <c r="WGB1182" s="12"/>
      <c r="WGC1182" s="12"/>
      <c r="WGD1182" s="12"/>
      <c r="WGE1182" s="12"/>
      <c r="WGF1182" s="12"/>
      <c r="WGG1182" s="12"/>
      <c r="WGH1182" s="12"/>
      <c r="WGI1182" s="12"/>
      <c r="WGJ1182" s="12"/>
      <c r="WGK1182" s="12"/>
      <c r="WGL1182" s="12"/>
      <c r="WGM1182" s="12"/>
      <c r="WGN1182" s="12"/>
      <c r="WGO1182" s="12"/>
      <c r="WGP1182" s="12"/>
      <c r="WGQ1182" s="12"/>
      <c r="WGR1182" s="12"/>
      <c r="WGS1182" s="12"/>
      <c r="WGT1182" s="12"/>
      <c r="WGU1182" s="12"/>
      <c r="WGV1182" s="12"/>
      <c r="WGW1182" s="12"/>
      <c r="WGX1182" s="12"/>
      <c r="WGY1182" s="12"/>
      <c r="WGZ1182" s="12"/>
      <c r="WHA1182" s="12"/>
      <c r="WHB1182" s="12"/>
      <c r="WHC1182" s="12"/>
      <c r="WHD1182" s="12"/>
      <c r="WHE1182" s="12"/>
      <c r="WHF1182" s="12"/>
      <c r="WHG1182" s="12"/>
      <c r="WHH1182" s="12"/>
      <c r="WHI1182" s="12"/>
      <c r="WHJ1182" s="12"/>
      <c r="WHK1182" s="12"/>
      <c r="WHL1182" s="12"/>
      <c r="WHM1182" s="12"/>
      <c r="WHN1182" s="12"/>
      <c r="WHO1182" s="12"/>
      <c r="WHP1182" s="12"/>
      <c r="WHQ1182" s="12"/>
      <c r="WHR1182" s="12"/>
      <c r="WHS1182" s="12"/>
      <c r="WHT1182" s="12"/>
      <c r="WHU1182" s="12"/>
      <c r="WHV1182" s="12"/>
      <c r="WHW1182" s="12"/>
      <c r="WHX1182" s="12"/>
      <c r="WHY1182" s="12"/>
      <c r="WHZ1182" s="12"/>
      <c r="WIA1182" s="12"/>
      <c r="WIB1182" s="12"/>
      <c r="WIC1182" s="12"/>
      <c r="WID1182" s="12"/>
      <c r="WIE1182" s="12"/>
      <c r="WIF1182" s="12"/>
      <c r="WIG1182" s="12"/>
      <c r="WIH1182" s="12"/>
      <c r="WII1182" s="12"/>
      <c r="WIJ1182" s="12"/>
      <c r="WIK1182" s="12"/>
      <c r="WIL1182" s="12"/>
      <c r="WIM1182" s="12"/>
      <c r="WIN1182" s="12"/>
      <c r="WIO1182" s="12"/>
      <c r="WIP1182" s="12"/>
      <c r="WIQ1182" s="12"/>
      <c r="WIR1182" s="12"/>
      <c r="WIS1182" s="12"/>
      <c r="WIT1182" s="12"/>
      <c r="WIU1182" s="12"/>
      <c r="WIV1182" s="12"/>
      <c r="WIW1182" s="12"/>
      <c r="WIX1182" s="12"/>
      <c r="WIY1182" s="12"/>
      <c r="WIZ1182" s="12"/>
      <c r="WJA1182" s="12"/>
      <c r="WJB1182" s="12"/>
      <c r="WJC1182" s="12"/>
      <c r="WJD1182" s="12"/>
      <c r="WJE1182" s="12"/>
      <c r="WJF1182" s="12"/>
      <c r="WJG1182" s="12"/>
      <c r="WJH1182" s="12"/>
      <c r="WJI1182" s="12"/>
      <c r="WJJ1182" s="12"/>
      <c r="WJK1182" s="12"/>
      <c r="WJL1182" s="12"/>
      <c r="WJM1182" s="12"/>
      <c r="WJN1182" s="12"/>
      <c r="WJO1182" s="12"/>
      <c r="WJP1182" s="12"/>
      <c r="WJQ1182" s="12"/>
      <c r="WJR1182" s="12"/>
      <c r="WJS1182" s="12"/>
      <c r="WJT1182" s="12"/>
      <c r="WJU1182" s="12"/>
      <c r="WJV1182" s="12"/>
      <c r="WJW1182" s="12"/>
      <c r="WJX1182" s="12"/>
      <c r="WJY1182" s="12"/>
      <c r="WJZ1182" s="12"/>
      <c r="WKA1182" s="12"/>
      <c r="WKB1182" s="12"/>
      <c r="WKC1182" s="12"/>
      <c r="WKD1182" s="12"/>
      <c r="WKE1182" s="12"/>
      <c r="WKF1182" s="12"/>
      <c r="WKG1182" s="12"/>
      <c r="WKH1182" s="12"/>
      <c r="WKI1182" s="12"/>
      <c r="WKJ1182" s="12"/>
      <c r="WKK1182" s="12"/>
      <c r="WKL1182" s="12"/>
      <c r="WKM1182" s="12"/>
      <c r="WKN1182" s="12"/>
      <c r="WKO1182" s="12"/>
      <c r="WKP1182" s="12"/>
      <c r="WKQ1182" s="12"/>
      <c r="WKR1182" s="12"/>
      <c r="WKS1182" s="12"/>
      <c r="WKT1182" s="12"/>
      <c r="WKU1182" s="12"/>
      <c r="WKV1182" s="12"/>
      <c r="WKW1182" s="12"/>
      <c r="WKX1182" s="12"/>
      <c r="WKY1182" s="12"/>
      <c r="WKZ1182" s="12"/>
      <c r="WLA1182" s="12"/>
      <c r="WLB1182" s="12"/>
      <c r="WLC1182" s="12"/>
      <c r="WLD1182" s="12"/>
      <c r="WLE1182" s="12"/>
      <c r="WLF1182" s="12"/>
      <c r="WLG1182" s="12"/>
      <c r="WLH1182" s="12"/>
      <c r="WLI1182" s="12"/>
      <c r="WLJ1182" s="12"/>
      <c r="WLK1182" s="12"/>
      <c r="WLL1182" s="12"/>
      <c r="WLM1182" s="12"/>
      <c r="WLN1182" s="12"/>
      <c r="WLO1182" s="12"/>
      <c r="WLP1182" s="12"/>
      <c r="WLQ1182" s="12"/>
      <c r="WLR1182" s="12"/>
      <c r="WLS1182" s="12"/>
      <c r="WLT1182" s="12"/>
      <c r="WLU1182" s="12"/>
      <c r="WLV1182" s="12"/>
      <c r="WLW1182" s="12"/>
      <c r="WLX1182" s="12"/>
      <c r="WLY1182" s="12"/>
      <c r="WLZ1182" s="12"/>
      <c r="WMA1182" s="12"/>
      <c r="WMB1182" s="12"/>
      <c r="WMC1182" s="12"/>
      <c r="WMD1182" s="12"/>
      <c r="WME1182" s="12"/>
      <c r="WMF1182" s="12"/>
      <c r="WMG1182" s="12"/>
      <c r="WMH1182" s="12"/>
      <c r="WMI1182" s="12"/>
      <c r="WMJ1182" s="12"/>
      <c r="WMK1182" s="12"/>
      <c r="WML1182" s="12"/>
      <c r="WMM1182" s="12"/>
      <c r="WMN1182" s="12"/>
      <c r="WMO1182" s="12"/>
      <c r="WMP1182" s="12"/>
      <c r="WMQ1182" s="12"/>
      <c r="WMR1182" s="12"/>
      <c r="WMS1182" s="12"/>
      <c r="WMT1182" s="12"/>
      <c r="WMU1182" s="12"/>
      <c r="WMV1182" s="12"/>
      <c r="WMW1182" s="12"/>
      <c r="WMX1182" s="12"/>
      <c r="WMY1182" s="12"/>
      <c r="WMZ1182" s="12"/>
      <c r="WNA1182" s="12"/>
      <c r="WNB1182" s="12"/>
      <c r="WNC1182" s="12"/>
      <c r="WND1182" s="12"/>
      <c r="WNE1182" s="12"/>
      <c r="WNF1182" s="12"/>
      <c r="WNG1182" s="12"/>
      <c r="WNH1182" s="12"/>
      <c r="WNI1182" s="12"/>
      <c r="WNJ1182" s="12"/>
      <c r="WNK1182" s="12"/>
      <c r="WNL1182" s="12"/>
      <c r="WNM1182" s="12"/>
      <c r="WNN1182" s="12"/>
      <c r="WNO1182" s="12"/>
      <c r="WNP1182" s="12"/>
      <c r="WNQ1182" s="12"/>
      <c r="WNR1182" s="12"/>
      <c r="WNS1182" s="12"/>
      <c r="WNT1182" s="12"/>
      <c r="WNU1182" s="12"/>
      <c r="WNV1182" s="12"/>
      <c r="WNW1182" s="12"/>
      <c r="WNX1182" s="12"/>
      <c r="WNY1182" s="12"/>
      <c r="WNZ1182" s="12"/>
      <c r="WOA1182" s="12"/>
      <c r="WOB1182" s="12"/>
      <c r="WOC1182" s="12"/>
      <c r="WOD1182" s="12"/>
      <c r="WOE1182" s="12"/>
      <c r="WOF1182" s="12"/>
      <c r="WOG1182" s="12"/>
      <c r="WOH1182" s="12"/>
      <c r="WOI1182" s="12"/>
      <c r="WOJ1182" s="12"/>
      <c r="WOK1182" s="12"/>
      <c r="WOL1182" s="12"/>
      <c r="WOM1182" s="12"/>
      <c r="WON1182" s="12"/>
      <c r="WOO1182" s="12"/>
      <c r="WOP1182" s="12"/>
      <c r="WOQ1182" s="12"/>
      <c r="WOR1182" s="12"/>
      <c r="WOS1182" s="12"/>
      <c r="WOT1182" s="12"/>
      <c r="WOU1182" s="12"/>
      <c r="WOV1182" s="12"/>
      <c r="WOW1182" s="12"/>
      <c r="WOX1182" s="12"/>
      <c r="WOY1182" s="12"/>
      <c r="WOZ1182" s="12"/>
      <c r="WPA1182" s="12"/>
      <c r="WPB1182" s="12"/>
      <c r="WPC1182" s="12"/>
      <c r="WPD1182" s="12"/>
      <c r="WPE1182" s="12"/>
      <c r="WPF1182" s="12"/>
      <c r="WPG1182" s="12"/>
      <c r="WPH1182" s="12"/>
      <c r="WPI1182" s="12"/>
      <c r="WPJ1182" s="12"/>
      <c r="WPK1182" s="12"/>
      <c r="WPL1182" s="12"/>
      <c r="WPM1182" s="12"/>
      <c r="WPN1182" s="12"/>
      <c r="WPO1182" s="12"/>
      <c r="WPP1182" s="12"/>
      <c r="WPQ1182" s="12"/>
      <c r="WPR1182" s="12"/>
      <c r="WPS1182" s="12"/>
      <c r="WPT1182" s="12"/>
      <c r="WPU1182" s="12"/>
      <c r="WPV1182" s="12"/>
      <c r="WPW1182" s="12"/>
      <c r="WPX1182" s="12"/>
      <c r="WPY1182" s="12"/>
      <c r="WPZ1182" s="12"/>
      <c r="WQA1182" s="12"/>
      <c r="WQB1182" s="12"/>
      <c r="WQC1182" s="12"/>
      <c r="WQD1182" s="12"/>
      <c r="WQE1182" s="12"/>
      <c r="WQF1182" s="12"/>
      <c r="WQG1182" s="12"/>
      <c r="WQH1182" s="12"/>
      <c r="WQI1182" s="12"/>
      <c r="WQJ1182" s="12"/>
      <c r="WQK1182" s="12"/>
      <c r="WQL1182" s="12"/>
      <c r="WQM1182" s="12"/>
      <c r="WQN1182" s="12"/>
      <c r="WQO1182" s="12"/>
      <c r="WQP1182" s="12"/>
      <c r="WQQ1182" s="12"/>
      <c r="WQR1182" s="12"/>
      <c r="WQS1182" s="12"/>
      <c r="WQT1182" s="12"/>
      <c r="WQU1182" s="12"/>
      <c r="WQV1182" s="12"/>
      <c r="WQW1182" s="12"/>
      <c r="WQX1182" s="12"/>
      <c r="WQY1182" s="12"/>
      <c r="WQZ1182" s="12"/>
      <c r="WRA1182" s="12"/>
      <c r="WRB1182" s="12"/>
      <c r="WRC1182" s="12"/>
      <c r="WRD1182" s="12"/>
      <c r="WRE1182" s="12"/>
      <c r="WRF1182" s="12"/>
      <c r="WRG1182" s="12"/>
      <c r="WRH1182" s="12"/>
      <c r="WRI1182" s="12"/>
      <c r="WRJ1182" s="12"/>
      <c r="WRK1182" s="12"/>
      <c r="WRL1182" s="12"/>
      <c r="WRM1182" s="12"/>
      <c r="WRN1182" s="12"/>
      <c r="WRO1182" s="12"/>
      <c r="WRP1182" s="12"/>
      <c r="WRQ1182" s="12"/>
      <c r="WRR1182" s="12"/>
      <c r="WRS1182" s="12"/>
      <c r="WRT1182" s="12"/>
      <c r="WRU1182" s="12"/>
      <c r="WRV1182" s="12"/>
      <c r="WRW1182" s="12"/>
      <c r="WRX1182" s="12"/>
      <c r="WRY1182" s="12"/>
      <c r="WRZ1182" s="12"/>
      <c r="WSA1182" s="12"/>
      <c r="WSB1182" s="12"/>
      <c r="WSC1182" s="12"/>
      <c r="WSD1182" s="12"/>
      <c r="WSE1182" s="12"/>
      <c r="WSF1182" s="12"/>
      <c r="WSG1182" s="12"/>
      <c r="WSH1182" s="12"/>
      <c r="WSI1182" s="12"/>
      <c r="WSJ1182" s="12"/>
      <c r="WSK1182" s="12"/>
      <c r="WSL1182" s="12"/>
      <c r="WSM1182" s="12"/>
      <c r="WSN1182" s="12"/>
      <c r="WSO1182" s="12"/>
      <c r="WSP1182" s="12"/>
      <c r="WSQ1182" s="12"/>
      <c r="WSR1182" s="12"/>
      <c r="WSS1182" s="12"/>
      <c r="WST1182" s="12"/>
      <c r="WSU1182" s="12"/>
      <c r="WSV1182" s="12"/>
      <c r="WSW1182" s="12"/>
      <c r="WSX1182" s="12"/>
      <c r="WSY1182" s="12"/>
      <c r="WSZ1182" s="12"/>
      <c r="WTA1182" s="12"/>
      <c r="WTB1182" s="12"/>
      <c r="WTC1182" s="12"/>
      <c r="WTD1182" s="12"/>
      <c r="WTE1182" s="12"/>
      <c r="WTF1182" s="12"/>
      <c r="WTG1182" s="12"/>
      <c r="WTH1182" s="12"/>
      <c r="WTI1182" s="12"/>
      <c r="WTJ1182" s="12"/>
      <c r="WTK1182" s="12"/>
      <c r="WTL1182" s="12"/>
      <c r="WTM1182" s="12"/>
      <c r="WTN1182" s="12"/>
      <c r="WTO1182" s="12"/>
      <c r="WTP1182" s="12"/>
      <c r="WTQ1182" s="12"/>
      <c r="WTR1182" s="12"/>
      <c r="WTS1182" s="12"/>
      <c r="WTT1182" s="12"/>
      <c r="WTU1182" s="12"/>
      <c r="WTV1182" s="12"/>
      <c r="WTW1182" s="12"/>
      <c r="WTX1182" s="12"/>
      <c r="WTY1182" s="12"/>
      <c r="WTZ1182" s="12"/>
      <c r="WUA1182" s="12"/>
      <c r="WUB1182" s="12"/>
      <c r="WUC1182" s="12"/>
      <c r="WUD1182" s="12"/>
      <c r="WUE1182" s="12"/>
      <c r="WUF1182" s="12"/>
      <c r="WUG1182" s="12"/>
      <c r="WUH1182" s="12"/>
      <c r="WUI1182" s="12"/>
      <c r="WUJ1182" s="12"/>
      <c r="WUK1182" s="12"/>
      <c r="WUL1182" s="12"/>
      <c r="WUM1182" s="12"/>
      <c r="WUN1182" s="12"/>
      <c r="WUO1182" s="12"/>
      <c r="WUP1182" s="12"/>
      <c r="WUQ1182" s="12"/>
      <c r="WUR1182" s="12"/>
      <c r="WUS1182" s="12"/>
      <c r="WUT1182" s="12"/>
      <c r="WUU1182" s="12"/>
      <c r="WUV1182" s="12"/>
      <c r="WUW1182" s="12"/>
      <c r="WUX1182" s="12"/>
      <c r="WUY1182" s="12"/>
      <c r="WUZ1182" s="12"/>
      <c r="WVA1182" s="12"/>
      <c r="WVB1182" s="12"/>
      <c r="WVC1182" s="12"/>
      <c r="WVD1182" s="12"/>
      <c r="WVE1182" s="12"/>
      <c r="WVF1182" s="12"/>
      <c r="WVG1182" s="12"/>
      <c r="WVH1182" s="12"/>
      <c r="WVI1182" s="12"/>
      <c r="WVJ1182" s="12"/>
      <c r="WVK1182" s="12"/>
      <c r="WVL1182" s="12"/>
      <c r="WVM1182" s="12"/>
      <c r="WVN1182" s="12"/>
      <c r="WVO1182" s="12"/>
      <c r="WVP1182" s="12"/>
      <c r="WVQ1182" s="12"/>
      <c r="WVR1182" s="12"/>
      <c r="WVS1182" s="12"/>
      <c r="WVT1182" s="12"/>
      <c r="WVU1182" s="12"/>
      <c r="WVV1182" s="12"/>
      <c r="WVW1182" s="12"/>
      <c r="WVX1182" s="12"/>
      <c r="WVY1182" s="12"/>
      <c r="WVZ1182" s="12"/>
      <c r="WWA1182" s="12"/>
      <c r="WWB1182" s="12"/>
      <c r="WWC1182" s="12"/>
      <c r="WWD1182" s="12"/>
      <c r="WWE1182" s="12"/>
      <c r="WWF1182" s="12"/>
      <c r="WWG1182" s="12"/>
      <c r="WWH1182" s="12"/>
      <c r="WWI1182" s="12"/>
      <c r="WWJ1182" s="12"/>
      <c r="WWK1182" s="12"/>
      <c r="WWL1182" s="12"/>
      <c r="WWM1182" s="12"/>
      <c r="WWN1182" s="12"/>
      <c r="WWO1182" s="12"/>
      <c r="WWP1182" s="12"/>
      <c r="WWQ1182" s="12"/>
      <c r="WWR1182" s="12"/>
      <c r="WWS1182" s="12"/>
      <c r="WWT1182" s="12"/>
      <c r="WWU1182" s="12"/>
      <c r="WWV1182" s="12"/>
      <c r="WWW1182" s="12"/>
      <c r="WWX1182" s="12"/>
      <c r="WWY1182" s="12"/>
      <c r="WWZ1182" s="12"/>
      <c r="WXA1182" s="12"/>
      <c r="WXB1182" s="12"/>
      <c r="WXC1182" s="12"/>
      <c r="WXD1182" s="12"/>
      <c r="WXE1182" s="12"/>
      <c r="WXF1182" s="12"/>
      <c r="WXG1182" s="12"/>
      <c r="WXH1182" s="12"/>
      <c r="WXI1182" s="12"/>
      <c r="WXJ1182" s="12"/>
      <c r="WXK1182" s="12"/>
      <c r="WXL1182" s="12"/>
      <c r="WXM1182" s="12"/>
      <c r="WXN1182" s="12"/>
      <c r="WXO1182" s="12"/>
      <c r="WXP1182" s="12"/>
      <c r="WXQ1182" s="12"/>
      <c r="WXR1182" s="12"/>
      <c r="WXS1182" s="12"/>
      <c r="WXT1182" s="12"/>
      <c r="WXU1182" s="12"/>
      <c r="WXV1182" s="12"/>
      <c r="WXW1182" s="12"/>
      <c r="WXX1182" s="12"/>
      <c r="WXY1182" s="12"/>
      <c r="WXZ1182" s="12"/>
      <c r="WYA1182" s="12"/>
      <c r="WYB1182" s="12"/>
      <c r="WYC1182" s="12"/>
      <c r="WYD1182" s="12"/>
      <c r="WYE1182" s="12"/>
      <c r="WYF1182" s="12"/>
      <c r="WYG1182" s="12"/>
      <c r="WYH1182" s="12"/>
      <c r="WYI1182" s="12"/>
      <c r="WYJ1182" s="12"/>
      <c r="WYK1182" s="12"/>
      <c r="WYL1182" s="12"/>
      <c r="WYM1182" s="12"/>
      <c r="WYN1182" s="12"/>
      <c r="WYO1182" s="12"/>
      <c r="WYP1182" s="12"/>
      <c r="WYQ1182" s="12"/>
      <c r="WYR1182" s="12"/>
      <c r="WYS1182" s="12"/>
      <c r="WYT1182" s="12"/>
      <c r="WYU1182" s="12"/>
      <c r="WYV1182" s="12"/>
      <c r="WYW1182" s="12"/>
      <c r="WYX1182" s="12"/>
      <c r="WYY1182" s="12"/>
      <c r="WYZ1182" s="12"/>
      <c r="WZA1182" s="12"/>
      <c r="WZB1182" s="12"/>
      <c r="WZC1182" s="12"/>
      <c r="WZD1182" s="12"/>
      <c r="WZE1182" s="12"/>
      <c r="WZF1182" s="12"/>
      <c r="WZG1182" s="12"/>
      <c r="WZH1182" s="12"/>
      <c r="WZI1182" s="12"/>
      <c r="WZJ1182" s="12"/>
      <c r="WZK1182" s="12"/>
      <c r="WZL1182" s="12"/>
      <c r="WZM1182" s="12"/>
      <c r="WZN1182" s="12"/>
      <c r="WZO1182" s="12"/>
      <c r="WZP1182" s="12"/>
      <c r="WZQ1182" s="12"/>
      <c r="WZR1182" s="12"/>
      <c r="WZS1182" s="12"/>
      <c r="WZT1182" s="12"/>
      <c r="WZU1182" s="12"/>
      <c r="WZV1182" s="12"/>
      <c r="WZW1182" s="12"/>
      <c r="WZX1182" s="12"/>
      <c r="WZY1182" s="12"/>
      <c r="WZZ1182" s="12"/>
      <c r="XAA1182" s="12"/>
      <c r="XAB1182" s="12"/>
      <c r="XAC1182" s="12"/>
      <c r="XAD1182" s="12"/>
      <c r="XAE1182" s="12"/>
      <c r="XAF1182" s="12"/>
      <c r="XAG1182" s="12"/>
      <c r="XAH1182" s="12"/>
      <c r="XAI1182" s="12"/>
      <c r="XAJ1182" s="12"/>
      <c r="XAK1182" s="12"/>
      <c r="XAL1182" s="12"/>
      <c r="XAM1182" s="12"/>
      <c r="XAN1182" s="12"/>
      <c r="XAO1182" s="12"/>
      <c r="XAP1182" s="12"/>
      <c r="XAQ1182" s="12"/>
      <c r="XAR1182" s="12"/>
      <c r="XAS1182" s="12"/>
      <c r="XAT1182" s="12"/>
      <c r="XAU1182" s="12"/>
      <c r="XAV1182" s="12"/>
      <c r="XAW1182" s="12"/>
      <c r="XAX1182" s="12"/>
      <c r="XAY1182" s="12"/>
      <c r="XAZ1182" s="12"/>
      <c r="XBA1182" s="12"/>
      <c r="XBB1182" s="12"/>
      <c r="XBC1182" s="12"/>
      <c r="XBD1182" s="12"/>
      <c r="XBE1182" s="12"/>
      <c r="XBF1182" s="12"/>
      <c r="XBG1182" s="12"/>
      <c r="XBH1182" s="12"/>
      <c r="XBI1182" s="12"/>
      <c r="XBJ1182" s="12"/>
      <c r="XBK1182" s="12"/>
      <c r="XBL1182" s="12"/>
      <c r="XBM1182" s="12"/>
      <c r="XBN1182" s="12"/>
      <c r="XBO1182" s="12"/>
      <c r="XBP1182" s="12"/>
      <c r="XBQ1182" s="12"/>
      <c r="XBR1182" s="12"/>
      <c r="XBS1182" s="12"/>
      <c r="XBT1182" s="12"/>
      <c r="XBU1182" s="12"/>
      <c r="XBV1182" s="12"/>
      <c r="XBW1182" s="12"/>
      <c r="XBX1182" s="12"/>
      <c r="XBY1182" s="12"/>
      <c r="XBZ1182" s="12"/>
      <c r="XCA1182" s="12"/>
      <c r="XCB1182" s="12"/>
      <c r="XCC1182" s="12"/>
      <c r="XCD1182" s="12"/>
      <c r="XCE1182" s="12"/>
      <c r="XCF1182" s="12"/>
      <c r="XCG1182" s="12"/>
      <c r="XCH1182" s="12"/>
      <c r="XCI1182" s="12"/>
      <c r="XCJ1182" s="12"/>
      <c r="XCK1182" s="12"/>
      <c r="XCL1182" s="12"/>
      <c r="XCM1182" s="12"/>
      <c r="XCN1182" s="12"/>
      <c r="XCO1182" s="12"/>
      <c r="XCP1182" s="12"/>
      <c r="XCQ1182" s="12"/>
      <c r="XCR1182" s="12"/>
      <c r="XCS1182" s="12"/>
      <c r="XCT1182" s="12"/>
      <c r="XCU1182" s="12"/>
      <c r="XCV1182" s="12"/>
      <c r="XCW1182" s="12"/>
      <c r="XCX1182" s="12"/>
    </row>
    <row r="1183" spans="1:16326" s="3" customFormat="1" ht="61.5" x14ac:dyDescent="0.85">
      <c r="A1183" s="12">
        <v>1</v>
      </c>
      <c r="B1183" s="45">
        <f>SUBTOTAL(103,$A$1032:A1183)</f>
        <v>150</v>
      </c>
      <c r="C1183" s="15" t="s">
        <v>781</v>
      </c>
      <c r="D1183" s="21">
        <v>5645644.9700000007</v>
      </c>
      <c r="E1183" s="21">
        <v>0</v>
      </c>
      <c r="F1183" s="21">
        <v>0</v>
      </c>
      <c r="G1183" s="21">
        <v>0</v>
      </c>
      <c r="H1183" s="21">
        <v>0</v>
      </c>
      <c r="I1183" s="21">
        <v>0</v>
      </c>
      <c r="J1183" s="21">
        <v>0</v>
      </c>
      <c r="K1183" s="53">
        <v>3</v>
      </c>
      <c r="L1183" s="21">
        <v>5527359.4800000004</v>
      </c>
      <c r="M1183" s="21">
        <v>0</v>
      </c>
      <c r="N1183" s="21">
        <v>0</v>
      </c>
      <c r="O1183" s="21">
        <v>0</v>
      </c>
      <c r="P1183" s="21">
        <v>0</v>
      </c>
      <c r="Q1183" s="21">
        <v>0</v>
      </c>
      <c r="R1183" s="21">
        <v>0</v>
      </c>
      <c r="S1183" s="21">
        <v>0</v>
      </c>
      <c r="T1183" s="21">
        <v>0</v>
      </c>
      <c r="U1183" s="21">
        <v>0</v>
      </c>
      <c r="V1183" s="21">
        <v>0</v>
      </c>
      <c r="W1183" s="21">
        <v>0</v>
      </c>
      <c r="X1183" s="21">
        <v>0</v>
      </c>
      <c r="Y1183" s="21">
        <v>0</v>
      </c>
      <c r="Z1183" s="21">
        <v>0</v>
      </c>
      <c r="AA1183" s="21">
        <v>0</v>
      </c>
      <c r="AB1183" s="21">
        <v>0</v>
      </c>
      <c r="AC1183" s="21">
        <v>118285.49</v>
      </c>
      <c r="AD1183" s="21">
        <v>0</v>
      </c>
      <c r="AE1183" s="21">
        <v>0</v>
      </c>
      <c r="AF1183" s="24" t="s">
        <v>262</v>
      </c>
      <c r="AG1183" s="24">
        <v>2022</v>
      </c>
      <c r="AH1183" s="25">
        <v>2022</v>
      </c>
      <c r="AI1183" s="12"/>
      <c r="AJ1183" s="12"/>
      <c r="AK1183" s="12"/>
      <c r="AL1183" s="12"/>
      <c r="AM1183" s="12"/>
      <c r="AN1183" s="12"/>
      <c r="AO1183" s="12"/>
      <c r="AP1183" s="12"/>
      <c r="AQ1183" s="12"/>
      <c r="AR1183" s="12"/>
      <c r="AS1183" s="12"/>
      <c r="AT1183" s="12"/>
      <c r="AU1183" s="12"/>
      <c r="AV1183" s="12"/>
      <c r="AW1183" s="12"/>
      <c r="AX1183" s="12"/>
      <c r="AY1183" s="12"/>
      <c r="AZ1183" s="12"/>
      <c r="BA1183" s="12"/>
      <c r="BB1183" s="12"/>
      <c r="BC1183" s="12"/>
      <c r="BD1183" s="12"/>
      <c r="BE1183" s="12"/>
      <c r="BF1183" s="12"/>
      <c r="BG1183" s="12"/>
      <c r="BH1183" s="12"/>
      <c r="BI1183" s="12"/>
      <c r="BJ1183" s="12"/>
      <c r="BK1183" s="12"/>
      <c r="BL1183" s="12"/>
      <c r="BM1183" s="12"/>
      <c r="BN1183" s="12"/>
      <c r="BO1183" s="12"/>
      <c r="BP1183" s="12"/>
      <c r="BQ1183" s="12"/>
      <c r="BR1183" s="12"/>
      <c r="BS1183" s="12"/>
      <c r="BT1183" s="12"/>
      <c r="BU1183" s="12"/>
      <c r="BV1183" s="12"/>
      <c r="BW1183" s="49"/>
      <c r="BX1183" s="12"/>
      <c r="BY1183" s="12"/>
      <c r="BZ1183" s="12"/>
      <c r="CA1183" s="12" t="e">
        <f t="shared" si="106"/>
        <v>#N/A</v>
      </c>
      <c r="CB1183" s="12"/>
      <c r="CC1183" s="12"/>
      <c r="CD1183" s="12"/>
      <c r="CE1183" s="12" t="e">
        <f t="shared" si="104"/>
        <v>#N/A</v>
      </c>
      <c r="CF1183" s="12"/>
      <c r="CG1183" s="12"/>
      <c r="CH1183" s="12"/>
      <c r="CI1183" s="12"/>
      <c r="CJ1183" s="12"/>
      <c r="CK1183" s="12"/>
      <c r="CL1183" s="12" t="e">
        <f t="shared" si="105"/>
        <v>#N/A</v>
      </c>
      <c r="CM1183" s="12"/>
      <c r="CN1183" s="12"/>
      <c r="CO1183" s="12"/>
      <c r="CP1183" s="12"/>
      <c r="CQ1183" s="12"/>
      <c r="CR1183" s="12"/>
      <c r="CS1183" s="12"/>
      <c r="CT1183" s="12"/>
      <c r="CU1183" s="12"/>
      <c r="CV1183" s="12"/>
      <c r="CW1183" s="12"/>
      <c r="CX1183" s="12"/>
      <c r="CY1183" s="12"/>
      <c r="CZ1183" s="12"/>
      <c r="DA1183" s="12"/>
      <c r="DB1183" s="12"/>
      <c r="DC1183" s="12"/>
      <c r="DD1183" s="12"/>
      <c r="DE1183" s="12"/>
      <c r="DF1183" s="12"/>
      <c r="DG1183" s="12"/>
      <c r="DH1183" s="12"/>
      <c r="DI1183" s="12"/>
      <c r="DJ1183" s="12"/>
      <c r="DK1183" s="12"/>
      <c r="DL1183" s="12"/>
      <c r="DM1183" s="12"/>
      <c r="DN1183" s="12"/>
      <c r="DO1183" s="12"/>
      <c r="DP1183" s="12"/>
      <c r="DQ1183" s="12"/>
      <c r="DR1183" s="12"/>
      <c r="DS1183" s="12"/>
      <c r="DT1183" s="12"/>
      <c r="DU1183" s="12"/>
      <c r="DV1183" s="12"/>
      <c r="DW1183" s="12"/>
      <c r="DX1183" s="12"/>
      <c r="DY1183" s="12"/>
      <c r="DZ1183" s="12"/>
      <c r="EA1183" s="12"/>
      <c r="EB1183" s="12"/>
      <c r="EC1183" s="12"/>
      <c r="ED1183" s="12"/>
      <c r="EE1183" s="12"/>
      <c r="EF1183" s="12"/>
      <c r="EG1183" s="12"/>
      <c r="EH1183" s="12"/>
      <c r="EI1183" s="12"/>
      <c r="EJ1183" s="12"/>
      <c r="EK1183" s="12"/>
      <c r="EL1183" s="12"/>
      <c r="EM1183" s="12"/>
      <c r="EN1183" s="12"/>
      <c r="EO1183" s="12"/>
      <c r="EP1183" s="12"/>
      <c r="EQ1183" s="12"/>
      <c r="ER1183" s="12"/>
      <c r="ES1183" s="12"/>
      <c r="ET1183" s="12"/>
      <c r="EU1183" s="12"/>
      <c r="EV1183" s="12"/>
      <c r="EW1183" s="12"/>
      <c r="EX1183" s="12"/>
      <c r="EY1183" s="12"/>
      <c r="EZ1183" s="12"/>
      <c r="FA1183" s="12"/>
      <c r="FB1183" s="12"/>
      <c r="FC1183" s="12"/>
      <c r="FD1183" s="12"/>
      <c r="FE1183" s="12"/>
      <c r="FF1183" s="12"/>
      <c r="FG1183" s="12"/>
      <c r="FH1183" s="12"/>
      <c r="FI1183" s="12"/>
      <c r="FJ1183" s="12"/>
      <c r="FK1183" s="12"/>
      <c r="FL1183" s="12"/>
      <c r="FM1183" s="12"/>
      <c r="FN1183" s="12"/>
      <c r="FO1183" s="12"/>
      <c r="FP1183" s="12"/>
      <c r="FQ1183" s="12"/>
      <c r="FR1183" s="12"/>
      <c r="FS1183" s="12"/>
      <c r="FT1183" s="12"/>
      <c r="FU1183" s="12"/>
      <c r="FV1183" s="12"/>
      <c r="FW1183" s="12"/>
      <c r="FX1183" s="12"/>
      <c r="FY1183" s="12"/>
      <c r="FZ1183" s="12"/>
      <c r="GA1183" s="12"/>
      <c r="GB1183" s="12"/>
      <c r="GC1183" s="12"/>
      <c r="GD1183" s="12"/>
      <c r="GE1183" s="12"/>
      <c r="GF1183" s="12"/>
      <c r="GG1183" s="12"/>
      <c r="GH1183" s="12"/>
      <c r="GI1183" s="12"/>
      <c r="GJ1183" s="12"/>
      <c r="GK1183" s="12"/>
      <c r="GL1183" s="12"/>
      <c r="GM1183" s="12"/>
      <c r="GN1183" s="12"/>
      <c r="GO1183" s="12"/>
      <c r="GP1183" s="12"/>
      <c r="GQ1183" s="12"/>
      <c r="GR1183" s="12"/>
      <c r="GS1183" s="12"/>
      <c r="GT1183" s="12"/>
      <c r="GU1183" s="12"/>
      <c r="GV1183" s="12"/>
      <c r="GW1183" s="12"/>
      <c r="GX1183" s="12"/>
      <c r="GY1183" s="12"/>
      <c r="GZ1183" s="12"/>
      <c r="HA1183" s="12"/>
      <c r="HB1183" s="12"/>
      <c r="HC1183" s="12"/>
      <c r="HD1183" s="12"/>
      <c r="HE1183" s="12"/>
      <c r="HF1183" s="12"/>
      <c r="HG1183" s="12"/>
      <c r="HH1183" s="12"/>
      <c r="HI1183" s="12"/>
      <c r="HJ1183" s="12"/>
      <c r="HK1183" s="12"/>
      <c r="HL1183" s="12"/>
      <c r="HM1183" s="12"/>
      <c r="HN1183" s="12"/>
      <c r="HO1183" s="12"/>
      <c r="HP1183" s="12"/>
      <c r="HQ1183" s="12"/>
      <c r="HR1183" s="12"/>
      <c r="HS1183" s="12"/>
      <c r="HT1183" s="12"/>
      <c r="HU1183" s="12"/>
      <c r="HV1183" s="12"/>
      <c r="HW1183" s="12"/>
      <c r="HX1183" s="12"/>
      <c r="HY1183" s="12"/>
      <c r="HZ1183" s="12"/>
      <c r="IA1183" s="12"/>
      <c r="IB1183" s="12"/>
      <c r="IC1183" s="12"/>
      <c r="ID1183" s="12"/>
      <c r="IE1183" s="12"/>
      <c r="IF1183" s="12"/>
      <c r="IG1183" s="12"/>
      <c r="IH1183" s="12"/>
      <c r="II1183" s="12"/>
      <c r="IJ1183" s="12"/>
      <c r="IK1183" s="12"/>
      <c r="IL1183" s="12"/>
      <c r="IM1183" s="12"/>
      <c r="IN1183" s="12"/>
      <c r="IO1183" s="12"/>
      <c r="IP1183" s="12"/>
      <c r="IQ1183" s="12"/>
      <c r="IR1183" s="12"/>
      <c r="IS1183" s="12"/>
      <c r="IT1183" s="12"/>
      <c r="IU1183" s="12"/>
      <c r="IV1183" s="12"/>
      <c r="IW1183" s="12"/>
      <c r="IX1183" s="12"/>
      <c r="IY1183" s="12"/>
      <c r="IZ1183" s="12"/>
      <c r="JA1183" s="12"/>
      <c r="JB1183" s="12"/>
      <c r="JC1183" s="12"/>
      <c r="JD1183" s="12"/>
      <c r="JE1183" s="12"/>
      <c r="JF1183" s="12"/>
      <c r="JG1183" s="12"/>
      <c r="JH1183" s="12"/>
      <c r="JI1183" s="12"/>
      <c r="JJ1183" s="12"/>
      <c r="JK1183" s="12"/>
      <c r="JL1183" s="12"/>
      <c r="JM1183" s="12"/>
      <c r="JN1183" s="12"/>
      <c r="JO1183" s="12"/>
      <c r="JP1183" s="12"/>
      <c r="JQ1183" s="12"/>
      <c r="JR1183" s="12"/>
      <c r="JS1183" s="12"/>
      <c r="JT1183" s="12"/>
      <c r="JU1183" s="12"/>
      <c r="JV1183" s="12"/>
      <c r="JW1183" s="12"/>
      <c r="JX1183" s="12"/>
      <c r="JY1183" s="12"/>
      <c r="JZ1183" s="12"/>
      <c r="KA1183" s="12"/>
      <c r="KB1183" s="12"/>
      <c r="KC1183" s="12"/>
      <c r="KD1183" s="12"/>
      <c r="KE1183" s="12"/>
      <c r="KF1183" s="12"/>
      <c r="KG1183" s="12"/>
      <c r="KH1183" s="12"/>
      <c r="KI1183" s="12"/>
      <c r="KJ1183" s="12"/>
      <c r="KK1183" s="12"/>
      <c r="KL1183" s="12"/>
      <c r="KM1183" s="12"/>
      <c r="KN1183" s="12"/>
      <c r="KO1183" s="12"/>
      <c r="KP1183" s="12"/>
      <c r="KQ1183" s="12"/>
      <c r="KR1183" s="12"/>
      <c r="KS1183" s="12"/>
      <c r="KT1183" s="12"/>
      <c r="KU1183" s="12"/>
      <c r="KV1183" s="12"/>
      <c r="KW1183" s="12"/>
      <c r="KX1183" s="12"/>
      <c r="KY1183" s="12"/>
      <c r="KZ1183" s="12"/>
      <c r="LA1183" s="12"/>
      <c r="LB1183" s="12"/>
      <c r="LC1183" s="12"/>
      <c r="LD1183" s="12"/>
      <c r="LE1183" s="12"/>
      <c r="LF1183" s="12"/>
      <c r="LG1183" s="12"/>
      <c r="LH1183" s="12"/>
      <c r="LI1183" s="12"/>
      <c r="LJ1183" s="12"/>
      <c r="LK1183" s="12"/>
      <c r="LL1183" s="12"/>
      <c r="LM1183" s="12"/>
      <c r="LN1183" s="12"/>
      <c r="LO1183" s="12"/>
      <c r="LP1183" s="12"/>
      <c r="LQ1183" s="12"/>
      <c r="LR1183" s="12"/>
      <c r="LS1183" s="12"/>
      <c r="LT1183" s="12"/>
      <c r="LU1183" s="12"/>
      <c r="LV1183" s="12"/>
      <c r="LW1183" s="12"/>
      <c r="LX1183" s="12"/>
      <c r="LY1183" s="12"/>
      <c r="LZ1183" s="12"/>
      <c r="MA1183" s="12"/>
      <c r="MB1183" s="12"/>
      <c r="MC1183" s="12"/>
      <c r="MD1183" s="12"/>
      <c r="ME1183" s="12"/>
      <c r="MF1183" s="12"/>
      <c r="MG1183" s="12"/>
      <c r="MH1183" s="12"/>
      <c r="MI1183" s="12"/>
      <c r="MJ1183" s="12"/>
      <c r="MK1183" s="12"/>
      <c r="ML1183" s="12"/>
      <c r="MM1183" s="12"/>
      <c r="MN1183" s="12"/>
      <c r="MO1183" s="12"/>
      <c r="MP1183" s="12"/>
      <c r="MQ1183" s="12"/>
      <c r="MR1183" s="12"/>
      <c r="MS1183" s="12"/>
      <c r="MT1183" s="12"/>
      <c r="MU1183" s="12"/>
      <c r="MV1183" s="12"/>
      <c r="MW1183" s="12"/>
      <c r="MX1183" s="12"/>
      <c r="MY1183" s="12"/>
      <c r="MZ1183" s="12"/>
      <c r="NA1183" s="12"/>
      <c r="NB1183" s="12"/>
      <c r="NC1183" s="12"/>
      <c r="ND1183" s="12"/>
      <c r="NE1183" s="12"/>
      <c r="NF1183" s="12"/>
      <c r="NG1183" s="12"/>
      <c r="NH1183" s="12"/>
      <c r="NI1183" s="12"/>
      <c r="NJ1183" s="12"/>
      <c r="NK1183" s="12"/>
      <c r="NL1183" s="12"/>
      <c r="NM1183" s="12"/>
      <c r="NN1183" s="12"/>
      <c r="NO1183" s="12"/>
      <c r="NP1183" s="12"/>
      <c r="NQ1183" s="12"/>
      <c r="NR1183" s="12"/>
      <c r="NS1183" s="12"/>
      <c r="NT1183" s="12"/>
      <c r="NU1183" s="12"/>
      <c r="NV1183" s="12"/>
      <c r="NW1183" s="12"/>
      <c r="NX1183" s="12"/>
      <c r="NY1183" s="12"/>
      <c r="NZ1183" s="12"/>
      <c r="OA1183" s="12"/>
      <c r="OB1183" s="12"/>
      <c r="OC1183" s="12"/>
      <c r="OD1183" s="12"/>
      <c r="OE1183" s="12"/>
      <c r="OF1183" s="12"/>
      <c r="OG1183" s="12"/>
      <c r="OH1183" s="12"/>
      <c r="OI1183" s="12"/>
      <c r="OJ1183" s="12"/>
      <c r="OK1183" s="12"/>
      <c r="OL1183" s="12"/>
      <c r="OM1183" s="12"/>
      <c r="ON1183" s="12"/>
      <c r="OO1183" s="12"/>
      <c r="OP1183" s="12"/>
      <c r="OQ1183" s="12"/>
      <c r="OR1183" s="12"/>
      <c r="OS1183" s="12"/>
      <c r="OT1183" s="12"/>
      <c r="OU1183" s="12"/>
      <c r="OV1183" s="12"/>
      <c r="OW1183" s="12"/>
      <c r="OX1183" s="12"/>
      <c r="OY1183" s="12"/>
      <c r="OZ1183" s="12"/>
      <c r="PA1183" s="12"/>
      <c r="PB1183" s="12"/>
      <c r="PC1183" s="12"/>
      <c r="PD1183" s="12"/>
      <c r="PE1183" s="12"/>
      <c r="PF1183" s="12"/>
      <c r="PG1183" s="12"/>
      <c r="PH1183" s="12"/>
      <c r="PI1183" s="12"/>
      <c r="PJ1183" s="12"/>
      <c r="PK1183" s="12"/>
      <c r="PL1183" s="12"/>
      <c r="PM1183" s="12"/>
      <c r="PN1183" s="12"/>
      <c r="PO1183" s="12"/>
      <c r="PP1183" s="12"/>
      <c r="PQ1183" s="12"/>
      <c r="PR1183" s="12"/>
      <c r="PS1183" s="12"/>
      <c r="PT1183" s="12"/>
      <c r="PU1183" s="12"/>
      <c r="PV1183" s="12"/>
      <c r="PW1183" s="12"/>
      <c r="PX1183" s="12"/>
      <c r="PY1183" s="12"/>
      <c r="PZ1183" s="12"/>
      <c r="QA1183" s="12"/>
      <c r="QB1183" s="12"/>
      <c r="QC1183" s="12"/>
      <c r="QD1183" s="12"/>
      <c r="QE1183" s="12"/>
      <c r="QF1183" s="12"/>
      <c r="QG1183" s="12"/>
      <c r="QH1183" s="12"/>
      <c r="QI1183" s="12"/>
      <c r="QJ1183" s="12"/>
      <c r="QK1183" s="12"/>
      <c r="QL1183" s="12"/>
      <c r="QM1183" s="12"/>
      <c r="QN1183" s="12"/>
      <c r="QO1183" s="12"/>
      <c r="QP1183" s="12"/>
      <c r="QQ1183" s="12"/>
      <c r="QR1183" s="12"/>
      <c r="QS1183" s="12"/>
      <c r="QT1183" s="12"/>
      <c r="QU1183" s="12"/>
      <c r="QV1183" s="12"/>
      <c r="QW1183" s="12"/>
      <c r="QX1183" s="12"/>
      <c r="QY1183" s="12"/>
      <c r="QZ1183" s="12"/>
      <c r="RA1183" s="12"/>
      <c r="RB1183" s="12"/>
      <c r="RC1183" s="12"/>
      <c r="RD1183" s="12"/>
      <c r="RE1183" s="12"/>
      <c r="RF1183" s="12"/>
      <c r="RG1183" s="12"/>
      <c r="RH1183" s="12"/>
      <c r="RI1183" s="12"/>
      <c r="RJ1183" s="12"/>
      <c r="RK1183" s="12"/>
      <c r="RL1183" s="12"/>
      <c r="RM1183" s="12"/>
      <c r="RN1183" s="12"/>
      <c r="RO1183" s="12"/>
      <c r="RP1183" s="12"/>
      <c r="RQ1183" s="12"/>
      <c r="RR1183" s="12"/>
      <c r="RS1183" s="12"/>
      <c r="RT1183" s="12"/>
      <c r="RU1183" s="12"/>
      <c r="RV1183" s="12"/>
      <c r="RW1183" s="12"/>
      <c r="RX1183" s="12"/>
      <c r="RY1183" s="12"/>
      <c r="RZ1183" s="12"/>
      <c r="SA1183" s="12"/>
      <c r="SB1183" s="12"/>
      <c r="SC1183" s="12"/>
      <c r="SD1183" s="12"/>
      <c r="SE1183" s="12"/>
      <c r="SF1183" s="12"/>
      <c r="SG1183" s="12"/>
      <c r="SH1183" s="12"/>
      <c r="SI1183" s="12"/>
      <c r="SJ1183" s="12"/>
      <c r="SK1183" s="12"/>
      <c r="SL1183" s="12"/>
      <c r="SM1183" s="12"/>
      <c r="SN1183" s="12"/>
      <c r="SO1183" s="12"/>
      <c r="SP1183" s="12"/>
      <c r="SQ1183" s="12"/>
      <c r="SR1183" s="12"/>
      <c r="SS1183" s="12"/>
      <c r="ST1183" s="12"/>
      <c r="SU1183" s="12"/>
      <c r="SV1183" s="12"/>
      <c r="SW1183" s="12"/>
      <c r="SX1183" s="12"/>
      <c r="SY1183" s="12"/>
      <c r="SZ1183" s="12"/>
      <c r="TA1183" s="12"/>
      <c r="TB1183" s="12"/>
      <c r="TC1183" s="12"/>
      <c r="TD1183" s="12"/>
      <c r="TE1183" s="12"/>
      <c r="TF1183" s="12"/>
      <c r="TG1183" s="12"/>
      <c r="TH1183" s="12"/>
      <c r="TI1183" s="12"/>
      <c r="TJ1183" s="12"/>
      <c r="TK1183" s="12"/>
      <c r="TL1183" s="12"/>
      <c r="TM1183" s="12"/>
      <c r="TN1183" s="12"/>
      <c r="TO1183" s="12"/>
      <c r="TP1183" s="12"/>
      <c r="TQ1183" s="12"/>
      <c r="TR1183" s="12"/>
      <c r="TS1183" s="12"/>
      <c r="TT1183" s="12"/>
      <c r="TU1183" s="12"/>
      <c r="TV1183" s="12"/>
      <c r="TW1183" s="12"/>
      <c r="TX1183" s="12"/>
      <c r="TY1183" s="12"/>
      <c r="TZ1183" s="12"/>
      <c r="UA1183" s="12"/>
      <c r="UB1183" s="12"/>
      <c r="UC1183" s="12"/>
      <c r="UD1183" s="12"/>
      <c r="UE1183" s="12"/>
      <c r="UF1183" s="12"/>
      <c r="UG1183" s="12"/>
      <c r="UH1183" s="12"/>
      <c r="UI1183" s="12"/>
      <c r="UJ1183" s="12"/>
      <c r="UK1183" s="12"/>
      <c r="UL1183" s="12"/>
      <c r="UM1183" s="12"/>
      <c r="UN1183" s="12"/>
      <c r="UO1183" s="12"/>
      <c r="UP1183" s="12"/>
      <c r="UQ1183" s="12"/>
      <c r="UR1183" s="12"/>
      <c r="US1183" s="12"/>
      <c r="UT1183" s="12"/>
      <c r="UU1183" s="12"/>
      <c r="UV1183" s="12"/>
      <c r="UW1183" s="12"/>
      <c r="UX1183" s="12"/>
      <c r="UY1183" s="12"/>
      <c r="UZ1183" s="12"/>
      <c r="VA1183" s="12"/>
      <c r="VB1183" s="12"/>
      <c r="VC1183" s="12"/>
      <c r="VD1183" s="12"/>
      <c r="VE1183" s="12"/>
      <c r="VF1183" s="12"/>
      <c r="VG1183" s="12"/>
      <c r="VH1183" s="12"/>
      <c r="VI1183" s="12"/>
      <c r="VJ1183" s="12"/>
      <c r="VK1183" s="12"/>
      <c r="VL1183" s="12"/>
      <c r="VM1183" s="12"/>
      <c r="VN1183" s="12"/>
      <c r="VO1183" s="12"/>
      <c r="VP1183" s="12"/>
      <c r="VQ1183" s="12"/>
      <c r="VR1183" s="12"/>
      <c r="VS1183" s="12"/>
      <c r="VT1183" s="12"/>
      <c r="VU1183" s="12"/>
      <c r="VV1183" s="12"/>
      <c r="VW1183" s="12"/>
      <c r="VX1183" s="12"/>
      <c r="VY1183" s="12"/>
      <c r="VZ1183" s="12"/>
      <c r="WA1183" s="12"/>
      <c r="WB1183" s="12"/>
      <c r="WC1183" s="12"/>
      <c r="WD1183" s="12"/>
      <c r="WE1183" s="12"/>
      <c r="WF1183" s="12"/>
      <c r="WG1183" s="12"/>
      <c r="WH1183" s="12"/>
      <c r="WI1183" s="12"/>
      <c r="WJ1183" s="12"/>
      <c r="WK1183" s="12"/>
      <c r="WL1183" s="12"/>
      <c r="WM1183" s="12"/>
      <c r="WN1183" s="12"/>
      <c r="WO1183" s="12"/>
      <c r="WP1183" s="12"/>
      <c r="WQ1183" s="12"/>
      <c r="WR1183" s="12"/>
      <c r="WS1183" s="12"/>
      <c r="WT1183" s="12"/>
      <c r="WU1183" s="12"/>
      <c r="WV1183" s="12"/>
      <c r="WW1183" s="12"/>
      <c r="WX1183" s="12"/>
      <c r="WY1183" s="12"/>
      <c r="WZ1183" s="12"/>
      <c r="XA1183" s="12"/>
      <c r="XB1183" s="12"/>
      <c r="XC1183" s="12"/>
      <c r="XD1183" s="12"/>
      <c r="XE1183" s="12"/>
      <c r="XF1183" s="12"/>
      <c r="XG1183" s="12"/>
      <c r="XH1183" s="12"/>
      <c r="XI1183" s="12"/>
      <c r="XJ1183" s="12"/>
      <c r="XK1183" s="12"/>
      <c r="XL1183" s="12"/>
      <c r="XM1183" s="12"/>
      <c r="XN1183" s="12"/>
      <c r="XO1183" s="12"/>
      <c r="XP1183" s="12"/>
      <c r="XQ1183" s="12"/>
      <c r="XR1183" s="12"/>
      <c r="XS1183" s="12"/>
      <c r="XT1183" s="12"/>
      <c r="XU1183" s="12"/>
      <c r="XV1183" s="12"/>
      <c r="XW1183" s="12"/>
      <c r="XX1183" s="12"/>
      <c r="XY1183" s="12"/>
      <c r="XZ1183" s="12"/>
      <c r="YA1183" s="12"/>
      <c r="YB1183" s="12"/>
      <c r="YC1183" s="12"/>
      <c r="YD1183" s="12"/>
      <c r="YE1183" s="12"/>
      <c r="YF1183" s="12"/>
      <c r="YG1183" s="12"/>
      <c r="YH1183" s="12"/>
      <c r="YI1183" s="12"/>
      <c r="YJ1183" s="12"/>
      <c r="YK1183" s="12"/>
      <c r="YL1183" s="12"/>
      <c r="YM1183" s="12"/>
      <c r="YN1183" s="12"/>
      <c r="YO1183" s="12"/>
      <c r="YP1183" s="12"/>
      <c r="YQ1183" s="12"/>
      <c r="YR1183" s="12"/>
      <c r="YS1183" s="12"/>
      <c r="YT1183" s="12"/>
      <c r="YU1183" s="12"/>
      <c r="YV1183" s="12"/>
      <c r="YW1183" s="12"/>
      <c r="YX1183" s="12"/>
      <c r="YY1183" s="12"/>
      <c r="YZ1183" s="12"/>
      <c r="ZA1183" s="12"/>
      <c r="ZB1183" s="12"/>
      <c r="ZC1183" s="12"/>
      <c r="ZD1183" s="12"/>
      <c r="ZE1183" s="12"/>
      <c r="ZF1183" s="12"/>
      <c r="ZG1183" s="12"/>
      <c r="ZH1183" s="12"/>
      <c r="ZI1183" s="12"/>
      <c r="ZJ1183" s="12"/>
      <c r="ZK1183" s="12"/>
      <c r="ZL1183" s="12"/>
      <c r="ZM1183" s="12"/>
      <c r="ZN1183" s="12"/>
      <c r="ZO1183" s="12"/>
      <c r="ZP1183" s="12"/>
      <c r="ZQ1183" s="12"/>
      <c r="ZR1183" s="12"/>
      <c r="ZS1183" s="12"/>
      <c r="ZT1183" s="12"/>
      <c r="ZU1183" s="12"/>
      <c r="ZV1183" s="12"/>
      <c r="ZW1183" s="12"/>
      <c r="ZX1183" s="12"/>
      <c r="ZY1183" s="12"/>
      <c r="ZZ1183" s="12"/>
      <c r="AAA1183" s="12"/>
      <c r="AAB1183" s="12"/>
      <c r="AAC1183" s="12"/>
      <c r="AAD1183" s="12"/>
      <c r="AAE1183" s="12"/>
      <c r="AAF1183" s="12"/>
      <c r="AAG1183" s="12"/>
      <c r="AAH1183" s="12"/>
      <c r="AAI1183" s="12"/>
      <c r="AAJ1183" s="12"/>
      <c r="AAK1183" s="12"/>
      <c r="AAL1183" s="12"/>
      <c r="AAM1183" s="12"/>
      <c r="AAN1183" s="12"/>
      <c r="AAO1183" s="12"/>
      <c r="AAP1183" s="12"/>
      <c r="AAQ1183" s="12"/>
      <c r="AAR1183" s="12"/>
      <c r="AAS1183" s="12"/>
      <c r="AAT1183" s="12"/>
      <c r="AAU1183" s="12"/>
      <c r="AAV1183" s="12"/>
      <c r="AAW1183" s="12"/>
      <c r="AAX1183" s="12"/>
      <c r="AAY1183" s="12"/>
      <c r="AAZ1183" s="12"/>
      <c r="ABA1183" s="12"/>
      <c r="ABB1183" s="12"/>
      <c r="ABC1183" s="12"/>
      <c r="ABD1183" s="12"/>
      <c r="ABE1183" s="12"/>
      <c r="ABF1183" s="12"/>
      <c r="ABG1183" s="12"/>
      <c r="ABH1183" s="12"/>
      <c r="ABI1183" s="12"/>
      <c r="ABJ1183" s="12"/>
      <c r="ABK1183" s="12"/>
      <c r="ABL1183" s="12"/>
      <c r="ABM1183" s="12"/>
      <c r="ABN1183" s="12"/>
      <c r="ABO1183" s="12"/>
      <c r="ABP1183" s="12"/>
      <c r="ABQ1183" s="12"/>
      <c r="ABR1183" s="12"/>
      <c r="ABS1183" s="12"/>
      <c r="ABT1183" s="12"/>
      <c r="ABU1183" s="12"/>
      <c r="ABV1183" s="12"/>
      <c r="ABW1183" s="12"/>
      <c r="ABX1183" s="12"/>
      <c r="ABY1183" s="12"/>
      <c r="ABZ1183" s="12"/>
      <c r="ACA1183" s="12"/>
      <c r="ACB1183" s="12"/>
      <c r="ACC1183" s="12"/>
      <c r="ACD1183" s="12"/>
      <c r="ACE1183" s="12"/>
      <c r="ACF1183" s="12"/>
      <c r="ACG1183" s="12"/>
      <c r="ACH1183" s="12"/>
      <c r="ACI1183" s="12"/>
      <c r="ACJ1183" s="12"/>
      <c r="ACK1183" s="12"/>
      <c r="ACL1183" s="12"/>
      <c r="ACM1183" s="12"/>
      <c r="ACN1183" s="12"/>
      <c r="ACO1183" s="12"/>
      <c r="ACP1183" s="12"/>
      <c r="ACQ1183" s="12"/>
      <c r="ACR1183" s="12"/>
      <c r="ACS1183" s="12"/>
      <c r="ACT1183" s="12"/>
      <c r="ACU1183" s="12"/>
      <c r="ACV1183" s="12"/>
      <c r="ACW1183" s="12"/>
      <c r="ACX1183" s="12"/>
      <c r="ACY1183" s="12"/>
      <c r="ACZ1183" s="12"/>
      <c r="ADA1183" s="12"/>
      <c r="ADB1183" s="12"/>
      <c r="ADC1183" s="12"/>
      <c r="ADD1183" s="12"/>
      <c r="ADE1183" s="12"/>
      <c r="ADF1183" s="12"/>
      <c r="ADG1183" s="12"/>
      <c r="ADH1183" s="12"/>
      <c r="ADI1183" s="12"/>
      <c r="ADJ1183" s="12"/>
      <c r="ADK1183" s="12"/>
      <c r="ADL1183" s="12"/>
      <c r="ADM1183" s="12"/>
      <c r="ADN1183" s="12"/>
      <c r="ADO1183" s="12"/>
      <c r="ADP1183" s="12"/>
      <c r="ADQ1183" s="12"/>
      <c r="ADR1183" s="12"/>
      <c r="ADS1183" s="12"/>
      <c r="ADT1183" s="12"/>
      <c r="ADU1183" s="12"/>
      <c r="ADV1183" s="12"/>
      <c r="ADW1183" s="12"/>
      <c r="ADX1183" s="12"/>
      <c r="ADY1183" s="12"/>
      <c r="ADZ1183" s="12"/>
      <c r="AEA1183" s="12"/>
      <c r="AEB1183" s="12"/>
      <c r="AEC1183" s="12"/>
      <c r="AED1183" s="12"/>
      <c r="AEE1183" s="12"/>
      <c r="AEF1183" s="12"/>
      <c r="AEG1183" s="12"/>
      <c r="AEH1183" s="12"/>
      <c r="AEI1183" s="12"/>
      <c r="AEJ1183" s="12"/>
      <c r="AEK1183" s="12"/>
      <c r="AEL1183" s="12"/>
      <c r="AEM1183" s="12"/>
      <c r="AEN1183" s="12"/>
      <c r="AEO1183" s="12"/>
      <c r="AEP1183" s="12"/>
      <c r="AEQ1183" s="12"/>
      <c r="AER1183" s="12"/>
      <c r="AES1183" s="12"/>
      <c r="AET1183" s="12"/>
      <c r="AEU1183" s="12"/>
      <c r="AEV1183" s="12"/>
      <c r="AEW1183" s="12"/>
      <c r="AEX1183" s="12"/>
      <c r="AEY1183" s="12"/>
      <c r="AEZ1183" s="12"/>
      <c r="AFA1183" s="12"/>
      <c r="AFB1183" s="12"/>
      <c r="AFC1183" s="12"/>
      <c r="AFD1183" s="12"/>
      <c r="AFE1183" s="12"/>
      <c r="AFF1183" s="12"/>
      <c r="AFG1183" s="12"/>
      <c r="AFH1183" s="12"/>
      <c r="AFI1183" s="12"/>
      <c r="AFJ1183" s="12"/>
      <c r="AFK1183" s="12"/>
      <c r="AFL1183" s="12"/>
      <c r="AFM1183" s="12"/>
      <c r="AFN1183" s="12"/>
      <c r="AFO1183" s="12"/>
      <c r="AFP1183" s="12"/>
      <c r="AFQ1183" s="12"/>
      <c r="AFR1183" s="12"/>
      <c r="AFS1183" s="12"/>
      <c r="AFT1183" s="12"/>
      <c r="AFU1183" s="12"/>
      <c r="AFV1183" s="12"/>
      <c r="AFW1183" s="12"/>
      <c r="AFX1183" s="12"/>
      <c r="AFY1183" s="12"/>
      <c r="AFZ1183" s="12"/>
      <c r="AGA1183" s="12"/>
      <c r="AGB1183" s="12"/>
      <c r="AGC1183" s="12"/>
      <c r="AGD1183" s="12"/>
      <c r="AGE1183" s="12"/>
      <c r="AGF1183" s="12"/>
      <c r="AGG1183" s="12"/>
      <c r="AGH1183" s="12"/>
      <c r="AGI1183" s="12"/>
      <c r="AGJ1183" s="12"/>
      <c r="AGK1183" s="12"/>
      <c r="AGL1183" s="12"/>
      <c r="AGM1183" s="12"/>
      <c r="AGN1183" s="12"/>
      <c r="AGO1183" s="12"/>
      <c r="AGP1183" s="12"/>
      <c r="AGQ1183" s="12"/>
      <c r="AGR1183" s="12"/>
      <c r="AGS1183" s="12"/>
      <c r="AGT1183" s="12"/>
      <c r="AGU1183" s="12"/>
      <c r="AGV1183" s="12"/>
      <c r="AGW1183" s="12"/>
      <c r="AGX1183" s="12"/>
      <c r="AGY1183" s="12"/>
      <c r="AGZ1183" s="12"/>
      <c r="AHA1183" s="12"/>
      <c r="AHB1183" s="12"/>
      <c r="AHC1183" s="12"/>
      <c r="AHD1183" s="12"/>
      <c r="AHE1183" s="12"/>
      <c r="AHF1183" s="12"/>
      <c r="AHG1183" s="12"/>
      <c r="AHH1183" s="12"/>
      <c r="AHI1183" s="12"/>
      <c r="AHJ1183" s="12"/>
      <c r="AHK1183" s="12"/>
      <c r="AHL1183" s="12"/>
      <c r="AHM1183" s="12"/>
      <c r="AHN1183" s="12"/>
      <c r="AHO1183" s="12"/>
      <c r="AHP1183" s="12"/>
      <c r="AHQ1183" s="12"/>
      <c r="AHR1183" s="12"/>
      <c r="AHS1183" s="12"/>
      <c r="AHT1183" s="12"/>
      <c r="AHU1183" s="12"/>
      <c r="AHV1183" s="12"/>
      <c r="AHW1183" s="12"/>
      <c r="AHX1183" s="12"/>
      <c r="AHY1183" s="12"/>
      <c r="AHZ1183" s="12"/>
      <c r="AIA1183" s="12"/>
      <c r="AIB1183" s="12"/>
      <c r="AIC1183" s="12"/>
      <c r="AID1183" s="12"/>
      <c r="AIE1183" s="12"/>
      <c r="AIF1183" s="12"/>
      <c r="AIG1183" s="12"/>
      <c r="AIH1183" s="12"/>
      <c r="AII1183" s="12"/>
      <c r="AIJ1183" s="12"/>
      <c r="AIK1183" s="12"/>
      <c r="AIL1183" s="12"/>
      <c r="AIM1183" s="12"/>
      <c r="AIN1183" s="12"/>
      <c r="AIO1183" s="12"/>
      <c r="AIP1183" s="12"/>
      <c r="AIQ1183" s="12"/>
      <c r="AIR1183" s="12"/>
      <c r="AIS1183" s="12"/>
      <c r="AIT1183" s="12"/>
      <c r="AIU1183" s="12"/>
      <c r="AIV1183" s="12"/>
      <c r="AIW1183" s="12"/>
      <c r="AIX1183" s="12"/>
      <c r="AIY1183" s="12"/>
      <c r="AIZ1183" s="12"/>
      <c r="AJA1183" s="12"/>
      <c r="AJB1183" s="12"/>
      <c r="AJC1183" s="12"/>
      <c r="AJD1183" s="12"/>
      <c r="AJE1183" s="12"/>
      <c r="AJF1183" s="12"/>
      <c r="AJG1183" s="12"/>
      <c r="AJH1183" s="12"/>
      <c r="AJI1183" s="12"/>
      <c r="AJJ1183" s="12"/>
      <c r="AJK1183" s="12"/>
      <c r="AJL1183" s="12"/>
      <c r="AJM1183" s="12"/>
      <c r="AJN1183" s="12"/>
      <c r="AJO1183" s="12"/>
      <c r="AJP1183" s="12"/>
      <c r="AJQ1183" s="12"/>
      <c r="AJR1183" s="12"/>
      <c r="AJS1183" s="12"/>
      <c r="AJT1183" s="12"/>
      <c r="AJU1183" s="12"/>
      <c r="AJV1183" s="12"/>
      <c r="AJW1183" s="12"/>
      <c r="AJX1183" s="12"/>
      <c r="AJY1183" s="12"/>
      <c r="AJZ1183" s="12"/>
      <c r="AKA1183" s="12"/>
      <c r="AKB1183" s="12"/>
      <c r="AKC1183" s="12"/>
      <c r="AKD1183" s="12"/>
      <c r="AKE1183" s="12"/>
      <c r="AKF1183" s="12"/>
      <c r="AKG1183" s="12"/>
      <c r="AKH1183" s="12"/>
      <c r="AKI1183" s="12"/>
      <c r="AKJ1183" s="12"/>
      <c r="AKK1183" s="12"/>
      <c r="AKL1183" s="12"/>
      <c r="AKM1183" s="12"/>
      <c r="AKN1183" s="12"/>
      <c r="AKO1183" s="12"/>
      <c r="AKP1183" s="12"/>
      <c r="AKQ1183" s="12"/>
      <c r="AKR1183" s="12"/>
      <c r="AKS1183" s="12"/>
      <c r="AKT1183" s="12"/>
      <c r="AKU1183" s="12"/>
      <c r="AKV1183" s="12"/>
      <c r="AKW1183" s="12"/>
      <c r="AKX1183" s="12"/>
      <c r="AKY1183" s="12"/>
      <c r="AKZ1183" s="12"/>
      <c r="ALA1183" s="12"/>
      <c r="ALB1183" s="12"/>
      <c r="ALC1183" s="12"/>
      <c r="ALD1183" s="12"/>
      <c r="ALE1183" s="12"/>
      <c r="ALF1183" s="12"/>
      <c r="ALG1183" s="12"/>
      <c r="ALH1183" s="12"/>
      <c r="ALI1183" s="12"/>
      <c r="ALJ1183" s="12"/>
      <c r="ALK1183" s="12"/>
      <c r="ALL1183" s="12"/>
      <c r="ALM1183" s="12"/>
      <c r="ALN1183" s="12"/>
      <c r="ALO1183" s="12"/>
      <c r="ALP1183" s="12"/>
      <c r="ALQ1183" s="12"/>
      <c r="ALR1183" s="12"/>
      <c r="ALS1183" s="12"/>
      <c r="ALT1183" s="12"/>
      <c r="ALU1183" s="12"/>
      <c r="ALV1183" s="12"/>
      <c r="ALW1183" s="12"/>
      <c r="ALX1183" s="12"/>
      <c r="ALY1183" s="12"/>
      <c r="ALZ1183" s="12"/>
      <c r="AMA1183" s="12"/>
      <c r="AMB1183" s="12"/>
      <c r="AMC1183" s="12"/>
      <c r="AMD1183" s="12"/>
      <c r="AME1183" s="12"/>
      <c r="AMF1183" s="12"/>
      <c r="AMG1183" s="12"/>
      <c r="AMH1183" s="12"/>
      <c r="AMI1183" s="12"/>
      <c r="AMJ1183" s="12"/>
      <c r="AMK1183" s="12"/>
      <c r="AML1183" s="12"/>
      <c r="AMM1183" s="12"/>
      <c r="AMN1183" s="12"/>
      <c r="AMO1183" s="12"/>
      <c r="AMP1183" s="12"/>
      <c r="AMQ1183" s="12"/>
      <c r="AMR1183" s="12"/>
      <c r="AMS1183" s="12"/>
      <c r="AMT1183" s="12"/>
      <c r="AMU1183" s="12"/>
      <c r="AMV1183" s="12"/>
      <c r="AMW1183" s="12"/>
      <c r="AMX1183" s="12"/>
      <c r="AMY1183" s="12"/>
      <c r="AMZ1183" s="12"/>
      <c r="ANA1183" s="12"/>
      <c r="ANB1183" s="12"/>
      <c r="ANC1183" s="12"/>
      <c r="AND1183" s="12"/>
      <c r="ANE1183" s="12"/>
      <c r="ANF1183" s="12"/>
      <c r="ANG1183" s="12"/>
      <c r="ANH1183" s="12"/>
      <c r="ANI1183" s="12"/>
      <c r="ANJ1183" s="12"/>
      <c r="ANK1183" s="12"/>
      <c r="ANL1183" s="12"/>
      <c r="ANM1183" s="12"/>
      <c r="ANN1183" s="12"/>
      <c r="ANO1183" s="12"/>
      <c r="ANP1183" s="12"/>
      <c r="ANQ1183" s="12"/>
      <c r="ANR1183" s="12"/>
      <c r="ANS1183" s="12"/>
      <c r="ANT1183" s="12"/>
      <c r="ANU1183" s="12"/>
      <c r="ANV1183" s="12"/>
      <c r="ANW1183" s="12"/>
      <c r="ANX1183" s="12"/>
      <c r="ANY1183" s="12"/>
      <c r="ANZ1183" s="12"/>
      <c r="AOA1183" s="12"/>
      <c r="AOB1183" s="12"/>
      <c r="AOC1183" s="12"/>
      <c r="AOD1183" s="12"/>
      <c r="AOE1183" s="12"/>
      <c r="AOF1183" s="12"/>
      <c r="AOG1183" s="12"/>
      <c r="AOH1183" s="12"/>
      <c r="AOI1183" s="12"/>
      <c r="AOJ1183" s="12"/>
      <c r="AOK1183" s="12"/>
      <c r="AOL1183" s="12"/>
      <c r="AOM1183" s="12"/>
      <c r="AON1183" s="12"/>
      <c r="AOO1183" s="12"/>
      <c r="AOP1183" s="12"/>
      <c r="AOQ1183" s="12"/>
      <c r="AOR1183" s="12"/>
      <c r="AOS1183" s="12"/>
      <c r="AOT1183" s="12"/>
      <c r="AOU1183" s="12"/>
      <c r="AOV1183" s="12"/>
      <c r="AOW1183" s="12"/>
      <c r="AOX1183" s="12"/>
      <c r="AOY1183" s="12"/>
      <c r="AOZ1183" s="12"/>
      <c r="APA1183" s="12"/>
      <c r="APB1183" s="12"/>
      <c r="APC1183" s="12"/>
      <c r="APD1183" s="12"/>
      <c r="APE1183" s="12"/>
      <c r="APF1183" s="12"/>
      <c r="APG1183" s="12"/>
      <c r="APH1183" s="12"/>
      <c r="API1183" s="12"/>
      <c r="APJ1183" s="12"/>
      <c r="APK1183" s="12"/>
      <c r="APL1183" s="12"/>
      <c r="APM1183" s="12"/>
      <c r="APN1183" s="12"/>
      <c r="APO1183" s="12"/>
      <c r="APP1183" s="12"/>
      <c r="APQ1183" s="12"/>
      <c r="APR1183" s="12"/>
      <c r="APS1183" s="12"/>
      <c r="APT1183" s="12"/>
      <c r="APU1183" s="12"/>
      <c r="APV1183" s="12"/>
      <c r="APW1183" s="12"/>
      <c r="APX1183" s="12"/>
      <c r="APY1183" s="12"/>
      <c r="APZ1183" s="12"/>
      <c r="AQA1183" s="12"/>
      <c r="AQB1183" s="12"/>
      <c r="AQC1183" s="12"/>
      <c r="AQD1183" s="12"/>
      <c r="AQE1183" s="12"/>
      <c r="AQF1183" s="12"/>
      <c r="AQG1183" s="12"/>
      <c r="AQH1183" s="12"/>
      <c r="AQI1183" s="12"/>
      <c r="AQJ1183" s="12"/>
      <c r="AQK1183" s="12"/>
      <c r="AQL1183" s="12"/>
      <c r="AQM1183" s="12"/>
      <c r="AQN1183" s="12"/>
      <c r="AQO1183" s="12"/>
      <c r="AQP1183" s="12"/>
      <c r="AQQ1183" s="12"/>
      <c r="AQR1183" s="12"/>
      <c r="AQS1183" s="12"/>
      <c r="AQT1183" s="12"/>
      <c r="AQU1183" s="12"/>
      <c r="AQV1183" s="12"/>
      <c r="AQW1183" s="12"/>
      <c r="AQX1183" s="12"/>
      <c r="AQY1183" s="12"/>
      <c r="AQZ1183" s="12"/>
      <c r="ARA1183" s="12"/>
      <c r="ARB1183" s="12"/>
      <c r="ARC1183" s="12"/>
      <c r="ARD1183" s="12"/>
      <c r="ARE1183" s="12"/>
      <c r="ARF1183" s="12"/>
      <c r="ARG1183" s="12"/>
      <c r="ARH1183" s="12"/>
      <c r="ARI1183" s="12"/>
      <c r="ARJ1183" s="12"/>
      <c r="ARK1183" s="12"/>
      <c r="ARL1183" s="12"/>
      <c r="ARM1183" s="12"/>
      <c r="ARN1183" s="12"/>
      <c r="ARO1183" s="12"/>
      <c r="ARP1183" s="12"/>
      <c r="ARQ1183" s="12"/>
      <c r="ARR1183" s="12"/>
      <c r="ARS1183" s="12"/>
      <c r="ART1183" s="12"/>
      <c r="ARU1183" s="12"/>
      <c r="ARV1183" s="12"/>
      <c r="ARW1183" s="12"/>
      <c r="ARX1183" s="12"/>
      <c r="ARY1183" s="12"/>
      <c r="ARZ1183" s="12"/>
      <c r="ASA1183" s="12"/>
      <c r="ASB1183" s="12"/>
      <c r="ASC1183" s="12"/>
      <c r="ASD1183" s="12"/>
      <c r="ASE1183" s="12"/>
      <c r="ASF1183" s="12"/>
      <c r="ASG1183" s="12"/>
      <c r="ASH1183" s="12"/>
      <c r="ASI1183" s="12"/>
      <c r="ASJ1183" s="12"/>
      <c r="ASK1183" s="12"/>
      <c r="ASL1183" s="12"/>
      <c r="ASM1183" s="12"/>
      <c r="ASN1183" s="12"/>
      <c r="ASO1183" s="12"/>
      <c r="ASP1183" s="12"/>
      <c r="ASQ1183" s="12"/>
      <c r="ASR1183" s="12"/>
      <c r="ASS1183" s="12"/>
      <c r="AST1183" s="12"/>
      <c r="ASU1183" s="12"/>
      <c r="ASV1183" s="12"/>
      <c r="ASW1183" s="12"/>
      <c r="ASX1183" s="12"/>
      <c r="ASY1183" s="12"/>
      <c r="ASZ1183" s="12"/>
      <c r="ATA1183" s="12"/>
      <c r="ATB1183" s="12"/>
      <c r="ATC1183" s="12"/>
      <c r="ATD1183" s="12"/>
      <c r="ATE1183" s="12"/>
      <c r="ATF1183" s="12"/>
      <c r="ATG1183" s="12"/>
      <c r="ATH1183" s="12"/>
      <c r="ATI1183" s="12"/>
      <c r="ATJ1183" s="12"/>
      <c r="ATK1183" s="12"/>
      <c r="ATL1183" s="12"/>
      <c r="ATM1183" s="12"/>
      <c r="ATN1183" s="12"/>
      <c r="ATO1183" s="12"/>
      <c r="ATP1183" s="12"/>
      <c r="ATQ1183" s="12"/>
      <c r="ATR1183" s="12"/>
      <c r="ATS1183" s="12"/>
      <c r="ATT1183" s="12"/>
      <c r="ATU1183" s="12"/>
      <c r="ATV1183" s="12"/>
      <c r="ATW1183" s="12"/>
      <c r="ATX1183" s="12"/>
      <c r="ATY1183" s="12"/>
      <c r="ATZ1183" s="12"/>
      <c r="AUA1183" s="12"/>
      <c r="AUB1183" s="12"/>
      <c r="AUC1183" s="12"/>
      <c r="AUD1183" s="12"/>
      <c r="AUE1183" s="12"/>
      <c r="AUF1183" s="12"/>
      <c r="AUG1183" s="12"/>
      <c r="AUH1183" s="12"/>
      <c r="AUI1183" s="12"/>
      <c r="AUJ1183" s="12"/>
      <c r="AUK1183" s="12"/>
      <c r="AUL1183" s="12"/>
      <c r="AUM1183" s="12"/>
      <c r="AUN1183" s="12"/>
      <c r="AUO1183" s="12"/>
      <c r="AUP1183" s="12"/>
      <c r="AUQ1183" s="12"/>
      <c r="AUR1183" s="12"/>
      <c r="AUS1183" s="12"/>
      <c r="AUT1183" s="12"/>
      <c r="AUU1183" s="12"/>
      <c r="AUV1183" s="12"/>
      <c r="AUW1183" s="12"/>
      <c r="AUX1183" s="12"/>
      <c r="AUY1183" s="12"/>
      <c r="AUZ1183" s="12"/>
      <c r="AVA1183" s="12"/>
      <c r="AVB1183" s="12"/>
      <c r="AVC1183" s="12"/>
      <c r="AVD1183" s="12"/>
      <c r="AVE1183" s="12"/>
      <c r="AVF1183" s="12"/>
      <c r="AVG1183" s="12"/>
      <c r="AVH1183" s="12"/>
      <c r="AVI1183" s="12"/>
      <c r="AVJ1183" s="12"/>
      <c r="AVK1183" s="12"/>
      <c r="AVL1183" s="12"/>
      <c r="AVM1183" s="12"/>
      <c r="AVN1183" s="12"/>
      <c r="AVO1183" s="12"/>
      <c r="AVP1183" s="12"/>
      <c r="AVQ1183" s="12"/>
      <c r="AVR1183" s="12"/>
      <c r="AVS1183" s="12"/>
      <c r="AVT1183" s="12"/>
      <c r="AVU1183" s="12"/>
      <c r="AVV1183" s="12"/>
      <c r="AVW1183" s="12"/>
      <c r="AVX1183" s="12"/>
      <c r="AVY1183" s="12"/>
      <c r="AVZ1183" s="12"/>
      <c r="AWA1183" s="12"/>
      <c r="AWB1183" s="12"/>
      <c r="AWC1183" s="12"/>
      <c r="AWD1183" s="12"/>
      <c r="AWE1183" s="12"/>
      <c r="AWF1183" s="12"/>
      <c r="AWG1183" s="12"/>
      <c r="AWH1183" s="12"/>
      <c r="AWI1183" s="12"/>
      <c r="AWJ1183" s="12"/>
      <c r="AWK1183" s="12"/>
      <c r="AWL1183" s="12"/>
      <c r="AWM1183" s="12"/>
      <c r="AWN1183" s="12"/>
      <c r="AWO1183" s="12"/>
      <c r="AWP1183" s="12"/>
      <c r="AWQ1183" s="12"/>
      <c r="AWR1183" s="12"/>
      <c r="AWS1183" s="12"/>
      <c r="AWT1183" s="12"/>
      <c r="AWU1183" s="12"/>
      <c r="AWV1183" s="12"/>
      <c r="AWW1183" s="12"/>
      <c r="AWX1183" s="12"/>
      <c r="AWY1183" s="12"/>
      <c r="AWZ1183" s="12"/>
      <c r="AXA1183" s="12"/>
      <c r="AXB1183" s="12"/>
      <c r="AXC1183" s="12"/>
      <c r="AXD1183" s="12"/>
      <c r="AXE1183" s="12"/>
      <c r="AXF1183" s="12"/>
      <c r="AXG1183" s="12"/>
      <c r="AXH1183" s="12"/>
      <c r="AXI1183" s="12"/>
      <c r="AXJ1183" s="12"/>
      <c r="AXK1183" s="12"/>
      <c r="AXL1183" s="12"/>
      <c r="AXM1183" s="12"/>
      <c r="AXN1183" s="12"/>
      <c r="AXO1183" s="12"/>
      <c r="AXP1183" s="12"/>
      <c r="AXQ1183" s="12"/>
      <c r="AXR1183" s="12"/>
      <c r="AXS1183" s="12"/>
      <c r="AXT1183" s="12"/>
      <c r="AXU1183" s="12"/>
      <c r="AXV1183" s="12"/>
      <c r="AXW1183" s="12"/>
      <c r="AXX1183" s="12"/>
      <c r="AXY1183" s="12"/>
      <c r="AXZ1183" s="12"/>
      <c r="AYA1183" s="12"/>
      <c r="AYB1183" s="12"/>
      <c r="AYC1183" s="12"/>
      <c r="AYD1183" s="12"/>
      <c r="AYE1183" s="12"/>
      <c r="AYF1183" s="12"/>
      <c r="AYG1183" s="12"/>
      <c r="AYH1183" s="12"/>
      <c r="AYI1183" s="12"/>
      <c r="AYJ1183" s="12"/>
      <c r="AYK1183" s="12"/>
      <c r="AYL1183" s="12"/>
      <c r="AYM1183" s="12"/>
      <c r="AYN1183" s="12"/>
      <c r="AYO1183" s="12"/>
      <c r="AYP1183" s="12"/>
      <c r="AYQ1183" s="12"/>
      <c r="AYR1183" s="12"/>
      <c r="AYS1183" s="12"/>
      <c r="AYT1183" s="12"/>
      <c r="AYU1183" s="12"/>
      <c r="AYV1183" s="12"/>
      <c r="AYW1183" s="12"/>
      <c r="AYX1183" s="12"/>
      <c r="AYY1183" s="12"/>
      <c r="AYZ1183" s="12"/>
      <c r="AZA1183" s="12"/>
      <c r="AZB1183" s="12"/>
      <c r="AZC1183" s="12"/>
      <c r="AZD1183" s="12"/>
      <c r="AZE1183" s="12"/>
      <c r="AZF1183" s="12"/>
      <c r="AZG1183" s="12"/>
      <c r="AZH1183" s="12"/>
      <c r="AZI1183" s="12"/>
      <c r="AZJ1183" s="12"/>
      <c r="AZK1183" s="12"/>
      <c r="AZL1183" s="12"/>
      <c r="AZM1183" s="12"/>
      <c r="AZN1183" s="12"/>
      <c r="AZO1183" s="12"/>
      <c r="AZP1183" s="12"/>
      <c r="AZQ1183" s="12"/>
      <c r="AZR1183" s="12"/>
      <c r="AZS1183" s="12"/>
      <c r="AZT1183" s="12"/>
      <c r="AZU1183" s="12"/>
      <c r="AZV1183" s="12"/>
      <c r="AZW1183" s="12"/>
      <c r="AZX1183" s="12"/>
      <c r="AZY1183" s="12"/>
      <c r="AZZ1183" s="12"/>
      <c r="BAA1183" s="12"/>
      <c r="BAB1183" s="12"/>
      <c r="BAC1183" s="12"/>
      <c r="BAD1183" s="12"/>
      <c r="BAE1183" s="12"/>
      <c r="BAF1183" s="12"/>
      <c r="BAG1183" s="12"/>
      <c r="BAH1183" s="12"/>
      <c r="BAI1183" s="12"/>
      <c r="BAJ1183" s="12"/>
      <c r="BAK1183" s="12"/>
      <c r="BAL1183" s="12"/>
      <c r="BAM1183" s="12"/>
      <c r="BAN1183" s="12"/>
      <c r="BAO1183" s="12"/>
      <c r="BAP1183" s="12"/>
      <c r="BAQ1183" s="12"/>
      <c r="BAR1183" s="12"/>
      <c r="BAS1183" s="12"/>
      <c r="BAT1183" s="12"/>
      <c r="BAU1183" s="12"/>
      <c r="BAV1183" s="12"/>
      <c r="BAW1183" s="12"/>
      <c r="BAX1183" s="12"/>
      <c r="BAY1183" s="12"/>
      <c r="BAZ1183" s="12"/>
      <c r="BBA1183" s="12"/>
      <c r="BBB1183" s="12"/>
      <c r="BBC1183" s="12"/>
      <c r="BBD1183" s="12"/>
      <c r="BBE1183" s="12"/>
      <c r="BBF1183" s="12"/>
      <c r="BBG1183" s="12"/>
      <c r="BBH1183" s="12"/>
      <c r="BBI1183" s="12"/>
      <c r="BBJ1183" s="12"/>
      <c r="BBK1183" s="12"/>
      <c r="BBL1183" s="12"/>
      <c r="BBM1183" s="12"/>
      <c r="BBN1183" s="12"/>
      <c r="BBO1183" s="12"/>
      <c r="BBP1183" s="12"/>
      <c r="BBQ1183" s="12"/>
      <c r="BBR1183" s="12"/>
      <c r="BBS1183" s="12"/>
      <c r="BBT1183" s="12"/>
      <c r="BBU1183" s="12"/>
      <c r="BBV1183" s="12"/>
      <c r="BBW1183" s="12"/>
      <c r="BBX1183" s="12"/>
      <c r="BBY1183" s="12"/>
      <c r="BBZ1183" s="12"/>
      <c r="BCA1183" s="12"/>
      <c r="BCB1183" s="12"/>
      <c r="BCC1183" s="12"/>
      <c r="BCD1183" s="12"/>
      <c r="BCE1183" s="12"/>
      <c r="BCF1183" s="12"/>
      <c r="BCG1183" s="12"/>
      <c r="BCH1183" s="12"/>
      <c r="BCI1183" s="12"/>
      <c r="BCJ1183" s="12"/>
      <c r="BCK1183" s="12"/>
      <c r="BCL1183" s="12"/>
      <c r="BCM1183" s="12"/>
      <c r="BCN1183" s="12"/>
      <c r="BCO1183" s="12"/>
      <c r="BCP1183" s="12"/>
      <c r="BCQ1183" s="12"/>
      <c r="BCR1183" s="12"/>
      <c r="BCS1183" s="12"/>
      <c r="BCT1183" s="12"/>
      <c r="BCU1183" s="12"/>
      <c r="BCV1183" s="12"/>
      <c r="BCW1183" s="12"/>
      <c r="BCX1183" s="12"/>
      <c r="BCY1183" s="12"/>
      <c r="BCZ1183" s="12"/>
      <c r="BDA1183" s="12"/>
      <c r="BDB1183" s="12"/>
      <c r="BDC1183" s="12"/>
      <c r="BDD1183" s="12"/>
      <c r="BDE1183" s="12"/>
      <c r="BDF1183" s="12"/>
      <c r="BDG1183" s="12"/>
      <c r="BDH1183" s="12"/>
      <c r="BDI1183" s="12"/>
      <c r="BDJ1183" s="12"/>
      <c r="BDK1183" s="12"/>
      <c r="BDL1183" s="12"/>
      <c r="BDM1183" s="12"/>
      <c r="BDN1183" s="12"/>
      <c r="BDO1183" s="12"/>
      <c r="BDP1183" s="12"/>
      <c r="BDQ1183" s="12"/>
      <c r="BDR1183" s="12"/>
      <c r="BDS1183" s="12"/>
      <c r="BDT1183" s="12"/>
      <c r="BDU1183" s="12"/>
      <c r="BDV1183" s="12"/>
      <c r="BDW1183" s="12"/>
      <c r="BDX1183" s="12"/>
      <c r="BDY1183" s="12"/>
      <c r="BDZ1183" s="12"/>
      <c r="BEA1183" s="12"/>
      <c r="BEB1183" s="12"/>
      <c r="BEC1183" s="12"/>
      <c r="BED1183" s="12"/>
      <c r="BEE1183" s="12"/>
      <c r="BEF1183" s="12"/>
      <c r="BEG1183" s="12"/>
      <c r="BEH1183" s="12"/>
      <c r="BEI1183" s="12"/>
      <c r="BEJ1183" s="12"/>
      <c r="BEK1183" s="12"/>
      <c r="BEL1183" s="12"/>
      <c r="BEM1183" s="12"/>
      <c r="BEN1183" s="12"/>
      <c r="BEO1183" s="12"/>
      <c r="BEP1183" s="12"/>
      <c r="BEQ1183" s="12"/>
      <c r="BER1183" s="12"/>
      <c r="BES1183" s="12"/>
      <c r="BET1183" s="12"/>
      <c r="BEU1183" s="12"/>
      <c r="BEV1183" s="12"/>
      <c r="BEW1183" s="12"/>
      <c r="BEX1183" s="12"/>
      <c r="BEY1183" s="12"/>
      <c r="BEZ1183" s="12"/>
      <c r="BFA1183" s="12"/>
      <c r="BFB1183" s="12"/>
      <c r="BFC1183" s="12"/>
      <c r="BFD1183" s="12"/>
      <c r="BFE1183" s="12"/>
      <c r="BFF1183" s="12"/>
      <c r="BFG1183" s="12"/>
      <c r="BFH1183" s="12"/>
      <c r="BFI1183" s="12"/>
      <c r="BFJ1183" s="12"/>
      <c r="BFK1183" s="12"/>
      <c r="BFL1183" s="12"/>
      <c r="BFM1183" s="12"/>
      <c r="BFN1183" s="12"/>
      <c r="BFO1183" s="12"/>
      <c r="BFP1183" s="12"/>
      <c r="BFQ1183" s="12"/>
      <c r="BFR1183" s="12"/>
      <c r="BFS1183" s="12"/>
      <c r="BFT1183" s="12"/>
      <c r="BFU1183" s="12"/>
      <c r="BFV1183" s="12"/>
      <c r="BFW1183" s="12"/>
      <c r="BFX1183" s="12"/>
      <c r="BFY1183" s="12"/>
      <c r="BFZ1183" s="12"/>
      <c r="BGA1183" s="12"/>
      <c r="BGB1183" s="12"/>
      <c r="BGC1183" s="12"/>
      <c r="BGD1183" s="12"/>
      <c r="BGE1183" s="12"/>
      <c r="BGF1183" s="12"/>
      <c r="BGG1183" s="12"/>
      <c r="BGH1183" s="12"/>
      <c r="BGI1183" s="12"/>
      <c r="BGJ1183" s="12"/>
      <c r="BGK1183" s="12"/>
      <c r="BGL1183" s="12"/>
      <c r="BGM1183" s="12"/>
      <c r="BGN1183" s="12"/>
      <c r="BGO1183" s="12"/>
      <c r="BGP1183" s="12"/>
      <c r="BGQ1183" s="12"/>
      <c r="BGR1183" s="12"/>
      <c r="BGS1183" s="12"/>
      <c r="BGT1183" s="12"/>
      <c r="BGU1183" s="12"/>
      <c r="BGV1183" s="12"/>
      <c r="BGW1183" s="12"/>
      <c r="BGX1183" s="12"/>
      <c r="BGY1183" s="12"/>
      <c r="BGZ1183" s="12"/>
      <c r="BHA1183" s="12"/>
      <c r="BHB1183" s="12"/>
      <c r="BHC1183" s="12"/>
      <c r="BHD1183" s="12"/>
      <c r="BHE1183" s="12"/>
      <c r="BHF1183" s="12"/>
      <c r="BHG1183" s="12"/>
      <c r="BHH1183" s="12"/>
      <c r="BHI1183" s="12"/>
      <c r="BHJ1183" s="12"/>
      <c r="BHK1183" s="12"/>
      <c r="BHL1183" s="12"/>
      <c r="BHM1183" s="12"/>
      <c r="BHN1183" s="12"/>
      <c r="BHO1183" s="12"/>
      <c r="BHP1183" s="12"/>
      <c r="BHQ1183" s="12"/>
      <c r="BHR1183" s="12"/>
      <c r="BHS1183" s="12"/>
      <c r="BHT1183" s="12"/>
      <c r="BHU1183" s="12"/>
      <c r="BHV1183" s="12"/>
      <c r="BHW1183" s="12"/>
      <c r="BHX1183" s="12"/>
      <c r="BHY1183" s="12"/>
      <c r="BHZ1183" s="12"/>
      <c r="BIA1183" s="12"/>
      <c r="BIB1183" s="12"/>
      <c r="BIC1183" s="12"/>
      <c r="BID1183" s="12"/>
      <c r="BIE1183" s="12"/>
      <c r="BIF1183" s="12"/>
      <c r="BIG1183" s="12"/>
      <c r="BIH1183" s="12"/>
      <c r="BII1183" s="12"/>
      <c r="BIJ1183" s="12"/>
      <c r="BIK1183" s="12"/>
      <c r="BIL1183" s="12"/>
      <c r="BIM1183" s="12"/>
      <c r="BIN1183" s="12"/>
      <c r="BIO1183" s="12"/>
      <c r="BIP1183" s="12"/>
      <c r="BIQ1183" s="12"/>
      <c r="BIR1183" s="12"/>
      <c r="BIS1183" s="12"/>
      <c r="BIT1183" s="12"/>
      <c r="BIU1183" s="12"/>
      <c r="BIV1183" s="12"/>
      <c r="BIW1183" s="12"/>
      <c r="BIX1183" s="12"/>
      <c r="BIY1183" s="12"/>
      <c r="BIZ1183" s="12"/>
      <c r="BJA1183" s="12"/>
      <c r="BJB1183" s="12"/>
      <c r="BJC1183" s="12"/>
      <c r="BJD1183" s="12"/>
      <c r="BJE1183" s="12"/>
      <c r="BJF1183" s="12"/>
      <c r="BJG1183" s="12"/>
      <c r="BJH1183" s="12"/>
      <c r="BJI1183" s="12"/>
      <c r="BJJ1183" s="12"/>
      <c r="BJK1183" s="12"/>
      <c r="BJL1183" s="12"/>
      <c r="BJM1183" s="12"/>
      <c r="BJN1183" s="12"/>
      <c r="BJO1183" s="12"/>
      <c r="BJP1183" s="12"/>
      <c r="BJQ1183" s="12"/>
      <c r="BJR1183" s="12"/>
      <c r="BJS1183" s="12"/>
      <c r="BJT1183" s="12"/>
      <c r="BJU1183" s="12"/>
      <c r="BJV1183" s="12"/>
      <c r="BJW1183" s="12"/>
      <c r="BJX1183" s="12"/>
      <c r="BJY1183" s="12"/>
      <c r="BJZ1183" s="12"/>
      <c r="BKA1183" s="12"/>
      <c r="BKB1183" s="12"/>
      <c r="BKC1183" s="12"/>
      <c r="BKD1183" s="12"/>
      <c r="BKE1183" s="12"/>
      <c r="BKF1183" s="12"/>
      <c r="BKG1183" s="12"/>
      <c r="BKH1183" s="12"/>
      <c r="BKI1183" s="12"/>
      <c r="BKJ1183" s="12"/>
      <c r="BKK1183" s="12"/>
      <c r="BKL1183" s="12"/>
      <c r="BKM1183" s="12"/>
      <c r="BKN1183" s="12"/>
      <c r="BKO1183" s="12"/>
      <c r="BKP1183" s="12"/>
      <c r="BKQ1183" s="12"/>
      <c r="BKR1183" s="12"/>
      <c r="BKS1183" s="12"/>
      <c r="BKT1183" s="12"/>
      <c r="BKU1183" s="12"/>
      <c r="BKV1183" s="12"/>
      <c r="BKW1183" s="12"/>
      <c r="BKX1183" s="12"/>
      <c r="BKY1183" s="12"/>
      <c r="BKZ1183" s="12"/>
      <c r="BLA1183" s="12"/>
      <c r="BLB1183" s="12"/>
      <c r="BLC1183" s="12"/>
      <c r="BLD1183" s="12"/>
      <c r="BLE1183" s="12"/>
      <c r="BLF1183" s="12"/>
      <c r="BLG1183" s="12"/>
      <c r="BLH1183" s="12"/>
      <c r="BLI1183" s="12"/>
      <c r="BLJ1183" s="12"/>
      <c r="BLK1183" s="12"/>
      <c r="BLL1183" s="12"/>
      <c r="BLM1183" s="12"/>
      <c r="BLN1183" s="12"/>
      <c r="BLO1183" s="12"/>
      <c r="BLP1183" s="12"/>
      <c r="BLQ1183" s="12"/>
      <c r="BLR1183" s="12"/>
      <c r="BLS1183" s="12"/>
      <c r="BLT1183" s="12"/>
      <c r="BLU1183" s="12"/>
      <c r="BLV1183" s="12"/>
      <c r="BLW1183" s="12"/>
      <c r="BLX1183" s="12"/>
      <c r="BLY1183" s="12"/>
      <c r="BLZ1183" s="12"/>
      <c r="BMA1183" s="12"/>
      <c r="BMB1183" s="12"/>
      <c r="BMC1183" s="12"/>
      <c r="BMD1183" s="12"/>
      <c r="BME1183" s="12"/>
      <c r="BMF1183" s="12"/>
      <c r="BMG1183" s="12"/>
      <c r="BMH1183" s="12"/>
      <c r="BMI1183" s="12"/>
      <c r="BMJ1183" s="12"/>
      <c r="BMK1183" s="12"/>
      <c r="BML1183" s="12"/>
      <c r="BMM1183" s="12"/>
      <c r="BMN1183" s="12"/>
      <c r="BMO1183" s="12"/>
      <c r="BMP1183" s="12"/>
      <c r="BMQ1183" s="12"/>
      <c r="BMR1183" s="12"/>
      <c r="BMS1183" s="12"/>
      <c r="BMT1183" s="12"/>
      <c r="BMU1183" s="12"/>
      <c r="BMV1183" s="12"/>
      <c r="BMW1183" s="12"/>
      <c r="BMX1183" s="12"/>
      <c r="BMY1183" s="12"/>
      <c r="BMZ1183" s="12"/>
      <c r="BNA1183" s="12"/>
      <c r="BNB1183" s="12"/>
      <c r="BNC1183" s="12"/>
      <c r="BND1183" s="12"/>
      <c r="BNE1183" s="12"/>
      <c r="BNF1183" s="12"/>
      <c r="BNG1183" s="12"/>
      <c r="BNH1183" s="12"/>
      <c r="BNI1183" s="12"/>
      <c r="BNJ1183" s="12"/>
      <c r="BNK1183" s="12"/>
      <c r="BNL1183" s="12"/>
      <c r="BNM1183" s="12"/>
      <c r="BNN1183" s="12"/>
      <c r="BNO1183" s="12"/>
      <c r="BNP1183" s="12"/>
      <c r="BNQ1183" s="12"/>
      <c r="BNR1183" s="12"/>
      <c r="BNS1183" s="12"/>
      <c r="BNT1183" s="12"/>
      <c r="BNU1183" s="12"/>
      <c r="BNV1183" s="12"/>
      <c r="BNW1183" s="12"/>
      <c r="BNX1183" s="12"/>
      <c r="BNY1183" s="12"/>
      <c r="BNZ1183" s="12"/>
      <c r="BOA1183" s="12"/>
      <c r="BOB1183" s="12"/>
      <c r="BOC1183" s="12"/>
      <c r="BOD1183" s="12"/>
      <c r="BOE1183" s="12"/>
      <c r="BOF1183" s="12"/>
      <c r="BOG1183" s="12"/>
      <c r="BOH1183" s="12"/>
      <c r="BOI1183" s="12"/>
      <c r="BOJ1183" s="12"/>
      <c r="BOK1183" s="12"/>
      <c r="BOL1183" s="12"/>
      <c r="BOM1183" s="12"/>
      <c r="BON1183" s="12"/>
      <c r="BOO1183" s="12"/>
      <c r="BOP1183" s="12"/>
      <c r="BOQ1183" s="12"/>
      <c r="BOR1183" s="12"/>
      <c r="BOS1183" s="12"/>
      <c r="BOT1183" s="12"/>
      <c r="BOU1183" s="12"/>
      <c r="BOV1183" s="12"/>
      <c r="BOW1183" s="12"/>
      <c r="BOX1183" s="12"/>
      <c r="BOY1183" s="12"/>
      <c r="BOZ1183" s="12"/>
      <c r="BPA1183" s="12"/>
      <c r="BPB1183" s="12"/>
      <c r="BPC1183" s="12"/>
      <c r="BPD1183" s="12"/>
      <c r="BPE1183" s="12"/>
      <c r="BPF1183" s="12"/>
      <c r="BPG1183" s="12"/>
      <c r="BPH1183" s="12"/>
      <c r="BPI1183" s="12"/>
      <c r="BPJ1183" s="12"/>
      <c r="BPK1183" s="12"/>
      <c r="BPL1183" s="12"/>
      <c r="BPM1183" s="12"/>
      <c r="BPN1183" s="12"/>
      <c r="BPO1183" s="12"/>
      <c r="BPP1183" s="12"/>
      <c r="BPQ1183" s="12"/>
      <c r="BPR1183" s="12"/>
      <c r="BPS1183" s="12"/>
      <c r="BPT1183" s="12"/>
      <c r="BPU1183" s="12"/>
      <c r="BPV1183" s="12"/>
      <c r="BPW1183" s="12"/>
      <c r="BPX1183" s="12"/>
      <c r="BPY1183" s="12"/>
      <c r="BPZ1183" s="12"/>
      <c r="BQA1183" s="12"/>
      <c r="BQB1183" s="12"/>
      <c r="BQC1183" s="12"/>
      <c r="BQD1183" s="12"/>
      <c r="BQE1183" s="12"/>
      <c r="BQF1183" s="12"/>
      <c r="BQG1183" s="12"/>
      <c r="BQH1183" s="12"/>
      <c r="BQI1183" s="12"/>
      <c r="BQJ1183" s="12"/>
      <c r="BQK1183" s="12"/>
      <c r="BQL1183" s="12"/>
      <c r="BQM1183" s="12"/>
      <c r="BQN1183" s="12"/>
      <c r="BQO1183" s="12"/>
      <c r="BQP1183" s="12"/>
      <c r="BQQ1183" s="12"/>
      <c r="BQR1183" s="12"/>
      <c r="BQS1183" s="12"/>
      <c r="BQT1183" s="12"/>
      <c r="BQU1183" s="12"/>
      <c r="BQV1183" s="12"/>
      <c r="BQW1183" s="12"/>
      <c r="BQX1183" s="12"/>
      <c r="BQY1183" s="12"/>
      <c r="BQZ1183" s="12"/>
      <c r="BRA1183" s="12"/>
      <c r="BRB1183" s="12"/>
      <c r="BRC1183" s="12"/>
      <c r="BRD1183" s="12"/>
      <c r="BRE1183" s="12"/>
      <c r="BRF1183" s="12"/>
      <c r="BRG1183" s="12"/>
      <c r="BRH1183" s="12"/>
      <c r="BRI1183" s="12"/>
      <c r="BRJ1183" s="12"/>
      <c r="BRK1183" s="12"/>
      <c r="BRL1183" s="12"/>
      <c r="BRM1183" s="12"/>
      <c r="BRN1183" s="12"/>
      <c r="BRO1183" s="12"/>
      <c r="BRP1183" s="12"/>
      <c r="BRQ1183" s="12"/>
      <c r="BRR1183" s="12"/>
      <c r="BRS1183" s="12"/>
      <c r="BRT1183" s="12"/>
      <c r="BRU1183" s="12"/>
      <c r="BRV1183" s="12"/>
      <c r="BRW1183" s="12"/>
      <c r="BRX1183" s="12"/>
      <c r="BRY1183" s="12"/>
      <c r="BRZ1183" s="12"/>
      <c r="BSA1183" s="12"/>
      <c r="BSB1183" s="12"/>
      <c r="BSC1183" s="12"/>
      <c r="BSD1183" s="12"/>
      <c r="BSE1183" s="12"/>
      <c r="BSF1183" s="12"/>
      <c r="BSG1183" s="12"/>
      <c r="BSH1183" s="12"/>
      <c r="BSI1183" s="12"/>
      <c r="BSJ1183" s="12"/>
      <c r="BSK1183" s="12"/>
      <c r="BSL1183" s="12"/>
      <c r="BSM1183" s="12"/>
      <c r="BSN1183" s="12"/>
      <c r="BSO1183" s="12"/>
      <c r="BSP1183" s="12"/>
      <c r="BSQ1183" s="12"/>
      <c r="BSR1183" s="12"/>
      <c r="BSS1183" s="12"/>
      <c r="BST1183" s="12"/>
      <c r="BSU1183" s="12"/>
      <c r="BSV1183" s="12"/>
      <c r="BSW1183" s="12"/>
      <c r="BSX1183" s="12"/>
      <c r="BSY1183" s="12"/>
      <c r="BSZ1183" s="12"/>
      <c r="BTA1183" s="12"/>
      <c r="BTB1183" s="12"/>
      <c r="BTC1183" s="12"/>
      <c r="BTD1183" s="12"/>
      <c r="BTE1183" s="12"/>
      <c r="BTF1183" s="12"/>
      <c r="BTG1183" s="12"/>
      <c r="BTH1183" s="12"/>
      <c r="BTI1183" s="12"/>
      <c r="BTJ1183" s="12"/>
      <c r="BTK1183" s="12"/>
      <c r="BTL1183" s="12"/>
      <c r="BTM1183" s="12"/>
      <c r="BTN1183" s="12"/>
      <c r="BTO1183" s="12"/>
      <c r="BTP1183" s="12"/>
      <c r="BTQ1183" s="12"/>
      <c r="BTR1183" s="12"/>
      <c r="BTS1183" s="12"/>
      <c r="BTT1183" s="12"/>
      <c r="BTU1183" s="12"/>
      <c r="BTV1183" s="12"/>
      <c r="BTW1183" s="12"/>
      <c r="BTX1183" s="12"/>
      <c r="BTY1183" s="12"/>
      <c r="BTZ1183" s="12"/>
      <c r="BUA1183" s="12"/>
      <c r="BUB1183" s="12"/>
      <c r="BUC1183" s="12"/>
      <c r="BUD1183" s="12"/>
      <c r="BUE1183" s="12"/>
      <c r="BUF1183" s="12"/>
      <c r="BUG1183" s="12"/>
      <c r="BUH1183" s="12"/>
      <c r="BUI1183" s="12"/>
      <c r="BUJ1183" s="12"/>
      <c r="BUK1183" s="12"/>
      <c r="BUL1183" s="12"/>
      <c r="BUM1183" s="12"/>
      <c r="BUN1183" s="12"/>
      <c r="BUO1183" s="12"/>
      <c r="BUP1183" s="12"/>
      <c r="BUQ1183" s="12"/>
      <c r="BUR1183" s="12"/>
      <c r="BUS1183" s="12"/>
      <c r="BUT1183" s="12"/>
      <c r="BUU1183" s="12"/>
      <c r="BUV1183" s="12"/>
      <c r="BUW1183" s="12"/>
      <c r="BUX1183" s="12"/>
      <c r="BUY1183" s="12"/>
      <c r="BUZ1183" s="12"/>
      <c r="BVA1183" s="12"/>
      <c r="BVB1183" s="12"/>
      <c r="BVC1183" s="12"/>
      <c r="BVD1183" s="12"/>
      <c r="BVE1183" s="12"/>
      <c r="BVF1183" s="12"/>
      <c r="BVG1183" s="12"/>
      <c r="BVH1183" s="12"/>
      <c r="BVI1183" s="12"/>
      <c r="BVJ1183" s="12"/>
      <c r="BVK1183" s="12"/>
      <c r="BVL1183" s="12"/>
      <c r="BVM1183" s="12"/>
      <c r="BVN1183" s="12"/>
      <c r="BVO1183" s="12"/>
      <c r="BVP1183" s="12"/>
      <c r="BVQ1183" s="12"/>
      <c r="BVR1183" s="12"/>
      <c r="BVS1183" s="12"/>
      <c r="BVT1183" s="12"/>
      <c r="BVU1183" s="12"/>
      <c r="BVV1183" s="12"/>
      <c r="BVW1183" s="12"/>
      <c r="BVX1183" s="12"/>
      <c r="BVY1183" s="12"/>
      <c r="BVZ1183" s="12"/>
      <c r="BWA1183" s="12"/>
      <c r="BWB1183" s="12"/>
      <c r="BWC1183" s="12"/>
      <c r="BWD1183" s="12"/>
      <c r="BWE1183" s="12"/>
      <c r="BWF1183" s="12"/>
      <c r="BWG1183" s="12"/>
      <c r="BWH1183" s="12"/>
      <c r="BWI1183" s="12"/>
      <c r="BWJ1183" s="12"/>
      <c r="BWK1183" s="12"/>
      <c r="BWL1183" s="12"/>
      <c r="BWM1183" s="12"/>
      <c r="BWN1183" s="12"/>
      <c r="BWO1183" s="12"/>
      <c r="BWP1183" s="12"/>
      <c r="BWQ1183" s="12"/>
      <c r="BWR1183" s="12"/>
      <c r="BWS1183" s="12"/>
      <c r="BWT1183" s="12"/>
      <c r="BWU1183" s="12"/>
      <c r="BWV1183" s="12"/>
      <c r="BWW1183" s="12"/>
      <c r="BWX1183" s="12"/>
      <c r="BWY1183" s="12"/>
      <c r="BWZ1183" s="12"/>
      <c r="BXA1183" s="12"/>
      <c r="BXB1183" s="12"/>
      <c r="BXC1183" s="12"/>
      <c r="BXD1183" s="12"/>
      <c r="BXE1183" s="12"/>
      <c r="BXF1183" s="12"/>
      <c r="BXG1183" s="12"/>
      <c r="BXH1183" s="12"/>
      <c r="BXI1183" s="12"/>
      <c r="BXJ1183" s="12"/>
      <c r="BXK1183" s="12"/>
      <c r="BXL1183" s="12"/>
      <c r="BXM1183" s="12"/>
      <c r="BXN1183" s="12"/>
      <c r="BXO1183" s="12"/>
      <c r="BXP1183" s="12"/>
      <c r="BXQ1183" s="12"/>
      <c r="BXR1183" s="12"/>
      <c r="BXS1183" s="12"/>
      <c r="BXT1183" s="12"/>
      <c r="BXU1183" s="12"/>
      <c r="BXV1183" s="12"/>
      <c r="BXW1183" s="12"/>
      <c r="BXX1183" s="12"/>
      <c r="BXY1183" s="12"/>
      <c r="BXZ1183" s="12"/>
      <c r="BYA1183" s="12"/>
      <c r="BYB1183" s="12"/>
      <c r="BYC1183" s="12"/>
      <c r="BYD1183" s="12"/>
      <c r="BYE1183" s="12"/>
      <c r="BYF1183" s="12"/>
      <c r="BYG1183" s="12"/>
      <c r="BYH1183" s="12"/>
      <c r="BYI1183" s="12"/>
      <c r="BYJ1183" s="12"/>
      <c r="BYK1183" s="12"/>
      <c r="BYL1183" s="12"/>
      <c r="BYM1183" s="12"/>
      <c r="BYN1183" s="12"/>
      <c r="BYO1183" s="12"/>
      <c r="BYP1183" s="12"/>
      <c r="BYQ1183" s="12"/>
      <c r="BYR1183" s="12"/>
      <c r="BYS1183" s="12"/>
      <c r="BYT1183" s="12"/>
      <c r="BYU1183" s="12"/>
      <c r="BYV1183" s="12"/>
      <c r="BYW1183" s="12"/>
      <c r="BYX1183" s="12"/>
      <c r="BYY1183" s="12"/>
      <c r="BYZ1183" s="12"/>
      <c r="BZA1183" s="12"/>
      <c r="BZB1183" s="12"/>
      <c r="BZC1183" s="12"/>
      <c r="BZD1183" s="12"/>
      <c r="BZE1183" s="12"/>
      <c r="BZF1183" s="12"/>
      <c r="BZG1183" s="12"/>
      <c r="BZH1183" s="12"/>
      <c r="BZI1183" s="12"/>
      <c r="BZJ1183" s="12"/>
      <c r="BZK1183" s="12"/>
      <c r="BZL1183" s="12"/>
      <c r="BZM1183" s="12"/>
      <c r="BZN1183" s="12"/>
      <c r="BZO1183" s="12"/>
      <c r="BZP1183" s="12"/>
      <c r="BZQ1183" s="12"/>
      <c r="BZR1183" s="12"/>
      <c r="BZS1183" s="12"/>
      <c r="BZT1183" s="12"/>
      <c r="BZU1183" s="12"/>
      <c r="BZV1183" s="12"/>
      <c r="BZW1183" s="12"/>
      <c r="BZX1183" s="12"/>
      <c r="BZY1183" s="12"/>
      <c r="BZZ1183" s="12"/>
      <c r="CAA1183" s="12"/>
      <c r="CAB1183" s="12"/>
      <c r="CAC1183" s="12"/>
      <c r="CAD1183" s="12"/>
      <c r="CAE1183" s="12"/>
      <c r="CAF1183" s="12"/>
      <c r="CAG1183" s="12"/>
      <c r="CAH1183" s="12"/>
      <c r="CAI1183" s="12"/>
      <c r="CAJ1183" s="12"/>
      <c r="CAK1183" s="12"/>
      <c r="CAL1183" s="12"/>
      <c r="CAM1183" s="12"/>
      <c r="CAN1183" s="12"/>
      <c r="CAO1183" s="12"/>
      <c r="CAP1183" s="12"/>
      <c r="CAQ1183" s="12"/>
      <c r="CAR1183" s="12"/>
      <c r="CAS1183" s="12"/>
      <c r="CAT1183" s="12"/>
      <c r="CAU1183" s="12"/>
      <c r="CAV1183" s="12"/>
      <c r="CAW1183" s="12"/>
      <c r="CAX1183" s="12"/>
      <c r="CAY1183" s="12"/>
      <c r="CAZ1183" s="12"/>
      <c r="CBA1183" s="12"/>
      <c r="CBB1183" s="12"/>
      <c r="CBC1183" s="12"/>
      <c r="CBD1183" s="12"/>
      <c r="CBE1183" s="12"/>
      <c r="CBF1183" s="12"/>
      <c r="CBG1183" s="12"/>
      <c r="CBH1183" s="12"/>
      <c r="CBI1183" s="12"/>
      <c r="CBJ1183" s="12"/>
      <c r="CBK1183" s="12"/>
      <c r="CBL1183" s="12"/>
      <c r="CBM1183" s="12"/>
      <c r="CBN1183" s="12"/>
      <c r="CBO1183" s="12"/>
      <c r="CBP1183" s="12"/>
      <c r="CBQ1183" s="12"/>
      <c r="CBR1183" s="12"/>
      <c r="CBS1183" s="12"/>
      <c r="CBT1183" s="12"/>
      <c r="CBU1183" s="12"/>
      <c r="CBV1183" s="12"/>
      <c r="CBW1183" s="12"/>
      <c r="CBX1183" s="12"/>
      <c r="CBY1183" s="12"/>
      <c r="CBZ1183" s="12"/>
      <c r="CCA1183" s="12"/>
      <c r="CCB1183" s="12"/>
      <c r="CCC1183" s="12"/>
      <c r="CCD1183" s="12"/>
      <c r="CCE1183" s="12"/>
      <c r="CCF1183" s="12"/>
      <c r="CCG1183" s="12"/>
      <c r="CCH1183" s="12"/>
      <c r="CCI1183" s="12"/>
      <c r="CCJ1183" s="12"/>
      <c r="CCK1183" s="12"/>
      <c r="CCL1183" s="12"/>
      <c r="CCM1183" s="12"/>
      <c r="CCN1183" s="12"/>
      <c r="CCO1183" s="12"/>
      <c r="CCP1183" s="12"/>
      <c r="CCQ1183" s="12"/>
      <c r="CCR1183" s="12"/>
      <c r="CCS1183" s="12"/>
      <c r="CCT1183" s="12"/>
      <c r="CCU1183" s="12"/>
      <c r="CCV1183" s="12"/>
      <c r="CCW1183" s="12"/>
      <c r="CCX1183" s="12"/>
      <c r="CCY1183" s="12"/>
      <c r="CCZ1183" s="12"/>
      <c r="CDA1183" s="12"/>
      <c r="CDB1183" s="12"/>
      <c r="CDC1183" s="12"/>
      <c r="CDD1183" s="12"/>
      <c r="CDE1183" s="12"/>
      <c r="CDF1183" s="12"/>
      <c r="CDG1183" s="12"/>
      <c r="CDH1183" s="12"/>
      <c r="CDI1183" s="12"/>
      <c r="CDJ1183" s="12"/>
      <c r="CDK1183" s="12"/>
      <c r="CDL1183" s="12"/>
      <c r="CDM1183" s="12"/>
      <c r="CDN1183" s="12"/>
      <c r="CDO1183" s="12"/>
      <c r="CDP1183" s="12"/>
      <c r="CDQ1183" s="12"/>
      <c r="CDR1183" s="12"/>
      <c r="CDS1183" s="12"/>
      <c r="CDT1183" s="12"/>
      <c r="CDU1183" s="12"/>
      <c r="CDV1183" s="12"/>
      <c r="CDW1183" s="12"/>
      <c r="CDX1183" s="12"/>
      <c r="CDY1183" s="12"/>
      <c r="CDZ1183" s="12"/>
      <c r="CEA1183" s="12"/>
      <c r="CEB1183" s="12"/>
      <c r="CEC1183" s="12"/>
      <c r="CED1183" s="12"/>
      <c r="CEE1183" s="12"/>
      <c r="CEF1183" s="12"/>
      <c r="CEG1183" s="12"/>
      <c r="CEH1183" s="12"/>
      <c r="CEI1183" s="12"/>
      <c r="CEJ1183" s="12"/>
      <c r="CEK1183" s="12"/>
      <c r="CEL1183" s="12"/>
      <c r="CEM1183" s="12"/>
      <c r="CEN1183" s="12"/>
      <c r="CEO1183" s="12"/>
      <c r="CEP1183" s="12"/>
      <c r="CEQ1183" s="12"/>
      <c r="CER1183" s="12"/>
      <c r="CES1183" s="12"/>
      <c r="CET1183" s="12"/>
      <c r="CEU1183" s="12"/>
      <c r="CEV1183" s="12"/>
      <c r="CEW1183" s="12"/>
      <c r="CEX1183" s="12"/>
      <c r="CEY1183" s="12"/>
      <c r="CEZ1183" s="12"/>
      <c r="CFA1183" s="12"/>
      <c r="CFB1183" s="12"/>
      <c r="CFC1183" s="12"/>
      <c r="CFD1183" s="12"/>
      <c r="CFE1183" s="12"/>
      <c r="CFF1183" s="12"/>
      <c r="CFG1183" s="12"/>
      <c r="CFH1183" s="12"/>
      <c r="CFI1183" s="12"/>
      <c r="CFJ1183" s="12"/>
      <c r="CFK1183" s="12"/>
      <c r="CFL1183" s="12"/>
      <c r="CFM1183" s="12"/>
      <c r="CFN1183" s="12"/>
      <c r="CFO1183" s="12"/>
      <c r="CFP1183" s="12"/>
      <c r="CFQ1183" s="12"/>
      <c r="CFR1183" s="12"/>
      <c r="CFS1183" s="12"/>
      <c r="CFT1183" s="12"/>
      <c r="CFU1183" s="12"/>
      <c r="CFV1183" s="12"/>
      <c r="CFW1183" s="12"/>
      <c r="CFX1183" s="12"/>
      <c r="CFY1183" s="12"/>
      <c r="CFZ1183" s="12"/>
      <c r="CGA1183" s="12"/>
      <c r="CGB1183" s="12"/>
      <c r="CGC1183" s="12"/>
      <c r="CGD1183" s="12"/>
      <c r="CGE1183" s="12"/>
      <c r="CGF1183" s="12"/>
      <c r="CGG1183" s="12"/>
      <c r="CGH1183" s="12"/>
      <c r="CGI1183" s="12"/>
      <c r="CGJ1183" s="12"/>
      <c r="CGK1183" s="12"/>
      <c r="CGL1183" s="12"/>
      <c r="CGM1183" s="12"/>
      <c r="CGN1183" s="12"/>
      <c r="CGO1183" s="12"/>
      <c r="CGP1183" s="12"/>
      <c r="CGQ1183" s="12"/>
      <c r="CGR1183" s="12"/>
      <c r="CGS1183" s="12"/>
      <c r="CGT1183" s="12"/>
      <c r="CGU1183" s="12"/>
      <c r="CGV1183" s="12"/>
      <c r="CGW1183" s="12"/>
      <c r="CGX1183" s="12"/>
      <c r="CGY1183" s="12"/>
      <c r="CGZ1183" s="12"/>
      <c r="CHA1183" s="12"/>
      <c r="CHB1183" s="12"/>
      <c r="CHC1183" s="12"/>
      <c r="CHD1183" s="12"/>
      <c r="CHE1183" s="12"/>
      <c r="CHF1183" s="12"/>
      <c r="CHG1183" s="12"/>
      <c r="CHH1183" s="12"/>
      <c r="CHI1183" s="12"/>
      <c r="CHJ1183" s="12"/>
      <c r="CHK1183" s="12"/>
      <c r="CHL1183" s="12"/>
      <c r="CHM1183" s="12"/>
      <c r="CHN1183" s="12"/>
      <c r="CHO1183" s="12"/>
      <c r="CHP1183" s="12"/>
      <c r="CHQ1183" s="12"/>
      <c r="CHR1183" s="12"/>
      <c r="CHS1183" s="12"/>
      <c r="CHT1183" s="12"/>
      <c r="CHU1183" s="12"/>
      <c r="CHV1183" s="12"/>
      <c r="CHW1183" s="12"/>
      <c r="CHX1183" s="12"/>
      <c r="CHY1183" s="12"/>
      <c r="CHZ1183" s="12"/>
      <c r="CIA1183" s="12"/>
      <c r="CIB1183" s="12"/>
      <c r="CIC1183" s="12"/>
      <c r="CID1183" s="12"/>
      <c r="CIE1183" s="12"/>
      <c r="CIF1183" s="12"/>
      <c r="CIG1183" s="12"/>
      <c r="CIH1183" s="12"/>
      <c r="CII1183" s="12"/>
      <c r="CIJ1183" s="12"/>
      <c r="CIK1183" s="12"/>
      <c r="CIL1183" s="12"/>
      <c r="CIM1183" s="12"/>
      <c r="CIN1183" s="12"/>
      <c r="CIO1183" s="12"/>
      <c r="CIP1183" s="12"/>
      <c r="CIQ1183" s="12"/>
      <c r="CIR1183" s="12"/>
      <c r="CIS1183" s="12"/>
      <c r="CIT1183" s="12"/>
      <c r="CIU1183" s="12"/>
      <c r="CIV1183" s="12"/>
      <c r="CIW1183" s="12"/>
      <c r="CIX1183" s="12"/>
      <c r="CIY1183" s="12"/>
      <c r="CIZ1183" s="12"/>
      <c r="CJA1183" s="12"/>
      <c r="CJB1183" s="12"/>
      <c r="CJC1183" s="12"/>
      <c r="CJD1183" s="12"/>
      <c r="CJE1183" s="12"/>
      <c r="CJF1183" s="12"/>
      <c r="CJG1183" s="12"/>
      <c r="CJH1183" s="12"/>
      <c r="CJI1183" s="12"/>
      <c r="CJJ1183" s="12"/>
      <c r="CJK1183" s="12"/>
      <c r="CJL1183" s="12"/>
      <c r="CJM1183" s="12"/>
      <c r="CJN1183" s="12"/>
      <c r="CJO1183" s="12"/>
      <c r="CJP1183" s="12"/>
      <c r="CJQ1183" s="12"/>
      <c r="CJR1183" s="12"/>
      <c r="CJS1183" s="12"/>
      <c r="CJT1183" s="12"/>
      <c r="CJU1183" s="12"/>
      <c r="CJV1183" s="12"/>
      <c r="CJW1183" s="12"/>
      <c r="CJX1183" s="12"/>
      <c r="CJY1183" s="12"/>
      <c r="CJZ1183" s="12"/>
      <c r="CKA1183" s="12"/>
      <c r="CKB1183" s="12"/>
      <c r="CKC1183" s="12"/>
      <c r="CKD1183" s="12"/>
      <c r="CKE1183" s="12"/>
      <c r="CKF1183" s="12"/>
      <c r="CKG1183" s="12"/>
      <c r="CKH1183" s="12"/>
      <c r="CKI1183" s="12"/>
      <c r="CKJ1183" s="12"/>
      <c r="CKK1183" s="12"/>
      <c r="CKL1183" s="12"/>
      <c r="CKM1183" s="12"/>
      <c r="CKN1183" s="12"/>
      <c r="CKO1183" s="12"/>
      <c r="CKP1183" s="12"/>
      <c r="CKQ1183" s="12"/>
      <c r="CKR1183" s="12"/>
      <c r="CKS1183" s="12"/>
      <c r="CKT1183" s="12"/>
      <c r="CKU1183" s="12"/>
      <c r="CKV1183" s="12"/>
      <c r="CKW1183" s="12"/>
      <c r="CKX1183" s="12"/>
      <c r="CKY1183" s="12"/>
      <c r="CKZ1183" s="12"/>
      <c r="CLA1183" s="12"/>
      <c r="CLB1183" s="12"/>
      <c r="CLC1183" s="12"/>
      <c r="CLD1183" s="12"/>
      <c r="CLE1183" s="12"/>
      <c r="CLF1183" s="12"/>
      <c r="CLG1183" s="12"/>
      <c r="CLH1183" s="12"/>
      <c r="CLI1183" s="12"/>
      <c r="CLJ1183" s="12"/>
      <c r="CLK1183" s="12"/>
      <c r="CLL1183" s="12"/>
      <c r="CLM1183" s="12"/>
      <c r="CLN1183" s="12"/>
      <c r="CLO1183" s="12"/>
      <c r="CLP1183" s="12"/>
      <c r="CLQ1183" s="12"/>
      <c r="CLR1183" s="12"/>
      <c r="CLS1183" s="12"/>
      <c r="CLT1183" s="12"/>
      <c r="CLU1183" s="12"/>
      <c r="CLV1183" s="12"/>
      <c r="CLW1183" s="12"/>
      <c r="CLX1183" s="12"/>
      <c r="CLY1183" s="12"/>
      <c r="CLZ1183" s="12"/>
      <c r="CMA1183" s="12"/>
      <c r="CMB1183" s="12"/>
      <c r="CMC1183" s="12"/>
      <c r="CMD1183" s="12"/>
      <c r="CME1183" s="12"/>
      <c r="CMF1183" s="12"/>
      <c r="CMG1183" s="12"/>
      <c r="CMH1183" s="12"/>
      <c r="CMI1183" s="12"/>
      <c r="CMJ1183" s="12"/>
      <c r="CMK1183" s="12"/>
      <c r="CML1183" s="12"/>
      <c r="CMM1183" s="12"/>
      <c r="CMN1183" s="12"/>
      <c r="CMO1183" s="12"/>
      <c r="CMP1183" s="12"/>
      <c r="CMQ1183" s="12"/>
      <c r="CMR1183" s="12"/>
      <c r="CMS1183" s="12"/>
      <c r="CMT1183" s="12"/>
      <c r="CMU1183" s="12"/>
      <c r="CMV1183" s="12"/>
      <c r="CMW1183" s="12"/>
      <c r="CMX1183" s="12"/>
      <c r="CMY1183" s="12"/>
      <c r="CMZ1183" s="12"/>
      <c r="CNA1183" s="12"/>
      <c r="CNB1183" s="12"/>
      <c r="CNC1183" s="12"/>
      <c r="CND1183" s="12"/>
      <c r="CNE1183" s="12"/>
      <c r="CNF1183" s="12"/>
      <c r="CNG1183" s="12"/>
      <c r="CNH1183" s="12"/>
      <c r="CNI1183" s="12"/>
      <c r="CNJ1183" s="12"/>
      <c r="CNK1183" s="12"/>
      <c r="CNL1183" s="12"/>
      <c r="CNM1183" s="12"/>
      <c r="CNN1183" s="12"/>
      <c r="CNO1183" s="12"/>
      <c r="CNP1183" s="12"/>
      <c r="CNQ1183" s="12"/>
      <c r="CNR1183" s="12"/>
      <c r="CNS1183" s="12"/>
      <c r="CNT1183" s="12"/>
      <c r="CNU1183" s="12"/>
      <c r="CNV1183" s="12"/>
      <c r="CNW1183" s="12"/>
      <c r="CNX1183" s="12"/>
      <c r="CNY1183" s="12"/>
      <c r="CNZ1183" s="12"/>
      <c r="COA1183" s="12"/>
      <c r="COB1183" s="12"/>
      <c r="COC1183" s="12"/>
      <c r="COD1183" s="12"/>
      <c r="COE1183" s="12"/>
      <c r="COF1183" s="12"/>
      <c r="COG1183" s="12"/>
      <c r="COH1183" s="12"/>
      <c r="COI1183" s="12"/>
      <c r="COJ1183" s="12"/>
      <c r="COK1183" s="12"/>
      <c r="COL1183" s="12"/>
      <c r="COM1183" s="12"/>
      <c r="CON1183" s="12"/>
      <c r="COO1183" s="12"/>
      <c r="COP1183" s="12"/>
      <c r="COQ1183" s="12"/>
      <c r="COR1183" s="12"/>
      <c r="COS1183" s="12"/>
      <c r="COT1183" s="12"/>
      <c r="COU1183" s="12"/>
      <c r="COV1183" s="12"/>
      <c r="COW1183" s="12"/>
      <c r="COX1183" s="12"/>
      <c r="COY1183" s="12"/>
      <c r="COZ1183" s="12"/>
      <c r="CPA1183" s="12"/>
      <c r="CPB1183" s="12"/>
      <c r="CPC1183" s="12"/>
      <c r="CPD1183" s="12"/>
      <c r="CPE1183" s="12"/>
      <c r="CPF1183" s="12"/>
      <c r="CPG1183" s="12"/>
      <c r="CPH1183" s="12"/>
      <c r="CPI1183" s="12"/>
      <c r="CPJ1183" s="12"/>
      <c r="CPK1183" s="12"/>
      <c r="CPL1183" s="12"/>
      <c r="CPM1183" s="12"/>
      <c r="CPN1183" s="12"/>
      <c r="CPO1183" s="12"/>
      <c r="CPP1183" s="12"/>
      <c r="CPQ1183" s="12"/>
      <c r="CPR1183" s="12"/>
      <c r="CPS1183" s="12"/>
      <c r="CPT1183" s="12"/>
      <c r="CPU1183" s="12"/>
      <c r="CPV1183" s="12"/>
      <c r="CPW1183" s="12"/>
      <c r="CPX1183" s="12"/>
      <c r="CPY1183" s="12"/>
      <c r="CPZ1183" s="12"/>
      <c r="CQA1183" s="12"/>
      <c r="CQB1183" s="12"/>
      <c r="CQC1183" s="12"/>
      <c r="CQD1183" s="12"/>
      <c r="CQE1183" s="12"/>
      <c r="CQF1183" s="12"/>
      <c r="CQG1183" s="12"/>
      <c r="CQH1183" s="12"/>
      <c r="CQI1183" s="12"/>
      <c r="CQJ1183" s="12"/>
      <c r="CQK1183" s="12"/>
      <c r="CQL1183" s="12"/>
      <c r="CQM1183" s="12"/>
      <c r="CQN1183" s="12"/>
      <c r="CQO1183" s="12"/>
      <c r="CQP1183" s="12"/>
      <c r="CQQ1183" s="12"/>
      <c r="CQR1183" s="12"/>
      <c r="CQS1183" s="12"/>
      <c r="CQT1183" s="12"/>
      <c r="CQU1183" s="12"/>
      <c r="CQV1183" s="12"/>
      <c r="CQW1183" s="12"/>
      <c r="CQX1183" s="12"/>
      <c r="CQY1183" s="12"/>
      <c r="CQZ1183" s="12"/>
      <c r="CRA1183" s="12"/>
      <c r="CRB1183" s="12"/>
      <c r="CRC1183" s="12"/>
      <c r="CRD1183" s="12"/>
      <c r="CRE1183" s="12"/>
      <c r="CRF1183" s="12"/>
      <c r="CRG1183" s="12"/>
      <c r="CRH1183" s="12"/>
      <c r="CRI1183" s="12"/>
      <c r="CRJ1183" s="12"/>
      <c r="CRK1183" s="12"/>
      <c r="CRL1183" s="12"/>
      <c r="CRM1183" s="12"/>
      <c r="CRN1183" s="12"/>
      <c r="CRO1183" s="12"/>
      <c r="CRP1183" s="12"/>
      <c r="CRQ1183" s="12"/>
      <c r="CRR1183" s="12"/>
      <c r="CRS1183" s="12"/>
      <c r="CRT1183" s="12"/>
      <c r="CRU1183" s="12"/>
      <c r="CRV1183" s="12"/>
      <c r="CRW1183" s="12"/>
      <c r="CRX1183" s="12"/>
      <c r="CRY1183" s="12"/>
      <c r="CRZ1183" s="12"/>
      <c r="CSA1183" s="12"/>
      <c r="CSB1183" s="12"/>
      <c r="CSC1183" s="12"/>
      <c r="CSD1183" s="12"/>
      <c r="CSE1183" s="12"/>
      <c r="CSF1183" s="12"/>
      <c r="CSG1183" s="12"/>
      <c r="CSH1183" s="12"/>
      <c r="CSI1183" s="12"/>
      <c r="CSJ1183" s="12"/>
      <c r="CSK1183" s="12"/>
      <c r="CSL1183" s="12"/>
      <c r="CSM1183" s="12"/>
      <c r="CSN1183" s="12"/>
      <c r="CSO1183" s="12"/>
      <c r="CSP1183" s="12"/>
      <c r="CSQ1183" s="12"/>
      <c r="CSR1183" s="12"/>
      <c r="CSS1183" s="12"/>
      <c r="CST1183" s="12"/>
      <c r="CSU1183" s="12"/>
      <c r="CSV1183" s="12"/>
      <c r="CSW1183" s="12"/>
      <c r="CSX1183" s="12"/>
      <c r="CSY1183" s="12"/>
      <c r="CSZ1183" s="12"/>
      <c r="CTA1183" s="12"/>
      <c r="CTB1183" s="12"/>
      <c r="CTC1183" s="12"/>
      <c r="CTD1183" s="12"/>
      <c r="CTE1183" s="12"/>
      <c r="CTF1183" s="12"/>
      <c r="CTG1183" s="12"/>
      <c r="CTH1183" s="12"/>
      <c r="CTI1183" s="12"/>
      <c r="CTJ1183" s="12"/>
      <c r="CTK1183" s="12"/>
      <c r="CTL1183" s="12"/>
      <c r="CTM1183" s="12"/>
      <c r="CTN1183" s="12"/>
      <c r="CTO1183" s="12"/>
      <c r="CTP1183" s="12"/>
      <c r="CTQ1183" s="12"/>
      <c r="CTR1183" s="12"/>
      <c r="CTS1183" s="12"/>
      <c r="CTT1183" s="12"/>
      <c r="CTU1183" s="12"/>
      <c r="CTV1183" s="12"/>
      <c r="CTW1183" s="12"/>
      <c r="CTX1183" s="12"/>
      <c r="CTY1183" s="12"/>
      <c r="CTZ1183" s="12"/>
      <c r="CUA1183" s="12"/>
      <c r="CUB1183" s="12"/>
      <c r="CUC1183" s="12"/>
      <c r="CUD1183" s="12"/>
      <c r="CUE1183" s="12"/>
      <c r="CUF1183" s="12"/>
      <c r="CUG1183" s="12"/>
      <c r="CUH1183" s="12"/>
      <c r="CUI1183" s="12"/>
      <c r="CUJ1183" s="12"/>
      <c r="CUK1183" s="12"/>
      <c r="CUL1183" s="12"/>
      <c r="CUM1183" s="12"/>
      <c r="CUN1183" s="12"/>
      <c r="CUO1183" s="12"/>
      <c r="CUP1183" s="12"/>
      <c r="CUQ1183" s="12"/>
      <c r="CUR1183" s="12"/>
      <c r="CUS1183" s="12"/>
      <c r="CUT1183" s="12"/>
      <c r="CUU1183" s="12"/>
      <c r="CUV1183" s="12"/>
      <c r="CUW1183" s="12"/>
      <c r="CUX1183" s="12"/>
      <c r="CUY1183" s="12"/>
      <c r="CUZ1183" s="12"/>
      <c r="CVA1183" s="12"/>
      <c r="CVB1183" s="12"/>
      <c r="CVC1183" s="12"/>
      <c r="CVD1183" s="12"/>
      <c r="CVE1183" s="12"/>
      <c r="CVF1183" s="12"/>
      <c r="CVG1183" s="12"/>
      <c r="CVH1183" s="12"/>
      <c r="CVI1183" s="12"/>
      <c r="CVJ1183" s="12"/>
      <c r="CVK1183" s="12"/>
      <c r="CVL1183" s="12"/>
      <c r="CVM1183" s="12"/>
      <c r="CVN1183" s="12"/>
      <c r="CVO1183" s="12"/>
      <c r="CVP1183" s="12"/>
      <c r="CVQ1183" s="12"/>
      <c r="CVR1183" s="12"/>
      <c r="CVS1183" s="12"/>
      <c r="CVT1183" s="12"/>
      <c r="CVU1183" s="12"/>
      <c r="CVV1183" s="12"/>
      <c r="CVW1183" s="12"/>
      <c r="CVX1183" s="12"/>
      <c r="CVY1183" s="12"/>
      <c r="CVZ1183" s="12"/>
      <c r="CWA1183" s="12"/>
      <c r="CWB1183" s="12"/>
      <c r="CWC1183" s="12"/>
      <c r="CWD1183" s="12"/>
      <c r="CWE1183" s="12"/>
      <c r="CWF1183" s="12"/>
      <c r="CWG1183" s="12"/>
      <c r="CWH1183" s="12"/>
      <c r="CWI1183" s="12"/>
      <c r="CWJ1183" s="12"/>
      <c r="CWK1183" s="12"/>
      <c r="CWL1183" s="12"/>
      <c r="CWM1183" s="12"/>
      <c r="CWN1183" s="12"/>
      <c r="CWO1183" s="12"/>
      <c r="CWP1183" s="12"/>
      <c r="CWQ1183" s="12"/>
      <c r="CWR1183" s="12"/>
      <c r="CWS1183" s="12"/>
      <c r="CWT1183" s="12"/>
      <c r="CWU1183" s="12"/>
      <c r="CWV1183" s="12"/>
      <c r="CWW1183" s="12"/>
      <c r="CWX1183" s="12"/>
      <c r="CWY1183" s="12"/>
      <c r="CWZ1183" s="12"/>
      <c r="CXA1183" s="12"/>
      <c r="CXB1183" s="12"/>
      <c r="CXC1183" s="12"/>
      <c r="CXD1183" s="12"/>
      <c r="CXE1183" s="12"/>
      <c r="CXF1183" s="12"/>
      <c r="CXG1183" s="12"/>
      <c r="CXH1183" s="12"/>
      <c r="CXI1183" s="12"/>
      <c r="CXJ1183" s="12"/>
      <c r="CXK1183" s="12"/>
      <c r="CXL1183" s="12"/>
      <c r="CXM1183" s="12"/>
      <c r="CXN1183" s="12"/>
      <c r="CXO1183" s="12"/>
      <c r="CXP1183" s="12"/>
      <c r="CXQ1183" s="12"/>
      <c r="CXR1183" s="12"/>
      <c r="CXS1183" s="12"/>
      <c r="CXT1183" s="12"/>
      <c r="CXU1183" s="12"/>
      <c r="CXV1183" s="12"/>
      <c r="CXW1183" s="12"/>
      <c r="CXX1183" s="12"/>
      <c r="CXY1183" s="12"/>
      <c r="CXZ1183" s="12"/>
      <c r="CYA1183" s="12"/>
      <c r="CYB1183" s="12"/>
      <c r="CYC1183" s="12"/>
      <c r="CYD1183" s="12"/>
      <c r="CYE1183" s="12"/>
      <c r="CYF1183" s="12"/>
      <c r="CYG1183" s="12"/>
      <c r="CYH1183" s="12"/>
      <c r="CYI1183" s="12"/>
      <c r="CYJ1183" s="12"/>
      <c r="CYK1183" s="12"/>
      <c r="CYL1183" s="12"/>
      <c r="CYM1183" s="12"/>
      <c r="CYN1183" s="12"/>
      <c r="CYO1183" s="12"/>
      <c r="CYP1183" s="12"/>
      <c r="CYQ1183" s="12"/>
      <c r="CYR1183" s="12"/>
      <c r="CYS1183" s="12"/>
      <c r="CYT1183" s="12"/>
      <c r="CYU1183" s="12"/>
      <c r="CYV1183" s="12"/>
      <c r="CYW1183" s="12"/>
      <c r="CYX1183" s="12"/>
      <c r="CYY1183" s="12"/>
      <c r="CYZ1183" s="12"/>
      <c r="CZA1183" s="12"/>
      <c r="CZB1183" s="12"/>
      <c r="CZC1183" s="12"/>
      <c r="CZD1183" s="12"/>
      <c r="CZE1183" s="12"/>
      <c r="CZF1183" s="12"/>
      <c r="CZG1183" s="12"/>
      <c r="CZH1183" s="12"/>
      <c r="CZI1183" s="12"/>
      <c r="CZJ1183" s="12"/>
      <c r="CZK1183" s="12"/>
      <c r="CZL1183" s="12"/>
      <c r="CZM1183" s="12"/>
      <c r="CZN1183" s="12"/>
      <c r="CZO1183" s="12"/>
      <c r="CZP1183" s="12"/>
      <c r="CZQ1183" s="12"/>
      <c r="CZR1183" s="12"/>
      <c r="CZS1183" s="12"/>
      <c r="CZT1183" s="12"/>
      <c r="CZU1183" s="12"/>
      <c r="CZV1183" s="12"/>
      <c r="CZW1183" s="12"/>
      <c r="CZX1183" s="12"/>
      <c r="CZY1183" s="12"/>
      <c r="CZZ1183" s="12"/>
      <c r="DAA1183" s="12"/>
      <c r="DAB1183" s="12"/>
      <c r="DAC1183" s="12"/>
      <c r="DAD1183" s="12"/>
      <c r="DAE1183" s="12"/>
      <c r="DAF1183" s="12"/>
      <c r="DAG1183" s="12"/>
      <c r="DAH1183" s="12"/>
      <c r="DAI1183" s="12"/>
      <c r="DAJ1183" s="12"/>
      <c r="DAK1183" s="12"/>
      <c r="DAL1183" s="12"/>
      <c r="DAM1183" s="12"/>
      <c r="DAN1183" s="12"/>
      <c r="DAO1183" s="12"/>
      <c r="DAP1183" s="12"/>
      <c r="DAQ1183" s="12"/>
      <c r="DAR1183" s="12"/>
      <c r="DAS1183" s="12"/>
      <c r="DAT1183" s="12"/>
      <c r="DAU1183" s="12"/>
      <c r="DAV1183" s="12"/>
      <c r="DAW1183" s="12"/>
      <c r="DAX1183" s="12"/>
      <c r="DAY1183" s="12"/>
      <c r="DAZ1183" s="12"/>
      <c r="DBA1183" s="12"/>
      <c r="DBB1183" s="12"/>
      <c r="DBC1183" s="12"/>
      <c r="DBD1183" s="12"/>
      <c r="DBE1183" s="12"/>
      <c r="DBF1183" s="12"/>
      <c r="DBG1183" s="12"/>
      <c r="DBH1183" s="12"/>
      <c r="DBI1183" s="12"/>
      <c r="DBJ1183" s="12"/>
      <c r="DBK1183" s="12"/>
      <c r="DBL1183" s="12"/>
      <c r="DBM1183" s="12"/>
      <c r="DBN1183" s="12"/>
      <c r="DBO1183" s="12"/>
      <c r="DBP1183" s="12"/>
      <c r="DBQ1183" s="12"/>
      <c r="DBR1183" s="12"/>
      <c r="DBS1183" s="12"/>
      <c r="DBT1183" s="12"/>
      <c r="DBU1183" s="12"/>
      <c r="DBV1183" s="12"/>
      <c r="DBW1183" s="12"/>
      <c r="DBX1183" s="12"/>
      <c r="DBY1183" s="12"/>
      <c r="DBZ1183" s="12"/>
      <c r="DCA1183" s="12"/>
      <c r="DCB1183" s="12"/>
      <c r="DCC1183" s="12"/>
      <c r="DCD1183" s="12"/>
      <c r="DCE1183" s="12"/>
      <c r="DCF1183" s="12"/>
      <c r="DCG1183" s="12"/>
      <c r="DCH1183" s="12"/>
      <c r="DCI1183" s="12"/>
      <c r="DCJ1183" s="12"/>
      <c r="DCK1183" s="12"/>
      <c r="DCL1183" s="12"/>
      <c r="DCM1183" s="12"/>
      <c r="DCN1183" s="12"/>
      <c r="DCO1183" s="12"/>
      <c r="DCP1183" s="12"/>
      <c r="DCQ1183" s="12"/>
      <c r="DCR1183" s="12"/>
      <c r="DCS1183" s="12"/>
      <c r="DCT1183" s="12"/>
      <c r="DCU1183" s="12"/>
      <c r="DCV1183" s="12"/>
      <c r="DCW1183" s="12"/>
      <c r="DCX1183" s="12"/>
      <c r="DCY1183" s="12"/>
      <c r="DCZ1183" s="12"/>
      <c r="DDA1183" s="12"/>
      <c r="DDB1183" s="12"/>
      <c r="DDC1183" s="12"/>
      <c r="DDD1183" s="12"/>
      <c r="DDE1183" s="12"/>
      <c r="DDF1183" s="12"/>
      <c r="DDG1183" s="12"/>
      <c r="DDH1183" s="12"/>
      <c r="DDI1183" s="12"/>
      <c r="DDJ1183" s="12"/>
      <c r="DDK1183" s="12"/>
      <c r="DDL1183" s="12"/>
      <c r="DDM1183" s="12"/>
      <c r="DDN1183" s="12"/>
      <c r="DDO1183" s="12"/>
      <c r="DDP1183" s="12"/>
      <c r="DDQ1183" s="12"/>
      <c r="DDR1183" s="12"/>
      <c r="DDS1183" s="12"/>
      <c r="DDT1183" s="12"/>
      <c r="DDU1183" s="12"/>
      <c r="DDV1183" s="12"/>
      <c r="DDW1183" s="12"/>
      <c r="DDX1183" s="12"/>
      <c r="DDY1183" s="12"/>
      <c r="DDZ1183" s="12"/>
      <c r="DEA1183" s="12"/>
      <c r="DEB1183" s="12"/>
      <c r="DEC1183" s="12"/>
      <c r="DED1183" s="12"/>
      <c r="DEE1183" s="12"/>
      <c r="DEF1183" s="12"/>
      <c r="DEG1183" s="12"/>
      <c r="DEH1183" s="12"/>
      <c r="DEI1183" s="12"/>
      <c r="DEJ1183" s="12"/>
      <c r="DEK1183" s="12"/>
      <c r="DEL1183" s="12"/>
      <c r="DEM1183" s="12"/>
      <c r="DEN1183" s="12"/>
      <c r="DEO1183" s="12"/>
      <c r="DEP1183" s="12"/>
      <c r="DEQ1183" s="12"/>
      <c r="DER1183" s="12"/>
      <c r="DES1183" s="12"/>
      <c r="DET1183" s="12"/>
      <c r="DEU1183" s="12"/>
      <c r="DEV1183" s="12"/>
      <c r="DEW1183" s="12"/>
      <c r="DEX1183" s="12"/>
      <c r="DEY1183" s="12"/>
      <c r="DEZ1183" s="12"/>
      <c r="DFA1183" s="12"/>
      <c r="DFB1183" s="12"/>
      <c r="DFC1183" s="12"/>
      <c r="DFD1183" s="12"/>
      <c r="DFE1183" s="12"/>
      <c r="DFF1183" s="12"/>
      <c r="DFG1183" s="12"/>
      <c r="DFH1183" s="12"/>
      <c r="DFI1183" s="12"/>
      <c r="DFJ1183" s="12"/>
      <c r="DFK1183" s="12"/>
      <c r="DFL1183" s="12"/>
      <c r="DFM1183" s="12"/>
      <c r="DFN1183" s="12"/>
      <c r="DFO1183" s="12"/>
      <c r="DFP1183" s="12"/>
      <c r="DFQ1183" s="12"/>
      <c r="DFR1183" s="12"/>
      <c r="DFS1183" s="12"/>
      <c r="DFT1183" s="12"/>
      <c r="DFU1183" s="12"/>
      <c r="DFV1183" s="12"/>
      <c r="DFW1183" s="12"/>
      <c r="DFX1183" s="12"/>
      <c r="DFY1183" s="12"/>
      <c r="DFZ1183" s="12"/>
      <c r="DGA1183" s="12"/>
      <c r="DGB1183" s="12"/>
      <c r="DGC1183" s="12"/>
      <c r="DGD1183" s="12"/>
      <c r="DGE1183" s="12"/>
      <c r="DGF1183" s="12"/>
      <c r="DGG1183" s="12"/>
      <c r="DGH1183" s="12"/>
      <c r="DGI1183" s="12"/>
      <c r="DGJ1183" s="12"/>
      <c r="DGK1183" s="12"/>
      <c r="DGL1183" s="12"/>
      <c r="DGM1183" s="12"/>
      <c r="DGN1183" s="12"/>
      <c r="DGO1183" s="12"/>
      <c r="DGP1183" s="12"/>
      <c r="DGQ1183" s="12"/>
      <c r="DGR1183" s="12"/>
      <c r="DGS1183" s="12"/>
      <c r="DGT1183" s="12"/>
      <c r="DGU1183" s="12"/>
      <c r="DGV1183" s="12"/>
      <c r="DGW1183" s="12"/>
      <c r="DGX1183" s="12"/>
      <c r="DGY1183" s="12"/>
      <c r="DGZ1183" s="12"/>
      <c r="DHA1183" s="12"/>
      <c r="DHB1183" s="12"/>
      <c r="DHC1183" s="12"/>
      <c r="DHD1183" s="12"/>
      <c r="DHE1183" s="12"/>
      <c r="DHF1183" s="12"/>
      <c r="DHG1183" s="12"/>
      <c r="DHH1183" s="12"/>
      <c r="DHI1183" s="12"/>
      <c r="DHJ1183" s="12"/>
      <c r="DHK1183" s="12"/>
      <c r="DHL1183" s="12"/>
      <c r="DHM1183" s="12"/>
      <c r="DHN1183" s="12"/>
      <c r="DHO1183" s="12"/>
      <c r="DHP1183" s="12"/>
      <c r="DHQ1183" s="12"/>
      <c r="DHR1183" s="12"/>
      <c r="DHS1183" s="12"/>
      <c r="DHT1183" s="12"/>
      <c r="DHU1183" s="12"/>
      <c r="DHV1183" s="12"/>
      <c r="DHW1183" s="12"/>
      <c r="DHX1183" s="12"/>
      <c r="DHY1183" s="12"/>
      <c r="DHZ1183" s="12"/>
      <c r="DIA1183" s="12"/>
      <c r="DIB1183" s="12"/>
      <c r="DIC1183" s="12"/>
      <c r="DID1183" s="12"/>
      <c r="DIE1183" s="12"/>
      <c r="DIF1183" s="12"/>
      <c r="DIG1183" s="12"/>
      <c r="DIH1183" s="12"/>
      <c r="DII1183" s="12"/>
      <c r="DIJ1183" s="12"/>
      <c r="DIK1183" s="12"/>
      <c r="DIL1183" s="12"/>
      <c r="DIM1183" s="12"/>
      <c r="DIN1183" s="12"/>
      <c r="DIO1183" s="12"/>
      <c r="DIP1183" s="12"/>
      <c r="DIQ1183" s="12"/>
      <c r="DIR1183" s="12"/>
      <c r="DIS1183" s="12"/>
      <c r="DIT1183" s="12"/>
      <c r="DIU1183" s="12"/>
      <c r="DIV1183" s="12"/>
      <c r="DIW1183" s="12"/>
      <c r="DIX1183" s="12"/>
      <c r="DIY1183" s="12"/>
      <c r="DIZ1183" s="12"/>
      <c r="DJA1183" s="12"/>
      <c r="DJB1183" s="12"/>
      <c r="DJC1183" s="12"/>
      <c r="DJD1183" s="12"/>
      <c r="DJE1183" s="12"/>
      <c r="DJF1183" s="12"/>
      <c r="DJG1183" s="12"/>
      <c r="DJH1183" s="12"/>
      <c r="DJI1183" s="12"/>
      <c r="DJJ1183" s="12"/>
      <c r="DJK1183" s="12"/>
      <c r="DJL1183" s="12"/>
      <c r="DJM1183" s="12"/>
      <c r="DJN1183" s="12"/>
      <c r="DJO1183" s="12"/>
      <c r="DJP1183" s="12"/>
      <c r="DJQ1183" s="12"/>
      <c r="DJR1183" s="12"/>
      <c r="DJS1183" s="12"/>
      <c r="DJT1183" s="12"/>
      <c r="DJU1183" s="12"/>
      <c r="DJV1183" s="12"/>
      <c r="DJW1183" s="12"/>
      <c r="DJX1183" s="12"/>
      <c r="DJY1183" s="12"/>
      <c r="DJZ1183" s="12"/>
      <c r="DKA1183" s="12"/>
      <c r="DKB1183" s="12"/>
      <c r="DKC1183" s="12"/>
      <c r="DKD1183" s="12"/>
      <c r="DKE1183" s="12"/>
      <c r="DKF1183" s="12"/>
      <c r="DKG1183" s="12"/>
      <c r="DKH1183" s="12"/>
      <c r="DKI1183" s="12"/>
      <c r="DKJ1183" s="12"/>
      <c r="DKK1183" s="12"/>
      <c r="DKL1183" s="12"/>
      <c r="DKM1183" s="12"/>
      <c r="DKN1183" s="12"/>
      <c r="DKO1183" s="12"/>
      <c r="DKP1183" s="12"/>
      <c r="DKQ1183" s="12"/>
      <c r="DKR1183" s="12"/>
      <c r="DKS1183" s="12"/>
      <c r="DKT1183" s="12"/>
      <c r="DKU1183" s="12"/>
      <c r="DKV1183" s="12"/>
      <c r="DKW1183" s="12"/>
      <c r="DKX1183" s="12"/>
      <c r="DKY1183" s="12"/>
      <c r="DKZ1183" s="12"/>
      <c r="DLA1183" s="12"/>
      <c r="DLB1183" s="12"/>
      <c r="DLC1183" s="12"/>
      <c r="DLD1183" s="12"/>
      <c r="DLE1183" s="12"/>
      <c r="DLF1183" s="12"/>
      <c r="DLG1183" s="12"/>
      <c r="DLH1183" s="12"/>
      <c r="DLI1183" s="12"/>
      <c r="DLJ1183" s="12"/>
      <c r="DLK1183" s="12"/>
      <c r="DLL1183" s="12"/>
      <c r="DLM1183" s="12"/>
      <c r="DLN1183" s="12"/>
      <c r="DLO1183" s="12"/>
      <c r="DLP1183" s="12"/>
      <c r="DLQ1183" s="12"/>
      <c r="DLR1183" s="12"/>
      <c r="DLS1183" s="12"/>
      <c r="DLT1183" s="12"/>
      <c r="DLU1183" s="12"/>
      <c r="DLV1183" s="12"/>
      <c r="DLW1183" s="12"/>
      <c r="DLX1183" s="12"/>
      <c r="DLY1183" s="12"/>
      <c r="DLZ1183" s="12"/>
      <c r="DMA1183" s="12"/>
      <c r="DMB1183" s="12"/>
      <c r="DMC1183" s="12"/>
      <c r="DMD1183" s="12"/>
      <c r="DME1183" s="12"/>
      <c r="DMF1183" s="12"/>
      <c r="DMG1183" s="12"/>
      <c r="DMH1183" s="12"/>
      <c r="DMI1183" s="12"/>
      <c r="DMJ1183" s="12"/>
      <c r="DMK1183" s="12"/>
      <c r="DML1183" s="12"/>
      <c r="DMM1183" s="12"/>
      <c r="DMN1183" s="12"/>
      <c r="DMO1183" s="12"/>
      <c r="DMP1183" s="12"/>
      <c r="DMQ1183" s="12"/>
      <c r="DMR1183" s="12"/>
      <c r="DMS1183" s="12"/>
      <c r="DMT1183" s="12"/>
      <c r="DMU1183" s="12"/>
      <c r="DMV1183" s="12"/>
      <c r="DMW1183" s="12"/>
      <c r="DMX1183" s="12"/>
      <c r="DMY1183" s="12"/>
      <c r="DMZ1183" s="12"/>
      <c r="DNA1183" s="12"/>
      <c r="DNB1183" s="12"/>
      <c r="DNC1183" s="12"/>
      <c r="DND1183" s="12"/>
      <c r="DNE1183" s="12"/>
      <c r="DNF1183" s="12"/>
      <c r="DNG1183" s="12"/>
      <c r="DNH1183" s="12"/>
      <c r="DNI1183" s="12"/>
      <c r="DNJ1183" s="12"/>
      <c r="DNK1183" s="12"/>
      <c r="DNL1183" s="12"/>
      <c r="DNM1183" s="12"/>
      <c r="DNN1183" s="12"/>
      <c r="DNO1183" s="12"/>
      <c r="DNP1183" s="12"/>
      <c r="DNQ1183" s="12"/>
      <c r="DNR1183" s="12"/>
      <c r="DNS1183" s="12"/>
      <c r="DNT1183" s="12"/>
      <c r="DNU1183" s="12"/>
      <c r="DNV1183" s="12"/>
      <c r="DNW1183" s="12"/>
      <c r="DNX1183" s="12"/>
      <c r="DNY1183" s="12"/>
      <c r="DNZ1183" s="12"/>
      <c r="DOA1183" s="12"/>
      <c r="DOB1183" s="12"/>
      <c r="DOC1183" s="12"/>
      <c r="DOD1183" s="12"/>
      <c r="DOE1183" s="12"/>
      <c r="DOF1183" s="12"/>
      <c r="DOG1183" s="12"/>
      <c r="DOH1183" s="12"/>
      <c r="DOI1183" s="12"/>
      <c r="DOJ1183" s="12"/>
      <c r="DOK1183" s="12"/>
      <c r="DOL1183" s="12"/>
      <c r="DOM1183" s="12"/>
      <c r="DON1183" s="12"/>
      <c r="DOO1183" s="12"/>
      <c r="DOP1183" s="12"/>
      <c r="DOQ1183" s="12"/>
      <c r="DOR1183" s="12"/>
      <c r="DOS1183" s="12"/>
      <c r="DOT1183" s="12"/>
      <c r="DOU1183" s="12"/>
      <c r="DOV1183" s="12"/>
      <c r="DOW1183" s="12"/>
      <c r="DOX1183" s="12"/>
      <c r="DOY1183" s="12"/>
      <c r="DOZ1183" s="12"/>
      <c r="DPA1183" s="12"/>
      <c r="DPB1183" s="12"/>
      <c r="DPC1183" s="12"/>
      <c r="DPD1183" s="12"/>
      <c r="DPE1183" s="12"/>
      <c r="DPF1183" s="12"/>
      <c r="DPG1183" s="12"/>
      <c r="DPH1183" s="12"/>
      <c r="DPI1183" s="12"/>
      <c r="DPJ1183" s="12"/>
      <c r="DPK1183" s="12"/>
      <c r="DPL1183" s="12"/>
      <c r="DPM1183" s="12"/>
      <c r="DPN1183" s="12"/>
      <c r="DPO1183" s="12"/>
      <c r="DPP1183" s="12"/>
      <c r="DPQ1183" s="12"/>
      <c r="DPR1183" s="12"/>
      <c r="DPS1183" s="12"/>
      <c r="DPT1183" s="12"/>
      <c r="DPU1183" s="12"/>
      <c r="DPV1183" s="12"/>
      <c r="DPW1183" s="12"/>
      <c r="DPX1183" s="12"/>
      <c r="DPY1183" s="12"/>
      <c r="DPZ1183" s="12"/>
      <c r="DQA1183" s="12"/>
      <c r="DQB1183" s="12"/>
      <c r="DQC1183" s="12"/>
      <c r="DQD1183" s="12"/>
      <c r="DQE1183" s="12"/>
      <c r="DQF1183" s="12"/>
      <c r="DQG1183" s="12"/>
      <c r="DQH1183" s="12"/>
      <c r="DQI1183" s="12"/>
      <c r="DQJ1183" s="12"/>
      <c r="DQK1183" s="12"/>
      <c r="DQL1183" s="12"/>
      <c r="DQM1183" s="12"/>
      <c r="DQN1183" s="12"/>
      <c r="DQO1183" s="12"/>
      <c r="DQP1183" s="12"/>
      <c r="DQQ1183" s="12"/>
      <c r="DQR1183" s="12"/>
      <c r="DQS1183" s="12"/>
      <c r="DQT1183" s="12"/>
      <c r="DQU1183" s="12"/>
      <c r="DQV1183" s="12"/>
      <c r="DQW1183" s="12"/>
      <c r="DQX1183" s="12"/>
      <c r="DQY1183" s="12"/>
      <c r="DQZ1183" s="12"/>
      <c r="DRA1183" s="12"/>
      <c r="DRB1183" s="12"/>
      <c r="DRC1183" s="12"/>
      <c r="DRD1183" s="12"/>
      <c r="DRE1183" s="12"/>
      <c r="DRF1183" s="12"/>
      <c r="DRG1183" s="12"/>
      <c r="DRH1183" s="12"/>
      <c r="DRI1183" s="12"/>
      <c r="DRJ1183" s="12"/>
      <c r="DRK1183" s="12"/>
      <c r="DRL1183" s="12"/>
      <c r="DRM1183" s="12"/>
      <c r="DRN1183" s="12"/>
      <c r="DRO1183" s="12"/>
      <c r="DRP1183" s="12"/>
      <c r="DRQ1183" s="12"/>
      <c r="DRR1183" s="12"/>
      <c r="DRS1183" s="12"/>
      <c r="DRT1183" s="12"/>
      <c r="DRU1183" s="12"/>
      <c r="DRV1183" s="12"/>
      <c r="DRW1183" s="12"/>
      <c r="DRX1183" s="12"/>
      <c r="DRY1183" s="12"/>
      <c r="DRZ1183" s="12"/>
      <c r="DSA1183" s="12"/>
      <c r="DSB1183" s="12"/>
      <c r="DSC1183" s="12"/>
      <c r="DSD1183" s="12"/>
      <c r="DSE1183" s="12"/>
      <c r="DSF1183" s="12"/>
      <c r="DSG1183" s="12"/>
      <c r="DSH1183" s="12"/>
      <c r="DSI1183" s="12"/>
      <c r="DSJ1183" s="12"/>
      <c r="DSK1183" s="12"/>
      <c r="DSL1183" s="12"/>
      <c r="DSM1183" s="12"/>
      <c r="DSN1183" s="12"/>
      <c r="DSO1183" s="12"/>
      <c r="DSP1183" s="12"/>
      <c r="DSQ1183" s="12"/>
      <c r="DSR1183" s="12"/>
      <c r="DSS1183" s="12"/>
      <c r="DST1183" s="12"/>
      <c r="DSU1183" s="12"/>
      <c r="DSV1183" s="12"/>
      <c r="DSW1183" s="12"/>
      <c r="DSX1183" s="12"/>
      <c r="DSY1183" s="12"/>
      <c r="DSZ1183" s="12"/>
      <c r="DTA1183" s="12"/>
      <c r="DTB1183" s="12"/>
      <c r="DTC1183" s="12"/>
      <c r="DTD1183" s="12"/>
      <c r="DTE1183" s="12"/>
      <c r="DTF1183" s="12"/>
      <c r="DTG1183" s="12"/>
      <c r="DTH1183" s="12"/>
      <c r="DTI1183" s="12"/>
      <c r="DTJ1183" s="12"/>
      <c r="DTK1183" s="12"/>
      <c r="DTL1183" s="12"/>
      <c r="DTM1183" s="12"/>
      <c r="DTN1183" s="12"/>
      <c r="DTO1183" s="12"/>
      <c r="DTP1183" s="12"/>
      <c r="DTQ1183" s="12"/>
      <c r="DTR1183" s="12"/>
      <c r="DTS1183" s="12"/>
      <c r="DTT1183" s="12"/>
      <c r="DTU1183" s="12"/>
      <c r="DTV1183" s="12"/>
      <c r="DTW1183" s="12"/>
      <c r="DTX1183" s="12"/>
      <c r="DTY1183" s="12"/>
      <c r="DTZ1183" s="12"/>
      <c r="DUA1183" s="12"/>
      <c r="DUB1183" s="12"/>
      <c r="DUC1183" s="12"/>
      <c r="DUD1183" s="12"/>
      <c r="DUE1183" s="12"/>
      <c r="DUF1183" s="12"/>
      <c r="DUG1183" s="12"/>
      <c r="DUH1183" s="12"/>
      <c r="DUI1183" s="12"/>
      <c r="DUJ1183" s="12"/>
      <c r="DUK1183" s="12"/>
      <c r="DUL1183" s="12"/>
      <c r="DUM1183" s="12"/>
      <c r="DUN1183" s="12"/>
      <c r="DUO1183" s="12"/>
      <c r="DUP1183" s="12"/>
      <c r="DUQ1183" s="12"/>
      <c r="DUR1183" s="12"/>
      <c r="DUS1183" s="12"/>
      <c r="DUT1183" s="12"/>
      <c r="DUU1183" s="12"/>
      <c r="DUV1183" s="12"/>
      <c r="DUW1183" s="12"/>
      <c r="DUX1183" s="12"/>
      <c r="DUY1183" s="12"/>
      <c r="DUZ1183" s="12"/>
      <c r="DVA1183" s="12"/>
      <c r="DVB1183" s="12"/>
      <c r="DVC1183" s="12"/>
      <c r="DVD1183" s="12"/>
      <c r="DVE1183" s="12"/>
      <c r="DVF1183" s="12"/>
      <c r="DVG1183" s="12"/>
      <c r="DVH1183" s="12"/>
      <c r="DVI1183" s="12"/>
      <c r="DVJ1183" s="12"/>
      <c r="DVK1183" s="12"/>
      <c r="DVL1183" s="12"/>
      <c r="DVM1183" s="12"/>
      <c r="DVN1183" s="12"/>
      <c r="DVO1183" s="12"/>
      <c r="DVP1183" s="12"/>
      <c r="DVQ1183" s="12"/>
      <c r="DVR1183" s="12"/>
      <c r="DVS1183" s="12"/>
      <c r="DVT1183" s="12"/>
      <c r="DVU1183" s="12"/>
      <c r="DVV1183" s="12"/>
      <c r="DVW1183" s="12"/>
      <c r="DVX1183" s="12"/>
      <c r="DVY1183" s="12"/>
      <c r="DVZ1183" s="12"/>
      <c r="DWA1183" s="12"/>
      <c r="DWB1183" s="12"/>
      <c r="DWC1183" s="12"/>
      <c r="DWD1183" s="12"/>
      <c r="DWE1183" s="12"/>
      <c r="DWF1183" s="12"/>
      <c r="DWG1183" s="12"/>
      <c r="DWH1183" s="12"/>
      <c r="DWI1183" s="12"/>
      <c r="DWJ1183" s="12"/>
      <c r="DWK1183" s="12"/>
      <c r="DWL1183" s="12"/>
      <c r="DWM1183" s="12"/>
      <c r="DWN1183" s="12"/>
      <c r="DWO1183" s="12"/>
      <c r="DWP1183" s="12"/>
      <c r="DWQ1183" s="12"/>
      <c r="DWR1183" s="12"/>
      <c r="DWS1183" s="12"/>
      <c r="DWT1183" s="12"/>
      <c r="DWU1183" s="12"/>
      <c r="DWV1183" s="12"/>
      <c r="DWW1183" s="12"/>
      <c r="DWX1183" s="12"/>
      <c r="DWY1183" s="12"/>
      <c r="DWZ1183" s="12"/>
      <c r="DXA1183" s="12"/>
      <c r="DXB1183" s="12"/>
      <c r="DXC1183" s="12"/>
      <c r="DXD1183" s="12"/>
      <c r="DXE1183" s="12"/>
      <c r="DXF1183" s="12"/>
      <c r="DXG1183" s="12"/>
      <c r="DXH1183" s="12"/>
      <c r="DXI1183" s="12"/>
      <c r="DXJ1183" s="12"/>
      <c r="DXK1183" s="12"/>
      <c r="DXL1183" s="12"/>
      <c r="DXM1183" s="12"/>
      <c r="DXN1183" s="12"/>
      <c r="DXO1183" s="12"/>
      <c r="DXP1183" s="12"/>
      <c r="DXQ1183" s="12"/>
      <c r="DXR1183" s="12"/>
      <c r="DXS1183" s="12"/>
      <c r="DXT1183" s="12"/>
      <c r="DXU1183" s="12"/>
      <c r="DXV1183" s="12"/>
      <c r="DXW1183" s="12"/>
      <c r="DXX1183" s="12"/>
      <c r="DXY1183" s="12"/>
      <c r="DXZ1183" s="12"/>
      <c r="DYA1183" s="12"/>
      <c r="DYB1183" s="12"/>
      <c r="DYC1183" s="12"/>
      <c r="DYD1183" s="12"/>
      <c r="DYE1183" s="12"/>
      <c r="DYF1183" s="12"/>
      <c r="DYG1183" s="12"/>
      <c r="DYH1183" s="12"/>
      <c r="DYI1183" s="12"/>
      <c r="DYJ1183" s="12"/>
      <c r="DYK1183" s="12"/>
      <c r="DYL1183" s="12"/>
      <c r="DYM1183" s="12"/>
      <c r="DYN1183" s="12"/>
      <c r="DYO1183" s="12"/>
      <c r="DYP1183" s="12"/>
      <c r="DYQ1183" s="12"/>
      <c r="DYR1183" s="12"/>
      <c r="DYS1183" s="12"/>
      <c r="DYT1183" s="12"/>
      <c r="DYU1183" s="12"/>
      <c r="DYV1183" s="12"/>
      <c r="DYW1183" s="12"/>
      <c r="DYX1183" s="12"/>
      <c r="DYY1183" s="12"/>
      <c r="DYZ1183" s="12"/>
      <c r="DZA1183" s="12"/>
      <c r="DZB1183" s="12"/>
      <c r="DZC1183" s="12"/>
      <c r="DZD1183" s="12"/>
      <c r="DZE1183" s="12"/>
      <c r="DZF1183" s="12"/>
      <c r="DZG1183" s="12"/>
      <c r="DZH1183" s="12"/>
      <c r="DZI1183" s="12"/>
      <c r="DZJ1183" s="12"/>
      <c r="DZK1183" s="12"/>
      <c r="DZL1183" s="12"/>
      <c r="DZM1183" s="12"/>
      <c r="DZN1183" s="12"/>
      <c r="DZO1183" s="12"/>
      <c r="DZP1183" s="12"/>
      <c r="DZQ1183" s="12"/>
      <c r="DZR1183" s="12"/>
      <c r="DZS1183" s="12"/>
      <c r="DZT1183" s="12"/>
      <c r="DZU1183" s="12"/>
      <c r="DZV1183" s="12"/>
      <c r="DZW1183" s="12"/>
      <c r="DZX1183" s="12"/>
      <c r="DZY1183" s="12"/>
      <c r="DZZ1183" s="12"/>
      <c r="EAA1183" s="12"/>
      <c r="EAB1183" s="12"/>
      <c r="EAC1183" s="12"/>
      <c r="EAD1183" s="12"/>
      <c r="EAE1183" s="12"/>
      <c r="EAF1183" s="12"/>
      <c r="EAG1183" s="12"/>
      <c r="EAH1183" s="12"/>
      <c r="EAI1183" s="12"/>
      <c r="EAJ1183" s="12"/>
      <c r="EAK1183" s="12"/>
      <c r="EAL1183" s="12"/>
      <c r="EAM1183" s="12"/>
      <c r="EAN1183" s="12"/>
      <c r="EAO1183" s="12"/>
      <c r="EAP1183" s="12"/>
      <c r="EAQ1183" s="12"/>
      <c r="EAR1183" s="12"/>
      <c r="EAS1183" s="12"/>
      <c r="EAT1183" s="12"/>
      <c r="EAU1183" s="12"/>
      <c r="EAV1183" s="12"/>
      <c r="EAW1183" s="12"/>
      <c r="EAX1183" s="12"/>
      <c r="EAY1183" s="12"/>
      <c r="EAZ1183" s="12"/>
      <c r="EBA1183" s="12"/>
      <c r="EBB1183" s="12"/>
      <c r="EBC1183" s="12"/>
      <c r="EBD1183" s="12"/>
      <c r="EBE1183" s="12"/>
      <c r="EBF1183" s="12"/>
      <c r="EBG1183" s="12"/>
      <c r="EBH1183" s="12"/>
      <c r="EBI1183" s="12"/>
      <c r="EBJ1183" s="12"/>
      <c r="EBK1183" s="12"/>
      <c r="EBL1183" s="12"/>
      <c r="EBM1183" s="12"/>
      <c r="EBN1183" s="12"/>
      <c r="EBO1183" s="12"/>
      <c r="EBP1183" s="12"/>
      <c r="EBQ1183" s="12"/>
      <c r="EBR1183" s="12"/>
      <c r="EBS1183" s="12"/>
      <c r="EBT1183" s="12"/>
      <c r="EBU1183" s="12"/>
      <c r="EBV1183" s="12"/>
      <c r="EBW1183" s="12"/>
      <c r="EBX1183" s="12"/>
      <c r="EBY1183" s="12"/>
      <c r="EBZ1183" s="12"/>
      <c r="ECA1183" s="12"/>
      <c r="ECB1183" s="12"/>
      <c r="ECC1183" s="12"/>
      <c r="ECD1183" s="12"/>
      <c r="ECE1183" s="12"/>
      <c r="ECF1183" s="12"/>
      <c r="ECG1183" s="12"/>
      <c r="ECH1183" s="12"/>
      <c r="ECI1183" s="12"/>
      <c r="ECJ1183" s="12"/>
      <c r="ECK1183" s="12"/>
      <c r="ECL1183" s="12"/>
      <c r="ECM1183" s="12"/>
      <c r="ECN1183" s="12"/>
      <c r="ECO1183" s="12"/>
      <c r="ECP1183" s="12"/>
      <c r="ECQ1183" s="12"/>
      <c r="ECR1183" s="12"/>
      <c r="ECS1183" s="12"/>
      <c r="ECT1183" s="12"/>
      <c r="ECU1183" s="12"/>
      <c r="ECV1183" s="12"/>
      <c r="ECW1183" s="12"/>
      <c r="ECX1183" s="12"/>
      <c r="ECY1183" s="12"/>
      <c r="ECZ1183" s="12"/>
      <c r="EDA1183" s="12"/>
      <c r="EDB1183" s="12"/>
      <c r="EDC1183" s="12"/>
      <c r="EDD1183" s="12"/>
      <c r="EDE1183" s="12"/>
      <c r="EDF1183" s="12"/>
      <c r="EDG1183" s="12"/>
      <c r="EDH1183" s="12"/>
      <c r="EDI1183" s="12"/>
      <c r="EDJ1183" s="12"/>
      <c r="EDK1183" s="12"/>
      <c r="EDL1183" s="12"/>
      <c r="EDM1183" s="12"/>
      <c r="EDN1183" s="12"/>
      <c r="EDO1183" s="12"/>
      <c r="EDP1183" s="12"/>
      <c r="EDQ1183" s="12"/>
      <c r="EDR1183" s="12"/>
      <c r="EDS1183" s="12"/>
      <c r="EDT1183" s="12"/>
      <c r="EDU1183" s="12"/>
      <c r="EDV1183" s="12"/>
      <c r="EDW1183" s="12"/>
      <c r="EDX1183" s="12"/>
      <c r="EDY1183" s="12"/>
      <c r="EDZ1183" s="12"/>
      <c r="EEA1183" s="12"/>
      <c r="EEB1183" s="12"/>
      <c r="EEC1183" s="12"/>
      <c r="EED1183" s="12"/>
      <c r="EEE1183" s="12"/>
      <c r="EEF1183" s="12"/>
      <c r="EEG1183" s="12"/>
      <c r="EEH1183" s="12"/>
      <c r="EEI1183" s="12"/>
      <c r="EEJ1183" s="12"/>
      <c r="EEK1183" s="12"/>
      <c r="EEL1183" s="12"/>
      <c r="EEM1183" s="12"/>
      <c r="EEN1183" s="12"/>
      <c r="EEO1183" s="12"/>
      <c r="EEP1183" s="12"/>
      <c r="EEQ1183" s="12"/>
      <c r="EER1183" s="12"/>
      <c r="EES1183" s="12"/>
      <c r="EET1183" s="12"/>
      <c r="EEU1183" s="12"/>
      <c r="EEV1183" s="12"/>
      <c r="EEW1183" s="12"/>
      <c r="EEX1183" s="12"/>
      <c r="EEY1183" s="12"/>
      <c r="EEZ1183" s="12"/>
      <c r="EFA1183" s="12"/>
      <c r="EFB1183" s="12"/>
      <c r="EFC1183" s="12"/>
      <c r="EFD1183" s="12"/>
      <c r="EFE1183" s="12"/>
      <c r="EFF1183" s="12"/>
      <c r="EFG1183" s="12"/>
      <c r="EFH1183" s="12"/>
      <c r="EFI1183" s="12"/>
      <c r="EFJ1183" s="12"/>
      <c r="EFK1183" s="12"/>
      <c r="EFL1183" s="12"/>
      <c r="EFM1183" s="12"/>
      <c r="EFN1183" s="12"/>
      <c r="EFO1183" s="12"/>
      <c r="EFP1183" s="12"/>
      <c r="EFQ1183" s="12"/>
      <c r="EFR1183" s="12"/>
      <c r="EFS1183" s="12"/>
      <c r="EFT1183" s="12"/>
      <c r="EFU1183" s="12"/>
      <c r="EFV1183" s="12"/>
      <c r="EFW1183" s="12"/>
      <c r="EFX1183" s="12"/>
      <c r="EFY1183" s="12"/>
      <c r="EFZ1183" s="12"/>
      <c r="EGA1183" s="12"/>
      <c r="EGB1183" s="12"/>
      <c r="EGC1183" s="12"/>
      <c r="EGD1183" s="12"/>
      <c r="EGE1183" s="12"/>
      <c r="EGF1183" s="12"/>
      <c r="EGG1183" s="12"/>
      <c r="EGH1183" s="12"/>
      <c r="EGI1183" s="12"/>
      <c r="EGJ1183" s="12"/>
      <c r="EGK1183" s="12"/>
      <c r="EGL1183" s="12"/>
      <c r="EGM1183" s="12"/>
      <c r="EGN1183" s="12"/>
      <c r="EGO1183" s="12"/>
      <c r="EGP1183" s="12"/>
      <c r="EGQ1183" s="12"/>
      <c r="EGR1183" s="12"/>
      <c r="EGS1183" s="12"/>
      <c r="EGT1183" s="12"/>
      <c r="EGU1183" s="12"/>
      <c r="EGV1183" s="12"/>
      <c r="EGW1183" s="12"/>
      <c r="EGX1183" s="12"/>
      <c r="EGY1183" s="12"/>
      <c r="EGZ1183" s="12"/>
      <c r="EHA1183" s="12"/>
      <c r="EHB1183" s="12"/>
      <c r="EHC1183" s="12"/>
      <c r="EHD1183" s="12"/>
      <c r="EHE1183" s="12"/>
      <c r="EHF1183" s="12"/>
      <c r="EHG1183" s="12"/>
      <c r="EHH1183" s="12"/>
      <c r="EHI1183" s="12"/>
      <c r="EHJ1183" s="12"/>
      <c r="EHK1183" s="12"/>
      <c r="EHL1183" s="12"/>
      <c r="EHM1183" s="12"/>
      <c r="EHN1183" s="12"/>
      <c r="EHO1183" s="12"/>
      <c r="EHP1183" s="12"/>
      <c r="EHQ1183" s="12"/>
      <c r="EHR1183" s="12"/>
      <c r="EHS1183" s="12"/>
      <c r="EHT1183" s="12"/>
      <c r="EHU1183" s="12"/>
      <c r="EHV1183" s="12"/>
      <c r="EHW1183" s="12"/>
      <c r="EHX1183" s="12"/>
      <c r="EHY1183" s="12"/>
      <c r="EHZ1183" s="12"/>
      <c r="EIA1183" s="12"/>
      <c r="EIB1183" s="12"/>
      <c r="EIC1183" s="12"/>
      <c r="EID1183" s="12"/>
      <c r="EIE1183" s="12"/>
      <c r="EIF1183" s="12"/>
      <c r="EIG1183" s="12"/>
      <c r="EIH1183" s="12"/>
      <c r="EII1183" s="12"/>
      <c r="EIJ1183" s="12"/>
      <c r="EIK1183" s="12"/>
      <c r="EIL1183" s="12"/>
      <c r="EIM1183" s="12"/>
      <c r="EIN1183" s="12"/>
      <c r="EIO1183" s="12"/>
      <c r="EIP1183" s="12"/>
      <c r="EIQ1183" s="12"/>
      <c r="EIR1183" s="12"/>
      <c r="EIS1183" s="12"/>
      <c r="EIT1183" s="12"/>
      <c r="EIU1183" s="12"/>
      <c r="EIV1183" s="12"/>
      <c r="EIW1183" s="12"/>
      <c r="EIX1183" s="12"/>
      <c r="EIY1183" s="12"/>
      <c r="EIZ1183" s="12"/>
      <c r="EJA1183" s="12"/>
      <c r="EJB1183" s="12"/>
      <c r="EJC1183" s="12"/>
      <c r="EJD1183" s="12"/>
      <c r="EJE1183" s="12"/>
      <c r="EJF1183" s="12"/>
      <c r="EJG1183" s="12"/>
      <c r="EJH1183" s="12"/>
      <c r="EJI1183" s="12"/>
      <c r="EJJ1183" s="12"/>
      <c r="EJK1183" s="12"/>
      <c r="EJL1183" s="12"/>
      <c r="EJM1183" s="12"/>
      <c r="EJN1183" s="12"/>
      <c r="EJO1183" s="12"/>
      <c r="EJP1183" s="12"/>
      <c r="EJQ1183" s="12"/>
      <c r="EJR1183" s="12"/>
      <c r="EJS1183" s="12"/>
      <c r="EJT1183" s="12"/>
      <c r="EJU1183" s="12"/>
      <c r="EJV1183" s="12"/>
      <c r="EJW1183" s="12"/>
      <c r="EJX1183" s="12"/>
      <c r="EJY1183" s="12"/>
      <c r="EJZ1183" s="12"/>
      <c r="EKA1183" s="12"/>
      <c r="EKB1183" s="12"/>
      <c r="EKC1183" s="12"/>
      <c r="EKD1183" s="12"/>
      <c r="EKE1183" s="12"/>
      <c r="EKF1183" s="12"/>
      <c r="EKG1183" s="12"/>
      <c r="EKH1183" s="12"/>
      <c r="EKI1183" s="12"/>
      <c r="EKJ1183" s="12"/>
      <c r="EKK1183" s="12"/>
      <c r="EKL1183" s="12"/>
      <c r="EKM1183" s="12"/>
      <c r="EKN1183" s="12"/>
      <c r="EKO1183" s="12"/>
      <c r="EKP1183" s="12"/>
      <c r="EKQ1183" s="12"/>
      <c r="EKR1183" s="12"/>
      <c r="EKS1183" s="12"/>
      <c r="EKT1183" s="12"/>
      <c r="EKU1183" s="12"/>
      <c r="EKV1183" s="12"/>
      <c r="EKW1183" s="12"/>
      <c r="EKX1183" s="12"/>
      <c r="EKY1183" s="12"/>
      <c r="EKZ1183" s="12"/>
      <c r="ELA1183" s="12"/>
      <c r="ELB1183" s="12"/>
      <c r="ELC1183" s="12"/>
      <c r="ELD1183" s="12"/>
      <c r="ELE1183" s="12"/>
      <c r="ELF1183" s="12"/>
      <c r="ELG1183" s="12"/>
      <c r="ELH1183" s="12"/>
      <c r="ELI1183" s="12"/>
      <c r="ELJ1183" s="12"/>
      <c r="ELK1183" s="12"/>
      <c r="ELL1183" s="12"/>
      <c r="ELM1183" s="12"/>
      <c r="ELN1183" s="12"/>
      <c r="ELO1183" s="12"/>
      <c r="ELP1183" s="12"/>
      <c r="ELQ1183" s="12"/>
      <c r="ELR1183" s="12"/>
      <c r="ELS1183" s="12"/>
      <c r="ELT1183" s="12"/>
      <c r="ELU1183" s="12"/>
      <c r="ELV1183" s="12"/>
      <c r="ELW1183" s="12"/>
      <c r="ELX1183" s="12"/>
      <c r="ELY1183" s="12"/>
      <c r="ELZ1183" s="12"/>
      <c r="EMA1183" s="12"/>
      <c r="EMB1183" s="12"/>
      <c r="EMC1183" s="12"/>
      <c r="EMD1183" s="12"/>
      <c r="EME1183" s="12"/>
      <c r="EMF1183" s="12"/>
      <c r="EMG1183" s="12"/>
      <c r="EMH1183" s="12"/>
      <c r="EMI1183" s="12"/>
      <c r="EMJ1183" s="12"/>
      <c r="EMK1183" s="12"/>
      <c r="EML1183" s="12"/>
      <c r="EMM1183" s="12"/>
      <c r="EMN1183" s="12"/>
      <c r="EMO1183" s="12"/>
      <c r="EMP1183" s="12"/>
      <c r="EMQ1183" s="12"/>
      <c r="EMR1183" s="12"/>
      <c r="EMS1183" s="12"/>
      <c r="EMT1183" s="12"/>
      <c r="EMU1183" s="12"/>
      <c r="EMV1183" s="12"/>
      <c r="EMW1183" s="12"/>
      <c r="EMX1183" s="12"/>
      <c r="EMY1183" s="12"/>
      <c r="EMZ1183" s="12"/>
      <c r="ENA1183" s="12"/>
      <c r="ENB1183" s="12"/>
      <c r="ENC1183" s="12"/>
      <c r="END1183" s="12"/>
      <c r="ENE1183" s="12"/>
      <c r="ENF1183" s="12"/>
      <c r="ENG1183" s="12"/>
      <c r="ENH1183" s="12"/>
      <c r="ENI1183" s="12"/>
      <c r="ENJ1183" s="12"/>
      <c r="ENK1183" s="12"/>
      <c r="ENL1183" s="12"/>
      <c r="ENM1183" s="12"/>
      <c r="ENN1183" s="12"/>
      <c r="ENO1183" s="12"/>
      <c r="ENP1183" s="12"/>
      <c r="ENQ1183" s="12"/>
      <c r="ENR1183" s="12"/>
      <c r="ENS1183" s="12"/>
      <c r="ENT1183" s="12"/>
      <c r="ENU1183" s="12"/>
      <c r="ENV1183" s="12"/>
      <c r="ENW1183" s="12"/>
      <c r="ENX1183" s="12"/>
      <c r="ENY1183" s="12"/>
      <c r="ENZ1183" s="12"/>
      <c r="EOA1183" s="12"/>
      <c r="EOB1183" s="12"/>
      <c r="EOC1183" s="12"/>
      <c r="EOD1183" s="12"/>
      <c r="EOE1183" s="12"/>
      <c r="EOF1183" s="12"/>
      <c r="EOG1183" s="12"/>
      <c r="EOH1183" s="12"/>
      <c r="EOI1183" s="12"/>
      <c r="EOJ1183" s="12"/>
      <c r="EOK1183" s="12"/>
      <c r="EOL1183" s="12"/>
      <c r="EOM1183" s="12"/>
      <c r="EON1183" s="12"/>
      <c r="EOO1183" s="12"/>
      <c r="EOP1183" s="12"/>
      <c r="EOQ1183" s="12"/>
      <c r="EOR1183" s="12"/>
      <c r="EOS1183" s="12"/>
      <c r="EOT1183" s="12"/>
      <c r="EOU1183" s="12"/>
      <c r="EOV1183" s="12"/>
      <c r="EOW1183" s="12"/>
      <c r="EOX1183" s="12"/>
      <c r="EOY1183" s="12"/>
      <c r="EOZ1183" s="12"/>
      <c r="EPA1183" s="12"/>
      <c r="EPB1183" s="12"/>
      <c r="EPC1183" s="12"/>
      <c r="EPD1183" s="12"/>
      <c r="EPE1183" s="12"/>
      <c r="EPF1183" s="12"/>
      <c r="EPG1183" s="12"/>
      <c r="EPH1183" s="12"/>
      <c r="EPI1183" s="12"/>
      <c r="EPJ1183" s="12"/>
      <c r="EPK1183" s="12"/>
      <c r="EPL1183" s="12"/>
      <c r="EPM1183" s="12"/>
      <c r="EPN1183" s="12"/>
      <c r="EPO1183" s="12"/>
      <c r="EPP1183" s="12"/>
      <c r="EPQ1183" s="12"/>
      <c r="EPR1183" s="12"/>
      <c r="EPS1183" s="12"/>
      <c r="EPT1183" s="12"/>
      <c r="EPU1183" s="12"/>
      <c r="EPV1183" s="12"/>
      <c r="EPW1183" s="12"/>
      <c r="EPX1183" s="12"/>
      <c r="EPY1183" s="12"/>
      <c r="EPZ1183" s="12"/>
      <c r="EQA1183" s="12"/>
      <c r="EQB1183" s="12"/>
      <c r="EQC1183" s="12"/>
      <c r="EQD1183" s="12"/>
      <c r="EQE1183" s="12"/>
      <c r="EQF1183" s="12"/>
      <c r="EQG1183" s="12"/>
      <c r="EQH1183" s="12"/>
      <c r="EQI1183" s="12"/>
      <c r="EQJ1183" s="12"/>
      <c r="EQK1183" s="12"/>
      <c r="EQL1183" s="12"/>
      <c r="EQM1183" s="12"/>
      <c r="EQN1183" s="12"/>
      <c r="EQO1183" s="12"/>
      <c r="EQP1183" s="12"/>
      <c r="EQQ1183" s="12"/>
      <c r="EQR1183" s="12"/>
      <c r="EQS1183" s="12"/>
      <c r="EQT1183" s="12"/>
      <c r="EQU1183" s="12"/>
      <c r="EQV1183" s="12"/>
      <c r="EQW1183" s="12"/>
      <c r="EQX1183" s="12"/>
      <c r="EQY1183" s="12"/>
      <c r="EQZ1183" s="12"/>
      <c r="ERA1183" s="12"/>
      <c r="ERB1183" s="12"/>
      <c r="ERC1183" s="12"/>
      <c r="ERD1183" s="12"/>
      <c r="ERE1183" s="12"/>
      <c r="ERF1183" s="12"/>
      <c r="ERG1183" s="12"/>
      <c r="ERH1183" s="12"/>
      <c r="ERI1183" s="12"/>
      <c r="ERJ1183" s="12"/>
      <c r="ERK1183" s="12"/>
      <c r="ERL1183" s="12"/>
      <c r="ERM1183" s="12"/>
      <c r="ERN1183" s="12"/>
      <c r="ERO1183" s="12"/>
      <c r="ERP1183" s="12"/>
      <c r="ERQ1183" s="12"/>
      <c r="ERR1183" s="12"/>
      <c r="ERS1183" s="12"/>
      <c r="ERT1183" s="12"/>
      <c r="ERU1183" s="12"/>
      <c r="ERV1183" s="12"/>
      <c r="ERW1183" s="12"/>
      <c r="ERX1183" s="12"/>
      <c r="ERY1183" s="12"/>
      <c r="ERZ1183" s="12"/>
      <c r="ESA1183" s="12"/>
      <c r="ESB1183" s="12"/>
      <c r="ESC1183" s="12"/>
      <c r="ESD1183" s="12"/>
      <c r="ESE1183" s="12"/>
      <c r="ESF1183" s="12"/>
      <c r="ESG1183" s="12"/>
      <c r="ESH1183" s="12"/>
      <c r="ESI1183" s="12"/>
      <c r="ESJ1183" s="12"/>
      <c r="ESK1183" s="12"/>
      <c r="ESL1183" s="12"/>
      <c r="ESM1183" s="12"/>
      <c r="ESN1183" s="12"/>
      <c r="ESO1183" s="12"/>
      <c r="ESP1183" s="12"/>
      <c r="ESQ1183" s="12"/>
      <c r="ESR1183" s="12"/>
      <c r="ESS1183" s="12"/>
      <c r="EST1183" s="12"/>
      <c r="ESU1183" s="12"/>
      <c r="ESV1183" s="12"/>
      <c r="ESW1183" s="12"/>
      <c r="ESX1183" s="12"/>
      <c r="ESY1183" s="12"/>
      <c r="ESZ1183" s="12"/>
      <c r="ETA1183" s="12"/>
      <c r="ETB1183" s="12"/>
      <c r="ETC1183" s="12"/>
      <c r="ETD1183" s="12"/>
      <c r="ETE1183" s="12"/>
      <c r="ETF1183" s="12"/>
      <c r="ETG1183" s="12"/>
      <c r="ETH1183" s="12"/>
      <c r="ETI1183" s="12"/>
      <c r="ETJ1183" s="12"/>
      <c r="ETK1183" s="12"/>
      <c r="ETL1183" s="12"/>
      <c r="ETM1183" s="12"/>
      <c r="ETN1183" s="12"/>
      <c r="ETO1183" s="12"/>
      <c r="ETP1183" s="12"/>
      <c r="ETQ1183" s="12"/>
      <c r="ETR1183" s="12"/>
      <c r="ETS1183" s="12"/>
      <c r="ETT1183" s="12"/>
      <c r="ETU1183" s="12"/>
      <c r="ETV1183" s="12"/>
      <c r="ETW1183" s="12"/>
      <c r="ETX1183" s="12"/>
      <c r="ETY1183" s="12"/>
      <c r="ETZ1183" s="12"/>
      <c r="EUA1183" s="12"/>
      <c r="EUB1183" s="12"/>
      <c r="EUC1183" s="12"/>
      <c r="EUD1183" s="12"/>
      <c r="EUE1183" s="12"/>
      <c r="EUF1183" s="12"/>
      <c r="EUG1183" s="12"/>
      <c r="EUH1183" s="12"/>
      <c r="EUI1183" s="12"/>
      <c r="EUJ1183" s="12"/>
      <c r="EUK1183" s="12"/>
      <c r="EUL1183" s="12"/>
      <c r="EUM1183" s="12"/>
      <c r="EUN1183" s="12"/>
      <c r="EUO1183" s="12"/>
      <c r="EUP1183" s="12"/>
      <c r="EUQ1183" s="12"/>
      <c r="EUR1183" s="12"/>
      <c r="EUS1183" s="12"/>
      <c r="EUT1183" s="12"/>
      <c r="EUU1183" s="12"/>
      <c r="EUV1183" s="12"/>
      <c r="EUW1183" s="12"/>
      <c r="EUX1183" s="12"/>
      <c r="EUY1183" s="12"/>
      <c r="EUZ1183" s="12"/>
      <c r="EVA1183" s="12"/>
      <c r="EVB1183" s="12"/>
      <c r="EVC1183" s="12"/>
      <c r="EVD1183" s="12"/>
      <c r="EVE1183" s="12"/>
      <c r="EVF1183" s="12"/>
      <c r="EVG1183" s="12"/>
      <c r="EVH1183" s="12"/>
      <c r="EVI1183" s="12"/>
      <c r="EVJ1183" s="12"/>
      <c r="EVK1183" s="12"/>
      <c r="EVL1183" s="12"/>
      <c r="EVM1183" s="12"/>
      <c r="EVN1183" s="12"/>
      <c r="EVO1183" s="12"/>
      <c r="EVP1183" s="12"/>
      <c r="EVQ1183" s="12"/>
      <c r="EVR1183" s="12"/>
      <c r="EVS1183" s="12"/>
      <c r="EVT1183" s="12"/>
      <c r="EVU1183" s="12"/>
      <c r="EVV1183" s="12"/>
      <c r="EVW1183" s="12"/>
      <c r="EVX1183" s="12"/>
      <c r="EVY1183" s="12"/>
      <c r="EVZ1183" s="12"/>
      <c r="EWA1183" s="12"/>
      <c r="EWB1183" s="12"/>
      <c r="EWC1183" s="12"/>
      <c r="EWD1183" s="12"/>
      <c r="EWE1183" s="12"/>
      <c r="EWF1183" s="12"/>
      <c r="EWG1183" s="12"/>
      <c r="EWH1183" s="12"/>
      <c r="EWI1183" s="12"/>
      <c r="EWJ1183" s="12"/>
      <c r="EWK1183" s="12"/>
      <c r="EWL1183" s="12"/>
      <c r="EWM1183" s="12"/>
      <c r="EWN1183" s="12"/>
      <c r="EWO1183" s="12"/>
      <c r="EWP1183" s="12"/>
      <c r="EWQ1183" s="12"/>
      <c r="EWR1183" s="12"/>
      <c r="EWS1183" s="12"/>
      <c r="EWT1183" s="12"/>
      <c r="EWU1183" s="12"/>
      <c r="EWV1183" s="12"/>
      <c r="EWW1183" s="12"/>
      <c r="EWX1183" s="12"/>
      <c r="EWY1183" s="12"/>
      <c r="EWZ1183" s="12"/>
      <c r="EXA1183" s="12"/>
      <c r="EXB1183" s="12"/>
      <c r="EXC1183" s="12"/>
      <c r="EXD1183" s="12"/>
      <c r="EXE1183" s="12"/>
      <c r="EXF1183" s="12"/>
      <c r="EXG1183" s="12"/>
      <c r="EXH1183" s="12"/>
      <c r="EXI1183" s="12"/>
      <c r="EXJ1183" s="12"/>
      <c r="EXK1183" s="12"/>
      <c r="EXL1183" s="12"/>
      <c r="EXM1183" s="12"/>
      <c r="EXN1183" s="12"/>
      <c r="EXO1183" s="12"/>
      <c r="EXP1183" s="12"/>
      <c r="EXQ1183" s="12"/>
      <c r="EXR1183" s="12"/>
      <c r="EXS1183" s="12"/>
      <c r="EXT1183" s="12"/>
      <c r="EXU1183" s="12"/>
      <c r="EXV1183" s="12"/>
      <c r="EXW1183" s="12"/>
      <c r="EXX1183" s="12"/>
      <c r="EXY1183" s="12"/>
      <c r="EXZ1183" s="12"/>
      <c r="EYA1183" s="12"/>
      <c r="EYB1183" s="12"/>
      <c r="EYC1183" s="12"/>
      <c r="EYD1183" s="12"/>
      <c r="EYE1183" s="12"/>
      <c r="EYF1183" s="12"/>
      <c r="EYG1183" s="12"/>
      <c r="EYH1183" s="12"/>
      <c r="EYI1183" s="12"/>
      <c r="EYJ1183" s="12"/>
      <c r="EYK1183" s="12"/>
      <c r="EYL1183" s="12"/>
      <c r="EYM1183" s="12"/>
      <c r="EYN1183" s="12"/>
      <c r="EYO1183" s="12"/>
      <c r="EYP1183" s="12"/>
      <c r="EYQ1183" s="12"/>
      <c r="EYR1183" s="12"/>
      <c r="EYS1183" s="12"/>
      <c r="EYT1183" s="12"/>
      <c r="EYU1183" s="12"/>
      <c r="EYV1183" s="12"/>
      <c r="EYW1183" s="12"/>
      <c r="EYX1183" s="12"/>
      <c r="EYY1183" s="12"/>
      <c r="EYZ1183" s="12"/>
      <c r="EZA1183" s="12"/>
      <c r="EZB1183" s="12"/>
      <c r="EZC1183" s="12"/>
      <c r="EZD1183" s="12"/>
      <c r="EZE1183" s="12"/>
      <c r="EZF1183" s="12"/>
      <c r="EZG1183" s="12"/>
      <c r="EZH1183" s="12"/>
      <c r="EZI1183" s="12"/>
      <c r="EZJ1183" s="12"/>
      <c r="EZK1183" s="12"/>
      <c r="EZL1183" s="12"/>
      <c r="EZM1183" s="12"/>
      <c r="EZN1183" s="12"/>
      <c r="EZO1183" s="12"/>
      <c r="EZP1183" s="12"/>
      <c r="EZQ1183" s="12"/>
      <c r="EZR1183" s="12"/>
      <c r="EZS1183" s="12"/>
      <c r="EZT1183" s="12"/>
      <c r="EZU1183" s="12"/>
      <c r="EZV1183" s="12"/>
      <c r="EZW1183" s="12"/>
      <c r="EZX1183" s="12"/>
      <c r="EZY1183" s="12"/>
      <c r="EZZ1183" s="12"/>
      <c r="FAA1183" s="12"/>
      <c r="FAB1183" s="12"/>
      <c r="FAC1183" s="12"/>
      <c r="FAD1183" s="12"/>
      <c r="FAE1183" s="12"/>
      <c r="FAF1183" s="12"/>
      <c r="FAG1183" s="12"/>
      <c r="FAH1183" s="12"/>
      <c r="FAI1183" s="12"/>
      <c r="FAJ1183" s="12"/>
      <c r="FAK1183" s="12"/>
      <c r="FAL1183" s="12"/>
      <c r="FAM1183" s="12"/>
      <c r="FAN1183" s="12"/>
      <c r="FAO1183" s="12"/>
      <c r="FAP1183" s="12"/>
      <c r="FAQ1183" s="12"/>
      <c r="FAR1183" s="12"/>
      <c r="FAS1183" s="12"/>
      <c r="FAT1183" s="12"/>
      <c r="FAU1183" s="12"/>
      <c r="FAV1183" s="12"/>
      <c r="FAW1183" s="12"/>
      <c r="FAX1183" s="12"/>
      <c r="FAY1183" s="12"/>
      <c r="FAZ1183" s="12"/>
      <c r="FBA1183" s="12"/>
      <c r="FBB1183" s="12"/>
      <c r="FBC1183" s="12"/>
      <c r="FBD1183" s="12"/>
      <c r="FBE1183" s="12"/>
      <c r="FBF1183" s="12"/>
      <c r="FBG1183" s="12"/>
      <c r="FBH1183" s="12"/>
      <c r="FBI1183" s="12"/>
      <c r="FBJ1183" s="12"/>
      <c r="FBK1183" s="12"/>
      <c r="FBL1183" s="12"/>
      <c r="FBM1183" s="12"/>
      <c r="FBN1183" s="12"/>
      <c r="FBO1183" s="12"/>
      <c r="FBP1183" s="12"/>
      <c r="FBQ1183" s="12"/>
      <c r="FBR1183" s="12"/>
      <c r="FBS1183" s="12"/>
      <c r="FBT1183" s="12"/>
      <c r="FBU1183" s="12"/>
      <c r="FBV1183" s="12"/>
      <c r="FBW1183" s="12"/>
      <c r="FBX1183" s="12"/>
      <c r="FBY1183" s="12"/>
      <c r="FBZ1183" s="12"/>
      <c r="FCA1183" s="12"/>
      <c r="FCB1183" s="12"/>
      <c r="FCC1183" s="12"/>
      <c r="FCD1183" s="12"/>
      <c r="FCE1183" s="12"/>
      <c r="FCF1183" s="12"/>
      <c r="FCG1183" s="12"/>
      <c r="FCH1183" s="12"/>
      <c r="FCI1183" s="12"/>
      <c r="FCJ1183" s="12"/>
      <c r="FCK1183" s="12"/>
      <c r="FCL1183" s="12"/>
      <c r="FCM1183" s="12"/>
      <c r="FCN1183" s="12"/>
      <c r="FCO1183" s="12"/>
      <c r="FCP1183" s="12"/>
      <c r="FCQ1183" s="12"/>
      <c r="FCR1183" s="12"/>
      <c r="FCS1183" s="12"/>
      <c r="FCT1183" s="12"/>
      <c r="FCU1183" s="12"/>
      <c r="FCV1183" s="12"/>
      <c r="FCW1183" s="12"/>
      <c r="FCX1183" s="12"/>
      <c r="FCY1183" s="12"/>
      <c r="FCZ1183" s="12"/>
      <c r="FDA1183" s="12"/>
      <c r="FDB1183" s="12"/>
      <c r="FDC1183" s="12"/>
      <c r="FDD1183" s="12"/>
      <c r="FDE1183" s="12"/>
      <c r="FDF1183" s="12"/>
      <c r="FDG1183" s="12"/>
      <c r="FDH1183" s="12"/>
      <c r="FDI1183" s="12"/>
      <c r="FDJ1183" s="12"/>
      <c r="FDK1183" s="12"/>
      <c r="FDL1183" s="12"/>
      <c r="FDM1183" s="12"/>
      <c r="FDN1183" s="12"/>
      <c r="FDO1183" s="12"/>
      <c r="FDP1183" s="12"/>
      <c r="FDQ1183" s="12"/>
      <c r="FDR1183" s="12"/>
      <c r="FDS1183" s="12"/>
      <c r="FDT1183" s="12"/>
      <c r="FDU1183" s="12"/>
      <c r="FDV1183" s="12"/>
      <c r="FDW1183" s="12"/>
      <c r="FDX1183" s="12"/>
      <c r="FDY1183" s="12"/>
      <c r="FDZ1183" s="12"/>
      <c r="FEA1183" s="12"/>
      <c r="FEB1183" s="12"/>
      <c r="FEC1183" s="12"/>
      <c r="FED1183" s="12"/>
      <c r="FEE1183" s="12"/>
      <c r="FEF1183" s="12"/>
      <c r="FEG1183" s="12"/>
      <c r="FEH1183" s="12"/>
      <c r="FEI1183" s="12"/>
      <c r="FEJ1183" s="12"/>
      <c r="FEK1183" s="12"/>
      <c r="FEL1183" s="12"/>
      <c r="FEM1183" s="12"/>
      <c r="FEN1183" s="12"/>
      <c r="FEO1183" s="12"/>
      <c r="FEP1183" s="12"/>
      <c r="FEQ1183" s="12"/>
      <c r="FER1183" s="12"/>
      <c r="FES1183" s="12"/>
      <c r="FET1183" s="12"/>
      <c r="FEU1183" s="12"/>
      <c r="FEV1183" s="12"/>
      <c r="FEW1183" s="12"/>
      <c r="FEX1183" s="12"/>
      <c r="FEY1183" s="12"/>
      <c r="FEZ1183" s="12"/>
      <c r="FFA1183" s="12"/>
      <c r="FFB1183" s="12"/>
      <c r="FFC1183" s="12"/>
      <c r="FFD1183" s="12"/>
      <c r="FFE1183" s="12"/>
      <c r="FFF1183" s="12"/>
      <c r="FFG1183" s="12"/>
      <c r="FFH1183" s="12"/>
      <c r="FFI1183" s="12"/>
      <c r="FFJ1183" s="12"/>
      <c r="FFK1183" s="12"/>
      <c r="FFL1183" s="12"/>
      <c r="FFM1183" s="12"/>
      <c r="FFN1183" s="12"/>
      <c r="FFO1183" s="12"/>
      <c r="FFP1183" s="12"/>
      <c r="FFQ1183" s="12"/>
      <c r="FFR1183" s="12"/>
      <c r="FFS1183" s="12"/>
      <c r="FFT1183" s="12"/>
      <c r="FFU1183" s="12"/>
      <c r="FFV1183" s="12"/>
      <c r="FFW1183" s="12"/>
      <c r="FFX1183" s="12"/>
      <c r="FFY1183" s="12"/>
      <c r="FFZ1183" s="12"/>
      <c r="FGA1183" s="12"/>
      <c r="FGB1183" s="12"/>
      <c r="FGC1183" s="12"/>
      <c r="FGD1183" s="12"/>
      <c r="FGE1183" s="12"/>
      <c r="FGF1183" s="12"/>
      <c r="FGG1183" s="12"/>
      <c r="FGH1183" s="12"/>
      <c r="FGI1183" s="12"/>
      <c r="FGJ1183" s="12"/>
      <c r="FGK1183" s="12"/>
      <c r="FGL1183" s="12"/>
      <c r="FGM1183" s="12"/>
      <c r="FGN1183" s="12"/>
      <c r="FGO1183" s="12"/>
      <c r="FGP1183" s="12"/>
      <c r="FGQ1183" s="12"/>
      <c r="FGR1183" s="12"/>
      <c r="FGS1183" s="12"/>
      <c r="FGT1183" s="12"/>
      <c r="FGU1183" s="12"/>
      <c r="FGV1183" s="12"/>
      <c r="FGW1183" s="12"/>
      <c r="FGX1183" s="12"/>
      <c r="FGY1183" s="12"/>
      <c r="FGZ1183" s="12"/>
      <c r="FHA1183" s="12"/>
      <c r="FHB1183" s="12"/>
      <c r="FHC1183" s="12"/>
      <c r="FHD1183" s="12"/>
      <c r="FHE1183" s="12"/>
      <c r="FHF1183" s="12"/>
      <c r="FHG1183" s="12"/>
      <c r="FHH1183" s="12"/>
      <c r="FHI1183" s="12"/>
      <c r="FHJ1183" s="12"/>
      <c r="FHK1183" s="12"/>
      <c r="FHL1183" s="12"/>
      <c r="FHM1183" s="12"/>
      <c r="FHN1183" s="12"/>
      <c r="FHO1183" s="12"/>
      <c r="FHP1183" s="12"/>
      <c r="FHQ1183" s="12"/>
      <c r="FHR1183" s="12"/>
      <c r="FHS1183" s="12"/>
      <c r="FHT1183" s="12"/>
      <c r="FHU1183" s="12"/>
      <c r="FHV1183" s="12"/>
      <c r="FHW1183" s="12"/>
      <c r="FHX1183" s="12"/>
      <c r="FHY1183" s="12"/>
      <c r="FHZ1183" s="12"/>
      <c r="FIA1183" s="12"/>
      <c r="FIB1183" s="12"/>
      <c r="FIC1183" s="12"/>
      <c r="FID1183" s="12"/>
      <c r="FIE1183" s="12"/>
      <c r="FIF1183" s="12"/>
      <c r="FIG1183" s="12"/>
      <c r="FIH1183" s="12"/>
      <c r="FII1183" s="12"/>
      <c r="FIJ1183" s="12"/>
      <c r="FIK1183" s="12"/>
      <c r="FIL1183" s="12"/>
      <c r="FIM1183" s="12"/>
      <c r="FIN1183" s="12"/>
      <c r="FIO1183" s="12"/>
      <c r="FIP1183" s="12"/>
      <c r="FIQ1183" s="12"/>
      <c r="FIR1183" s="12"/>
      <c r="FIS1183" s="12"/>
      <c r="FIT1183" s="12"/>
      <c r="FIU1183" s="12"/>
      <c r="FIV1183" s="12"/>
      <c r="FIW1183" s="12"/>
      <c r="FIX1183" s="12"/>
      <c r="FIY1183" s="12"/>
      <c r="FIZ1183" s="12"/>
      <c r="FJA1183" s="12"/>
      <c r="FJB1183" s="12"/>
      <c r="FJC1183" s="12"/>
      <c r="FJD1183" s="12"/>
      <c r="FJE1183" s="12"/>
      <c r="FJF1183" s="12"/>
      <c r="FJG1183" s="12"/>
      <c r="FJH1183" s="12"/>
      <c r="FJI1183" s="12"/>
      <c r="FJJ1183" s="12"/>
      <c r="FJK1183" s="12"/>
      <c r="FJL1183" s="12"/>
      <c r="FJM1183" s="12"/>
      <c r="FJN1183" s="12"/>
      <c r="FJO1183" s="12"/>
      <c r="FJP1183" s="12"/>
      <c r="FJQ1183" s="12"/>
      <c r="FJR1183" s="12"/>
      <c r="FJS1183" s="12"/>
      <c r="FJT1183" s="12"/>
      <c r="FJU1183" s="12"/>
      <c r="FJV1183" s="12"/>
      <c r="FJW1183" s="12"/>
      <c r="FJX1183" s="12"/>
      <c r="FJY1183" s="12"/>
      <c r="FJZ1183" s="12"/>
      <c r="FKA1183" s="12"/>
      <c r="FKB1183" s="12"/>
      <c r="FKC1183" s="12"/>
      <c r="FKD1183" s="12"/>
      <c r="FKE1183" s="12"/>
      <c r="FKF1183" s="12"/>
      <c r="FKG1183" s="12"/>
      <c r="FKH1183" s="12"/>
      <c r="FKI1183" s="12"/>
      <c r="FKJ1183" s="12"/>
      <c r="FKK1183" s="12"/>
      <c r="FKL1183" s="12"/>
      <c r="FKM1183" s="12"/>
      <c r="FKN1183" s="12"/>
      <c r="FKO1183" s="12"/>
      <c r="FKP1183" s="12"/>
      <c r="FKQ1183" s="12"/>
      <c r="FKR1183" s="12"/>
      <c r="FKS1183" s="12"/>
      <c r="FKT1183" s="12"/>
      <c r="FKU1183" s="12"/>
      <c r="FKV1183" s="12"/>
      <c r="FKW1183" s="12"/>
      <c r="FKX1183" s="12"/>
      <c r="FKY1183" s="12"/>
      <c r="FKZ1183" s="12"/>
      <c r="FLA1183" s="12"/>
      <c r="FLB1183" s="12"/>
      <c r="FLC1183" s="12"/>
      <c r="FLD1183" s="12"/>
      <c r="FLE1183" s="12"/>
      <c r="FLF1183" s="12"/>
      <c r="FLG1183" s="12"/>
      <c r="FLH1183" s="12"/>
      <c r="FLI1183" s="12"/>
      <c r="FLJ1183" s="12"/>
      <c r="FLK1183" s="12"/>
      <c r="FLL1183" s="12"/>
      <c r="FLM1183" s="12"/>
      <c r="FLN1183" s="12"/>
      <c r="FLO1183" s="12"/>
      <c r="FLP1183" s="12"/>
      <c r="FLQ1183" s="12"/>
      <c r="FLR1183" s="12"/>
      <c r="FLS1183" s="12"/>
      <c r="FLT1183" s="12"/>
      <c r="FLU1183" s="12"/>
      <c r="FLV1183" s="12"/>
      <c r="FLW1183" s="12"/>
      <c r="FLX1183" s="12"/>
      <c r="FLY1183" s="12"/>
      <c r="FLZ1183" s="12"/>
      <c r="FMA1183" s="12"/>
      <c r="FMB1183" s="12"/>
      <c r="FMC1183" s="12"/>
      <c r="FMD1183" s="12"/>
      <c r="FME1183" s="12"/>
      <c r="FMF1183" s="12"/>
      <c r="FMG1183" s="12"/>
      <c r="FMH1183" s="12"/>
      <c r="FMI1183" s="12"/>
      <c r="FMJ1183" s="12"/>
      <c r="FMK1183" s="12"/>
      <c r="FML1183" s="12"/>
      <c r="FMM1183" s="12"/>
      <c r="FMN1183" s="12"/>
      <c r="FMO1183" s="12"/>
      <c r="FMP1183" s="12"/>
      <c r="FMQ1183" s="12"/>
      <c r="FMR1183" s="12"/>
      <c r="FMS1183" s="12"/>
      <c r="FMT1183" s="12"/>
      <c r="FMU1183" s="12"/>
      <c r="FMV1183" s="12"/>
      <c r="FMW1183" s="12"/>
      <c r="FMX1183" s="12"/>
      <c r="FMY1183" s="12"/>
      <c r="FMZ1183" s="12"/>
      <c r="FNA1183" s="12"/>
      <c r="FNB1183" s="12"/>
      <c r="FNC1183" s="12"/>
      <c r="FND1183" s="12"/>
      <c r="FNE1183" s="12"/>
      <c r="FNF1183" s="12"/>
      <c r="FNG1183" s="12"/>
      <c r="FNH1183" s="12"/>
      <c r="FNI1183" s="12"/>
      <c r="FNJ1183" s="12"/>
      <c r="FNK1183" s="12"/>
      <c r="FNL1183" s="12"/>
      <c r="FNM1183" s="12"/>
      <c r="FNN1183" s="12"/>
      <c r="FNO1183" s="12"/>
      <c r="FNP1183" s="12"/>
      <c r="FNQ1183" s="12"/>
      <c r="FNR1183" s="12"/>
      <c r="FNS1183" s="12"/>
      <c r="FNT1183" s="12"/>
      <c r="FNU1183" s="12"/>
      <c r="FNV1183" s="12"/>
      <c r="FNW1183" s="12"/>
      <c r="FNX1183" s="12"/>
      <c r="FNY1183" s="12"/>
      <c r="FNZ1183" s="12"/>
      <c r="FOA1183" s="12"/>
      <c r="FOB1183" s="12"/>
      <c r="FOC1183" s="12"/>
      <c r="FOD1183" s="12"/>
      <c r="FOE1183" s="12"/>
      <c r="FOF1183" s="12"/>
      <c r="FOG1183" s="12"/>
      <c r="FOH1183" s="12"/>
      <c r="FOI1183" s="12"/>
      <c r="FOJ1183" s="12"/>
      <c r="FOK1183" s="12"/>
      <c r="FOL1183" s="12"/>
      <c r="FOM1183" s="12"/>
      <c r="FON1183" s="12"/>
      <c r="FOO1183" s="12"/>
      <c r="FOP1183" s="12"/>
      <c r="FOQ1183" s="12"/>
      <c r="FOR1183" s="12"/>
      <c r="FOS1183" s="12"/>
      <c r="FOT1183" s="12"/>
      <c r="FOU1183" s="12"/>
      <c r="FOV1183" s="12"/>
      <c r="FOW1183" s="12"/>
      <c r="FOX1183" s="12"/>
      <c r="FOY1183" s="12"/>
      <c r="FOZ1183" s="12"/>
      <c r="FPA1183" s="12"/>
      <c r="FPB1183" s="12"/>
      <c r="FPC1183" s="12"/>
      <c r="FPD1183" s="12"/>
      <c r="FPE1183" s="12"/>
      <c r="FPF1183" s="12"/>
      <c r="FPG1183" s="12"/>
      <c r="FPH1183" s="12"/>
      <c r="FPI1183" s="12"/>
      <c r="FPJ1183" s="12"/>
      <c r="FPK1183" s="12"/>
      <c r="FPL1183" s="12"/>
      <c r="FPM1183" s="12"/>
      <c r="FPN1183" s="12"/>
      <c r="FPO1183" s="12"/>
      <c r="FPP1183" s="12"/>
      <c r="FPQ1183" s="12"/>
      <c r="FPR1183" s="12"/>
      <c r="FPS1183" s="12"/>
      <c r="FPT1183" s="12"/>
      <c r="FPU1183" s="12"/>
      <c r="FPV1183" s="12"/>
      <c r="FPW1183" s="12"/>
      <c r="FPX1183" s="12"/>
      <c r="FPY1183" s="12"/>
      <c r="FPZ1183" s="12"/>
      <c r="FQA1183" s="12"/>
      <c r="FQB1183" s="12"/>
      <c r="FQC1183" s="12"/>
      <c r="FQD1183" s="12"/>
      <c r="FQE1183" s="12"/>
      <c r="FQF1183" s="12"/>
      <c r="FQG1183" s="12"/>
      <c r="FQH1183" s="12"/>
      <c r="FQI1183" s="12"/>
      <c r="FQJ1183" s="12"/>
      <c r="FQK1183" s="12"/>
      <c r="FQL1183" s="12"/>
      <c r="FQM1183" s="12"/>
      <c r="FQN1183" s="12"/>
      <c r="FQO1183" s="12"/>
      <c r="FQP1183" s="12"/>
      <c r="FQQ1183" s="12"/>
      <c r="FQR1183" s="12"/>
      <c r="FQS1183" s="12"/>
      <c r="FQT1183" s="12"/>
      <c r="FQU1183" s="12"/>
      <c r="FQV1183" s="12"/>
      <c r="FQW1183" s="12"/>
      <c r="FQX1183" s="12"/>
      <c r="FQY1183" s="12"/>
      <c r="FQZ1183" s="12"/>
      <c r="FRA1183" s="12"/>
      <c r="FRB1183" s="12"/>
      <c r="FRC1183" s="12"/>
      <c r="FRD1183" s="12"/>
      <c r="FRE1183" s="12"/>
      <c r="FRF1183" s="12"/>
      <c r="FRG1183" s="12"/>
      <c r="FRH1183" s="12"/>
      <c r="FRI1183" s="12"/>
      <c r="FRJ1183" s="12"/>
      <c r="FRK1183" s="12"/>
      <c r="FRL1183" s="12"/>
      <c r="FRM1183" s="12"/>
      <c r="FRN1183" s="12"/>
      <c r="FRO1183" s="12"/>
      <c r="FRP1183" s="12"/>
      <c r="FRQ1183" s="12"/>
      <c r="FRR1183" s="12"/>
      <c r="FRS1183" s="12"/>
      <c r="FRT1183" s="12"/>
      <c r="FRU1183" s="12"/>
      <c r="FRV1183" s="12"/>
      <c r="FRW1183" s="12"/>
      <c r="FRX1183" s="12"/>
      <c r="FRY1183" s="12"/>
      <c r="FRZ1183" s="12"/>
      <c r="FSA1183" s="12"/>
      <c r="FSB1183" s="12"/>
      <c r="FSC1183" s="12"/>
      <c r="FSD1183" s="12"/>
      <c r="FSE1183" s="12"/>
      <c r="FSF1183" s="12"/>
      <c r="FSG1183" s="12"/>
      <c r="FSH1183" s="12"/>
      <c r="FSI1183" s="12"/>
      <c r="FSJ1183" s="12"/>
      <c r="FSK1183" s="12"/>
      <c r="FSL1183" s="12"/>
      <c r="FSM1183" s="12"/>
      <c r="FSN1183" s="12"/>
      <c r="FSO1183" s="12"/>
      <c r="FSP1183" s="12"/>
      <c r="FSQ1183" s="12"/>
      <c r="FSR1183" s="12"/>
      <c r="FSS1183" s="12"/>
      <c r="FST1183" s="12"/>
      <c r="FSU1183" s="12"/>
      <c r="FSV1183" s="12"/>
      <c r="FSW1183" s="12"/>
      <c r="FSX1183" s="12"/>
      <c r="FSY1183" s="12"/>
      <c r="FSZ1183" s="12"/>
      <c r="FTA1183" s="12"/>
      <c r="FTB1183" s="12"/>
      <c r="FTC1183" s="12"/>
      <c r="FTD1183" s="12"/>
      <c r="FTE1183" s="12"/>
      <c r="FTF1183" s="12"/>
      <c r="FTG1183" s="12"/>
      <c r="FTH1183" s="12"/>
      <c r="FTI1183" s="12"/>
      <c r="FTJ1183" s="12"/>
      <c r="FTK1183" s="12"/>
      <c r="FTL1183" s="12"/>
      <c r="FTM1183" s="12"/>
      <c r="FTN1183" s="12"/>
      <c r="FTO1183" s="12"/>
      <c r="FTP1183" s="12"/>
      <c r="FTQ1183" s="12"/>
      <c r="FTR1183" s="12"/>
      <c r="FTS1183" s="12"/>
      <c r="FTT1183" s="12"/>
      <c r="FTU1183" s="12"/>
      <c r="FTV1183" s="12"/>
      <c r="FTW1183" s="12"/>
      <c r="FTX1183" s="12"/>
      <c r="FTY1183" s="12"/>
      <c r="FTZ1183" s="12"/>
      <c r="FUA1183" s="12"/>
      <c r="FUB1183" s="12"/>
      <c r="FUC1183" s="12"/>
      <c r="FUD1183" s="12"/>
      <c r="FUE1183" s="12"/>
      <c r="FUF1183" s="12"/>
      <c r="FUG1183" s="12"/>
      <c r="FUH1183" s="12"/>
      <c r="FUI1183" s="12"/>
      <c r="FUJ1183" s="12"/>
      <c r="FUK1183" s="12"/>
      <c r="FUL1183" s="12"/>
      <c r="FUM1183" s="12"/>
      <c r="FUN1183" s="12"/>
      <c r="FUO1183" s="12"/>
      <c r="FUP1183" s="12"/>
      <c r="FUQ1183" s="12"/>
      <c r="FUR1183" s="12"/>
      <c r="FUS1183" s="12"/>
      <c r="FUT1183" s="12"/>
      <c r="FUU1183" s="12"/>
      <c r="FUV1183" s="12"/>
      <c r="FUW1183" s="12"/>
      <c r="FUX1183" s="12"/>
      <c r="FUY1183" s="12"/>
      <c r="FUZ1183" s="12"/>
      <c r="FVA1183" s="12"/>
      <c r="FVB1183" s="12"/>
      <c r="FVC1183" s="12"/>
      <c r="FVD1183" s="12"/>
      <c r="FVE1183" s="12"/>
      <c r="FVF1183" s="12"/>
      <c r="FVG1183" s="12"/>
      <c r="FVH1183" s="12"/>
      <c r="FVI1183" s="12"/>
      <c r="FVJ1183" s="12"/>
      <c r="FVK1183" s="12"/>
      <c r="FVL1183" s="12"/>
      <c r="FVM1183" s="12"/>
      <c r="FVN1183" s="12"/>
      <c r="FVO1183" s="12"/>
      <c r="FVP1183" s="12"/>
      <c r="FVQ1183" s="12"/>
      <c r="FVR1183" s="12"/>
      <c r="FVS1183" s="12"/>
      <c r="FVT1183" s="12"/>
      <c r="FVU1183" s="12"/>
      <c r="FVV1183" s="12"/>
      <c r="FVW1183" s="12"/>
      <c r="FVX1183" s="12"/>
      <c r="FVY1183" s="12"/>
      <c r="FVZ1183" s="12"/>
      <c r="FWA1183" s="12"/>
      <c r="FWB1183" s="12"/>
      <c r="FWC1183" s="12"/>
      <c r="FWD1183" s="12"/>
      <c r="FWE1183" s="12"/>
      <c r="FWF1183" s="12"/>
      <c r="FWG1183" s="12"/>
      <c r="FWH1183" s="12"/>
      <c r="FWI1183" s="12"/>
      <c r="FWJ1183" s="12"/>
      <c r="FWK1183" s="12"/>
      <c r="FWL1183" s="12"/>
      <c r="FWM1183" s="12"/>
      <c r="FWN1183" s="12"/>
      <c r="FWO1183" s="12"/>
      <c r="FWP1183" s="12"/>
      <c r="FWQ1183" s="12"/>
      <c r="FWR1183" s="12"/>
      <c r="FWS1183" s="12"/>
      <c r="FWT1183" s="12"/>
      <c r="FWU1183" s="12"/>
      <c r="FWV1183" s="12"/>
      <c r="FWW1183" s="12"/>
      <c r="FWX1183" s="12"/>
      <c r="FWY1183" s="12"/>
      <c r="FWZ1183" s="12"/>
      <c r="FXA1183" s="12"/>
      <c r="FXB1183" s="12"/>
      <c r="FXC1183" s="12"/>
      <c r="FXD1183" s="12"/>
      <c r="FXE1183" s="12"/>
      <c r="FXF1183" s="12"/>
      <c r="FXG1183" s="12"/>
      <c r="FXH1183" s="12"/>
      <c r="FXI1183" s="12"/>
      <c r="FXJ1183" s="12"/>
      <c r="FXK1183" s="12"/>
      <c r="FXL1183" s="12"/>
      <c r="FXM1183" s="12"/>
      <c r="FXN1183" s="12"/>
      <c r="FXO1183" s="12"/>
      <c r="FXP1183" s="12"/>
      <c r="FXQ1183" s="12"/>
      <c r="FXR1183" s="12"/>
      <c r="FXS1183" s="12"/>
      <c r="FXT1183" s="12"/>
      <c r="FXU1183" s="12"/>
      <c r="FXV1183" s="12"/>
      <c r="FXW1183" s="12"/>
      <c r="FXX1183" s="12"/>
      <c r="FXY1183" s="12"/>
      <c r="FXZ1183" s="12"/>
      <c r="FYA1183" s="12"/>
      <c r="FYB1183" s="12"/>
      <c r="FYC1183" s="12"/>
      <c r="FYD1183" s="12"/>
      <c r="FYE1183" s="12"/>
      <c r="FYF1183" s="12"/>
      <c r="FYG1183" s="12"/>
      <c r="FYH1183" s="12"/>
      <c r="FYI1183" s="12"/>
      <c r="FYJ1183" s="12"/>
      <c r="FYK1183" s="12"/>
      <c r="FYL1183" s="12"/>
      <c r="FYM1183" s="12"/>
      <c r="FYN1183" s="12"/>
      <c r="FYO1183" s="12"/>
      <c r="FYP1183" s="12"/>
      <c r="FYQ1183" s="12"/>
      <c r="FYR1183" s="12"/>
      <c r="FYS1183" s="12"/>
      <c r="FYT1183" s="12"/>
      <c r="FYU1183" s="12"/>
      <c r="FYV1183" s="12"/>
      <c r="FYW1183" s="12"/>
      <c r="FYX1183" s="12"/>
      <c r="FYY1183" s="12"/>
      <c r="FYZ1183" s="12"/>
      <c r="FZA1183" s="12"/>
      <c r="FZB1183" s="12"/>
      <c r="FZC1183" s="12"/>
      <c r="FZD1183" s="12"/>
      <c r="FZE1183" s="12"/>
      <c r="FZF1183" s="12"/>
      <c r="FZG1183" s="12"/>
      <c r="FZH1183" s="12"/>
      <c r="FZI1183" s="12"/>
      <c r="FZJ1183" s="12"/>
      <c r="FZK1183" s="12"/>
      <c r="FZL1183" s="12"/>
      <c r="FZM1183" s="12"/>
      <c r="FZN1183" s="12"/>
      <c r="FZO1183" s="12"/>
      <c r="FZP1183" s="12"/>
      <c r="FZQ1183" s="12"/>
      <c r="FZR1183" s="12"/>
      <c r="FZS1183" s="12"/>
      <c r="FZT1183" s="12"/>
      <c r="FZU1183" s="12"/>
      <c r="FZV1183" s="12"/>
      <c r="FZW1183" s="12"/>
      <c r="FZX1183" s="12"/>
      <c r="FZY1183" s="12"/>
      <c r="FZZ1183" s="12"/>
      <c r="GAA1183" s="12"/>
      <c r="GAB1183" s="12"/>
      <c r="GAC1183" s="12"/>
      <c r="GAD1183" s="12"/>
      <c r="GAE1183" s="12"/>
      <c r="GAF1183" s="12"/>
      <c r="GAG1183" s="12"/>
      <c r="GAH1183" s="12"/>
      <c r="GAI1183" s="12"/>
      <c r="GAJ1183" s="12"/>
      <c r="GAK1183" s="12"/>
      <c r="GAL1183" s="12"/>
      <c r="GAM1183" s="12"/>
      <c r="GAN1183" s="12"/>
      <c r="GAO1183" s="12"/>
      <c r="GAP1183" s="12"/>
      <c r="GAQ1183" s="12"/>
      <c r="GAR1183" s="12"/>
      <c r="GAS1183" s="12"/>
      <c r="GAT1183" s="12"/>
      <c r="GAU1183" s="12"/>
      <c r="GAV1183" s="12"/>
      <c r="GAW1183" s="12"/>
      <c r="GAX1183" s="12"/>
      <c r="GAY1183" s="12"/>
      <c r="GAZ1183" s="12"/>
      <c r="GBA1183" s="12"/>
      <c r="GBB1183" s="12"/>
      <c r="GBC1183" s="12"/>
      <c r="GBD1183" s="12"/>
      <c r="GBE1183" s="12"/>
      <c r="GBF1183" s="12"/>
      <c r="GBG1183" s="12"/>
      <c r="GBH1183" s="12"/>
      <c r="GBI1183" s="12"/>
      <c r="GBJ1183" s="12"/>
      <c r="GBK1183" s="12"/>
      <c r="GBL1183" s="12"/>
      <c r="GBM1183" s="12"/>
      <c r="GBN1183" s="12"/>
      <c r="GBO1183" s="12"/>
      <c r="GBP1183" s="12"/>
      <c r="GBQ1183" s="12"/>
      <c r="GBR1183" s="12"/>
      <c r="GBS1183" s="12"/>
      <c r="GBT1183" s="12"/>
      <c r="GBU1183" s="12"/>
      <c r="GBV1183" s="12"/>
      <c r="GBW1183" s="12"/>
      <c r="GBX1183" s="12"/>
      <c r="GBY1183" s="12"/>
      <c r="GBZ1183" s="12"/>
      <c r="GCA1183" s="12"/>
      <c r="GCB1183" s="12"/>
      <c r="GCC1183" s="12"/>
      <c r="GCD1183" s="12"/>
      <c r="GCE1183" s="12"/>
      <c r="GCF1183" s="12"/>
      <c r="GCG1183" s="12"/>
      <c r="GCH1183" s="12"/>
      <c r="GCI1183" s="12"/>
      <c r="GCJ1183" s="12"/>
      <c r="GCK1183" s="12"/>
      <c r="GCL1183" s="12"/>
      <c r="GCM1183" s="12"/>
      <c r="GCN1183" s="12"/>
      <c r="GCO1183" s="12"/>
      <c r="GCP1183" s="12"/>
      <c r="GCQ1183" s="12"/>
      <c r="GCR1183" s="12"/>
      <c r="GCS1183" s="12"/>
      <c r="GCT1183" s="12"/>
      <c r="GCU1183" s="12"/>
      <c r="GCV1183" s="12"/>
      <c r="GCW1183" s="12"/>
      <c r="GCX1183" s="12"/>
      <c r="GCY1183" s="12"/>
      <c r="GCZ1183" s="12"/>
      <c r="GDA1183" s="12"/>
      <c r="GDB1183" s="12"/>
      <c r="GDC1183" s="12"/>
      <c r="GDD1183" s="12"/>
      <c r="GDE1183" s="12"/>
      <c r="GDF1183" s="12"/>
      <c r="GDG1183" s="12"/>
      <c r="GDH1183" s="12"/>
      <c r="GDI1183" s="12"/>
      <c r="GDJ1183" s="12"/>
      <c r="GDK1183" s="12"/>
      <c r="GDL1183" s="12"/>
      <c r="GDM1183" s="12"/>
      <c r="GDN1183" s="12"/>
      <c r="GDO1183" s="12"/>
      <c r="GDP1183" s="12"/>
      <c r="GDQ1183" s="12"/>
      <c r="GDR1183" s="12"/>
      <c r="GDS1183" s="12"/>
      <c r="GDT1183" s="12"/>
      <c r="GDU1183" s="12"/>
      <c r="GDV1183" s="12"/>
      <c r="GDW1183" s="12"/>
      <c r="GDX1183" s="12"/>
      <c r="GDY1183" s="12"/>
      <c r="GDZ1183" s="12"/>
      <c r="GEA1183" s="12"/>
      <c r="GEB1183" s="12"/>
      <c r="GEC1183" s="12"/>
      <c r="GED1183" s="12"/>
      <c r="GEE1183" s="12"/>
      <c r="GEF1183" s="12"/>
      <c r="GEG1183" s="12"/>
      <c r="GEH1183" s="12"/>
      <c r="GEI1183" s="12"/>
      <c r="GEJ1183" s="12"/>
      <c r="GEK1183" s="12"/>
      <c r="GEL1183" s="12"/>
      <c r="GEM1183" s="12"/>
      <c r="GEN1183" s="12"/>
      <c r="GEO1183" s="12"/>
      <c r="GEP1183" s="12"/>
      <c r="GEQ1183" s="12"/>
      <c r="GER1183" s="12"/>
      <c r="GES1183" s="12"/>
      <c r="GET1183" s="12"/>
      <c r="GEU1183" s="12"/>
      <c r="GEV1183" s="12"/>
      <c r="GEW1183" s="12"/>
      <c r="GEX1183" s="12"/>
      <c r="GEY1183" s="12"/>
      <c r="GEZ1183" s="12"/>
      <c r="GFA1183" s="12"/>
      <c r="GFB1183" s="12"/>
      <c r="GFC1183" s="12"/>
      <c r="GFD1183" s="12"/>
      <c r="GFE1183" s="12"/>
      <c r="GFF1183" s="12"/>
      <c r="GFG1183" s="12"/>
      <c r="GFH1183" s="12"/>
      <c r="GFI1183" s="12"/>
      <c r="GFJ1183" s="12"/>
      <c r="GFK1183" s="12"/>
      <c r="GFL1183" s="12"/>
      <c r="GFM1183" s="12"/>
      <c r="GFN1183" s="12"/>
      <c r="GFO1183" s="12"/>
      <c r="GFP1183" s="12"/>
      <c r="GFQ1183" s="12"/>
      <c r="GFR1183" s="12"/>
      <c r="GFS1183" s="12"/>
      <c r="GFT1183" s="12"/>
      <c r="GFU1183" s="12"/>
      <c r="GFV1183" s="12"/>
      <c r="GFW1183" s="12"/>
      <c r="GFX1183" s="12"/>
      <c r="GFY1183" s="12"/>
      <c r="GFZ1183" s="12"/>
      <c r="GGA1183" s="12"/>
      <c r="GGB1183" s="12"/>
      <c r="GGC1183" s="12"/>
      <c r="GGD1183" s="12"/>
      <c r="GGE1183" s="12"/>
      <c r="GGF1183" s="12"/>
      <c r="GGG1183" s="12"/>
      <c r="GGH1183" s="12"/>
      <c r="GGI1183" s="12"/>
      <c r="GGJ1183" s="12"/>
      <c r="GGK1183" s="12"/>
      <c r="GGL1183" s="12"/>
      <c r="GGM1183" s="12"/>
      <c r="GGN1183" s="12"/>
      <c r="GGO1183" s="12"/>
      <c r="GGP1183" s="12"/>
      <c r="GGQ1183" s="12"/>
      <c r="GGR1183" s="12"/>
      <c r="GGS1183" s="12"/>
      <c r="GGT1183" s="12"/>
      <c r="GGU1183" s="12"/>
      <c r="GGV1183" s="12"/>
      <c r="GGW1183" s="12"/>
      <c r="GGX1183" s="12"/>
      <c r="GGY1183" s="12"/>
      <c r="GGZ1183" s="12"/>
      <c r="GHA1183" s="12"/>
      <c r="GHB1183" s="12"/>
      <c r="GHC1183" s="12"/>
      <c r="GHD1183" s="12"/>
      <c r="GHE1183" s="12"/>
      <c r="GHF1183" s="12"/>
      <c r="GHG1183" s="12"/>
      <c r="GHH1183" s="12"/>
      <c r="GHI1183" s="12"/>
      <c r="GHJ1183" s="12"/>
      <c r="GHK1183" s="12"/>
      <c r="GHL1183" s="12"/>
      <c r="GHM1183" s="12"/>
      <c r="GHN1183" s="12"/>
      <c r="GHO1183" s="12"/>
      <c r="GHP1183" s="12"/>
      <c r="GHQ1183" s="12"/>
      <c r="GHR1183" s="12"/>
      <c r="GHS1183" s="12"/>
      <c r="GHT1183" s="12"/>
      <c r="GHU1183" s="12"/>
      <c r="GHV1183" s="12"/>
      <c r="GHW1183" s="12"/>
      <c r="GHX1183" s="12"/>
      <c r="GHY1183" s="12"/>
      <c r="GHZ1183" s="12"/>
      <c r="GIA1183" s="12"/>
      <c r="GIB1183" s="12"/>
      <c r="GIC1183" s="12"/>
      <c r="GID1183" s="12"/>
      <c r="GIE1183" s="12"/>
      <c r="GIF1183" s="12"/>
      <c r="GIG1183" s="12"/>
      <c r="GIH1183" s="12"/>
      <c r="GII1183" s="12"/>
      <c r="GIJ1183" s="12"/>
      <c r="GIK1183" s="12"/>
      <c r="GIL1183" s="12"/>
      <c r="GIM1183" s="12"/>
      <c r="GIN1183" s="12"/>
      <c r="GIO1183" s="12"/>
      <c r="GIP1183" s="12"/>
      <c r="GIQ1183" s="12"/>
      <c r="GIR1183" s="12"/>
      <c r="GIS1183" s="12"/>
      <c r="GIT1183" s="12"/>
      <c r="GIU1183" s="12"/>
      <c r="GIV1183" s="12"/>
      <c r="GIW1183" s="12"/>
      <c r="GIX1183" s="12"/>
      <c r="GIY1183" s="12"/>
      <c r="GIZ1183" s="12"/>
      <c r="GJA1183" s="12"/>
      <c r="GJB1183" s="12"/>
      <c r="GJC1183" s="12"/>
      <c r="GJD1183" s="12"/>
      <c r="GJE1183" s="12"/>
      <c r="GJF1183" s="12"/>
      <c r="GJG1183" s="12"/>
      <c r="GJH1183" s="12"/>
      <c r="GJI1183" s="12"/>
      <c r="GJJ1183" s="12"/>
      <c r="GJK1183" s="12"/>
      <c r="GJL1183" s="12"/>
      <c r="GJM1183" s="12"/>
      <c r="GJN1183" s="12"/>
      <c r="GJO1183" s="12"/>
      <c r="GJP1183" s="12"/>
      <c r="GJQ1183" s="12"/>
      <c r="GJR1183" s="12"/>
      <c r="GJS1183" s="12"/>
      <c r="GJT1183" s="12"/>
      <c r="GJU1183" s="12"/>
      <c r="GJV1183" s="12"/>
      <c r="GJW1183" s="12"/>
      <c r="GJX1183" s="12"/>
      <c r="GJY1183" s="12"/>
      <c r="GJZ1183" s="12"/>
      <c r="GKA1183" s="12"/>
      <c r="GKB1183" s="12"/>
      <c r="GKC1183" s="12"/>
      <c r="GKD1183" s="12"/>
      <c r="GKE1183" s="12"/>
      <c r="GKF1183" s="12"/>
      <c r="GKG1183" s="12"/>
      <c r="GKH1183" s="12"/>
      <c r="GKI1183" s="12"/>
      <c r="GKJ1183" s="12"/>
      <c r="GKK1183" s="12"/>
      <c r="GKL1183" s="12"/>
      <c r="GKM1183" s="12"/>
      <c r="GKN1183" s="12"/>
      <c r="GKO1183" s="12"/>
      <c r="GKP1183" s="12"/>
      <c r="GKQ1183" s="12"/>
      <c r="GKR1183" s="12"/>
      <c r="GKS1183" s="12"/>
      <c r="GKT1183" s="12"/>
      <c r="GKU1183" s="12"/>
      <c r="GKV1183" s="12"/>
      <c r="GKW1183" s="12"/>
      <c r="GKX1183" s="12"/>
      <c r="GKY1183" s="12"/>
      <c r="GKZ1183" s="12"/>
      <c r="GLA1183" s="12"/>
      <c r="GLB1183" s="12"/>
      <c r="GLC1183" s="12"/>
      <c r="GLD1183" s="12"/>
      <c r="GLE1183" s="12"/>
      <c r="GLF1183" s="12"/>
      <c r="GLG1183" s="12"/>
      <c r="GLH1183" s="12"/>
      <c r="GLI1183" s="12"/>
      <c r="GLJ1183" s="12"/>
      <c r="GLK1183" s="12"/>
      <c r="GLL1183" s="12"/>
      <c r="GLM1183" s="12"/>
      <c r="GLN1183" s="12"/>
      <c r="GLO1183" s="12"/>
      <c r="GLP1183" s="12"/>
      <c r="GLQ1183" s="12"/>
      <c r="GLR1183" s="12"/>
      <c r="GLS1183" s="12"/>
      <c r="GLT1183" s="12"/>
      <c r="GLU1183" s="12"/>
      <c r="GLV1183" s="12"/>
      <c r="GLW1183" s="12"/>
      <c r="GLX1183" s="12"/>
      <c r="GLY1183" s="12"/>
      <c r="GLZ1183" s="12"/>
      <c r="GMA1183" s="12"/>
      <c r="GMB1183" s="12"/>
      <c r="GMC1183" s="12"/>
      <c r="GMD1183" s="12"/>
      <c r="GME1183" s="12"/>
      <c r="GMF1183" s="12"/>
      <c r="GMG1183" s="12"/>
      <c r="GMH1183" s="12"/>
      <c r="GMI1183" s="12"/>
      <c r="GMJ1183" s="12"/>
      <c r="GMK1183" s="12"/>
      <c r="GML1183" s="12"/>
      <c r="GMM1183" s="12"/>
      <c r="GMN1183" s="12"/>
      <c r="GMO1183" s="12"/>
      <c r="GMP1183" s="12"/>
      <c r="GMQ1183" s="12"/>
      <c r="GMR1183" s="12"/>
      <c r="GMS1183" s="12"/>
      <c r="GMT1183" s="12"/>
      <c r="GMU1183" s="12"/>
      <c r="GMV1183" s="12"/>
      <c r="GMW1183" s="12"/>
      <c r="GMX1183" s="12"/>
      <c r="GMY1183" s="12"/>
      <c r="GMZ1183" s="12"/>
      <c r="GNA1183" s="12"/>
      <c r="GNB1183" s="12"/>
      <c r="GNC1183" s="12"/>
      <c r="GND1183" s="12"/>
      <c r="GNE1183" s="12"/>
      <c r="GNF1183" s="12"/>
      <c r="GNG1183" s="12"/>
      <c r="GNH1183" s="12"/>
      <c r="GNI1183" s="12"/>
      <c r="GNJ1183" s="12"/>
      <c r="GNK1183" s="12"/>
      <c r="GNL1183" s="12"/>
      <c r="GNM1183" s="12"/>
      <c r="GNN1183" s="12"/>
      <c r="GNO1183" s="12"/>
      <c r="GNP1183" s="12"/>
      <c r="GNQ1183" s="12"/>
      <c r="GNR1183" s="12"/>
      <c r="GNS1183" s="12"/>
      <c r="GNT1183" s="12"/>
      <c r="GNU1183" s="12"/>
      <c r="GNV1183" s="12"/>
      <c r="GNW1183" s="12"/>
      <c r="GNX1183" s="12"/>
      <c r="GNY1183" s="12"/>
      <c r="GNZ1183" s="12"/>
      <c r="GOA1183" s="12"/>
      <c r="GOB1183" s="12"/>
      <c r="GOC1183" s="12"/>
      <c r="GOD1183" s="12"/>
      <c r="GOE1183" s="12"/>
      <c r="GOF1183" s="12"/>
      <c r="GOG1183" s="12"/>
      <c r="GOH1183" s="12"/>
      <c r="GOI1183" s="12"/>
      <c r="GOJ1183" s="12"/>
      <c r="GOK1183" s="12"/>
      <c r="GOL1183" s="12"/>
      <c r="GOM1183" s="12"/>
      <c r="GON1183" s="12"/>
      <c r="GOO1183" s="12"/>
      <c r="GOP1183" s="12"/>
      <c r="GOQ1183" s="12"/>
      <c r="GOR1183" s="12"/>
      <c r="GOS1183" s="12"/>
      <c r="GOT1183" s="12"/>
      <c r="GOU1183" s="12"/>
      <c r="GOV1183" s="12"/>
      <c r="GOW1183" s="12"/>
      <c r="GOX1183" s="12"/>
      <c r="GOY1183" s="12"/>
      <c r="GOZ1183" s="12"/>
      <c r="GPA1183" s="12"/>
      <c r="GPB1183" s="12"/>
      <c r="GPC1183" s="12"/>
      <c r="GPD1183" s="12"/>
      <c r="GPE1183" s="12"/>
      <c r="GPF1183" s="12"/>
      <c r="GPG1183" s="12"/>
      <c r="GPH1183" s="12"/>
      <c r="GPI1183" s="12"/>
      <c r="GPJ1183" s="12"/>
      <c r="GPK1183" s="12"/>
      <c r="GPL1183" s="12"/>
      <c r="GPM1183" s="12"/>
      <c r="GPN1183" s="12"/>
      <c r="GPO1183" s="12"/>
      <c r="GPP1183" s="12"/>
      <c r="GPQ1183" s="12"/>
      <c r="GPR1183" s="12"/>
      <c r="GPS1183" s="12"/>
      <c r="GPT1183" s="12"/>
      <c r="GPU1183" s="12"/>
      <c r="GPV1183" s="12"/>
      <c r="GPW1183" s="12"/>
      <c r="GPX1183" s="12"/>
      <c r="GPY1183" s="12"/>
      <c r="GPZ1183" s="12"/>
      <c r="GQA1183" s="12"/>
      <c r="GQB1183" s="12"/>
      <c r="GQC1183" s="12"/>
      <c r="GQD1183" s="12"/>
      <c r="GQE1183" s="12"/>
      <c r="GQF1183" s="12"/>
      <c r="GQG1183" s="12"/>
      <c r="GQH1183" s="12"/>
      <c r="GQI1183" s="12"/>
      <c r="GQJ1183" s="12"/>
      <c r="GQK1183" s="12"/>
      <c r="GQL1183" s="12"/>
      <c r="GQM1183" s="12"/>
      <c r="GQN1183" s="12"/>
      <c r="GQO1183" s="12"/>
      <c r="GQP1183" s="12"/>
      <c r="GQQ1183" s="12"/>
      <c r="GQR1183" s="12"/>
      <c r="GQS1183" s="12"/>
      <c r="GQT1183" s="12"/>
      <c r="GQU1183" s="12"/>
      <c r="GQV1183" s="12"/>
      <c r="GQW1183" s="12"/>
      <c r="GQX1183" s="12"/>
      <c r="GQY1183" s="12"/>
      <c r="GQZ1183" s="12"/>
      <c r="GRA1183" s="12"/>
      <c r="GRB1183" s="12"/>
      <c r="GRC1183" s="12"/>
      <c r="GRD1183" s="12"/>
      <c r="GRE1183" s="12"/>
      <c r="GRF1183" s="12"/>
      <c r="GRG1183" s="12"/>
      <c r="GRH1183" s="12"/>
      <c r="GRI1183" s="12"/>
      <c r="GRJ1183" s="12"/>
      <c r="GRK1183" s="12"/>
      <c r="GRL1183" s="12"/>
      <c r="GRM1183" s="12"/>
      <c r="GRN1183" s="12"/>
      <c r="GRO1183" s="12"/>
      <c r="GRP1183" s="12"/>
      <c r="GRQ1183" s="12"/>
      <c r="GRR1183" s="12"/>
      <c r="GRS1183" s="12"/>
      <c r="GRT1183" s="12"/>
      <c r="GRU1183" s="12"/>
      <c r="GRV1183" s="12"/>
      <c r="GRW1183" s="12"/>
      <c r="GRX1183" s="12"/>
      <c r="GRY1183" s="12"/>
      <c r="GRZ1183" s="12"/>
      <c r="GSA1183" s="12"/>
      <c r="GSB1183" s="12"/>
      <c r="GSC1183" s="12"/>
      <c r="GSD1183" s="12"/>
      <c r="GSE1183" s="12"/>
      <c r="GSF1183" s="12"/>
      <c r="GSG1183" s="12"/>
      <c r="GSH1183" s="12"/>
      <c r="GSI1183" s="12"/>
      <c r="GSJ1183" s="12"/>
      <c r="GSK1183" s="12"/>
      <c r="GSL1183" s="12"/>
      <c r="GSM1183" s="12"/>
      <c r="GSN1183" s="12"/>
      <c r="GSO1183" s="12"/>
      <c r="GSP1183" s="12"/>
      <c r="GSQ1183" s="12"/>
      <c r="GSR1183" s="12"/>
      <c r="GSS1183" s="12"/>
      <c r="GST1183" s="12"/>
      <c r="GSU1183" s="12"/>
      <c r="GSV1183" s="12"/>
      <c r="GSW1183" s="12"/>
      <c r="GSX1183" s="12"/>
      <c r="GSY1183" s="12"/>
      <c r="GSZ1183" s="12"/>
      <c r="GTA1183" s="12"/>
      <c r="GTB1183" s="12"/>
      <c r="GTC1183" s="12"/>
      <c r="GTD1183" s="12"/>
      <c r="GTE1183" s="12"/>
      <c r="GTF1183" s="12"/>
      <c r="GTG1183" s="12"/>
      <c r="GTH1183" s="12"/>
      <c r="GTI1183" s="12"/>
      <c r="GTJ1183" s="12"/>
      <c r="GTK1183" s="12"/>
      <c r="GTL1183" s="12"/>
      <c r="GTM1183" s="12"/>
      <c r="GTN1183" s="12"/>
      <c r="GTO1183" s="12"/>
      <c r="GTP1183" s="12"/>
      <c r="GTQ1183" s="12"/>
      <c r="GTR1183" s="12"/>
      <c r="GTS1183" s="12"/>
      <c r="GTT1183" s="12"/>
      <c r="GTU1183" s="12"/>
      <c r="GTV1183" s="12"/>
      <c r="GTW1183" s="12"/>
      <c r="GTX1183" s="12"/>
      <c r="GTY1183" s="12"/>
      <c r="GTZ1183" s="12"/>
      <c r="GUA1183" s="12"/>
      <c r="GUB1183" s="12"/>
      <c r="GUC1183" s="12"/>
      <c r="GUD1183" s="12"/>
      <c r="GUE1183" s="12"/>
      <c r="GUF1183" s="12"/>
      <c r="GUG1183" s="12"/>
      <c r="GUH1183" s="12"/>
      <c r="GUI1183" s="12"/>
      <c r="GUJ1183" s="12"/>
      <c r="GUK1183" s="12"/>
      <c r="GUL1183" s="12"/>
      <c r="GUM1183" s="12"/>
      <c r="GUN1183" s="12"/>
      <c r="GUO1183" s="12"/>
      <c r="GUP1183" s="12"/>
      <c r="GUQ1183" s="12"/>
      <c r="GUR1183" s="12"/>
      <c r="GUS1183" s="12"/>
      <c r="GUT1183" s="12"/>
      <c r="GUU1183" s="12"/>
      <c r="GUV1183" s="12"/>
      <c r="GUW1183" s="12"/>
      <c r="GUX1183" s="12"/>
      <c r="GUY1183" s="12"/>
      <c r="GUZ1183" s="12"/>
      <c r="GVA1183" s="12"/>
      <c r="GVB1183" s="12"/>
      <c r="GVC1183" s="12"/>
      <c r="GVD1183" s="12"/>
      <c r="GVE1183" s="12"/>
      <c r="GVF1183" s="12"/>
      <c r="GVG1183" s="12"/>
      <c r="GVH1183" s="12"/>
      <c r="GVI1183" s="12"/>
      <c r="GVJ1183" s="12"/>
      <c r="GVK1183" s="12"/>
      <c r="GVL1183" s="12"/>
      <c r="GVM1183" s="12"/>
      <c r="GVN1183" s="12"/>
      <c r="GVO1183" s="12"/>
      <c r="GVP1183" s="12"/>
      <c r="GVQ1183" s="12"/>
      <c r="GVR1183" s="12"/>
      <c r="GVS1183" s="12"/>
      <c r="GVT1183" s="12"/>
      <c r="GVU1183" s="12"/>
      <c r="GVV1183" s="12"/>
      <c r="GVW1183" s="12"/>
      <c r="GVX1183" s="12"/>
      <c r="GVY1183" s="12"/>
      <c r="GVZ1183" s="12"/>
      <c r="GWA1183" s="12"/>
      <c r="GWB1183" s="12"/>
      <c r="GWC1183" s="12"/>
      <c r="GWD1183" s="12"/>
      <c r="GWE1183" s="12"/>
      <c r="GWF1183" s="12"/>
      <c r="GWG1183" s="12"/>
      <c r="GWH1183" s="12"/>
      <c r="GWI1183" s="12"/>
      <c r="GWJ1183" s="12"/>
      <c r="GWK1183" s="12"/>
      <c r="GWL1183" s="12"/>
      <c r="GWM1183" s="12"/>
      <c r="GWN1183" s="12"/>
      <c r="GWO1183" s="12"/>
      <c r="GWP1183" s="12"/>
      <c r="GWQ1183" s="12"/>
      <c r="GWR1183" s="12"/>
      <c r="GWS1183" s="12"/>
      <c r="GWT1183" s="12"/>
      <c r="GWU1183" s="12"/>
      <c r="GWV1183" s="12"/>
      <c r="GWW1183" s="12"/>
      <c r="GWX1183" s="12"/>
      <c r="GWY1183" s="12"/>
      <c r="GWZ1183" s="12"/>
      <c r="GXA1183" s="12"/>
      <c r="GXB1183" s="12"/>
      <c r="GXC1183" s="12"/>
      <c r="GXD1183" s="12"/>
      <c r="GXE1183" s="12"/>
      <c r="GXF1183" s="12"/>
      <c r="GXG1183" s="12"/>
      <c r="GXH1183" s="12"/>
      <c r="GXI1183" s="12"/>
      <c r="GXJ1183" s="12"/>
      <c r="GXK1183" s="12"/>
      <c r="GXL1183" s="12"/>
      <c r="GXM1183" s="12"/>
      <c r="GXN1183" s="12"/>
      <c r="GXO1183" s="12"/>
      <c r="GXP1183" s="12"/>
      <c r="GXQ1183" s="12"/>
      <c r="GXR1183" s="12"/>
      <c r="GXS1183" s="12"/>
      <c r="GXT1183" s="12"/>
      <c r="GXU1183" s="12"/>
      <c r="GXV1183" s="12"/>
      <c r="GXW1183" s="12"/>
      <c r="GXX1183" s="12"/>
      <c r="GXY1183" s="12"/>
      <c r="GXZ1183" s="12"/>
      <c r="GYA1183" s="12"/>
      <c r="GYB1183" s="12"/>
      <c r="GYC1183" s="12"/>
      <c r="GYD1183" s="12"/>
      <c r="GYE1183" s="12"/>
      <c r="GYF1183" s="12"/>
      <c r="GYG1183" s="12"/>
      <c r="GYH1183" s="12"/>
      <c r="GYI1183" s="12"/>
      <c r="GYJ1183" s="12"/>
      <c r="GYK1183" s="12"/>
      <c r="GYL1183" s="12"/>
      <c r="GYM1183" s="12"/>
      <c r="GYN1183" s="12"/>
      <c r="GYO1183" s="12"/>
      <c r="GYP1183" s="12"/>
      <c r="GYQ1183" s="12"/>
      <c r="GYR1183" s="12"/>
      <c r="GYS1183" s="12"/>
      <c r="GYT1183" s="12"/>
      <c r="GYU1183" s="12"/>
      <c r="GYV1183" s="12"/>
      <c r="GYW1183" s="12"/>
      <c r="GYX1183" s="12"/>
      <c r="GYY1183" s="12"/>
      <c r="GYZ1183" s="12"/>
      <c r="GZA1183" s="12"/>
      <c r="GZB1183" s="12"/>
      <c r="GZC1183" s="12"/>
      <c r="GZD1183" s="12"/>
      <c r="GZE1183" s="12"/>
      <c r="GZF1183" s="12"/>
      <c r="GZG1183" s="12"/>
      <c r="GZH1183" s="12"/>
      <c r="GZI1183" s="12"/>
      <c r="GZJ1183" s="12"/>
      <c r="GZK1183" s="12"/>
      <c r="GZL1183" s="12"/>
      <c r="GZM1183" s="12"/>
      <c r="GZN1183" s="12"/>
      <c r="GZO1183" s="12"/>
      <c r="GZP1183" s="12"/>
      <c r="GZQ1183" s="12"/>
      <c r="GZR1183" s="12"/>
      <c r="GZS1183" s="12"/>
      <c r="GZT1183" s="12"/>
      <c r="GZU1183" s="12"/>
      <c r="GZV1183" s="12"/>
      <c r="GZW1183" s="12"/>
      <c r="GZX1183" s="12"/>
      <c r="GZY1183" s="12"/>
      <c r="GZZ1183" s="12"/>
      <c r="HAA1183" s="12"/>
      <c r="HAB1183" s="12"/>
      <c r="HAC1183" s="12"/>
      <c r="HAD1183" s="12"/>
      <c r="HAE1183" s="12"/>
      <c r="HAF1183" s="12"/>
      <c r="HAG1183" s="12"/>
      <c r="HAH1183" s="12"/>
      <c r="HAI1183" s="12"/>
      <c r="HAJ1183" s="12"/>
      <c r="HAK1183" s="12"/>
      <c r="HAL1183" s="12"/>
      <c r="HAM1183" s="12"/>
      <c r="HAN1183" s="12"/>
      <c r="HAO1183" s="12"/>
      <c r="HAP1183" s="12"/>
      <c r="HAQ1183" s="12"/>
      <c r="HAR1183" s="12"/>
      <c r="HAS1183" s="12"/>
      <c r="HAT1183" s="12"/>
      <c r="HAU1183" s="12"/>
      <c r="HAV1183" s="12"/>
      <c r="HAW1183" s="12"/>
      <c r="HAX1183" s="12"/>
      <c r="HAY1183" s="12"/>
      <c r="HAZ1183" s="12"/>
      <c r="HBA1183" s="12"/>
      <c r="HBB1183" s="12"/>
      <c r="HBC1183" s="12"/>
      <c r="HBD1183" s="12"/>
      <c r="HBE1183" s="12"/>
      <c r="HBF1183" s="12"/>
      <c r="HBG1183" s="12"/>
      <c r="HBH1183" s="12"/>
      <c r="HBI1183" s="12"/>
      <c r="HBJ1183" s="12"/>
      <c r="HBK1183" s="12"/>
      <c r="HBL1183" s="12"/>
      <c r="HBM1183" s="12"/>
      <c r="HBN1183" s="12"/>
      <c r="HBO1183" s="12"/>
      <c r="HBP1183" s="12"/>
      <c r="HBQ1183" s="12"/>
      <c r="HBR1183" s="12"/>
      <c r="HBS1183" s="12"/>
      <c r="HBT1183" s="12"/>
      <c r="HBU1183" s="12"/>
      <c r="HBV1183" s="12"/>
      <c r="HBW1183" s="12"/>
      <c r="HBX1183" s="12"/>
      <c r="HBY1183" s="12"/>
      <c r="HBZ1183" s="12"/>
      <c r="HCA1183" s="12"/>
      <c r="HCB1183" s="12"/>
      <c r="HCC1183" s="12"/>
      <c r="HCD1183" s="12"/>
      <c r="HCE1183" s="12"/>
      <c r="HCF1183" s="12"/>
      <c r="HCG1183" s="12"/>
      <c r="HCH1183" s="12"/>
      <c r="HCI1183" s="12"/>
      <c r="HCJ1183" s="12"/>
      <c r="HCK1183" s="12"/>
      <c r="HCL1183" s="12"/>
      <c r="HCM1183" s="12"/>
      <c r="HCN1183" s="12"/>
      <c r="HCO1183" s="12"/>
      <c r="HCP1183" s="12"/>
      <c r="HCQ1183" s="12"/>
      <c r="HCR1183" s="12"/>
      <c r="HCS1183" s="12"/>
      <c r="HCT1183" s="12"/>
      <c r="HCU1183" s="12"/>
      <c r="HCV1183" s="12"/>
      <c r="HCW1183" s="12"/>
      <c r="HCX1183" s="12"/>
      <c r="HCY1183" s="12"/>
      <c r="HCZ1183" s="12"/>
      <c r="HDA1183" s="12"/>
      <c r="HDB1183" s="12"/>
      <c r="HDC1183" s="12"/>
      <c r="HDD1183" s="12"/>
      <c r="HDE1183" s="12"/>
      <c r="HDF1183" s="12"/>
      <c r="HDG1183" s="12"/>
      <c r="HDH1183" s="12"/>
      <c r="HDI1183" s="12"/>
      <c r="HDJ1183" s="12"/>
      <c r="HDK1183" s="12"/>
      <c r="HDL1183" s="12"/>
      <c r="HDM1183" s="12"/>
      <c r="HDN1183" s="12"/>
      <c r="HDO1183" s="12"/>
      <c r="HDP1183" s="12"/>
      <c r="HDQ1183" s="12"/>
      <c r="HDR1183" s="12"/>
      <c r="HDS1183" s="12"/>
      <c r="HDT1183" s="12"/>
      <c r="HDU1183" s="12"/>
      <c r="HDV1183" s="12"/>
      <c r="HDW1183" s="12"/>
      <c r="HDX1183" s="12"/>
      <c r="HDY1183" s="12"/>
      <c r="HDZ1183" s="12"/>
      <c r="HEA1183" s="12"/>
      <c r="HEB1183" s="12"/>
      <c r="HEC1183" s="12"/>
      <c r="HED1183" s="12"/>
      <c r="HEE1183" s="12"/>
      <c r="HEF1183" s="12"/>
      <c r="HEG1183" s="12"/>
      <c r="HEH1183" s="12"/>
      <c r="HEI1183" s="12"/>
      <c r="HEJ1183" s="12"/>
      <c r="HEK1183" s="12"/>
      <c r="HEL1183" s="12"/>
      <c r="HEM1183" s="12"/>
      <c r="HEN1183" s="12"/>
      <c r="HEO1183" s="12"/>
      <c r="HEP1183" s="12"/>
      <c r="HEQ1183" s="12"/>
      <c r="HER1183" s="12"/>
      <c r="HES1183" s="12"/>
      <c r="HET1183" s="12"/>
      <c r="HEU1183" s="12"/>
      <c r="HEV1183" s="12"/>
      <c r="HEW1183" s="12"/>
      <c r="HEX1183" s="12"/>
      <c r="HEY1183" s="12"/>
      <c r="HEZ1183" s="12"/>
      <c r="HFA1183" s="12"/>
      <c r="HFB1183" s="12"/>
      <c r="HFC1183" s="12"/>
      <c r="HFD1183" s="12"/>
      <c r="HFE1183" s="12"/>
      <c r="HFF1183" s="12"/>
      <c r="HFG1183" s="12"/>
      <c r="HFH1183" s="12"/>
      <c r="HFI1183" s="12"/>
      <c r="HFJ1183" s="12"/>
      <c r="HFK1183" s="12"/>
      <c r="HFL1183" s="12"/>
      <c r="HFM1183" s="12"/>
      <c r="HFN1183" s="12"/>
      <c r="HFO1183" s="12"/>
      <c r="HFP1183" s="12"/>
      <c r="HFQ1183" s="12"/>
      <c r="HFR1183" s="12"/>
      <c r="HFS1183" s="12"/>
      <c r="HFT1183" s="12"/>
      <c r="HFU1183" s="12"/>
      <c r="HFV1183" s="12"/>
      <c r="HFW1183" s="12"/>
      <c r="HFX1183" s="12"/>
      <c r="HFY1183" s="12"/>
      <c r="HFZ1183" s="12"/>
      <c r="HGA1183" s="12"/>
      <c r="HGB1183" s="12"/>
      <c r="HGC1183" s="12"/>
      <c r="HGD1183" s="12"/>
      <c r="HGE1183" s="12"/>
      <c r="HGF1183" s="12"/>
      <c r="HGG1183" s="12"/>
      <c r="HGH1183" s="12"/>
      <c r="HGI1183" s="12"/>
      <c r="HGJ1183" s="12"/>
      <c r="HGK1183" s="12"/>
      <c r="HGL1183" s="12"/>
      <c r="HGM1183" s="12"/>
      <c r="HGN1183" s="12"/>
      <c r="HGO1183" s="12"/>
      <c r="HGP1183" s="12"/>
      <c r="HGQ1183" s="12"/>
      <c r="HGR1183" s="12"/>
      <c r="HGS1183" s="12"/>
      <c r="HGT1183" s="12"/>
      <c r="HGU1183" s="12"/>
      <c r="HGV1183" s="12"/>
      <c r="HGW1183" s="12"/>
      <c r="HGX1183" s="12"/>
      <c r="HGY1183" s="12"/>
      <c r="HGZ1183" s="12"/>
      <c r="HHA1183" s="12"/>
      <c r="HHB1183" s="12"/>
      <c r="HHC1183" s="12"/>
      <c r="HHD1183" s="12"/>
      <c r="HHE1183" s="12"/>
      <c r="HHF1183" s="12"/>
      <c r="HHG1183" s="12"/>
      <c r="HHH1183" s="12"/>
      <c r="HHI1183" s="12"/>
      <c r="HHJ1183" s="12"/>
      <c r="HHK1183" s="12"/>
      <c r="HHL1183" s="12"/>
      <c r="HHM1183" s="12"/>
      <c r="HHN1183" s="12"/>
      <c r="HHO1183" s="12"/>
      <c r="HHP1183" s="12"/>
      <c r="HHQ1183" s="12"/>
      <c r="HHR1183" s="12"/>
      <c r="HHS1183" s="12"/>
      <c r="HHT1183" s="12"/>
      <c r="HHU1183" s="12"/>
      <c r="HHV1183" s="12"/>
      <c r="HHW1183" s="12"/>
      <c r="HHX1183" s="12"/>
      <c r="HHY1183" s="12"/>
      <c r="HHZ1183" s="12"/>
      <c r="HIA1183" s="12"/>
      <c r="HIB1183" s="12"/>
      <c r="HIC1183" s="12"/>
      <c r="HID1183" s="12"/>
      <c r="HIE1183" s="12"/>
      <c r="HIF1183" s="12"/>
      <c r="HIG1183" s="12"/>
      <c r="HIH1183" s="12"/>
      <c r="HII1183" s="12"/>
      <c r="HIJ1183" s="12"/>
      <c r="HIK1183" s="12"/>
      <c r="HIL1183" s="12"/>
      <c r="HIM1183" s="12"/>
      <c r="HIN1183" s="12"/>
      <c r="HIO1183" s="12"/>
      <c r="HIP1183" s="12"/>
      <c r="HIQ1183" s="12"/>
      <c r="HIR1183" s="12"/>
      <c r="HIS1183" s="12"/>
      <c r="HIT1183" s="12"/>
      <c r="HIU1183" s="12"/>
      <c r="HIV1183" s="12"/>
      <c r="HIW1183" s="12"/>
      <c r="HIX1183" s="12"/>
      <c r="HIY1183" s="12"/>
      <c r="HIZ1183" s="12"/>
      <c r="HJA1183" s="12"/>
      <c r="HJB1183" s="12"/>
      <c r="HJC1183" s="12"/>
      <c r="HJD1183" s="12"/>
      <c r="HJE1183" s="12"/>
      <c r="HJF1183" s="12"/>
      <c r="HJG1183" s="12"/>
      <c r="HJH1183" s="12"/>
      <c r="HJI1183" s="12"/>
      <c r="HJJ1183" s="12"/>
      <c r="HJK1183" s="12"/>
      <c r="HJL1183" s="12"/>
      <c r="HJM1183" s="12"/>
      <c r="HJN1183" s="12"/>
      <c r="HJO1183" s="12"/>
      <c r="HJP1183" s="12"/>
      <c r="HJQ1183" s="12"/>
      <c r="HJR1183" s="12"/>
      <c r="HJS1183" s="12"/>
      <c r="HJT1183" s="12"/>
      <c r="HJU1183" s="12"/>
      <c r="HJV1183" s="12"/>
      <c r="HJW1183" s="12"/>
      <c r="HJX1183" s="12"/>
      <c r="HJY1183" s="12"/>
      <c r="HJZ1183" s="12"/>
      <c r="HKA1183" s="12"/>
      <c r="HKB1183" s="12"/>
      <c r="HKC1183" s="12"/>
      <c r="HKD1183" s="12"/>
      <c r="HKE1183" s="12"/>
      <c r="HKF1183" s="12"/>
      <c r="HKG1183" s="12"/>
      <c r="HKH1183" s="12"/>
      <c r="HKI1183" s="12"/>
      <c r="HKJ1183" s="12"/>
      <c r="HKK1183" s="12"/>
      <c r="HKL1183" s="12"/>
      <c r="HKM1183" s="12"/>
      <c r="HKN1183" s="12"/>
      <c r="HKO1183" s="12"/>
      <c r="HKP1183" s="12"/>
      <c r="HKQ1183" s="12"/>
      <c r="HKR1183" s="12"/>
      <c r="HKS1183" s="12"/>
      <c r="HKT1183" s="12"/>
      <c r="HKU1183" s="12"/>
      <c r="HKV1183" s="12"/>
      <c r="HKW1183" s="12"/>
      <c r="HKX1183" s="12"/>
      <c r="HKY1183" s="12"/>
      <c r="HKZ1183" s="12"/>
      <c r="HLA1183" s="12"/>
      <c r="HLB1183" s="12"/>
      <c r="HLC1183" s="12"/>
      <c r="HLD1183" s="12"/>
      <c r="HLE1183" s="12"/>
      <c r="HLF1183" s="12"/>
      <c r="HLG1183" s="12"/>
      <c r="HLH1183" s="12"/>
      <c r="HLI1183" s="12"/>
      <c r="HLJ1183" s="12"/>
      <c r="HLK1183" s="12"/>
      <c r="HLL1183" s="12"/>
      <c r="HLM1183" s="12"/>
      <c r="HLN1183" s="12"/>
      <c r="HLO1183" s="12"/>
      <c r="HLP1183" s="12"/>
      <c r="HLQ1183" s="12"/>
      <c r="HLR1183" s="12"/>
      <c r="HLS1183" s="12"/>
      <c r="HLT1183" s="12"/>
      <c r="HLU1183" s="12"/>
      <c r="HLV1183" s="12"/>
      <c r="HLW1183" s="12"/>
      <c r="HLX1183" s="12"/>
      <c r="HLY1183" s="12"/>
      <c r="HLZ1183" s="12"/>
      <c r="HMA1183" s="12"/>
      <c r="HMB1183" s="12"/>
      <c r="HMC1183" s="12"/>
      <c r="HMD1183" s="12"/>
      <c r="HME1183" s="12"/>
      <c r="HMF1183" s="12"/>
      <c r="HMG1183" s="12"/>
      <c r="HMH1183" s="12"/>
      <c r="HMI1183" s="12"/>
      <c r="HMJ1183" s="12"/>
      <c r="HMK1183" s="12"/>
      <c r="HML1183" s="12"/>
      <c r="HMM1183" s="12"/>
      <c r="HMN1183" s="12"/>
      <c r="HMO1183" s="12"/>
      <c r="HMP1183" s="12"/>
      <c r="HMQ1183" s="12"/>
      <c r="HMR1183" s="12"/>
      <c r="HMS1183" s="12"/>
      <c r="HMT1183" s="12"/>
      <c r="HMU1183" s="12"/>
      <c r="HMV1183" s="12"/>
      <c r="HMW1183" s="12"/>
      <c r="HMX1183" s="12"/>
      <c r="HMY1183" s="12"/>
      <c r="HMZ1183" s="12"/>
      <c r="HNA1183" s="12"/>
      <c r="HNB1183" s="12"/>
      <c r="HNC1183" s="12"/>
      <c r="HND1183" s="12"/>
      <c r="HNE1183" s="12"/>
      <c r="HNF1183" s="12"/>
      <c r="HNG1183" s="12"/>
      <c r="HNH1183" s="12"/>
      <c r="HNI1183" s="12"/>
      <c r="HNJ1183" s="12"/>
      <c r="HNK1183" s="12"/>
      <c r="HNL1183" s="12"/>
      <c r="HNM1183" s="12"/>
      <c r="HNN1183" s="12"/>
      <c r="HNO1183" s="12"/>
      <c r="HNP1183" s="12"/>
      <c r="HNQ1183" s="12"/>
      <c r="HNR1183" s="12"/>
      <c r="HNS1183" s="12"/>
      <c r="HNT1183" s="12"/>
      <c r="HNU1183" s="12"/>
      <c r="HNV1183" s="12"/>
      <c r="HNW1183" s="12"/>
      <c r="HNX1183" s="12"/>
      <c r="HNY1183" s="12"/>
      <c r="HNZ1183" s="12"/>
      <c r="HOA1183" s="12"/>
      <c r="HOB1183" s="12"/>
      <c r="HOC1183" s="12"/>
      <c r="HOD1183" s="12"/>
      <c r="HOE1183" s="12"/>
      <c r="HOF1183" s="12"/>
      <c r="HOG1183" s="12"/>
      <c r="HOH1183" s="12"/>
      <c r="HOI1183" s="12"/>
      <c r="HOJ1183" s="12"/>
      <c r="HOK1183" s="12"/>
      <c r="HOL1183" s="12"/>
      <c r="HOM1183" s="12"/>
      <c r="HON1183" s="12"/>
      <c r="HOO1183" s="12"/>
      <c r="HOP1183" s="12"/>
      <c r="HOQ1183" s="12"/>
      <c r="HOR1183" s="12"/>
      <c r="HOS1183" s="12"/>
      <c r="HOT1183" s="12"/>
      <c r="HOU1183" s="12"/>
      <c r="HOV1183" s="12"/>
      <c r="HOW1183" s="12"/>
      <c r="HOX1183" s="12"/>
      <c r="HOY1183" s="12"/>
      <c r="HOZ1183" s="12"/>
      <c r="HPA1183" s="12"/>
      <c r="HPB1183" s="12"/>
      <c r="HPC1183" s="12"/>
      <c r="HPD1183" s="12"/>
      <c r="HPE1183" s="12"/>
      <c r="HPF1183" s="12"/>
      <c r="HPG1183" s="12"/>
      <c r="HPH1183" s="12"/>
      <c r="HPI1183" s="12"/>
      <c r="HPJ1183" s="12"/>
      <c r="HPK1183" s="12"/>
      <c r="HPL1183" s="12"/>
      <c r="HPM1183" s="12"/>
      <c r="HPN1183" s="12"/>
      <c r="HPO1183" s="12"/>
      <c r="HPP1183" s="12"/>
      <c r="HPQ1183" s="12"/>
      <c r="HPR1183" s="12"/>
      <c r="HPS1183" s="12"/>
      <c r="HPT1183" s="12"/>
      <c r="HPU1183" s="12"/>
      <c r="HPV1183" s="12"/>
      <c r="HPW1183" s="12"/>
      <c r="HPX1183" s="12"/>
      <c r="HPY1183" s="12"/>
      <c r="HPZ1183" s="12"/>
      <c r="HQA1183" s="12"/>
      <c r="HQB1183" s="12"/>
      <c r="HQC1183" s="12"/>
      <c r="HQD1183" s="12"/>
      <c r="HQE1183" s="12"/>
      <c r="HQF1183" s="12"/>
      <c r="HQG1183" s="12"/>
      <c r="HQH1183" s="12"/>
      <c r="HQI1183" s="12"/>
      <c r="HQJ1183" s="12"/>
      <c r="HQK1183" s="12"/>
      <c r="HQL1183" s="12"/>
      <c r="HQM1183" s="12"/>
      <c r="HQN1183" s="12"/>
      <c r="HQO1183" s="12"/>
      <c r="HQP1183" s="12"/>
      <c r="HQQ1183" s="12"/>
      <c r="HQR1183" s="12"/>
      <c r="HQS1183" s="12"/>
      <c r="HQT1183" s="12"/>
      <c r="HQU1183" s="12"/>
      <c r="HQV1183" s="12"/>
      <c r="HQW1183" s="12"/>
      <c r="HQX1183" s="12"/>
      <c r="HQY1183" s="12"/>
      <c r="HQZ1183" s="12"/>
      <c r="HRA1183" s="12"/>
      <c r="HRB1183" s="12"/>
      <c r="HRC1183" s="12"/>
      <c r="HRD1183" s="12"/>
      <c r="HRE1183" s="12"/>
      <c r="HRF1183" s="12"/>
      <c r="HRG1183" s="12"/>
      <c r="HRH1183" s="12"/>
      <c r="HRI1183" s="12"/>
      <c r="HRJ1183" s="12"/>
      <c r="HRK1183" s="12"/>
      <c r="HRL1183" s="12"/>
      <c r="HRM1183" s="12"/>
      <c r="HRN1183" s="12"/>
      <c r="HRO1183" s="12"/>
      <c r="HRP1183" s="12"/>
      <c r="HRQ1183" s="12"/>
      <c r="HRR1183" s="12"/>
      <c r="HRS1183" s="12"/>
      <c r="HRT1183" s="12"/>
      <c r="HRU1183" s="12"/>
      <c r="HRV1183" s="12"/>
      <c r="HRW1183" s="12"/>
      <c r="HRX1183" s="12"/>
      <c r="HRY1183" s="12"/>
      <c r="HRZ1183" s="12"/>
      <c r="HSA1183" s="12"/>
      <c r="HSB1183" s="12"/>
      <c r="HSC1183" s="12"/>
      <c r="HSD1183" s="12"/>
      <c r="HSE1183" s="12"/>
      <c r="HSF1183" s="12"/>
      <c r="HSG1183" s="12"/>
      <c r="HSH1183" s="12"/>
      <c r="HSI1183" s="12"/>
      <c r="HSJ1183" s="12"/>
      <c r="HSK1183" s="12"/>
      <c r="HSL1183" s="12"/>
      <c r="HSM1183" s="12"/>
      <c r="HSN1183" s="12"/>
      <c r="HSO1183" s="12"/>
      <c r="HSP1183" s="12"/>
      <c r="HSQ1183" s="12"/>
      <c r="HSR1183" s="12"/>
      <c r="HSS1183" s="12"/>
      <c r="HST1183" s="12"/>
      <c r="HSU1183" s="12"/>
      <c r="HSV1183" s="12"/>
      <c r="HSW1183" s="12"/>
      <c r="HSX1183" s="12"/>
      <c r="HSY1183" s="12"/>
      <c r="HSZ1183" s="12"/>
      <c r="HTA1183" s="12"/>
      <c r="HTB1183" s="12"/>
      <c r="HTC1183" s="12"/>
      <c r="HTD1183" s="12"/>
      <c r="HTE1183" s="12"/>
      <c r="HTF1183" s="12"/>
      <c r="HTG1183" s="12"/>
      <c r="HTH1183" s="12"/>
      <c r="HTI1183" s="12"/>
      <c r="HTJ1183" s="12"/>
      <c r="HTK1183" s="12"/>
      <c r="HTL1183" s="12"/>
      <c r="HTM1183" s="12"/>
      <c r="HTN1183" s="12"/>
      <c r="HTO1183" s="12"/>
      <c r="HTP1183" s="12"/>
      <c r="HTQ1183" s="12"/>
      <c r="HTR1183" s="12"/>
      <c r="HTS1183" s="12"/>
      <c r="HTT1183" s="12"/>
      <c r="HTU1183" s="12"/>
      <c r="HTV1183" s="12"/>
      <c r="HTW1183" s="12"/>
      <c r="HTX1183" s="12"/>
      <c r="HTY1183" s="12"/>
      <c r="HTZ1183" s="12"/>
      <c r="HUA1183" s="12"/>
      <c r="HUB1183" s="12"/>
      <c r="HUC1183" s="12"/>
      <c r="HUD1183" s="12"/>
      <c r="HUE1183" s="12"/>
      <c r="HUF1183" s="12"/>
      <c r="HUG1183" s="12"/>
      <c r="HUH1183" s="12"/>
      <c r="HUI1183" s="12"/>
      <c r="HUJ1183" s="12"/>
      <c r="HUK1183" s="12"/>
      <c r="HUL1183" s="12"/>
      <c r="HUM1183" s="12"/>
      <c r="HUN1183" s="12"/>
      <c r="HUO1183" s="12"/>
      <c r="HUP1183" s="12"/>
      <c r="HUQ1183" s="12"/>
      <c r="HUR1183" s="12"/>
      <c r="HUS1183" s="12"/>
      <c r="HUT1183" s="12"/>
      <c r="HUU1183" s="12"/>
      <c r="HUV1183" s="12"/>
      <c r="HUW1183" s="12"/>
      <c r="HUX1183" s="12"/>
      <c r="HUY1183" s="12"/>
      <c r="HUZ1183" s="12"/>
      <c r="HVA1183" s="12"/>
      <c r="HVB1183" s="12"/>
      <c r="HVC1183" s="12"/>
      <c r="HVD1183" s="12"/>
      <c r="HVE1183" s="12"/>
      <c r="HVF1183" s="12"/>
      <c r="HVG1183" s="12"/>
      <c r="HVH1183" s="12"/>
      <c r="HVI1183" s="12"/>
      <c r="HVJ1183" s="12"/>
      <c r="HVK1183" s="12"/>
      <c r="HVL1183" s="12"/>
      <c r="HVM1183" s="12"/>
      <c r="HVN1183" s="12"/>
      <c r="HVO1183" s="12"/>
      <c r="HVP1183" s="12"/>
      <c r="HVQ1183" s="12"/>
      <c r="HVR1183" s="12"/>
      <c r="HVS1183" s="12"/>
      <c r="HVT1183" s="12"/>
      <c r="HVU1183" s="12"/>
      <c r="HVV1183" s="12"/>
      <c r="HVW1183" s="12"/>
      <c r="HVX1183" s="12"/>
      <c r="HVY1183" s="12"/>
      <c r="HVZ1183" s="12"/>
      <c r="HWA1183" s="12"/>
      <c r="HWB1183" s="12"/>
      <c r="HWC1183" s="12"/>
      <c r="HWD1183" s="12"/>
      <c r="HWE1183" s="12"/>
      <c r="HWF1183" s="12"/>
      <c r="HWG1183" s="12"/>
      <c r="HWH1183" s="12"/>
      <c r="HWI1183" s="12"/>
      <c r="HWJ1183" s="12"/>
      <c r="HWK1183" s="12"/>
      <c r="HWL1183" s="12"/>
      <c r="HWM1183" s="12"/>
      <c r="HWN1183" s="12"/>
      <c r="HWO1183" s="12"/>
      <c r="HWP1183" s="12"/>
      <c r="HWQ1183" s="12"/>
      <c r="HWR1183" s="12"/>
      <c r="HWS1183" s="12"/>
      <c r="HWT1183" s="12"/>
      <c r="HWU1183" s="12"/>
      <c r="HWV1183" s="12"/>
      <c r="HWW1183" s="12"/>
      <c r="HWX1183" s="12"/>
      <c r="HWY1183" s="12"/>
      <c r="HWZ1183" s="12"/>
      <c r="HXA1183" s="12"/>
      <c r="HXB1183" s="12"/>
      <c r="HXC1183" s="12"/>
      <c r="HXD1183" s="12"/>
      <c r="HXE1183" s="12"/>
      <c r="HXF1183" s="12"/>
      <c r="HXG1183" s="12"/>
      <c r="HXH1183" s="12"/>
      <c r="HXI1183" s="12"/>
      <c r="HXJ1183" s="12"/>
      <c r="HXK1183" s="12"/>
      <c r="HXL1183" s="12"/>
      <c r="HXM1183" s="12"/>
      <c r="HXN1183" s="12"/>
      <c r="HXO1183" s="12"/>
      <c r="HXP1183" s="12"/>
      <c r="HXQ1183" s="12"/>
      <c r="HXR1183" s="12"/>
      <c r="HXS1183" s="12"/>
      <c r="HXT1183" s="12"/>
      <c r="HXU1183" s="12"/>
      <c r="HXV1183" s="12"/>
      <c r="HXW1183" s="12"/>
      <c r="HXX1183" s="12"/>
      <c r="HXY1183" s="12"/>
      <c r="HXZ1183" s="12"/>
      <c r="HYA1183" s="12"/>
      <c r="HYB1183" s="12"/>
      <c r="HYC1183" s="12"/>
      <c r="HYD1183" s="12"/>
      <c r="HYE1183" s="12"/>
      <c r="HYF1183" s="12"/>
      <c r="HYG1183" s="12"/>
      <c r="HYH1183" s="12"/>
      <c r="HYI1183" s="12"/>
      <c r="HYJ1183" s="12"/>
      <c r="HYK1183" s="12"/>
      <c r="HYL1183" s="12"/>
      <c r="HYM1183" s="12"/>
      <c r="HYN1183" s="12"/>
      <c r="HYO1183" s="12"/>
      <c r="HYP1183" s="12"/>
      <c r="HYQ1183" s="12"/>
      <c r="HYR1183" s="12"/>
      <c r="HYS1183" s="12"/>
      <c r="HYT1183" s="12"/>
      <c r="HYU1183" s="12"/>
      <c r="HYV1183" s="12"/>
      <c r="HYW1183" s="12"/>
      <c r="HYX1183" s="12"/>
      <c r="HYY1183" s="12"/>
      <c r="HYZ1183" s="12"/>
      <c r="HZA1183" s="12"/>
      <c r="HZB1183" s="12"/>
      <c r="HZC1183" s="12"/>
      <c r="HZD1183" s="12"/>
      <c r="HZE1183" s="12"/>
      <c r="HZF1183" s="12"/>
      <c r="HZG1183" s="12"/>
      <c r="HZH1183" s="12"/>
      <c r="HZI1183" s="12"/>
      <c r="HZJ1183" s="12"/>
      <c r="HZK1183" s="12"/>
      <c r="HZL1183" s="12"/>
      <c r="HZM1183" s="12"/>
      <c r="HZN1183" s="12"/>
      <c r="HZO1183" s="12"/>
      <c r="HZP1183" s="12"/>
      <c r="HZQ1183" s="12"/>
      <c r="HZR1183" s="12"/>
      <c r="HZS1183" s="12"/>
      <c r="HZT1183" s="12"/>
      <c r="HZU1183" s="12"/>
      <c r="HZV1183" s="12"/>
      <c r="HZW1183" s="12"/>
      <c r="HZX1183" s="12"/>
      <c r="HZY1183" s="12"/>
      <c r="HZZ1183" s="12"/>
      <c r="IAA1183" s="12"/>
      <c r="IAB1183" s="12"/>
      <c r="IAC1183" s="12"/>
      <c r="IAD1183" s="12"/>
      <c r="IAE1183" s="12"/>
      <c r="IAF1183" s="12"/>
      <c r="IAG1183" s="12"/>
      <c r="IAH1183" s="12"/>
      <c r="IAI1183" s="12"/>
      <c r="IAJ1183" s="12"/>
      <c r="IAK1183" s="12"/>
      <c r="IAL1183" s="12"/>
      <c r="IAM1183" s="12"/>
      <c r="IAN1183" s="12"/>
      <c r="IAO1183" s="12"/>
      <c r="IAP1183" s="12"/>
      <c r="IAQ1183" s="12"/>
      <c r="IAR1183" s="12"/>
      <c r="IAS1183" s="12"/>
      <c r="IAT1183" s="12"/>
      <c r="IAU1183" s="12"/>
      <c r="IAV1183" s="12"/>
      <c r="IAW1183" s="12"/>
      <c r="IAX1183" s="12"/>
      <c r="IAY1183" s="12"/>
      <c r="IAZ1183" s="12"/>
      <c r="IBA1183" s="12"/>
      <c r="IBB1183" s="12"/>
      <c r="IBC1183" s="12"/>
      <c r="IBD1183" s="12"/>
      <c r="IBE1183" s="12"/>
      <c r="IBF1183" s="12"/>
      <c r="IBG1183" s="12"/>
      <c r="IBH1183" s="12"/>
      <c r="IBI1183" s="12"/>
      <c r="IBJ1183" s="12"/>
      <c r="IBK1183" s="12"/>
      <c r="IBL1183" s="12"/>
      <c r="IBM1183" s="12"/>
      <c r="IBN1183" s="12"/>
      <c r="IBO1183" s="12"/>
      <c r="IBP1183" s="12"/>
      <c r="IBQ1183" s="12"/>
      <c r="IBR1183" s="12"/>
      <c r="IBS1183" s="12"/>
      <c r="IBT1183" s="12"/>
      <c r="IBU1183" s="12"/>
      <c r="IBV1183" s="12"/>
      <c r="IBW1183" s="12"/>
      <c r="IBX1183" s="12"/>
      <c r="IBY1183" s="12"/>
      <c r="IBZ1183" s="12"/>
      <c r="ICA1183" s="12"/>
      <c r="ICB1183" s="12"/>
      <c r="ICC1183" s="12"/>
      <c r="ICD1183" s="12"/>
      <c r="ICE1183" s="12"/>
      <c r="ICF1183" s="12"/>
      <c r="ICG1183" s="12"/>
      <c r="ICH1183" s="12"/>
      <c r="ICI1183" s="12"/>
      <c r="ICJ1183" s="12"/>
      <c r="ICK1183" s="12"/>
      <c r="ICL1183" s="12"/>
      <c r="ICM1183" s="12"/>
      <c r="ICN1183" s="12"/>
      <c r="ICO1183" s="12"/>
      <c r="ICP1183" s="12"/>
      <c r="ICQ1183" s="12"/>
      <c r="ICR1183" s="12"/>
      <c r="ICS1183" s="12"/>
      <c r="ICT1183" s="12"/>
      <c r="ICU1183" s="12"/>
      <c r="ICV1183" s="12"/>
      <c r="ICW1183" s="12"/>
      <c r="ICX1183" s="12"/>
      <c r="ICY1183" s="12"/>
      <c r="ICZ1183" s="12"/>
      <c r="IDA1183" s="12"/>
      <c r="IDB1183" s="12"/>
      <c r="IDC1183" s="12"/>
      <c r="IDD1183" s="12"/>
      <c r="IDE1183" s="12"/>
      <c r="IDF1183" s="12"/>
      <c r="IDG1183" s="12"/>
      <c r="IDH1183" s="12"/>
      <c r="IDI1183" s="12"/>
      <c r="IDJ1183" s="12"/>
      <c r="IDK1183" s="12"/>
      <c r="IDL1183" s="12"/>
      <c r="IDM1183" s="12"/>
      <c r="IDN1183" s="12"/>
      <c r="IDO1183" s="12"/>
      <c r="IDP1183" s="12"/>
      <c r="IDQ1183" s="12"/>
      <c r="IDR1183" s="12"/>
      <c r="IDS1183" s="12"/>
      <c r="IDT1183" s="12"/>
      <c r="IDU1183" s="12"/>
      <c r="IDV1183" s="12"/>
      <c r="IDW1183" s="12"/>
      <c r="IDX1183" s="12"/>
      <c r="IDY1183" s="12"/>
      <c r="IDZ1183" s="12"/>
      <c r="IEA1183" s="12"/>
      <c r="IEB1183" s="12"/>
      <c r="IEC1183" s="12"/>
      <c r="IED1183" s="12"/>
      <c r="IEE1183" s="12"/>
      <c r="IEF1183" s="12"/>
      <c r="IEG1183" s="12"/>
      <c r="IEH1183" s="12"/>
      <c r="IEI1183" s="12"/>
      <c r="IEJ1183" s="12"/>
      <c r="IEK1183" s="12"/>
      <c r="IEL1183" s="12"/>
      <c r="IEM1183" s="12"/>
      <c r="IEN1183" s="12"/>
      <c r="IEO1183" s="12"/>
      <c r="IEP1183" s="12"/>
      <c r="IEQ1183" s="12"/>
      <c r="IER1183" s="12"/>
      <c r="IES1183" s="12"/>
      <c r="IET1183" s="12"/>
      <c r="IEU1183" s="12"/>
      <c r="IEV1183" s="12"/>
      <c r="IEW1183" s="12"/>
      <c r="IEX1183" s="12"/>
      <c r="IEY1183" s="12"/>
      <c r="IEZ1183" s="12"/>
      <c r="IFA1183" s="12"/>
      <c r="IFB1183" s="12"/>
      <c r="IFC1183" s="12"/>
      <c r="IFD1183" s="12"/>
      <c r="IFE1183" s="12"/>
      <c r="IFF1183" s="12"/>
      <c r="IFG1183" s="12"/>
      <c r="IFH1183" s="12"/>
      <c r="IFI1183" s="12"/>
      <c r="IFJ1183" s="12"/>
      <c r="IFK1183" s="12"/>
      <c r="IFL1183" s="12"/>
      <c r="IFM1183" s="12"/>
      <c r="IFN1183" s="12"/>
      <c r="IFO1183" s="12"/>
      <c r="IFP1183" s="12"/>
      <c r="IFQ1183" s="12"/>
      <c r="IFR1183" s="12"/>
      <c r="IFS1183" s="12"/>
      <c r="IFT1183" s="12"/>
      <c r="IFU1183" s="12"/>
      <c r="IFV1183" s="12"/>
      <c r="IFW1183" s="12"/>
      <c r="IFX1183" s="12"/>
      <c r="IFY1183" s="12"/>
      <c r="IFZ1183" s="12"/>
      <c r="IGA1183" s="12"/>
      <c r="IGB1183" s="12"/>
      <c r="IGC1183" s="12"/>
      <c r="IGD1183" s="12"/>
      <c r="IGE1183" s="12"/>
      <c r="IGF1183" s="12"/>
      <c r="IGG1183" s="12"/>
      <c r="IGH1183" s="12"/>
      <c r="IGI1183" s="12"/>
      <c r="IGJ1183" s="12"/>
      <c r="IGK1183" s="12"/>
      <c r="IGL1183" s="12"/>
      <c r="IGM1183" s="12"/>
      <c r="IGN1183" s="12"/>
      <c r="IGO1183" s="12"/>
      <c r="IGP1183" s="12"/>
      <c r="IGQ1183" s="12"/>
      <c r="IGR1183" s="12"/>
      <c r="IGS1183" s="12"/>
      <c r="IGT1183" s="12"/>
      <c r="IGU1183" s="12"/>
      <c r="IGV1183" s="12"/>
      <c r="IGW1183" s="12"/>
      <c r="IGX1183" s="12"/>
      <c r="IGY1183" s="12"/>
      <c r="IGZ1183" s="12"/>
      <c r="IHA1183" s="12"/>
      <c r="IHB1183" s="12"/>
      <c r="IHC1183" s="12"/>
      <c r="IHD1183" s="12"/>
      <c r="IHE1183" s="12"/>
      <c r="IHF1183" s="12"/>
      <c r="IHG1183" s="12"/>
      <c r="IHH1183" s="12"/>
      <c r="IHI1183" s="12"/>
      <c r="IHJ1183" s="12"/>
      <c r="IHK1183" s="12"/>
      <c r="IHL1183" s="12"/>
      <c r="IHM1183" s="12"/>
      <c r="IHN1183" s="12"/>
      <c r="IHO1183" s="12"/>
      <c r="IHP1183" s="12"/>
      <c r="IHQ1183" s="12"/>
      <c r="IHR1183" s="12"/>
      <c r="IHS1183" s="12"/>
      <c r="IHT1183" s="12"/>
      <c r="IHU1183" s="12"/>
      <c r="IHV1183" s="12"/>
      <c r="IHW1183" s="12"/>
      <c r="IHX1183" s="12"/>
      <c r="IHY1183" s="12"/>
      <c r="IHZ1183" s="12"/>
      <c r="IIA1183" s="12"/>
      <c r="IIB1183" s="12"/>
      <c r="IIC1183" s="12"/>
      <c r="IID1183" s="12"/>
      <c r="IIE1183" s="12"/>
      <c r="IIF1183" s="12"/>
      <c r="IIG1183" s="12"/>
      <c r="IIH1183" s="12"/>
      <c r="III1183" s="12"/>
      <c r="IIJ1183" s="12"/>
      <c r="IIK1183" s="12"/>
      <c r="IIL1183" s="12"/>
      <c r="IIM1183" s="12"/>
      <c r="IIN1183" s="12"/>
      <c r="IIO1183" s="12"/>
      <c r="IIP1183" s="12"/>
      <c r="IIQ1183" s="12"/>
      <c r="IIR1183" s="12"/>
      <c r="IIS1183" s="12"/>
      <c r="IIT1183" s="12"/>
      <c r="IIU1183" s="12"/>
      <c r="IIV1183" s="12"/>
      <c r="IIW1183" s="12"/>
      <c r="IIX1183" s="12"/>
      <c r="IIY1183" s="12"/>
      <c r="IIZ1183" s="12"/>
      <c r="IJA1183" s="12"/>
      <c r="IJB1183" s="12"/>
      <c r="IJC1183" s="12"/>
      <c r="IJD1183" s="12"/>
      <c r="IJE1183" s="12"/>
      <c r="IJF1183" s="12"/>
      <c r="IJG1183" s="12"/>
      <c r="IJH1183" s="12"/>
      <c r="IJI1183" s="12"/>
      <c r="IJJ1183" s="12"/>
      <c r="IJK1183" s="12"/>
      <c r="IJL1183" s="12"/>
      <c r="IJM1183" s="12"/>
      <c r="IJN1183" s="12"/>
      <c r="IJO1183" s="12"/>
      <c r="IJP1183" s="12"/>
      <c r="IJQ1183" s="12"/>
      <c r="IJR1183" s="12"/>
      <c r="IJS1183" s="12"/>
      <c r="IJT1183" s="12"/>
      <c r="IJU1183" s="12"/>
      <c r="IJV1183" s="12"/>
      <c r="IJW1183" s="12"/>
      <c r="IJX1183" s="12"/>
      <c r="IJY1183" s="12"/>
      <c r="IJZ1183" s="12"/>
      <c r="IKA1183" s="12"/>
      <c r="IKB1183" s="12"/>
      <c r="IKC1183" s="12"/>
      <c r="IKD1183" s="12"/>
      <c r="IKE1183" s="12"/>
      <c r="IKF1183" s="12"/>
      <c r="IKG1183" s="12"/>
      <c r="IKH1183" s="12"/>
      <c r="IKI1183" s="12"/>
      <c r="IKJ1183" s="12"/>
      <c r="IKK1183" s="12"/>
      <c r="IKL1183" s="12"/>
      <c r="IKM1183" s="12"/>
      <c r="IKN1183" s="12"/>
      <c r="IKO1183" s="12"/>
      <c r="IKP1183" s="12"/>
      <c r="IKQ1183" s="12"/>
      <c r="IKR1183" s="12"/>
      <c r="IKS1183" s="12"/>
      <c r="IKT1183" s="12"/>
      <c r="IKU1183" s="12"/>
      <c r="IKV1183" s="12"/>
      <c r="IKW1183" s="12"/>
      <c r="IKX1183" s="12"/>
      <c r="IKY1183" s="12"/>
      <c r="IKZ1183" s="12"/>
      <c r="ILA1183" s="12"/>
      <c r="ILB1183" s="12"/>
      <c r="ILC1183" s="12"/>
      <c r="ILD1183" s="12"/>
      <c r="ILE1183" s="12"/>
      <c r="ILF1183" s="12"/>
      <c r="ILG1183" s="12"/>
      <c r="ILH1183" s="12"/>
      <c r="ILI1183" s="12"/>
      <c r="ILJ1183" s="12"/>
      <c r="ILK1183" s="12"/>
      <c r="ILL1183" s="12"/>
      <c r="ILM1183" s="12"/>
      <c r="ILN1183" s="12"/>
      <c r="ILO1183" s="12"/>
      <c r="ILP1183" s="12"/>
      <c r="ILQ1183" s="12"/>
      <c r="ILR1183" s="12"/>
      <c r="ILS1183" s="12"/>
      <c r="ILT1183" s="12"/>
      <c r="ILU1183" s="12"/>
      <c r="ILV1183" s="12"/>
      <c r="ILW1183" s="12"/>
      <c r="ILX1183" s="12"/>
      <c r="ILY1183" s="12"/>
      <c r="ILZ1183" s="12"/>
      <c r="IMA1183" s="12"/>
      <c r="IMB1183" s="12"/>
      <c r="IMC1183" s="12"/>
      <c r="IMD1183" s="12"/>
      <c r="IME1183" s="12"/>
      <c r="IMF1183" s="12"/>
      <c r="IMG1183" s="12"/>
      <c r="IMH1183" s="12"/>
      <c r="IMI1183" s="12"/>
      <c r="IMJ1183" s="12"/>
      <c r="IMK1183" s="12"/>
      <c r="IML1183" s="12"/>
      <c r="IMM1183" s="12"/>
      <c r="IMN1183" s="12"/>
      <c r="IMO1183" s="12"/>
      <c r="IMP1183" s="12"/>
      <c r="IMQ1183" s="12"/>
      <c r="IMR1183" s="12"/>
      <c r="IMS1183" s="12"/>
      <c r="IMT1183" s="12"/>
      <c r="IMU1183" s="12"/>
      <c r="IMV1183" s="12"/>
      <c r="IMW1183" s="12"/>
      <c r="IMX1183" s="12"/>
      <c r="IMY1183" s="12"/>
      <c r="IMZ1183" s="12"/>
      <c r="INA1183" s="12"/>
      <c r="INB1183" s="12"/>
      <c r="INC1183" s="12"/>
      <c r="IND1183" s="12"/>
      <c r="INE1183" s="12"/>
      <c r="INF1183" s="12"/>
      <c r="ING1183" s="12"/>
      <c r="INH1183" s="12"/>
      <c r="INI1183" s="12"/>
      <c r="INJ1183" s="12"/>
      <c r="INK1183" s="12"/>
      <c r="INL1183" s="12"/>
      <c r="INM1183" s="12"/>
      <c r="INN1183" s="12"/>
      <c r="INO1183" s="12"/>
      <c r="INP1183" s="12"/>
      <c r="INQ1183" s="12"/>
      <c r="INR1183" s="12"/>
      <c r="INS1183" s="12"/>
      <c r="INT1183" s="12"/>
      <c r="INU1183" s="12"/>
      <c r="INV1183" s="12"/>
      <c r="INW1183" s="12"/>
      <c r="INX1183" s="12"/>
      <c r="INY1183" s="12"/>
      <c r="INZ1183" s="12"/>
      <c r="IOA1183" s="12"/>
      <c r="IOB1183" s="12"/>
      <c r="IOC1183" s="12"/>
      <c r="IOD1183" s="12"/>
      <c r="IOE1183" s="12"/>
      <c r="IOF1183" s="12"/>
      <c r="IOG1183" s="12"/>
      <c r="IOH1183" s="12"/>
      <c r="IOI1183" s="12"/>
      <c r="IOJ1183" s="12"/>
      <c r="IOK1183" s="12"/>
      <c r="IOL1183" s="12"/>
      <c r="IOM1183" s="12"/>
      <c r="ION1183" s="12"/>
      <c r="IOO1183" s="12"/>
      <c r="IOP1183" s="12"/>
      <c r="IOQ1183" s="12"/>
      <c r="IOR1183" s="12"/>
      <c r="IOS1183" s="12"/>
      <c r="IOT1183" s="12"/>
      <c r="IOU1183" s="12"/>
      <c r="IOV1183" s="12"/>
      <c r="IOW1183" s="12"/>
      <c r="IOX1183" s="12"/>
      <c r="IOY1183" s="12"/>
      <c r="IOZ1183" s="12"/>
      <c r="IPA1183" s="12"/>
      <c r="IPB1183" s="12"/>
      <c r="IPC1183" s="12"/>
      <c r="IPD1183" s="12"/>
      <c r="IPE1183" s="12"/>
      <c r="IPF1183" s="12"/>
      <c r="IPG1183" s="12"/>
      <c r="IPH1183" s="12"/>
      <c r="IPI1183" s="12"/>
      <c r="IPJ1183" s="12"/>
      <c r="IPK1183" s="12"/>
      <c r="IPL1183" s="12"/>
      <c r="IPM1183" s="12"/>
      <c r="IPN1183" s="12"/>
      <c r="IPO1183" s="12"/>
      <c r="IPP1183" s="12"/>
      <c r="IPQ1183" s="12"/>
      <c r="IPR1183" s="12"/>
      <c r="IPS1183" s="12"/>
      <c r="IPT1183" s="12"/>
      <c r="IPU1183" s="12"/>
      <c r="IPV1183" s="12"/>
      <c r="IPW1183" s="12"/>
      <c r="IPX1183" s="12"/>
      <c r="IPY1183" s="12"/>
      <c r="IPZ1183" s="12"/>
      <c r="IQA1183" s="12"/>
      <c r="IQB1183" s="12"/>
      <c r="IQC1183" s="12"/>
      <c r="IQD1183" s="12"/>
      <c r="IQE1183" s="12"/>
      <c r="IQF1183" s="12"/>
      <c r="IQG1183" s="12"/>
      <c r="IQH1183" s="12"/>
      <c r="IQI1183" s="12"/>
      <c r="IQJ1183" s="12"/>
      <c r="IQK1183" s="12"/>
      <c r="IQL1183" s="12"/>
      <c r="IQM1183" s="12"/>
      <c r="IQN1183" s="12"/>
      <c r="IQO1183" s="12"/>
      <c r="IQP1183" s="12"/>
      <c r="IQQ1183" s="12"/>
      <c r="IQR1183" s="12"/>
      <c r="IQS1183" s="12"/>
      <c r="IQT1183" s="12"/>
      <c r="IQU1183" s="12"/>
      <c r="IQV1183" s="12"/>
      <c r="IQW1183" s="12"/>
      <c r="IQX1183" s="12"/>
      <c r="IQY1183" s="12"/>
      <c r="IQZ1183" s="12"/>
      <c r="IRA1183" s="12"/>
      <c r="IRB1183" s="12"/>
      <c r="IRC1183" s="12"/>
      <c r="IRD1183" s="12"/>
      <c r="IRE1183" s="12"/>
      <c r="IRF1183" s="12"/>
      <c r="IRG1183" s="12"/>
      <c r="IRH1183" s="12"/>
      <c r="IRI1183" s="12"/>
      <c r="IRJ1183" s="12"/>
      <c r="IRK1183" s="12"/>
      <c r="IRL1183" s="12"/>
      <c r="IRM1183" s="12"/>
      <c r="IRN1183" s="12"/>
      <c r="IRO1183" s="12"/>
      <c r="IRP1183" s="12"/>
      <c r="IRQ1183" s="12"/>
      <c r="IRR1183" s="12"/>
      <c r="IRS1183" s="12"/>
      <c r="IRT1183" s="12"/>
      <c r="IRU1183" s="12"/>
      <c r="IRV1183" s="12"/>
      <c r="IRW1183" s="12"/>
      <c r="IRX1183" s="12"/>
      <c r="IRY1183" s="12"/>
      <c r="IRZ1183" s="12"/>
      <c r="ISA1183" s="12"/>
      <c r="ISB1183" s="12"/>
      <c r="ISC1183" s="12"/>
      <c r="ISD1183" s="12"/>
      <c r="ISE1183" s="12"/>
      <c r="ISF1183" s="12"/>
      <c r="ISG1183" s="12"/>
      <c r="ISH1183" s="12"/>
      <c r="ISI1183" s="12"/>
      <c r="ISJ1183" s="12"/>
      <c r="ISK1183" s="12"/>
      <c r="ISL1183" s="12"/>
      <c r="ISM1183" s="12"/>
      <c r="ISN1183" s="12"/>
      <c r="ISO1183" s="12"/>
      <c r="ISP1183" s="12"/>
      <c r="ISQ1183" s="12"/>
      <c r="ISR1183" s="12"/>
      <c r="ISS1183" s="12"/>
      <c r="IST1183" s="12"/>
      <c r="ISU1183" s="12"/>
      <c r="ISV1183" s="12"/>
      <c r="ISW1183" s="12"/>
      <c r="ISX1183" s="12"/>
      <c r="ISY1183" s="12"/>
      <c r="ISZ1183" s="12"/>
      <c r="ITA1183" s="12"/>
      <c r="ITB1183" s="12"/>
      <c r="ITC1183" s="12"/>
      <c r="ITD1183" s="12"/>
      <c r="ITE1183" s="12"/>
      <c r="ITF1183" s="12"/>
      <c r="ITG1183" s="12"/>
      <c r="ITH1183" s="12"/>
      <c r="ITI1183" s="12"/>
      <c r="ITJ1183" s="12"/>
      <c r="ITK1183" s="12"/>
      <c r="ITL1183" s="12"/>
      <c r="ITM1183" s="12"/>
      <c r="ITN1183" s="12"/>
      <c r="ITO1183" s="12"/>
      <c r="ITP1183" s="12"/>
      <c r="ITQ1183" s="12"/>
      <c r="ITR1183" s="12"/>
      <c r="ITS1183" s="12"/>
      <c r="ITT1183" s="12"/>
      <c r="ITU1183" s="12"/>
      <c r="ITV1183" s="12"/>
      <c r="ITW1183" s="12"/>
      <c r="ITX1183" s="12"/>
      <c r="ITY1183" s="12"/>
      <c r="ITZ1183" s="12"/>
      <c r="IUA1183" s="12"/>
      <c r="IUB1183" s="12"/>
      <c r="IUC1183" s="12"/>
      <c r="IUD1183" s="12"/>
      <c r="IUE1183" s="12"/>
      <c r="IUF1183" s="12"/>
      <c r="IUG1183" s="12"/>
      <c r="IUH1183" s="12"/>
      <c r="IUI1183" s="12"/>
      <c r="IUJ1183" s="12"/>
      <c r="IUK1183" s="12"/>
      <c r="IUL1183" s="12"/>
      <c r="IUM1183" s="12"/>
      <c r="IUN1183" s="12"/>
      <c r="IUO1183" s="12"/>
      <c r="IUP1183" s="12"/>
      <c r="IUQ1183" s="12"/>
      <c r="IUR1183" s="12"/>
      <c r="IUS1183" s="12"/>
      <c r="IUT1183" s="12"/>
      <c r="IUU1183" s="12"/>
      <c r="IUV1183" s="12"/>
      <c r="IUW1183" s="12"/>
      <c r="IUX1183" s="12"/>
      <c r="IUY1183" s="12"/>
      <c r="IUZ1183" s="12"/>
      <c r="IVA1183" s="12"/>
      <c r="IVB1183" s="12"/>
      <c r="IVC1183" s="12"/>
      <c r="IVD1183" s="12"/>
      <c r="IVE1183" s="12"/>
      <c r="IVF1183" s="12"/>
      <c r="IVG1183" s="12"/>
      <c r="IVH1183" s="12"/>
      <c r="IVI1183" s="12"/>
      <c r="IVJ1183" s="12"/>
      <c r="IVK1183" s="12"/>
      <c r="IVL1183" s="12"/>
      <c r="IVM1183" s="12"/>
      <c r="IVN1183" s="12"/>
      <c r="IVO1183" s="12"/>
      <c r="IVP1183" s="12"/>
      <c r="IVQ1183" s="12"/>
      <c r="IVR1183" s="12"/>
      <c r="IVS1183" s="12"/>
      <c r="IVT1183" s="12"/>
      <c r="IVU1183" s="12"/>
      <c r="IVV1183" s="12"/>
      <c r="IVW1183" s="12"/>
      <c r="IVX1183" s="12"/>
      <c r="IVY1183" s="12"/>
      <c r="IVZ1183" s="12"/>
      <c r="IWA1183" s="12"/>
      <c r="IWB1183" s="12"/>
      <c r="IWC1183" s="12"/>
      <c r="IWD1183" s="12"/>
      <c r="IWE1183" s="12"/>
      <c r="IWF1183" s="12"/>
      <c r="IWG1183" s="12"/>
      <c r="IWH1183" s="12"/>
      <c r="IWI1183" s="12"/>
      <c r="IWJ1183" s="12"/>
      <c r="IWK1183" s="12"/>
      <c r="IWL1183" s="12"/>
      <c r="IWM1183" s="12"/>
      <c r="IWN1183" s="12"/>
      <c r="IWO1183" s="12"/>
      <c r="IWP1183" s="12"/>
      <c r="IWQ1183" s="12"/>
      <c r="IWR1183" s="12"/>
      <c r="IWS1183" s="12"/>
      <c r="IWT1183" s="12"/>
      <c r="IWU1183" s="12"/>
      <c r="IWV1183" s="12"/>
      <c r="IWW1183" s="12"/>
      <c r="IWX1183" s="12"/>
      <c r="IWY1183" s="12"/>
      <c r="IWZ1183" s="12"/>
      <c r="IXA1183" s="12"/>
      <c r="IXB1183" s="12"/>
      <c r="IXC1183" s="12"/>
      <c r="IXD1183" s="12"/>
      <c r="IXE1183" s="12"/>
      <c r="IXF1183" s="12"/>
      <c r="IXG1183" s="12"/>
      <c r="IXH1183" s="12"/>
      <c r="IXI1183" s="12"/>
      <c r="IXJ1183" s="12"/>
      <c r="IXK1183" s="12"/>
      <c r="IXL1183" s="12"/>
      <c r="IXM1183" s="12"/>
      <c r="IXN1183" s="12"/>
      <c r="IXO1183" s="12"/>
      <c r="IXP1183" s="12"/>
      <c r="IXQ1183" s="12"/>
      <c r="IXR1183" s="12"/>
      <c r="IXS1183" s="12"/>
      <c r="IXT1183" s="12"/>
      <c r="IXU1183" s="12"/>
      <c r="IXV1183" s="12"/>
      <c r="IXW1183" s="12"/>
      <c r="IXX1183" s="12"/>
      <c r="IXY1183" s="12"/>
      <c r="IXZ1183" s="12"/>
      <c r="IYA1183" s="12"/>
      <c r="IYB1183" s="12"/>
      <c r="IYC1183" s="12"/>
      <c r="IYD1183" s="12"/>
      <c r="IYE1183" s="12"/>
      <c r="IYF1183" s="12"/>
      <c r="IYG1183" s="12"/>
      <c r="IYH1183" s="12"/>
      <c r="IYI1183" s="12"/>
      <c r="IYJ1183" s="12"/>
      <c r="IYK1183" s="12"/>
      <c r="IYL1183" s="12"/>
      <c r="IYM1183" s="12"/>
      <c r="IYN1183" s="12"/>
      <c r="IYO1183" s="12"/>
      <c r="IYP1183" s="12"/>
      <c r="IYQ1183" s="12"/>
      <c r="IYR1183" s="12"/>
      <c r="IYS1183" s="12"/>
      <c r="IYT1183" s="12"/>
      <c r="IYU1183" s="12"/>
      <c r="IYV1183" s="12"/>
      <c r="IYW1183" s="12"/>
      <c r="IYX1183" s="12"/>
      <c r="IYY1183" s="12"/>
      <c r="IYZ1183" s="12"/>
      <c r="IZA1183" s="12"/>
      <c r="IZB1183" s="12"/>
      <c r="IZC1183" s="12"/>
      <c r="IZD1183" s="12"/>
      <c r="IZE1183" s="12"/>
      <c r="IZF1183" s="12"/>
      <c r="IZG1183" s="12"/>
      <c r="IZH1183" s="12"/>
      <c r="IZI1183" s="12"/>
      <c r="IZJ1183" s="12"/>
      <c r="IZK1183" s="12"/>
      <c r="IZL1183" s="12"/>
      <c r="IZM1183" s="12"/>
      <c r="IZN1183" s="12"/>
      <c r="IZO1183" s="12"/>
      <c r="IZP1183" s="12"/>
      <c r="IZQ1183" s="12"/>
      <c r="IZR1183" s="12"/>
      <c r="IZS1183" s="12"/>
      <c r="IZT1183" s="12"/>
      <c r="IZU1183" s="12"/>
      <c r="IZV1183" s="12"/>
      <c r="IZW1183" s="12"/>
      <c r="IZX1183" s="12"/>
      <c r="IZY1183" s="12"/>
      <c r="IZZ1183" s="12"/>
      <c r="JAA1183" s="12"/>
      <c r="JAB1183" s="12"/>
      <c r="JAC1183" s="12"/>
      <c r="JAD1183" s="12"/>
      <c r="JAE1183" s="12"/>
      <c r="JAF1183" s="12"/>
      <c r="JAG1183" s="12"/>
      <c r="JAH1183" s="12"/>
      <c r="JAI1183" s="12"/>
      <c r="JAJ1183" s="12"/>
      <c r="JAK1183" s="12"/>
      <c r="JAL1183" s="12"/>
      <c r="JAM1183" s="12"/>
      <c r="JAN1183" s="12"/>
      <c r="JAO1183" s="12"/>
      <c r="JAP1183" s="12"/>
      <c r="JAQ1183" s="12"/>
      <c r="JAR1183" s="12"/>
      <c r="JAS1183" s="12"/>
      <c r="JAT1183" s="12"/>
      <c r="JAU1183" s="12"/>
      <c r="JAV1183" s="12"/>
      <c r="JAW1183" s="12"/>
      <c r="JAX1183" s="12"/>
      <c r="JAY1183" s="12"/>
      <c r="JAZ1183" s="12"/>
      <c r="JBA1183" s="12"/>
      <c r="JBB1183" s="12"/>
      <c r="JBC1183" s="12"/>
      <c r="JBD1183" s="12"/>
      <c r="JBE1183" s="12"/>
      <c r="JBF1183" s="12"/>
      <c r="JBG1183" s="12"/>
      <c r="JBH1183" s="12"/>
      <c r="JBI1183" s="12"/>
      <c r="JBJ1183" s="12"/>
      <c r="JBK1183" s="12"/>
      <c r="JBL1183" s="12"/>
      <c r="JBM1183" s="12"/>
      <c r="JBN1183" s="12"/>
      <c r="JBO1183" s="12"/>
      <c r="JBP1183" s="12"/>
      <c r="JBQ1183" s="12"/>
      <c r="JBR1183" s="12"/>
      <c r="JBS1183" s="12"/>
      <c r="JBT1183" s="12"/>
      <c r="JBU1183" s="12"/>
      <c r="JBV1183" s="12"/>
      <c r="JBW1183" s="12"/>
      <c r="JBX1183" s="12"/>
      <c r="JBY1183" s="12"/>
      <c r="JBZ1183" s="12"/>
      <c r="JCA1183" s="12"/>
      <c r="JCB1183" s="12"/>
      <c r="JCC1183" s="12"/>
      <c r="JCD1183" s="12"/>
      <c r="JCE1183" s="12"/>
      <c r="JCF1183" s="12"/>
      <c r="JCG1183" s="12"/>
      <c r="JCH1183" s="12"/>
      <c r="JCI1183" s="12"/>
      <c r="JCJ1183" s="12"/>
      <c r="JCK1183" s="12"/>
      <c r="JCL1183" s="12"/>
      <c r="JCM1183" s="12"/>
      <c r="JCN1183" s="12"/>
      <c r="JCO1183" s="12"/>
      <c r="JCP1183" s="12"/>
      <c r="JCQ1183" s="12"/>
      <c r="JCR1183" s="12"/>
      <c r="JCS1183" s="12"/>
      <c r="JCT1183" s="12"/>
      <c r="JCU1183" s="12"/>
      <c r="JCV1183" s="12"/>
      <c r="JCW1183" s="12"/>
      <c r="JCX1183" s="12"/>
      <c r="JCY1183" s="12"/>
      <c r="JCZ1183" s="12"/>
      <c r="JDA1183" s="12"/>
      <c r="JDB1183" s="12"/>
      <c r="JDC1183" s="12"/>
      <c r="JDD1183" s="12"/>
      <c r="JDE1183" s="12"/>
      <c r="JDF1183" s="12"/>
      <c r="JDG1183" s="12"/>
      <c r="JDH1183" s="12"/>
      <c r="JDI1183" s="12"/>
      <c r="JDJ1183" s="12"/>
      <c r="JDK1183" s="12"/>
      <c r="JDL1183" s="12"/>
      <c r="JDM1183" s="12"/>
      <c r="JDN1183" s="12"/>
      <c r="JDO1183" s="12"/>
      <c r="JDP1183" s="12"/>
      <c r="JDQ1183" s="12"/>
      <c r="JDR1183" s="12"/>
      <c r="JDS1183" s="12"/>
      <c r="JDT1183" s="12"/>
      <c r="JDU1183" s="12"/>
      <c r="JDV1183" s="12"/>
      <c r="JDW1183" s="12"/>
      <c r="JDX1183" s="12"/>
      <c r="JDY1183" s="12"/>
      <c r="JDZ1183" s="12"/>
      <c r="JEA1183" s="12"/>
      <c r="JEB1183" s="12"/>
      <c r="JEC1183" s="12"/>
      <c r="JED1183" s="12"/>
      <c r="JEE1183" s="12"/>
      <c r="JEF1183" s="12"/>
      <c r="JEG1183" s="12"/>
      <c r="JEH1183" s="12"/>
      <c r="JEI1183" s="12"/>
      <c r="JEJ1183" s="12"/>
      <c r="JEK1183" s="12"/>
      <c r="JEL1183" s="12"/>
      <c r="JEM1183" s="12"/>
      <c r="JEN1183" s="12"/>
      <c r="JEO1183" s="12"/>
      <c r="JEP1183" s="12"/>
      <c r="JEQ1183" s="12"/>
      <c r="JER1183" s="12"/>
      <c r="JES1183" s="12"/>
      <c r="JET1183" s="12"/>
      <c r="JEU1183" s="12"/>
      <c r="JEV1183" s="12"/>
      <c r="JEW1183" s="12"/>
      <c r="JEX1183" s="12"/>
      <c r="JEY1183" s="12"/>
      <c r="JEZ1183" s="12"/>
      <c r="JFA1183" s="12"/>
      <c r="JFB1183" s="12"/>
      <c r="JFC1183" s="12"/>
      <c r="JFD1183" s="12"/>
      <c r="JFE1183" s="12"/>
      <c r="JFF1183" s="12"/>
      <c r="JFG1183" s="12"/>
      <c r="JFH1183" s="12"/>
      <c r="JFI1183" s="12"/>
      <c r="JFJ1183" s="12"/>
      <c r="JFK1183" s="12"/>
      <c r="JFL1183" s="12"/>
      <c r="JFM1183" s="12"/>
      <c r="JFN1183" s="12"/>
      <c r="JFO1183" s="12"/>
      <c r="JFP1183" s="12"/>
      <c r="JFQ1183" s="12"/>
      <c r="JFR1183" s="12"/>
      <c r="JFS1183" s="12"/>
      <c r="JFT1183" s="12"/>
      <c r="JFU1183" s="12"/>
      <c r="JFV1183" s="12"/>
      <c r="JFW1183" s="12"/>
      <c r="JFX1183" s="12"/>
      <c r="JFY1183" s="12"/>
      <c r="JFZ1183" s="12"/>
      <c r="JGA1183" s="12"/>
      <c r="JGB1183" s="12"/>
      <c r="JGC1183" s="12"/>
      <c r="JGD1183" s="12"/>
      <c r="JGE1183" s="12"/>
      <c r="JGF1183" s="12"/>
      <c r="JGG1183" s="12"/>
      <c r="JGH1183" s="12"/>
      <c r="JGI1183" s="12"/>
      <c r="JGJ1183" s="12"/>
      <c r="JGK1183" s="12"/>
      <c r="JGL1183" s="12"/>
      <c r="JGM1183" s="12"/>
      <c r="JGN1183" s="12"/>
      <c r="JGO1183" s="12"/>
      <c r="JGP1183" s="12"/>
      <c r="JGQ1183" s="12"/>
      <c r="JGR1183" s="12"/>
      <c r="JGS1183" s="12"/>
      <c r="JGT1183" s="12"/>
      <c r="JGU1183" s="12"/>
      <c r="JGV1183" s="12"/>
      <c r="JGW1183" s="12"/>
      <c r="JGX1183" s="12"/>
      <c r="JGY1183" s="12"/>
      <c r="JGZ1183" s="12"/>
      <c r="JHA1183" s="12"/>
      <c r="JHB1183" s="12"/>
      <c r="JHC1183" s="12"/>
      <c r="JHD1183" s="12"/>
      <c r="JHE1183" s="12"/>
      <c r="JHF1183" s="12"/>
      <c r="JHG1183" s="12"/>
      <c r="JHH1183" s="12"/>
      <c r="JHI1183" s="12"/>
      <c r="JHJ1183" s="12"/>
      <c r="JHK1183" s="12"/>
      <c r="JHL1183" s="12"/>
      <c r="JHM1183" s="12"/>
      <c r="JHN1183" s="12"/>
      <c r="JHO1183" s="12"/>
      <c r="JHP1183" s="12"/>
      <c r="JHQ1183" s="12"/>
      <c r="JHR1183" s="12"/>
      <c r="JHS1183" s="12"/>
      <c r="JHT1183" s="12"/>
      <c r="JHU1183" s="12"/>
      <c r="JHV1183" s="12"/>
      <c r="JHW1183" s="12"/>
      <c r="JHX1183" s="12"/>
      <c r="JHY1183" s="12"/>
      <c r="JHZ1183" s="12"/>
      <c r="JIA1183" s="12"/>
      <c r="JIB1183" s="12"/>
      <c r="JIC1183" s="12"/>
      <c r="JID1183" s="12"/>
      <c r="JIE1183" s="12"/>
      <c r="JIF1183" s="12"/>
      <c r="JIG1183" s="12"/>
      <c r="JIH1183" s="12"/>
      <c r="JII1183" s="12"/>
      <c r="JIJ1183" s="12"/>
      <c r="JIK1183" s="12"/>
      <c r="JIL1183" s="12"/>
      <c r="JIM1183" s="12"/>
      <c r="JIN1183" s="12"/>
      <c r="JIO1183" s="12"/>
      <c r="JIP1183" s="12"/>
      <c r="JIQ1183" s="12"/>
      <c r="JIR1183" s="12"/>
      <c r="JIS1183" s="12"/>
      <c r="JIT1183" s="12"/>
      <c r="JIU1183" s="12"/>
      <c r="JIV1183" s="12"/>
      <c r="JIW1183" s="12"/>
      <c r="JIX1183" s="12"/>
      <c r="JIY1183" s="12"/>
      <c r="JIZ1183" s="12"/>
      <c r="JJA1183" s="12"/>
      <c r="JJB1183" s="12"/>
      <c r="JJC1183" s="12"/>
      <c r="JJD1183" s="12"/>
      <c r="JJE1183" s="12"/>
      <c r="JJF1183" s="12"/>
      <c r="JJG1183" s="12"/>
      <c r="JJH1183" s="12"/>
      <c r="JJI1183" s="12"/>
      <c r="JJJ1183" s="12"/>
      <c r="JJK1183" s="12"/>
      <c r="JJL1183" s="12"/>
      <c r="JJM1183" s="12"/>
      <c r="JJN1183" s="12"/>
      <c r="JJO1183" s="12"/>
      <c r="JJP1183" s="12"/>
      <c r="JJQ1183" s="12"/>
      <c r="JJR1183" s="12"/>
      <c r="JJS1183" s="12"/>
      <c r="JJT1183" s="12"/>
      <c r="JJU1183" s="12"/>
      <c r="JJV1183" s="12"/>
      <c r="JJW1183" s="12"/>
      <c r="JJX1183" s="12"/>
      <c r="JJY1183" s="12"/>
      <c r="JJZ1183" s="12"/>
      <c r="JKA1183" s="12"/>
      <c r="JKB1183" s="12"/>
      <c r="JKC1183" s="12"/>
      <c r="JKD1183" s="12"/>
      <c r="JKE1183" s="12"/>
      <c r="JKF1183" s="12"/>
      <c r="JKG1183" s="12"/>
      <c r="JKH1183" s="12"/>
      <c r="JKI1183" s="12"/>
      <c r="JKJ1183" s="12"/>
      <c r="JKK1183" s="12"/>
      <c r="JKL1183" s="12"/>
      <c r="JKM1183" s="12"/>
      <c r="JKN1183" s="12"/>
      <c r="JKO1183" s="12"/>
      <c r="JKP1183" s="12"/>
      <c r="JKQ1183" s="12"/>
      <c r="JKR1183" s="12"/>
      <c r="JKS1183" s="12"/>
      <c r="JKT1183" s="12"/>
      <c r="JKU1183" s="12"/>
      <c r="JKV1183" s="12"/>
      <c r="JKW1183" s="12"/>
      <c r="JKX1183" s="12"/>
      <c r="JKY1183" s="12"/>
      <c r="JKZ1183" s="12"/>
      <c r="JLA1183" s="12"/>
      <c r="JLB1183" s="12"/>
      <c r="JLC1183" s="12"/>
      <c r="JLD1183" s="12"/>
      <c r="JLE1183" s="12"/>
      <c r="JLF1183" s="12"/>
      <c r="JLG1183" s="12"/>
      <c r="JLH1183" s="12"/>
      <c r="JLI1183" s="12"/>
      <c r="JLJ1183" s="12"/>
      <c r="JLK1183" s="12"/>
      <c r="JLL1183" s="12"/>
      <c r="JLM1183" s="12"/>
      <c r="JLN1183" s="12"/>
      <c r="JLO1183" s="12"/>
      <c r="JLP1183" s="12"/>
      <c r="JLQ1183" s="12"/>
      <c r="JLR1183" s="12"/>
      <c r="JLS1183" s="12"/>
      <c r="JLT1183" s="12"/>
      <c r="JLU1183" s="12"/>
      <c r="JLV1183" s="12"/>
      <c r="JLW1183" s="12"/>
      <c r="JLX1183" s="12"/>
      <c r="JLY1183" s="12"/>
      <c r="JLZ1183" s="12"/>
      <c r="JMA1183" s="12"/>
      <c r="JMB1183" s="12"/>
      <c r="JMC1183" s="12"/>
      <c r="JMD1183" s="12"/>
      <c r="JME1183" s="12"/>
      <c r="JMF1183" s="12"/>
      <c r="JMG1183" s="12"/>
      <c r="JMH1183" s="12"/>
      <c r="JMI1183" s="12"/>
      <c r="JMJ1183" s="12"/>
      <c r="JMK1183" s="12"/>
      <c r="JML1183" s="12"/>
      <c r="JMM1183" s="12"/>
      <c r="JMN1183" s="12"/>
      <c r="JMO1183" s="12"/>
      <c r="JMP1183" s="12"/>
      <c r="JMQ1183" s="12"/>
      <c r="JMR1183" s="12"/>
      <c r="JMS1183" s="12"/>
      <c r="JMT1183" s="12"/>
      <c r="JMU1183" s="12"/>
      <c r="JMV1183" s="12"/>
      <c r="JMW1183" s="12"/>
      <c r="JMX1183" s="12"/>
      <c r="JMY1183" s="12"/>
      <c r="JMZ1183" s="12"/>
      <c r="JNA1183" s="12"/>
      <c r="JNB1183" s="12"/>
      <c r="JNC1183" s="12"/>
      <c r="JND1183" s="12"/>
      <c r="JNE1183" s="12"/>
      <c r="JNF1183" s="12"/>
      <c r="JNG1183" s="12"/>
      <c r="JNH1183" s="12"/>
      <c r="JNI1183" s="12"/>
      <c r="JNJ1183" s="12"/>
      <c r="JNK1183" s="12"/>
      <c r="JNL1183" s="12"/>
      <c r="JNM1183" s="12"/>
      <c r="JNN1183" s="12"/>
      <c r="JNO1183" s="12"/>
      <c r="JNP1183" s="12"/>
      <c r="JNQ1183" s="12"/>
      <c r="JNR1183" s="12"/>
      <c r="JNS1183" s="12"/>
      <c r="JNT1183" s="12"/>
      <c r="JNU1183" s="12"/>
      <c r="JNV1183" s="12"/>
      <c r="JNW1183" s="12"/>
      <c r="JNX1183" s="12"/>
      <c r="JNY1183" s="12"/>
      <c r="JNZ1183" s="12"/>
      <c r="JOA1183" s="12"/>
      <c r="JOB1183" s="12"/>
      <c r="JOC1183" s="12"/>
      <c r="JOD1183" s="12"/>
      <c r="JOE1183" s="12"/>
      <c r="JOF1183" s="12"/>
      <c r="JOG1183" s="12"/>
      <c r="JOH1183" s="12"/>
      <c r="JOI1183" s="12"/>
      <c r="JOJ1183" s="12"/>
      <c r="JOK1183" s="12"/>
      <c r="JOL1183" s="12"/>
      <c r="JOM1183" s="12"/>
      <c r="JON1183" s="12"/>
      <c r="JOO1183" s="12"/>
      <c r="JOP1183" s="12"/>
      <c r="JOQ1183" s="12"/>
      <c r="JOR1183" s="12"/>
      <c r="JOS1183" s="12"/>
      <c r="JOT1183" s="12"/>
      <c r="JOU1183" s="12"/>
      <c r="JOV1183" s="12"/>
      <c r="JOW1183" s="12"/>
      <c r="JOX1183" s="12"/>
      <c r="JOY1183" s="12"/>
      <c r="JOZ1183" s="12"/>
      <c r="JPA1183" s="12"/>
      <c r="JPB1183" s="12"/>
      <c r="JPC1183" s="12"/>
      <c r="JPD1183" s="12"/>
      <c r="JPE1183" s="12"/>
      <c r="JPF1183" s="12"/>
      <c r="JPG1183" s="12"/>
      <c r="JPH1183" s="12"/>
      <c r="JPI1183" s="12"/>
      <c r="JPJ1183" s="12"/>
      <c r="JPK1183" s="12"/>
      <c r="JPL1183" s="12"/>
      <c r="JPM1183" s="12"/>
      <c r="JPN1183" s="12"/>
      <c r="JPO1183" s="12"/>
      <c r="JPP1183" s="12"/>
      <c r="JPQ1183" s="12"/>
      <c r="JPR1183" s="12"/>
      <c r="JPS1183" s="12"/>
      <c r="JPT1183" s="12"/>
      <c r="JPU1183" s="12"/>
      <c r="JPV1183" s="12"/>
      <c r="JPW1183" s="12"/>
      <c r="JPX1183" s="12"/>
      <c r="JPY1183" s="12"/>
      <c r="JPZ1183" s="12"/>
      <c r="JQA1183" s="12"/>
      <c r="JQB1183" s="12"/>
      <c r="JQC1183" s="12"/>
      <c r="JQD1183" s="12"/>
      <c r="JQE1183" s="12"/>
      <c r="JQF1183" s="12"/>
      <c r="JQG1183" s="12"/>
      <c r="JQH1183" s="12"/>
      <c r="JQI1183" s="12"/>
      <c r="JQJ1183" s="12"/>
      <c r="JQK1183" s="12"/>
      <c r="JQL1183" s="12"/>
      <c r="JQM1183" s="12"/>
      <c r="JQN1183" s="12"/>
      <c r="JQO1183" s="12"/>
      <c r="JQP1183" s="12"/>
      <c r="JQQ1183" s="12"/>
      <c r="JQR1183" s="12"/>
      <c r="JQS1183" s="12"/>
      <c r="JQT1183" s="12"/>
      <c r="JQU1183" s="12"/>
      <c r="JQV1183" s="12"/>
      <c r="JQW1183" s="12"/>
      <c r="JQX1183" s="12"/>
      <c r="JQY1183" s="12"/>
      <c r="JQZ1183" s="12"/>
      <c r="JRA1183" s="12"/>
      <c r="JRB1183" s="12"/>
      <c r="JRC1183" s="12"/>
      <c r="JRD1183" s="12"/>
      <c r="JRE1183" s="12"/>
      <c r="JRF1183" s="12"/>
      <c r="JRG1183" s="12"/>
      <c r="JRH1183" s="12"/>
      <c r="JRI1183" s="12"/>
      <c r="JRJ1183" s="12"/>
      <c r="JRK1183" s="12"/>
      <c r="JRL1183" s="12"/>
      <c r="JRM1183" s="12"/>
      <c r="JRN1183" s="12"/>
      <c r="JRO1183" s="12"/>
      <c r="JRP1183" s="12"/>
      <c r="JRQ1183" s="12"/>
      <c r="JRR1183" s="12"/>
      <c r="JRS1183" s="12"/>
      <c r="JRT1183" s="12"/>
      <c r="JRU1183" s="12"/>
      <c r="JRV1183" s="12"/>
      <c r="JRW1183" s="12"/>
      <c r="JRX1183" s="12"/>
      <c r="JRY1183" s="12"/>
      <c r="JRZ1183" s="12"/>
      <c r="JSA1183" s="12"/>
      <c r="JSB1183" s="12"/>
      <c r="JSC1183" s="12"/>
      <c r="JSD1183" s="12"/>
      <c r="JSE1183" s="12"/>
      <c r="JSF1183" s="12"/>
      <c r="JSG1183" s="12"/>
      <c r="JSH1183" s="12"/>
      <c r="JSI1183" s="12"/>
      <c r="JSJ1183" s="12"/>
      <c r="JSK1183" s="12"/>
      <c r="JSL1183" s="12"/>
      <c r="JSM1183" s="12"/>
      <c r="JSN1183" s="12"/>
      <c r="JSO1183" s="12"/>
      <c r="JSP1183" s="12"/>
      <c r="JSQ1183" s="12"/>
      <c r="JSR1183" s="12"/>
      <c r="JSS1183" s="12"/>
      <c r="JST1183" s="12"/>
      <c r="JSU1183" s="12"/>
      <c r="JSV1183" s="12"/>
      <c r="JSW1183" s="12"/>
      <c r="JSX1183" s="12"/>
      <c r="JSY1183" s="12"/>
      <c r="JSZ1183" s="12"/>
      <c r="JTA1183" s="12"/>
      <c r="JTB1183" s="12"/>
      <c r="JTC1183" s="12"/>
      <c r="JTD1183" s="12"/>
      <c r="JTE1183" s="12"/>
      <c r="JTF1183" s="12"/>
      <c r="JTG1183" s="12"/>
      <c r="JTH1183" s="12"/>
      <c r="JTI1183" s="12"/>
      <c r="JTJ1183" s="12"/>
      <c r="JTK1183" s="12"/>
      <c r="JTL1183" s="12"/>
      <c r="JTM1183" s="12"/>
      <c r="JTN1183" s="12"/>
      <c r="JTO1183" s="12"/>
      <c r="JTP1183" s="12"/>
      <c r="JTQ1183" s="12"/>
      <c r="JTR1183" s="12"/>
      <c r="JTS1183" s="12"/>
      <c r="JTT1183" s="12"/>
      <c r="JTU1183" s="12"/>
      <c r="JTV1183" s="12"/>
      <c r="JTW1183" s="12"/>
      <c r="JTX1183" s="12"/>
      <c r="JTY1183" s="12"/>
      <c r="JTZ1183" s="12"/>
      <c r="JUA1183" s="12"/>
      <c r="JUB1183" s="12"/>
      <c r="JUC1183" s="12"/>
      <c r="JUD1183" s="12"/>
      <c r="JUE1183" s="12"/>
      <c r="JUF1183" s="12"/>
      <c r="JUG1183" s="12"/>
      <c r="JUH1183" s="12"/>
      <c r="JUI1183" s="12"/>
      <c r="JUJ1183" s="12"/>
      <c r="JUK1183" s="12"/>
      <c r="JUL1183" s="12"/>
      <c r="JUM1183" s="12"/>
      <c r="JUN1183" s="12"/>
      <c r="JUO1183" s="12"/>
      <c r="JUP1183" s="12"/>
      <c r="JUQ1183" s="12"/>
      <c r="JUR1183" s="12"/>
      <c r="JUS1183" s="12"/>
      <c r="JUT1183" s="12"/>
      <c r="JUU1183" s="12"/>
      <c r="JUV1183" s="12"/>
      <c r="JUW1183" s="12"/>
      <c r="JUX1183" s="12"/>
      <c r="JUY1183" s="12"/>
      <c r="JUZ1183" s="12"/>
      <c r="JVA1183" s="12"/>
      <c r="JVB1183" s="12"/>
      <c r="JVC1183" s="12"/>
      <c r="JVD1183" s="12"/>
      <c r="JVE1183" s="12"/>
      <c r="JVF1183" s="12"/>
      <c r="JVG1183" s="12"/>
      <c r="JVH1183" s="12"/>
      <c r="JVI1183" s="12"/>
      <c r="JVJ1183" s="12"/>
      <c r="JVK1183" s="12"/>
      <c r="JVL1183" s="12"/>
      <c r="JVM1183" s="12"/>
      <c r="JVN1183" s="12"/>
      <c r="JVO1183" s="12"/>
      <c r="JVP1183" s="12"/>
      <c r="JVQ1183" s="12"/>
      <c r="JVR1183" s="12"/>
      <c r="JVS1183" s="12"/>
      <c r="JVT1183" s="12"/>
      <c r="JVU1183" s="12"/>
      <c r="JVV1183" s="12"/>
      <c r="JVW1183" s="12"/>
      <c r="JVX1183" s="12"/>
      <c r="JVY1183" s="12"/>
      <c r="JVZ1183" s="12"/>
      <c r="JWA1183" s="12"/>
      <c r="JWB1183" s="12"/>
      <c r="JWC1183" s="12"/>
      <c r="JWD1183" s="12"/>
      <c r="JWE1183" s="12"/>
      <c r="JWF1183" s="12"/>
      <c r="JWG1183" s="12"/>
      <c r="JWH1183" s="12"/>
      <c r="JWI1183" s="12"/>
      <c r="JWJ1183" s="12"/>
      <c r="JWK1183" s="12"/>
      <c r="JWL1183" s="12"/>
      <c r="JWM1183" s="12"/>
      <c r="JWN1183" s="12"/>
      <c r="JWO1183" s="12"/>
      <c r="JWP1183" s="12"/>
      <c r="JWQ1183" s="12"/>
      <c r="JWR1183" s="12"/>
      <c r="JWS1183" s="12"/>
      <c r="JWT1183" s="12"/>
      <c r="JWU1183" s="12"/>
      <c r="JWV1183" s="12"/>
      <c r="JWW1183" s="12"/>
      <c r="JWX1183" s="12"/>
      <c r="JWY1183" s="12"/>
      <c r="JWZ1183" s="12"/>
      <c r="JXA1183" s="12"/>
      <c r="JXB1183" s="12"/>
      <c r="JXC1183" s="12"/>
      <c r="JXD1183" s="12"/>
      <c r="JXE1183" s="12"/>
      <c r="JXF1183" s="12"/>
      <c r="JXG1183" s="12"/>
      <c r="JXH1183" s="12"/>
      <c r="JXI1183" s="12"/>
      <c r="JXJ1183" s="12"/>
      <c r="JXK1183" s="12"/>
      <c r="JXL1183" s="12"/>
      <c r="JXM1183" s="12"/>
      <c r="JXN1183" s="12"/>
      <c r="JXO1183" s="12"/>
      <c r="JXP1183" s="12"/>
      <c r="JXQ1183" s="12"/>
      <c r="JXR1183" s="12"/>
      <c r="JXS1183" s="12"/>
      <c r="JXT1183" s="12"/>
      <c r="JXU1183" s="12"/>
      <c r="JXV1183" s="12"/>
      <c r="JXW1183" s="12"/>
      <c r="JXX1183" s="12"/>
      <c r="JXY1183" s="12"/>
      <c r="JXZ1183" s="12"/>
      <c r="JYA1183" s="12"/>
      <c r="JYB1183" s="12"/>
      <c r="JYC1183" s="12"/>
      <c r="JYD1183" s="12"/>
      <c r="JYE1183" s="12"/>
      <c r="JYF1183" s="12"/>
      <c r="JYG1183" s="12"/>
      <c r="JYH1183" s="12"/>
      <c r="JYI1183" s="12"/>
      <c r="JYJ1183" s="12"/>
      <c r="JYK1183" s="12"/>
      <c r="JYL1183" s="12"/>
      <c r="JYM1183" s="12"/>
      <c r="JYN1183" s="12"/>
      <c r="JYO1183" s="12"/>
      <c r="JYP1183" s="12"/>
      <c r="JYQ1183" s="12"/>
      <c r="JYR1183" s="12"/>
      <c r="JYS1183" s="12"/>
      <c r="JYT1183" s="12"/>
      <c r="JYU1183" s="12"/>
      <c r="JYV1183" s="12"/>
      <c r="JYW1183" s="12"/>
      <c r="JYX1183" s="12"/>
      <c r="JYY1183" s="12"/>
      <c r="JYZ1183" s="12"/>
      <c r="JZA1183" s="12"/>
      <c r="JZB1183" s="12"/>
      <c r="JZC1183" s="12"/>
      <c r="JZD1183" s="12"/>
      <c r="JZE1183" s="12"/>
      <c r="JZF1183" s="12"/>
      <c r="JZG1183" s="12"/>
      <c r="JZH1183" s="12"/>
      <c r="JZI1183" s="12"/>
      <c r="JZJ1183" s="12"/>
      <c r="JZK1183" s="12"/>
      <c r="JZL1183" s="12"/>
      <c r="JZM1183" s="12"/>
      <c r="JZN1183" s="12"/>
      <c r="JZO1183" s="12"/>
      <c r="JZP1183" s="12"/>
      <c r="JZQ1183" s="12"/>
      <c r="JZR1183" s="12"/>
      <c r="JZS1183" s="12"/>
      <c r="JZT1183" s="12"/>
      <c r="JZU1183" s="12"/>
      <c r="JZV1183" s="12"/>
      <c r="JZW1183" s="12"/>
      <c r="JZX1183" s="12"/>
      <c r="JZY1183" s="12"/>
      <c r="JZZ1183" s="12"/>
      <c r="KAA1183" s="12"/>
      <c r="KAB1183" s="12"/>
      <c r="KAC1183" s="12"/>
      <c r="KAD1183" s="12"/>
      <c r="KAE1183" s="12"/>
      <c r="KAF1183" s="12"/>
      <c r="KAG1183" s="12"/>
      <c r="KAH1183" s="12"/>
      <c r="KAI1183" s="12"/>
      <c r="KAJ1183" s="12"/>
      <c r="KAK1183" s="12"/>
      <c r="KAL1183" s="12"/>
      <c r="KAM1183" s="12"/>
      <c r="KAN1183" s="12"/>
      <c r="KAO1183" s="12"/>
      <c r="KAP1183" s="12"/>
      <c r="KAQ1183" s="12"/>
      <c r="KAR1183" s="12"/>
      <c r="KAS1183" s="12"/>
      <c r="KAT1183" s="12"/>
      <c r="KAU1183" s="12"/>
      <c r="KAV1183" s="12"/>
      <c r="KAW1183" s="12"/>
      <c r="KAX1183" s="12"/>
      <c r="KAY1183" s="12"/>
      <c r="KAZ1183" s="12"/>
      <c r="KBA1183" s="12"/>
      <c r="KBB1183" s="12"/>
      <c r="KBC1183" s="12"/>
      <c r="KBD1183" s="12"/>
      <c r="KBE1183" s="12"/>
      <c r="KBF1183" s="12"/>
      <c r="KBG1183" s="12"/>
      <c r="KBH1183" s="12"/>
      <c r="KBI1183" s="12"/>
      <c r="KBJ1183" s="12"/>
      <c r="KBK1183" s="12"/>
      <c r="KBL1183" s="12"/>
      <c r="KBM1183" s="12"/>
      <c r="KBN1183" s="12"/>
      <c r="KBO1183" s="12"/>
      <c r="KBP1183" s="12"/>
      <c r="KBQ1183" s="12"/>
      <c r="KBR1183" s="12"/>
      <c r="KBS1183" s="12"/>
      <c r="KBT1183" s="12"/>
      <c r="KBU1183" s="12"/>
      <c r="KBV1183" s="12"/>
      <c r="KBW1183" s="12"/>
      <c r="KBX1183" s="12"/>
      <c r="KBY1183" s="12"/>
      <c r="KBZ1183" s="12"/>
      <c r="KCA1183" s="12"/>
      <c r="KCB1183" s="12"/>
      <c r="KCC1183" s="12"/>
      <c r="KCD1183" s="12"/>
      <c r="KCE1183" s="12"/>
      <c r="KCF1183" s="12"/>
      <c r="KCG1183" s="12"/>
      <c r="KCH1183" s="12"/>
      <c r="KCI1183" s="12"/>
      <c r="KCJ1183" s="12"/>
      <c r="KCK1183" s="12"/>
      <c r="KCL1183" s="12"/>
      <c r="KCM1183" s="12"/>
      <c r="KCN1183" s="12"/>
      <c r="KCO1183" s="12"/>
      <c r="KCP1183" s="12"/>
      <c r="KCQ1183" s="12"/>
      <c r="KCR1183" s="12"/>
      <c r="KCS1183" s="12"/>
      <c r="KCT1183" s="12"/>
      <c r="KCU1183" s="12"/>
      <c r="KCV1183" s="12"/>
      <c r="KCW1183" s="12"/>
      <c r="KCX1183" s="12"/>
      <c r="KCY1183" s="12"/>
      <c r="KCZ1183" s="12"/>
      <c r="KDA1183" s="12"/>
      <c r="KDB1183" s="12"/>
      <c r="KDC1183" s="12"/>
      <c r="KDD1183" s="12"/>
      <c r="KDE1183" s="12"/>
      <c r="KDF1183" s="12"/>
      <c r="KDG1183" s="12"/>
      <c r="KDH1183" s="12"/>
      <c r="KDI1183" s="12"/>
      <c r="KDJ1183" s="12"/>
      <c r="KDK1183" s="12"/>
      <c r="KDL1183" s="12"/>
      <c r="KDM1183" s="12"/>
      <c r="KDN1183" s="12"/>
      <c r="KDO1183" s="12"/>
      <c r="KDP1183" s="12"/>
      <c r="KDQ1183" s="12"/>
      <c r="KDR1183" s="12"/>
      <c r="KDS1183" s="12"/>
      <c r="KDT1183" s="12"/>
      <c r="KDU1183" s="12"/>
      <c r="KDV1183" s="12"/>
      <c r="KDW1183" s="12"/>
      <c r="KDX1183" s="12"/>
      <c r="KDY1183" s="12"/>
      <c r="KDZ1183" s="12"/>
      <c r="KEA1183" s="12"/>
      <c r="KEB1183" s="12"/>
      <c r="KEC1183" s="12"/>
      <c r="KED1183" s="12"/>
      <c r="KEE1183" s="12"/>
      <c r="KEF1183" s="12"/>
      <c r="KEG1183" s="12"/>
      <c r="KEH1183" s="12"/>
      <c r="KEI1183" s="12"/>
      <c r="KEJ1183" s="12"/>
      <c r="KEK1183" s="12"/>
      <c r="KEL1183" s="12"/>
      <c r="KEM1183" s="12"/>
      <c r="KEN1183" s="12"/>
      <c r="KEO1183" s="12"/>
      <c r="KEP1183" s="12"/>
      <c r="KEQ1183" s="12"/>
      <c r="KER1183" s="12"/>
      <c r="KES1183" s="12"/>
      <c r="KET1183" s="12"/>
      <c r="KEU1183" s="12"/>
      <c r="KEV1183" s="12"/>
      <c r="KEW1183" s="12"/>
      <c r="KEX1183" s="12"/>
      <c r="KEY1183" s="12"/>
      <c r="KEZ1183" s="12"/>
      <c r="KFA1183" s="12"/>
      <c r="KFB1183" s="12"/>
      <c r="KFC1183" s="12"/>
      <c r="KFD1183" s="12"/>
      <c r="KFE1183" s="12"/>
      <c r="KFF1183" s="12"/>
      <c r="KFG1183" s="12"/>
      <c r="KFH1183" s="12"/>
      <c r="KFI1183" s="12"/>
      <c r="KFJ1183" s="12"/>
      <c r="KFK1183" s="12"/>
      <c r="KFL1183" s="12"/>
      <c r="KFM1183" s="12"/>
      <c r="KFN1183" s="12"/>
      <c r="KFO1183" s="12"/>
      <c r="KFP1183" s="12"/>
      <c r="KFQ1183" s="12"/>
      <c r="KFR1183" s="12"/>
      <c r="KFS1183" s="12"/>
      <c r="KFT1183" s="12"/>
      <c r="KFU1183" s="12"/>
      <c r="KFV1183" s="12"/>
      <c r="KFW1183" s="12"/>
      <c r="KFX1183" s="12"/>
      <c r="KFY1183" s="12"/>
      <c r="KFZ1183" s="12"/>
      <c r="KGA1183" s="12"/>
      <c r="KGB1183" s="12"/>
      <c r="KGC1183" s="12"/>
      <c r="KGD1183" s="12"/>
      <c r="KGE1183" s="12"/>
      <c r="KGF1183" s="12"/>
      <c r="KGG1183" s="12"/>
      <c r="KGH1183" s="12"/>
      <c r="KGI1183" s="12"/>
      <c r="KGJ1183" s="12"/>
      <c r="KGK1183" s="12"/>
      <c r="KGL1183" s="12"/>
      <c r="KGM1183" s="12"/>
      <c r="KGN1183" s="12"/>
      <c r="KGO1183" s="12"/>
      <c r="KGP1183" s="12"/>
      <c r="KGQ1183" s="12"/>
      <c r="KGR1183" s="12"/>
      <c r="KGS1183" s="12"/>
      <c r="KGT1183" s="12"/>
      <c r="KGU1183" s="12"/>
      <c r="KGV1183" s="12"/>
      <c r="KGW1183" s="12"/>
      <c r="KGX1183" s="12"/>
      <c r="KGY1183" s="12"/>
      <c r="KGZ1183" s="12"/>
      <c r="KHA1183" s="12"/>
      <c r="KHB1183" s="12"/>
      <c r="KHC1183" s="12"/>
      <c r="KHD1183" s="12"/>
      <c r="KHE1183" s="12"/>
      <c r="KHF1183" s="12"/>
      <c r="KHG1183" s="12"/>
      <c r="KHH1183" s="12"/>
      <c r="KHI1183" s="12"/>
      <c r="KHJ1183" s="12"/>
      <c r="KHK1183" s="12"/>
      <c r="KHL1183" s="12"/>
      <c r="KHM1183" s="12"/>
      <c r="KHN1183" s="12"/>
      <c r="KHO1183" s="12"/>
      <c r="KHP1183" s="12"/>
      <c r="KHQ1183" s="12"/>
      <c r="KHR1183" s="12"/>
      <c r="KHS1183" s="12"/>
      <c r="KHT1183" s="12"/>
      <c r="KHU1183" s="12"/>
      <c r="KHV1183" s="12"/>
      <c r="KHW1183" s="12"/>
      <c r="KHX1183" s="12"/>
      <c r="KHY1183" s="12"/>
      <c r="KHZ1183" s="12"/>
      <c r="KIA1183" s="12"/>
      <c r="KIB1183" s="12"/>
      <c r="KIC1183" s="12"/>
      <c r="KID1183" s="12"/>
      <c r="KIE1183" s="12"/>
      <c r="KIF1183" s="12"/>
      <c r="KIG1183" s="12"/>
      <c r="KIH1183" s="12"/>
      <c r="KII1183" s="12"/>
      <c r="KIJ1183" s="12"/>
      <c r="KIK1183" s="12"/>
      <c r="KIL1183" s="12"/>
      <c r="KIM1183" s="12"/>
      <c r="KIN1183" s="12"/>
      <c r="KIO1183" s="12"/>
      <c r="KIP1183" s="12"/>
      <c r="KIQ1183" s="12"/>
      <c r="KIR1183" s="12"/>
      <c r="KIS1183" s="12"/>
      <c r="KIT1183" s="12"/>
      <c r="KIU1183" s="12"/>
      <c r="KIV1183" s="12"/>
      <c r="KIW1183" s="12"/>
      <c r="KIX1183" s="12"/>
      <c r="KIY1183" s="12"/>
      <c r="KIZ1183" s="12"/>
      <c r="KJA1183" s="12"/>
      <c r="KJB1183" s="12"/>
      <c r="KJC1183" s="12"/>
      <c r="KJD1183" s="12"/>
      <c r="KJE1183" s="12"/>
      <c r="KJF1183" s="12"/>
      <c r="KJG1183" s="12"/>
      <c r="KJH1183" s="12"/>
      <c r="KJI1183" s="12"/>
      <c r="KJJ1183" s="12"/>
      <c r="KJK1183" s="12"/>
      <c r="KJL1183" s="12"/>
      <c r="KJM1183" s="12"/>
      <c r="KJN1183" s="12"/>
      <c r="KJO1183" s="12"/>
      <c r="KJP1183" s="12"/>
      <c r="KJQ1183" s="12"/>
      <c r="KJR1183" s="12"/>
      <c r="KJS1183" s="12"/>
      <c r="KJT1183" s="12"/>
      <c r="KJU1183" s="12"/>
      <c r="KJV1183" s="12"/>
      <c r="KJW1183" s="12"/>
      <c r="KJX1183" s="12"/>
      <c r="KJY1183" s="12"/>
      <c r="KJZ1183" s="12"/>
      <c r="KKA1183" s="12"/>
      <c r="KKB1183" s="12"/>
      <c r="KKC1183" s="12"/>
      <c r="KKD1183" s="12"/>
      <c r="KKE1183" s="12"/>
      <c r="KKF1183" s="12"/>
      <c r="KKG1183" s="12"/>
      <c r="KKH1183" s="12"/>
      <c r="KKI1183" s="12"/>
      <c r="KKJ1183" s="12"/>
      <c r="KKK1183" s="12"/>
      <c r="KKL1183" s="12"/>
      <c r="KKM1183" s="12"/>
      <c r="KKN1183" s="12"/>
      <c r="KKO1183" s="12"/>
      <c r="KKP1183" s="12"/>
      <c r="KKQ1183" s="12"/>
      <c r="KKR1183" s="12"/>
      <c r="KKS1183" s="12"/>
      <c r="KKT1183" s="12"/>
      <c r="KKU1183" s="12"/>
      <c r="KKV1183" s="12"/>
      <c r="KKW1183" s="12"/>
      <c r="KKX1183" s="12"/>
      <c r="KKY1183" s="12"/>
      <c r="KKZ1183" s="12"/>
      <c r="KLA1183" s="12"/>
      <c r="KLB1183" s="12"/>
      <c r="KLC1183" s="12"/>
      <c r="KLD1183" s="12"/>
      <c r="KLE1183" s="12"/>
      <c r="KLF1183" s="12"/>
      <c r="KLG1183" s="12"/>
      <c r="KLH1183" s="12"/>
      <c r="KLI1183" s="12"/>
      <c r="KLJ1183" s="12"/>
      <c r="KLK1183" s="12"/>
      <c r="KLL1183" s="12"/>
      <c r="KLM1183" s="12"/>
      <c r="KLN1183" s="12"/>
      <c r="KLO1183" s="12"/>
      <c r="KLP1183" s="12"/>
      <c r="KLQ1183" s="12"/>
      <c r="KLR1183" s="12"/>
      <c r="KLS1183" s="12"/>
      <c r="KLT1183" s="12"/>
      <c r="KLU1183" s="12"/>
      <c r="KLV1183" s="12"/>
      <c r="KLW1183" s="12"/>
      <c r="KLX1183" s="12"/>
      <c r="KLY1183" s="12"/>
      <c r="KLZ1183" s="12"/>
      <c r="KMA1183" s="12"/>
      <c r="KMB1183" s="12"/>
      <c r="KMC1183" s="12"/>
      <c r="KMD1183" s="12"/>
      <c r="KME1183" s="12"/>
      <c r="KMF1183" s="12"/>
      <c r="KMG1183" s="12"/>
      <c r="KMH1183" s="12"/>
      <c r="KMI1183" s="12"/>
      <c r="KMJ1183" s="12"/>
      <c r="KMK1183" s="12"/>
      <c r="KML1183" s="12"/>
      <c r="KMM1183" s="12"/>
      <c r="KMN1183" s="12"/>
      <c r="KMO1183" s="12"/>
      <c r="KMP1183" s="12"/>
      <c r="KMQ1183" s="12"/>
      <c r="KMR1183" s="12"/>
      <c r="KMS1183" s="12"/>
      <c r="KMT1183" s="12"/>
      <c r="KMU1183" s="12"/>
      <c r="KMV1183" s="12"/>
      <c r="KMW1183" s="12"/>
      <c r="KMX1183" s="12"/>
      <c r="KMY1183" s="12"/>
      <c r="KMZ1183" s="12"/>
      <c r="KNA1183" s="12"/>
      <c r="KNB1183" s="12"/>
      <c r="KNC1183" s="12"/>
      <c r="KND1183" s="12"/>
      <c r="KNE1183" s="12"/>
      <c r="KNF1183" s="12"/>
      <c r="KNG1183" s="12"/>
      <c r="KNH1183" s="12"/>
      <c r="KNI1183" s="12"/>
      <c r="KNJ1183" s="12"/>
      <c r="KNK1183" s="12"/>
      <c r="KNL1183" s="12"/>
      <c r="KNM1183" s="12"/>
      <c r="KNN1183" s="12"/>
      <c r="KNO1183" s="12"/>
      <c r="KNP1183" s="12"/>
      <c r="KNQ1183" s="12"/>
      <c r="KNR1183" s="12"/>
      <c r="KNS1183" s="12"/>
      <c r="KNT1183" s="12"/>
      <c r="KNU1183" s="12"/>
      <c r="KNV1183" s="12"/>
      <c r="KNW1183" s="12"/>
      <c r="KNX1183" s="12"/>
      <c r="KNY1183" s="12"/>
      <c r="KNZ1183" s="12"/>
      <c r="KOA1183" s="12"/>
      <c r="KOB1183" s="12"/>
      <c r="KOC1183" s="12"/>
      <c r="KOD1183" s="12"/>
      <c r="KOE1183" s="12"/>
      <c r="KOF1183" s="12"/>
      <c r="KOG1183" s="12"/>
      <c r="KOH1183" s="12"/>
      <c r="KOI1183" s="12"/>
      <c r="KOJ1183" s="12"/>
      <c r="KOK1183" s="12"/>
      <c r="KOL1183" s="12"/>
      <c r="KOM1183" s="12"/>
      <c r="KON1183" s="12"/>
      <c r="KOO1183" s="12"/>
      <c r="KOP1183" s="12"/>
      <c r="KOQ1183" s="12"/>
      <c r="KOR1183" s="12"/>
      <c r="KOS1183" s="12"/>
      <c r="KOT1183" s="12"/>
      <c r="KOU1183" s="12"/>
      <c r="KOV1183" s="12"/>
      <c r="KOW1183" s="12"/>
      <c r="KOX1183" s="12"/>
      <c r="KOY1183" s="12"/>
      <c r="KOZ1183" s="12"/>
      <c r="KPA1183" s="12"/>
      <c r="KPB1183" s="12"/>
      <c r="KPC1183" s="12"/>
      <c r="KPD1183" s="12"/>
      <c r="KPE1183" s="12"/>
      <c r="KPF1183" s="12"/>
      <c r="KPG1183" s="12"/>
      <c r="KPH1183" s="12"/>
      <c r="KPI1183" s="12"/>
      <c r="KPJ1183" s="12"/>
      <c r="KPK1183" s="12"/>
      <c r="KPL1183" s="12"/>
      <c r="KPM1183" s="12"/>
      <c r="KPN1183" s="12"/>
      <c r="KPO1183" s="12"/>
      <c r="KPP1183" s="12"/>
      <c r="KPQ1183" s="12"/>
      <c r="KPR1183" s="12"/>
      <c r="KPS1183" s="12"/>
      <c r="KPT1183" s="12"/>
      <c r="KPU1183" s="12"/>
      <c r="KPV1183" s="12"/>
      <c r="KPW1183" s="12"/>
      <c r="KPX1183" s="12"/>
      <c r="KPY1183" s="12"/>
      <c r="KPZ1183" s="12"/>
      <c r="KQA1183" s="12"/>
      <c r="KQB1183" s="12"/>
      <c r="KQC1183" s="12"/>
      <c r="KQD1183" s="12"/>
      <c r="KQE1183" s="12"/>
      <c r="KQF1183" s="12"/>
      <c r="KQG1183" s="12"/>
      <c r="KQH1183" s="12"/>
      <c r="KQI1183" s="12"/>
      <c r="KQJ1183" s="12"/>
      <c r="KQK1183" s="12"/>
      <c r="KQL1183" s="12"/>
      <c r="KQM1183" s="12"/>
      <c r="KQN1183" s="12"/>
      <c r="KQO1183" s="12"/>
      <c r="KQP1183" s="12"/>
      <c r="KQQ1183" s="12"/>
      <c r="KQR1183" s="12"/>
      <c r="KQS1183" s="12"/>
      <c r="KQT1183" s="12"/>
      <c r="KQU1183" s="12"/>
      <c r="KQV1183" s="12"/>
      <c r="KQW1183" s="12"/>
      <c r="KQX1183" s="12"/>
      <c r="KQY1183" s="12"/>
      <c r="KQZ1183" s="12"/>
      <c r="KRA1183" s="12"/>
      <c r="KRB1183" s="12"/>
      <c r="KRC1183" s="12"/>
      <c r="KRD1183" s="12"/>
      <c r="KRE1183" s="12"/>
      <c r="KRF1183" s="12"/>
      <c r="KRG1183" s="12"/>
      <c r="KRH1183" s="12"/>
      <c r="KRI1183" s="12"/>
      <c r="KRJ1183" s="12"/>
      <c r="KRK1183" s="12"/>
      <c r="KRL1183" s="12"/>
      <c r="KRM1183" s="12"/>
      <c r="KRN1183" s="12"/>
      <c r="KRO1183" s="12"/>
      <c r="KRP1183" s="12"/>
      <c r="KRQ1183" s="12"/>
      <c r="KRR1183" s="12"/>
      <c r="KRS1183" s="12"/>
      <c r="KRT1183" s="12"/>
      <c r="KRU1183" s="12"/>
      <c r="KRV1183" s="12"/>
      <c r="KRW1183" s="12"/>
      <c r="KRX1183" s="12"/>
      <c r="KRY1183" s="12"/>
      <c r="KRZ1183" s="12"/>
      <c r="KSA1183" s="12"/>
      <c r="KSB1183" s="12"/>
      <c r="KSC1183" s="12"/>
      <c r="KSD1183" s="12"/>
      <c r="KSE1183" s="12"/>
      <c r="KSF1183" s="12"/>
      <c r="KSG1183" s="12"/>
      <c r="KSH1183" s="12"/>
      <c r="KSI1183" s="12"/>
      <c r="KSJ1183" s="12"/>
      <c r="KSK1183" s="12"/>
      <c r="KSL1183" s="12"/>
      <c r="KSM1183" s="12"/>
      <c r="KSN1183" s="12"/>
      <c r="KSO1183" s="12"/>
      <c r="KSP1183" s="12"/>
      <c r="KSQ1183" s="12"/>
      <c r="KSR1183" s="12"/>
      <c r="KSS1183" s="12"/>
      <c r="KST1183" s="12"/>
      <c r="KSU1183" s="12"/>
      <c r="KSV1183" s="12"/>
      <c r="KSW1183" s="12"/>
      <c r="KSX1183" s="12"/>
      <c r="KSY1183" s="12"/>
      <c r="KSZ1183" s="12"/>
      <c r="KTA1183" s="12"/>
      <c r="KTB1183" s="12"/>
      <c r="KTC1183" s="12"/>
      <c r="KTD1183" s="12"/>
      <c r="KTE1183" s="12"/>
      <c r="KTF1183" s="12"/>
      <c r="KTG1183" s="12"/>
      <c r="KTH1183" s="12"/>
      <c r="KTI1183" s="12"/>
      <c r="KTJ1183" s="12"/>
      <c r="KTK1183" s="12"/>
      <c r="KTL1183" s="12"/>
      <c r="KTM1183" s="12"/>
      <c r="KTN1183" s="12"/>
      <c r="KTO1183" s="12"/>
      <c r="KTP1183" s="12"/>
      <c r="KTQ1183" s="12"/>
      <c r="KTR1183" s="12"/>
      <c r="KTS1183" s="12"/>
      <c r="KTT1183" s="12"/>
      <c r="KTU1183" s="12"/>
      <c r="KTV1183" s="12"/>
      <c r="KTW1183" s="12"/>
      <c r="KTX1183" s="12"/>
      <c r="KTY1183" s="12"/>
      <c r="KTZ1183" s="12"/>
      <c r="KUA1183" s="12"/>
      <c r="KUB1183" s="12"/>
      <c r="KUC1183" s="12"/>
      <c r="KUD1183" s="12"/>
      <c r="KUE1183" s="12"/>
      <c r="KUF1183" s="12"/>
      <c r="KUG1183" s="12"/>
      <c r="KUH1183" s="12"/>
      <c r="KUI1183" s="12"/>
      <c r="KUJ1183" s="12"/>
      <c r="KUK1183" s="12"/>
      <c r="KUL1183" s="12"/>
      <c r="KUM1183" s="12"/>
      <c r="KUN1183" s="12"/>
      <c r="KUO1183" s="12"/>
      <c r="KUP1183" s="12"/>
      <c r="KUQ1183" s="12"/>
      <c r="KUR1183" s="12"/>
      <c r="KUS1183" s="12"/>
      <c r="KUT1183" s="12"/>
      <c r="KUU1183" s="12"/>
      <c r="KUV1183" s="12"/>
      <c r="KUW1183" s="12"/>
      <c r="KUX1183" s="12"/>
      <c r="KUY1183" s="12"/>
      <c r="KUZ1183" s="12"/>
      <c r="KVA1183" s="12"/>
      <c r="KVB1183" s="12"/>
      <c r="KVC1183" s="12"/>
      <c r="KVD1183" s="12"/>
      <c r="KVE1183" s="12"/>
      <c r="KVF1183" s="12"/>
      <c r="KVG1183" s="12"/>
      <c r="KVH1183" s="12"/>
      <c r="KVI1183" s="12"/>
      <c r="KVJ1183" s="12"/>
      <c r="KVK1183" s="12"/>
      <c r="KVL1183" s="12"/>
      <c r="KVM1183" s="12"/>
      <c r="KVN1183" s="12"/>
      <c r="KVO1183" s="12"/>
      <c r="KVP1183" s="12"/>
      <c r="KVQ1183" s="12"/>
      <c r="KVR1183" s="12"/>
      <c r="KVS1183" s="12"/>
      <c r="KVT1183" s="12"/>
      <c r="KVU1183" s="12"/>
      <c r="KVV1183" s="12"/>
      <c r="KVW1183" s="12"/>
      <c r="KVX1183" s="12"/>
      <c r="KVY1183" s="12"/>
      <c r="KVZ1183" s="12"/>
      <c r="KWA1183" s="12"/>
      <c r="KWB1183" s="12"/>
      <c r="KWC1183" s="12"/>
      <c r="KWD1183" s="12"/>
      <c r="KWE1183" s="12"/>
      <c r="KWF1183" s="12"/>
      <c r="KWG1183" s="12"/>
      <c r="KWH1183" s="12"/>
      <c r="KWI1183" s="12"/>
      <c r="KWJ1183" s="12"/>
      <c r="KWK1183" s="12"/>
      <c r="KWL1183" s="12"/>
      <c r="KWM1183" s="12"/>
      <c r="KWN1183" s="12"/>
      <c r="KWO1183" s="12"/>
      <c r="KWP1183" s="12"/>
      <c r="KWQ1183" s="12"/>
      <c r="KWR1183" s="12"/>
      <c r="KWS1183" s="12"/>
      <c r="KWT1183" s="12"/>
      <c r="KWU1183" s="12"/>
      <c r="KWV1183" s="12"/>
      <c r="KWW1183" s="12"/>
      <c r="KWX1183" s="12"/>
      <c r="KWY1183" s="12"/>
      <c r="KWZ1183" s="12"/>
      <c r="KXA1183" s="12"/>
      <c r="KXB1183" s="12"/>
      <c r="KXC1183" s="12"/>
      <c r="KXD1183" s="12"/>
      <c r="KXE1183" s="12"/>
      <c r="KXF1183" s="12"/>
      <c r="KXG1183" s="12"/>
      <c r="KXH1183" s="12"/>
      <c r="KXI1183" s="12"/>
      <c r="KXJ1183" s="12"/>
      <c r="KXK1183" s="12"/>
      <c r="KXL1183" s="12"/>
      <c r="KXM1183" s="12"/>
      <c r="KXN1183" s="12"/>
      <c r="KXO1183" s="12"/>
      <c r="KXP1183" s="12"/>
      <c r="KXQ1183" s="12"/>
      <c r="KXR1183" s="12"/>
      <c r="KXS1183" s="12"/>
      <c r="KXT1183" s="12"/>
      <c r="KXU1183" s="12"/>
      <c r="KXV1183" s="12"/>
      <c r="KXW1183" s="12"/>
      <c r="KXX1183" s="12"/>
      <c r="KXY1183" s="12"/>
      <c r="KXZ1183" s="12"/>
      <c r="KYA1183" s="12"/>
      <c r="KYB1183" s="12"/>
      <c r="KYC1183" s="12"/>
      <c r="KYD1183" s="12"/>
      <c r="KYE1183" s="12"/>
      <c r="KYF1183" s="12"/>
      <c r="KYG1183" s="12"/>
      <c r="KYH1183" s="12"/>
      <c r="KYI1183" s="12"/>
      <c r="KYJ1183" s="12"/>
      <c r="KYK1183" s="12"/>
      <c r="KYL1183" s="12"/>
      <c r="KYM1183" s="12"/>
      <c r="KYN1183" s="12"/>
      <c r="KYO1183" s="12"/>
      <c r="KYP1183" s="12"/>
      <c r="KYQ1183" s="12"/>
      <c r="KYR1183" s="12"/>
      <c r="KYS1183" s="12"/>
      <c r="KYT1183" s="12"/>
      <c r="KYU1183" s="12"/>
      <c r="KYV1183" s="12"/>
      <c r="KYW1183" s="12"/>
      <c r="KYX1183" s="12"/>
      <c r="KYY1183" s="12"/>
      <c r="KYZ1183" s="12"/>
      <c r="KZA1183" s="12"/>
      <c r="KZB1183" s="12"/>
      <c r="KZC1183" s="12"/>
      <c r="KZD1183" s="12"/>
      <c r="KZE1183" s="12"/>
      <c r="KZF1183" s="12"/>
      <c r="KZG1183" s="12"/>
      <c r="KZH1183" s="12"/>
      <c r="KZI1183" s="12"/>
      <c r="KZJ1183" s="12"/>
      <c r="KZK1183" s="12"/>
      <c r="KZL1183" s="12"/>
      <c r="KZM1183" s="12"/>
      <c r="KZN1183" s="12"/>
      <c r="KZO1183" s="12"/>
      <c r="KZP1183" s="12"/>
      <c r="KZQ1183" s="12"/>
      <c r="KZR1183" s="12"/>
      <c r="KZS1183" s="12"/>
      <c r="KZT1183" s="12"/>
      <c r="KZU1183" s="12"/>
      <c r="KZV1183" s="12"/>
      <c r="KZW1183" s="12"/>
      <c r="KZX1183" s="12"/>
      <c r="KZY1183" s="12"/>
      <c r="KZZ1183" s="12"/>
      <c r="LAA1183" s="12"/>
      <c r="LAB1183" s="12"/>
      <c r="LAC1183" s="12"/>
      <c r="LAD1183" s="12"/>
      <c r="LAE1183" s="12"/>
      <c r="LAF1183" s="12"/>
      <c r="LAG1183" s="12"/>
      <c r="LAH1183" s="12"/>
      <c r="LAI1183" s="12"/>
      <c r="LAJ1183" s="12"/>
      <c r="LAK1183" s="12"/>
      <c r="LAL1183" s="12"/>
      <c r="LAM1183" s="12"/>
      <c r="LAN1183" s="12"/>
      <c r="LAO1183" s="12"/>
      <c r="LAP1183" s="12"/>
      <c r="LAQ1183" s="12"/>
      <c r="LAR1183" s="12"/>
      <c r="LAS1183" s="12"/>
      <c r="LAT1183" s="12"/>
      <c r="LAU1183" s="12"/>
      <c r="LAV1183" s="12"/>
      <c r="LAW1183" s="12"/>
      <c r="LAX1183" s="12"/>
      <c r="LAY1183" s="12"/>
      <c r="LAZ1183" s="12"/>
      <c r="LBA1183" s="12"/>
      <c r="LBB1183" s="12"/>
      <c r="LBC1183" s="12"/>
      <c r="LBD1183" s="12"/>
      <c r="LBE1183" s="12"/>
      <c r="LBF1183" s="12"/>
      <c r="LBG1183" s="12"/>
      <c r="LBH1183" s="12"/>
      <c r="LBI1183" s="12"/>
      <c r="LBJ1183" s="12"/>
      <c r="LBK1183" s="12"/>
      <c r="LBL1183" s="12"/>
      <c r="LBM1183" s="12"/>
      <c r="LBN1183" s="12"/>
      <c r="LBO1183" s="12"/>
      <c r="LBP1183" s="12"/>
      <c r="LBQ1183" s="12"/>
      <c r="LBR1183" s="12"/>
      <c r="LBS1183" s="12"/>
      <c r="LBT1183" s="12"/>
      <c r="LBU1183" s="12"/>
      <c r="LBV1183" s="12"/>
      <c r="LBW1183" s="12"/>
      <c r="LBX1183" s="12"/>
      <c r="LBY1183" s="12"/>
      <c r="LBZ1183" s="12"/>
      <c r="LCA1183" s="12"/>
      <c r="LCB1183" s="12"/>
      <c r="LCC1183" s="12"/>
      <c r="LCD1183" s="12"/>
      <c r="LCE1183" s="12"/>
      <c r="LCF1183" s="12"/>
      <c r="LCG1183" s="12"/>
      <c r="LCH1183" s="12"/>
      <c r="LCI1183" s="12"/>
      <c r="LCJ1183" s="12"/>
      <c r="LCK1183" s="12"/>
      <c r="LCL1183" s="12"/>
      <c r="LCM1183" s="12"/>
      <c r="LCN1183" s="12"/>
      <c r="LCO1183" s="12"/>
      <c r="LCP1183" s="12"/>
      <c r="LCQ1183" s="12"/>
      <c r="LCR1183" s="12"/>
      <c r="LCS1183" s="12"/>
      <c r="LCT1183" s="12"/>
      <c r="LCU1183" s="12"/>
      <c r="LCV1183" s="12"/>
      <c r="LCW1183" s="12"/>
      <c r="LCX1183" s="12"/>
      <c r="LCY1183" s="12"/>
      <c r="LCZ1183" s="12"/>
      <c r="LDA1183" s="12"/>
      <c r="LDB1183" s="12"/>
      <c r="LDC1183" s="12"/>
      <c r="LDD1183" s="12"/>
      <c r="LDE1183" s="12"/>
      <c r="LDF1183" s="12"/>
      <c r="LDG1183" s="12"/>
      <c r="LDH1183" s="12"/>
      <c r="LDI1183" s="12"/>
      <c r="LDJ1183" s="12"/>
      <c r="LDK1183" s="12"/>
      <c r="LDL1183" s="12"/>
      <c r="LDM1183" s="12"/>
      <c r="LDN1183" s="12"/>
      <c r="LDO1183" s="12"/>
      <c r="LDP1183" s="12"/>
      <c r="LDQ1183" s="12"/>
      <c r="LDR1183" s="12"/>
      <c r="LDS1183" s="12"/>
      <c r="LDT1183" s="12"/>
      <c r="LDU1183" s="12"/>
      <c r="LDV1183" s="12"/>
      <c r="LDW1183" s="12"/>
      <c r="LDX1183" s="12"/>
      <c r="LDY1183" s="12"/>
      <c r="LDZ1183" s="12"/>
      <c r="LEA1183" s="12"/>
      <c r="LEB1183" s="12"/>
      <c r="LEC1183" s="12"/>
      <c r="LED1183" s="12"/>
      <c r="LEE1183" s="12"/>
      <c r="LEF1183" s="12"/>
      <c r="LEG1183" s="12"/>
      <c r="LEH1183" s="12"/>
      <c r="LEI1183" s="12"/>
      <c r="LEJ1183" s="12"/>
      <c r="LEK1183" s="12"/>
      <c r="LEL1183" s="12"/>
      <c r="LEM1183" s="12"/>
      <c r="LEN1183" s="12"/>
      <c r="LEO1183" s="12"/>
      <c r="LEP1183" s="12"/>
      <c r="LEQ1183" s="12"/>
      <c r="LER1183" s="12"/>
      <c r="LES1183" s="12"/>
      <c r="LET1183" s="12"/>
      <c r="LEU1183" s="12"/>
      <c r="LEV1183" s="12"/>
      <c r="LEW1183" s="12"/>
      <c r="LEX1183" s="12"/>
      <c r="LEY1183" s="12"/>
      <c r="LEZ1183" s="12"/>
      <c r="LFA1183" s="12"/>
      <c r="LFB1183" s="12"/>
      <c r="LFC1183" s="12"/>
      <c r="LFD1183" s="12"/>
      <c r="LFE1183" s="12"/>
      <c r="LFF1183" s="12"/>
      <c r="LFG1183" s="12"/>
      <c r="LFH1183" s="12"/>
      <c r="LFI1183" s="12"/>
      <c r="LFJ1183" s="12"/>
      <c r="LFK1183" s="12"/>
      <c r="LFL1183" s="12"/>
      <c r="LFM1183" s="12"/>
      <c r="LFN1183" s="12"/>
      <c r="LFO1183" s="12"/>
      <c r="LFP1183" s="12"/>
      <c r="LFQ1183" s="12"/>
      <c r="LFR1183" s="12"/>
      <c r="LFS1183" s="12"/>
      <c r="LFT1183" s="12"/>
      <c r="LFU1183" s="12"/>
      <c r="LFV1183" s="12"/>
      <c r="LFW1183" s="12"/>
      <c r="LFX1183" s="12"/>
      <c r="LFY1183" s="12"/>
      <c r="LFZ1183" s="12"/>
      <c r="LGA1183" s="12"/>
      <c r="LGB1183" s="12"/>
      <c r="LGC1183" s="12"/>
      <c r="LGD1183" s="12"/>
      <c r="LGE1183" s="12"/>
      <c r="LGF1183" s="12"/>
      <c r="LGG1183" s="12"/>
      <c r="LGH1183" s="12"/>
      <c r="LGI1183" s="12"/>
      <c r="LGJ1183" s="12"/>
      <c r="LGK1183" s="12"/>
      <c r="LGL1183" s="12"/>
      <c r="LGM1183" s="12"/>
      <c r="LGN1183" s="12"/>
      <c r="LGO1183" s="12"/>
      <c r="LGP1183" s="12"/>
      <c r="LGQ1183" s="12"/>
      <c r="LGR1183" s="12"/>
      <c r="LGS1183" s="12"/>
      <c r="LGT1183" s="12"/>
      <c r="LGU1183" s="12"/>
      <c r="LGV1183" s="12"/>
      <c r="LGW1183" s="12"/>
      <c r="LGX1183" s="12"/>
      <c r="LGY1183" s="12"/>
      <c r="LGZ1183" s="12"/>
      <c r="LHA1183" s="12"/>
      <c r="LHB1183" s="12"/>
      <c r="LHC1183" s="12"/>
      <c r="LHD1183" s="12"/>
      <c r="LHE1183" s="12"/>
      <c r="LHF1183" s="12"/>
      <c r="LHG1183" s="12"/>
      <c r="LHH1183" s="12"/>
      <c r="LHI1183" s="12"/>
      <c r="LHJ1183" s="12"/>
      <c r="LHK1183" s="12"/>
      <c r="LHL1183" s="12"/>
      <c r="LHM1183" s="12"/>
      <c r="LHN1183" s="12"/>
      <c r="LHO1183" s="12"/>
      <c r="LHP1183" s="12"/>
      <c r="LHQ1183" s="12"/>
      <c r="LHR1183" s="12"/>
      <c r="LHS1183" s="12"/>
      <c r="LHT1183" s="12"/>
      <c r="LHU1183" s="12"/>
      <c r="LHV1183" s="12"/>
      <c r="LHW1183" s="12"/>
      <c r="LHX1183" s="12"/>
      <c r="LHY1183" s="12"/>
      <c r="LHZ1183" s="12"/>
      <c r="LIA1183" s="12"/>
      <c r="LIB1183" s="12"/>
      <c r="LIC1183" s="12"/>
      <c r="LID1183" s="12"/>
      <c r="LIE1183" s="12"/>
      <c r="LIF1183" s="12"/>
      <c r="LIG1183" s="12"/>
      <c r="LIH1183" s="12"/>
      <c r="LII1183" s="12"/>
      <c r="LIJ1183" s="12"/>
      <c r="LIK1183" s="12"/>
      <c r="LIL1183" s="12"/>
      <c r="LIM1183" s="12"/>
      <c r="LIN1183" s="12"/>
      <c r="LIO1183" s="12"/>
      <c r="LIP1183" s="12"/>
      <c r="LIQ1183" s="12"/>
      <c r="LIR1183" s="12"/>
      <c r="LIS1183" s="12"/>
      <c r="LIT1183" s="12"/>
      <c r="LIU1183" s="12"/>
      <c r="LIV1183" s="12"/>
      <c r="LIW1183" s="12"/>
      <c r="LIX1183" s="12"/>
      <c r="LIY1183" s="12"/>
      <c r="LIZ1183" s="12"/>
      <c r="LJA1183" s="12"/>
      <c r="LJB1183" s="12"/>
      <c r="LJC1183" s="12"/>
      <c r="LJD1183" s="12"/>
      <c r="LJE1183" s="12"/>
      <c r="LJF1183" s="12"/>
      <c r="LJG1183" s="12"/>
      <c r="LJH1183" s="12"/>
      <c r="LJI1183" s="12"/>
      <c r="LJJ1183" s="12"/>
      <c r="LJK1183" s="12"/>
      <c r="LJL1183" s="12"/>
      <c r="LJM1183" s="12"/>
      <c r="LJN1183" s="12"/>
      <c r="LJO1183" s="12"/>
      <c r="LJP1183" s="12"/>
      <c r="LJQ1183" s="12"/>
      <c r="LJR1183" s="12"/>
      <c r="LJS1183" s="12"/>
      <c r="LJT1183" s="12"/>
      <c r="LJU1183" s="12"/>
      <c r="LJV1183" s="12"/>
      <c r="LJW1183" s="12"/>
      <c r="LJX1183" s="12"/>
      <c r="LJY1183" s="12"/>
      <c r="LJZ1183" s="12"/>
      <c r="LKA1183" s="12"/>
      <c r="LKB1183" s="12"/>
      <c r="LKC1183" s="12"/>
      <c r="LKD1183" s="12"/>
      <c r="LKE1183" s="12"/>
      <c r="LKF1183" s="12"/>
      <c r="LKG1183" s="12"/>
      <c r="LKH1183" s="12"/>
      <c r="LKI1183" s="12"/>
      <c r="LKJ1183" s="12"/>
      <c r="LKK1183" s="12"/>
      <c r="LKL1183" s="12"/>
      <c r="LKM1183" s="12"/>
      <c r="LKN1183" s="12"/>
      <c r="LKO1183" s="12"/>
      <c r="LKP1183" s="12"/>
      <c r="LKQ1183" s="12"/>
      <c r="LKR1183" s="12"/>
      <c r="LKS1183" s="12"/>
      <c r="LKT1183" s="12"/>
      <c r="LKU1183" s="12"/>
      <c r="LKV1183" s="12"/>
      <c r="LKW1183" s="12"/>
      <c r="LKX1183" s="12"/>
      <c r="LKY1183" s="12"/>
      <c r="LKZ1183" s="12"/>
      <c r="LLA1183" s="12"/>
      <c r="LLB1183" s="12"/>
      <c r="LLC1183" s="12"/>
      <c r="LLD1183" s="12"/>
      <c r="LLE1183" s="12"/>
      <c r="LLF1183" s="12"/>
      <c r="LLG1183" s="12"/>
      <c r="LLH1183" s="12"/>
      <c r="LLI1183" s="12"/>
      <c r="LLJ1183" s="12"/>
      <c r="LLK1183" s="12"/>
      <c r="LLL1183" s="12"/>
      <c r="LLM1183" s="12"/>
      <c r="LLN1183" s="12"/>
      <c r="LLO1183" s="12"/>
      <c r="LLP1183" s="12"/>
      <c r="LLQ1183" s="12"/>
      <c r="LLR1183" s="12"/>
      <c r="LLS1183" s="12"/>
      <c r="LLT1183" s="12"/>
      <c r="LLU1183" s="12"/>
      <c r="LLV1183" s="12"/>
      <c r="LLW1183" s="12"/>
      <c r="LLX1183" s="12"/>
      <c r="LLY1183" s="12"/>
      <c r="LLZ1183" s="12"/>
      <c r="LMA1183" s="12"/>
      <c r="LMB1183" s="12"/>
      <c r="LMC1183" s="12"/>
      <c r="LMD1183" s="12"/>
      <c r="LME1183" s="12"/>
      <c r="LMF1183" s="12"/>
      <c r="LMG1183" s="12"/>
      <c r="LMH1183" s="12"/>
      <c r="LMI1183" s="12"/>
      <c r="LMJ1183" s="12"/>
      <c r="LMK1183" s="12"/>
      <c r="LML1183" s="12"/>
      <c r="LMM1183" s="12"/>
      <c r="LMN1183" s="12"/>
      <c r="LMO1183" s="12"/>
      <c r="LMP1183" s="12"/>
      <c r="LMQ1183" s="12"/>
      <c r="LMR1183" s="12"/>
      <c r="LMS1183" s="12"/>
      <c r="LMT1183" s="12"/>
      <c r="LMU1183" s="12"/>
      <c r="LMV1183" s="12"/>
      <c r="LMW1183" s="12"/>
      <c r="LMX1183" s="12"/>
      <c r="LMY1183" s="12"/>
      <c r="LMZ1183" s="12"/>
      <c r="LNA1183" s="12"/>
      <c r="LNB1183" s="12"/>
      <c r="LNC1183" s="12"/>
      <c r="LND1183" s="12"/>
      <c r="LNE1183" s="12"/>
      <c r="LNF1183" s="12"/>
      <c r="LNG1183" s="12"/>
      <c r="LNH1183" s="12"/>
      <c r="LNI1183" s="12"/>
      <c r="LNJ1183" s="12"/>
      <c r="LNK1183" s="12"/>
      <c r="LNL1183" s="12"/>
      <c r="LNM1183" s="12"/>
      <c r="LNN1183" s="12"/>
      <c r="LNO1183" s="12"/>
      <c r="LNP1183" s="12"/>
      <c r="LNQ1183" s="12"/>
      <c r="LNR1183" s="12"/>
      <c r="LNS1183" s="12"/>
      <c r="LNT1183" s="12"/>
      <c r="LNU1183" s="12"/>
      <c r="LNV1183" s="12"/>
      <c r="LNW1183" s="12"/>
      <c r="LNX1183" s="12"/>
      <c r="LNY1183" s="12"/>
      <c r="LNZ1183" s="12"/>
      <c r="LOA1183" s="12"/>
      <c r="LOB1183" s="12"/>
      <c r="LOC1183" s="12"/>
      <c r="LOD1183" s="12"/>
      <c r="LOE1183" s="12"/>
      <c r="LOF1183" s="12"/>
      <c r="LOG1183" s="12"/>
      <c r="LOH1183" s="12"/>
      <c r="LOI1183" s="12"/>
      <c r="LOJ1183" s="12"/>
      <c r="LOK1183" s="12"/>
      <c r="LOL1183" s="12"/>
      <c r="LOM1183" s="12"/>
      <c r="LON1183" s="12"/>
      <c r="LOO1183" s="12"/>
      <c r="LOP1183" s="12"/>
      <c r="LOQ1183" s="12"/>
      <c r="LOR1183" s="12"/>
      <c r="LOS1183" s="12"/>
      <c r="LOT1183" s="12"/>
      <c r="LOU1183" s="12"/>
      <c r="LOV1183" s="12"/>
      <c r="LOW1183" s="12"/>
      <c r="LOX1183" s="12"/>
      <c r="LOY1183" s="12"/>
      <c r="LOZ1183" s="12"/>
      <c r="LPA1183" s="12"/>
      <c r="LPB1183" s="12"/>
      <c r="LPC1183" s="12"/>
      <c r="LPD1183" s="12"/>
      <c r="LPE1183" s="12"/>
      <c r="LPF1183" s="12"/>
      <c r="LPG1183" s="12"/>
      <c r="LPH1183" s="12"/>
      <c r="LPI1183" s="12"/>
      <c r="LPJ1183" s="12"/>
      <c r="LPK1183" s="12"/>
      <c r="LPL1183" s="12"/>
      <c r="LPM1183" s="12"/>
      <c r="LPN1183" s="12"/>
      <c r="LPO1183" s="12"/>
      <c r="LPP1183" s="12"/>
      <c r="LPQ1183" s="12"/>
      <c r="LPR1183" s="12"/>
      <c r="LPS1183" s="12"/>
      <c r="LPT1183" s="12"/>
      <c r="LPU1183" s="12"/>
      <c r="LPV1183" s="12"/>
      <c r="LPW1183" s="12"/>
      <c r="LPX1183" s="12"/>
      <c r="LPY1183" s="12"/>
      <c r="LPZ1183" s="12"/>
      <c r="LQA1183" s="12"/>
      <c r="LQB1183" s="12"/>
      <c r="LQC1183" s="12"/>
      <c r="LQD1183" s="12"/>
      <c r="LQE1183" s="12"/>
      <c r="LQF1183" s="12"/>
      <c r="LQG1183" s="12"/>
      <c r="LQH1183" s="12"/>
      <c r="LQI1183" s="12"/>
      <c r="LQJ1183" s="12"/>
      <c r="LQK1183" s="12"/>
      <c r="LQL1183" s="12"/>
      <c r="LQM1183" s="12"/>
      <c r="LQN1183" s="12"/>
      <c r="LQO1183" s="12"/>
      <c r="LQP1183" s="12"/>
      <c r="LQQ1183" s="12"/>
      <c r="LQR1183" s="12"/>
      <c r="LQS1183" s="12"/>
      <c r="LQT1183" s="12"/>
      <c r="LQU1183" s="12"/>
      <c r="LQV1183" s="12"/>
      <c r="LQW1183" s="12"/>
      <c r="LQX1183" s="12"/>
      <c r="LQY1183" s="12"/>
      <c r="LQZ1183" s="12"/>
      <c r="LRA1183" s="12"/>
      <c r="LRB1183" s="12"/>
      <c r="LRC1183" s="12"/>
      <c r="LRD1183" s="12"/>
      <c r="LRE1183" s="12"/>
      <c r="LRF1183" s="12"/>
      <c r="LRG1183" s="12"/>
      <c r="LRH1183" s="12"/>
      <c r="LRI1183" s="12"/>
      <c r="LRJ1183" s="12"/>
      <c r="LRK1183" s="12"/>
      <c r="LRL1183" s="12"/>
      <c r="LRM1183" s="12"/>
      <c r="LRN1183" s="12"/>
      <c r="LRO1183" s="12"/>
      <c r="LRP1183" s="12"/>
      <c r="LRQ1183" s="12"/>
      <c r="LRR1183" s="12"/>
      <c r="LRS1183" s="12"/>
      <c r="LRT1183" s="12"/>
      <c r="LRU1183" s="12"/>
      <c r="LRV1183" s="12"/>
      <c r="LRW1183" s="12"/>
      <c r="LRX1183" s="12"/>
      <c r="LRY1183" s="12"/>
      <c r="LRZ1183" s="12"/>
      <c r="LSA1183" s="12"/>
      <c r="LSB1183" s="12"/>
      <c r="LSC1183" s="12"/>
      <c r="LSD1183" s="12"/>
      <c r="LSE1183" s="12"/>
      <c r="LSF1183" s="12"/>
      <c r="LSG1183" s="12"/>
      <c r="LSH1183" s="12"/>
      <c r="LSI1183" s="12"/>
      <c r="LSJ1183" s="12"/>
      <c r="LSK1183" s="12"/>
      <c r="LSL1183" s="12"/>
      <c r="LSM1183" s="12"/>
      <c r="LSN1183" s="12"/>
      <c r="LSO1183" s="12"/>
      <c r="LSP1183" s="12"/>
      <c r="LSQ1183" s="12"/>
      <c r="LSR1183" s="12"/>
      <c r="LSS1183" s="12"/>
      <c r="LST1183" s="12"/>
      <c r="LSU1183" s="12"/>
      <c r="LSV1183" s="12"/>
      <c r="LSW1183" s="12"/>
      <c r="LSX1183" s="12"/>
      <c r="LSY1183" s="12"/>
      <c r="LSZ1183" s="12"/>
      <c r="LTA1183" s="12"/>
      <c r="LTB1183" s="12"/>
      <c r="LTC1183" s="12"/>
      <c r="LTD1183" s="12"/>
      <c r="LTE1183" s="12"/>
      <c r="LTF1183" s="12"/>
      <c r="LTG1183" s="12"/>
      <c r="LTH1183" s="12"/>
      <c r="LTI1183" s="12"/>
      <c r="LTJ1183" s="12"/>
      <c r="LTK1183" s="12"/>
      <c r="LTL1183" s="12"/>
      <c r="LTM1183" s="12"/>
      <c r="LTN1183" s="12"/>
      <c r="LTO1183" s="12"/>
      <c r="LTP1183" s="12"/>
      <c r="LTQ1183" s="12"/>
      <c r="LTR1183" s="12"/>
      <c r="LTS1183" s="12"/>
      <c r="LTT1183" s="12"/>
      <c r="LTU1183" s="12"/>
      <c r="LTV1183" s="12"/>
      <c r="LTW1183" s="12"/>
      <c r="LTX1183" s="12"/>
      <c r="LTY1183" s="12"/>
      <c r="LTZ1183" s="12"/>
      <c r="LUA1183" s="12"/>
      <c r="LUB1183" s="12"/>
      <c r="LUC1183" s="12"/>
      <c r="LUD1183" s="12"/>
      <c r="LUE1183" s="12"/>
      <c r="LUF1183" s="12"/>
      <c r="LUG1183" s="12"/>
      <c r="LUH1183" s="12"/>
      <c r="LUI1183" s="12"/>
      <c r="LUJ1183" s="12"/>
      <c r="LUK1183" s="12"/>
      <c r="LUL1183" s="12"/>
      <c r="LUM1183" s="12"/>
      <c r="LUN1183" s="12"/>
      <c r="LUO1183" s="12"/>
      <c r="LUP1183" s="12"/>
      <c r="LUQ1183" s="12"/>
      <c r="LUR1183" s="12"/>
      <c r="LUS1183" s="12"/>
      <c r="LUT1183" s="12"/>
      <c r="LUU1183" s="12"/>
      <c r="LUV1183" s="12"/>
      <c r="LUW1183" s="12"/>
      <c r="LUX1183" s="12"/>
      <c r="LUY1183" s="12"/>
      <c r="LUZ1183" s="12"/>
      <c r="LVA1183" s="12"/>
      <c r="LVB1183" s="12"/>
      <c r="LVC1183" s="12"/>
      <c r="LVD1183" s="12"/>
      <c r="LVE1183" s="12"/>
      <c r="LVF1183" s="12"/>
      <c r="LVG1183" s="12"/>
      <c r="LVH1183" s="12"/>
      <c r="LVI1183" s="12"/>
      <c r="LVJ1183" s="12"/>
      <c r="LVK1183" s="12"/>
      <c r="LVL1183" s="12"/>
      <c r="LVM1183" s="12"/>
      <c r="LVN1183" s="12"/>
      <c r="LVO1183" s="12"/>
      <c r="LVP1183" s="12"/>
      <c r="LVQ1183" s="12"/>
      <c r="LVR1183" s="12"/>
      <c r="LVS1183" s="12"/>
      <c r="LVT1183" s="12"/>
      <c r="LVU1183" s="12"/>
      <c r="LVV1183" s="12"/>
      <c r="LVW1183" s="12"/>
      <c r="LVX1183" s="12"/>
      <c r="LVY1183" s="12"/>
      <c r="LVZ1183" s="12"/>
      <c r="LWA1183" s="12"/>
      <c r="LWB1183" s="12"/>
      <c r="LWC1183" s="12"/>
      <c r="LWD1183" s="12"/>
      <c r="LWE1183" s="12"/>
      <c r="LWF1183" s="12"/>
      <c r="LWG1183" s="12"/>
      <c r="LWH1183" s="12"/>
      <c r="LWI1183" s="12"/>
      <c r="LWJ1183" s="12"/>
      <c r="LWK1183" s="12"/>
      <c r="LWL1183" s="12"/>
      <c r="LWM1183" s="12"/>
      <c r="LWN1183" s="12"/>
      <c r="LWO1183" s="12"/>
      <c r="LWP1183" s="12"/>
      <c r="LWQ1183" s="12"/>
      <c r="LWR1183" s="12"/>
      <c r="LWS1183" s="12"/>
      <c r="LWT1183" s="12"/>
      <c r="LWU1183" s="12"/>
      <c r="LWV1183" s="12"/>
      <c r="LWW1183" s="12"/>
      <c r="LWX1183" s="12"/>
      <c r="LWY1183" s="12"/>
      <c r="LWZ1183" s="12"/>
      <c r="LXA1183" s="12"/>
      <c r="LXB1183" s="12"/>
      <c r="LXC1183" s="12"/>
      <c r="LXD1183" s="12"/>
      <c r="LXE1183" s="12"/>
      <c r="LXF1183" s="12"/>
      <c r="LXG1183" s="12"/>
      <c r="LXH1183" s="12"/>
      <c r="LXI1183" s="12"/>
      <c r="LXJ1183" s="12"/>
      <c r="LXK1183" s="12"/>
      <c r="LXL1183" s="12"/>
      <c r="LXM1183" s="12"/>
      <c r="LXN1183" s="12"/>
      <c r="LXO1183" s="12"/>
      <c r="LXP1183" s="12"/>
      <c r="LXQ1183" s="12"/>
      <c r="LXR1183" s="12"/>
      <c r="LXS1183" s="12"/>
      <c r="LXT1183" s="12"/>
      <c r="LXU1183" s="12"/>
      <c r="LXV1183" s="12"/>
      <c r="LXW1183" s="12"/>
      <c r="LXX1183" s="12"/>
      <c r="LXY1183" s="12"/>
      <c r="LXZ1183" s="12"/>
      <c r="LYA1183" s="12"/>
      <c r="LYB1183" s="12"/>
      <c r="LYC1183" s="12"/>
      <c r="LYD1183" s="12"/>
      <c r="LYE1183" s="12"/>
      <c r="LYF1183" s="12"/>
      <c r="LYG1183" s="12"/>
      <c r="LYH1183" s="12"/>
      <c r="LYI1183" s="12"/>
      <c r="LYJ1183" s="12"/>
      <c r="LYK1183" s="12"/>
      <c r="LYL1183" s="12"/>
      <c r="LYM1183" s="12"/>
      <c r="LYN1183" s="12"/>
      <c r="LYO1183" s="12"/>
      <c r="LYP1183" s="12"/>
      <c r="LYQ1183" s="12"/>
      <c r="LYR1183" s="12"/>
      <c r="LYS1183" s="12"/>
      <c r="LYT1183" s="12"/>
      <c r="LYU1183" s="12"/>
      <c r="LYV1183" s="12"/>
      <c r="LYW1183" s="12"/>
      <c r="LYX1183" s="12"/>
      <c r="LYY1183" s="12"/>
      <c r="LYZ1183" s="12"/>
      <c r="LZA1183" s="12"/>
      <c r="LZB1183" s="12"/>
      <c r="LZC1183" s="12"/>
      <c r="LZD1183" s="12"/>
      <c r="LZE1183" s="12"/>
      <c r="LZF1183" s="12"/>
      <c r="LZG1183" s="12"/>
      <c r="LZH1183" s="12"/>
      <c r="LZI1183" s="12"/>
      <c r="LZJ1183" s="12"/>
      <c r="LZK1183" s="12"/>
      <c r="LZL1183" s="12"/>
      <c r="LZM1183" s="12"/>
      <c r="LZN1183" s="12"/>
      <c r="LZO1183" s="12"/>
      <c r="LZP1183" s="12"/>
      <c r="LZQ1183" s="12"/>
      <c r="LZR1183" s="12"/>
      <c r="LZS1183" s="12"/>
      <c r="LZT1183" s="12"/>
      <c r="LZU1183" s="12"/>
      <c r="LZV1183" s="12"/>
      <c r="LZW1183" s="12"/>
      <c r="LZX1183" s="12"/>
      <c r="LZY1183" s="12"/>
      <c r="LZZ1183" s="12"/>
      <c r="MAA1183" s="12"/>
      <c r="MAB1183" s="12"/>
      <c r="MAC1183" s="12"/>
      <c r="MAD1183" s="12"/>
      <c r="MAE1183" s="12"/>
      <c r="MAF1183" s="12"/>
      <c r="MAG1183" s="12"/>
      <c r="MAH1183" s="12"/>
      <c r="MAI1183" s="12"/>
      <c r="MAJ1183" s="12"/>
      <c r="MAK1183" s="12"/>
      <c r="MAL1183" s="12"/>
      <c r="MAM1183" s="12"/>
      <c r="MAN1183" s="12"/>
      <c r="MAO1183" s="12"/>
      <c r="MAP1183" s="12"/>
      <c r="MAQ1183" s="12"/>
      <c r="MAR1183" s="12"/>
      <c r="MAS1183" s="12"/>
      <c r="MAT1183" s="12"/>
      <c r="MAU1183" s="12"/>
      <c r="MAV1183" s="12"/>
      <c r="MAW1183" s="12"/>
      <c r="MAX1183" s="12"/>
      <c r="MAY1183" s="12"/>
      <c r="MAZ1183" s="12"/>
      <c r="MBA1183" s="12"/>
      <c r="MBB1183" s="12"/>
      <c r="MBC1183" s="12"/>
      <c r="MBD1183" s="12"/>
      <c r="MBE1183" s="12"/>
      <c r="MBF1183" s="12"/>
      <c r="MBG1183" s="12"/>
      <c r="MBH1183" s="12"/>
      <c r="MBI1183" s="12"/>
      <c r="MBJ1183" s="12"/>
      <c r="MBK1183" s="12"/>
      <c r="MBL1183" s="12"/>
      <c r="MBM1183" s="12"/>
      <c r="MBN1183" s="12"/>
      <c r="MBO1183" s="12"/>
      <c r="MBP1183" s="12"/>
      <c r="MBQ1183" s="12"/>
      <c r="MBR1183" s="12"/>
      <c r="MBS1183" s="12"/>
      <c r="MBT1183" s="12"/>
      <c r="MBU1183" s="12"/>
      <c r="MBV1183" s="12"/>
      <c r="MBW1183" s="12"/>
      <c r="MBX1183" s="12"/>
      <c r="MBY1183" s="12"/>
      <c r="MBZ1183" s="12"/>
      <c r="MCA1183" s="12"/>
      <c r="MCB1183" s="12"/>
      <c r="MCC1183" s="12"/>
      <c r="MCD1183" s="12"/>
      <c r="MCE1183" s="12"/>
      <c r="MCF1183" s="12"/>
      <c r="MCG1183" s="12"/>
      <c r="MCH1183" s="12"/>
      <c r="MCI1183" s="12"/>
      <c r="MCJ1183" s="12"/>
      <c r="MCK1183" s="12"/>
      <c r="MCL1183" s="12"/>
      <c r="MCM1183" s="12"/>
      <c r="MCN1183" s="12"/>
      <c r="MCO1183" s="12"/>
      <c r="MCP1183" s="12"/>
      <c r="MCQ1183" s="12"/>
      <c r="MCR1183" s="12"/>
      <c r="MCS1183" s="12"/>
      <c r="MCT1183" s="12"/>
      <c r="MCU1183" s="12"/>
      <c r="MCV1183" s="12"/>
      <c r="MCW1183" s="12"/>
      <c r="MCX1183" s="12"/>
      <c r="MCY1183" s="12"/>
      <c r="MCZ1183" s="12"/>
      <c r="MDA1183" s="12"/>
      <c r="MDB1183" s="12"/>
      <c r="MDC1183" s="12"/>
      <c r="MDD1183" s="12"/>
      <c r="MDE1183" s="12"/>
      <c r="MDF1183" s="12"/>
      <c r="MDG1183" s="12"/>
      <c r="MDH1183" s="12"/>
      <c r="MDI1183" s="12"/>
      <c r="MDJ1183" s="12"/>
      <c r="MDK1183" s="12"/>
      <c r="MDL1183" s="12"/>
      <c r="MDM1183" s="12"/>
      <c r="MDN1183" s="12"/>
      <c r="MDO1183" s="12"/>
      <c r="MDP1183" s="12"/>
      <c r="MDQ1183" s="12"/>
      <c r="MDR1183" s="12"/>
      <c r="MDS1183" s="12"/>
      <c r="MDT1183" s="12"/>
      <c r="MDU1183" s="12"/>
      <c r="MDV1183" s="12"/>
      <c r="MDW1183" s="12"/>
      <c r="MDX1183" s="12"/>
      <c r="MDY1183" s="12"/>
      <c r="MDZ1183" s="12"/>
      <c r="MEA1183" s="12"/>
      <c r="MEB1183" s="12"/>
      <c r="MEC1183" s="12"/>
      <c r="MED1183" s="12"/>
      <c r="MEE1183" s="12"/>
      <c r="MEF1183" s="12"/>
      <c r="MEG1183" s="12"/>
      <c r="MEH1183" s="12"/>
      <c r="MEI1183" s="12"/>
      <c r="MEJ1183" s="12"/>
      <c r="MEK1183" s="12"/>
      <c r="MEL1183" s="12"/>
      <c r="MEM1183" s="12"/>
      <c r="MEN1183" s="12"/>
      <c r="MEO1183" s="12"/>
      <c r="MEP1183" s="12"/>
      <c r="MEQ1183" s="12"/>
      <c r="MER1183" s="12"/>
      <c r="MES1183" s="12"/>
      <c r="MET1183" s="12"/>
      <c r="MEU1183" s="12"/>
      <c r="MEV1183" s="12"/>
      <c r="MEW1183" s="12"/>
      <c r="MEX1183" s="12"/>
      <c r="MEY1183" s="12"/>
      <c r="MEZ1183" s="12"/>
      <c r="MFA1183" s="12"/>
      <c r="MFB1183" s="12"/>
      <c r="MFC1183" s="12"/>
      <c r="MFD1183" s="12"/>
      <c r="MFE1183" s="12"/>
      <c r="MFF1183" s="12"/>
      <c r="MFG1183" s="12"/>
      <c r="MFH1183" s="12"/>
      <c r="MFI1183" s="12"/>
      <c r="MFJ1183" s="12"/>
      <c r="MFK1183" s="12"/>
      <c r="MFL1183" s="12"/>
      <c r="MFM1183" s="12"/>
      <c r="MFN1183" s="12"/>
      <c r="MFO1183" s="12"/>
      <c r="MFP1183" s="12"/>
      <c r="MFQ1183" s="12"/>
      <c r="MFR1183" s="12"/>
      <c r="MFS1183" s="12"/>
      <c r="MFT1183" s="12"/>
      <c r="MFU1183" s="12"/>
      <c r="MFV1183" s="12"/>
      <c r="MFW1183" s="12"/>
      <c r="MFX1183" s="12"/>
      <c r="MFY1183" s="12"/>
      <c r="MFZ1183" s="12"/>
      <c r="MGA1183" s="12"/>
      <c r="MGB1183" s="12"/>
      <c r="MGC1183" s="12"/>
      <c r="MGD1183" s="12"/>
      <c r="MGE1183" s="12"/>
      <c r="MGF1183" s="12"/>
      <c r="MGG1183" s="12"/>
      <c r="MGH1183" s="12"/>
      <c r="MGI1183" s="12"/>
      <c r="MGJ1183" s="12"/>
      <c r="MGK1183" s="12"/>
      <c r="MGL1183" s="12"/>
      <c r="MGM1183" s="12"/>
      <c r="MGN1183" s="12"/>
      <c r="MGO1183" s="12"/>
      <c r="MGP1183" s="12"/>
      <c r="MGQ1183" s="12"/>
      <c r="MGR1183" s="12"/>
      <c r="MGS1183" s="12"/>
      <c r="MGT1183" s="12"/>
      <c r="MGU1183" s="12"/>
      <c r="MGV1183" s="12"/>
      <c r="MGW1183" s="12"/>
      <c r="MGX1183" s="12"/>
      <c r="MGY1183" s="12"/>
      <c r="MGZ1183" s="12"/>
      <c r="MHA1183" s="12"/>
      <c r="MHB1183" s="12"/>
      <c r="MHC1183" s="12"/>
      <c r="MHD1183" s="12"/>
      <c r="MHE1183" s="12"/>
      <c r="MHF1183" s="12"/>
      <c r="MHG1183" s="12"/>
      <c r="MHH1183" s="12"/>
      <c r="MHI1183" s="12"/>
      <c r="MHJ1183" s="12"/>
      <c r="MHK1183" s="12"/>
      <c r="MHL1183" s="12"/>
      <c r="MHM1183" s="12"/>
      <c r="MHN1183" s="12"/>
      <c r="MHO1183" s="12"/>
      <c r="MHP1183" s="12"/>
      <c r="MHQ1183" s="12"/>
      <c r="MHR1183" s="12"/>
      <c r="MHS1183" s="12"/>
      <c r="MHT1183" s="12"/>
      <c r="MHU1183" s="12"/>
      <c r="MHV1183" s="12"/>
      <c r="MHW1183" s="12"/>
      <c r="MHX1183" s="12"/>
      <c r="MHY1183" s="12"/>
      <c r="MHZ1183" s="12"/>
      <c r="MIA1183" s="12"/>
      <c r="MIB1183" s="12"/>
      <c r="MIC1183" s="12"/>
      <c r="MID1183" s="12"/>
      <c r="MIE1183" s="12"/>
      <c r="MIF1183" s="12"/>
      <c r="MIG1183" s="12"/>
      <c r="MIH1183" s="12"/>
      <c r="MII1183" s="12"/>
      <c r="MIJ1183" s="12"/>
      <c r="MIK1183" s="12"/>
      <c r="MIL1183" s="12"/>
      <c r="MIM1183" s="12"/>
      <c r="MIN1183" s="12"/>
      <c r="MIO1183" s="12"/>
      <c r="MIP1183" s="12"/>
      <c r="MIQ1183" s="12"/>
      <c r="MIR1183" s="12"/>
      <c r="MIS1183" s="12"/>
      <c r="MIT1183" s="12"/>
      <c r="MIU1183" s="12"/>
      <c r="MIV1183" s="12"/>
      <c r="MIW1183" s="12"/>
      <c r="MIX1183" s="12"/>
      <c r="MIY1183" s="12"/>
      <c r="MIZ1183" s="12"/>
      <c r="MJA1183" s="12"/>
      <c r="MJB1183" s="12"/>
      <c r="MJC1183" s="12"/>
      <c r="MJD1183" s="12"/>
      <c r="MJE1183" s="12"/>
      <c r="MJF1183" s="12"/>
      <c r="MJG1183" s="12"/>
      <c r="MJH1183" s="12"/>
      <c r="MJI1183" s="12"/>
      <c r="MJJ1183" s="12"/>
      <c r="MJK1183" s="12"/>
      <c r="MJL1183" s="12"/>
      <c r="MJM1183" s="12"/>
      <c r="MJN1183" s="12"/>
      <c r="MJO1183" s="12"/>
      <c r="MJP1183" s="12"/>
      <c r="MJQ1183" s="12"/>
      <c r="MJR1183" s="12"/>
      <c r="MJS1183" s="12"/>
      <c r="MJT1183" s="12"/>
      <c r="MJU1183" s="12"/>
      <c r="MJV1183" s="12"/>
      <c r="MJW1183" s="12"/>
      <c r="MJX1183" s="12"/>
      <c r="MJY1183" s="12"/>
      <c r="MJZ1183" s="12"/>
      <c r="MKA1183" s="12"/>
      <c r="MKB1183" s="12"/>
      <c r="MKC1183" s="12"/>
      <c r="MKD1183" s="12"/>
      <c r="MKE1183" s="12"/>
      <c r="MKF1183" s="12"/>
      <c r="MKG1183" s="12"/>
      <c r="MKH1183" s="12"/>
      <c r="MKI1183" s="12"/>
      <c r="MKJ1183" s="12"/>
      <c r="MKK1183" s="12"/>
      <c r="MKL1183" s="12"/>
      <c r="MKM1183" s="12"/>
      <c r="MKN1183" s="12"/>
      <c r="MKO1183" s="12"/>
      <c r="MKP1183" s="12"/>
      <c r="MKQ1183" s="12"/>
      <c r="MKR1183" s="12"/>
      <c r="MKS1183" s="12"/>
      <c r="MKT1183" s="12"/>
      <c r="MKU1183" s="12"/>
      <c r="MKV1183" s="12"/>
      <c r="MKW1183" s="12"/>
      <c r="MKX1183" s="12"/>
      <c r="MKY1183" s="12"/>
      <c r="MKZ1183" s="12"/>
      <c r="MLA1183" s="12"/>
      <c r="MLB1183" s="12"/>
      <c r="MLC1183" s="12"/>
      <c r="MLD1183" s="12"/>
      <c r="MLE1183" s="12"/>
      <c r="MLF1183" s="12"/>
      <c r="MLG1183" s="12"/>
      <c r="MLH1183" s="12"/>
      <c r="MLI1183" s="12"/>
      <c r="MLJ1183" s="12"/>
      <c r="MLK1183" s="12"/>
      <c r="MLL1183" s="12"/>
      <c r="MLM1183" s="12"/>
      <c r="MLN1183" s="12"/>
      <c r="MLO1183" s="12"/>
      <c r="MLP1183" s="12"/>
      <c r="MLQ1183" s="12"/>
      <c r="MLR1183" s="12"/>
      <c r="MLS1183" s="12"/>
      <c r="MLT1183" s="12"/>
      <c r="MLU1183" s="12"/>
      <c r="MLV1183" s="12"/>
      <c r="MLW1183" s="12"/>
      <c r="MLX1183" s="12"/>
      <c r="MLY1183" s="12"/>
      <c r="MLZ1183" s="12"/>
      <c r="MMA1183" s="12"/>
      <c r="MMB1183" s="12"/>
      <c r="MMC1183" s="12"/>
      <c r="MMD1183" s="12"/>
      <c r="MME1183" s="12"/>
      <c r="MMF1183" s="12"/>
      <c r="MMG1183" s="12"/>
      <c r="MMH1183" s="12"/>
      <c r="MMI1183" s="12"/>
      <c r="MMJ1183" s="12"/>
      <c r="MMK1183" s="12"/>
      <c r="MML1183" s="12"/>
      <c r="MMM1183" s="12"/>
      <c r="MMN1183" s="12"/>
      <c r="MMO1183" s="12"/>
      <c r="MMP1183" s="12"/>
      <c r="MMQ1183" s="12"/>
      <c r="MMR1183" s="12"/>
      <c r="MMS1183" s="12"/>
      <c r="MMT1183" s="12"/>
      <c r="MMU1183" s="12"/>
      <c r="MMV1183" s="12"/>
      <c r="MMW1183" s="12"/>
      <c r="MMX1183" s="12"/>
      <c r="MMY1183" s="12"/>
      <c r="MMZ1183" s="12"/>
      <c r="MNA1183" s="12"/>
      <c r="MNB1183" s="12"/>
      <c r="MNC1183" s="12"/>
      <c r="MND1183" s="12"/>
      <c r="MNE1183" s="12"/>
      <c r="MNF1183" s="12"/>
      <c r="MNG1183" s="12"/>
      <c r="MNH1183" s="12"/>
      <c r="MNI1183" s="12"/>
      <c r="MNJ1183" s="12"/>
      <c r="MNK1183" s="12"/>
      <c r="MNL1183" s="12"/>
      <c r="MNM1183" s="12"/>
      <c r="MNN1183" s="12"/>
      <c r="MNO1183" s="12"/>
      <c r="MNP1183" s="12"/>
      <c r="MNQ1183" s="12"/>
      <c r="MNR1183" s="12"/>
      <c r="MNS1183" s="12"/>
      <c r="MNT1183" s="12"/>
      <c r="MNU1183" s="12"/>
      <c r="MNV1183" s="12"/>
      <c r="MNW1183" s="12"/>
      <c r="MNX1183" s="12"/>
      <c r="MNY1183" s="12"/>
      <c r="MNZ1183" s="12"/>
      <c r="MOA1183" s="12"/>
      <c r="MOB1183" s="12"/>
      <c r="MOC1183" s="12"/>
      <c r="MOD1183" s="12"/>
      <c r="MOE1183" s="12"/>
      <c r="MOF1183" s="12"/>
      <c r="MOG1183" s="12"/>
      <c r="MOH1183" s="12"/>
      <c r="MOI1183" s="12"/>
      <c r="MOJ1183" s="12"/>
      <c r="MOK1183" s="12"/>
      <c r="MOL1183" s="12"/>
      <c r="MOM1183" s="12"/>
      <c r="MON1183" s="12"/>
      <c r="MOO1183" s="12"/>
      <c r="MOP1183" s="12"/>
      <c r="MOQ1183" s="12"/>
      <c r="MOR1183" s="12"/>
      <c r="MOS1183" s="12"/>
      <c r="MOT1183" s="12"/>
      <c r="MOU1183" s="12"/>
      <c r="MOV1183" s="12"/>
      <c r="MOW1183" s="12"/>
      <c r="MOX1183" s="12"/>
      <c r="MOY1183" s="12"/>
      <c r="MOZ1183" s="12"/>
      <c r="MPA1183" s="12"/>
      <c r="MPB1183" s="12"/>
      <c r="MPC1183" s="12"/>
      <c r="MPD1183" s="12"/>
      <c r="MPE1183" s="12"/>
      <c r="MPF1183" s="12"/>
      <c r="MPG1183" s="12"/>
      <c r="MPH1183" s="12"/>
      <c r="MPI1183" s="12"/>
      <c r="MPJ1183" s="12"/>
      <c r="MPK1183" s="12"/>
      <c r="MPL1183" s="12"/>
      <c r="MPM1183" s="12"/>
      <c r="MPN1183" s="12"/>
      <c r="MPO1183" s="12"/>
      <c r="MPP1183" s="12"/>
      <c r="MPQ1183" s="12"/>
      <c r="MPR1183" s="12"/>
      <c r="MPS1183" s="12"/>
      <c r="MPT1183" s="12"/>
      <c r="MPU1183" s="12"/>
      <c r="MPV1183" s="12"/>
      <c r="MPW1183" s="12"/>
      <c r="MPX1183" s="12"/>
      <c r="MPY1183" s="12"/>
      <c r="MPZ1183" s="12"/>
      <c r="MQA1183" s="12"/>
      <c r="MQB1183" s="12"/>
      <c r="MQC1183" s="12"/>
      <c r="MQD1183" s="12"/>
      <c r="MQE1183" s="12"/>
      <c r="MQF1183" s="12"/>
      <c r="MQG1183" s="12"/>
      <c r="MQH1183" s="12"/>
      <c r="MQI1183" s="12"/>
      <c r="MQJ1183" s="12"/>
      <c r="MQK1183" s="12"/>
      <c r="MQL1183" s="12"/>
      <c r="MQM1183" s="12"/>
      <c r="MQN1183" s="12"/>
      <c r="MQO1183" s="12"/>
      <c r="MQP1183" s="12"/>
      <c r="MQQ1183" s="12"/>
      <c r="MQR1183" s="12"/>
      <c r="MQS1183" s="12"/>
      <c r="MQT1183" s="12"/>
      <c r="MQU1183" s="12"/>
      <c r="MQV1183" s="12"/>
      <c r="MQW1183" s="12"/>
      <c r="MQX1183" s="12"/>
      <c r="MQY1183" s="12"/>
      <c r="MQZ1183" s="12"/>
      <c r="MRA1183" s="12"/>
      <c r="MRB1183" s="12"/>
      <c r="MRC1183" s="12"/>
      <c r="MRD1183" s="12"/>
      <c r="MRE1183" s="12"/>
      <c r="MRF1183" s="12"/>
      <c r="MRG1183" s="12"/>
      <c r="MRH1183" s="12"/>
      <c r="MRI1183" s="12"/>
      <c r="MRJ1183" s="12"/>
      <c r="MRK1183" s="12"/>
      <c r="MRL1183" s="12"/>
      <c r="MRM1183" s="12"/>
      <c r="MRN1183" s="12"/>
      <c r="MRO1183" s="12"/>
      <c r="MRP1183" s="12"/>
      <c r="MRQ1183" s="12"/>
      <c r="MRR1183" s="12"/>
      <c r="MRS1183" s="12"/>
      <c r="MRT1183" s="12"/>
      <c r="MRU1183" s="12"/>
      <c r="MRV1183" s="12"/>
      <c r="MRW1183" s="12"/>
      <c r="MRX1183" s="12"/>
      <c r="MRY1183" s="12"/>
      <c r="MRZ1183" s="12"/>
      <c r="MSA1183" s="12"/>
      <c r="MSB1183" s="12"/>
      <c r="MSC1183" s="12"/>
      <c r="MSD1183" s="12"/>
      <c r="MSE1183" s="12"/>
      <c r="MSF1183" s="12"/>
      <c r="MSG1183" s="12"/>
      <c r="MSH1183" s="12"/>
      <c r="MSI1183" s="12"/>
      <c r="MSJ1183" s="12"/>
      <c r="MSK1183" s="12"/>
      <c r="MSL1183" s="12"/>
      <c r="MSM1183" s="12"/>
      <c r="MSN1183" s="12"/>
      <c r="MSO1183" s="12"/>
      <c r="MSP1183" s="12"/>
      <c r="MSQ1183" s="12"/>
      <c r="MSR1183" s="12"/>
      <c r="MSS1183" s="12"/>
      <c r="MST1183" s="12"/>
      <c r="MSU1183" s="12"/>
      <c r="MSV1183" s="12"/>
      <c r="MSW1183" s="12"/>
      <c r="MSX1183" s="12"/>
      <c r="MSY1183" s="12"/>
      <c r="MSZ1183" s="12"/>
      <c r="MTA1183" s="12"/>
      <c r="MTB1183" s="12"/>
      <c r="MTC1183" s="12"/>
      <c r="MTD1183" s="12"/>
      <c r="MTE1183" s="12"/>
      <c r="MTF1183" s="12"/>
      <c r="MTG1183" s="12"/>
      <c r="MTH1183" s="12"/>
      <c r="MTI1183" s="12"/>
      <c r="MTJ1183" s="12"/>
      <c r="MTK1183" s="12"/>
      <c r="MTL1183" s="12"/>
      <c r="MTM1183" s="12"/>
      <c r="MTN1183" s="12"/>
      <c r="MTO1183" s="12"/>
      <c r="MTP1183" s="12"/>
      <c r="MTQ1183" s="12"/>
      <c r="MTR1183" s="12"/>
      <c r="MTS1183" s="12"/>
      <c r="MTT1183" s="12"/>
      <c r="MTU1183" s="12"/>
      <c r="MTV1183" s="12"/>
      <c r="MTW1183" s="12"/>
      <c r="MTX1183" s="12"/>
      <c r="MTY1183" s="12"/>
      <c r="MTZ1183" s="12"/>
      <c r="MUA1183" s="12"/>
      <c r="MUB1183" s="12"/>
      <c r="MUC1183" s="12"/>
      <c r="MUD1183" s="12"/>
      <c r="MUE1183" s="12"/>
      <c r="MUF1183" s="12"/>
      <c r="MUG1183" s="12"/>
      <c r="MUH1183" s="12"/>
      <c r="MUI1183" s="12"/>
      <c r="MUJ1183" s="12"/>
      <c r="MUK1183" s="12"/>
      <c r="MUL1183" s="12"/>
      <c r="MUM1183" s="12"/>
      <c r="MUN1183" s="12"/>
      <c r="MUO1183" s="12"/>
      <c r="MUP1183" s="12"/>
      <c r="MUQ1183" s="12"/>
      <c r="MUR1183" s="12"/>
      <c r="MUS1183" s="12"/>
      <c r="MUT1183" s="12"/>
      <c r="MUU1183" s="12"/>
      <c r="MUV1183" s="12"/>
      <c r="MUW1183" s="12"/>
      <c r="MUX1183" s="12"/>
      <c r="MUY1183" s="12"/>
      <c r="MUZ1183" s="12"/>
      <c r="MVA1183" s="12"/>
      <c r="MVB1183" s="12"/>
      <c r="MVC1183" s="12"/>
      <c r="MVD1183" s="12"/>
      <c r="MVE1183" s="12"/>
      <c r="MVF1183" s="12"/>
      <c r="MVG1183" s="12"/>
      <c r="MVH1183" s="12"/>
      <c r="MVI1183" s="12"/>
      <c r="MVJ1183" s="12"/>
      <c r="MVK1183" s="12"/>
      <c r="MVL1183" s="12"/>
      <c r="MVM1183" s="12"/>
      <c r="MVN1183" s="12"/>
      <c r="MVO1183" s="12"/>
      <c r="MVP1183" s="12"/>
      <c r="MVQ1183" s="12"/>
      <c r="MVR1183" s="12"/>
      <c r="MVS1183" s="12"/>
      <c r="MVT1183" s="12"/>
      <c r="MVU1183" s="12"/>
      <c r="MVV1183" s="12"/>
      <c r="MVW1183" s="12"/>
      <c r="MVX1183" s="12"/>
      <c r="MVY1183" s="12"/>
      <c r="MVZ1183" s="12"/>
      <c r="MWA1183" s="12"/>
      <c r="MWB1183" s="12"/>
      <c r="MWC1183" s="12"/>
      <c r="MWD1183" s="12"/>
      <c r="MWE1183" s="12"/>
      <c r="MWF1183" s="12"/>
      <c r="MWG1183" s="12"/>
      <c r="MWH1183" s="12"/>
      <c r="MWI1183" s="12"/>
      <c r="MWJ1183" s="12"/>
      <c r="MWK1183" s="12"/>
      <c r="MWL1183" s="12"/>
      <c r="MWM1183" s="12"/>
      <c r="MWN1183" s="12"/>
      <c r="MWO1183" s="12"/>
      <c r="MWP1183" s="12"/>
      <c r="MWQ1183" s="12"/>
      <c r="MWR1183" s="12"/>
      <c r="MWS1183" s="12"/>
      <c r="MWT1183" s="12"/>
      <c r="MWU1183" s="12"/>
      <c r="MWV1183" s="12"/>
      <c r="MWW1183" s="12"/>
      <c r="MWX1183" s="12"/>
      <c r="MWY1183" s="12"/>
      <c r="MWZ1183" s="12"/>
      <c r="MXA1183" s="12"/>
      <c r="MXB1183" s="12"/>
      <c r="MXC1183" s="12"/>
      <c r="MXD1183" s="12"/>
      <c r="MXE1183" s="12"/>
      <c r="MXF1183" s="12"/>
      <c r="MXG1183" s="12"/>
      <c r="MXH1183" s="12"/>
      <c r="MXI1183" s="12"/>
      <c r="MXJ1183" s="12"/>
      <c r="MXK1183" s="12"/>
      <c r="MXL1183" s="12"/>
      <c r="MXM1183" s="12"/>
      <c r="MXN1183" s="12"/>
      <c r="MXO1183" s="12"/>
      <c r="MXP1183" s="12"/>
      <c r="MXQ1183" s="12"/>
      <c r="MXR1183" s="12"/>
      <c r="MXS1183" s="12"/>
      <c r="MXT1183" s="12"/>
      <c r="MXU1183" s="12"/>
      <c r="MXV1183" s="12"/>
      <c r="MXW1183" s="12"/>
      <c r="MXX1183" s="12"/>
      <c r="MXY1183" s="12"/>
      <c r="MXZ1183" s="12"/>
      <c r="MYA1183" s="12"/>
      <c r="MYB1183" s="12"/>
      <c r="MYC1183" s="12"/>
      <c r="MYD1183" s="12"/>
      <c r="MYE1183" s="12"/>
      <c r="MYF1183" s="12"/>
      <c r="MYG1183" s="12"/>
      <c r="MYH1183" s="12"/>
      <c r="MYI1183" s="12"/>
      <c r="MYJ1183" s="12"/>
      <c r="MYK1183" s="12"/>
      <c r="MYL1183" s="12"/>
      <c r="MYM1183" s="12"/>
      <c r="MYN1183" s="12"/>
      <c r="MYO1183" s="12"/>
      <c r="MYP1183" s="12"/>
      <c r="MYQ1183" s="12"/>
      <c r="MYR1183" s="12"/>
      <c r="MYS1183" s="12"/>
      <c r="MYT1183" s="12"/>
      <c r="MYU1183" s="12"/>
      <c r="MYV1183" s="12"/>
      <c r="MYW1183" s="12"/>
      <c r="MYX1183" s="12"/>
      <c r="MYY1183" s="12"/>
      <c r="MYZ1183" s="12"/>
      <c r="MZA1183" s="12"/>
      <c r="MZB1183" s="12"/>
      <c r="MZC1183" s="12"/>
      <c r="MZD1183" s="12"/>
      <c r="MZE1183" s="12"/>
      <c r="MZF1183" s="12"/>
      <c r="MZG1183" s="12"/>
      <c r="MZH1183" s="12"/>
      <c r="MZI1183" s="12"/>
      <c r="MZJ1183" s="12"/>
      <c r="MZK1183" s="12"/>
      <c r="MZL1183" s="12"/>
      <c r="MZM1183" s="12"/>
      <c r="MZN1183" s="12"/>
      <c r="MZO1183" s="12"/>
      <c r="MZP1183" s="12"/>
      <c r="MZQ1183" s="12"/>
      <c r="MZR1183" s="12"/>
      <c r="MZS1183" s="12"/>
      <c r="MZT1183" s="12"/>
      <c r="MZU1183" s="12"/>
      <c r="MZV1183" s="12"/>
      <c r="MZW1183" s="12"/>
      <c r="MZX1183" s="12"/>
      <c r="MZY1183" s="12"/>
      <c r="MZZ1183" s="12"/>
      <c r="NAA1183" s="12"/>
      <c r="NAB1183" s="12"/>
      <c r="NAC1183" s="12"/>
      <c r="NAD1183" s="12"/>
      <c r="NAE1183" s="12"/>
      <c r="NAF1183" s="12"/>
      <c r="NAG1183" s="12"/>
      <c r="NAH1183" s="12"/>
      <c r="NAI1183" s="12"/>
      <c r="NAJ1183" s="12"/>
      <c r="NAK1183" s="12"/>
      <c r="NAL1183" s="12"/>
      <c r="NAM1183" s="12"/>
      <c r="NAN1183" s="12"/>
      <c r="NAO1183" s="12"/>
      <c r="NAP1183" s="12"/>
      <c r="NAQ1183" s="12"/>
      <c r="NAR1183" s="12"/>
      <c r="NAS1183" s="12"/>
      <c r="NAT1183" s="12"/>
      <c r="NAU1183" s="12"/>
      <c r="NAV1183" s="12"/>
      <c r="NAW1183" s="12"/>
      <c r="NAX1183" s="12"/>
      <c r="NAY1183" s="12"/>
      <c r="NAZ1183" s="12"/>
      <c r="NBA1183" s="12"/>
      <c r="NBB1183" s="12"/>
      <c r="NBC1183" s="12"/>
      <c r="NBD1183" s="12"/>
      <c r="NBE1183" s="12"/>
      <c r="NBF1183" s="12"/>
      <c r="NBG1183" s="12"/>
      <c r="NBH1183" s="12"/>
      <c r="NBI1183" s="12"/>
      <c r="NBJ1183" s="12"/>
      <c r="NBK1183" s="12"/>
      <c r="NBL1183" s="12"/>
      <c r="NBM1183" s="12"/>
      <c r="NBN1183" s="12"/>
      <c r="NBO1183" s="12"/>
      <c r="NBP1183" s="12"/>
      <c r="NBQ1183" s="12"/>
      <c r="NBR1183" s="12"/>
      <c r="NBS1183" s="12"/>
      <c r="NBT1183" s="12"/>
      <c r="NBU1183" s="12"/>
      <c r="NBV1183" s="12"/>
      <c r="NBW1183" s="12"/>
      <c r="NBX1183" s="12"/>
      <c r="NBY1183" s="12"/>
      <c r="NBZ1183" s="12"/>
      <c r="NCA1183" s="12"/>
      <c r="NCB1183" s="12"/>
      <c r="NCC1183" s="12"/>
      <c r="NCD1183" s="12"/>
      <c r="NCE1183" s="12"/>
      <c r="NCF1183" s="12"/>
      <c r="NCG1183" s="12"/>
      <c r="NCH1183" s="12"/>
      <c r="NCI1183" s="12"/>
      <c r="NCJ1183" s="12"/>
      <c r="NCK1183" s="12"/>
      <c r="NCL1183" s="12"/>
      <c r="NCM1183" s="12"/>
      <c r="NCN1183" s="12"/>
      <c r="NCO1183" s="12"/>
      <c r="NCP1183" s="12"/>
      <c r="NCQ1183" s="12"/>
      <c r="NCR1183" s="12"/>
      <c r="NCS1183" s="12"/>
      <c r="NCT1183" s="12"/>
      <c r="NCU1183" s="12"/>
      <c r="NCV1183" s="12"/>
      <c r="NCW1183" s="12"/>
      <c r="NCX1183" s="12"/>
      <c r="NCY1183" s="12"/>
      <c r="NCZ1183" s="12"/>
      <c r="NDA1183" s="12"/>
      <c r="NDB1183" s="12"/>
      <c r="NDC1183" s="12"/>
      <c r="NDD1183" s="12"/>
      <c r="NDE1183" s="12"/>
      <c r="NDF1183" s="12"/>
      <c r="NDG1183" s="12"/>
      <c r="NDH1183" s="12"/>
      <c r="NDI1183" s="12"/>
      <c r="NDJ1183" s="12"/>
      <c r="NDK1183" s="12"/>
      <c r="NDL1183" s="12"/>
      <c r="NDM1183" s="12"/>
      <c r="NDN1183" s="12"/>
      <c r="NDO1183" s="12"/>
      <c r="NDP1183" s="12"/>
      <c r="NDQ1183" s="12"/>
      <c r="NDR1183" s="12"/>
      <c r="NDS1183" s="12"/>
      <c r="NDT1183" s="12"/>
      <c r="NDU1183" s="12"/>
      <c r="NDV1183" s="12"/>
      <c r="NDW1183" s="12"/>
      <c r="NDX1183" s="12"/>
      <c r="NDY1183" s="12"/>
      <c r="NDZ1183" s="12"/>
      <c r="NEA1183" s="12"/>
      <c r="NEB1183" s="12"/>
      <c r="NEC1183" s="12"/>
      <c r="NED1183" s="12"/>
      <c r="NEE1183" s="12"/>
      <c r="NEF1183" s="12"/>
      <c r="NEG1183" s="12"/>
      <c r="NEH1183" s="12"/>
      <c r="NEI1183" s="12"/>
      <c r="NEJ1183" s="12"/>
      <c r="NEK1183" s="12"/>
      <c r="NEL1183" s="12"/>
      <c r="NEM1183" s="12"/>
      <c r="NEN1183" s="12"/>
      <c r="NEO1183" s="12"/>
      <c r="NEP1183" s="12"/>
      <c r="NEQ1183" s="12"/>
      <c r="NER1183" s="12"/>
      <c r="NES1183" s="12"/>
      <c r="NET1183" s="12"/>
      <c r="NEU1183" s="12"/>
      <c r="NEV1183" s="12"/>
      <c r="NEW1183" s="12"/>
      <c r="NEX1183" s="12"/>
      <c r="NEY1183" s="12"/>
      <c r="NEZ1183" s="12"/>
      <c r="NFA1183" s="12"/>
      <c r="NFB1183" s="12"/>
      <c r="NFC1183" s="12"/>
      <c r="NFD1183" s="12"/>
      <c r="NFE1183" s="12"/>
      <c r="NFF1183" s="12"/>
      <c r="NFG1183" s="12"/>
      <c r="NFH1183" s="12"/>
      <c r="NFI1183" s="12"/>
      <c r="NFJ1183" s="12"/>
      <c r="NFK1183" s="12"/>
      <c r="NFL1183" s="12"/>
      <c r="NFM1183" s="12"/>
      <c r="NFN1183" s="12"/>
      <c r="NFO1183" s="12"/>
      <c r="NFP1183" s="12"/>
      <c r="NFQ1183" s="12"/>
      <c r="NFR1183" s="12"/>
      <c r="NFS1183" s="12"/>
      <c r="NFT1183" s="12"/>
      <c r="NFU1183" s="12"/>
      <c r="NFV1183" s="12"/>
      <c r="NFW1183" s="12"/>
      <c r="NFX1183" s="12"/>
      <c r="NFY1183" s="12"/>
      <c r="NFZ1183" s="12"/>
      <c r="NGA1183" s="12"/>
      <c r="NGB1183" s="12"/>
      <c r="NGC1183" s="12"/>
      <c r="NGD1183" s="12"/>
      <c r="NGE1183" s="12"/>
      <c r="NGF1183" s="12"/>
      <c r="NGG1183" s="12"/>
      <c r="NGH1183" s="12"/>
      <c r="NGI1183" s="12"/>
      <c r="NGJ1183" s="12"/>
      <c r="NGK1183" s="12"/>
      <c r="NGL1183" s="12"/>
      <c r="NGM1183" s="12"/>
      <c r="NGN1183" s="12"/>
      <c r="NGO1183" s="12"/>
      <c r="NGP1183" s="12"/>
      <c r="NGQ1183" s="12"/>
      <c r="NGR1183" s="12"/>
      <c r="NGS1183" s="12"/>
      <c r="NGT1183" s="12"/>
      <c r="NGU1183" s="12"/>
      <c r="NGV1183" s="12"/>
      <c r="NGW1183" s="12"/>
      <c r="NGX1183" s="12"/>
      <c r="NGY1183" s="12"/>
      <c r="NGZ1183" s="12"/>
      <c r="NHA1183" s="12"/>
      <c r="NHB1183" s="12"/>
      <c r="NHC1183" s="12"/>
      <c r="NHD1183" s="12"/>
      <c r="NHE1183" s="12"/>
      <c r="NHF1183" s="12"/>
      <c r="NHG1183" s="12"/>
      <c r="NHH1183" s="12"/>
      <c r="NHI1183" s="12"/>
      <c r="NHJ1183" s="12"/>
      <c r="NHK1183" s="12"/>
      <c r="NHL1183" s="12"/>
      <c r="NHM1183" s="12"/>
      <c r="NHN1183" s="12"/>
      <c r="NHO1183" s="12"/>
      <c r="NHP1183" s="12"/>
      <c r="NHQ1183" s="12"/>
      <c r="NHR1183" s="12"/>
      <c r="NHS1183" s="12"/>
      <c r="NHT1183" s="12"/>
      <c r="NHU1183" s="12"/>
      <c r="NHV1183" s="12"/>
      <c r="NHW1183" s="12"/>
      <c r="NHX1183" s="12"/>
      <c r="NHY1183" s="12"/>
      <c r="NHZ1183" s="12"/>
      <c r="NIA1183" s="12"/>
      <c r="NIB1183" s="12"/>
      <c r="NIC1183" s="12"/>
      <c r="NID1183" s="12"/>
      <c r="NIE1183" s="12"/>
      <c r="NIF1183" s="12"/>
      <c r="NIG1183" s="12"/>
      <c r="NIH1183" s="12"/>
      <c r="NII1183" s="12"/>
      <c r="NIJ1183" s="12"/>
      <c r="NIK1183" s="12"/>
      <c r="NIL1183" s="12"/>
      <c r="NIM1183" s="12"/>
      <c r="NIN1183" s="12"/>
      <c r="NIO1183" s="12"/>
      <c r="NIP1183" s="12"/>
      <c r="NIQ1183" s="12"/>
      <c r="NIR1183" s="12"/>
      <c r="NIS1183" s="12"/>
      <c r="NIT1183" s="12"/>
      <c r="NIU1183" s="12"/>
      <c r="NIV1183" s="12"/>
      <c r="NIW1183" s="12"/>
      <c r="NIX1183" s="12"/>
      <c r="NIY1183" s="12"/>
      <c r="NIZ1183" s="12"/>
      <c r="NJA1183" s="12"/>
      <c r="NJB1183" s="12"/>
      <c r="NJC1183" s="12"/>
      <c r="NJD1183" s="12"/>
      <c r="NJE1183" s="12"/>
      <c r="NJF1183" s="12"/>
      <c r="NJG1183" s="12"/>
      <c r="NJH1183" s="12"/>
      <c r="NJI1183" s="12"/>
      <c r="NJJ1183" s="12"/>
      <c r="NJK1183" s="12"/>
      <c r="NJL1183" s="12"/>
      <c r="NJM1183" s="12"/>
      <c r="NJN1183" s="12"/>
      <c r="NJO1183" s="12"/>
      <c r="NJP1183" s="12"/>
      <c r="NJQ1183" s="12"/>
      <c r="NJR1183" s="12"/>
      <c r="NJS1183" s="12"/>
      <c r="NJT1183" s="12"/>
      <c r="NJU1183" s="12"/>
      <c r="NJV1183" s="12"/>
      <c r="NJW1183" s="12"/>
      <c r="NJX1183" s="12"/>
      <c r="NJY1183" s="12"/>
      <c r="NJZ1183" s="12"/>
      <c r="NKA1183" s="12"/>
      <c r="NKB1183" s="12"/>
      <c r="NKC1183" s="12"/>
      <c r="NKD1183" s="12"/>
      <c r="NKE1183" s="12"/>
      <c r="NKF1183" s="12"/>
      <c r="NKG1183" s="12"/>
      <c r="NKH1183" s="12"/>
      <c r="NKI1183" s="12"/>
      <c r="NKJ1183" s="12"/>
      <c r="NKK1183" s="12"/>
      <c r="NKL1183" s="12"/>
      <c r="NKM1183" s="12"/>
      <c r="NKN1183" s="12"/>
      <c r="NKO1183" s="12"/>
      <c r="NKP1183" s="12"/>
      <c r="NKQ1183" s="12"/>
      <c r="NKR1183" s="12"/>
      <c r="NKS1183" s="12"/>
      <c r="NKT1183" s="12"/>
      <c r="NKU1183" s="12"/>
      <c r="NKV1183" s="12"/>
      <c r="NKW1183" s="12"/>
      <c r="NKX1183" s="12"/>
      <c r="NKY1183" s="12"/>
      <c r="NKZ1183" s="12"/>
      <c r="NLA1183" s="12"/>
      <c r="NLB1183" s="12"/>
      <c r="NLC1183" s="12"/>
      <c r="NLD1183" s="12"/>
      <c r="NLE1183" s="12"/>
      <c r="NLF1183" s="12"/>
      <c r="NLG1183" s="12"/>
      <c r="NLH1183" s="12"/>
      <c r="NLI1183" s="12"/>
      <c r="NLJ1183" s="12"/>
      <c r="NLK1183" s="12"/>
      <c r="NLL1183" s="12"/>
      <c r="NLM1183" s="12"/>
      <c r="NLN1183" s="12"/>
      <c r="NLO1183" s="12"/>
      <c r="NLP1183" s="12"/>
      <c r="NLQ1183" s="12"/>
      <c r="NLR1183" s="12"/>
      <c r="NLS1183" s="12"/>
      <c r="NLT1183" s="12"/>
      <c r="NLU1183" s="12"/>
      <c r="NLV1183" s="12"/>
      <c r="NLW1183" s="12"/>
      <c r="NLX1183" s="12"/>
      <c r="NLY1183" s="12"/>
      <c r="NLZ1183" s="12"/>
      <c r="NMA1183" s="12"/>
      <c r="NMB1183" s="12"/>
      <c r="NMC1183" s="12"/>
      <c r="NMD1183" s="12"/>
      <c r="NME1183" s="12"/>
      <c r="NMF1183" s="12"/>
      <c r="NMG1183" s="12"/>
      <c r="NMH1183" s="12"/>
      <c r="NMI1183" s="12"/>
      <c r="NMJ1183" s="12"/>
      <c r="NMK1183" s="12"/>
      <c r="NML1183" s="12"/>
      <c r="NMM1183" s="12"/>
      <c r="NMN1183" s="12"/>
      <c r="NMO1183" s="12"/>
      <c r="NMP1183" s="12"/>
      <c r="NMQ1183" s="12"/>
      <c r="NMR1183" s="12"/>
      <c r="NMS1183" s="12"/>
      <c r="NMT1183" s="12"/>
      <c r="NMU1183" s="12"/>
      <c r="NMV1183" s="12"/>
      <c r="NMW1183" s="12"/>
      <c r="NMX1183" s="12"/>
      <c r="NMY1183" s="12"/>
      <c r="NMZ1183" s="12"/>
      <c r="NNA1183" s="12"/>
      <c r="NNB1183" s="12"/>
      <c r="NNC1183" s="12"/>
      <c r="NND1183" s="12"/>
      <c r="NNE1183" s="12"/>
      <c r="NNF1183" s="12"/>
      <c r="NNG1183" s="12"/>
      <c r="NNH1183" s="12"/>
      <c r="NNI1183" s="12"/>
      <c r="NNJ1183" s="12"/>
      <c r="NNK1183" s="12"/>
      <c r="NNL1183" s="12"/>
      <c r="NNM1183" s="12"/>
      <c r="NNN1183" s="12"/>
      <c r="NNO1183" s="12"/>
      <c r="NNP1183" s="12"/>
      <c r="NNQ1183" s="12"/>
      <c r="NNR1183" s="12"/>
      <c r="NNS1183" s="12"/>
      <c r="NNT1183" s="12"/>
      <c r="NNU1183" s="12"/>
      <c r="NNV1183" s="12"/>
      <c r="NNW1183" s="12"/>
      <c r="NNX1183" s="12"/>
      <c r="NNY1183" s="12"/>
      <c r="NNZ1183" s="12"/>
      <c r="NOA1183" s="12"/>
      <c r="NOB1183" s="12"/>
      <c r="NOC1183" s="12"/>
      <c r="NOD1183" s="12"/>
      <c r="NOE1183" s="12"/>
      <c r="NOF1183" s="12"/>
      <c r="NOG1183" s="12"/>
      <c r="NOH1183" s="12"/>
      <c r="NOI1183" s="12"/>
      <c r="NOJ1183" s="12"/>
      <c r="NOK1183" s="12"/>
      <c r="NOL1183" s="12"/>
      <c r="NOM1183" s="12"/>
      <c r="NON1183" s="12"/>
      <c r="NOO1183" s="12"/>
      <c r="NOP1183" s="12"/>
      <c r="NOQ1183" s="12"/>
      <c r="NOR1183" s="12"/>
      <c r="NOS1183" s="12"/>
      <c r="NOT1183" s="12"/>
      <c r="NOU1183" s="12"/>
      <c r="NOV1183" s="12"/>
      <c r="NOW1183" s="12"/>
      <c r="NOX1183" s="12"/>
      <c r="NOY1183" s="12"/>
      <c r="NOZ1183" s="12"/>
      <c r="NPA1183" s="12"/>
      <c r="NPB1183" s="12"/>
      <c r="NPC1183" s="12"/>
      <c r="NPD1183" s="12"/>
      <c r="NPE1183" s="12"/>
      <c r="NPF1183" s="12"/>
      <c r="NPG1183" s="12"/>
      <c r="NPH1183" s="12"/>
      <c r="NPI1183" s="12"/>
      <c r="NPJ1183" s="12"/>
      <c r="NPK1183" s="12"/>
      <c r="NPL1183" s="12"/>
      <c r="NPM1183" s="12"/>
      <c r="NPN1183" s="12"/>
      <c r="NPO1183" s="12"/>
      <c r="NPP1183" s="12"/>
      <c r="NPQ1183" s="12"/>
      <c r="NPR1183" s="12"/>
      <c r="NPS1183" s="12"/>
      <c r="NPT1183" s="12"/>
      <c r="NPU1183" s="12"/>
      <c r="NPV1183" s="12"/>
      <c r="NPW1183" s="12"/>
      <c r="NPX1183" s="12"/>
      <c r="NPY1183" s="12"/>
      <c r="NPZ1183" s="12"/>
      <c r="NQA1183" s="12"/>
      <c r="NQB1183" s="12"/>
      <c r="NQC1183" s="12"/>
      <c r="NQD1183" s="12"/>
      <c r="NQE1183" s="12"/>
      <c r="NQF1183" s="12"/>
      <c r="NQG1183" s="12"/>
      <c r="NQH1183" s="12"/>
      <c r="NQI1183" s="12"/>
      <c r="NQJ1183" s="12"/>
      <c r="NQK1183" s="12"/>
      <c r="NQL1183" s="12"/>
      <c r="NQM1183" s="12"/>
      <c r="NQN1183" s="12"/>
      <c r="NQO1183" s="12"/>
      <c r="NQP1183" s="12"/>
      <c r="NQQ1183" s="12"/>
      <c r="NQR1183" s="12"/>
      <c r="NQS1183" s="12"/>
      <c r="NQT1183" s="12"/>
      <c r="NQU1183" s="12"/>
      <c r="NQV1183" s="12"/>
      <c r="NQW1183" s="12"/>
      <c r="NQX1183" s="12"/>
      <c r="NQY1183" s="12"/>
      <c r="NQZ1183" s="12"/>
      <c r="NRA1183" s="12"/>
      <c r="NRB1183" s="12"/>
      <c r="NRC1183" s="12"/>
      <c r="NRD1183" s="12"/>
      <c r="NRE1183" s="12"/>
      <c r="NRF1183" s="12"/>
      <c r="NRG1183" s="12"/>
      <c r="NRH1183" s="12"/>
      <c r="NRI1183" s="12"/>
      <c r="NRJ1183" s="12"/>
      <c r="NRK1183" s="12"/>
      <c r="NRL1183" s="12"/>
      <c r="NRM1183" s="12"/>
      <c r="NRN1183" s="12"/>
      <c r="NRO1183" s="12"/>
      <c r="NRP1183" s="12"/>
      <c r="NRQ1183" s="12"/>
      <c r="NRR1183" s="12"/>
      <c r="NRS1183" s="12"/>
      <c r="NRT1183" s="12"/>
      <c r="NRU1183" s="12"/>
      <c r="NRV1183" s="12"/>
      <c r="NRW1183" s="12"/>
      <c r="NRX1183" s="12"/>
      <c r="NRY1183" s="12"/>
      <c r="NRZ1183" s="12"/>
      <c r="NSA1183" s="12"/>
      <c r="NSB1183" s="12"/>
      <c r="NSC1183" s="12"/>
      <c r="NSD1183" s="12"/>
      <c r="NSE1183" s="12"/>
      <c r="NSF1183" s="12"/>
      <c r="NSG1183" s="12"/>
      <c r="NSH1183" s="12"/>
      <c r="NSI1183" s="12"/>
      <c r="NSJ1183" s="12"/>
      <c r="NSK1183" s="12"/>
      <c r="NSL1183" s="12"/>
      <c r="NSM1183" s="12"/>
      <c r="NSN1183" s="12"/>
      <c r="NSO1183" s="12"/>
      <c r="NSP1183" s="12"/>
      <c r="NSQ1183" s="12"/>
      <c r="NSR1183" s="12"/>
      <c r="NSS1183" s="12"/>
      <c r="NST1183" s="12"/>
      <c r="NSU1183" s="12"/>
      <c r="NSV1183" s="12"/>
      <c r="NSW1183" s="12"/>
      <c r="NSX1183" s="12"/>
      <c r="NSY1183" s="12"/>
      <c r="NSZ1183" s="12"/>
      <c r="NTA1183" s="12"/>
      <c r="NTB1183" s="12"/>
      <c r="NTC1183" s="12"/>
      <c r="NTD1183" s="12"/>
      <c r="NTE1183" s="12"/>
      <c r="NTF1183" s="12"/>
      <c r="NTG1183" s="12"/>
      <c r="NTH1183" s="12"/>
      <c r="NTI1183" s="12"/>
      <c r="NTJ1183" s="12"/>
      <c r="NTK1183" s="12"/>
      <c r="NTL1183" s="12"/>
      <c r="NTM1183" s="12"/>
      <c r="NTN1183" s="12"/>
      <c r="NTO1183" s="12"/>
      <c r="NTP1183" s="12"/>
      <c r="NTQ1183" s="12"/>
      <c r="NTR1183" s="12"/>
      <c r="NTS1183" s="12"/>
      <c r="NTT1183" s="12"/>
      <c r="NTU1183" s="12"/>
      <c r="NTV1183" s="12"/>
      <c r="NTW1183" s="12"/>
      <c r="NTX1183" s="12"/>
      <c r="NTY1183" s="12"/>
      <c r="NTZ1183" s="12"/>
      <c r="NUA1183" s="12"/>
      <c r="NUB1183" s="12"/>
      <c r="NUC1183" s="12"/>
      <c r="NUD1183" s="12"/>
      <c r="NUE1183" s="12"/>
      <c r="NUF1183" s="12"/>
      <c r="NUG1183" s="12"/>
      <c r="NUH1183" s="12"/>
      <c r="NUI1183" s="12"/>
      <c r="NUJ1183" s="12"/>
      <c r="NUK1183" s="12"/>
      <c r="NUL1183" s="12"/>
      <c r="NUM1183" s="12"/>
      <c r="NUN1183" s="12"/>
      <c r="NUO1183" s="12"/>
      <c r="NUP1183" s="12"/>
      <c r="NUQ1183" s="12"/>
      <c r="NUR1183" s="12"/>
      <c r="NUS1183" s="12"/>
      <c r="NUT1183" s="12"/>
      <c r="NUU1183" s="12"/>
      <c r="NUV1183" s="12"/>
      <c r="NUW1183" s="12"/>
      <c r="NUX1183" s="12"/>
      <c r="NUY1183" s="12"/>
      <c r="NUZ1183" s="12"/>
      <c r="NVA1183" s="12"/>
      <c r="NVB1183" s="12"/>
      <c r="NVC1183" s="12"/>
      <c r="NVD1183" s="12"/>
      <c r="NVE1183" s="12"/>
      <c r="NVF1183" s="12"/>
      <c r="NVG1183" s="12"/>
      <c r="NVH1183" s="12"/>
      <c r="NVI1183" s="12"/>
      <c r="NVJ1183" s="12"/>
      <c r="NVK1183" s="12"/>
      <c r="NVL1183" s="12"/>
      <c r="NVM1183" s="12"/>
      <c r="NVN1183" s="12"/>
      <c r="NVO1183" s="12"/>
      <c r="NVP1183" s="12"/>
      <c r="NVQ1183" s="12"/>
      <c r="NVR1183" s="12"/>
      <c r="NVS1183" s="12"/>
      <c r="NVT1183" s="12"/>
      <c r="NVU1183" s="12"/>
      <c r="NVV1183" s="12"/>
      <c r="NVW1183" s="12"/>
      <c r="NVX1183" s="12"/>
      <c r="NVY1183" s="12"/>
      <c r="NVZ1183" s="12"/>
      <c r="NWA1183" s="12"/>
      <c r="NWB1183" s="12"/>
      <c r="NWC1183" s="12"/>
      <c r="NWD1183" s="12"/>
      <c r="NWE1183" s="12"/>
      <c r="NWF1183" s="12"/>
      <c r="NWG1183" s="12"/>
      <c r="NWH1183" s="12"/>
      <c r="NWI1183" s="12"/>
      <c r="NWJ1183" s="12"/>
      <c r="NWK1183" s="12"/>
      <c r="NWL1183" s="12"/>
      <c r="NWM1183" s="12"/>
      <c r="NWN1183" s="12"/>
      <c r="NWO1183" s="12"/>
      <c r="NWP1183" s="12"/>
      <c r="NWQ1183" s="12"/>
      <c r="NWR1183" s="12"/>
      <c r="NWS1183" s="12"/>
      <c r="NWT1183" s="12"/>
      <c r="NWU1183" s="12"/>
      <c r="NWV1183" s="12"/>
      <c r="NWW1183" s="12"/>
      <c r="NWX1183" s="12"/>
      <c r="NWY1183" s="12"/>
      <c r="NWZ1183" s="12"/>
      <c r="NXA1183" s="12"/>
      <c r="NXB1183" s="12"/>
      <c r="NXC1183" s="12"/>
      <c r="NXD1183" s="12"/>
      <c r="NXE1183" s="12"/>
      <c r="NXF1183" s="12"/>
      <c r="NXG1183" s="12"/>
      <c r="NXH1183" s="12"/>
      <c r="NXI1183" s="12"/>
      <c r="NXJ1183" s="12"/>
      <c r="NXK1183" s="12"/>
      <c r="NXL1183" s="12"/>
      <c r="NXM1183" s="12"/>
      <c r="NXN1183" s="12"/>
      <c r="NXO1183" s="12"/>
      <c r="NXP1183" s="12"/>
      <c r="NXQ1183" s="12"/>
      <c r="NXR1183" s="12"/>
      <c r="NXS1183" s="12"/>
      <c r="NXT1183" s="12"/>
      <c r="NXU1183" s="12"/>
      <c r="NXV1183" s="12"/>
      <c r="NXW1183" s="12"/>
      <c r="NXX1183" s="12"/>
      <c r="NXY1183" s="12"/>
      <c r="NXZ1183" s="12"/>
      <c r="NYA1183" s="12"/>
      <c r="NYB1183" s="12"/>
      <c r="NYC1183" s="12"/>
      <c r="NYD1183" s="12"/>
      <c r="NYE1183" s="12"/>
      <c r="NYF1183" s="12"/>
      <c r="NYG1183" s="12"/>
      <c r="NYH1183" s="12"/>
      <c r="NYI1183" s="12"/>
      <c r="NYJ1183" s="12"/>
      <c r="NYK1183" s="12"/>
      <c r="NYL1183" s="12"/>
      <c r="NYM1183" s="12"/>
      <c r="NYN1183" s="12"/>
      <c r="NYO1183" s="12"/>
      <c r="NYP1183" s="12"/>
      <c r="NYQ1183" s="12"/>
      <c r="NYR1183" s="12"/>
      <c r="NYS1183" s="12"/>
      <c r="NYT1183" s="12"/>
      <c r="NYU1183" s="12"/>
      <c r="NYV1183" s="12"/>
      <c r="NYW1183" s="12"/>
      <c r="NYX1183" s="12"/>
      <c r="NYY1183" s="12"/>
      <c r="NYZ1183" s="12"/>
      <c r="NZA1183" s="12"/>
      <c r="NZB1183" s="12"/>
      <c r="NZC1183" s="12"/>
      <c r="NZD1183" s="12"/>
      <c r="NZE1183" s="12"/>
      <c r="NZF1183" s="12"/>
      <c r="NZG1183" s="12"/>
      <c r="NZH1183" s="12"/>
      <c r="NZI1183" s="12"/>
      <c r="NZJ1183" s="12"/>
      <c r="NZK1183" s="12"/>
      <c r="NZL1183" s="12"/>
      <c r="NZM1183" s="12"/>
      <c r="NZN1183" s="12"/>
      <c r="NZO1183" s="12"/>
      <c r="NZP1183" s="12"/>
      <c r="NZQ1183" s="12"/>
      <c r="NZR1183" s="12"/>
      <c r="NZS1183" s="12"/>
      <c r="NZT1183" s="12"/>
      <c r="NZU1183" s="12"/>
      <c r="NZV1183" s="12"/>
      <c r="NZW1183" s="12"/>
      <c r="NZX1183" s="12"/>
      <c r="NZY1183" s="12"/>
      <c r="NZZ1183" s="12"/>
      <c r="OAA1183" s="12"/>
      <c r="OAB1183" s="12"/>
      <c r="OAC1183" s="12"/>
      <c r="OAD1183" s="12"/>
      <c r="OAE1183" s="12"/>
      <c r="OAF1183" s="12"/>
      <c r="OAG1183" s="12"/>
      <c r="OAH1183" s="12"/>
      <c r="OAI1183" s="12"/>
      <c r="OAJ1183" s="12"/>
      <c r="OAK1183" s="12"/>
      <c r="OAL1183" s="12"/>
      <c r="OAM1183" s="12"/>
      <c r="OAN1183" s="12"/>
      <c r="OAO1183" s="12"/>
      <c r="OAP1183" s="12"/>
      <c r="OAQ1183" s="12"/>
      <c r="OAR1183" s="12"/>
      <c r="OAS1183" s="12"/>
      <c r="OAT1183" s="12"/>
      <c r="OAU1183" s="12"/>
      <c r="OAV1183" s="12"/>
      <c r="OAW1183" s="12"/>
      <c r="OAX1183" s="12"/>
      <c r="OAY1183" s="12"/>
      <c r="OAZ1183" s="12"/>
      <c r="OBA1183" s="12"/>
      <c r="OBB1183" s="12"/>
      <c r="OBC1183" s="12"/>
      <c r="OBD1183" s="12"/>
      <c r="OBE1183" s="12"/>
      <c r="OBF1183" s="12"/>
      <c r="OBG1183" s="12"/>
      <c r="OBH1183" s="12"/>
      <c r="OBI1183" s="12"/>
      <c r="OBJ1183" s="12"/>
      <c r="OBK1183" s="12"/>
      <c r="OBL1183" s="12"/>
      <c r="OBM1183" s="12"/>
      <c r="OBN1183" s="12"/>
      <c r="OBO1183" s="12"/>
      <c r="OBP1183" s="12"/>
      <c r="OBQ1183" s="12"/>
      <c r="OBR1183" s="12"/>
      <c r="OBS1183" s="12"/>
      <c r="OBT1183" s="12"/>
      <c r="OBU1183" s="12"/>
      <c r="OBV1183" s="12"/>
      <c r="OBW1183" s="12"/>
      <c r="OBX1183" s="12"/>
      <c r="OBY1183" s="12"/>
      <c r="OBZ1183" s="12"/>
      <c r="OCA1183" s="12"/>
      <c r="OCB1183" s="12"/>
      <c r="OCC1183" s="12"/>
      <c r="OCD1183" s="12"/>
      <c r="OCE1183" s="12"/>
      <c r="OCF1183" s="12"/>
      <c r="OCG1183" s="12"/>
      <c r="OCH1183" s="12"/>
      <c r="OCI1183" s="12"/>
      <c r="OCJ1183" s="12"/>
      <c r="OCK1183" s="12"/>
      <c r="OCL1183" s="12"/>
      <c r="OCM1183" s="12"/>
      <c r="OCN1183" s="12"/>
      <c r="OCO1183" s="12"/>
      <c r="OCP1183" s="12"/>
      <c r="OCQ1183" s="12"/>
      <c r="OCR1183" s="12"/>
      <c r="OCS1183" s="12"/>
      <c r="OCT1183" s="12"/>
      <c r="OCU1183" s="12"/>
      <c r="OCV1183" s="12"/>
      <c r="OCW1183" s="12"/>
      <c r="OCX1183" s="12"/>
      <c r="OCY1183" s="12"/>
      <c r="OCZ1183" s="12"/>
      <c r="ODA1183" s="12"/>
      <c r="ODB1183" s="12"/>
      <c r="ODC1183" s="12"/>
      <c r="ODD1183" s="12"/>
      <c r="ODE1183" s="12"/>
      <c r="ODF1183" s="12"/>
      <c r="ODG1183" s="12"/>
      <c r="ODH1183" s="12"/>
      <c r="ODI1183" s="12"/>
      <c r="ODJ1183" s="12"/>
      <c r="ODK1183" s="12"/>
      <c r="ODL1183" s="12"/>
      <c r="ODM1183" s="12"/>
      <c r="ODN1183" s="12"/>
      <c r="ODO1183" s="12"/>
      <c r="ODP1183" s="12"/>
      <c r="ODQ1183" s="12"/>
      <c r="ODR1183" s="12"/>
      <c r="ODS1183" s="12"/>
      <c r="ODT1183" s="12"/>
      <c r="ODU1183" s="12"/>
      <c r="ODV1183" s="12"/>
      <c r="ODW1183" s="12"/>
      <c r="ODX1183" s="12"/>
      <c r="ODY1183" s="12"/>
      <c r="ODZ1183" s="12"/>
      <c r="OEA1183" s="12"/>
      <c r="OEB1183" s="12"/>
      <c r="OEC1183" s="12"/>
      <c r="OED1183" s="12"/>
      <c r="OEE1183" s="12"/>
      <c r="OEF1183" s="12"/>
      <c r="OEG1183" s="12"/>
      <c r="OEH1183" s="12"/>
      <c r="OEI1183" s="12"/>
      <c r="OEJ1183" s="12"/>
      <c r="OEK1183" s="12"/>
      <c r="OEL1183" s="12"/>
      <c r="OEM1183" s="12"/>
      <c r="OEN1183" s="12"/>
      <c r="OEO1183" s="12"/>
      <c r="OEP1183" s="12"/>
      <c r="OEQ1183" s="12"/>
      <c r="OER1183" s="12"/>
      <c r="OES1183" s="12"/>
      <c r="OET1183" s="12"/>
      <c r="OEU1183" s="12"/>
      <c r="OEV1183" s="12"/>
      <c r="OEW1183" s="12"/>
      <c r="OEX1183" s="12"/>
      <c r="OEY1183" s="12"/>
      <c r="OEZ1183" s="12"/>
      <c r="OFA1183" s="12"/>
      <c r="OFB1183" s="12"/>
      <c r="OFC1183" s="12"/>
      <c r="OFD1183" s="12"/>
      <c r="OFE1183" s="12"/>
      <c r="OFF1183" s="12"/>
      <c r="OFG1183" s="12"/>
      <c r="OFH1183" s="12"/>
      <c r="OFI1183" s="12"/>
      <c r="OFJ1183" s="12"/>
      <c r="OFK1183" s="12"/>
      <c r="OFL1183" s="12"/>
      <c r="OFM1183" s="12"/>
      <c r="OFN1183" s="12"/>
      <c r="OFO1183" s="12"/>
      <c r="OFP1183" s="12"/>
      <c r="OFQ1183" s="12"/>
      <c r="OFR1183" s="12"/>
      <c r="OFS1183" s="12"/>
      <c r="OFT1183" s="12"/>
      <c r="OFU1183" s="12"/>
      <c r="OFV1183" s="12"/>
      <c r="OFW1183" s="12"/>
      <c r="OFX1183" s="12"/>
      <c r="OFY1183" s="12"/>
      <c r="OFZ1183" s="12"/>
      <c r="OGA1183" s="12"/>
      <c r="OGB1183" s="12"/>
      <c r="OGC1183" s="12"/>
      <c r="OGD1183" s="12"/>
      <c r="OGE1183" s="12"/>
      <c r="OGF1183" s="12"/>
      <c r="OGG1183" s="12"/>
      <c r="OGH1183" s="12"/>
      <c r="OGI1183" s="12"/>
      <c r="OGJ1183" s="12"/>
      <c r="OGK1183" s="12"/>
      <c r="OGL1183" s="12"/>
      <c r="OGM1183" s="12"/>
      <c r="OGN1183" s="12"/>
      <c r="OGO1183" s="12"/>
      <c r="OGP1183" s="12"/>
      <c r="OGQ1183" s="12"/>
      <c r="OGR1183" s="12"/>
      <c r="OGS1183" s="12"/>
      <c r="OGT1183" s="12"/>
      <c r="OGU1183" s="12"/>
      <c r="OGV1183" s="12"/>
      <c r="OGW1183" s="12"/>
      <c r="OGX1183" s="12"/>
      <c r="OGY1183" s="12"/>
      <c r="OGZ1183" s="12"/>
      <c r="OHA1183" s="12"/>
      <c r="OHB1183" s="12"/>
      <c r="OHC1183" s="12"/>
      <c r="OHD1183" s="12"/>
      <c r="OHE1183" s="12"/>
      <c r="OHF1183" s="12"/>
      <c r="OHG1183" s="12"/>
      <c r="OHH1183" s="12"/>
      <c r="OHI1183" s="12"/>
      <c r="OHJ1183" s="12"/>
      <c r="OHK1183" s="12"/>
      <c r="OHL1183" s="12"/>
      <c r="OHM1183" s="12"/>
      <c r="OHN1183" s="12"/>
      <c r="OHO1183" s="12"/>
      <c r="OHP1183" s="12"/>
      <c r="OHQ1183" s="12"/>
      <c r="OHR1183" s="12"/>
      <c r="OHS1183" s="12"/>
      <c r="OHT1183" s="12"/>
      <c r="OHU1183" s="12"/>
      <c r="OHV1183" s="12"/>
      <c r="OHW1183" s="12"/>
      <c r="OHX1183" s="12"/>
      <c r="OHY1183" s="12"/>
      <c r="OHZ1183" s="12"/>
      <c r="OIA1183" s="12"/>
      <c r="OIB1183" s="12"/>
      <c r="OIC1183" s="12"/>
      <c r="OID1183" s="12"/>
      <c r="OIE1183" s="12"/>
      <c r="OIF1183" s="12"/>
      <c r="OIG1183" s="12"/>
      <c r="OIH1183" s="12"/>
      <c r="OII1183" s="12"/>
      <c r="OIJ1183" s="12"/>
      <c r="OIK1183" s="12"/>
      <c r="OIL1183" s="12"/>
      <c r="OIM1183" s="12"/>
      <c r="OIN1183" s="12"/>
      <c r="OIO1183" s="12"/>
      <c r="OIP1183" s="12"/>
      <c r="OIQ1183" s="12"/>
      <c r="OIR1183" s="12"/>
      <c r="OIS1183" s="12"/>
      <c r="OIT1183" s="12"/>
      <c r="OIU1183" s="12"/>
      <c r="OIV1183" s="12"/>
      <c r="OIW1183" s="12"/>
      <c r="OIX1183" s="12"/>
      <c r="OIY1183" s="12"/>
      <c r="OIZ1183" s="12"/>
      <c r="OJA1183" s="12"/>
      <c r="OJB1183" s="12"/>
      <c r="OJC1183" s="12"/>
      <c r="OJD1183" s="12"/>
      <c r="OJE1183" s="12"/>
      <c r="OJF1183" s="12"/>
      <c r="OJG1183" s="12"/>
      <c r="OJH1183" s="12"/>
      <c r="OJI1183" s="12"/>
      <c r="OJJ1183" s="12"/>
      <c r="OJK1183" s="12"/>
      <c r="OJL1183" s="12"/>
      <c r="OJM1183" s="12"/>
      <c r="OJN1183" s="12"/>
      <c r="OJO1183" s="12"/>
      <c r="OJP1183" s="12"/>
      <c r="OJQ1183" s="12"/>
      <c r="OJR1183" s="12"/>
      <c r="OJS1183" s="12"/>
      <c r="OJT1183" s="12"/>
      <c r="OJU1183" s="12"/>
      <c r="OJV1183" s="12"/>
      <c r="OJW1183" s="12"/>
      <c r="OJX1183" s="12"/>
      <c r="OJY1183" s="12"/>
      <c r="OJZ1183" s="12"/>
      <c r="OKA1183" s="12"/>
      <c r="OKB1183" s="12"/>
      <c r="OKC1183" s="12"/>
      <c r="OKD1183" s="12"/>
      <c r="OKE1183" s="12"/>
      <c r="OKF1183" s="12"/>
      <c r="OKG1183" s="12"/>
      <c r="OKH1183" s="12"/>
      <c r="OKI1183" s="12"/>
      <c r="OKJ1183" s="12"/>
      <c r="OKK1183" s="12"/>
      <c r="OKL1183" s="12"/>
      <c r="OKM1183" s="12"/>
      <c r="OKN1183" s="12"/>
      <c r="OKO1183" s="12"/>
      <c r="OKP1183" s="12"/>
      <c r="OKQ1183" s="12"/>
      <c r="OKR1183" s="12"/>
      <c r="OKS1183" s="12"/>
      <c r="OKT1183" s="12"/>
      <c r="OKU1183" s="12"/>
      <c r="OKV1183" s="12"/>
      <c r="OKW1183" s="12"/>
      <c r="OKX1183" s="12"/>
      <c r="OKY1183" s="12"/>
      <c r="OKZ1183" s="12"/>
      <c r="OLA1183" s="12"/>
      <c r="OLB1183" s="12"/>
      <c r="OLC1183" s="12"/>
      <c r="OLD1183" s="12"/>
      <c r="OLE1183" s="12"/>
      <c r="OLF1183" s="12"/>
      <c r="OLG1183" s="12"/>
      <c r="OLH1183" s="12"/>
      <c r="OLI1183" s="12"/>
      <c r="OLJ1183" s="12"/>
      <c r="OLK1183" s="12"/>
      <c r="OLL1183" s="12"/>
      <c r="OLM1183" s="12"/>
      <c r="OLN1183" s="12"/>
      <c r="OLO1183" s="12"/>
      <c r="OLP1183" s="12"/>
      <c r="OLQ1183" s="12"/>
      <c r="OLR1183" s="12"/>
      <c r="OLS1183" s="12"/>
      <c r="OLT1183" s="12"/>
      <c r="OLU1183" s="12"/>
      <c r="OLV1183" s="12"/>
      <c r="OLW1183" s="12"/>
      <c r="OLX1183" s="12"/>
      <c r="OLY1183" s="12"/>
      <c r="OLZ1183" s="12"/>
      <c r="OMA1183" s="12"/>
      <c r="OMB1183" s="12"/>
      <c r="OMC1183" s="12"/>
      <c r="OMD1183" s="12"/>
      <c r="OME1183" s="12"/>
      <c r="OMF1183" s="12"/>
      <c r="OMG1183" s="12"/>
      <c r="OMH1183" s="12"/>
      <c r="OMI1183" s="12"/>
      <c r="OMJ1183" s="12"/>
      <c r="OMK1183" s="12"/>
      <c r="OML1183" s="12"/>
      <c r="OMM1183" s="12"/>
      <c r="OMN1183" s="12"/>
      <c r="OMO1183" s="12"/>
      <c r="OMP1183" s="12"/>
      <c r="OMQ1183" s="12"/>
      <c r="OMR1183" s="12"/>
      <c r="OMS1183" s="12"/>
      <c r="OMT1183" s="12"/>
      <c r="OMU1183" s="12"/>
      <c r="OMV1183" s="12"/>
      <c r="OMW1183" s="12"/>
      <c r="OMX1183" s="12"/>
      <c r="OMY1183" s="12"/>
      <c r="OMZ1183" s="12"/>
      <c r="ONA1183" s="12"/>
      <c r="ONB1183" s="12"/>
      <c r="ONC1183" s="12"/>
      <c r="OND1183" s="12"/>
      <c r="ONE1183" s="12"/>
      <c r="ONF1183" s="12"/>
      <c r="ONG1183" s="12"/>
      <c r="ONH1183" s="12"/>
      <c r="ONI1183" s="12"/>
      <c r="ONJ1183" s="12"/>
      <c r="ONK1183" s="12"/>
      <c r="ONL1183" s="12"/>
      <c r="ONM1183" s="12"/>
      <c r="ONN1183" s="12"/>
      <c r="ONO1183" s="12"/>
      <c r="ONP1183" s="12"/>
      <c r="ONQ1183" s="12"/>
      <c r="ONR1183" s="12"/>
      <c r="ONS1183" s="12"/>
      <c r="ONT1183" s="12"/>
      <c r="ONU1183" s="12"/>
      <c r="ONV1183" s="12"/>
      <c r="ONW1183" s="12"/>
      <c r="ONX1183" s="12"/>
      <c r="ONY1183" s="12"/>
      <c r="ONZ1183" s="12"/>
      <c r="OOA1183" s="12"/>
      <c r="OOB1183" s="12"/>
      <c r="OOC1183" s="12"/>
      <c r="OOD1183" s="12"/>
      <c r="OOE1183" s="12"/>
      <c r="OOF1183" s="12"/>
      <c r="OOG1183" s="12"/>
      <c r="OOH1183" s="12"/>
      <c r="OOI1183" s="12"/>
      <c r="OOJ1183" s="12"/>
      <c r="OOK1183" s="12"/>
      <c r="OOL1183" s="12"/>
      <c r="OOM1183" s="12"/>
      <c r="OON1183" s="12"/>
      <c r="OOO1183" s="12"/>
      <c r="OOP1183" s="12"/>
      <c r="OOQ1183" s="12"/>
      <c r="OOR1183" s="12"/>
      <c r="OOS1183" s="12"/>
      <c r="OOT1183" s="12"/>
      <c r="OOU1183" s="12"/>
      <c r="OOV1183" s="12"/>
      <c r="OOW1183" s="12"/>
      <c r="OOX1183" s="12"/>
      <c r="OOY1183" s="12"/>
      <c r="OOZ1183" s="12"/>
      <c r="OPA1183" s="12"/>
      <c r="OPB1183" s="12"/>
      <c r="OPC1183" s="12"/>
      <c r="OPD1183" s="12"/>
      <c r="OPE1183" s="12"/>
      <c r="OPF1183" s="12"/>
      <c r="OPG1183" s="12"/>
      <c r="OPH1183" s="12"/>
      <c r="OPI1183" s="12"/>
      <c r="OPJ1183" s="12"/>
      <c r="OPK1183" s="12"/>
      <c r="OPL1183" s="12"/>
      <c r="OPM1183" s="12"/>
      <c r="OPN1183" s="12"/>
      <c r="OPO1183" s="12"/>
      <c r="OPP1183" s="12"/>
      <c r="OPQ1183" s="12"/>
      <c r="OPR1183" s="12"/>
      <c r="OPS1183" s="12"/>
      <c r="OPT1183" s="12"/>
      <c r="OPU1183" s="12"/>
      <c r="OPV1183" s="12"/>
      <c r="OPW1183" s="12"/>
      <c r="OPX1183" s="12"/>
      <c r="OPY1183" s="12"/>
      <c r="OPZ1183" s="12"/>
      <c r="OQA1183" s="12"/>
      <c r="OQB1183" s="12"/>
      <c r="OQC1183" s="12"/>
      <c r="OQD1183" s="12"/>
      <c r="OQE1183" s="12"/>
      <c r="OQF1183" s="12"/>
      <c r="OQG1183" s="12"/>
      <c r="OQH1183" s="12"/>
      <c r="OQI1183" s="12"/>
      <c r="OQJ1183" s="12"/>
      <c r="OQK1183" s="12"/>
      <c r="OQL1183" s="12"/>
      <c r="OQM1183" s="12"/>
      <c r="OQN1183" s="12"/>
      <c r="OQO1183" s="12"/>
      <c r="OQP1183" s="12"/>
      <c r="OQQ1183" s="12"/>
      <c r="OQR1183" s="12"/>
      <c r="OQS1183" s="12"/>
      <c r="OQT1183" s="12"/>
      <c r="OQU1183" s="12"/>
      <c r="OQV1183" s="12"/>
      <c r="OQW1183" s="12"/>
      <c r="OQX1183" s="12"/>
      <c r="OQY1183" s="12"/>
      <c r="OQZ1183" s="12"/>
      <c r="ORA1183" s="12"/>
      <c r="ORB1183" s="12"/>
      <c r="ORC1183" s="12"/>
      <c r="ORD1183" s="12"/>
      <c r="ORE1183" s="12"/>
      <c r="ORF1183" s="12"/>
      <c r="ORG1183" s="12"/>
      <c r="ORH1183" s="12"/>
      <c r="ORI1183" s="12"/>
      <c r="ORJ1183" s="12"/>
      <c r="ORK1183" s="12"/>
      <c r="ORL1183" s="12"/>
      <c r="ORM1183" s="12"/>
      <c r="ORN1183" s="12"/>
      <c r="ORO1183" s="12"/>
      <c r="ORP1183" s="12"/>
      <c r="ORQ1183" s="12"/>
      <c r="ORR1183" s="12"/>
      <c r="ORS1183" s="12"/>
      <c r="ORT1183" s="12"/>
      <c r="ORU1183" s="12"/>
      <c r="ORV1183" s="12"/>
      <c r="ORW1183" s="12"/>
      <c r="ORX1183" s="12"/>
      <c r="ORY1183" s="12"/>
      <c r="ORZ1183" s="12"/>
      <c r="OSA1183" s="12"/>
      <c r="OSB1183" s="12"/>
      <c r="OSC1183" s="12"/>
      <c r="OSD1183" s="12"/>
      <c r="OSE1183" s="12"/>
      <c r="OSF1183" s="12"/>
      <c r="OSG1183" s="12"/>
      <c r="OSH1183" s="12"/>
      <c r="OSI1183" s="12"/>
      <c r="OSJ1183" s="12"/>
      <c r="OSK1183" s="12"/>
      <c r="OSL1183" s="12"/>
      <c r="OSM1183" s="12"/>
      <c r="OSN1183" s="12"/>
      <c r="OSO1183" s="12"/>
      <c r="OSP1183" s="12"/>
      <c r="OSQ1183" s="12"/>
      <c r="OSR1183" s="12"/>
      <c r="OSS1183" s="12"/>
      <c r="OST1183" s="12"/>
      <c r="OSU1183" s="12"/>
      <c r="OSV1183" s="12"/>
      <c r="OSW1183" s="12"/>
      <c r="OSX1183" s="12"/>
      <c r="OSY1183" s="12"/>
      <c r="OSZ1183" s="12"/>
      <c r="OTA1183" s="12"/>
      <c r="OTB1183" s="12"/>
      <c r="OTC1183" s="12"/>
      <c r="OTD1183" s="12"/>
      <c r="OTE1183" s="12"/>
      <c r="OTF1183" s="12"/>
      <c r="OTG1183" s="12"/>
      <c r="OTH1183" s="12"/>
      <c r="OTI1183" s="12"/>
      <c r="OTJ1183" s="12"/>
      <c r="OTK1183" s="12"/>
      <c r="OTL1183" s="12"/>
      <c r="OTM1183" s="12"/>
      <c r="OTN1183" s="12"/>
      <c r="OTO1183" s="12"/>
      <c r="OTP1183" s="12"/>
      <c r="OTQ1183" s="12"/>
      <c r="OTR1183" s="12"/>
      <c r="OTS1183" s="12"/>
      <c r="OTT1183" s="12"/>
      <c r="OTU1183" s="12"/>
      <c r="OTV1183" s="12"/>
      <c r="OTW1183" s="12"/>
      <c r="OTX1183" s="12"/>
      <c r="OTY1183" s="12"/>
      <c r="OTZ1183" s="12"/>
      <c r="OUA1183" s="12"/>
      <c r="OUB1183" s="12"/>
      <c r="OUC1183" s="12"/>
      <c r="OUD1183" s="12"/>
      <c r="OUE1183" s="12"/>
      <c r="OUF1183" s="12"/>
      <c r="OUG1183" s="12"/>
      <c r="OUH1183" s="12"/>
      <c r="OUI1183" s="12"/>
      <c r="OUJ1183" s="12"/>
      <c r="OUK1183" s="12"/>
      <c r="OUL1183" s="12"/>
      <c r="OUM1183" s="12"/>
      <c r="OUN1183" s="12"/>
      <c r="OUO1183" s="12"/>
      <c r="OUP1183" s="12"/>
      <c r="OUQ1183" s="12"/>
      <c r="OUR1183" s="12"/>
      <c r="OUS1183" s="12"/>
      <c r="OUT1183" s="12"/>
      <c r="OUU1183" s="12"/>
      <c r="OUV1183" s="12"/>
      <c r="OUW1183" s="12"/>
      <c r="OUX1183" s="12"/>
      <c r="OUY1183" s="12"/>
      <c r="OUZ1183" s="12"/>
      <c r="OVA1183" s="12"/>
      <c r="OVB1183" s="12"/>
      <c r="OVC1183" s="12"/>
      <c r="OVD1183" s="12"/>
      <c r="OVE1183" s="12"/>
      <c r="OVF1183" s="12"/>
      <c r="OVG1183" s="12"/>
      <c r="OVH1183" s="12"/>
      <c r="OVI1183" s="12"/>
      <c r="OVJ1183" s="12"/>
      <c r="OVK1183" s="12"/>
      <c r="OVL1183" s="12"/>
      <c r="OVM1183" s="12"/>
      <c r="OVN1183" s="12"/>
      <c r="OVO1183" s="12"/>
      <c r="OVP1183" s="12"/>
      <c r="OVQ1183" s="12"/>
      <c r="OVR1183" s="12"/>
      <c r="OVS1183" s="12"/>
      <c r="OVT1183" s="12"/>
      <c r="OVU1183" s="12"/>
      <c r="OVV1183" s="12"/>
      <c r="OVW1183" s="12"/>
      <c r="OVX1183" s="12"/>
      <c r="OVY1183" s="12"/>
      <c r="OVZ1183" s="12"/>
      <c r="OWA1183" s="12"/>
      <c r="OWB1183" s="12"/>
      <c r="OWC1183" s="12"/>
      <c r="OWD1183" s="12"/>
      <c r="OWE1183" s="12"/>
      <c r="OWF1183" s="12"/>
      <c r="OWG1183" s="12"/>
      <c r="OWH1183" s="12"/>
      <c r="OWI1183" s="12"/>
      <c r="OWJ1183" s="12"/>
      <c r="OWK1183" s="12"/>
      <c r="OWL1183" s="12"/>
      <c r="OWM1183" s="12"/>
      <c r="OWN1183" s="12"/>
      <c r="OWO1183" s="12"/>
      <c r="OWP1183" s="12"/>
      <c r="OWQ1183" s="12"/>
      <c r="OWR1183" s="12"/>
      <c r="OWS1183" s="12"/>
      <c r="OWT1183" s="12"/>
      <c r="OWU1183" s="12"/>
      <c r="OWV1183" s="12"/>
      <c r="OWW1183" s="12"/>
      <c r="OWX1183" s="12"/>
      <c r="OWY1183" s="12"/>
      <c r="OWZ1183" s="12"/>
      <c r="OXA1183" s="12"/>
      <c r="OXB1183" s="12"/>
      <c r="OXC1183" s="12"/>
      <c r="OXD1183" s="12"/>
      <c r="OXE1183" s="12"/>
      <c r="OXF1183" s="12"/>
      <c r="OXG1183" s="12"/>
      <c r="OXH1183" s="12"/>
      <c r="OXI1183" s="12"/>
      <c r="OXJ1183" s="12"/>
      <c r="OXK1183" s="12"/>
      <c r="OXL1183" s="12"/>
      <c r="OXM1183" s="12"/>
      <c r="OXN1183" s="12"/>
      <c r="OXO1183" s="12"/>
      <c r="OXP1183" s="12"/>
      <c r="OXQ1183" s="12"/>
      <c r="OXR1183" s="12"/>
      <c r="OXS1183" s="12"/>
      <c r="OXT1183" s="12"/>
      <c r="OXU1183" s="12"/>
      <c r="OXV1183" s="12"/>
      <c r="OXW1183" s="12"/>
      <c r="OXX1183" s="12"/>
      <c r="OXY1183" s="12"/>
      <c r="OXZ1183" s="12"/>
      <c r="OYA1183" s="12"/>
      <c r="OYB1183" s="12"/>
      <c r="OYC1183" s="12"/>
      <c r="OYD1183" s="12"/>
      <c r="OYE1183" s="12"/>
      <c r="OYF1183" s="12"/>
      <c r="OYG1183" s="12"/>
      <c r="OYH1183" s="12"/>
      <c r="OYI1183" s="12"/>
      <c r="OYJ1183" s="12"/>
      <c r="OYK1183" s="12"/>
      <c r="OYL1183" s="12"/>
      <c r="OYM1183" s="12"/>
      <c r="OYN1183" s="12"/>
      <c r="OYO1183" s="12"/>
      <c r="OYP1183" s="12"/>
      <c r="OYQ1183" s="12"/>
      <c r="OYR1183" s="12"/>
      <c r="OYS1183" s="12"/>
      <c r="OYT1183" s="12"/>
      <c r="OYU1183" s="12"/>
      <c r="OYV1183" s="12"/>
      <c r="OYW1183" s="12"/>
      <c r="OYX1183" s="12"/>
      <c r="OYY1183" s="12"/>
      <c r="OYZ1183" s="12"/>
      <c r="OZA1183" s="12"/>
      <c r="OZB1183" s="12"/>
      <c r="OZC1183" s="12"/>
      <c r="OZD1183" s="12"/>
      <c r="OZE1183" s="12"/>
      <c r="OZF1183" s="12"/>
      <c r="OZG1183" s="12"/>
      <c r="OZH1183" s="12"/>
      <c r="OZI1183" s="12"/>
      <c r="OZJ1183" s="12"/>
      <c r="OZK1183" s="12"/>
      <c r="OZL1183" s="12"/>
      <c r="OZM1183" s="12"/>
      <c r="OZN1183" s="12"/>
      <c r="OZO1183" s="12"/>
      <c r="OZP1183" s="12"/>
      <c r="OZQ1183" s="12"/>
      <c r="OZR1183" s="12"/>
      <c r="OZS1183" s="12"/>
      <c r="OZT1183" s="12"/>
      <c r="OZU1183" s="12"/>
      <c r="OZV1183" s="12"/>
      <c r="OZW1183" s="12"/>
      <c r="OZX1183" s="12"/>
      <c r="OZY1183" s="12"/>
      <c r="OZZ1183" s="12"/>
      <c r="PAA1183" s="12"/>
      <c r="PAB1183" s="12"/>
      <c r="PAC1183" s="12"/>
      <c r="PAD1183" s="12"/>
      <c r="PAE1183" s="12"/>
      <c r="PAF1183" s="12"/>
      <c r="PAG1183" s="12"/>
      <c r="PAH1183" s="12"/>
      <c r="PAI1183" s="12"/>
      <c r="PAJ1183" s="12"/>
      <c r="PAK1183" s="12"/>
      <c r="PAL1183" s="12"/>
      <c r="PAM1183" s="12"/>
      <c r="PAN1183" s="12"/>
      <c r="PAO1183" s="12"/>
      <c r="PAP1183" s="12"/>
      <c r="PAQ1183" s="12"/>
      <c r="PAR1183" s="12"/>
      <c r="PAS1183" s="12"/>
      <c r="PAT1183" s="12"/>
      <c r="PAU1183" s="12"/>
      <c r="PAV1183" s="12"/>
      <c r="PAW1183" s="12"/>
      <c r="PAX1183" s="12"/>
      <c r="PAY1183" s="12"/>
      <c r="PAZ1183" s="12"/>
      <c r="PBA1183" s="12"/>
      <c r="PBB1183" s="12"/>
      <c r="PBC1183" s="12"/>
      <c r="PBD1183" s="12"/>
      <c r="PBE1183" s="12"/>
      <c r="PBF1183" s="12"/>
      <c r="PBG1183" s="12"/>
      <c r="PBH1183" s="12"/>
      <c r="PBI1183" s="12"/>
      <c r="PBJ1183" s="12"/>
      <c r="PBK1183" s="12"/>
      <c r="PBL1183" s="12"/>
      <c r="PBM1183" s="12"/>
      <c r="PBN1183" s="12"/>
      <c r="PBO1183" s="12"/>
      <c r="PBP1183" s="12"/>
      <c r="PBQ1183" s="12"/>
      <c r="PBR1183" s="12"/>
      <c r="PBS1183" s="12"/>
      <c r="PBT1183" s="12"/>
      <c r="PBU1183" s="12"/>
      <c r="PBV1183" s="12"/>
      <c r="PBW1183" s="12"/>
      <c r="PBX1183" s="12"/>
      <c r="PBY1183" s="12"/>
      <c r="PBZ1183" s="12"/>
      <c r="PCA1183" s="12"/>
      <c r="PCB1183" s="12"/>
      <c r="PCC1183" s="12"/>
      <c r="PCD1183" s="12"/>
      <c r="PCE1183" s="12"/>
      <c r="PCF1183" s="12"/>
      <c r="PCG1183" s="12"/>
      <c r="PCH1183" s="12"/>
      <c r="PCI1183" s="12"/>
      <c r="PCJ1183" s="12"/>
      <c r="PCK1183" s="12"/>
      <c r="PCL1183" s="12"/>
      <c r="PCM1183" s="12"/>
      <c r="PCN1183" s="12"/>
      <c r="PCO1183" s="12"/>
      <c r="PCP1183" s="12"/>
      <c r="PCQ1183" s="12"/>
      <c r="PCR1183" s="12"/>
      <c r="PCS1183" s="12"/>
      <c r="PCT1183" s="12"/>
      <c r="PCU1183" s="12"/>
      <c r="PCV1183" s="12"/>
      <c r="PCW1183" s="12"/>
      <c r="PCX1183" s="12"/>
      <c r="PCY1183" s="12"/>
      <c r="PCZ1183" s="12"/>
      <c r="PDA1183" s="12"/>
      <c r="PDB1183" s="12"/>
      <c r="PDC1183" s="12"/>
      <c r="PDD1183" s="12"/>
      <c r="PDE1183" s="12"/>
      <c r="PDF1183" s="12"/>
      <c r="PDG1183" s="12"/>
      <c r="PDH1183" s="12"/>
      <c r="PDI1183" s="12"/>
      <c r="PDJ1183" s="12"/>
      <c r="PDK1183" s="12"/>
      <c r="PDL1183" s="12"/>
      <c r="PDM1183" s="12"/>
      <c r="PDN1183" s="12"/>
      <c r="PDO1183" s="12"/>
      <c r="PDP1183" s="12"/>
      <c r="PDQ1183" s="12"/>
      <c r="PDR1183" s="12"/>
      <c r="PDS1183" s="12"/>
      <c r="PDT1183" s="12"/>
      <c r="PDU1183" s="12"/>
      <c r="PDV1183" s="12"/>
      <c r="PDW1183" s="12"/>
      <c r="PDX1183" s="12"/>
      <c r="PDY1183" s="12"/>
      <c r="PDZ1183" s="12"/>
      <c r="PEA1183" s="12"/>
      <c r="PEB1183" s="12"/>
      <c r="PEC1183" s="12"/>
      <c r="PED1183" s="12"/>
      <c r="PEE1183" s="12"/>
      <c r="PEF1183" s="12"/>
      <c r="PEG1183" s="12"/>
      <c r="PEH1183" s="12"/>
      <c r="PEI1183" s="12"/>
      <c r="PEJ1183" s="12"/>
      <c r="PEK1183" s="12"/>
      <c r="PEL1183" s="12"/>
      <c r="PEM1183" s="12"/>
      <c r="PEN1183" s="12"/>
      <c r="PEO1183" s="12"/>
      <c r="PEP1183" s="12"/>
      <c r="PEQ1183" s="12"/>
      <c r="PER1183" s="12"/>
      <c r="PES1183" s="12"/>
      <c r="PET1183" s="12"/>
      <c r="PEU1183" s="12"/>
      <c r="PEV1183" s="12"/>
      <c r="PEW1183" s="12"/>
      <c r="PEX1183" s="12"/>
      <c r="PEY1183" s="12"/>
      <c r="PEZ1183" s="12"/>
      <c r="PFA1183" s="12"/>
      <c r="PFB1183" s="12"/>
      <c r="PFC1183" s="12"/>
      <c r="PFD1183" s="12"/>
      <c r="PFE1183" s="12"/>
      <c r="PFF1183" s="12"/>
      <c r="PFG1183" s="12"/>
      <c r="PFH1183" s="12"/>
      <c r="PFI1183" s="12"/>
      <c r="PFJ1183" s="12"/>
      <c r="PFK1183" s="12"/>
      <c r="PFL1183" s="12"/>
      <c r="PFM1183" s="12"/>
      <c r="PFN1183" s="12"/>
      <c r="PFO1183" s="12"/>
      <c r="PFP1183" s="12"/>
      <c r="PFQ1183" s="12"/>
      <c r="PFR1183" s="12"/>
      <c r="PFS1183" s="12"/>
      <c r="PFT1183" s="12"/>
      <c r="PFU1183" s="12"/>
      <c r="PFV1183" s="12"/>
      <c r="PFW1183" s="12"/>
      <c r="PFX1183" s="12"/>
      <c r="PFY1183" s="12"/>
      <c r="PFZ1183" s="12"/>
      <c r="PGA1183" s="12"/>
      <c r="PGB1183" s="12"/>
      <c r="PGC1183" s="12"/>
      <c r="PGD1183" s="12"/>
      <c r="PGE1183" s="12"/>
      <c r="PGF1183" s="12"/>
      <c r="PGG1183" s="12"/>
      <c r="PGH1183" s="12"/>
      <c r="PGI1183" s="12"/>
      <c r="PGJ1183" s="12"/>
      <c r="PGK1183" s="12"/>
      <c r="PGL1183" s="12"/>
      <c r="PGM1183" s="12"/>
      <c r="PGN1183" s="12"/>
      <c r="PGO1183" s="12"/>
      <c r="PGP1183" s="12"/>
      <c r="PGQ1183" s="12"/>
      <c r="PGR1183" s="12"/>
      <c r="PGS1183" s="12"/>
      <c r="PGT1183" s="12"/>
      <c r="PGU1183" s="12"/>
      <c r="PGV1183" s="12"/>
      <c r="PGW1183" s="12"/>
      <c r="PGX1183" s="12"/>
      <c r="PGY1183" s="12"/>
      <c r="PGZ1183" s="12"/>
      <c r="PHA1183" s="12"/>
      <c r="PHB1183" s="12"/>
      <c r="PHC1183" s="12"/>
      <c r="PHD1183" s="12"/>
      <c r="PHE1183" s="12"/>
      <c r="PHF1183" s="12"/>
      <c r="PHG1183" s="12"/>
      <c r="PHH1183" s="12"/>
      <c r="PHI1183" s="12"/>
      <c r="PHJ1183" s="12"/>
      <c r="PHK1183" s="12"/>
      <c r="PHL1183" s="12"/>
      <c r="PHM1183" s="12"/>
      <c r="PHN1183" s="12"/>
      <c r="PHO1183" s="12"/>
      <c r="PHP1183" s="12"/>
      <c r="PHQ1183" s="12"/>
      <c r="PHR1183" s="12"/>
      <c r="PHS1183" s="12"/>
      <c r="PHT1183" s="12"/>
      <c r="PHU1183" s="12"/>
      <c r="PHV1183" s="12"/>
      <c r="PHW1183" s="12"/>
      <c r="PHX1183" s="12"/>
      <c r="PHY1183" s="12"/>
      <c r="PHZ1183" s="12"/>
      <c r="PIA1183" s="12"/>
      <c r="PIB1183" s="12"/>
      <c r="PIC1183" s="12"/>
      <c r="PID1183" s="12"/>
      <c r="PIE1183" s="12"/>
      <c r="PIF1183" s="12"/>
      <c r="PIG1183" s="12"/>
      <c r="PIH1183" s="12"/>
      <c r="PII1183" s="12"/>
      <c r="PIJ1183" s="12"/>
      <c r="PIK1183" s="12"/>
      <c r="PIL1183" s="12"/>
      <c r="PIM1183" s="12"/>
      <c r="PIN1183" s="12"/>
      <c r="PIO1183" s="12"/>
      <c r="PIP1183" s="12"/>
      <c r="PIQ1183" s="12"/>
      <c r="PIR1183" s="12"/>
      <c r="PIS1183" s="12"/>
      <c r="PIT1183" s="12"/>
      <c r="PIU1183" s="12"/>
      <c r="PIV1183" s="12"/>
      <c r="PIW1183" s="12"/>
      <c r="PIX1183" s="12"/>
      <c r="PIY1183" s="12"/>
      <c r="PIZ1183" s="12"/>
      <c r="PJA1183" s="12"/>
      <c r="PJB1183" s="12"/>
      <c r="PJC1183" s="12"/>
      <c r="PJD1183" s="12"/>
      <c r="PJE1183" s="12"/>
      <c r="PJF1183" s="12"/>
      <c r="PJG1183" s="12"/>
      <c r="PJH1183" s="12"/>
      <c r="PJI1183" s="12"/>
      <c r="PJJ1183" s="12"/>
      <c r="PJK1183" s="12"/>
      <c r="PJL1183" s="12"/>
      <c r="PJM1183" s="12"/>
      <c r="PJN1183" s="12"/>
      <c r="PJO1183" s="12"/>
      <c r="PJP1183" s="12"/>
      <c r="PJQ1183" s="12"/>
      <c r="PJR1183" s="12"/>
      <c r="PJS1183" s="12"/>
      <c r="PJT1183" s="12"/>
      <c r="PJU1183" s="12"/>
      <c r="PJV1183" s="12"/>
      <c r="PJW1183" s="12"/>
      <c r="PJX1183" s="12"/>
      <c r="PJY1183" s="12"/>
      <c r="PJZ1183" s="12"/>
      <c r="PKA1183" s="12"/>
      <c r="PKB1183" s="12"/>
      <c r="PKC1183" s="12"/>
      <c r="PKD1183" s="12"/>
      <c r="PKE1183" s="12"/>
      <c r="PKF1183" s="12"/>
      <c r="PKG1183" s="12"/>
      <c r="PKH1183" s="12"/>
      <c r="PKI1183" s="12"/>
      <c r="PKJ1183" s="12"/>
      <c r="PKK1183" s="12"/>
      <c r="PKL1183" s="12"/>
      <c r="PKM1183" s="12"/>
      <c r="PKN1183" s="12"/>
      <c r="PKO1183" s="12"/>
      <c r="PKP1183" s="12"/>
      <c r="PKQ1183" s="12"/>
      <c r="PKR1183" s="12"/>
      <c r="PKS1183" s="12"/>
      <c r="PKT1183" s="12"/>
      <c r="PKU1183" s="12"/>
      <c r="PKV1183" s="12"/>
      <c r="PKW1183" s="12"/>
      <c r="PKX1183" s="12"/>
      <c r="PKY1183" s="12"/>
      <c r="PKZ1183" s="12"/>
      <c r="PLA1183" s="12"/>
      <c r="PLB1183" s="12"/>
      <c r="PLC1183" s="12"/>
      <c r="PLD1183" s="12"/>
      <c r="PLE1183" s="12"/>
      <c r="PLF1183" s="12"/>
      <c r="PLG1183" s="12"/>
      <c r="PLH1183" s="12"/>
      <c r="PLI1183" s="12"/>
      <c r="PLJ1183" s="12"/>
      <c r="PLK1183" s="12"/>
      <c r="PLL1183" s="12"/>
      <c r="PLM1183" s="12"/>
      <c r="PLN1183" s="12"/>
      <c r="PLO1183" s="12"/>
      <c r="PLP1183" s="12"/>
      <c r="PLQ1183" s="12"/>
      <c r="PLR1183" s="12"/>
      <c r="PLS1183" s="12"/>
      <c r="PLT1183" s="12"/>
      <c r="PLU1183" s="12"/>
      <c r="PLV1183" s="12"/>
      <c r="PLW1183" s="12"/>
      <c r="PLX1183" s="12"/>
      <c r="PLY1183" s="12"/>
      <c r="PLZ1183" s="12"/>
      <c r="PMA1183" s="12"/>
      <c r="PMB1183" s="12"/>
      <c r="PMC1183" s="12"/>
      <c r="PMD1183" s="12"/>
      <c r="PME1183" s="12"/>
      <c r="PMF1183" s="12"/>
      <c r="PMG1183" s="12"/>
      <c r="PMH1183" s="12"/>
      <c r="PMI1183" s="12"/>
      <c r="PMJ1183" s="12"/>
      <c r="PMK1183" s="12"/>
      <c r="PML1183" s="12"/>
      <c r="PMM1183" s="12"/>
      <c r="PMN1183" s="12"/>
      <c r="PMO1183" s="12"/>
      <c r="PMP1183" s="12"/>
      <c r="PMQ1183" s="12"/>
      <c r="PMR1183" s="12"/>
      <c r="PMS1183" s="12"/>
      <c r="PMT1183" s="12"/>
      <c r="PMU1183" s="12"/>
      <c r="PMV1183" s="12"/>
      <c r="PMW1183" s="12"/>
      <c r="PMX1183" s="12"/>
      <c r="PMY1183" s="12"/>
      <c r="PMZ1183" s="12"/>
      <c r="PNA1183" s="12"/>
      <c r="PNB1183" s="12"/>
      <c r="PNC1183" s="12"/>
      <c r="PND1183" s="12"/>
      <c r="PNE1183" s="12"/>
      <c r="PNF1183" s="12"/>
      <c r="PNG1183" s="12"/>
      <c r="PNH1183" s="12"/>
      <c r="PNI1183" s="12"/>
      <c r="PNJ1183" s="12"/>
      <c r="PNK1183" s="12"/>
      <c r="PNL1183" s="12"/>
      <c r="PNM1183" s="12"/>
      <c r="PNN1183" s="12"/>
      <c r="PNO1183" s="12"/>
      <c r="PNP1183" s="12"/>
      <c r="PNQ1183" s="12"/>
      <c r="PNR1183" s="12"/>
      <c r="PNS1183" s="12"/>
      <c r="PNT1183" s="12"/>
      <c r="PNU1183" s="12"/>
      <c r="PNV1183" s="12"/>
      <c r="PNW1183" s="12"/>
      <c r="PNX1183" s="12"/>
      <c r="PNY1183" s="12"/>
      <c r="PNZ1183" s="12"/>
      <c r="POA1183" s="12"/>
      <c r="POB1183" s="12"/>
      <c r="POC1183" s="12"/>
      <c r="POD1183" s="12"/>
      <c r="POE1183" s="12"/>
      <c r="POF1183" s="12"/>
      <c r="POG1183" s="12"/>
      <c r="POH1183" s="12"/>
      <c r="POI1183" s="12"/>
      <c r="POJ1183" s="12"/>
      <c r="POK1183" s="12"/>
      <c r="POL1183" s="12"/>
      <c r="POM1183" s="12"/>
      <c r="PON1183" s="12"/>
      <c r="POO1183" s="12"/>
      <c r="POP1183" s="12"/>
      <c r="POQ1183" s="12"/>
      <c r="POR1183" s="12"/>
      <c r="POS1183" s="12"/>
      <c r="POT1183" s="12"/>
      <c r="POU1183" s="12"/>
      <c r="POV1183" s="12"/>
      <c r="POW1183" s="12"/>
      <c r="POX1183" s="12"/>
      <c r="POY1183" s="12"/>
      <c r="POZ1183" s="12"/>
      <c r="PPA1183" s="12"/>
      <c r="PPB1183" s="12"/>
      <c r="PPC1183" s="12"/>
      <c r="PPD1183" s="12"/>
      <c r="PPE1183" s="12"/>
      <c r="PPF1183" s="12"/>
      <c r="PPG1183" s="12"/>
      <c r="PPH1183" s="12"/>
      <c r="PPI1183" s="12"/>
      <c r="PPJ1183" s="12"/>
      <c r="PPK1183" s="12"/>
      <c r="PPL1183" s="12"/>
      <c r="PPM1183" s="12"/>
      <c r="PPN1183" s="12"/>
      <c r="PPO1183" s="12"/>
      <c r="PPP1183" s="12"/>
      <c r="PPQ1183" s="12"/>
      <c r="PPR1183" s="12"/>
      <c r="PPS1183" s="12"/>
      <c r="PPT1183" s="12"/>
      <c r="PPU1183" s="12"/>
      <c r="PPV1183" s="12"/>
      <c r="PPW1183" s="12"/>
      <c r="PPX1183" s="12"/>
      <c r="PPY1183" s="12"/>
      <c r="PPZ1183" s="12"/>
      <c r="PQA1183" s="12"/>
      <c r="PQB1183" s="12"/>
      <c r="PQC1183" s="12"/>
      <c r="PQD1183" s="12"/>
      <c r="PQE1183" s="12"/>
      <c r="PQF1183" s="12"/>
      <c r="PQG1183" s="12"/>
      <c r="PQH1183" s="12"/>
      <c r="PQI1183" s="12"/>
      <c r="PQJ1183" s="12"/>
      <c r="PQK1183" s="12"/>
      <c r="PQL1183" s="12"/>
      <c r="PQM1183" s="12"/>
      <c r="PQN1183" s="12"/>
      <c r="PQO1183" s="12"/>
      <c r="PQP1183" s="12"/>
      <c r="PQQ1183" s="12"/>
      <c r="PQR1183" s="12"/>
      <c r="PQS1183" s="12"/>
      <c r="PQT1183" s="12"/>
      <c r="PQU1183" s="12"/>
      <c r="PQV1183" s="12"/>
      <c r="PQW1183" s="12"/>
      <c r="PQX1183" s="12"/>
      <c r="PQY1183" s="12"/>
      <c r="PQZ1183" s="12"/>
      <c r="PRA1183" s="12"/>
      <c r="PRB1183" s="12"/>
      <c r="PRC1183" s="12"/>
      <c r="PRD1183" s="12"/>
      <c r="PRE1183" s="12"/>
      <c r="PRF1183" s="12"/>
      <c r="PRG1183" s="12"/>
      <c r="PRH1183" s="12"/>
      <c r="PRI1183" s="12"/>
      <c r="PRJ1183" s="12"/>
      <c r="PRK1183" s="12"/>
      <c r="PRL1183" s="12"/>
      <c r="PRM1183" s="12"/>
      <c r="PRN1183" s="12"/>
      <c r="PRO1183" s="12"/>
      <c r="PRP1183" s="12"/>
      <c r="PRQ1183" s="12"/>
      <c r="PRR1183" s="12"/>
      <c r="PRS1183" s="12"/>
      <c r="PRT1183" s="12"/>
      <c r="PRU1183" s="12"/>
      <c r="PRV1183" s="12"/>
      <c r="PRW1183" s="12"/>
      <c r="PRX1183" s="12"/>
      <c r="PRY1183" s="12"/>
      <c r="PRZ1183" s="12"/>
      <c r="PSA1183" s="12"/>
      <c r="PSB1183" s="12"/>
      <c r="PSC1183" s="12"/>
      <c r="PSD1183" s="12"/>
      <c r="PSE1183" s="12"/>
      <c r="PSF1183" s="12"/>
      <c r="PSG1183" s="12"/>
      <c r="PSH1183" s="12"/>
      <c r="PSI1183" s="12"/>
      <c r="PSJ1183" s="12"/>
      <c r="PSK1183" s="12"/>
      <c r="PSL1183" s="12"/>
      <c r="PSM1183" s="12"/>
      <c r="PSN1183" s="12"/>
      <c r="PSO1183" s="12"/>
      <c r="PSP1183" s="12"/>
      <c r="PSQ1183" s="12"/>
      <c r="PSR1183" s="12"/>
      <c r="PSS1183" s="12"/>
      <c r="PST1183" s="12"/>
      <c r="PSU1183" s="12"/>
      <c r="PSV1183" s="12"/>
      <c r="PSW1183" s="12"/>
      <c r="PSX1183" s="12"/>
      <c r="PSY1183" s="12"/>
      <c r="PSZ1183" s="12"/>
      <c r="PTA1183" s="12"/>
      <c r="PTB1183" s="12"/>
      <c r="PTC1183" s="12"/>
      <c r="PTD1183" s="12"/>
      <c r="PTE1183" s="12"/>
      <c r="PTF1183" s="12"/>
      <c r="PTG1183" s="12"/>
      <c r="PTH1183" s="12"/>
      <c r="PTI1183" s="12"/>
      <c r="PTJ1183" s="12"/>
      <c r="PTK1183" s="12"/>
      <c r="PTL1183" s="12"/>
      <c r="PTM1183" s="12"/>
      <c r="PTN1183" s="12"/>
      <c r="PTO1183" s="12"/>
      <c r="PTP1183" s="12"/>
      <c r="PTQ1183" s="12"/>
      <c r="PTR1183" s="12"/>
      <c r="PTS1183" s="12"/>
      <c r="PTT1183" s="12"/>
      <c r="PTU1183" s="12"/>
      <c r="PTV1183" s="12"/>
      <c r="PTW1183" s="12"/>
      <c r="PTX1183" s="12"/>
      <c r="PTY1183" s="12"/>
      <c r="PTZ1183" s="12"/>
      <c r="PUA1183" s="12"/>
      <c r="PUB1183" s="12"/>
      <c r="PUC1183" s="12"/>
      <c r="PUD1183" s="12"/>
      <c r="PUE1183" s="12"/>
      <c r="PUF1183" s="12"/>
      <c r="PUG1183" s="12"/>
      <c r="PUH1183" s="12"/>
      <c r="PUI1183" s="12"/>
      <c r="PUJ1183" s="12"/>
      <c r="PUK1183" s="12"/>
      <c r="PUL1183" s="12"/>
      <c r="PUM1183" s="12"/>
      <c r="PUN1183" s="12"/>
      <c r="PUO1183" s="12"/>
      <c r="PUP1183" s="12"/>
      <c r="PUQ1183" s="12"/>
      <c r="PUR1183" s="12"/>
      <c r="PUS1183" s="12"/>
      <c r="PUT1183" s="12"/>
      <c r="PUU1183" s="12"/>
      <c r="PUV1183" s="12"/>
      <c r="PUW1183" s="12"/>
      <c r="PUX1183" s="12"/>
      <c r="PUY1183" s="12"/>
      <c r="PUZ1183" s="12"/>
      <c r="PVA1183" s="12"/>
      <c r="PVB1183" s="12"/>
      <c r="PVC1183" s="12"/>
      <c r="PVD1183" s="12"/>
      <c r="PVE1183" s="12"/>
      <c r="PVF1183" s="12"/>
      <c r="PVG1183" s="12"/>
      <c r="PVH1183" s="12"/>
      <c r="PVI1183" s="12"/>
      <c r="PVJ1183" s="12"/>
      <c r="PVK1183" s="12"/>
      <c r="PVL1183" s="12"/>
      <c r="PVM1183" s="12"/>
      <c r="PVN1183" s="12"/>
      <c r="PVO1183" s="12"/>
      <c r="PVP1183" s="12"/>
      <c r="PVQ1183" s="12"/>
      <c r="PVR1183" s="12"/>
      <c r="PVS1183" s="12"/>
      <c r="PVT1183" s="12"/>
      <c r="PVU1183" s="12"/>
      <c r="PVV1183" s="12"/>
      <c r="PVW1183" s="12"/>
      <c r="PVX1183" s="12"/>
      <c r="PVY1183" s="12"/>
      <c r="PVZ1183" s="12"/>
      <c r="PWA1183" s="12"/>
      <c r="PWB1183" s="12"/>
      <c r="PWC1183" s="12"/>
      <c r="PWD1183" s="12"/>
      <c r="PWE1183" s="12"/>
      <c r="PWF1183" s="12"/>
      <c r="PWG1183" s="12"/>
      <c r="PWH1183" s="12"/>
      <c r="PWI1183" s="12"/>
      <c r="PWJ1183" s="12"/>
      <c r="PWK1183" s="12"/>
      <c r="PWL1183" s="12"/>
      <c r="PWM1183" s="12"/>
      <c r="PWN1183" s="12"/>
      <c r="PWO1183" s="12"/>
      <c r="PWP1183" s="12"/>
      <c r="PWQ1183" s="12"/>
      <c r="PWR1183" s="12"/>
      <c r="PWS1183" s="12"/>
      <c r="PWT1183" s="12"/>
      <c r="PWU1183" s="12"/>
      <c r="PWV1183" s="12"/>
      <c r="PWW1183" s="12"/>
      <c r="PWX1183" s="12"/>
      <c r="PWY1183" s="12"/>
      <c r="PWZ1183" s="12"/>
      <c r="PXA1183" s="12"/>
      <c r="PXB1183" s="12"/>
      <c r="PXC1183" s="12"/>
      <c r="PXD1183" s="12"/>
      <c r="PXE1183" s="12"/>
      <c r="PXF1183" s="12"/>
      <c r="PXG1183" s="12"/>
      <c r="PXH1183" s="12"/>
      <c r="PXI1183" s="12"/>
      <c r="PXJ1183" s="12"/>
      <c r="PXK1183" s="12"/>
      <c r="PXL1183" s="12"/>
      <c r="PXM1183" s="12"/>
      <c r="PXN1183" s="12"/>
      <c r="PXO1183" s="12"/>
      <c r="PXP1183" s="12"/>
      <c r="PXQ1183" s="12"/>
      <c r="PXR1183" s="12"/>
      <c r="PXS1183" s="12"/>
      <c r="PXT1183" s="12"/>
      <c r="PXU1183" s="12"/>
      <c r="PXV1183" s="12"/>
      <c r="PXW1183" s="12"/>
      <c r="PXX1183" s="12"/>
      <c r="PXY1183" s="12"/>
      <c r="PXZ1183" s="12"/>
      <c r="PYA1183" s="12"/>
      <c r="PYB1183" s="12"/>
      <c r="PYC1183" s="12"/>
      <c r="PYD1183" s="12"/>
      <c r="PYE1183" s="12"/>
      <c r="PYF1183" s="12"/>
      <c r="PYG1183" s="12"/>
      <c r="PYH1183" s="12"/>
      <c r="PYI1183" s="12"/>
      <c r="PYJ1183" s="12"/>
      <c r="PYK1183" s="12"/>
      <c r="PYL1183" s="12"/>
      <c r="PYM1183" s="12"/>
      <c r="PYN1183" s="12"/>
      <c r="PYO1183" s="12"/>
      <c r="PYP1183" s="12"/>
      <c r="PYQ1183" s="12"/>
      <c r="PYR1183" s="12"/>
      <c r="PYS1183" s="12"/>
      <c r="PYT1183" s="12"/>
      <c r="PYU1183" s="12"/>
      <c r="PYV1183" s="12"/>
      <c r="PYW1183" s="12"/>
      <c r="PYX1183" s="12"/>
      <c r="PYY1183" s="12"/>
      <c r="PYZ1183" s="12"/>
      <c r="PZA1183" s="12"/>
      <c r="PZB1183" s="12"/>
      <c r="PZC1183" s="12"/>
      <c r="PZD1183" s="12"/>
      <c r="PZE1183" s="12"/>
      <c r="PZF1183" s="12"/>
      <c r="PZG1183" s="12"/>
      <c r="PZH1183" s="12"/>
      <c r="PZI1183" s="12"/>
      <c r="PZJ1183" s="12"/>
      <c r="PZK1183" s="12"/>
      <c r="PZL1183" s="12"/>
      <c r="PZM1183" s="12"/>
      <c r="PZN1183" s="12"/>
      <c r="PZO1183" s="12"/>
      <c r="PZP1183" s="12"/>
      <c r="PZQ1183" s="12"/>
      <c r="PZR1183" s="12"/>
      <c r="PZS1183" s="12"/>
      <c r="PZT1183" s="12"/>
      <c r="PZU1183" s="12"/>
      <c r="PZV1183" s="12"/>
      <c r="PZW1183" s="12"/>
      <c r="PZX1183" s="12"/>
      <c r="PZY1183" s="12"/>
      <c r="PZZ1183" s="12"/>
      <c r="QAA1183" s="12"/>
      <c r="QAB1183" s="12"/>
      <c r="QAC1183" s="12"/>
      <c r="QAD1183" s="12"/>
      <c r="QAE1183" s="12"/>
      <c r="QAF1183" s="12"/>
      <c r="QAG1183" s="12"/>
      <c r="QAH1183" s="12"/>
      <c r="QAI1183" s="12"/>
      <c r="QAJ1183" s="12"/>
      <c r="QAK1183" s="12"/>
      <c r="QAL1183" s="12"/>
      <c r="QAM1183" s="12"/>
      <c r="QAN1183" s="12"/>
      <c r="QAO1183" s="12"/>
      <c r="QAP1183" s="12"/>
      <c r="QAQ1183" s="12"/>
      <c r="QAR1183" s="12"/>
      <c r="QAS1183" s="12"/>
      <c r="QAT1183" s="12"/>
      <c r="QAU1183" s="12"/>
      <c r="QAV1183" s="12"/>
      <c r="QAW1183" s="12"/>
      <c r="QAX1183" s="12"/>
      <c r="QAY1183" s="12"/>
      <c r="QAZ1183" s="12"/>
      <c r="QBA1183" s="12"/>
      <c r="QBB1183" s="12"/>
      <c r="QBC1183" s="12"/>
      <c r="QBD1183" s="12"/>
      <c r="QBE1183" s="12"/>
      <c r="QBF1183" s="12"/>
      <c r="QBG1183" s="12"/>
      <c r="QBH1183" s="12"/>
      <c r="QBI1183" s="12"/>
      <c r="QBJ1183" s="12"/>
      <c r="QBK1183" s="12"/>
      <c r="QBL1183" s="12"/>
      <c r="QBM1183" s="12"/>
      <c r="QBN1183" s="12"/>
      <c r="QBO1183" s="12"/>
      <c r="QBP1183" s="12"/>
      <c r="QBQ1183" s="12"/>
      <c r="QBR1183" s="12"/>
      <c r="QBS1183" s="12"/>
      <c r="QBT1183" s="12"/>
      <c r="QBU1183" s="12"/>
      <c r="QBV1183" s="12"/>
      <c r="QBW1183" s="12"/>
      <c r="QBX1183" s="12"/>
      <c r="QBY1183" s="12"/>
      <c r="QBZ1183" s="12"/>
      <c r="QCA1183" s="12"/>
      <c r="QCB1183" s="12"/>
      <c r="QCC1183" s="12"/>
      <c r="QCD1183" s="12"/>
      <c r="QCE1183" s="12"/>
      <c r="QCF1183" s="12"/>
      <c r="QCG1183" s="12"/>
      <c r="QCH1183" s="12"/>
      <c r="QCI1183" s="12"/>
      <c r="QCJ1183" s="12"/>
      <c r="QCK1183" s="12"/>
      <c r="QCL1183" s="12"/>
      <c r="QCM1183" s="12"/>
      <c r="QCN1183" s="12"/>
      <c r="QCO1183" s="12"/>
      <c r="QCP1183" s="12"/>
      <c r="QCQ1183" s="12"/>
      <c r="QCR1183" s="12"/>
      <c r="QCS1183" s="12"/>
      <c r="QCT1183" s="12"/>
      <c r="QCU1183" s="12"/>
      <c r="QCV1183" s="12"/>
      <c r="QCW1183" s="12"/>
      <c r="QCX1183" s="12"/>
      <c r="QCY1183" s="12"/>
      <c r="QCZ1183" s="12"/>
      <c r="QDA1183" s="12"/>
      <c r="QDB1183" s="12"/>
      <c r="QDC1183" s="12"/>
      <c r="QDD1183" s="12"/>
      <c r="QDE1183" s="12"/>
      <c r="QDF1183" s="12"/>
      <c r="QDG1183" s="12"/>
      <c r="QDH1183" s="12"/>
      <c r="QDI1183" s="12"/>
      <c r="QDJ1183" s="12"/>
      <c r="QDK1183" s="12"/>
      <c r="QDL1183" s="12"/>
      <c r="QDM1183" s="12"/>
      <c r="QDN1183" s="12"/>
      <c r="QDO1183" s="12"/>
      <c r="QDP1183" s="12"/>
      <c r="QDQ1183" s="12"/>
      <c r="QDR1183" s="12"/>
      <c r="QDS1183" s="12"/>
      <c r="QDT1183" s="12"/>
      <c r="QDU1183" s="12"/>
      <c r="QDV1183" s="12"/>
      <c r="QDW1183" s="12"/>
      <c r="QDX1183" s="12"/>
      <c r="QDY1183" s="12"/>
      <c r="QDZ1183" s="12"/>
      <c r="QEA1183" s="12"/>
      <c r="QEB1183" s="12"/>
      <c r="QEC1183" s="12"/>
      <c r="QED1183" s="12"/>
      <c r="QEE1183" s="12"/>
      <c r="QEF1183" s="12"/>
      <c r="QEG1183" s="12"/>
      <c r="QEH1183" s="12"/>
      <c r="QEI1183" s="12"/>
      <c r="QEJ1183" s="12"/>
      <c r="QEK1183" s="12"/>
      <c r="QEL1183" s="12"/>
      <c r="QEM1183" s="12"/>
      <c r="QEN1183" s="12"/>
      <c r="QEO1183" s="12"/>
      <c r="QEP1183" s="12"/>
      <c r="QEQ1183" s="12"/>
      <c r="QER1183" s="12"/>
      <c r="QES1183" s="12"/>
      <c r="QET1183" s="12"/>
      <c r="QEU1183" s="12"/>
      <c r="QEV1183" s="12"/>
      <c r="QEW1183" s="12"/>
      <c r="QEX1183" s="12"/>
      <c r="QEY1183" s="12"/>
      <c r="QEZ1183" s="12"/>
      <c r="QFA1183" s="12"/>
      <c r="QFB1183" s="12"/>
      <c r="QFC1183" s="12"/>
      <c r="QFD1183" s="12"/>
      <c r="QFE1183" s="12"/>
      <c r="QFF1183" s="12"/>
      <c r="QFG1183" s="12"/>
      <c r="QFH1183" s="12"/>
      <c r="QFI1183" s="12"/>
      <c r="QFJ1183" s="12"/>
      <c r="QFK1183" s="12"/>
      <c r="QFL1183" s="12"/>
      <c r="QFM1183" s="12"/>
      <c r="QFN1183" s="12"/>
      <c r="QFO1183" s="12"/>
      <c r="QFP1183" s="12"/>
      <c r="QFQ1183" s="12"/>
      <c r="QFR1183" s="12"/>
      <c r="QFS1183" s="12"/>
      <c r="QFT1183" s="12"/>
      <c r="QFU1183" s="12"/>
      <c r="QFV1183" s="12"/>
      <c r="QFW1183" s="12"/>
      <c r="QFX1183" s="12"/>
      <c r="QFY1183" s="12"/>
      <c r="QFZ1183" s="12"/>
      <c r="QGA1183" s="12"/>
      <c r="QGB1183" s="12"/>
      <c r="QGC1183" s="12"/>
      <c r="QGD1183" s="12"/>
      <c r="QGE1183" s="12"/>
      <c r="QGF1183" s="12"/>
      <c r="QGG1183" s="12"/>
      <c r="QGH1183" s="12"/>
      <c r="QGI1183" s="12"/>
      <c r="QGJ1183" s="12"/>
      <c r="QGK1183" s="12"/>
      <c r="QGL1183" s="12"/>
      <c r="QGM1183" s="12"/>
      <c r="QGN1183" s="12"/>
      <c r="QGO1183" s="12"/>
      <c r="QGP1183" s="12"/>
      <c r="QGQ1183" s="12"/>
      <c r="QGR1183" s="12"/>
      <c r="QGS1183" s="12"/>
      <c r="QGT1183" s="12"/>
      <c r="QGU1183" s="12"/>
      <c r="QGV1183" s="12"/>
      <c r="QGW1183" s="12"/>
      <c r="QGX1183" s="12"/>
      <c r="QGY1183" s="12"/>
      <c r="QGZ1183" s="12"/>
      <c r="QHA1183" s="12"/>
      <c r="QHB1183" s="12"/>
      <c r="QHC1183" s="12"/>
      <c r="QHD1183" s="12"/>
      <c r="QHE1183" s="12"/>
      <c r="QHF1183" s="12"/>
      <c r="QHG1183" s="12"/>
      <c r="QHH1183" s="12"/>
      <c r="QHI1183" s="12"/>
      <c r="QHJ1183" s="12"/>
      <c r="QHK1183" s="12"/>
      <c r="QHL1183" s="12"/>
      <c r="QHM1183" s="12"/>
      <c r="QHN1183" s="12"/>
      <c r="QHO1183" s="12"/>
      <c r="QHP1183" s="12"/>
      <c r="QHQ1183" s="12"/>
      <c r="QHR1183" s="12"/>
      <c r="QHS1183" s="12"/>
      <c r="QHT1183" s="12"/>
      <c r="QHU1183" s="12"/>
      <c r="QHV1183" s="12"/>
      <c r="QHW1183" s="12"/>
      <c r="QHX1183" s="12"/>
      <c r="QHY1183" s="12"/>
      <c r="QHZ1183" s="12"/>
      <c r="QIA1183" s="12"/>
      <c r="QIB1183" s="12"/>
      <c r="QIC1183" s="12"/>
      <c r="QID1183" s="12"/>
      <c r="QIE1183" s="12"/>
      <c r="QIF1183" s="12"/>
      <c r="QIG1183" s="12"/>
      <c r="QIH1183" s="12"/>
      <c r="QII1183" s="12"/>
      <c r="QIJ1183" s="12"/>
      <c r="QIK1183" s="12"/>
      <c r="QIL1183" s="12"/>
      <c r="QIM1183" s="12"/>
      <c r="QIN1183" s="12"/>
      <c r="QIO1183" s="12"/>
      <c r="QIP1183" s="12"/>
      <c r="QIQ1183" s="12"/>
      <c r="QIR1183" s="12"/>
      <c r="QIS1183" s="12"/>
      <c r="QIT1183" s="12"/>
      <c r="QIU1183" s="12"/>
      <c r="QIV1183" s="12"/>
      <c r="QIW1183" s="12"/>
      <c r="QIX1183" s="12"/>
      <c r="QIY1183" s="12"/>
      <c r="QIZ1183" s="12"/>
      <c r="QJA1183" s="12"/>
      <c r="QJB1183" s="12"/>
      <c r="QJC1183" s="12"/>
      <c r="QJD1183" s="12"/>
      <c r="QJE1183" s="12"/>
      <c r="QJF1183" s="12"/>
      <c r="QJG1183" s="12"/>
      <c r="QJH1183" s="12"/>
      <c r="QJI1183" s="12"/>
      <c r="QJJ1183" s="12"/>
      <c r="QJK1183" s="12"/>
      <c r="QJL1183" s="12"/>
      <c r="QJM1183" s="12"/>
      <c r="QJN1183" s="12"/>
      <c r="QJO1183" s="12"/>
      <c r="QJP1183" s="12"/>
      <c r="QJQ1183" s="12"/>
      <c r="QJR1183" s="12"/>
      <c r="QJS1183" s="12"/>
      <c r="QJT1183" s="12"/>
      <c r="QJU1183" s="12"/>
      <c r="QJV1183" s="12"/>
      <c r="QJW1183" s="12"/>
      <c r="QJX1183" s="12"/>
      <c r="QJY1183" s="12"/>
      <c r="QJZ1183" s="12"/>
      <c r="QKA1183" s="12"/>
      <c r="QKB1183" s="12"/>
      <c r="QKC1183" s="12"/>
      <c r="QKD1183" s="12"/>
      <c r="QKE1183" s="12"/>
      <c r="QKF1183" s="12"/>
      <c r="QKG1183" s="12"/>
      <c r="QKH1183" s="12"/>
      <c r="QKI1183" s="12"/>
      <c r="QKJ1183" s="12"/>
      <c r="QKK1183" s="12"/>
      <c r="QKL1183" s="12"/>
      <c r="QKM1183" s="12"/>
      <c r="QKN1183" s="12"/>
      <c r="QKO1183" s="12"/>
      <c r="QKP1183" s="12"/>
      <c r="QKQ1183" s="12"/>
      <c r="QKR1183" s="12"/>
      <c r="QKS1183" s="12"/>
      <c r="QKT1183" s="12"/>
      <c r="QKU1183" s="12"/>
      <c r="QKV1183" s="12"/>
      <c r="QKW1183" s="12"/>
      <c r="QKX1183" s="12"/>
      <c r="QKY1183" s="12"/>
      <c r="QKZ1183" s="12"/>
      <c r="QLA1183" s="12"/>
      <c r="QLB1183" s="12"/>
      <c r="QLC1183" s="12"/>
      <c r="QLD1183" s="12"/>
      <c r="QLE1183" s="12"/>
      <c r="QLF1183" s="12"/>
      <c r="QLG1183" s="12"/>
      <c r="QLH1183" s="12"/>
      <c r="QLI1183" s="12"/>
      <c r="QLJ1183" s="12"/>
      <c r="QLK1183" s="12"/>
      <c r="QLL1183" s="12"/>
      <c r="QLM1183" s="12"/>
      <c r="QLN1183" s="12"/>
      <c r="QLO1183" s="12"/>
      <c r="QLP1183" s="12"/>
      <c r="QLQ1183" s="12"/>
      <c r="QLR1183" s="12"/>
      <c r="QLS1183" s="12"/>
      <c r="QLT1183" s="12"/>
      <c r="QLU1183" s="12"/>
      <c r="QLV1183" s="12"/>
      <c r="QLW1183" s="12"/>
      <c r="QLX1183" s="12"/>
      <c r="QLY1183" s="12"/>
      <c r="QLZ1183" s="12"/>
      <c r="QMA1183" s="12"/>
      <c r="QMB1183" s="12"/>
      <c r="QMC1183" s="12"/>
      <c r="QMD1183" s="12"/>
      <c r="QME1183" s="12"/>
      <c r="QMF1183" s="12"/>
      <c r="QMG1183" s="12"/>
      <c r="QMH1183" s="12"/>
      <c r="QMI1183" s="12"/>
      <c r="QMJ1183" s="12"/>
      <c r="QMK1183" s="12"/>
      <c r="QML1183" s="12"/>
      <c r="QMM1183" s="12"/>
      <c r="QMN1183" s="12"/>
      <c r="QMO1183" s="12"/>
      <c r="QMP1183" s="12"/>
      <c r="QMQ1183" s="12"/>
      <c r="QMR1183" s="12"/>
      <c r="QMS1183" s="12"/>
      <c r="QMT1183" s="12"/>
      <c r="QMU1183" s="12"/>
      <c r="QMV1183" s="12"/>
      <c r="QMW1183" s="12"/>
      <c r="QMX1183" s="12"/>
      <c r="QMY1183" s="12"/>
      <c r="QMZ1183" s="12"/>
      <c r="QNA1183" s="12"/>
      <c r="QNB1183" s="12"/>
      <c r="QNC1183" s="12"/>
      <c r="QND1183" s="12"/>
      <c r="QNE1183" s="12"/>
      <c r="QNF1183" s="12"/>
      <c r="QNG1183" s="12"/>
      <c r="QNH1183" s="12"/>
      <c r="QNI1183" s="12"/>
      <c r="QNJ1183" s="12"/>
      <c r="QNK1183" s="12"/>
      <c r="QNL1183" s="12"/>
      <c r="QNM1183" s="12"/>
      <c r="QNN1183" s="12"/>
      <c r="QNO1183" s="12"/>
      <c r="QNP1183" s="12"/>
      <c r="QNQ1183" s="12"/>
      <c r="QNR1183" s="12"/>
      <c r="QNS1183" s="12"/>
      <c r="QNT1183" s="12"/>
      <c r="QNU1183" s="12"/>
      <c r="QNV1183" s="12"/>
      <c r="QNW1183" s="12"/>
      <c r="QNX1183" s="12"/>
      <c r="QNY1183" s="12"/>
      <c r="QNZ1183" s="12"/>
      <c r="QOA1183" s="12"/>
      <c r="QOB1183" s="12"/>
      <c r="QOC1183" s="12"/>
      <c r="QOD1183" s="12"/>
      <c r="QOE1183" s="12"/>
      <c r="QOF1183" s="12"/>
      <c r="QOG1183" s="12"/>
      <c r="QOH1183" s="12"/>
      <c r="QOI1183" s="12"/>
      <c r="QOJ1183" s="12"/>
      <c r="QOK1183" s="12"/>
      <c r="QOL1183" s="12"/>
      <c r="QOM1183" s="12"/>
      <c r="QON1183" s="12"/>
      <c r="QOO1183" s="12"/>
      <c r="QOP1183" s="12"/>
      <c r="QOQ1183" s="12"/>
      <c r="QOR1183" s="12"/>
      <c r="QOS1183" s="12"/>
      <c r="QOT1183" s="12"/>
      <c r="QOU1183" s="12"/>
      <c r="QOV1183" s="12"/>
      <c r="QOW1183" s="12"/>
      <c r="QOX1183" s="12"/>
      <c r="QOY1183" s="12"/>
      <c r="QOZ1183" s="12"/>
      <c r="QPA1183" s="12"/>
      <c r="QPB1183" s="12"/>
      <c r="QPC1183" s="12"/>
      <c r="QPD1183" s="12"/>
      <c r="QPE1183" s="12"/>
      <c r="QPF1183" s="12"/>
      <c r="QPG1183" s="12"/>
      <c r="QPH1183" s="12"/>
      <c r="QPI1183" s="12"/>
      <c r="QPJ1183" s="12"/>
      <c r="QPK1183" s="12"/>
      <c r="QPL1183" s="12"/>
      <c r="QPM1183" s="12"/>
      <c r="QPN1183" s="12"/>
      <c r="QPO1183" s="12"/>
      <c r="QPP1183" s="12"/>
      <c r="QPQ1183" s="12"/>
      <c r="QPR1183" s="12"/>
      <c r="QPS1183" s="12"/>
      <c r="QPT1183" s="12"/>
      <c r="QPU1183" s="12"/>
      <c r="QPV1183" s="12"/>
      <c r="QPW1183" s="12"/>
      <c r="QPX1183" s="12"/>
      <c r="QPY1183" s="12"/>
      <c r="QPZ1183" s="12"/>
      <c r="QQA1183" s="12"/>
      <c r="QQB1183" s="12"/>
      <c r="QQC1183" s="12"/>
      <c r="QQD1183" s="12"/>
      <c r="QQE1183" s="12"/>
      <c r="QQF1183" s="12"/>
      <c r="QQG1183" s="12"/>
      <c r="QQH1183" s="12"/>
      <c r="QQI1183" s="12"/>
      <c r="QQJ1183" s="12"/>
      <c r="QQK1183" s="12"/>
      <c r="QQL1183" s="12"/>
      <c r="QQM1183" s="12"/>
      <c r="QQN1183" s="12"/>
      <c r="QQO1183" s="12"/>
      <c r="QQP1183" s="12"/>
      <c r="QQQ1183" s="12"/>
      <c r="QQR1183" s="12"/>
      <c r="QQS1183" s="12"/>
      <c r="QQT1183" s="12"/>
      <c r="QQU1183" s="12"/>
      <c r="QQV1183" s="12"/>
      <c r="QQW1183" s="12"/>
      <c r="QQX1183" s="12"/>
      <c r="QQY1183" s="12"/>
      <c r="QQZ1183" s="12"/>
      <c r="QRA1183" s="12"/>
      <c r="QRB1183" s="12"/>
      <c r="QRC1183" s="12"/>
      <c r="QRD1183" s="12"/>
      <c r="QRE1183" s="12"/>
      <c r="QRF1183" s="12"/>
      <c r="QRG1183" s="12"/>
      <c r="QRH1183" s="12"/>
      <c r="QRI1183" s="12"/>
      <c r="QRJ1183" s="12"/>
      <c r="QRK1183" s="12"/>
      <c r="QRL1183" s="12"/>
      <c r="QRM1183" s="12"/>
      <c r="QRN1183" s="12"/>
      <c r="QRO1183" s="12"/>
      <c r="QRP1183" s="12"/>
      <c r="QRQ1183" s="12"/>
      <c r="QRR1183" s="12"/>
      <c r="QRS1183" s="12"/>
      <c r="QRT1183" s="12"/>
      <c r="QRU1183" s="12"/>
      <c r="QRV1183" s="12"/>
      <c r="QRW1183" s="12"/>
      <c r="QRX1183" s="12"/>
      <c r="QRY1183" s="12"/>
      <c r="QRZ1183" s="12"/>
      <c r="QSA1183" s="12"/>
      <c r="QSB1183" s="12"/>
      <c r="QSC1183" s="12"/>
      <c r="QSD1183" s="12"/>
      <c r="QSE1183" s="12"/>
      <c r="QSF1183" s="12"/>
      <c r="QSG1183" s="12"/>
      <c r="QSH1183" s="12"/>
      <c r="QSI1183" s="12"/>
      <c r="QSJ1183" s="12"/>
      <c r="QSK1183" s="12"/>
      <c r="QSL1183" s="12"/>
      <c r="QSM1183" s="12"/>
      <c r="QSN1183" s="12"/>
      <c r="QSO1183" s="12"/>
      <c r="QSP1183" s="12"/>
      <c r="QSQ1183" s="12"/>
      <c r="QSR1183" s="12"/>
      <c r="QSS1183" s="12"/>
      <c r="QST1183" s="12"/>
      <c r="QSU1183" s="12"/>
      <c r="QSV1183" s="12"/>
      <c r="QSW1183" s="12"/>
      <c r="QSX1183" s="12"/>
      <c r="QSY1183" s="12"/>
      <c r="QSZ1183" s="12"/>
      <c r="QTA1183" s="12"/>
      <c r="QTB1183" s="12"/>
      <c r="QTC1183" s="12"/>
      <c r="QTD1183" s="12"/>
      <c r="QTE1183" s="12"/>
      <c r="QTF1183" s="12"/>
      <c r="QTG1183" s="12"/>
      <c r="QTH1183" s="12"/>
      <c r="QTI1183" s="12"/>
      <c r="QTJ1183" s="12"/>
      <c r="QTK1183" s="12"/>
      <c r="QTL1183" s="12"/>
      <c r="QTM1183" s="12"/>
      <c r="QTN1183" s="12"/>
      <c r="QTO1183" s="12"/>
      <c r="QTP1183" s="12"/>
      <c r="QTQ1183" s="12"/>
      <c r="QTR1183" s="12"/>
      <c r="QTS1183" s="12"/>
      <c r="QTT1183" s="12"/>
      <c r="QTU1183" s="12"/>
      <c r="QTV1183" s="12"/>
      <c r="QTW1183" s="12"/>
      <c r="QTX1183" s="12"/>
      <c r="QTY1183" s="12"/>
      <c r="QTZ1183" s="12"/>
      <c r="QUA1183" s="12"/>
      <c r="QUB1183" s="12"/>
      <c r="QUC1183" s="12"/>
      <c r="QUD1183" s="12"/>
      <c r="QUE1183" s="12"/>
      <c r="QUF1183" s="12"/>
      <c r="QUG1183" s="12"/>
      <c r="QUH1183" s="12"/>
      <c r="QUI1183" s="12"/>
      <c r="QUJ1183" s="12"/>
      <c r="QUK1183" s="12"/>
      <c r="QUL1183" s="12"/>
      <c r="QUM1183" s="12"/>
      <c r="QUN1183" s="12"/>
      <c r="QUO1183" s="12"/>
      <c r="QUP1183" s="12"/>
      <c r="QUQ1183" s="12"/>
      <c r="QUR1183" s="12"/>
      <c r="QUS1183" s="12"/>
      <c r="QUT1183" s="12"/>
      <c r="QUU1183" s="12"/>
      <c r="QUV1183" s="12"/>
      <c r="QUW1183" s="12"/>
      <c r="QUX1183" s="12"/>
      <c r="QUY1183" s="12"/>
      <c r="QUZ1183" s="12"/>
      <c r="QVA1183" s="12"/>
      <c r="QVB1183" s="12"/>
      <c r="QVC1183" s="12"/>
      <c r="QVD1183" s="12"/>
      <c r="QVE1183" s="12"/>
      <c r="QVF1183" s="12"/>
      <c r="QVG1183" s="12"/>
      <c r="QVH1183" s="12"/>
      <c r="QVI1183" s="12"/>
      <c r="QVJ1183" s="12"/>
      <c r="QVK1183" s="12"/>
      <c r="QVL1183" s="12"/>
      <c r="QVM1183" s="12"/>
      <c r="QVN1183" s="12"/>
      <c r="QVO1183" s="12"/>
      <c r="QVP1183" s="12"/>
      <c r="QVQ1183" s="12"/>
      <c r="QVR1183" s="12"/>
      <c r="QVS1183" s="12"/>
      <c r="QVT1183" s="12"/>
      <c r="QVU1183" s="12"/>
      <c r="QVV1183" s="12"/>
      <c r="QVW1183" s="12"/>
      <c r="QVX1183" s="12"/>
      <c r="QVY1183" s="12"/>
      <c r="QVZ1183" s="12"/>
      <c r="QWA1183" s="12"/>
      <c r="QWB1183" s="12"/>
      <c r="QWC1183" s="12"/>
      <c r="QWD1183" s="12"/>
      <c r="QWE1183" s="12"/>
      <c r="QWF1183" s="12"/>
      <c r="QWG1183" s="12"/>
      <c r="QWH1183" s="12"/>
      <c r="QWI1183" s="12"/>
      <c r="QWJ1183" s="12"/>
      <c r="QWK1183" s="12"/>
      <c r="QWL1183" s="12"/>
      <c r="QWM1183" s="12"/>
      <c r="QWN1183" s="12"/>
      <c r="QWO1183" s="12"/>
      <c r="QWP1183" s="12"/>
      <c r="QWQ1183" s="12"/>
      <c r="QWR1183" s="12"/>
      <c r="QWS1183" s="12"/>
      <c r="QWT1183" s="12"/>
      <c r="QWU1183" s="12"/>
      <c r="QWV1183" s="12"/>
      <c r="QWW1183" s="12"/>
      <c r="QWX1183" s="12"/>
      <c r="QWY1183" s="12"/>
      <c r="QWZ1183" s="12"/>
      <c r="QXA1183" s="12"/>
      <c r="QXB1183" s="12"/>
      <c r="QXC1183" s="12"/>
      <c r="QXD1183" s="12"/>
      <c r="QXE1183" s="12"/>
      <c r="QXF1183" s="12"/>
      <c r="QXG1183" s="12"/>
      <c r="QXH1183" s="12"/>
      <c r="QXI1183" s="12"/>
      <c r="QXJ1183" s="12"/>
      <c r="QXK1183" s="12"/>
      <c r="QXL1183" s="12"/>
      <c r="QXM1183" s="12"/>
      <c r="QXN1183" s="12"/>
      <c r="QXO1183" s="12"/>
      <c r="QXP1183" s="12"/>
      <c r="QXQ1183" s="12"/>
      <c r="QXR1183" s="12"/>
      <c r="QXS1183" s="12"/>
      <c r="QXT1183" s="12"/>
      <c r="QXU1183" s="12"/>
      <c r="QXV1183" s="12"/>
      <c r="QXW1183" s="12"/>
      <c r="QXX1183" s="12"/>
      <c r="QXY1183" s="12"/>
      <c r="QXZ1183" s="12"/>
      <c r="QYA1183" s="12"/>
      <c r="QYB1183" s="12"/>
      <c r="QYC1183" s="12"/>
      <c r="QYD1183" s="12"/>
      <c r="QYE1183" s="12"/>
      <c r="QYF1183" s="12"/>
      <c r="QYG1183" s="12"/>
      <c r="QYH1183" s="12"/>
      <c r="QYI1183" s="12"/>
      <c r="QYJ1183" s="12"/>
      <c r="QYK1183" s="12"/>
      <c r="QYL1183" s="12"/>
      <c r="QYM1183" s="12"/>
      <c r="QYN1183" s="12"/>
      <c r="QYO1183" s="12"/>
      <c r="QYP1183" s="12"/>
      <c r="QYQ1183" s="12"/>
      <c r="QYR1183" s="12"/>
      <c r="QYS1183" s="12"/>
      <c r="QYT1183" s="12"/>
      <c r="QYU1183" s="12"/>
      <c r="QYV1183" s="12"/>
      <c r="QYW1183" s="12"/>
      <c r="QYX1183" s="12"/>
      <c r="QYY1183" s="12"/>
      <c r="QYZ1183" s="12"/>
      <c r="QZA1183" s="12"/>
      <c r="QZB1183" s="12"/>
      <c r="QZC1183" s="12"/>
      <c r="QZD1183" s="12"/>
      <c r="QZE1183" s="12"/>
      <c r="QZF1183" s="12"/>
      <c r="QZG1183" s="12"/>
      <c r="QZH1183" s="12"/>
      <c r="QZI1183" s="12"/>
      <c r="QZJ1183" s="12"/>
      <c r="QZK1183" s="12"/>
      <c r="QZL1183" s="12"/>
      <c r="QZM1183" s="12"/>
      <c r="QZN1183" s="12"/>
      <c r="QZO1183" s="12"/>
      <c r="QZP1183" s="12"/>
      <c r="QZQ1183" s="12"/>
      <c r="QZR1183" s="12"/>
      <c r="QZS1183" s="12"/>
      <c r="QZT1183" s="12"/>
      <c r="QZU1183" s="12"/>
      <c r="QZV1183" s="12"/>
      <c r="QZW1183" s="12"/>
      <c r="QZX1183" s="12"/>
      <c r="QZY1183" s="12"/>
      <c r="QZZ1183" s="12"/>
      <c r="RAA1183" s="12"/>
      <c r="RAB1183" s="12"/>
      <c r="RAC1183" s="12"/>
      <c r="RAD1183" s="12"/>
      <c r="RAE1183" s="12"/>
      <c r="RAF1183" s="12"/>
      <c r="RAG1183" s="12"/>
      <c r="RAH1183" s="12"/>
      <c r="RAI1183" s="12"/>
      <c r="RAJ1183" s="12"/>
      <c r="RAK1183" s="12"/>
      <c r="RAL1183" s="12"/>
      <c r="RAM1183" s="12"/>
      <c r="RAN1183" s="12"/>
      <c r="RAO1183" s="12"/>
      <c r="RAP1183" s="12"/>
      <c r="RAQ1183" s="12"/>
      <c r="RAR1183" s="12"/>
      <c r="RAS1183" s="12"/>
      <c r="RAT1183" s="12"/>
      <c r="RAU1183" s="12"/>
      <c r="RAV1183" s="12"/>
      <c r="RAW1183" s="12"/>
      <c r="RAX1183" s="12"/>
      <c r="RAY1183" s="12"/>
      <c r="RAZ1183" s="12"/>
      <c r="RBA1183" s="12"/>
      <c r="RBB1183" s="12"/>
      <c r="RBC1183" s="12"/>
      <c r="RBD1183" s="12"/>
      <c r="RBE1183" s="12"/>
      <c r="RBF1183" s="12"/>
      <c r="RBG1183" s="12"/>
      <c r="RBH1183" s="12"/>
      <c r="RBI1183" s="12"/>
      <c r="RBJ1183" s="12"/>
      <c r="RBK1183" s="12"/>
      <c r="RBL1183" s="12"/>
      <c r="RBM1183" s="12"/>
      <c r="RBN1183" s="12"/>
      <c r="RBO1183" s="12"/>
      <c r="RBP1183" s="12"/>
      <c r="RBQ1183" s="12"/>
      <c r="RBR1183" s="12"/>
      <c r="RBS1183" s="12"/>
      <c r="RBT1183" s="12"/>
      <c r="RBU1183" s="12"/>
      <c r="RBV1183" s="12"/>
      <c r="RBW1183" s="12"/>
      <c r="RBX1183" s="12"/>
      <c r="RBY1183" s="12"/>
      <c r="RBZ1183" s="12"/>
      <c r="RCA1183" s="12"/>
      <c r="RCB1183" s="12"/>
      <c r="RCC1183" s="12"/>
      <c r="RCD1183" s="12"/>
      <c r="RCE1183" s="12"/>
      <c r="RCF1183" s="12"/>
      <c r="RCG1183" s="12"/>
      <c r="RCH1183" s="12"/>
      <c r="RCI1183" s="12"/>
      <c r="RCJ1183" s="12"/>
      <c r="RCK1183" s="12"/>
      <c r="RCL1183" s="12"/>
      <c r="RCM1183" s="12"/>
      <c r="RCN1183" s="12"/>
      <c r="RCO1183" s="12"/>
      <c r="RCP1183" s="12"/>
      <c r="RCQ1183" s="12"/>
      <c r="RCR1183" s="12"/>
      <c r="RCS1183" s="12"/>
      <c r="RCT1183" s="12"/>
      <c r="RCU1183" s="12"/>
      <c r="RCV1183" s="12"/>
      <c r="RCW1183" s="12"/>
      <c r="RCX1183" s="12"/>
      <c r="RCY1183" s="12"/>
      <c r="RCZ1183" s="12"/>
      <c r="RDA1183" s="12"/>
      <c r="RDB1183" s="12"/>
      <c r="RDC1183" s="12"/>
      <c r="RDD1183" s="12"/>
      <c r="RDE1183" s="12"/>
      <c r="RDF1183" s="12"/>
      <c r="RDG1183" s="12"/>
      <c r="RDH1183" s="12"/>
      <c r="RDI1183" s="12"/>
      <c r="RDJ1183" s="12"/>
      <c r="RDK1183" s="12"/>
      <c r="RDL1183" s="12"/>
      <c r="RDM1183" s="12"/>
      <c r="RDN1183" s="12"/>
      <c r="RDO1183" s="12"/>
      <c r="RDP1183" s="12"/>
      <c r="RDQ1183" s="12"/>
      <c r="RDR1183" s="12"/>
      <c r="RDS1183" s="12"/>
      <c r="RDT1183" s="12"/>
      <c r="RDU1183" s="12"/>
      <c r="RDV1183" s="12"/>
      <c r="RDW1183" s="12"/>
      <c r="RDX1183" s="12"/>
      <c r="RDY1183" s="12"/>
      <c r="RDZ1183" s="12"/>
      <c r="REA1183" s="12"/>
      <c r="REB1183" s="12"/>
      <c r="REC1183" s="12"/>
      <c r="RED1183" s="12"/>
      <c r="REE1183" s="12"/>
      <c r="REF1183" s="12"/>
      <c r="REG1183" s="12"/>
      <c r="REH1183" s="12"/>
      <c r="REI1183" s="12"/>
      <c r="REJ1183" s="12"/>
      <c r="REK1183" s="12"/>
      <c r="REL1183" s="12"/>
      <c r="REM1183" s="12"/>
      <c r="REN1183" s="12"/>
      <c r="REO1183" s="12"/>
      <c r="REP1183" s="12"/>
      <c r="REQ1183" s="12"/>
      <c r="RER1183" s="12"/>
      <c r="RES1183" s="12"/>
      <c r="RET1183" s="12"/>
      <c r="REU1183" s="12"/>
      <c r="REV1183" s="12"/>
      <c r="REW1183" s="12"/>
      <c r="REX1183" s="12"/>
      <c r="REY1183" s="12"/>
      <c r="REZ1183" s="12"/>
      <c r="RFA1183" s="12"/>
      <c r="RFB1183" s="12"/>
      <c r="RFC1183" s="12"/>
      <c r="RFD1183" s="12"/>
      <c r="RFE1183" s="12"/>
      <c r="RFF1183" s="12"/>
      <c r="RFG1183" s="12"/>
      <c r="RFH1183" s="12"/>
      <c r="RFI1183" s="12"/>
      <c r="RFJ1183" s="12"/>
      <c r="RFK1183" s="12"/>
      <c r="RFL1183" s="12"/>
      <c r="RFM1183" s="12"/>
      <c r="RFN1183" s="12"/>
      <c r="RFO1183" s="12"/>
      <c r="RFP1183" s="12"/>
      <c r="RFQ1183" s="12"/>
      <c r="RFR1183" s="12"/>
      <c r="RFS1183" s="12"/>
      <c r="RFT1183" s="12"/>
      <c r="RFU1183" s="12"/>
      <c r="RFV1183" s="12"/>
      <c r="RFW1183" s="12"/>
      <c r="RFX1183" s="12"/>
      <c r="RFY1183" s="12"/>
      <c r="RFZ1183" s="12"/>
      <c r="RGA1183" s="12"/>
      <c r="RGB1183" s="12"/>
      <c r="RGC1183" s="12"/>
      <c r="RGD1183" s="12"/>
      <c r="RGE1183" s="12"/>
      <c r="RGF1183" s="12"/>
      <c r="RGG1183" s="12"/>
      <c r="RGH1183" s="12"/>
      <c r="RGI1183" s="12"/>
      <c r="RGJ1183" s="12"/>
      <c r="RGK1183" s="12"/>
      <c r="RGL1183" s="12"/>
      <c r="RGM1183" s="12"/>
      <c r="RGN1183" s="12"/>
      <c r="RGO1183" s="12"/>
      <c r="RGP1183" s="12"/>
      <c r="RGQ1183" s="12"/>
      <c r="RGR1183" s="12"/>
      <c r="RGS1183" s="12"/>
      <c r="RGT1183" s="12"/>
      <c r="RGU1183" s="12"/>
      <c r="RGV1183" s="12"/>
      <c r="RGW1183" s="12"/>
      <c r="RGX1183" s="12"/>
      <c r="RGY1183" s="12"/>
      <c r="RGZ1183" s="12"/>
      <c r="RHA1183" s="12"/>
      <c r="RHB1183" s="12"/>
      <c r="RHC1183" s="12"/>
      <c r="RHD1183" s="12"/>
      <c r="RHE1183" s="12"/>
      <c r="RHF1183" s="12"/>
      <c r="RHG1183" s="12"/>
      <c r="RHH1183" s="12"/>
      <c r="RHI1183" s="12"/>
      <c r="RHJ1183" s="12"/>
      <c r="RHK1183" s="12"/>
      <c r="RHL1183" s="12"/>
      <c r="RHM1183" s="12"/>
      <c r="RHN1183" s="12"/>
      <c r="RHO1183" s="12"/>
      <c r="RHP1183" s="12"/>
      <c r="RHQ1183" s="12"/>
      <c r="RHR1183" s="12"/>
      <c r="RHS1183" s="12"/>
      <c r="RHT1183" s="12"/>
      <c r="RHU1183" s="12"/>
      <c r="RHV1183" s="12"/>
      <c r="RHW1183" s="12"/>
      <c r="RHX1183" s="12"/>
      <c r="RHY1183" s="12"/>
      <c r="RHZ1183" s="12"/>
      <c r="RIA1183" s="12"/>
      <c r="RIB1183" s="12"/>
      <c r="RIC1183" s="12"/>
      <c r="RID1183" s="12"/>
      <c r="RIE1183" s="12"/>
      <c r="RIF1183" s="12"/>
      <c r="RIG1183" s="12"/>
      <c r="RIH1183" s="12"/>
      <c r="RII1183" s="12"/>
      <c r="RIJ1183" s="12"/>
      <c r="RIK1183" s="12"/>
      <c r="RIL1183" s="12"/>
      <c r="RIM1183" s="12"/>
      <c r="RIN1183" s="12"/>
      <c r="RIO1183" s="12"/>
      <c r="RIP1183" s="12"/>
      <c r="RIQ1183" s="12"/>
      <c r="RIR1183" s="12"/>
      <c r="RIS1183" s="12"/>
      <c r="RIT1183" s="12"/>
      <c r="RIU1183" s="12"/>
      <c r="RIV1183" s="12"/>
      <c r="RIW1183" s="12"/>
      <c r="RIX1183" s="12"/>
      <c r="RIY1183" s="12"/>
      <c r="RIZ1183" s="12"/>
      <c r="RJA1183" s="12"/>
      <c r="RJB1183" s="12"/>
      <c r="RJC1183" s="12"/>
      <c r="RJD1183" s="12"/>
      <c r="RJE1183" s="12"/>
      <c r="RJF1183" s="12"/>
      <c r="RJG1183" s="12"/>
      <c r="RJH1183" s="12"/>
      <c r="RJI1183" s="12"/>
      <c r="RJJ1183" s="12"/>
      <c r="RJK1183" s="12"/>
      <c r="RJL1183" s="12"/>
      <c r="RJM1183" s="12"/>
      <c r="RJN1183" s="12"/>
      <c r="RJO1183" s="12"/>
      <c r="RJP1183" s="12"/>
      <c r="RJQ1183" s="12"/>
      <c r="RJR1183" s="12"/>
      <c r="RJS1183" s="12"/>
      <c r="RJT1183" s="12"/>
      <c r="RJU1183" s="12"/>
      <c r="RJV1183" s="12"/>
      <c r="RJW1183" s="12"/>
      <c r="RJX1183" s="12"/>
      <c r="RJY1183" s="12"/>
      <c r="RJZ1183" s="12"/>
      <c r="RKA1183" s="12"/>
      <c r="RKB1183" s="12"/>
      <c r="RKC1183" s="12"/>
      <c r="RKD1183" s="12"/>
      <c r="RKE1183" s="12"/>
      <c r="RKF1183" s="12"/>
      <c r="RKG1183" s="12"/>
      <c r="RKH1183" s="12"/>
      <c r="RKI1183" s="12"/>
      <c r="RKJ1183" s="12"/>
      <c r="RKK1183" s="12"/>
      <c r="RKL1183" s="12"/>
      <c r="RKM1183" s="12"/>
      <c r="RKN1183" s="12"/>
      <c r="RKO1183" s="12"/>
      <c r="RKP1183" s="12"/>
      <c r="RKQ1183" s="12"/>
      <c r="RKR1183" s="12"/>
      <c r="RKS1183" s="12"/>
      <c r="RKT1183" s="12"/>
      <c r="RKU1183" s="12"/>
      <c r="RKV1183" s="12"/>
      <c r="RKW1183" s="12"/>
      <c r="RKX1183" s="12"/>
      <c r="RKY1183" s="12"/>
      <c r="RKZ1183" s="12"/>
      <c r="RLA1183" s="12"/>
      <c r="RLB1183" s="12"/>
      <c r="RLC1183" s="12"/>
      <c r="RLD1183" s="12"/>
      <c r="RLE1183" s="12"/>
      <c r="RLF1183" s="12"/>
      <c r="RLG1183" s="12"/>
      <c r="RLH1183" s="12"/>
      <c r="RLI1183" s="12"/>
      <c r="RLJ1183" s="12"/>
      <c r="RLK1183" s="12"/>
      <c r="RLL1183" s="12"/>
      <c r="RLM1183" s="12"/>
      <c r="RLN1183" s="12"/>
      <c r="RLO1183" s="12"/>
      <c r="RLP1183" s="12"/>
      <c r="RLQ1183" s="12"/>
      <c r="RLR1183" s="12"/>
      <c r="RLS1183" s="12"/>
      <c r="RLT1183" s="12"/>
      <c r="RLU1183" s="12"/>
      <c r="RLV1183" s="12"/>
      <c r="RLW1183" s="12"/>
      <c r="RLX1183" s="12"/>
      <c r="RLY1183" s="12"/>
      <c r="RLZ1183" s="12"/>
      <c r="RMA1183" s="12"/>
      <c r="RMB1183" s="12"/>
      <c r="RMC1183" s="12"/>
      <c r="RMD1183" s="12"/>
      <c r="RME1183" s="12"/>
      <c r="RMF1183" s="12"/>
      <c r="RMG1183" s="12"/>
      <c r="RMH1183" s="12"/>
      <c r="RMI1183" s="12"/>
      <c r="RMJ1183" s="12"/>
      <c r="RMK1183" s="12"/>
      <c r="RML1183" s="12"/>
      <c r="RMM1183" s="12"/>
      <c r="RMN1183" s="12"/>
      <c r="RMO1183" s="12"/>
      <c r="RMP1183" s="12"/>
      <c r="RMQ1183" s="12"/>
      <c r="RMR1183" s="12"/>
      <c r="RMS1183" s="12"/>
      <c r="RMT1183" s="12"/>
      <c r="RMU1183" s="12"/>
      <c r="RMV1183" s="12"/>
      <c r="RMW1183" s="12"/>
      <c r="RMX1183" s="12"/>
      <c r="RMY1183" s="12"/>
      <c r="RMZ1183" s="12"/>
      <c r="RNA1183" s="12"/>
      <c r="RNB1183" s="12"/>
      <c r="RNC1183" s="12"/>
      <c r="RND1183" s="12"/>
      <c r="RNE1183" s="12"/>
      <c r="RNF1183" s="12"/>
      <c r="RNG1183" s="12"/>
      <c r="RNH1183" s="12"/>
      <c r="RNI1183" s="12"/>
      <c r="RNJ1183" s="12"/>
      <c r="RNK1183" s="12"/>
      <c r="RNL1183" s="12"/>
      <c r="RNM1183" s="12"/>
      <c r="RNN1183" s="12"/>
      <c r="RNO1183" s="12"/>
      <c r="RNP1183" s="12"/>
      <c r="RNQ1183" s="12"/>
      <c r="RNR1183" s="12"/>
      <c r="RNS1183" s="12"/>
      <c r="RNT1183" s="12"/>
      <c r="RNU1183" s="12"/>
      <c r="RNV1183" s="12"/>
      <c r="RNW1183" s="12"/>
      <c r="RNX1183" s="12"/>
      <c r="RNY1183" s="12"/>
      <c r="RNZ1183" s="12"/>
      <c r="ROA1183" s="12"/>
      <c r="ROB1183" s="12"/>
      <c r="ROC1183" s="12"/>
      <c r="ROD1183" s="12"/>
      <c r="ROE1183" s="12"/>
      <c r="ROF1183" s="12"/>
      <c r="ROG1183" s="12"/>
      <c r="ROH1183" s="12"/>
      <c r="ROI1183" s="12"/>
      <c r="ROJ1183" s="12"/>
      <c r="ROK1183" s="12"/>
      <c r="ROL1183" s="12"/>
      <c r="ROM1183" s="12"/>
      <c r="RON1183" s="12"/>
      <c r="ROO1183" s="12"/>
      <c r="ROP1183" s="12"/>
      <c r="ROQ1183" s="12"/>
      <c r="ROR1183" s="12"/>
      <c r="ROS1183" s="12"/>
      <c r="ROT1183" s="12"/>
      <c r="ROU1183" s="12"/>
      <c r="ROV1183" s="12"/>
      <c r="ROW1183" s="12"/>
      <c r="ROX1183" s="12"/>
      <c r="ROY1183" s="12"/>
      <c r="ROZ1183" s="12"/>
      <c r="RPA1183" s="12"/>
      <c r="RPB1183" s="12"/>
      <c r="RPC1183" s="12"/>
      <c r="RPD1183" s="12"/>
      <c r="RPE1183" s="12"/>
      <c r="RPF1183" s="12"/>
      <c r="RPG1183" s="12"/>
      <c r="RPH1183" s="12"/>
      <c r="RPI1183" s="12"/>
      <c r="RPJ1183" s="12"/>
      <c r="RPK1183" s="12"/>
      <c r="RPL1183" s="12"/>
      <c r="RPM1183" s="12"/>
      <c r="RPN1183" s="12"/>
      <c r="RPO1183" s="12"/>
      <c r="RPP1183" s="12"/>
      <c r="RPQ1183" s="12"/>
      <c r="RPR1183" s="12"/>
      <c r="RPS1183" s="12"/>
      <c r="RPT1183" s="12"/>
      <c r="RPU1183" s="12"/>
      <c r="RPV1183" s="12"/>
      <c r="RPW1183" s="12"/>
      <c r="RPX1183" s="12"/>
      <c r="RPY1183" s="12"/>
      <c r="RPZ1183" s="12"/>
      <c r="RQA1183" s="12"/>
      <c r="RQB1183" s="12"/>
      <c r="RQC1183" s="12"/>
      <c r="RQD1183" s="12"/>
      <c r="RQE1183" s="12"/>
      <c r="RQF1183" s="12"/>
      <c r="RQG1183" s="12"/>
      <c r="RQH1183" s="12"/>
      <c r="RQI1183" s="12"/>
      <c r="RQJ1183" s="12"/>
      <c r="RQK1183" s="12"/>
      <c r="RQL1183" s="12"/>
      <c r="RQM1183" s="12"/>
      <c r="RQN1183" s="12"/>
      <c r="RQO1183" s="12"/>
      <c r="RQP1183" s="12"/>
      <c r="RQQ1183" s="12"/>
      <c r="RQR1183" s="12"/>
      <c r="RQS1183" s="12"/>
      <c r="RQT1183" s="12"/>
      <c r="RQU1183" s="12"/>
      <c r="RQV1183" s="12"/>
      <c r="RQW1183" s="12"/>
      <c r="RQX1183" s="12"/>
      <c r="RQY1183" s="12"/>
      <c r="RQZ1183" s="12"/>
      <c r="RRA1183" s="12"/>
      <c r="RRB1183" s="12"/>
      <c r="RRC1183" s="12"/>
      <c r="RRD1183" s="12"/>
      <c r="RRE1183" s="12"/>
      <c r="RRF1183" s="12"/>
      <c r="RRG1183" s="12"/>
      <c r="RRH1183" s="12"/>
      <c r="RRI1183" s="12"/>
      <c r="RRJ1183" s="12"/>
      <c r="RRK1183" s="12"/>
      <c r="RRL1183" s="12"/>
      <c r="RRM1183" s="12"/>
      <c r="RRN1183" s="12"/>
      <c r="RRO1183" s="12"/>
      <c r="RRP1183" s="12"/>
      <c r="RRQ1183" s="12"/>
      <c r="RRR1183" s="12"/>
      <c r="RRS1183" s="12"/>
      <c r="RRT1183" s="12"/>
      <c r="RRU1183" s="12"/>
      <c r="RRV1183" s="12"/>
      <c r="RRW1183" s="12"/>
      <c r="RRX1183" s="12"/>
      <c r="RRY1183" s="12"/>
      <c r="RRZ1183" s="12"/>
      <c r="RSA1183" s="12"/>
      <c r="RSB1183" s="12"/>
      <c r="RSC1183" s="12"/>
      <c r="RSD1183" s="12"/>
      <c r="RSE1183" s="12"/>
      <c r="RSF1183" s="12"/>
      <c r="RSG1183" s="12"/>
      <c r="RSH1183" s="12"/>
      <c r="RSI1183" s="12"/>
      <c r="RSJ1183" s="12"/>
      <c r="RSK1183" s="12"/>
      <c r="RSL1183" s="12"/>
      <c r="RSM1183" s="12"/>
      <c r="RSN1183" s="12"/>
      <c r="RSO1183" s="12"/>
      <c r="RSP1183" s="12"/>
      <c r="RSQ1183" s="12"/>
      <c r="RSR1183" s="12"/>
      <c r="RSS1183" s="12"/>
      <c r="RST1183" s="12"/>
      <c r="RSU1183" s="12"/>
      <c r="RSV1183" s="12"/>
      <c r="RSW1183" s="12"/>
      <c r="RSX1183" s="12"/>
      <c r="RSY1183" s="12"/>
      <c r="RSZ1183" s="12"/>
      <c r="RTA1183" s="12"/>
      <c r="RTB1183" s="12"/>
      <c r="RTC1183" s="12"/>
      <c r="RTD1183" s="12"/>
      <c r="RTE1183" s="12"/>
      <c r="RTF1183" s="12"/>
      <c r="RTG1183" s="12"/>
      <c r="RTH1183" s="12"/>
      <c r="RTI1183" s="12"/>
      <c r="RTJ1183" s="12"/>
      <c r="RTK1183" s="12"/>
      <c r="RTL1183" s="12"/>
      <c r="RTM1183" s="12"/>
      <c r="RTN1183" s="12"/>
      <c r="RTO1183" s="12"/>
      <c r="RTP1183" s="12"/>
      <c r="RTQ1183" s="12"/>
      <c r="RTR1183" s="12"/>
      <c r="RTS1183" s="12"/>
      <c r="RTT1183" s="12"/>
      <c r="RTU1183" s="12"/>
      <c r="RTV1183" s="12"/>
      <c r="RTW1183" s="12"/>
      <c r="RTX1183" s="12"/>
      <c r="RTY1183" s="12"/>
      <c r="RTZ1183" s="12"/>
      <c r="RUA1183" s="12"/>
      <c r="RUB1183" s="12"/>
      <c r="RUC1183" s="12"/>
      <c r="RUD1183" s="12"/>
      <c r="RUE1183" s="12"/>
      <c r="RUF1183" s="12"/>
      <c r="RUG1183" s="12"/>
      <c r="RUH1183" s="12"/>
      <c r="RUI1183" s="12"/>
      <c r="RUJ1183" s="12"/>
      <c r="RUK1183" s="12"/>
      <c r="RUL1183" s="12"/>
      <c r="RUM1183" s="12"/>
      <c r="RUN1183" s="12"/>
      <c r="RUO1183" s="12"/>
      <c r="RUP1183" s="12"/>
      <c r="RUQ1183" s="12"/>
      <c r="RUR1183" s="12"/>
      <c r="RUS1183" s="12"/>
      <c r="RUT1183" s="12"/>
      <c r="RUU1183" s="12"/>
      <c r="RUV1183" s="12"/>
      <c r="RUW1183" s="12"/>
      <c r="RUX1183" s="12"/>
      <c r="RUY1183" s="12"/>
      <c r="RUZ1183" s="12"/>
      <c r="RVA1183" s="12"/>
      <c r="RVB1183" s="12"/>
      <c r="RVC1183" s="12"/>
      <c r="RVD1183" s="12"/>
      <c r="RVE1183" s="12"/>
      <c r="RVF1183" s="12"/>
      <c r="RVG1183" s="12"/>
      <c r="RVH1183" s="12"/>
      <c r="RVI1183" s="12"/>
      <c r="RVJ1183" s="12"/>
      <c r="RVK1183" s="12"/>
      <c r="RVL1183" s="12"/>
      <c r="RVM1183" s="12"/>
      <c r="RVN1183" s="12"/>
      <c r="RVO1183" s="12"/>
      <c r="RVP1183" s="12"/>
      <c r="RVQ1183" s="12"/>
      <c r="RVR1183" s="12"/>
      <c r="RVS1183" s="12"/>
      <c r="RVT1183" s="12"/>
      <c r="RVU1183" s="12"/>
      <c r="RVV1183" s="12"/>
      <c r="RVW1183" s="12"/>
      <c r="RVX1183" s="12"/>
      <c r="RVY1183" s="12"/>
      <c r="RVZ1183" s="12"/>
      <c r="RWA1183" s="12"/>
      <c r="RWB1183" s="12"/>
      <c r="RWC1183" s="12"/>
      <c r="RWD1183" s="12"/>
      <c r="RWE1183" s="12"/>
      <c r="RWF1183" s="12"/>
      <c r="RWG1183" s="12"/>
      <c r="RWH1183" s="12"/>
      <c r="RWI1183" s="12"/>
      <c r="RWJ1183" s="12"/>
      <c r="RWK1183" s="12"/>
      <c r="RWL1183" s="12"/>
      <c r="RWM1183" s="12"/>
      <c r="RWN1183" s="12"/>
      <c r="RWO1183" s="12"/>
      <c r="RWP1183" s="12"/>
      <c r="RWQ1183" s="12"/>
      <c r="RWR1183" s="12"/>
      <c r="RWS1183" s="12"/>
      <c r="RWT1183" s="12"/>
      <c r="RWU1183" s="12"/>
      <c r="RWV1183" s="12"/>
      <c r="RWW1183" s="12"/>
      <c r="RWX1183" s="12"/>
      <c r="RWY1183" s="12"/>
      <c r="RWZ1183" s="12"/>
      <c r="RXA1183" s="12"/>
      <c r="RXB1183" s="12"/>
      <c r="RXC1183" s="12"/>
      <c r="RXD1183" s="12"/>
      <c r="RXE1183" s="12"/>
      <c r="RXF1183" s="12"/>
      <c r="RXG1183" s="12"/>
      <c r="RXH1183" s="12"/>
      <c r="RXI1183" s="12"/>
      <c r="RXJ1183" s="12"/>
      <c r="RXK1183" s="12"/>
      <c r="RXL1183" s="12"/>
      <c r="RXM1183" s="12"/>
      <c r="RXN1183" s="12"/>
      <c r="RXO1183" s="12"/>
      <c r="RXP1183" s="12"/>
      <c r="RXQ1183" s="12"/>
      <c r="RXR1183" s="12"/>
      <c r="RXS1183" s="12"/>
      <c r="RXT1183" s="12"/>
      <c r="RXU1183" s="12"/>
      <c r="RXV1183" s="12"/>
      <c r="RXW1183" s="12"/>
      <c r="RXX1183" s="12"/>
      <c r="RXY1183" s="12"/>
      <c r="RXZ1183" s="12"/>
      <c r="RYA1183" s="12"/>
      <c r="RYB1183" s="12"/>
      <c r="RYC1183" s="12"/>
      <c r="RYD1183" s="12"/>
      <c r="RYE1183" s="12"/>
      <c r="RYF1183" s="12"/>
      <c r="RYG1183" s="12"/>
      <c r="RYH1183" s="12"/>
      <c r="RYI1183" s="12"/>
      <c r="RYJ1183" s="12"/>
      <c r="RYK1183" s="12"/>
      <c r="RYL1183" s="12"/>
      <c r="RYM1183" s="12"/>
      <c r="RYN1183" s="12"/>
      <c r="RYO1183" s="12"/>
      <c r="RYP1183" s="12"/>
      <c r="RYQ1183" s="12"/>
      <c r="RYR1183" s="12"/>
      <c r="RYS1183" s="12"/>
      <c r="RYT1183" s="12"/>
      <c r="RYU1183" s="12"/>
      <c r="RYV1183" s="12"/>
      <c r="RYW1183" s="12"/>
      <c r="RYX1183" s="12"/>
      <c r="RYY1183" s="12"/>
      <c r="RYZ1183" s="12"/>
      <c r="RZA1183" s="12"/>
      <c r="RZB1183" s="12"/>
      <c r="RZC1183" s="12"/>
      <c r="RZD1183" s="12"/>
      <c r="RZE1183" s="12"/>
      <c r="RZF1183" s="12"/>
      <c r="RZG1183" s="12"/>
      <c r="RZH1183" s="12"/>
      <c r="RZI1183" s="12"/>
      <c r="RZJ1183" s="12"/>
      <c r="RZK1183" s="12"/>
      <c r="RZL1183" s="12"/>
      <c r="RZM1183" s="12"/>
      <c r="RZN1183" s="12"/>
      <c r="RZO1183" s="12"/>
      <c r="RZP1183" s="12"/>
      <c r="RZQ1183" s="12"/>
      <c r="RZR1183" s="12"/>
      <c r="RZS1183" s="12"/>
      <c r="RZT1183" s="12"/>
      <c r="RZU1183" s="12"/>
      <c r="RZV1183" s="12"/>
      <c r="RZW1183" s="12"/>
      <c r="RZX1183" s="12"/>
      <c r="RZY1183" s="12"/>
      <c r="RZZ1183" s="12"/>
      <c r="SAA1183" s="12"/>
      <c r="SAB1183" s="12"/>
      <c r="SAC1183" s="12"/>
      <c r="SAD1183" s="12"/>
      <c r="SAE1183" s="12"/>
      <c r="SAF1183" s="12"/>
      <c r="SAG1183" s="12"/>
      <c r="SAH1183" s="12"/>
      <c r="SAI1183" s="12"/>
      <c r="SAJ1183" s="12"/>
      <c r="SAK1183" s="12"/>
      <c r="SAL1183" s="12"/>
      <c r="SAM1183" s="12"/>
      <c r="SAN1183" s="12"/>
      <c r="SAO1183" s="12"/>
      <c r="SAP1183" s="12"/>
      <c r="SAQ1183" s="12"/>
      <c r="SAR1183" s="12"/>
      <c r="SAS1183" s="12"/>
      <c r="SAT1183" s="12"/>
      <c r="SAU1183" s="12"/>
      <c r="SAV1183" s="12"/>
      <c r="SAW1183" s="12"/>
      <c r="SAX1183" s="12"/>
      <c r="SAY1183" s="12"/>
      <c r="SAZ1183" s="12"/>
      <c r="SBA1183" s="12"/>
      <c r="SBB1183" s="12"/>
      <c r="SBC1183" s="12"/>
      <c r="SBD1183" s="12"/>
      <c r="SBE1183" s="12"/>
      <c r="SBF1183" s="12"/>
      <c r="SBG1183" s="12"/>
      <c r="SBH1183" s="12"/>
      <c r="SBI1183" s="12"/>
      <c r="SBJ1183" s="12"/>
      <c r="SBK1183" s="12"/>
      <c r="SBL1183" s="12"/>
      <c r="SBM1183" s="12"/>
      <c r="SBN1183" s="12"/>
      <c r="SBO1183" s="12"/>
      <c r="SBP1183" s="12"/>
      <c r="SBQ1183" s="12"/>
      <c r="SBR1183" s="12"/>
      <c r="SBS1183" s="12"/>
      <c r="SBT1183" s="12"/>
      <c r="SBU1183" s="12"/>
      <c r="SBV1183" s="12"/>
      <c r="SBW1183" s="12"/>
      <c r="SBX1183" s="12"/>
      <c r="SBY1183" s="12"/>
      <c r="SBZ1183" s="12"/>
      <c r="SCA1183" s="12"/>
      <c r="SCB1183" s="12"/>
      <c r="SCC1183" s="12"/>
      <c r="SCD1183" s="12"/>
      <c r="SCE1183" s="12"/>
      <c r="SCF1183" s="12"/>
      <c r="SCG1183" s="12"/>
      <c r="SCH1183" s="12"/>
      <c r="SCI1183" s="12"/>
      <c r="SCJ1183" s="12"/>
      <c r="SCK1183" s="12"/>
      <c r="SCL1183" s="12"/>
      <c r="SCM1183" s="12"/>
      <c r="SCN1183" s="12"/>
      <c r="SCO1183" s="12"/>
      <c r="SCP1183" s="12"/>
      <c r="SCQ1183" s="12"/>
      <c r="SCR1183" s="12"/>
      <c r="SCS1183" s="12"/>
      <c r="SCT1183" s="12"/>
      <c r="SCU1183" s="12"/>
      <c r="SCV1183" s="12"/>
      <c r="SCW1183" s="12"/>
      <c r="SCX1183" s="12"/>
      <c r="SCY1183" s="12"/>
      <c r="SCZ1183" s="12"/>
      <c r="SDA1183" s="12"/>
      <c r="SDB1183" s="12"/>
      <c r="SDC1183" s="12"/>
      <c r="SDD1183" s="12"/>
      <c r="SDE1183" s="12"/>
      <c r="SDF1183" s="12"/>
      <c r="SDG1183" s="12"/>
      <c r="SDH1183" s="12"/>
      <c r="SDI1183" s="12"/>
      <c r="SDJ1183" s="12"/>
      <c r="SDK1183" s="12"/>
      <c r="SDL1183" s="12"/>
      <c r="SDM1183" s="12"/>
      <c r="SDN1183" s="12"/>
      <c r="SDO1183" s="12"/>
      <c r="SDP1183" s="12"/>
      <c r="SDQ1183" s="12"/>
      <c r="SDR1183" s="12"/>
      <c r="SDS1183" s="12"/>
      <c r="SDT1183" s="12"/>
      <c r="SDU1183" s="12"/>
      <c r="SDV1183" s="12"/>
      <c r="SDW1183" s="12"/>
      <c r="SDX1183" s="12"/>
      <c r="SDY1183" s="12"/>
      <c r="SDZ1183" s="12"/>
      <c r="SEA1183" s="12"/>
      <c r="SEB1183" s="12"/>
      <c r="SEC1183" s="12"/>
      <c r="SED1183" s="12"/>
      <c r="SEE1183" s="12"/>
      <c r="SEF1183" s="12"/>
      <c r="SEG1183" s="12"/>
      <c r="SEH1183" s="12"/>
      <c r="SEI1183" s="12"/>
      <c r="SEJ1183" s="12"/>
      <c r="SEK1183" s="12"/>
      <c r="SEL1183" s="12"/>
      <c r="SEM1183" s="12"/>
      <c r="SEN1183" s="12"/>
      <c r="SEO1183" s="12"/>
      <c r="SEP1183" s="12"/>
      <c r="SEQ1183" s="12"/>
      <c r="SER1183" s="12"/>
      <c r="SES1183" s="12"/>
      <c r="SET1183" s="12"/>
      <c r="SEU1183" s="12"/>
      <c r="SEV1183" s="12"/>
      <c r="SEW1183" s="12"/>
      <c r="SEX1183" s="12"/>
      <c r="SEY1183" s="12"/>
      <c r="SEZ1183" s="12"/>
      <c r="SFA1183" s="12"/>
      <c r="SFB1183" s="12"/>
      <c r="SFC1183" s="12"/>
      <c r="SFD1183" s="12"/>
      <c r="SFE1183" s="12"/>
      <c r="SFF1183" s="12"/>
      <c r="SFG1183" s="12"/>
      <c r="SFH1183" s="12"/>
      <c r="SFI1183" s="12"/>
      <c r="SFJ1183" s="12"/>
      <c r="SFK1183" s="12"/>
      <c r="SFL1183" s="12"/>
      <c r="SFM1183" s="12"/>
      <c r="SFN1183" s="12"/>
      <c r="SFO1183" s="12"/>
      <c r="SFP1183" s="12"/>
      <c r="SFQ1183" s="12"/>
      <c r="SFR1183" s="12"/>
      <c r="SFS1183" s="12"/>
      <c r="SFT1183" s="12"/>
      <c r="SFU1183" s="12"/>
      <c r="SFV1183" s="12"/>
      <c r="SFW1183" s="12"/>
      <c r="SFX1183" s="12"/>
      <c r="SFY1183" s="12"/>
      <c r="SFZ1183" s="12"/>
      <c r="SGA1183" s="12"/>
      <c r="SGB1183" s="12"/>
      <c r="SGC1183" s="12"/>
      <c r="SGD1183" s="12"/>
      <c r="SGE1183" s="12"/>
      <c r="SGF1183" s="12"/>
      <c r="SGG1183" s="12"/>
      <c r="SGH1183" s="12"/>
      <c r="SGI1183" s="12"/>
      <c r="SGJ1183" s="12"/>
      <c r="SGK1183" s="12"/>
      <c r="SGL1183" s="12"/>
      <c r="SGM1183" s="12"/>
      <c r="SGN1183" s="12"/>
      <c r="SGO1183" s="12"/>
      <c r="SGP1183" s="12"/>
      <c r="SGQ1183" s="12"/>
      <c r="SGR1183" s="12"/>
      <c r="SGS1183" s="12"/>
      <c r="SGT1183" s="12"/>
      <c r="SGU1183" s="12"/>
      <c r="SGV1183" s="12"/>
      <c r="SGW1183" s="12"/>
      <c r="SGX1183" s="12"/>
      <c r="SGY1183" s="12"/>
      <c r="SGZ1183" s="12"/>
      <c r="SHA1183" s="12"/>
      <c r="SHB1183" s="12"/>
      <c r="SHC1183" s="12"/>
      <c r="SHD1183" s="12"/>
      <c r="SHE1183" s="12"/>
      <c r="SHF1183" s="12"/>
      <c r="SHG1183" s="12"/>
      <c r="SHH1183" s="12"/>
      <c r="SHI1183" s="12"/>
      <c r="SHJ1183" s="12"/>
      <c r="SHK1183" s="12"/>
      <c r="SHL1183" s="12"/>
      <c r="SHM1183" s="12"/>
      <c r="SHN1183" s="12"/>
      <c r="SHO1183" s="12"/>
      <c r="SHP1183" s="12"/>
      <c r="SHQ1183" s="12"/>
      <c r="SHR1183" s="12"/>
      <c r="SHS1183" s="12"/>
      <c r="SHT1183" s="12"/>
      <c r="SHU1183" s="12"/>
      <c r="SHV1183" s="12"/>
      <c r="SHW1183" s="12"/>
      <c r="SHX1183" s="12"/>
      <c r="SHY1183" s="12"/>
      <c r="SHZ1183" s="12"/>
      <c r="SIA1183" s="12"/>
      <c r="SIB1183" s="12"/>
      <c r="SIC1183" s="12"/>
      <c r="SID1183" s="12"/>
      <c r="SIE1183" s="12"/>
      <c r="SIF1183" s="12"/>
      <c r="SIG1183" s="12"/>
      <c r="SIH1183" s="12"/>
      <c r="SII1183" s="12"/>
      <c r="SIJ1183" s="12"/>
      <c r="SIK1183" s="12"/>
      <c r="SIL1183" s="12"/>
      <c r="SIM1183" s="12"/>
      <c r="SIN1183" s="12"/>
      <c r="SIO1183" s="12"/>
      <c r="SIP1183" s="12"/>
      <c r="SIQ1183" s="12"/>
      <c r="SIR1183" s="12"/>
      <c r="SIS1183" s="12"/>
      <c r="SIT1183" s="12"/>
      <c r="SIU1183" s="12"/>
      <c r="SIV1183" s="12"/>
      <c r="SIW1183" s="12"/>
      <c r="SIX1183" s="12"/>
      <c r="SIY1183" s="12"/>
      <c r="SIZ1183" s="12"/>
      <c r="SJA1183" s="12"/>
      <c r="SJB1183" s="12"/>
      <c r="SJC1183" s="12"/>
      <c r="SJD1183" s="12"/>
      <c r="SJE1183" s="12"/>
      <c r="SJF1183" s="12"/>
      <c r="SJG1183" s="12"/>
      <c r="SJH1183" s="12"/>
      <c r="SJI1183" s="12"/>
      <c r="SJJ1183" s="12"/>
      <c r="SJK1183" s="12"/>
      <c r="SJL1183" s="12"/>
      <c r="SJM1183" s="12"/>
      <c r="SJN1183" s="12"/>
      <c r="SJO1183" s="12"/>
      <c r="SJP1183" s="12"/>
      <c r="SJQ1183" s="12"/>
      <c r="SJR1183" s="12"/>
      <c r="SJS1183" s="12"/>
      <c r="SJT1183" s="12"/>
      <c r="SJU1183" s="12"/>
      <c r="SJV1183" s="12"/>
      <c r="SJW1183" s="12"/>
      <c r="SJX1183" s="12"/>
      <c r="SJY1183" s="12"/>
      <c r="SJZ1183" s="12"/>
      <c r="SKA1183" s="12"/>
      <c r="SKB1183" s="12"/>
      <c r="SKC1183" s="12"/>
      <c r="SKD1183" s="12"/>
      <c r="SKE1183" s="12"/>
      <c r="SKF1183" s="12"/>
      <c r="SKG1183" s="12"/>
      <c r="SKH1183" s="12"/>
      <c r="SKI1183" s="12"/>
      <c r="SKJ1183" s="12"/>
      <c r="SKK1183" s="12"/>
      <c r="SKL1183" s="12"/>
      <c r="SKM1183" s="12"/>
      <c r="SKN1183" s="12"/>
      <c r="SKO1183" s="12"/>
      <c r="SKP1183" s="12"/>
      <c r="SKQ1183" s="12"/>
      <c r="SKR1183" s="12"/>
      <c r="SKS1183" s="12"/>
      <c r="SKT1183" s="12"/>
      <c r="SKU1183" s="12"/>
      <c r="SKV1183" s="12"/>
      <c r="SKW1183" s="12"/>
      <c r="SKX1183" s="12"/>
      <c r="SKY1183" s="12"/>
      <c r="SKZ1183" s="12"/>
      <c r="SLA1183" s="12"/>
      <c r="SLB1183" s="12"/>
      <c r="SLC1183" s="12"/>
      <c r="SLD1183" s="12"/>
      <c r="SLE1183" s="12"/>
      <c r="SLF1183" s="12"/>
      <c r="SLG1183" s="12"/>
      <c r="SLH1183" s="12"/>
      <c r="SLI1183" s="12"/>
      <c r="SLJ1183" s="12"/>
      <c r="SLK1183" s="12"/>
      <c r="SLL1183" s="12"/>
      <c r="SLM1183" s="12"/>
      <c r="SLN1183" s="12"/>
      <c r="SLO1183" s="12"/>
      <c r="SLP1183" s="12"/>
      <c r="SLQ1183" s="12"/>
      <c r="SLR1183" s="12"/>
      <c r="SLS1183" s="12"/>
      <c r="SLT1183" s="12"/>
      <c r="SLU1183" s="12"/>
      <c r="SLV1183" s="12"/>
      <c r="SLW1183" s="12"/>
      <c r="SLX1183" s="12"/>
      <c r="SLY1183" s="12"/>
      <c r="SLZ1183" s="12"/>
      <c r="SMA1183" s="12"/>
      <c r="SMB1183" s="12"/>
      <c r="SMC1183" s="12"/>
      <c r="SMD1183" s="12"/>
      <c r="SME1183" s="12"/>
      <c r="SMF1183" s="12"/>
      <c r="SMG1183" s="12"/>
      <c r="SMH1183" s="12"/>
      <c r="SMI1183" s="12"/>
      <c r="SMJ1183" s="12"/>
      <c r="SMK1183" s="12"/>
      <c r="SML1183" s="12"/>
      <c r="SMM1183" s="12"/>
      <c r="SMN1183" s="12"/>
      <c r="SMO1183" s="12"/>
      <c r="SMP1183" s="12"/>
      <c r="SMQ1183" s="12"/>
      <c r="SMR1183" s="12"/>
      <c r="SMS1183" s="12"/>
      <c r="SMT1183" s="12"/>
      <c r="SMU1183" s="12"/>
      <c r="SMV1183" s="12"/>
      <c r="SMW1183" s="12"/>
      <c r="SMX1183" s="12"/>
      <c r="SMY1183" s="12"/>
      <c r="SMZ1183" s="12"/>
      <c r="SNA1183" s="12"/>
      <c r="SNB1183" s="12"/>
      <c r="SNC1183" s="12"/>
      <c r="SND1183" s="12"/>
      <c r="SNE1183" s="12"/>
      <c r="SNF1183" s="12"/>
      <c r="SNG1183" s="12"/>
      <c r="SNH1183" s="12"/>
      <c r="SNI1183" s="12"/>
      <c r="SNJ1183" s="12"/>
      <c r="SNK1183" s="12"/>
      <c r="SNL1183" s="12"/>
      <c r="SNM1183" s="12"/>
      <c r="SNN1183" s="12"/>
      <c r="SNO1183" s="12"/>
      <c r="SNP1183" s="12"/>
      <c r="SNQ1183" s="12"/>
      <c r="SNR1183" s="12"/>
      <c r="SNS1183" s="12"/>
      <c r="SNT1183" s="12"/>
      <c r="SNU1183" s="12"/>
      <c r="SNV1183" s="12"/>
      <c r="SNW1183" s="12"/>
      <c r="SNX1183" s="12"/>
      <c r="SNY1183" s="12"/>
      <c r="SNZ1183" s="12"/>
      <c r="SOA1183" s="12"/>
      <c r="SOB1183" s="12"/>
      <c r="SOC1183" s="12"/>
      <c r="SOD1183" s="12"/>
      <c r="SOE1183" s="12"/>
      <c r="SOF1183" s="12"/>
      <c r="SOG1183" s="12"/>
      <c r="SOH1183" s="12"/>
      <c r="SOI1183" s="12"/>
      <c r="SOJ1183" s="12"/>
      <c r="SOK1183" s="12"/>
      <c r="SOL1183" s="12"/>
      <c r="SOM1183" s="12"/>
      <c r="SON1183" s="12"/>
      <c r="SOO1183" s="12"/>
      <c r="SOP1183" s="12"/>
      <c r="SOQ1183" s="12"/>
      <c r="SOR1183" s="12"/>
      <c r="SOS1183" s="12"/>
      <c r="SOT1183" s="12"/>
      <c r="SOU1183" s="12"/>
      <c r="SOV1183" s="12"/>
      <c r="SOW1183" s="12"/>
      <c r="SOX1183" s="12"/>
      <c r="SOY1183" s="12"/>
      <c r="SOZ1183" s="12"/>
      <c r="SPA1183" s="12"/>
      <c r="SPB1183" s="12"/>
      <c r="SPC1183" s="12"/>
      <c r="SPD1183" s="12"/>
      <c r="SPE1183" s="12"/>
      <c r="SPF1183" s="12"/>
      <c r="SPG1183" s="12"/>
      <c r="SPH1183" s="12"/>
      <c r="SPI1183" s="12"/>
      <c r="SPJ1183" s="12"/>
      <c r="SPK1183" s="12"/>
      <c r="SPL1183" s="12"/>
      <c r="SPM1183" s="12"/>
      <c r="SPN1183" s="12"/>
      <c r="SPO1183" s="12"/>
      <c r="SPP1183" s="12"/>
      <c r="SPQ1183" s="12"/>
      <c r="SPR1183" s="12"/>
      <c r="SPS1183" s="12"/>
      <c r="SPT1183" s="12"/>
      <c r="SPU1183" s="12"/>
      <c r="SPV1183" s="12"/>
      <c r="SPW1183" s="12"/>
      <c r="SPX1183" s="12"/>
      <c r="SPY1183" s="12"/>
      <c r="SPZ1183" s="12"/>
      <c r="SQA1183" s="12"/>
      <c r="SQB1183" s="12"/>
      <c r="SQC1183" s="12"/>
      <c r="SQD1183" s="12"/>
      <c r="SQE1183" s="12"/>
      <c r="SQF1183" s="12"/>
      <c r="SQG1183" s="12"/>
      <c r="SQH1183" s="12"/>
      <c r="SQI1183" s="12"/>
      <c r="SQJ1183" s="12"/>
      <c r="SQK1183" s="12"/>
      <c r="SQL1183" s="12"/>
      <c r="SQM1183" s="12"/>
      <c r="SQN1183" s="12"/>
      <c r="SQO1183" s="12"/>
      <c r="SQP1183" s="12"/>
      <c r="SQQ1183" s="12"/>
      <c r="SQR1183" s="12"/>
      <c r="SQS1183" s="12"/>
      <c r="SQT1183" s="12"/>
      <c r="SQU1183" s="12"/>
      <c r="SQV1183" s="12"/>
      <c r="SQW1183" s="12"/>
      <c r="SQX1183" s="12"/>
      <c r="SQY1183" s="12"/>
      <c r="SQZ1183" s="12"/>
      <c r="SRA1183" s="12"/>
      <c r="SRB1183" s="12"/>
      <c r="SRC1183" s="12"/>
      <c r="SRD1183" s="12"/>
      <c r="SRE1183" s="12"/>
      <c r="SRF1183" s="12"/>
      <c r="SRG1183" s="12"/>
      <c r="SRH1183" s="12"/>
      <c r="SRI1183" s="12"/>
      <c r="SRJ1183" s="12"/>
      <c r="SRK1183" s="12"/>
      <c r="SRL1183" s="12"/>
      <c r="SRM1183" s="12"/>
      <c r="SRN1183" s="12"/>
      <c r="SRO1183" s="12"/>
      <c r="SRP1183" s="12"/>
      <c r="SRQ1183" s="12"/>
      <c r="SRR1183" s="12"/>
      <c r="SRS1183" s="12"/>
      <c r="SRT1183" s="12"/>
      <c r="SRU1183" s="12"/>
      <c r="SRV1183" s="12"/>
      <c r="SRW1183" s="12"/>
      <c r="SRX1183" s="12"/>
      <c r="SRY1183" s="12"/>
      <c r="SRZ1183" s="12"/>
      <c r="SSA1183" s="12"/>
      <c r="SSB1183" s="12"/>
      <c r="SSC1183" s="12"/>
      <c r="SSD1183" s="12"/>
      <c r="SSE1183" s="12"/>
      <c r="SSF1183" s="12"/>
      <c r="SSG1183" s="12"/>
      <c r="SSH1183" s="12"/>
      <c r="SSI1183" s="12"/>
      <c r="SSJ1183" s="12"/>
      <c r="SSK1183" s="12"/>
      <c r="SSL1183" s="12"/>
      <c r="SSM1183" s="12"/>
      <c r="SSN1183" s="12"/>
      <c r="SSO1183" s="12"/>
      <c r="SSP1183" s="12"/>
      <c r="SSQ1183" s="12"/>
      <c r="SSR1183" s="12"/>
      <c r="SSS1183" s="12"/>
      <c r="SST1183" s="12"/>
      <c r="SSU1183" s="12"/>
      <c r="SSV1183" s="12"/>
      <c r="SSW1183" s="12"/>
      <c r="SSX1183" s="12"/>
      <c r="SSY1183" s="12"/>
      <c r="SSZ1183" s="12"/>
      <c r="STA1183" s="12"/>
      <c r="STB1183" s="12"/>
      <c r="STC1183" s="12"/>
      <c r="STD1183" s="12"/>
      <c r="STE1183" s="12"/>
      <c r="STF1183" s="12"/>
      <c r="STG1183" s="12"/>
      <c r="STH1183" s="12"/>
      <c r="STI1183" s="12"/>
      <c r="STJ1183" s="12"/>
      <c r="STK1183" s="12"/>
      <c r="STL1183" s="12"/>
      <c r="STM1183" s="12"/>
      <c r="STN1183" s="12"/>
      <c r="STO1183" s="12"/>
      <c r="STP1183" s="12"/>
      <c r="STQ1183" s="12"/>
      <c r="STR1183" s="12"/>
      <c r="STS1183" s="12"/>
      <c r="STT1183" s="12"/>
      <c r="STU1183" s="12"/>
      <c r="STV1183" s="12"/>
      <c r="STW1183" s="12"/>
      <c r="STX1183" s="12"/>
      <c r="STY1183" s="12"/>
      <c r="STZ1183" s="12"/>
      <c r="SUA1183" s="12"/>
      <c r="SUB1183" s="12"/>
      <c r="SUC1183" s="12"/>
      <c r="SUD1183" s="12"/>
      <c r="SUE1183" s="12"/>
      <c r="SUF1183" s="12"/>
      <c r="SUG1183" s="12"/>
      <c r="SUH1183" s="12"/>
      <c r="SUI1183" s="12"/>
      <c r="SUJ1183" s="12"/>
      <c r="SUK1183" s="12"/>
      <c r="SUL1183" s="12"/>
      <c r="SUM1183" s="12"/>
      <c r="SUN1183" s="12"/>
      <c r="SUO1183" s="12"/>
      <c r="SUP1183" s="12"/>
      <c r="SUQ1183" s="12"/>
      <c r="SUR1183" s="12"/>
      <c r="SUS1183" s="12"/>
      <c r="SUT1183" s="12"/>
      <c r="SUU1183" s="12"/>
      <c r="SUV1183" s="12"/>
      <c r="SUW1183" s="12"/>
      <c r="SUX1183" s="12"/>
      <c r="SUY1183" s="12"/>
      <c r="SUZ1183" s="12"/>
      <c r="SVA1183" s="12"/>
      <c r="SVB1183" s="12"/>
      <c r="SVC1183" s="12"/>
      <c r="SVD1183" s="12"/>
      <c r="SVE1183" s="12"/>
      <c r="SVF1183" s="12"/>
      <c r="SVG1183" s="12"/>
      <c r="SVH1183" s="12"/>
      <c r="SVI1183" s="12"/>
      <c r="SVJ1183" s="12"/>
      <c r="SVK1183" s="12"/>
      <c r="SVL1183" s="12"/>
      <c r="SVM1183" s="12"/>
      <c r="SVN1183" s="12"/>
      <c r="SVO1183" s="12"/>
      <c r="SVP1183" s="12"/>
      <c r="SVQ1183" s="12"/>
      <c r="SVR1183" s="12"/>
      <c r="SVS1183" s="12"/>
      <c r="SVT1183" s="12"/>
      <c r="SVU1183" s="12"/>
      <c r="SVV1183" s="12"/>
      <c r="SVW1183" s="12"/>
      <c r="SVX1183" s="12"/>
      <c r="SVY1183" s="12"/>
      <c r="SVZ1183" s="12"/>
      <c r="SWA1183" s="12"/>
      <c r="SWB1183" s="12"/>
      <c r="SWC1183" s="12"/>
      <c r="SWD1183" s="12"/>
      <c r="SWE1183" s="12"/>
      <c r="SWF1183" s="12"/>
      <c r="SWG1183" s="12"/>
      <c r="SWH1183" s="12"/>
      <c r="SWI1183" s="12"/>
      <c r="SWJ1183" s="12"/>
      <c r="SWK1183" s="12"/>
      <c r="SWL1183" s="12"/>
      <c r="SWM1183" s="12"/>
      <c r="SWN1183" s="12"/>
      <c r="SWO1183" s="12"/>
      <c r="SWP1183" s="12"/>
      <c r="SWQ1183" s="12"/>
      <c r="SWR1183" s="12"/>
      <c r="SWS1183" s="12"/>
      <c r="SWT1183" s="12"/>
      <c r="SWU1183" s="12"/>
      <c r="SWV1183" s="12"/>
      <c r="SWW1183" s="12"/>
      <c r="SWX1183" s="12"/>
      <c r="SWY1183" s="12"/>
      <c r="SWZ1183" s="12"/>
      <c r="SXA1183" s="12"/>
      <c r="SXB1183" s="12"/>
      <c r="SXC1183" s="12"/>
      <c r="SXD1183" s="12"/>
      <c r="SXE1183" s="12"/>
      <c r="SXF1183" s="12"/>
      <c r="SXG1183" s="12"/>
      <c r="SXH1183" s="12"/>
      <c r="SXI1183" s="12"/>
      <c r="SXJ1183" s="12"/>
      <c r="SXK1183" s="12"/>
      <c r="SXL1183" s="12"/>
      <c r="SXM1183" s="12"/>
      <c r="SXN1183" s="12"/>
      <c r="SXO1183" s="12"/>
      <c r="SXP1183" s="12"/>
      <c r="SXQ1183" s="12"/>
      <c r="SXR1183" s="12"/>
      <c r="SXS1183" s="12"/>
      <c r="SXT1183" s="12"/>
      <c r="SXU1183" s="12"/>
      <c r="SXV1183" s="12"/>
      <c r="SXW1183" s="12"/>
      <c r="SXX1183" s="12"/>
      <c r="SXY1183" s="12"/>
      <c r="SXZ1183" s="12"/>
      <c r="SYA1183" s="12"/>
      <c r="SYB1183" s="12"/>
      <c r="SYC1183" s="12"/>
      <c r="SYD1183" s="12"/>
      <c r="SYE1183" s="12"/>
      <c r="SYF1183" s="12"/>
      <c r="SYG1183" s="12"/>
      <c r="SYH1183" s="12"/>
      <c r="SYI1183" s="12"/>
      <c r="SYJ1183" s="12"/>
      <c r="SYK1183" s="12"/>
      <c r="SYL1183" s="12"/>
      <c r="SYM1183" s="12"/>
      <c r="SYN1183" s="12"/>
      <c r="SYO1183" s="12"/>
      <c r="SYP1183" s="12"/>
      <c r="SYQ1183" s="12"/>
      <c r="SYR1183" s="12"/>
      <c r="SYS1183" s="12"/>
      <c r="SYT1183" s="12"/>
      <c r="SYU1183" s="12"/>
      <c r="SYV1183" s="12"/>
      <c r="SYW1183" s="12"/>
      <c r="SYX1183" s="12"/>
      <c r="SYY1183" s="12"/>
      <c r="SYZ1183" s="12"/>
      <c r="SZA1183" s="12"/>
      <c r="SZB1183" s="12"/>
      <c r="SZC1183" s="12"/>
      <c r="SZD1183" s="12"/>
      <c r="SZE1183" s="12"/>
      <c r="SZF1183" s="12"/>
      <c r="SZG1183" s="12"/>
      <c r="SZH1183" s="12"/>
      <c r="SZI1183" s="12"/>
      <c r="SZJ1183" s="12"/>
      <c r="SZK1183" s="12"/>
      <c r="SZL1183" s="12"/>
      <c r="SZM1183" s="12"/>
      <c r="SZN1183" s="12"/>
      <c r="SZO1183" s="12"/>
      <c r="SZP1183" s="12"/>
      <c r="SZQ1183" s="12"/>
      <c r="SZR1183" s="12"/>
      <c r="SZS1183" s="12"/>
      <c r="SZT1183" s="12"/>
      <c r="SZU1183" s="12"/>
      <c r="SZV1183" s="12"/>
      <c r="SZW1183" s="12"/>
      <c r="SZX1183" s="12"/>
      <c r="SZY1183" s="12"/>
      <c r="SZZ1183" s="12"/>
      <c r="TAA1183" s="12"/>
      <c r="TAB1183" s="12"/>
      <c r="TAC1183" s="12"/>
      <c r="TAD1183" s="12"/>
      <c r="TAE1183" s="12"/>
      <c r="TAF1183" s="12"/>
      <c r="TAG1183" s="12"/>
      <c r="TAH1183" s="12"/>
      <c r="TAI1183" s="12"/>
      <c r="TAJ1183" s="12"/>
      <c r="TAK1183" s="12"/>
      <c r="TAL1183" s="12"/>
      <c r="TAM1183" s="12"/>
      <c r="TAN1183" s="12"/>
      <c r="TAO1183" s="12"/>
      <c r="TAP1183" s="12"/>
      <c r="TAQ1183" s="12"/>
      <c r="TAR1183" s="12"/>
      <c r="TAS1183" s="12"/>
      <c r="TAT1183" s="12"/>
      <c r="TAU1183" s="12"/>
      <c r="TAV1183" s="12"/>
      <c r="TAW1183" s="12"/>
      <c r="TAX1183" s="12"/>
      <c r="TAY1183" s="12"/>
      <c r="TAZ1183" s="12"/>
      <c r="TBA1183" s="12"/>
      <c r="TBB1183" s="12"/>
      <c r="TBC1183" s="12"/>
      <c r="TBD1183" s="12"/>
      <c r="TBE1183" s="12"/>
      <c r="TBF1183" s="12"/>
      <c r="TBG1183" s="12"/>
      <c r="TBH1183" s="12"/>
      <c r="TBI1183" s="12"/>
      <c r="TBJ1183" s="12"/>
      <c r="TBK1183" s="12"/>
      <c r="TBL1183" s="12"/>
      <c r="TBM1183" s="12"/>
      <c r="TBN1183" s="12"/>
      <c r="TBO1183" s="12"/>
      <c r="TBP1183" s="12"/>
      <c r="TBQ1183" s="12"/>
      <c r="TBR1183" s="12"/>
      <c r="TBS1183" s="12"/>
      <c r="TBT1183" s="12"/>
      <c r="TBU1183" s="12"/>
      <c r="TBV1183" s="12"/>
      <c r="TBW1183" s="12"/>
      <c r="TBX1183" s="12"/>
      <c r="TBY1183" s="12"/>
      <c r="TBZ1183" s="12"/>
      <c r="TCA1183" s="12"/>
      <c r="TCB1183" s="12"/>
      <c r="TCC1183" s="12"/>
      <c r="TCD1183" s="12"/>
      <c r="TCE1183" s="12"/>
      <c r="TCF1183" s="12"/>
      <c r="TCG1183" s="12"/>
      <c r="TCH1183" s="12"/>
      <c r="TCI1183" s="12"/>
      <c r="TCJ1183" s="12"/>
      <c r="TCK1183" s="12"/>
      <c r="TCL1183" s="12"/>
      <c r="TCM1183" s="12"/>
      <c r="TCN1183" s="12"/>
      <c r="TCO1183" s="12"/>
      <c r="TCP1183" s="12"/>
      <c r="TCQ1183" s="12"/>
      <c r="TCR1183" s="12"/>
      <c r="TCS1183" s="12"/>
      <c r="TCT1183" s="12"/>
      <c r="TCU1183" s="12"/>
      <c r="TCV1183" s="12"/>
      <c r="TCW1183" s="12"/>
      <c r="TCX1183" s="12"/>
      <c r="TCY1183" s="12"/>
      <c r="TCZ1183" s="12"/>
      <c r="TDA1183" s="12"/>
      <c r="TDB1183" s="12"/>
      <c r="TDC1183" s="12"/>
      <c r="TDD1183" s="12"/>
      <c r="TDE1183" s="12"/>
      <c r="TDF1183" s="12"/>
      <c r="TDG1183" s="12"/>
      <c r="TDH1183" s="12"/>
      <c r="TDI1183" s="12"/>
      <c r="TDJ1183" s="12"/>
      <c r="TDK1183" s="12"/>
      <c r="TDL1183" s="12"/>
      <c r="TDM1183" s="12"/>
      <c r="TDN1183" s="12"/>
      <c r="TDO1183" s="12"/>
      <c r="TDP1183" s="12"/>
      <c r="TDQ1183" s="12"/>
      <c r="TDR1183" s="12"/>
      <c r="TDS1183" s="12"/>
      <c r="TDT1183" s="12"/>
      <c r="TDU1183" s="12"/>
      <c r="TDV1183" s="12"/>
      <c r="TDW1183" s="12"/>
      <c r="TDX1183" s="12"/>
      <c r="TDY1183" s="12"/>
      <c r="TDZ1183" s="12"/>
      <c r="TEA1183" s="12"/>
      <c r="TEB1183" s="12"/>
      <c r="TEC1183" s="12"/>
      <c r="TED1183" s="12"/>
      <c r="TEE1183" s="12"/>
      <c r="TEF1183" s="12"/>
      <c r="TEG1183" s="12"/>
      <c r="TEH1183" s="12"/>
      <c r="TEI1183" s="12"/>
      <c r="TEJ1183" s="12"/>
      <c r="TEK1183" s="12"/>
      <c r="TEL1183" s="12"/>
      <c r="TEM1183" s="12"/>
      <c r="TEN1183" s="12"/>
      <c r="TEO1183" s="12"/>
      <c r="TEP1183" s="12"/>
      <c r="TEQ1183" s="12"/>
      <c r="TER1183" s="12"/>
      <c r="TES1183" s="12"/>
      <c r="TET1183" s="12"/>
      <c r="TEU1183" s="12"/>
      <c r="TEV1183" s="12"/>
      <c r="TEW1183" s="12"/>
      <c r="TEX1183" s="12"/>
      <c r="TEY1183" s="12"/>
      <c r="TEZ1183" s="12"/>
      <c r="TFA1183" s="12"/>
      <c r="TFB1183" s="12"/>
      <c r="TFC1183" s="12"/>
      <c r="TFD1183" s="12"/>
      <c r="TFE1183" s="12"/>
      <c r="TFF1183" s="12"/>
      <c r="TFG1183" s="12"/>
      <c r="TFH1183" s="12"/>
      <c r="TFI1183" s="12"/>
      <c r="TFJ1183" s="12"/>
      <c r="TFK1183" s="12"/>
      <c r="TFL1183" s="12"/>
      <c r="TFM1183" s="12"/>
      <c r="TFN1183" s="12"/>
      <c r="TFO1183" s="12"/>
      <c r="TFP1183" s="12"/>
      <c r="TFQ1183" s="12"/>
      <c r="TFR1183" s="12"/>
      <c r="TFS1183" s="12"/>
      <c r="TFT1183" s="12"/>
      <c r="TFU1183" s="12"/>
      <c r="TFV1183" s="12"/>
      <c r="TFW1183" s="12"/>
      <c r="TFX1183" s="12"/>
      <c r="TFY1183" s="12"/>
      <c r="TFZ1183" s="12"/>
      <c r="TGA1183" s="12"/>
      <c r="TGB1183" s="12"/>
      <c r="TGC1183" s="12"/>
      <c r="TGD1183" s="12"/>
      <c r="TGE1183" s="12"/>
      <c r="TGF1183" s="12"/>
      <c r="TGG1183" s="12"/>
      <c r="TGH1183" s="12"/>
      <c r="TGI1183" s="12"/>
      <c r="TGJ1183" s="12"/>
      <c r="TGK1183" s="12"/>
      <c r="TGL1183" s="12"/>
      <c r="TGM1183" s="12"/>
      <c r="TGN1183" s="12"/>
      <c r="TGO1183" s="12"/>
      <c r="TGP1183" s="12"/>
      <c r="TGQ1183" s="12"/>
      <c r="TGR1183" s="12"/>
      <c r="TGS1183" s="12"/>
      <c r="TGT1183" s="12"/>
      <c r="TGU1183" s="12"/>
      <c r="TGV1183" s="12"/>
      <c r="TGW1183" s="12"/>
      <c r="TGX1183" s="12"/>
      <c r="TGY1183" s="12"/>
      <c r="TGZ1183" s="12"/>
      <c r="THA1183" s="12"/>
      <c r="THB1183" s="12"/>
      <c r="THC1183" s="12"/>
      <c r="THD1183" s="12"/>
      <c r="THE1183" s="12"/>
      <c r="THF1183" s="12"/>
      <c r="THG1183" s="12"/>
      <c r="THH1183" s="12"/>
      <c r="THI1183" s="12"/>
      <c r="THJ1183" s="12"/>
      <c r="THK1183" s="12"/>
      <c r="THL1183" s="12"/>
      <c r="THM1183" s="12"/>
      <c r="THN1183" s="12"/>
      <c r="THO1183" s="12"/>
      <c r="THP1183" s="12"/>
      <c r="THQ1183" s="12"/>
      <c r="THR1183" s="12"/>
      <c r="THS1183" s="12"/>
      <c r="THT1183" s="12"/>
      <c r="THU1183" s="12"/>
      <c r="THV1183" s="12"/>
      <c r="THW1183" s="12"/>
      <c r="THX1183" s="12"/>
      <c r="THY1183" s="12"/>
      <c r="THZ1183" s="12"/>
      <c r="TIA1183" s="12"/>
      <c r="TIB1183" s="12"/>
      <c r="TIC1183" s="12"/>
      <c r="TID1183" s="12"/>
      <c r="TIE1183" s="12"/>
      <c r="TIF1183" s="12"/>
      <c r="TIG1183" s="12"/>
      <c r="TIH1183" s="12"/>
      <c r="TII1183" s="12"/>
      <c r="TIJ1183" s="12"/>
      <c r="TIK1183" s="12"/>
      <c r="TIL1183" s="12"/>
      <c r="TIM1183" s="12"/>
      <c r="TIN1183" s="12"/>
      <c r="TIO1183" s="12"/>
      <c r="TIP1183" s="12"/>
      <c r="TIQ1183" s="12"/>
      <c r="TIR1183" s="12"/>
      <c r="TIS1183" s="12"/>
      <c r="TIT1183" s="12"/>
      <c r="TIU1183" s="12"/>
      <c r="TIV1183" s="12"/>
      <c r="TIW1183" s="12"/>
      <c r="TIX1183" s="12"/>
      <c r="TIY1183" s="12"/>
      <c r="TIZ1183" s="12"/>
      <c r="TJA1183" s="12"/>
      <c r="TJB1183" s="12"/>
      <c r="TJC1183" s="12"/>
      <c r="TJD1183" s="12"/>
      <c r="TJE1183" s="12"/>
      <c r="TJF1183" s="12"/>
      <c r="TJG1183" s="12"/>
      <c r="TJH1183" s="12"/>
      <c r="TJI1183" s="12"/>
      <c r="TJJ1183" s="12"/>
      <c r="TJK1183" s="12"/>
      <c r="TJL1183" s="12"/>
      <c r="TJM1183" s="12"/>
      <c r="TJN1183" s="12"/>
      <c r="TJO1183" s="12"/>
      <c r="TJP1183" s="12"/>
      <c r="TJQ1183" s="12"/>
      <c r="TJR1183" s="12"/>
      <c r="TJS1183" s="12"/>
      <c r="TJT1183" s="12"/>
      <c r="TJU1183" s="12"/>
      <c r="TJV1183" s="12"/>
      <c r="TJW1183" s="12"/>
      <c r="TJX1183" s="12"/>
      <c r="TJY1183" s="12"/>
      <c r="TJZ1183" s="12"/>
      <c r="TKA1183" s="12"/>
      <c r="TKB1183" s="12"/>
      <c r="TKC1183" s="12"/>
      <c r="TKD1183" s="12"/>
      <c r="TKE1183" s="12"/>
      <c r="TKF1183" s="12"/>
      <c r="TKG1183" s="12"/>
      <c r="TKH1183" s="12"/>
      <c r="TKI1183" s="12"/>
      <c r="TKJ1183" s="12"/>
      <c r="TKK1183" s="12"/>
      <c r="TKL1183" s="12"/>
      <c r="TKM1183" s="12"/>
      <c r="TKN1183" s="12"/>
      <c r="TKO1183" s="12"/>
      <c r="TKP1183" s="12"/>
      <c r="TKQ1183" s="12"/>
      <c r="TKR1183" s="12"/>
      <c r="TKS1183" s="12"/>
      <c r="TKT1183" s="12"/>
      <c r="TKU1183" s="12"/>
      <c r="TKV1183" s="12"/>
      <c r="TKW1183" s="12"/>
      <c r="TKX1183" s="12"/>
      <c r="TKY1183" s="12"/>
      <c r="TKZ1183" s="12"/>
      <c r="TLA1183" s="12"/>
      <c r="TLB1183" s="12"/>
      <c r="TLC1183" s="12"/>
      <c r="TLD1183" s="12"/>
      <c r="TLE1183" s="12"/>
      <c r="TLF1183" s="12"/>
      <c r="TLG1183" s="12"/>
      <c r="TLH1183" s="12"/>
      <c r="TLI1183" s="12"/>
      <c r="TLJ1183" s="12"/>
      <c r="TLK1183" s="12"/>
      <c r="TLL1183" s="12"/>
      <c r="TLM1183" s="12"/>
      <c r="TLN1183" s="12"/>
      <c r="TLO1183" s="12"/>
      <c r="TLP1183" s="12"/>
      <c r="TLQ1183" s="12"/>
      <c r="TLR1183" s="12"/>
      <c r="TLS1183" s="12"/>
      <c r="TLT1183" s="12"/>
      <c r="TLU1183" s="12"/>
      <c r="TLV1183" s="12"/>
      <c r="TLW1183" s="12"/>
      <c r="TLX1183" s="12"/>
      <c r="TLY1183" s="12"/>
      <c r="TLZ1183" s="12"/>
      <c r="TMA1183" s="12"/>
      <c r="TMB1183" s="12"/>
      <c r="TMC1183" s="12"/>
      <c r="TMD1183" s="12"/>
      <c r="TME1183" s="12"/>
      <c r="TMF1183" s="12"/>
      <c r="TMG1183" s="12"/>
      <c r="TMH1183" s="12"/>
      <c r="TMI1183" s="12"/>
      <c r="TMJ1183" s="12"/>
      <c r="TMK1183" s="12"/>
      <c r="TML1183" s="12"/>
      <c r="TMM1183" s="12"/>
      <c r="TMN1183" s="12"/>
      <c r="TMO1183" s="12"/>
      <c r="TMP1183" s="12"/>
      <c r="TMQ1183" s="12"/>
      <c r="TMR1183" s="12"/>
      <c r="TMS1183" s="12"/>
      <c r="TMT1183" s="12"/>
      <c r="TMU1183" s="12"/>
      <c r="TMV1183" s="12"/>
      <c r="TMW1183" s="12"/>
      <c r="TMX1183" s="12"/>
      <c r="TMY1183" s="12"/>
      <c r="TMZ1183" s="12"/>
      <c r="TNA1183" s="12"/>
      <c r="TNB1183" s="12"/>
      <c r="TNC1183" s="12"/>
      <c r="TND1183" s="12"/>
      <c r="TNE1183" s="12"/>
      <c r="TNF1183" s="12"/>
      <c r="TNG1183" s="12"/>
      <c r="TNH1183" s="12"/>
      <c r="TNI1183" s="12"/>
      <c r="TNJ1183" s="12"/>
      <c r="TNK1183" s="12"/>
      <c r="TNL1183" s="12"/>
      <c r="TNM1183" s="12"/>
      <c r="TNN1183" s="12"/>
      <c r="TNO1183" s="12"/>
      <c r="TNP1183" s="12"/>
      <c r="TNQ1183" s="12"/>
      <c r="TNR1183" s="12"/>
      <c r="TNS1183" s="12"/>
      <c r="TNT1183" s="12"/>
      <c r="TNU1183" s="12"/>
      <c r="TNV1183" s="12"/>
      <c r="TNW1183" s="12"/>
      <c r="TNX1183" s="12"/>
      <c r="TNY1183" s="12"/>
      <c r="TNZ1183" s="12"/>
      <c r="TOA1183" s="12"/>
      <c r="TOB1183" s="12"/>
      <c r="TOC1183" s="12"/>
      <c r="TOD1183" s="12"/>
      <c r="TOE1183" s="12"/>
      <c r="TOF1183" s="12"/>
      <c r="TOG1183" s="12"/>
      <c r="TOH1183" s="12"/>
      <c r="TOI1183" s="12"/>
      <c r="TOJ1183" s="12"/>
      <c r="TOK1183" s="12"/>
      <c r="TOL1183" s="12"/>
      <c r="TOM1183" s="12"/>
      <c r="TON1183" s="12"/>
      <c r="TOO1183" s="12"/>
      <c r="TOP1183" s="12"/>
      <c r="TOQ1183" s="12"/>
      <c r="TOR1183" s="12"/>
      <c r="TOS1183" s="12"/>
      <c r="TOT1183" s="12"/>
      <c r="TOU1183" s="12"/>
      <c r="TOV1183" s="12"/>
      <c r="TOW1183" s="12"/>
      <c r="TOX1183" s="12"/>
      <c r="TOY1183" s="12"/>
      <c r="TOZ1183" s="12"/>
      <c r="TPA1183" s="12"/>
      <c r="TPB1183" s="12"/>
      <c r="TPC1183" s="12"/>
      <c r="TPD1183" s="12"/>
      <c r="TPE1183" s="12"/>
      <c r="TPF1183" s="12"/>
      <c r="TPG1183" s="12"/>
      <c r="TPH1183" s="12"/>
      <c r="TPI1183" s="12"/>
      <c r="TPJ1183" s="12"/>
      <c r="TPK1183" s="12"/>
      <c r="TPL1183" s="12"/>
      <c r="TPM1183" s="12"/>
      <c r="TPN1183" s="12"/>
      <c r="TPO1183" s="12"/>
      <c r="TPP1183" s="12"/>
      <c r="TPQ1183" s="12"/>
      <c r="TPR1183" s="12"/>
      <c r="TPS1183" s="12"/>
      <c r="TPT1183" s="12"/>
      <c r="TPU1183" s="12"/>
      <c r="TPV1183" s="12"/>
      <c r="TPW1183" s="12"/>
      <c r="TPX1183" s="12"/>
      <c r="TPY1183" s="12"/>
      <c r="TPZ1183" s="12"/>
      <c r="TQA1183" s="12"/>
      <c r="TQB1183" s="12"/>
      <c r="TQC1183" s="12"/>
      <c r="TQD1183" s="12"/>
      <c r="TQE1183" s="12"/>
      <c r="TQF1183" s="12"/>
      <c r="TQG1183" s="12"/>
      <c r="TQH1183" s="12"/>
      <c r="TQI1183" s="12"/>
      <c r="TQJ1183" s="12"/>
      <c r="TQK1183" s="12"/>
      <c r="TQL1183" s="12"/>
      <c r="TQM1183" s="12"/>
      <c r="TQN1183" s="12"/>
      <c r="TQO1183" s="12"/>
      <c r="TQP1183" s="12"/>
      <c r="TQQ1183" s="12"/>
      <c r="TQR1183" s="12"/>
      <c r="TQS1183" s="12"/>
      <c r="TQT1183" s="12"/>
      <c r="TQU1183" s="12"/>
      <c r="TQV1183" s="12"/>
      <c r="TQW1183" s="12"/>
      <c r="TQX1183" s="12"/>
      <c r="TQY1183" s="12"/>
      <c r="TQZ1183" s="12"/>
      <c r="TRA1183" s="12"/>
      <c r="TRB1183" s="12"/>
      <c r="TRC1183" s="12"/>
      <c r="TRD1183" s="12"/>
      <c r="TRE1183" s="12"/>
      <c r="TRF1183" s="12"/>
      <c r="TRG1183" s="12"/>
      <c r="TRH1183" s="12"/>
      <c r="TRI1183" s="12"/>
      <c r="TRJ1183" s="12"/>
      <c r="TRK1183" s="12"/>
      <c r="TRL1183" s="12"/>
      <c r="TRM1183" s="12"/>
      <c r="TRN1183" s="12"/>
      <c r="TRO1183" s="12"/>
      <c r="TRP1183" s="12"/>
      <c r="TRQ1183" s="12"/>
      <c r="TRR1183" s="12"/>
      <c r="TRS1183" s="12"/>
      <c r="TRT1183" s="12"/>
      <c r="TRU1183" s="12"/>
      <c r="TRV1183" s="12"/>
      <c r="TRW1183" s="12"/>
      <c r="TRX1183" s="12"/>
      <c r="TRY1183" s="12"/>
      <c r="TRZ1183" s="12"/>
      <c r="TSA1183" s="12"/>
      <c r="TSB1183" s="12"/>
      <c r="TSC1183" s="12"/>
      <c r="TSD1183" s="12"/>
      <c r="TSE1183" s="12"/>
      <c r="TSF1183" s="12"/>
      <c r="TSG1183" s="12"/>
      <c r="TSH1183" s="12"/>
      <c r="TSI1183" s="12"/>
      <c r="TSJ1183" s="12"/>
      <c r="TSK1183" s="12"/>
      <c r="TSL1183" s="12"/>
      <c r="TSM1183" s="12"/>
      <c r="TSN1183" s="12"/>
      <c r="TSO1183" s="12"/>
      <c r="TSP1183" s="12"/>
      <c r="TSQ1183" s="12"/>
      <c r="TSR1183" s="12"/>
      <c r="TSS1183" s="12"/>
      <c r="TST1183" s="12"/>
      <c r="TSU1183" s="12"/>
      <c r="TSV1183" s="12"/>
      <c r="TSW1183" s="12"/>
      <c r="TSX1183" s="12"/>
      <c r="TSY1183" s="12"/>
      <c r="TSZ1183" s="12"/>
      <c r="TTA1183" s="12"/>
      <c r="TTB1183" s="12"/>
      <c r="TTC1183" s="12"/>
      <c r="TTD1183" s="12"/>
      <c r="TTE1183" s="12"/>
      <c r="TTF1183" s="12"/>
      <c r="TTG1183" s="12"/>
      <c r="TTH1183" s="12"/>
      <c r="TTI1183" s="12"/>
      <c r="TTJ1183" s="12"/>
      <c r="TTK1183" s="12"/>
      <c r="TTL1183" s="12"/>
      <c r="TTM1183" s="12"/>
      <c r="TTN1183" s="12"/>
      <c r="TTO1183" s="12"/>
      <c r="TTP1183" s="12"/>
      <c r="TTQ1183" s="12"/>
      <c r="TTR1183" s="12"/>
      <c r="TTS1183" s="12"/>
      <c r="TTT1183" s="12"/>
      <c r="TTU1183" s="12"/>
      <c r="TTV1183" s="12"/>
      <c r="TTW1183" s="12"/>
      <c r="TTX1183" s="12"/>
      <c r="TTY1183" s="12"/>
      <c r="TTZ1183" s="12"/>
      <c r="TUA1183" s="12"/>
      <c r="TUB1183" s="12"/>
      <c r="TUC1183" s="12"/>
      <c r="TUD1183" s="12"/>
      <c r="TUE1183" s="12"/>
      <c r="TUF1183" s="12"/>
      <c r="TUG1183" s="12"/>
      <c r="TUH1183" s="12"/>
      <c r="TUI1183" s="12"/>
      <c r="TUJ1183" s="12"/>
      <c r="TUK1183" s="12"/>
      <c r="TUL1183" s="12"/>
      <c r="TUM1183" s="12"/>
      <c r="TUN1183" s="12"/>
      <c r="TUO1183" s="12"/>
      <c r="TUP1183" s="12"/>
      <c r="TUQ1183" s="12"/>
      <c r="TUR1183" s="12"/>
      <c r="TUS1183" s="12"/>
      <c r="TUT1183" s="12"/>
      <c r="TUU1183" s="12"/>
      <c r="TUV1183" s="12"/>
      <c r="TUW1183" s="12"/>
      <c r="TUX1183" s="12"/>
      <c r="TUY1183" s="12"/>
      <c r="TUZ1183" s="12"/>
      <c r="TVA1183" s="12"/>
      <c r="TVB1183" s="12"/>
      <c r="TVC1183" s="12"/>
      <c r="TVD1183" s="12"/>
      <c r="TVE1183" s="12"/>
      <c r="TVF1183" s="12"/>
      <c r="TVG1183" s="12"/>
      <c r="TVH1183" s="12"/>
      <c r="TVI1183" s="12"/>
      <c r="TVJ1183" s="12"/>
      <c r="TVK1183" s="12"/>
      <c r="TVL1183" s="12"/>
      <c r="TVM1183" s="12"/>
      <c r="TVN1183" s="12"/>
      <c r="TVO1183" s="12"/>
      <c r="TVP1183" s="12"/>
      <c r="TVQ1183" s="12"/>
      <c r="TVR1183" s="12"/>
      <c r="TVS1183" s="12"/>
      <c r="TVT1183" s="12"/>
      <c r="TVU1183" s="12"/>
      <c r="TVV1183" s="12"/>
      <c r="TVW1183" s="12"/>
      <c r="TVX1183" s="12"/>
      <c r="TVY1183" s="12"/>
      <c r="TVZ1183" s="12"/>
      <c r="TWA1183" s="12"/>
      <c r="TWB1183" s="12"/>
      <c r="TWC1183" s="12"/>
      <c r="TWD1183" s="12"/>
      <c r="TWE1183" s="12"/>
      <c r="TWF1183" s="12"/>
      <c r="TWG1183" s="12"/>
      <c r="TWH1183" s="12"/>
      <c r="TWI1183" s="12"/>
      <c r="TWJ1183" s="12"/>
      <c r="TWK1183" s="12"/>
      <c r="TWL1183" s="12"/>
      <c r="TWM1183" s="12"/>
      <c r="TWN1183" s="12"/>
      <c r="TWO1183" s="12"/>
      <c r="TWP1183" s="12"/>
      <c r="TWQ1183" s="12"/>
      <c r="TWR1183" s="12"/>
      <c r="TWS1183" s="12"/>
      <c r="TWT1183" s="12"/>
      <c r="TWU1183" s="12"/>
      <c r="TWV1183" s="12"/>
      <c r="TWW1183" s="12"/>
      <c r="TWX1183" s="12"/>
      <c r="TWY1183" s="12"/>
      <c r="TWZ1183" s="12"/>
      <c r="TXA1183" s="12"/>
      <c r="TXB1183" s="12"/>
      <c r="TXC1183" s="12"/>
      <c r="TXD1183" s="12"/>
      <c r="TXE1183" s="12"/>
      <c r="TXF1183" s="12"/>
      <c r="TXG1183" s="12"/>
      <c r="TXH1183" s="12"/>
      <c r="TXI1183" s="12"/>
      <c r="TXJ1183" s="12"/>
      <c r="TXK1183" s="12"/>
      <c r="TXL1183" s="12"/>
      <c r="TXM1183" s="12"/>
      <c r="TXN1183" s="12"/>
      <c r="TXO1183" s="12"/>
      <c r="TXP1183" s="12"/>
      <c r="TXQ1183" s="12"/>
      <c r="TXR1183" s="12"/>
      <c r="TXS1183" s="12"/>
      <c r="TXT1183" s="12"/>
      <c r="TXU1183" s="12"/>
      <c r="TXV1183" s="12"/>
      <c r="TXW1183" s="12"/>
      <c r="TXX1183" s="12"/>
      <c r="TXY1183" s="12"/>
      <c r="TXZ1183" s="12"/>
      <c r="TYA1183" s="12"/>
      <c r="TYB1183" s="12"/>
      <c r="TYC1183" s="12"/>
      <c r="TYD1183" s="12"/>
      <c r="TYE1183" s="12"/>
      <c r="TYF1183" s="12"/>
      <c r="TYG1183" s="12"/>
      <c r="TYH1183" s="12"/>
      <c r="TYI1183" s="12"/>
      <c r="TYJ1183" s="12"/>
      <c r="TYK1183" s="12"/>
      <c r="TYL1183" s="12"/>
      <c r="TYM1183" s="12"/>
      <c r="TYN1183" s="12"/>
      <c r="TYO1183" s="12"/>
      <c r="TYP1183" s="12"/>
      <c r="TYQ1183" s="12"/>
      <c r="TYR1183" s="12"/>
      <c r="TYS1183" s="12"/>
      <c r="TYT1183" s="12"/>
      <c r="TYU1183" s="12"/>
      <c r="TYV1183" s="12"/>
      <c r="TYW1183" s="12"/>
      <c r="TYX1183" s="12"/>
      <c r="TYY1183" s="12"/>
      <c r="TYZ1183" s="12"/>
      <c r="TZA1183" s="12"/>
      <c r="TZB1183" s="12"/>
      <c r="TZC1183" s="12"/>
      <c r="TZD1183" s="12"/>
      <c r="TZE1183" s="12"/>
      <c r="TZF1183" s="12"/>
      <c r="TZG1183" s="12"/>
      <c r="TZH1183" s="12"/>
      <c r="TZI1183" s="12"/>
      <c r="TZJ1183" s="12"/>
      <c r="TZK1183" s="12"/>
      <c r="TZL1183" s="12"/>
      <c r="TZM1183" s="12"/>
      <c r="TZN1183" s="12"/>
      <c r="TZO1183" s="12"/>
      <c r="TZP1183" s="12"/>
      <c r="TZQ1183" s="12"/>
      <c r="TZR1183" s="12"/>
      <c r="TZS1183" s="12"/>
      <c r="TZT1183" s="12"/>
      <c r="TZU1183" s="12"/>
      <c r="TZV1183" s="12"/>
      <c r="TZW1183" s="12"/>
      <c r="TZX1183" s="12"/>
      <c r="TZY1183" s="12"/>
      <c r="TZZ1183" s="12"/>
      <c r="UAA1183" s="12"/>
      <c r="UAB1183" s="12"/>
      <c r="UAC1183" s="12"/>
      <c r="UAD1183" s="12"/>
      <c r="UAE1183" s="12"/>
      <c r="UAF1183" s="12"/>
      <c r="UAG1183" s="12"/>
      <c r="UAH1183" s="12"/>
      <c r="UAI1183" s="12"/>
      <c r="UAJ1183" s="12"/>
      <c r="UAK1183" s="12"/>
      <c r="UAL1183" s="12"/>
      <c r="UAM1183" s="12"/>
      <c r="UAN1183" s="12"/>
      <c r="UAO1183" s="12"/>
      <c r="UAP1183" s="12"/>
      <c r="UAQ1183" s="12"/>
      <c r="UAR1183" s="12"/>
      <c r="UAS1183" s="12"/>
      <c r="UAT1183" s="12"/>
      <c r="UAU1183" s="12"/>
      <c r="UAV1183" s="12"/>
      <c r="UAW1183" s="12"/>
      <c r="UAX1183" s="12"/>
      <c r="UAY1183" s="12"/>
      <c r="UAZ1183" s="12"/>
      <c r="UBA1183" s="12"/>
      <c r="UBB1183" s="12"/>
      <c r="UBC1183" s="12"/>
      <c r="UBD1183" s="12"/>
      <c r="UBE1183" s="12"/>
      <c r="UBF1183" s="12"/>
      <c r="UBG1183" s="12"/>
      <c r="UBH1183" s="12"/>
      <c r="UBI1183" s="12"/>
      <c r="UBJ1183" s="12"/>
      <c r="UBK1183" s="12"/>
      <c r="UBL1183" s="12"/>
      <c r="UBM1183" s="12"/>
      <c r="UBN1183" s="12"/>
      <c r="UBO1183" s="12"/>
      <c r="UBP1183" s="12"/>
      <c r="UBQ1183" s="12"/>
      <c r="UBR1183" s="12"/>
      <c r="UBS1183" s="12"/>
      <c r="UBT1183" s="12"/>
      <c r="UBU1183" s="12"/>
      <c r="UBV1183" s="12"/>
      <c r="UBW1183" s="12"/>
      <c r="UBX1183" s="12"/>
      <c r="UBY1183" s="12"/>
      <c r="UBZ1183" s="12"/>
      <c r="UCA1183" s="12"/>
      <c r="UCB1183" s="12"/>
      <c r="UCC1183" s="12"/>
      <c r="UCD1183" s="12"/>
      <c r="UCE1183" s="12"/>
      <c r="UCF1183" s="12"/>
      <c r="UCG1183" s="12"/>
      <c r="UCH1183" s="12"/>
      <c r="UCI1183" s="12"/>
      <c r="UCJ1183" s="12"/>
      <c r="UCK1183" s="12"/>
      <c r="UCL1183" s="12"/>
      <c r="UCM1183" s="12"/>
      <c r="UCN1183" s="12"/>
      <c r="UCO1183" s="12"/>
      <c r="UCP1183" s="12"/>
      <c r="UCQ1183" s="12"/>
      <c r="UCR1183" s="12"/>
      <c r="UCS1183" s="12"/>
      <c r="UCT1183" s="12"/>
      <c r="UCU1183" s="12"/>
      <c r="UCV1183" s="12"/>
      <c r="UCW1183" s="12"/>
      <c r="UCX1183" s="12"/>
      <c r="UCY1183" s="12"/>
      <c r="UCZ1183" s="12"/>
      <c r="UDA1183" s="12"/>
      <c r="UDB1183" s="12"/>
      <c r="UDC1183" s="12"/>
      <c r="UDD1183" s="12"/>
      <c r="UDE1183" s="12"/>
      <c r="UDF1183" s="12"/>
      <c r="UDG1183" s="12"/>
      <c r="UDH1183" s="12"/>
      <c r="UDI1183" s="12"/>
      <c r="UDJ1183" s="12"/>
      <c r="UDK1183" s="12"/>
      <c r="UDL1183" s="12"/>
      <c r="UDM1183" s="12"/>
      <c r="UDN1183" s="12"/>
      <c r="UDO1183" s="12"/>
      <c r="UDP1183" s="12"/>
      <c r="UDQ1183" s="12"/>
      <c r="UDR1183" s="12"/>
      <c r="UDS1183" s="12"/>
      <c r="UDT1183" s="12"/>
      <c r="UDU1183" s="12"/>
      <c r="UDV1183" s="12"/>
      <c r="UDW1183" s="12"/>
      <c r="UDX1183" s="12"/>
      <c r="UDY1183" s="12"/>
      <c r="UDZ1183" s="12"/>
      <c r="UEA1183" s="12"/>
      <c r="UEB1183" s="12"/>
      <c r="UEC1183" s="12"/>
      <c r="UED1183" s="12"/>
      <c r="UEE1183" s="12"/>
      <c r="UEF1183" s="12"/>
      <c r="UEG1183" s="12"/>
      <c r="UEH1183" s="12"/>
      <c r="UEI1183" s="12"/>
      <c r="UEJ1183" s="12"/>
      <c r="UEK1183" s="12"/>
      <c r="UEL1183" s="12"/>
      <c r="UEM1183" s="12"/>
      <c r="UEN1183" s="12"/>
      <c r="UEO1183" s="12"/>
      <c r="UEP1183" s="12"/>
      <c r="UEQ1183" s="12"/>
      <c r="UER1183" s="12"/>
      <c r="UES1183" s="12"/>
      <c r="UET1183" s="12"/>
      <c r="UEU1183" s="12"/>
      <c r="UEV1183" s="12"/>
      <c r="UEW1183" s="12"/>
      <c r="UEX1183" s="12"/>
      <c r="UEY1183" s="12"/>
      <c r="UEZ1183" s="12"/>
      <c r="UFA1183" s="12"/>
      <c r="UFB1183" s="12"/>
      <c r="UFC1183" s="12"/>
      <c r="UFD1183" s="12"/>
      <c r="UFE1183" s="12"/>
      <c r="UFF1183" s="12"/>
      <c r="UFG1183" s="12"/>
      <c r="UFH1183" s="12"/>
      <c r="UFI1183" s="12"/>
      <c r="UFJ1183" s="12"/>
      <c r="UFK1183" s="12"/>
      <c r="UFL1183" s="12"/>
      <c r="UFM1183" s="12"/>
      <c r="UFN1183" s="12"/>
      <c r="UFO1183" s="12"/>
      <c r="UFP1183" s="12"/>
      <c r="UFQ1183" s="12"/>
      <c r="UFR1183" s="12"/>
      <c r="UFS1183" s="12"/>
      <c r="UFT1183" s="12"/>
      <c r="UFU1183" s="12"/>
      <c r="UFV1183" s="12"/>
      <c r="UFW1183" s="12"/>
      <c r="UFX1183" s="12"/>
      <c r="UFY1183" s="12"/>
      <c r="UFZ1183" s="12"/>
      <c r="UGA1183" s="12"/>
      <c r="UGB1183" s="12"/>
      <c r="UGC1183" s="12"/>
      <c r="UGD1183" s="12"/>
      <c r="UGE1183" s="12"/>
      <c r="UGF1183" s="12"/>
      <c r="UGG1183" s="12"/>
      <c r="UGH1183" s="12"/>
      <c r="UGI1183" s="12"/>
      <c r="UGJ1183" s="12"/>
      <c r="UGK1183" s="12"/>
      <c r="UGL1183" s="12"/>
      <c r="UGM1183" s="12"/>
      <c r="UGN1183" s="12"/>
      <c r="UGO1183" s="12"/>
      <c r="UGP1183" s="12"/>
      <c r="UGQ1183" s="12"/>
      <c r="UGR1183" s="12"/>
      <c r="UGS1183" s="12"/>
      <c r="UGT1183" s="12"/>
      <c r="UGU1183" s="12"/>
      <c r="UGV1183" s="12"/>
      <c r="UGW1183" s="12"/>
      <c r="UGX1183" s="12"/>
      <c r="UGY1183" s="12"/>
      <c r="UGZ1183" s="12"/>
      <c r="UHA1183" s="12"/>
      <c r="UHB1183" s="12"/>
      <c r="UHC1183" s="12"/>
      <c r="UHD1183" s="12"/>
      <c r="UHE1183" s="12"/>
      <c r="UHF1183" s="12"/>
      <c r="UHG1183" s="12"/>
      <c r="UHH1183" s="12"/>
      <c r="UHI1183" s="12"/>
      <c r="UHJ1183" s="12"/>
      <c r="UHK1183" s="12"/>
      <c r="UHL1183" s="12"/>
      <c r="UHM1183" s="12"/>
      <c r="UHN1183" s="12"/>
      <c r="UHO1183" s="12"/>
      <c r="UHP1183" s="12"/>
      <c r="UHQ1183" s="12"/>
      <c r="UHR1183" s="12"/>
      <c r="UHS1183" s="12"/>
      <c r="UHT1183" s="12"/>
      <c r="UHU1183" s="12"/>
      <c r="UHV1183" s="12"/>
      <c r="UHW1183" s="12"/>
      <c r="UHX1183" s="12"/>
      <c r="UHY1183" s="12"/>
      <c r="UHZ1183" s="12"/>
      <c r="UIA1183" s="12"/>
      <c r="UIB1183" s="12"/>
      <c r="UIC1183" s="12"/>
      <c r="UID1183" s="12"/>
      <c r="UIE1183" s="12"/>
      <c r="UIF1183" s="12"/>
      <c r="UIG1183" s="12"/>
      <c r="UIH1183" s="12"/>
      <c r="UII1183" s="12"/>
      <c r="UIJ1183" s="12"/>
      <c r="UIK1183" s="12"/>
      <c r="UIL1183" s="12"/>
      <c r="UIM1183" s="12"/>
      <c r="UIN1183" s="12"/>
      <c r="UIO1183" s="12"/>
      <c r="UIP1183" s="12"/>
      <c r="UIQ1183" s="12"/>
      <c r="UIR1183" s="12"/>
      <c r="UIS1183" s="12"/>
      <c r="UIT1183" s="12"/>
      <c r="UIU1183" s="12"/>
      <c r="UIV1183" s="12"/>
      <c r="UIW1183" s="12"/>
      <c r="UIX1183" s="12"/>
      <c r="UIY1183" s="12"/>
      <c r="UIZ1183" s="12"/>
      <c r="UJA1183" s="12"/>
      <c r="UJB1183" s="12"/>
      <c r="UJC1183" s="12"/>
      <c r="UJD1183" s="12"/>
      <c r="UJE1183" s="12"/>
      <c r="UJF1183" s="12"/>
      <c r="UJG1183" s="12"/>
      <c r="UJH1183" s="12"/>
      <c r="UJI1183" s="12"/>
      <c r="UJJ1183" s="12"/>
      <c r="UJK1183" s="12"/>
      <c r="UJL1183" s="12"/>
      <c r="UJM1183" s="12"/>
      <c r="UJN1183" s="12"/>
      <c r="UJO1183" s="12"/>
      <c r="UJP1183" s="12"/>
      <c r="UJQ1183" s="12"/>
      <c r="UJR1183" s="12"/>
      <c r="UJS1183" s="12"/>
      <c r="UJT1183" s="12"/>
      <c r="UJU1183" s="12"/>
      <c r="UJV1183" s="12"/>
      <c r="UJW1183" s="12"/>
      <c r="UJX1183" s="12"/>
      <c r="UJY1183" s="12"/>
      <c r="UJZ1183" s="12"/>
      <c r="UKA1183" s="12"/>
      <c r="UKB1183" s="12"/>
      <c r="UKC1183" s="12"/>
      <c r="UKD1183" s="12"/>
      <c r="UKE1183" s="12"/>
      <c r="UKF1183" s="12"/>
      <c r="UKG1183" s="12"/>
      <c r="UKH1183" s="12"/>
      <c r="UKI1183" s="12"/>
      <c r="UKJ1183" s="12"/>
      <c r="UKK1183" s="12"/>
      <c r="UKL1183" s="12"/>
      <c r="UKM1183" s="12"/>
      <c r="UKN1183" s="12"/>
      <c r="UKO1183" s="12"/>
      <c r="UKP1183" s="12"/>
      <c r="UKQ1183" s="12"/>
      <c r="UKR1183" s="12"/>
      <c r="UKS1183" s="12"/>
      <c r="UKT1183" s="12"/>
      <c r="UKU1183" s="12"/>
      <c r="UKV1183" s="12"/>
      <c r="UKW1183" s="12"/>
      <c r="UKX1183" s="12"/>
      <c r="UKY1183" s="12"/>
      <c r="UKZ1183" s="12"/>
      <c r="ULA1183" s="12"/>
      <c r="ULB1183" s="12"/>
      <c r="ULC1183" s="12"/>
      <c r="ULD1183" s="12"/>
      <c r="ULE1183" s="12"/>
      <c r="ULF1183" s="12"/>
      <c r="ULG1183" s="12"/>
      <c r="ULH1183" s="12"/>
      <c r="ULI1183" s="12"/>
      <c r="ULJ1183" s="12"/>
      <c r="ULK1183" s="12"/>
      <c r="ULL1183" s="12"/>
      <c r="ULM1183" s="12"/>
      <c r="ULN1183" s="12"/>
      <c r="ULO1183" s="12"/>
      <c r="ULP1183" s="12"/>
      <c r="ULQ1183" s="12"/>
      <c r="ULR1183" s="12"/>
      <c r="ULS1183" s="12"/>
      <c r="ULT1183" s="12"/>
      <c r="ULU1183" s="12"/>
      <c r="ULV1183" s="12"/>
      <c r="ULW1183" s="12"/>
      <c r="ULX1183" s="12"/>
      <c r="ULY1183" s="12"/>
      <c r="ULZ1183" s="12"/>
      <c r="UMA1183" s="12"/>
      <c r="UMB1183" s="12"/>
      <c r="UMC1183" s="12"/>
      <c r="UMD1183" s="12"/>
      <c r="UME1183" s="12"/>
      <c r="UMF1183" s="12"/>
      <c r="UMG1183" s="12"/>
      <c r="UMH1183" s="12"/>
      <c r="UMI1183" s="12"/>
      <c r="UMJ1183" s="12"/>
      <c r="UMK1183" s="12"/>
      <c r="UML1183" s="12"/>
      <c r="UMM1183" s="12"/>
      <c r="UMN1183" s="12"/>
      <c r="UMO1183" s="12"/>
      <c r="UMP1183" s="12"/>
      <c r="UMQ1183" s="12"/>
      <c r="UMR1183" s="12"/>
      <c r="UMS1183" s="12"/>
      <c r="UMT1183" s="12"/>
      <c r="UMU1183" s="12"/>
      <c r="UMV1183" s="12"/>
      <c r="UMW1183" s="12"/>
      <c r="UMX1183" s="12"/>
      <c r="UMY1183" s="12"/>
      <c r="UMZ1183" s="12"/>
      <c r="UNA1183" s="12"/>
      <c r="UNB1183" s="12"/>
      <c r="UNC1183" s="12"/>
      <c r="UND1183" s="12"/>
      <c r="UNE1183" s="12"/>
      <c r="UNF1183" s="12"/>
      <c r="UNG1183" s="12"/>
      <c r="UNH1183" s="12"/>
      <c r="UNI1183" s="12"/>
      <c r="UNJ1183" s="12"/>
      <c r="UNK1183" s="12"/>
      <c r="UNL1183" s="12"/>
      <c r="UNM1183" s="12"/>
      <c r="UNN1183" s="12"/>
      <c r="UNO1183" s="12"/>
      <c r="UNP1183" s="12"/>
      <c r="UNQ1183" s="12"/>
      <c r="UNR1183" s="12"/>
      <c r="UNS1183" s="12"/>
      <c r="UNT1183" s="12"/>
      <c r="UNU1183" s="12"/>
      <c r="UNV1183" s="12"/>
      <c r="UNW1183" s="12"/>
      <c r="UNX1183" s="12"/>
      <c r="UNY1183" s="12"/>
      <c r="UNZ1183" s="12"/>
      <c r="UOA1183" s="12"/>
      <c r="UOB1183" s="12"/>
      <c r="UOC1183" s="12"/>
      <c r="UOD1183" s="12"/>
      <c r="UOE1183" s="12"/>
      <c r="UOF1183" s="12"/>
      <c r="UOG1183" s="12"/>
      <c r="UOH1183" s="12"/>
      <c r="UOI1183" s="12"/>
      <c r="UOJ1183" s="12"/>
      <c r="UOK1183" s="12"/>
      <c r="UOL1183" s="12"/>
      <c r="UOM1183" s="12"/>
      <c r="UON1183" s="12"/>
      <c r="UOO1183" s="12"/>
      <c r="UOP1183" s="12"/>
      <c r="UOQ1183" s="12"/>
      <c r="UOR1183" s="12"/>
      <c r="UOS1183" s="12"/>
      <c r="UOT1183" s="12"/>
      <c r="UOU1183" s="12"/>
      <c r="UOV1183" s="12"/>
      <c r="UOW1183" s="12"/>
      <c r="UOX1183" s="12"/>
      <c r="UOY1183" s="12"/>
      <c r="UOZ1183" s="12"/>
      <c r="UPA1183" s="12"/>
      <c r="UPB1183" s="12"/>
      <c r="UPC1183" s="12"/>
      <c r="UPD1183" s="12"/>
      <c r="UPE1183" s="12"/>
      <c r="UPF1183" s="12"/>
      <c r="UPG1183" s="12"/>
      <c r="UPH1183" s="12"/>
      <c r="UPI1183" s="12"/>
      <c r="UPJ1183" s="12"/>
      <c r="UPK1183" s="12"/>
      <c r="UPL1183" s="12"/>
      <c r="UPM1183" s="12"/>
      <c r="UPN1183" s="12"/>
      <c r="UPO1183" s="12"/>
      <c r="UPP1183" s="12"/>
      <c r="UPQ1183" s="12"/>
      <c r="UPR1183" s="12"/>
      <c r="UPS1183" s="12"/>
      <c r="UPT1183" s="12"/>
      <c r="UPU1183" s="12"/>
      <c r="UPV1183" s="12"/>
      <c r="UPW1183" s="12"/>
      <c r="UPX1183" s="12"/>
      <c r="UPY1183" s="12"/>
      <c r="UPZ1183" s="12"/>
      <c r="UQA1183" s="12"/>
      <c r="UQB1183" s="12"/>
      <c r="UQC1183" s="12"/>
      <c r="UQD1183" s="12"/>
      <c r="UQE1183" s="12"/>
      <c r="UQF1183" s="12"/>
      <c r="UQG1183" s="12"/>
      <c r="UQH1183" s="12"/>
      <c r="UQI1183" s="12"/>
      <c r="UQJ1183" s="12"/>
      <c r="UQK1183" s="12"/>
      <c r="UQL1183" s="12"/>
      <c r="UQM1183" s="12"/>
      <c r="UQN1183" s="12"/>
      <c r="UQO1183" s="12"/>
      <c r="UQP1183" s="12"/>
      <c r="UQQ1183" s="12"/>
      <c r="UQR1183" s="12"/>
      <c r="UQS1183" s="12"/>
      <c r="UQT1183" s="12"/>
      <c r="UQU1183" s="12"/>
      <c r="UQV1183" s="12"/>
      <c r="UQW1183" s="12"/>
      <c r="UQX1183" s="12"/>
      <c r="UQY1183" s="12"/>
      <c r="UQZ1183" s="12"/>
      <c r="URA1183" s="12"/>
      <c r="URB1183" s="12"/>
      <c r="URC1183" s="12"/>
      <c r="URD1183" s="12"/>
      <c r="URE1183" s="12"/>
      <c r="URF1183" s="12"/>
      <c r="URG1183" s="12"/>
      <c r="URH1183" s="12"/>
      <c r="URI1183" s="12"/>
      <c r="URJ1183" s="12"/>
      <c r="URK1183" s="12"/>
      <c r="URL1183" s="12"/>
      <c r="URM1183" s="12"/>
      <c r="URN1183" s="12"/>
      <c r="URO1183" s="12"/>
      <c r="URP1183" s="12"/>
      <c r="URQ1183" s="12"/>
      <c r="URR1183" s="12"/>
      <c r="URS1183" s="12"/>
      <c r="URT1183" s="12"/>
      <c r="URU1183" s="12"/>
      <c r="URV1183" s="12"/>
      <c r="URW1183" s="12"/>
      <c r="URX1183" s="12"/>
      <c r="URY1183" s="12"/>
      <c r="URZ1183" s="12"/>
      <c r="USA1183" s="12"/>
      <c r="USB1183" s="12"/>
      <c r="USC1183" s="12"/>
      <c r="USD1183" s="12"/>
      <c r="USE1183" s="12"/>
      <c r="USF1183" s="12"/>
      <c r="USG1183" s="12"/>
      <c r="USH1183" s="12"/>
      <c r="USI1183" s="12"/>
      <c r="USJ1183" s="12"/>
      <c r="USK1183" s="12"/>
      <c r="USL1183" s="12"/>
      <c r="USM1183" s="12"/>
      <c r="USN1183" s="12"/>
      <c r="USO1183" s="12"/>
      <c r="USP1183" s="12"/>
      <c r="USQ1183" s="12"/>
      <c r="USR1183" s="12"/>
      <c r="USS1183" s="12"/>
      <c r="UST1183" s="12"/>
      <c r="USU1183" s="12"/>
      <c r="USV1183" s="12"/>
      <c r="USW1183" s="12"/>
      <c r="USX1183" s="12"/>
      <c r="USY1183" s="12"/>
      <c r="USZ1183" s="12"/>
      <c r="UTA1183" s="12"/>
      <c r="UTB1183" s="12"/>
      <c r="UTC1183" s="12"/>
      <c r="UTD1183" s="12"/>
      <c r="UTE1183" s="12"/>
      <c r="UTF1183" s="12"/>
      <c r="UTG1183" s="12"/>
      <c r="UTH1183" s="12"/>
      <c r="UTI1183" s="12"/>
      <c r="UTJ1183" s="12"/>
      <c r="UTK1183" s="12"/>
      <c r="UTL1183" s="12"/>
      <c r="UTM1183" s="12"/>
      <c r="UTN1183" s="12"/>
      <c r="UTO1183" s="12"/>
      <c r="UTP1183" s="12"/>
      <c r="UTQ1183" s="12"/>
      <c r="UTR1183" s="12"/>
      <c r="UTS1183" s="12"/>
      <c r="UTT1183" s="12"/>
      <c r="UTU1183" s="12"/>
      <c r="UTV1183" s="12"/>
      <c r="UTW1183" s="12"/>
      <c r="UTX1183" s="12"/>
      <c r="UTY1183" s="12"/>
      <c r="UTZ1183" s="12"/>
      <c r="UUA1183" s="12"/>
      <c r="UUB1183" s="12"/>
      <c r="UUC1183" s="12"/>
      <c r="UUD1183" s="12"/>
      <c r="UUE1183" s="12"/>
      <c r="UUF1183" s="12"/>
      <c r="UUG1183" s="12"/>
      <c r="UUH1183" s="12"/>
      <c r="UUI1183" s="12"/>
      <c r="UUJ1183" s="12"/>
      <c r="UUK1183" s="12"/>
      <c r="UUL1183" s="12"/>
      <c r="UUM1183" s="12"/>
      <c r="UUN1183" s="12"/>
      <c r="UUO1183" s="12"/>
      <c r="UUP1183" s="12"/>
      <c r="UUQ1183" s="12"/>
      <c r="UUR1183" s="12"/>
      <c r="UUS1183" s="12"/>
      <c r="UUT1183" s="12"/>
      <c r="UUU1183" s="12"/>
      <c r="UUV1183" s="12"/>
      <c r="UUW1183" s="12"/>
      <c r="UUX1183" s="12"/>
      <c r="UUY1183" s="12"/>
      <c r="UUZ1183" s="12"/>
      <c r="UVA1183" s="12"/>
      <c r="UVB1183" s="12"/>
      <c r="UVC1183" s="12"/>
      <c r="UVD1183" s="12"/>
      <c r="UVE1183" s="12"/>
      <c r="UVF1183" s="12"/>
      <c r="UVG1183" s="12"/>
      <c r="UVH1183" s="12"/>
      <c r="UVI1183" s="12"/>
      <c r="UVJ1183" s="12"/>
      <c r="UVK1183" s="12"/>
      <c r="UVL1183" s="12"/>
      <c r="UVM1183" s="12"/>
      <c r="UVN1183" s="12"/>
      <c r="UVO1183" s="12"/>
      <c r="UVP1183" s="12"/>
      <c r="UVQ1183" s="12"/>
      <c r="UVR1183" s="12"/>
      <c r="UVS1183" s="12"/>
      <c r="UVT1183" s="12"/>
      <c r="UVU1183" s="12"/>
      <c r="UVV1183" s="12"/>
      <c r="UVW1183" s="12"/>
      <c r="UVX1183" s="12"/>
      <c r="UVY1183" s="12"/>
      <c r="UVZ1183" s="12"/>
      <c r="UWA1183" s="12"/>
      <c r="UWB1183" s="12"/>
      <c r="UWC1183" s="12"/>
      <c r="UWD1183" s="12"/>
      <c r="UWE1183" s="12"/>
      <c r="UWF1183" s="12"/>
      <c r="UWG1183" s="12"/>
      <c r="UWH1183" s="12"/>
      <c r="UWI1183" s="12"/>
      <c r="UWJ1183" s="12"/>
      <c r="UWK1183" s="12"/>
      <c r="UWL1183" s="12"/>
      <c r="UWM1183" s="12"/>
      <c r="UWN1183" s="12"/>
      <c r="UWO1183" s="12"/>
      <c r="UWP1183" s="12"/>
      <c r="UWQ1183" s="12"/>
      <c r="UWR1183" s="12"/>
      <c r="UWS1183" s="12"/>
      <c r="UWT1183" s="12"/>
      <c r="UWU1183" s="12"/>
      <c r="UWV1183" s="12"/>
      <c r="UWW1183" s="12"/>
      <c r="UWX1183" s="12"/>
      <c r="UWY1183" s="12"/>
      <c r="UWZ1183" s="12"/>
      <c r="UXA1183" s="12"/>
      <c r="UXB1183" s="12"/>
      <c r="UXC1183" s="12"/>
      <c r="UXD1183" s="12"/>
      <c r="UXE1183" s="12"/>
      <c r="UXF1183" s="12"/>
      <c r="UXG1183" s="12"/>
      <c r="UXH1183" s="12"/>
      <c r="UXI1183" s="12"/>
      <c r="UXJ1183" s="12"/>
      <c r="UXK1183" s="12"/>
      <c r="UXL1183" s="12"/>
      <c r="UXM1183" s="12"/>
      <c r="UXN1183" s="12"/>
      <c r="UXO1183" s="12"/>
      <c r="UXP1183" s="12"/>
      <c r="UXQ1183" s="12"/>
      <c r="UXR1183" s="12"/>
      <c r="UXS1183" s="12"/>
      <c r="UXT1183" s="12"/>
      <c r="UXU1183" s="12"/>
      <c r="UXV1183" s="12"/>
      <c r="UXW1183" s="12"/>
      <c r="UXX1183" s="12"/>
      <c r="UXY1183" s="12"/>
      <c r="UXZ1183" s="12"/>
      <c r="UYA1183" s="12"/>
      <c r="UYB1183" s="12"/>
      <c r="UYC1183" s="12"/>
      <c r="UYD1183" s="12"/>
      <c r="UYE1183" s="12"/>
      <c r="UYF1183" s="12"/>
      <c r="UYG1183" s="12"/>
      <c r="UYH1183" s="12"/>
      <c r="UYI1183" s="12"/>
      <c r="UYJ1183" s="12"/>
      <c r="UYK1183" s="12"/>
      <c r="UYL1183" s="12"/>
      <c r="UYM1183" s="12"/>
      <c r="UYN1183" s="12"/>
      <c r="UYO1183" s="12"/>
      <c r="UYP1183" s="12"/>
      <c r="UYQ1183" s="12"/>
      <c r="UYR1183" s="12"/>
      <c r="UYS1183" s="12"/>
      <c r="UYT1183" s="12"/>
      <c r="UYU1183" s="12"/>
      <c r="UYV1183" s="12"/>
      <c r="UYW1183" s="12"/>
      <c r="UYX1183" s="12"/>
      <c r="UYY1183" s="12"/>
      <c r="UYZ1183" s="12"/>
      <c r="UZA1183" s="12"/>
      <c r="UZB1183" s="12"/>
      <c r="UZC1183" s="12"/>
      <c r="UZD1183" s="12"/>
      <c r="UZE1183" s="12"/>
      <c r="UZF1183" s="12"/>
      <c r="UZG1183" s="12"/>
      <c r="UZH1183" s="12"/>
      <c r="UZI1183" s="12"/>
      <c r="UZJ1183" s="12"/>
      <c r="UZK1183" s="12"/>
      <c r="UZL1183" s="12"/>
      <c r="UZM1183" s="12"/>
      <c r="UZN1183" s="12"/>
      <c r="UZO1183" s="12"/>
      <c r="UZP1183" s="12"/>
      <c r="UZQ1183" s="12"/>
      <c r="UZR1183" s="12"/>
      <c r="UZS1183" s="12"/>
      <c r="UZT1183" s="12"/>
      <c r="UZU1183" s="12"/>
      <c r="UZV1183" s="12"/>
      <c r="UZW1183" s="12"/>
      <c r="UZX1183" s="12"/>
      <c r="UZY1183" s="12"/>
      <c r="UZZ1183" s="12"/>
      <c r="VAA1183" s="12"/>
      <c r="VAB1183" s="12"/>
      <c r="VAC1183" s="12"/>
      <c r="VAD1183" s="12"/>
      <c r="VAE1183" s="12"/>
      <c r="VAF1183" s="12"/>
      <c r="VAG1183" s="12"/>
      <c r="VAH1183" s="12"/>
      <c r="VAI1183" s="12"/>
      <c r="VAJ1183" s="12"/>
      <c r="VAK1183" s="12"/>
      <c r="VAL1183" s="12"/>
      <c r="VAM1183" s="12"/>
      <c r="VAN1183" s="12"/>
      <c r="VAO1183" s="12"/>
      <c r="VAP1183" s="12"/>
      <c r="VAQ1183" s="12"/>
      <c r="VAR1183" s="12"/>
      <c r="VAS1183" s="12"/>
      <c r="VAT1183" s="12"/>
      <c r="VAU1183" s="12"/>
      <c r="VAV1183" s="12"/>
      <c r="VAW1183" s="12"/>
      <c r="VAX1183" s="12"/>
      <c r="VAY1183" s="12"/>
      <c r="VAZ1183" s="12"/>
      <c r="VBA1183" s="12"/>
      <c r="VBB1183" s="12"/>
      <c r="VBC1183" s="12"/>
      <c r="VBD1183" s="12"/>
      <c r="VBE1183" s="12"/>
      <c r="VBF1183" s="12"/>
      <c r="VBG1183" s="12"/>
      <c r="VBH1183" s="12"/>
      <c r="VBI1183" s="12"/>
      <c r="VBJ1183" s="12"/>
      <c r="VBK1183" s="12"/>
      <c r="VBL1183" s="12"/>
      <c r="VBM1183" s="12"/>
      <c r="VBN1183" s="12"/>
      <c r="VBO1183" s="12"/>
      <c r="VBP1183" s="12"/>
      <c r="VBQ1183" s="12"/>
      <c r="VBR1183" s="12"/>
      <c r="VBS1183" s="12"/>
      <c r="VBT1183" s="12"/>
      <c r="VBU1183" s="12"/>
      <c r="VBV1183" s="12"/>
      <c r="VBW1183" s="12"/>
      <c r="VBX1183" s="12"/>
      <c r="VBY1183" s="12"/>
      <c r="VBZ1183" s="12"/>
      <c r="VCA1183" s="12"/>
      <c r="VCB1183" s="12"/>
      <c r="VCC1183" s="12"/>
      <c r="VCD1183" s="12"/>
      <c r="VCE1183" s="12"/>
      <c r="VCF1183" s="12"/>
      <c r="VCG1183" s="12"/>
      <c r="VCH1183" s="12"/>
      <c r="VCI1183" s="12"/>
      <c r="VCJ1183" s="12"/>
      <c r="VCK1183" s="12"/>
      <c r="VCL1183" s="12"/>
      <c r="VCM1183" s="12"/>
      <c r="VCN1183" s="12"/>
      <c r="VCO1183" s="12"/>
      <c r="VCP1183" s="12"/>
      <c r="VCQ1183" s="12"/>
      <c r="VCR1183" s="12"/>
      <c r="VCS1183" s="12"/>
      <c r="VCT1183" s="12"/>
      <c r="VCU1183" s="12"/>
      <c r="VCV1183" s="12"/>
      <c r="VCW1183" s="12"/>
      <c r="VCX1183" s="12"/>
      <c r="VCY1183" s="12"/>
      <c r="VCZ1183" s="12"/>
      <c r="VDA1183" s="12"/>
      <c r="VDB1183" s="12"/>
      <c r="VDC1183" s="12"/>
      <c r="VDD1183" s="12"/>
      <c r="VDE1183" s="12"/>
      <c r="VDF1183" s="12"/>
      <c r="VDG1183" s="12"/>
      <c r="VDH1183" s="12"/>
      <c r="VDI1183" s="12"/>
      <c r="VDJ1183" s="12"/>
      <c r="VDK1183" s="12"/>
      <c r="VDL1183" s="12"/>
      <c r="VDM1183" s="12"/>
      <c r="VDN1183" s="12"/>
      <c r="VDO1183" s="12"/>
      <c r="VDP1183" s="12"/>
      <c r="VDQ1183" s="12"/>
      <c r="VDR1183" s="12"/>
      <c r="VDS1183" s="12"/>
      <c r="VDT1183" s="12"/>
      <c r="VDU1183" s="12"/>
      <c r="VDV1183" s="12"/>
      <c r="VDW1183" s="12"/>
      <c r="VDX1183" s="12"/>
      <c r="VDY1183" s="12"/>
      <c r="VDZ1183" s="12"/>
      <c r="VEA1183" s="12"/>
      <c r="VEB1183" s="12"/>
      <c r="VEC1183" s="12"/>
      <c r="VED1183" s="12"/>
      <c r="VEE1183" s="12"/>
      <c r="VEF1183" s="12"/>
      <c r="VEG1183" s="12"/>
      <c r="VEH1183" s="12"/>
      <c r="VEI1183" s="12"/>
      <c r="VEJ1183" s="12"/>
      <c r="VEK1183" s="12"/>
      <c r="VEL1183" s="12"/>
      <c r="VEM1183" s="12"/>
      <c r="VEN1183" s="12"/>
      <c r="VEO1183" s="12"/>
      <c r="VEP1183" s="12"/>
      <c r="VEQ1183" s="12"/>
      <c r="VER1183" s="12"/>
      <c r="VES1183" s="12"/>
      <c r="VET1183" s="12"/>
      <c r="VEU1183" s="12"/>
      <c r="VEV1183" s="12"/>
      <c r="VEW1183" s="12"/>
      <c r="VEX1183" s="12"/>
      <c r="VEY1183" s="12"/>
      <c r="VEZ1183" s="12"/>
      <c r="VFA1183" s="12"/>
      <c r="VFB1183" s="12"/>
      <c r="VFC1183" s="12"/>
      <c r="VFD1183" s="12"/>
      <c r="VFE1183" s="12"/>
      <c r="VFF1183" s="12"/>
      <c r="VFG1183" s="12"/>
      <c r="VFH1183" s="12"/>
      <c r="VFI1183" s="12"/>
      <c r="VFJ1183" s="12"/>
      <c r="VFK1183" s="12"/>
      <c r="VFL1183" s="12"/>
      <c r="VFM1183" s="12"/>
      <c r="VFN1183" s="12"/>
      <c r="VFO1183" s="12"/>
      <c r="VFP1183" s="12"/>
      <c r="VFQ1183" s="12"/>
      <c r="VFR1183" s="12"/>
      <c r="VFS1183" s="12"/>
      <c r="VFT1183" s="12"/>
      <c r="VFU1183" s="12"/>
      <c r="VFV1183" s="12"/>
      <c r="VFW1183" s="12"/>
      <c r="VFX1183" s="12"/>
      <c r="VFY1183" s="12"/>
      <c r="VFZ1183" s="12"/>
      <c r="VGA1183" s="12"/>
      <c r="VGB1183" s="12"/>
      <c r="VGC1183" s="12"/>
      <c r="VGD1183" s="12"/>
      <c r="VGE1183" s="12"/>
      <c r="VGF1183" s="12"/>
      <c r="VGG1183" s="12"/>
      <c r="VGH1183" s="12"/>
      <c r="VGI1183" s="12"/>
      <c r="VGJ1183" s="12"/>
      <c r="VGK1183" s="12"/>
      <c r="VGL1183" s="12"/>
      <c r="VGM1183" s="12"/>
      <c r="VGN1183" s="12"/>
      <c r="VGO1183" s="12"/>
      <c r="VGP1183" s="12"/>
      <c r="VGQ1183" s="12"/>
      <c r="VGR1183" s="12"/>
      <c r="VGS1183" s="12"/>
      <c r="VGT1183" s="12"/>
      <c r="VGU1183" s="12"/>
      <c r="VGV1183" s="12"/>
      <c r="VGW1183" s="12"/>
      <c r="VGX1183" s="12"/>
      <c r="VGY1183" s="12"/>
      <c r="VGZ1183" s="12"/>
      <c r="VHA1183" s="12"/>
      <c r="VHB1183" s="12"/>
      <c r="VHC1183" s="12"/>
      <c r="VHD1183" s="12"/>
      <c r="VHE1183" s="12"/>
      <c r="VHF1183" s="12"/>
      <c r="VHG1183" s="12"/>
      <c r="VHH1183" s="12"/>
      <c r="VHI1183" s="12"/>
      <c r="VHJ1183" s="12"/>
      <c r="VHK1183" s="12"/>
      <c r="VHL1183" s="12"/>
      <c r="VHM1183" s="12"/>
      <c r="VHN1183" s="12"/>
      <c r="VHO1183" s="12"/>
      <c r="VHP1183" s="12"/>
      <c r="VHQ1183" s="12"/>
      <c r="VHR1183" s="12"/>
      <c r="VHS1183" s="12"/>
      <c r="VHT1183" s="12"/>
      <c r="VHU1183" s="12"/>
      <c r="VHV1183" s="12"/>
      <c r="VHW1183" s="12"/>
      <c r="VHX1183" s="12"/>
      <c r="VHY1183" s="12"/>
      <c r="VHZ1183" s="12"/>
      <c r="VIA1183" s="12"/>
      <c r="VIB1183" s="12"/>
      <c r="VIC1183" s="12"/>
      <c r="VID1183" s="12"/>
      <c r="VIE1183" s="12"/>
      <c r="VIF1183" s="12"/>
      <c r="VIG1183" s="12"/>
      <c r="VIH1183" s="12"/>
      <c r="VII1183" s="12"/>
      <c r="VIJ1183" s="12"/>
      <c r="VIK1183" s="12"/>
      <c r="VIL1183" s="12"/>
      <c r="VIM1183" s="12"/>
      <c r="VIN1183" s="12"/>
      <c r="VIO1183" s="12"/>
      <c r="VIP1183" s="12"/>
      <c r="VIQ1183" s="12"/>
      <c r="VIR1183" s="12"/>
      <c r="VIS1183" s="12"/>
      <c r="VIT1183" s="12"/>
      <c r="VIU1183" s="12"/>
      <c r="VIV1183" s="12"/>
      <c r="VIW1183" s="12"/>
      <c r="VIX1183" s="12"/>
      <c r="VIY1183" s="12"/>
      <c r="VIZ1183" s="12"/>
      <c r="VJA1183" s="12"/>
      <c r="VJB1183" s="12"/>
      <c r="VJC1183" s="12"/>
      <c r="VJD1183" s="12"/>
      <c r="VJE1183" s="12"/>
      <c r="VJF1183" s="12"/>
      <c r="VJG1183" s="12"/>
      <c r="VJH1183" s="12"/>
      <c r="VJI1183" s="12"/>
      <c r="VJJ1183" s="12"/>
      <c r="VJK1183" s="12"/>
      <c r="VJL1183" s="12"/>
      <c r="VJM1183" s="12"/>
      <c r="VJN1183" s="12"/>
      <c r="VJO1183" s="12"/>
      <c r="VJP1183" s="12"/>
      <c r="VJQ1183" s="12"/>
      <c r="VJR1183" s="12"/>
      <c r="VJS1183" s="12"/>
      <c r="VJT1183" s="12"/>
      <c r="VJU1183" s="12"/>
      <c r="VJV1183" s="12"/>
      <c r="VJW1183" s="12"/>
      <c r="VJX1183" s="12"/>
      <c r="VJY1183" s="12"/>
      <c r="VJZ1183" s="12"/>
      <c r="VKA1183" s="12"/>
      <c r="VKB1183" s="12"/>
      <c r="VKC1183" s="12"/>
      <c r="VKD1183" s="12"/>
      <c r="VKE1183" s="12"/>
      <c r="VKF1183" s="12"/>
      <c r="VKG1183" s="12"/>
      <c r="VKH1183" s="12"/>
      <c r="VKI1183" s="12"/>
      <c r="VKJ1183" s="12"/>
      <c r="VKK1183" s="12"/>
      <c r="VKL1183" s="12"/>
      <c r="VKM1183" s="12"/>
      <c r="VKN1183" s="12"/>
      <c r="VKO1183" s="12"/>
      <c r="VKP1183" s="12"/>
      <c r="VKQ1183" s="12"/>
      <c r="VKR1183" s="12"/>
      <c r="VKS1183" s="12"/>
      <c r="VKT1183" s="12"/>
      <c r="VKU1183" s="12"/>
      <c r="VKV1183" s="12"/>
      <c r="VKW1183" s="12"/>
      <c r="VKX1183" s="12"/>
      <c r="VKY1183" s="12"/>
      <c r="VKZ1183" s="12"/>
      <c r="VLA1183" s="12"/>
      <c r="VLB1183" s="12"/>
      <c r="VLC1183" s="12"/>
      <c r="VLD1183" s="12"/>
      <c r="VLE1183" s="12"/>
      <c r="VLF1183" s="12"/>
      <c r="VLG1183" s="12"/>
      <c r="VLH1183" s="12"/>
      <c r="VLI1183" s="12"/>
      <c r="VLJ1183" s="12"/>
      <c r="VLK1183" s="12"/>
      <c r="VLL1183" s="12"/>
      <c r="VLM1183" s="12"/>
      <c r="VLN1183" s="12"/>
      <c r="VLO1183" s="12"/>
      <c r="VLP1183" s="12"/>
      <c r="VLQ1183" s="12"/>
      <c r="VLR1183" s="12"/>
      <c r="VLS1183" s="12"/>
      <c r="VLT1183" s="12"/>
      <c r="VLU1183" s="12"/>
      <c r="VLV1183" s="12"/>
      <c r="VLW1183" s="12"/>
      <c r="VLX1183" s="12"/>
      <c r="VLY1183" s="12"/>
      <c r="VLZ1183" s="12"/>
      <c r="VMA1183" s="12"/>
      <c r="VMB1183" s="12"/>
      <c r="VMC1183" s="12"/>
      <c r="VMD1183" s="12"/>
      <c r="VME1183" s="12"/>
      <c r="VMF1183" s="12"/>
      <c r="VMG1183" s="12"/>
      <c r="VMH1183" s="12"/>
      <c r="VMI1183" s="12"/>
      <c r="VMJ1183" s="12"/>
      <c r="VMK1183" s="12"/>
      <c r="VML1183" s="12"/>
      <c r="VMM1183" s="12"/>
      <c r="VMN1183" s="12"/>
      <c r="VMO1183" s="12"/>
      <c r="VMP1183" s="12"/>
      <c r="VMQ1183" s="12"/>
      <c r="VMR1183" s="12"/>
      <c r="VMS1183" s="12"/>
      <c r="VMT1183" s="12"/>
      <c r="VMU1183" s="12"/>
      <c r="VMV1183" s="12"/>
      <c r="VMW1183" s="12"/>
      <c r="VMX1183" s="12"/>
      <c r="VMY1183" s="12"/>
      <c r="VMZ1183" s="12"/>
      <c r="VNA1183" s="12"/>
      <c r="VNB1183" s="12"/>
      <c r="VNC1183" s="12"/>
      <c r="VND1183" s="12"/>
      <c r="VNE1183" s="12"/>
      <c r="VNF1183" s="12"/>
      <c r="VNG1183" s="12"/>
      <c r="VNH1183" s="12"/>
      <c r="VNI1183" s="12"/>
      <c r="VNJ1183" s="12"/>
      <c r="VNK1183" s="12"/>
      <c r="VNL1183" s="12"/>
      <c r="VNM1183" s="12"/>
      <c r="VNN1183" s="12"/>
      <c r="VNO1183" s="12"/>
      <c r="VNP1183" s="12"/>
      <c r="VNQ1183" s="12"/>
      <c r="VNR1183" s="12"/>
      <c r="VNS1183" s="12"/>
      <c r="VNT1183" s="12"/>
      <c r="VNU1183" s="12"/>
      <c r="VNV1183" s="12"/>
      <c r="VNW1183" s="12"/>
      <c r="VNX1183" s="12"/>
      <c r="VNY1183" s="12"/>
      <c r="VNZ1183" s="12"/>
      <c r="VOA1183" s="12"/>
      <c r="VOB1183" s="12"/>
      <c r="VOC1183" s="12"/>
      <c r="VOD1183" s="12"/>
      <c r="VOE1183" s="12"/>
      <c r="VOF1183" s="12"/>
      <c r="VOG1183" s="12"/>
      <c r="VOH1183" s="12"/>
      <c r="VOI1183" s="12"/>
      <c r="VOJ1183" s="12"/>
      <c r="VOK1183" s="12"/>
      <c r="VOL1183" s="12"/>
      <c r="VOM1183" s="12"/>
      <c r="VON1183" s="12"/>
      <c r="VOO1183" s="12"/>
      <c r="VOP1183" s="12"/>
      <c r="VOQ1183" s="12"/>
      <c r="VOR1183" s="12"/>
      <c r="VOS1183" s="12"/>
      <c r="VOT1183" s="12"/>
      <c r="VOU1183" s="12"/>
      <c r="VOV1183" s="12"/>
      <c r="VOW1183" s="12"/>
      <c r="VOX1183" s="12"/>
      <c r="VOY1183" s="12"/>
      <c r="VOZ1183" s="12"/>
      <c r="VPA1183" s="12"/>
      <c r="VPB1183" s="12"/>
      <c r="VPC1183" s="12"/>
      <c r="VPD1183" s="12"/>
      <c r="VPE1183" s="12"/>
      <c r="VPF1183" s="12"/>
      <c r="VPG1183" s="12"/>
      <c r="VPH1183" s="12"/>
      <c r="VPI1183" s="12"/>
      <c r="VPJ1183" s="12"/>
      <c r="VPK1183" s="12"/>
      <c r="VPL1183" s="12"/>
      <c r="VPM1183" s="12"/>
      <c r="VPN1183" s="12"/>
      <c r="VPO1183" s="12"/>
      <c r="VPP1183" s="12"/>
      <c r="VPQ1183" s="12"/>
      <c r="VPR1183" s="12"/>
      <c r="VPS1183" s="12"/>
      <c r="VPT1183" s="12"/>
      <c r="VPU1183" s="12"/>
      <c r="VPV1183" s="12"/>
      <c r="VPW1183" s="12"/>
      <c r="VPX1183" s="12"/>
      <c r="VPY1183" s="12"/>
      <c r="VPZ1183" s="12"/>
      <c r="VQA1183" s="12"/>
      <c r="VQB1183" s="12"/>
      <c r="VQC1183" s="12"/>
      <c r="VQD1183" s="12"/>
      <c r="VQE1183" s="12"/>
      <c r="VQF1183" s="12"/>
      <c r="VQG1183" s="12"/>
      <c r="VQH1183" s="12"/>
      <c r="VQI1183" s="12"/>
      <c r="VQJ1183" s="12"/>
      <c r="VQK1183" s="12"/>
      <c r="VQL1183" s="12"/>
      <c r="VQM1183" s="12"/>
      <c r="VQN1183" s="12"/>
      <c r="VQO1183" s="12"/>
      <c r="VQP1183" s="12"/>
      <c r="VQQ1183" s="12"/>
      <c r="VQR1183" s="12"/>
      <c r="VQS1183" s="12"/>
      <c r="VQT1183" s="12"/>
      <c r="VQU1183" s="12"/>
      <c r="VQV1183" s="12"/>
      <c r="VQW1183" s="12"/>
      <c r="VQX1183" s="12"/>
      <c r="VQY1183" s="12"/>
      <c r="VQZ1183" s="12"/>
      <c r="VRA1183" s="12"/>
      <c r="VRB1183" s="12"/>
      <c r="VRC1183" s="12"/>
      <c r="VRD1183" s="12"/>
      <c r="VRE1183" s="12"/>
      <c r="VRF1183" s="12"/>
      <c r="VRG1183" s="12"/>
      <c r="VRH1183" s="12"/>
      <c r="VRI1183" s="12"/>
      <c r="VRJ1183" s="12"/>
      <c r="VRK1183" s="12"/>
      <c r="VRL1183" s="12"/>
      <c r="VRM1183" s="12"/>
      <c r="VRN1183" s="12"/>
      <c r="VRO1183" s="12"/>
      <c r="VRP1183" s="12"/>
      <c r="VRQ1183" s="12"/>
      <c r="VRR1183" s="12"/>
      <c r="VRS1183" s="12"/>
      <c r="VRT1183" s="12"/>
      <c r="VRU1183" s="12"/>
      <c r="VRV1183" s="12"/>
      <c r="VRW1183" s="12"/>
      <c r="VRX1183" s="12"/>
      <c r="VRY1183" s="12"/>
      <c r="VRZ1183" s="12"/>
      <c r="VSA1183" s="12"/>
      <c r="VSB1183" s="12"/>
      <c r="VSC1183" s="12"/>
      <c r="VSD1183" s="12"/>
      <c r="VSE1183" s="12"/>
      <c r="VSF1183" s="12"/>
      <c r="VSG1183" s="12"/>
      <c r="VSH1183" s="12"/>
      <c r="VSI1183" s="12"/>
      <c r="VSJ1183" s="12"/>
      <c r="VSK1183" s="12"/>
      <c r="VSL1183" s="12"/>
      <c r="VSM1183" s="12"/>
      <c r="VSN1183" s="12"/>
      <c r="VSO1183" s="12"/>
      <c r="VSP1183" s="12"/>
      <c r="VSQ1183" s="12"/>
      <c r="VSR1183" s="12"/>
      <c r="VSS1183" s="12"/>
      <c r="VST1183" s="12"/>
      <c r="VSU1183" s="12"/>
      <c r="VSV1183" s="12"/>
      <c r="VSW1183" s="12"/>
      <c r="VSX1183" s="12"/>
      <c r="VSY1183" s="12"/>
      <c r="VSZ1183" s="12"/>
      <c r="VTA1183" s="12"/>
      <c r="VTB1183" s="12"/>
      <c r="VTC1183" s="12"/>
      <c r="VTD1183" s="12"/>
      <c r="VTE1183" s="12"/>
      <c r="VTF1183" s="12"/>
      <c r="VTG1183" s="12"/>
      <c r="VTH1183" s="12"/>
      <c r="VTI1183" s="12"/>
      <c r="VTJ1183" s="12"/>
      <c r="VTK1183" s="12"/>
      <c r="VTL1183" s="12"/>
      <c r="VTM1183" s="12"/>
      <c r="VTN1183" s="12"/>
      <c r="VTO1183" s="12"/>
      <c r="VTP1183" s="12"/>
      <c r="VTQ1183" s="12"/>
      <c r="VTR1183" s="12"/>
      <c r="VTS1183" s="12"/>
      <c r="VTT1183" s="12"/>
      <c r="VTU1183" s="12"/>
      <c r="VTV1183" s="12"/>
      <c r="VTW1183" s="12"/>
      <c r="VTX1183" s="12"/>
      <c r="VTY1183" s="12"/>
      <c r="VTZ1183" s="12"/>
      <c r="VUA1183" s="12"/>
      <c r="VUB1183" s="12"/>
      <c r="VUC1183" s="12"/>
      <c r="VUD1183" s="12"/>
      <c r="VUE1183" s="12"/>
      <c r="VUF1183" s="12"/>
      <c r="VUG1183" s="12"/>
      <c r="VUH1183" s="12"/>
      <c r="VUI1183" s="12"/>
      <c r="VUJ1183" s="12"/>
      <c r="VUK1183" s="12"/>
      <c r="VUL1183" s="12"/>
      <c r="VUM1183" s="12"/>
      <c r="VUN1183" s="12"/>
      <c r="VUO1183" s="12"/>
      <c r="VUP1183" s="12"/>
      <c r="VUQ1183" s="12"/>
      <c r="VUR1183" s="12"/>
      <c r="VUS1183" s="12"/>
      <c r="VUT1183" s="12"/>
      <c r="VUU1183" s="12"/>
      <c r="VUV1183" s="12"/>
      <c r="VUW1183" s="12"/>
      <c r="VUX1183" s="12"/>
      <c r="VUY1183" s="12"/>
      <c r="VUZ1183" s="12"/>
      <c r="VVA1183" s="12"/>
      <c r="VVB1183" s="12"/>
      <c r="VVC1183" s="12"/>
      <c r="VVD1183" s="12"/>
      <c r="VVE1183" s="12"/>
      <c r="VVF1183" s="12"/>
      <c r="VVG1183" s="12"/>
      <c r="VVH1183" s="12"/>
      <c r="VVI1183" s="12"/>
      <c r="VVJ1183" s="12"/>
      <c r="VVK1183" s="12"/>
      <c r="VVL1183" s="12"/>
      <c r="VVM1183" s="12"/>
      <c r="VVN1183" s="12"/>
      <c r="VVO1183" s="12"/>
      <c r="VVP1183" s="12"/>
      <c r="VVQ1183" s="12"/>
      <c r="VVR1183" s="12"/>
      <c r="VVS1183" s="12"/>
      <c r="VVT1183" s="12"/>
      <c r="VVU1183" s="12"/>
      <c r="VVV1183" s="12"/>
      <c r="VVW1183" s="12"/>
      <c r="VVX1183" s="12"/>
      <c r="VVY1183" s="12"/>
      <c r="VVZ1183" s="12"/>
      <c r="VWA1183" s="12"/>
      <c r="VWB1183" s="12"/>
      <c r="VWC1183" s="12"/>
      <c r="VWD1183" s="12"/>
      <c r="VWE1183" s="12"/>
      <c r="VWF1183" s="12"/>
      <c r="VWG1183" s="12"/>
      <c r="VWH1183" s="12"/>
      <c r="VWI1183" s="12"/>
      <c r="VWJ1183" s="12"/>
      <c r="VWK1183" s="12"/>
      <c r="VWL1183" s="12"/>
      <c r="VWM1183" s="12"/>
      <c r="VWN1183" s="12"/>
      <c r="VWO1183" s="12"/>
      <c r="VWP1183" s="12"/>
      <c r="VWQ1183" s="12"/>
      <c r="VWR1183" s="12"/>
      <c r="VWS1183" s="12"/>
      <c r="VWT1183" s="12"/>
      <c r="VWU1183" s="12"/>
      <c r="VWV1183" s="12"/>
      <c r="VWW1183" s="12"/>
      <c r="VWX1183" s="12"/>
      <c r="VWY1183" s="12"/>
      <c r="VWZ1183" s="12"/>
      <c r="VXA1183" s="12"/>
      <c r="VXB1183" s="12"/>
      <c r="VXC1183" s="12"/>
      <c r="VXD1183" s="12"/>
      <c r="VXE1183" s="12"/>
      <c r="VXF1183" s="12"/>
      <c r="VXG1183" s="12"/>
      <c r="VXH1183" s="12"/>
      <c r="VXI1183" s="12"/>
      <c r="VXJ1183" s="12"/>
      <c r="VXK1183" s="12"/>
      <c r="VXL1183" s="12"/>
      <c r="VXM1183" s="12"/>
      <c r="VXN1183" s="12"/>
      <c r="VXO1183" s="12"/>
      <c r="VXP1183" s="12"/>
      <c r="VXQ1183" s="12"/>
      <c r="VXR1183" s="12"/>
      <c r="VXS1183" s="12"/>
      <c r="VXT1183" s="12"/>
      <c r="VXU1183" s="12"/>
      <c r="VXV1183" s="12"/>
      <c r="VXW1183" s="12"/>
      <c r="VXX1183" s="12"/>
      <c r="VXY1183" s="12"/>
      <c r="VXZ1183" s="12"/>
      <c r="VYA1183" s="12"/>
      <c r="VYB1183" s="12"/>
      <c r="VYC1183" s="12"/>
      <c r="VYD1183" s="12"/>
      <c r="VYE1183" s="12"/>
      <c r="VYF1183" s="12"/>
      <c r="VYG1183" s="12"/>
      <c r="VYH1183" s="12"/>
      <c r="VYI1183" s="12"/>
      <c r="VYJ1183" s="12"/>
      <c r="VYK1183" s="12"/>
      <c r="VYL1183" s="12"/>
      <c r="VYM1183" s="12"/>
      <c r="VYN1183" s="12"/>
      <c r="VYO1183" s="12"/>
      <c r="VYP1183" s="12"/>
      <c r="VYQ1183" s="12"/>
      <c r="VYR1183" s="12"/>
      <c r="VYS1183" s="12"/>
      <c r="VYT1183" s="12"/>
      <c r="VYU1183" s="12"/>
      <c r="VYV1183" s="12"/>
      <c r="VYW1183" s="12"/>
      <c r="VYX1183" s="12"/>
      <c r="VYY1183" s="12"/>
      <c r="VYZ1183" s="12"/>
      <c r="VZA1183" s="12"/>
      <c r="VZB1183" s="12"/>
      <c r="VZC1183" s="12"/>
      <c r="VZD1183" s="12"/>
      <c r="VZE1183" s="12"/>
      <c r="VZF1183" s="12"/>
      <c r="VZG1183" s="12"/>
      <c r="VZH1183" s="12"/>
      <c r="VZI1183" s="12"/>
      <c r="VZJ1183" s="12"/>
      <c r="VZK1183" s="12"/>
      <c r="VZL1183" s="12"/>
      <c r="VZM1183" s="12"/>
      <c r="VZN1183" s="12"/>
      <c r="VZO1183" s="12"/>
      <c r="VZP1183" s="12"/>
      <c r="VZQ1183" s="12"/>
      <c r="VZR1183" s="12"/>
      <c r="VZS1183" s="12"/>
      <c r="VZT1183" s="12"/>
      <c r="VZU1183" s="12"/>
      <c r="VZV1183" s="12"/>
      <c r="VZW1183" s="12"/>
      <c r="VZX1183" s="12"/>
      <c r="VZY1183" s="12"/>
      <c r="VZZ1183" s="12"/>
      <c r="WAA1183" s="12"/>
      <c r="WAB1183" s="12"/>
      <c r="WAC1183" s="12"/>
      <c r="WAD1183" s="12"/>
      <c r="WAE1183" s="12"/>
      <c r="WAF1183" s="12"/>
      <c r="WAG1183" s="12"/>
      <c r="WAH1183" s="12"/>
      <c r="WAI1183" s="12"/>
      <c r="WAJ1183" s="12"/>
      <c r="WAK1183" s="12"/>
      <c r="WAL1183" s="12"/>
      <c r="WAM1183" s="12"/>
      <c r="WAN1183" s="12"/>
      <c r="WAO1183" s="12"/>
      <c r="WAP1183" s="12"/>
      <c r="WAQ1183" s="12"/>
      <c r="WAR1183" s="12"/>
      <c r="WAS1183" s="12"/>
      <c r="WAT1183" s="12"/>
      <c r="WAU1183" s="12"/>
      <c r="WAV1183" s="12"/>
      <c r="WAW1183" s="12"/>
      <c r="WAX1183" s="12"/>
      <c r="WAY1183" s="12"/>
      <c r="WAZ1183" s="12"/>
      <c r="WBA1183" s="12"/>
      <c r="WBB1183" s="12"/>
      <c r="WBC1183" s="12"/>
      <c r="WBD1183" s="12"/>
      <c r="WBE1183" s="12"/>
      <c r="WBF1183" s="12"/>
      <c r="WBG1183" s="12"/>
      <c r="WBH1183" s="12"/>
      <c r="WBI1183" s="12"/>
      <c r="WBJ1183" s="12"/>
      <c r="WBK1183" s="12"/>
      <c r="WBL1183" s="12"/>
      <c r="WBM1183" s="12"/>
      <c r="WBN1183" s="12"/>
      <c r="WBO1183" s="12"/>
      <c r="WBP1183" s="12"/>
      <c r="WBQ1183" s="12"/>
      <c r="WBR1183" s="12"/>
      <c r="WBS1183" s="12"/>
      <c r="WBT1183" s="12"/>
      <c r="WBU1183" s="12"/>
      <c r="WBV1183" s="12"/>
      <c r="WBW1183" s="12"/>
      <c r="WBX1183" s="12"/>
      <c r="WBY1183" s="12"/>
      <c r="WBZ1183" s="12"/>
      <c r="WCA1183" s="12"/>
      <c r="WCB1183" s="12"/>
      <c r="WCC1183" s="12"/>
      <c r="WCD1183" s="12"/>
      <c r="WCE1183" s="12"/>
      <c r="WCF1183" s="12"/>
      <c r="WCG1183" s="12"/>
      <c r="WCH1183" s="12"/>
      <c r="WCI1183" s="12"/>
      <c r="WCJ1183" s="12"/>
      <c r="WCK1183" s="12"/>
      <c r="WCL1183" s="12"/>
      <c r="WCM1183" s="12"/>
      <c r="WCN1183" s="12"/>
      <c r="WCO1183" s="12"/>
      <c r="WCP1183" s="12"/>
      <c r="WCQ1183" s="12"/>
      <c r="WCR1183" s="12"/>
      <c r="WCS1183" s="12"/>
      <c r="WCT1183" s="12"/>
      <c r="WCU1183" s="12"/>
      <c r="WCV1183" s="12"/>
      <c r="WCW1183" s="12"/>
      <c r="WCX1183" s="12"/>
      <c r="WCY1183" s="12"/>
      <c r="WCZ1183" s="12"/>
      <c r="WDA1183" s="12"/>
      <c r="WDB1183" s="12"/>
      <c r="WDC1183" s="12"/>
      <c r="WDD1183" s="12"/>
      <c r="WDE1183" s="12"/>
      <c r="WDF1183" s="12"/>
      <c r="WDG1183" s="12"/>
      <c r="WDH1183" s="12"/>
      <c r="WDI1183" s="12"/>
      <c r="WDJ1183" s="12"/>
      <c r="WDK1183" s="12"/>
      <c r="WDL1183" s="12"/>
      <c r="WDM1183" s="12"/>
      <c r="WDN1183" s="12"/>
      <c r="WDO1183" s="12"/>
      <c r="WDP1183" s="12"/>
      <c r="WDQ1183" s="12"/>
      <c r="WDR1183" s="12"/>
      <c r="WDS1183" s="12"/>
      <c r="WDT1183" s="12"/>
      <c r="WDU1183" s="12"/>
      <c r="WDV1183" s="12"/>
      <c r="WDW1183" s="12"/>
      <c r="WDX1183" s="12"/>
      <c r="WDY1183" s="12"/>
      <c r="WDZ1183" s="12"/>
      <c r="WEA1183" s="12"/>
      <c r="WEB1183" s="12"/>
      <c r="WEC1183" s="12"/>
      <c r="WED1183" s="12"/>
      <c r="WEE1183" s="12"/>
      <c r="WEF1183" s="12"/>
      <c r="WEG1183" s="12"/>
      <c r="WEH1183" s="12"/>
      <c r="WEI1183" s="12"/>
      <c r="WEJ1183" s="12"/>
      <c r="WEK1183" s="12"/>
      <c r="WEL1183" s="12"/>
      <c r="WEM1183" s="12"/>
      <c r="WEN1183" s="12"/>
      <c r="WEO1183" s="12"/>
      <c r="WEP1183" s="12"/>
      <c r="WEQ1183" s="12"/>
      <c r="WER1183" s="12"/>
      <c r="WES1183" s="12"/>
      <c r="WET1183" s="12"/>
      <c r="WEU1183" s="12"/>
      <c r="WEV1183" s="12"/>
      <c r="WEW1183" s="12"/>
      <c r="WEX1183" s="12"/>
      <c r="WEY1183" s="12"/>
      <c r="WEZ1183" s="12"/>
      <c r="WFA1183" s="12"/>
      <c r="WFB1183" s="12"/>
      <c r="WFC1183" s="12"/>
      <c r="WFD1183" s="12"/>
      <c r="WFE1183" s="12"/>
      <c r="WFF1183" s="12"/>
      <c r="WFG1183" s="12"/>
      <c r="WFH1183" s="12"/>
      <c r="WFI1183" s="12"/>
      <c r="WFJ1183" s="12"/>
      <c r="WFK1183" s="12"/>
      <c r="WFL1183" s="12"/>
      <c r="WFM1183" s="12"/>
      <c r="WFN1183" s="12"/>
      <c r="WFO1183" s="12"/>
      <c r="WFP1183" s="12"/>
      <c r="WFQ1183" s="12"/>
      <c r="WFR1183" s="12"/>
      <c r="WFS1183" s="12"/>
      <c r="WFT1183" s="12"/>
      <c r="WFU1183" s="12"/>
      <c r="WFV1183" s="12"/>
      <c r="WFW1183" s="12"/>
      <c r="WFX1183" s="12"/>
      <c r="WFY1183" s="12"/>
      <c r="WFZ1183" s="12"/>
      <c r="WGA1183" s="12"/>
      <c r="WGB1183" s="12"/>
      <c r="WGC1183" s="12"/>
      <c r="WGD1183" s="12"/>
      <c r="WGE1183" s="12"/>
      <c r="WGF1183" s="12"/>
      <c r="WGG1183" s="12"/>
      <c r="WGH1183" s="12"/>
      <c r="WGI1183" s="12"/>
      <c r="WGJ1183" s="12"/>
      <c r="WGK1183" s="12"/>
      <c r="WGL1183" s="12"/>
      <c r="WGM1183" s="12"/>
      <c r="WGN1183" s="12"/>
      <c r="WGO1183" s="12"/>
      <c r="WGP1183" s="12"/>
      <c r="WGQ1183" s="12"/>
      <c r="WGR1183" s="12"/>
      <c r="WGS1183" s="12"/>
      <c r="WGT1183" s="12"/>
      <c r="WGU1183" s="12"/>
      <c r="WGV1183" s="12"/>
      <c r="WGW1183" s="12"/>
      <c r="WGX1183" s="12"/>
      <c r="WGY1183" s="12"/>
      <c r="WGZ1183" s="12"/>
      <c r="WHA1183" s="12"/>
      <c r="WHB1183" s="12"/>
      <c r="WHC1183" s="12"/>
      <c r="WHD1183" s="12"/>
      <c r="WHE1183" s="12"/>
      <c r="WHF1183" s="12"/>
      <c r="WHG1183" s="12"/>
      <c r="WHH1183" s="12"/>
      <c r="WHI1183" s="12"/>
      <c r="WHJ1183" s="12"/>
      <c r="WHK1183" s="12"/>
      <c r="WHL1183" s="12"/>
      <c r="WHM1183" s="12"/>
      <c r="WHN1183" s="12"/>
      <c r="WHO1183" s="12"/>
      <c r="WHP1183" s="12"/>
      <c r="WHQ1183" s="12"/>
      <c r="WHR1183" s="12"/>
      <c r="WHS1183" s="12"/>
      <c r="WHT1183" s="12"/>
      <c r="WHU1183" s="12"/>
      <c r="WHV1183" s="12"/>
      <c r="WHW1183" s="12"/>
      <c r="WHX1183" s="12"/>
      <c r="WHY1183" s="12"/>
      <c r="WHZ1183" s="12"/>
      <c r="WIA1183" s="12"/>
      <c r="WIB1183" s="12"/>
      <c r="WIC1183" s="12"/>
      <c r="WID1183" s="12"/>
      <c r="WIE1183" s="12"/>
      <c r="WIF1183" s="12"/>
      <c r="WIG1183" s="12"/>
      <c r="WIH1183" s="12"/>
      <c r="WII1183" s="12"/>
      <c r="WIJ1183" s="12"/>
      <c r="WIK1183" s="12"/>
      <c r="WIL1183" s="12"/>
      <c r="WIM1183" s="12"/>
      <c r="WIN1183" s="12"/>
      <c r="WIO1183" s="12"/>
      <c r="WIP1183" s="12"/>
      <c r="WIQ1183" s="12"/>
      <c r="WIR1183" s="12"/>
      <c r="WIS1183" s="12"/>
      <c r="WIT1183" s="12"/>
      <c r="WIU1183" s="12"/>
      <c r="WIV1183" s="12"/>
      <c r="WIW1183" s="12"/>
      <c r="WIX1183" s="12"/>
      <c r="WIY1183" s="12"/>
      <c r="WIZ1183" s="12"/>
      <c r="WJA1183" s="12"/>
      <c r="WJB1183" s="12"/>
      <c r="WJC1183" s="12"/>
      <c r="WJD1183" s="12"/>
      <c r="WJE1183" s="12"/>
      <c r="WJF1183" s="12"/>
      <c r="WJG1183" s="12"/>
      <c r="WJH1183" s="12"/>
      <c r="WJI1183" s="12"/>
      <c r="WJJ1183" s="12"/>
      <c r="WJK1183" s="12"/>
      <c r="WJL1183" s="12"/>
      <c r="WJM1183" s="12"/>
      <c r="WJN1183" s="12"/>
      <c r="WJO1183" s="12"/>
      <c r="WJP1183" s="12"/>
      <c r="WJQ1183" s="12"/>
      <c r="WJR1183" s="12"/>
      <c r="WJS1183" s="12"/>
      <c r="WJT1183" s="12"/>
      <c r="WJU1183" s="12"/>
      <c r="WJV1183" s="12"/>
      <c r="WJW1183" s="12"/>
      <c r="WJX1183" s="12"/>
      <c r="WJY1183" s="12"/>
      <c r="WJZ1183" s="12"/>
      <c r="WKA1183" s="12"/>
      <c r="WKB1183" s="12"/>
      <c r="WKC1183" s="12"/>
      <c r="WKD1183" s="12"/>
      <c r="WKE1183" s="12"/>
      <c r="WKF1183" s="12"/>
      <c r="WKG1183" s="12"/>
      <c r="WKH1183" s="12"/>
      <c r="WKI1183" s="12"/>
      <c r="WKJ1183" s="12"/>
      <c r="WKK1183" s="12"/>
      <c r="WKL1183" s="12"/>
      <c r="WKM1183" s="12"/>
      <c r="WKN1183" s="12"/>
      <c r="WKO1183" s="12"/>
      <c r="WKP1183" s="12"/>
      <c r="WKQ1183" s="12"/>
      <c r="WKR1183" s="12"/>
      <c r="WKS1183" s="12"/>
      <c r="WKT1183" s="12"/>
      <c r="WKU1183" s="12"/>
      <c r="WKV1183" s="12"/>
      <c r="WKW1183" s="12"/>
      <c r="WKX1183" s="12"/>
      <c r="WKY1183" s="12"/>
      <c r="WKZ1183" s="12"/>
      <c r="WLA1183" s="12"/>
      <c r="WLB1183" s="12"/>
      <c r="WLC1183" s="12"/>
      <c r="WLD1183" s="12"/>
      <c r="WLE1183" s="12"/>
      <c r="WLF1183" s="12"/>
      <c r="WLG1183" s="12"/>
      <c r="WLH1183" s="12"/>
      <c r="WLI1183" s="12"/>
      <c r="WLJ1183" s="12"/>
      <c r="WLK1183" s="12"/>
      <c r="WLL1183" s="12"/>
      <c r="WLM1183" s="12"/>
      <c r="WLN1183" s="12"/>
      <c r="WLO1183" s="12"/>
      <c r="WLP1183" s="12"/>
      <c r="WLQ1183" s="12"/>
      <c r="WLR1183" s="12"/>
      <c r="WLS1183" s="12"/>
      <c r="WLT1183" s="12"/>
      <c r="WLU1183" s="12"/>
      <c r="WLV1183" s="12"/>
      <c r="WLW1183" s="12"/>
      <c r="WLX1183" s="12"/>
      <c r="WLY1183" s="12"/>
      <c r="WLZ1183" s="12"/>
      <c r="WMA1183" s="12"/>
      <c r="WMB1183" s="12"/>
      <c r="WMC1183" s="12"/>
      <c r="WMD1183" s="12"/>
      <c r="WME1183" s="12"/>
      <c r="WMF1183" s="12"/>
      <c r="WMG1183" s="12"/>
      <c r="WMH1183" s="12"/>
      <c r="WMI1183" s="12"/>
      <c r="WMJ1183" s="12"/>
      <c r="WMK1183" s="12"/>
      <c r="WML1183" s="12"/>
      <c r="WMM1183" s="12"/>
      <c r="WMN1183" s="12"/>
      <c r="WMO1183" s="12"/>
      <c r="WMP1183" s="12"/>
      <c r="WMQ1183" s="12"/>
      <c r="WMR1183" s="12"/>
      <c r="WMS1183" s="12"/>
      <c r="WMT1183" s="12"/>
      <c r="WMU1183" s="12"/>
      <c r="WMV1183" s="12"/>
      <c r="WMW1183" s="12"/>
      <c r="WMX1183" s="12"/>
      <c r="WMY1183" s="12"/>
      <c r="WMZ1183" s="12"/>
      <c r="WNA1183" s="12"/>
      <c r="WNB1183" s="12"/>
      <c r="WNC1183" s="12"/>
      <c r="WND1183" s="12"/>
      <c r="WNE1183" s="12"/>
      <c r="WNF1183" s="12"/>
      <c r="WNG1183" s="12"/>
      <c r="WNH1183" s="12"/>
      <c r="WNI1183" s="12"/>
      <c r="WNJ1183" s="12"/>
      <c r="WNK1183" s="12"/>
      <c r="WNL1183" s="12"/>
      <c r="WNM1183" s="12"/>
      <c r="WNN1183" s="12"/>
      <c r="WNO1183" s="12"/>
      <c r="WNP1183" s="12"/>
      <c r="WNQ1183" s="12"/>
      <c r="WNR1183" s="12"/>
      <c r="WNS1183" s="12"/>
      <c r="WNT1183" s="12"/>
      <c r="WNU1183" s="12"/>
      <c r="WNV1183" s="12"/>
      <c r="WNW1183" s="12"/>
      <c r="WNX1183" s="12"/>
      <c r="WNY1183" s="12"/>
      <c r="WNZ1183" s="12"/>
      <c r="WOA1183" s="12"/>
      <c r="WOB1183" s="12"/>
      <c r="WOC1183" s="12"/>
      <c r="WOD1183" s="12"/>
      <c r="WOE1183" s="12"/>
      <c r="WOF1183" s="12"/>
      <c r="WOG1183" s="12"/>
      <c r="WOH1183" s="12"/>
      <c r="WOI1183" s="12"/>
      <c r="WOJ1183" s="12"/>
      <c r="WOK1183" s="12"/>
      <c r="WOL1183" s="12"/>
      <c r="WOM1183" s="12"/>
      <c r="WON1183" s="12"/>
      <c r="WOO1183" s="12"/>
      <c r="WOP1183" s="12"/>
      <c r="WOQ1183" s="12"/>
      <c r="WOR1183" s="12"/>
      <c r="WOS1183" s="12"/>
      <c r="WOT1183" s="12"/>
      <c r="WOU1183" s="12"/>
      <c r="WOV1183" s="12"/>
      <c r="WOW1183" s="12"/>
      <c r="WOX1183" s="12"/>
      <c r="WOY1183" s="12"/>
      <c r="WOZ1183" s="12"/>
      <c r="WPA1183" s="12"/>
      <c r="WPB1183" s="12"/>
      <c r="WPC1183" s="12"/>
      <c r="WPD1183" s="12"/>
      <c r="WPE1183" s="12"/>
      <c r="WPF1183" s="12"/>
      <c r="WPG1183" s="12"/>
      <c r="WPH1183" s="12"/>
      <c r="WPI1183" s="12"/>
      <c r="WPJ1183" s="12"/>
      <c r="WPK1183" s="12"/>
      <c r="WPL1183" s="12"/>
      <c r="WPM1183" s="12"/>
      <c r="WPN1183" s="12"/>
      <c r="WPO1183" s="12"/>
      <c r="WPP1183" s="12"/>
      <c r="WPQ1183" s="12"/>
      <c r="WPR1183" s="12"/>
      <c r="WPS1183" s="12"/>
      <c r="WPT1183" s="12"/>
      <c r="WPU1183" s="12"/>
      <c r="WPV1183" s="12"/>
      <c r="WPW1183" s="12"/>
      <c r="WPX1183" s="12"/>
      <c r="WPY1183" s="12"/>
      <c r="WPZ1183" s="12"/>
      <c r="WQA1183" s="12"/>
      <c r="WQB1183" s="12"/>
      <c r="WQC1183" s="12"/>
      <c r="WQD1183" s="12"/>
      <c r="WQE1183" s="12"/>
      <c r="WQF1183" s="12"/>
      <c r="WQG1183" s="12"/>
      <c r="WQH1183" s="12"/>
      <c r="WQI1183" s="12"/>
      <c r="WQJ1183" s="12"/>
      <c r="WQK1183" s="12"/>
      <c r="WQL1183" s="12"/>
      <c r="WQM1183" s="12"/>
      <c r="WQN1183" s="12"/>
      <c r="WQO1183" s="12"/>
      <c r="WQP1183" s="12"/>
      <c r="WQQ1183" s="12"/>
      <c r="WQR1183" s="12"/>
      <c r="WQS1183" s="12"/>
      <c r="WQT1183" s="12"/>
      <c r="WQU1183" s="12"/>
      <c r="WQV1183" s="12"/>
      <c r="WQW1183" s="12"/>
      <c r="WQX1183" s="12"/>
      <c r="WQY1183" s="12"/>
      <c r="WQZ1183" s="12"/>
      <c r="WRA1183" s="12"/>
      <c r="WRB1183" s="12"/>
      <c r="WRC1183" s="12"/>
      <c r="WRD1183" s="12"/>
      <c r="WRE1183" s="12"/>
      <c r="WRF1183" s="12"/>
      <c r="WRG1183" s="12"/>
      <c r="WRH1183" s="12"/>
      <c r="WRI1183" s="12"/>
      <c r="WRJ1183" s="12"/>
      <c r="WRK1183" s="12"/>
      <c r="WRL1183" s="12"/>
      <c r="WRM1183" s="12"/>
      <c r="WRN1183" s="12"/>
      <c r="WRO1183" s="12"/>
      <c r="WRP1183" s="12"/>
      <c r="WRQ1183" s="12"/>
      <c r="WRR1183" s="12"/>
      <c r="WRS1183" s="12"/>
      <c r="WRT1183" s="12"/>
      <c r="WRU1183" s="12"/>
      <c r="WRV1183" s="12"/>
      <c r="WRW1183" s="12"/>
      <c r="WRX1183" s="12"/>
      <c r="WRY1183" s="12"/>
      <c r="WRZ1183" s="12"/>
      <c r="WSA1183" s="12"/>
      <c r="WSB1183" s="12"/>
      <c r="WSC1183" s="12"/>
      <c r="WSD1183" s="12"/>
      <c r="WSE1183" s="12"/>
      <c r="WSF1183" s="12"/>
      <c r="WSG1183" s="12"/>
      <c r="WSH1183" s="12"/>
      <c r="WSI1183" s="12"/>
      <c r="WSJ1183" s="12"/>
      <c r="WSK1183" s="12"/>
      <c r="WSL1183" s="12"/>
      <c r="WSM1183" s="12"/>
      <c r="WSN1183" s="12"/>
      <c r="WSO1183" s="12"/>
      <c r="WSP1183" s="12"/>
      <c r="WSQ1183" s="12"/>
      <c r="WSR1183" s="12"/>
      <c r="WSS1183" s="12"/>
      <c r="WST1183" s="12"/>
      <c r="WSU1183" s="12"/>
      <c r="WSV1183" s="12"/>
      <c r="WSW1183" s="12"/>
      <c r="WSX1183" s="12"/>
      <c r="WSY1183" s="12"/>
      <c r="WSZ1183" s="12"/>
      <c r="WTA1183" s="12"/>
      <c r="WTB1183" s="12"/>
      <c r="WTC1183" s="12"/>
      <c r="WTD1183" s="12"/>
      <c r="WTE1183" s="12"/>
      <c r="WTF1183" s="12"/>
      <c r="WTG1183" s="12"/>
      <c r="WTH1183" s="12"/>
      <c r="WTI1183" s="12"/>
      <c r="WTJ1183" s="12"/>
      <c r="WTK1183" s="12"/>
      <c r="WTL1183" s="12"/>
      <c r="WTM1183" s="12"/>
      <c r="WTN1183" s="12"/>
      <c r="WTO1183" s="12"/>
      <c r="WTP1183" s="12"/>
      <c r="WTQ1183" s="12"/>
      <c r="WTR1183" s="12"/>
      <c r="WTS1183" s="12"/>
      <c r="WTT1183" s="12"/>
      <c r="WTU1183" s="12"/>
      <c r="WTV1183" s="12"/>
      <c r="WTW1183" s="12"/>
      <c r="WTX1183" s="12"/>
      <c r="WTY1183" s="12"/>
      <c r="WTZ1183" s="12"/>
      <c r="WUA1183" s="12"/>
      <c r="WUB1183" s="12"/>
      <c r="WUC1183" s="12"/>
      <c r="WUD1183" s="12"/>
      <c r="WUE1183" s="12"/>
      <c r="WUF1183" s="12"/>
      <c r="WUG1183" s="12"/>
      <c r="WUH1183" s="12"/>
      <c r="WUI1183" s="12"/>
      <c r="WUJ1183" s="12"/>
      <c r="WUK1183" s="12"/>
      <c r="WUL1183" s="12"/>
      <c r="WUM1183" s="12"/>
      <c r="WUN1183" s="12"/>
      <c r="WUO1183" s="12"/>
      <c r="WUP1183" s="12"/>
      <c r="WUQ1183" s="12"/>
      <c r="WUR1183" s="12"/>
      <c r="WUS1183" s="12"/>
      <c r="WUT1183" s="12"/>
      <c r="WUU1183" s="12"/>
      <c r="WUV1183" s="12"/>
      <c r="WUW1183" s="12"/>
      <c r="WUX1183" s="12"/>
      <c r="WUY1183" s="12"/>
      <c r="WUZ1183" s="12"/>
      <c r="WVA1183" s="12"/>
      <c r="WVB1183" s="12"/>
      <c r="WVC1183" s="12"/>
      <c r="WVD1183" s="12"/>
      <c r="WVE1183" s="12"/>
      <c r="WVF1183" s="12"/>
      <c r="WVG1183" s="12"/>
      <c r="WVH1183" s="12"/>
      <c r="WVI1183" s="12"/>
      <c r="WVJ1183" s="12"/>
      <c r="WVK1183" s="12"/>
      <c r="WVL1183" s="12"/>
      <c r="WVM1183" s="12"/>
      <c r="WVN1183" s="12"/>
      <c r="WVO1183" s="12"/>
      <c r="WVP1183" s="12"/>
      <c r="WVQ1183" s="12"/>
      <c r="WVR1183" s="12"/>
      <c r="WVS1183" s="12"/>
      <c r="WVT1183" s="12"/>
      <c r="WVU1183" s="12"/>
      <c r="WVV1183" s="12"/>
      <c r="WVW1183" s="12"/>
      <c r="WVX1183" s="12"/>
      <c r="WVY1183" s="12"/>
      <c r="WVZ1183" s="12"/>
      <c r="WWA1183" s="12"/>
      <c r="WWB1183" s="12"/>
      <c r="WWC1183" s="12"/>
      <c r="WWD1183" s="12"/>
      <c r="WWE1183" s="12"/>
      <c r="WWF1183" s="12"/>
      <c r="WWG1183" s="12"/>
      <c r="WWH1183" s="12"/>
      <c r="WWI1183" s="12"/>
      <c r="WWJ1183" s="12"/>
      <c r="WWK1183" s="12"/>
      <c r="WWL1183" s="12"/>
      <c r="WWM1183" s="12"/>
      <c r="WWN1183" s="12"/>
      <c r="WWO1183" s="12"/>
      <c r="WWP1183" s="12"/>
      <c r="WWQ1183" s="12"/>
      <c r="WWR1183" s="12"/>
      <c r="WWS1183" s="12"/>
      <c r="WWT1183" s="12"/>
      <c r="WWU1183" s="12"/>
      <c r="WWV1183" s="12"/>
      <c r="WWW1183" s="12"/>
      <c r="WWX1183" s="12"/>
      <c r="WWY1183" s="12"/>
      <c r="WWZ1183" s="12"/>
      <c r="WXA1183" s="12"/>
      <c r="WXB1183" s="12"/>
      <c r="WXC1183" s="12"/>
      <c r="WXD1183" s="12"/>
      <c r="WXE1183" s="12"/>
      <c r="WXF1183" s="12"/>
      <c r="WXG1183" s="12"/>
      <c r="WXH1183" s="12"/>
      <c r="WXI1183" s="12"/>
      <c r="WXJ1183" s="12"/>
      <c r="WXK1183" s="12"/>
      <c r="WXL1183" s="12"/>
      <c r="WXM1183" s="12"/>
      <c r="WXN1183" s="12"/>
      <c r="WXO1183" s="12"/>
      <c r="WXP1183" s="12"/>
      <c r="WXQ1183" s="12"/>
      <c r="WXR1183" s="12"/>
      <c r="WXS1183" s="12"/>
      <c r="WXT1183" s="12"/>
      <c r="WXU1183" s="12"/>
      <c r="WXV1183" s="12"/>
      <c r="WXW1183" s="12"/>
      <c r="WXX1183" s="12"/>
      <c r="WXY1183" s="12"/>
      <c r="WXZ1183" s="12"/>
      <c r="WYA1183" s="12"/>
      <c r="WYB1183" s="12"/>
      <c r="WYC1183" s="12"/>
      <c r="WYD1183" s="12"/>
      <c r="WYE1183" s="12"/>
      <c r="WYF1183" s="12"/>
      <c r="WYG1183" s="12"/>
      <c r="WYH1183" s="12"/>
      <c r="WYI1183" s="12"/>
      <c r="WYJ1183" s="12"/>
      <c r="WYK1183" s="12"/>
      <c r="WYL1183" s="12"/>
      <c r="WYM1183" s="12"/>
      <c r="WYN1183" s="12"/>
      <c r="WYO1183" s="12"/>
      <c r="WYP1183" s="12"/>
      <c r="WYQ1183" s="12"/>
      <c r="WYR1183" s="12"/>
      <c r="WYS1183" s="12"/>
      <c r="WYT1183" s="12"/>
      <c r="WYU1183" s="12"/>
      <c r="WYV1183" s="12"/>
      <c r="WYW1183" s="12"/>
      <c r="WYX1183" s="12"/>
      <c r="WYY1183" s="12"/>
      <c r="WYZ1183" s="12"/>
      <c r="WZA1183" s="12"/>
      <c r="WZB1183" s="12"/>
      <c r="WZC1183" s="12"/>
      <c r="WZD1183" s="12"/>
      <c r="WZE1183" s="12"/>
      <c r="WZF1183" s="12"/>
      <c r="WZG1183" s="12"/>
      <c r="WZH1183" s="12"/>
      <c r="WZI1183" s="12"/>
      <c r="WZJ1183" s="12"/>
      <c r="WZK1183" s="12"/>
      <c r="WZL1183" s="12"/>
      <c r="WZM1183" s="12"/>
      <c r="WZN1183" s="12"/>
      <c r="WZO1183" s="12"/>
      <c r="WZP1183" s="12"/>
      <c r="WZQ1183" s="12"/>
      <c r="WZR1183" s="12"/>
      <c r="WZS1183" s="12"/>
      <c r="WZT1183" s="12"/>
      <c r="WZU1183" s="12"/>
      <c r="WZV1183" s="12"/>
      <c r="WZW1183" s="12"/>
      <c r="WZX1183" s="12"/>
      <c r="WZY1183" s="12"/>
      <c r="WZZ1183" s="12"/>
      <c r="XAA1183" s="12"/>
      <c r="XAB1183" s="12"/>
      <c r="XAC1183" s="12"/>
      <c r="XAD1183" s="12"/>
      <c r="XAE1183" s="12"/>
      <c r="XAF1183" s="12"/>
      <c r="XAG1183" s="12"/>
      <c r="XAH1183" s="12"/>
      <c r="XAI1183" s="12"/>
      <c r="XAJ1183" s="12"/>
      <c r="XAK1183" s="12"/>
      <c r="XAL1183" s="12"/>
      <c r="XAM1183" s="12"/>
      <c r="XAN1183" s="12"/>
      <c r="XAO1183" s="12"/>
      <c r="XAP1183" s="12"/>
      <c r="XAQ1183" s="12"/>
      <c r="XAR1183" s="12"/>
      <c r="XAS1183" s="12"/>
      <c r="XAT1183" s="12"/>
      <c r="XAU1183" s="12"/>
      <c r="XAV1183" s="12"/>
      <c r="XAW1183" s="12"/>
      <c r="XAX1183" s="12"/>
      <c r="XAY1183" s="12"/>
      <c r="XAZ1183" s="12"/>
      <c r="XBA1183" s="12"/>
      <c r="XBB1183" s="12"/>
      <c r="XBC1183" s="12"/>
      <c r="XBD1183" s="12"/>
      <c r="XBE1183" s="12"/>
      <c r="XBF1183" s="12"/>
      <c r="XBG1183" s="12"/>
      <c r="XBH1183" s="12"/>
      <c r="XBI1183" s="12"/>
      <c r="XBJ1183" s="12"/>
      <c r="XBK1183" s="12"/>
      <c r="XBL1183" s="12"/>
      <c r="XBM1183" s="12"/>
      <c r="XBN1183" s="12"/>
      <c r="XBO1183" s="12"/>
      <c r="XBP1183" s="12"/>
      <c r="XBQ1183" s="12"/>
      <c r="XBR1183" s="12"/>
      <c r="XBS1183" s="12"/>
      <c r="XBT1183" s="12"/>
      <c r="XBU1183" s="12"/>
      <c r="XBV1183" s="12"/>
      <c r="XBW1183" s="12"/>
      <c r="XBX1183" s="12"/>
      <c r="XBY1183" s="12"/>
      <c r="XBZ1183" s="12"/>
      <c r="XCA1183" s="12"/>
      <c r="XCB1183" s="12"/>
      <c r="XCC1183" s="12"/>
      <c r="XCD1183" s="12"/>
      <c r="XCE1183" s="12"/>
      <c r="XCF1183" s="12"/>
      <c r="XCG1183" s="12"/>
      <c r="XCH1183" s="12"/>
      <c r="XCI1183" s="12"/>
      <c r="XCJ1183" s="12"/>
      <c r="XCK1183" s="12"/>
      <c r="XCL1183" s="12"/>
      <c r="XCM1183" s="12"/>
      <c r="XCN1183" s="12"/>
      <c r="XCO1183" s="12"/>
      <c r="XCP1183" s="12"/>
      <c r="XCQ1183" s="12"/>
      <c r="XCR1183" s="12"/>
      <c r="XCS1183" s="12"/>
      <c r="XCT1183" s="12"/>
      <c r="XCU1183" s="12"/>
      <c r="XCV1183" s="12"/>
      <c r="XCW1183" s="12"/>
      <c r="XCX1183" s="12"/>
    </row>
    <row r="1184" spans="1:16326" s="3" customFormat="1" ht="61.5" x14ac:dyDescent="0.85">
      <c r="A1184" s="12">
        <v>1</v>
      </c>
      <c r="B1184" s="45">
        <f>SUBTOTAL(103,$A$1032:A1184)</f>
        <v>151</v>
      </c>
      <c r="C1184" s="15" t="s">
        <v>378</v>
      </c>
      <c r="D1184" s="21">
        <v>1909175.5</v>
      </c>
      <c r="E1184" s="21">
        <v>0</v>
      </c>
      <c r="F1184" s="21">
        <v>0</v>
      </c>
      <c r="G1184" s="21">
        <v>1253847</v>
      </c>
      <c r="H1184" s="21">
        <v>0</v>
      </c>
      <c r="I1184" s="21">
        <v>0</v>
      </c>
      <c r="J1184" s="21">
        <v>0</v>
      </c>
      <c r="K1184" s="52">
        <v>0</v>
      </c>
      <c r="L1184" s="21">
        <v>0</v>
      </c>
      <c r="M1184" s="21">
        <v>0</v>
      </c>
      <c r="N1184" s="21">
        <v>0</v>
      </c>
      <c r="O1184" s="21">
        <v>0</v>
      </c>
      <c r="P1184" s="21">
        <v>0</v>
      </c>
      <c r="Q1184" s="21">
        <v>0</v>
      </c>
      <c r="R1184" s="21">
        <v>0</v>
      </c>
      <c r="S1184" s="21">
        <v>0</v>
      </c>
      <c r="T1184" s="21">
        <v>0</v>
      </c>
      <c r="U1184" s="21">
        <v>0</v>
      </c>
      <c r="V1184" s="21">
        <v>0</v>
      </c>
      <c r="W1184" s="21">
        <v>0</v>
      </c>
      <c r="X1184" s="21">
        <v>0</v>
      </c>
      <c r="Y1184" s="21">
        <v>0</v>
      </c>
      <c r="Z1184" s="21">
        <v>0</v>
      </c>
      <c r="AA1184" s="21">
        <v>0</v>
      </c>
      <c r="AB1184" s="21">
        <v>502328</v>
      </c>
      <c r="AC1184" s="21">
        <v>23313.22</v>
      </c>
      <c r="AD1184" s="21">
        <v>129687.28</v>
      </c>
      <c r="AE1184" s="21">
        <v>0</v>
      </c>
      <c r="AF1184" s="24">
        <v>2022</v>
      </c>
      <c r="AG1184" s="24">
        <v>2022</v>
      </c>
      <c r="AH1184" s="25">
        <v>2022</v>
      </c>
      <c r="AI1184" s="12"/>
      <c r="AJ1184" s="12"/>
      <c r="AK1184" s="12"/>
      <c r="AL1184" s="12"/>
      <c r="AM1184" s="12"/>
      <c r="AN1184" s="12"/>
      <c r="AO1184" s="12"/>
      <c r="AP1184" s="12"/>
      <c r="AQ1184" s="12"/>
      <c r="AR1184" s="12"/>
      <c r="AS1184" s="12"/>
      <c r="AT1184" s="12"/>
      <c r="AU1184" s="12"/>
      <c r="AV1184" s="12"/>
      <c r="AW1184" s="12"/>
      <c r="AX1184" s="12"/>
      <c r="AY1184" s="12"/>
      <c r="AZ1184" s="12"/>
      <c r="BA1184" s="12"/>
      <c r="BB1184" s="12"/>
      <c r="BC1184" s="12"/>
      <c r="BD1184" s="12"/>
      <c r="BE1184" s="12"/>
      <c r="BF1184" s="12"/>
      <c r="BG1184" s="12"/>
      <c r="BH1184" s="12"/>
      <c r="BI1184" s="12"/>
      <c r="BJ1184" s="12"/>
      <c r="BK1184" s="12"/>
      <c r="BL1184" s="12"/>
      <c r="BM1184" s="12"/>
      <c r="BN1184" s="12"/>
      <c r="BO1184" s="12"/>
      <c r="BP1184" s="12"/>
      <c r="BQ1184" s="12"/>
      <c r="BR1184" s="12"/>
      <c r="BS1184" s="12"/>
      <c r="BT1184" s="12"/>
      <c r="BU1184" s="12"/>
      <c r="BV1184" s="12"/>
      <c r="BW1184" s="49"/>
      <c r="BX1184" s="12"/>
      <c r="BY1184" s="12"/>
      <c r="BZ1184" s="12"/>
      <c r="CA1184" s="12" t="e">
        <f t="shared" si="106"/>
        <v>#N/A</v>
      </c>
      <c r="CB1184" s="12"/>
      <c r="CC1184" s="12"/>
      <c r="CD1184" s="12"/>
      <c r="CE1184" s="12" t="e">
        <f t="shared" si="104"/>
        <v>#N/A</v>
      </c>
      <c r="CF1184" s="12"/>
      <c r="CG1184" s="12"/>
      <c r="CH1184" s="12"/>
      <c r="CI1184" s="12"/>
      <c r="CJ1184" s="12"/>
      <c r="CK1184" s="12"/>
      <c r="CL1184" s="12" t="e">
        <f t="shared" si="105"/>
        <v>#N/A</v>
      </c>
      <c r="CM1184" s="12"/>
      <c r="CN1184" s="12"/>
      <c r="CO1184" s="12"/>
      <c r="CP1184" s="12"/>
      <c r="CQ1184" s="12"/>
      <c r="CR1184" s="12"/>
      <c r="CS1184" s="12"/>
      <c r="CT1184" s="12"/>
      <c r="CU1184" s="12"/>
      <c r="CV1184" s="12"/>
      <c r="CW1184" s="12"/>
      <c r="CX1184" s="12"/>
      <c r="CY1184" s="12"/>
      <c r="CZ1184" s="12"/>
      <c r="DA1184" s="12"/>
      <c r="DB1184" s="12"/>
      <c r="DC1184" s="12"/>
      <c r="DD1184" s="12"/>
      <c r="DE1184" s="12"/>
      <c r="DF1184" s="12"/>
      <c r="DG1184" s="12"/>
      <c r="DH1184" s="12"/>
      <c r="DI1184" s="12"/>
      <c r="DJ1184" s="12"/>
      <c r="DK1184" s="12"/>
      <c r="DL1184" s="12"/>
      <c r="DM1184" s="12"/>
      <c r="DN1184" s="12"/>
      <c r="DO1184" s="12"/>
      <c r="DP1184" s="12"/>
      <c r="DQ1184" s="12"/>
      <c r="DR1184" s="12"/>
      <c r="DS1184" s="12"/>
      <c r="DT1184" s="12"/>
      <c r="DU1184" s="12"/>
      <c r="DV1184" s="12"/>
      <c r="DW1184" s="12"/>
      <c r="DX1184" s="12"/>
      <c r="DY1184" s="12"/>
      <c r="DZ1184" s="12"/>
      <c r="EA1184" s="12"/>
      <c r="EB1184" s="12"/>
      <c r="EC1184" s="12"/>
      <c r="ED1184" s="12"/>
      <c r="EE1184" s="12"/>
      <c r="EF1184" s="12"/>
      <c r="EG1184" s="12"/>
      <c r="EH1184" s="12"/>
      <c r="EI1184" s="12"/>
      <c r="EJ1184" s="12"/>
      <c r="EK1184" s="12"/>
      <c r="EL1184" s="12"/>
      <c r="EM1184" s="12"/>
      <c r="EN1184" s="12"/>
      <c r="EO1184" s="12"/>
      <c r="EP1184" s="12"/>
      <c r="EQ1184" s="12"/>
      <c r="ER1184" s="12"/>
      <c r="ES1184" s="12"/>
      <c r="ET1184" s="12"/>
      <c r="EU1184" s="12"/>
      <c r="EV1184" s="12"/>
      <c r="EW1184" s="12"/>
      <c r="EX1184" s="12"/>
      <c r="EY1184" s="12"/>
      <c r="EZ1184" s="12"/>
      <c r="FA1184" s="12"/>
      <c r="FB1184" s="12"/>
      <c r="FC1184" s="12"/>
      <c r="FD1184" s="12"/>
      <c r="FE1184" s="12"/>
      <c r="FF1184" s="12"/>
      <c r="FG1184" s="12"/>
      <c r="FH1184" s="12"/>
      <c r="FI1184" s="12"/>
      <c r="FJ1184" s="12"/>
      <c r="FK1184" s="12"/>
      <c r="FL1184" s="12"/>
      <c r="FM1184" s="12"/>
      <c r="FN1184" s="12"/>
      <c r="FO1184" s="12"/>
      <c r="FP1184" s="12"/>
      <c r="FQ1184" s="12"/>
      <c r="FR1184" s="12"/>
      <c r="FS1184" s="12"/>
      <c r="FT1184" s="12"/>
      <c r="FU1184" s="12"/>
      <c r="FV1184" s="12"/>
      <c r="FW1184" s="12"/>
      <c r="FX1184" s="12"/>
      <c r="FY1184" s="12"/>
      <c r="FZ1184" s="12"/>
      <c r="GA1184" s="12"/>
      <c r="GB1184" s="12"/>
      <c r="GC1184" s="12"/>
      <c r="GD1184" s="12"/>
      <c r="GE1184" s="12"/>
      <c r="GF1184" s="12"/>
      <c r="GG1184" s="12"/>
      <c r="GH1184" s="12"/>
      <c r="GI1184" s="12"/>
      <c r="GJ1184" s="12"/>
      <c r="GK1184" s="12"/>
      <c r="GL1184" s="12"/>
      <c r="GM1184" s="12"/>
      <c r="GN1184" s="12"/>
      <c r="GO1184" s="12"/>
      <c r="GP1184" s="12"/>
      <c r="GQ1184" s="12"/>
      <c r="GR1184" s="12"/>
      <c r="GS1184" s="12"/>
      <c r="GT1184" s="12"/>
      <c r="GU1184" s="12"/>
      <c r="GV1184" s="12"/>
      <c r="GW1184" s="12"/>
      <c r="GX1184" s="12"/>
      <c r="GY1184" s="12"/>
      <c r="GZ1184" s="12"/>
      <c r="HA1184" s="12"/>
      <c r="HB1184" s="12"/>
      <c r="HC1184" s="12"/>
      <c r="HD1184" s="12"/>
      <c r="HE1184" s="12"/>
      <c r="HF1184" s="12"/>
      <c r="HG1184" s="12"/>
      <c r="HH1184" s="12"/>
      <c r="HI1184" s="12"/>
      <c r="HJ1184" s="12"/>
      <c r="HK1184" s="12"/>
      <c r="HL1184" s="12"/>
      <c r="HM1184" s="12"/>
      <c r="HN1184" s="12"/>
      <c r="HO1184" s="12"/>
      <c r="HP1184" s="12"/>
      <c r="HQ1184" s="12"/>
      <c r="HR1184" s="12"/>
      <c r="HS1184" s="12"/>
      <c r="HT1184" s="12"/>
      <c r="HU1184" s="12"/>
      <c r="HV1184" s="12"/>
      <c r="HW1184" s="12"/>
      <c r="HX1184" s="12"/>
      <c r="HY1184" s="12"/>
      <c r="HZ1184" s="12"/>
      <c r="IA1184" s="12"/>
      <c r="IB1184" s="12"/>
      <c r="IC1184" s="12"/>
      <c r="ID1184" s="12"/>
      <c r="IE1184" s="12"/>
      <c r="IF1184" s="12"/>
      <c r="IG1184" s="12"/>
      <c r="IH1184" s="12"/>
      <c r="II1184" s="12"/>
      <c r="IJ1184" s="12"/>
      <c r="IK1184" s="12"/>
      <c r="IL1184" s="12"/>
      <c r="IM1184" s="12"/>
      <c r="IN1184" s="12"/>
      <c r="IO1184" s="12"/>
      <c r="IP1184" s="12"/>
      <c r="IQ1184" s="12"/>
      <c r="IR1184" s="12"/>
      <c r="IS1184" s="12"/>
      <c r="IT1184" s="12"/>
      <c r="IU1184" s="12"/>
      <c r="IV1184" s="12"/>
      <c r="IW1184" s="12"/>
      <c r="IX1184" s="12"/>
      <c r="IY1184" s="12"/>
      <c r="IZ1184" s="12"/>
      <c r="JA1184" s="12"/>
      <c r="JB1184" s="12"/>
      <c r="JC1184" s="12"/>
      <c r="JD1184" s="12"/>
      <c r="JE1184" s="12"/>
      <c r="JF1184" s="12"/>
      <c r="JG1184" s="12"/>
      <c r="JH1184" s="12"/>
      <c r="JI1184" s="12"/>
      <c r="JJ1184" s="12"/>
      <c r="JK1184" s="12"/>
      <c r="JL1184" s="12"/>
      <c r="JM1184" s="12"/>
      <c r="JN1184" s="12"/>
      <c r="JO1184" s="12"/>
      <c r="JP1184" s="12"/>
      <c r="JQ1184" s="12"/>
      <c r="JR1184" s="12"/>
      <c r="JS1184" s="12"/>
      <c r="JT1184" s="12"/>
      <c r="JU1184" s="12"/>
      <c r="JV1184" s="12"/>
      <c r="JW1184" s="12"/>
      <c r="JX1184" s="12"/>
      <c r="JY1184" s="12"/>
      <c r="JZ1184" s="12"/>
      <c r="KA1184" s="12"/>
      <c r="KB1184" s="12"/>
      <c r="KC1184" s="12"/>
      <c r="KD1184" s="12"/>
      <c r="KE1184" s="12"/>
      <c r="KF1184" s="12"/>
      <c r="KG1184" s="12"/>
      <c r="KH1184" s="12"/>
      <c r="KI1184" s="12"/>
      <c r="KJ1184" s="12"/>
      <c r="KK1184" s="12"/>
      <c r="KL1184" s="12"/>
      <c r="KM1184" s="12"/>
      <c r="KN1184" s="12"/>
      <c r="KO1184" s="12"/>
      <c r="KP1184" s="12"/>
      <c r="KQ1184" s="12"/>
      <c r="KR1184" s="12"/>
      <c r="KS1184" s="12"/>
      <c r="KT1184" s="12"/>
      <c r="KU1184" s="12"/>
      <c r="KV1184" s="12"/>
      <c r="KW1184" s="12"/>
      <c r="KX1184" s="12"/>
      <c r="KY1184" s="12"/>
      <c r="KZ1184" s="12"/>
      <c r="LA1184" s="12"/>
      <c r="LB1184" s="12"/>
      <c r="LC1184" s="12"/>
      <c r="LD1184" s="12"/>
      <c r="LE1184" s="12"/>
      <c r="LF1184" s="12"/>
      <c r="LG1184" s="12"/>
      <c r="LH1184" s="12"/>
      <c r="LI1184" s="12"/>
      <c r="LJ1184" s="12"/>
      <c r="LK1184" s="12"/>
      <c r="LL1184" s="12"/>
      <c r="LM1184" s="12"/>
      <c r="LN1184" s="12"/>
      <c r="LO1184" s="12"/>
      <c r="LP1184" s="12"/>
      <c r="LQ1184" s="12"/>
      <c r="LR1184" s="12"/>
      <c r="LS1184" s="12"/>
      <c r="LT1184" s="12"/>
      <c r="LU1184" s="12"/>
      <c r="LV1184" s="12"/>
      <c r="LW1184" s="12"/>
      <c r="LX1184" s="12"/>
      <c r="LY1184" s="12"/>
      <c r="LZ1184" s="12"/>
      <c r="MA1184" s="12"/>
      <c r="MB1184" s="12"/>
      <c r="MC1184" s="12"/>
      <c r="MD1184" s="12"/>
      <c r="ME1184" s="12"/>
      <c r="MF1184" s="12"/>
      <c r="MG1184" s="12"/>
      <c r="MH1184" s="12"/>
      <c r="MI1184" s="12"/>
      <c r="MJ1184" s="12"/>
      <c r="MK1184" s="12"/>
      <c r="ML1184" s="12"/>
      <c r="MM1184" s="12"/>
      <c r="MN1184" s="12"/>
      <c r="MO1184" s="12"/>
      <c r="MP1184" s="12"/>
      <c r="MQ1184" s="12"/>
      <c r="MR1184" s="12"/>
      <c r="MS1184" s="12"/>
      <c r="MT1184" s="12"/>
      <c r="MU1184" s="12"/>
      <c r="MV1184" s="12"/>
      <c r="MW1184" s="12"/>
      <c r="MX1184" s="12"/>
      <c r="MY1184" s="12"/>
      <c r="MZ1184" s="12"/>
      <c r="NA1184" s="12"/>
      <c r="NB1184" s="12"/>
      <c r="NC1184" s="12"/>
      <c r="ND1184" s="12"/>
      <c r="NE1184" s="12"/>
      <c r="NF1184" s="12"/>
      <c r="NG1184" s="12"/>
      <c r="NH1184" s="12"/>
      <c r="NI1184" s="12"/>
      <c r="NJ1184" s="12"/>
      <c r="NK1184" s="12"/>
      <c r="NL1184" s="12"/>
      <c r="NM1184" s="12"/>
      <c r="NN1184" s="12"/>
      <c r="NO1184" s="12"/>
      <c r="NP1184" s="12"/>
      <c r="NQ1184" s="12"/>
      <c r="NR1184" s="12"/>
      <c r="NS1184" s="12"/>
      <c r="NT1184" s="12"/>
      <c r="NU1184" s="12"/>
      <c r="NV1184" s="12"/>
      <c r="NW1184" s="12"/>
      <c r="NX1184" s="12"/>
      <c r="NY1184" s="12"/>
      <c r="NZ1184" s="12"/>
      <c r="OA1184" s="12"/>
      <c r="OB1184" s="12"/>
      <c r="OC1184" s="12"/>
      <c r="OD1184" s="12"/>
      <c r="OE1184" s="12"/>
      <c r="OF1184" s="12"/>
      <c r="OG1184" s="12"/>
      <c r="OH1184" s="12"/>
      <c r="OI1184" s="12"/>
      <c r="OJ1184" s="12"/>
      <c r="OK1184" s="12"/>
      <c r="OL1184" s="12"/>
      <c r="OM1184" s="12"/>
      <c r="ON1184" s="12"/>
      <c r="OO1184" s="12"/>
      <c r="OP1184" s="12"/>
      <c r="OQ1184" s="12"/>
      <c r="OR1184" s="12"/>
      <c r="OS1184" s="12"/>
      <c r="OT1184" s="12"/>
      <c r="OU1184" s="12"/>
      <c r="OV1184" s="12"/>
      <c r="OW1184" s="12"/>
      <c r="OX1184" s="12"/>
      <c r="OY1184" s="12"/>
      <c r="OZ1184" s="12"/>
      <c r="PA1184" s="12"/>
      <c r="PB1184" s="12"/>
      <c r="PC1184" s="12"/>
      <c r="PD1184" s="12"/>
      <c r="PE1184" s="12"/>
      <c r="PF1184" s="12"/>
      <c r="PG1184" s="12"/>
      <c r="PH1184" s="12"/>
      <c r="PI1184" s="12"/>
      <c r="PJ1184" s="12"/>
      <c r="PK1184" s="12"/>
      <c r="PL1184" s="12"/>
      <c r="PM1184" s="12"/>
      <c r="PN1184" s="12"/>
      <c r="PO1184" s="12"/>
      <c r="PP1184" s="12"/>
      <c r="PQ1184" s="12"/>
      <c r="PR1184" s="12"/>
      <c r="PS1184" s="12"/>
      <c r="PT1184" s="12"/>
      <c r="PU1184" s="12"/>
      <c r="PV1184" s="12"/>
      <c r="PW1184" s="12"/>
      <c r="PX1184" s="12"/>
      <c r="PY1184" s="12"/>
      <c r="PZ1184" s="12"/>
      <c r="QA1184" s="12"/>
      <c r="QB1184" s="12"/>
      <c r="QC1184" s="12"/>
      <c r="QD1184" s="12"/>
      <c r="QE1184" s="12"/>
      <c r="QF1184" s="12"/>
      <c r="QG1184" s="12"/>
      <c r="QH1184" s="12"/>
      <c r="QI1184" s="12"/>
      <c r="QJ1184" s="12"/>
      <c r="QK1184" s="12"/>
      <c r="QL1184" s="12"/>
      <c r="QM1184" s="12"/>
      <c r="QN1184" s="12"/>
      <c r="QO1184" s="12"/>
      <c r="QP1184" s="12"/>
      <c r="QQ1184" s="12"/>
      <c r="QR1184" s="12"/>
      <c r="QS1184" s="12"/>
      <c r="QT1184" s="12"/>
      <c r="QU1184" s="12"/>
      <c r="QV1184" s="12"/>
      <c r="QW1184" s="12"/>
      <c r="QX1184" s="12"/>
      <c r="QY1184" s="12"/>
      <c r="QZ1184" s="12"/>
      <c r="RA1184" s="12"/>
      <c r="RB1184" s="12"/>
      <c r="RC1184" s="12"/>
      <c r="RD1184" s="12"/>
      <c r="RE1184" s="12"/>
      <c r="RF1184" s="12"/>
      <c r="RG1184" s="12"/>
      <c r="RH1184" s="12"/>
      <c r="RI1184" s="12"/>
      <c r="RJ1184" s="12"/>
      <c r="RK1184" s="12"/>
      <c r="RL1184" s="12"/>
      <c r="RM1184" s="12"/>
      <c r="RN1184" s="12"/>
      <c r="RO1184" s="12"/>
      <c r="RP1184" s="12"/>
      <c r="RQ1184" s="12"/>
      <c r="RR1184" s="12"/>
      <c r="RS1184" s="12"/>
      <c r="RT1184" s="12"/>
      <c r="RU1184" s="12"/>
      <c r="RV1184" s="12"/>
      <c r="RW1184" s="12"/>
      <c r="RX1184" s="12"/>
      <c r="RY1184" s="12"/>
      <c r="RZ1184" s="12"/>
      <c r="SA1184" s="12"/>
      <c r="SB1184" s="12"/>
      <c r="SC1184" s="12"/>
      <c r="SD1184" s="12"/>
      <c r="SE1184" s="12"/>
      <c r="SF1184" s="12"/>
      <c r="SG1184" s="12"/>
      <c r="SH1184" s="12"/>
      <c r="SI1184" s="12"/>
      <c r="SJ1184" s="12"/>
      <c r="SK1184" s="12"/>
      <c r="SL1184" s="12"/>
      <c r="SM1184" s="12"/>
      <c r="SN1184" s="12"/>
      <c r="SO1184" s="12"/>
      <c r="SP1184" s="12"/>
      <c r="SQ1184" s="12"/>
      <c r="SR1184" s="12"/>
      <c r="SS1184" s="12"/>
      <c r="ST1184" s="12"/>
      <c r="SU1184" s="12"/>
      <c r="SV1184" s="12"/>
      <c r="SW1184" s="12"/>
      <c r="SX1184" s="12"/>
      <c r="SY1184" s="12"/>
      <c r="SZ1184" s="12"/>
      <c r="TA1184" s="12"/>
      <c r="TB1184" s="12"/>
      <c r="TC1184" s="12"/>
      <c r="TD1184" s="12"/>
      <c r="TE1184" s="12"/>
      <c r="TF1184" s="12"/>
      <c r="TG1184" s="12"/>
      <c r="TH1184" s="12"/>
      <c r="TI1184" s="12"/>
      <c r="TJ1184" s="12"/>
      <c r="TK1184" s="12"/>
      <c r="TL1184" s="12"/>
      <c r="TM1184" s="12"/>
      <c r="TN1184" s="12"/>
      <c r="TO1184" s="12"/>
      <c r="TP1184" s="12"/>
      <c r="TQ1184" s="12"/>
      <c r="TR1184" s="12"/>
      <c r="TS1184" s="12"/>
      <c r="TT1184" s="12"/>
      <c r="TU1184" s="12"/>
      <c r="TV1184" s="12"/>
      <c r="TW1184" s="12"/>
      <c r="TX1184" s="12"/>
      <c r="TY1184" s="12"/>
      <c r="TZ1184" s="12"/>
      <c r="UA1184" s="12"/>
      <c r="UB1184" s="12"/>
      <c r="UC1184" s="12"/>
      <c r="UD1184" s="12"/>
      <c r="UE1184" s="12"/>
      <c r="UF1184" s="12"/>
      <c r="UG1184" s="12"/>
      <c r="UH1184" s="12"/>
      <c r="UI1184" s="12"/>
      <c r="UJ1184" s="12"/>
      <c r="UK1184" s="12"/>
      <c r="UL1184" s="12"/>
      <c r="UM1184" s="12"/>
      <c r="UN1184" s="12"/>
      <c r="UO1184" s="12"/>
      <c r="UP1184" s="12"/>
      <c r="UQ1184" s="12"/>
      <c r="UR1184" s="12"/>
      <c r="US1184" s="12"/>
      <c r="UT1184" s="12"/>
      <c r="UU1184" s="12"/>
      <c r="UV1184" s="12"/>
      <c r="UW1184" s="12"/>
      <c r="UX1184" s="12"/>
      <c r="UY1184" s="12"/>
      <c r="UZ1184" s="12"/>
      <c r="VA1184" s="12"/>
      <c r="VB1184" s="12"/>
      <c r="VC1184" s="12"/>
      <c r="VD1184" s="12"/>
      <c r="VE1184" s="12"/>
      <c r="VF1184" s="12"/>
      <c r="VG1184" s="12"/>
      <c r="VH1184" s="12"/>
      <c r="VI1184" s="12"/>
      <c r="VJ1184" s="12"/>
      <c r="VK1184" s="12"/>
      <c r="VL1184" s="12"/>
      <c r="VM1184" s="12"/>
      <c r="VN1184" s="12"/>
      <c r="VO1184" s="12"/>
      <c r="VP1184" s="12"/>
      <c r="VQ1184" s="12"/>
      <c r="VR1184" s="12"/>
      <c r="VS1184" s="12"/>
      <c r="VT1184" s="12"/>
      <c r="VU1184" s="12"/>
      <c r="VV1184" s="12"/>
      <c r="VW1184" s="12"/>
      <c r="VX1184" s="12"/>
      <c r="VY1184" s="12"/>
      <c r="VZ1184" s="12"/>
      <c r="WA1184" s="12"/>
      <c r="WB1184" s="12"/>
      <c r="WC1184" s="12"/>
      <c r="WD1184" s="12"/>
      <c r="WE1184" s="12"/>
      <c r="WF1184" s="12"/>
      <c r="WG1184" s="12"/>
      <c r="WH1184" s="12"/>
      <c r="WI1184" s="12"/>
      <c r="WJ1184" s="12"/>
      <c r="WK1184" s="12"/>
      <c r="WL1184" s="12"/>
      <c r="WM1184" s="12"/>
      <c r="WN1184" s="12"/>
      <c r="WO1184" s="12"/>
      <c r="WP1184" s="12"/>
      <c r="WQ1184" s="12"/>
      <c r="WR1184" s="12"/>
      <c r="WS1184" s="12"/>
      <c r="WT1184" s="12"/>
      <c r="WU1184" s="12"/>
      <c r="WV1184" s="12"/>
      <c r="WW1184" s="12"/>
      <c r="WX1184" s="12"/>
      <c r="WY1184" s="12"/>
      <c r="WZ1184" s="12"/>
      <c r="XA1184" s="12"/>
      <c r="XB1184" s="12"/>
      <c r="XC1184" s="12"/>
      <c r="XD1184" s="12"/>
      <c r="XE1184" s="12"/>
      <c r="XF1184" s="12"/>
      <c r="XG1184" s="12"/>
      <c r="XH1184" s="12"/>
      <c r="XI1184" s="12"/>
      <c r="XJ1184" s="12"/>
      <c r="XK1184" s="12"/>
      <c r="XL1184" s="12"/>
      <c r="XM1184" s="12"/>
      <c r="XN1184" s="12"/>
      <c r="XO1184" s="12"/>
      <c r="XP1184" s="12"/>
      <c r="XQ1184" s="12"/>
      <c r="XR1184" s="12"/>
      <c r="XS1184" s="12"/>
      <c r="XT1184" s="12"/>
      <c r="XU1184" s="12"/>
      <c r="XV1184" s="12"/>
      <c r="XW1184" s="12"/>
      <c r="XX1184" s="12"/>
      <c r="XY1184" s="12"/>
      <c r="XZ1184" s="12"/>
      <c r="YA1184" s="12"/>
      <c r="YB1184" s="12"/>
      <c r="YC1184" s="12"/>
      <c r="YD1184" s="12"/>
      <c r="YE1184" s="12"/>
      <c r="YF1184" s="12"/>
      <c r="YG1184" s="12"/>
      <c r="YH1184" s="12"/>
      <c r="YI1184" s="12"/>
      <c r="YJ1184" s="12"/>
      <c r="YK1184" s="12"/>
      <c r="YL1184" s="12"/>
      <c r="YM1184" s="12"/>
      <c r="YN1184" s="12"/>
      <c r="YO1184" s="12"/>
      <c r="YP1184" s="12"/>
      <c r="YQ1184" s="12"/>
      <c r="YR1184" s="12"/>
      <c r="YS1184" s="12"/>
      <c r="YT1184" s="12"/>
      <c r="YU1184" s="12"/>
      <c r="YV1184" s="12"/>
      <c r="YW1184" s="12"/>
      <c r="YX1184" s="12"/>
      <c r="YY1184" s="12"/>
      <c r="YZ1184" s="12"/>
      <c r="ZA1184" s="12"/>
      <c r="ZB1184" s="12"/>
      <c r="ZC1184" s="12"/>
      <c r="ZD1184" s="12"/>
      <c r="ZE1184" s="12"/>
      <c r="ZF1184" s="12"/>
      <c r="ZG1184" s="12"/>
      <c r="ZH1184" s="12"/>
      <c r="ZI1184" s="12"/>
      <c r="ZJ1184" s="12"/>
      <c r="ZK1184" s="12"/>
      <c r="ZL1184" s="12"/>
      <c r="ZM1184" s="12"/>
      <c r="ZN1184" s="12"/>
      <c r="ZO1184" s="12"/>
      <c r="ZP1184" s="12"/>
      <c r="ZQ1184" s="12"/>
      <c r="ZR1184" s="12"/>
      <c r="ZS1184" s="12"/>
      <c r="ZT1184" s="12"/>
      <c r="ZU1184" s="12"/>
      <c r="ZV1184" s="12"/>
      <c r="ZW1184" s="12"/>
      <c r="ZX1184" s="12"/>
      <c r="ZY1184" s="12"/>
      <c r="ZZ1184" s="12"/>
      <c r="AAA1184" s="12"/>
      <c r="AAB1184" s="12"/>
      <c r="AAC1184" s="12"/>
      <c r="AAD1184" s="12"/>
      <c r="AAE1184" s="12"/>
      <c r="AAF1184" s="12"/>
      <c r="AAG1184" s="12"/>
      <c r="AAH1184" s="12"/>
      <c r="AAI1184" s="12"/>
      <c r="AAJ1184" s="12"/>
      <c r="AAK1184" s="12"/>
      <c r="AAL1184" s="12"/>
      <c r="AAM1184" s="12"/>
      <c r="AAN1184" s="12"/>
      <c r="AAO1184" s="12"/>
      <c r="AAP1184" s="12"/>
      <c r="AAQ1184" s="12"/>
      <c r="AAR1184" s="12"/>
      <c r="AAS1184" s="12"/>
      <c r="AAT1184" s="12"/>
      <c r="AAU1184" s="12"/>
      <c r="AAV1184" s="12"/>
      <c r="AAW1184" s="12"/>
      <c r="AAX1184" s="12"/>
      <c r="AAY1184" s="12"/>
      <c r="AAZ1184" s="12"/>
      <c r="ABA1184" s="12"/>
      <c r="ABB1184" s="12"/>
      <c r="ABC1184" s="12"/>
      <c r="ABD1184" s="12"/>
      <c r="ABE1184" s="12"/>
      <c r="ABF1184" s="12"/>
      <c r="ABG1184" s="12"/>
      <c r="ABH1184" s="12"/>
      <c r="ABI1184" s="12"/>
      <c r="ABJ1184" s="12"/>
      <c r="ABK1184" s="12"/>
      <c r="ABL1184" s="12"/>
      <c r="ABM1184" s="12"/>
      <c r="ABN1184" s="12"/>
      <c r="ABO1184" s="12"/>
      <c r="ABP1184" s="12"/>
      <c r="ABQ1184" s="12"/>
      <c r="ABR1184" s="12"/>
      <c r="ABS1184" s="12"/>
      <c r="ABT1184" s="12"/>
      <c r="ABU1184" s="12"/>
      <c r="ABV1184" s="12"/>
      <c r="ABW1184" s="12"/>
      <c r="ABX1184" s="12"/>
      <c r="ABY1184" s="12"/>
      <c r="ABZ1184" s="12"/>
      <c r="ACA1184" s="12"/>
      <c r="ACB1184" s="12"/>
      <c r="ACC1184" s="12"/>
      <c r="ACD1184" s="12"/>
      <c r="ACE1184" s="12"/>
      <c r="ACF1184" s="12"/>
      <c r="ACG1184" s="12"/>
      <c r="ACH1184" s="12"/>
      <c r="ACI1184" s="12"/>
      <c r="ACJ1184" s="12"/>
      <c r="ACK1184" s="12"/>
      <c r="ACL1184" s="12"/>
      <c r="ACM1184" s="12"/>
      <c r="ACN1184" s="12"/>
      <c r="ACO1184" s="12"/>
      <c r="ACP1184" s="12"/>
      <c r="ACQ1184" s="12"/>
      <c r="ACR1184" s="12"/>
      <c r="ACS1184" s="12"/>
      <c r="ACT1184" s="12"/>
      <c r="ACU1184" s="12"/>
      <c r="ACV1184" s="12"/>
      <c r="ACW1184" s="12"/>
      <c r="ACX1184" s="12"/>
      <c r="ACY1184" s="12"/>
      <c r="ACZ1184" s="12"/>
      <c r="ADA1184" s="12"/>
      <c r="ADB1184" s="12"/>
      <c r="ADC1184" s="12"/>
      <c r="ADD1184" s="12"/>
      <c r="ADE1184" s="12"/>
      <c r="ADF1184" s="12"/>
      <c r="ADG1184" s="12"/>
      <c r="ADH1184" s="12"/>
      <c r="ADI1184" s="12"/>
      <c r="ADJ1184" s="12"/>
      <c r="ADK1184" s="12"/>
      <c r="ADL1184" s="12"/>
      <c r="ADM1184" s="12"/>
      <c r="ADN1184" s="12"/>
      <c r="ADO1184" s="12"/>
      <c r="ADP1184" s="12"/>
      <c r="ADQ1184" s="12"/>
      <c r="ADR1184" s="12"/>
      <c r="ADS1184" s="12"/>
      <c r="ADT1184" s="12"/>
      <c r="ADU1184" s="12"/>
      <c r="ADV1184" s="12"/>
      <c r="ADW1184" s="12"/>
      <c r="ADX1184" s="12"/>
      <c r="ADY1184" s="12"/>
      <c r="ADZ1184" s="12"/>
      <c r="AEA1184" s="12"/>
      <c r="AEB1184" s="12"/>
      <c r="AEC1184" s="12"/>
      <c r="AED1184" s="12"/>
      <c r="AEE1184" s="12"/>
      <c r="AEF1184" s="12"/>
      <c r="AEG1184" s="12"/>
      <c r="AEH1184" s="12"/>
      <c r="AEI1184" s="12"/>
      <c r="AEJ1184" s="12"/>
      <c r="AEK1184" s="12"/>
      <c r="AEL1184" s="12"/>
      <c r="AEM1184" s="12"/>
      <c r="AEN1184" s="12"/>
      <c r="AEO1184" s="12"/>
      <c r="AEP1184" s="12"/>
      <c r="AEQ1184" s="12"/>
      <c r="AER1184" s="12"/>
      <c r="AES1184" s="12"/>
      <c r="AET1184" s="12"/>
      <c r="AEU1184" s="12"/>
      <c r="AEV1184" s="12"/>
      <c r="AEW1184" s="12"/>
      <c r="AEX1184" s="12"/>
      <c r="AEY1184" s="12"/>
      <c r="AEZ1184" s="12"/>
      <c r="AFA1184" s="12"/>
      <c r="AFB1184" s="12"/>
      <c r="AFC1184" s="12"/>
      <c r="AFD1184" s="12"/>
      <c r="AFE1184" s="12"/>
      <c r="AFF1184" s="12"/>
      <c r="AFG1184" s="12"/>
      <c r="AFH1184" s="12"/>
      <c r="AFI1184" s="12"/>
      <c r="AFJ1184" s="12"/>
      <c r="AFK1184" s="12"/>
      <c r="AFL1184" s="12"/>
      <c r="AFM1184" s="12"/>
      <c r="AFN1184" s="12"/>
      <c r="AFO1184" s="12"/>
      <c r="AFP1184" s="12"/>
      <c r="AFQ1184" s="12"/>
      <c r="AFR1184" s="12"/>
      <c r="AFS1184" s="12"/>
      <c r="AFT1184" s="12"/>
      <c r="AFU1184" s="12"/>
      <c r="AFV1184" s="12"/>
      <c r="AFW1184" s="12"/>
      <c r="AFX1184" s="12"/>
      <c r="AFY1184" s="12"/>
      <c r="AFZ1184" s="12"/>
      <c r="AGA1184" s="12"/>
      <c r="AGB1184" s="12"/>
      <c r="AGC1184" s="12"/>
      <c r="AGD1184" s="12"/>
      <c r="AGE1184" s="12"/>
      <c r="AGF1184" s="12"/>
      <c r="AGG1184" s="12"/>
      <c r="AGH1184" s="12"/>
      <c r="AGI1184" s="12"/>
      <c r="AGJ1184" s="12"/>
      <c r="AGK1184" s="12"/>
      <c r="AGL1184" s="12"/>
      <c r="AGM1184" s="12"/>
      <c r="AGN1184" s="12"/>
      <c r="AGO1184" s="12"/>
      <c r="AGP1184" s="12"/>
      <c r="AGQ1184" s="12"/>
      <c r="AGR1184" s="12"/>
      <c r="AGS1184" s="12"/>
      <c r="AGT1184" s="12"/>
      <c r="AGU1184" s="12"/>
      <c r="AGV1184" s="12"/>
      <c r="AGW1184" s="12"/>
      <c r="AGX1184" s="12"/>
      <c r="AGY1184" s="12"/>
      <c r="AGZ1184" s="12"/>
      <c r="AHA1184" s="12"/>
      <c r="AHB1184" s="12"/>
      <c r="AHC1184" s="12"/>
      <c r="AHD1184" s="12"/>
      <c r="AHE1184" s="12"/>
      <c r="AHF1184" s="12"/>
      <c r="AHG1184" s="12"/>
      <c r="AHH1184" s="12"/>
      <c r="AHI1184" s="12"/>
      <c r="AHJ1184" s="12"/>
      <c r="AHK1184" s="12"/>
      <c r="AHL1184" s="12"/>
      <c r="AHM1184" s="12"/>
      <c r="AHN1184" s="12"/>
      <c r="AHO1184" s="12"/>
      <c r="AHP1184" s="12"/>
      <c r="AHQ1184" s="12"/>
      <c r="AHR1184" s="12"/>
      <c r="AHS1184" s="12"/>
      <c r="AHT1184" s="12"/>
      <c r="AHU1184" s="12"/>
      <c r="AHV1184" s="12"/>
      <c r="AHW1184" s="12"/>
      <c r="AHX1184" s="12"/>
      <c r="AHY1184" s="12"/>
      <c r="AHZ1184" s="12"/>
      <c r="AIA1184" s="12"/>
      <c r="AIB1184" s="12"/>
      <c r="AIC1184" s="12"/>
      <c r="AID1184" s="12"/>
      <c r="AIE1184" s="12"/>
      <c r="AIF1184" s="12"/>
      <c r="AIG1184" s="12"/>
      <c r="AIH1184" s="12"/>
      <c r="AII1184" s="12"/>
      <c r="AIJ1184" s="12"/>
      <c r="AIK1184" s="12"/>
      <c r="AIL1184" s="12"/>
      <c r="AIM1184" s="12"/>
      <c r="AIN1184" s="12"/>
      <c r="AIO1184" s="12"/>
      <c r="AIP1184" s="12"/>
      <c r="AIQ1184" s="12"/>
      <c r="AIR1184" s="12"/>
      <c r="AIS1184" s="12"/>
      <c r="AIT1184" s="12"/>
      <c r="AIU1184" s="12"/>
      <c r="AIV1184" s="12"/>
      <c r="AIW1184" s="12"/>
      <c r="AIX1184" s="12"/>
      <c r="AIY1184" s="12"/>
      <c r="AIZ1184" s="12"/>
      <c r="AJA1184" s="12"/>
      <c r="AJB1184" s="12"/>
      <c r="AJC1184" s="12"/>
      <c r="AJD1184" s="12"/>
      <c r="AJE1184" s="12"/>
      <c r="AJF1184" s="12"/>
      <c r="AJG1184" s="12"/>
      <c r="AJH1184" s="12"/>
      <c r="AJI1184" s="12"/>
      <c r="AJJ1184" s="12"/>
      <c r="AJK1184" s="12"/>
      <c r="AJL1184" s="12"/>
      <c r="AJM1184" s="12"/>
      <c r="AJN1184" s="12"/>
      <c r="AJO1184" s="12"/>
      <c r="AJP1184" s="12"/>
      <c r="AJQ1184" s="12"/>
      <c r="AJR1184" s="12"/>
      <c r="AJS1184" s="12"/>
      <c r="AJT1184" s="12"/>
      <c r="AJU1184" s="12"/>
      <c r="AJV1184" s="12"/>
      <c r="AJW1184" s="12"/>
      <c r="AJX1184" s="12"/>
      <c r="AJY1184" s="12"/>
      <c r="AJZ1184" s="12"/>
      <c r="AKA1184" s="12"/>
      <c r="AKB1184" s="12"/>
      <c r="AKC1184" s="12"/>
      <c r="AKD1184" s="12"/>
      <c r="AKE1184" s="12"/>
      <c r="AKF1184" s="12"/>
      <c r="AKG1184" s="12"/>
      <c r="AKH1184" s="12"/>
      <c r="AKI1184" s="12"/>
      <c r="AKJ1184" s="12"/>
      <c r="AKK1184" s="12"/>
      <c r="AKL1184" s="12"/>
      <c r="AKM1184" s="12"/>
      <c r="AKN1184" s="12"/>
      <c r="AKO1184" s="12"/>
      <c r="AKP1184" s="12"/>
      <c r="AKQ1184" s="12"/>
      <c r="AKR1184" s="12"/>
      <c r="AKS1184" s="12"/>
      <c r="AKT1184" s="12"/>
      <c r="AKU1184" s="12"/>
      <c r="AKV1184" s="12"/>
      <c r="AKW1184" s="12"/>
      <c r="AKX1184" s="12"/>
      <c r="AKY1184" s="12"/>
      <c r="AKZ1184" s="12"/>
      <c r="ALA1184" s="12"/>
      <c r="ALB1184" s="12"/>
      <c r="ALC1184" s="12"/>
      <c r="ALD1184" s="12"/>
      <c r="ALE1184" s="12"/>
      <c r="ALF1184" s="12"/>
      <c r="ALG1184" s="12"/>
      <c r="ALH1184" s="12"/>
      <c r="ALI1184" s="12"/>
      <c r="ALJ1184" s="12"/>
      <c r="ALK1184" s="12"/>
      <c r="ALL1184" s="12"/>
      <c r="ALM1184" s="12"/>
      <c r="ALN1184" s="12"/>
      <c r="ALO1184" s="12"/>
      <c r="ALP1184" s="12"/>
      <c r="ALQ1184" s="12"/>
      <c r="ALR1184" s="12"/>
      <c r="ALS1184" s="12"/>
      <c r="ALT1184" s="12"/>
      <c r="ALU1184" s="12"/>
      <c r="ALV1184" s="12"/>
      <c r="ALW1184" s="12"/>
      <c r="ALX1184" s="12"/>
      <c r="ALY1184" s="12"/>
      <c r="ALZ1184" s="12"/>
      <c r="AMA1184" s="12"/>
      <c r="AMB1184" s="12"/>
      <c r="AMC1184" s="12"/>
      <c r="AMD1184" s="12"/>
      <c r="AME1184" s="12"/>
      <c r="AMF1184" s="12"/>
      <c r="AMG1184" s="12"/>
      <c r="AMH1184" s="12"/>
      <c r="AMI1184" s="12"/>
      <c r="AMJ1184" s="12"/>
      <c r="AMK1184" s="12"/>
      <c r="AML1184" s="12"/>
      <c r="AMM1184" s="12"/>
      <c r="AMN1184" s="12"/>
      <c r="AMO1184" s="12"/>
      <c r="AMP1184" s="12"/>
      <c r="AMQ1184" s="12"/>
      <c r="AMR1184" s="12"/>
      <c r="AMS1184" s="12"/>
      <c r="AMT1184" s="12"/>
      <c r="AMU1184" s="12"/>
      <c r="AMV1184" s="12"/>
      <c r="AMW1184" s="12"/>
      <c r="AMX1184" s="12"/>
      <c r="AMY1184" s="12"/>
      <c r="AMZ1184" s="12"/>
      <c r="ANA1184" s="12"/>
      <c r="ANB1184" s="12"/>
      <c r="ANC1184" s="12"/>
      <c r="AND1184" s="12"/>
      <c r="ANE1184" s="12"/>
      <c r="ANF1184" s="12"/>
      <c r="ANG1184" s="12"/>
      <c r="ANH1184" s="12"/>
      <c r="ANI1184" s="12"/>
      <c r="ANJ1184" s="12"/>
      <c r="ANK1184" s="12"/>
      <c r="ANL1184" s="12"/>
      <c r="ANM1184" s="12"/>
      <c r="ANN1184" s="12"/>
      <c r="ANO1184" s="12"/>
      <c r="ANP1184" s="12"/>
      <c r="ANQ1184" s="12"/>
      <c r="ANR1184" s="12"/>
      <c r="ANS1184" s="12"/>
      <c r="ANT1184" s="12"/>
      <c r="ANU1184" s="12"/>
      <c r="ANV1184" s="12"/>
      <c r="ANW1184" s="12"/>
      <c r="ANX1184" s="12"/>
      <c r="ANY1184" s="12"/>
      <c r="ANZ1184" s="12"/>
      <c r="AOA1184" s="12"/>
      <c r="AOB1184" s="12"/>
      <c r="AOC1184" s="12"/>
      <c r="AOD1184" s="12"/>
      <c r="AOE1184" s="12"/>
      <c r="AOF1184" s="12"/>
      <c r="AOG1184" s="12"/>
      <c r="AOH1184" s="12"/>
      <c r="AOI1184" s="12"/>
      <c r="AOJ1184" s="12"/>
      <c r="AOK1184" s="12"/>
      <c r="AOL1184" s="12"/>
      <c r="AOM1184" s="12"/>
      <c r="AON1184" s="12"/>
      <c r="AOO1184" s="12"/>
      <c r="AOP1184" s="12"/>
      <c r="AOQ1184" s="12"/>
      <c r="AOR1184" s="12"/>
      <c r="AOS1184" s="12"/>
      <c r="AOT1184" s="12"/>
      <c r="AOU1184" s="12"/>
      <c r="AOV1184" s="12"/>
      <c r="AOW1184" s="12"/>
      <c r="AOX1184" s="12"/>
      <c r="AOY1184" s="12"/>
      <c r="AOZ1184" s="12"/>
      <c r="APA1184" s="12"/>
      <c r="APB1184" s="12"/>
      <c r="APC1184" s="12"/>
      <c r="APD1184" s="12"/>
      <c r="APE1184" s="12"/>
      <c r="APF1184" s="12"/>
      <c r="APG1184" s="12"/>
      <c r="APH1184" s="12"/>
      <c r="API1184" s="12"/>
      <c r="APJ1184" s="12"/>
      <c r="APK1184" s="12"/>
      <c r="APL1184" s="12"/>
      <c r="APM1184" s="12"/>
      <c r="APN1184" s="12"/>
      <c r="APO1184" s="12"/>
      <c r="APP1184" s="12"/>
      <c r="APQ1184" s="12"/>
      <c r="APR1184" s="12"/>
      <c r="APS1184" s="12"/>
      <c r="APT1184" s="12"/>
      <c r="APU1184" s="12"/>
      <c r="APV1184" s="12"/>
      <c r="APW1184" s="12"/>
      <c r="APX1184" s="12"/>
      <c r="APY1184" s="12"/>
      <c r="APZ1184" s="12"/>
      <c r="AQA1184" s="12"/>
      <c r="AQB1184" s="12"/>
      <c r="AQC1184" s="12"/>
      <c r="AQD1184" s="12"/>
      <c r="AQE1184" s="12"/>
      <c r="AQF1184" s="12"/>
      <c r="AQG1184" s="12"/>
      <c r="AQH1184" s="12"/>
      <c r="AQI1184" s="12"/>
      <c r="AQJ1184" s="12"/>
      <c r="AQK1184" s="12"/>
      <c r="AQL1184" s="12"/>
      <c r="AQM1184" s="12"/>
      <c r="AQN1184" s="12"/>
      <c r="AQO1184" s="12"/>
      <c r="AQP1184" s="12"/>
      <c r="AQQ1184" s="12"/>
      <c r="AQR1184" s="12"/>
      <c r="AQS1184" s="12"/>
      <c r="AQT1184" s="12"/>
      <c r="AQU1184" s="12"/>
      <c r="AQV1184" s="12"/>
      <c r="AQW1184" s="12"/>
      <c r="AQX1184" s="12"/>
      <c r="AQY1184" s="12"/>
      <c r="AQZ1184" s="12"/>
      <c r="ARA1184" s="12"/>
      <c r="ARB1184" s="12"/>
      <c r="ARC1184" s="12"/>
      <c r="ARD1184" s="12"/>
      <c r="ARE1184" s="12"/>
      <c r="ARF1184" s="12"/>
      <c r="ARG1184" s="12"/>
      <c r="ARH1184" s="12"/>
      <c r="ARI1184" s="12"/>
      <c r="ARJ1184" s="12"/>
      <c r="ARK1184" s="12"/>
      <c r="ARL1184" s="12"/>
      <c r="ARM1184" s="12"/>
      <c r="ARN1184" s="12"/>
      <c r="ARO1184" s="12"/>
      <c r="ARP1184" s="12"/>
      <c r="ARQ1184" s="12"/>
      <c r="ARR1184" s="12"/>
      <c r="ARS1184" s="12"/>
      <c r="ART1184" s="12"/>
      <c r="ARU1184" s="12"/>
      <c r="ARV1184" s="12"/>
      <c r="ARW1184" s="12"/>
      <c r="ARX1184" s="12"/>
      <c r="ARY1184" s="12"/>
      <c r="ARZ1184" s="12"/>
      <c r="ASA1184" s="12"/>
      <c r="ASB1184" s="12"/>
      <c r="ASC1184" s="12"/>
      <c r="ASD1184" s="12"/>
      <c r="ASE1184" s="12"/>
      <c r="ASF1184" s="12"/>
      <c r="ASG1184" s="12"/>
      <c r="ASH1184" s="12"/>
      <c r="ASI1184" s="12"/>
      <c r="ASJ1184" s="12"/>
      <c r="ASK1184" s="12"/>
      <c r="ASL1184" s="12"/>
      <c r="ASM1184" s="12"/>
      <c r="ASN1184" s="12"/>
      <c r="ASO1184" s="12"/>
      <c r="ASP1184" s="12"/>
      <c r="ASQ1184" s="12"/>
      <c r="ASR1184" s="12"/>
      <c r="ASS1184" s="12"/>
      <c r="AST1184" s="12"/>
      <c r="ASU1184" s="12"/>
      <c r="ASV1184" s="12"/>
      <c r="ASW1184" s="12"/>
      <c r="ASX1184" s="12"/>
      <c r="ASY1184" s="12"/>
      <c r="ASZ1184" s="12"/>
      <c r="ATA1184" s="12"/>
      <c r="ATB1184" s="12"/>
      <c r="ATC1184" s="12"/>
      <c r="ATD1184" s="12"/>
      <c r="ATE1184" s="12"/>
      <c r="ATF1184" s="12"/>
      <c r="ATG1184" s="12"/>
      <c r="ATH1184" s="12"/>
      <c r="ATI1184" s="12"/>
      <c r="ATJ1184" s="12"/>
      <c r="ATK1184" s="12"/>
      <c r="ATL1184" s="12"/>
      <c r="ATM1184" s="12"/>
      <c r="ATN1184" s="12"/>
      <c r="ATO1184" s="12"/>
      <c r="ATP1184" s="12"/>
      <c r="ATQ1184" s="12"/>
      <c r="ATR1184" s="12"/>
      <c r="ATS1184" s="12"/>
      <c r="ATT1184" s="12"/>
      <c r="ATU1184" s="12"/>
      <c r="ATV1184" s="12"/>
      <c r="ATW1184" s="12"/>
      <c r="ATX1184" s="12"/>
      <c r="ATY1184" s="12"/>
      <c r="ATZ1184" s="12"/>
      <c r="AUA1184" s="12"/>
      <c r="AUB1184" s="12"/>
      <c r="AUC1184" s="12"/>
      <c r="AUD1184" s="12"/>
      <c r="AUE1184" s="12"/>
      <c r="AUF1184" s="12"/>
      <c r="AUG1184" s="12"/>
      <c r="AUH1184" s="12"/>
      <c r="AUI1184" s="12"/>
      <c r="AUJ1184" s="12"/>
      <c r="AUK1184" s="12"/>
      <c r="AUL1184" s="12"/>
      <c r="AUM1184" s="12"/>
      <c r="AUN1184" s="12"/>
      <c r="AUO1184" s="12"/>
      <c r="AUP1184" s="12"/>
      <c r="AUQ1184" s="12"/>
      <c r="AUR1184" s="12"/>
      <c r="AUS1184" s="12"/>
      <c r="AUT1184" s="12"/>
      <c r="AUU1184" s="12"/>
      <c r="AUV1184" s="12"/>
      <c r="AUW1184" s="12"/>
      <c r="AUX1184" s="12"/>
      <c r="AUY1184" s="12"/>
      <c r="AUZ1184" s="12"/>
      <c r="AVA1184" s="12"/>
      <c r="AVB1184" s="12"/>
      <c r="AVC1184" s="12"/>
      <c r="AVD1184" s="12"/>
      <c r="AVE1184" s="12"/>
      <c r="AVF1184" s="12"/>
      <c r="AVG1184" s="12"/>
      <c r="AVH1184" s="12"/>
      <c r="AVI1184" s="12"/>
      <c r="AVJ1184" s="12"/>
      <c r="AVK1184" s="12"/>
      <c r="AVL1184" s="12"/>
      <c r="AVM1184" s="12"/>
      <c r="AVN1184" s="12"/>
      <c r="AVO1184" s="12"/>
      <c r="AVP1184" s="12"/>
      <c r="AVQ1184" s="12"/>
      <c r="AVR1184" s="12"/>
      <c r="AVS1184" s="12"/>
      <c r="AVT1184" s="12"/>
      <c r="AVU1184" s="12"/>
      <c r="AVV1184" s="12"/>
      <c r="AVW1184" s="12"/>
      <c r="AVX1184" s="12"/>
      <c r="AVY1184" s="12"/>
      <c r="AVZ1184" s="12"/>
      <c r="AWA1184" s="12"/>
      <c r="AWB1184" s="12"/>
      <c r="AWC1184" s="12"/>
      <c r="AWD1184" s="12"/>
      <c r="AWE1184" s="12"/>
      <c r="AWF1184" s="12"/>
      <c r="AWG1184" s="12"/>
      <c r="AWH1184" s="12"/>
      <c r="AWI1184" s="12"/>
      <c r="AWJ1184" s="12"/>
      <c r="AWK1184" s="12"/>
      <c r="AWL1184" s="12"/>
      <c r="AWM1184" s="12"/>
      <c r="AWN1184" s="12"/>
      <c r="AWO1184" s="12"/>
      <c r="AWP1184" s="12"/>
      <c r="AWQ1184" s="12"/>
      <c r="AWR1184" s="12"/>
      <c r="AWS1184" s="12"/>
      <c r="AWT1184" s="12"/>
      <c r="AWU1184" s="12"/>
      <c r="AWV1184" s="12"/>
      <c r="AWW1184" s="12"/>
      <c r="AWX1184" s="12"/>
      <c r="AWY1184" s="12"/>
      <c r="AWZ1184" s="12"/>
      <c r="AXA1184" s="12"/>
      <c r="AXB1184" s="12"/>
      <c r="AXC1184" s="12"/>
      <c r="AXD1184" s="12"/>
      <c r="AXE1184" s="12"/>
      <c r="AXF1184" s="12"/>
      <c r="AXG1184" s="12"/>
      <c r="AXH1184" s="12"/>
      <c r="AXI1184" s="12"/>
      <c r="AXJ1184" s="12"/>
      <c r="AXK1184" s="12"/>
      <c r="AXL1184" s="12"/>
      <c r="AXM1184" s="12"/>
      <c r="AXN1184" s="12"/>
      <c r="AXO1184" s="12"/>
      <c r="AXP1184" s="12"/>
      <c r="AXQ1184" s="12"/>
      <c r="AXR1184" s="12"/>
      <c r="AXS1184" s="12"/>
      <c r="AXT1184" s="12"/>
      <c r="AXU1184" s="12"/>
      <c r="AXV1184" s="12"/>
      <c r="AXW1184" s="12"/>
      <c r="AXX1184" s="12"/>
      <c r="AXY1184" s="12"/>
      <c r="AXZ1184" s="12"/>
      <c r="AYA1184" s="12"/>
      <c r="AYB1184" s="12"/>
      <c r="AYC1184" s="12"/>
      <c r="AYD1184" s="12"/>
      <c r="AYE1184" s="12"/>
      <c r="AYF1184" s="12"/>
      <c r="AYG1184" s="12"/>
      <c r="AYH1184" s="12"/>
      <c r="AYI1184" s="12"/>
      <c r="AYJ1184" s="12"/>
      <c r="AYK1184" s="12"/>
      <c r="AYL1184" s="12"/>
      <c r="AYM1184" s="12"/>
      <c r="AYN1184" s="12"/>
      <c r="AYO1184" s="12"/>
      <c r="AYP1184" s="12"/>
      <c r="AYQ1184" s="12"/>
      <c r="AYR1184" s="12"/>
      <c r="AYS1184" s="12"/>
      <c r="AYT1184" s="12"/>
      <c r="AYU1184" s="12"/>
      <c r="AYV1184" s="12"/>
      <c r="AYW1184" s="12"/>
      <c r="AYX1184" s="12"/>
      <c r="AYY1184" s="12"/>
      <c r="AYZ1184" s="12"/>
      <c r="AZA1184" s="12"/>
      <c r="AZB1184" s="12"/>
      <c r="AZC1184" s="12"/>
      <c r="AZD1184" s="12"/>
      <c r="AZE1184" s="12"/>
      <c r="AZF1184" s="12"/>
      <c r="AZG1184" s="12"/>
      <c r="AZH1184" s="12"/>
      <c r="AZI1184" s="12"/>
      <c r="AZJ1184" s="12"/>
      <c r="AZK1184" s="12"/>
      <c r="AZL1184" s="12"/>
      <c r="AZM1184" s="12"/>
      <c r="AZN1184" s="12"/>
      <c r="AZO1184" s="12"/>
      <c r="AZP1184" s="12"/>
      <c r="AZQ1184" s="12"/>
      <c r="AZR1184" s="12"/>
      <c r="AZS1184" s="12"/>
      <c r="AZT1184" s="12"/>
      <c r="AZU1184" s="12"/>
      <c r="AZV1184" s="12"/>
      <c r="AZW1184" s="12"/>
      <c r="AZX1184" s="12"/>
      <c r="AZY1184" s="12"/>
      <c r="AZZ1184" s="12"/>
      <c r="BAA1184" s="12"/>
      <c r="BAB1184" s="12"/>
      <c r="BAC1184" s="12"/>
      <c r="BAD1184" s="12"/>
      <c r="BAE1184" s="12"/>
      <c r="BAF1184" s="12"/>
      <c r="BAG1184" s="12"/>
      <c r="BAH1184" s="12"/>
      <c r="BAI1184" s="12"/>
      <c r="BAJ1184" s="12"/>
      <c r="BAK1184" s="12"/>
      <c r="BAL1184" s="12"/>
      <c r="BAM1184" s="12"/>
      <c r="BAN1184" s="12"/>
      <c r="BAO1184" s="12"/>
      <c r="BAP1184" s="12"/>
      <c r="BAQ1184" s="12"/>
      <c r="BAR1184" s="12"/>
      <c r="BAS1184" s="12"/>
      <c r="BAT1184" s="12"/>
      <c r="BAU1184" s="12"/>
      <c r="BAV1184" s="12"/>
      <c r="BAW1184" s="12"/>
      <c r="BAX1184" s="12"/>
      <c r="BAY1184" s="12"/>
      <c r="BAZ1184" s="12"/>
      <c r="BBA1184" s="12"/>
      <c r="BBB1184" s="12"/>
      <c r="BBC1184" s="12"/>
      <c r="BBD1184" s="12"/>
      <c r="BBE1184" s="12"/>
      <c r="BBF1184" s="12"/>
      <c r="BBG1184" s="12"/>
      <c r="BBH1184" s="12"/>
      <c r="BBI1184" s="12"/>
      <c r="BBJ1184" s="12"/>
      <c r="BBK1184" s="12"/>
      <c r="BBL1184" s="12"/>
      <c r="BBM1184" s="12"/>
      <c r="BBN1184" s="12"/>
      <c r="BBO1184" s="12"/>
      <c r="BBP1184" s="12"/>
      <c r="BBQ1184" s="12"/>
      <c r="BBR1184" s="12"/>
      <c r="BBS1184" s="12"/>
      <c r="BBT1184" s="12"/>
      <c r="BBU1184" s="12"/>
      <c r="BBV1184" s="12"/>
      <c r="BBW1184" s="12"/>
      <c r="BBX1184" s="12"/>
      <c r="BBY1184" s="12"/>
      <c r="BBZ1184" s="12"/>
      <c r="BCA1184" s="12"/>
      <c r="BCB1184" s="12"/>
      <c r="BCC1184" s="12"/>
      <c r="BCD1184" s="12"/>
      <c r="BCE1184" s="12"/>
      <c r="BCF1184" s="12"/>
      <c r="BCG1184" s="12"/>
      <c r="BCH1184" s="12"/>
      <c r="BCI1184" s="12"/>
      <c r="BCJ1184" s="12"/>
      <c r="BCK1184" s="12"/>
      <c r="BCL1184" s="12"/>
      <c r="BCM1184" s="12"/>
      <c r="BCN1184" s="12"/>
      <c r="BCO1184" s="12"/>
      <c r="BCP1184" s="12"/>
      <c r="BCQ1184" s="12"/>
      <c r="BCR1184" s="12"/>
      <c r="BCS1184" s="12"/>
      <c r="BCT1184" s="12"/>
      <c r="BCU1184" s="12"/>
      <c r="BCV1184" s="12"/>
      <c r="BCW1184" s="12"/>
      <c r="BCX1184" s="12"/>
      <c r="BCY1184" s="12"/>
      <c r="BCZ1184" s="12"/>
      <c r="BDA1184" s="12"/>
      <c r="BDB1184" s="12"/>
      <c r="BDC1184" s="12"/>
      <c r="BDD1184" s="12"/>
      <c r="BDE1184" s="12"/>
      <c r="BDF1184" s="12"/>
      <c r="BDG1184" s="12"/>
      <c r="BDH1184" s="12"/>
      <c r="BDI1184" s="12"/>
      <c r="BDJ1184" s="12"/>
      <c r="BDK1184" s="12"/>
      <c r="BDL1184" s="12"/>
      <c r="BDM1184" s="12"/>
      <c r="BDN1184" s="12"/>
      <c r="BDO1184" s="12"/>
      <c r="BDP1184" s="12"/>
      <c r="BDQ1184" s="12"/>
      <c r="BDR1184" s="12"/>
      <c r="BDS1184" s="12"/>
      <c r="BDT1184" s="12"/>
      <c r="BDU1184" s="12"/>
      <c r="BDV1184" s="12"/>
      <c r="BDW1184" s="12"/>
      <c r="BDX1184" s="12"/>
      <c r="BDY1184" s="12"/>
      <c r="BDZ1184" s="12"/>
      <c r="BEA1184" s="12"/>
      <c r="BEB1184" s="12"/>
      <c r="BEC1184" s="12"/>
      <c r="BED1184" s="12"/>
      <c r="BEE1184" s="12"/>
      <c r="BEF1184" s="12"/>
      <c r="BEG1184" s="12"/>
      <c r="BEH1184" s="12"/>
      <c r="BEI1184" s="12"/>
      <c r="BEJ1184" s="12"/>
      <c r="BEK1184" s="12"/>
      <c r="BEL1184" s="12"/>
      <c r="BEM1184" s="12"/>
      <c r="BEN1184" s="12"/>
      <c r="BEO1184" s="12"/>
      <c r="BEP1184" s="12"/>
      <c r="BEQ1184" s="12"/>
      <c r="BER1184" s="12"/>
      <c r="BES1184" s="12"/>
      <c r="BET1184" s="12"/>
      <c r="BEU1184" s="12"/>
      <c r="BEV1184" s="12"/>
      <c r="BEW1184" s="12"/>
      <c r="BEX1184" s="12"/>
      <c r="BEY1184" s="12"/>
      <c r="BEZ1184" s="12"/>
      <c r="BFA1184" s="12"/>
      <c r="BFB1184" s="12"/>
      <c r="BFC1184" s="12"/>
      <c r="BFD1184" s="12"/>
      <c r="BFE1184" s="12"/>
      <c r="BFF1184" s="12"/>
      <c r="BFG1184" s="12"/>
      <c r="BFH1184" s="12"/>
      <c r="BFI1184" s="12"/>
      <c r="BFJ1184" s="12"/>
      <c r="BFK1184" s="12"/>
      <c r="BFL1184" s="12"/>
      <c r="BFM1184" s="12"/>
      <c r="BFN1184" s="12"/>
      <c r="BFO1184" s="12"/>
      <c r="BFP1184" s="12"/>
      <c r="BFQ1184" s="12"/>
      <c r="BFR1184" s="12"/>
      <c r="BFS1184" s="12"/>
      <c r="BFT1184" s="12"/>
      <c r="BFU1184" s="12"/>
      <c r="BFV1184" s="12"/>
      <c r="BFW1184" s="12"/>
      <c r="BFX1184" s="12"/>
      <c r="BFY1184" s="12"/>
      <c r="BFZ1184" s="12"/>
      <c r="BGA1184" s="12"/>
      <c r="BGB1184" s="12"/>
      <c r="BGC1184" s="12"/>
      <c r="BGD1184" s="12"/>
      <c r="BGE1184" s="12"/>
      <c r="BGF1184" s="12"/>
      <c r="BGG1184" s="12"/>
      <c r="BGH1184" s="12"/>
      <c r="BGI1184" s="12"/>
      <c r="BGJ1184" s="12"/>
      <c r="BGK1184" s="12"/>
      <c r="BGL1184" s="12"/>
      <c r="BGM1184" s="12"/>
      <c r="BGN1184" s="12"/>
      <c r="BGO1184" s="12"/>
      <c r="BGP1184" s="12"/>
      <c r="BGQ1184" s="12"/>
      <c r="BGR1184" s="12"/>
      <c r="BGS1184" s="12"/>
      <c r="BGT1184" s="12"/>
      <c r="BGU1184" s="12"/>
      <c r="BGV1184" s="12"/>
      <c r="BGW1184" s="12"/>
      <c r="BGX1184" s="12"/>
      <c r="BGY1184" s="12"/>
      <c r="BGZ1184" s="12"/>
      <c r="BHA1184" s="12"/>
      <c r="BHB1184" s="12"/>
      <c r="BHC1184" s="12"/>
      <c r="BHD1184" s="12"/>
      <c r="BHE1184" s="12"/>
      <c r="BHF1184" s="12"/>
      <c r="BHG1184" s="12"/>
      <c r="BHH1184" s="12"/>
      <c r="BHI1184" s="12"/>
      <c r="BHJ1184" s="12"/>
      <c r="BHK1184" s="12"/>
      <c r="BHL1184" s="12"/>
      <c r="BHM1184" s="12"/>
      <c r="BHN1184" s="12"/>
      <c r="BHO1184" s="12"/>
      <c r="BHP1184" s="12"/>
      <c r="BHQ1184" s="12"/>
      <c r="BHR1184" s="12"/>
      <c r="BHS1184" s="12"/>
      <c r="BHT1184" s="12"/>
      <c r="BHU1184" s="12"/>
      <c r="BHV1184" s="12"/>
      <c r="BHW1184" s="12"/>
      <c r="BHX1184" s="12"/>
      <c r="BHY1184" s="12"/>
      <c r="BHZ1184" s="12"/>
      <c r="BIA1184" s="12"/>
      <c r="BIB1184" s="12"/>
      <c r="BIC1184" s="12"/>
      <c r="BID1184" s="12"/>
      <c r="BIE1184" s="12"/>
      <c r="BIF1184" s="12"/>
      <c r="BIG1184" s="12"/>
      <c r="BIH1184" s="12"/>
      <c r="BII1184" s="12"/>
      <c r="BIJ1184" s="12"/>
      <c r="BIK1184" s="12"/>
      <c r="BIL1184" s="12"/>
      <c r="BIM1184" s="12"/>
      <c r="BIN1184" s="12"/>
      <c r="BIO1184" s="12"/>
      <c r="BIP1184" s="12"/>
      <c r="BIQ1184" s="12"/>
      <c r="BIR1184" s="12"/>
      <c r="BIS1184" s="12"/>
      <c r="BIT1184" s="12"/>
      <c r="BIU1184" s="12"/>
      <c r="BIV1184" s="12"/>
      <c r="BIW1184" s="12"/>
      <c r="BIX1184" s="12"/>
      <c r="BIY1184" s="12"/>
      <c r="BIZ1184" s="12"/>
      <c r="BJA1184" s="12"/>
      <c r="BJB1184" s="12"/>
      <c r="BJC1184" s="12"/>
      <c r="BJD1184" s="12"/>
      <c r="BJE1184" s="12"/>
      <c r="BJF1184" s="12"/>
      <c r="BJG1184" s="12"/>
      <c r="BJH1184" s="12"/>
      <c r="BJI1184" s="12"/>
      <c r="BJJ1184" s="12"/>
      <c r="BJK1184" s="12"/>
      <c r="BJL1184" s="12"/>
      <c r="BJM1184" s="12"/>
      <c r="BJN1184" s="12"/>
      <c r="BJO1184" s="12"/>
      <c r="BJP1184" s="12"/>
      <c r="BJQ1184" s="12"/>
      <c r="BJR1184" s="12"/>
      <c r="BJS1184" s="12"/>
      <c r="BJT1184" s="12"/>
      <c r="BJU1184" s="12"/>
      <c r="BJV1184" s="12"/>
      <c r="BJW1184" s="12"/>
      <c r="BJX1184" s="12"/>
      <c r="BJY1184" s="12"/>
      <c r="BJZ1184" s="12"/>
      <c r="BKA1184" s="12"/>
      <c r="BKB1184" s="12"/>
      <c r="BKC1184" s="12"/>
      <c r="BKD1184" s="12"/>
      <c r="BKE1184" s="12"/>
      <c r="BKF1184" s="12"/>
      <c r="BKG1184" s="12"/>
      <c r="BKH1184" s="12"/>
      <c r="BKI1184" s="12"/>
      <c r="BKJ1184" s="12"/>
      <c r="BKK1184" s="12"/>
      <c r="BKL1184" s="12"/>
      <c r="BKM1184" s="12"/>
      <c r="BKN1184" s="12"/>
      <c r="BKO1184" s="12"/>
      <c r="BKP1184" s="12"/>
      <c r="BKQ1184" s="12"/>
      <c r="BKR1184" s="12"/>
      <c r="BKS1184" s="12"/>
      <c r="BKT1184" s="12"/>
      <c r="BKU1184" s="12"/>
      <c r="BKV1184" s="12"/>
      <c r="BKW1184" s="12"/>
      <c r="BKX1184" s="12"/>
      <c r="BKY1184" s="12"/>
      <c r="BKZ1184" s="12"/>
      <c r="BLA1184" s="12"/>
      <c r="BLB1184" s="12"/>
      <c r="BLC1184" s="12"/>
      <c r="BLD1184" s="12"/>
      <c r="BLE1184" s="12"/>
      <c r="BLF1184" s="12"/>
      <c r="BLG1184" s="12"/>
      <c r="BLH1184" s="12"/>
      <c r="BLI1184" s="12"/>
      <c r="BLJ1184" s="12"/>
      <c r="BLK1184" s="12"/>
      <c r="BLL1184" s="12"/>
      <c r="BLM1184" s="12"/>
      <c r="BLN1184" s="12"/>
      <c r="BLO1184" s="12"/>
      <c r="BLP1184" s="12"/>
      <c r="BLQ1184" s="12"/>
      <c r="BLR1184" s="12"/>
      <c r="BLS1184" s="12"/>
      <c r="BLT1184" s="12"/>
      <c r="BLU1184" s="12"/>
      <c r="BLV1184" s="12"/>
      <c r="BLW1184" s="12"/>
      <c r="BLX1184" s="12"/>
      <c r="BLY1184" s="12"/>
      <c r="BLZ1184" s="12"/>
      <c r="BMA1184" s="12"/>
      <c r="BMB1184" s="12"/>
      <c r="BMC1184" s="12"/>
      <c r="BMD1184" s="12"/>
      <c r="BME1184" s="12"/>
      <c r="BMF1184" s="12"/>
      <c r="BMG1184" s="12"/>
      <c r="BMH1184" s="12"/>
      <c r="BMI1184" s="12"/>
      <c r="BMJ1184" s="12"/>
      <c r="BMK1184" s="12"/>
      <c r="BML1184" s="12"/>
      <c r="BMM1184" s="12"/>
      <c r="BMN1184" s="12"/>
      <c r="BMO1184" s="12"/>
      <c r="BMP1184" s="12"/>
      <c r="BMQ1184" s="12"/>
      <c r="BMR1184" s="12"/>
      <c r="BMS1184" s="12"/>
      <c r="BMT1184" s="12"/>
      <c r="BMU1184" s="12"/>
      <c r="BMV1184" s="12"/>
      <c r="BMW1184" s="12"/>
      <c r="BMX1184" s="12"/>
      <c r="BMY1184" s="12"/>
      <c r="BMZ1184" s="12"/>
      <c r="BNA1184" s="12"/>
      <c r="BNB1184" s="12"/>
      <c r="BNC1184" s="12"/>
      <c r="BND1184" s="12"/>
      <c r="BNE1184" s="12"/>
      <c r="BNF1184" s="12"/>
      <c r="BNG1184" s="12"/>
      <c r="BNH1184" s="12"/>
      <c r="BNI1184" s="12"/>
      <c r="BNJ1184" s="12"/>
      <c r="BNK1184" s="12"/>
      <c r="BNL1184" s="12"/>
      <c r="BNM1184" s="12"/>
      <c r="BNN1184" s="12"/>
      <c r="BNO1184" s="12"/>
      <c r="BNP1184" s="12"/>
      <c r="BNQ1184" s="12"/>
      <c r="BNR1184" s="12"/>
      <c r="BNS1184" s="12"/>
      <c r="BNT1184" s="12"/>
      <c r="BNU1184" s="12"/>
      <c r="BNV1184" s="12"/>
      <c r="BNW1184" s="12"/>
      <c r="BNX1184" s="12"/>
      <c r="BNY1184" s="12"/>
      <c r="BNZ1184" s="12"/>
      <c r="BOA1184" s="12"/>
      <c r="BOB1184" s="12"/>
      <c r="BOC1184" s="12"/>
      <c r="BOD1184" s="12"/>
      <c r="BOE1184" s="12"/>
      <c r="BOF1184" s="12"/>
      <c r="BOG1184" s="12"/>
      <c r="BOH1184" s="12"/>
      <c r="BOI1184" s="12"/>
      <c r="BOJ1184" s="12"/>
      <c r="BOK1184" s="12"/>
      <c r="BOL1184" s="12"/>
      <c r="BOM1184" s="12"/>
      <c r="BON1184" s="12"/>
      <c r="BOO1184" s="12"/>
      <c r="BOP1184" s="12"/>
      <c r="BOQ1184" s="12"/>
      <c r="BOR1184" s="12"/>
      <c r="BOS1184" s="12"/>
      <c r="BOT1184" s="12"/>
      <c r="BOU1184" s="12"/>
      <c r="BOV1184" s="12"/>
      <c r="BOW1184" s="12"/>
      <c r="BOX1184" s="12"/>
      <c r="BOY1184" s="12"/>
      <c r="BOZ1184" s="12"/>
      <c r="BPA1184" s="12"/>
      <c r="BPB1184" s="12"/>
      <c r="BPC1184" s="12"/>
      <c r="BPD1184" s="12"/>
      <c r="BPE1184" s="12"/>
      <c r="BPF1184" s="12"/>
      <c r="BPG1184" s="12"/>
      <c r="BPH1184" s="12"/>
      <c r="BPI1184" s="12"/>
      <c r="BPJ1184" s="12"/>
      <c r="BPK1184" s="12"/>
      <c r="BPL1184" s="12"/>
      <c r="BPM1184" s="12"/>
      <c r="BPN1184" s="12"/>
      <c r="BPO1184" s="12"/>
      <c r="BPP1184" s="12"/>
      <c r="BPQ1184" s="12"/>
      <c r="BPR1184" s="12"/>
      <c r="BPS1184" s="12"/>
      <c r="BPT1184" s="12"/>
      <c r="BPU1184" s="12"/>
      <c r="BPV1184" s="12"/>
      <c r="BPW1184" s="12"/>
      <c r="BPX1184" s="12"/>
      <c r="BPY1184" s="12"/>
      <c r="BPZ1184" s="12"/>
      <c r="BQA1184" s="12"/>
      <c r="BQB1184" s="12"/>
      <c r="BQC1184" s="12"/>
      <c r="BQD1184" s="12"/>
      <c r="BQE1184" s="12"/>
      <c r="BQF1184" s="12"/>
      <c r="BQG1184" s="12"/>
      <c r="BQH1184" s="12"/>
      <c r="BQI1184" s="12"/>
      <c r="BQJ1184" s="12"/>
      <c r="BQK1184" s="12"/>
      <c r="BQL1184" s="12"/>
      <c r="BQM1184" s="12"/>
      <c r="BQN1184" s="12"/>
      <c r="BQO1184" s="12"/>
      <c r="BQP1184" s="12"/>
      <c r="BQQ1184" s="12"/>
      <c r="BQR1184" s="12"/>
      <c r="BQS1184" s="12"/>
      <c r="BQT1184" s="12"/>
      <c r="BQU1184" s="12"/>
      <c r="BQV1184" s="12"/>
      <c r="BQW1184" s="12"/>
      <c r="BQX1184" s="12"/>
      <c r="BQY1184" s="12"/>
      <c r="BQZ1184" s="12"/>
      <c r="BRA1184" s="12"/>
      <c r="BRB1184" s="12"/>
      <c r="BRC1184" s="12"/>
      <c r="BRD1184" s="12"/>
      <c r="BRE1184" s="12"/>
      <c r="BRF1184" s="12"/>
      <c r="BRG1184" s="12"/>
      <c r="BRH1184" s="12"/>
      <c r="BRI1184" s="12"/>
      <c r="BRJ1184" s="12"/>
      <c r="BRK1184" s="12"/>
      <c r="BRL1184" s="12"/>
      <c r="BRM1184" s="12"/>
      <c r="BRN1184" s="12"/>
      <c r="BRO1184" s="12"/>
      <c r="BRP1184" s="12"/>
      <c r="BRQ1184" s="12"/>
      <c r="BRR1184" s="12"/>
      <c r="BRS1184" s="12"/>
      <c r="BRT1184" s="12"/>
      <c r="BRU1184" s="12"/>
      <c r="BRV1184" s="12"/>
      <c r="BRW1184" s="12"/>
      <c r="BRX1184" s="12"/>
      <c r="BRY1184" s="12"/>
      <c r="BRZ1184" s="12"/>
      <c r="BSA1184" s="12"/>
      <c r="BSB1184" s="12"/>
      <c r="BSC1184" s="12"/>
      <c r="BSD1184" s="12"/>
      <c r="BSE1184" s="12"/>
      <c r="BSF1184" s="12"/>
      <c r="BSG1184" s="12"/>
      <c r="BSH1184" s="12"/>
      <c r="BSI1184" s="12"/>
      <c r="BSJ1184" s="12"/>
      <c r="BSK1184" s="12"/>
      <c r="BSL1184" s="12"/>
      <c r="BSM1184" s="12"/>
      <c r="BSN1184" s="12"/>
      <c r="BSO1184" s="12"/>
      <c r="BSP1184" s="12"/>
      <c r="BSQ1184" s="12"/>
      <c r="BSR1184" s="12"/>
      <c r="BSS1184" s="12"/>
      <c r="BST1184" s="12"/>
      <c r="BSU1184" s="12"/>
      <c r="BSV1184" s="12"/>
      <c r="BSW1184" s="12"/>
      <c r="BSX1184" s="12"/>
      <c r="BSY1184" s="12"/>
      <c r="BSZ1184" s="12"/>
      <c r="BTA1184" s="12"/>
      <c r="BTB1184" s="12"/>
      <c r="BTC1184" s="12"/>
      <c r="BTD1184" s="12"/>
      <c r="BTE1184" s="12"/>
      <c r="BTF1184" s="12"/>
      <c r="BTG1184" s="12"/>
      <c r="BTH1184" s="12"/>
      <c r="BTI1184" s="12"/>
      <c r="BTJ1184" s="12"/>
      <c r="BTK1184" s="12"/>
      <c r="BTL1184" s="12"/>
      <c r="BTM1184" s="12"/>
      <c r="BTN1184" s="12"/>
      <c r="BTO1184" s="12"/>
      <c r="BTP1184" s="12"/>
      <c r="BTQ1184" s="12"/>
      <c r="BTR1184" s="12"/>
      <c r="BTS1184" s="12"/>
      <c r="BTT1184" s="12"/>
      <c r="BTU1184" s="12"/>
      <c r="BTV1184" s="12"/>
      <c r="BTW1184" s="12"/>
      <c r="BTX1184" s="12"/>
      <c r="BTY1184" s="12"/>
      <c r="BTZ1184" s="12"/>
      <c r="BUA1184" s="12"/>
      <c r="BUB1184" s="12"/>
      <c r="BUC1184" s="12"/>
      <c r="BUD1184" s="12"/>
      <c r="BUE1184" s="12"/>
      <c r="BUF1184" s="12"/>
      <c r="BUG1184" s="12"/>
      <c r="BUH1184" s="12"/>
      <c r="BUI1184" s="12"/>
      <c r="BUJ1184" s="12"/>
      <c r="BUK1184" s="12"/>
      <c r="BUL1184" s="12"/>
      <c r="BUM1184" s="12"/>
      <c r="BUN1184" s="12"/>
      <c r="BUO1184" s="12"/>
      <c r="BUP1184" s="12"/>
      <c r="BUQ1184" s="12"/>
      <c r="BUR1184" s="12"/>
      <c r="BUS1184" s="12"/>
      <c r="BUT1184" s="12"/>
      <c r="BUU1184" s="12"/>
      <c r="BUV1184" s="12"/>
      <c r="BUW1184" s="12"/>
      <c r="BUX1184" s="12"/>
      <c r="BUY1184" s="12"/>
      <c r="BUZ1184" s="12"/>
      <c r="BVA1184" s="12"/>
      <c r="BVB1184" s="12"/>
      <c r="BVC1184" s="12"/>
      <c r="BVD1184" s="12"/>
      <c r="BVE1184" s="12"/>
      <c r="BVF1184" s="12"/>
      <c r="BVG1184" s="12"/>
      <c r="BVH1184" s="12"/>
      <c r="BVI1184" s="12"/>
      <c r="BVJ1184" s="12"/>
      <c r="BVK1184" s="12"/>
      <c r="BVL1184" s="12"/>
      <c r="BVM1184" s="12"/>
      <c r="BVN1184" s="12"/>
      <c r="BVO1184" s="12"/>
      <c r="BVP1184" s="12"/>
      <c r="BVQ1184" s="12"/>
      <c r="BVR1184" s="12"/>
      <c r="BVS1184" s="12"/>
      <c r="BVT1184" s="12"/>
      <c r="BVU1184" s="12"/>
      <c r="BVV1184" s="12"/>
      <c r="BVW1184" s="12"/>
      <c r="BVX1184" s="12"/>
      <c r="BVY1184" s="12"/>
      <c r="BVZ1184" s="12"/>
      <c r="BWA1184" s="12"/>
      <c r="BWB1184" s="12"/>
      <c r="BWC1184" s="12"/>
      <c r="BWD1184" s="12"/>
      <c r="BWE1184" s="12"/>
      <c r="BWF1184" s="12"/>
      <c r="BWG1184" s="12"/>
      <c r="BWH1184" s="12"/>
      <c r="BWI1184" s="12"/>
      <c r="BWJ1184" s="12"/>
      <c r="BWK1184" s="12"/>
      <c r="BWL1184" s="12"/>
      <c r="BWM1184" s="12"/>
      <c r="BWN1184" s="12"/>
      <c r="BWO1184" s="12"/>
      <c r="BWP1184" s="12"/>
      <c r="BWQ1184" s="12"/>
      <c r="BWR1184" s="12"/>
      <c r="BWS1184" s="12"/>
      <c r="BWT1184" s="12"/>
      <c r="BWU1184" s="12"/>
      <c r="BWV1184" s="12"/>
      <c r="BWW1184" s="12"/>
      <c r="BWX1184" s="12"/>
      <c r="BWY1184" s="12"/>
      <c r="BWZ1184" s="12"/>
      <c r="BXA1184" s="12"/>
      <c r="BXB1184" s="12"/>
      <c r="BXC1184" s="12"/>
      <c r="BXD1184" s="12"/>
      <c r="BXE1184" s="12"/>
      <c r="BXF1184" s="12"/>
      <c r="BXG1184" s="12"/>
      <c r="BXH1184" s="12"/>
      <c r="BXI1184" s="12"/>
      <c r="BXJ1184" s="12"/>
      <c r="BXK1184" s="12"/>
      <c r="BXL1184" s="12"/>
      <c r="BXM1184" s="12"/>
      <c r="BXN1184" s="12"/>
      <c r="BXO1184" s="12"/>
      <c r="BXP1184" s="12"/>
      <c r="BXQ1184" s="12"/>
      <c r="BXR1184" s="12"/>
      <c r="BXS1184" s="12"/>
      <c r="BXT1184" s="12"/>
      <c r="BXU1184" s="12"/>
      <c r="BXV1184" s="12"/>
      <c r="BXW1184" s="12"/>
      <c r="BXX1184" s="12"/>
      <c r="BXY1184" s="12"/>
      <c r="BXZ1184" s="12"/>
      <c r="BYA1184" s="12"/>
      <c r="BYB1184" s="12"/>
      <c r="BYC1184" s="12"/>
      <c r="BYD1184" s="12"/>
      <c r="BYE1184" s="12"/>
      <c r="BYF1184" s="12"/>
      <c r="BYG1184" s="12"/>
      <c r="BYH1184" s="12"/>
      <c r="BYI1184" s="12"/>
      <c r="BYJ1184" s="12"/>
      <c r="BYK1184" s="12"/>
      <c r="BYL1184" s="12"/>
      <c r="BYM1184" s="12"/>
      <c r="BYN1184" s="12"/>
      <c r="BYO1184" s="12"/>
      <c r="BYP1184" s="12"/>
      <c r="BYQ1184" s="12"/>
      <c r="BYR1184" s="12"/>
      <c r="BYS1184" s="12"/>
      <c r="BYT1184" s="12"/>
      <c r="BYU1184" s="12"/>
      <c r="BYV1184" s="12"/>
      <c r="BYW1184" s="12"/>
      <c r="BYX1184" s="12"/>
      <c r="BYY1184" s="12"/>
      <c r="BYZ1184" s="12"/>
      <c r="BZA1184" s="12"/>
      <c r="BZB1184" s="12"/>
      <c r="BZC1184" s="12"/>
      <c r="BZD1184" s="12"/>
      <c r="BZE1184" s="12"/>
      <c r="BZF1184" s="12"/>
      <c r="BZG1184" s="12"/>
      <c r="BZH1184" s="12"/>
      <c r="BZI1184" s="12"/>
      <c r="BZJ1184" s="12"/>
      <c r="BZK1184" s="12"/>
      <c r="BZL1184" s="12"/>
      <c r="BZM1184" s="12"/>
      <c r="BZN1184" s="12"/>
      <c r="BZO1184" s="12"/>
      <c r="BZP1184" s="12"/>
      <c r="BZQ1184" s="12"/>
      <c r="BZR1184" s="12"/>
      <c r="BZS1184" s="12"/>
      <c r="BZT1184" s="12"/>
      <c r="BZU1184" s="12"/>
      <c r="BZV1184" s="12"/>
      <c r="BZW1184" s="12"/>
      <c r="BZX1184" s="12"/>
      <c r="BZY1184" s="12"/>
      <c r="BZZ1184" s="12"/>
      <c r="CAA1184" s="12"/>
      <c r="CAB1184" s="12"/>
      <c r="CAC1184" s="12"/>
      <c r="CAD1184" s="12"/>
      <c r="CAE1184" s="12"/>
      <c r="CAF1184" s="12"/>
      <c r="CAG1184" s="12"/>
      <c r="CAH1184" s="12"/>
      <c r="CAI1184" s="12"/>
      <c r="CAJ1184" s="12"/>
      <c r="CAK1184" s="12"/>
      <c r="CAL1184" s="12"/>
      <c r="CAM1184" s="12"/>
      <c r="CAN1184" s="12"/>
      <c r="CAO1184" s="12"/>
      <c r="CAP1184" s="12"/>
      <c r="CAQ1184" s="12"/>
      <c r="CAR1184" s="12"/>
      <c r="CAS1184" s="12"/>
      <c r="CAT1184" s="12"/>
      <c r="CAU1184" s="12"/>
      <c r="CAV1184" s="12"/>
      <c r="CAW1184" s="12"/>
      <c r="CAX1184" s="12"/>
      <c r="CAY1184" s="12"/>
      <c r="CAZ1184" s="12"/>
      <c r="CBA1184" s="12"/>
      <c r="CBB1184" s="12"/>
      <c r="CBC1184" s="12"/>
      <c r="CBD1184" s="12"/>
      <c r="CBE1184" s="12"/>
      <c r="CBF1184" s="12"/>
      <c r="CBG1184" s="12"/>
      <c r="CBH1184" s="12"/>
      <c r="CBI1184" s="12"/>
      <c r="CBJ1184" s="12"/>
      <c r="CBK1184" s="12"/>
      <c r="CBL1184" s="12"/>
      <c r="CBM1184" s="12"/>
      <c r="CBN1184" s="12"/>
      <c r="CBO1184" s="12"/>
      <c r="CBP1184" s="12"/>
      <c r="CBQ1184" s="12"/>
      <c r="CBR1184" s="12"/>
      <c r="CBS1184" s="12"/>
      <c r="CBT1184" s="12"/>
      <c r="CBU1184" s="12"/>
      <c r="CBV1184" s="12"/>
      <c r="CBW1184" s="12"/>
      <c r="CBX1184" s="12"/>
      <c r="CBY1184" s="12"/>
      <c r="CBZ1184" s="12"/>
      <c r="CCA1184" s="12"/>
      <c r="CCB1184" s="12"/>
      <c r="CCC1184" s="12"/>
      <c r="CCD1184" s="12"/>
      <c r="CCE1184" s="12"/>
      <c r="CCF1184" s="12"/>
      <c r="CCG1184" s="12"/>
      <c r="CCH1184" s="12"/>
      <c r="CCI1184" s="12"/>
      <c r="CCJ1184" s="12"/>
      <c r="CCK1184" s="12"/>
      <c r="CCL1184" s="12"/>
      <c r="CCM1184" s="12"/>
      <c r="CCN1184" s="12"/>
      <c r="CCO1184" s="12"/>
      <c r="CCP1184" s="12"/>
      <c r="CCQ1184" s="12"/>
      <c r="CCR1184" s="12"/>
      <c r="CCS1184" s="12"/>
      <c r="CCT1184" s="12"/>
      <c r="CCU1184" s="12"/>
      <c r="CCV1184" s="12"/>
      <c r="CCW1184" s="12"/>
      <c r="CCX1184" s="12"/>
      <c r="CCY1184" s="12"/>
      <c r="CCZ1184" s="12"/>
      <c r="CDA1184" s="12"/>
      <c r="CDB1184" s="12"/>
      <c r="CDC1184" s="12"/>
      <c r="CDD1184" s="12"/>
      <c r="CDE1184" s="12"/>
      <c r="CDF1184" s="12"/>
      <c r="CDG1184" s="12"/>
      <c r="CDH1184" s="12"/>
      <c r="CDI1184" s="12"/>
      <c r="CDJ1184" s="12"/>
      <c r="CDK1184" s="12"/>
      <c r="CDL1184" s="12"/>
      <c r="CDM1184" s="12"/>
      <c r="CDN1184" s="12"/>
      <c r="CDO1184" s="12"/>
      <c r="CDP1184" s="12"/>
      <c r="CDQ1184" s="12"/>
      <c r="CDR1184" s="12"/>
      <c r="CDS1184" s="12"/>
      <c r="CDT1184" s="12"/>
      <c r="CDU1184" s="12"/>
      <c r="CDV1184" s="12"/>
      <c r="CDW1184" s="12"/>
      <c r="CDX1184" s="12"/>
      <c r="CDY1184" s="12"/>
      <c r="CDZ1184" s="12"/>
      <c r="CEA1184" s="12"/>
      <c r="CEB1184" s="12"/>
      <c r="CEC1184" s="12"/>
      <c r="CED1184" s="12"/>
      <c r="CEE1184" s="12"/>
      <c r="CEF1184" s="12"/>
      <c r="CEG1184" s="12"/>
      <c r="CEH1184" s="12"/>
      <c r="CEI1184" s="12"/>
      <c r="CEJ1184" s="12"/>
      <c r="CEK1184" s="12"/>
      <c r="CEL1184" s="12"/>
      <c r="CEM1184" s="12"/>
      <c r="CEN1184" s="12"/>
      <c r="CEO1184" s="12"/>
      <c r="CEP1184" s="12"/>
      <c r="CEQ1184" s="12"/>
      <c r="CER1184" s="12"/>
      <c r="CES1184" s="12"/>
      <c r="CET1184" s="12"/>
      <c r="CEU1184" s="12"/>
      <c r="CEV1184" s="12"/>
      <c r="CEW1184" s="12"/>
      <c r="CEX1184" s="12"/>
      <c r="CEY1184" s="12"/>
      <c r="CEZ1184" s="12"/>
      <c r="CFA1184" s="12"/>
      <c r="CFB1184" s="12"/>
      <c r="CFC1184" s="12"/>
      <c r="CFD1184" s="12"/>
      <c r="CFE1184" s="12"/>
      <c r="CFF1184" s="12"/>
      <c r="CFG1184" s="12"/>
      <c r="CFH1184" s="12"/>
      <c r="CFI1184" s="12"/>
      <c r="CFJ1184" s="12"/>
      <c r="CFK1184" s="12"/>
      <c r="CFL1184" s="12"/>
      <c r="CFM1184" s="12"/>
      <c r="CFN1184" s="12"/>
      <c r="CFO1184" s="12"/>
      <c r="CFP1184" s="12"/>
      <c r="CFQ1184" s="12"/>
      <c r="CFR1184" s="12"/>
      <c r="CFS1184" s="12"/>
      <c r="CFT1184" s="12"/>
      <c r="CFU1184" s="12"/>
      <c r="CFV1184" s="12"/>
      <c r="CFW1184" s="12"/>
      <c r="CFX1184" s="12"/>
      <c r="CFY1184" s="12"/>
      <c r="CFZ1184" s="12"/>
      <c r="CGA1184" s="12"/>
      <c r="CGB1184" s="12"/>
      <c r="CGC1184" s="12"/>
      <c r="CGD1184" s="12"/>
      <c r="CGE1184" s="12"/>
      <c r="CGF1184" s="12"/>
      <c r="CGG1184" s="12"/>
      <c r="CGH1184" s="12"/>
      <c r="CGI1184" s="12"/>
      <c r="CGJ1184" s="12"/>
      <c r="CGK1184" s="12"/>
      <c r="CGL1184" s="12"/>
      <c r="CGM1184" s="12"/>
      <c r="CGN1184" s="12"/>
      <c r="CGO1184" s="12"/>
      <c r="CGP1184" s="12"/>
      <c r="CGQ1184" s="12"/>
      <c r="CGR1184" s="12"/>
      <c r="CGS1184" s="12"/>
      <c r="CGT1184" s="12"/>
      <c r="CGU1184" s="12"/>
      <c r="CGV1184" s="12"/>
      <c r="CGW1184" s="12"/>
      <c r="CGX1184" s="12"/>
      <c r="CGY1184" s="12"/>
      <c r="CGZ1184" s="12"/>
      <c r="CHA1184" s="12"/>
      <c r="CHB1184" s="12"/>
      <c r="CHC1184" s="12"/>
      <c r="CHD1184" s="12"/>
      <c r="CHE1184" s="12"/>
      <c r="CHF1184" s="12"/>
      <c r="CHG1184" s="12"/>
      <c r="CHH1184" s="12"/>
      <c r="CHI1184" s="12"/>
      <c r="CHJ1184" s="12"/>
      <c r="CHK1184" s="12"/>
      <c r="CHL1184" s="12"/>
      <c r="CHM1184" s="12"/>
      <c r="CHN1184" s="12"/>
      <c r="CHO1184" s="12"/>
      <c r="CHP1184" s="12"/>
      <c r="CHQ1184" s="12"/>
      <c r="CHR1184" s="12"/>
      <c r="CHS1184" s="12"/>
      <c r="CHT1184" s="12"/>
      <c r="CHU1184" s="12"/>
      <c r="CHV1184" s="12"/>
      <c r="CHW1184" s="12"/>
      <c r="CHX1184" s="12"/>
      <c r="CHY1184" s="12"/>
      <c r="CHZ1184" s="12"/>
      <c r="CIA1184" s="12"/>
      <c r="CIB1184" s="12"/>
      <c r="CIC1184" s="12"/>
      <c r="CID1184" s="12"/>
      <c r="CIE1184" s="12"/>
      <c r="CIF1184" s="12"/>
      <c r="CIG1184" s="12"/>
      <c r="CIH1184" s="12"/>
      <c r="CII1184" s="12"/>
      <c r="CIJ1184" s="12"/>
      <c r="CIK1184" s="12"/>
      <c r="CIL1184" s="12"/>
      <c r="CIM1184" s="12"/>
      <c r="CIN1184" s="12"/>
      <c r="CIO1184" s="12"/>
      <c r="CIP1184" s="12"/>
      <c r="CIQ1184" s="12"/>
      <c r="CIR1184" s="12"/>
      <c r="CIS1184" s="12"/>
      <c r="CIT1184" s="12"/>
      <c r="CIU1184" s="12"/>
      <c r="CIV1184" s="12"/>
      <c r="CIW1184" s="12"/>
      <c r="CIX1184" s="12"/>
      <c r="CIY1184" s="12"/>
      <c r="CIZ1184" s="12"/>
      <c r="CJA1184" s="12"/>
      <c r="CJB1184" s="12"/>
      <c r="CJC1184" s="12"/>
      <c r="CJD1184" s="12"/>
      <c r="CJE1184" s="12"/>
      <c r="CJF1184" s="12"/>
      <c r="CJG1184" s="12"/>
      <c r="CJH1184" s="12"/>
      <c r="CJI1184" s="12"/>
      <c r="CJJ1184" s="12"/>
      <c r="CJK1184" s="12"/>
      <c r="CJL1184" s="12"/>
      <c r="CJM1184" s="12"/>
      <c r="CJN1184" s="12"/>
      <c r="CJO1184" s="12"/>
      <c r="CJP1184" s="12"/>
      <c r="CJQ1184" s="12"/>
      <c r="CJR1184" s="12"/>
      <c r="CJS1184" s="12"/>
      <c r="CJT1184" s="12"/>
      <c r="CJU1184" s="12"/>
      <c r="CJV1184" s="12"/>
      <c r="CJW1184" s="12"/>
      <c r="CJX1184" s="12"/>
      <c r="CJY1184" s="12"/>
      <c r="CJZ1184" s="12"/>
      <c r="CKA1184" s="12"/>
      <c r="CKB1184" s="12"/>
      <c r="CKC1184" s="12"/>
      <c r="CKD1184" s="12"/>
      <c r="CKE1184" s="12"/>
      <c r="CKF1184" s="12"/>
      <c r="CKG1184" s="12"/>
      <c r="CKH1184" s="12"/>
      <c r="CKI1184" s="12"/>
      <c r="CKJ1184" s="12"/>
      <c r="CKK1184" s="12"/>
      <c r="CKL1184" s="12"/>
      <c r="CKM1184" s="12"/>
      <c r="CKN1184" s="12"/>
      <c r="CKO1184" s="12"/>
      <c r="CKP1184" s="12"/>
      <c r="CKQ1184" s="12"/>
      <c r="CKR1184" s="12"/>
      <c r="CKS1184" s="12"/>
      <c r="CKT1184" s="12"/>
      <c r="CKU1184" s="12"/>
      <c r="CKV1184" s="12"/>
      <c r="CKW1184" s="12"/>
      <c r="CKX1184" s="12"/>
      <c r="CKY1184" s="12"/>
      <c r="CKZ1184" s="12"/>
      <c r="CLA1184" s="12"/>
      <c r="CLB1184" s="12"/>
      <c r="CLC1184" s="12"/>
      <c r="CLD1184" s="12"/>
      <c r="CLE1184" s="12"/>
      <c r="CLF1184" s="12"/>
      <c r="CLG1184" s="12"/>
      <c r="CLH1184" s="12"/>
      <c r="CLI1184" s="12"/>
      <c r="CLJ1184" s="12"/>
      <c r="CLK1184" s="12"/>
      <c r="CLL1184" s="12"/>
      <c r="CLM1184" s="12"/>
      <c r="CLN1184" s="12"/>
      <c r="CLO1184" s="12"/>
      <c r="CLP1184" s="12"/>
      <c r="CLQ1184" s="12"/>
      <c r="CLR1184" s="12"/>
      <c r="CLS1184" s="12"/>
      <c r="CLT1184" s="12"/>
      <c r="CLU1184" s="12"/>
      <c r="CLV1184" s="12"/>
      <c r="CLW1184" s="12"/>
      <c r="CLX1184" s="12"/>
      <c r="CLY1184" s="12"/>
      <c r="CLZ1184" s="12"/>
      <c r="CMA1184" s="12"/>
      <c r="CMB1184" s="12"/>
      <c r="CMC1184" s="12"/>
      <c r="CMD1184" s="12"/>
      <c r="CME1184" s="12"/>
      <c r="CMF1184" s="12"/>
      <c r="CMG1184" s="12"/>
      <c r="CMH1184" s="12"/>
      <c r="CMI1184" s="12"/>
      <c r="CMJ1184" s="12"/>
      <c r="CMK1184" s="12"/>
      <c r="CML1184" s="12"/>
      <c r="CMM1184" s="12"/>
      <c r="CMN1184" s="12"/>
      <c r="CMO1184" s="12"/>
      <c r="CMP1184" s="12"/>
      <c r="CMQ1184" s="12"/>
      <c r="CMR1184" s="12"/>
      <c r="CMS1184" s="12"/>
      <c r="CMT1184" s="12"/>
      <c r="CMU1184" s="12"/>
      <c r="CMV1184" s="12"/>
      <c r="CMW1184" s="12"/>
      <c r="CMX1184" s="12"/>
      <c r="CMY1184" s="12"/>
      <c r="CMZ1184" s="12"/>
      <c r="CNA1184" s="12"/>
      <c r="CNB1184" s="12"/>
      <c r="CNC1184" s="12"/>
      <c r="CND1184" s="12"/>
      <c r="CNE1184" s="12"/>
      <c r="CNF1184" s="12"/>
      <c r="CNG1184" s="12"/>
      <c r="CNH1184" s="12"/>
      <c r="CNI1184" s="12"/>
      <c r="CNJ1184" s="12"/>
      <c r="CNK1184" s="12"/>
      <c r="CNL1184" s="12"/>
      <c r="CNM1184" s="12"/>
      <c r="CNN1184" s="12"/>
      <c r="CNO1184" s="12"/>
      <c r="CNP1184" s="12"/>
      <c r="CNQ1184" s="12"/>
      <c r="CNR1184" s="12"/>
      <c r="CNS1184" s="12"/>
      <c r="CNT1184" s="12"/>
      <c r="CNU1184" s="12"/>
      <c r="CNV1184" s="12"/>
      <c r="CNW1184" s="12"/>
      <c r="CNX1184" s="12"/>
      <c r="CNY1184" s="12"/>
      <c r="CNZ1184" s="12"/>
      <c r="COA1184" s="12"/>
      <c r="COB1184" s="12"/>
      <c r="COC1184" s="12"/>
      <c r="COD1184" s="12"/>
      <c r="COE1184" s="12"/>
      <c r="COF1184" s="12"/>
      <c r="COG1184" s="12"/>
      <c r="COH1184" s="12"/>
      <c r="COI1184" s="12"/>
      <c r="COJ1184" s="12"/>
      <c r="COK1184" s="12"/>
      <c r="COL1184" s="12"/>
      <c r="COM1184" s="12"/>
      <c r="CON1184" s="12"/>
      <c r="COO1184" s="12"/>
      <c r="COP1184" s="12"/>
      <c r="COQ1184" s="12"/>
      <c r="COR1184" s="12"/>
      <c r="COS1184" s="12"/>
      <c r="COT1184" s="12"/>
      <c r="COU1184" s="12"/>
      <c r="COV1184" s="12"/>
      <c r="COW1184" s="12"/>
      <c r="COX1184" s="12"/>
      <c r="COY1184" s="12"/>
      <c r="COZ1184" s="12"/>
      <c r="CPA1184" s="12"/>
      <c r="CPB1184" s="12"/>
      <c r="CPC1184" s="12"/>
      <c r="CPD1184" s="12"/>
      <c r="CPE1184" s="12"/>
      <c r="CPF1184" s="12"/>
      <c r="CPG1184" s="12"/>
      <c r="CPH1184" s="12"/>
      <c r="CPI1184" s="12"/>
      <c r="CPJ1184" s="12"/>
      <c r="CPK1184" s="12"/>
      <c r="CPL1184" s="12"/>
      <c r="CPM1184" s="12"/>
      <c r="CPN1184" s="12"/>
      <c r="CPO1184" s="12"/>
      <c r="CPP1184" s="12"/>
      <c r="CPQ1184" s="12"/>
      <c r="CPR1184" s="12"/>
      <c r="CPS1184" s="12"/>
      <c r="CPT1184" s="12"/>
      <c r="CPU1184" s="12"/>
      <c r="CPV1184" s="12"/>
      <c r="CPW1184" s="12"/>
      <c r="CPX1184" s="12"/>
      <c r="CPY1184" s="12"/>
      <c r="CPZ1184" s="12"/>
      <c r="CQA1184" s="12"/>
      <c r="CQB1184" s="12"/>
      <c r="CQC1184" s="12"/>
      <c r="CQD1184" s="12"/>
      <c r="CQE1184" s="12"/>
      <c r="CQF1184" s="12"/>
      <c r="CQG1184" s="12"/>
      <c r="CQH1184" s="12"/>
      <c r="CQI1184" s="12"/>
      <c r="CQJ1184" s="12"/>
      <c r="CQK1184" s="12"/>
      <c r="CQL1184" s="12"/>
      <c r="CQM1184" s="12"/>
      <c r="CQN1184" s="12"/>
      <c r="CQO1184" s="12"/>
      <c r="CQP1184" s="12"/>
      <c r="CQQ1184" s="12"/>
      <c r="CQR1184" s="12"/>
      <c r="CQS1184" s="12"/>
      <c r="CQT1184" s="12"/>
      <c r="CQU1184" s="12"/>
      <c r="CQV1184" s="12"/>
      <c r="CQW1184" s="12"/>
      <c r="CQX1184" s="12"/>
      <c r="CQY1184" s="12"/>
      <c r="CQZ1184" s="12"/>
      <c r="CRA1184" s="12"/>
      <c r="CRB1184" s="12"/>
      <c r="CRC1184" s="12"/>
      <c r="CRD1184" s="12"/>
      <c r="CRE1184" s="12"/>
      <c r="CRF1184" s="12"/>
      <c r="CRG1184" s="12"/>
      <c r="CRH1184" s="12"/>
      <c r="CRI1184" s="12"/>
      <c r="CRJ1184" s="12"/>
      <c r="CRK1184" s="12"/>
      <c r="CRL1184" s="12"/>
      <c r="CRM1184" s="12"/>
      <c r="CRN1184" s="12"/>
      <c r="CRO1184" s="12"/>
      <c r="CRP1184" s="12"/>
      <c r="CRQ1184" s="12"/>
      <c r="CRR1184" s="12"/>
      <c r="CRS1184" s="12"/>
      <c r="CRT1184" s="12"/>
      <c r="CRU1184" s="12"/>
      <c r="CRV1184" s="12"/>
      <c r="CRW1184" s="12"/>
      <c r="CRX1184" s="12"/>
      <c r="CRY1184" s="12"/>
      <c r="CRZ1184" s="12"/>
      <c r="CSA1184" s="12"/>
      <c r="CSB1184" s="12"/>
      <c r="CSC1184" s="12"/>
      <c r="CSD1184" s="12"/>
      <c r="CSE1184" s="12"/>
      <c r="CSF1184" s="12"/>
      <c r="CSG1184" s="12"/>
      <c r="CSH1184" s="12"/>
      <c r="CSI1184" s="12"/>
      <c r="CSJ1184" s="12"/>
      <c r="CSK1184" s="12"/>
      <c r="CSL1184" s="12"/>
      <c r="CSM1184" s="12"/>
      <c r="CSN1184" s="12"/>
      <c r="CSO1184" s="12"/>
      <c r="CSP1184" s="12"/>
      <c r="CSQ1184" s="12"/>
      <c r="CSR1184" s="12"/>
      <c r="CSS1184" s="12"/>
      <c r="CST1184" s="12"/>
      <c r="CSU1184" s="12"/>
      <c r="CSV1184" s="12"/>
      <c r="CSW1184" s="12"/>
      <c r="CSX1184" s="12"/>
      <c r="CSY1184" s="12"/>
      <c r="CSZ1184" s="12"/>
      <c r="CTA1184" s="12"/>
      <c r="CTB1184" s="12"/>
      <c r="CTC1184" s="12"/>
      <c r="CTD1184" s="12"/>
      <c r="CTE1184" s="12"/>
      <c r="CTF1184" s="12"/>
      <c r="CTG1184" s="12"/>
      <c r="CTH1184" s="12"/>
      <c r="CTI1184" s="12"/>
      <c r="CTJ1184" s="12"/>
      <c r="CTK1184" s="12"/>
      <c r="CTL1184" s="12"/>
      <c r="CTM1184" s="12"/>
      <c r="CTN1184" s="12"/>
      <c r="CTO1184" s="12"/>
      <c r="CTP1184" s="12"/>
      <c r="CTQ1184" s="12"/>
      <c r="CTR1184" s="12"/>
      <c r="CTS1184" s="12"/>
      <c r="CTT1184" s="12"/>
      <c r="CTU1184" s="12"/>
      <c r="CTV1184" s="12"/>
      <c r="CTW1184" s="12"/>
      <c r="CTX1184" s="12"/>
      <c r="CTY1184" s="12"/>
      <c r="CTZ1184" s="12"/>
      <c r="CUA1184" s="12"/>
      <c r="CUB1184" s="12"/>
      <c r="CUC1184" s="12"/>
      <c r="CUD1184" s="12"/>
      <c r="CUE1184" s="12"/>
      <c r="CUF1184" s="12"/>
      <c r="CUG1184" s="12"/>
      <c r="CUH1184" s="12"/>
      <c r="CUI1184" s="12"/>
      <c r="CUJ1184" s="12"/>
      <c r="CUK1184" s="12"/>
      <c r="CUL1184" s="12"/>
      <c r="CUM1184" s="12"/>
      <c r="CUN1184" s="12"/>
      <c r="CUO1184" s="12"/>
      <c r="CUP1184" s="12"/>
      <c r="CUQ1184" s="12"/>
      <c r="CUR1184" s="12"/>
      <c r="CUS1184" s="12"/>
      <c r="CUT1184" s="12"/>
      <c r="CUU1184" s="12"/>
      <c r="CUV1184" s="12"/>
      <c r="CUW1184" s="12"/>
      <c r="CUX1184" s="12"/>
      <c r="CUY1184" s="12"/>
      <c r="CUZ1184" s="12"/>
      <c r="CVA1184" s="12"/>
      <c r="CVB1184" s="12"/>
      <c r="CVC1184" s="12"/>
      <c r="CVD1184" s="12"/>
      <c r="CVE1184" s="12"/>
      <c r="CVF1184" s="12"/>
      <c r="CVG1184" s="12"/>
      <c r="CVH1184" s="12"/>
      <c r="CVI1184" s="12"/>
      <c r="CVJ1184" s="12"/>
      <c r="CVK1184" s="12"/>
      <c r="CVL1184" s="12"/>
      <c r="CVM1184" s="12"/>
      <c r="CVN1184" s="12"/>
      <c r="CVO1184" s="12"/>
      <c r="CVP1184" s="12"/>
      <c r="CVQ1184" s="12"/>
      <c r="CVR1184" s="12"/>
      <c r="CVS1184" s="12"/>
      <c r="CVT1184" s="12"/>
      <c r="CVU1184" s="12"/>
      <c r="CVV1184" s="12"/>
      <c r="CVW1184" s="12"/>
      <c r="CVX1184" s="12"/>
      <c r="CVY1184" s="12"/>
      <c r="CVZ1184" s="12"/>
      <c r="CWA1184" s="12"/>
      <c r="CWB1184" s="12"/>
      <c r="CWC1184" s="12"/>
      <c r="CWD1184" s="12"/>
      <c r="CWE1184" s="12"/>
      <c r="CWF1184" s="12"/>
      <c r="CWG1184" s="12"/>
      <c r="CWH1184" s="12"/>
      <c r="CWI1184" s="12"/>
      <c r="CWJ1184" s="12"/>
      <c r="CWK1184" s="12"/>
      <c r="CWL1184" s="12"/>
      <c r="CWM1184" s="12"/>
      <c r="CWN1184" s="12"/>
      <c r="CWO1184" s="12"/>
      <c r="CWP1184" s="12"/>
      <c r="CWQ1184" s="12"/>
      <c r="CWR1184" s="12"/>
      <c r="CWS1184" s="12"/>
      <c r="CWT1184" s="12"/>
      <c r="CWU1184" s="12"/>
      <c r="CWV1184" s="12"/>
      <c r="CWW1184" s="12"/>
      <c r="CWX1184" s="12"/>
      <c r="CWY1184" s="12"/>
      <c r="CWZ1184" s="12"/>
      <c r="CXA1184" s="12"/>
      <c r="CXB1184" s="12"/>
      <c r="CXC1184" s="12"/>
      <c r="CXD1184" s="12"/>
      <c r="CXE1184" s="12"/>
      <c r="CXF1184" s="12"/>
      <c r="CXG1184" s="12"/>
      <c r="CXH1184" s="12"/>
      <c r="CXI1184" s="12"/>
      <c r="CXJ1184" s="12"/>
      <c r="CXK1184" s="12"/>
      <c r="CXL1184" s="12"/>
      <c r="CXM1184" s="12"/>
      <c r="CXN1184" s="12"/>
      <c r="CXO1184" s="12"/>
      <c r="CXP1184" s="12"/>
      <c r="CXQ1184" s="12"/>
      <c r="CXR1184" s="12"/>
      <c r="CXS1184" s="12"/>
      <c r="CXT1184" s="12"/>
      <c r="CXU1184" s="12"/>
      <c r="CXV1184" s="12"/>
      <c r="CXW1184" s="12"/>
      <c r="CXX1184" s="12"/>
      <c r="CXY1184" s="12"/>
      <c r="CXZ1184" s="12"/>
      <c r="CYA1184" s="12"/>
      <c r="CYB1184" s="12"/>
      <c r="CYC1184" s="12"/>
      <c r="CYD1184" s="12"/>
      <c r="CYE1184" s="12"/>
      <c r="CYF1184" s="12"/>
      <c r="CYG1184" s="12"/>
      <c r="CYH1184" s="12"/>
      <c r="CYI1184" s="12"/>
      <c r="CYJ1184" s="12"/>
      <c r="CYK1184" s="12"/>
      <c r="CYL1184" s="12"/>
      <c r="CYM1184" s="12"/>
      <c r="CYN1184" s="12"/>
      <c r="CYO1184" s="12"/>
      <c r="CYP1184" s="12"/>
      <c r="CYQ1184" s="12"/>
      <c r="CYR1184" s="12"/>
      <c r="CYS1184" s="12"/>
      <c r="CYT1184" s="12"/>
      <c r="CYU1184" s="12"/>
      <c r="CYV1184" s="12"/>
      <c r="CYW1184" s="12"/>
      <c r="CYX1184" s="12"/>
      <c r="CYY1184" s="12"/>
      <c r="CYZ1184" s="12"/>
      <c r="CZA1184" s="12"/>
      <c r="CZB1184" s="12"/>
      <c r="CZC1184" s="12"/>
      <c r="CZD1184" s="12"/>
      <c r="CZE1184" s="12"/>
      <c r="CZF1184" s="12"/>
      <c r="CZG1184" s="12"/>
      <c r="CZH1184" s="12"/>
      <c r="CZI1184" s="12"/>
      <c r="CZJ1184" s="12"/>
      <c r="CZK1184" s="12"/>
      <c r="CZL1184" s="12"/>
      <c r="CZM1184" s="12"/>
      <c r="CZN1184" s="12"/>
      <c r="CZO1184" s="12"/>
      <c r="CZP1184" s="12"/>
      <c r="CZQ1184" s="12"/>
      <c r="CZR1184" s="12"/>
      <c r="CZS1184" s="12"/>
      <c r="CZT1184" s="12"/>
      <c r="CZU1184" s="12"/>
      <c r="CZV1184" s="12"/>
      <c r="CZW1184" s="12"/>
      <c r="CZX1184" s="12"/>
      <c r="CZY1184" s="12"/>
      <c r="CZZ1184" s="12"/>
      <c r="DAA1184" s="12"/>
      <c r="DAB1184" s="12"/>
      <c r="DAC1184" s="12"/>
      <c r="DAD1184" s="12"/>
      <c r="DAE1184" s="12"/>
      <c r="DAF1184" s="12"/>
      <c r="DAG1184" s="12"/>
      <c r="DAH1184" s="12"/>
      <c r="DAI1184" s="12"/>
      <c r="DAJ1184" s="12"/>
      <c r="DAK1184" s="12"/>
      <c r="DAL1184" s="12"/>
      <c r="DAM1184" s="12"/>
      <c r="DAN1184" s="12"/>
      <c r="DAO1184" s="12"/>
      <c r="DAP1184" s="12"/>
      <c r="DAQ1184" s="12"/>
      <c r="DAR1184" s="12"/>
      <c r="DAS1184" s="12"/>
      <c r="DAT1184" s="12"/>
      <c r="DAU1184" s="12"/>
      <c r="DAV1184" s="12"/>
      <c r="DAW1184" s="12"/>
      <c r="DAX1184" s="12"/>
      <c r="DAY1184" s="12"/>
      <c r="DAZ1184" s="12"/>
      <c r="DBA1184" s="12"/>
      <c r="DBB1184" s="12"/>
      <c r="DBC1184" s="12"/>
      <c r="DBD1184" s="12"/>
      <c r="DBE1184" s="12"/>
      <c r="DBF1184" s="12"/>
      <c r="DBG1184" s="12"/>
      <c r="DBH1184" s="12"/>
      <c r="DBI1184" s="12"/>
      <c r="DBJ1184" s="12"/>
      <c r="DBK1184" s="12"/>
      <c r="DBL1184" s="12"/>
      <c r="DBM1184" s="12"/>
      <c r="DBN1184" s="12"/>
      <c r="DBO1184" s="12"/>
      <c r="DBP1184" s="12"/>
      <c r="DBQ1184" s="12"/>
      <c r="DBR1184" s="12"/>
      <c r="DBS1184" s="12"/>
      <c r="DBT1184" s="12"/>
      <c r="DBU1184" s="12"/>
      <c r="DBV1184" s="12"/>
      <c r="DBW1184" s="12"/>
      <c r="DBX1184" s="12"/>
      <c r="DBY1184" s="12"/>
      <c r="DBZ1184" s="12"/>
      <c r="DCA1184" s="12"/>
      <c r="DCB1184" s="12"/>
      <c r="DCC1184" s="12"/>
      <c r="DCD1184" s="12"/>
      <c r="DCE1184" s="12"/>
      <c r="DCF1184" s="12"/>
      <c r="DCG1184" s="12"/>
      <c r="DCH1184" s="12"/>
      <c r="DCI1184" s="12"/>
      <c r="DCJ1184" s="12"/>
      <c r="DCK1184" s="12"/>
      <c r="DCL1184" s="12"/>
      <c r="DCM1184" s="12"/>
      <c r="DCN1184" s="12"/>
      <c r="DCO1184" s="12"/>
      <c r="DCP1184" s="12"/>
      <c r="DCQ1184" s="12"/>
      <c r="DCR1184" s="12"/>
      <c r="DCS1184" s="12"/>
      <c r="DCT1184" s="12"/>
      <c r="DCU1184" s="12"/>
      <c r="DCV1184" s="12"/>
      <c r="DCW1184" s="12"/>
      <c r="DCX1184" s="12"/>
      <c r="DCY1184" s="12"/>
      <c r="DCZ1184" s="12"/>
      <c r="DDA1184" s="12"/>
      <c r="DDB1184" s="12"/>
      <c r="DDC1184" s="12"/>
      <c r="DDD1184" s="12"/>
      <c r="DDE1184" s="12"/>
      <c r="DDF1184" s="12"/>
      <c r="DDG1184" s="12"/>
      <c r="DDH1184" s="12"/>
      <c r="DDI1184" s="12"/>
      <c r="DDJ1184" s="12"/>
      <c r="DDK1184" s="12"/>
      <c r="DDL1184" s="12"/>
      <c r="DDM1184" s="12"/>
      <c r="DDN1184" s="12"/>
      <c r="DDO1184" s="12"/>
      <c r="DDP1184" s="12"/>
      <c r="DDQ1184" s="12"/>
      <c r="DDR1184" s="12"/>
      <c r="DDS1184" s="12"/>
      <c r="DDT1184" s="12"/>
      <c r="DDU1184" s="12"/>
      <c r="DDV1184" s="12"/>
      <c r="DDW1184" s="12"/>
      <c r="DDX1184" s="12"/>
      <c r="DDY1184" s="12"/>
      <c r="DDZ1184" s="12"/>
      <c r="DEA1184" s="12"/>
      <c r="DEB1184" s="12"/>
      <c r="DEC1184" s="12"/>
      <c r="DED1184" s="12"/>
      <c r="DEE1184" s="12"/>
      <c r="DEF1184" s="12"/>
      <c r="DEG1184" s="12"/>
      <c r="DEH1184" s="12"/>
      <c r="DEI1184" s="12"/>
      <c r="DEJ1184" s="12"/>
      <c r="DEK1184" s="12"/>
      <c r="DEL1184" s="12"/>
      <c r="DEM1184" s="12"/>
      <c r="DEN1184" s="12"/>
      <c r="DEO1184" s="12"/>
      <c r="DEP1184" s="12"/>
      <c r="DEQ1184" s="12"/>
      <c r="DER1184" s="12"/>
      <c r="DES1184" s="12"/>
      <c r="DET1184" s="12"/>
      <c r="DEU1184" s="12"/>
      <c r="DEV1184" s="12"/>
      <c r="DEW1184" s="12"/>
      <c r="DEX1184" s="12"/>
      <c r="DEY1184" s="12"/>
      <c r="DEZ1184" s="12"/>
      <c r="DFA1184" s="12"/>
      <c r="DFB1184" s="12"/>
      <c r="DFC1184" s="12"/>
      <c r="DFD1184" s="12"/>
      <c r="DFE1184" s="12"/>
      <c r="DFF1184" s="12"/>
      <c r="DFG1184" s="12"/>
      <c r="DFH1184" s="12"/>
      <c r="DFI1184" s="12"/>
      <c r="DFJ1184" s="12"/>
      <c r="DFK1184" s="12"/>
      <c r="DFL1184" s="12"/>
      <c r="DFM1184" s="12"/>
      <c r="DFN1184" s="12"/>
      <c r="DFO1184" s="12"/>
      <c r="DFP1184" s="12"/>
      <c r="DFQ1184" s="12"/>
      <c r="DFR1184" s="12"/>
      <c r="DFS1184" s="12"/>
      <c r="DFT1184" s="12"/>
      <c r="DFU1184" s="12"/>
      <c r="DFV1184" s="12"/>
      <c r="DFW1184" s="12"/>
      <c r="DFX1184" s="12"/>
      <c r="DFY1184" s="12"/>
      <c r="DFZ1184" s="12"/>
      <c r="DGA1184" s="12"/>
      <c r="DGB1184" s="12"/>
      <c r="DGC1184" s="12"/>
      <c r="DGD1184" s="12"/>
      <c r="DGE1184" s="12"/>
      <c r="DGF1184" s="12"/>
      <c r="DGG1184" s="12"/>
      <c r="DGH1184" s="12"/>
      <c r="DGI1184" s="12"/>
      <c r="DGJ1184" s="12"/>
      <c r="DGK1184" s="12"/>
      <c r="DGL1184" s="12"/>
      <c r="DGM1184" s="12"/>
      <c r="DGN1184" s="12"/>
      <c r="DGO1184" s="12"/>
      <c r="DGP1184" s="12"/>
      <c r="DGQ1184" s="12"/>
      <c r="DGR1184" s="12"/>
      <c r="DGS1184" s="12"/>
      <c r="DGT1184" s="12"/>
      <c r="DGU1184" s="12"/>
      <c r="DGV1184" s="12"/>
      <c r="DGW1184" s="12"/>
      <c r="DGX1184" s="12"/>
      <c r="DGY1184" s="12"/>
      <c r="DGZ1184" s="12"/>
      <c r="DHA1184" s="12"/>
      <c r="DHB1184" s="12"/>
      <c r="DHC1184" s="12"/>
      <c r="DHD1184" s="12"/>
      <c r="DHE1184" s="12"/>
      <c r="DHF1184" s="12"/>
      <c r="DHG1184" s="12"/>
      <c r="DHH1184" s="12"/>
      <c r="DHI1184" s="12"/>
      <c r="DHJ1184" s="12"/>
      <c r="DHK1184" s="12"/>
      <c r="DHL1184" s="12"/>
      <c r="DHM1184" s="12"/>
      <c r="DHN1184" s="12"/>
      <c r="DHO1184" s="12"/>
      <c r="DHP1184" s="12"/>
      <c r="DHQ1184" s="12"/>
      <c r="DHR1184" s="12"/>
      <c r="DHS1184" s="12"/>
      <c r="DHT1184" s="12"/>
      <c r="DHU1184" s="12"/>
      <c r="DHV1184" s="12"/>
      <c r="DHW1184" s="12"/>
      <c r="DHX1184" s="12"/>
      <c r="DHY1184" s="12"/>
      <c r="DHZ1184" s="12"/>
      <c r="DIA1184" s="12"/>
      <c r="DIB1184" s="12"/>
      <c r="DIC1184" s="12"/>
      <c r="DID1184" s="12"/>
      <c r="DIE1184" s="12"/>
      <c r="DIF1184" s="12"/>
      <c r="DIG1184" s="12"/>
      <c r="DIH1184" s="12"/>
      <c r="DII1184" s="12"/>
      <c r="DIJ1184" s="12"/>
      <c r="DIK1184" s="12"/>
      <c r="DIL1184" s="12"/>
      <c r="DIM1184" s="12"/>
      <c r="DIN1184" s="12"/>
      <c r="DIO1184" s="12"/>
      <c r="DIP1184" s="12"/>
      <c r="DIQ1184" s="12"/>
      <c r="DIR1184" s="12"/>
      <c r="DIS1184" s="12"/>
      <c r="DIT1184" s="12"/>
      <c r="DIU1184" s="12"/>
      <c r="DIV1184" s="12"/>
      <c r="DIW1184" s="12"/>
      <c r="DIX1184" s="12"/>
      <c r="DIY1184" s="12"/>
      <c r="DIZ1184" s="12"/>
      <c r="DJA1184" s="12"/>
      <c r="DJB1184" s="12"/>
      <c r="DJC1184" s="12"/>
      <c r="DJD1184" s="12"/>
      <c r="DJE1184" s="12"/>
      <c r="DJF1184" s="12"/>
      <c r="DJG1184" s="12"/>
      <c r="DJH1184" s="12"/>
      <c r="DJI1184" s="12"/>
      <c r="DJJ1184" s="12"/>
      <c r="DJK1184" s="12"/>
      <c r="DJL1184" s="12"/>
      <c r="DJM1184" s="12"/>
      <c r="DJN1184" s="12"/>
      <c r="DJO1184" s="12"/>
      <c r="DJP1184" s="12"/>
      <c r="DJQ1184" s="12"/>
      <c r="DJR1184" s="12"/>
      <c r="DJS1184" s="12"/>
      <c r="DJT1184" s="12"/>
      <c r="DJU1184" s="12"/>
      <c r="DJV1184" s="12"/>
      <c r="DJW1184" s="12"/>
      <c r="DJX1184" s="12"/>
      <c r="DJY1184" s="12"/>
      <c r="DJZ1184" s="12"/>
      <c r="DKA1184" s="12"/>
      <c r="DKB1184" s="12"/>
      <c r="DKC1184" s="12"/>
      <c r="DKD1184" s="12"/>
      <c r="DKE1184" s="12"/>
      <c r="DKF1184" s="12"/>
      <c r="DKG1184" s="12"/>
      <c r="DKH1184" s="12"/>
      <c r="DKI1184" s="12"/>
      <c r="DKJ1184" s="12"/>
      <c r="DKK1184" s="12"/>
      <c r="DKL1184" s="12"/>
      <c r="DKM1184" s="12"/>
      <c r="DKN1184" s="12"/>
      <c r="DKO1184" s="12"/>
      <c r="DKP1184" s="12"/>
      <c r="DKQ1184" s="12"/>
      <c r="DKR1184" s="12"/>
      <c r="DKS1184" s="12"/>
      <c r="DKT1184" s="12"/>
      <c r="DKU1184" s="12"/>
      <c r="DKV1184" s="12"/>
      <c r="DKW1184" s="12"/>
      <c r="DKX1184" s="12"/>
      <c r="DKY1184" s="12"/>
      <c r="DKZ1184" s="12"/>
      <c r="DLA1184" s="12"/>
      <c r="DLB1184" s="12"/>
      <c r="DLC1184" s="12"/>
      <c r="DLD1184" s="12"/>
      <c r="DLE1184" s="12"/>
      <c r="DLF1184" s="12"/>
      <c r="DLG1184" s="12"/>
      <c r="DLH1184" s="12"/>
      <c r="DLI1184" s="12"/>
      <c r="DLJ1184" s="12"/>
      <c r="DLK1184" s="12"/>
      <c r="DLL1184" s="12"/>
      <c r="DLM1184" s="12"/>
      <c r="DLN1184" s="12"/>
      <c r="DLO1184" s="12"/>
      <c r="DLP1184" s="12"/>
      <c r="DLQ1184" s="12"/>
      <c r="DLR1184" s="12"/>
      <c r="DLS1184" s="12"/>
      <c r="DLT1184" s="12"/>
      <c r="DLU1184" s="12"/>
      <c r="DLV1184" s="12"/>
      <c r="DLW1184" s="12"/>
      <c r="DLX1184" s="12"/>
      <c r="DLY1184" s="12"/>
      <c r="DLZ1184" s="12"/>
      <c r="DMA1184" s="12"/>
      <c r="DMB1184" s="12"/>
      <c r="DMC1184" s="12"/>
      <c r="DMD1184" s="12"/>
      <c r="DME1184" s="12"/>
      <c r="DMF1184" s="12"/>
      <c r="DMG1184" s="12"/>
      <c r="DMH1184" s="12"/>
      <c r="DMI1184" s="12"/>
      <c r="DMJ1184" s="12"/>
      <c r="DMK1184" s="12"/>
      <c r="DML1184" s="12"/>
      <c r="DMM1184" s="12"/>
      <c r="DMN1184" s="12"/>
      <c r="DMO1184" s="12"/>
      <c r="DMP1184" s="12"/>
      <c r="DMQ1184" s="12"/>
      <c r="DMR1184" s="12"/>
      <c r="DMS1184" s="12"/>
      <c r="DMT1184" s="12"/>
      <c r="DMU1184" s="12"/>
      <c r="DMV1184" s="12"/>
      <c r="DMW1184" s="12"/>
      <c r="DMX1184" s="12"/>
      <c r="DMY1184" s="12"/>
      <c r="DMZ1184" s="12"/>
      <c r="DNA1184" s="12"/>
      <c r="DNB1184" s="12"/>
      <c r="DNC1184" s="12"/>
      <c r="DND1184" s="12"/>
      <c r="DNE1184" s="12"/>
      <c r="DNF1184" s="12"/>
      <c r="DNG1184" s="12"/>
      <c r="DNH1184" s="12"/>
      <c r="DNI1184" s="12"/>
      <c r="DNJ1184" s="12"/>
      <c r="DNK1184" s="12"/>
      <c r="DNL1184" s="12"/>
      <c r="DNM1184" s="12"/>
      <c r="DNN1184" s="12"/>
      <c r="DNO1184" s="12"/>
      <c r="DNP1184" s="12"/>
      <c r="DNQ1184" s="12"/>
      <c r="DNR1184" s="12"/>
      <c r="DNS1184" s="12"/>
      <c r="DNT1184" s="12"/>
      <c r="DNU1184" s="12"/>
      <c r="DNV1184" s="12"/>
      <c r="DNW1184" s="12"/>
      <c r="DNX1184" s="12"/>
      <c r="DNY1184" s="12"/>
      <c r="DNZ1184" s="12"/>
      <c r="DOA1184" s="12"/>
      <c r="DOB1184" s="12"/>
      <c r="DOC1184" s="12"/>
      <c r="DOD1184" s="12"/>
      <c r="DOE1184" s="12"/>
      <c r="DOF1184" s="12"/>
      <c r="DOG1184" s="12"/>
      <c r="DOH1184" s="12"/>
      <c r="DOI1184" s="12"/>
      <c r="DOJ1184" s="12"/>
      <c r="DOK1184" s="12"/>
      <c r="DOL1184" s="12"/>
      <c r="DOM1184" s="12"/>
      <c r="DON1184" s="12"/>
      <c r="DOO1184" s="12"/>
      <c r="DOP1184" s="12"/>
      <c r="DOQ1184" s="12"/>
      <c r="DOR1184" s="12"/>
      <c r="DOS1184" s="12"/>
      <c r="DOT1184" s="12"/>
      <c r="DOU1184" s="12"/>
      <c r="DOV1184" s="12"/>
      <c r="DOW1184" s="12"/>
      <c r="DOX1184" s="12"/>
      <c r="DOY1184" s="12"/>
      <c r="DOZ1184" s="12"/>
      <c r="DPA1184" s="12"/>
      <c r="DPB1184" s="12"/>
      <c r="DPC1184" s="12"/>
      <c r="DPD1184" s="12"/>
      <c r="DPE1184" s="12"/>
      <c r="DPF1184" s="12"/>
      <c r="DPG1184" s="12"/>
      <c r="DPH1184" s="12"/>
      <c r="DPI1184" s="12"/>
      <c r="DPJ1184" s="12"/>
      <c r="DPK1184" s="12"/>
      <c r="DPL1184" s="12"/>
      <c r="DPM1184" s="12"/>
      <c r="DPN1184" s="12"/>
      <c r="DPO1184" s="12"/>
      <c r="DPP1184" s="12"/>
      <c r="DPQ1184" s="12"/>
      <c r="DPR1184" s="12"/>
      <c r="DPS1184" s="12"/>
      <c r="DPT1184" s="12"/>
      <c r="DPU1184" s="12"/>
      <c r="DPV1184" s="12"/>
      <c r="DPW1184" s="12"/>
      <c r="DPX1184" s="12"/>
      <c r="DPY1184" s="12"/>
      <c r="DPZ1184" s="12"/>
      <c r="DQA1184" s="12"/>
      <c r="DQB1184" s="12"/>
      <c r="DQC1184" s="12"/>
      <c r="DQD1184" s="12"/>
      <c r="DQE1184" s="12"/>
      <c r="DQF1184" s="12"/>
      <c r="DQG1184" s="12"/>
      <c r="DQH1184" s="12"/>
      <c r="DQI1184" s="12"/>
      <c r="DQJ1184" s="12"/>
      <c r="DQK1184" s="12"/>
      <c r="DQL1184" s="12"/>
      <c r="DQM1184" s="12"/>
      <c r="DQN1184" s="12"/>
      <c r="DQO1184" s="12"/>
      <c r="DQP1184" s="12"/>
      <c r="DQQ1184" s="12"/>
      <c r="DQR1184" s="12"/>
      <c r="DQS1184" s="12"/>
      <c r="DQT1184" s="12"/>
      <c r="DQU1184" s="12"/>
      <c r="DQV1184" s="12"/>
      <c r="DQW1184" s="12"/>
      <c r="DQX1184" s="12"/>
      <c r="DQY1184" s="12"/>
      <c r="DQZ1184" s="12"/>
      <c r="DRA1184" s="12"/>
      <c r="DRB1184" s="12"/>
      <c r="DRC1184" s="12"/>
      <c r="DRD1184" s="12"/>
      <c r="DRE1184" s="12"/>
      <c r="DRF1184" s="12"/>
      <c r="DRG1184" s="12"/>
      <c r="DRH1184" s="12"/>
      <c r="DRI1184" s="12"/>
      <c r="DRJ1184" s="12"/>
      <c r="DRK1184" s="12"/>
      <c r="DRL1184" s="12"/>
      <c r="DRM1184" s="12"/>
      <c r="DRN1184" s="12"/>
      <c r="DRO1184" s="12"/>
      <c r="DRP1184" s="12"/>
      <c r="DRQ1184" s="12"/>
      <c r="DRR1184" s="12"/>
      <c r="DRS1184" s="12"/>
      <c r="DRT1184" s="12"/>
      <c r="DRU1184" s="12"/>
      <c r="DRV1184" s="12"/>
      <c r="DRW1184" s="12"/>
      <c r="DRX1184" s="12"/>
      <c r="DRY1184" s="12"/>
      <c r="DRZ1184" s="12"/>
      <c r="DSA1184" s="12"/>
      <c r="DSB1184" s="12"/>
      <c r="DSC1184" s="12"/>
      <c r="DSD1184" s="12"/>
      <c r="DSE1184" s="12"/>
      <c r="DSF1184" s="12"/>
      <c r="DSG1184" s="12"/>
      <c r="DSH1184" s="12"/>
      <c r="DSI1184" s="12"/>
      <c r="DSJ1184" s="12"/>
      <c r="DSK1184" s="12"/>
      <c r="DSL1184" s="12"/>
      <c r="DSM1184" s="12"/>
      <c r="DSN1184" s="12"/>
      <c r="DSO1184" s="12"/>
      <c r="DSP1184" s="12"/>
      <c r="DSQ1184" s="12"/>
      <c r="DSR1184" s="12"/>
      <c r="DSS1184" s="12"/>
      <c r="DST1184" s="12"/>
      <c r="DSU1184" s="12"/>
      <c r="DSV1184" s="12"/>
      <c r="DSW1184" s="12"/>
      <c r="DSX1184" s="12"/>
      <c r="DSY1184" s="12"/>
      <c r="DSZ1184" s="12"/>
      <c r="DTA1184" s="12"/>
      <c r="DTB1184" s="12"/>
      <c r="DTC1184" s="12"/>
      <c r="DTD1184" s="12"/>
      <c r="DTE1184" s="12"/>
      <c r="DTF1184" s="12"/>
      <c r="DTG1184" s="12"/>
      <c r="DTH1184" s="12"/>
      <c r="DTI1184" s="12"/>
      <c r="DTJ1184" s="12"/>
      <c r="DTK1184" s="12"/>
      <c r="DTL1184" s="12"/>
      <c r="DTM1184" s="12"/>
      <c r="DTN1184" s="12"/>
      <c r="DTO1184" s="12"/>
      <c r="DTP1184" s="12"/>
      <c r="DTQ1184" s="12"/>
      <c r="DTR1184" s="12"/>
      <c r="DTS1184" s="12"/>
      <c r="DTT1184" s="12"/>
      <c r="DTU1184" s="12"/>
      <c r="DTV1184" s="12"/>
      <c r="DTW1184" s="12"/>
      <c r="DTX1184" s="12"/>
      <c r="DTY1184" s="12"/>
      <c r="DTZ1184" s="12"/>
      <c r="DUA1184" s="12"/>
      <c r="DUB1184" s="12"/>
      <c r="DUC1184" s="12"/>
      <c r="DUD1184" s="12"/>
      <c r="DUE1184" s="12"/>
      <c r="DUF1184" s="12"/>
      <c r="DUG1184" s="12"/>
      <c r="DUH1184" s="12"/>
      <c r="DUI1184" s="12"/>
      <c r="DUJ1184" s="12"/>
      <c r="DUK1184" s="12"/>
      <c r="DUL1184" s="12"/>
      <c r="DUM1184" s="12"/>
      <c r="DUN1184" s="12"/>
      <c r="DUO1184" s="12"/>
      <c r="DUP1184" s="12"/>
      <c r="DUQ1184" s="12"/>
      <c r="DUR1184" s="12"/>
      <c r="DUS1184" s="12"/>
      <c r="DUT1184" s="12"/>
      <c r="DUU1184" s="12"/>
      <c r="DUV1184" s="12"/>
      <c r="DUW1184" s="12"/>
      <c r="DUX1184" s="12"/>
      <c r="DUY1184" s="12"/>
      <c r="DUZ1184" s="12"/>
      <c r="DVA1184" s="12"/>
      <c r="DVB1184" s="12"/>
      <c r="DVC1184" s="12"/>
      <c r="DVD1184" s="12"/>
      <c r="DVE1184" s="12"/>
      <c r="DVF1184" s="12"/>
      <c r="DVG1184" s="12"/>
      <c r="DVH1184" s="12"/>
      <c r="DVI1184" s="12"/>
      <c r="DVJ1184" s="12"/>
      <c r="DVK1184" s="12"/>
      <c r="DVL1184" s="12"/>
      <c r="DVM1184" s="12"/>
      <c r="DVN1184" s="12"/>
      <c r="DVO1184" s="12"/>
      <c r="DVP1184" s="12"/>
      <c r="DVQ1184" s="12"/>
      <c r="DVR1184" s="12"/>
      <c r="DVS1184" s="12"/>
      <c r="DVT1184" s="12"/>
      <c r="DVU1184" s="12"/>
      <c r="DVV1184" s="12"/>
      <c r="DVW1184" s="12"/>
      <c r="DVX1184" s="12"/>
      <c r="DVY1184" s="12"/>
      <c r="DVZ1184" s="12"/>
      <c r="DWA1184" s="12"/>
      <c r="DWB1184" s="12"/>
      <c r="DWC1184" s="12"/>
      <c r="DWD1184" s="12"/>
      <c r="DWE1184" s="12"/>
      <c r="DWF1184" s="12"/>
      <c r="DWG1184" s="12"/>
      <c r="DWH1184" s="12"/>
      <c r="DWI1184" s="12"/>
      <c r="DWJ1184" s="12"/>
      <c r="DWK1184" s="12"/>
      <c r="DWL1184" s="12"/>
      <c r="DWM1184" s="12"/>
      <c r="DWN1184" s="12"/>
      <c r="DWO1184" s="12"/>
      <c r="DWP1184" s="12"/>
      <c r="DWQ1184" s="12"/>
      <c r="DWR1184" s="12"/>
      <c r="DWS1184" s="12"/>
      <c r="DWT1184" s="12"/>
      <c r="DWU1184" s="12"/>
      <c r="DWV1184" s="12"/>
      <c r="DWW1184" s="12"/>
      <c r="DWX1184" s="12"/>
      <c r="DWY1184" s="12"/>
      <c r="DWZ1184" s="12"/>
      <c r="DXA1184" s="12"/>
      <c r="DXB1184" s="12"/>
      <c r="DXC1184" s="12"/>
      <c r="DXD1184" s="12"/>
      <c r="DXE1184" s="12"/>
      <c r="DXF1184" s="12"/>
      <c r="DXG1184" s="12"/>
      <c r="DXH1184" s="12"/>
      <c r="DXI1184" s="12"/>
      <c r="DXJ1184" s="12"/>
      <c r="DXK1184" s="12"/>
      <c r="DXL1184" s="12"/>
      <c r="DXM1184" s="12"/>
      <c r="DXN1184" s="12"/>
      <c r="DXO1184" s="12"/>
      <c r="DXP1184" s="12"/>
      <c r="DXQ1184" s="12"/>
      <c r="DXR1184" s="12"/>
      <c r="DXS1184" s="12"/>
      <c r="DXT1184" s="12"/>
      <c r="DXU1184" s="12"/>
      <c r="DXV1184" s="12"/>
      <c r="DXW1184" s="12"/>
      <c r="DXX1184" s="12"/>
      <c r="DXY1184" s="12"/>
      <c r="DXZ1184" s="12"/>
      <c r="DYA1184" s="12"/>
      <c r="DYB1184" s="12"/>
      <c r="DYC1184" s="12"/>
      <c r="DYD1184" s="12"/>
      <c r="DYE1184" s="12"/>
      <c r="DYF1184" s="12"/>
      <c r="DYG1184" s="12"/>
      <c r="DYH1184" s="12"/>
      <c r="DYI1184" s="12"/>
      <c r="DYJ1184" s="12"/>
      <c r="DYK1184" s="12"/>
      <c r="DYL1184" s="12"/>
      <c r="DYM1184" s="12"/>
      <c r="DYN1184" s="12"/>
      <c r="DYO1184" s="12"/>
      <c r="DYP1184" s="12"/>
      <c r="DYQ1184" s="12"/>
      <c r="DYR1184" s="12"/>
      <c r="DYS1184" s="12"/>
      <c r="DYT1184" s="12"/>
      <c r="DYU1184" s="12"/>
      <c r="DYV1184" s="12"/>
      <c r="DYW1184" s="12"/>
      <c r="DYX1184" s="12"/>
      <c r="DYY1184" s="12"/>
      <c r="DYZ1184" s="12"/>
      <c r="DZA1184" s="12"/>
      <c r="DZB1184" s="12"/>
      <c r="DZC1184" s="12"/>
      <c r="DZD1184" s="12"/>
      <c r="DZE1184" s="12"/>
      <c r="DZF1184" s="12"/>
      <c r="DZG1184" s="12"/>
      <c r="DZH1184" s="12"/>
      <c r="DZI1184" s="12"/>
      <c r="DZJ1184" s="12"/>
      <c r="DZK1184" s="12"/>
      <c r="DZL1184" s="12"/>
      <c r="DZM1184" s="12"/>
      <c r="DZN1184" s="12"/>
      <c r="DZO1184" s="12"/>
      <c r="DZP1184" s="12"/>
      <c r="DZQ1184" s="12"/>
      <c r="DZR1184" s="12"/>
      <c r="DZS1184" s="12"/>
      <c r="DZT1184" s="12"/>
      <c r="DZU1184" s="12"/>
      <c r="DZV1184" s="12"/>
      <c r="DZW1184" s="12"/>
      <c r="DZX1184" s="12"/>
      <c r="DZY1184" s="12"/>
      <c r="DZZ1184" s="12"/>
      <c r="EAA1184" s="12"/>
      <c r="EAB1184" s="12"/>
      <c r="EAC1184" s="12"/>
      <c r="EAD1184" s="12"/>
      <c r="EAE1184" s="12"/>
      <c r="EAF1184" s="12"/>
      <c r="EAG1184" s="12"/>
      <c r="EAH1184" s="12"/>
      <c r="EAI1184" s="12"/>
      <c r="EAJ1184" s="12"/>
      <c r="EAK1184" s="12"/>
      <c r="EAL1184" s="12"/>
      <c r="EAM1184" s="12"/>
      <c r="EAN1184" s="12"/>
      <c r="EAO1184" s="12"/>
      <c r="EAP1184" s="12"/>
      <c r="EAQ1184" s="12"/>
      <c r="EAR1184" s="12"/>
      <c r="EAS1184" s="12"/>
      <c r="EAT1184" s="12"/>
      <c r="EAU1184" s="12"/>
      <c r="EAV1184" s="12"/>
      <c r="EAW1184" s="12"/>
      <c r="EAX1184" s="12"/>
      <c r="EAY1184" s="12"/>
      <c r="EAZ1184" s="12"/>
      <c r="EBA1184" s="12"/>
      <c r="EBB1184" s="12"/>
      <c r="EBC1184" s="12"/>
      <c r="EBD1184" s="12"/>
      <c r="EBE1184" s="12"/>
      <c r="EBF1184" s="12"/>
      <c r="EBG1184" s="12"/>
      <c r="EBH1184" s="12"/>
      <c r="EBI1184" s="12"/>
      <c r="EBJ1184" s="12"/>
      <c r="EBK1184" s="12"/>
      <c r="EBL1184" s="12"/>
      <c r="EBM1184" s="12"/>
      <c r="EBN1184" s="12"/>
      <c r="EBO1184" s="12"/>
      <c r="EBP1184" s="12"/>
      <c r="EBQ1184" s="12"/>
      <c r="EBR1184" s="12"/>
      <c r="EBS1184" s="12"/>
      <c r="EBT1184" s="12"/>
      <c r="EBU1184" s="12"/>
      <c r="EBV1184" s="12"/>
      <c r="EBW1184" s="12"/>
      <c r="EBX1184" s="12"/>
      <c r="EBY1184" s="12"/>
      <c r="EBZ1184" s="12"/>
      <c r="ECA1184" s="12"/>
      <c r="ECB1184" s="12"/>
      <c r="ECC1184" s="12"/>
      <c r="ECD1184" s="12"/>
      <c r="ECE1184" s="12"/>
      <c r="ECF1184" s="12"/>
      <c r="ECG1184" s="12"/>
      <c r="ECH1184" s="12"/>
      <c r="ECI1184" s="12"/>
      <c r="ECJ1184" s="12"/>
      <c r="ECK1184" s="12"/>
      <c r="ECL1184" s="12"/>
      <c r="ECM1184" s="12"/>
      <c r="ECN1184" s="12"/>
      <c r="ECO1184" s="12"/>
      <c r="ECP1184" s="12"/>
      <c r="ECQ1184" s="12"/>
      <c r="ECR1184" s="12"/>
      <c r="ECS1184" s="12"/>
      <c r="ECT1184" s="12"/>
      <c r="ECU1184" s="12"/>
      <c r="ECV1184" s="12"/>
      <c r="ECW1184" s="12"/>
      <c r="ECX1184" s="12"/>
      <c r="ECY1184" s="12"/>
      <c r="ECZ1184" s="12"/>
      <c r="EDA1184" s="12"/>
      <c r="EDB1184" s="12"/>
      <c r="EDC1184" s="12"/>
      <c r="EDD1184" s="12"/>
      <c r="EDE1184" s="12"/>
      <c r="EDF1184" s="12"/>
      <c r="EDG1184" s="12"/>
      <c r="EDH1184" s="12"/>
      <c r="EDI1184" s="12"/>
      <c r="EDJ1184" s="12"/>
      <c r="EDK1184" s="12"/>
      <c r="EDL1184" s="12"/>
      <c r="EDM1184" s="12"/>
      <c r="EDN1184" s="12"/>
      <c r="EDO1184" s="12"/>
      <c r="EDP1184" s="12"/>
      <c r="EDQ1184" s="12"/>
      <c r="EDR1184" s="12"/>
      <c r="EDS1184" s="12"/>
      <c r="EDT1184" s="12"/>
      <c r="EDU1184" s="12"/>
      <c r="EDV1184" s="12"/>
      <c r="EDW1184" s="12"/>
      <c r="EDX1184" s="12"/>
      <c r="EDY1184" s="12"/>
      <c r="EDZ1184" s="12"/>
      <c r="EEA1184" s="12"/>
      <c r="EEB1184" s="12"/>
      <c r="EEC1184" s="12"/>
      <c r="EED1184" s="12"/>
      <c r="EEE1184" s="12"/>
      <c r="EEF1184" s="12"/>
      <c r="EEG1184" s="12"/>
      <c r="EEH1184" s="12"/>
      <c r="EEI1184" s="12"/>
      <c r="EEJ1184" s="12"/>
      <c r="EEK1184" s="12"/>
      <c r="EEL1184" s="12"/>
      <c r="EEM1184" s="12"/>
      <c r="EEN1184" s="12"/>
      <c r="EEO1184" s="12"/>
      <c r="EEP1184" s="12"/>
      <c r="EEQ1184" s="12"/>
      <c r="EER1184" s="12"/>
      <c r="EES1184" s="12"/>
      <c r="EET1184" s="12"/>
      <c r="EEU1184" s="12"/>
      <c r="EEV1184" s="12"/>
      <c r="EEW1184" s="12"/>
      <c r="EEX1184" s="12"/>
      <c r="EEY1184" s="12"/>
      <c r="EEZ1184" s="12"/>
      <c r="EFA1184" s="12"/>
      <c r="EFB1184" s="12"/>
      <c r="EFC1184" s="12"/>
      <c r="EFD1184" s="12"/>
      <c r="EFE1184" s="12"/>
      <c r="EFF1184" s="12"/>
      <c r="EFG1184" s="12"/>
      <c r="EFH1184" s="12"/>
      <c r="EFI1184" s="12"/>
      <c r="EFJ1184" s="12"/>
      <c r="EFK1184" s="12"/>
      <c r="EFL1184" s="12"/>
      <c r="EFM1184" s="12"/>
      <c r="EFN1184" s="12"/>
      <c r="EFO1184" s="12"/>
      <c r="EFP1184" s="12"/>
      <c r="EFQ1184" s="12"/>
      <c r="EFR1184" s="12"/>
      <c r="EFS1184" s="12"/>
      <c r="EFT1184" s="12"/>
      <c r="EFU1184" s="12"/>
      <c r="EFV1184" s="12"/>
      <c r="EFW1184" s="12"/>
      <c r="EFX1184" s="12"/>
      <c r="EFY1184" s="12"/>
      <c r="EFZ1184" s="12"/>
      <c r="EGA1184" s="12"/>
      <c r="EGB1184" s="12"/>
      <c r="EGC1184" s="12"/>
      <c r="EGD1184" s="12"/>
      <c r="EGE1184" s="12"/>
      <c r="EGF1184" s="12"/>
      <c r="EGG1184" s="12"/>
      <c r="EGH1184" s="12"/>
      <c r="EGI1184" s="12"/>
      <c r="EGJ1184" s="12"/>
      <c r="EGK1184" s="12"/>
      <c r="EGL1184" s="12"/>
      <c r="EGM1184" s="12"/>
      <c r="EGN1184" s="12"/>
      <c r="EGO1184" s="12"/>
      <c r="EGP1184" s="12"/>
      <c r="EGQ1184" s="12"/>
      <c r="EGR1184" s="12"/>
      <c r="EGS1184" s="12"/>
      <c r="EGT1184" s="12"/>
      <c r="EGU1184" s="12"/>
      <c r="EGV1184" s="12"/>
      <c r="EGW1184" s="12"/>
      <c r="EGX1184" s="12"/>
      <c r="EGY1184" s="12"/>
      <c r="EGZ1184" s="12"/>
      <c r="EHA1184" s="12"/>
      <c r="EHB1184" s="12"/>
      <c r="EHC1184" s="12"/>
      <c r="EHD1184" s="12"/>
      <c r="EHE1184" s="12"/>
      <c r="EHF1184" s="12"/>
      <c r="EHG1184" s="12"/>
      <c r="EHH1184" s="12"/>
      <c r="EHI1184" s="12"/>
      <c r="EHJ1184" s="12"/>
      <c r="EHK1184" s="12"/>
      <c r="EHL1184" s="12"/>
      <c r="EHM1184" s="12"/>
      <c r="EHN1184" s="12"/>
      <c r="EHO1184" s="12"/>
      <c r="EHP1184" s="12"/>
      <c r="EHQ1184" s="12"/>
      <c r="EHR1184" s="12"/>
      <c r="EHS1184" s="12"/>
      <c r="EHT1184" s="12"/>
      <c r="EHU1184" s="12"/>
      <c r="EHV1184" s="12"/>
      <c r="EHW1184" s="12"/>
      <c r="EHX1184" s="12"/>
      <c r="EHY1184" s="12"/>
      <c r="EHZ1184" s="12"/>
      <c r="EIA1184" s="12"/>
      <c r="EIB1184" s="12"/>
      <c r="EIC1184" s="12"/>
      <c r="EID1184" s="12"/>
      <c r="EIE1184" s="12"/>
      <c r="EIF1184" s="12"/>
      <c r="EIG1184" s="12"/>
      <c r="EIH1184" s="12"/>
      <c r="EII1184" s="12"/>
      <c r="EIJ1184" s="12"/>
      <c r="EIK1184" s="12"/>
      <c r="EIL1184" s="12"/>
      <c r="EIM1184" s="12"/>
      <c r="EIN1184" s="12"/>
      <c r="EIO1184" s="12"/>
      <c r="EIP1184" s="12"/>
      <c r="EIQ1184" s="12"/>
      <c r="EIR1184" s="12"/>
      <c r="EIS1184" s="12"/>
      <c r="EIT1184" s="12"/>
      <c r="EIU1184" s="12"/>
      <c r="EIV1184" s="12"/>
      <c r="EIW1184" s="12"/>
      <c r="EIX1184" s="12"/>
      <c r="EIY1184" s="12"/>
      <c r="EIZ1184" s="12"/>
      <c r="EJA1184" s="12"/>
      <c r="EJB1184" s="12"/>
      <c r="EJC1184" s="12"/>
      <c r="EJD1184" s="12"/>
      <c r="EJE1184" s="12"/>
      <c r="EJF1184" s="12"/>
      <c r="EJG1184" s="12"/>
      <c r="EJH1184" s="12"/>
      <c r="EJI1184" s="12"/>
      <c r="EJJ1184" s="12"/>
      <c r="EJK1184" s="12"/>
      <c r="EJL1184" s="12"/>
      <c r="EJM1184" s="12"/>
      <c r="EJN1184" s="12"/>
      <c r="EJO1184" s="12"/>
      <c r="EJP1184" s="12"/>
      <c r="EJQ1184" s="12"/>
      <c r="EJR1184" s="12"/>
      <c r="EJS1184" s="12"/>
      <c r="EJT1184" s="12"/>
      <c r="EJU1184" s="12"/>
      <c r="EJV1184" s="12"/>
      <c r="EJW1184" s="12"/>
      <c r="EJX1184" s="12"/>
      <c r="EJY1184" s="12"/>
      <c r="EJZ1184" s="12"/>
      <c r="EKA1184" s="12"/>
      <c r="EKB1184" s="12"/>
      <c r="EKC1184" s="12"/>
      <c r="EKD1184" s="12"/>
      <c r="EKE1184" s="12"/>
      <c r="EKF1184" s="12"/>
      <c r="EKG1184" s="12"/>
      <c r="EKH1184" s="12"/>
      <c r="EKI1184" s="12"/>
      <c r="EKJ1184" s="12"/>
      <c r="EKK1184" s="12"/>
      <c r="EKL1184" s="12"/>
      <c r="EKM1184" s="12"/>
      <c r="EKN1184" s="12"/>
      <c r="EKO1184" s="12"/>
      <c r="EKP1184" s="12"/>
      <c r="EKQ1184" s="12"/>
      <c r="EKR1184" s="12"/>
      <c r="EKS1184" s="12"/>
      <c r="EKT1184" s="12"/>
      <c r="EKU1184" s="12"/>
      <c r="EKV1184" s="12"/>
      <c r="EKW1184" s="12"/>
      <c r="EKX1184" s="12"/>
      <c r="EKY1184" s="12"/>
      <c r="EKZ1184" s="12"/>
      <c r="ELA1184" s="12"/>
      <c r="ELB1184" s="12"/>
      <c r="ELC1184" s="12"/>
      <c r="ELD1184" s="12"/>
      <c r="ELE1184" s="12"/>
      <c r="ELF1184" s="12"/>
      <c r="ELG1184" s="12"/>
      <c r="ELH1184" s="12"/>
      <c r="ELI1184" s="12"/>
      <c r="ELJ1184" s="12"/>
      <c r="ELK1184" s="12"/>
      <c r="ELL1184" s="12"/>
      <c r="ELM1184" s="12"/>
      <c r="ELN1184" s="12"/>
      <c r="ELO1184" s="12"/>
      <c r="ELP1184" s="12"/>
      <c r="ELQ1184" s="12"/>
      <c r="ELR1184" s="12"/>
      <c r="ELS1184" s="12"/>
      <c r="ELT1184" s="12"/>
      <c r="ELU1184" s="12"/>
      <c r="ELV1184" s="12"/>
      <c r="ELW1184" s="12"/>
      <c r="ELX1184" s="12"/>
      <c r="ELY1184" s="12"/>
      <c r="ELZ1184" s="12"/>
      <c r="EMA1184" s="12"/>
      <c r="EMB1184" s="12"/>
      <c r="EMC1184" s="12"/>
      <c r="EMD1184" s="12"/>
      <c r="EME1184" s="12"/>
      <c r="EMF1184" s="12"/>
      <c r="EMG1184" s="12"/>
      <c r="EMH1184" s="12"/>
      <c r="EMI1184" s="12"/>
      <c r="EMJ1184" s="12"/>
      <c r="EMK1184" s="12"/>
      <c r="EML1184" s="12"/>
      <c r="EMM1184" s="12"/>
      <c r="EMN1184" s="12"/>
      <c r="EMO1184" s="12"/>
      <c r="EMP1184" s="12"/>
      <c r="EMQ1184" s="12"/>
      <c r="EMR1184" s="12"/>
      <c r="EMS1184" s="12"/>
      <c r="EMT1184" s="12"/>
      <c r="EMU1184" s="12"/>
      <c r="EMV1184" s="12"/>
      <c r="EMW1184" s="12"/>
      <c r="EMX1184" s="12"/>
      <c r="EMY1184" s="12"/>
      <c r="EMZ1184" s="12"/>
      <c r="ENA1184" s="12"/>
      <c r="ENB1184" s="12"/>
      <c r="ENC1184" s="12"/>
      <c r="END1184" s="12"/>
      <c r="ENE1184" s="12"/>
      <c r="ENF1184" s="12"/>
      <c r="ENG1184" s="12"/>
      <c r="ENH1184" s="12"/>
      <c r="ENI1184" s="12"/>
      <c r="ENJ1184" s="12"/>
      <c r="ENK1184" s="12"/>
      <c r="ENL1184" s="12"/>
      <c r="ENM1184" s="12"/>
      <c r="ENN1184" s="12"/>
      <c r="ENO1184" s="12"/>
      <c r="ENP1184" s="12"/>
      <c r="ENQ1184" s="12"/>
      <c r="ENR1184" s="12"/>
      <c r="ENS1184" s="12"/>
      <c r="ENT1184" s="12"/>
      <c r="ENU1184" s="12"/>
      <c r="ENV1184" s="12"/>
      <c r="ENW1184" s="12"/>
      <c r="ENX1184" s="12"/>
      <c r="ENY1184" s="12"/>
      <c r="ENZ1184" s="12"/>
      <c r="EOA1184" s="12"/>
      <c r="EOB1184" s="12"/>
      <c r="EOC1184" s="12"/>
      <c r="EOD1184" s="12"/>
      <c r="EOE1184" s="12"/>
      <c r="EOF1184" s="12"/>
      <c r="EOG1184" s="12"/>
      <c r="EOH1184" s="12"/>
      <c r="EOI1184" s="12"/>
      <c r="EOJ1184" s="12"/>
      <c r="EOK1184" s="12"/>
      <c r="EOL1184" s="12"/>
      <c r="EOM1184" s="12"/>
      <c r="EON1184" s="12"/>
      <c r="EOO1184" s="12"/>
      <c r="EOP1184" s="12"/>
      <c r="EOQ1184" s="12"/>
      <c r="EOR1184" s="12"/>
      <c r="EOS1184" s="12"/>
      <c r="EOT1184" s="12"/>
      <c r="EOU1184" s="12"/>
      <c r="EOV1184" s="12"/>
      <c r="EOW1184" s="12"/>
      <c r="EOX1184" s="12"/>
      <c r="EOY1184" s="12"/>
      <c r="EOZ1184" s="12"/>
      <c r="EPA1184" s="12"/>
      <c r="EPB1184" s="12"/>
      <c r="EPC1184" s="12"/>
      <c r="EPD1184" s="12"/>
      <c r="EPE1184" s="12"/>
      <c r="EPF1184" s="12"/>
      <c r="EPG1184" s="12"/>
      <c r="EPH1184" s="12"/>
      <c r="EPI1184" s="12"/>
      <c r="EPJ1184" s="12"/>
      <c r="EPK1184" s="12"/>
      <c r="EPL1184" s="12"/>
      <c r="EPM1184" s="12"/>
      <c r="EPN1184" s="12"/>
      <c r="EPO1184" s="12"/>
      <c r="EPP1184" s="12"/>
      <c r="EPQ1184" s="12"/>
      <c r="EPR1184" s="12"/>
      <c r="EPS1184" s="12"/>
      <c r="EPT1184" s="12"/>
      <c r="EPU1184" s="12"/>
      <c r="EPV1184" s="12"/>
      <c r="EPW1184" s="12"/>
      <c r="EPX1184" s="12"/>
      <c r="EPY1184" s="12"/>
      <c r="EPZ1184" s="12"/>
      <c r="EQA1184" s="12"/>
      <c r="EQB1184" s="12"/>
      <c r="EQC1184" s="12"/>
      <c r="EQD1184" s="12"/>
      <c r="EQE1184" s="12"/>
      <c r="EQF1184" s="12"/>
      <c r="EQG1184" s="12"/>
      <c r="EQH1184" s="12"/>
      <c r="EQI1184" s="12"/>
      <c r="EQJ1184" s="12"/>
      <c r="EQK1184" s="12"/>
      <c r="EQL1184" s="12"/>
      <c r="EQM1184" s="12"/>
      <c r="EQN1184" s="12"/>
      <c r="EQO1184" s="12"/>
      <c r="EQP1184" s="12"/>
      <c r="EQQ1184" s="12"/>
      <c r="EQR1184" s="12"/>
      <c r="EQS1184" s="12"/>
      <c r="EQT1184" s="12"/>
      <c r="EQU1184" s="12"/>
      <c r="EQV1184" s="12"/>
      <c r="EQW1184" s="12"/>
      <c r="EQX1184" s="12"/>
      <c r="EQY1184" s="12"/>
      <c r="EQZ1184" s="12"/>
      <c r="ERA1184" s="12"/>
      <c r="ERB1184" s="12"/>
      <c r="ERC1184" s="12"/>
      <c r="ERD1184" s="12"/>
      <c r="ERE1184" s="12"/>
      <c r="ERF1184" s="12"/>
      <c r="ERG1184" s="12"/>
      <c r="ERH1184" s="12"/>
      <c r="ERI1184" s="12"/>
      <c r="ERJ1184" s="12"/>
      <c r="ERK1184" s="12"/>
      <c r="ERL1184" s="12"/>
      <c r="ERM1184" s="12"/>
      <c r="ERN1184" s="12"/>
      <c r="ERO1184" s="12"/>
      <c r="ERP1184" s="12"/>
      <c r="ERQ1184" s="12"/>
      <c r="ERR1184" s="12"/>
      <c r="ERS1184" s="12"/>
      <c r="ERT1184" s="12"/>
      <c r="ERU1184" s="12"/>
      <c r="ERV1184" s="12"/>
      <c r="ERW1184" s="12"/>
      <c r="ERX1184" s="12"/>
      <c r="ERY1184" s="12"/>
      <c r="ERZ1184" s="12"/>
      <c r="ESA1184" s="12"/>
      <c r="ESB1184" s="12"/>
      <c r="ESC1184" s="12"/>
      <c r="ESD1184" s="12"/>
      <c r="ESE1184" s="12"/>
      <c r="ESF1184" s="12"/>
      <c r="ESG1184" s="12"/>
      <c r="ESH1184" s="12"/>
      <c r="ESI1184" s="12"/>
      <c r="ESJ1184" s="12"/>
      <c r="ESK1184" s="12"/>
      <c r="ESL1184" s="12"/>
      <c r="ESM1184" s="12"/>
      <c r="ESN1184" s="12"/>
      <c r="ESO1184" s="12"/>
      <c r="ESP1184" s="12"/>
      <c r="ESQ1184" s="12"/>
      <c r="ESR1184" s="12"/>
      <c r="ESS1184" s="12"/>
      <c r="EST1184" s="12"/>
      <c r="ESU1184" s="12"/>
      <c r="ESV1184" s="12"/>
      <c r="ESW1184" s="12"/>
      <c r="ESX1184" s="12"/>
      <c r="ESY1184" s="12"/>
      <c r="ESZ1184" s="12"/>
      <c r="ETA1184" s="12"/>
      <c r="ETB1184" s="12"/>
      <c r="ETC1184" s="12"/>
      <c r="ETD1184" s="12"/>
      <c r="ETE1184" s="12"/>
      <c r="ETF1184" s="12"/>
      <c r="ETG1184" s="12"/>
      <c r="ETH1184" s="12"/>
      <c r="ETI1184" s="12"/>
      <c r="ETJ1184" s="12"/>
      <c r="ETK1184" s="12"/>
      <c r="ETL1184" s="12"/>
      <c r="ETM1184" s="12"/>
      <c r="ETN1184" s="12"/>
      <c r="ETO1184" s="12"/>
      <c r="ETP1184" s="12"/>
      <c r="ETQ1184" s="12"/>
      <c r="ETR1184" s="12"/>
      <c r="ETS1184" s="12"/>
      <c r="ETT1184" s="12"/>
      <c r="ETU1184" s="12"/>
      <c r="ETV1184" s="12"/>
      <c r="ETW1184" s="12"/>
      <c r="ETX1184" s="12"/>
      <c r="ETY1184" s="12"/>
      <c r="ETZ1184" s="12"/>
      <c r="EUA1184" s="12"/>
      <c r="EUB1184" s="12"/>
      <c r="EUC1184" s="12"/>
      <c r="EUD1184" s="12"/>
      <c r="EUE1184" s="12"/>
      <c r="EUF1184" s="12"/>
      <c r="EUG1184" s="12"/>
      <c r="EUH1184" s="12"/>
      <c r="EUI1184" s="12"/>
      <c r="EUJ1184" s="12"/>
      <c r="EUK1184" s="12"/>
      <c r="EUL1184" s="12"/>
      <c r="EUM1184" s="12"/>
      <c r="EUN1184" s="12"/>
      <c r="EUO1184" s="12"/>
      <c r="EUP1184" s="12"/>
      <c r="EUQ1184" s="12"/>
      <c r="EUR1184" s="12"/>
      <c r="EUS1184" s="12"/>
      <c r="EUT1184" s="12"/>
      <c r="EUU1184" s="12"/>
      <c r="EUV1184" s="12"/>
      <c r="EUW1184" s="12"/>
      <c r="EUX1184" s="12"/>
      <c r="EUY1184" s="12"/>
      <c r="EUZ1184" s="12"/>
      <c r="EVA1184" s="12"/>
      <c r="EVB1184" s="12"/>
      <c r="EVC1184" s="12"/>
      <c r="EVD1184" s="12"/>
      <c r="EVE1184" s="12"/>
      <c r="EVF1184" s="12"/>
      <c r="EVG1184" s="12"/>
      <c r="EVH1184" s="12"/>
      <c r="EVI1184" s="12"/>
      <c r="EVJ1184" s="12"/>
      <c r="EVK1184" s="12"/>
      <c r="EVL1184" s="12"/>
      <c r="EVM1184" s="12"/>
      <c r="EVN1184" s="12"/>
      <c r="EVO1184" s="12"/>
      <c r="EVP1184" s="12"/>
      <c r="EVQ1184" s="12"/>
      <c r="EVR1184" s="12"/>
      <c r="EVS1184" s="12"/>
      <c r="EVT1184" s="12"/>
      <c r="EVU1184" s="12"/>
      <c r="EVV1184" s="12"/>
      <c r="EVW1184" s="12"/>
      <c r="EVX1184" s="12"/>
      <c r="EVY1184" s="12"/>
      <c r="EVZ1184" s="12"/>
      <c r="EWA1184" s="12"/>
      <c r="EWB1184" s="12"/>
      <c r="EWC1184" s="12"/>
      <c r="EWD1184" s="12"/>
      <c r="EWE1184" s="12"/>
      <c r="EWF1184" s="12"/>
      <c r="EWG1184" s="12"/>
      <c r="EWH1184" s="12"/>
      <c r="EWI1184" s="12"/>
      <c r="EWJ1184" s="12"/>
      <c r="EWK1184" s="12"/>
      <c r="EWL1184" s="12"/>
      <c r="EWM1184" s="12"/>
      <c r="EWN1184" s="12"/>
      <c r="EWO1184" s="12"/>
      <c r="EWP1184" s="12"/>
      <c r="EWQ1184" s="12"/>
      <c r="EWR1184" s="12"/>
      <c r="EWS1184" s="12"/>
      <c r="EWT1184" s="12"/>
      <c r="EWU1184" s="12"/>
      <c r="EWV1184" s="12"/>
      <c r="EWW1184" s="12"/>
      <c r="EWX1184" s="12"/>
      <c r="EWY1184" s="12"/>
      <c r="EWZ1184" s="12"/>
      <c r="EXA1184" s="12"/>
      <c r="EXB1184" s="12"/>
      <c r="EXC1184" s="12"/>
      <c r="EXD1184" s="12"/>
      <c r="EXE1184" s="12"/>
      <c r="EXF1184" s="12"/>
      <c r="EXG1184" s="12"/>
      <c r="EXH1184" s="12"/>
      <c r="EXI1184" s="12"/>
      <c r="EXJ1184" s="12"/>
      <c r="EXK1184" s="12"/>
      <c r="EXL1184" s="12"/>
      <c r="EXM1184" s="12"/>
      <c r="EXN1184" s="12"/>
      <c r="EXO1184" s="12"/>
      <c r="EXP1184" s="12"/>
      <c r="EXQ1184" s="12"/>
      <c r="EXR1184" s="12"/>
      <c r="EXS1184" s="12"/>
      <c r="EXT1184" s="12"/>
      <c r="EXU1184" s="12"/>
      <c r="EXV1184" s="12"/>
      <c r="EXW1184" s="12"/>
      <c r="EXX1184" s="12"/>
      <c r="EXY1184" s="12"/>
      <c r="EXZ1184" s="12"/>
      <c r="EYA1184" s="12"/>
      <c r="EYB1184" s="12"/>
      <c r="EYC1184" s="12"/>
      <c r="EYD1184" s="12"/>
      <c r="EYE1184" s="12"/>
      <c r="EYF1184" s="12"/>
      <c r="EYG1184" s="12"/>
      <c r="EYH1184" s="12"/>
      <c r="EYI1184" s="12"/>
      <c r="EYJ1184" s="12"/>
      <c r="EYK1184" s="12"/>
      <c r="EYL1184" s="12"/>
      <c r="EYM1184" s="12"/>
      <c r="EYN1184" s="12"/>
      <c r="EYO1184" s="12"/>
      <c r="EYP1184" s="12"/>
      <c r="EYQ1184" s="12"/>
      <c r="EYR1184" s="12"/>
      <c r="EYS1184" s="12"/>
      <c r="EYT1184" s="12"/>
      <c r="EYU1184" s="12"/>
      <c r="EYV1184" s="12"/>
      <c r="EYW1184" s="12"/>
      <c r="EYX1184" s="12"/>
      <c r="EYY1184" s="12"/>
      <c r="EYZ1184" s="12"/>
      <c r="EZA1184" s="12"/>
      <c r="EZB1184" s="12"/>
      <c r="EZC1184" s="12"/>
      <c r="EZD1184" s="12"/>
      <c r="EZE1184" s="12"/>
      <c r="EZF1184" s="12"/>
      <c r="EZG1184" s="12"/>
      <c r="EZH1184" s="12"/>
      <c r="EZI1184" s="12"/>
      <c r="EZJ1184" s="12"/>
      <c r="EZK1184" s="12"/>
      <c r="EZL1184" s="12"/>
      <c r="EZM1184" s="12"/>
      <c r="EZN1184" s="12"/>
      <c r="EZO1184" s="12"/>
      <c r="EZP1184" s="12"/>
      <c r="EZQ1184" s="12"/>
      <c r="EZR1184" s="12"/>
      <c r="EZS1184" s="12"/>
      <c r="EZT1184" s="12"/>
      <c r="EZU1184" s="12"/>
      <c r="EZV1184" s="12"/>
      <c r="EZW1184" s="12"/>
      <c r="EZX1184" s="12"/>
      <c r="EZY1184" s="12"/>
      <c r="EZZ1184" s="12"/>
      <c r="FAA1184" s="12"/>
      <c r="FAB1184" s="12"/>
      <c r="FAC1184" s="12"/>
      <c r="FAD1184" s="12"/>
      <c r="FAE1184" s="12"/>
      <c r="FAF1184" s="12"/>
      <c r="FAG1184" s="12"/>
      <c r="FAH1184" s="12"/>
      <c r="FAI1184" s="12"/>
      <c r="FAJ1184" s="12"/>
      <c r="FAK1184" s="12"/>
      <c r="FAL1184" s="12"/>
      <c r="FAM1184" s="12"/>
      <c r="FAN1184" s="12"/>
      <c r="FAO1184" s="12"/>
      <c r="FAP1184" s="12"/>
      <c r="FAQ1184" s="12"/>
      <c r="FAR1184" s="12"/>
      <c r="FAS1184" s="12"/>
      <c r="FAT1184" s="12"/>
      <c r="FAU1184" s="12"/>
      <c r="FAV1184" s="12"/>
      <c r="FAW1184" s="12"/>
      <c r="FAX1184" s="12"/>
      <c r="FAY1184" s="12"/>
      <c r="FAZ1184" s="12"/>
      <c r="FBA1184" s="12"/>
      <c r="FBB1184" s="12"/>
      <c r="FBC1184" s="12"/>
      <c r="FBD1184" s="12"/>
      <c r="FBE1184" s="12"/>
      <c r="FBF1184" s="12"/>
      <c r="FBG1184" s="12"/>
      <c r="FBH1184" s="12"/>
      <c r="FBI1184" s="12"/>
      <c r="FBJ1184" s="12"/>
      <c r="FBK1184" s="12"/>
      <c r="FBL1184" s="12"/>
      <c r="FBM1184" s="12"/>
      <c r="FBN1184" s="12"/>
      <c r="FBO1184" s="12"/>
      <c r="FBP1184" s="12"/>
      <c r="FBQ1184" s="12"/>
      <c r="FBR1184" s="12"/>
      <c r="FBS1184" s="12"/>
      <c r="FBT1184" s="12"/>
      <c r="FBU1184" s="12"/>
      <c r="FBV1184" s="12"/>
      <c r="FBW1184" s="12"/>
      <c r="FBX1184" s="12"/>
      <c r="FBY1184" s="12"/>
      <c r="FBZ1184" s="12"/>
      <c r="FCA1184" s="12"/>
      <c r="FCB1184" s="12"/>
      <c r="FCC1184" s="12"/>
      <c r="FCD1184" s="12"/>
      <c r="FCE1184" s="12"/>
      <c r="FCF1184" s="12"/>
      <c r="FCG1184" s="12"/>
      <c r="FCH1184" s="12"/>
      <c r="FCI1184" s="12"/>
      <c r="FCJ1184" s="12"/>
      <c r="FCK1184" s="12"/>
      <c r="FCL1184" s="12"/>
      <c r="FCM1184" s="12"/>
      <c r="FCN1184" s="12"/>
      <c r="FCO1184" s="12"/>
      <c r="FCP1184" s="12"/>
      <c r="FCQ1184" s="12"/>
      <c r="FCR1184" s="12"/>
      <c r="FCS1184" s="12"/>
      <c r="FCT1184" s="12"/>
      <c r="FCU1184" s="12"/>
      <c r="FCV1184" s="12"/>
      <c r="FCW1184" s="12"/>
      <c r="FCX1184" s="12"/>
      <c r="FCY1184" s="12"/>
      <c r="FCZ1184" s="12"/>
      <c r="FDA1184" s="12"/>
      <c r="FDB1184" s="12"/>
      <c r="FDC1184" s="12"/>
      <c r="FDD1184" s="12"/>
      <c r="FDE1184" s="12"/>
      <c r="FDF1184" s="12"/>
      <c r="FDG1184" s="12"/>
      <c r="FDH1184" s="12"/>
      <c r="FDI1184" s="12"/>
      <c r="FDJ1184" s="12"/>
      <c r="FDK1184" s="12"/>
      <c r="FDL1184" s="12"/>
      <c r="FDM1184" s="12"/>
      <c r="FDN1184" s="12"/>
      <c r="FDO1184" s="12"/>
      <c r="FDP1184" s="12"/>
      <c r="FDQ1184" s="12"/>
      <c r="FDR1184" s="12"/>
      <c r="FDS1184" s="12"/>
      <c r="FDT1184" s="12"/>
      <c r="FDU1184" s="12"/>
      <c r="FDV1184" s="12"/>
      <c r="FDW1184" s="12"/>
      <c r="FDX1184" s="12"/>
      <c r="FDY1184" s="12"/>
      <c r="FDZ1184" s="12"/>
      <c r="FEA1184" s="12"/>
      <c r="FEB1184" s="12"/>
      <c r="FEC1184" s="12"/>
      <c r="FED1184" s="12"/>
      <c r="FEE1184" s="12"/>
      <c r="FEF1184" s="12"/>
      <c r="FEG1184" s="12"/>
      <c r="FEH1184" s="12"/>
      <c r="FEI1184" s="12"/>
      <c r="FEJ1184" s="12"/>
      <c r="FEK1184" s="12"/>
      <c r="FEL1184" s="12"/>
      <c r="FEM1184" s="12"/>
      <c r="FEN1184" s="12"/>
      <c r="FEO1184" s="12"/>
      <c r="FEP1184" s="12"/>
      <c r="FEQ1184" s="12"/>
      <c r="FER1184" s="12"/>
      <c r="FES1184" s="12"/>
      <c r="FET1184" s="12"/>
      <c r="FEU1184" s="12"/>
      <c r="FEV1184" s="12"/>
      <c r="FEW1184" s="12"/>
      <c r="FEX1184" s="12"/>
      <c r="FEY1184" s="12"/>
      <c r="FEZ1184" s="12"/>
      <c r="FFA1184" s="12"/>
      <c r="FFB1184" s="12"/>
      <c r="FFC1184" s="12"/>
      <c r="FFD1184" s="12"/>
      <c r="FFE1184" s="12"/>
      <c r="FFF1184" s="12"/>
      <c r="FFG1184" s="12"/>
      <c r="FFH1184" s="12"/>
      <c r="FFI1184" s="12"/>
      <c r="FFJ1184" s="12"/>
      <c r="FFK1184" s="12"/>
      <c r="FFL1184" s="12"/>
      <c r="FFM1184" s="12"/>
      <c r="FFN1184" s="12"/>
      <c r="FFO1184" s="12"/>
      <c r="FFP1184" s="12"/>
      <c r="FFQ1184" s="12"/>
      <c r="FFR1184" s="12"/>
      <c r="FFS1184" s="12"/>
      <c r="FFT1184" s="12"/>
      <c r="FFU1184" s="12"/>
      <c r="FFV1184" s="12"/>
      <c r="FFW1184" s="12"/>
      <c r="FFX1184" s="12"/>
      <c r="FFY1184" s="12"/>
      <c r="FFZ1184" s="12"/>
      <c r="FGA1184" s="12"/>
      <c r="FGB1184" s="12"/>
      <c r="FGC1184" s="12"/>
      <c r="FGD1184" s="12"/>
      <c r="FGE1184" s="12"/>
      <c r="FGF1184" s="12"/>
      <c r="FGG1184" s="12"/>
      <c r="FGH1184" s="12"/>
      <c r="FGI1184" s="12"/>
      <c r="FGJ1184" s="12"/>
      <c r="FGK1184" s="12"/>
      <c r="FGL1184" s="12"/>
      <c r="FGM1184" s="12"/>
      <c r="FGN1184" s="12"/>
      <c r="FGO1184" s="12"/>
      <c r="FGP1184" s="12"/>
      <c r="FGQ1184" s="12"/>
      <c r="FGR1184" s="12"/>
      <c r="FGS1184" s="12"/>
      <c r="FGT1184" s="12"/>
      <c r="FGU1184" s="12"/>
      <c r="FGV1184" s="12"/>
      <c r="FGW1184" s="12"/>
      <c r="FGX1184" s="12"/>
      <c r="FGY1184" s="12"/>
      <c r="FGZ1184" s="12"/>
      <c r="FHA1184" s="12"/>
      <c r="FHB1184" s="12"/>
      <c r="FHC1184" s="12"/>
      <c r="FHD1184" s="12"/>
      <c r="FHE1184" s="12"/>
      <c r="FHF1184" s="12"/>
      <c r="FHG1184" s="12"/>
      <c r="FHH1184" s="12"/>
      <c r="FHI1184" s="12"/>
      <c r="FHJ1184" s="12"/>
      <c r="FHK1184" s="12"/>
      <c r="FHL1184" s="12"/>
      <c r="FHM1184" s="12"/>
      <c r="FHN1184" s="12"/>
      <c r="FHO1184" s="12"/>
      <c r="FHP1184" s="12"/>
      <c r="FHQ1184" s="12"/>
      <c r="FHR1184" s="12"/>
      <c r="FHS1184" s="12"/>
      <c r="FHT1184" s="12"/>
      <c r="FHU1184" s="12"/>
      <c r="FHV1184" s="12"/>
      <c r="FHW1184" s="12"/>
      <c r="FHX1184" s="12"/>
      <c r="FHY1184" s="12"/>
      <c r="FHZ1184" s="12"/>
      <c r="FIA1184" s="12"/>
      <c r="FIB1184" s="12"/>
      <c r="FIC1184" s="12"/>
      <c r="FID1184" s="12"/>
      <c r="FIE1184" s="12"/>
      <c r="FIF1184" s="12"/>
      <c r="FIG1184" s="12"/>
      <c r="FIH1184" s="12"/>
      <c r="FII1184" s="12"/>
      <c r="FIJ1184" s="12"/>
      <c r="FIK1184" s="12"/>
      <c r="FIL1184" s="12"/>
      <c r="FIM1184" s="12"/>
      <c r="FIN1184" s="12"/>
      <c r="FIO1184" s="12"/>
      <c r="FIP1184" s="12"/>
      <c r="FIQ1184" s="12"/>
      <c r="FIR1184" s="12"/>
      <c r="FIS1184" s="12"/>
      <c r="FIT1184" s="12"/>
      <c r="FIU1184" s="12"/>
      <c r="FIV1184" s="12"/>
      <c r="FIW1184" s="12"/>
      <c r="FIX1184" s="12"/>
      <c r="FIY1184" s="12"/>
      <c r="FIZ1184" s="12"/>
      <c r="FJA1184" s="12"/>
      <c r="FJB1184" s="12"/>
      <c r="FJC1184" s="12"/>
      <c r="FJD1184" s="12"/>
      <c r="FJE1184" s="12"/>
      <c r="FJF1184" s="12"/>
      <c r="FJG1184" s="12"/>
      <c r="FJH1184" s="12"/>
      <c r="FJI1184" s="12"/>
      <c r="FJJ1184" s="12"/>
      <c r="FJK1184" s="12"/>
      <c r="FJL1184" s="12"/>
      <c r="FJM1184" s="12"/>
      <c r="FJN1184" s="12"/>
      <c r="FJO1184" s="12"/>
      <c r="FJP1184" s="12"/>
      <c r="FJQ1184" s="12"/>
      <c r="FJR1184" s="12"/>
      <c r="FJS1184" s="12"/>
      <c r="FJT1184" s="12"/>
      <c r="FJU1184" s="12"/>
      <c r="FJV1184" s="12"/>
      <c r="FJW1184" s="12"/>
      <c r="FJX1184" s="12"/>
      <c r="FJY1184" s="12"/>
      <c r="FJZ1184" s="12"/>
      <c r="FKA1184" s="12"/>
      <c r="FKB1184" s="12"/>
      <c r="FKC1184" s="12"/>
      <c r="FKD1184" s="12"/>
      <c r="FKE1184" s="12"/>
      <c r="FKF1184" s="12"/>
      <c r="FKG1184" s="12"/>
      <c r="FKH1184" s="12"/>
      <c r="FKI1184" s="12"/>
      <c r="FKJ1184" s="12"/>
      <c r="FKK1184" s="12"/>
      <c r="FKL1184" s="12"/>
      <c r="FKM1184" s="12"/>
      <c r="FKN1184" s="12"/>
      <c r="FKO1184" s="12"/>
      <c r="FKP1184" s="12"/>
      <c r="FKQ1184" s="12"/>
      <c r="FKR1184" s="12"/>
      <c r="FKS1184" s="12"/>
      <c r="FKT1184" s="12"/>
      <c r="FKU1184" s="12"/>
      <c r="FKV1184" s="12"/>
      <c r="FKW1184" s="12"/>
      <c r="FKX1184" s="12"/>
      <c r="FKY1184" s="12"/>
      <c r="FKZ1184" s="12"/>
      <c r="FLA1184" s="12"/>
      <c r="FLB1184" s="12"/>
      <c r="FLC1184" s="12"/>
      <c r="FLD1184" s="12"/>
      <c r="FLE1184" s="12"/>
      <c r="FLF1184" s="12"/>
      <c r="FLG1184" s="12"/>
      <c r="FLH1184" s="12"/>
      <c r="FLI1184" s="12"/>
      <c r="FLJ1184" s="12"/>
      <c r="FLK1184" s="12"/>
      <c r="FLL1184" s="12"/>
      <c r="FLM1184" s="12"/>
      <c r="FLN1184" s="12"/>
      <c r="FLO1184" s="12"/>
      <c r="FLP1184" s="12"/>
      <c r="FLQ1184" s="12"/>
      <c r="FLR1184" s="12"/>
      <c r="FLS1184" s="12"/>
      <c r="FLT1184" s="12"/>
      <c r="FLU1184" s="12"/>
      <c r="FLV1184" s="12"/>
      <c r="FLW1184" s="12"/>
      <c r="FLX1184" s="12"/>
      <c r="FLY1184" s="12"/>
      <c r="FLZ1184" s="12"/>
      <c r="FMA1184" s="12"/>
      <c r="FMB1184" s="12"/>
      <c r="FMC1184" s="12"/>
      <c r="FMD1184" s="12"/>
      <c r="FME1184" s="12"/>
      <c r="FMF1184" s="12"/>
      <c r="FMG1184" s="12"/>
      <c r="FMH1184" s="12"/>
      <c r="FMI1184" s="12"/>
      <c r="FMJ1184" s="12"/>
      <c r="FMK1184" s="12"/>
      <c r="FML1184" s="12"/>
      <c r="FMM1184" s="12"/>
      <c r="FMN1184" s="12"/>
      <c r="FMO1184" s="12"/>
      <c r="FMP1184" s="12"/>
      <c r="FMQ1184" s="12"/>
      <c r="FMR1184" s="12"/>
      <c r="FMS1184" s="12"/>
      <c r="FMT1184" s="12"/>
      <c r="FMU1184" s="12"/>
      <c r="FMV1184" s="12"/>
      <c r="FMW1184" s="12"/>
      <c r="FMX1184" s="12"/>
      <c r="FMY1184" s="12"/>
      <c r="FMZ1184" s="12"/>
      <c r="FNA1184" s="12"/>
      <c r="FNB1184" s="12"/>
      <c r="FNC1184" s="12"/>
      <c r="FND1184" s="12"/>
      <c r="FNE1184" s="12"/>
      <c r="FNF1184" s="12"/>
      <c r="FNG1184" s="12"/>
      <c r="FNH1184" s="12"/>
      <c r="FNI1184" s="12"/>
      <c r="FNJ1184" s="12"/>
      <c r="FNK1184" s="12"/>
      <c r="FNL1184" s="12"/>
      <c r="FNM1184" s="12"/>
      <c r="FNN1184" s="12"/>
      <c r="FNO1184" s="12"/>
      <c r="FNP1184" s="12"/>
      <c r="FNQ1184" s="12"/>
      <c r="FNR1184" s="12"/>
      <c r="FNS1184" s="12"/>
      <c r="FNT1184" s="12"/>
      <c r="FNU1184" s="12"/>
      <c r="FNV1184" s="12"/>
      <c r="FNW1184" s="12"/>
      <c r="FNX1184" s="12"/>
      <c r="FNY1184" s="12"/>
      <c r="FNZ1184" s="12"/>
      <c r="FOA1184" s="12"/>
      <c r="FOB1184" s="12"/>
      <c r="FOC1184" s="12"/>
      <c r="FOD1184" s="12"/>
      <c r="FOE1184" s="12"/>
      <c r="FOF1184" s="12"/>
      <c r="FOG1184" s="12"/>
      <c r="FOH1184" s="12"/>
      <c r="FOI1184" s="12"/>
      <c r="FOJ1184" s="12"/>
      <c r="FOK1184" s="12"/>
      <c r="FOL1184" s="12"/>
      <c r="FOM1184" s="12"/>
      <c r="FON1184" s="12"/>
      <c r="FOO1184" s="12"/>
      <c r="FOP1184" s="12"/>
      <c r="FOQ1184" s="12"/>
      <c r="FOR1184" s="12"/>
      <c r="FOS1184" s="12"/>
      <c r="FOT1184" s="12"/>
      <c r="FOU1184" s="12"/>
      <c r="FOV1184" s="12"/>
      <c r="FOW1184" s="12"/>
      <c r="FOX1184" s="12"/>
      <c r="FOY1184" s="12"/>
      <c r="FOZ1184" s="12"/>
      <c r="FPA1184" s="12"/>
      <c r="FPB1184" s="12"/>
      <c r="FPC1184" s="12"/>
      <c r="FPD1184" s="12"/>
      <c r="FPE1184" s="12"/>
      <c r="FPF1184" s="12"/>
      <c r="FPG1184" s="12"/>
      <c r="FPH1184" s="12"/>
      <c r="FPI1184" s="12"/>
      <c r="FPJ1184" s="12"/>
      <c r="FPK1184" s="12"/>
      <c r="FPL1184" s="12"/>
      <c r="FPM1184" s="12"/>
      <c r="FPN1184" s="12"/>
      <c r="FPO1184" s="12"/>
      <c r="FPP1184" s="12"/>
      <c r="FPQ1184" s="12"/>
      <c r="FPR1184" s="12"/>
      <c r="FPS1184" s="12"/>
      <c r="FPT1184" s="12"/>
      <c r="FPU1184" s="12"/>
      <c r="FPV1184" s="12"/>
      <c r="FPW1184" s="12"/>
      <c r="FPX1184" s="12"/>
      <c r="FPY1184" s="12"/>
      <c r="FPZ1184" s="12"/>
      <c r="FQA1184" s="12"/>
      <c r="FQB1184" s="12"/>
      <c r="FQC1184" s="12"/>
      <c r="FQD1184" s="12"/>
      <c r="FQE1184" s="12"/>
      <c r="FQF1184" s="12"/>
      <c r="FQG1184" s="12"/>
      <c r="FQH1184" s="12"/>
      <c r="FQI1184" s="12"/>
      <c r="FQJ1184" s="12"/>
      <c r="FQK1184" s="12"/>
      <c r="FQL1184" s="12"/>
      <c r="FQM1184" s="12"/>
      <c r="FQN1184" s="12"/>
      <c r="FQO1184" s="12"/>
      <c r="FQP1184" s="12"/>
      <c r="FQQ1184" s="12"/>
      <c r="FQR1184" s="12"/>
      <c r="FQS1184" s="12"/>
      <c r="FQT1184" s="12"/>
      <c r="FQU1184" s="12"/>
      <c r="FQV1184" s="12"/>
      <c r="FQW1184" s="12"/>
      <c r="FQX1184" s="12"/>
      <c r="FQY1184" s="12"/>
      <c r="FQZ1184" s="12"/>
      <c r="FRA1184" s="12"/>
      <c r="FRB1184" s="12"/>
      <c r="FRC1184" s="12"/>
      <c r="FRD1184" s="12"/>
      <c r="FRE1184" s="12"/>
      <c r="FRF1184" s="12"/>
      <c r="FRG1184" s="12"/>
      <c r="FRH1184" s="12"/>
      <c r="FRI1184" s="12"/>
      <c r="FRJ1184" s="12"/>
      <c r="FRK1184" s="12"/>
      <c r="FRL1184" s="12"/>
      <c r="FRM1184" s="12"/>
      <c r="FRN1184" s="12"/>
      <c r="FRO1184" s="12"/>
      <c r="FRP1184" s="12"/>
      <c r="FRQ1184" s="12"/>
      <c r="FRR1184" s="12"/>
      <c r="FRS1184" s="12"/>
      <c r="FRT1184" s="12"/>
      <c r="FRU1184" s="12"/>
      <c r="FRV1184" s="12"/>
      <c r="FRW1184" s="12"/>
      <c r="FRX1184" s="12"/>
      <c r="FRY1184" s="12"/>
      <c r="FRZ1184" s="12"/>
      <c r="FSA1184" s="12"/>
      <c r="FSB1184" s="12"/>
      <c r="FSC1184" s="12"/>
      <c r="FSD1184" s="12"/>
      <c r="FSE1184" s="12"/>
      <c r="FSF1184" s="12"/>
      <c r="FSG1184" s="12"/>
      <c r="FSH1184" s="12"/>
      <c r="FSI1184" s="12"/>
      <c r="FSJ1184" s="12"/>
      <c r="FSK1184" s="12"/>
      <c r="FSL1184" s="12"/>
      <c r="FSM1184" s="12"/>
      <c r="FSN1184" s="12"/>
      <c r="FSO1184" s="12"/>
      <c r="FSP1184" s="12"/>
      <c r="FSQ1184" s="12"/>
      <c r="FSR1184" s="12"/>
      <c r="FSS1184" s="12"/>
      <c r="FST1184" s="12"/>
      <c r="FSU1184" s="12"/>
      <c r="FSV1184" s="12"/>
      <c r="FSW1184" s="12"/>
      <c r="FSX1184" s="12"/>
      <c r="FSY1184" s="12"/>
      <c r="FSZ1184" s="12"/>
      <c r="FTA1184" s="12"/>
      <c r="FTB1184" s="12"/>
      <c r="FTC1184" s="12"/>
      <c r="FTD1184" s="12"/>
      <c r="FTE1184" s="12"/>
      <c r="FTF1184" s="12"/>
      <c r="FTG1184" s="12"/>
      <c r="FTH1184" s="12"/>
      <c r="FTI1184" s="12"/>
      <c r="FTJ1184" s="12"/>
      <c r="FTK1184" s="12"/>
      <c r="FTL1184" s="12"/>
      <c r="FTM1184" s="12"/>
      <c r="FTN1184" s="12"/>
      <c r="FTO1184" s="12"/>
      <c r="FTP1184" s="12"/>
      <c r="FTQ1184" s="12"/>
      <c r="FTR1184" s="12"/>
      <c r="FTS1184" s="12"/>
      <c r="FTT1184" s="12"/>
      <c r="FTU1184" s="12"/>
      <c r="FTV1184" s="12"/>
      <c r="FTW1184" s="12"/>
      <c r="FTX1184" s="12"/>
      <c r="FTY1184" s="12"/>
      <c r="FTZ1184" s="12"/>
      <c r="FUA1184" s="12"/>
      <c r="FUB1184" s="12"/>
      <c r="FUC1184" s="12"/>
      <c r="FUD1184" s="12"/>
      <c r="FUE1184" s="12"/>
      <c r="FUF1184" s="12"/>
      <c r="FUG1184" s="12"/>
      <c r="FUH1184" s="12"/>
      <c r="FUI1184" s="12"/>
      <c r="FUJ1184" s="12"/>
      <c r="FUK1184" s="12"/>
      <c r="FUL1184" s="12"/>
      <c r="FUM1184" s="12"/>
      <c r="FUN1184" s="12"/>
      <c r="FUO1184" s="12"/>
      <c r="FUP1184" s="12"/>
      <c r="FUQ1184" s="12"/>
      <c r="FUR1184" s="12"/>
      <c r="FUS1184" s="12"/>
      <c r="FUT1184" s="12"/>
      <c r="FUU1184" s="12"/>
      <c r="FUV1184" s="12"/>
      <c r="FUW1184" s="12"/>
      <c r="FUX1184" s="12"/>
      <c r="FUY1184" s="12"/>
      <c r="FUZ1184" s="12"/>
      <c r="FVA1184" s="12"/>
      <c r="FVB1184" s="12"/>
      <c r="FVC1184" s="12"/>
      <c r="FVD1184" s="12"/>
      <c r="FVE1184" s="12"/>
      <c r="FVF1184" s="12"/>
      <c r="FVG1184" s="12"/>
      <c r="FVH1184" s="12"/>
      <c r="FVI1184" s="12"/>
      <c r="FVJ1184" s="12"/>
      <c r="FVK1184" s="12"/>
      <c r="FVL1184" s="12"/>
      <c r="FVM1184" s="12"/>
      <c r="FVN1184" s="12"/>
      <c r="FVO1184" s="12"/>
      <c r="FVP1184" s="12"/>
      <c r="FVQ1184" s="12"/>
      <c r="FVR1184" s="12"/>
      <c r="FVS1184" s="12"/>
      <c r="FVT1184" s="12"/>
      <c r="FVU1184" s="12"/>
      <c r="FVV1184" s="12"/>
      <c r="FVW1184" s="12"/>
      <c r="FVX1184" s="12"/>
      <c r="FVY1184" s="12"/>
      <c r="FVZ1184" s="12"/>
      <c r="FWA1184" s="12"/>
      <c r="FWB1184" s="12"/>
      <c r="FWC1184" s="12"/>
      <c r="FWD1184" s="12"/>
      <c r="FWE1184" s="12"/>
      <c r="FWF1184" s="12"/>
      <c r="FWG1184" s="12"/>
      <c r="FWH1184" s="12"/>
      <c r="FWI1184" s="12"/>
      <c r="FWJ1184" s="12"/>
      <c r="FWK1184" s="12"/>
      <c r="FWL1184" s="12"/>
      <c r="FWM1184" s="12"/>
      <c r="FWN1184" s="12"/>
      <c r="FWO1184" s="12"/>
      <c r="FWP1184" s="12"/>
      <c r="FWQ1184" s="12"/>
      <c r="FWR1184" s="12"/>
      <c r="FWS1184" s="12"/>
      <c r="FWT1184" s="12"/>
      <c r="FWU1184" s="12"/>
      <c r="FWV1184" s="12"/>
      <c r="FWW1184" s="12"/>
      <c r="FWX1184" s="12"/>
      <c r="FWY1184" s="12"/>
      <c r="FWZ1184" s="12"/>
      <c r="FXA1184" s="12"/>
      <c r="FXB1184" s="12"/>
      <c r="FXC1184" s="12"/>
      <c r="FXD1184" s="12"/>
      <c r="FXE1184" s="12"/>
      <c r="FXF1184" s="12"/>
      <c r="FXG1184" s="12"/>
      <c r="FXH1184" s="12"/>
      <c r="FXI1184" s="12"/>
      <c r="FXJ1184" s="12"/>
      <c r="FXK1184" s="12"/>
      <c r="FXL1184" s="12"/>
      <c r="FXM1184" s="12"/>
      <c r="FXN1184" s="12"/>
      <c r="FXO1184" s="12"/>
      <c r="FXP1184" s="12"/>
      <c r="FXQ1184" s="12"/>
      <c r="FXR1184" s="12"/>
      <c r="FXS1184" s="12"/>
      <c r="FXT1184" s="12"/>
      <c r="FXU1184" s="12"/>
      <c r="FXV1184" s="12"/>
      <c r="FXW1184" s="12"/>
      <c r="FXX1184" s="12"/>
      <c r="FXY1184" s="12"/>
      <c r="FXZ1184" s="12"/>
      <c r="FYA1184" s="12"/>
      <c r="FYB1184" s="12"/>
      <c r="FYC1184" s="12"/>
      <c r="FYD1184" s="12"/>
      <c r="FYE1184" s="12"/>
      <c r="FYF1184" s="12"/>
      <c r="FYG1184" s="12"/>
      <c r="FYH1184" s="12"/>
      <c r="FYI1184" s="12"/>
      <c r="FYJ1184" s="12"/>
      <c r="FYK1184" s="12"/>
      <c r="FYL1184" s="12"/>
      <c r="FYM1184" s="12"/>
      <c r="FYN1184" s="12"/>
      <c r="FYO1184" s="12"/>
      <c r="FYP1184" s="12"/>
      <c r="FYQ1184" s="12"/>
      <c r="FYR1184" s="12"/>
      <c r="FYS1184" s="12"/>
      <c r="FYT1184" s="12"/>
      <c r="FYU1184" s="12"/>
      <c r="FYV1184" s="12"/>
      <c r="FYW1184" s="12"/>
      <c r="FYX1184" s="12"/>
      <c r="FYY1184" s="12"/>
      <c r="FYZ1184" s="12"/>
      <c r="FZA1184" s="12"/>
      <c r="FZB1184" s="12"/>
      <c r="FZC1184" s="12"/>
      <c r="FZD1184" s="12"/>
      <c r="FZE1184" s="12"/>
      <c r="FZF1184" s="12"/>
      <c r="FZG1184" s="12"/>
      <c r="FZH1184" s="12"/>
      <c r="FZI1184" s="12"/>
      <c r="FZJ1184" s="12"/>
      <c r="FZK1184" s="12"/>
      <c r="FZL1184" s="12"/>
      <c r="FZM1184" s="12"/>
      <c r="FZN1184" s="12"/>
      <c r="FZO1184" s="12"/>
      <c r="FZP1184" s="12"/>
      <c r="FZQ1184" s="12"/>
      <c r="FZR1184" s="12"/>
      <c r="FZS1184" s="12"/>
      <c r="FZT1184" s="12"/>
      <c r="FZU1184" s="12"/>
      <c r="FZV1184" s="12"/>
      <c r="FZW1184" s="12"/>
      <c r="FZX1184" s="12"/>
      <c r="FZY1184" s="12"/>
      <c r="FZZ1184" s="12"/>
      <c r="GAA1184" s="12"/>
      <c r="GAB1184" s="12"/>
      <c r="GAC1184" s="12"/>
      <c r="GAD1184" s="12"/>
      <c r="GAE1184" s="12"/>
      <c r="GAF1184" s="12"/>
      <c r="GAG1184" s="12"/>
      <c r="GAH1184" s="12"/>
      <c r="GAI1184" s="12"/>
      <c r="GAJ1184" s="12"/>
      <c r="GAK1184" s="12"/>
      <c r="GAL1184" s="12"/>
      <c r="GAM1184" s="12"/>
      <c r="GAN1184" s="12"/>
      <c r="GAO1184" s="12"/>
      <c r="GAP1184" s="12"/>
      <c r="GAQ1184" s="12"/>
      <c r="GAR1184" s="12"/>
      <c r="GAS1184" s="12"/>
      <c r="GAT1184" s="12"/>
      <c r="GAU1184" s="12"/>
      <c r="GAV1184" s="12"/>
      <c r="GAW1184" s="12"/>
      <c r="GAX1184" s="12"/>
      <c r="GAY1184" s="12"/>
      <c r="GAZ1184" s="12"/>
      <c r="GBA1184" s="12"/>
      <c r="GBB1184" s="12"/>
      <c r="GBC1184" s="12"/>
      <c r="GBD1184" s="12"/>
      <c r="GBE1184" s="12"/>
      <c r="GBF1184" s="12"/>
      <c r="GBG1184" s="12"/>
      <c r="GBH1184" s="12"/>
      <c r="GBI1184" s="12"/>
      <c r="GBJ1184" s="12"/>
      <c r="GBK1184" s="12"/>
      <c r="GBL1184" s="12"/>
      <c r="GBM1184" s="12"/>
      <c r="GBN1184" s="12"/>
      <c r="GBO1184" s="12"/>
      <c r="GBP1184" s="12"/>
      <c r="GBQ1184" s="12"/>
      <c r="GBR1184" s="12"/>
      <c r="GBS1184" s="12"/>
      <c r="GBT1184" s="12"/>
      <c r="GBU1184" s="12"/>
      <c r="GBV1184" s="12"/>
      <c r="GBW1184" s="12"/>
      <c r="GBX1184" s="12"/>
      <c r="GBY1184" s="12"/>
      <c r="GBZ1184" s="12"/>
      <c r="GCA1184" s="12"/>
      <c r="GCB1184" s="12"/>
      <c r="GCC1184" s="12"/>
      <c r="GCD1184" s="12"/>
      <c r="GCE1184" s="12"/>
      <c r="GCF1184" s="12"/>
      <c r="GCG1184" s="12"/>
      <c r="GCH1184" s="12"/>
      <c r="GCI1184" s="12"/>
      <c r="GCJ1184" s="12"/>
      <c r="GCK1184" s="12"/>
      <c r="GCL1184" s="12"/>
      <c r="GCM1184" s="12"/>
      <c r="GCN1184" s="12"/>
      <c r="GCO1184" s="12"/>
      <c r="GCP1184" s="12"/>
      <c r="GCQ1184" s="12"/>
      <c r="GCR1184" s="12"/>
      <c r="GCS1184" s="12"/>
      <c r="GCT1184" s="12"/>
      <c r="GCU1184" s="12"/>
      <c r="GCV1184" s="12"/>
      <c r="GCW1184" s="12"/>
      <c r="GCX1184" s="12"/>
      <c r="GCY1184" s="12"/>
      <c r="GCZ1184" s="12"/>
      <c r="GDA1184" s="12"/>
      <c r="GDB1184" s="12"/>
      <c r="GDC1184" s="12"/>
      <c r="GDD1184" s="12"/>
      <c r="GDE1184" s="12"/>
      <c r="GDF1184" s="12"/>
      <c r="GDG1184" s="12"/>
      <c r="GDH1184" s="12"/>
      <c r="GDI1184" s="12"/>
      <c r="GDJ1184" s="12"/>
      <c r="GDK1184" s="12"/>
      <c r="GDL1184" s="12"/>
      <c r="GDM1184" s="12"/>
      <c r="GDN1184" s="12"/>
      <c r="GDO1184" s="12"/>
      <c r="GDP1184" s="12"/>
      <c r="GDQ1184" s="12"/>
      <c r="GDR1184" s="12"/>
      <c r="GDS1184" s="12"/>
      <c r="GDT1184" s="12"/>
      <c r="GDU1184" s="12"/>
      <c r="GDV1184" s="12"/>
      <c r="GDW1184" s="12"/>
      <c r="GDX1184" s="12"/>
      <c r="GDY1184" s="12"/>
      <c r="GDZ1184" s="12"/>
      <c r="GEA1184" s="12"/>
      <c r="GEB1184" s="12"/>
      <c r="GEC1184" s="12"/>
      <c r="GED1184" s="12"/>
      <c r="GEE1184" s="12"/>
      <c r="GEF1184" s="12"/>
      <c r="GEG1184" s="12"/>
      <c r="GEH1184" s="12"/>
      <c r="GEI1184" s="12"/>
      <c r="GEJ1184" s="12"/>
      <c r="GEK1184" s="12"/>
      <c r="GEL1184" s="12"/>
      <c r="GEM1184" s="12"/>
      <c r="GEN1184" s="12"/>
      <c r="GEO1184" s="12"/>
      <c r="GEP1184" s="12"/>
      <c r="GEQ1184" s="12"/>
      <c r="GER1184" s="12"/>
      <c r="GES1184" s="12"/>
      <c r="GET1184" s="12"/>
      <c r="GEU1184" s="12"/>
      <c r="GEV1184" s="12"/>
      <c r="GEW1184" s="12"/>
      <c r="GEX1184" s="12"/>
      <c r="GEY1184" s="12"/>
      <c r="GEZ1184" s="12"/>
      <c r="GFA1184" s="12"/>
      <c r="GFB1184" s="12"/>
      <c r="GFC1184" s="12"/>
      <c r="GFD1184" s="12"/>
      <c r="GFE1184" s="12"/>
      <c r="GFF1184" s="12"/>
      <c r="GFG1184" s="12"/>
      <c r="GFH1184" s="12"/>
      <c r="GFI1184" s="12"/>
      <c r="GFJ1184" s="12"/>
      <c r="GFK1184" s="12"/>
      <c r="GFL1184" s="12"/>
      <c r="GFM1184" s="12"/>
      <c r="GFN1184" s="12"/>
      <c r="GFO1184" s="12"/>
      <c r="GFP1184" s="12"/>
      <c r="GFQ1184" s="12"/>
      <c r="GFR1184" s="12"/>
      <c r="GFS1184" s="12"/>
      <c r="GFT1184" s="12"/>
      <c r="GFU1184" s="12"/>
      <c r="GFV1184" s="12"/>
      <c r="GFW1184" s="12"/>
      <c r="GFX1184" s="12"/>
      <c r="GFY1184" s="12"/>
      <c r="GFZ1184" s="12"/>
      <c r="GGA1184" s="12"/>
      <c r="GGB1184" s="12"/>
      <c r="GGC1184" s="12"/>
      <c r="GGD1184" s="12"/>
      <c r="GGE1184" s="12"/>
      <c r="GGF1184" s="12"/>
      <c r="GGG1184" s="12"/>
      <c r="GGH1184" s="12"/>
      <c r="GGI1184" s="12"/>
      <c r="GGJ1184" s="12"/>
      <c r="GGK1184" s="12"/>
      <c r="GGL1184" s="12"/>
      <c r="GGM1184" s="12"/>
      <c r="GGN1184" s="12"/>
      <c r="GGO1184" s="12"/>
      <c r="GGP1184" s="12"/>
      <c r="GGQ1184" s="12"/>
      <c r="GGR1184" s="12"/>
      <c r="GGS1184" s="12"/>
      <c r="GGT1184" s="12"/>
      <c r="GGU1184" s="12"/>
      <c r="GGV1184" s="12"/>
      <c r="GGW1184" s="12"/>
      <c r="GGX1184" s="12"/>
      <c r="GGY1184" s="12"/>
      <c r="GGZ1184" s="12"/>
      <c r="GHA1184" s="12"/>
      <c r="GHB1184" s="12"/>
      <c r="GHC1184" s="12"/>
      <c r="GHD1184" s="12"/>
      <c r="GHE1184" s="12"/>
      <c r="GHF1184" s="12"/>
      <c r="GHG1184" s="12"/>
      <c r="GHH1184" s="12"/>
      <c r="GHI1184" s="12"/>
      <c r="GHJ1184" s="12"/>
      <c r="GHK1184" s="12"/>
      <c r="GHL1184" s="12"/>
      <c r="GHM1184" s="12"/>
      <c r="GHN1184" s="12"/>
      <c r="GHO1184" s="12"/>
      <c r="GHP1184" s="12"/>
      <c r="GHQ1184" s="12"/>
      <c r="GHR1184" s="12"/>
      <c r="GHS1184" s="12"/>
      <c r="GHT1184" s="12"/>
      <c r="GHU1184" s="12"/>
      <c r="GHV1184" s="12"/>
      <c r="GHW1184" s="12"/>
      <c r="GHX1184" s="12"/>
      <c r="GHY1184" s="12"/>
      <c r="GHZ1184" s="12"/>
      <c r="GIA1184" s="12"/>
      <c r="GIB1184" s="12"/>
      <c r="GIC1184" s="12"/>
      <c r="GID1184" s="12"/>
      <c r="GIE1184" s="12"/>
      <c r="GIF1184" s="12"/>
      <c r="GIG1184" s="12"/>
      <c r="GIH1184" s="12"/>
      <c r="GII1184" s="12"/>
      <c r="GIJ1184" s="12"/>
      <c r="GIK1184" s="12"/>
      <c r="GIL1184" s="12"/>
      <c r="GIM1184" s="12"/>
      <c r="GIN1184" s="12"/>
      <c r="GIO1184" s="12"/>
      <c r="GIP1184" s="12"/>
      <c r="GIQ1184" s="12"/>
      <c r="GIR1184" s="12"/>
      <c r="GIS1184" s="12"/>
      <c r="GIT1184" s="12"/>
      <c r="GIU1184" s="12"/>
      <c r="GIV1184" s="12"/>
      <c r="GIW1184" s="12"/>
      <c r="GIX1184" s="12"/>
      <c r="GIY1184" s="12"/>
      <c r="GIZ1184" s="12"/>
      <c r="GJA1184" s="12"/>
      <c r="GJB1184" s="12"/>
      <c r="GJC1184" s="12"/>
      <c r="GJD1184" s="12"/>
      <c r="GJE1184" s="12"/>
      <c r="GJF1184" s="12"/>
      <c r="GJG1184" s="12"/>
      <c r="GJH1184" s="12"/>
      <c r="GJI1184" s="12"/>
      <c r="GJJ1184" s="12"/>
      <c r="GJK1184" s="12"/>
      <c r="GJL1184" s="12"/>
      <c r="GJM1184" s="12"/>
      <c r="GJN1184" s="12"/>
      <c r="GJO1184" s="12"/>
      <c r="GJP1184" s="12"/>
      <c r="GJQ1184" s="12"/>
      <c r="GJR1184" s="12"/>
      <c r="GJS1184" s="12"/>
      <c r="GJT1184" s="12"/>
      <c r="GJU1184" s="12"/>
      <c r="GJV1184" s="12"/>
      <c r="GJW1184" s="12"/>
      <c r="GJX1184" s="12"/>
      <c r="GJY1184" s="12"/>
      <c r="GJZ1184" s="12"/>
      <c r="GKA1184" s="12"/>
      <c r="GKB1184" s="12"/>
      <c r="GKC1184" s="12"/>
      <c r="GKD1184" s="12"/>
      <c r="GKE1184" s="12"/>
      <c r="GKF1184" s="12"/>
      <c r="GKG1184" s="12"/>
      <c r="GKH1184" s="12"/>
      <c r="GKI1184" s="12"/>
      <c r="GKJ1184" s="12"/>
      <c r="GKK1184" s="12"/>
      <c r="GKL1184" s="12"/>
      <c r="GKM1184" s="12"/>
      <c r="GKN1184" s="12"/>
      <c r="GKO1184" s="12"/>
      <c r="GKP1184" s="12"/>
      <c r="GKQ1184" s="12"/>
      <c r="GKR1184" s="12"/>
      <c r="GKS1184" s="12"/>
      <c r="GKT1184" s="12"/>
      <c r="GKU1184" s="12"/>
      <c r="GKV1184" s="12"/>
      <c r="GKW1184" s="12"/>
      <c r="GKX1184" s="12"/>
      <c r="GKY1184" s="12"/>
      <c r="GKZ1184" s="12"/>
      <c r="GLA1184" s="12"/>
      <c r="GLB1184" s="12"/>
      <c r="GLC1184" s="12"/>
      <c r="GLD1184" s="12"/>
      <c r="GLE1184" s="12"/>
      <c r="GLF1184" s="12"/>
      <c r="GLG1184" s="12"/>
      <c r="GLH1184" s="12"/>
      <c r="GLI1184" s="12"/>
      <c r="GLJ1184" s="12"/>
      <c r="GLK1184" s="12"/>
      <c r="GLL1184" s="12"/>
      <c r="GLM1184" s="12"/>
      <c r="GLN1184" s="12"/>
      <c r="GLO1184" s="12"/>
      <c r="GLP1184" s="12"/>
      <c r="GLQ1184" s="12"/>
      <c r="GLR1184" s="12"/>
      <c r="GLS1184" s="12"/>
      <c r="GLT1184" s="12"/>
      <c r="GLU1184" s="12"/>
      <c r="GLV1184" s="12"/>
      <c r="GLW1184" s="12"/>
      <c r="GLX1184" s="12"/>
      <c r="GLY1184" s="12"/>
      <c r="GLZ1184" s="12"/>
      <c r="GMA1184" s="12"/>
      <c r="GMB1184" s="12"/>
      <c r="GMC1184" s="12"/>
      <c r="GMD1184" s="12"/>
      <c r="GME1184" s="12"/>
      <c r="GMF1184" s="12"/>
      <c r="GMG1184" s="12"/>
      <c r="GMH1184" s="12"/>
      <c r="GMI1184" s="12"/>
      <c r="GMJ1184" s="12"/>
      <c r="GMK1184" s="12"/>
      <c r="GML1184" s="12"/>
      <c r="GMM1184" s="12"/>
      <c r="GMN1184" s="12"/>
      <c r="GMO1184" s="12"/>
      <c r="GMP1184" s="12"/>
      <c r="GMQ1184" s="12"/>
      <c r="GMR1184" s="12"/>
      <c r="GMS1184" s="12"/>
      <c r="GMT1184" s="12"/>
      <c r="GMU1184" s="12"/>
      <c r="GMV1184" s="12"/>
      <c r="GMW1184" s="12"/>
      <c r="GMX1184" s="12"/>
      <c r="GMY1184" s="12"/>
      <c r="GMZ1184" s="12"/>
      <c r="GNA1184" s="12"/>
      <c r="GNB1184" s="12"/>
      <c r="GNC1184" s="12"/>
      <c r="GND1184" s="12"/>
      <c r="GNE1184" s="12"/>
      <c r="GNF1184" s="12"/>
      <c r="GNG1184" s="12"/>
      <c r="GNH1184" s="12"/>
      <c r="GNI1184" s="12"/>
      <c r="GNJ1184" s="12"/>
      <c r="GNK1184" s="12"/>
      <c r="GNL1184" s="12"/>
      <c r="GNM1184" s="12"/>
      <c r="GNN1184" s="12"/>
      <c r="GNO1184" s="12"/>
      <c r="GNP1184" s="12"/>
      <c r="GNQ1184" s="12"/>
      <c r="GNR1184" s="12"/>
      <c r="GNS1184" s="12"/>
      <c r="GNT1184" s="12"/>
      <c r="GNU1184" s="12"/>
      <c r="GNV1184" s="12"/>
      <c r="GNW1184" s="12"/>
      <c r="GNX1184" s="12"/>
      <c r="GNY1184" s="12"/>
      <c r="GNZ1184" s="12"/>
      <c r="GOA1184" s="12"/>
      <c r="GOB1184" s="12"/>
      <c r="GOC1184" s="12"/>
      <c r="GOD1184" s="12"/>
      <c r="GOE1184" s="12"/>
      <c r="GOF1184" s="12"/>
      <c r="GOG1184" s="12"/>
      <c r="GOH1184" s="12"/>
      <c r="GOI1184" s="12"/>
      <c r="GOJ1184" s="12"/>
      <c r="GOK1184" s="12"/>
      <c r="GOL1184" s="12"/>
      <c r="GOM1184" s="12"/>
      <c r="GON1184" s="12"/>
      <c r="GOO1184" s="12"/>
      <c r="GOP1184" s="12"/>
      <c r="GOQ1184" s="12"/>
      <c r="GOR1184" s="12"/>
      <c r="GOS1184" s="12"/>
      <c r="GOT1184" s="12"/>
      <c r="GOU1184" s="12"/>
      <c r="GOV1184" s="12"/>
      <c r="GOW1184" s="12"/>
      <c r="GOX1184" s="12"/>
      <c r="GOY1184" s="12"/>
      <c r="GOZ1184" s="12"/>
      <c r="GPA1184" s="12"/>
      <c r="GPB1184" s="12"/>
      <c r="GPC1184" s="12"/>
      <c r="GPD1184" s="12"/>
      <c r="GPE1184" s="12"/>
      <c r="GPF1184" s="12"/>
      <c r="GPG1184" s="12"/>
      <c r="GPH1184" s="12"/>
      <c r="GPI1184" s="12"/>
      <c r="GPJ1184" s="12"/>
      <c r="GPK1184" s="12"/>
      <c r="GPL1184" s="12"/>
      <c r="GPM1184" s="12"/>
      <c r="GPN1184" s="12"/>
      <c r="GPO1184" s="12"/>
      <c r="GPP1184" s="12"/>
      <c r="GPQ1184" s="12"/>
      <c r="GPR1184" s="12"/>
      <c r="GPS1184" s="12"/>
      <c r="GPT1184" s="12"/>
      <c r="GPU1184" s="12"/>
      <c r="GPV1184" s="12"/>
      <c r="GPW1184" s="12"/>
      <c r="GPX1184" s="12"/>
      <c r="GPY1184" s="12"/>
      <c r="GPZ1184" s="12"/>
      <c r="GQA1184" s="12"/>
      <c r="GQB1184" s="12"/>
      <c r="GQC1184" s="12"/>
      <c r="GQD1184" s="12"/>
      <c r="GQE1184" s="12"/>
      <c r="GQF1184" s="12"/>
      <c r="GQG1184" s="12"/>
      <c r="GQH1184" s="12"/>
      <c r="GQI1184" s="12"/>
      <c r="GQJ1184" s="12"/>
      <c r="GQK1184" s="12"/>
      <c r="GQL1184" s="12"/>
      <c r="GQM1184" s="12"/>
      <c r="GQN1184" s="12"/>
      <c r="GQO1184" s="12"/>
      <c r="GQP1184" s="12"/>
      <c r="GQQ1184" s="12"/>
      <c r="GQR1184" s="12"/>
      <c r="GQS1184" s="12"/>
      <c r="GQT1184" s="12"/>
      <c r="GQU1184" s="12"/>
      <c r="GQV1184" s="12"/>
      <c r="GQW1184" s="12"/>
      <c r="GQX1184" s="12"/>
      <c r="GQY1184" s="12"/>
      <c r="GQZ1184" s="12"/>
      <c r="GRA1184" s="12"/>
      <c r="GRB1184" s="12"/>
      <c r="GRC1184" s="12"/>
      <c r="GRD1184" s="12"/>
      <c r="GRE1184" s="12"/>
      <c r="GRF1184" s="12"/>
      <c r="GRG1184" s="12"/>
      <c r="GRH1184" s="12"/>
      <c r="GRI1184" s="12"/>
      <c r="GRJ1184" s="12"/>
      <c r="GRK1184" s="12"/>
      <c r="GRL1184" s="12"/>
      <c r="GRM1184" s="12"/>
      <c r="GRN1184" s="12"/>
      <c r="GRO1184" s="12"/>
      <c r="GRP1184" s="12"/>
      <c r="GRQ1184" s="12"/>
      <c r="GRR1184" s="12"/>
      <c r="GRS1184" s="12"/>
      <c r="GRT1184" s="12"/>
      <c r="GRU1184" s="12"/>
      <c r="GRV1184" s="12"/>
      <c r="GRW1184" s="12"/>
      <c r="GRX1184" s="12"/>
      <c r="GRY1184" s="12"/>
      <c r="GRZ1184" s="12"/>
      <c r="GSA1184" s="12"/>
      <c r="GSB1184" s="12"/>
      <c r="GSC1184" s="12"/>
      <c r="GSD1184" s="12"/>
      <c r="GSE1184" s="12"/>
      <c r="GSF1184" s="12"/>
      <c r="GSG1184" s="12"/>
      <c r="GSH1184" s="12"/>
      <c r="GSI1184" s="12"/>
      <c r="GSJ1184" s="12"/>
      <c r="GSK1184" s="12"/>
      <c r="GSL1184" s="12"/>
      <c r="GSM1184" s="12"/>
      <c r="GSN1184" s="12"/>
      <c r="GSO1184" s="12"/>
      <c r="GSP1184" s="12"/>
      <c r="GSQ1184" s="12"/>
      <c r="GSR1184" s="12"/>
      <c r="GSS1184" s="12"/>
      <c r="GST1184" s="12"/>
      <c r="GSU1184" s="12"/>
      <c r="GSV1184" s="12"/>
      <c r="GSW1184" s="12"/>
      <c r="GSX1184" s="12"/>
      <c r="GSY1184" s="12"/>
      <c r="GSZ1184" s="12"/>
      <c r="GTA1184" s="12"/>
      <c r="GTB1184" s="12"/>
      <c r="GTC1184" s="12"/>
      <c r="GTD1184" s="12"/>
      <c r="GTE1184" s="12"/>
      <c r="GTF1184" s="12"/>
      <c r="GTG1184" s="12"/>
      <c r="GTH1184" s="12"/>
      <c r="GTI1184" s="12"/>
      <c r="GTJ1184" s="12"/>
      <c r="GTK1184" s="12"/>
      <c r="GTL1184" s="12"/>
      <c r="GTM1184" s="12"/>
      <c r="GTN1184" s="12"/>
      <c r="GTO1184" s="12"/>
      <c r="GTP1184" s="12"/>
      <c r="GTQ1184" s="12"/>
      <c r="GTR1184" s="12"/>
      <c r="GTS1184" s="12"/>
      <c r="GTT1184" s="12"/>
      <c r="GTU1184" s="12"/>
      <c r="GTV1184" s="12"/>
      <c r="GTW1184" s="12"/>
      <c r="GTX1184" s="12"/>
      <c r="GTY1184" s="12"/>
      <c r="GTZ1184" s="12"/>
      <c r="GUA1184" s="12"/>
      <c r="GUB1184" s="12"/>
      <c r="GUC1184" s="12"/>
      <c r="GUD1184" s="12"/>
      <c r="GUE1184" s="12"/>
      <c r="GUF1184" s="12"/>
      <c r="GUG1184" s="12"/>
      <c r="GUH1184" s="12"/>
      <c r="GUI1184" s="12"/>
      <c r="GUJ1184" s="12"/>
      <c r="GUK1184" s="12"/>
      <c r="GUL1184" s="12"/>
      <c r="GUM1184" s="12"/>
      <c r="GUN1184" s="12"/>
      <c r="GUO1184" s="12"/>
      <c r="GUP1184" s="12"/>
      <c r="GUQ1184" s="12"/>
      <c r="GUR1184" s="12"/>
      <c r="GUS1184" s="12"/>
      <c r="GUT1184" s="12"/>
      <c r="GUU1184" s="12"/>
      <c r="GUV1184" s="12"/>
      <c r="GUW1184" s="12"/>
      <c r="GUX1184" s="12"/>
      <c r="GUY1184" s="12"/>
      <c r="GUZ1184" s="12"/>
      <c r="GVA1184" s="12"/>
      <c r="GVB1184" s="12"/>
      <c r="GVC1184" s="12"/>
      <c r="GVD1184" s="12"/>
      <c r="GVE1184" s="12"/>
      <c r="GVF1184" s="12"/>
      <c r="GVG1184" s="12"/>
      <c r="GVH1184" s="12"/>
      <c r="GVI1184" s="12"/>
      <c r="GVJ1184" s="12"/>
      <c r="GVK1184" s="12"/>
      <c r="GVL1184" s="12"/>
      <c r="GVM1184" s="12"/>
      <c r="GVN1184" s="12"/>
      <c r="GVO1184" s="12"/>
      <c r="GVP1184" s="12"/>
      <c r="GVQ1184" s="12"/>
      <c r="GVR1184" s="12"/>
      <c r="GVS1184" s="12"/>
      <c r="GVT1184" s="12"/>
      <c r="GVU1184" s="12"/>
      <c r="GVV1184" s="12"/>
      <c r="GVW1184" s="12"/>
      <c r="GVX1184" s="12"/>
      <c r="GVY1184" s="12"/>
      <c r="GVZ1184" s="12"/>
      <c r="GWA1184" s="12"/>
      <c r="GWB1184" s="12"/>
      <c r="GWC1184" s="12"/>
      <c r="GWD1184" s="12"/>
      <c r="GWE1184" s="12"/>
      <c r="GWF1184" s="12"/>
      <c r="GWG1184" s="12"/>
      <c r="GWH1184" s="12"/>
      <c r="GWI1184" s="12"/>
      <c r="GWJ1184" s="12"/>
      <c r="GWK1184" s="12"/>
      <c r="GWL1184" s="12"/>
      <c r="GWM1184" s="12"/>
      <c r="GWN1184" s="12"/>
      <c r="GWO1184" s="12"/>
      <c r="GWP1184" s="12"/>
      <c r="GWQ1184" s="12"/>
      <c r="GWR1184" s="12"/>
      <c r="GWS1184" s="12"/>
      <c r="GWT1184" s="12"/>
      <c r="GWU1184" s="12"/>
      <c r="GWV1184" s="12"/>
      <c r="GWW1184" s="12"/>
      <c r="GWX1184" s="12"/>
      <c r="GWY1184" s="12"/>
      <c r="GWZ1184" s="12"/>
      <c r="GXA1184" s="12"/>
      <c r="GXB1184" s="12"/>
      <c r="GXC1184" s="12"/>
      <c r="GXD1184" s="12"/>
      <c r="GXE1184" s="12"/>
      <c r="GXF1184" s="12"/>
      <c r="GXG1184" s="12"/>
      <c r="GXH1184" s="12"/>
      <c r="GXI1184" s="12"/>
      <c r="GXJ1184" s="12"/>
      <c r="GXK1184" s="12"/>
      <c r="GXL1184" s="12"/>
      <c r="GXM1184" s="12"/>
      <c r="GXN1184" s="12"/>
      <c r="GXO1184" s="12"/>
      <c r="GXP1184" s="12"/>
      <c r="GXQ1184" s="12"/>
      <c r="GXR1184" s="12"/>
      <c r="GXS1184" s="12"/>
      <c r="GXT1184" s="12"/>
      <c r="GXU1184" s="12"/>
      <c r="GXV1184" s="12"/>
      <c r="GXW1184" s="12"/>
      <c r="GXX1184" s="12"/>
      <c r="GXY1184" s="12"/>
      <c r="GXZ1184" s="12"/>
      <c r="GYA1184" s="12"/>
      <c r="GYB1184" s="12"/>
      <c r="GYC1184" s="12"/>
      <c r="GYD1184" s="12"/>
      <c r="GYE1184" s="12"/>
      <c r="GYF1184" s="12"/>
      <c r="GYG1184" s="12"/>
      <c r="GYH1184" s="12"/>
      <c r="GYI1184" s="12"/>
      <c r="GYJ1184" s="12"/>
      <c r="GYK1184" s="12"/>
      <c r="GYL1184" s="12"/>
      <c r="GYM1184" s="12"/>
      <c r="GYN1184" s="12"/>
      <c r="GYO1184" s="12"/>
      <c r="GYP1184" s="12"/>
      <c r="GYQ1184" s="12"/>
      <c r="GYR1184" s="12"/>
      <c r="GYS1184" s="12"/>
      <c r="GYT1184" s="12"/>
      <c r="GYU1184" s="12"/>
      <c r="GYV1184" s="12"/>
      <c r="GYW1184" s="12"/>
      <c r="GYX1184" s="12"/>
      <c r="GYY1184" s="12"/>
      <c r="GYZ1184" s="12"/>
      <c r="GZA1184" s="12"/>
      <c r="GZB1184" s="12"/>
      <c r="GZC1184" s="12"/>
      <c r="GZD1184" s="12"/>
      <c r="GZE1184" s="12"/>
      <c r="GZF1184" s="12"/>
      <c r="GZG1184" s="12"/>
      <c r="GZH1184" s="12"/>
      <c r="GZI1184" s="12"/>
      <c r="GZJ1184" s="12"/>
      <c r="GZK1184" s="12"/>
      <c r="GZL1184" s="12"/>
      <c r="GZM1184" s="12"/>
      <c r="GZN1184" s="12"/>
      <c r="GZO1184" s="12"/>
      <c r="GZP1184" s="12"/>
      <c r="GZQ1184" s="12"/>
      <c r="GZR1184" s="12"/>
      <c r="GZS1184" s="12"/>
      <c r="GZT1184" s="12"/>
      <c r="GZU1184" s="12"/>
      <c r="GZV1184" s="12"/>
      <c r="GZW1184" s="12"/>
      <c r="GZX1184" s="12"/>
      <c r="GZY1184" s="12"/>
      <c r="GZZ1184" s="12"/>
      <c r="HAA1184" s="12"/>
      <c r="HAB1184" s="12"/>
      <c r="HAC1184" s="12"/>
      <c r="HAD1184" s="12"/>
      <c r="HAE1184" s="12"/>
      <c r="HAF1184" s="12"/>
      <c r="HAG1184" s="12"/>
      <c r="HAH1184" s="12"/>
      <c r="HAI1184" s="12"/>
      <c r="HAJ1184" s="12"/>
      <c r="HAK1184" s="12"/>
      <c r="HAL1184" s="12"/>
      <c r="HAM1184" s="12"/>
      <c r="HAN1184" s="12"/>
      <c r="HAO1184" s="12"/>
      <c r="HAP1184" s="12"/>
      <c r="HAQ1184" s="12"/>
      <c r="HAR1184" s="12"/>
      <c r="HAS1184" s="12"/>
      <c r="HAT1184" s="12"/>
      <c r="HAU1184" s="12"/>
      <c r="HAV1184" s="12"/>
      <c r="HAW1184" s="12"/>
      <c r="HAX1184" s="12"/>
      <c r="HAY1184" s="12"/>
      <c r="HAZ1184" s="12"/>
      <c r="HBA1184" s="12"/>
      <c r="HBB1184" s="12"/>
      <c r="HBC1184" s="12"/>
      <c r="HBD1184" s="12"/>
      <c r="HBE1184" s="12"/>
      <c r="HBF1184" s="12"/>
      <c r="HBG1184" s="12"/>
      <c r="HBH1184" s="12"/>
      <c r="HBI1184" s="12"/>
      <c r="HBJ1184" s="12"/>
      <c r="HBK1184" s="12"/>
      <c r="HBL1184" s="12"/>
      <c r="HBM1184" s="12"/>
      <c r="HBN1184" s="12"/>
      <c r="HBO1184" s="12"/>
      <c r="HBP1184" s="12"/>
      <c r="HBQ1184" s="12"/>
      <c r="HBR1184" s="12"/>
      <c r="HBS1184" s="12"/>
      <c r="HBT1184" s="12"/>
      <c r="HBU1184" s="12"/>
      <c r="HBV1184" s="12"/>
      <c r="HBW1184" s="12"/>
      <c r="HBX1184" s="12"/>
      <c r="HBY1184" s="12"/>
      <c r="HBZ1184" s="12"/>
      <c r="HCA1184" s="12"/>
      <c r="HCB1184" s="12"/>
      <c r="HCC1184" s="12"/>
      <c r="HCD1184" s="12"/>
      <c r="HCE1184" s="12"/>
      <c r="HCF1184" s="12"/>
      <c r="HCG1184" s="12"/>
      <c r="HCH1184" s="12"/>
      <c r="HCI1184" s="12"/>
      <c r="HCJ1184" s="12"/>
      <c r="HCK1184" s="12"/>
      <c r="HCL1184" s="12"/>
      <c r="HCM1184" s="12"/>
      <c r="HCN1184" s="12"/>
      <c r="HCO1184" s="12"/>
      <c r="HCP1184" s="12"/>
      <c r="HCQ1184" s="12"/>
      <c r="HCR1184" s="12"/>
      <c r="HCS1184" s="12"/>
      <c r="HCT1184" s="12"/>
      <c r="HCU1184" s="12"/>
      <c r="HCV1184" s="12"/>
      <c r="HCW1184" s="12"/>
      <c r="HCX1184" s="12"/>
      <c r="HCY1184" s="12"/>
      <c r="HCZ1184" s="12"/>
      <c r="HDA1184" s="12"/>
      <c r="HDB1184" s="12"/>
      <c r="HDC1184" s="12"/>
      <c r="HDD1184" s="12"/>
      <c r="HDE1184" s="12"/>
      <c r="HDF1184" s="12"/>
      <c r="HDG1184" s="12"/>
      <c r="HDH1184" s="12"/>
      <c r="HDI1184" s="12"/>
      <c r="HDJ1184" s="12"/>
      <c r="HDK1184" s="12"/>
      <c r="HDL1184" s="12"/>
      <c r="HDM1184" s="12"/>
      <c r="HDN1184" s="12"/>
      <c r="HDO1184" s="12"/>
      <c r="HDP1184" s="12"/>
      <c r="HDQ1184" s="12"/>
      <c r="HDR1184" s="12"/>
      <c r="HDS1184" s="12"/>
      <c r="HDT1184" s="12"/>
      <c r="HDU1184" s="12"/>
      <c r="HDV1184" s="12"/>
      <c r="HDW1184" s="12"/>
      <c r="HDX1184" s="12"/>
      <c r="HDY1184" s="12"/>
      <c r="HDZ1184" s="12"/>
      <c r="HEA1184" s="12"/>
      <c r="HEB1184" s="12"/>
      <c r="HEC1184" s="12"/>
      <c r="HED1184" s="12"/>
      <c r="HEE1184" s="12"/>
      <c r="HEF1184" s="12"/>
      <c r="HEG1184" s="12"/>
      <c r="HEH1184" s="12"/>
      <c r="HEI1184" s="12"/>
      <c r="HEJ1184" s="12"/>
      <c r="HEK1184" s="12"/>
      <c r="HEL1184" s="12"/>
      <c r="HEM1184" s="12"/>
      <c r="HEN1184" s="12"/>
      <c r="HEO1184" s="12"/>
      <c r="HEP1184" s="12"/>
      <c r="HEQ1184" s="12"/>
      <c r="HER1184" s="12"/>
      <c r="HES1184" s="12"/>
      <c r="HET1184" s="12"/>
      <c r="HEU1184" s="12"/>
      <c r="HEV1184" s="12"/>
      <c r="HEW1184" s="12"/>
      <c r="HEX1184" s="12"/>
      <c r="HEY1184" s="12"/>
      <c r="HEZ1184" s="12"/>
      <c r="HFA1184" s="12"/>
      <c r="HFB1184" s="12"/>
      <c r="HFC1184" s="12"/>
      <c r="HFD1184" s="12"/>
      <c r="HFE1184" s="12"/>
      <c r="HFF1184" s="12"/>
      <c r="HFG1184" s="12"/>
      <c r="HFH1184" s="12"/>
      <c r="HFI1184" s="12"/>
      <c r="HFJ1184" s="12"/>
      <c r="HFK1184" s="12"/>
      <c r="HFL1184" s="12"/>
      <c r="HFM1184" s="12"/>
      <c r="HFN1184" s="12"/>
      <c r="HFO1184" s="12"/>
      <c r="HFP1184" s="12"/>
      <c r="HFQ1184" s="12"/>
      <c r="HFR1184" s="12"/>
      <c r="HFS1184" s="12"/>
      <c r="HFT1184" s="12"/>
      <c r="HFU1184" s="12"/>
      <c r="HFV1184" s="12"/>
      <c r="HFW1184" s="12"/>
      <c r="HFX1184" s="12"/>
      <c r="HFY1184" s="12"/>
      <c r="HFZ1184" s="12"/>
      <c r="HGA1184" s="12"/>
      <c r="HGB1184" s="12"/>
      <c r="HGC1184" s="12"/>
      <c r="HGD1184" s="12"/>
      <c r="HGE1184" s="12"/>
      <c r="HGF1184" s="12"/>
      <c r="HGG1184" s="12"/>
      <c r="HGH1184" s="12"/>
      <c r="HGI1184" s="12"/>
      <c r="HGJ1184" s="12"/>
      <c r="HGK1184" s="12"/>
      <c r="HGL1184" s="12"/>
      <c r="HGM1184" s="12"/>
      <c r="HGN1184" s="12"/>
      <c r="HGO1184" s="12"/>
      <c r="HGP1184" s="12"/>
      <c r="HGQ1184" s="12"/>
      <c r="HGR1184" s="12"/>
      <c r="HGS1184" s="12"/>
      <c r="HGT1184" s="12"/>
      <c r="HGU1184" s="12"/>
      <c r="HGV1184" s="12"/>
      <c r="HGW1184" s="12"/>
      <c r="HGX1184" s="12"/>
      <c r="HGY1184" s="12"/>
      <c r="HGZ1184" s="12"/>
      <c r="HHA1184" s="12"/>
      <c r="HHB1184" s="12"/>
      <c r="HHC1184" s="12"/>
      <c r="HHD1184" s="12"/>
      <c r="HHE1184" s="12"/>
      <c r="HHF1184" s="12"/>
      <c r="HHG1184" s="12"/>
      <c r="HHH1184" s="12"/>
      <c r="HHI1184" s="12"/>
      <c r="HHJ1184" s="12"/>
      <c r="HHK1184" s="12"/>
      <c r="HHL1184" s="12"/>
      <c r="HHM1184" s="12"/>
      <c r="HHN1184" s="12"/>
      <c r="HHO1184" s="12"/>
      <c r="HHP1184" s="12"/>
      <c r="HHQ1184" s="12"/>
      <c r="HHR1184" s="12"/>
      <c r="HHS1184" s="12"/>
      <c r="HHT1184" s="12"/>
      <c r="HHU1184" s="12"/>
      <c r="HHV1184" s="12"/>
      <c r="HHW1184" s="12"/>
      <c r="HHX1184" s="12"/>
      <c r="HHY1184" s="12"/>
      <c r="HHZ1184" s="12"/>
      <c r="HIA1184" s="12"/>
      <c r="HIB1184" s="12"/>
      <c r="HIC1184" s="12"/>
      <c r="HID1184" s="12"/>
      <c r="HIE1184" s="12"/>
      <c r="HIF1184" s="12"/>
      <c r="HIG1184" s="12"/>
      <c r="HIH1184" s="12"/>
      <c r="HII1184" s="12"/>
      <c r="HIJ1184" s="12"/>
      <c r="HIK1184" s="12"/>
      <c r="HIL1184" s="12"/>
      <c r="HIM1184" s="12"/>
      <c r="HIN1184" s="12"/>
      <c r="HIO1184" s="12"/>
      <c r="HIP1184" s="12"/>
      <c r="HIQ1184" s="12"/>
      <c r="HIR1184" s="12"/>
      <c r="HIS1184" s="12"/>
      <c r="HIT1184" s="12"/>
      <c r="HIU1184" s="12"/>
      <c r="HIV1184" s="12"/>
      <c r="HIW1184" s="12"/>
      <c r="HIX1184" s="12"/>
      <c r="HIY1184" s="12"/>
      <c r="HIZ1184" s="12"/>
      <c r="HJA1184" s="12"/>
      <c r="HJB1184" s="12"/>
      <c r="HJC1184" s="12"/>
      <c r="HJD1184" s="12"/>
      <c r="HJE1184" s="12"/>
      <c r="HJF1184" s="12"/>
      <c r="HJG1184" s="12"/>
      <c r="HJH1184" s="12"/>
      <c r="HJI1184" s="12"/>
      <c r="HJJ1184" s="12"/>
      <c r="HJK1184" s="12"/>
      <c r="HJL1184" s="12"/>
      <c r="HJM1184" s="12"/>
      <c r="HJN1184" s="12"/>
      <c r="HJO1184" s="12"/>
      <c r="HJP1184" s="12"/>
      <c r="HJQ1184" s="12"/>
      <c r="HJR1184" s="12"/>
      <c r="HJS1184" s="12"/>
      <c r="HJT1184" s="12"/>
      <c r="HJU1184" s="12"/>
      <c r="HJV1184" s="12"/>
      <c r="HJW1184" s="12"/>
      <c r="HJX1184" s="12"/>
      <c r="HJY1184" s="12"/>
      <c r="HJZ1184" s="12"/>
      <c r="HKA1184" s="12"/>
      <c r="HKB1184" s="12"/>
      <c r="HKC1184" s="12"/>
      <c r="HKD1184" s="12"/>
      <c r="HKE1184" s="12"/>
      <c r="HKF1184" s="12"/>
      <c r="HKG1184" s="12"/>
      <c r="HKH1184" s="12"/>
      <c r="HKI1184" s="12"/>
      <c r="HKJ1184" s="12"/>
      <c r="HKK1184" s="12"/>
      <c r="HKL1184" s="12"/>
      <c r="HKM1184" s="12"/>
      <c r="HKN1184" s="12"/>
      <c r="HKO1184" s="12"/>
      <c r="HKP1184" s="12"/>
      <c r="HKQ1184" s="12"/>
      <c r="HKR1184" s="12"/>
      <c r="HKS1184" s="12"/>
      <c r="HKT1184" s="12"/>
      <c r="HKU1184" s="12"/>
      <c r="HKV1184" s="12"/>
      <c r="HKW1184" s="12"/>
      <c r="HKX1184" s="12"/>
      <c r="HKY1184" s="12"/>
      <c r="HKZ1184" s="12"/>
      <c r="HLA1184" s="12"/>
      <c r="HLB1184" s="12"/>
      <c r="HLC1184" s="12"/>
      <c r="HLD1184" s="12"/>
      <c r="HLE1184" s="12"/>
      <c r="HLF1184" s="12"/>
      <c r="HLG1184" s="12"/>
      <c r="HLH1184" s="12"/>
      <c r="HLI1184" s="12"/>
      <c r="HLJ1184" s="12"/>
      <c r="HLK1184" s="12"/>
      <c r="HLL1184" s="12"/>
      <c r="HLM1184" s="12"/>
      <c r="HLN1184" s="12"/>
      <c r="HLO1184" s="12"/>
      <c r="HLP1184" s="12"/>
      <c r="HLQ1184" s="12"/>
      <c r="HLR1184" s="12"/>
      <c r="HLS1184" s="12"/>
      <c r="HLT1184" s="12"/>
      <c r="HLU1184" s="12"/>
      <c r="HLV1184" s="12"/>
      <c r="HLW1184" s="12"/>
      <c r="HLX1184" s="12"/>
      <c r="HLY1184" s="12"/>
      <c r="HLZ1184" s="12"/>
      <c r="HMA1184" s="12"/>
      <c r="HMB1184" s="12"/>
      <c r="HMC1184" s="12"/>
      <c r="HMD1184" s="12"/>
      <c r="HME1184" s="12"/>
      <c r="HMF1184" s="12"/>
      <c r="HMG1184" s="12"/>
      <c r="HMH1184" s="12"/>
      <c r="HMI1184" s="12"/>
      <c r="HMJ1184" s="12"/>
      <c r="HMK1184" s="12"/>
      <c r="HML1184" s="12"/>
      <c r="HMM1184" s="12"/>
      <c r="HMN1184" s="12"/>
      <c r="HMO1184" s="12"/>
      <c r="HMP1184" s="12"/>
      <c r="HMQ1184" s="12"/>
      <c r="HMR1184" s="12"/>
      <c r="HMS1184" s="12"/>
      <c r="HMT1184" s="12"/>
      <c r="HMU1184" s="12"/>
      <c r="HMV1184" s="12"/>
      <c r="HMW1184" s="12"/>
      <c r="HMX1184" s="12"/>
      <c r="HMY1184" s="12"/>
      <c r="HMZ1184" s="12"/>
      <c r="HNA1184" s="12"/>
      <c r="HNB1184" s="12"/>
      <c r="HNC1184" s="12"/>
      <c r="HND1184" s="12"/>
      <c r="HNE1184" s="12"/>
      <c r="HNF1184" s="12"/>
      <c r="HNG1184" s="12"/>
      <c r="HNH1184" s="12"/>
      <c r="HNI1184" s="12"/>
      <c r="HNJ1184" s="12"/>
      <c r="HNK1184" s="12"/>
      <c r="HNL1184" s="12"/>
      <c r="HNM1184" s="12"/>
      <c r="HNN1184" s="12"/>
      <c r="HNO1184" s="12"/>
      <c r="HNP1184" s="12"/>
      <c r="HNQ1184" s="12"/>
      <c r="HNR1184" s="12"/>
      <c r="HNS1184" s="12"/>
      <c r="HNT1184" s="12"/>
      <c r="HNU1184" s="12"/>
      <c r="HNV1184" s="12"/>
      <c r="HNW1184" s="12"/>
      <c r="HNX1184" s="12"/>
      <c r="HNY1184" s="12"/>
      <c r="HNZ1184" s="12"/>
      <c r="HOA1184" s="12"/>
      <c r="HOB1184" s="12"/>
      <c r="HOC1184" s="12"/>
      <c r="HOD1184" s="12"/>
      <c r="HOE1184" s="12"/>
      <c r="HOF1184" s="12"/>
      <c r="HOG1184" s="12"/>
      <c r="HOH1184" s="12"/>
      <c r="HOI1184" s="12"/>
      <c r="HOJ1184" s="12"/>
      <c r="HOK1184" s="12"/>
      <c r="HOL1184" s="12"/>
      <c r="HOM1184" s="12"/>
      <c r="HON1184" s="12"/>
      <c r="HOO1184" s="12"/>
      <c r="HOP1184" s="12"/>
      <c r="HOQ1184" s="12"/>
      <c r="HOR1184" s="12"/>
      <c r="HOS1184" s="12"/>
      <c r="HOT1184" s="12"/>
      <c r="HOU1184" s="12"/>
      <c r="HOV1184" s="12"/>
      <c r="HOW1184" s="12"/>
      <c r="HOX1184" s="12"/>
      <c r="HOY1184" s="12"/>
      <c r="HOZ1184" s="12"/>
      <c r="HPA1184" s="12"/>
      <c r="HPB1184" s="12"/>
      <c r="HPC1184" s="12"/>
      <c r="HPD1184" s="12"/>
      <c r="HPE1184" s="12"/>
      <c r="HPF1184" s="12"/>
      <c r="HPG1184" s="12"/>
      <c r="HPH1184" s="12"/>
      <c r="HPI1184" s="12"/>
      <c r="HPJ1184" s="12"/>
      <c r="HPK1184" s="12"/>
      <c r="HPL1184" s="12"/>
      <c r="HPM1184" s="12"/>
      <c r="HPN1184" s="12"/>
      <c r="HPO1184" s="12"/>
      <c r="HPP1184" s="12"/>
      <c r="HPQ1184" s="12"/>
      <c r="HPR1184" s="12"/>
      <c r="HPS1184" s="12"/>
      <c r="HPT1184" s="12"/>
      <c r="HPU1184" s="12"/>
      <c r="HPV1184" s="12"/>
      <c r="HPW1184" s="12"/>
      <c r="HPX1184" s="12"/>
      <c r="HPY1184" s="12"/>
      <c r="HPZ1184" s="12"/>
      <c r="HQA1184" s="12"/>
      <c r="HQB1184" s="12"/>
      <c r="HQC1184" s="12"/>
      <c r="HQD1184" s="12"/>
      <c r="HQE1184" s="12"/>
      <c r="HQF1184" s="12"/>
      <c r="HQG1184" s="12"/>
      <c r="HQH1184" s="12"/>
      <c r="HQI1184" s="12"/>
      <c r="HQJ1184" s="12"/>
      <c r="HQK1184" s="12"/>
      <c r="HQL1184" s="12"/>
      <c r="HQM1184" s="12"/>
      <c r="HQN1184" s="12"/>
      <c r="HQO1184" s="12"/>
      <c r="HQP1184" s="12"/>
      <c r="HQQ1184" s="12"/>
      <c r="HQR1184" s="12"/>
      <c r="HQS1184" s="12"/>
      <c r="HQT1184" s="12"/>
      <c r="HQU1184" s="12"/>
      <c r="HQV1184" s="12"/>
      <c r="HQW1184" s="12"/>
      <c r="HQX1184" s="12"/>
      <c r="HQY1184" s="12"/>
      <c r="HQZ1184" s="12"/>
      <c r="HRA1184" s="12"/>
      <c r="HRB1184" s="12"/>
      <c r="HRC1184" s="12"/>
      <c r="HRD1184" s="12"/>
      <c r="HRE1184" s="12"/>
      <c r="HRF1184" s="12"/>
      <c r="HRG1184" s="12"/>
      <c r="HRH1184" s="12"/>
      <c r="HRI1184" s="12"/>
      <c r="HRJ1184" s="12"/>
      <c r="HRK1184" s="12"/>
      <c r="HRL1184" s="12"/>
      <c r="HRM1184" s="12"/>
      <c r="HRN1184" s="12"/>
      <c r="HRO1184" s="12"/>
      <c r="HRP1184" s="12"/>
      <c r="HRQ1184" s="12"/>
      <c r="HRR1184" s="12"/>
      <c r="HRS1184" s="12"/>
      <c r="HRT1184" s="12"/>
      <c r="HRU1184" s="12"/>
      <c r="HRV1184" s="12"/>
      <c r="HRW1184" s="12"/>
      <c r="HRX1184" s="12"/>
      <c r="HRY1184" s="12"/>
      <c r="HRZ1184" s="12"/>
      <c r="HSA1184" s="12"/>
      <c r="HSB1184" s="12"/>
      <c r="HSC1184" s="12"/>
      <c r="HSD1184" s="12"/>
      <c r="HSE1184" s="12"/>
      <c r="HSF1184" s="12"/>
      <c r="HSG1184" s="12"/>
      <c r="HSH1184" s="12"/>
      <c r="HSI1184" s="12"/>
      <c r="HSJ1184" s="12"/>
      <c r="HSK1184" s="12"/>
      <c r="HSL1184" s="12"/>
      <c r="HSM1184" s="12"/>
      <c r="HSN1184" s="12"/>
      <c r="HSO1184" s="12"/>
      <c r="HSP1184" s="12"/>
      <c r="HSQ1184" s="12"/>
      <c r="HSR1184" s="12"/>
      <c r="HSS1184" s="12"/>
      <c r="HST1184" s="12"/>
      <c r="HSU1184" s="12"/>
      <c r="HSV1184" s="12"/>
      <c r="HSW1184" s="12"/>
      <c r="HSX1184" s="12"/>
      <c r="HSY1184" s="12"/>
      <c r="HSZ1184" s="12"/>
      <c r="HTA1184" s="12"/>
      <c r="HTB1184" s="12"/>
      <c r="HTC1184" s="12"/>
      <c r="HTD1184" s="12"/>
      <c r="HTE1184" s="12"/>
      <c r="HTF1184" s="12"/>
      <c r="HTG1184" s="12"/>
      <c r="HTH1184" s="12"/>
      <c r="HTI1184" s="12"/>
      <c r="HTJ1184" s="12"/>
      <c r="HTK1184" s="12"/>
      <c r="HTL1184" s="12"/>
      <c r="HTM1184" s="12"/>
      <c r="HTN1184" s="12"/>
      <c r="HTO1184" s="12"/>
      <c r="HTP1184" s="12"/>
      <c r="HTQ1184" s="12"/>
      <c r="HTR1184" s="12"/>
      <c r="HTS1184" s="12"/>
      <c r="HTT1184" s="12"/>
      <c r="HTU1184" s="12"/>
      <c r="HTV1184" s="12"/>
      <c r="HTW1184" s="12"/>
      <c r="HTX1184" s="12"/>
      <c r="HTY1184" s="12"/>
      <c r="HTZ1184" s="12"/>
      <c r="HUA1184" s="12"/>
      <c r="HUB1184" s="12"/>
      <c r="HUC1184" s="12"/>
      <c r="HUD1184" s="12"/>
      <c r="HUE1184" s="12"/>
      <c r="HUF1184" s="12"/>
      <c r="HUG1184" s="12"/>
      <c r="HUH1184" s="12"/>
      <c r="HUI1184" s="12"/>
      <c r="HUJ1184" s="12"/>
      <c r="HUK1184" s="12"/>
      <c r="HUL1184" s="12"/>
      <c r="HUM1184" s="12"/>
      <c r="HUN1184" s="12"/>
      <c r="HUO1184" s="12"/>
      <c r="HUP1184" s="12"/>
      <c r="HUQ1184" s="12"/>
      <c r="HUR1184" s="12"/>
      <c r="HUS1184" s="12"/>
      <c r="HUT1184" s="12"/>
      <c r="HUU1184" s="12"/>
      <c r="HUV1184" s="12"/>
      <c r="HUW1184" s="12"/>
      <c r="HUX1184" s="12"/>
      <c r="HUY1184" s="12"/>
      <c r="HUZ1184" s="12"/>
      <c r="HVA1184" s="12"/>
      <c r="HVB1184" s="12"/>
      <c r="HVC1184" s="12"/>
      <c r="HVD1184" s="12"/>
      <c r="HVE1184" s="12"/>
      <c r="HVF1184" s="12"/>
      <c r="HVG1184" s="12"/>
      <c r="HVH1184" s="12"/>
      <c r="HVI1184" s="12"/>
      <c r="HVJ1184" s="12"/>
      <c r="HVK1184" s="12"/>
      <c r="HVL1184" s="12"/>
      <c r="HVM1184" s="12"/>
      <c r="HVN1184" s="12"/>
      <c r="HVO1184" s="12"/>
      <c r="HVP1184" s="12"/>
      <c r="HVQ1184" s="12"/>
      <c r="HVR1184" s="12"/>
      <c r="HVS1184" s="12"/>
      <c r="HVT1184" s="12"/>
      <c r="HVU1184" s="12"/>
      <c r="HVV1184" s="12"/>
      <c r="HVW1184" s="12"/>
      <c r="HVX1184" s="12"/>
      <c r="HVY1184" s="12"/>
      <c r="HVZ1184" s="12"/>
      <c r="HWA1184" s="12"/>
      <c r="HWB1184" s="12"/>
      <c r="HWC1184" s="12"/>
      <c r="HWD1184" s="12"/>
      <c r="HWE1184" s="12"/>
      <c r="HWF1184" s="12"/>
      <c r="HWG1184" s="12"/>
      <c r="HWH1184" s="12"/>
      <c r="HWI1184" s="12"/>
      <c r="HWJ1184" s="12"/>
      <c r="HWK1184" s="12"/>
      <c r="HWL1184" s="12"/>
      <c r="HWM1184" s="12"/>
      <c r="HWN1184" s="12"/>
      <c r="HWO1184" s="12"/>
      <c r="HWP1184" s="12"/>
      <c r="HWQ1184" s="12"/>
      <c r="HWR1184" s="12"/>
      <c r="HWS1184" s="12"/>
      <c r="HWT1184" s="12"/>
      <c r="HWU1184" s="12"/>
      <c r="HWV1184" s="12"/>
      <c r="HWW1184" s="12"/>
      <c r="HWX1184" s="12"/>
      <c r="HWY1184" s="12"/>
      <c r="HWZ1184" s="12"/>
      <c r="HXA1184" s="12"/>
      <c r="HXB1184" s="12"/>
      <c r="HXC1184" s="12"/>
      <c r="HXD1184" s="12"/>
      <c r="HXE1184" s="12"/>
      <c r="HXF1184" s="12"/>
      <c r="HXG1184" s="12"/>
      <c r="HXH1184" s="12"/>
      <c r="HXI1184" s="12"/>
      <c r="HXJ1184" s="12"/>
      <c r="HXK1184" s="12"/>
      <c r="HXL1184" s="12"/>
      <c r="HXM1184" s="12"/>
      <c r="HXN1184" s="12"/>
      <c r="HXO1184" s="12"/>
      <c r="HXP1184" s="12"/>
      <c r="HXQ1184" s="12"/>
      <c r="HXR1184" s="12"/>
      <c r="HXS1184" s="12"/>
      <c r="HXT1184" s="12"/>
      <c r="HXU1184" s="12"/>
      <c r="HXV1184" s="12"/>
      <c r="HXW1184" s="12"/>
      <c r="HXX1184" s="12"/>
      <c r="HXY1184" s="12"/>
      <c r="HXZ1184" s="12"/>
      <c r="HYA1184" s="12"/>
      <c r="HYB1184" s="12"/>
      <c r="HYC1184" s="12"/>
      <c r="HYD1184" s="12"/>
      <c r="HYE1184" s="12"/>
      <c r="HYF1184" s="12"/>
      <c r="HYG1184" s="12"/>
      <c r="HYH1184" s="12"/>
      <c r="HYI1184" s="12"/>
      <c r="HYJ1184" s="12"/>
      <c r="HYK1184" s="12"/>
      <c r="HYL1184" s="12"/>
      <c r="HYM1184" s="12"/>
      <c r="HYN1184" s="12"/>
      <c r="HYO1184" s="12"/>
      <c r="HYP1184" s="12"/>
      <c r="HYQ1184" s="12"/>
      <c r="HYR1184" s="12"/>
      <c r="HYS1184" s="12"/>
      <c r="HYT1184" s="12"/>
      <c r="HYU1184" s="12"/>
      <c r="HYV1184" s="12"/>
      <c r="HYW1184" s="12"/>
      <c r="HYX1184" s="12"/>
      <c r="HYY1184" s="12"/>
      <c r="HYZ1184" s="12"/>
      <c r="HZA1184" s="12"/>
      <c r="HZB1184" s="12"/>
      <c r="HZC1184" s="12"/>
      <c r="HZD1184" s="12"/>
      <c r="HZE1184" s="12"/>
      <c r="HZF1184" s="12"/>
      <c r="HZG1184" s="12"/>
      <c r="HZH1184" s="12"/>
      <c r="HZI1184" s="12"/>
      <c r="HZJ1184" s="12"/>
      <c r="HZK1184" s="12"/>
      <c r="HZL1184" s="12"/>
      <c r="HZM1184" s="12"/>
      <c r="HZN1184" s="12"/>
      <c r="HZO1184" s="12"/>
      <c r="HZP1184" s="12"/>
      <c r="HZQ1184" s="12"/>
      <c r="HZR1184" s="12"/>
      <c r="HZS1184" s="12"/>
      <c r="HZT1184" s="12"/>
      <c r="HZU1184" s="12"/>
      <c r="HZV1184" s="12"/>
      <c r="HZW1184" s="12"/>
      <c r="HZX1184" s="12"/>
      <c r="HZY1184" s="12"/>
      <c r="HZZ1184" s="12"/>
      <c r="IAA1184" s="12"/>
      <c r="IAB1184" s="12"/>
      <c r="IAC1184" s="12"/>
      <c r="IAD1184" s="12"/>
      <c r="IAE1184" s="12"/>
      <c r="IAF1184" s="12"/>
      <c r="IAG1184" s="12"/>
      <c r="IAH1184" s="12"/>
      <c r="IAI1184" s="12"/>
      <c r="IAJ1184" s="12"/>
      <c r="IAK1184" s="12"/>
      <c r="IAL1184" s="12"/>
      <c r="IAM1184" s="12"/>
      <c r="IAN1184" s="12"/>
      <c r="IAO1184" s="12"/>
      <c r="IAP1184" s="12"/>
      <c r="IAQ1184" s="12"/>
      <c r="IAR1184" s="12"/>
      <c r="IAS1184" s="12"/>
      <c r="IAT1184" s="12"/>
      <c r="IAU1184" s="12"/>
      <c r="IAV1184" s="12"/>
      <c r="IAW1184" s="12"/>
      <c r="IAX1184" s="12"/>
      <c r="IAY1184" s="12"/>
      <c r="IAZ1184" s="12"/>
      <c r="IBA1184" s="12"/>
      <c r="IBB1184" s="12"/>
      <c r="IBC1184" s="12"/>
      <c r="IBD1184" s="12"/>
      <c r="IBE1184" s="12"/>
      <c r="IBF1184" s="12"/>
      <c r="IBG1184" s="12"/>
      <c r="IBH1184" s="12"/>
      <c r="IBI1184" s="12"/>
      <c r="IBJ1184" s="12"/>
      <c r="IBK1184" s="12"/>
      <c r="IBL1184" s="12"/>
      <c r="IBM1184" s="12"/>
      <c r="IBN1184" s="12"/>
      <c r="IBO1184" s="12"/>
      <c r="IBP1184" s="12"/>
      <c r="IBQ1184" s="12"/>
      <c r="IBR1184" s="12"/>
      <c r="IBS1184" s="12"/>
      <c r="IBT1184" s="12"/>
      <c r="IBU1184" s="12"/>
      <c r="IBV1184" s="12"/>
      <c r="IBW1184" s="12"/>
      <c r="IBX1184" s="12"/>
      <c r="IBY1184" s="12"/>
      <c r="IBZ1184" s="12"/>
      <c r="ICA1184" s="12"/>
      <c r="ICB1184" s="12"/>
      <c r="ICC1184" s="12"/>
      <c r="ICD1184" s="12"/>
      <c r="ICE1184" s="12"/>
      <c r="ICF1184" s="12"/>
      <c r="ICG1184" s="12"/>
      <c r="ICH1184" s="12"/>
      <c r="ICI1184" s="12"/>
      <c r="ICJ1184" s="12"/>
      <c r="ICK1184" s="12"/>
      <c r="ICL1184" s="12"/>
      <c r="ICM1184" s="12"/>
      <c r="ICN1184" s="12"/>
      <c r="ICO1184" s="12"/>
      <c r="ICP1184" s="12"/>
      <c r="ICQ1184" s="12"/>
      <c r="ICR1184" s="12"/>
      <c r="ICS1184" s="12"/>
      <c r="ICT1184" s="12"/>
      <c r="ICU1184" s="12"/>
      <c r="ICV1184" s="12"/>
      <c r="ICW1184" s="12"/>
      <c r="ICX1184" s="12"/>
      <c r="ICY1184" s="12"/>
      <c r="ICZ1184" s="12"/>
      <c r="IDA1184" s="12"/>
      <c r="IDB1184" s="12"/>
      <c r="IDC1184" s="12"/>
      <c r="IDD1184" s="12"/>
      <c r="IDE1184" s="12"/>
      <c r="IDF1184" s="12"/>
      <c r="IDG1184" s="12"/>
      <c r="IDH1184" s="12"/>
      <c r="IDI1184" s="12"/>
      <c r="IDJ1184" s="12"/>
      <c r="IDK1184" s="12"/>
      <c r="IDL1184" s="12"/>
      <c r="IDM1184" s="12"/>
      <c r="IDN1184" s="12"/>
      <c r="IDO1184" s="12"/>
      <c r="IDP1184" s="12"/>
      <c r="IDQ1184" s="12"/>
      <c r="IDR1184" s="12"/>
      <c r="IDS1184" s="12"/>
      <c r="IDT1184" s="12"/>
      <c r="IDU1184" s="12"/>
      <c r="IDV1184" s="12"/>
      <c r="IDW1184" s="12"/>
      <c r="IDX1184" s="12"/>
      <c r="IDY1184" s="12"/>
      <c r="IDZ1184" s="12"/>
      <c r="IEA1184" s="12"/>
      <c r="IEB1184" s="12"/>
      <c r="IEC1184" s="12"/>
      <c r="IED1184" s="12"/>
      <c r="IEE1184" s="12"/>
      <c r="IEF1184" s="12"/>
      <c r="IEG1184" s="12"/>
      <c r="IEH1184" s="12"/>
      <c r="IEI1184" s="12"/>
      <c r="IEJ1184" s="12"/>
      <c r="IEK1184" s="12"/>
      <c r="IEL1184" s="12"/>
      <c r="IEM1184" s="12"/>
      <c r="IEN1184" s="12"/>
      <c r="IEO1184" s="12"/>
      <c r="IEP1184" s="12"/>
      <c r="IEQ1184" s="12"/>
      <c r="IER1184" s="12"/>
      <c r="IES1184" s="12"/>
      <c r="IET1184" s="12"/>
      <c r="IEU1184" s="12"/>
      <c r="IEV1184" s="12"/>
      <c r="IEW1184" s="12"/>
      <c r="IEX1184" s="12"/>
      <c r="IEY1184" s="12"/>
      <c r="IEZ1184" s="12"/>
      <c r="IFA1184" s="12"/>
      <c r="IFB1184" s="12"/>
      <c r="IFC1184" s="12"/>
      <c r="IFD1184" s="12"/>
      <c r="IFE1184" s="12"/>
      <c r="IFF1184" s="12"/>
      <c r="IFG1184" s="12"/>
      <c r="IFH1184" s="12"/>
      <c r="IFI1184" s="12"/>
      <c r="IFJ1184" s="12"/>
      <c r="IFK1184" s="12"/>
      <c r="IFL1184" s="12"/>
      <c r="IFM1184" s="12"/>
      <c r="IFN1184" s="12"/>
      <c r="IFO1184" s="12"/>
      <c r="IFP1184" s="12"/>
      <c r="IFQ1184" s="12"/>
      <c r="IFR1184" s="12"/>
      <c r="IFS1184" s="12"/>
      <c r="IFT1184" s="12"/>
      <c r="IFU1184" s="12"/>
      <c r="IFV1184" s="12"/>
      <c r="IFW1184" s="12"/>
      <c r="IFX1184" s="12"/>
      <c r="IFY1184" s="12"/>
      <c r="IFZ1184" s="12"/>
      <c r="IGA1184" s="12"/>
      <c r="IGB1184" s="12"/>
      <c r="IGC1184" s="12"/>
      <c r="IGD1184" s="12"/>
      <c r="IGE1184" s="12"/>
      <c r="IGF1184" s="12"/>
      <c r="IGG1184" s="12"/>
      <c r="IGH1184" s="12"/>
      <c r="IGI1184" s="12"/>
      <c r="IGJ1184" s="12"/>
      <c r="IGK1184" s="12"/>
      <c r="IGL1184" s="12"/>
      <c r="IGM1184" s="12"/>
      <c r="IGN1184" s="12"/>
      <c r="IGO1184" s="12"/>
      <c r="IGP1184" s="12"/>
      <c r="IGQ1184" s="12"/>
      <c r="IGR1184" s="12"/>
      <c r="IGS1184" s="12"/>
      <c r="IGT1184" s="12"/>
      <c r="IGU1184" s="12"/>
      <c r="IGV1184" s="12"/>
      <c r="IGW1184" s="12"/>
      <c r="IGX1184" s="12"/>
      <c r="IGY1184" s="12"/>
      <c r="IGZ1184" s="12"/>
      <c r="IHA1184" s="12"/>
      <c r="IHB1184" s="12"/>
      <c r="IHC1184" s="12"/>
      <c r="IHD1184" s="12"/>
      <c r="IHE1184" s="12"/>
      <c r="IHF1184" s="12"/>
      <c r="IHG1184" s="12"/>
      <c r="IHH1184" s="12"/>
      <c r="IHI1184" s="12"/>
      <c r="IHJ1184" s="12"/>
      <c r="IHK1184" s="12"/>
      <c r="IHL1184" s="12"/>
      <c r="IHM1184" s="12"/>
      <c r="IHN1184" s="12"/>
      <c r="IHO1184" s="12"/>
      <c r="IHP1184" s="12"/>
      <c r="IHQ1184" s="12"/>
      <c r="IHR1184" s="12"/>
      <c r="IHS1184" s="12"/>
      <c r="IHT1184" s="12"/>
      <c r="IHU1184" s="12"/>
      <c r="IHV1184" s="12"/>
      <c r="IHW1184" s="12"/>
      <c r="IHX1184" s="12"/>
      <c r="IHY1184" s="12"/>
      <c r="IHZ1184" s="12"/>
      <c r="IIA1184" s="12"/>
      <c r="IIB1184" s="12"/>
      <c r="IIC1184" s="12"/>
      <c r="IID1184" s="12"/>
      <c r="IIE1184" s="12"/>
      <c r="IIF1184" s="12"/>
      <c r="IIG1184" s="12"/>
      <c r="IIH1184" s="12"/>
      <c r="III1184" s="12"/>
      <c r="IIJ1184" s="12"/>
      <c r="IIK1184" s="12"/>
      <c r="IIL1184" s="12"/>
      <c r="IIM1184" s="12"/>
      <c r="IIN1184" s="12"/>
      <c r="IIO1184" s="12"/>
      <c r="IIP1184" s="12"/>
      <c r="IIQ1184" s="12"/>
      <c r="IIR1184" s="12"/>
      <c r="IIS1184" s="12"/>
      <c r="IIT1184" s="12"/>
      <c r="IIU1184" s="12"/>
      <c r="IIV1184" s="12"/>
      <c r="IIW1184" s="12"/>
      <c r="IIX1184" s="12"/>
      <c r="IIY1184" s="12"/>
      <c r="IIZ1184" s="12"/>
      <c r="IJA1184" s="12"/>
      <c r="IJB1184" s="12"/>
      <c r="IJC1184" s="12"/>
      <c r="IJD1184" s="12"/>
      <c r="IJE1184" s="12"/>
      <c r="IJF1184" s="12"/>
      <c r="IJG1184" s="12"/>
      <c r="IJH1184" s="12"/>
      <c r="IJI1184" s="12"/>
      <c r="IJJ1184" s="12"/>
      <c r="IJK1184" s="12"/>
      <c r="IJL1184" s="12"/>
      <c r="IJM1184" s="12"/>
      <c r="IJN1184" s="12"/>
      <c r="IJO1184" s="12"/>
      <c r="IJP1184" s="12"/>
      <c r="IJQ1184" s="12"/>
      <c r="IJR1184" s="12"/>
      <c r="IJS1184" s="12"/>
      <c r="IJT1184" s="12"/>
      <c r="IJU1184" s="12"/>
      <c r="IJV1184" s="12"/>
      <c r="IJW1184" s="12"/>
      <c r="IJX1184" s="12"/>
      <c r="IJY1184" s="12"/>
      <c r="IJZ1184" s="12"/>
      <c r="IKA1184" s="12"/>
      <c r="IKB1184" s="12"/>
      <c r="IKC1184" s="12"/>
      <c r="IKD1184" s="12"/>
      <c r="IKE1184" s="12"/>
      <c r="IKF1184" s="12"/>
      <c r="IKG1184" s="12"/>
      <c r="IKH1184" s="12"/>
      <c r="IKI1184" s="12"/>
      <c r="IKJ1184" s="12"/>
      <c r="IKK1184" s="12"/>
      <c r="IKL1184" s="12"/>
      <c r="IKM1184" s="12"/>
      <c r="IKN1184" s="12"/>
      <c r="IKO1184" s="12"/>
      <c r="IKP1184" s="12"/>
      <c r="IKQ1184" s="12"/>
      <c r="IKR1184" s="12"/>
      <c r="IKS1184" s="12"/>
      <c r="IKT1184" s="12"/>
      <c r="IKU1184" s="12"/>
      <c r="IKV1184" s="12"/>
      <c r="IKW1184" s="12"/>
      <c r="IKX1184" s="12"/>
      <c r="IKY1184" s="12"/>
      <c r="IKZ1184" s="12"/>
      <c r="ILA1184" s="12"/>
      <c r="ILB1184" s="12"/>
      <c r="ILC1184" s="12"/>
      <c r="ILD1184" s="12"/>
      <c r="ILE1184" s="12"/>
      <c r="ILF1184" s="12"/>
      <c r="ILG1184" s="12"/>
      <c r="ILH1184" s="12"/>
      <c r="ILI1184" s="12"/>
      <c r="ILJ1184" s="12"/>
      <c r="ILK1184" s="12"/>
      <c r="ILL1184" s="12"/>
      <c r="ILM1184" s="12"/>
      <c r="ILN1184" s="12"/>
      <c r="ILO1184" s="12"/>
      <c r="ILP1184" s="12"/>
      <c r="ILQ1184" s="12"/>
      <c r="ILR1184" s="12"/>
      <c r="ILS1184" s="12"/>
      <c r="ILT1184" s="12"/>
      <c r="ILU1184" s="12"/>
      <c r="ILV1184" s="12"/>
      <c r="ILW1184" s="12"/>
      <c r="ILX1184" s="12"/>
      <c r="ILY1184" s="12"/>
      <c r="ILZ1184" s="12"/>
      <c r="IMA1184" s="12"/>
      <c r="IMB1184" s="12"/>
      <c r="IMC1184" s="12"/>
      <c r="IMD1184" s="12"/>
      <c r="IME1184" s="12"/>
      <c r="IMF1184" s="12"/>
      <c r="IMG1184" s="12"/>
      <c r="IMH1184" s="12"/>
      <c r="IMI1184" s="12"/>
      <c r="IMJ1184" s="12"/>
      <c r="IMK1184" s="12"/>
      <c r="IML1184" s="12"/>
      <c r="IMM1184" s="12"/>
      <c r="IMN1184" s="12"/>
      <c r="IMO1184" s="12"/>
      <c r="IMP1184" s="12"/>
      <c r="IMQ1184" s="12"/>
      <c r="IMR1184" s="12"/>
      <c r="IMS1184" s="12"/>
      <c r="IMT1184" s="12"/>
      <c r="IMU1184" s="12"/>
      <c r="IMV1184" s="12"/>
      <c r="IMW1184" s="12"/>
      <c r="IMX1184" s="12"/>
      <c r="IMY1184" s="12"/>
      <c r="IMZ1184" s="12"/>
      <c r="INA1184" s="12"/>
      <c r="INB1184" s="12"/>
      <c r="INC1184" s="12"/>
      <c r="IND1184" s="12"/>
      <c r="INE1184" s="12"/>
      <c r="INF1184" s="12"/>
      <c r="ING1184" s="12"/>
      <c r="INH1184" s="12"/>
      <c r="INI1184" s="12"/>
      <c r="INJ1184" s="12"/>
      <c r="INK1184" s="12"/>
      <c r="INL1184" s="12"/>
      <c r="INM1184" s="12"/>
      <c r="INN1184" s="12"/>
      <c r="INO1184" s="12"/>
      <c r="INP1184" s="12"/>
      <c r="INQ1184" s="12"/>
      <c r="INR1184" s="12"/>
      <c r="INS1184" s="12"/>
      <c r="INT1184" s="12"/>
      <c r="INU1184" s="12"/>
      <c r="INV1184" s="12"/>
      <c r="INW1184" s="12"/>
      <c r="INX1184" s="12"/>
      <c r="INY1184" s="12"/>
      <c r="INZ1184" s="12"/>
      <c r="IOA1184" s="12"/>
      <c r="IOB1184" s="12"/>
      <c r="IOC1184" s="12"/>
      <c r="IOD1184" s="12"/>
      <c r="IOE1184" s="12"/>
      <c r="IOF1184" s="12"/>
      <c r="IOG1184" s="12"/>
      <c r="IOH1184" s="12"/>
      <c r="IOI1184" s="12"/>
      <c r="IOJ1184" s="12"/>
      <c r="IOK1184" s="12"/>
      <c r="IOL1184" s="12"/>
      <c r="IOM1184" s="12"/>
      <c r="ION1184" s="12"/>
      <c r="IOO1184" s="12"/>
      <c r="IOP1184" s="12"/>
      <c r="IOQ1184" s="12"/>
      <c r="IOR1184" s="12"/>
      <c r="IOS1184" s="12"/>
      <c r="IOT1184" s="12"/>
      <c r="IOU1184" s="12"/>
      <c r="IOV1184" s="12"/>
      <c r="IOW1184" s="12"/>
      <c r="IOX1184" s="12"/>
      <c r="IOY1184" s="12"/>
      <c r="IOZ1184" s="12"/>
      <c r="IPA1184" s="12"/>
      <c r="IPB1184" s="12"/>
      <c r="IPC1184" s="12"/>
      <c r="IPD1184" s="12"/>
      <c r="IPE1184" s="12"/>
      <c r="IPF1184" s="12"/>
      <c r="IPG1184" s="12"/>
      <c r="IPH1184" s="12"/>
      <c r="IPI1184" s="12"/>
      <c r="IPJ1184" s="12"/>
      <c r="IPK1184" s="12"/>
      <c r="IPL1184" s="12"/>
      <c r="IPM1184" s="12"/>
      <c r="IPN1184" s="12"/>
      <c r="IPO1184" s="12"/>
      <c r="IPP1184" s="12"/>
      <c r="IPQ1184" s="12"/>
      <c r="IPR1184" s="12"/>
      <c r="IPS1184" s="12"/>
      <c r="IPT1184" s="12"/>
      <c r="IPU1184" s="12"/>
      <c r="IPV1184" s="12"/>
      <c r="IPW1184" s="12"/>
      <c r="IPX1184" s="12"/>
      <c r="IPY1184" s="12"/>
      <c r="IPZ1184" s="12"/>
      <c r="IQA1184" s="12"/>
      <c r="IQB1184" s="12"/>
      <c r="IQC1184" s="12"/>
      <c r="IQD1184" s="12"/>
      <c r="IQE1184" s="12"/>
      <c r="IQF1184" s="12"/>
      <c r="IQG1184" s="12"/>
      <c r="IQH1184" s="12"/>
      <c r="IQI1184" s="12"/>
      <c r="IQJ1184" s="12"/>
      <c r="IQK1184" s="12"/>
      <c r="IQL1184" s="12"/>
      <c r="IQM1184" s="12"/>
      <c r="IQN1184" s="12"/>
      <c r="IQO1184" s="12"/>
      <c r="IQP1184" s="12"/>
      <c r="IQQ1184" s="12"/>
      <c r="IQR1184" s="12"/>
      <c r="IQS1184" s="12"/>
      <c r="IQT1184" s="12"/>
      <c r="IQU1184" s="12"/>
      <c r="IQV1184" s="12"/>
      <c r="IQW1184" s="12"/>
      <c r="IQX1184" s="12"/>
      <c r="IQY1184" s="12"/>
      <c r="IQZ1184" s="12"/>
      <c r="IRA1184" s="12"/>
      <c r="IRB1184" s="12"/>
      <c r="IRC1184" s="12"/>
      <c r="IRD1184" s="12"/>
      <c r="IRE1184" s="12"/>
      <c r="IRF1184" s="12"/>
      <c r="IRG1184" s="12"/>
      <c r="IRH1184" s="12"/>
      <c r="IRI1184" s="12"/>
      <c r="IRJ1184" s="12"/>
      <c r="IRK1184" s="12"/>
      <c r="IRL1184" s="12"/>
      <c r="IRM1184" s="12"/>
      <c r="IRN1184" s="12"/>
      <c r="IRO1184" s="12"/>
      <c r="IRP1184" s="12"/>
      <c r="IRQ1184" s="12"/>
      <c r="IRR1184" s="12"/>
      <c r="IRS1184" s="12"/>
      <c r="IRT1184" s="12"/>
      <c r="IRU1184" s="12"/>
      <c r="IRV1184" s="12"/>
      <c r="IRW1184" s="12"/>
      <c r="IRX1184" s="12"/>
      <c r="IRY1184" s="12"/>
      <c r="IRZ1184" s="12"/>
      <c r="ISA1184" s="12"/>
      <c r="ISB1184" s="12"/>
      <c r="ISC1184" s="12"/>
      <c r="ISD1184" s="12"/>
      <c r="ISE1184" s="12"/>
      <c r="ISF1184" s="12"/>
      <c r="ISG1184" s="12"/>
      <c r="ISH1184" s="12"/>
      <c r="ISI1184" s="12"/>
      <c r="ISJ1184" s="12"/>
      <c r="ISK1184" s="12"/>
      <c r="ISL1184" s="12"/>
      <c r="ISM1184" s="12"/>
      <c r="ISN1184" s="12"/>
      <c r="ISO1184" s="12"/>
      <c r="ISP1184" s="12"/>
      <c r="ISQ1184" s="12"/>
      <c r="ISR1184" s="12"/>
      <c r="ISS1184" s="12"/>
      <c r="IST1184" s="12"/>
      <c r="ISU1184" s="12"/>
      <c r="ISV1184" s="12"/>
      <c r="ISW1184" s="12"/>
      <c r="ISX1184" s="12"/>
      <c r="ISY1184" s="12"/>
      <c r="ISZ1184" s="12"/>
      <c r="ITA1184" s="12"/>
      <c r="ITB1184" s="12"/>
      <c r="ITC1184" s="12"/>
      <c r="ITD1184" s="12"/>
      <c r="ITE1184" s="12"/>
      <c r="ITF1184" s="12"/>
      <c r="ITG1184" s="12"/>
      <c r="ITH1184" s="12"/>
      <c r="ITI1184" s="12"/>
      <c r="ITJ1184" s="12"/>
      <c r="ITK1184" s="12"/>
      <c r="ITL1184" s="12"/>
      <c r="ITM1184" s="12"/>
      <c r="ITN1184" s="12"/>
      <c r="ITO1184" s="12"/>
      <c r="ITP1184" s="12"/>
      <c r="ITQ1184" s="12"/>
      <c r="ITR1184" s="12"/>
      <c r="ITS1184" s="12"/>
      <c r="ITT1184" s="12"/>
      <c r="ITU1184" s="12"/>
      <c r="ITV1184" s="12"/>
      <c r="ITW1184" s="12"/>
      <c r="ITX1184" s="12"/>
      <c r="ITY1184" s="12"/>
      <c r="ITZ1184" s="12"/>
      <c r="IUA1184" s="12"/>
      <c r="IUB1184" s="12"/>
      <c r="IUC1184" s="12"/>
      <c r="IUD1184" s="12"/>
      <c r="IUE1184" s="12"/>
      <c r="IUF1184" s="12"/>
      <c r="IUG1184" s="12"/>
      <c r="IUH1184" s="12"/>
      <c r="IUI1184" s="12"/>
      <c r="IUJ1184" s="12"/>
      <c r="IUK1184" s="12"/>
      <c r="IUL1184" s="12"/>
      <c r="IUM1184" s="12"/>
      <c r="IUN1184" s="12"/>
      <c r="IUO1184" s="12"/>
      <c r="IUP1184" s="12"/>
      <c r="IUQ1184" s="12"/>
      <c r="IUR1184" s="12"/>
      <c r="IUS1184" s="12"/>
      <c r="IUT1184" s="12"/>
      <c r="IUU1184" s="12"/>
      <c r="IUV1184" s="12"/>
      <c r="IUW1184" s="12"/>
      <c r="IUX1184" s="12"/>
      <c r="IUY1184" s="12"/>
      <c r="IUZ1184" s="12"/>
      <c r="IVA1184" s="12"/>
      <c r="IVB1184" s="12"/>
      <c r="IVC1184" s="12"/>
      <c r="IVD1184" s="12"/>
      <c r="IVE1184" s="12"/>
      <c r="IVF1184" s="12"/>
      <c r="IVG1184" s="12"/>
      <c r="IVH1184" s="12"/>
      <c r="IVI1184" s="12"/>
      <c r="IVJ1184" s="12"/>
      <c r="IVK1184" s="12"/>
      <c r="IVL1184" s="12"/>
      <c r="IVM1184" s="12"/>
      <c r="IVN1184" s="12"/>
      <c r="IVO1184" s="12"/>
      <c r="IVP1184" s="12"/>
      <c r="IVQ1184" s="12"/>
      <c r="IVR1184" s="12"/>
      <c r="IVS1184" s="12"/>
      <c r="IVT1184" s="12"/>
      <c r="IVU1184" s="12"/>
      <c r="IVV1184" s="12"/>
      <c r="IVW1184" s="12"/>
      <c r="IVX1184" s="12"/>
      <c r="IVY1184" s="12"/>
      <c r="IVZ1184" s="12"/>
      <c r="IWA1184" s="12"/>
      <c r="IWB1184" s="12"/>
      <c r="IWC1184" s="12"/>
      <c r="IWD1184" s="12"/>
      <c r="IWE1184" s="12"/>
      <c r="IWF1184" s="12"/>
      <c r="IWG1184" s="12"/>
      <c r="IWH1184" s="12"/>
      <c r="IWI1184" s="12"/>
      <c r="IWJ1184" s="12"/>
      <c r="IWK1184" s="12"/>
      <c r="IWL1184" s="12"/>
      <c r="IWM1184" s="12"/>
      <c r="IWN1184" s="12"/>
      <c r="IWO1184" s="12"/>
      <c r="IWP1184" s="12"/>
      <c r="IWQ1184" s="12"/>
      <c r="IWR1184" s="12"/>
      <c r="IWS1184" s="12"/>
      <c r="IWT1184" s="12"/>
      <c r="IWU1184" s="12"/>
      <c r="IWV1184" s="12"/>
      <c r="IWW1184" s="12"/>
      <c r="IWX1184" s="12"/>
      <c r="IWY1184" s="12"/>
      <c r="IWZ1184" s="12"/>
      <c r="IXA1184" s="12"/>
      <c r="IXB1184" s="12"/>
      <c r="IXC1184" s="12"/>
      <c r="IXD1184" s="12"/>
      <c r="IXE1184" s="12"/>
      <c r="IXF1184" s="12"/>
      <c r="IXG1184" s="12"/>
      <c r="IXH1184" s="12"/>
      <c r="IXI1184" s="12"/>
      <c r="IXJ1184" s="12"/>
      <c r="IXK1184" s="12"/>
      <c r="IXL1184" s="12"/>
      <c r="IXM1184" s="12"/>
      <c r="IXN1184" s="12"/>
      <c r="IXO1184" s="12"/>
      <c r="IXP1184" s="12"/>
      <c r="IXQ1184" s="12"/>
      <c r="IXR1184" s="12"/>
      <c r="IXS1184" s="12"/>
      <c r="IXT1184" s="12"/>
      <c r="IXU1184" s="12"/>
      <c r="IXV1184" s="12"/>
      <c r="IXW1184" s="12"/>
      <c r="IXX1184" s="12"/>
      <c r="IXY1184" s="12"/>
      <c r="IXZ1184" s="12"/>
      <c r="IYA1184" s="12"/>
      <c r="IYB1184" s="12"/>
      <c r="IYC1184" s="12"/>
      <c r="IYD1184" s="12"/>
      <c r="IYE1184" s="12"/>
      <c r="IYF1184" s="12"/>
      <c r="IYG1184" s="12"/>
      <c r="IYH1184" s="12"/>
      <c r="IYI1184" s="12"/>
      <c r="IYJ1184" s="12"/>
      <c r="IYK1184" s="12"/>
      <c r="IYL1184" s="12"/>
      <c r="IYM1184" s="12"/>
      <c r="IYN1184" s="12"/>
      <c r="IYO1184" s="12"/>
      <c r="IYP1184" s="12"/>
      <c r="IYQ1184" s="12"/>
      <c r="IYR1184" s="12"/>
      <c r="IYS1184" s="12"/>
      <c r="IYT1184" s="12"/>
      <c r="IYU1184" s="12"/>
      <c r="IYV1184" s="12"/>
      <c r="IYW1184" s="12"/>
      <c r="IYX1184" s="12"/>
      <c r="IYY1184" s="12"/>
      <c r="IYZ1184" s="12"/>
      <c r="IZA1184" s="12"/>
      <c r="IZB1184" s="12"/>
      <c r="IZC1184" s="12"/>
      <c r="IZD1184" s="12"/>
      <c r="IZE1184" s="12"/>
      <c r="IZF1184" s="12"/>
      <c r="IZG1184" s="12"/>
      <c r="IZH1184" s="12"/>
      <c r="IZI1184" s="12"/>
      <c r="IZJ1184" s="12"/>
      <c r="IZK1184" s="12"/>
      <c r="IZL1184" s="12"/>
      <c r="IZM1184" s="12"/>
      <c r="IZN1184" s="12"/>
      <c r="IZO1184" s="12"/>
      <c r="IZP1184" s="12"/>
      <c r="IZQ1184" s="12"/>
      <c r="IZR1184" s="12"/>
      <c r="IZS1184" s="12"/>
      <c r="IZT1184" s="12"/>
      <c r="IZU1184" s="12"/>
      <c r="IZV1184" s="12"/>
      <c r="IZW1184" s="12"/>
      <c r="IZX1184" s="12"/>
      <c r="IZY1184" s="12"/>
      <c r="IZZ1184" s="12"/>
      <c r="JAA1184" s="12"/>
      <c r="JAB1184" s="12"/>
      <c r="JAC1184" s="12"/>
      <c r="JAD1184" s="12"/>
      <c r="JAE1184" s="12"/>
      <c r="JAF1184" s="12"/>
      <c r="JAG1184" s="12"/>
      <c r="JAH1184" s="12"/>
      <c r="JAI1184" s="12"/>
      <c r="JAJ1184" s="12"/>
      <c r="JAK1184" s="12"/>
      <c r="JAL1184" s="12"/>
      <c r="JAM1184" s="12"/>
      <c r="JAN1184" s="12"/>
      <c r="JAO1184" s="12"/>
      <c r="JAP1184" s="12"/>
      <c r="JAQ1184" s="12"/>
      <c r="JAR1184" s="12"/>
      <c r="JAS1184" s="12"/>
      <c r="JAT1184" s="12"/>
      <c r="JAU1184" s="12"/>
      <c r="JAV1184" s="12"/>
      <c r="JAW1184" s="12"/>
      <c r="JAX1184" s="12"/>
      <c r="JAY1184" s="12"/>
      <c r="JAZ1184" s="12"/>
      <c r="JBA1184" s="12"/>
      <c r="JBB1184" s="12"/>
      <c r="JBC1184" s="12"/>
      <c r="JBD1184" s="12"/>
      <c r="JBE1184" s="12"/>
      <c r="JBF1184" s="12"/>
      <c r="JBG1184" s="12"/>
      <c r="JBH1184" s="12"/>
      <c r="JBI1184" s="12"/>
      <c r="JBJ1184" s="12"/>
      <c r="JBK1184" s="12"/>
      <c r="JBL1184" s="12"/>
      <c r="JBM1184" s="12"/>
      <c r="JBN1184" s="12"/>
      <c r="JBO1184" s="12"/>
      <c r="JBP1184" s="12"/>
      <c r="JBQ1184" s="12"/>
      <c r="JBR1184" s="12"/>
      <c r="JBS1184" s="12"/>
      <c r="JBT1184" s="12"/>
      <c r="JBU1184" s="12"/>
      <c r="JBV1184" s="12"/>
      <c r="JBW1184" s="12"/>
      <c r="JBX1184" s="12"/>
      <c r="JBY1184" s="12"/>
      <c r="JBZ1184" s="12"/>
      <c r="JCA1184" s="12"/>
      <c r="JCB1184" s="12"/>
      <c r="JCC1184" s="12"/>
      <c r="JCD1184" s="12"/>
      <c r="JCE1184" s="12"/>
      <c r="JCF1184" s="12"/>
      <c r="JCG1184" s="12"/>
      <c r="JCH1184" s="12"/>
      <c r="JCI1184" s="12"/>
      <c r="JCJ1184" s="12"/>
      <c r="JCK1184" s="12"/>
      <c r="JCL1184" s="12"/>
      <c r="JCM1184" s="12"/>
      <c r="JCN1184" s="12"/>
      <c r="JCO1184" s="12"/>
      <c r="JCP1184" s="12"/>
      <c r="JCQ1184" s="12"/>
      <c r="JCR1184" s="12"/>
      <c r="JCS1184" s="12"/>
      <c r="JCT1184" s="12"/>
      <c r="JCU1184" s="12"/>
      <c r="JCV1184" s="12"/>
      <c r="JCW1184" s="12"/>
      <c r="JCX1184" s="12"/>
      <c r="JCY1184" s="12"/>
      <c r="JCZ1184" s="12"/>
      <c r="JDA1184" s="12"/>
      <c r="JDB1184" s="12"/>
      <c r="JDC1184" s="12"/>
      <c r="JDD1184" s="12"/>
      <c r="JDE1184" s="12"/>
      <c r="JDF1184" s="12"/>
      <c r="JDG1184" s="12"/>
      <c r="JDH1184" s="12"/>
      <c r="JDI1184" s="12"/>
      <c r="JDJ1184" s="12"/>
      <c r="JDK1184" s="12"/>
      <c r="JDL1184" s="12"/>
      <c r="JDM1184" s="12"/>
      <c r="JDN1184" s="12"/>
      <c r="JDO1184" s="12"/>
      <c r="JDP1184" s="12"/>
      <c r="JDQ1184" s="12"/>
      <c r="JDR1184" s="12"/>
      <c r="JDS1184" s="12"/>
      <c r="JDT1184" s="12"/>
      <c r="JDU1184" s="12"/>
      <c r="JDV1184" s="12"/>
      <c r="JDW1184" s="12"/>
      <c r="JDX1184" s="12"/>
      <c r="JDY1184" s="12"/>
      <c r="JDZ1184" s="12"/>
      <c r="JEA1184" s="12"/>
      <c r="JEB1184" s="12"/>
      <c r="JEC1184" s="12"/>
      <c r="JED1184" s="12"/>
      <c r="JEE1184" s="12"/>
      <c r="JEF1184" s="12"/>
      <c r="JEG1184" s="12"/>
      <c r="JEH1184" s="12"/>
      <c r="JEI1184" s="12"/>
      <c r="JEJ1184" s="12"/>
      <c r="JEK1184" s="12"/>
      <c r="JEL1184" s="12"/>
      <c r="JEM1184" s="12"/>
      <c r="JEN1184" s="12"/>
      <c r="JEO1184" s="12"/>
      <c r="JEP1184" s="12"/>
      <c r="JEQ1184" s="12"/>
      <c r="JER1184" s="12"/>
      <c r="JES1184" s="12"/>
      <c r="JET1184" s="12"/>
      <c r="JEU1184" s="12"/>
      <c r="JEV1184" s="12"/>
      <c r="JEW1184" s="12"/>
      <c r="JEX1184" s="12"/>
      <c r="JEY1184" s="12"/>
      <c r="JEZ1184" s="12"/>
      <c r="JFA1184" s="12"/>
      <c r="JFB1184" s="12"/>
      <c r="JFC1184" s="12"/>
      <c r="JFD1184" s="12"/>
      <c r="JFE1184" s="12"/>
      <c r="JFF1184" s="12"/>
      <c r="JFG1184" s="12"/>
      <c r="JFH1184" s="12"/>
      <c r="JFI1184" s="12"/>
      <c r="JFJ1184" s="12"/>
      <c r="JFK1184" s="12"/>
      <c r="JFL1184" s="12"/>
      <c r="JFM1184" s="12"/>
      <c r="JFN1184" s="12"/>
      <c r="JFO1184" s="12"/>
      <c r="JFP1184" s="12"/>
      <c r="JFQ1184" s="12"/>
      <c r="JFR1184" s="12"/>
      <c r="JFS1184" s="12"/>
      <c r="JFT1184" s="12"/>
      <c r="JFU1184" s="12"/>
      <c r="JFV1184" s="12"/>
      <c r="JFW1184" s="12"/>
      <c r="JFX1184" s="12"/>
      <c r="JFY1184" s="12"/>
      <c r="JFZ1184" s="12"/>
      <c r="JGA1184" s="12"/>
      <c r="JGB1184" s="12"/>
      <c r="JGC1184" s="12"/>
      <c r="JGD1184" s="12"/>
      <c r="JGE1184" s="12"/>
      <c r="JGF1184" s="12"/>
      <c r="JGG1184" s="12"/>
      <c r="JGH1184" s="12"/>
      <c r="JGI1184" s="12"/>
      <c r="JGJ1184" s="12"/>
      <c r="JGK1184" s="12"/>
      <c r="JGL1184" s="12"/>
      <c r="JGM1184" s="12"/>
      <c r="JGN1184" s="12"/>
      <c r="JGO1184" s="12"/>
      <c r="JGP1184" s="12"/>
      <c r="JGQ1184" s="12"/>
      <c r="JGR1184" s="12"/>
      <c r="JGS1184" s="12"/>
      <c r="JGT1184" s="12"/>
      <c r="JGU1184" s="12"/>
      <c r="JGV1184" s="12"/>
      <c r="JGW1184" s="12"/>
      <c r="JGX1184" s="12"/>
      <c r="JGY1184" s="12"/>
      <c r="JGZ1184" s="12"/>
      <c r="JHA1184" s="12"/>
      <c r="JHB1184" s="12"/>
      <c r="JHC1184" s="12"/>
      <c r="JHD1184" s="12"/>
      <c r="JHE1184" s="12"/>
      <c r="JHF1184" s="12"/>
      <c r="JHG1184" s="12"/>
      <c r="JHH1184" s="12"/>
      <c r="JHI1184" s="12"/>
      <c r="JHJ1184" s="12"/>
      <c r="JHK1184" s="12"/>
      <c r="JHL1184" s="12"/>
      <c r="JHM1184" s="12"/>
      <c r="JHN1184" s="12"/>
      <c r="JHO1184" s="12"/>
      <c r="JHP1184" s="12"/>
      <c r="JHQ1184" s="12"/>
      <c r="JHR1184" s="12"/>
      <c r="JHS1184" s="12"/>
      <c r="JHT1184" s="12"/>
      <c r="JHU1184" s="12"/>
      <c r="JHV1184" s="12"/>
      <c r="JHW1184" s="12"/>
      <c r="JHX1184" s="12"/>
      <c r="JHY1184" s="12"/>
      <c r="JHZ1184" s="12"/>
      <c r="JIA1184" s="12"/>
      <c r="JIB1184" s="12"/>
      <c r="JIC1184" s="12"/>
      <c r="JID1184" s="12"/>
      <c r="JIE1184" s="12"/>
      <c r="JIF1184" s="12"/>
      <c r="JIG1184" s="12"/>
      <c r="JIH1184" s="12"/>
      <c r="JII1184" s="12"/>
      <c r="JIJ1184" s="12"/>
      <c r="JIK1184" s="12"/>
      <c r="JIL1184" s="12"/>
      <c r="JIM1184" s="12"/>
      <c r="JIN1184" s="12"/>
      <c r="JIO1184" s="12"/>
      <c r="JIP1184" s="12"/>
      <c r="JIQ1184" s="12"/>
      <c r="JIR1184" s="12"/>
      <c r="JIS1184" s="12"/>
      <c r="JIT1184" s="12"/>
      <c r="JIU1184" s="12"/>
      <c r="JIV1184" s="12"/>
      <c r="JIW1184" s="12"/>
      <c r="JIX1184" s="12"/>
      <c r="JIY1184" s="12"/>
      <c r="JIZ1184" s="12"/>
      <c r="JJA1184" s="12"/>
      <c r="JJB1184" s="12"/>
      <c r="JJC1184" s="12"/>
      <c r="JJD1184" s="12"/>
      <c r="JJE1184" s="12"/>
      <c r="JJF1184" s="12"/>
      <c r="JJG1184" s="12"/>
      <c r="JJH1184" s="12"/>
      <c r="JJI1184" s="12"/>
      <c r="JJJ1184" s="12"/>
      <c r="JJK1184" s="12"/>
      <c r="JJL1184" s="12"/>
      <c r="JJM1184" s="12"/>
      <c r="JJN1184" s="12"/>
      <c r="JJO1184" s="12"/>
      <c r="JJP1184" s="12"/>
      <c r="JJQ1184" s="12"/>
      <c r="JJR1184" s="12"/>
      <c r="JJS1184" s="12"/>
      <c r="JJT1184" s="12"/>
      <c r="JJU1184" s="12"/>
      <c r="JJV1184" s="12"/>
      <c r="JJW1184" s="12"/>
      <c r="JJX1184" s="12"/>
      <c r="JJY1184" s="12"/>
      <c r="JJZ1184" s="12"/>
      <c r="JKA1184" s="12"/>
      <c r="JKB1184" s="12"/>
      <c r="JKC1184" s="12"/>
      <c r="JKD1184" s="12"/>
      <c r="JKE1184" s="12"/>
      <c r="JKF1184" s="12"/>
      <c r="JKG1184" s="12"/>
      <c r="JKH1184" s="12"/>
      <c r="JKI1184" s="12"/>
      <c r="JKJ1184" s="12"/>
      <c r="JKK1184" s="12"/>
      <c r="JKL1184" s="12"/>
      <c r="JKM1184" s="12"/>
      <c r="JKN1184" s="12"/>
      <c r="JKO1184" s="12"/>
      <c r="JKP1184" s="12"/>
      <c r="JKQ1184" s="12"/>
      <c r="JKR1184" s="12"/>
      <c r="JKS1184" s="12"/>
      <c r="JKT1184" s="12"/>
      <c r="JKU1184" s="12"/>
      <c r="JKV1184" s="12"/>
      <c r="JKW1184" s="12"/>
      <c r="JKX1184" s="12"/>
      <c r="JKY1184" s="12"/>
      <c r="JKZ1184" s="12"/>
      <c r="JLA1184" s="12"/>
      <c r="JLB1184" s="12"/>
      <c r="JLC1184" s="12"/>
      <c r="JLD1184" s="12"/>
      <c r="JLE1184" s="12"/>
      <c r="JLF1184" s="12"/>
      <c r="JLG1184" s="12"/>
      <c r="JLH1184" s="12"/>
      <c r="JLI1184" s="12"/>
      <c r="JLJ1184" s="12"/>
      <c r="JLK1184" s="12"/>
      <c r="JLL1184" s="12"/>
      <c r="JLM1184" s="12"/>
      <c r="JLN1184" s="12"/>
      <c r="JLO1184" s="12"/>
      <c r="JLP1184" s="12"/>
      <c r="JLQ1184" s="12"/>
      <c r="JLR1184" s="12"/>
      <c r="JLS1184" s="12"/>
      <c r="JLT1184" s="12"/>
      <c r="JLU1184" s="12"/>
      <c r="JLV1184" s="12"/>
      <c r="JLW1184" s="12"/>
      <c r="JLX1184" s="12"/>
      <c r="JLY1184" s="12"/>
      <c r="JLZ1184" s="12"/>
      <c r="JMA1184" s="12"/>
      <c r="JMB1184" s="12"/>
      <c r="JMC1184" s="12"/>
      <c r="JMD1184" s="12"/>
      <c r="JME1184" s="12"/>
      <c r="JMF1184" s="12"/>
      <c r="JMG1184" s="12"/>
      <c r="JMH1184" s="12"/>
      <c r="JMI1184" s="12"/>
      <c r="JMJ1184" s="12"/>
      <c r="JMK1184" s="12"/>
      <c r="JML1184" s="12"/>
      <c r="JMM1184" s="12"/>
      <c r="JMN1184" s="12"/>
      <c r="JMO1184" s="12"/>
      <c r="JMP1184" s="12"/>
      <c r="JMQ1184" s="12"/>
      <c r="JMR1184" s="12"/>
      <c r="JMS1184" s="12"/>
      <c r="JMT1184" s="12"/>
      <c r="JMU1184" s="12"/>
      <c r="JMV1184" s="12"/>
      <c r="JMW1184" s="12"/>
      <c r="JMX1184" s="12"/>
      <c r="JMY1184" s="12"/>
      <c r="JMZ1184" s="12"/>
      <c r="JNA1184" s="12"/>
      <c r="JNB1184" s="12"/>
      <c r="JNC1184" s="12"/>
      <c r="JND1184" s="12"/>
      <c r="JNE1184" s="12"/>
      <c r="JNF1184" s="12"/>
      <c r="JNG1184" s="12"/>
      <c r="JNH1184" s="12"/>
      <c r="JNI1184" s="12"/>
      <c r="JNJ1184" s="12"/>
      <c r="JNK1184" s="12"/>
      <c r="JNL1184" s="12"/>
      <c r="JNM1184" s="12"/>
      <c r="JNN1184" s="12"/>
      <c r="JNO1184" s="12"/>
      <c r="JNP1184" s="12"/>
      <c r="JNQ1184" s="12"/>
      <c r="JNR1184" s="12"/>
      <c r="JNS1184" s="12"/>
      <c r="JNT1184" s="12"/>
      <c r="JNU1184" s="12"/>
      <c r="JNV1184" s="12"/>
      <c r="JNW1184" s="12"/>
      <c r="JNX1184" s="12"/>
      <c r="JNY1184" s="12"/>
      <c r="JNZ1184" s="12"/>
      <c r="JOA1184" s="12"/>
      <c r="JOB1184" s="12"/>
      <c r="JOC1184" s="12"/>
      <c r="JOD1184" s="12"/>
      <c r="JOE1184" s="12"/>
      <c r="JOF1184" s="12"/>
      <c r="JOG1184" s="12"/>
      <c r="JOH1184" s="12"/>
      <c r="JOI1184" s="12"/>
      <c r="JOJ1184" s="12"/>
      <c r="JOK1184" s="12"/>
      <c r="JOL1184" s="12"/>
      <c r="JOM1184" s="12"/>
      <c r="JON1184" s="12"/>
      <c r="JOO1184" s="12"/>
      <c r="JOP1184" s="12"/>
      <c r="JOQ1184" s="12"/>
      <c r="JOR1184" s="12"/>
      <c r="JOS1184" s="12"/>
      <c r="JOT1184" s="12"/>
      <c r="JOU1184" s="12"/>
      <c r="JOV1184" s="12"/>
      <c r="JOW1184" s="12"/>
      <c r="JOX1184" s="12"/>
      <c r="JOY1184" s="12"/>
      <c r="JOZ1184" s="12"/>
      <c r="JPA1184" s="12"/>
      <c r="JPB1184" s="12"/>
      <c r="JPC1184" s="12"/>
      <c r="JPD1184" s="12"/>
      <c r="JPE1184" s="12"/>
      <c r="JPF1184" s="12"/>
      <c r="JPG1184" s="12"/>
      <c r="JPH1184" s="12"/>
      <c r="JPI1184" s="12"/>
      <c r="JPJ1184" s="12"/>
      <c r="JPK1184" s="12"/>
      <c r="JPL1184" s="12"/>
      <c r="JPM1184" s="12"/>
      <c r="JPN1184" s="12"/>
      <c r="JPO1184" s="12"/>
      <c r="JPP1184" s="12"/>
      <c r="JPQ1184" s="12"/>
      <c r="JPR1184" s="12"/>
      <c r="JPS1184" s="12"/>
      <c r="JPT1184" s="12"/>
      <c r="JPU1184" s="12"/>
      <c r="JPV1184" s="12"/>
      <c r="JPW1184" s="12"/>
      <c r="JPX1184" s="12"/>
      <c r="JPY1184" s="12"/>
      <c r="JPZ1184" s="12"/>
      <c r="JQA1184" s="12"/>
      <c r="JQB1184" s="12"/>
      <c r="JQC1184" s="12"/>
      <c r="JQD1184" s="12"/>
      <c r="JQE1184" s="12"/>
      <c r="JQF1184" s="12"/>
      <c r="JQG1184" s="12"/>
      <c r="JQH1184" s="12"/>
      <c r="JQI1184" s="12"/>
      <c r="JQJ1184" s="12"/>
      <c r="JQK1184" s="12"/>
      <c r="JQL1184" s="12"/>
      <c r="JQM1184" s="12"/>
      <c r="JQN1184" s="12"/>
      <c r="JQO1184" s="12"/>
      <c r="JQP1184" s="12"/>
      <c r="JQQ1184" s="12"/>
      <c r="JQR1184" s="12"/>
      <c r="JQS1184" s="12"/>
      <c r="JQT1184" s="12"/>
      <c r="JQU1184" s="12"/>
      <c r="JQV1184" s="12"/>
      <c r="JQW1184" s="12"/>
      <c r="JQX1184" s="12"/>
      <c r="JQY1184" s="12"/>
      <c r="JQZ1184" s="12"/>
      <c r="JRA1184" s="12"/>
      <c r="JRB1184" s="12"/>
      <c r="JRC1184" s="12"/>
      <c r="JRD1184" s="12"/>
      <c r="JRE1184" s="12"/>
      <c r="JRF1184" s="12"/>
      <c r="JRG1184" s="12"/>
      <c r="JRH1184" s="12"/>
      <c r="JRI1184" s="12"/>
      <c r="JRJ1184" s="12"/>
      <c r="JRK1184" s="12"/>
      <c r="JRL1184" s="12"/>
      <c r="JRM1184" s="12"/>
      <c r="JRN1184" s="12"/>
      <c r="JRO1184" s="12"/>
      <c r="JRP1184" s="12"/>
      <c r="JRQ1184" s="12"/>
      <c r="JRR1184" s="12"/>
      <c r="JRS1184" s="12"/>
      <c r="JRT1184" s="12"/>
      <c r="JRU1184" s="12"/>
      <c r="JRV1184" s="12"/>
      <c r="JRW1184" s="12"/>
      <c r="JRX1184" s="12"/>
      <c r="JRY1184" s="12"/>
      <c r="JRZ1184" s="12"/>
      <c r="JSA1184" s="12"/>
      <c r="JSB1184" s="12"/>
      <c r="JSC1184" s="12"/>
      <c r="JSD1184" s="12"/>
      <c r="JSE1184" s="12"/>
      <c r="JSF1184" s="12"/>
      <c r="JSG1184" s="12"/>
      <c r="JSH1184" s="12"/>
      <c r="JSI1184" s="12"/>
      <c r="JSJ1184" s="12"/>
      <c r="JSK1184" s="12"/>
      <c r="JSL1184" s="12"/>
      <c r="JSM1184" s="12"/>
      <c r="JSN1184" s="12"/>
      <c r="JSO1184" s="12"/>
      <c r="JSP1184" s="12"/>
      <c r="JSQ1184" s="12"/>
      <c r="JSR1184" s="12"/>
      <c r="JSS1184" s="12"/>
      <c r="JST1184" s="12"/>
      <c r="JSU1184" s="12"/>
      <c r="JSV1184" s="12"/>
      <c r="JSW1184" s="12"/>
      <c r="JSX1184" s="12"/>
      <c r="JSY1184" s="12"/>
      <c r="JSZ1184" s="12"/>
      <c r="JTA1184" s="12"/>
      <c r="JTB1184" s="12"/>
      <c r="JTC1184" s="12"/>
      <c r="JTD1184" s="12"/>
      <c r="JTE1184" s="12"/>
      <c r="JTF1184" s="12"/>
      <c r="JTG1184" s="12"/>
      <c r="JTH1184" s="12"/>
      <c r="JTI1184" s="12"/>
      <c r="JTJ1184" s="12"/>
      <c r="JTK1184" s="12"/>
      <c r="JTL1184" s="12"/>
      <c r="JTM1184" s="12"/>
      <c r="JTN1184" s="12"/>
      <c r="JTO1184" s="12"/>
      <c r="JTP1184" s="12"/>
      <c r="JTQ1184" s="12"/>
      <c r="JTR1184" s="12"/>
      <c r="JTS1184" s="12"/>
      <c r="JTT1184" s="12"/>
      <c r="JTU1184" s="12"/>
      <c r="JTV1184" s="12"/>
      <c r="JTW1184" s="12"/>
      <c r="JTX1184" s="12"/>
      <c r="JTY1184" s="12"/>
      <c r="JTZ1184" s="12"/>
      <c r="JUA1184" s="12"/>
      <c r="JUB1184" s="12"/>
      <c r="JUC1184" s="12"/>
      <c r="JUD1184" s="12"/>
      <c r="JUE1184" s="12"/>
      <c r="JUF1184" s="12"/>
      <c r="JUG1184" s="12"/>
      <c r="JUH1184" s="12"/>
      <c r="JUI1184" s="12"/>
      <c r="JUJ1184" s="12"/>
      <c r="JUK1184" s="12"/>
      <c r="JUL1184" s="12"/>
      <c r="JUM1184" s="12"/>
      <c r="JUN1184" s="12"/>
      <c r="JUO1184" s="12"/>
      <c r="JUP1184" s="12"/>
      <c r="JUQ1184" s="12"/>
      <c r="JUR1184" s="12"/>
      <c r="JUS1184" s="12"/>
      <c r="JUT1184" s="12"/>
      <c r="JUU1184" s="12"/>
      <c r="JUV1184" s="12"/>
      <c r="JUW1184" s="12"/>
      <c r="JUX1184" s="12"/>
      <c r="JUY1184" s="12"/>
      <c r="JUZ1184" s="12"/>
      <c r="JVA1184" s="12"/>
      <c r="JVB1184" s="12"/>
      <c r="JVC1184" s="12"/>
      <c r="JVD1184" s="12"/>
      <c r="JVE1184" s="12"/>
      <c r="JVF1184" s="12"/>
      <c r="JVG1184" s="12"/>
      <c r="JVH1184" s="12"/>
      <c r="JVI1184" s="12"/>
      <c r="JVJ1184" s="12"/>
      <c r="JVK1184" s="12"/>
      <c r="JVL1184" s="12"/>
      <c r="JVM1184" s="12"/>
      <c r="JVN1184" s="12"/>
      <c r="JVO1184" s="12"/>
      <c r="JVP1184" s="12"/>
      <c r="JVQ1184" s="12"/>
      <c r="JVR1184" s="12"/>
      <c r="JVS1184" s="12"/>
      <c r="JVT1184" s="12"/>
      <c r="JVU1184" s="12"/>
      <c r="JVV1184" s="12"/>
      <c r="JVW1184" s="12"/>
      <c r="JVX1184" s="12"/>
      <c r="JVY1184" s="12"/>
      <c r="JVZ1184" s="12"/>
      <c r="JWA1184" s="12"/>
      <c r="JWB1184" s="12"/>
      <c r="JWC1184" s="12"/>
      <c r="JWD1184" s="12"/>
      <c r="JWE1184" s="12"/>
      <c r="JWF1184" s="12"/>
      <c r="JWG1184" s="12"/>
      <c r="JWH1184" s="12"/>
      <c r="JWI1184" s="12"/>
      <c r="JWJ1184" s="12"/>
      <c r="JWK1184" s="12"/>
      <c r="JWL1184" s="12"/>
      <c r="JWM1184" s="12"/>
      <c r="JWN1184" s="12"/>
      <c r="JWO1184" s="12"/>
      <c r="JWP1184" s="12"/>
      <c r="JWQ1184" s="12"/>
      <c r="JWR1184" s="12"/>
      <c r="JWS1184" s="12"/>
      <c r="JWT1184" s="12"/>
      <c r="JWU1184" s="12"/>
      <c r="JWV1184" s="12"/>
      <c r="JWW1184" s="12"/>
      <c r="JWX1184" s="12"/>
      <c r="JWY1184" s="12"/>
      <c r="JWZ1184" s="12"/>
      <c r="JXA1184" s="12"/>
      <c r="JXB1184" s="12"/>
      <c r="JXC1184" s="12"/>
      <c r="JXD1184" s="12"/>
      <c r="JXE1184" s="12"/>
      <c r="JXF1184" s="12"/>
      <c r="JXG1184" s="12"/>
      <c r="JXH1184" s="12"/>
      <c r="JXI1184" s="12"/>
      <c r="JXJ1184" s="12"/>
      <c r="JXK1184" s="12"/>
      <c r="JXL1184" s="12"/>
      <c r="JXM1184" s="12"/>
      <c r="JXN1184" s="12"/>
      <c r="JXO1184" s="12"/>
      <c r="JXP1184" s="12"/>
      <c r="JXQ1184" s="12"/>
      <c r="JXR1184" s="12"/>
      <c r="JXS1184" s="12"/>
      <c r="JXT1184" s="12"/>
      <c r="JXU1184" s="12"/>
      <c r="JXV1184" s="12"/>
      <c r="JXW1184" s="12"/>
      <c r="JXX1184" s="12"/>
      <c r="JXY1184" s="12"/>
      <c r="JXZ1184" s="12"/>
      <c r="JYA1184" s="12"/>
      <c r="JYB1184" s="12"/>
      <c r="JYC1184" s="12"/>
      <c r="JYD1184" s="12"/>
      <c r="JYE1184" s="12"/>
      <c r="JYF1184" s="12"/>
      <c r="JYG1184" s="12"/>
      <c r="JYH1184" s="12"/>
      <c r="JYI1184" s="12"/>
      <c r="JYJ1184" s="12"/>
      <c r="JYK1184" s="12"/>
      <c r="JYL1184" s="12"/>
      <c r="JYM1184" s="12"/>
      <c r="JYN1184" s="12"/>
      <c r="JYO1184" s="12"/>
      <c r="JYP1184" s="12"/>
      <c r="JYQ1184" s="12"/>
      <c r="JYR1184" s="12"/>
      <c r="JYS1184" s="12"/>
      <c r="JYT1184" s="12"/>
      <c r="JYU1184" s="12"/>
      <c r="JYV1184" s="12"/>
      <c r="JYW1184" s="12"/>
      <c r="JYX1184" s="12"/>
      <c r="JYY1184" s="12"/>
      <c r="JYZ1184" s="12"/>
      <c r="JZA1184" s="12"/>
      <c r="JZB1184" s="12"/>
      <c r="JZC1184" s="12"/>
      <c r="JZD1184" s="12"/>
      <c r="JZE1184" s="12"/>
      <c r="JZF1184" s="12"/>
      <c r="JZG1184" s="12"/>
      <c r="JZH1184" s="12"/>
      <c r="JZI1184" s="12"/>
      <c r="JZJ1184" s="12"/>
      <c r="JZK1184" s="12"/>
      <c r="JZL1184" s="12"/>
      <c r="JZM1184" s="12"/>
      <c r="JZN1184" s="12"/>
      <c r="JZO1184" s="12"/>
      <c r="JZP1184" s="12"/>
      <c r="JZQ1184" s="12"/>
      <c r="JZR1184" s="12"/>
      <c r="JZS1184" s="12"/>
      <c r="JZT1184" s="12"/>
      <c r="JZU1184" s="12"/>
      <c r="JZV1184" s="12"/>
      <c r="JZW1184" s="12"/>
      <c r="JZX1184" s="12"/>
      <c r="JZY1184" s="12"/>
      <c r="JZZ1184" s="12"/>
      <c r="KAA1184" s="12"/>
      <c r="KAB1184" s="12"/>
      <c r="KAC1184" s="12"/>
      <c r="KAD1184" s="12"/>
      <c r="KAE1184" s="12"/>
      <c r="KAF1184" s="12"/>
      <c r="KAG1184" s="12"/>
      <c r="KAH1184" s="12"/>
      <c r="KAI1184" s="12"/>
      <c r="KAJ1184" s="12"/>
      <c r="KAK1184" s="12"/>
      <c r="KAL1184" s="12"/>
      <c r="KAM1184" s="12"/>
      <c r="KAN1184" s="12"/>
      <c r="KAO1184" s="12"/>
      <c r="KAP1184" s="12"/>
      <c r="KAQ1184" s="12"/>
      <c r="KAR1184" s="12"/>
      <c r="KAS1184" s="12"/>
      <c r="KAT1184" s="12"/>
      <c r="KAU1184" s="12"/>
      <c r="KAV1184" s="12"/>
      <c r="KAW1184" s="12"/>
      <c r="KAX1184" s="12"/>
      <c r="KAY1184" s="12"/>
      <c r="KAZ1184" s="12"/>
      <c r="KBA1184" s="12"/>
      <c r="KBB1184" s="12"/>
      <c r="KBC1184" s="12"/>
      <c r="KBD1184" s="12"/>
      <c r="KBE1184" s="12"/>
      <c r="KBF1184" s="12"/>
      <c r="KBG1184" s="12"/>
      <c r="KBH1184" s="12"/>
      <c r="KBI1184" s="12"/>
      <c r="KBJ1184" s="12"/>
      <c r="KBK1184" s="12"/>
      <c r="KBL1184" s="12"/>
      <c r="KBM1184" s="12"/>
      <c r="KBN1184" s="12"/>
      <c r="KBO1184" s="12"/>
      <c r="KBP1184" s="12"/>
      <c r="KBQ1184" s="12"/>
      <c r="KBR1184" s="12"/>
      <c r="KBS1184" s="12"/>
      <c r="KBT1184" s="12"/>
      <c r="KBU1184" s="12"/>
      <c r="KBV1184" s="12"/>
      <c r="KBW1184" s="12"/>
      <c r="KBX1184" s="12"/>
      <c r="KBY1184" s="12"/>
      <c r="KBZ1184" s="12"/>
      <c r="KCA1184" s="12"/>
      <c r="KCB1184" s="12"/>
      <c r="KCC1184" s="12"/>
      <c r="KCD1184" s="12"/>
      <c r="KCE1184" s="12"/>
      <c r="KCF1184" s="12"/>
      <c r="KCG1184" s="12"/>
      <c r="KCH1184" s="12"/>
      <c r="KCI1184" s="12"/>
      <c r="KCJ1184" s="12"/>
      <c r="KCK1184" s="12"/>
      <c r="KCL1184" s="12"/>
      <c r="KCM1184" s="12"/>
      <c r="KCN1184" s="12"/>
      <c r="KCO1184" s="12"/>
      <c r="KCP1184" s="12"/>
      <c r="KCQ1184" s="12"/>
      <c r="KCR1184" s="12"/>
      <c r="KCS1184" s="12"/>
      <c r="KCT1184" s="12"/>
      <c r="KCU1184" s="12"/>
      <c r="KCV1184" s="12"/>
      <c r="KCW1184" s="12"/>
      <c r="KCX1184" s="12"/>
      <c r="KCY1184" s="12"/>
      <c r="KCZ1184" s="12"/>
      <c r="KDA1184" s="12"/>
      <c r="KDB1184" s="12"/>
      <c r="KDC1184" s="12"/>
      <c r="KDD1184" s="12"/>
      <c r="KDE1184" s="12"/>
      <c r="KDF1184" s="12"/>
      <c r="KDG1184" s="12"/>
      <c r="KDH1184" s="12"/>
      <c r="KDI1184" s="12"/>
      <c r="KDJ1184" s="12"/>
      <c r="KDK1184" s="12"/>
      <c r="KDL1184" s="12"/>
      <c r="KDM1184" s="12"/>
      <c r="KDN1184" s="12"/>
      <c r="KDO1184" s="12"/>
      <c r="KDP1184" s="12"/>
      <c r="KDQ1184" s="12"/>
      <c r="KDR1184" s="12"/>
      <c r="KDS1184" s="12"/>
      <c r="KDT1184" s="12"/>
      <c r="KDU1184" s="12"/>
      <c r="KDV1184" s="12"/>
      <c r="KDW1184" s="12"/>
      <c r="KDX1184" s="12"/>
      <c r="KDY1184" s="12"/>
      <c r="KDZ1184" s="12"/>
      <c r="KEA1184" s="12"/>
      <c r="KEB1184" s="12"/>
      <c r="KEC1184" s="12"/>
      <c r="KED1184" s="12"/>
      <c r="KEE1184" s="12"/>
      <c r="KEF1184" s="12"/>
      <c r="KEG1184" s="12"/>
      <c r="KEH1184" s="12"/>
      <c r="KEI1184" s="12"/>
      <c r="KEJ1184" s="12"/>
      <c r="KEK1184" s="12"/>
      <c r="KEL1184" s="12"/>
      <c r="KEM1184" s="12"/>
      <c r="KEN1184" s="12"/>
      <c r="KEO1184" s="12"/>
      <c r="KEP1184" s="12"/>
      <c r="KEQ1184" s="12"/>
      <c r="KER1184" s="12"/>
      <c r="KES1184" s="12"/>
      <c r="KET1184" s="12"/>
      <c r="KEU1184" s="12"/>
      <c r="KEV1184" s="12"/>
      <c r="KEW1184" s="12"/>
      <c r="KEX1184" s="12"/>
      <c r="KEY1184" s="12"/>
      <c r="KEZ1184" s="12"/>
      <c r="KFA1184" s="12"/>
      <c r="KFB1184" s="12"/>
      <c r="KFC1184" s="12"/>
      <c r="KFD1184" s="12"/>
      <c r="KFE1184" s="12"/>
      <c r="KFF1184" s="12"/>
      <c r="KFG1184" s="12"/>
      <c r="KFH1184" s="12"/>
      <c r="KFI1184" s="12"/>
      <c r="KFJ1184" s="12"/>
      <c r="KFK1184" s="12"/>
      <c r="KFL1184" s="12"/>
      <c r="KFM1184" s="12"/>
      <c r="KFN1184" s="12"/>
      <c r="KFO1184" s="12"/>
      <c r="KFP1184" s="12"/>
      <c r="KFQ1184" s="12"/>
      <c r="KFR1184" s="12"/>
      <c r="KFS1184" s="12"/>
      <c r="KFT1184" s="12"/>
      <c r="KFU1184" s="12"/>
      <c r="KFV1184" s="12"/>
      <c r="KFW1184" s="12"/>
      <c r="KFX1184" s="12"/>
      <c r="KFY1184" s="12"/>
      <c r="KFZ1184" s="12"/>
      <c r="KGA1184" s="12"/>
      <c r="KGB1184" s="12"/>
      <c r="KGC1184" s="12"/>
      <c r="KGD1184" s="12"/>
      <c r="KGE1184" s="12"/>
      <c r="KGF1184" s="12"/>
      <c r="KGG1184" s="12"/>
      <c r="KGH1184" s="12"/>
      <c r="KGI1184" s="12"/>
      <c r="KGJ1184" s="12"/>
      <c r="KGK1184" s="12"/>
      <c r="KGL1184" s="12"/>
      <c r="KGM1184" s="12"/>
      <c r="KGN1184" s="12"/>
      <c r="KGO1184" s="12"/>
      <c r="KGP1184" s="12"/>
      <c r="KGQ1184" s="12"/>
      <c r="KGR1184" s="12"/>
      <c r="KGS1184" s="12"/>
      <c r="KGT1184" s="12"/>
      <c r="KGU1184" s="12"/>
      <c r="KGV1184" s="12"/>
      <c r="KGW1184" s="12"/>
      <c r="KGX1184" s="12"/>
      <c r="KGY1184" s="12"/>
      <c r="KGZ1184" s="12"/>
      <c r="KHA1184" s="12"/>
      <c r="KHB1184" s="12"/>
      <c r="KHC1184" s="12"/>
      <c r="KHD1184" s="12"/>
      <c r="KHE1184" s="12"/>
      <c r="KHF1184" s="12"/>
      <c r="KHG1184" s="12"/>
      <c r="KHH1184" s="12"/>
      <c r="KHI1184" s="12"/>
      <c r="KHJ1184" s="12"/>
      <c r="KHK1184" s="12"/>
      <c r="KHL1184" s="12"/>
      <c r="KHM1184" s="12"/>
      <c r="KHN1184" s="12"/>
      <c r="KHO1184" s="12"/>
      <c r="KHP1184" s="12"/>
      <c r="KHQ1184" s="12"/>
      <c r="KHR1184" s="12"/>
      <c r="KHS1184" s="12"/>
      <c r="KHT1184" s="12"/>
      <c r="KHU1184" s="12"/>
      <c r="KHV1184" s="12"/>
      <c r="KHW1184" s="12"/>
      <c r="KHX1184" s="12"/>
      <c r="KHY1184" s="12"/>
      <c r="KHZ1184" s="12"/>
      <c r="KIA1184" s="12"/>
      <c r="KIB1184" s="12"/>
      <c r="KIC1184" s="12"/>
      <c r="KID1184" s="12"/>
      <c r="KIE1184" s="12"/>
      <c r="KIF1184" s="12"/>
      <c r="KIG1184" s="12"/>
      <c r="KIH1184" s="12"/>
      <c r="KII1184" s="12"/>
      <c r="KIJ1184" s="12"/>
      <c r="KIK1184" s="12"/>
      <c r="KIL1184" s="12"/>
      <c r="KIM1184" s="12"/>
      <c r="KIN1184" s="12"/>
      <c r="KIO1184" s="12"/>
      <c r="KIP1184" s="12"/>
      <c r="KIQ1184" s="12"/>
      <c r="KIR1184" s="12"/>
      <c r="KIS1184" s="12"/>
      <c r="KIT1184" s="12"/>
      <c r="KIU1184" s="12"/>
      <c r="KIV1184" s="12"/>
      <c r="KIW1184" s="12"/>
      <c r="KIX1184" s="12"/>
      <c r="KIY1184" s="12"/>
      <c r="KIZ1184" s="12"/>
      <c r="KJA1184" s="12"/>
      <c r="KJB1184" s="12"/>
      <c r="KJC1184" s="12"/>
      <c r="KJD1184" s="12"/>
      <c r="KJE1184" s="12"/>
      <c r="KJF1184" s="12"/>
      <c r="KJG1184" s="12"/>
      <c r="KJH1184" s="12"/>
      <c r="KJI1184" s="12"/>
      <c r="KJJ1184" s="12"/>
      <c r="KJK1184" s="12"/>
      <c r="KJL1184" s="12"/>
      <c r="KJM1184" s="12"/>
      <c r="KJN1184" s="12"/>
      <c r="KJO1184" s="12"/>
      <c r="KJP1184" s="12"/>
      <c r="KJQ1184" s="12"/>
      <c r="KJR1184" s="12"/>
      <c r="KJS1184" s="12"/>
      <c r="KJT1184" s="12"/>
      <c r="KJU1184" s="12"/>
      <c r="KJV1184" s="12"/>
      <c r="KJW1184" s="12"/>
      <c r="KJX1184" s="12"/>
      <c r="KJY1184" s="12"/>
      <c r="KJZ1184" s="12"/>
      <c r="KKA1184" s="12"/>
      <c r="KKB1184" s="12"/>
      <c r="KKC1184" s="12"/>
      <c r="KKD1184" s="12"/>
      <c r="KKE1184" s="12"/>
      <c r="KKF1184" s="12"/>
      <c r="KKG1184" s="12"/>
      <c r="KKH1184" s="12"/>
      <c r="KKI1184" s="12"/>
      <c r="KKJ1184" s="12"/>
      <c r="KKK1184" s="12"/>
      <c r="KKL1184" s="12"/>
      <c r="KKM1184" s="12"/>
      <c r="KKN1184" s="12"/>
      <c r="KKO1184" s="12"/>
      <c r="KKP1184" s="12"/>
      <c r="KKQ1184" s="12"/>
      <c r="KKR1184" s="12"/>
      <c r="KKS1184" s="12"/>
      <c r="KKT1184" s="12"/>
      <c r="KKU1184" s="12"/>
      <c r="KKV1184" s="12"/>
      <c r="KKW1184" s="12"/>
      <c r="KKX1184" s="12"/>
      <c r="KKY1184" s="12"/>
      <c r="KKZ1184" s="12"/>
      <c r="KLA1184" s="12"/>
      <c r="KLB1184" s="12"/>
      <c r="KLC1184" s="12"/>
      <c r="KLD1184" s="12"/>
      <c r="KLE1184" s="12"/>
      <c r="KLF1184" s="12"/>
      <c r="KLG1184" s="12"/>
      <c r="KLH1184" s="12"/>
      <c r="KLI1184" s="12"/>
      <c r="KLJ1184" s="12"/>
      <c r="KLK1184" s="12"/>
      <c r="KLL1184" s="12"/>
      <c r="KLM1184" s="12"/>
      <c r="KLN1184" s="12"/>
      <c r="KLO1184" s="12"/>
      <c r="KLP1184" s="12"/>
      <c r="KLQ1184" s="12"/>
      <c r="KLR1184" s="12"/>
      <c r="KLS1184" s="12"/>
      <c r="KLT1184" s="12"/>
      <c r="KLU1184" s="12"/>
      <c r="KLV1184" s="12"/>
      <c r="KLW1184" s="12"/>
      <c r="KLX1184" s="12"/>
      <c r="KLY1184" s="12"/>
      <c r="KLZ1184" s="12"/>
      <c r="KMA1184" s="12"/>
      <c r="KMB1184" s="12"/>
      <c r="KMC1184" s="12"/>
      <c r="KMD1184" s="12"/>
      <c r="KME1184" s="12"/>
      <c r="KMF1184" s="12"/>
      <c r="KMG1184" s="12"/>
      <c r="KMH1184" s="12"/>
      <c r="KMI1184" s="12"/>
      <c r="KMJ1184" s="12"/>
      <c r="KMK1184" s="12"/>
      <c r="KML1184" s="12"/>
      <c r="KMM1184" s="12"/>
      <c r="KMN1184" s="12"/>
      <c r="KMO1184" s="12"/>
      <c r="KMP1184" s="12"/>
      <c r="KMQ1184" s="12"/>
      <c r="KMR1184" s="12"/>
      <c r="KMS1184" s="12"/>
      <c r="KMT1184" s="12"/>
      <c r="KMU1184" s="12"/>
      <c r="KMV1184" s="12"/>
      <c r="KMW1184" s="12"/>
      <c r="KMX1184" s="12"/>
      <c r="KMY1184" s="12"/>
      <c r="KMZ1184" s="12"/>
      <c r="KNA1184" s="12"/>
      <c r="KNB1184" s="12"/>
      <c r="KNC1184" s="12"/>
      <c r="KND1184" s="12"/>
      <c r="KNE1184" s="12"/>
      <c r="KNF1184" s="12"/>
      <c r="KNG1184" s="12"/>
      <c r="KNH1184" s="12"/>
      <c r="KNI1184" s="12"/>
      <c r="KNJ1184" s="12"/>
      <c r="KNK1184" s="12"/>
      <c r="KNL1184" s="12"/>
      <c r="KNM1184" s="12"/>
      <c r="KNN1184" s="12"/>
      <c r="KNO1184" s="12"/>
      <c r="KNP1184" s="12"/>
      <c r="KNQ1184" s="12"/>
      <c r="KNR1184" s="12"/>
      <c r="KNS1184" s="12"/>
      <c r="KNT1184" s="12"/>
      <c r="KNU1184" s="12"/>
      <c r="KNV1184" s="12"/>
      <c r="KNW1184" s="12"/>
      <c r="KNX1184" s="12"/>
      <c r="KNY1184" s="12"/>
      <c r="KNZ1184" s="12"/>
      <c r="KOA1184" s="12"/>
      <c r="KOB1184" s="12"/>
      <c r="KOC1184" s="12"/>
      <c r="KOD1184" s="12"/>
      <c r="KOE1184" s="12"/>
      <c r="KOF1184" s="12"/>
      <c r="KOG1184" s="12"/>
      <c r="KOH1184" s="12"/>
      <c r="KOI1184" s="12"/>
      <c r="KOJ1184" s="12"/>
      <c r="KOK1184" s="12"/>
      <c r="KOL1184" s="12"/>
      <c r="KOM1184" s="12"/>
      <c r="KON1184" s="12"/>
      <c r="KOO1184" s="12"/>
      <c r="KOP1184" s="12"/>
      <c r="KOQ1184" s="12"/>
      <c r="KOR1184" s="12"/>
      <c r="KOS1184" s="12"/>
      <c r="KOT1184" s="12"/>
      <c r="KOU1184" s="12"/>
      <c r="KOV1184" s="12"/>
      <c r="KOW1184" s="12"/>
      <c r="KOX1184" s="12"/>
      <c r="KOY1184" s="12"/>
      <c r="KOZ1184" s="12"/>
      <c r="KPA1184" s="12"/>
      <c r="KPB1184" s="12"/>
      <c r="KPC1184" s="12"/>
      <c r="KPD1184" s="12"/>
      <c r="KPE1184" s="12"/>
      <c r="KPF1184" s="12"/>
      <c r="KPG1184" s="12"/>
      <c r="KPH1184" s="12"/>
      <c r="KPI1184" s="12"/>
      <c r="KPJ1184" s="12"/>
      <c r="KPK1184" s="12"/>
      <c r="KPL1184" s="12"/>
      <c r="KPM1184" s="12"/>
      <c r="KPN1184" s="12"/>
      <c r="KPO1184" s="12"/>
      <c r="KPP1184" s="12"/>
      <c r="KPQ1184" s="12"/>
      <c r="KPR1184" s="12"/>
      <c r="KPS1184" s="12"/>
      <c r="KPT1184" s="12"/>
      <c r="KPU1184" s="12"/>
      <c r="KPV1184" s="12"/>
      <c r="KPW1184" s="12"/>
      <c r="KPX1184" s="12"/>
      <c r="KPY1184" s="12"/>
      <c r="KPZ1184" s="12"/>
      <c r="KQA1184" s="12"/>
      <c r="KQB1184" s="12"/>
      <c r="KQC1184" s="12"/>
      <c r="KQD1184" s="12"/>
      <c r="KQE1184" s="12"/>
      <c r="KQF1184" s="12"/>
      <c r="KQG1184" s="12"/>
      <c r="KQH1184" s="12"/>
      <c r="KQI1184" s="12"/>
      <c r="KQJ1184" s="12"/>
      <c r="KQK1184" s="12"/>
      <c r="KQL1184" s="12"/>
      <c r="KQM1184" s="12"/>
      <c r="KQN1184" s="12"/>
      <c r="KQO1184" s="12"/>
      <c r="KQP1184" s="12"/>
      <c r="KQQ1184" s="12"/>
      <c r="KQR1184" s="12"/>
      <c r="KQS1184" s="12"/>
      <c r="KQT1184" s="12"/>
      <c r="KQU1184" s="12"/>
      <c r="KQV1184" s="12"/>
      <c r="KQW1184" s="12"/>
      <c r="KQX1184" s="12"/>
      <c r="KQY1184" s="12"/>
      <c r="KQZ1184" s="12"/>
      <c r="KRA1184" s="12"/>
      <c r="KRB1184" s="12"/>
      <c r="KRC1184" s="12"/>
      <c r="KRD1184" s="12"/>
      <c r="KRE1184" s="12"/>
      <c r="KRF1184" s="12"/>
      <c r="KRG1184" s="12"/>
      <c r="KRH1184" s="12"/>
      <c r="KRI1184" s="12"/>
      <c r="KRJ1184" s="12"/>
      <c r="KRK1184" s="12"/>
      <c r="KRL1184" s="12"/>
      <c r="KRM1184" s="12"/>
      <c r="KRN1184" s="12"/>
      <c r="KRO1184" s="12"/>
      <c r="KRP1184" s="12"/>
      <c r="KRQ1184" s="12"/>
      <c r="KRR1184" s="12"/>
      <c r="KRS1184" s="12"/>
      <c r="KRT1184" s="12"/>
      <c r="KRU1184" s="12"/>
      <c r="KRV1184" s="12"/>
      <c r="KRW1184" s="12"/>
      <c r="KRX1184" s="12"/>
      <c r="KRY1184" s="12"/>
      <c r="KRZ1184" s="12"/>
      <c r="KSA1184" s="12"/>
      <c r="KSB1184" s="12"/>
      <c r="KSC1184" s="12"/>
      <c r="KSD1184" s="12"/>
      <c r="KSE1184" s="12"/>
      <c r="KSF1184" s="12"/>
      <c r="KSG1184" s="12"/>
      <c r="KSH1184" s="12"/>
      <c r="KSI1184" s="12"/>
      <c r="KSJ1184" s="12"/>
      <c r="KSK1184" s="12"/>
      <c r="KSL1184" s="12"/>
      <c r="KSM1184" s="12"/>
      <c r="KSN1184" s="12"/>
      <c r="KSO1184" s="12"/>
      <c r="KSP1184" s="12"/>
      <c r="KSQ1184" s="12"/>
      <c r="KSR1184" s="12"/>
      <c r="KSS1184" s="12"/>
      <c r="KST1184" s="12"/>
      <c r="KSU1184" s="12"/>
      <c r="KSV1184" s="12"/>
      <c r="KSW1184" s="12"/>
      <c r="KSX1184" s="12"/>
      <c r="KSY1184" s="12"/>
      <c r="KSZ1184" s="12"/>
      <c r="KTA1184" s="12"/>
      <c r="KTB1184" s="12"/>
      <c r="KTC1184" s="12"/>
      <c r="KTD1184" s="12"/>
      <c r="KTE1184" s="12"/>
      <c r="KTF1184" s="12"/>
      <c r="KTG1184" s="12"/>
      <c r="KTH1184" s="12"/>
      <c r="KTI1184" s="12"/>
      <c r="KTJ1184" s="12"/>
      <c r="KTK1184" s="12"/>
      <c r="KTL1184" s="12"/>
      <c r="KTM1184" s="12"/>
      <c r="KTN1184" s="12"/>
      <c r="KTO1184" s="12"/>
      <c r="KTP1184" s="12"/>
      <c r="KTQ1184" s="12"/>
      <c r="KTR1184" s="12"/>
      <c r="KTS1184" s="12"/>
      <c r="KTT1184" s="12"/>
      <c r="KTU1184" s="12"/>
      <c r="KTV1184" s="12"/>
      <c r="KTW1184" s="12"/>
      <c r="KTX1184" s="12"/>
      <c r="KTY1184" s="12"/>
      <c r="KTZ1184" s="12"/>
      <c r="KUA1184" s="12"/>
      <c r="KUB1184" s="12"/>
      <c r="KUC1184" s="12"/>
      <c r="KUD1184" s="12"/>
      <c r="KUE1184" s="12"/>
      <c r="KUF1184" s="12"/>
      <c r="KUG1184" s="12"/>
      <c r="KUH1184" s="12"/>
      <c r="KUI1184" s="12"/>
      <c r="KUJ1184" s="12"/>
      <c r="KUK1184" s="12"/>
      <c r="KUL1184" s="12"/>
      <c r="KUM1184" s="12"/>
      <c r="KUN1184" s="12"/>
      <c r="KUO1184" s="12"/>
      <c r="KUP1184" s="12"/>
      <c r="KUQ1184" s="12"/>
      <c r="KUR1184" s="12"/>
      <c r="KUS1184" s="12"/>
      <c r="KUT1184" s="12"/>
      <c r="KUU1184" s="12"/>
      <c r="KUV1184" s="12"/>
      <c r="KUW1184" s="12"/>
      <c r="KUX1184" s="12"/>
      <c r="KUY1184" s="12"/>
      <c r="KUZ1184" s="12"/>
      <c r="KVA1184" s="12"/>
      <c r="KVB1184" s="12"/>
      <c r="KVC1184" s="12"/>
      <c r="KVD1184" s="12"/>
      <c r="KVE1184" s="12"/>
      <c r="KVF1184" s="12"/>
      <c r="KVG1184" s="12"/>
      <c r="KVH1184" s="12"/>
      <c r="KVI1184" s="12"/>
      <c r="KVJ1184" s="12"/>
      <c r="KVK1184" s="12"/>
      <c r="KVL1184" s="12"/>
      <c r="KVM1184" s="12"/>
      <c r="KVN1184" s="12"/>
      <c r="KVO1184" s="12"/>
      <c r="KVP1184" s="12"/>
      <c r="KVQ1184" s="12"/>
      <c r="KVR1184" s="12"/>
      <c r="KVS1184" s="12"/>
      <c r="KVT1184" s="12"/>
      <c r="KVU1184" s="12"/>
      <c r="KVV1184" s="12"/>
      <c r="KVW1184" s="12"/>
      <c r="KVX1184" s="12"/>
      <c r="KVY1184" s="12"/>
      <c r="KVZ1184" s="12"/>
      <c r="KWA1184" s="12"/>
      <c r="KWB1184" s="12"/>
      <c r="KWC1184" s="12"/>
      <c r="KWD1184" s="12"/>
      <c r="KWE1184" s="12"/>
      <c r="KWF1184" s="12"/>
      <c r="KWG1184" s="12"/>
      <c r="KWH1184" s="12"/>
      <c r="KWI1184" s="12"/>
      <c r="KWJ1184" s="12"/>
      <c r="KWK1184" s="12"/>
      <c r="KWL1184" s="12"/>
      <c r="KWM1184" s="12"/>
      <c r="KWN1184" s="12"/>
      <c r="KWO1184" s="12"/>
      <c r="KWP1184" s="12"/>
      <c r="KWQ1184" s="12"/>
      <c r="KWR1184" s="12"/>
      <c r="KWS1184" s="12"/>
      <c r="KWT1184" s="12"/>
      <c r="KWU1184" s="12"/>
      <c r="KWV1184" s="12"/>
      <c r="KWW1184" s="12"/>
      <c r="KWX1184" s="12"/>
      <c r="KWY1184" s="12"/>
      <c r="KWZ1184" s="12"/>
      <c r="KXA1184" s="12"/>
      <c r="KXB1184" s="12"/>
      <c r="KXC1184" s="12"/>
      <c r="KXD1184" s="12"/>
      <c r="KXE1184" s="12"/>
      <c r="KXF1184" s="12"/>
      <c r="KXG1184" s="12"/>
      <c r="KXH1184" s="12"/>
      <c r="KXI1184" s="12"/>
      <c r="KXJ1184" s="12"/>
      <c r="KXK1184" s="12"/>
      <c r="KXL1184" s="12"/>
      <c r="KXM1184" s="12"/>
      <c r="KXN1184" s="12"/>
      <c r="KXO1184" s="12"/>
      <c r="KXP1184" s="12"/>
      <c r="KXQ1184" s="12"/>
      <c r="KXR1184" s="12"/>
      <c r="KXS1184" s="12"/>
      <c r="KXT1184" s="12"/>
      <c r="KXU1184" s="12"/>
      <c r="KXV1184" s="12"/>
      <c r="KXW1184" s="12"/>
      <c r="KXX1184" s="12"/>
      <c r="KXY1184" s="12"/>
      <c r="KXZ1184" s="12"/>
      <c r="KYA1184" s="12"/>
      <c r="KYB1184" s="12"/>
      <c r="KYC1184" s="12"/>
      <c r="KYD1184" s="12"/>
      <c r="KYE1184" s="12"/>
      <c r="KYF1184" s="12"/>
      <c r="KYG1184" s="12"/>
      <c r="KYH1184" s="12"/>
      <c r="KYI1184" s="12"/>
      <c r="KYJ1184" s="12"/>
      <c r="KYK1184" s="12"/>
      <c r="KYL1184" s="12"/>
      <c r="KYM1184" s="12"/>
      <c r="KYN1184" s="12"/>
      <c r="KYO1184" s="12"/>
      <c r="KYP1184" s="12"/>
      <c r="KYQ1184" s="12"/>
      <c r="KYR1184" s="12"/>
      <c r="KYS1184" s="12"/>
      <c r="KYT1184" s="12"/>
      <c r="KYU1184" s="12"/>
      <c r="KYV1184" s="12"/>
      <c r="KYW1184" s="12"/>
      <c r="KYX1184" s="12"/>
      <c r="KYY1184" s="12"/>
      <c r="KYZ1184" s="12"/>
      <c r="KZA1184" s="12"/>
      <c r="KZB1184" s="12"/>
      <c r="KZC1184" s="12"/>
      <c r="KZD1184" s="12"/>
      <c r="KZE1184" s="12"/>
      <c r="KZF1184" s="12"/>
      <c r="KZG1184" s="12"/>
      <c r="KZH1184" s="12"/>
      <c r="KZI1184" s="12"/>
      <c r="KZJ1184" s="12"/>
      <c r="KZK1184" s="12"/>
      <c r="KZL1184" s="12"/>
      <c r="KZM1184" s="12"/>
      <c r="KZN1184" s="12"/>
      <c r="KZO1184" s="12"/>
      <c r="KZP1184" s="12"/>
      <c r="KZQ1184" s="12"/>
      <c r="KZR1184" s="12"/>
      <c r="KZS1184" s="12"/>
      <c r="KZT1184" s="12"/>
      <c r="KZU1184" s="12"/>
      <c r="KZV1184" s="12"/>
      <c r="KZW1184" s="12"/>
      <c r="KZX1184" s="12"/>
      <c r="KZY1184" s="12"/>
      <c r="KZZ1184" s="12"/>
      <c r="LAA1184" s="12"/>
      <c r="LAB1184" s="12"/>
      <c r="LAC1184" s="12"/>
      <c r="LAD1184" s="12"/>
      <c r="LAE1184" s="12"/>
      <c r="LAF1184" s="12"/>
      <c r="LAG1184" s="12"/>
      <c r="LAH1184" s="12"/>
      <c r="LAI1184" s="12"/>
      <c r="LAJ1184" s="12"/>
      <c r="LAK1184" s="12"/>
      <c r="LAL1184" s="12"/>
      <c r="LAM1184" s="12"/>
      <c r="LAN1184" s="12"/>
      <c r="LAO1184" s="12"/>
      <c r="LAP1184" s="12"/>
      <c r="LAQ1184" s="12"/>
      <c r="LAR1184" s="12"/>
      <c r="LAS1184" s="12"/>
      <c r="LAT1184" s="12"/>
      <c r="LAU1184" s="12"/>
      <c r="LAV1184" s="12"/>
      <c r="LAW1184" s="12"/>
      <c r="LAX1184" s="12"/>
      <c r="LAY1184" s="12"/>
      <c r="LAZ1184" s="12"/>
      <c r="LBA1184" s="12"/>
      <c r="LBB1184" s="12"/>
      <c r="LBC1184" s="12"/>
      <c r="LBD1184" s="12"/>
      <c r="LBE1184" s="12"/>
      <c r="LBF1184" s="12"/>
      <c r="LBG1184" s="12"/>
      <c r="LBH1184" s="12"/>
      <c r="LBI1184" s="12"/>
      <c r="LBJ1184" s="12"/>
      <c r="LBK1184" s="12"/>
      <c r="LBL1184" s="12"/>
      <c r="LBM1184" s="12"/>
      <c r="LBN1184" s="12"/>
      <c r="LBO1184" s="12"/>
      <c r="LBP1184" s="12"/>
      <c r="LBQ1184" s="12"/>
      <c r="LBR1184" s="12"/>
      <c r="LBS1184" s="12"/>
      <c r="LBT1184" s="12"/>
      <c r="LBU1184" s="12"/>
      <c r="LBV1184" s="12"/>
      <c r="LBW1184" s="12"/>
      <c r="LBX1184" s="12"/>
      <c r="LBY1184" s="12"/>
      <c r="LBZ1184" s="12"/>
      <c r="LCA1184" s="12"/>
      <c r="LCB1184" s="12"/>
      <c r="LCC1184" s="12"/>
      <c r="LCD1184" s="12"/>
      <c r="LCE1184" s="12"/>
      <c r="LCF1184" s="12"/>
      <c r="LCG1184" s="12"/>
      <c r="LCH1184" s="12"/>
      <c r="LCI1184" s="12"/>
      <c r="LCJ1184" s="12"/>
      <c r="LCK1184" s="12"/>
      <c r="LCL1184" s="12"/>
      <c r="LCM1184" s="12"/>
      <c r="LCN1184" s="12"/>
      <c r="LCO1184" s="12"/>
      <c r="LCP1184" s="12"/>
      <c r="LCQ1184" s="12"/>
      <c r="LCR1184" s="12"/>
      <c r="LCS1184" s="12"/>
      <c r="LCT1184" s="12"/>
      <c r="LCU1184" s="12"/>
      <c r="LCV1184" s="12"/>
      <c r="LCW1184" s="12"/>
      <c r="LCX1184" s="12"/>
      <c r="LCY1184" s="12"/>
      <c r="LCZ1184" s="12"/>
      <c r="LDA1184" s="12"/>
      <c r="LDB1184" s="12"/>
      <c r="LDC1184" s="12"/>
      <c r="LDD1184" s="12"/>
      <c r="LDE1184" s="12"/>
      <c r="LDF1184" s="12"/>
      <c r="LDG1184" s="12"/>
      <c r="LDH1184" s="12"/>
      <c r="LDI1184" s="12"/>
      <c r="LDJ1184" s="12"/>
      <c r="LDK1184" s="12"/>
      <c r="LDL1184" s="12"/>
      <c r="LDM1184" s="12"/>
      <c r="LDN1184" s="12"/>
      <c r="LDO1184" s="12"/>
      <c r="LDP1184" s="12"/>
      <c r="LDQ1184" s="12"/>
      <c r="LDR1184" s="12"/>
      <c r="LDS1184" s="12"/>
      <c r="LDT1184" s="12"/>
      <c r="LDU1184" s="12"/>
      <c r="LDV1184" s="12"/>
      <c r="LDW1184" s="12"/>
      <c r="LDX1184" s="12"/>
      <c r="LDY1184" s="12"/>
      <c r="LDZ1184" s="12"/>
      <c r="LEA1184" s="12"/>
      <c r="LEB1184" s="12"/>
      <c r="LEC1184" s="12"/>
      <c r="LED1184" s="12"/>
      <c r="LEE1184" s="12"/>
      <c r="LEF1184" s="12"/>
      <c r="LEG1184" s="12"/>
      <c r="LEH1184" s="12"/>
      <c r="LEI1184" s="12"/>
      <c r="LEJ1184" s="12"/>
      <c r="LEK1184" s="12"/>
      <c r="LEL1184" s="12"/>
      <c r="LEM1184" s="12"/>
      <c r="LEN1184" s="12"/>
      <c r="LEO1184" s="12"/>
      <c r="LEP1184" s="12"/>
      <c r="LEQ1184" s="12"/>
      <c r="LER1184" s="12"/>
      <c r="LES1184" s="12"/>
      <c r="LET1184" s="12"/>
      <c r="LEU1184" s="12"/>
      <c r="LEV1184" s="12"/>
      <c r="LEW1184" s="12"/>
      <c r="LEX1184" s="12"/>
      <c r="LEY1184" s="12"/>
      <c r="LEZ1184" s="12"/>
      <c r="LFA1184" s="12"/>
      <c r="LFB1184" s="12"/>
      <c r="LFC1184" s="12"/>
      <c r="LFD1184" s="12"/>
      <c r="LFE1184" s="12"/>
      <c r="LFF1184" s="12"/>
      <c r="LFG1184" s="12"/>
      <c r="LFH1184" s="12"/>
      <c r="LFI1184" s="12"/>
      <c r="LFJ1184" s="12"/>
      <c r="LFK1184" s="12"/>
      <c r="LFL1184" s="12"/>
      <c r="LFM1184" s="12"/>
      <c r="LFN1184" s="12"/>
      <c r="LFO1184" s="12"/>
      <c r="LFP1184" s="12"/>
      <c r="LFQ1184" s="12"/>
      <c r="LFR1184" s="12"/>
      <c r="LFS1184" s="12"/>
      <c r="LFT1184" s="12"/>
      <c r="LFU1184" s="12"/>
      <c r="LFV1184" s="12"/>
      <c r="LFW1184" s="12"/>
      <c r="LFX1184" s="12"/>
      <c r="LFY1184" s="12"/>
      <c r="LFZ1184" s="12"/>
      <c r="LGA1184" s="12"/>
      <c r="LGB1184" s="12"/>
      <c r="LGC1184" s="12"/>
      <c r="LGD1184" s="12"/>
      <c r="LGE1184" s="12"/>
      <c r="LGF1184" s="12"/>
      <c r="LGG1184" s="12"/>
      <c r="LGH1184" s="12"/>
      <c r="LGI1184" s="12"/>
      <c r="LGJ1184" s="12"/>
      <c r="LGK1184" s="12"/>
      <c r="LGL1184" s="12"/>
      <c r="LGM1184" s="12"/>
      <c r="LGN1184" s="12"/>
      <c r="LGO1184" s="12"/>
      <c r="LGP1184" s="12"/>
      <c r="LGQ1184" s="12"/>
      <c r="LGR1184" s="12"/>
      <c r="LGS1184" s="12"/>
      <c r="LGT1184" s="12"/>
      <c r="LGU1184" s="12"/>
      <c r="LGV1184" s="12"/>
      <c r="LGW1184" s="12"/>
      <c r="LGX1184" s="12"/>
      <c r="LGY1184" s="12"/>
      <c r="LGZ1184" s="12"/>
      <c r="LHA1184" s="12"/>
      <c r="LHB1184" s="12"/>
      <c r="LHC1184" s="12"/>
      <c r="LHD1184" s="12"/>
      <c r="LHE1184" s="12"/>
      <c r="LHF1184" s="12"/>
      <c r="LHG1184" s="12"/>
      <c r="LHH1184" s="12"/>
      <c r="LHI1184" s="12"/>
      <c r="LHJ1184" s="12"/>
      <c r="LHK1184" s="12"/>
      <c r="LHL1184" s="12"/>
      <c r="LHM1184" s="12"/>
      <c r="LHN1184" s="12"/>
      <c r="LHO1184" s="12"/>
      <c r="LHP1184" s="12"/>
      <c r="LHQ1184" s="12"/>
      <c r="LHR1184" s="12"/>
      <c r="LHS1184" s="12"/>
      <c r="LHT1184" s="12"/>
      <c r="LHU1184" s="12"/>
      <c r="LHV1184" s="12"/>
      <c r="LHW1184" s="12"/>
      <c r="LHX1184" s="12"/>
      <c r="LHY1184" s="12"/>
      <c r="LHZ1184" s="12"/>
      <c r="LIA1184" s="12"/>
      <c r="LIB1184" s="12"/>
      <c r="LIC1184" s="12"/>
      <c r="LID1184" s="12"/>
      <c r="LIE1184" s="12"/>
      <c r="LIF1184" s="12"/>
      <c r="LIG1184" s="12"/>
      <c r="LIH1184" s="12"/>
      <c r="LII1184" s="12"/>
      <c r="LIJ1184" s="12"/>
      <c r="LIK1184" s="12"/>
      <c r="LIL1184" s="12"/>
      <c r="LIM1184" s="12"/>
      <c r="LIN1184" s="12"/>
      <c r="LIO1184" s="12"/>
      <c r="LIP1184" s="12"/>
      <c r="LIQ1184" s="12"/>
      <c r="LIR1184" s="12"/>
      <c r="LIS1184" s="12"/>
      <c r="LIT1184" s="12"/>
      <c r="LIU1184" s="12"/>
      <c r="LIV1184" s="12"/>
      <c r="LIW1184" s="12"/>
      <c r="LIX1184" s="12"/>
      <c r="LIY1184" s="12"/>
      <c r="LIZ1184" s="12"/>
      <c r="LJA1184" s="12"/>
      <c r="LJB1184" s="12"/>
      <c r="LJC1184" s="12"/>
      <c r="LJD1184" s="12"/>
      <c r="LJE1184" s="12"/>
      <c r="LJF1184" s="12"/>
      <c r="LJG1184" s="12"/>
      <c r="LJH1184" s="12"/>
      <c r="LJI1184" s="12"/>
      <c r="LJJ1184" s="12"/>
      <c r="LJK1184" s="12"/>
      <c r="LJL1184" s="12"/>
      <c r="LJM1184" s="12"/>
      <c r="LJN1184" s="12"/>
      <c r="LJO1184" s="12"/>
      <c r="LJP1184" s="12"/>
      <c r="LJQ1184" s="12"/>
      <c r="LJR1184" s="12"/>
      <c r="LJS1184" s="12"/>
      <c r="LJT1184" s="12"/>
      <c r="LJU1184" s="12"/>
      <c r="LJV1184" s="12"/>
      <c r="LJW1184" s="12"/>
      <c r="LJX1184" s="12"/>
      <c r="LJY1184" s="12"/>
      <c r="LJZ1184" s="12"/>
      <c r="LKA1184" s="12"/>
      <c r="LKB1184" s="12"/>
      <c r="LKC1184" s="12"/>
      <c r="LKD1184" s="12"/>
      <c r="LKE1184" s="12"/>
      <c r="LKF1184" s="12"/>
      <c r="LKG1184" s="12"/>
      <c r="LKH1184" s="12"/>
      <c r="LKI1184" s="12"/>
      <c r="LKJ1184" s="12"/>
      <c r="LKK1184" s="12"/>
      <c r="LKL1184" s="12"/>
      <c r="LKM1184" s="12"/>
      <c r="LKN1184" s="12"/>
      <c r="LKO1184" s="12"/>
      <c r="LKP1184" s="12"/>
      <c r="LKQ1184" s="12"/>
      <c r="LKR1184" s="12"/>
      <c r="LKS1184" s="12"/>
      <c r="LKT1184" s="12"/>
      <c r="LKU1184" s="12"/>
      <c r="LKV1184" s="12"/>
      <c r="LKW1184" s="12"/>
      <c r="LKX1184" s="12"/>
      <c r="LKY1184" s="12"/>
      <c r="LKZ1184" s="12"/>
      <c r="LLA1184" s="12"/>
      <c r="LLB1184" s="12"/>
      <c r="LLC1184" s="12"/>
      <c r="LLD1184" s="12"/>
      <c r="LLE1184" s="12"/>
      <c r="LLF1184" s="12"/>
      <c r="LLG1184" s="12"/>
      <c r="LLH1184" s="12"/>
      <c r="LLI1184" s="12"/>
      <c r="LLJ1184" s="12"/>
      <c r="LLK1184" s="12"/>
      <c r="LLL1184" s="12"/>
      <c r="LLM1184" s="12"/>
      <c r="LLN1184" s="12"/>
      <c r="LLO1184" s="12"/>
      <c r="LLP1184" s="12"/>
      <c r="LLQ1184" s="12"/>
      <c r="LLR1184" s="12"/>
      <c r="LLS1184" s="12"/>
      <c r="LLT1184" s="12"/>
      <c r="LLU1184" s="12"/>
      <c r="LLV1184" s="12"/>
      <c r="LLW1184" s="12"/>
      <c r="LLX1184" s="12"/>
      <c r="LLY1184" s="12"/>
      <c r="LLZ1184" s="12"/>
      <c r="LMA1184" s="12"/>
      <c r="LMB1184" s="12"/>
      <c r="LMC1184" s="12"/>
      <c r="LMD1184" s="12"/>
      <c r="LME1184" s="12"/>
      <c r="LMF1184" s="12"/>
      <c r="LMG1184" s="12"/>
      <c r="LMH1184" s="12"/>
      <c r="LMI1184" s="12"/>
      <c r="LMJ1184" s="12"/>
      <c r="LMK1184" s="12"/>
      <c r="LML1184" s="12"/>
      <c r="LMM1184" s="12"/>
      <c r="LMN1184" s="12"/>
      <c r="LMO1184" s="12"/>
      <c r="LMP1184" s="12"/>
      <c r="LMQ1184" s="12"/>
      <c r="LMR1184" s="12"/>
      <c r="LMS1184" s="12"/>
      <c r="LMT1184" s="12"/>
      <c r="LMU1184" s="12"/>
      <c r="LMV1184" s="12"/>
      <c r="LMW1184" s="12"/>
      <c r="LMX1184" s="12"/>
      <c r="LMY1184" s="12"/>
      <c r="LMZ1184" s="12"/>
      <c r="LNA1184" s="12"/>
      <c r="LNB1184" s="12"/>
      <c r="LNC1184" s="12"/>
      <c r="LND1184" s="12"/>
      <c r="LNE1184" s="12"/>
      <c r="LNF1184" s="12"/>
      <c r="LNG1184" s="12"/>
      <c r="LNH1184" s="12"/>
      <c r="LNI1184" s="12"/>
      <c r="LNJ1184" s="12"/>
      <c r="LNK1184" s="12"/>
      <c r="LNL1184" s="12"/>
      <c r="LNM1184" s="12"/>
      <c r="LNN1184" s="12"/>
      <c r="LNO1184" s="12"/>
      <c r="LNP1184" s="12"/>
      <c r="LNQ1184" s="12"/>
      <c r="LNR1184" s="12"/>
      <c r="LNS1184" s="12"/>
      <c r="LNT1184" s="12"/>
      <c r="LNU1184" s="12"/>
      <c r="LNV1184" s="12"/>
      <c r="LNW1184" s="12"/>
      <c r="LNX1184" s="12"/>
      <c r="LNY1184" s="12"/>
      <c r="LNZ1184" s="12"/>
      <c r="LOA1184" s="12"/>
      <c r="LOB1184" s="12"/>
      <c r="LOC1184" s="12"/>
      <c r="LOD1184" s="12"/>
      <c r="LOE1184" s="12"/>
      <c r="LOF1184" s="12"/>
      <c r="LOG1184" s="12"/>
      <c r="LOH1184" s="12"/>
      <c r="LOI1184" s="12"/>
      <c r="LOJ1184" s="12"/>
      <c r="LOK1184" s="12"/>
      <c r="LOL1184" s="12"/>
      <c r="LOM1184" s="12"/>
      <c r="LON1184" s="12"/>
      <c r="LOO1184" s="12"/>
      <c r="LOP1184" s="12"/>
      <c r="LOQ1184" s="12"/>
      <c r="LOR1184" s="12"/>
      <c r="LOS1184" s="12"/>
      <c r="LOT1184" s="12"/>
      <c r="LOU1184" s="12"/>
      <c r="LOV1184" s="12"/>
      <c r="LOW1184" s="12"/>
      <c r="LOX1184" s="12"/>
      <c r="LOY1184" s="12"/>
      <c r="LOZ1184" s="12"/>
      <c r="LPA1184" s="12"/>
      <c r="LPB1184" s="12"/>
      <c r="LPC1184" s="12"/>
      <c r="LPD1184" s="12"/>
      <c r="LPE1184" s="12"/>
      <c r="LPF1184" s="12"/>
      <c r="LPG1184" s="12"/>
      <c r="LPH1184" s="12"/>
      <c r="LPI1184" s="12"/>
      <c r="LPJ1184" s="12"/>
      <c r="LPK1184" s="12"/>
      <c r="LPL1184" s="12"/>
      <c r="LPM1184" s="12"/>
      <c r="LPN1184" s="12"/>
      <c r="LPO1184" s="12"/>
      <c r="LPP1184" s="12"/>
      <c r="LPQ1184" s="12"/>
      <c r="LPR1184" s="12"/>
      <c r="LPS1184" s="12"/>
      <c r="LPT1184" s="12"/>
      <c r="LPU1184" s="12"/>
      <c r="LPV1184" s="12"/>
      <c r="LPW1184" s="12"/>
      <c r="LPX1184" s="12"/>
      <c r="LPY1184" s="12"/>
      <c r="LPZ1184" s="12"/>
      <c r="LQA1184" s="12"/>
      <c r="LQB1184" s="12"/>
      <c r="LQC1184" s="12"/>
      <c r="LQD1184" s="12"/>
      <c r="LQE1184" s="12"/>
      <c r="LQF1184" s="12"/>
      <c r="LQG1184" s="12"/>
      <c r="LQH1184" s="12"/>
      <c r="LQI1184" s="12"/>
      <c r="LQJ1184" s="12"/>
      <c r="LQK1184" s="12"/>
      <c r="LQL1184" s="12"/>
      <c r="LQM1184" s="12"/>
      <c r="LQN1184" s="12"/>
      <c r="LQO1184" s="12"/>
      <c r="LQP1184" s="12"/>
      <c r="LQQ1184" s="12"/>
      <c r="LQR1184" s="12"/>
      <c r="LQS1184" s="12"/>
      <c r="LQT1184" s="12"/>
      <c r="LQU1184" s="12"/>
      <c r="LQV1184" s="12"/>
      <c r="LQW1184" s="12"/>
      <c r="LQX1184" s="12"/>
      <c r="LQY1184" s="12"/>
      <c r="LQZ1184" s="12"/>
      <c r="LRA1184" s="12"/>
      <c r="LRB1184" s="12"/>
      <c r="LRC1184" s="12"/>
      <c r="LRD1184" s="12"/>
      <c r="LRE1184" s="12"/>
      <c r="LRF1184" s="12"/>
      <c r="LRG1184" s="12"/>
      <c r="LRH1184" s="12"/>
      <c r="LRI1184" s="12"/>
      <c r="LRJ1184" s="12"/>
      <c r="LRK1184" s="12"/>
      <c r="LRL1184" s="12"/>
      <c r="LRM1184" s="12"/>
      <c r="LRN1184" s="12"/>
      <c r="LRO1184" s="12"/>
      <c r="LRP1184" s="12"/>
      <c r="LRQ1184" s="12"/>
      <c r="LRR1184" s="12"/>
      <c r="LRS1184" s="12"/>
      <c r="LRT1184" s="12"/>
      <c r="LRU1184" s="12"/>
      <c r="LRV1184" s="12"/>
      <c r="LRW1184" s="12"/>
      <c r="LRX1184" s="12"/>
      <c r="LRY1184" s="12"/>
      <c r="LRZ1184" s="12"/>
      <c r="LSA1184" s="12"/>
      <c r="LSB1184" s="12"/>
      <c r="LSC1184" s="12"/>
      <c r="LSD1184" s="12"/>
      <c r="LSE1184" s="12"/>
      <c r="LSF1184" s="12"/>
      <c r="LSG1184" s="12"/>
      <c r="LSH1184" s="12"/>
      <c r="LSI1184" s="12"/>
      <c r="LSJ1184" s="12"/>
      <c r="LSK1184" s="12"/>
      <c r="LSL1184" s="12"/>
      <c r="LSM1184" s="12"/>
      <c r="LSN1184" s="12"/>
      <c r="LSO1184" s="12"/>
      <c r="LSP1184" s="12"/>
      <c r="LSQ1184" s="12"/>
      <c r="LSR1184" s="12"/>
      <c r="LSS1184" s="12"/>
      <c r="LST1184" s="12"/>
      <c r="LSU1184" s="12"/>
      <c r="LSV1184" s="12"/>
      <c r="LSW1184" s="12"/>
      <c r="LSX1184" s="12"/>
      <c r="LSY1184" s="12"/>
      <c r="LSZ1184" s="12"/>
      <c r="LTA1184" s="12"/>
      <c r="LTB1184" s="12"/>
      <c r="LTC1184" s="12"/>
      <c r="LTD1184" s="12"/>
      <c r="LTE1184" s="12"/>
      <c r="LTF1184" s="12"/>
      <c r="LTG1184" s="12"/>
      <c r="LTH1184" s="12"/>
      <c r="LTI1184" s="12"/>
      <c r="LTJ1184" s="12"/>
      <c r="LTK1184" s="12"/>
      <c r="LTL1184" s="12"/>
      <c r="LTM1184" s="12"/>
      <c r="LTN1184" s="12"/>
      <c r="LTO1184" s="12"/>
      <c r="LTP1184" s="12"/>
      <c r="LTQ1184" s="12"/>
      <c r="LTR1184" s="12"/>
      <c r="LTS1184" s="12"/>
      <c r="LTT1184" s="12"/>
      <c r="LTU1184" s="12"/>
      <c r="LTV1184" s="12"/>
      <c r="LTW1184" s="12"/>
      <c r="LTX1184" s="12"/>
      <c r="LTY1184" s="12"/>
      <c r="LTZ1184" s="12"/>
      <c r="LUA1184" s="12"/>
      <c r="LUB1184" s="12"/>
      <c r="LUC1184" s="12"/>
      <c r="LUD1184" s="12"/>
      <c r="LUE1184" s="12"/>
      <c r="LUF1184" s="12"/>
      <c r="LUG1184" s="12"/>
      <c r="LUH1184" s="12"/>
      <c r="LUI1184" s="12"/>
      <c r="LUJ1184" s="12"/>
      <c r="LUK1184" s="12"/>
      <c r="LUL1184" s="12"/>
      <c r="LUM1184" s="12"/>
      <c r="LUN1184" s="12"/>
      <c r="LUO1184" s="12"/>
      <c r="LUP1184" s="12"/>
      <c r="LUQ1184" s="12"/>
      <c r="LUR1184" s="12"/>
      <c r="LUS1184" s="12"/>
      <c r="LUT1184" s="12"/>
      <c r="LUU1184" s="12"/>
      <c r="LUV1184" s="12"/>
      <c r="LUW1184" s="12"/>
      <c r="LUX1184" s="12"/>
      <c r="LUY1184" s="12"/>
      <c r="LUZ1184" s="12"/>
      <c r="LVA1184" s="12"/>
      <c r="LVB1184" s="12"/>
      <c r="LVC1184" s="12"/>
      <c r="LVD1184" s="12"/>
      <c r="LVE1184" s="12"/>
      <c r="LVF1184" s="12"/>
      <c r="LVG1184" s="12"/>
      <c r="LVH1184" s="12"/>
      <c r="LVI1184" s="12"/>
      <c r="LVJ1184" s="12"/>
      <c r="LVK1184" s="12"/>
      <c r="LVL1184" s="12"/>
      <c r="LVM1184" s="12"/>
      <c r="LVN1184" s="12"/>
      <c r="LVO1184" s="12"/>
      <c r="LVP1184" s="12"/>
      <c r="LVQ1184" s="12"/>
      <c r="LVR1184" s="12"/>
      <c r="LVS1184" s="12"/>
      <c r="LVT1184" s="12"/>
      <c r="LVU1184" s="12"/>
      <c r="LVV1184" s="12"/>
      <c r="LVW1184" s="12"/>
      <c r="LVX1184" s="12"/>
      <c r="LVY1184" s="12"/>
      <c r="LVZ1184" s="12"/>
      <c r="LWA1184" s="12"/>
      <c r="LWB1184" s="12"/>
      <c r="LWC1184" s="12"/>
      <c r="LWD1184" s="12"/>
      <c r="LWE1184" s="12"/>
      <c r="LWF1184" s="12"/>
      <c r="LWG1184" s="12"/>
      <c r="LWH1184" s="12"/>
      <c r="LWI1184" s="12"/>
      <c r="LWJ1184" s="12"/>
      <c r="LWK1184" s="12"/>
      <c r="LWL1184" s="12"/>
      <c r="LWM1184" s="12"/>
      <c r="LWN1184" s="12"/>
      <c r="LWO1184" s="12"/>
      <c r="LWP1184" s="12"/>
      <c r="LWQ1184" s="12"/>
      <c r="LWR1184" s="12"/>
      <c r="LWS1184" s="12"/>
      <c r="LWT1184" s="12"/>
      <c r="LWU1184" s="12"/>
      <c r="LWV1184" s="12"/>
      <c r="LWW1184" s="12"/>
      <c r="LWX1184" s="12"/>
      <c r="LWY1184" s="12"/>
      <c r="LWZ1184" s="12"/>
      <c r="LXA1184" s="12"/>
      <c r="LXB1184" s="12"/>
      <c r="LXC1184" s="12"/>
      <c r="LXD1184" s="12"/>
      <c r="LXE1184" s="12"/>
      <c r="LXF1184" s="12"/>
      <c r="LXG1184" s="12"/>
      <c r="LXH1184" s="12"/>
      <c r="LXI1184" s="12"/>
      <c r="LXJ1184" s="12"/>
      <c r="LXK1184" s="12"/>
      <c r="LXL1184" s="12"/>
      <c r="LXM1184" s="12"/>
      <c r="LXN1184" s="12"/>
      <c r="LXO1184" s="12"/>
      <c r="LXP1184" s="12"/>
      <c r="LXQ1184" s="12"/>
      <c r="LXR1184" s="12"/>
      <c r="LXS1184" s="12"/>
      <c r="LXT1184" s="12"/>
      <c r="LXU1184" s="12"/>
      <c r="LXV1184" s="12"/>
      <c r="LXW1184" s="12"/>
      <c r="LXX1184" s="12"/>
      <c r="LXY1184" s="12"/>
      <c r="LXZ1184" s="12"/>
      <c r="LYA1184" s="12"/>
      <c r="LYB1184" s="12"/>
      <c r="LYC1184" s="12"/>
      <c r="LYD1184" s="12"/>
      <c r="LYE1184" s="12"/>
      <c r="LYF1184" s="12"/>
      <c r="LYG1184" s="12"/>
      <c r="LYH1184" s="12"/>
      <c r="LYI1184" s="12"/>
      <c r="LYJ1184" s="12"/>
      <c r="LYK1184" s="12"/>
      <c r="LYL1184" s="12"/>
      <c r="LYM1184" s="12"/>
      <c r="LYN1184" s="12"/>
      <c r="LYO1184" s="12"/>
      <c r="LYP1184" s="12"/>
      <c r="LYQ1184" s="12"/>
      <c r="LYR1184" s="12"/>
      <c r="LYS1184" s="12"/>
      <c r="LYT1184" s="12"/>
      <c r="LYU1184" s="12"/>
      <c r="LYV1184" s="12"/>
      <c r="LYW1184" s="12"/>
      <c r="LYX1184" s="12"/>
      <c r="LYY1184" s="12"/>
      <c r="LYZ1184" s="12"/>
      <c r="LZA1184" s="12"/>
      <c r="LZB1184" s="12"/>
      <c r="LZC1184" s="12"/>
      <c r="LZD1184" s="12"/>
      <c r="LZE1184" s="12"/>
      <c r="LZF1184" s="12"/>
      <c r="LZG1184" s="12"/>
      <c r="LZH1184" s="12"/>
      <c r="LZI1184" s="12"/>
      <c r="LZJ1184" s="12"/>
      <c r="LZK1184" s="12"/>
      <c r="LZL1184" s="12"/>
      <c r="LZM1184" s="12"/>
      <c r="LZN1184" s="12"/>
      <c r="LZO1184" s="12"/>
      <c r="LZP1184" s="12"/>
      <c r="LZQ1184" s="12"/>
      <c r="LZR1184" s="12"/>
      <c r="LZS1184" s="12"/>
      <c r="LZT1184" s="12"/>
      <c r="LZU1184" s="12"/>
      <c r="LZV1184" s="12"/>
      <c r="LZW1184" s="12"/>
      <c r="LZX1184" s="12"/>
      <c r="LZY1184" s="12"/>
      <c r="LZZ1184" s="12"/>
      <c r="MAA1184" s="12"/>
      <c r="MAB1184" s="12"/>
      <c r="MAC1184" s="12"/>
      <c r="MAD1184" s="12"/>
      <c r="MAE1184" s="12"/>
      <c r="MAF1184" s="12"/>
      <c r="MAG1184" s="12"/>
      <c r="MAH1184" s="12"/>
      <c r="MAI1184" s="12"/>
      <c r="MAJ1184" s="12"/>
      <c r="MAK1184" s="12"/>
      <c r="MAL1184" s="12"/>
      <c r="MAM1184" s="12"/>
      <c r="MAN1184" s="12"/>
      <c r="MAO1184" s="12"/>
      <c r="MAP1184" s="12"/>
      <c r="MAQ1184" s="12"/>
      <c r="MAR1184" s="12"/>
      <c r="MAS1184" s="12"/>
      <c r="MAT1184" s="12"/>
      <c r="MAU1184" s="12"/>
      <c r="MAV1184" s="12"/>
      <c r="MAW1184" s="12"/>
      <c r="MAX1184" s="12"/>
      <c r="MAY1184" s="12"/>
      <c r="MAZ1184" s="12"/>
      <c r="MBA1184" s="12"/>
      <c r="MBB1184" s="12"/>
      <c r="MBC1184" s="12"/>
      <c r="MBD1184" s="12"/>
      <c r="MBE1184" s="12"/>
      <c r="MBF1184" s="12"/>
      <c r="MBG1184" s="12"/>
      <c r="MBH1184" s="12"/>
      <c r="MBI1184" s="12"/>
      <c r="MBJ1184" s="12"/>
      <c r="MBK1184" s="12"/>
      <c r="MBL1184" s="12"/>
      <c r="MBM1184" s="12"/>
      <c r="MBN1184" s="12"/>
      <c r="MBO1184" s="12"/>
      <c r="MBP1184" s="12"/>
      <c r="MBQ1184" s="12"/>
      <c r="MBR1184" s="12"/>
      <c r="MBS1184" s="12"/>
      <c r="MBT1184" s="12"/>
      <c r="MBU1184" s="12"/>
      <c r="MBV1184" s="12"/>
      <c r="MBW1184" s="12"/>
      <c r="MBX1184" s="12"/>
      <c r="MBY1184" s="12"/>
      <c r="MBZ1184" s="12"/>
      <c r="MCA1184" s="12"/>
      <c r="MCB1184" s="12"/>
      <c r="MCC1184" s="12"/>
      <c r="MCD1184" s="12"/>
      <c r="MCE1184" s="12"/>
      <c r="MCF1184" s="12"/>
      <c r="MCG1184" s="12"/>
      <c r="MCH1184" s="12"/>
      <c r="MCI1184" s="12"/>
      <c r="MCJ1184" s="12"/>
      <c r="MCK1184" s="12"/>
      <c r="MCL1184" s="12"/>
      <c r="MCM1184" s="12"/>
      <c r="MCN1184" s="12"/>
      <c r="MCO1184" s="12"/>
      <c r="MCP1184" s="12"/>
      <c r="MCQ1184" s="12"/>
      <c r="MCR1184" s="12"/>
      <c r="MCS1184" s="12"/>
      <c r="MCT1184" s="12"/>
      <c r="MCU1184" s="12"/>
      <c r="MCV1184" s="12"/>
      <c r="MCW1184" s="12"/>
      <c r="MCX1184" s="12"/>
      <c r="MCY1184" s="12"/>
      <c r="MCZ1184" s="12"/>
      <c r="MDA1184" s="12"/>
      <c r="MDB1184" s="12"/>
      <c r="MDC1184" s="12"/>
      <c r="MDD1184" s="12"/>
      <c r="MDE1184" s="12"/>
      <c r="MDF1184" s="12"/>
      <c r="MDG1184" s="12"/>
      <c r="MDH1184" s="12"/>
      <c r="MDI1184" s="12"/>
      <c r="MDJ1184" s="12"/>
      <c r="MDK1184" s="12"/>
      <c r="MDL1184" s="12"/>
      <c r="MDM1184" s="12"/>
      <c r="MDN1184" s="12"/>
      <c r="MDO1184" s="12"/>
      <c r="MDP1184" s="12"/>
      <c r="MDQ1184" s="12"/>
      <c r="MDR1184" s="12"/>
      <c r="MDS1184" s="12"/>
      <c r="MDT1184" s="12"/>
      <c r="MDU1184" s="12"/>
      <c r="MDV1184" s="12"/>
      <c r="MDW1184" s="12"/>
      <c r="MDX1184" s="12"/>
      <c r="MDY1184" s="12"/>
      <c r="MDZ1184" s="12"/>
      <c r="MEA1184" s="12"/>
      <c r="MEB1184" s="12"/>
      <c r="MEC1184" s="12"/>
      <c r="MED1184" s="12"/>
      <c r="MEE1184" s="12"/>
      <c r="MEF1184" s="12"/>
      <c r="MEG1184" s="12"/>
      <c r="MEH1184" s="12"/>
      <c r="MEI1184" s="12"/>
      <c r="MEJ1184" s="12"/>
      <c r="MEK1184" s="12"/>
      <c r="MEL1184" s="12"/>
      <c r="MEM1184" s="12"/>
      <c r="MEN1184" s="12"/>
      <c r="MEO1184" s="12"/>
      <c r="MEP1184" s="12"/>
      <c r="MEQ1184" s="12"/>
      <c r="MER1184" s="12"/>
      <c r="MES1184" s="12"/>
      <c r="MET1184" s="12"/>
      <c r="MEU1184" s="12"/>
      <c r="MEV1184" s="12"/>
      <c r="MEW1184" s="12"/>
      <c r="MEX1184" s="12"/>
      <c r="MEY1184" s="12"/>
      <c r="MEZ1184" s="12"/>
      <c r="MFA1184" s="12"/>
      <c r="MFB1184" s="12"/>
      <c r="MFC1184" s="12"/>
      <c r="MFD1184" s="12"/>
      <c r="MFE1184" s="12"/>
      <c r="MFF1184" s="12"/>
      <c r="MFG1184" s="12"/>
      <c r="MFH1184" s="12"/>
      <c r="MFI1184" s="12"/>
      <c r="MFJ1184" s="12"/>
      <c r="MFK1184" s="12"/>
      <c r="MFL1184" s="12"/>
      <c r="MFM1184" s="12"/>
      <c r="MFN1184" s="12"/>
      <c r="MFO1184" s="12"/>
      <c r="MFP1184" s="12"/>
      <c r="MFQ1184" s="12"/>
      <c r="MFR1184" s="12"/>
      <c r="MFS1184" s="12"/>
      <c r="MFT1184" s="12"/>
      <c r="MFU1184" s="12"/>
      <c r="MFV1184" s="12"/>
      <c r="MFW1184" s="12"/>
      <c r="MFX1184" s="12"/>
      <c r="MFY1184" s="12"/>
      <c r="MFZ1184" s="12"/>
      <c r="MGA1184" s="12"/>
      <c r="MGB1184" s="12"/>
      <c r="MGC1184" s="12"/>
      <c r="MGD1184" s="12"/>
      <c r="MGE1184" s="12"/>
      <c r="MGF1184" s="12"/>
      <c r="MGG1184" s="12"/>
      <c r="MGH1184" s="12"/>
      <c r="MGI1184" s="12"/>
      <c r="MGJ1184" s="12"/>
      <c r="MGK1184" s="12"/>
      <c r="MGL1184" s="12"/>
      <c r="MGM1184" s="12"/>
      <c r="MGN1184" s="12"/>
      <c r="MGO1184" s="12"/>
      <c r="MGP1184" s="12"/>
      <c r="MGQ1184" s="12"/>
      <c r="MGR1184" s="12"/>
      <c r="MGS1184" s="12"/>
      <c r="MGT1184" s="12"/>
      <c r="MGU1184" s="12"/>
      <c r="MGV1184" s="12"/>
      <c r="MGW1184" s="12"/>
      <c r="MGX1184" s="12"/>
      <c r="MGY1184" s="12"/>
      <c r="MGZ1184" s="12"/>
      <c r="MHA1184" s="12"/>
      <c r="MHB1184" s="12"/>
      <c r="MHC1184" s="12"/>
      <c r="MHD1184" s="12"/>
      <c r="MHE1184" s="12"/>
      <c r="MHF1184" s="12"/>
      <c r="MHG1184" s="12"/>
      <c r="MHH1184" s="12"/>
      <c r="MHI1184" s="12"/>
      <c r="MHJ1184" s="12"/>
      <c r="MHK1184" s="12"/>
      <c r="MHL1184" s="12"/>
      <c r="MHM1184" s="12"/>
      <c r="MHN1184" s="12"/>
      <c r="MHO1184" s="12"/>
      <c r="MHP1184" s="12"/>
      <c r="MHQ1184" s="12"/>
      <c r="MHR1184" s="12"/>
      <c r="MHS1184" s="12"/>
      <c r="MHT1184" s="12"/>
      <c r="MHU1184" s="12"/>
      <c r="MHV1184" s="12"/>
      <c r="MHW1184" s="12"/>
      <c r="MHX1184" s="12"/>
      <c r="MHY1184" s="12"/>
      <c r="MHZ1184" s="12"/>
      <c r="MIA1184" s="12"/>
      <c r="MIB1184" s="12"/>
      <c r="MIC1184" s="12"/>
      <c r="MID1184" s="12"/>
      <c r="MIE1184" s="12"/>
      <c r="MIF1184" s="12"/>
      <c r="MIG1184" s="12"/>
      <c r="MIH1184" s="12"/>
      <c r="MII1184" s="12"/>
      <c r="MIJ1184" s="12"/>
      <c r="MIK1184" s="12"/>
      <c r="MIL1184" s="12"/>
      <c r="MIM1184" s="12"/>
      <c r="MIN1184" s="12"/>
      <c r="MIO1184" s="12"/>
      <c r="MIP1184" s="12"/>
      <c r="MIQ1184" s="12"/>
      <c r="MIR1184" s="12"/>
      <c r="MIS1184" s="12"/>
      <c r="MIT1184" s="12"/>
      <c r="MIU1184" s="12"/>
      <c r="MIV1184" s="12"/>
      <c r="MIW1184" s="12"/>
      <c r="MIX1184" s="12"/>
      <c r="MIY1184" s="12"/>
      <c r="MIZ1184" s="12"/>
      <c r="MJA1184" s="12"/>
      <c r="MJB1184" s="12"/>
      <c r="MJC1184" s="12"/>
      <c r="MJD1184" s="12"/>
      <c r="MJE1184" s="12"/>
      <c r="MJF1184" s="12"/>
      <c r="MJG1184" s="12"/>
      <c r="MJH1184" s="12"/>
      <c r="MJI1184" s="12"/>
      <c r="MJJ1184" s="12"/>
      <c r="MJK1184" s="12"/>
      <c r="MJL1184" s="12"/>
      <c r="MJM1184" s="12"/>
      <c r="MJN1184" s="12"/>
      <c r="MJO1184" s="12"/>
      <c r="MJP1184" s="12"/>
      <c r="MJQ1184" s="12"/>
      <c r="MJR1184" s="12"/>
      <c r="MJS1184" s="12"/>
      <c r="MJT1184" s="12"/>
      <c r="MJU1184" s="12"/>
      <c r="MJV1184" s="12"/>
      <c r="MJW1184" s="12"/>
      <c r="MJX1184" s="12"/>
      <c r="MJY1184" s="12"/>
      <c r="MJZ1184" s="12"/>
      <c r="MKA1184" s="12"/>
      <c r="MKB1184" s="12"/>
      <c r="MKC1184" s="12"/>
      <c r="MKD1184" s="12"/>
      <c r="MKE1184" s="12"/>
      <c r="MKF1184" s="12"/>
      <c r="MKG1184" s="12"/>
      <c r="MKH1184" s="12"/>
      <c r="MKI1184" s="12"/>
      <c r="MKJ1184" s="12"/>
      <c r="MKK1184" s="12"/>
      <c r="MKL1184" s="12"/>
      <c r="MKM1184" s="12"/>
      <c r="MKN1184" s="12"/>
      <c r="MKO1184" s="12"/>
      <c r="MKP1184" s="12"/>
      <c r="MKQ1184" s="12"/>
      <c r="MKR1184" s="12"/>
      <c r="MKS1184" s="12"/>
      <c r="MKT1184" s="12"/>
      <c r="MKU1184" s="12"/>
      <c r="MKV1184" s="12"/>
      <c r="MKW1184" s="12"/>
      <c r="MKX1184" s="12"/>
      <c r="MKY1184" s="12"/>
      <c r="MKZ1184" s="12"/>
      <c r="MLA1184" s="12"/>
      <c r="MLB1184" s="12"/>
      <c r="MLC1184" s="12"/>
      <c r="MLD1184" s="12"/>
      <c r="MLE1184" s="12"/>
      <c r="MLF1184" s="12"/>
      <c r="MLG1184" s="12"/>
      <c r="MLH1184" s="12"/>
      <c r="MLI1184" s="12"/>
      <c r="MLJ1184" s="12"/>
      <c r="MLK1184" s="12"/>
      <c r="MLL1184" s="12"/>
      <c r="MLM1184" s="12"/>
      <c r="MLN1184" s="12"/>
      <c r="MLO1184" s="12"/>
      <c r="MLP1184" s="12"/>
      <c r="MLQ1184" s="12"/>
      <c r="MLR1184" s="12"/>
      <c r="MLS1184" s="12"/>
      <c r="MLT1184" s="12"/>
      <c r="MLU1184" s="12"/>
      <c r="MLV1184" s="12"/>
      <c r="MLW1184" s="12"/>
      <c r="MLX1184" s="12"/>
      <c r="MLY1184" s="12"/>
      <c r="MLZ1184" s="12"/>
      <c r="MMA1184" s="12"/>
      <c r="MMB1184" s="12"/>
      <c r="MMC1184" s="12"/>
      <c r="MMD1184" s="12"/>
      <c r="MME1184" s="12"/>
      <c r="MMF1184" s="12"/>
      <c r="MMG1184" s="12"/>
      <c r="MMH1184" s="12"/>
      <c r="MMI1184" s="12"/>
      <c r="MMJ1184" s="12"/>
      <c r="MMK1184" s="12"/>
      <c r="MML1184" s="12"/>
      <c r="MMM1184" s="12"/>
      <c r="MMN1184" s="12"/>
      <c r="MMO1184" s="12"/>
      <c r="MMP1184" s="12"/>
      <c r="MMQ1184" s="12"/>
      <c r="MMR1184" s="12"/>
      <c r="MMS1184" s="12"/>
      <c r="MMT1184" s="12"/>
      <c r="MMU1184" s="12"/>
      <c r="MMV1184" s="12"/>
      <c r="MMW1184" s="12"/>
      <c r="MMX1184" s="12"/>
      <c r="MMY1184" s="12"/>
      <c r="MMZ1184" s="12"/>
      <c r="MNA1184" s="12"/>
      <c r="MNB1184" s="12"/>
      <c r="MNC1184" s="12"/>
      <c r="MND1184" s="12"/>
      <c r="MNE1184" s="12"/>
      <c r="MNF1184" s="12"/>
      <c r="MNG1184" s="12"/>
      <c r="MNH1184" s="12"/>
      <c r="MNI1184" s="12"/>
      <c r="MNJ1184" s="12"/>
      <c r="MNK1184" s="12"/>
      <c r="MNL1184" s="12"/>
      <c r="MNM1184" s="12"/>
      <c r="MNN1184" s="12"/>
      <c r="MNO1184" s="12"/>
      <c r="MNP1184" s="12"/>
      <c r="MNQ1184" s="12"/>
      <c r="MNR1184" s="12"/>
      <c r="MNS1184" s="12"/>
      <c r="MNT1184" s="12"/>
      <c r="MNU1184" s="12"/>
      <c r="MNV1184" s="12"/>
      <c r="MNW1184" s="12"/>
      <c r="MNX1184" s="12"/>
      <c r="MNY1184" s="12"/>
      <c r="MNZ1184" s="12"/>
      <c r="MOA1184" s="12"/>
      <c r="MOB1184" s="12"/>
      <c r="MOC1184" s="12"/>
      <c r="MOD1184" s="12"/>
      <c r="MOE1184" s="12"/>
      <c r="MOF1184" s="12"/>
      <c r="MOG1184" s="12"/>
      <c r="MOH1184" s="12"/>
      <c r="MOI1184" s="12"/>
      <c r="MOJ1184" s="12"/>
      <c r="MOK1184" s="12"/>
      <c r="MOL1184" s="12"/>
      <c r="MOM1184" s="12"/>
      <c r="MON1184" s="12"/>
      <c r="MOO1184" s="12"/>
      <c r="MOP1184" s="12"/>
      <c r="MOQ1184" s="12"/>
      <c r="MOR1184" s="12"/>
      <c r="MOS1184" s="12"/>
      <c r="MOT1184" s="12"/>
      <c r="MOU1184" s="12"/>
      <c r="MOV1184" s="12"/>
      <c r="MOW1184" s="12"/>
      <c r="MOX1184" s="12"/>
      <c r="MOY1184" s="12"/>
      <c r="MOZ1184" s="12"/>
      <c r="MPA1184" s="12"/>
      <c r="MPB1184" s="12"/>
      <c r="MPC1184" s="12"/>
      <c r="MPD1184" s="12"/>
      <c r="MPE1184" s="12"/>
      <c r="MPF1184" s="12"/>
      <c r="MPG1184" s="12"/>
      <c r="MPH1184" s="12"/>
      <c r="MPI1184" s="12"/>
      <c r="MPJ1184" s="12"/>
      <c r="MPK1184" s="12"/>
      <c r="MPL1184" s="12"/>
      <c r="MPM1184" s="12"/>
      <c r="MPN1184" s="12"/>
      <c r="MPO1184" s="12"/>
      <c r="MPP1184" s="12"/>
      <c r="MPQ1184" s="12"/>
      <c r="MPR1184" s="12"/>
      <c r="MPS1184" s="12"/>
      <c r="MPT1184" s="12"/>
      <c r="MPU1184" s="12"/>
      <c r="MPV1184" s="12"/>
      <c r="MPW1184" s="12"/>
      <c r="MPX1184" s="12"/>
      <c r="MPY1184" s="12"/>
      <c r="MPZ1184" s="12"/>
      <c r="MQA1184" s="12"/>
      <c r="MQB1184" s="12"/>
      <c r="MQC1184" s="12"/>
      <c r="MQD1184" s="12"/>
      <c r="MQE1184" s="12"/>
      <c r="MQF1184" s="12"/>
      <c r="MQG1184" s="12"/>
      <c r="MQH1184" s="12"/>
      <c r="MQI1184" s="12"/>
      <c r="MQJ1184" s="12"/>
      <c r="MQK1184" s="12"/>
      <c r="MQL1184" s="12"/>
      <c r="MQM1184" s="12"/>
      <c r="MQN1184" s="12"/>
      <c r="MQO1184" s="12"/>
      <c r="MQP1184" s="12"/>
      <c r="MQQ1184" s="12"/>
      <c r="MQR1184" s="12"/>
      <c r="MQS1184" s="12"/>
      <c r="MQT1184" s="12"/>
      <c r="MQU1184" s="12"/>
      <c r="MQV1184" s="12"/>
      <c r="MQW1184" s="12"/>
      <c r="MQX1184" s="12"/>
      <c r="MQY1184" s="12"/>
      <c r="MQZ1184" s="12"/>
      <c r="MRA1184" s="12"/>
      <c r="MRB1184" s="12"/>
      <c r="MRC1184" s="12"/>
      <c r="MRD1184" s="12"/>
      <c r="MRE1184" s="12"/>
      <c r="MRF1184" s="12"/>
      <c r="MRG1184" s="12"/>
      <c r="MRH1184" s="12"/>
      <c r="MRI1184" s="12"/>
      <c r="MRJ1184" s="12"/>
      <c r="MRK1184" s="12"/>
      <c r="MRL1184" s="12"/>
      <c r="MRM1184" s="12"/>
      <c r="MRN1184" s="12"/>
      <c r="MRO1184" s="12"/>
      <c r="MRP1184" s="12"/>
      <c r="MRQ1184" s="12"/>
      <c r="MRR1184" s="12"/>
      <c r="MRS1184" s="12"/>
      <c r="MRT1184" s="12"/>
      <c r="MRU1184" s="12"/>
      <c r="MRV1184" s="12"/>
      <c r="MRW1184" s="12"/>
      <c r="MRX1184" s="12"/>
      <c r="MRY1184" s="12"/>
      <c r="MRZ1184" s="12"/>
      <c r="MSA1184" s="12"/>
      <c r="MSB1184" s="12"/>
      <c r="MSC1184" s="12"/>
      <c r="MSD1184" s="12"/>
      <c r="MSE1184" s="12"/>
      <c r="MSF1184" s="12"/>
      <c r="MSG1184" s="12"/>
      <c r="MSH1184" s="12"/>
      <c r="MSI1184" s="12"/>
      <c r="MSJ1184" s="12"/>
      <c r="MSK1184" s="12"/>
      <c r="MSL1184" s="12"/>
      <c r="MSM1184" s="12"/>
      <c r="MSN1184" s="12"/>
      <c r="MSO1184" s="12"/>
      <c r="MSP1184" s="12"/>
      <c r="MSQ1184" s="12"/>
      <c r="MSR1184" s="12"/>
      <c r="MSS1184" s="12"/>
      <c r="MST1184" s="12"/>
      <c r="MSU1184" s="12"/>
      <c r="MSV1184" s="12"/>
      <c r="MSW1184" s="12"/>
      <c r="MSX1184" s="12"/>
      <c r="MSY1184" s="12"/>
      <c r="MSZ1184" s="12"/>
      <c r="MTA1184" s="12"/>
      <c r="MTB1184" s="12"/>
      <c r="MTC1184" s="12"/>
      <c r="MTD1184" s="12"/>
      <c r="MTE1184" s="12"/>
      <c r="MTF1184" s="12"/>
      <c r="MTG1184" s="12"/>
      <c r="MTH1184" s="12"/>
      <c r="MTI1184" s="12"/>
      <c r="MTJ1184" s="12"/>
      <c r="MTK1184" s="12"/>
      <c r="MTL1184" s="12"/>
      <c r="MTM1184" s="12"/>
      <c r="MTN1184" s="12"/>
      <c r="MTO1184" s="12"/>
      <c r="MTP1184" s="12"/>
      <c r="MTQ1184" s="12"/>
      <c r="MTR1184" s="12"/>
      <c r="MTS1184" s="12"/>
      <c r="MTT1184" s="12"/>
      <c r="MTU1184" s="12"/>
      <c r="MTV1184" s="12"/>
      <c r="MTW1184" s="12"/>
      <c r="MTX1184" s="12"/>
      <c r="MTY1184" s="12"/>
      <c r="MTZ1184" s="12"/>
      <c r="MUA1184" s="12"/>
      <c r="MUB1184" s="12"/>
      <c r="MUC1184" s="12"/>
      <c r="MUD1184" s="12"/>
      <c r="MUE1184" s="12"/>
      <c r="MUF1184" s="12"/>
      <c r="MUG1184" s="12"/>
      <c r="MUH1184" s="12"/>
      <c r="MUI1184" s="12"/>
      <c r="MUJ1184" s="12"/>
      <c r="MUK1184" s="12"/>
      <c r="MUL1184" s="12"/>
      <c r="MUM1184" s="12"/>
      <c r="MUN1184" s="12"/>
      <c r="MUO1184" s="12"/>
      <c r="MUP1184" s="12"/>
      <c r="MUQ1184" s="12"/>
      <c r="MUR1184" s="12"/>
      <c r="MUS1184" s="12"/>
      <c r="MUT1184" s="12"/>
      <c r="MUU1184" s="12"/>
      <c r="MUV1184" s="12"/>
      <c r="MUW1184" s="12"/>
      <c r="MUX1184" s="12"/>
      <c r="MUY1184" s="12"/>
      <c r="MUZ1184" s="12"/>
      <c r="MVA1184" s="12"/>
      <c r="MVB1184" s="12"/>
      <c r="MVC1184" s="12"/>
      <c r="MVD1184" s="12"/>
      <c r="MVE1184" s="12"/>
      <c r="MVF1184" s="12"/>
      <c r="MVG1184" s="12"/>
      <c r="MVH1184" s="12"/>
      <c r="MVI1184" s="12"/>
      <c r="MVJ1184" s="12"/>
      <c r="MVK1184" s="12"/>
      <c r="MVL1184" s="12"/>
      <c r="MVM1184" s="12"/>
      <c r="MVN1184" s="12"/>
      <c r="MVO1184" s="12"/>
      <c r="MVP1184" s="12"/>
      <c r="MVQ1184" s="12"/>
      <c r="MVR1184" s="12"/>
      <c r="MVS1184" s="12"/>
      <c r="MVT1184" s="12"/>
      <c r="MVU1184" s="12"/>
      <c r="MVV1184" s="12"/>
      <c r="MVW1184" s="12"/>
      <c r="MVX1184" s="12"/>
      <c r="MVY1184" s="12"/>
      <c r="MVZ1184" s="12"/>
      <c r="MWA1184" s="12"/>
      <c r="MWB1184" s="12"/>
      <c r="MWC1184" s="12"/>
      <c r="MWD1184" s="12"/>
      <c r="MWE1184" s="12"/>
      <c r="MWF1184" s="12"/>
      <c r="MWG1184" s="12"/>
      <c r="MWH1184" s="12"/>
      <c r="MWI1184" s="12"/>
      <c r="MWJ1184" s="12"/>
      <c r="MWK1184" s="12"/>
      <c r="MWL1184" s="12"/>
      <c r="MWM1184" s="12"/>
      <c r="MWN1184" s="12"/>
      <c r="MWO1184" s="12"/>
      <c r="MWP1184" s="12"/>
      <c r="MWQ1184" s="12"/>
      <c r="MWR1184" s="12"/>
      <c r="MWS1184" s="12"/>
      <c r="MWT1184" s="12"/>
      <c r="MWU1184" s="12"/>
      <c r="MWV1184" s="12"/>
      <c r="MWW1184" s="12"/>
      <c r="MWX1184" s="12"/>
      <c r="MWY1184" s="12"/>
      <c r="MWZ1184" s="12"/>
      <c r="MXA1184" s="12"/>
      <c r="MXB1184" s="12"/>
      <c r="MXC1184" s="12"/>
      <c r="MXD1184" s="12"/>
      <c r="MXE1184" s="12"/>
      <c r="MXF1184" s="12"/>
      <c r="MXG1184" s="12"/>
      <c r="MXH1184" s="12"/>
      <c r="MXI1184" s="12"/>
      <c r="MXJ1184" s="12"/>
      <c r="MXK1184" s="12"/>
      <c r="MXL1184" s="12"/>
      <c r="MXM1184" s="12"/>
      <c r="MXN1184" s="12"/>
      <c r="MXO1184" s="12"/>
      <c r="MXP1184" s="12"/>
      <c r="MXQ1184" s="12"/>
      <c r="MXR1184" s="12"/>
      <c r="MXS1184" s="12"/>
      <c r="MXT1184" s="12"/>
      <c r="MXU1184" s="12"/>
      <c r="MXV1184" s="12"/>
      <c r="MXW1184" s="12"/>
      <c r="MXX1184" s="12"/>
      <c r="MXY1184" s="12"/>
      <c r="MXZ1184" s="12"/>
      <c r="MYA1184" s="12"/>
      <c r="MYB1184" s="12"/>
      <c r="MYC1184" s="12"/>
      <c r="MYD1184" s="12"/>
      <c r="MYE1184" s="12"/>
      <c r="MYF1184" s="12"/>
      <c r="MYG1184" s="12"/>
      <c r="MYH1184" s="12"/>
      <c r="MYI1184" s="12"/>
      <c r="MYJ1184" s="12"/>
      <c r="MYK1184" s="12"/>
      <c r="MYL1184" s="12"/>
      <c r="MYM1184" s="12"/>
      <c r="MYN1184" s="12"/>
      <c r="MYO1184" s="12"/>
      <c r="MYP1184" s="12"/>
      <c r="MYQ1184" s="12"/>
      <c r="MYR1184" s="12"/>
      <c r="MYS1184" s="12"/>
      <c r="MYT1184" s="12"/>
      <c r="MYU1184" s="12"/>
      <c r="MYV1184" s="12"/>
      <c r="MYW1184" s="12"/>
      <c r="MYX1184" s="12"/>
      <c r="MYY1184" s="12"/>
      <c r="MYZ1184" s="12"/>
      <c r="MZA1184" s="12"/>
      <c r="MZB1184" s="12"/>
      <c r="MZC1184" s="12"/>
      <c r="MZD1184" s="12"/>
      <c r="MZE1184" s="12"/>
      <c r="MZF1184" s="12"/>
      <c r="MZG1184" s="12"/>
      <c r="MZH1184" s="12"/>
      <c r="MZI1184" s="12"/>
      <c r="MZJ1184" s="12"/>
      <c r="MZK1184" s="12"/>
      <c r="MZL1184" s="12"/>
      <c r="MZM1184" s="12"/>
      <c r="MZN1184" s="12"/>
      <c r="MZO1184" s="12"/>
      <c r="MZP1184" s="12"/>
      <c r="MZQ1184" s="12"/>
      <c r="MZR1184" s="12"/>
      <c r="MZS1184" s="12"/>
      <c r="MZT1184" s="12"/>
      <c r="MZU1184" s="12"/>
      <c r="MZV1184" s="12"/>
      <c r="MZW1184" s="12"/>
      <c r="MZX1184" s="12"/>
      <c r="MZY1184" s="12"/>
      <c r="MZZ1184" s="12"/>
      <c r="NAA1184" s="12"/>
      <c r="NAB1184" s="12"/>
      <c r="NAC1184" s="12"/>
      <c r="NAD1184" s="12"/>
      <c r="NAE1184" s="12"/>
      <c r="NAF1184" s="12"/>
      <c r="NAG1184" s="12"/>
      <c r="NAH1184" s="12"/>
      <c r="NAI1184" s="12"/>
      <c r="NAJ1184" s="12"/>
      <c r="NAK1184" s="12"/>
      <c r="NAL1184" s="12"/>
      <c r="NAM1184" s="12"/>
      <c r="NAN1184" s="12"/>
      <c r="NAO1184" s="12"/>
      <c r="NAP1184" s="12"/>
      <c r="NAQ1184" s="12"/>
      <c r="NAR1184" s="12"/>
      <c r="NAS1184" s="12"/>
      <c r="NAT1184" s="12"/>
      <c r="NAU1184" s="12"/>
      <c r="NAV1184" s="12"/>
      <c r="NAW1184" s="12"/>
      <c r="NAX1184" s="12"/>
      <c r="NAY1184" s="12"/>
      <c r="NAZ1184" s="12"/>
      <c r="NBA1184" s="12"/>
      <c r="NBB1184" s="12"/>
      <c r="NBC1184" s="12"/>
      <c r="NBD1184" s="12"/>
      <c r="NBE1184" s="12"/>
      <c r="NBF1184" s="12"/>
      <c r="NBG1184" s="12"/>
      <c r="NBH1184" s="12"/>
      <c r="NBI1184" s="12"/>
      <c r="NBJ1184" s="12"/>
      <c r="NBK1184" s="12"/>
      <c r="NBL1184" s="12"/>
      <c r="NBM1184" s="12"/>
      <c r="NBN1184" s="12"/>
      <c r="NBO1184" s="12"/>
      <c r="NBP1184" s="12"/>
      <c r="NBQ1184" s="12"/>
      <c r="NBR1184" s="12"/>
      <c r="NBS1184" s="12"/>
      <c r="NBT1184" s="12"/>
      <c r="NBU1184" s="12"/>
      <c r="NBV1184" s="12"/>
      <c r="NBW1184" s="12"/>
      <c r="NBX1184" s="12"/>
      <c r="NBY1184" s="12"/>
      <c r="NBZ1184" s="12"/>
      <c r="NCA1184" s="12"/>
      <c r="NCB1184" s="12"/>
      <c r="NCC1184" s="12"/>
      <c r="NCD1184" s="12"/>
      <c r="NCE1184" s="12"/>
      <c r="NCF1184" s="12"/>
      <c r="NCG1184" s="12"/>
      <c r="NCH1184" s="12"/>
      <c r="NCI1184" s="12"/>
      <c r="NCJ1184" s="12"/>
      <c r="NCK1184" s="12"/>
      <c r="NCL1184" s="12"/>
      <c r="NCM1184" s="12"/>
      <c r="NCN1184" s="12"/>
      <c r="NCO1184" s="12"/>
      <c r="NCP1184" s="12"/>
      <c r="NCQ1184" s="12"/>
      <c r="NCR1184" s="12"/>
      <c r="NCS1184" s="12"/>
      <c r="NCT1184" s="12"/>
      <c r="NCU1184" s="12"/>
      <c r="NCV1184" s="12"/>
      <c r="NCW1184" s="12"/>
      <c r="NCX1184" s="12"/>
      <c r="NCY1184" s="12"/>
      <c r="NCZ1184" s="12"/>
      <c r="NDA1184" s="12"/>
      <c r="NDB1184" s="12"/>
      <c r="NDC1184" s="12"/>
      <c r="NDD1184" s="12"/>
      <c r="NDE1184" s="12"/>
      <c r="NDF1184" s="12"/>
      <c r="NDG1184" s="12"/>
      <c r="NDH1184" s="12"/>
      <c r="NDI1184" s="12"/>
      <c r="NDJ1184" s="12"/>
      <c r="NDK1184" s="12"/>
      <c r="NDL1184" s="12"/>
      <c r="NDM1184" s="12"/>
      <c r="NDN1184" s="12"/>
      <c r="NDO1184" s="12"/>
      <c r="NDP1184" s="12"/>
      <c r="NDQ1184" s="12"/>
      <c r="NDR1184" s="12"/>
      <c r="NDS1184" s="12"/>
      <c r="NDT1184" s="12"/>
      <c r="NDU1184" s="12"/>
      <c r="NDV1184" s="12"/>
      <c r="NDW1184" s="12"/>
      <c r="NDX1184" s="12"/>
      <c r="NDY1184" s="12"/>
      <c r="NDZ1184" s="12"/>
      <c r="NEA1184" s="12"/>
      <c r="NEB1184" s="12"/>
      <c r="NEC1184" s="12"/>
      <c r="NED1184" s="12"/>
      <c r="NEE1184" s="12"/>
      <c r="NEF1184" s="12"/>
      <c r="NEG1184" s="12"/>
      <c r="NEH1184" s="12"/>
      <c r="NEI1184" s="12"/>
      <c r="NEJ1184" s="12"/>
      <c r="NEK1184" s="12"/>
      <c r="NEL1184" s="12"/>
      <c r="NEM1184" s="12"/>
      <c r="NEN1184" s="12"/>
      <c r="NEO1184" s="12"/>
      <c r="NEP1184" s="12"/>
      <c r="NEQ1184" s="12"/>
      <c r="NER1184" s="12"/>
      <c r="NES1184" s="12"/>
      <c r="NET1184" s="12"/>
      <c r="NEU1184" s="12"/>
      <c r="NEV1184" s="12"/>
      <c r="NEW1184" s="12"/>
      <c r="NEX1184" s="12"/>
      <c r="NEY1184" s="12"/>
      <c r="NEZ1184" s="12"/>
      <c r="NFA1184" s="12"/>
      <c r="NFB1184" s="12"/>
      <c r="NFC1184" s="12"/>
      <c r="NFD1184" s="12"/>
      <c r="NFE1184" s="12"/>
      <c r="NFF1184" s="12"/>
      <c r="NFG1184" s="12"/>
      <c r="NFH1184" s="12"/>
      <c r="NFI1184" s="12"/>
      <c r="NFJ1184" s="12"/>
      <c r="NFK1184" s="12"/>
      <c r="NFL1184" s="12"/>
      <c r="NFM1184" s="12"/>
      <c r="NFN1184" s="12"/>
      <c r="NFO1184" s="12"/>
      <c r="NFP1184" s="12"/>
      <c r="NFQ1184" s="12"/>
      <c r="NFR1184" s="12"/>
      <c r="NFS1184" s="12"/>
      <c r="NFT1184" s="12"/>
      <c r="NFU1184" s="12"/>
      <c r="NFV1184" s="12"/>
      <c r="NFW1184" s="12"/>
      <c r="NFX1184" s="12"/>
      <c r="NFY1184" s="12"/>
      <c r="NFZ1184" s="12"/>
      <c r="NGA1184" s="12"/>
      <c r="NGB1184" s="12"/>
      <c r="NGC1184" s="12"/>
      <c r="NGD1184" s="12"/>
      <c r="NGE1184" s="12"/>
      <c r="NGF1184" s="12"/>
      <c r="NGG1184" s="12"/>
      <c r="NGH1184" s="12"/>
      <c r="NGI1184" s="12"/>
      <c r="NGJ1184" s="12"/>
      <c r="NGK1184" s="12"/>
      <c r="NGL1184" s="12"/>
      <c r="NGM1184" s="12"/>
      <c r="NGN1184" s="12"/>
      <c r="NGO1184" s="12"/>
      <c r="NGP1184" s="12"/>
      <c r="NGQ1184" s="12"/>
      <c r="NGR1184" s="12"/>
      <c r="NGS1184" s="12"/>
      <c r="NGT1184" s="12"/>
      <c r="NGU1184" s="12"/>
      <c r="NGV1184" s="12"/>
      <c r="NGW1184" s="12"/>
      <c r="NGX1184" s="12"/>
      <c r="NGY1184" s="12"/>
      <c r="NGZ1184" s="12"/>
      <c r="NHA1184" s="12"/>
      <c r="NHB1184" s="12"/>
      <c r="NHC1184" s="12"/>
      <c r="NHD1184" s="12"/>
      <c r="NHE1184" s="12"/>
      <c r="NHF1184" s="12"/>
      <c r="NHG1184" s="12"/>
      <c r="NHH1184" s="12"/>
      <c r="NHI1184" s="12"/>
      <c r="NHJ1184" s="12"/>
      <c r="NHK1184" s="12"/>
      <c r="NHL1184" s="12"/>
      <c r="NHM1184" s="12"/>
      <c r="NHN1184" s="12"/>
      <c r="NHO1184" s="12"/>
      <c r="NHP1184" s="12"/>
      <c r="NHQ1184" s="12"/>
      <c r="NHR1184" s="12"/>
      <c r="NHS1184" s="12"/>
      <c r="NHT1184" s="12"/>
      <c r="NHU1184" s="12"/>
      <c r="NHV1184" s="12"/>
      <c r="NHW1184" s="12"/>
      <c r="NHX1184" s="12"/>
      <c r="NHY1184" s="12"/>
      <c r="NHZ1184" s="12"/>
      <c r="NIA1184" s="12"/>
      <c r="NIB1184" s="12"/>
      <c r="NIC1184" s="12"/>
      <c r="NID1184" s="12"/>
      <c r="NIE1184" s="12"/>
      <c r="NIF1184" s="12"/>
      <c r="NIG1184" s="12"/>
      <c r="NIH1184" s="12"/>
      <c r="NII1184" s="12"/>
      <c r="NIJ1184" s="12"/>
      <c r="NIK1184" s="12"/>
      <c r="NIL1184" s="12"/>
      <c r="NIM1184" s="12"/>
      <c r="NIN1184" s="12"/>
      <c r="NIO1184" s="12"/>
      <c r="NIP1184" s="12"/>
      <c r="NIQ1184" s="12"/>
      <c r="NIR1184" s="12"/>
      <c r="NIS1184" s="12"/>
      <c r="NIT1184" s="12"/>
      <c r="NIU1184" s="12"/>
      <c r="NIV1184" s="12"/>
      <c r="NIW1184" s="12"/>
      <c r="NIX1184" s="12"/>
      <c r="NIY1184" s="12"/>
      <c r="NIZ1184" s="12"/>
      <c r="NJA1184" s="12"/>
      <c r="NJB1184" s="12"/>
      <c r="NJC1184" s="12"/>
      <c r="NJD1184" s="12"/>
      <c r="NJE1184" s="12"/>
      <c r="NJF1184" s="12"/>
      <c r="NJG1184" s="12"/>
      <c r="NJH1184" s="12"/>
      <c r="NJI1184" s="12"/>
      <c r="NJJ1184" s="12"/>
      <c r="NJK1184" s="12"/>
      <c r="NJL1184" s="12"/>
      <c r="NJM1184" s="12"/>
      <c r="NJN1184" s="12"/>
      <c r="NJO1184" s="12"/>
      <c r="NJP1184" s="12"/>
      <c r="NJQ1184" s="12"/>
      <c r="NJR1184" s="12"/>
      <c r="NJS1184" s="12"/>
      <c r="NJT1184" s="12"/>
      <c r="NJU1184" s="12"/>
      <c r="NJV1184" s="12"/>
      <c r="NJW1184" s="12"/>
      <c r="NJX1184" s="12"/>
      <c r="NJY1184" s="12"/>
      <c r="NJZ1184" s="12"/>
      <c r="NKA1184" s="12"/>
      <c r="NKB1184" s="12"/>
      <c r="NKC1184" s="12"/>
      <c r="NKD1184" s="12"/>
      <c r="NKE1184" s="12"/>
      <c r="NKF1184" s="12"/>
      <c r="NKG1184" s="12"/>
      <c r="NKH1184" s="12"/>
      <c r="NKI1184" s="12"/>
      <c r="NKJ1184" s="12"/>
      <c r="NKK1184" s="12"/>
      <c r="NKL1184" s="12"/>
      <c r="NKM1184" s="12"/>
      <c r="NKN1184" s="12"/>
      <c r="NKO1184" s="12"/>
      <c r="NKP1184" s="12"/>
      <c r="NKQ1184" s="12"/>
      <c r="NKR1184" s="12"/>
      <c r="NKS1184" s="12"/>
      <c r="NKT1184" s="12"/>
      <c r="NKU1184" s="12"/>
      <c r="NKV1184" s="12"/>
      <c r="NKW1184" s="12"/>
      <c r="NKX1184" s="12"/>
      <c r="NKY1184" s="12"/>
      <c r="NKZ1184" s="12"/>
      <c r="NLA1184" s="12"/>
      <c r="NLB1184" s="12"/>
      <c r="NLC1184" s="12"/>
      <c r="NLD1184" s="12"/>
      <c r="NLE1184" s="12"/>
      <c r="NLF1184" s="12"/>
      <c r="NLG1184" s="12"/>
      <c r="NLH1184" s="12"/>
      <c r="NLI1184" s="12"/>
      <c r="NLJ1184" s="12"/>
      <c r="NLK1184" s="12"/>
      <c r="NLL1184" s="12"/>
      <c r="NLM1184" s="12"/>
      <c r="NLN1184" s="12"/>
      <c r="NLO1184" s="12"/>
      <c r="NLP1184" s="12"/>
      <c r="NLQ1184" s="12"/>
      <c r="NLR1184" s="12"/>
      <c r="NLS1184" s="12"/>
      <c r="NLT1184" s="12"/>
      <c r="NLU1184" s="12"/>
      <c r="NLV1184" s="12"/>
      <c r="NLW1184" s="12"/>
      <c r="NLX1184" s="12"/>
      <c r="NLY1184" s="12"/>
      <c r="NLZ1184" s="12"/>
      <c r="NMA1184" s="12"/>
      <c r="NMB1184" s="12"/>
      <c r="NMC1184" s="12"/>
      <c r="NMD1184" s="12"/>
      <c r="NME1184" s="12"/>
      <c r="NMF1184" s="12"/>
      <c r="NMG1184" s="12"/>
      <c r="NMH1184" s="12"/>
      <c r="NMI1184" s="12"/>
      <c r="NMJ1184" s="12"/>
      <c r="NMK1184" s="12"/>
      <c r="NML1184" s="12"/>
      <c r="NMM1184" s="12"/>
      <c r="NMN1184" s="12"/>
      <c r="NMO1184" s="12"/>
      <c r="NMP1184" s="12"/>
      <c r="NMQ1184" s="12"/>
      <c r="NMR1184" s="12"/>
      <c r="NMS1184" s="12"/>
      <c r="NMT1184" s="12"/>
      <c r="NMU1184" s="12"/>
      <c r="NMV1184" s="12"/>
      <c r="NMW1184" s="12"/>
      <c r="NMX1184" s="12"/>
      <c r="NMY1184" s="12"/>
      <c r="NMZ1184" s="12"/>
      <c r="NNA1184" s="12"/>
      <c r="NNB1184" s="12"/>
      <c r="NNC1184" s="12"/>
      <c r="NND1184" s="12"/>
      <c r="NNE1184" s="12"/>
      <c r="NNF1184" s="12"/>
      <c r="NNG1184" s="12"/>
      <c r="NNH1184" s="12"/>
      <c r="NNI1184" s="12"/>
      <c r="NNJ1184" s="12"/>
      <c r="NNK1184" s="12"/>
      <c r="NNL1184" s="12"/>
      <c r="NNM1184" s="12"/>
      <c r="NNN1184" s="12"/>
      <c r="NNO1184" s="12"/>
      <c r="NNP1184" s="12"/>
      <c r="NNQ1184" s="12"/>
      <c r="NNR1184" s="12"/>
      <c r="NNS1184" s="12"/>
      <c r="NNT1184" s="12"/>
      <c r="NNU1184" s="12"/>
      <c r="NNV1184" s="12"/>
      <c r="NNW1184" s="12"/>
      <c r="NNX1184" s="12"/>
      <c r="NNY1184" s="12"/>
      <c r="NNZ1184" s="12"/>
      <c r="NOA1184" s="12"/>
      <c r="NOB1184" s="12"/>
      <c r="NOC1184" s="12"/>
      <c r="NOD1184" s="12"/>
      <c r="NOE1184" s="12"/>
      <c r="NOF1184" s="12"/>
      <c r="NOG1184" s="12"/>
      <c r="NOH1184" s="12"/>
      <c r="NOI1184" s="12"/>
      <c r="NOJ1184" s="12"/>
      <c r="NOK1184" s="12"/>
      <c r="NOL1184" s="12"/>
      <c r="NOM1184" s="12"/>
      <c r="NON1184" s="12"/>
      <c r="NOO1184" s="12"/>
      <c r="NOP1184" s="12"/>
      <c r="NOQ1184" s="12"/>
      <c r="NOR1184" s="12"/>
      <c r="NOS1184" s="12"/>
      <c r="NOT1184" s="12"/>
      <c r="NOU1184" s="12"/>
      <c r="NOV1184" s="12"/>
      <c r="NOW1184" s="12"/>
      <c r="NOX1184" s="12"/>
      <c r="NOY1184" s="12"/>
      <c r="NOZ1184" s="12"/>
      <c r="NPA1184" s="12"/>
      <c r="NPB1184" s="12"/>
      <c r="NPC1184" s="12"/>
      <c r="NPD1184" s="12"/>
      <c r="NPE1184" s="12"/>
      <c r="NPF1184" s="12"/>
      <c r="NPG1184" s="12"/>
      <c r="NPH1184" s="12"/>
      <c r="NPI1184" s="12"/>
      <c r="NPJ1184" s="12"/>
      <c r="NPK1184" s="12"/>
      <c r="NPL1184" s="12"/>
      <c r="NPM1184" s="12"/>
      <c r="NPN1184" s="12"/>
      <c r="NPO1184" s="12"/>
      <c r="NPP1184" s="12"/>
      <c r="NPQ1184" s="12"/>
      <c r="NPR1184" s="12"/>
      <c r="NPS1184" s="12"/>
      <c r="NPT1184" s="12"/>
      <c r="NPU1184" s="12"/>
      <c r="NPV1184" s="12"/>
      <c r="NPW1184" s="12"/>
      <c r="NPX1184" s="12"/>
      <c r="NPY1184" s="12"/>
      <c r="NPZ1184" s="12"/>
      <c r="NQA1184" s="12"/>
      <c r="NQB1184" s="12"/>
      <c r="NQC1184" s="12"/>
      <c r="NQD1184" s="12"/>
      <c r="NQE1184" s="12"/>
      <c r="NQF1184" s="12"/>
      <c r="NQG1184" s="12"/>
      <c r="NQH1184" s="12"/>
      <c r="NQI1184" s="12"/>
      <c r="NQJ1184" s="12"/>
      <c r="NQK1184" s="12"/>
      <c r="NQL1184" s="12"/>
      <c r="NQM1184" s="12"/>
      <c r="NQN1184" s="12"/>
      <c r="NQO1184" s="12"/>
      <c r="NQP1184" s="12"/>
      <c r="NQQ1184" s="12"/>
      <c r="NQR1184" s="12"/>
      <c r="NQS1184" s="12"/>
      <c r="NQT1184" s="12"/>
      <c r="NQU1184" s="12"/>
      <c r="NQV1184" s="12"/>
      <c r="NQW1184" s="12"/>
      <c r="NQX1184" s="12"/>
      <c r="NQY1184" s="12"/>
      <c r="NQZ1184" s="12"/>
      <c r="NRA1184" s="12"/>
      <c r="NRB1184" s="12"/>
      <c r="NRC1184" s="12"/>
      <c r="NRD1184" s="12"/>
      <c r="NRE1184" s="12"/>
      <c r="NRF1184" s="12"/>
      <c r="NRG1184" s="12"/>
      <c r="NRH1184" s="12"/>
      <c r="NRI1184" s="12"/>
      <c r="NRJ1184" s="12"/>
      <c r="NRK1184" s="12"/>
      <c r="NRL1184" s="12"/>
      <c r="NRM1184" s="12"/>
      <c r="NRN1184" s="12"/>
      <c r="NRO1184" s="12"/>
      <c r="NRP1184" s="12"/>
      <c r="NRQ1184" s="12"/>
      <c r="NRR1184" s="12"/>
      <c r="NRS1184" s="12"/>
      <c r="NRT1184" s="12"/>
      <c r="NRU1184" s="12"/>
      <c r="NRV1184" s="12"/>
      <c r="NRW1184" s="12"/>
      <c r="NRX1184" s="12"/>
      <c r="NRY1184" s="12"/>
      <c r="NRZ1184" s="12"/>
      <c r="NSA1184" s="12"/>
      <c r="NSB1184" s="12"/>
      <c r="NSC1184" s="12"/>
      <c r="NSD1184" s="12"/>
      <c r="NSE1184" s="12"/>
      <c r="NSF1184" s="12"/>
      <c r="NSG1184" s="12"/>
      <c r="NSH1184" s="12"/>
      <c r="NSI1184" s="12"/>
      <c r="NSJ1184" s="12"/>
      <c r="NSK1184" s="12"/>
      <c r="NSL1184" s="12"/>
      <c r="NSM1184" s="12"/>
      <c r="NSN1184" s="12"/>
      <c r="NSO1184" s="12"/>
      <c r="NSP1184" s="12"/>
      <c r="NSQ1184" s="12"/>
      <c r="NSR1184" s="12"/>
      <c r="NSS1184" s="12"/>
      <c r="NST1184" s="12"/>
      <c r="NSU1184" s="12"/>
      <c r="NSV1184" s="12"/>
      <c r="NSW1184" s="12"/>
      <c r="NSX1184" s="12"/>
      <c r="NSY1184" s="12"/>
      <c r="NSZ1184" s="12"/>
      <c r="NTA1184" s="12"/>
      <c r="NTB1184" s="12"/>
      <c r="NTC1184" s="12"/>
      <c r="NTD1184" s="12"/>
      <c r="NTE1184" s="12"/>
      <c r="NTF1184" s="12"/>
      <c r="NTG1184" s="12"/>
      <c r="NTH1184" s="12"/>
      <c r="NTI1184" s="12"/>
      <c r="NTJ1184" s="12"/>
      <c r="NTK1184" s="12"/>
      <c r="NTL1184" s="12"/>
      <c r="NTM1184" s="12"/>
      <c r="NTN1184" s="12"/>
      <c r="NTO1184" s="12"/>
      <c r="NTP1184" s="12"/>
      <c r="NTQ1184" s="12"/>
      <c r="NTR1184" s="12"/>
      <c r="NTS1184" s="12"/>
      <c r="NTT1184" s="12"/>
      <c r="NTU1184" s="12"/>
      <c r="NTV1184" s="12"/>
      <c r="NTW1184" s="12"/>
      <c r="NTX1184" s="12"/>
      <c r="NTY1184" s="12"/>
      <c r="NTZ1184" s="12"/>
      <c r="NUA1184" s="12"/>
      <c r="NUB1184" s="12"/>
      <c r="NUC1184" s="12"/>
      <c r="NUD1184" s="12"/>
      <c r="NUE1184" s="12"/>
      <c r="NUF1184" s="12"/>
      <c r="NUG1184" s="12"/>
      <c r="NUH1184" s="12"/>
      <c r="NUI1184" s="12"/>
      <c r="NUJ1184" s="12"/>
      <c r="NUK1184" s="12"/>
      <c r="NUL1184" s="12"/>
      <c r="NUM1184" s="12"/>
      <c r="NUN1184" s="12"/>
      <c r="NUO1184" s="12"/>
      <c r="NUP1184" s="12"/>
      <c r="NUQ1184" s="12"/>
      <c r="NUR1184" s="12"/>
      <c r="NUS1184" s="12"/>
      <c r="NUT1184" s="12"/>
      <c r="NUU1184" s="12"/>
      <c r="NUV1184" s="12"/>
      <c r="NUW1184" s="12"/>
      <c r="NUX1184" s="12"/>
      <c r="NUY1184" s="12"/>
      <c r="NUZ1184" s="12"/>
      <c r="NVA1184" s="12"/>
      <c r="NVB1184" s="12"/>
      <c r="NVC1184" s="12"/>
      <c r="NVD1184" s="12"/>
      <c r="NVE1184" s="12"/>
      <c r="NVF1184" s="12"/>
      <c r="NVG1184" s="12"/>
      <c r="NVH1184" s="12"/>
      <c r="NVI1184" s="12"/>
      <c r="NVJ1184" s="12"/>
      <c r="NVK1184" s="12"/>
      <c r="NVL1184" s="12"/>
      <c r="NVM1184" s="12"/>
      <c r="NVN1184" s="12"/>
      <c r="NVO1184" s="12"/>
      <c r="NVP1184" s="12"/>
      <c r="NVQ1184" s="12"/>
      <c r="NVR1184" s="12"/>
      <c r="NVS1184" s="12"/>
      <c r="NVT1184" s="12"/>
      <c r="NVU1184" s="12"/>
      <c r="NVV1184" s="12"/>
      <c r="NVW1184" s="12"/>
      <c r="NVX1184" s="12"/>
      <c r="NVY1184" s="12"/>
      <c r="NVZ1184" s="12"/>
      <c r="NWA1184" s="12"/>
      <c r="NWB1184" s="12"/>
      <c r="NWC1184" s="12"/>
      <c r="NWD1184" s="12"/>
      <c r="NWE1184" s="12"/>
      <c r="NWF1184" s="12"/>
      <c r="NWG1184" s="12"/>
      <c r="NWH1184" s="12"/>
      <c r="NWI1184" s="12"/>
      <c r="NWJ1184" s="12"/>
      <c r="NWK1184" s="12"/>
      <c r="NWL1184" s="12"/>
      <c r="NWM1184" s="12"/>
      <c r="NWN1184" s="12"/>
      <c r="NWO1184" s="12"/>
      <c r="NWP1184" s="12"/>
      <c r="NWQ1184" s="12"/>
      <c r="NWR1184" s="12"/>
      <c r="NWS1184" s="12"/>
      <c r="NWT1184" s="12"/>
      <c r="NWU1184" s="12"/>
      <c r="NWV1184" s="12"/>
      <c r="NWW1184" s="12"/>
      <c r="NWX1184" s="12"/>
      <c r="NWY1184" s="12"/>
      <c r="NWZ1184" s="12"/>
      <c r="NXA1184" s="12"/>
      <c r="NXB1184" s="12"/>
      <c r="NXC1184" s="12"/>
      <c r="NXD1184" s="12"/>
      <c r="NXE1184" s="12"/>
      <c r="NXF1184" s="12"/>
      <c r="NXG1184" s="12"/>
      <c r="NXH1184" s="12"/>
      <c r="NXI1184" s="12"/>
      <c r="NXJ1184" s="12"/>
      <c r="NXK1184" s="12"/>
      <c r="NXL1184" s="12"/>
      <c r="NXM1184" s="12"/>
      <c r="NXN1184" s="12"/>
      <c r="NXO1184" s="12"/>
      <c r="NXP1184" s="12"/>
      <c r="NXQ1184" s="12"/>
      <c r="NXR1184" s="12"/>
      <c r="NXS1184" s="12"/>
      <c r="NXT1184" s="12"/>
      <c r="NXU1184" s="12"/>
      <c r="NXV1184" s="12"/>
      <c r="NXW1184" s="12"/>
      <c r="NXX1184" s="12"/>
      <c r="NXY1184" s="12"/>
      <c r="NXZ1184" s="12"/>
      <c r="NYA1184" s="12"/>
      <c r="NYB1184" s="12"/>
      <c r="NYC1184" s="12"/>
      <c r="NYD1184" s="12"/>
      <c r="NYE1184" s="12"/>
      <c r="NYF1184" s="12"/>
      <c r="NYG1184" s="12"/>
      <c r="NYH1184" s="12"/>
      <c r="NYI1184" s="12"/>
      <c r="NYJ1184" s="12"/>
      <c r="NYK1184" s="12"/>
      <c r="NYL1184" s="12"/>
      <c r="NYM1184" s="12"/>
      <c r="NYN1184" s="12"/>
      <c r="NYO1184" s="12"/>
      <c r="NYP1184" s="12"/>
      <c r="NYQ1184" s="12"/>
      <c r="NYR1184" s="12"/>
      <c r="NYS1184" s="12"/>
      <c r="NYT1184" s="12"/>
      <c r="NYU1184" s="12"/>
      <c r="NYV1184" s="12"/>
      <c r="NYW1184" s="12"/>
      <c r="NYX1184" s="12"/>
      <c r="NYY1184" s="12"/>
      <c r="NYZ1184" s="12"/>
      <c r="NZA1184" s="12"/>
      <c r="NZB1184" s="12"/>
      <c r="NZC1184" s="12"/>
      <c r="NZD1184" s="12"/>
      <c r="NZE1184" s="12"/>
      <c r="NZF1184" s="12"/>
      <c r="NZG1184" s="12"/>
      <c r="NZH1184" s="12"/>
      <c r="NZI1184" s="12"/>
      <c r="NZJ1184" s="12"/>
      <c r="NZK1184" s="12"/>
      <c r="NZL1184" s="12"/>
      <c r="NZM1184" s="12"/>
      <c r="NZN1184" s="12"/>
      <c r="NZO1184" s="12"/>
      <c r="NZP1184" s="12"/>
      <c r="NZQ1184" s="12"/>
      <c r="NZR1184" s="12"/>
      <c r="NZS1184" s="12"/>
      <c r="NZT1184" s="12"/>
      <c r="NZU1184" s="12"/>
      <c r="NZV1184" s="12"/>
      <c r="NZW1184" s="12"/>
      <c r="NZX1184" s="12"/>
      <c r="NZY1184" s="12"/>
      <c r="NZZ1184" s="12"/>
      <c r="OAA1184" s="12"/>
      <c r="OAB1184" s="12"/>
      <c r="OAC1184" s="12"/>
      <c r="OAD1184" s="12"/>
      <c r="OAE1184" s="12"/>
      <c r="OAF1184" s="12"/>
      <c r="OAG1184" s="12"/>
      <c r="OAH1184" s="12"/>
      <c r="OAI1184" s="12"/>
      <c r="OAJ1184" s="12"/>
      <c r="OAK1184" s="12"/>
      <c r="OAL1184" s="12"/>
      <c r="OAM1184" s="12"/>
      <c r="OAN1184" s="12"/>
      <c r="OAO1184" s="12"/>
      <c r="OAP1184" s="12"/>
      <c r="OAQ1184" s="12"/>
      <c r="OAR1184" s="12"/>
      <c r="OAS1184" s="12"/>
      <c r="OAT1184" s="12"/>
      <c r="OAU1184" s="12"/>
      <c r="OAV1184" s="12"/>
      <c r="OAW1184" s="12"/>
      <c r="OAX1184" s="12"/>
      <c r="OAY1184" s="12"/>
      <c r="OAZ1184" s="12"/>
      <c r="OBA1184" s="12"/>
      <c r="OBB1184" s="12"/>
      <c r="OBC1184" s="12"/>
      <c r="OBD1184" s="12"/>
      <c r="OBE1184" s="12"/>
      <c r="OBF1184" s="12"/>
      <c r="OBG1184" s="12"/>
      <c r="OBH1184" s="12"/>
      <c r="OBI1184" s="12"/>
      <c r="OBJ1184" s="12"/>
      <c r="OBK1184" s="12"/>
      <c r="OBL1184" s="12"/>
      <c r="OBM1184" s="12"/>
      <c r="OBN1184" s="12"/>
      <c r="OBO1184" s="12"/>
      <c r="OBP1184" s="12"/>
      <c r="OBQ1184" s="12"/>
      <c r="OBR1184" s="12"/>
      <c r="OBS1184" s="12"/>
      <c r="OBT1184" s="12"/>
      <c r="OBU1184" s="12"/>
      <c r="OBV1184" s="12"/>
      <c r="OBW1184" s="12"/>
      <c r="OBX1184" s="12"/>
      <c r="OBY1184" s="12"/>
      <c r="OBZ1184" s="12"/>
      <c r="OCA1184" s="12"/>
      <c r="OCB1184" s="12"/>
      <c r="OCC1184" s="12"/>
      <c r="OCD1184" s="12"/>
      <c r="OCE1184" s="12"/>
      <c r="OCF1184" s="12"/>
      <c r="OCG1184" s="12"/>
      <c r="OCH1184" s="12"/>
      <c r="OCI1184" s="12"/>
      <c r="OCJ1184" s="12"/>
      <c r="OCK1184" s="12"/>
      <c r="OCL1184" s="12"/>
      <c r="OCM1184" s="12"/>
      <c r="OCN1184" s="12"/>
      <c r="OCO1184" s="12"/>
      <c r="OCP1184" s="12"/>
      <c r="OCQ1184" s="12"/>
      <c r="OCR1184" s="12"/>
      <c r="OCS1184" s="12"/>
      <c r="OCT1184" s="12"/>
      <c r="OCU1184" s="12"/>
      <c r="OCV1184" s="12"/>
      <c r="OCW1184" s="12"/>
      <c r="OCX1184" s="12"/>
      <c r="OCY1184" s="12"/>
      <c r="OCZ1184" s="12"/>
      <c r="ODA1184" s="12"/>
      <c r="ODB1184" s="12"/>
      <c r="ODC1184" s="12"/>
      <c r="ODD1184" s="12"/>
      <c r="ODE1184" s="12"/>
      <c r="ODF1184" s="12"/>
      <c r="ODG1184" s="12"/>
      <c r="ODH1184" s="12"/>
      <c r="ODI1184" s="12"/>
      <c r="ODJ1184" s="12"/>
      <c r="ODK1184" s="12"/>
      <c r="ODL1184" s="12"/>
      <c r="ODM1184" s="12"/>
      <c r="ODN1184" s="12"/>
      <c r="ODO1184" s="12"/>
      <c r="ODP1184" s="12"/>
      <c r="ODQ1184" s="12"/>
      <c r="ODR1184" s="12"/>
      <c r="ODS1184" s="12"/>
      <c r="ODT1184" s="12"/>
      <c r="ODU1184" s="12"/>
      <c r="ODV1184" s="12"/>
      <c r="ODW1184" s="12"/>
      <c r="ODX1184" s="12"/>
      <c r="ODY1184" s="12"/>
      <c r="ODZ1184" s="12"/>
      <c r="OEA1184" s="12"/>
      <c r="OEB1184" s="12"/>
      <c r="OEC1184" s="12"/>
      <c r="OED1184" s="12"/>
      <c r="OEE1184" s="12"/>
      <c r="OEF1184" s="12"/>
      <c r="OEG1184" s="12"/>
      <c r="OEH1184" s="12"/>
      <c r="OEI1184" s="12"/>
      <c r="OEJ1184" s="12"/>
      <c r="OEK1184" s="12"/>
      <c r="OEL1184" s="12"/>
      <c r="OEM1184" s="12"/>
      <c r="OEN1184" s="12"/>
      <c r="OEO1184" s="12"/>
      <c r="OEP1184" s="12"/>
      <c r="OEQ1184" s="12"/>
      <c r="OER1184" s="12"/>
      <c r="OES1184" s="12"/>
      <c r="OET1184" s="12"/>
      <c r="OEU1184" s="12"/>
      <c r="OEV1184" s="12"/>
      <c r="OEW1184" s="12"/>
      <c r="OEX1184" s="12"/>
      <c r="OEY1184" s="12"/>
      <c r="OEZ1184" s="12"/>
      <c r="OFA1184" s="12"/>
      <c r="OFB1184" s="12"/>
      <c r="OFC1184" s="12"/>
      <c r="OFD1184" s="12"/>
      <c r="OFE1184" s="12"/>
      <c r="OFF1184" s="12"/>
      <c r="OFG1184" s="12"/>
      <c r="OFH1184" s="12"/>
      <c r="OFI1184" s="12"/>
      <c r="OFJ1184" s="12"/>
      <c r="OFK1184" s="12"/>
      <c r="OFL1184" s="12"/>
      <c r="OFM1184" s="12"/>
      <c r="OFN1184" s="12"/>
      <c r="OFO1184" s="12"/>
      <c r="OFP1184" s="12"/>
      <c r="OFQ1184" s="12"/>
      <c r="OFR1184" s="12"/>
      <c r="OFS1184" s="12"/>
      <c r="OFT1184" s="12"/>
      <c r="OFU1184" s="12"/>
      <c r="OFV1184" s="12"/>
      <c r="OFW1184" s="12"/>
      <c r="OFX1184" s="12"/>
      <c r="OFY1184" s="12"/>
      <c r="OFZ1184" s="12"/>
      <c r="OGA1184" s="12"/>
      <c r="OGB1184" s="12"/>
      <c r="OGC1184" s="12"/>
      <c r="OGD1184" s="12"/>
      <c r="OGE1184" s="12"/>
      <c r="OGF1184" s="12"/>
      <c r="OGG1184" s="12"/>
      <c r="OGH1184" s="12"/>
      <c r="OGI1184" s="12"/>
      <c r="OGJ1184" s="12"/>
      <c r="OGK1184" s="12"/>
      <c r="OGL1184" s="12"/>
      <c r="OGM1184" s="12"/>
      <c r="OGN1184" s="12"/>
      <c r="OGO1184" s="12"/>
      <c r="OGP1184" s="12"/>
      <c r="OGQ1184" s="12"/>
      <c r="OGR1184" s="12"/>
      <c r="OGS1184" s="12"/>
      <c r="OGT1184" s="12"/>
      <c r="OGU1184" s="12"/>
      <c r="OGV1184" s="12"/>
      <c r="OGW1184" s="12"/>
      <c r="OGX1184" s="12"/>
      <c r="OGY1184" s="12"/>
      <c r="OGZ1184" s="12"/>
      <c r="OHA1184" s="12"/>
      <c r="OHB1184" s="12"/>
      <c r="OHC1184" s="12"/>
      <c r="OHD1184" s="12"/>
      <c r="OHE1184" s="12"/>
      <c r="OHF1184" s="12"/>
      <c r="OHG1184" s="12"/>
      <c r="OHH1184" s="12"/>
      <c r="OHI1184" s="12"/>
      <c r="OHJ1184" s="12"/>
      <c r="OHK1184" s="12"/>
      <c r="OHL1184" s="12"/>
      <c r="OHM1184" s="12"/>
      <c r="OHN1184" s="12"/>
      <c r="OHO1184" s="12"/>
      <c r="OHP1184" s="12"/>
      <c r="OHQ1184" s="12"/>
      <c r="OHR1184" s="12"/>
      <c r="OHS1184" s="12"/>
      <c r="OHT1184" s="12"/>
      <c r="OHU1184" s="12"/>
      <c r="OHV1184" s="12"/>
      <c r="OHW1184" s="12"/>
      <c r="OHX1184" s="12"/>
      <c r="OHY1184" s="12"/>
      <c r="OHZ1184" s="12"/>
      <c r="OIA1184" s="12"/>
      <c r="OIB1184" s="12"/>
      <c r="OIC1184" s="12"/>
      <c r="OID1184" s="12"/>
      <c r="OIE1184" s="12"/>
      <c r="OIF1184" s="12"/>
      <c r="OIG1184" s="12"/>
      <c r="OIH1184" s="12"/>
      <c r="OII1184" s="12"/>
      <c r="OIJ1184" s="12"/>
      <c r="OIK1184" s="12"/>
      <c r="OIL1184" s="12"/>
      <c r="OIM1184" s="12"/>
      <c r="OIN1184" s="12"/>
      <c r="OIO1184" s="12"/>
      <c r="OIP1184" s="12"/>
      <c r="OIQ1184" s="12"/>
      <c r="OIR1184" s="12"/>
      <c r="OIS1184" s="12"/>
      <c r="OIT1184" s="12"/>
      <c r="OIU1184" s="12"/>
      <c r="OIV1184" s="12"/>
      <c r="OIW1184" s="12"/>
      <c r="OIX1184" s="12"/>
      <c r="OIY1184" s="12"/>
      <c r="OIZ1184" s="12"/>
      <c r="OJA1184" s="12"/>
      <c r="OJB1184" s="12"/>
      <c r="OJC1184" s="12"/>
      <c r="OJD1184" s="12"/>
      <c r="OJE1184" s="12"/>
      <c r="OJF1184" s="12"/>
      <c r="OJG1184" s="12"/>
      <c r="OJH1184" s="12"/>
      <c r="OJI1184" s="12"/>
      <c r="OJJ1184" s="12"/>
      <c r="OJK1184" s="12"/>
      <c r="OJL1184" s="12"/>
      <c r="OJM1184" s="12"/>
      <c r="OJN1184" s="12"/>
      <c r="OJO1184" s="12"/>
      <c r="OJP1184" s="12"/>
      <c r="OJQ1184" s="12"/>
      <c r="OJR1184" s="12"/>
      <c r="OJS1184" s="12"/>
      <c r="OJT1184" s="12"/>
      <c r="OJU1184" s="12"/>
      <c r="OJV1184" s="12"/>
      <c r="OJW1184" s="12"/>
      <c r="OJX1184" s="12"/>
      <c r="OJY1184" s="12"/>
      <c r="OJZ1184" s="12"/>
      <c r="OKA1184" s="12"/>
      <c r="OKB1184" s="12"/>
      <c r="OKC1184" s="12"/>
      <c r="OKD1184" s="12"/>
      <c r="OKE1184" s="12"/>
      <c r="OKF1184" s="12"/>
      <c r="OKG1184" s="12"/>
      <c r="OKH1184" s="12"/>
      <c r="OKI1184" s="12"/>
      <c r="OKJ1184" s="12"/>
      <c r="OKK1184" s="12"/>
      <c r="OKL1184" s="12"/>
      <c r="OKM1184" s="12"/>
      <c r="OKN1184" s="12"/>
      <c r="OKO1184" s="12"/>
      <c r="OKP1184" s="12"/>
      <c r="OKQ1184" s="12"/>
      <c r="OKR1184" s="12"/>
      <c r="OKS1184" s="12"/>
      <c r="OKT1184" s="12"/>
      <c r="OKU1184" s="12"/>
      <c r="OKV1184" s="12"/>
      <c r="OKW1184" s="12"/>
      <c r="OKX1184" s="12"/>
      <c r="OKY1184" s="12"/>
      <c r="OKZ1184" s="12"/>
      <c r="OLA1184" s="12"/>
      <c r="OLB1184" s="12"/>
      <c r="OLC1184" s="12"/>
      <c r="OLD1184" s="12"/>
      <c r="OLE1184" s="12"/>
      <c r="OLF1184" s="12"/>
      <c r="OLG1184" s="12"/>
      <c r="OLH1184" s="12"/>
      <c r="OLI1184" s="12"/>
      <c r="OLJ1184" s="12"/>
      <c r="OLK1184" s="12"/>
      <c r="OLL1184" s="12"/>
      <c r="OLM1184" s="12"/>
      <c r="OLN1184" s="12"/>
      <c r="OLO1184" s="12"/>
      <c r="OLP1184" s="12"/>
      <c r="OLQ1184" s="12"/>
      <c r="OLR1184" s="12"/>
      <c r="OLS1184" s="12"/>
      <c r="OLT1184" s="12"/>
      <c r="OLU1184" s="12"/>
      <c r="OLV1184" s="12"/>
      <c r="OLW1184" s="12"/>
      <c r="OLX1184" s="12"/>
      <c r="OLY1184" s="12"/>
      <c r="OLZ1184" s="12"/>
      <c r="OMA1184" s="12"/>
      <c r="OMB1184" s="12"/>
      <c r="OMC1184" s="12"/>
      <c r="OMD1184" s="12"/>
      <c r="OME1184" s="12"/>
      <c r="OMF1184" s="12"/>
      <c r="OMG1184" s="12"/>
      <c r="OMH1184" s="12"/>
      <c r="OMI1184" s="12"/>
      <c r="OMJ1184" s="12"/>
      <c r="OMK1184" s="12"/>
      <c r="OML1184" s="12"/>
      <c r="OMM1184" s="12"/>
      <c r="OMN1184" s="12"/>
      <c r="OMO1184" s="12"/>
      <c r="OMP1184" s="12"/>
      <c r="OMQ1184" s="12"/>
      <c r="OMR1184" s="12"/>
      <c r="OMS1184" s="12"/>
      <c r="OMT1184" s="12"/>
      <c r="OMU1184" s="12"/>
      <c r="OMV1184" s="12"/>
      <c r="OMW1184" s="12"/>
      <c r="OMX1184" s="12"/>
      <c r="OMY1184" s="12"/>
      <c r="OMZ1184" s="12"/>
      <c r="ONA1184" s="12"/>
      <c r="ONB1184" s="12"/>
      <c r="ONC1184" s="12"/>
      <c r="OND1184" s="12"/>
      <c r="ONE1184" s="12"/>
      <c r="ONF1184" s="12"/>
      <c r="ONG1184" s="12"/>
      <c r="ONH1184" s="12"/>
      <c r="ONI1184" s="12"/>
      <c r="ONJ1184" s="12"/>
      <c r="ONK1184" s="12"/>
      <c r="ONL1184" s="12"/>
      <c r="ONM1184" s="12"/>
      <c r="ONN1184" s="12"/>
      <c r="ONO1184" s="12"/>
      <c r="ONP1184" s="12"/>
      <c r="ONQ1184" s="12"/>
      <c r="ONR1184" s="12"/>
      <c r="ONS1184" s="12"/>
      <c r="ONT1184" s="12"/>
      <c r="ONU1184" s="12"/>
      <c r="ONV1184" s="12"/>
      <c r="ONW1184" s="12"/>
      <c r="ONX1184" s="12"/>
      <c r="ONY1184" s="12"/>
      <c r="ONZ1184" s="12"/>
      <c r="OOA1184" s="12"/>
      <c r="OOB1184" s="12"/>
      <c r="OOC1184" s="12"/>
      <c r="OOD1184" s="12"/>
      <c r="OOE1184" s="12"/>
      <c r="OOF1184" s="12"/>
      <c r="OOG1184" s="12"/>
      <c r="OOH1184" s="12"/>
      <c r="OOI1184" s="12"/>
      <c r="OOJ1184" s="12"/>
      <c r="OOK1184" s="12"/>
      <c r="OOL1184" s="12"/>
      <c r="OOM1184" s="12"/>
      <c r="OON1184" s="12"/>
      <c r="OOO1184" s="12"/>
      <c r="OOP1184" s="12"/>
      <c r="OOQ1184" s="12"/>
      <c r="OOR1184" s="12"/>
      <c r="OOS1184" s="12"/>
      <c r="OOT1184" s="12"/>
      <c r="OOU1184" s="12"/>
      <c r="OOV1184" s="12"/>
      <c r="OOW1184" s="12"/>
      <c r="OOX1184" s="12"/>
      <c r="OOY1184" s="12"/>
      <c r="OOZ1184" s="12"/>
      <c r="OPA1184" s="12"/>
      <c r="OPB1184" s="12"/>
      <c r="OPC1184" s="12"/>
      <c r="OPD1184" s="12"/>
      <c r="OPE1184" s="12"/>
      <c r="OPF1184" s="12"/>
      <c r="OPG1184" s="12"/>
      <c r="OPH1184" s="12"/>
      <c r="OPI1184" s="12"/>
      <c r="OPJ1184" s="12"/>
      <c r="OPK1184" s="12"/>
      <c r="OPL1184" s="12"/>
      <c r="OPM1184" s="12"/>
      <c r="OPN1184" s="12"/>
      <c r="OPO1184" s="12"/>
      <c r="OPP1184" s="12"/>
      <c r="OPQ1184" s="12"/>
      <c r="OPR1184" s="12"/>
      <c r="OPS1184" s="12"/>
      <c r="OPT1184" s="12"/>
      <c r="OPU1184" s="12"/>
      <c r="OPV1184" s="12"/>
      <c r="OPW1184" s="12"/>
      <c r="OPX1184" s="12"/>
      <c r="OPY1184" s="12"/>
      <c r="OPZ1184" s="12"/>
      <c r="OQA1184" s="12"/>
      <c r="OQB1184" s="12"/>
      <c r="OQC1184" s="12"/>
      <c r="OQD1184" s="12"/>
      <c r="OQE1184" s="12"/>
      <c r="OQF1184" s="12"/>
      <c r="OQG1184" s="12"/>
      <c r="OQH1184" s="12"/>
      <c r="OQI1184" s="12"/>
      <c r="OQJ1184" s="12"/>
      <c r="OQK1184" s="12"/>
      <c r="OQL1184" s="12"/>
      <c r="OQM1184" s="12"/>
      <c r="OQN1184" s="12"/>
      <c r="OQO1184" s="12"/>
      <c r="OQP1184" s="12"/>
      <c r="OQQ1184" s="12"/>
      <c r="OQR1184" s="12"/>
      <c r="OQS1184" s="12"/>
      <c r="OQT1184" s="12"/>
      <c r="OQU1184" s="12"/>
      <c r="OQV1184" s="12"/>
      <c r="OQW1184" s="12"/>
      <c r="OQX1184" s="12"/>
      <c r="OQY1184" s="12"/>
      <c r="OQZ1184" s="12"/>
      <c r="ORA1184" s="12"/>
      <c r="ORB1184" s="12"/>
      <c r="ORC1184" s="12"/>
      <c r="ORD1184" s="12"/>
      <c r="ORE1184" s="12"/>
      <c r="ORF1184" s="12"/>
      <c r="ORG1184" s="12"/>
      <c r="ORH1184" s="12"/>
      <c r="ORI1184" s="12"/>
      <c r="ORJ1184" s="12"/>
      <c r="ORK1184" s="12"/>
      <c r="ORL1184" s="12"/>
      <c r="ORM1184" s="12"/>
      <c r="ORN1184" s="12"/>
      <c r="ORO1184" s="12"/>
      <c r="ORP1184" s="12"/>
      <c r="ORQ1184" s="12"/>
      <c r="ORR1184" s="12"/>
      <c r="ORS1184" s="12"/>
      <c r="ORT1184" s="12"/>
      <c r="ORU1184" s="12"/>
      <c r="ORV1184" s="12"/>
      <c r="ORW1184" s="12"/>
      <c r="ORX1184" s="12"/>
      <c r="ORY1184" s="12"/>
      <c r="ORZ1184" s="12"/>
      <c r="OSA1184" s="12"/>
      <c r="OSB1184" s="12"/>
      <c r="OSC1184" s="12"/>
      <c r="OSD1184" s="12"/>
      <c r="OSE1184" s="12"/>
      <c r="OSF1184" s="12"/>
      <c r="OSG1184" s="12"/>
      <c r="OSH1184" s="12"/>
      <c r="OSI1184" s="12"/>
      <c r="OSJ1184" s="12"/>
      <c r="OSK1184" s="12"/>
      <c r="OSL1184" s="12"/>
      <c r="OSM1184" s="12"/>
      <c r="OSN1184" s="12"/>
      <c r="OSO1184" s="12"/>
      <c r="OSP1184" s="12"/>
      <c r="OSQ1184" s="12"/>
      <c r="OSR1184" s="12"/>
      <c r="OSS1184" s="12"/>
      <c r="OST1184" s="12"/>
      <c r="OSU1184" s="12"/>
      <c r="OSV1184" s="12"/>
      <c r="OSW1184" s="12"/>
      <c r="OSX1184" s="12"/>
      <c r="OSY1184" s="12"/>
      <c r="OSZ1184" s="12"/>
      <c r="OTA1184" s="12"/>
      <c r="OTB1184" s="12"/>
      <c r="OTC1184" s="12"/>
      <c r="OTD1184" s="12"/>
      <c r="OTE1184" s="12"/>
      <c r="OTF1184" s="12"/>
      <c r="OTG1184" s="12"/>
      <c r="OTH1184" s="12"/>
      <c r="OTI1184" s="12"/>
      <c r="OTJ1184" s="12"/>
      <c r="OTK1184" s="12"/>
      <c r="OTL1184" s="12"/>
      <c r="OTM1184" s="12"/>
      <c r="OTN1184" s="12"/>
      <c r="OTO1184" s="12"/>
      <c r="OTP1184" s="12"/>
      <c r="OTQ1184" s="12"/>
      <c r="OTR1184" s="12"/>
      <c r="OTS1184" s="12"/>
      <c r="OTT1184" s="12"/>
      <c r="OTU1184" s="12"/>
      <c r="OTV1184" s="12"/>
      <c r="OTW1184" s="12"/>
      <c r="OTX1184" s="12"/>
      <c r="OTY1184" s="12"/>
      <c r="OTZ1184" s="12"/>
      <c r="OUA1184" s="12"/>
      <c r="OUB1184" s="12"/>
      <c r="OUC1184" s="12"/>
      <c r="OUD1184" s="12"/>
      <c r="OUE1184" s="12"/>
      <c r="OUF1184" s="12"/>
      <c r="OUG1184" s="12"/>
      <c r="OUH1184" s="12"/>
      <c r="OUI1184" s="12"/>
      <c r="OUJ1184" s="12"/>
      <c r="OUK1184" s="12"/>
      <c r="OUL1184" s="12"/>
      <c r="OUM1184" s="12"/>
      <c r="OUN1184" s="12"/>
      <c r="OUO1184" s="12"/>
      <c r="OUP1184" s="12"/>
      <c r="OUQ1184" s="12"/>
      <c r="OUR1184" s="12"/>
      <c r="OUS1184" s="12"/>
      <c r="OUT1184" s="12"/>
      <c r="OUU1184" s="12"/>
      <c r="OUV1184" s="12"/>
      <c r="OUW1184" s="12"/>
      <c r="OUX1184" s="12"/>
      <c r="OUY1184" s="12"/>
      <c r="OUZ1184" s="12"/>
      <c r="OVA1184" s="12"/>
      <c r="OVB1184" s="12"/>
      <c r="OVC1184" s="12"/>
      <c r="OVD1184" s="12"/>
      <c r="OVE1184" s="12"/>
      <c r="OVF1184" s="12"/>
      <c r="OVG1184" s="12"/>
      <c r="OVH1184" s="12"/>
      <c r="OVI1184" s="12"/>
      <c r="OVJ1184" s="12"/>
      <c r="OVK1184" s="12"/>
      <c r="OVL1184" s="12"/>
      <c r="OVM1184" s="12"/>
      <c r="OVN1184" s="12"/>
      <c r="OVO1184" s="12"/>
      <c r="OVP1184" s="12"/>
      <c r="OVQ1184" s="12"/>
      <c r="OVR1184" s="12"/>
      <c r="OVS1184" s="12"/>
      <c r="OVT1184" s="12"/>
      <c r="OVU1184" s="12"/>
      <c r="OVV1184" s="12"/>
      <c r="OVW1184" s="12"/>
      <c r="OVX1184" s="12"/>
      <c r="OVY1184" s="12"/>
      <c r="OVZ1184" s="12"/>
      <c r="OWA1184" s="12"/>
      <c r="OWB1184" s="12"/>
      <c r="OWC1184" s="12"/>
      <c r="OWD1184" s="12"/>
      <c r="OWE1184" s="12"/>
      <c r="OWF1184" s="12"/>
      <c r="OWG1184" s="12"/>
      <c r="OWH1184" s="12"/>
      <c r="OWI1184" s="12"/>
      <c r="OWJ1184" s="12"/>
      <c r="OWK1184" s="12"/>
      <c r="OWL1184" s="12"/>
      <c r="OWM1184" s="12"/>
      <c r="OWN1184" s="12"/>
      <c r="OWO1184" s="12"/>
      <c r="OWP1184" s="12"/>
      <c r="OWQ1184" s="12"/>
      <c r="OWR1184" s="12"/>
      <c r="OWS1184" s="12"/>
      <c r="OWT1184" s="12"/>
      <c r="OWU1184" s="12"/>
      <c r="OWV1184" s="12"/>
      <c r="OWW1184" s="12"/>
      <c r="OWX1184" s="12"/>
      <c r="OWY1184" s="12"/>
      <c r="OWZ1184" s="12"/>
      <c r="OXA1184" s="12"/>
      <c r="OXB1184" s="12"/>
      <c r="OXC1184" s="12"/>
      <c r="OXD1184" s="12"/>
      <c r="OXE1184" s="12"/>
      <c r="OXF1184" s="12"/>
      <c r="OXG1184" s="12"/>
      <c r="OXH1184" s="12"/>
      <c r="OXI1184" s="12"/>
      <c r="OXJ1184" s="12"/>
      <c r="OXK1184" s="12"/>
      <c r="OXL1184" s="12"/>
      <c r="OXM1184" s="12"/>
      <c r="OXN1184" s="12"/>
      <c r="OXO1184" s="12"/>
      <c r="OXP1184" s="12"/>
      <c r="OXQ1184" s="12"/>
      <c r="OXR1184" s="12"/>
      <c r="OXS1184" s="12"/>
      <c r="OXT1184" s="12"/>
      <c r="OXU1184" s="12"/>
      <c r="OXV1184" s="12"/>
      <c r="OXW1184" s="12"/>
      <c r="OXX1184" s="12"/>
      <c r="OXY1184" s="12"/>
      <c r="OXZ1184" s="12"/>
      <c r="OYA1184" s="12"/>
      <c r="OYB1184" s="12"/>
      <c r="OYC1184" s="12"/>
      <c r="OYD1184" s="12"/>
      <c r="OYE1184" s="12"/>
      <c r="OYF1184" s="12"/>
      <c r="OYG1184" s="12"/>
      <c r="OYH1184" s="12"/>
      <c r="OYI1184" s="12"/>
      <c r="OYJ1184" s="12"/>
      <c r="OYK1184" s="12"/>
      <c r="OYL1184" s="12"/>
      <c r="OYM1184" s="12"/>
      <c r="OYN1184" s="12"/>
      <c r="OYO1184" s="12"/>
      <c r="OYP1184" s="12"/>
      <c r="OYQ1184" s="12"/>
      <c r="OYR1184" s="12"/>
      <c r="OYS1184" s="12"/>
      <c r="OYT1184" s="12"/>
      <c r="OYU1184" s="12"/>
      <c r="OYV1184" s="12"/>
      <c r="OYW1184" s="12"/>
      <c r="OYX1184" s="12"/>
      <c r="OYY1184" s="12"/>
      <c r="OYZ1184" s="12"/>
      <c r="OZA1184" s="12"/>
      <c r="OZB1184" s="12"/>
      <c r="OZC1184" s="12"/>
      <c r="OZD1184" s="12"/>
      <c r="OZE1184" s="12"/>
      <c r="OZF1184" s="12"/>
      <c r="OZG1184" s="12"/>
      <c r="OZH1184" s="12"/>
      <c r="OZI1184" s="12"/>
      <c r="OZJ1184" s="12"/>
      <c r="OZK1184" s="12"/>
      <c r="OZL1184" s="12"/>
      <c r="OZM1184" s="12"/>
      <c r="OZN1184" s="12"/>
      <c r="OZO1184" s="12"/>
      <c r="OZP1184" s="12"/>
      <c r="OZQ1184" s="12"/>
      <c r="OZR1184" s="12"/>
      <c r="OZS1184" s="12"/>
      <c r="OZT1184" s="12"/>
      <c r="OZU1184" s="12"/>
      <c r="OZV1184" s="12"/>
      <c r="OZW1184" s="12"/>
      <c r="OZX1184" s="12"/>
      <c r="OZY1184" s="12"/>
      <c r="OZZ1184" s="12"/>
      <c r="PAA1184" s="12"/>
      <c r="PAB1184" s="12"/>
      <c r="PAC1184" s="12"/>
      <c r="PAD1184" s="12"/>
      <c r="PAE1184" s="12"/>
      <c r="PAF1184" s="12"/>
      <c r="PAG1184" s="12"/>
      <c r="PAH1184" s="12"/>
      <c r="PAI1184" s="12"/>
      <c r="PAJ1184" s="12"/>
      <c r="PAK1184" s="12"/>
      <c r="PAL1184" s="12"/>
      <c r="PAM1184" s="12"/>
      <c r="PAN1184" s="12"/>
      <c r="PAO1184" s="12"/>
      <c r="PAP1184" s="12"/>
      <c r="PAQ1184" s="12"/>
      <c r="PAR1184" s="12"/>
      <c r="PAS1184" s="12"/>
      <c r="PAT1184" s="12"/>
      <c r="PAU1184" s="12"/>
      <c r="PAV1184" s="12"/>
      <c r="PAW1184" s="12"/>
      <c r="PAX1184" s="12"/>
      <c r="PAY1184" s="12"/>
      <c r="PAZ1184" s="12"/>
      <c r="PBA1184" s="12"/>
      <c r="PBB1184" s="12"/>
      <c r="PBC1184" s="12"/>
      <c r="PBD1184" s="12"/>
      <c r="PBE1184" s="12"/>
      <c r="PBF1184" s="12"/>
      <c r="PBG1184" s="12"/>
      <c r="PBH1184" s="12"/>
      <c r="PBI1184" s="12"/>
      <c r="PBJ1184" s="12"/>
      <c r="PBK1184" s="12"/>
      <c r="PBL1184" s="12"/>
      <c r="PBM1184" s="12"/>
      <c r="PBN1184" s="12"/>
      <c r="PBO1184" s="12"/>
      <c r="PBP1184" s="12"/>
      <c r="PBQ1184" s="12"/>
      <c r="PBR1184" s="12"/>
      <c r="PBS1184" s="12"/>
      <c r="PBT1184" s="12"/>
      <c r="PBU1184" s="12"/>
      <c r="PBV1184" s="12"/>
      <c r="PBW1184" s="12"/>
      <c r="PBX1184" s="12"/>
      <c r="PBY1184" s="12"/>
      <c r="PBZ1184" s="12"/>
      <c r="PCA1184" s="12"/>
      <c r="PCB1184" s="12"/>
      <c r="PCC1184" s="12"/>
      <c r="PCD1184" s="12"/>
      <c r="PCE1184" s="12"/>
      <c r="PCF1184" s="12"/>
      <c r="PCG1184" s="12"/>
      <c r="PCH1184" s="12"/>
      <c r="PCI1184" s="12"/>
      <c r="PCJ1184" s="12"/>
      <c r="PCK1184" s="12"/>
      <c r="PCL1184" s="12"/>
      <c r="PCM1184" s="12"/>
      <c r="PCN1184" s="12"/>
      <c r="PCO1184" s="12"/>
      <c r="PCP1184" s="12"/>
      <c r="PCQ1184" s="12"/>
      <c r="PCR1184" s="12"/>
      <c r="PCS1184" s="12"/>
      <c r="PCT1184" s="12"/>
      <c r="PCU1184" s="12"/>
      <c r="PCV1184" s="12"/>
      <c r="PCW1184" s="12"/>
      <c r="PCX1184" s="12"/>
      <c r="PCY1184" s="12"/>
      <c r="PCZ1184" s="12"/>
      <c r="PDA1184" s="12"/>
      <c r="PDB1184" s="12"/>
      <c r="PDC1184" s="12"/>
      <c r="PDD1184" s="12"/>
      <c r="PDE1184" s="12"/>
      <c r="PDF1184" s="12"/>
      <c r="PDG1184" s="12"/>
      <c r="PDH1184" s="12"/>
      <c r="PDI1184" s="12"/>
      <c r="PDJ1184" s="12"/>
      <c r="PDK1184" s="12"/>
      <c r="PDL1184" s="12"/>
      <c r="PDM1184" s="12"/>
      <c r="PDN1184" s="12"/>
      <c r="PDO1184" s="12"/>
      <c r="PDP1184" s="12"/>
      <c r="PDQ1184" s="12"/>
      <c r="PDR1184" s="12"/>
      <c r="PDS1184" s="12"/>
      <c r="PDT1184" s="12"/>
      <c r="PDU1184" s="12"/>
      <c r="PDV1184" s="12"/>
      <c r="PDW1184" s="12"/>
      <c r="PDX1184" s="12"/>
      <c r="PDY1184" s="12"/>
      <c r="PDZ1184" s="12"/>
      <c r="PEA1184" s="12"/>
      <c r="PEB1184" s="12"/>
      <c r="PEC1184" s="12"/>
      <c r="PED1184" s="12"/>
      <c r="PEE1184" s="12"/>
      <c r="PEF1184" s="12"/>
      <c r="PEG1184" s="12"/>
      <c r="PEH1184" s="12"/>
      <c r="PEI1184" s="12"/>
      <c r="PEJ1184" s="12"/>
      <c r="PEK1184" s="12"/>
      <c r="PEL1184" s="12"/>
      <c r="PEM1184" s="12"/>
      <c r="PEN1184" s="12"/>
      <c r="PEO1184" s="12"/>
      <c r="PEP1184" s="12"/>
      <c r="PEQ1184" s="12"/>
      <c r="PER1184" s="12"/>
      <c r="PES1184" s="12"/>
      <c r="PET1184" s="12"/>
      <c r="PEU1184" s="12"/>
      <c r="PEV1184" s="12"/>
      <c r="PEW1184" s="12"/>
      <c r="PEX1184" s="12"/>
      <c r="PEY1184" s="12"/>
      <c r="PEZ1184" s="12"/>
      <c r="PFA1184" s="12"/>
      <c r="PFB1184" s="12"/>
      <c r="PFC1184" s="12"/>
      <c r="PFD1184" s="12"/>
      <c r="PFE1184" s="12"/>
      <c r="PFF1184" s="12"/>
      <c r="PFG1184" s="12"/>
      <c r="PFH1184" s="12"/>
      <c r="PFI1184" s="12"/>
      <c r="PFJ1184" s="12"/>
      <c r="PFK1184" s="12"/>
      <c r="PFL1184" s="12"/>
      <c r="PFM1184" s="12"/>
      <c r="PFN1184" s="12"/>
      <c r="PFO1184" s="12"/>
      <c r="PFP1184" s="12"/>
      <c r="PFQ1184" s="12"/>
      <c r="PFR1184" s="12"/>
      <c r="PFS1184" s="12"/>
      <c r="PFT1184" s="12"/>
      <c r="PFU1184" s="12"/>
      <c r="PFV1184" s="12"/>
      <c r="PFW1184" s="12"/>
      <c r="PFX1184" s="12"/>
      <c r="PFY1184" s="12"/>
      <c r="PFZ1184" s="12"/>
      <c r="PGA1184" s="12"/>
      <c r="PGB1184" s="12"/>
      <c r="PGC1184" s="12"/>
      <c r="PGD1184" s="12"/>
      <c r="PGE1184" s="12"/>
      <c r="PGF1184" s="12"/>
      <c r="PGG1184" s="12"/>
      <c r="PGH1184" s="12"/>
      <c r="PGI1184" s="12"/>
      <c r="PGJ1184" s="12"/>
      <c r="PGK1184" s="12"/>
      <c r="PGL1184" s="12"/>
      <c r="PGM1184" s="12"/>
      <c r="PGN1184" s="12"/>
      <c r="PGO1184" s="12"/>
      <c r="PGP1184" s="12"/>
      <c r="PGQ1184" s="12"/>
      <c r="PGR1184" s="12"/>
      <c r="PGS1184" s="12"/>
      <c r="PGT1184" s="12"/>
      <c r="PGU1184" s="12"/>
      <c r="PGV1184" s="12"/>
      <c r="PGW1184" s="12"/>
      <c r="PGX1184" s="12"/>
      <c r="PGY1184" s="12"/>
      <c r="PGZ1184" s="12"/>
      <c r="PHA1184" s="12"/>
      <c r="PHB1184" s="12"/>
      <c r="PHC1184" s="12"/>
      <c r="PHD1184" s="12"/>
      <c r="PHE1184" s="12"/>
      <c r="PHF1184" s="12"/>
      <c r="PHG1184" s="12"/>
      <c r="PHH1184" s="12"/>
      <c r="PHI1184" s="12"/>
      <c r="PHJ1184" s="12"/>
      <c r="PHK1184" s="12"/>
      <c r="PHL1184" s="12"/>
      <c r="PHM1184" s="12"/>
      <c r="PHN1184" s="12"/>
      <c r="PHO1184" s="12"/>
      <c r="PHP1184" s="12"/>
      <c r="PHQ1184" s="12"/>
      <c r="PHR1184" s="12"/>
      <c r="PHS1184" s="12"/>
      <c r="PHT1184" s="12"/>
      <c r="PHU1184" s="12"/>
      <c r="PHV1184" s="12"/>
      <c r="PHW1184" s="12"/>
      <c r="PHX1184" s="12"/>
      <c r="PHY1184" s="12"/>
      <c r="PHZ1184" s="12"/>
      <c r="PIA1184" s="12"/>
      <c r="PIB1184" s="12"/>
      <c r="PIC1184" s="12"/>
      <c r="PID1184" s="12"/>
      <c r="PIE1184" s="12"/>
      <c r="PIF1184" s="12"/>
      <c r="PIG1184" s="12"/>
      <c r="PIH1184" s="12"/>
      <c r="PII1184" s="12"/>
      <c r="PIJ1184" s="12"/>
      <c r="PIK1184" s="12"/>
      <c r="PIL1184" s="12"/>
      <c r="PIM1184" s="12"/>
      <c r="PIN1184" s="12"/>
      <c r="PIO1184" s="12"/>
      <c r="PIP1184" s="12"/>
      <c r="PIQ1184" s="12"/>
      <c r="PIR1184" s="12"/>
      <c r="PIS1184" s="12"/>
      <c r="PIT1184" s="12"/>
      <c r="PIU1184" s="12"/>
      <c r="PIV1184" s="12"/>
      <c r="PIW1184" s="12"/>
      <c r="PIX1184" s="12"/>
      <c r="PIY1184" s="12"/>
      <c r="PIZ1184" s="12"/>
      <c r="PJA1184" s="12"/>
      <c r="PJB1184" s="12"/>
      <c r="PJC1184" s="12"/>
      <c r="PJD1184" s="12"/>
      <c r="PJE1184" s="12"/>
      <c r="PJF1184" s="12"/>
      <c r="PJG1184" s="12"/>
      <c r="PJH1184" s="12"/>
      <c r="PJI1184" s="12"/>
      <c r="PJJ1184" s="12"/>
      <c r="PJK1184" s="12"/>
      <c r="PJL1184" s="12"/>
      <c r="PJM1184" s="12"/>
      <c r="PJN1184" s="12"/>
      <c r="PJO1184" s="12"/>
      <c r="PJP1184" s="12"/>
      <c r="PJQ1184" s="12"/>
      <c r="PJR1184" s="12"/>
      <c r="PJS1184" s="12"/>
      <c r="PJT1184" s="12"/>
      <c r="PJU1184" s="12"/>
      <c r="PJV1184" s="12"/>
      <c r="PJW1184" s="12"/>
      <c r="PJX1184" s="12"/>
      <c r="PJY1184" s="12"/>
      <c r="PJZ1184" s="12"/>
      <c r="PKA1184" s="12"/>
      <c r="PKB1184" s="12"/>
      <c r="PKC1184" s="12"/>
      <c r="PKD1184" s="12"/>
      <c r="PKE1184" s="12"/>
      <c r="PKF1184" s="12"/>
      <c r="PKG1184" s="12"/>
      <c r="PKH1184" s="12"/>
      <c r="PKI1184" s="12"/>
      <c r="PKJ1184" s="12"/>
      <c r="PKK1184" s="12"/>
      <c r="PKL1184" s="12"/>
      <c r="PKM1184" s="12"/>
      <c r="PKN1184" s="12"/>
      <c r="PKO1184" s="12"/>
      <c r="PKP1184" s="12"/>
      <c r="PKQ1184" s="12"/>
      <c r="PKR1184" s="12"/>
      <c r="PKS1184" s="12"/>
      <c r="PKT1184" s="12"/>
      <c r="PKU1184" s="12"/>
      <c r="PKV1184" s="12"/>
      <c r="PKW1184" s="12"/>
      <c r="PKX1184" s="12"/>
      <c r="PKY1184" s="12"/>
      <c r="PKZ1184" s="12"/>
      <c r="PLA1184" s="12"/>
      <c r="PLB1184" s="12"/>
      <c r="PLC1184" s="12"/>
      <c r="PLD1184" s="12"/>
      <c r="PLE1184" s="12"/>
      <c r="PLF1184" s="12"/>
      <c r="PLG1184" s="12"/>
      <c r="PLH1184" s="12"/>
      <c r="PLI1184" s="12"/>
      <c r="PLJ1184" s="12"/>
      <c r="PLK1184" s="12"/>
      <c r="PLL1184" s="12"/>
      <c r="PLM1184" s="12"/>
      <c r="PLN1184" s="12"/>
      <c r="PLO1184" s="12"/>
      <c r="PLP1184" s="12"/>
      <c r="PLQ1184" s="12"/>
      <c r="PLR1184" s="12"/>
      <c r="PLS1184" s="12"/>
      <c r="PLT1184" s="12"/>
      <c r="PLU1184" s="12"/>
      <c r="PLV1184" s="12"/>
      <c r="PLW1184" s="12"/>
      <c r="PLX1184" s="12"/>
      <c r="PLY1184" s="12"/>
      <c r="PLZ1184" s="12"/>
      <c r="PMA1184" s="12"/>
      <c r="PMB1184" s="12"/>
      <c r="PMC1184" s="12"/>
      <c r="PMD1184" s="12"/>
      <c r="PME1184" s="12"/>
      <c r="PMF1184" s="12"/>
      <c r="PMG1184" s="12"/>
      <c r="PMH1184" s="12"/>
      <c r="PMI1184" s="12"/>
      <c r="PMJ1184" s="12"/>
      <c r="PMK1184" s="12"/>
      <c r="PML1184" s="12"/>
      <c r="PMM1184" s="12"/>
      <c r="PMN1184" s="12"/>
      <c r="PMO1184" s="12"/>
      <c r="PMP1184" s="12"/>
      <c r="PMQ1184" s="12"/>
      <c r="PMR1184" s="12"/>
      <c r="PMS1184" s="12"/>
      <c r="PMT1184" s="12"/>
      <c r="PMU1184" s="12"/>
      <c r="PMV1184" s="12"/>
      <c r="PMW1184" s="12"/>
      <c r="PMX1184" s="12"/>
      <c r="PMY1184" s="12"/>
      <c r="PMZ1184" s="12"/>
      <c r="PNA1184" s="12"/>
      <c r="PNB1184" s="12"/>
      <c r="PNC1184" s="12"/>
      <c r="PND1184" s="12"/>
      <c r="PNE1184" s="12"/>
      <c r="PNF1184" s="12"/>
      <c r="PNG1184" s="12"/>
      <c r="PNH1184" s="12"/>
      <c r="PNI1184" s="12"/>
      <c r="PNJ1184" s="12"/>
      <c r="PNK1184" s="12"/>
      <c r="PNL1184" s="12"/>
      <c r="PNM1184" s="12"/>
      <c r="PNN1184" s="12"/>
      <c r="PNO1184" s="12"/>
      <c r="PNP1184" s="12"/>
      <c r="PNQ1184" s="12"/>
      <c r="PNR1184" s="12"/>
      <c r="PNS1184" s="12"/>
      <c r="PNT1184" s="12"/>
      <c r="PNU1184" s="12"/>
      <c r="PNV1184" s="12"/>
      <c r="PNW1184" s="12"/>
      <c r="PNX1184" s="12"/>
      <c r="PNY1184" s="12"/>
      <c r="PNZ1184" s="12"/>
      <c r="POA1184" s="12"/>
      <c r="POB1184" s="12"/>
      <c r="POC1184" s="12"/>
      <c r="POD1184" s="12"/>
      <c r="POE1184" s="12"/>
      <c r="POF1184" s="12"/>
      <c r="POG1184" s="12"/>
      <c r="POH1184" s="12"/>
      <c r="POI1184" s="12"/>
      <c r="POJ1184" s="12"/>
      <c r="POK1184" s="12"/>
      <c r="POL1184" s="12"/>
      <c r="POM1184" s="12"/>
      <c r="PON1184" s="12"/>
      <c r="POO1184" s="12"/>
      <c r="POP1184" s="12"/>
      <c r="POQ1184" s="12"/>
      <c r="POR1184" s="12"/>
      <c r="POS1184" s="12"/>
      <c r="POT1184" s="12"/>
      <c r="POU1184" s="12"/>
      <c r="POV1184" s="12"/>
      <c r="POW1184" s="12"/>
      <c r="POX1184" s="12"/>
      <c r="POY1184" s="12"/>
      <c r="POZ1184" s="12"/>
      <c r="PPA1184" s="12"/>
      <c r="PPB1184" s="12"/>
      <c r="PPC1184" s="12"/>
      <c r="PPD1184" s="12"/>
      <c r="PPE1184" s="12"/>
      <c r="PPF1184" s="12"/>
      <c r="PPG1184" s="12"/>
      <c r="PPH1184" s="12"/>
      <c r="PPI1184" s="12"/>
      <c r="PPJ1184" s="12"/>
      <c r="PPK1184" s="12"/>
      <c r="PPL1184" s="12"/>
      <c r="PPM1184" s="12"/>
      <c r="PPN1184" s="12"/>
      <c r="PPO1184" s="12"/>
      <c r="PPP1184" s="12"/>
      <c r="PPQ1184" s="12"/>
      <c r="PPR1184" s="12"/>
      <c r="PPS1184" s="12"/>
      <c r="PPT1184" s="12"/>
      <c r="PPU1184" s="12"/>
      <c r="PPV1184" s="12"/>
      <c r="PPW1184" s="12"/>
      <c r="PPX1184" s="12"/>
      <c r="PPY1184" s="12"/>
      <c r="PPZ1184" s="12"/>
      <c r="PQA1184" s="12"/>
      <c r="PQB1184" s="12"/>
      <c r="PQC1184" s="12"/>
      <c r="PQD1184" s="12"/>
      <c r="PQE1184" s="12"/>
      <c r="PQF1184" s="12"/>
      <c r="PQG1184" s="12"/>
      <c r="PQH1184" s="12"/>
      <c r="PQI1184" s="12"/>
      <c r="PQJ1184" s="12"/>
      <c r="PQK1184" s="12"/>
      <c r="PQL1184" s="12"/>
      <c r="PQM1184" s="12"/>
      <c r="PQN1184" s="12"/>
      <c r="PQO1184" s="12"/>
      <c r="PQP1184" s="12"/>
      <c r="PQQ1184" s="12"/>
      <c r="PQR1184" s="12"/>
      <c r="PQS1184" s="12"/>
      <c r="PQT1184" s="12"/>
      <c r="PQU1184" s="12"/>
      <c r="PQV1184" s="12"/>
      <c r="PQW1184" s="12"/>
      <c r="PQX1184" s="12"/>
      <c r="PQY1184" s="12"/>
      <c r="PQZ1184" s="12"/>
      <c r="PRA1184" s="12"/>
      <c r="PRB1184" s="12"/>
      <c r="PRC1184" s="12"/>
      <c r="PRD1184" s="12"/>
      <c r="PRE1184" s="12"/>
      <c r="PRF1184" s="12"/>
      <c r="PRG1184" s="12"/>
      <c r="PRH1184" s="12"/>
      <c r="PRI1184" s="12"/>
      <c r="PRJ1184" s="12"/>
      <c r="PRK1184" s="12"/>
      <c r="PRL1184" s="12"/>
      <c r="PRM1184" s="12"/>
      <c r="PRN1184" s="12"/>
      <c r="PRO1184" s="12"/>
      <c r="PRP1184" s="12"/>
      <c r="PRQ1184" s="12"/>
      <c r="PRR1184" s="12"/>
      <c r="PRS1184" s="12"/>
      <c r="PRT1184" s="12"/>
      <c r="PRU1184" s="12"/>
      <c r="PRV1184" s="12"/>
      <c r="PRW1184" s="12"/>
      <c r="PRX1184" s="12"/>
      <c r="PRY1184" s="12"/>
      <c r="PRZ1184" s="12"/>
      <c r="PSA1184" s="12"/>
      <c r="PSB1184" s="12"/>
      <c r="PSC1184" s="12"/>
      <c r="PSD1184" s="12"/>
      <c r="PSE1184" s="12"/>
      <c r="PSF1184" s="12"/>
      <c r="PSG1184" s="12"/>
      <c r="PSH1184" s="12"/>
      <c r="PSI1184" s="12"/>
      <c r="PSJ1184" s="12"/>
      <c r="PSK1184" s="12"/>
      <c r="PSL1184" s="12"/>
      <c r="PSM1184" s="12"/>
      <c r="PSN1184" s="12"/>
      <c r="PSO1184" s="12"/>
      <c r="PSP1184" s="12"/>
      <c r="PSQ1184" s="12"/>
      <c r="PSR1184" s="12"/>
      <c r="PSS1184" s="12"/>
      <c r="PST1184" s="12"/>
      <c r="PSU1184" s="12"/>
      <c r="PSV1184" s="12"/>
      <c r="PSW1184" s="12"/>
      <c r="PSX1184" s="12"/>
      <c r="PSY1184" s="12"/>
      <c r="PSZ1184" s="12"/>
      <c r="PTA1184" s="12"/>
      <c r="PTB1184" s="12"/>
      <c r="PTC1184" s="12"/>
      <c r="PTD1184" s="12"/>
      <c r="PTE1184" s="12"/>
      <c r="PTF1184" s="12"/>
      <c r="PTG1184" s="12"/>
      <c r="PTH1184" s="12"/>
      <c r="PTI1184" s="12"/>
      <c r="PTJ1184" s="12"/>
      <c r="PTK1184" s="12"/>
      <c r="PTL1184" s="12"/>
      <c r="PTM1184" s="12"/>
      <c r="PTN1184" s="12"/>
      <c r="PTO1184" s="12"/>
      <c r="PTP1184" s="12"/>
      <c r="PTQ1184" s="12"/>
      <c r="PTR1184" s="12"/>
      <c r="PTS1184" s="12"/>
      <c r="PTT1184" s="12"/>
      <c r="PTU1184" s="12"/>
      <c r="PTV1184" s="12"/>
      <c r="PTW1184" s="12"/>
      <c r="PTX1184" s="12"/>
      <c r="PTY1184" s="12"/>
      <c r="PTZ1184" s="12"/>
      <c r="PUA1184" s="12"/>
      <c r="PUB1184" s="12"/>
      <c r="PUC1184" s="12"/>
      <c r="PUD1184" s="12"/>
      <c r="PUE1184" s="12"/>
      <c r="PUF1184" s="12"/>
      <c r="PUG1184" s="12"/>
      <c r="PUH1184" s="12"/>
      <c r="PUI1184" s="12"/>
      <c r="PUJ1184" s="12"/>
      <c r="PUK1184" s="12"/>
      <c r="PUL1184" s="12"/>
      <c r="PUM1184" s="12"/>
      <c r="PUN1184" s="12"/>
      <c r="PUO1184" s="12"/>
      <c r="PUP1184" s="12"/>
      <c r="PUQ1184" s="12"/>
      <c r="PUR1184" s="12"/>
      <c r="PUS1184" s="12"/>
      <c r="PUT1184" s="12"/>
      <c r="PUU1184" s="12"/>
      <c r="PUV1184" s="12"/>
      <c r="PUW1184" s="12"/>
      <c r="PUX1184" s="12"/>
      <c r="PUY1184" s="12"/>
      <c r="PUZ1184" s="12"/>
      <c r="PVA1184" s="12"/>
      <c r="PVB1184" s="12"/>
      <c r="PVC1184" s="12"/>
      <c r="PVD1184" s="12"/>
      <c r="PVE1184" s="12"/>
      <c r="PVF1184" s="12"/>
      <c r="PVG1184" s="12"/>
      <c r="PVH1184" s="12"/>
      <c r="PVI1184" s="12"/>
      <c r="PVJ1184" s="12"/>
      <c r="PVK1184" s="12"/>
      <c r="PVL1184" s="12"/>
      <c r="PVM1184" s="12"/>
      <c r="PVN1184" s="12"/>
      <c r="PVO1184" s="12"/>
      <c r="PVP1184" s="12"/>
      <c r="PVQ1184" s="12"/>
      <c r="PVR1184" s="12"/>
      <c r="PVS1184" s="12"/>
      <c r="PVT1184" s="12"/>
      <c r="PVU1184" s="12"/>
      <c r="PVV1184" s="12"/>
      <c r="PVW1184" s="12"/>
      <c r="PVX1184" s="12"/>
      <c r="PVY1184" s="12"/>
      <c r="PVZ1184" s="12"/>
      <c r="PWA1184" s="12"/>
      <c r="PWB1184" s="12"/>
      <c r="PWC1184" s="12"/>
      <c r="PWD1184" s="12"/>
      <c r="PWE1184" s="12"/>
      <c r="PWF1184" s="12"/>
      <c r="PWG1184" s="12"/>
      <c r="PWH1184" s="12"/>
      <c r="PWI1184" s="12"/>
      <c r="PWJ1184" s="12"/>
      <c r="PWK1184" s="12"/>
      <c r="PWL1184" s="12"/>
      <c r="PWM1184" s="12"/>
      <c r="PWN1184" s="12"/>
      <c r="PWO1184" s="12"/>
      <c r="PWP1184" s="12"/>
      <c r="PWQ1184" s="12"/>
      <c r="PWR1184" s="12"/>
      <c r="PWS1184" s="12"/>
      <c r="PWT1184" s="12"/>
      <c r="PWU1184" s="12"/>
      <c r="PWV1184" s="12"/>
      <c r="PWW1184" s="12"/>
      <c r="PWX1184" s="12"/>
      <c r="PWY1184" s="12"/>
      <c r="PWZ1184" s="12"/>
      <c r="PXA1184" s="12"/>
      <c r="PXB1184" s="12"/>
      <c r="PXC1184" s="12"/>
      <c r="PXD1184" s="12"/>
      <c r="PXE1184" s="12"/>
      <c r="PXF1184" s="12"/>
      <c r="PXG1184" s="12"/>
      <c r="PXH1184" s="12"/>
      <c r="PXI1184" s="12"/>
      <c r="PXJ1184" s="12"/>
      <c r="PXK1184" s="12"/>
      <c r="PXL1184" s="12"/>
      <c r="PXM1184" s="12"/>
      <c r="PXN1184" s="12"/>
      <c r="PXO1184" s="12"/>
      <c r="PXP1184" s="12"/>
      <c r="PXQ1184" s="12"/>
      <c r="PXR1184" s="12"/>
      <c r="PXS1184" s="12"/>
      <c r="PXT1184" s="12"/>
      <c r="PXU1184" s="12"/>
      <c r="PXV1184" s="12"/>
      <c r="PXW1184" s="12"/>
      <c r="PXX1184" s="12"/>
      <c r="PXY1184" s="12"/>
      <c r="PXZ1184" s="12"/>
      <c r="PYA1184" s="12"/>
      <c r="PYB1184" s="12"/>
      <c r="PYC1184" s="12"/>
      <c r="PYD1184" s="12"/>
      <c r="PYE1184" s="12"/>
      <c r="PYF1184" s="12"/>
      <c r="PYG1184" s="12"/>
      <c r="PYH1184" s="12"/>
      <c r="PYI1184" s="12"/>
      <c r="PYJ1184" s="12"/>
      <c r="PYK1184" s="12"/>
      <c r="PYL1184" s="12"/>
      <c r="PYM1184" s="12"/>
      <c r="PYN1184" s="12"/>
      <c r="PYO1184" s="12"/>
      <c r="PYP1184" s="12"/>
      <c r="PYQ1184" s="12"/>
      <c r="PYR1184" s="12"/>
      <c r="PYS1184" s="12"/>
      <c r="PYT1184" s="12"/>
      <c r="PYU1184" s="12"/>
      <c r="PYV1184" s="12"/>
      <c r="PYW1184" s="12"/>
      <c r="PYX1184" s="12"/>
      <c r="PYY1184" s="12"/>
      <c r="PYZ1184" s="12"/>
      <c r="PZA1184" s="12"/>
      <c r="PZB1184" s="12"/>
      <c r="PZC1184" s="12"/>
      <c r="PZD1184" s="12"/>
      <c r="PZE1184" s="12"/>
      <c r="PZF1184" s="12"/>
      <c r="PZG1184" s="12"/>
      <c r="PZH1184" s="12"/>
      <c r="PZI1184" s="12"/>
      <c r="PZJ1184" s="12"/>
      <c r="PZK1184" s="12"/>
      <c r="PZL1184" s="12"/>
      <c r="PZM1184" s="12"/>
      <c r="PZN1184" s="12"/>
      <c r="PZO1184" s="12"/>
      <c r="PZP1184" s="12"/>
      <c r="PZQ1184" s="12"/>
      <c r="PZR1184" s="12"/>
      <c r="PZS1184" s="12"/>
      <c r="PZT1184" s="12"/>
      <c r="PZU1184" s="12"/>
      <c r="PZV1184" s="12"/>
      <c r="PZW1184" s="12"/>
      <c r="PZX1184" s="12"/>
      <c r="PZY1184" s="12"/>
      <c r="PZZ1184" s="12"/>
      <c r="QAA1184" s="12"/>
      <c r="QAB1184" s="12"/>
      <c r="QAC1184" s="12"/>
      <c r="QAD1184" s="12"/>
      <c r="QAE1184" s="12"/>
      <c r="QAF1184" s="12"/>
      <c r="QAG1184" s="12"/>
      <c r="QAH1184" s="12"/>
      <c r="QAI1184" s="12"/>
      <c r="QAJ1184" s="12"/>
      <c r="QAK1184" s="12"/>
      <c r="QAL1184" s="12"/>
      <c r="QAM1184" s="12"/>
      <c r="QAN1184" s="12"/>
      <c r="QAO1184" s="12"/>
      <c r="QAP1184" s="12"/>
      <c r="QAQ1184" s="12"/>
      <c r="QAR1184" s="12"/>
      <c r="QAS1184" s="12"/>
      <c r="QAT1184" s="12"/>
      <c r="QAU1184" s="12"/>
      <c r="QAV1184" s="12"/>
      <c r="QAW1184" s="12"/>
      <c r="QAX1184" s="12"/>
      <c r="QAY1184" s="12"/>
      <c r="QAZ1184" s="12"/>
      <c r="QBA1184" s="12"/>
      <c r="QBB1184" s="12"/>
      <c r="QBC1184" s="12"/>
      <c r="QBD1184" s="12"/>
      <c r="QBE1184" s="12"/>
      <c r="QBF1184" s="12"/>
      <c r="QBG1184" s="12"/>
      <c r="QBH1184" s="12"/>
      <c r="QBI1184" s="12"/>
      <c r="QBJ1184" s="12"/>
      <c r="QBK1184" s="12"/>
      <c r="QBL1184" s="12"/>
      <c r="QBM1184" s="12"/>
      <c r="QBN1184" s="12"/>
      <c r="QBO1184" s="12"/>
      <c r="QBP1184" s="12"/>
      <c r="QBQ1184" s="12"/>
      <c r="QBR1184" s="12"/>
      <c r="QBS1184" s="12"/>
      <c r="QBT1184" s="12"/>
      <c r="QBU1184" s="12"/>
      <c r="QBV1184" s="12"/>
      <c r="QBW1184" s="12"/>
      <c r="QBX1184" s="12"/>
      <c r="QBY1184" s="12"/>
      <c r="QBZ1184" s="12"/>
      <c r="QCA1184" s="12"/>
      <c r="QCB1184" s="12"/>
      <c r="QCC1184" s="12"/>
      <c r="QCD1184" s="12"/>
      <c r="QCE1184" s="12"/>
      <c r="QCF1184" s="12"/>
      <c r="QCG1184" s="12"/>
      <c r="QCH1184" s="12"/>
      <c r="QCI1184" s="12"/>
      <c r="QCJ1184" s="12"/>
      <c r="QCK1184" s="12"/>
      <c r="QCL1184" s="12"/>
      <c r="QCM1184" s="12"/>
      <c r="QCN1184" s="12"/>
      <c r="QCO1184" s="12"/>
      <c r="QCP1184" s="12"/>
      <c r="QCQ1184" s="12"/>
      <c r="QCR1184" s="12"/>
      <c r="QCS1184" s="12"/>
      <c r="QCT1184" s="12"/>
      <c r="QCU1184" s="12"/>
      <c r="QCV1184" s="12"/>
      <c r="QCW1184" s="12"/>
      <c r="QCX1184" s="12"/>
      <c r="QCY1184" s="12"/>
      <c r="QCZ1184" s="12"/>
      <c r="QDA1184" s="12"/>
      <c r="QDB1184" s="12"/>
      <c r="QDC1184" s="12"/>
      <c r="QDD1184" s="12"/>
      <c r="QDE1184" s="12"/>
      <c r="QDF1184" s="12"/>
      <c r="QDG1184" s="12"/>
      <c r="QDH1184" s="12"/>
      <c r="QDI1184" s="12"/>
      <c r="QDJ1184" s="12"/>
      <c r="QDK1184" s="12"/>
      <c r="QDL1184" s="12"/>
      <c r="QDM1184" s="12"/>
      <c r="QDN1184" s="12"/>
      <c r="QDO1184" s="12"/>
      <c r="QDP1184" s="12"/>
      <c r="QDQ1184" s="12"/>
      <c r="QDR1184" s="12"/>
      <c r="QDS1184" s="12"/>
      <c r="QDT1184" s="12"/>
      <c r="QDU1184" s="12"/>
      <c r="QDV1184" s="12"/>
      <c r="QDW1184" s="12"/>
      <c r="QDX1184" s="12"/>
      <c r="QDY1184" s="12"/>
      <c r="QDZ1184" s="12"/>
      <c r="QEA1184" s="12"/>
      <c r="QEB1184" s="12"/>
      <c r="QEC1184" s="12"/>
      <c r="QED1184" s="12"/>
      <c r="QEE1184" s="12"/>
      <c r="QEF1184" s="12"/>
      <c r="QEG1184" s="12"/>
      <c r="QEH1184" s="12"/>
      <c r="QEI1184" s="12"/>
      <c r="QEJ1184" s="12"/>
      <c r="QEK1184" s="12"/>
      <c r="QEL1184" s="12"/>
      <c r="QEM1184" s="12"/>
      <c r="QEN1184" s="12"/>
      <c r="QEO1184" s="12"/>
      <c r="QEP1184" s="12"/>
      <c r="QEQ1184" s="12"/>
      <c r="QER1184" s="12"/>
      <c r="QES1184" s="12"/>
      <c r="QET1184" s="12"/>
      <c r="QEU1184" s="12"/>
      <c r="QEV1184" s="12"/>
      <c r="QEW1184" s="12"/>
      <c r="QEX1184" s="12"/>
      <c r="QEY1184" s="12"/>
      <c r="QEZ1184" s="12"/>
      <c r="QFA1184" s="12"/>
      <c r="QFB1184" s="12"/>
      <c r="QFC1184" s="12"/>
      <c r="QFD1184" s="12"/>
      <c r="QFE1184" s="12"/>
      <c r="QFF1184" s="12"/>
      <c r="QFG1184" s="12"/>
      <c r="QFH1184" s="12"/>
      <c r="QFI1184" s="12"/>
      <c r="QFJ1184" s="12"/>
      <c r="QFK1184" s="12"/>
      <c r="QFL1184" s="12"/>
      <c r="QFM1184" s="12"/>
      <c r="QFN1184" s="12"/>
      <c r="QFO1184" s="12"/>
      <c r="QFP1184" s="12"/>
      <c r="QFQ1184" s="12"/>
      <c r="QFR1184" s="12"/>
      <c r="QFS1184" s="12"/>
      <c r="QFT1184" s="12"/>
      <c r="QFU1184" s="12"/>
      <c r="QFV1184" s="12"/>
      <c r="QFW1184" s="12"/>
      <c r="QFX1184" s="12"/>
      <c r="QFY1184" s="12"/>
      <c r="QFZ1184" s="12"/>
      <c r="QGA1184" s="12"/>
      <c r="QGB1184" s="12"/>
      <c r="QGC1184" s="12"/>
      <c r="QGD1184" s="12"/>
      <c r="QGE1184" s="12"/>
      <c r="QGF1184" s="12"/>
      <c r="QGG1184" s="12"/>
      <c r="QGH1184" s="12"/>
      <c r="QGI1184" s="12"/>
      <c r="QGJ1184" s="12"/>
      <c r="QGK1184" s="12"/>
      <c r="QGL1184" s="12"/>
      <c r="QGM1184" s="12"/>
      <c r="QGN1184" s="12"/>
      <c r="QGO1184" s="12"/>
      <c r="QGP1184" s="12"/>
      <c r="QGQ1184" s="12"/>
      <c r="QGR1184" s="12"/>
      <c r="QGS1184" s="12"/>
      <c r="QGT1184" s="12"/>
      <c r="QGU1184" s="12"/>
      <c r="QGV1184" s="12"/>
      <c r="QGW1184" s="12"/>
      <c r="QGX1184" s="12"/>
      <c r="QGY1184" s="12"/>
      <c r="QGZ1184" s="12"/>
      <c r="QHA1184" s="12"/>
      <c r="QHB1184" s="12"/>
      <c r="QHC1184" s="12"/>
      <c r="QHD1184" s="12"/>
      <c r="QHE1184" s="12"/>
      <c r="QHF1184" s="12"/>
      <c r="QHG1184" s="12"/>
      <c r="QHH1184" s="12"/>
      <c r="QHI1184" s="12"/>
      <c r="QHJ1184" s="12"/>
      <c r="QHK1184" s="12"/>
      <c r="QHL1184" s="12"/>
      <c r="QHM1184" s="12"/>
      <c r="QHN1184" s="12"/>
      <c r="QHO1184" s="12"/>
      <c r="QHP1184" s="12"/>
      <c r="QHQ1184" s="12"/>
      <c r="QHR1184" s="12"/>
      <c r="QHS1184" s="12"/>
      <c r="QHT1184" s="12"/>
      <c r="QHU1184" s="12"/>
      <c r="QHV1184" s="12"/>
      <c r="QHW1184" s="12"/>
      <c r="QHX1184" s="12"/>
      <c r="QHY1184" s="12"/>
      <c r="QHZ1184" s="12"/>
      <c r="QIA1184" s="12"/>
      <c r="QIB1184" s="12"/>
      <c r="QIC1184" s="12"/>
      <c r="QID1184" s="12"/>
      <c r="QIE1184" s="12"/>
      <c r="QIF1184" s="12"/>
      <c r="QIG1184" s="12"/>
      <c r="QIH1184" s="12"/>
      <c r="QII1184" s="12"/>
      <c r="QIJ1184" s="12"/>
      <c r="QIK1184" s="12"/>
      <c r="QIL1184" s="12"/>
      <c r="QIM1184" s="12"/>
      <c r="QIN1184" s="12"/>
      <c r="QIO1184" s="12"/>
      <c r="QIP1184" s="12"/>
      <c r="QIQ1184" s="12"/>
      <c r="QIR1184" s="12"/>
      <c r="QIS1184" s="12"/>
      <c r="QIT1184" s="12"/>
      <c r="QIU1184" s="12"/>
      <c r="QIV1184" s="12"/>
      <c r="QIW1184" s="12"/>
      <c r="QIX1184" s="12"/>
      <c r="QIY1184" s="12"/>
      <c r="QIZ1184" s="12"/>
      <c r="QJA1184" s="12"/>
      <c r="QJB1184" s="12"/>
      <c r="QJC1184" s="12"/>
      <c r="QJD1184" s="12"/>
      <c r="QJE1184" s="12"/>
      <c r="QJF1184" s="12"/>
      <c r="QJG1184" s="12"/>
      <c r="QJH1184" s="12"/>
      <c r="QJI1184" s="12"/>
      <c r="QJJ1184" s="12"/>
      <c r="QJK1184" s="12"/>
      <c r="QJL1184" s="12"/>
      <c r="QJM1184" s="12"/>
      <c r="QJN1184" s="12"/>
      <c r="QJO1184" s="12"/>
      <c r="QJP1184" s="12"/>
      <c r="QJQ1184" s="12"/>
      <c r="QJR1184" s="12"/>
      <c r="QJS1184" s="12"/>
      <c r="QJT1184" s="12"/>
      <c r="QJU1184" s="12"/>
      <c r="QJV1184" s="12"/>
      <c r="QJW1184" s="12"/>
      <c r="QJX1184" s="12"/>
      <c r="QJY1184" s="12"/>
      <c r="QJZ1184" s="12"/>
      <c r="QKA1184" s="12"/>
      <c r="QKB1184" s="12"/>
      <c r="QKC1184" s="12"/>
      <c r="QKD1184" s="12"/>
      <c r="QKE1184" s="12"/>
      <c r="QKF1184" s="12"/>
      <c r="QKG1184" s="12"/>
      <c r="QKH1184" s="12"/>
      <c r="QKI1184" s="12"/>
      <c r="QKJ1184" s="12"/>
      <c r="QKK1184" s="12"/>
      <c r="QKL1184" s="12"/>
      <c r="QKM1184" s="12"/>
      <c r="QKN1184" s="12"/>
      <c r="QKO1184" s="12"/>
      <c r="QKP1184" s="12"/>
      <c r="QKQ1184" s="12"/>
      <c r="QKR1184" s="12"/>
      <c r="QKS1184" s="12"/>
      <c r="QKT1184" s="12"/>
      <c r="QKU1184" s="12"/>
      <c r="QKV1184" s="12"/>
      <c r="QKW1184" s="12"/>
      <c r="QKX1184" s="12"/>
      <c r="QKY1184" s="12"/>
      <c r="QKZ1184" s="12"/>
      <c r="QLA1184" s="12"/>
      <c r="QLB1184" s="12"/>
      <c r="QLC1184" s="12"/>
      <c r="QLD1184" s="12"/>
      <c r="QLE1184" s="12"/>
      <c r="QLF1184" s="12"/>
      <c r="QLG1184" s="12"/>
      <c r="QLH1184" s="12"/>
      <c r="QLI1184" s="12"/>
      <c r="QLJ1184" s="12"/>
      <c r="QLK1184" s="12"/>
      <c r="QLL1184" s="12"/>
      <c r="QLM1184" s="12"/>
      <c r="QLN1184" s="12"/>
      <c r="QLO1184" s="12"/>
      <c r="QLP1184" s="12"/>
      <c r="QLQ1184" s="12"/>
      <c r="QLR1184" s="12"/>
      <c r="QLS1184" s="12"/>
      <c r="QLT1184" s="12"/>
      <c r="QLU1184" s="12"/>
      <c r="QLV1184" s="12"/>
      <c r="QLW1184" s="12"/>
      <c r="QLX1184" s="12"/>
      <c r="QLY1184" s="12"/>
      <c r="QLZ1184" s="12"/>
      <c r="QMA1184" s="12"/>
      <c r="QMB1184" s="12"/>
      <c r="QMC1184" s="12"/>
      <c r="QMD1184" s="12"/>
      <c r="QME1184" s="12"/>
      <c r="QMF1184" s="12"/>
      <c r="QMG1184" s="12"/>
      <c r="QMH1184" s="12"/>
      <c r="QMI1184" s="12"/>
      <c r="QMJ1184" s="12"/>
      <c r="QMK1184" s="12"/>
      <c r="QML1184" s="12"/>
      <c r="QMM1184" s="12"/>
      <c r="QMN1184" s="12"/>
      <c r="QMO1184" s="12"/>
      <c r="QMP1184" s="12"/>
      <c r="QMQ1184" s="12"/>
      <c r="QMR1184" s="12"/>
      <c r="QMS1184" s="12"/>
      <c r="QMT1184" s="12"/>
      <c r="QMU1184" s="12"/>
      <c r="QMV1184" s="12"/>
      <c r="QMW1184" s="12"/>
      <c r="QMX1184" s="12"/>
      <c r="QMY1184" s="12"/>
      <c r="QMZ1184" s="12"/>
      <c r="QNA1184" s="12"/>
      <c r="QNB1184" s="12"/>
      <c r="QNC1184" s="12"/>
      <c r="QND1184" s="12"/>
      <c r="QNE1184" s="12"/>
      <c r="QNF1184" s="12"/>
      <c r="QNG1184" s="12"/>
      <c r="QNH1184" s="12"/>
      <c r="QNI1184" s="12"/>
      <c r="QNJ1184" s="12"/>
      <c r="QNK1184" s="12"/>
      <c r="QNL1184" s="12"/>
      <c r="QNM1184" s="12"/>
      <c r="QNN1184" s="12"/>
      <c r="QNO1184" s="12"/>
      <c r="QNP1184" s="12"/>
      <c r="QNQ1184" s="12"/>
      <c r="QNR1184" s="12"/>
      <c r="QNS1184" s="12"/>
      <c r="QNT1184" s="12"/>
      <c r="QNU1184" s="12"/>
      <c r="QNV1184" s="12"/>
      <c r="QNW1184" s="12"/>
      <c r="QNX1184" s="12"/>
      <c r="QNY1184" s="12"/>
      <c r="QNZ1184" s="12"/>
      <c r="QOA1184" s="12"/>
      <c r="QOB1184" s="12"/>
      <c r="QOC1184" s="12"/>
      <c r="QOD1184" s="12"/>
      <c r="QOE1184" s="12"/>
      <c r="QOF1184" s="12"/>
      <c r="QOG1184" s="12"/>
      <c r="QOH1184" s="12"/>
      <c r="QOI1184" s="12"/>
      <c r="QOJ1184" s="12"/>
      <c r="QOK1184" s="12"/>
      <c r="QOL1184" s="12"/>
      <c r="QOM1184" s="12"/>
      <c r="QON1184" s="12"/>
      <c r="QOO1184" s="12"/>
      <c r="QOP1184" s="12"/>
      <c r="QOQ1184" s="12"/>
      <c r="QOR1184" s="12"/>
      <c r="QOS1184" s="12"/>
      <c r="QOT1184" s="12"/>
      <c r="QOU1184" s="12"/>
      <c r="QOV1184" s="12"/>
      <c r="QOW1184" s="12"/>
      <c r="QOX1184" s="12"/>
      <c r="QOY1184" s="12"/>
      <c r="QOZ1184" s="12"/>
      <c r="QPA1184" s="12"/>
      <c r="QPB1184" s="12"/>
      <c r="QPC1184" s="12"/>
      <c r="QPD1184" s="12"/>
      <c r="QPE1184" s="12"/>
      <c r="QPF1184" s="12"/>
      <c r="QPG1184" s="12"/>
      <c r="QPH1184" s="12"/>
      <c r="QPI1184" s="12"/>
      <c r="QPJ1184" s="12"/>
      <c r="QPK1184" s="12"/>
      <c r="QPL1184" s="12"/>
      <c r="QPM1184" s="12"/>
      <c r="QPN1184" s="12"/>
      <c r="QPO1184" s="12"/>
      <c r="QPP1184" s="12"/>
      <c r="QPQ1184" s="12"/>
      <c r="QPR1184" s="12"/>
      <c r="QPS1184" s="12"/>
      <c r="QPT1184" s="12"/>
      <c r="QPU1184" s="12"/>
      <c r="QPV1184" s="12"/>
      <c r="QPW1184" s="12"/>
      <c r="QPX1184" s="12"/>
      <c r="QPY1184" s="12"/>
      <c r="QPZ1184" s="12"/>
      <c r="QQA1184" s="12"/>
      <c r="QQB1184" s="12"/>
      <c r="QQC1184" s="12"/>
      <c r="QQD1184" s="12"/>
      <c r="QQE1184" s="12"/>
      <c r="QQF1184" s="12"/>
      <c r="QQG1184" s="12"/>
      <c r="QQH1184" s="12"/>
      <c r="QQI1184" s="12"/>
      <c r="QQJ1184" s="12"/>
      <c r="QQK1184" s="12"/>
      <c r="QQL1184" s="12"/>
      <c r="QQM1184" s="12"/>
      <c r="QQN1184" s="12"/>
      <c r="QQO1184" s="12"/>
      <c r="QQP1184" s="12"/>
      <c r="QQQ1184" s="12"/>
      <c r="QQR1184" s="12"/>
      <c r="QQS1184" s="12"/>
      <c r="QQT1184" s="12"/>
      <c r="QQU1184" s="12"/>
      <c r="QQV1184" s="12"/>
      <c r="QQW1184" s="12"/>
      <c r="QQX1184" s="12"/>
      <c r="QQY1184" s="12"/>
      <c r="QQZ1184" s="12"/>
      <c r="QRA1184" s="12"/>
      <c r="QRB1184" s="12"/>
      <c r="QRC1184" s="12"/>
      <c r="QRD1184" s="12"/>
      <c r="QRE1184" s="12"/>
      <c r="QRF1184" s="12"/>
      <c r="QRG1184" s="12"/>
      <c r="QRH1184" s="12"/>
      <c r="QRI1184" s="12"/>
      <c r="QRJ1184" s="12"/>
      <c r="QRK1184" s="12"/>
      <c r="QRL1184" s="12"/>
      <c r="QRM1184" s="12"/>
      <c r="QRN1184" s="12"/>
      <c r="QRO1184" s="12"/>
      <c r="QRP1184" s="12"/>
      <c r="QRQ1184" s="12"/>
      <c r="QRR1184" s="12"/>
      <c r="QRS1184" s="12"/>
      <c r="QRT1184" s="12"/>
      <c r="QRU1184" s="12"/>
      <c r="QRV1184" s="12"/>
      <c r="QRW1184" s="12"/>
      <c r="QRX1184" s="12"/>
      <c r="QRY1184" s="12"/>
      <c r="QRZ1184" s="12"/>
      <c r="QSA1184" s="12"/>
      <c r="QSB1184" s="12"/>
      <c r="QSC1184" s="12"/>
      <c r="QSD1184" s="12"/>
      <c r="QSE1184" s="12"/>
      <c r="QSF1184" s="12"/>
      <c r="QSG1184" s="12"/>
      <c r="QSH1184" s="12"/>
      <c r="QSI1184" s="12"/>
      <c r="QSJ1184" s="12"/>
      <c r="QSK1184" s="12"/>
      <c r="QSL1184" s="12"/>
      <c r="QSM1184" s="12"/>
      <c r="QSN1184" s="12"/>
      <c r="QSO1184" s="12"/>
      <c r="QSP1184" s="12"/>
      <c r="QSQ1184" s="12"/>
      <c r="QSR1184" s="12"/>
      <c r="QSS1184" s="12"/>
      <c r="QST1184" s="12"/>
      <c r="QSU1184" s="12"/>
      <c r="QSV1184" s="12"/>
      <c r="QSW1184" s="12"/>
      <c r="QSX1184" s="12"/>
      <c r="QSY1184" s="12"/>
      <c r="QSZ1184" s="12"/>
      <c r="QTA1184" s="12"/>
      <c r="QTB1184" s="12"/>
      <c r="QTC1184" s="12"/>
      <c r="QTD1184" s="12"/>
      <c r="QTE1184" s="12"/>
      <c r="QTF1184" s="12"/>
      <c r="QTG1184" s="12"/>
      <c r="QTH1184" s="12"/>
      <c r="QTI1184" s="12"/>
      <c r="QTJ1184" s="12"/>
      <c r="QTK1184" s="12"/>
      <c r="QTL1184" s="12"/>
      <c r="QTM1184" s="12"/>
      <c r="QTN1184" s="12"/>
      <c r="QTO1184" s="12"/>
      <c r="QTP1184" s="12"/>
      <c r="QTQ1184" s="12"/>
      <c r="QTR1184" s="12"/>
      <c r="QTS1184" s="12"/>
      <c r="QTT1184" s="12"/>
      <c r="QTU1184" s="12"/>
      <c r="QTV1184" s="12"/>
      <c r="QTW1184" s="12"/>
      <c r="QTX1184" s="12"/>
      <c r="QTY1184" s="12"/>
      <c r="QTZ1184" s="12"/>
      <c r="QUA1184" s="12"/>
      <c r="QUB1184" s="12"/>
      <c r="QUC1184" s="12"/>
      <c r="QUD1184" s="12"/>
      <c r="QUE1184" s="12"/>
      <c r="QUF1184" s="12"/>
      <c r="QUG1184" s="12"/>
      <c r="QUH1184" s="12"/>
      <c r="QUI1184" s="12"/>
      <c r="QUJ1184" s="12"/>
      <c r="QUK1184" s="12"/>
      <c r="QUL1184" s="12"/>
      <c r="QUM1184" s="12"/>
      <c r="QUN1184" s="12"/>
      <c r="QUO1184" s="12"/>
      <c r="QUP1184" s="12"/>
      <c r="QUQ1184" s="12"/>
      <c r="QUR1184" s="12"/>
      <c r="QUS1184" s="12"/>
      <c r="QUT1184" s="12"/>
      <c r="QUU1184" s="12"/>
      <c r="QUV1184" s="12"/>
      <c r="QUW1184" s="12"/>
      <c r="QUX1184" s="12"/>
      <c r="QUY1184" s="12"/>
      <c r="QUZ1184" s="12"/>
      <c r="QVA1184" s="12"/>
      <c r="QVB1184" s="12"/>
      <c r="QVC1184" s="12"/>
      <c r="QVD1184" s="12"/>
      <c r="QVE1184" s="12"/>
      <c r="QVF1184" s="12"/>
      <c r="QVG1184" s="12"/>
      <c r="QVH1184" s="12"/>
      <c r="QVI1184" s="12"/>
      <c r="QVJ1184" s="12"/>
      <c r="QVK1184" s="12"/>
      <c r="QVL1184" s="12"/>
      <c r="QVM1184" s="12"/>
      <c r="QVN1184" s="12"/>
      <c r="QVO1184" s="12"/>
      <c r="QVP1184" s="12"/>
      <c r="QVQ1184" s="12"/>
      <c r="QVR1184" s="12"/>
      <c r="QVS1184" s="12"/>
      <c r="QVT1184" s="12"/>
      <c r="QVU1184" s="12"/>
      <c r="QVV1184" s="12"/>
      <c r="QVW1184" s="12"/>
      <c r="QVX1184" s="12"/>
      <c r="QVY1184" s="12"/>
      <c r="QVZ1184" s="12"/>
      <c r="QWA1184" s="12"/>
      <c r="QWB1184" s="12"/>
      <c r="QWC1184" s="12"/>
      <c r="QWD1184" s="12"/>
      <c r="QWE1184" s="12"/>
      <c r="QWF1184" s="12"/>
      <c r="QWG1184" s="12"/>
      <c r="QWH1184" s="12"/>
      <c r="QWI1184" s="12"/>
      <c r="QWJ1184" s="12"/>
      <c r="QWK1184" s="12"/>
      <c r="QWL1184" s="12"/>
      <c r="QWM1184" s="12"/>
      <c r="QWN1184" s="12"/>
      <c r="QWO1184" s="12"/>
      <c r="QWP1184" s="12"/>
      <c r="QWQ1184" s="12"/>
      <c r="QWR1184" s="12"/>
      <c r="QWS1184" s="12"/>
      <c r="QWT1184" s="12"/>
      <c r="QWU1184" s="12"/>
      <c r="QWV1184" s="12"/>
      <c r="QWW1184" s="12"/>
      <c r="QWX1184" s="12"/>
      <c r="QWY1184" s="12"/>
      <c r="QWZ1184" s="12"/>
      <c r="QXA1184" s="12"/>
      <c r="QXB1184" s="12"/>
      <c r="QXC1184" s="12"/>
      <c r="QXD1184" s="12"/>
      <c r="QXE1184" s="12"/>
      <c r="QXF1184" s="12"/>
      <c r="QXG1184" s="12"/>
      <c r="QXH1184" s="12"/>
      <c r="QXI1184" s="12"/>
      <c r="QXJ1184" s="12"/>
      <c r="QXK1184" s="12"/>
      <c r="QXL1184" s="12"/>
      <c r="QXM1184" s="12"/>
      <c r="QXN1184" s="12"/>
      <c r="QXO1184" s="12"/>
      <c r="QXP1184" s="12"/>
      <c r="QXQ1184" s="12"/>
      <c r="QXR1184" s="12"/>
      <c r="QXS1184" s="12"/>
      <c r="QXT1184" s="12"/>
      <c r="QXU1184" s="12"/>
      <c r="QXV1184" s="12"/>
      <c r="QXW1184" s="12"/>
      <c r="QXX1184" s="12"/>
      <c r="QXY1184" s="12"/>
      <c r="QXZ1184" s="12"/>
      <c r="QYA1184" s="12"/>
      <c r="QYB1184" s="12"/>
      <c r="QYC1184" s="12"/>
      <c r="QYD1184" s="12"/>
      <c r="QYE1184" s="12"/>
      <c r="QYF1184" s="12"/>
      <c r="QYG1184" s="12"/>
      <c r="QYH1184" s="12"/>
      <c r="QYI1184" s="12"/>
      <c r="QYJ1184" s="12"/>
      <c r="QYK1184" s="12"/>
      <c r="QYL1184" s="12"/>
      <c r="QYM1184" s="12"/>
      <c r="QYN1184" s="12"/>
      <c r="QYO1184" s="12"/>
      <c r="QYP1184" s="12"/>
      <c r="QYQ1184" s="12"/>
      <c r="QYR1184" s="12"/>
      <c r="QYS1184" s="12"/>
      <c r="QYT1184" s="12"/>
      <c r="QYU1184" s="12"/>
      <c r="QYV1184" s="12"/>
      <c r="QYW1184" s="12"/>
      <c r="QYX1184" s="12"/>
      <c r="QYY1184" s="12"/>
      <c r="QYZ1184" s="12"/>
      <c r="QZA1184" s="12"/>
      <c r="QZB1184" s="12"/>
      <c r="QZC1184" s="12"/>
      <c r="QZD1184" s="12"/>
      <c r="QZE1184" s="12"/>
      <c r="QZF1184" s="12"/>
      <c r="QZG1184" s="12"/>
      <c r="QZH1184" s="12"/>
      <c r="QZI1184" s="12"/>
      <c r="QZJ1184" s="12"/>
      <c r="QZK1184" s="12"/>
      <c r="QZL1184" s="12"/>
      <c r="QZM1184" s="12"/>
      <c r="QZN1184" s="12"/>
      <c r="QZO1184" s="12"/>
      <c r="QZP1184" s="12"/>
      <c r="QZQ1184" s="12"/>
      <c r="QZR1184" s="12"/>
      <c r="QZS1184" s="12"/>
      <c r="QZT1184" s="12"/>
      <c r="QZU1184" s="12"/>
      <c r="QZV1184" s="12"/>
      <c r="QZW1184" s="12"/>
      <c r="QZX1184" s="12"/>
      <c r="QZY1184" s="12"/>
      <c r="QZZ1184" s="12"/>
      <c r="RAA1184" s="12"/>
      <c r="RAB1184" s="12"/>
      <c r="RAC1184" s="12"/>
      <c r="RAD1184" s="12"/>
      <c r="RAE1184" s="12"/>
      <c r="RAF1184" s="12"/>
      <c r="RAG1184" s="12"/>
      <c r="RAH1184" s="12"/>
      <c r="RAI1184" s="12"/>
      <c r="RAJ1184" s="12"/>
      <c r="RAK1184" s="12"/>
      <c r="RAL1184" s="12"/>
      <c r="RAM1184" s="12"/>
      <c r="RAN1184" s="12"/>
      <c r="RAO1184" s="12"/>
      <c r="RAP1184" s="12"/>
      <c r="RAQ1184" s="12"/>
      <c r="RAR1184" s="12"/>
      <c r="RAS1184" s="12"/>
      <c r="RAT1184" s="12"/>
      <c r="RAU1184" s="12"/>
      <c r="RAV1184" s="12"/>
      <c r="RAW1184" s="12"/>
      <c r="RAX1184" s="12"/>
      <c r="RAY1184" s="12"/>
      <c r="RAZ1184" s="12"/>
      <c r="RBA1184" s="12"/>
      <c r="RBB1184" s="12"/>
      <c r="RBC1184" s="12"/>
      <c r="RBD1184" s="12"/>
      <c r="RBE1184" s="12"/>
      <c r="RBF1184" s="12"/>
      <c r="RBG1184" s="12"/>
      <c r="RBH1184" s="12"/>
      <c r="RBI1184" s="12"/>
      <c r="RBJ1184" s="12"/>
      <c r="RBK1184" s="12"/>
      <c r="RBL1184" s="12"/>
      <c r="RBM1184" s="12"/>
      <c r="RBN1184" s="12"/>
      <c r="RBO1184" s="12"/>
      <c r="RBP1184" s="12"/>
      <c r="RBQ1184" s="12"/>
      <c r="RBR1184" s="12"/>
      <c r="RBS1184" s="12"/>
      <c r="RBT1184" s="12"/>
      <c r="RBU1184" s="12"/>
      <c r="RBV1184" s="12"/>
      <c r="RBW1184" s="12"/>
      <c r="RBX1184" s="12"/>
      <c r="RBY1184" s="12"/>
      <c r="RBZ1184" s="12"/>
      <c r="RCA1184" s="12"/>
      <c r="RCB1184" s="12"/>
      <c r="RCC1184" s="12"/>
      <c r="RCD1184" s="12"/>
      <c r="RCE1184" s="12"/>
      <c r="RCF1184" s="12"/>
      <c r="RCG1184" s="12"/>
      <c r="RCH1184" s="12"/>
      <c r="RCI1184" s="12"/>
      <c r="RCJ1184" s="12"/>
      <c r="RCK1184" s="12"/>
      <c r="RCL1184" s="12"/>
      <c r="RCM1184" s="12"/>
      <c r="RCN1184" s="12"/>
      <c r="RCO1184" s="12"/>
      <c r="RCP1184" s="12"/>
      <c r="RCQ1184" s="12"/>
      <c r="RCR1184" s="12"/>
      <c r="RCS1184" s="12"/>
      <c r="RCT1184" s="12"/>
      <c r="RCU1184" s="12"/>
      <c r="RCV1184" s="12"/>
      <c r="RCW1184" s="12"/>
      <c r="RCX1184" s="12"/>
      <c r="RCY1184" s="12"/>
      <c r="RCZ1184" s="12"/>
      <c r="RDA1184" s="12"/>
      <c r="RDB1184" s="12"/>
      <c r="RDC1184" s="12"/>
      <c r="RDD1184" s="12"/>
      <c r="RDE1184" s="12"/>
      <c r="RDF1184" s="12"/>
      <c r="RDG1184" s="12"/>
      <c r="RDH1184" s="12"/>
      <c r="RDI1184" s="12"/>
      <c r="RDJ1184" s="12"/>
      <c r="RDK1184" s="12"/>
      <c r="RDL1184" s="12"/>
      <c r="RDM1184" s="12"/>
      <c r="RDN1184" s="12"/>
      <c r="RDO1184" s="12"/>
      <c r="RDP1184" s="12"/>
      <c r="RDQ1184" s="12"/>
      <c r="RDR1184" s="12"/>
      <c r="RDS1184" s="12"/>
      <c r="RDT1184" s="12"/>
      <c r="RDU1184" s="12"/>
      <c r="RDV1184" s="12"/>
      <c r="RDW1184" s="12"/>
      <c r="RDX1184" s="12"/>
      <c r="RDY1184" s="12"/>
      <c r="RDZ1184" s="12"/>
      <c r="REA1184" s="12"/>
      <c r="REB1184" s="12"/>
      <c r="REC1184" s="12"/>
      <c r="RED1184" s="12"/>
      <c r="REE1184" s="12"/>
      <c r="REF1184" s="12"/>
      <c r="REG1184" s="12"/>
      <c r="REH1184" s="12"/>
      <c r="REI1184" s="12"/>
      <c r="REJ1184" s="12"/>
      <c r="REK1184" s="12"/>
      <c r="REL1184" s="12"/>
      <c r="REM1184" s="12"/>
      <c r="REN1184" s="12"/>
      <c r="REO1184" s="12"/>
      <c r="REP1184" s="12"/>
      <c r="REQ1184" s="12"/>
      <c r="RER1184" s="12"/>
      <c r="RES1184" s="12"/>
      <c r="RET1184" s="12"/>
      <c r="REU1184" s="12"/>
      <c r="REV1184" s="12"/>
      <c r="REW1184" s="12"/>
      <c r="REX1184" s="12"/>
      <c r="REY1184" s="12"/>
      <c r="REZ1184" s="12"/>
      <c r="RFA1184" s="12"/>
      <c r="RFB1184" s="12"/>
      <c r="RFC1184" s="12"/>
      <c r="RFD1184" s="12"/>
      <c r="RFE1184" s="12"/>
      <c r="RFF1184" s="12"/>
      <c r="RFG1184" s="12"/>
      <c r="RFH1184" s="12"/>
      <c r="RFI1184" s="12"/>
      <c r="RFJ1184" s="12"/>
      <c r="RFK1184" s="12"/>
      <c r="RFL1184" s="12"/>
      <c r="RFM1184" s="12"/>
      <c r="RFN1184" s="12"/>
      <c r="RFO1184" s="12"/>
      <c r="RFP1184" s="12"/>
      <c r="RFQ1184" s="12"/>
      <c r="RFR1184" s="12"/>
      <c r="RFS1184" s="12"/>
      <c r="RFT1184" s="12"/>
      <c r="RFU1184" s="12"/>
      <c r="RFV1184" s="12"/>
      <c r="RFW1184" s="12"/>
      <c r="RFX1184" s="12"/>
      <c r="RFY1184" s="12"/>
      <c r="RFZ1184" s="12"/>
      <c r="RGA1184" s="12"/>
      <c r="RGB1184" s="12"/>
      <c r="RGC1184" s="12"/>
      <c r="RGD1184" s="12"/>
      <c r="RGE1184" s="12"/>
      <c r="RGF1184" s="12"/>
      <c r="RGG1184" s="12"/>
      <c r="RGH1184" s="12"/>
      <c r="RGI1184" s="12"/>
      <c r="RGJ1184" s="12"/>
      <c r="RGK1184" s="12"/>
      <c r="RGL1184" s="12"/>
      <c r="RGM1184" s="12"/>
      <c r="RGN1184" s="12"/>
      <c r="RGO1184" s="12"/>
      <c r="RGP1184" s="12"/>
      <c r="RGQ1184" s="12"/>
      <c r="RGR1184" s="12"/>
      <c r="RGS1184" s="12"/>
      <c r="RGT1184" s="12"/>
      <c r="RGU1184" s="12"/>
      <c r="RGV1184" s="12"/>
      <c r="RGW1184" s="12"/>
      <c r="RGX1184" s="12"/>
      <c r="RGY1184" s="12"/>
      <c r="RGZ1184" s="12"/>
      <c r="RHA1184" s="12"/>
      <c r="RHB1184" s="12"/>
      <c r="RHC1184" s="12"/>
      <c r="RHD1184" s="12"/>
      <c r="RHE1184" s="12"/>
      <c r="RHF1184" s="12"/>
      <c r="RHG1184" s="12"/>
      <c r="RHH1184" s="12"/>
      <c r="RHI1184" s="12"/>
      <c r="RHJ1184" s="12"/>
      <c r="RHK1184" s="12"/>
      <c r="RHL1184" s="12"/>
      <c r="RHM1184" s="12"/>
      <c r="RHN1184" s="12"/>
      <c r="RHO1184" s="12"/>
      <c r="RHP1184" s="12"/>
      <c r="RHQ1184" s="12"/>
      <c r="RHR1184" s="12"/>
      <c r="RHS1184" s="12"/>
      <c r="RHT1184" s="12"/>
      <c r="RHU1184" s="12"/>
      <c r="RHV1184" s="12"/>
      <c r="RHW1184" s="12"/>
      <c r="RHX1184" s="12"/>
      <c r="RHY1184" s="12"/>
      <c r="RHZ1184" s="12"/>
      <c r="RIA1184" s="12"/>
      <c r="RIB1184" s="12"/>
      <c r="RIC1184" s="12"/>
      <c r="RID1184" s="12"/>
      <c r="RIE1184" s="12"/>
      <c r="RIF1184" s="12"/>
      <c r="RIG1184" s="12"/>
      <c r="RIH1184" s="12"/>
      <c r="RII1184" s="12"/>
      <c r="RIJ1184" s="12"/>
      <c r="RIK1184" s="12"/>
      <c r="RIL1184" s="12"/>
      <c r="RIM1184" s="12"/>
      <c r="RIN1184" s="12"/>
      <c r="RIO1184" s="12"/>
      <c r="RIP1184" s="12"/>
      <c r="RIQ1184" s="12"/>
      <c r="RIR1184" s="12"/>
      <c r="RIS1184" s="12"/>
      <c r="RIT1184" s="12"/>
      <c r="RIU1184" s="12"/>
      <c r="RIV1184" s="12"/>
      <c r="RIW1184" s="12"/>
      <c r="RIX1184" s="12"/>
      <c r="RIY1184" s="12"/>
      <c r="RIZ1184" s="12"/>
      <c r="RJA1184" s="12"/>
      <c r="RJB1184" s="12"/>
      <c r="RJC1184" s="12"/>
      <c r="RJD1184" s="12"/>
      <c r="RJE1184" s="12"/>
      <c r="RJF1184" s="12"/>
      <c r="RJG1184" s="12"/>
      <c r="RJH1184" s="12"/>
      <c r="RJI1184" s="12"/>
      <c r="RJJ1184" s="12"/>
      <c r="RJK1184" s="12"/>
      <c r="RJL1184" s="12"/>
      <c r="RJM1184" s="12"/>
      <c r="RJN1184" s="12"/>
      <c r="RJO1184" s="12"/>
      <c r="RJP1184" s="12"/>
      <c r="RJQ1184" s="12"/>
      <c r="RJR1184" s="12"/>
      <c r="RJS1184" s="12"/>
      <c r="RJT1184" s="12"/>
      <c r="RJU1184" s="12"/>
      <c r="RJV1184" s="12"/>
      <c r="RJW1184" s="12"/>
      <c r="RJX1184" s="12"/>
      <c r="RJY1184" s="12"/>
      <c r="RJZ1184" s="12"/>
      <c r="RKA1184" s="12"/>
      <c r="RKB1184" s="12"/>
      <c r="RKC1184" s="12"/>
      <c r="RKD1184" s="12"/>
      <c r="RKE1184" s="12"/>
      <c r="RKF1184" s="12"/>
      <c r="RKG1184" s="12"/>
      <c r="RKH1184" s="12"/>
      <c r="RKI1184" s="12"/>
      <c r="RKJ1184" s="12"/>
      <c r="RKK1184" s="12"/>
      <c r="RKL1184" s="12"/>
      <c r="RKM1184" s="12"/>
      <c r="RKN1184" s="12"/>
      <c r="RKO1184" s="12"/>
      <c r="RKP1184" s="12"/>
      <c r="RKQ1184" s="12"/>
      <c r="RKR1184" s="12"/>
      <c r="RKS1184" s="12"/>
      <c r="RKT1184" s="12"/>
      <c r="RKU1184" s="12"/>
      <c r="RKV1184" s="12"/>
      <c r="RKW1184" s="12"/>
      <c r="RKX1184" s="12"/>
      <c r="RKY1184" s="12"/>
      <c r="RKZ1184" s="12"/>
      <c r="RLA1184" s="12"/>
      <c r="RLB1184" s="12"/>
      <c r="RLC1184" s="12"/>
      <c r="RLD1184" s="12"/>
      <c r="RLE1184" s="12"/>
      <c r="RLF1184" s="12"/>
      <c r="RLG1184" s="12"/>
      <c r="RLH1184" s="12"/>
      <c r="RLI1184" s="12"/>
      <c r="RLJ1184" s="12"/>
      <c r="RLK1184" s="12"/>
      <c r="RLL1184" s="12"/>
      <c r="RLM1184" s="12"/>
      <c r="RLN1184" s="12"/>
      <c r="RLO1184" s="12"/>
      <c r="RLP1184" s="12"/>
      <c r="RLQ1184" s="12"/>
      <c r="RLR1184" s="12"/>
      <c r="RLS1184" s="12"/>
      <c r="RLT1184" s="12"/>
      <c r="RLU1184" s="12"/>
      <c r="RLV1184" s="12"/>
      <c r="RLW1184" s="12"/>
      <c r="RLX1184" s="12"/>
      <c r="RLY1184" s="12"/>
      <c r="RLZ1184" s="12"/>
      <c r="RMA1184" s="12"/>
      <c r="RMB1184" s="12"/>
      <c r="RMC1184" s="12"/>
      <c r="RMD1184" s="12"/>
      <c r="RME1184" s="12"/>
      <c r="RMF1184" s="12"/>
      <c r="RMG1184" s="12"/>
      <c r="RMH1184" s="12"/>
      <c r="RMI1184" s="12"/>
      <c r="RMJ1184" s="12"/>
      <c r="RMK1184" s="12"/>
      <c r="RML1184" s="12"/>
      <c r="RMM1184" s="12"/>
      <c r="RMN1184" s="12"/>
      <c r="RMO1184" s="12"/>
      <c r="RMP1184" s="12"/>
      <c r="RMQ1184" s="12"/>
      <c r="RMR1184" s="12"/>
      <c r="RMS1184" s="12"/>
      <c r="RMT1184" s="12"/>
      <c r="RMU1184" s="12"/>
      <c r="RMV1184" s="12"/>
      <c r="RMW1184" s="12"/>
      <c r="RMX1184" s="12"/>
      <c r="RMY1184" s="12"/>
      <c r="RMZ1184" s="12"/>
      <c r="RNA1184" s="12"/>
      <c r="RNB1184" s="12"/>
      <c r="RNC1184" s="12"/>
      <c r="RND1184" s="12"/>
      <c r="RNE1184" s="12"/>
      <c r="RNF1184" s="12"/>
      <c r="RNG1184" s="12"/>
      <c r="RNH1184" s="12"/>
      <c r="RNI1184" s="12"/>
      <c r="RNJ1184" s="12"/>
      <c r="RNK1184" s="12"/>
      <c r="RNL1184" s="12"/>
      <c r="RNM1184" s="12"/>
      <c r="RNN1184" s="12"/>
      <c r="RNO1184" s="12"/>
      <c r="RNP1184" s="12"/>
      <c r="RNQ1184" s="12"/>
      <c r="RNR1184" s="12"/>
      <c r="RNS1184" s="12"/>
      <c r="RNT1184" s="12"/>
      <c r="RNU1184" s="12"/>
      <c r="RNV1184" s="12"/>
      <c r="RNW1184" s="12"/>
      <c r="RNX1184" s="12"/>
      <c r="RNY1184" s="12"/>
      <c r="RNZ1184" s="12"/>
      <c r="ROA1184" s="12"/>
      <c r="ROB1184" s="12"/>
      <c r="ROC1184" s="12"/>
      <c r="ROD1184" s="12"/>
      <c r="ROE1184" s="12"/>
      <c r="ROF1184" s="12"/>
      <c r="ROG1184" s="12"/>
      <c r="ROH1184" s="12"/>
      <c r="ROI1184" s="12"/>
      <c r="ROJ1184" s="12"/>
      <c r="ROK1184" s="12"/>
      <c r="ROL1184" s="12"/>
      <c r="ROM1184" s="12"/>
      <c r="RON1184" s="12"/>
      <c r="ROO1184" s="12"/>
      <c r="ROP1184" s="12"/>
      <c r="ROQ1184" s="12"/>
      <c r="ROR1184" s="12"/>
      <c r="ROS1184" s="12"/>
      <c r="ROT1184" s="12"/>
      <c r="ROU1184" s="12"/>
      <c r="ROV1184" s="12"/>
      <c r="ROW1184" s="12"/>
      <c r="ROX1184" s="12"/>
      <c r="ROY1184" s="12"/>
      <c r="ROZ1184" s="12"/>
      <c r="RPA1184" s="12"/>
      <c r="RPB1184" s="12"/>
      <c r="RPC1184" s="12"/>
      <c r="RPD1184" s="12"/>
      <c r="RPE1184" s="12"/>
      <c r="RPF1184" s="12"/>
      <c r="RPG1184" s="12"/>
      <c r="RPH1184" s="12"/>
      <c r="RPI1184" s="12"/>
      <c r="RPJ1184" s="12"/>
      <c r="RPK1184" s="12"/>
      <c r="RPL1184" s="12"/>
      <c r="RPM1184" s="12"/>
      <c r="RPN1184" s="12"/>
      <c r="RPO1184" s="12"/>
      <c r="RPP1184" s="12"/>
      <c r="RPQ1184" s="12"/>
      <c r="RPR1184" s="12"/>
      <c r="RPS1184" s="12"/>
      <c r="RPT1184" s="12"/>
      <c r="RPU1184" s="12"/>
      <c r="RPV1184" s="12"/>
      <c r="RPW1184" s="12"/>
      <c r="RPX1184" s="12"/>
      <c r="RPY1184" s="12"/>
      <c r="RPZ1184" s="12"/>
      <c r="RQA1184" s="12"/>
      <c r="RQB1184" s="12"/>
      <c r="RQC1184" s="12"/>
      <c r="RQD1184" s="12"/>
      <c r="RQE1184" s="12"/>
      <c r="RQF1184" s="12"/>
      <c r="RQG1184" s="12"/>
      <c r="RQH1184" s="12"/>
      <c r="RQI1184" s="12"/>
      <c r="RQJ1184" s="12"/>
      <c r="RQK1184" s="12"/>
      <c r="RQL1184" s="12"/>
      <c r="RQM1184" s="12"/>
      <c r="RQN1184" s="12"/>
      <c r="RQO1184" s="12"/>
      <c r="RQP1184" s="12"/>
      <c r="RQQ1184" s="12"/>
      <c r="RQR1184" s="12"/>
      <c r="RQS1184" s="12"/>
      <c r="RQT1184" s="12"/>
      <c r="RQU1184" s="12"/>
      <c r="RQV1184" s="12"/>
      <c r="RQW1184" s="12"/>
      <c r="RQX1184" s="12"/>
      <c r="RQY1184" s="12"/>
      <c r="RQZ1184" s="12"/>
      <c r="RRA1184" s="12"/>
      <c r="RRB1184" s="12"/>
      <c r="RRC1184" s="12"/>
      <c r="RRD1184" s="12"/>
      <c r="RRE1184" s="12"/>
      <c r="RRF1184" s="12"/>
      <c r="RRG1184" s="12"/>
      <c r="RRH1184" s="12"/>
      <c r="RRI1184" s="12"/>
      <c r="RRJ1184" s="12"/>
      <c r="RRK1184" s="12"/>
      <c r="RRL1184" s="12"/>
      <c r="RRM1184" s="12"/>
      <c r="RRN1184" s="12"/>
      <c r="RRO1184" s="12"/>
      <c r="RRP1184" s="12"/>
      <c r="RRQ1184" s="12"/>
      <c r="RRR1184" s="12"/>
      <c r="RRS1184" s="12"/>
      <c r="RRT1184" s="12"/>
      <c r="RRU1184" s="12"/>
      <c r="RRV1184" s="12"/>
      <c r="RRW1184" s="12"/>
      <c r="RRX1184" s="12"/>
      <c r="RRY1184" s="12"/>
      <c r="RRZ1184" s="12"/>
      <c r="RSA1184" s="12"/>
      <c r="RSB1184" s="12"/>
      <c r="RSC1184" s="12"/>
      <c r="RSD1184" s="12"/>
      <c r="RSE1184" s="12"/>
      <c r="RSF1184" s="12"/>
      <c r="RSG1184" s="12"/>
      <c r="RSH1184" s="12"/>
      <c r="RSI1184" s="12"/>
      <c r="RSJ1184" s="12"/>
      <c r="RSK1184" s="12"/>
      <c r="RSL1184" s="12"/>
      <c r="RSM1184" s="12"/>
      <c r="RSN1184" s="12"/>
      <c r="RSO1184" s="12"/>
      <c r="RSP1184" s="12"/>
      <c r="RSQ1184" s="12"/>
      <c r="RSR1184" s="12"/>
      <c r="RSS1184" s="12"/>
      <c r="RST1184" s="12"/>
      <c r="RSU1184" s="12"/>
      <c r="RSV1184" s="12"/>
      <c r="RSW1184" s="12"/>
      <c r="RSX1184" s="12"/>
      <c r="RSY1184" s="12"/>
      <c r="RSZ1184" s="12"/>
      <c r="RTA1184" s="12"/>
      <c r="RTB1184" s="12"/>
      <c r="RTC1184" s="12"/>
      <c r="RTD1184" s="12"/>
      <c r="RTE1184" s="12"/>
      <c r="RTF1184" s="12"/>
      <c r="RTG1184" s="12"/>
      <c r="RTH1184" s="12"/>
      <c r="RTI1184" s="12"/>
      <c r="RTJ1184" s="12"/>
      <c r="RTK1184" s="12"/>
      <c r="RTL1184" s="12"/>
      <c r="RTM1184" s="12"/>
      <c r="RTN1184" s="12"/>
      <c r="RTO1184" s="12"/>
      <c r="RTP1184" s="12"/>
      <c r="RTQ1184" s="12"/>
      <c r="RTR1184" s="12"/>
      <c r="RTS1184" s="12"/>
      <c r="RTT1184" s="12"/>
      <c r="RTU1184" s="12"/>
      <c r="RTV1184" s="12"/>
      <c r="RTW1184" s="12"/>
      <c r="RTX1184" s="12"/>
      <c r="RTY1184" s="12"/>
      <c r="RTZ1184" s="12"/>
      <c r="RUA1184" s="12"/>
      <c r="RUB1184" s="12"/>
      <c r="RUC1184" s="12"/>
      <c r="RUD1184" s="12"/>
      <c r="RUE1184" s="12"/>
      <c r="RUF1184" s="12"/>
      <c r="RUG1184" s="12"/>
      <c r="RUH1184" s="12"/>
      <c r="RUI1184" s="12"/>
      <c r="RUJ1184" s="12"/>
      <c r="RUK1184" s="12"/>
      <c r="RUL1184" s="12"/>
      <c r="RUM1184" s="12"/>
      <c r="RUN1184" s="12"/>
      <c r="RUO1184" s="12"/>
      <c r="RUP1184" s="12"/>
      <c r="RUQ1184" s="12"/>
      <c r="RUR1184" s="12"/>
      <c r="RUS1184" s="12"/>
      <c r="RUT1184" s="12"/>
      <c r="RUU1184" s="12"/>
      <c r="RUV1184" s="12"/>
      <c r="RUW1184" s="12"/>
      <c r="RUX1184" s="12"/>
      <c r="RUY1184" s="12"/>
      <c r="RUZ1184" s="12"/>
      <c r="RVA1184" s="12"/>
      <c r="RVB1184" s="12"/>
      <c r="RVC1184" s="12"/>
      <c r="RVD1184" s="12"/>
      <c r="RVE1184" s="12"/>
      <c r="RVF1184" s="12"/>
      <c r="RVG1184" s="12"/>
      <c r="RVH1184" s="12"/>
      <c r="RVI1184" s="12"/>
      <c r="RVJ1184" s="12"/>
      <c r="RVK1184" s="12"/>
      <c r="RVL1184" s="12"/>
      <c r="RVM1184" s="12"/>
      <c r="RVN1184" s="12"/>
      <c r="RVO1184" s="12"/>
      <c r="RVP1184" s="12"/>
      <c r="RVQ1184" s="12"/>
      <c r="RVR1184" s="12"/>
      <c r="RVS1184" s="12"/>
      <c r="RVT1184" s="12"/>
      <c r="RVU1184" s="12"/>
      <c r="RVV1184" s="12"/>
      <c r="RVW1184" s="12"/>
      <c r="RVX1184" s="12"/>
      <c r="RVY1184" s="12"/>
      <c r="RVZ1184" s="12"/>
      <c r="RWA1184" s="12"/>
      <c r="RWB1184" s="12"/>
      <c r="RWC1184" s="12"/>
      <c r="RWD1184" s="12"/>
      <c r="RWE1184" s="12"/>
      <c r="RWF1184" s="12"/>
      <c r="RWG1184" s="12"/>
      <c r="RWH1184" s="12"/>
      <c r="RWI1184" s="12"/>
      <c r="RWJ1184" s="12"/>
      <c r="RWK1184" s="12"/>
      <c r="RWL1184" s="12"/>
      <c r="RWM1184" s="12"/>
      <c r="RWN1184" s="12"/>
      <c r="RWO1184" s="12"/>
      <c r="RWP1184" s="12"/>
      <c r="RWQ1184" s="12"/>
      <c r="RWR1184" s="12"/>
      <c r="RWS1184" s="12"/>
      <c r="RWT1184" s="12"/>
      <c r="RWU1184" s="12"/>
      <c r="RWV1184" s="12"/>
      <c r="RWW1184" s="12"/>
      <c r="RWX1184" s="12"/>
      <c r="RWY1184" s="12"/>
      <c r="RWZ1184" s="12"/>
      <c r="RXA1184" s="12"/>
      <c r="RXB1184" s="12"/>
      <c r="RXC1184" s="12"/>
      <c r="RXD1184" s="12"/>
      <c r="RXE1184" s="12"/>
      <c r="RXF1184" s="12"/>
      <c r="RXG1184" s="12"/>
      <c r="RXH1184" s="12"/>
      <c r="RXI1184" s="12"/>
      <c r="RXJ1184" s="12"/>
      <c r="RXK1184" s="12"/>
      <c r="RXL1184" s="12"/>
      <c r="RXM1184" s="12"/>
      <c r="RXN1184" s="12"/>
      <c r="RXO1184" s="12"/>
      <c r="RXP1184" s="12"/>
      <c r="RXQ1184" s="12"/>
      <c r="RXR1184" s="12"/>
      <c r="RXS1184" s="12"/>
      <c r="RXT1184" s="12"/>
      <c r="RXU1184" s="12"/>
      <c r="RXV1184" s="12"/>
      <c r="RXW1184" s="12"/>
      <c r="RXX1184" s="12"/>
      <c r="RXY1184" s="12"/>
      <c r="RXZ1184" s="12"/>
      <c r="RYA1184" s="12"/>
      <c r="RYB1184" s="12"/>
      <c r="RYC1184" s="12"/>
      <c r="RYD1184" s="12"/>
      <c r="RYE1184" s="12"/>
      <c r="RYF1184" s="12"/>
      <c r="RYG1184" s="12"/>
      <c r="RYH1184" s="12"/>
      <c r="RYI1184" s="12"/>
      <c r="RYJ1184" s="12"/>
      <c r="RYK1184" s="12"/>
      <c r="RYL1184" s="12"/>
      <c r="RYM1184" s="12"/>
      <c r="RYN1184" s="12"/>
      <c r="RYO1184" s="12"/>
      <c r="RYP1184" s="12"/>
      <c r="RYQ1184" s="12"/>
      <c r="RYR1184" s="12"/>
      <c r="RYS1184" s="12"/>
      <c r="RYT1184" s="12"/>
      <c r="RYU1184" s="12"/>
      <c r="RYV1184" s="12"/>
      <c r="RYW1184" s="12"/>
      <c r="RYX1184" s="12"/>
      <c r="RYY1184" s="12"/>
      <c r="RYZ1184" s="12"/>
      <c r="RZA1184" s="12"/>
      <c r="RZB1184" s="12"/>
      <c r="RZC1184" s="12"/>
      <c r="RZD1184" s="12"/>
      <c r="RZE1184" s="12"/>
      <c r="RZF1184" s="12"/>
      <c r="RZG1184" s="12"/>
      <c r="RZH1184" s="12"/>
      <c r="RZI1184" s="12"/>
      <c r="RZJ1184" s="12"/>
      <c r="RZK1184" s="12"/>
      <c r="RZL1184" s="12"/>
      <c r="RZM1184" s="12"/>
      <c r="RZN1184" s="12"/>
      <c r="RZO1184" s="12"/>
      <c r="RZP1184" s="12"/>
      <c r="RZQ1184" s="12"/>
      <c r="RZR1184" s="12"/>
      <c r="RZS1184" s="12"/>
      <c r="RZT1184" s="12"/>
      <c r="RZU1184" s="12"/>
      <c r="RZV1184" s="12"/>
      <c r="RZW1184" s="12"/>
      <c r="RZX1184" s="12"/>
      <c r="RZY1184" s="12"/>
      <c r="RZZ1184" s="12"/>
      <c r="SAA1184" s="12"/>
      <c r="SAB1184" s="12"/>
      <c r="SAC1184" s="12"/>
      <c r="SAD1184" s="12"/>
      <c r="SAE1184" s="12"/>
      <c r="SAF1184" s="12"/>
      <c r="SAG1184" s="12"/>
      <c r="SAH1184" s="12"/>
      <c r="SAI1184" s="12"/>
      <c r="SAJ1184" s="12"/>
      <c r="SAK1184" s="12"/>
      <c r="SAL1184" s="12"/>
      <c r="SAM1184" s="12"/>
      <c r="SAN1184" s="12"/>
      <c r="SAO1184" s="12"/>
      <c r="SAP1184" s="12"/>
      <c r="SAQ1184" s="12"/>
      <c r="SAR1184" s="12"/>
      <c r="SAS1184" s="12"/>
      <c r="SAT1184" s="12"/>
      <c r="SAU1184" s="12"/>
      <c r="SAV1184" s="12"/>
      <c r="SAW1184" s="12"/>
      <c r="SAX1184" s="12"/>
      <c r="SAY1184" s="12"/>
      <c r="SAZ1184" s="12"/>
      <c r="SBA1184" s="12"/>
      <c r="SBB1184" s="12"/>
      <c r="SBC1184" s="12"/>
      <c r="SBD1184" s="12"/>
      <c r="SBE1184" s="12"/>
      <c r="SBF1184" s="12"/>
      <c r="SBG1184" s="12"/>
      <c r="SBH1184" s="12"/>
      <c r="SBI1184" s="12"/>
      <c r="SBJ1184" s="12"/>
      <c r="SBK1184" s="12"/>
      <c r="SBL1184" s="12"/>
      <c r="SBM1184" s="12"/>
      <c r="SBN1184" s="12"/>
      <c r="SBO1184" s="12"/>
      <c r="SBP1184" s="12"/>
      <c r="SBQ1184" s="12"/>
      <c r="SBR1184" s="12"/>
      <c r="SBS1184" s="12"/>
      <c r="SBT1184" s="12"/>
      <c r="SBU1184" s="12"/>
      <c r="SBV1184" s="12"/>
      <c r="SBW1184" s="12"/>
      <c r="SBX1184" s="12"/>
      <c r="SBY1184" s="12"/>
      <c r="SBZ1184" s="12"/>
      <c r="SCA1184" s="12"/>
      <c r="SCB1184" s="12"/>
      <c r="SCC1184" s="12"/>
      <c r="SCD1184" s="12"/>
      <c r="SCE1184" s="12"/>
      <c r="SCF1184" s="12"/>
      <c r="SCG1184" s="12"/>
      <c r="SCH1184" s="12"/>
      <c r="SCI1184" s="12"/>
      <c r="SCJ1184" s="12"/>
      <c r="SCK1184" s="12"/>
      <c r="SCL1184" s="12"/>
      <c r="SCM1184" s="12"/>
      <c r="SCN1184" s="12"/>
      <c r="SCO1184" s="12"/>
      <c r="SCP1184" s="12"/>
      <c r="SCQ1184" s="12"/>
      <c r="SCR1184" s="12"/>
      <c r="SCS1184" s="12"/>
      <c r="SCT1184" s="12"/>
      <c r="SCU1184" s="12"/>
      <c r="SCV1184" s="12"/>
      <c r="SCW1184" s="12"/>
      <c r="SCX1184" s="12"/>
      <c r="SCY1184" s="12"/>
      <c r="SCZ1184" s="12"/>
      <c r="SDA1184" s="12"/>
      <c r="SDB1184" s="12"/>
      <c r="SDC1184" s="12"/>
      <c r="SDD1184" s="12"/>
      <c r="SDE1184" s="12"/>
      <c r="SDF1184" s="12"/>
      <c r="SDG1184" s="12"/>
      <c r="SDH1184" s="12"/>
      <c r="SDI1184" s="12"/>
      <c r="SDJ1184" s="12"/>
      <c r="SDK1184" s="12"/>
      <c r="SDL1184" s="12"/>
      <c r="SDM1184" s="12"/>
      <c r="SDN1184" s="12"/>
      <c r="SDO1184" s="12"/>
      <c r="SDP1184" s="12"/>
      <c r="SDQ1184" s="12"/>
      <c r="SDR1184" s="12"/>
      <c r="SDS1184" s="12"/>
      <c r="SDT1184" s="12"/>
      <c r="SDU1184" s="12"/>
      <c r="SDV1184" s="12"/>
      <c r="SDW1184" s="12"/>
      <c r="SDX1184" s="12"/>
      <c r="SDY1184" s="12"/>
      <c r="SDZ1184" s="12"/>
      <c r="SEA1184" s="12"/>
      <c r="SEB1184" s="12"/>
      <c r="SEC1184" s="12"/>
      <c r="SED1184" s="12"/>
      <c r="SEE1184" s="12"/>
      <c r="SEF1184" s="12"/>
      <c r="SEG1184" s="12"/>
      <c r="SEH1184" s="12"/>
      <c r="SEI1184" s="12"/>
      <c r="SEJ1184" s="12"/>
      <c r="SEK1184" s="12"/>
      <c r="SEL1184" s="12"/>
      <c r="SEM1184" s="12"/>
      <c r="SEN1184" s="12"/>
      <c r="SEO1184" s="12"/>
      <c r="SEP1184" s="12"/>
      <c r="SEQ1184" s="12"/>
      <c r="SER1184" s="12"/>
      <c r="SES1184" s="12"/>
      <c r="SET1184" s="12"/>
      <c r="SEU1184" s="12"/>
      <c r="SEV1184" s="12"/>
      <c r="SEW1184" s="12"/>
      <c r="SEX1184" s="12"/>
      <c r="SEY1184" s="12"/>
      <c r="SEZ1184" s="12"/>
      <c r="SFA1184" s="12"/>
      <c r="SFB1184" s="12"/>
      <c r="SFC1184" s="12"/>
      <c r="SFD1184" s="12"/>
      <c r="SFE1184" s="12"/>
      <c r="SFF1184" s="12"/>
      <c r="SFG1184" s="12"/>
      <c r="SFH1184" s="12"/>
      <c r="SFI1184" s="12"/>
      <c r="SFJ1184" s="12"/>
      <c r="SFK1184" s="12"/>
      <c r="SFL1184" s="12"/>
      <c r="SFM1184" s="12"/>
      <c r="SFN1184" s="12"/>
      <c r="SFO1184" s="12"/>
      <c r="SFP1184" s="12"/>
      <c r="SFQ1184" s="12"/>
      <c r="SFR1184" s="12"/>
      <c r="SFS1184" s="12"/>
      <c r="SFT1184" s="12"/>
      <c r="SFU1184" s="12"/>
      <c r="SFV1184" s="12"/>
      <c r="SFW1184" s="12"/>
      <c r="SFX1184" s="12"/>
      <c r="SFY1184" s="12"/>
      <c r="SFZ1184" s="12"/>
      <c r="SGA1184" s="12"/>
      <c r="SGB1184" s="12"/>
      <c r="SGC1184" s="12"/>
      <c r="SGD1184" s="12"/>
      <c r="SGE1184" s="12"/>
      <c r="SGF1184" s="12"/>
      <c r="SGG1184" s="12"/>
      <c r="SGH1184" s="12"/>
      <c r="SGI1184" s="12"/>
      <c r="SGJ1184" s="12"/>
      <c r="SGK1184" s="12"/>
      <c r="SGL1184" s="12"/>
      <c r="SGM1184" s="12"/>
      <c r="SGN1184" s="12"/>
      <c r="SGO1184" s="12"/>
      <c r="SGP1184" s="12"/>
      <c r="SGQ1184" s="12"/>
      <c r="SGR1184" s="12"/>
      <c r="SGS1184" s="12"/>
      <c r="SGT1184" s="12"/>
      <c r="SGU1184" s="12"/>
      <c r="SGV1184" s="12"/>
      <c r="SGW1184" s="12"/>
      <c r="SGX1184" s="12"/>
      <c r="SGY1184" s="12"/>
      <c r="SGZ1184" s="12"/>
      <c r="SHA1184" s="12"/>
      <c r="SHB1184" s="12"/>
      <c r="SHC1184" s="12"/>
      <c r="SHD1184" s="12"/>
      <c r="SHE1184" s="12"/>
      <c r="SHF1184" s="12"/>
      <c r="SHG1184" s="12"/>
      <c r="SHH1184" s="12"/>
      <c r="SHI1184" s="12"/>
      <c r="SHJ1184" s="12"/>
      <c r="SHK1184" s="12"/>
      <c r="SHL1184" s="12"/>
      <c r="SHM1184" s="12"/>
      <c r="SHN1184" s="12"/>
      <c r="SHO1184" s="12"/>
      <c r="SHP1184" s="12"/>
      <c r="SHQ1184" s="12"/>
      <c r="SHR1184" s="12"/>
      <c r="SHS1184" s="12"/>
      <c r="SHT1184" s="12"/>
      <c r="SHU1184" s="12"/>
      <c r="SHV1184" s="12"/>
      <c r="SHW1184" s="12"/>
      <c r="SHX1184" s="12"/>
      <c r="SHY1184" s="12"/>
      <c r="SHZ1184" s="12"/>
      <c r="SIA1184" s="12"/>
      <c r="SIB1184" s="12"/>
      <c r="SIC1184" s="12"/>
      <c r="SID1184" s="12"/>
      <c r="SIE1184" s="12"/>
      <c r="SIF1184" s="12"/>
      <c r="SIG1184" s="12"/>
      <c r="SIH1184" s="12"/>
      <c r="SII1184" s="12"/>
      <c r="SIJ1184" s="12"/>
      <c r="SIK1184" s="12"/>
      <c r="SIL1184" s="12"/>
      <c r="SIM1184" s="12"/>
      <c r="SIN1184" s="12"/>
      <c r="SIO1184" s="12"/>
      <c r="SIP1184" s="12"/>
      <c r="SIQ1184" s="12"/>
      <c r="SIR1184" s="12"/>
      <c r="SIS1184" s="12"/>
      <c r="SIT1184" s="12"/>
      <c r="SIU1184" s="12"/>
      <c r="SIV1184" s="12"/>
      <c r="SIW1184" s="12"/>
      <c r="SIX1184" s="12"/>
      <c r="SIY1184" s="12"/>
      <c r="SIZ1184" s="12"/>
      <c r="SJA1184" s="12"/>
      <c r="SJB1184" s="12"/>
      <c r="SJC1184" s="12"/>
      <c r="SJD1184" s="12"/>
      <c r="SJE1184" s="12"/>
      <c r="SJF1184" s="12"/>
      <c r="SJG1184" s="12"/>
      <c r="SJH1184" s="12"/>
      <c r="SJI1184" s="12"/>
      <c r="SJJ1184" s="12"/>
      <c r="SJK1184" s="12"/>
      <c r="SJL1184" s="12"/>
      <c r="SJM1184" s="12"/>
      <c r="SJN1184" s="12"/>
      <c r="SJO1184" s="12"/>
      <c r="SJP1184" s="12"/>
      <c r="SJQ1184" s="12"/>
      <c r="SJR1184" s="12"/>
      <c r="SJS1184" s="12"/>
      <c r="SJT1184" s="12"/>
      <c r="SJU1184" s="12"/>
      <c r="SJV1184" s="12"/>
      <c r="SJW1184" s="12"/>
      <c r="SJX1184" s="12"/>
      <c r="SJY1184" s="12"/>
      <c r="SJZ1184" s="12"/>
      <c r="SKA1184" s="12"/>
      <c r="SKB1184" s="12"/>
      <c r="SKC1184" s="12"/>
      <c r="SKD1184" s="12"/>
      <c r="SKE1184" s="12"/>
      <c r="SKF1184" s="12"/>
      <c r="SKG1184" s="12"/>
      <c r="SKH1184" s="12"/>
      <c r="SKI1184" s="12"/>
      <c r="SKJ1184" s="12"/>
      <c r="SKK1184" s="12"/>
      <c r="SKL1184" s="12"/>
      <c r="SKM1184" s="12"/>
      <c r="SKN1184" s="12"/>
      <c r="SKO1184" s="12"/>
      <c r="SKP1184" s="12"/>
      <c r="SKQ1184" s="12"/>
      <c r="SKR1184" s="12"/>
      <c r="SKS1184" s="12"/>
      <c r="SKT1184" s="12"/>
      <c r="SKU1184" s="12"/>
      <c r="SKV1184" s="12"/>
      <c r="SKW1184" s="12"/>
      <c r="SKX1184" s="12"/>
      <c r="SKY1184" s="12"/>
      <c r="SKZ1184" s="12"/>
      <c r="SLA1184" s="12"/>
      <c r="SLB1184" s="12"/>
      <c r="SLC1184" s="12"/>
      <c r="SLD1184" s="12"/>
      <c r="SLE1184" s="12"/>
      <c r="SLF1184" s="12"/>
      <c r="SLG1184" s="12"/>
      <c r="SLH1184" s="12"/>
      <c r="SLI1184" s="12"/>
      <c r="SLJ1184" s="12"/>
      <c r="SLK1184" s="12"/>
      <c r="SLL1184" s="12"/>
      <c r="SLM1184" s="12"/>
      <c r="SLN1184" s="12"/>
      <c r="SLO1184" s="12"/>
      <c r="SLP1184" s="12"/>
      <c r="SLQ1184" s="12"/>
      <c r="SLR1184" s="12"/>
      <c r="SLS1184" s="12"/>
      <c r="SLT1184" s="12"/>
      <c r="SLU1184" s="12"/>
      <c r="SLV1184" s="12"/>
      <c r="SLW1184" s="12"/>
      <c r="SLX1184" s="12"/>
      <c r="SLY1184" s="12"/>
      <c r="SLZ1184" s="12"/>
      <c r="SMA1184" s="12"/>
      <c r="SMB1184" s="12"/>
      <c r="SMC1184" s="12"/>
      <c r="SMD1184" s="12"/>
      <c r="SME1184" s="12"/>
      <c r="SMF1184" s="12"/>
      <c r="SMG1184" s="12"/>
      <c r="SMH1184" s="12"/>
      <c r="SMI1184" s="12"/>
      <c r="SMJ1184" s="12"/>
      <c r="SMK1184" s="12"/>
      <c r="SML1184" s="12"/>
      <c r="SMM1184" s="12"/>
      <c r="SMN1184" s="12"/>
      <c r="SMO1184" s="12"/>
      <c r="SMP1184" s="12"/>
      <c r="SMQ1184" s="12"/>
      <c r="SMR1184" s="12"/>
      <c r="SMS1184" s="12"/>
      <c r="SMT1184" s="12"/>
      <c r="SMU1184" s="12"/>
      <c r="SMV1184" s="12"/>
      <c r="SMW1184" s="12"/>
      <c r="SMX1184" s="12"/>
      <c r="SMY1184" s="12"/>
      <c r="SMZ1184" s="12"/>
      <c r="SNA1184" s="12"/>
      <c r="SNB1184" s="12"/>
      <c r="SNC1184" s="12"/>
      <c r="SND1184" s="12"/>
      <c r="SNE1184" s="12"/>
      <c r="SNF1184" s="12"/>
      <c r="SNG1184" s="12"/>
      <c r="SNH1184" s="12"/>
      <c r="SNI1184" s="12"/>
      <c r="SNJ1184" s="12"/>
      <c r="SNK1184" s="12"/>
      <c r="SNL1184" s="12"/>
      <c r="SNM1184" s="12"/>
      <c r="SNN1184" s="12"/>
      <c r="SNO1184" s="12"/>
      <c r="SNP1184" s="12"/>
      <c r="SNQ1184" s="12"/>
      <c r="SNR1184" s="12"/>
      <c r="SNS1184" s="12"/>
      <c r="SNT1184" s="12"/>
      <c r="SNU1184" s="12"/>
      <c r="SNV1184" s="12"/>
      <c r="SNW1184" s="12"/>
      <c r="SNX1184" s="12"/>
      <c r="SNY1184" s="12"/>
      <c r="SNZ1184" s="12"/>
      <c r="SOA1184" s="12"/>
      <c r="SOB1184" s="12"/>
      <c r="SOC1184" s="12"/>
      <c r="SOD1184" s="12"/>
      <c r="SOE1184" s="12"/>
      <c r="SOF1184" s="12"/>
      <c r="SOG1184" s="12"/>
      <c r="SOH1184" s="12"/>
      <c r="SOI1184" s="12"/>
      <c r="SOJ1184" s="12"/>
      <c r="SOK1184" s="12"/>
      <c r="SOL1184" s="12"/>
      <c r="SOM1184" s="12"/>
      <c r="SON1184" s="12"/>
      <c r="SOO1184" s="12"/>
      <c r="SOP1184" s="12"/>
      <c r="SOQ1184" s="12"/>
      <c r="SOR1184" s="12"/>
      <c r="SOS1184" s="12"/>
      <c r="SOT1184" s="12"/>
      <c r="SOU1184" s="12"/>
      <c r="SOV1184" s="12"/>
      <c r="SOW1184" s="12"/>
      <c r="SOX1184" s="12"/>
      <c r="SOY1184" s="12"/>
      <c r="SOZ1184" s="12"/>
      <c r="SPA1184" s="12"/>
      <c r="SPB1184" s="12"/>
      <c r="SPC1184" s="12"/>
      <c r="SPD1184" s="12"/>
      <c r="SPE1184" s="12"/>
      <c r="SPF1184" s="12"/>
      <c r="SPG1184" s="12"/>
      <c r="SPH1184" s="12"/>
      <c r="SPI1184" s="12"/>
      <c r="SPJ1184" s="12"/>
      <c r="SPK1184" s="12"/>
      <c r="SPL1184" s="12"/>
      <c r="SPM1184" s="12"/>
      <c r="SPN1184" s="12"/>
      <c r="SPO1184" s="12"/>
      <c r="SPP1184" s="12"/>
      <c r="SPQ1184" s="12"/>
      <c r="SPR1184" s="12"/>
      <c r="SPS1184" s="12"/>
      <c r="SPT1184" s="12"/>
      <c r="SPU1184" s="12"/>
      <c r="SPV1184" s="12"/>
      <c r="SPW1184" s="12"/>
      <c r="SPX1184" s="12"/>
      <c r="SPY1184" s="12"/>
      <c r="SPZ1184" s="12"/>
      <c r="SQA1184" s="12"/>
      <c r="SQB1184" s="12"/>
      <c r="SQC1184" s="12"/>
      <c r="SQD1184" s="12"/>
      <c r="SQE1184" s="12"/>
      <c r="SQF1184" s="12"/>
      <c r="SQG1184" s="12"/>
      <c r="SQH1184" s="12"/>
      <c r="SQI1184" s="12"/>
      <c r="SQJ1184" s="12"/>
      <c r="SQK1184" s="12"/>
      <c r="SQL1184" s="12"/>
      <c r="SQM1184" s="12"/>
      <c r="SQN1184" s="12"/>
      <c r="SQO1184" s="12"/>
      <c r="SQP1184" s="12"/>
      <c r="SQQ1184" s="12"/>
      <c r="SQR1184" s="12"/>
      <c r="SQS1184" s="12"/>
      <c r="SQT1184" s="12"/>
      <c r="SQU1184" s="12"/>
      <c r="SQV1184" s="12"/>
      <c r="SQW1184" s="12"/>
      <c r="SQX1184" s="12"/>
      <c r="SQY1184" s="12"/>
      <c r="SQZ1184" s="12"/>
      <c r="SRA1184" s="12"/>
      <c r="SRB1184" s="12"/>
      <c r="SRC1184" s="12"/>
      <c r="SRD1184" s="12"/>
      <c r="SRE1184" s="12"/>
      <c r="SRF1184" s="12"/>
      <c r="SRG1184" s="12"/>
      <c r="SRH1184" s="12"/>
      <c r="SRI1184" s="12"/>
      <c r="SRJ1184" s="12"/>
      <c r="SRK1184" s="12"/>
      <c r="SRL1184" s="12"/>
      <c r="SRM1184" s="12"/>
      <c r="SRN1184" s="12"/>
      <c r="SRO1184" s="12"/>
      <c r="SRP1184" s="12"/>
      <c r="SRQ1184" s="12"/>
      <c r="SRR1184" s="12"/>
      <c r="SRS1184" s="12"/>
      <c r="SRT1184" s="12"/>
      <c r="SRU1184" s="12"/>
      <c r="SRV1184" s="12"/>
      <c r="SRW1184" s="12"/>
      <c r="SRX1184" s="12"/>
      <c r="SRY1184" s="12"/>
      <c r="SRZ1184" s="12"/>
      <c r="SSA1184" s="12"/>
      <c r="SSB1184" s="12"/>
      <c r="SSC1184" s="12"/>
      <c r="SSD1184" s="12"/>
      <c r="SSE1184" s="12"/>
      <c r="SSF1184" s="12"/>
      <c r="SSG1184" s="12"/>
      <c r="SSH1184" s="12"/>
      <c r="SSI1184" s="12"/>
      <c r="SSJ1184" s="12"/>
      <c r="SSK1184" s="12"/>
      <c r="SSL1184" s="12"/>
      <c r="SSM1184" s="12"/>
      <c r="SSN1184" s="12"/>
      <c r="SSO1184" s="12"/>
      <c r="SSP1184" s="12"/>
      <c r="SSQ1184" s="12"/>
      <c r="SSR1184" s="12"/>
      <c r="SSS1184" s="12"/>
      <c r="SST1184" s="12"/>
      <c r="SSU1184" s="12"/>
      <c r="SSV1184" s="12"/>
      <c r="SSW1184" s="12"/>
      <c r="SSX1184" s="12"/>
      <c r="SSY1184" s="12"/>
      <c r="SSZ1184" s="12"/>
      <c r="STA1184" s="12"/>
      <c r="STB1184" s="12"/>
      <c r="STC1184" s="12"/>
      <c r="STD1184" s="12"/>
      <c r="STE1184" s="12"/>
      <c r="STF1184" s="12"/>
      <c r="STG1184" s="12"/>
      <c r="STH1184" s="12"/>
      <c r="STI1184" s="12"/>
      <c r="STJ1184" s="12"/>
      <c r="STK1184" s="12"/>
      <c r="STL1184" s="12"/>
      <c r="STM1184" s="12"/>
      <c r="STN1184" s="12"/>
      <c r="STO1184" s="12"/>
      <c r="STP1184" s="12"/>
      <c r="STQ1184" s="12"/>
      <c r="STR1184" s="12"/>
      <c r="STS1184" s="12"/>
      <c r="STT1184" s="12"/>
      <c r="STU1184" s="12"/>
      <c r="STV1184" s="12"/>
      <c r="STW1184" s="12"/>
      <c r="STX1184" s="12"/>
      <c r="STY1184" s="12"/>
      <c r="STZ1184" s="12"/>
      <c r="SUA1184" s="12"/>
      <c r="SUB1184" s="12"/>
      <c r="SUC1184" s="12"/>
      <c r="SUD1184" s="12"/>
      <c r="SUE1184" s="12"/>
      <c r="SUF1184" s="12"/>
      <c r="SUG1184" s="12"/>
      <c r="SUH1184" s="12"/>
      <c r="SUI1184" s="12"/>
      <c r="SUJ1184" s="12"/>
      <c r="SUK1184" s="12"/>
      <c r="SUL1184" s="12"/>
      <c r="SUM1184" s="12"/>
      <c r="SUN1184" s="12"/>
      <c r="SUO1184" s="12"/>
      <c r="SUP1184" s="12"/>
      <c r="SUQ1184" s="12"/>
      <c r="SUR1184" s="12"/>
      <c r="SUS1184" s="12"/>
      <c r="SUT1184" s="12"/>
      <c r="SUU1184" s="12"/>
      <c r="SUV1184" s="12"/>
      <c r="SUW1184" s="12"/>
      <c r="SUX1184" s="12"/>
      <c r="SUY1184" s="12"/>
      <c r="SUZ1184" s="12"/>
      <c r="SVA1184" s="12"/>
      <c r="SVB1184" s="12"/>
      <c r="SVC1184" s="12"/>
      <c r="SVD1184" s="12"/>
      <c r="SVE1184" s="12"/>
      <c r="SVF1184" s="12"/>
      <c r="SVG1184" s="12"/>
      <c r="SVH1184" s="12"/>
      <c r="SVI1184" s="12"/>
      <c r="SVJ1184" s="12"/>
      <c r="SVK1184" s="12"/>
      <c r="SVL1184" s="12"/>
      <c r="SVM1184" s="12"/>
      <c r="SVN1184" s="12"/>
      <c r="SVO1184" s="12"/>
      <c r="SVP1184" s="12"/>
      <c r="SVQ1184" s="12"/>
      <c r="SVR1184" s="12"/>
      <c r="SVS1184" s="12"/>
      <c r="SVT1184" s="12"/>
      <c r="SVU1184" s="12"/>
      <c r="SVV1184" s="12"/>
      <c r="SVW1184" s="12"/>
      <c r="SVX1184" s="12"/>
      <c r="SVY1184" s="12"/>
      <c r="SVZ1184" s="12"/>
      <c r="SWA1184" s="12"/>
      <c r="SWB1184" s="12"/>
      <c r="SWC1184" s="12"/>
      <c r="SWD1184" s="12"/>
      <c r="SWE1184" s="12"/>
      <c r="SWF1184" s="12"/>
      <c r="SWG1184" s="12"/>
      <c r="SWH1184" s="12"/>
      <c r="SWI1184" s="12"/>
      <c r="SWJ1184" s="12"/>
      <c r="SWK1184" s="12"/>
      <c r="SWL1184" s="12"/>
      <c r="SWM1184" s="12"/>
      <c r="SWN1184" s="12"/>
      <c r="SWO1184" s="12"/>
      <c r="SWP1184" s="12"/>
      <c r="SWQ1184" s="12"/>
      <c r="SWR1184" s="12"/>
      <c r="SWS1184" s="12"/>
      <c r="SWT1184" s="12"/>
      <c r="SWU1184" s="12"/>
      <c r="SWV1184" s="12"/>
      <c r="SWW1184" s="12"/>
      <c r="SWX1184" s="12"/>
      <c r="SWY1184" s="12"/>
      <c r="SWZ1184" s="12"/>
      <c r="SXA1184" s="12"/>
      <c r="SXB1184" s="12"/>
      <c r="SXC1184" s="12"/>
      <c r="SXD1184" s="12"/>
      <c r="SXE1184" s="12"/>
      <c r="SXF1184" s="12"/>
      <c r="SXG1184" s="12"/>
      <c r="SXH1184" s="12"/>
      <c r="SXI1184" s="12"/>
      <c r="SXJ1184" s="12"/>
      <c r="SXK1184" s="12"/>
      <c r="SXL1184" s="12"/>
      <c r="SXM1184" s="12"/>
      <c r="SXN1184" s="12"/>
      <c r="SXO1184" s="12"/>
      <c r="SXP1184" s="12"/>
      <c r="SXQ1184" s="12"/>
      <c r="SXR1184" s="12"/>
      <c r="SXS1184" s="12"/>
      <c r="SXT1184" s="12"/>
      <c r="SXU1184" s="12"/>
      <c r="SXV1184" s="12"/>
      <c r="SXW1184" s="12"/>
      <c r="SXX1184" s="12"/>
      <c r="SXY1184" s="12"/>
      <c r="SXZ1184" s="12"/>
      <c r="SYA1184" s="12"/>
      <c r="SYB1184" s="12"/>
      <c r="SYC1184" s="12"/>
      <c r="SYD1184" s="12"/>
      <c r="SYE1184" s="12"/>
      <c r="SYF1184" s="12"/>
      <c r="SYG1184" s="12"/>
      <c r="SYH1184" s="12"/>
      <c r="SYI1184" s="12"/>
      <c r="SYJ1184" s="12"/>
      <c r="SYK1184" s="12"/>
      <c r="SYL1184" s="12"/>
      <c r="SYM1184" s="12"/>
      <c r="SYN1184" s="12"/>
      <c r="SYO1184" s="12"/>
      <c r="SYP1184" s="12"/>
      <c r="SYQ1184" s="12"/>
      <c r="SYR1184" s="12"/>
      <c r="SYS1184" s="12"/>
      <c r="SYT1184" s="12"/>
      <c r="SYU1184" s="12"/>
      <c r="SYV1184" s="12"/>
      <c r="SYW1184" s="12"/>
      <c r="SYX1184" s="12"/>
      <c r="SYY1184" s="12"/>
      <c r="SYZ1184" s="12"/>
      <c r="SZA1184" s="12"/>
      <c r="SZB1184" s="12"/>
      <c r="SZC1184" s="12"/>
      <c r="SZD1184" s="12"/>
      <c r="SZE1184" s="12"/>
      <c r="SZF1184" s="12"/>
      <c r="SZG1184" s="12"/>
      <c r="SZH1184" s="12"/>
      <c r="SZI1184" s="12"/>
      <c r="SZJ1184" s="12"/>
      <c r="SZK1184" s="12"/>
      <c r="SZL1184" s="12"/>
      <c r="SZM1184" s="12"/>
      <c r="SZN1184" s="12"/>
      <c r="SZO1184" s="12"/>
      <c r="SZP1184" s="12"/>
      <c r="SZQ1184" s="12"/>
      <c r="SZR1184" s="12"/>
      <c r="SZS1184" s="12"/>
      <c r="SZT1184" s="12"/>
      <c r="SZU1184" s="12"/>
      <c r="SZV1184" s="12"/>
      <c r="SZW1184" s="12"/>
      <c r="SZX1184" s="12"/>
      <c r="SZY1184" s="12"/>
      <c r="SZZ1184" s="12"/>
      <c r="TAA1184" s="12"/>
      <c r="TAB1184" s="12"/>
      <c r="TAC1184" s="12"/>
      <c r="TAD1184" s="12"/>
      <c r="TAE1184" s="12"/>
      <c r="TAF1184" s="12"/>
      <c r="TAG1184" s="12"/>
      <c r="TAH1184" s="12"/>
      <c r="TAI1184" s="12"/>
      <c r="TAJ1184" s="12"/>
      <c r="TAK1184" s="12"/>
      <c r="TAL1184" s="12"/>
      <c r="TAM1184" s="12"/>
      <c r="TAN1184" s="12"/>
      <c r="TAO1184" s="12"/>
      <c r="TAP1184" s="12"/>
      <c r="TAQ1184" s="12"/>
      <c r="TAR1184" s="12"/>
      <c r="TAS1184" s="12"/>
      <c r="TAT1184" s="12"/>
      <c r="TAU1184" s="12"/>
      <c r="TAV1184" s="12"/>
      <c r="TAW1184" s="12"/>
      <c r="TAX1184" s="12"/>
      <c r="TAY1184" s="12"/>
      <c r="TAZ1184" s="12"/>
      <c r="TBA1184" s="12"/>
      <c r="TBB1184" s="12"/>
      <c r="TBC1184" s="12"/>
      <c r="TBD1184" s="12"/>
      <c r="TBE1184" s="12"/>
      <c r="TBF1184" s="12"/>
      <c r="TBG1184" s="12"/>
      <c r="TBH1184" s="12"/>
      <c r="TBI1184" s="12"/>
      <c r="TBJ1184" s="12"/>
      <c r="TBK1184" s="12"/>
      <c r="TBL1184" s="12"/>
      <c r="TBM1184" s="12"/>
      <c r="TBN1184" s="12"/>
      <c r="TBO1184" s="12"/>
      <c r="TBP1184" s="12"/>
      <c r="TBQ1184" s="12"/>
      <c r="TBR1184" s="12"/>
      <c r="TBS1184" s="12"/>
      <c r="TBT1184" s="12"/>
      <c r="TBU1184" s="12"/>
      <c r="TBV1184" s="12"/>
      <c r="TBW1184" s="12"/>
      <c r="TBX1184" s="12"/>
      <c r="TBY1184" s="12"/>
      <c r="TBZ1184" s="12"/>
      <c r="TCA1184" s="12"/>
      <c r="TCB1184" s="12"/>
      <c r="TCC1184" s="12"/>
      <c r="TCD1184" s="12"/>
      <c r="TCE1184" s="12"/>
      <c r="TCF1184" s="12"/>
      <c r="TCG1184" s="12"/>
      <c r="TCH1184" s="12"/>
      <c r="TCI1184" s="12"/>
      <c r="TCJ1184" s="12"/>
      <c r="TCK1184" s="12"/>
      <c r="TCL1184" s="12"/>
      <c r="TCM1184" s="12"/>
      <c r="TCN1184" s="12"/>
      <c r="TCO1184" s="12"/>
      <c r="TCP1184" s="12"/>
      <c r="TCQ1184" s="12"/>
      <c r="TCR1184" s="12"/>
      <c r="TCS1184" s="12"/>
      <c r="TCT1184" s="12"/>
      <c r="TCU1184" s="12"/>
      <c r="TCV1184" s="12"/>
      <c r="TCW1184" s="12"/>
      <c r="TCX1184" s="12"/>
      <c r="TCY1184" s="12"/>
      <c r="TCZ1184" s="12"/>
      <c r="TDA1184" s="12"/>
      <c r="TDB1184" s="12"/>
      <c r="TDC1184" s="12"/>
      <c r="TDD1184" s="12"/>
      <c r="TDE1184" s="12"/>
      <c r="TDF1184" s="12"/>
      <c r="TDG1184" s="12"/>
      <c r="TDH1184" s="12"/>
      <c r="TDI1184" s="12"/>
      <c r="TDJ1184" s="12"/>
      <c r="TDK1184" s="12"/>
      <c r="TDL1184" s="12"/>
      <c r="TDM1184" s="12"/>
      <c r="TDN1184" s="12"/>
      <c r="TDO1184" s="12"/>
      <c r="TDP1184" s="12"/>
      <c r="TDQ1184" s="12"/>
      <c r="TDR1184" s="12"/>
      <c r="TDS1184" s="12"/>
      <c r="TDT1184" s="12"/>
      <c r="TDU1184" s="12"/>
      <c r="TDV1184" s="12"/>
      <c r="TDW1184" s="12"/>
      <c r="TDX1184" s="12"/>
      <c r="TDY1184" s="12"/>
      <c r="TDZ1184" s="12"/>
      <c r="TEA1184" s="12"/>
      <c r="TEB1184" s="12"/>
      <c r="TEC1184" s="12"/>
      <c r="TED1184" s="12"/>
      <c r="TEE1184" s="12"/>
      <c r="TEF1184" s="12"/>
      <c r="TEG1184" s="12"/>
      <c r="TEH1184" s="12"/>
      <c r="TEI1184" s="12"/>
      <c r="TEJ1184" s="12"/>
      <c r="TEK1184" s="12"/>
      <c r="TEL1184" s="12"/>
      <c r="TEM1184" s="12"/>
      <c r="TEN1184" s="12"/>
      <c r="TEO1184" s="12"/>
      <c r="TEP1184" s="12"/>
      <c r="TEQ1184" s="12"/>
      <c r="TER1184" s="12"/>
      <c r="TES1184" s="12"/>
      <c r="TET1184" s="12"/>
      <c r="TEU1184" s="12"/>
      <c r="TEV1184" s="12"/>
      <c r="TEW1184" s="12"/>
      <c r="TEX1184" s="12"/>
      <c r="TEY1184" s="12"/>
      <c r="TEZ1184" s="12"/>
      <c r="TFA1184" s="12"/>
      <c r="TFB1184" s="12"/>
      <c r="TFC1184" s="12"/>
      <c r="TFD1184" s="12"/>
      <c r="TFE1184" s="12"/>
      <c r="TFF1184" s="12"/>
      <c r="TFG1184" s="12"/>
      <c r="TFH1184" s="12"/>
      <c r="TFI1184" s="12"/>
      <c r="TFJ1184" s="12"/>
      <c r="TFK1184" s="12"/>
      <c r="TFL1184" s="12"/>
      <c r="TFM1184" s="12"/>
      <c r="TFN1184" s="12"/>
      <c r="TFO1184" s="12"/>
      <c r="TFP1184" s="12"/>
      <c r="TFQ1184" s="12"/>
      <c r="TFR1184" s="12"/>
      <c r="TFS1184" s="12"/>
      <c r="TFT1184" s="12"/>
      <c r="TFU1184" s="12"/>
      <c r="TFV1184" s="12"/>
      <c r="TFW1184" s="12"/>
      <c r="TFX1184" s="12"/>
      <c r="TFY1184" s="12"/>
      <c r="TFZ1184" s="12"/>
      <c r="TGA1184" s="12"/>
      <c r="TGB1184" s="12"/>
      <c r="TGC1184" s="12"/>
      <c r="TGD1184" s="12"/>
      <c r="TGE1184" s="12"/>
      <c r="TGF1184" s="12"/>
      <c r="TGG1184" s="12"/>
      <c r="TGH1184" s="12"/>
      <c r="TGI1184" s="12"/>
      <c r="TGJ1184" s="12"/>
      <c r="TGK1184" s="12"/>
      <c r="TGL1184" s="12"/>
      <c r="TGM1184" s="12"/>
      <c r="TGN1184" s="12"/>
      <c r="TGO1184" s="12"/>
      <c r="TGP1184" s="12"/>
      <c r="TGQ1184" s="12"/>
      <c r="TGR1184" s="12"/>
      <c r="TGS1184" s="12"/>
      <c r="TGT1184" s="12"/>
      <c r="TGU1184" s="12"/>
      <c r="TGV1184" s="12"/>
      <c r="TGW1184" s="12"/>
      <c r="TGX1184" s="12"/>
      <c r="TGY1184" s="12"/>
      <c r="TGZ1184" s="12"/>
      <c r="THA1184" s="12"/>
      <c r="THB1184" s="12"/>
      <c r="THC1184" s="12"/>
      <c r="THD1184" s="12"/>
      <c r="THE1184" s="12"/>
      <c r="THF1184" s="12"/>
      <c r="THG1184" s="12"/>
      <c r="THH1184" s="12"/>
      <c r="THI1184" s="12"/>
      <c r="THJ1184" s="12"/>
      <c r="THK1184" s="12"/>
      <c r="THL1184" s="12"/>
      <c r="THM1184" s="12"/>
      <c r="THN1184" s="12"/>
      <c r="THO1184" s="12"/>
      <c r="THP1184" s="12"/>
      <c r="THQ1184" s="12"/>
      <c r="THR1184" s="12"/>
      <c r="THS1184" s="12"/>
      <c r="THT1184" s="12"/>
      <c r="THU1184" s="12"/>
      <c r="THV1184" s="12"/>
      <c r="THW1184" s="12"/>
      <c r="THX1184" s="12"/>
      <c r="THY1184" s="12"/>
      <c r="THZ1184" s="12"/>
      <c r="TIA1184" s="12"/>
      <c r="TIB1184" s="12"/>
      <c r="TIC1184" s="12"/>
      <c r="TID1184" s="12"/>
      <c r="TIE1184" s="12"/>
      <c r="TIF1184" s="12"/>
      <c r="TIG1184" s="12"/>
      <c r="TIH1184" s="12"/>
      <c r="TII1184" s="12"/>
      <c r="TIJ1184" s="12"/>
      <c r="TIK1184" s="12"/>
      <c r="TIL1184" s="12"/>
      <c r="TIM1184" s="12"/>
      <c r="TIN1184" s="12"/>
      <c r="TIO1184" s="12"/>
      <c r="TIP1184" s="12"/>
      <c r="TIQ1184" s="12"/>
      <c r="TIR1184" s="12"/>
      <c r="TIS1184" s="12"/>
      <c r="TIT1184" s="12"/>
      <c r="TIU1184" s="12"/>
      <c r="TIV1184" s="12"/>
      <c r="TIW1184" s="12"/>
      <c r="TIX1184" s="12"/>
      <c r="TIY1184" s="12"/>
      <c r="TIZ1184" s="12"/>
      <c r="TJA1184" s="12"/>
      <c r="TJB1184" s="12"/>
      <c r="TJC1184" s="12"/>
      <c r="TJD1184" s="12"/>
      <c r="TJE1184" s="12"/>
      <c r="TJF1184" s="12"/>
      <c r="TJG1184" s="12"/>
      <c r="TJH1184" s="12"/>
      <c r="TJI1184" s="12"/>
      <c r="TJJ1184" s="12"/>
      <c r="TJK1184" s="12"/>
      <c r="TJL1184" s="12"/>
      <c r="TJM1184" s="12"/>
      <c r="TJN1184" s="12"/>
      <c r="TJO1184" s="12"/>
      <c r="TJP1184" s="12"/>
      <c r="TJQ1184" s="12"/>
      <c r="TJR1184" s="12"/>
      <c r="TJS1184" s="12"/>
      <c r="TJT1184" s="12"/>
      <c r="TJU1184" s="12"/>
      <c r="TJV1184" s="12"/>
      <c r="TJW1184" s="12"/>
      <c r="TJX1184" s="12"/>
      <c r="TJY1184" s="12"/>
      <c r="TJZ1184" s="12"/>
      <c r="TKA1184" s="12"/>
      <c r="TKB1184" s="12"/>
      <c r="TKC1184" s="12"/>
      <c r="TKD1184" s="12"/>
      <c r="TKE1184" s="12"/>
      <c r="TKF1184" s="12"/>
      <c r="TKG1184" s="12"/>
      <c r="TKH1184" s="12"/>
      <c r="TKI1184" s="12"/>
      <c r="TKJ1184" s="12"/>
      <c r="TKK1184" s="12"/>
      <c r="TKL1184" s="12"/>
      <c r="TKM1184" s="12"/>
      <c r="TKN1184" s="12"/>
      <c r="TKO1184" s="12"/>
      <c r="TKP1184" s="12"/>
      <c r="TKQ1184" s="12"/>
      <c r="TKR1184" s="12"/>
      <c r="TKS1184" s="12"/>
      <c r="TKT1184" s="12"/>
      <c r="TKU1184" s="12"/>
      <c r="TKV1184" s="12"/>
      <c r="TKW1184" s="12"/>
      <c r="TKX1184" s="12"/>
      <c r="TKY1184" s="12"/>
      <c r="TKZ1184" s="12"/>
      <c r="TLA1184" s="12"/>
      <c r="TLB1184" s="12"/>
      <c r="TLC1184" s="12"/>
      <c r="TLD1184" s="12"/>
      <c r="TLE1184" s="12"/>
      <c r="TLF1184" s="12"/>
      <c r="TLG1184" s="12"/>
      <c r="TLH1184" s="12"/>
      <c r="TLI1184" s="12"/>
      <c r="TLJ1184" s="12"/>
      <c r="TLK1184" s="12"/>
      <c r="TLL1184" s="12"/>
      <c r="TLM1184" s="12"/>
      <c r="TLN1184" s="12"/>
      <c r="TLO1184" s="12"/>
      <c r="TLP1184" s="12"/>
      <c r="TLQ1184" s="12"/>
      <c r="TLR1184" s="12"/>
      <c r="TLS1184" s="12"/>
      <c r="TLT1184" s="12"/>
      <c r="TLU1184" s="12"/>
      <c r="TLV1184" s="12"/>
      <c r="TLW1184" s="12"/>
      <c r="TLX1184" s="12"/>
      <c r="TLY1184" s="12"/>
      <c r="TLZ1184" s="12"/>
      <c r="TMA1184" s="12"/>
      <c r="TMB1184" s="12"/>
      <c r="TMC1184" s="12"/>
      <c r="TMD1184" s="12"/>
      <c r="TME1184" s="12"/>
      <c r="TMF1184" s="12"/>
      <c r="TMG1184" s="12"/>
      <c r="TMH1184" s="12"/>
      <c r="TMI1184" s="12"/>
      <c r="TMJ1184" s="12"/>
      <c r="TMK1184" s="12"/>
      <c r="TML1184" s="12"/>
      <c r="TMM1184" s="12"/>
      <c r="TMN1184" s="12"/>
      <c r="TMO1184" s="12"/>
      <c r="TMP1184" s="12"/>
      <c r="TMQ1184" s="12"/>
      <c r="TMR1184" s="12"/>
      <c r="TMS1184" s="12"/>
      <c r="TMT1184" s="12"/>
      <c r="TMU1184" s="12"/>
      <c r="TMV1184" s="12"/>
      <c r="TMW1184" s="12"/>
      <c r="TMX1184" s="12"/>
      <c r="TMY1184" s="12"/>
      <c r="TMZ1184" s="12"/>
      <c r="TNA1184" s="12"/>
      <c r="TNB1184" s="12"/>
      <c r="TNC1184" s="12"/>
      <c r="TND1184" s="12"/>
      <c r="TNE1184" s="12"/>
      <c r="TNF1184" s="12"/>
      <c r="TNG1184" s="12"/>
      <c r="TNH1184" s="12"/>
      <c r="TNI1184" s="12"/>
      <c r="TNJ1184" s="12"/>
      <c r="TNK1184" s="12"/>
      <c r="TNL1184" s="12"/>
      <c r="TNM1184" s="12"/>
      <c r="TNN1184" s="12"/>
      <c r="TNO1184" s="12"/>
      <c r="TNP1184" s="12"/>
      <c r="TNQ1184" s="12"/>
      <c r="TNR1184" s="12"/>
      <c r="TNS1184" s="12"/>
      <c r="TNT1184" s="12"/>
      <c r="TNU1184" s="12"/>
      <c r="TNV1184" s="12"/>
      <c r="TNW1184" s="12"/>
      <c r="TNX1184" s="12"/>
      <c r="TNY1184" s="12"/>
      <c r="TNZ1184" s="12"/>
      <c r="TOA1184" s="12"/>
      <c r="TOB1184" s="12"/>
      <c r="TOC1184" s="12"/>
      <c r="TOD1184" s="12"/>
      <c r="TOE1184" s="12"/>
      <c r="TOF1184" s="12"/>
      <c r="TOG1184" s="12"/>
      <c r="TOH1184" s="12"/>
      <c r="TOI1184" s="12"/>
      <c r="TOJ1184" s="12"/>
      <c r="TOK1184" s="12"/>
      <c r="TOL1184" s="12"/>
      <c r="TOM1184" s="12"/>
      <c r="TON1184" s="12"/>
      <c r="TOO1184" s="12"/>
      <c r="TOP1184" s="12"/>
      <c r="TOQ1184" s="12"/>
      <c r="TOR1184" s="12"/>
      <c r="TOS1184" s="12"/>
      <c r="TOT1184" s="12"/>
      <c r="TOU1184" s="12"/>
      <c r="TOV1184" s="12"/>
      <c r="TOW1184" s="12"/>
      <c r="TOX1184" s="12"/>
      <c r="TOY1184" s="12"/>
      <c r="TOZ1184" s="12"/>
      <c r="TPA1184" s="12"/>
      <c r="TPB1184" s="12"/>
      <c r="TPC1184" s="12"/>
      <c r="TPD1184" s="12"/>
      <c r="TPE1184" s="12"/>
      <c r="TPF1184" s="12"/>
      <c r="TPG1184" s="12"/>
      <c r="TPH1184" s="12"/>
      <c r="TPI1184" s="12"/>
      <c r="TPJ1184" s="12"/>
      <c r="TPK1184" s="12"/>
      <c r="TPL1184" s="12"/>
      <c r="TPM1184" s="12"/>
      <c r="TPN1184" s="12"/>
      <c r="TPO1184" s="12"/>
      <c r="TPP1184" s="12"/>
      <c r="TPQ1184" s="12"/>
      <c r="TPR1184" s="12"/>
      <c r="TPS1184" s="12"/>
      <c r="TPT1184" s="12"/>
      <c r="TPU1184" s="12"/>
      <c r="TPV1184" s="12"/>
      <c r="TPW1184" s="12"/>
      <c r="TPX1184" s="12"/>
      <c r="TPY1184" s="12"/>
      <c r="TPZ1184" s="12"/>
      <c r="TQA1184" s="12"/>
      <c r="TQB1184" s="12"/>
      <c r="TQC1184" s="12"/>
      <c r="TQD1184" s="12"/>
      <c r="TQE1184" s="12"/>
      <c r="TQF1184" s="12"/>
      <c r="TQG1184" s="12"/>
      <c r="TQH1184" s="12"/>
      <c r="TQI1184" s="12"/>
      <c r="TQJ1184" s="12"/>
      <c r="TQK1184" s="12"/>
      <c r="TQL1184" s="12"/>
      <c r="TQM1184" s="12"/>
      <c r="TQN1184" s="12"/>
      <c r="TQO1184" s="12"/>
      <c r="TQP1184" s="12"/>
      <c r="TQQ1184" s="12"/>
      <c r="TQR1184" s="12"/>
      <c r="TQS1184" s="12"/>
      <c r="TQT1184" s="12"/>
      <c r="TQU1184" s="12"/>
      <c r="TQV1184" s="12"/>
      <c r="TQW1184" s="12"/>
      <c r="TQX1184" s="12"/>
      <c r="TQY1184" s="12"/>
      <c r="TQZ1184" s="12"/>
      <c r="TRA1184" s="12"/>
      <c r="TRB1184" s="12"/>
      <c r="TRC1184" s="12"/>
      <c r="TRD1184" s="12"/>
      <c r="TRE1184" s="12"/>
      <c r="TRF1184" s="12"/>
      <c r="TRG1184" s="12"/>
      <c r="TRH1184" s="12"/>
      <c r="TRI1184" s="12"/>
      <c r="TRJ1184" s="12"/>
      <c r="TRK1184" s="12"/>
      <c r="TRL1184" s="12"/>
      <c r="TRM1184" s="12"/>
      <c r="TRN1184" s="12"/>
      <c r="TRO1184" s="12"/>
      <c r="TRP1184" s="12"/>
      <c r="TRQ1184" s="12"/>
      <c r="TRR1184" s="12"/>
      <c r="TRS1184" s="12"/>
      <c r="TRT1184" s="12"/>
      <c r="TRU1184" s="12"/>
      <c r="TRV1184" s="12"/>
      <c r="TRW1184" s="12"/>
      <c r="TRX1184" s="12"/>
      <c r="TRY1184" s="12"/>
      <c r="TRZ1184" s="12"/>
      <c r="TSA1184" s="12"/>
      <c r="TSB1184" s="12"/>
      <c r="TSC1184" s="12"/>
      <c r="TSD1184" s="12"/>
      <c r="TSE1184" s="12"/>
      <c r="TSF1184" s="12"/>
      <c r="TSG1184" s="12"/>
      <c r="TSH1184" s="12"/>
      <c r="TSI1184" s="12"/>
      <c r="TSJ1184" s="12"/>
      <c r="TSK1184" s="12"/>
      <c r="TSL1184" s="12"/>
      <c r="TSM1184" s="12"/>
      <c r="TSN1184" s="12"/>
      <c r="TSO1184" s="12"/>
      <c r="TSP1184" s="12"/>
      <c r="TSQ1184" s="12"/>
      <c r="TSR1184" s="12"/>
      <c r="TSS1184" s="12"/>
      <c r="TST1184" s="12"/>
      <c r="TSU1184" s="12"/>
      <c r="TSV1184" s="12"/>
      <c r="TSW1184" s="12"/>
      <c r="TSX1184" s="12"/>
      <c r="TSY1184" s="12"/>
      <c r="TSZ1184" s="12"/>
      <c r="TTA1184" s="12"/>
      <c r="TTB1184" s="12"/>
      <c r="TTC1184" s="12"/>
      <c r="TTD1184" s="12"/>
      <c r="TTE1184" s="12"/>
      <c r="TTF1184" s="12"/>
      <c r="TTG1184" s="12"/>
      <c r="TTH1184" s="12"/>
      <c r="TTI1184" s="12"/>
      <c r="TTJ1184" s="12"/>
      <c r="TTK1184" s="12"/>
      <c r="TTL1184" s="12"/>
      <c r="TTM1184" s="12"/>
      <c r="TTN1184" s="12"/>
      <c r="TTO1184" s="12"/>
      <c r="TTP1184" s="12"/>
      <c r="TTQ1184" s="12"/>
      <c r="TTR1184" s="12"/>
      <c r="TTS1184" s="12"/>
      <c r="TTT1184" s="12"/>
      <c r="TTU1184" s="12"/>
      <c r="TTV1184" s="12"/>
      <c r="TTW1184" s="12"/>
      <c r="TTX1184" s="12"/>
      <c r="TTY1184" s="12"/>
      <c r="TTZ1184" s="12"/>
      <c r="TUA1184" s="12"/>
      <c r="TUB1184" s="12"/>
      <c r="TUC1184" s="12"/>
      <c r="TUD1184" s="12"/>
      <c r="TUE1184" s="12"/>
      <c r="TUF1184" s="12"/>
      <c r="TUG1184" s="12"/>
      <c r="TUH1184" s="12"/>
      <c r="TUI1184" s="12"/>
      <c r="TUJ1184" s="12"/>
      <c r="TUK1184" s="12"/>
      <c r="TUL1184" s="12"/>
      <c r="TUM1184" s="12"/>
      <c r="TUN1184" s="12"/>
      <c r="TUO1184" s="12"/>
      <c r="TUP1184" s="12"/>
      <c r="TUQ1184" s="12"/>
      <c r="TUR1184" s="12"/>
      <c r="TUS1184" s="12"/>
      <c r="TUT1184" s="12"/>
      <c r="TUU1184" s="12"/>
      <c r="TUV1184" s="12"/>
      <c r="TUW1184" s="12"/>
      <c r="TUX1184" s="12"/>
      <c r="TUY1184" s="12"/>
      <c r="TUZ1184" s="12"/>
      <c r="TVA1184" s="12"/>
      <c r="TVB1184" s="12"/>
      <c r="TVC1184" s="12"/>
      <c r="TVD1184" s="12"/>
      <c r="TVE1184" s="12"/>
      <c r="TVF1184" s="12"/>
      <c r="TVG1184" s="12"/>
      <c r="TVH1184" s="12"/>
      <c r="TVI1184" s="12"/>
      <c r="TVJ1184" s="12"/>
      <c r="TVK1184" s="12"/>
      <c r="TVL1184" s="12"/>
      <c r="TVM1184" s="12"/>
      <c r="TVN1184" s="12"/>
      <c r="TVO1184" s="12"/>
      <c r="TVP1184" s="12"/>
      <c r="TVQ1184" s="12"/>
      <c r="TVR1184" s="12"/>
      <c r="TVS1184" s="12"/>
      <c r="TVT1184" s="12"/>
      <c r="TVU1184" s="12"/>
      <c r="TVV1184" s="12"/>
      <c r="TVW1184" s="12"/>
      <c r="TVX1184" s="12"/>
      <c r="TVY1184" s="12"/>
      <c r="TVZ1184" s="12"/>
      <c r="TWA1184" s="12"/>
      <c r="TWB1184" s="12"/>
      <c r="TWC1184" s="12"/>
      <c r="TWD1184" s="12"/>
      <c r="TWE1184" s="12"/>
      <c r="TWF1184" s="12"/>
      <c r="TWG1184" s="12"/>
      <c r="TWH1184" s="12"/>
      <c r="TWI1184" s="12"/>
      <c r="TWJ1184" s="12"/>
      <c r="TWK1184" s="12"/>
      <c r="TWL1184" s="12"/>
      <c r="TWM1184" s="12"/>
      <c r="TWN1184" s="12"/>
      <c r="TWO1184" s="12"/>
      <c r="TWP1184" s="12"/>
      <c r="TWQ1184" s="12"/>
      <c r="TWR1184" s="12"/>
      <c r="TWS1184" s="12"/>
      <c r="TWT1184" s="12"/>
      <c r="TWU1184" s="12"/>
      <c r="TWV1184" s="12"/>
      <c r="TWW1184" s="12"/>
      <c r="TWX1184" s="12"/>
      <c r="TWY1184" s="12"/>
      <c r="TWZ1184" s="12"/>
      <c r="TXA1184" s="12"/>
      <c r="TXB1184" s="12"/>
      <c r="TXC1184" s="12"/>
      <c r="TXD1184" s="12"/>
      <c r="TXE1184" s="12"/>
      <c r="TXF1184" s="12"/>
      <c r="TXG1184" s="12"/>
      <c r="TXH1184" s="12"/>
      <c r="TXI1184" s="12"/>
      <c r="TXJ1184" s="12"/>
      <c r="TXK1184" s="12"/>
      <c r="TXL1184" s="12"/>
      <c r="TXM1184" s="12"/>
      <c r="TXN1184" s="12"/>
      <c r="TXO1184" s="12"/>
      <c r="TXP1184" s="12"/>
      <c r="TXQ1184" s="12"/>
      <c r="TXR1184" s="12"/>
      <c r="TXS1184" s="12"/>
      <c r="TXT1184" s="12"/>
      <c r="TXU1184" s="12"/>
      <c r="TXV1184" s="12"/>
      <c r="TXW1184" s="12"/>
      <c r="TXX1184" s="12"/>
      <c r="TXY1184" s="12"/>
      <c r="TXZ1184" s="12"/>
      <c r="TYA1184" s="12"/>
      <c r="TYB1184" s="12"/>
      <c r="TYC1184" s="12"/>
      <c r="TYD1184" s="12"/>
      <c r="TYE1184" s="12"/>
      <c r="TYF1184" s="12"/>
      <c r="TYG1184" s="12"/>
      <c r="TYH1184" s="12"/>
      <c r="TYI1184" s="12"/>
      <c r="TYJ1184" s="12"/>
      <c r="TYK1184" s="12"/>
      <c r="TYL1184" s="12"/>
      <c r="TYM1184" s="12"/>
      <c r="TYN1184" s="12"/>
      <c r="TYO1184" s="12"/>
      <c r="TYP1184" s="12"/>
      <c r="TYQ1184" s="12"/>
      <c r="TYR1184" s="12"/>
      <c r="TYS1184" s="12"/>
      <c r="TYT1184" s="12"/>
      <c r="TYU1184" s="12"/>
      <c r="TYV1184" s="12"/>
      <c r="TYW1184" s="12"/>
      <c r="TYX1184" s="12"/>
      <c r="TYY1184" s="12"/>
      <c r="TYZ1184" s="12"/>
      <c r="TZA1184" s="12"/>
      <c r="TZB1184" s="12"/>
      <c r="TZC1184" s="12"/>
      <c r="TZD1184" s="12"/>
      <c r="TZE1184" s="12"/>
      <c r="TZF1184" s="12"/>
      <c r="TZG1184" s="12"/>
      <c r="TZH1184" s="12"/>
      <c r="TZI1184" s="12"/>
      <c r="TZJ1184" s="12"/>
      <c r="TZK1184" s="12"/>
      <c r="TZL1184" s="12"/>
      <c r="TZM1184" s="12"/>
      <c r="TZN1184" s="12"/>
      <c r="TZO1184" s="12"/>
      <c r="TZP1184" s="12"/>
      <c r="TZQ1184" s="12"/>
      <c r="TZR1184" s="12"/>
      <c r="TZS1184" s="12"/>
      <c r="TZT1184" s="12"/>
      <c r="TZU1184" s="12"/>
      <c r="TZV1184" s="12"/>
      <c r="TZW1184" s="12"/>
      <c r="TZX1184" s="12"/>
      <c r="TZY1184" s="12"/>
      <c r="TZZ1184" s="12"/>
      <c r="UAA1184" s="12"/>
      <c r="UAB1184" s="12"/>
      <c r="UAC1184" s="12"/>
      <c r="UAD1184" s="12"/>
      <c r="UAE1184" s="12"/>
      <c r="UAF1184" s="12"/>
      <c r="UAG1184" s="12"/>
      <c r="UAH1184" s="12"/>
      <c r="UAI1184" s="12"/>
      <c r="UAJ1184" s="12"/>
      <c r="UAK1184" s="12"/>
      <c r="UAL1184" s="12"/>
      <c r="UAM1184" s="12"/>
      <c r="UAN1184" s="12"/>
      <c r="UAO1184" s="12"/>
      <c r="UAP1184" s="12"/>
      <c r="UAQ1184" s="12"/>
      <c r="UAR1184" s="12"/>
      <c r="UAS1184" s="12"/>
      <c r="UAT1184" s="12"/>
      <c r="UAU1184" s="12"/>
      <c r="UAV1184" s="12"/>
      <c r="UAW1184" s="12"/>
      <c r="UAX1184" s="12"/>
      <c r="UAY1184" s="12"/>
      <c r="UAZ1184" s="12"/>
      <c r="UBA1184" s="12"/>
      <c r="UBB1184" s="12"/>
      <c r="UBC1184" s="12"/>
      <c r="UBD1184" s="12"/>
      <c r="UBE1184" s="12"/>
      <c r="UBF1184" s="12"/>
      <c r="UBG1184" s="12"/>
      <c r="UBH1184" s="12"/>
      <c r="UBI1184" s="12"/>
      <c r="UBJ1184" s="12"/>
      <c r="UBK1184" s="12"/>
      <c r="UBL1184" s="12"/>
      <c r="UBM1184" s="12"/>
      <c r="UBN1184" s="12"/>
      <c r="UBO1184" s="12"/>
      <c r="UBP1184" s="12"/>
      <c r="UBQ1184" s="12"/>
      <c r="UBR1184" s="12"/>
      <c r="UBS1184" s="12"/>
      <c r="UBT1184" s="12"/>
      <c r="UBU1184" s="12"/>
      <c r="UBV1184" s="12"/>
      <c r="UBW1184" s="12"/>
      <c r="UBX1184" s="12"/>
      <c r="UBY1184" s="12"/>
      <c r="UBZ1184" s="12"/>
      <c r="UCA1184" s="12"/>
      <c r="UCB1184" s="12"/>
      <c r="UCC1184" s="12"/>
      <c r="UCD1184" s="12"/>
      <c r="UCE1184" s="12"/>
      <c r="UCF1184" s="12"/>
      <c r="UCG1184" s="12"/>
      <c r="UCH1184" s="12"/>
      <c r="UCI1184" s="12"/>
      <c r="UCJ1184" s="12"/>
      <c r="UCK1184" s="12"/>
      <c r="UCL1184" s="12"/>
      <c r="UCM1184" s="12"/>
      <c r="UCN1184" s="12"/>
      <c r="UCO1184" s="12"/>
      <c r="UCP1184" s="12"/>
      <c r="UCQ1184" s="12"/>
      <c r="UCR1184" s="12"/>
      <c r="UCS1184" s="12"/>
      <c r="UCT1184" s="12"/>
      <c r="UCU1184" s="12"/>
      <c r="UCV1184" s="12"/>
      <c r="UCW1184" s="12"/>
      <c r="UCX1184" s="12"/>
      <c r="UCY1184" s="12"/>
      <c r="UCZ1184" s="12"/>
      <c r="UDA1184" s="12"/>
      <c r="UDB1184" s="12"/>
      <c r="UDC1184" s="12"/>
      <c r="UDD1184" s="12"/>
      <c r="UDE1184" s="12"/>
      <c r="UDF1184" s="12"/>
      <c r="UDG1184" s="12"/>
      <c r="UDH1184" s="12"/>
      <c r="UDI1184" s="12"/>
      <c r="UDJ1184" s="12"/>
      <c r="UDK1184" s="12"/>
      <c r="UDL1184" s="12"/>
      <c r="UDM1184" s="12"/>
      <c r="UDN1184" s="12"/>
      <c r="UDO1184" s="12"/>
      <c r="UDP1184" s="12"/>
      <c r="UDQ1184" s="12"/>
      <c r="UDR1184" s="12"/>
      <c r="UDS1184" s="12"/>
      <c r="UDT1184" s="12"/>
      <c r="UDU1184" s="12"/>
      <c r="UDV1184" s="12"/>
      <c r="UDW1184" s="12"/>
      <c r="UDX1184" s="12"/>
      <c r="UDY1184" s="12"/>
      <c r="UDZ1184" s="12"/>
      <c r="UEA1184" s="12"/>
      <c r="UEB1184" s="12"/>
      <c r="UEC1184" s="12"/>
      <c r="UED1184" s="12"/>
      <c r="UEE1184" s="12"/>
      <c r="UEF1184" s="12"/>
      <c r="UEG1184" s="12"/>
      <c r="UEH1184" s="12"/>
      <c r="UEI1184" s="12"/>
      <c r="UEJ1184" s="12"/>
      <c r="UEK1184" s="12"/>
      <c r="UEL1184" s="12"/>
      <c r="UEM1184" s="12"/>
      <c r="UEN1184" s="12"/>
      <c r="UEO1184" s="12"/>
      <c r="UEP1184" s="12"/>
      <c r="UEQ1184" s="12"/>
      <c r="UER1184" s="12"/>
      <c r="UES1184" s="12"/>
      <c r="UET1184" s="12"/>
      <c r="UEU1184" s="12"/>
      <c r="UEV1184" s="12"/>
      <c r="UEW1184" s="12"/>
      <c r="UEX1184" s="12"/>
      <c r="UEY1184" s="12"/>
      <c r="UEZ1184" s="12"/>
      <c r="UFA1184" s="12"/>
      <c r="UFB1184" s="12"/>
      <c r="UFC1184" s="12"/>
      <c r="UFD1184" s="12"/>
      <c r="UFE1184" s="12"/>
      <c r="UFF1184" s="12"/>
      <c r="UFG1184" s="12"/>
      <c r="UFH1184" s="12"/>
      <c r="UFI1184" s="12"/>
      <c r="UFJ1184" s="12"/>
      <c r="UFK1184" s="12"/>
      <c r="UFL1184" s="12"/>
      <c r="UFM1184" s="12"/>
      <c r="UFN1184" s="12"/>
      <c r="UFO1184" s="12"/>
      <c r="UFP1184" s="12"/>
      <c r="UFQ1184" s="12"/>
      <c r="UFR1184" s="12"/>
      <c r="UFS1184" s="12"/>
      <c r="UFT1184" s="12"/>
      <c r="UFU1184" s="12"/>
      <c r="UFV1184" s="12"/>
      <c r="UFW1184" s="12"/>
      <c r="UFX1184" s="12"/>
      <c r="UFY1184" s="12"/>
      <c r="UFZ1184" s="12"/>
      <c r="UGA1184" s="12"/>
      <c r="UGB1184" s="12"/>
      <c r="UGC1184" s="12"/>
      <c r="UGD1184" s="12"/>
      <c r="UGE1184" s="12"/>
      <c r="UGF1184" s="12"/>
      <c r="UGG1184" s="12"/>
      <c r="UGH1184" s="12"/>
      <c r="UGI1184" s="12"/>
      <c r="UGJ1184" s="12"/>
      <c r="UGK1184" s="12"/>
      <c r="UGL1184" s="12"/>
      <c r="UGM1184" s="12"/>
      <c r="UGN1184" s="12"/>
      <c r="UGO1184" s="12"/>
      <c r="UGP1184" s="12"/>
      <c r="UGQ1184" s="12"/>
      <c r="UGR1184" s="12"/>
      <c r="UGS1184" s="12"/>
      <c r="UGT1184" s="12"/>
      <c r="UGU1184" s="12"/>
      <c r="UGV1184" s="12"/>
      <c r="UGW1184" s="12"/>
      <c r="UGX1184" s="12"/>
      <c r="UGY1184" s="12"/>
      <c r="UGZ1184" s="12"/>
      <c r="UHA1184" s="12"/>
      <c r="UHB1184" s="12"/>
      <c r="UHC1184" s="12"/>
      <c r="UHD1184" s="12"/>
      <c r="UHE1184" s="12"/>
      <c r="UHF1184" s="12"/>
      <c r="UHG1184" s="12"/>
      <c r="UHH1184" s="12"/>
      <c r="UHI1184" s="12"/>
      <c r="UHJ1184" s="12"/>
      <c r="UHK1184" s="12"/>
      <c r="UHL1184" s="12"/>
      <c r="UHM1184" s="12"/>
      <c r="UHN1184" s="12"/>
      <c r="UHO1184" s="12"/>
      <c r="UHP1184" s="12"/>
      <c r="UHQ1184" s="12"/>
      <c r="UHR1184" s="12"/>
      <c r="UHS1184" s="12"/>
      <c r="UHT1184" s="12"/>
      <c r="UHU1184" s="12"/>
      <c r="UHV1184" s="12"/>
      <c r="UHW1184" s="12"/>
      <c r="UHX1184" s="12"/>
      <c r="UHY1184" s="12"/>
      <c r="UHZ1184" s="12"/>
      <c r="UIA1184" s="12"/>
      <c r="UIB1184" s="12"/>
      <c r="UIC1184" s="12"/>
      <c r="UID1184" s="12"/>
      <c r="UIE1184" s="12"/>
      <c r="UIF1184" s="12"/>
      <c r="UIG1184" s="12"/>
      <c r="UIH1184" s="12"/>
      <c r="UII1184" s="12"/>
      <c r="UIJ1184" s="12"/>
      <c r="UIK1184" s="12"/>
      <c r="UIL1184" s="12"/>
      <c r="UIM1184" s="12"/>
      <c r="UIN1184" s="12"/>
      <c r="UIO1184" s="12"/>
      <c r="UIP1184" s="12"/>
      <c r="UIQ1184" s="12"/>
      <c r="UIR1184" s="12"/>
      <c r="UIS1184" s="12"/>
      <c r="UIT1184" s="12"/>
      <c r="UIU1184" s="12"/>
      <c r="UIV1184" s="12"/>
      <c r="UIW1184" s="12"/>
      <c r="UIX1184" s="12"/>
      <c r="UIY1184" s="12"/>
      <c r="UIZ1184" s="12"/>
      <c r="UJA1184" s="12"/>
      <c r="UJB1184" s="12"/>
      <c r="UJC1184" s="12"/>
      <c r="UJD1184" s="12"/>
      <c r="UJE1184" s="12"/>
      <c r="UJF1184" s="12"/>
      <c r="UJG1184" s="12"/>
      <c r="UJH1184" s="12"/>
      <c r="UJI1184" s="12"/>
      <c r="UJJ1184" s="12"/>
      <c r="UJK1184" s="12"/>
      <c r="UJL1184" s="12"/>
      <c r="UJM1184" s="12"/>
      <c r="UJN1184" s="12"/>
      <c r="UJO1184" s="12"/>
      <c r="UJP1184" s="12"/>
      <c r="UJQ1184" s="12"/>
      <c r="UJR1184" s="12"/>
      <c r="UJS1184" s="12"/>
      <c r="UJT1184" s="12"/>
      <c r="UJU1184" s="12"/>
      <c r="UJV1184" s="12"/>
      <c r="UJW1184" s="12"/>
      <c r="UJX1184" s="12"/>
      <c r="UJY1184" s="12"/>
      <c r="UJZ1184" s="12"/>
      <c r="UKA1184" s="12"/>
      <c r="UKB1184" s="12"/>
      <c r="UKC1184" s="12"/>
      <c r="UKD1184" s="12"/>
      <c r="UKE1184" s="12"/>
      <c r="UKF1184" s="12"/>
      <c r="UKG1184" s="12"/>
      <c r="UKH1184" s="12"/>
      <c r="UKI1184" s="12"/>
      <c r="UKJ1184" s="12"/>
      <c r="UKK1184" s="12"/>
      <c r="UKL1184" s="12"/>
      <c r="UKM1184" s="12"/>
      <c r="UKN1184" s="12"/>
      <c r="UKO1184" s="12"/>
      <c r="UKP1184" s="12"/>
      <c r="UKQ1184" s="12"/>
      <c r="UKR1184" s="12"/>
      <c r="UKS1184" s="12"/>
      <c r="UKT1184" s="12"/>
      <c r="UKU1184" s="12"/>
      <c r="UKV1184" s="12"/>
      <c r="UKW1184" s="12"/>
      <c r="UKX1184" s="12"/>
      <c r="UKY1184" s="12"/>
      <c r="UKZ1184" s="12"/>
      <c r="ULA1184" s="12"/>
      <c r="ULB1184" s="12"/>
      <c r="ULC1184" s="12"/>
      <c r="ULD1184" s="12"/>
      <c r="ULE1184" s="12"/>
      <c r="ULF1184" s="12"/>
      <c r="ULG1184" s="12"/>
      <c r="ULH1184" s="12"/>
      <c r="ULI1184" s="12"/>
      <c r="ULJ1184" s="12"/>
      <c r="ULK1184" s="12"/>
      <c r="ULL1184" s="12"/>
      <c r="ULM1184" s="12"/>
      <c r="ULN1184" s="12"/>
      <c r="ULO1184" s="12"/>
      <c r="ULP1184" s="12"/>
      <c r="ULQ1184" s="12"/>
      <c r="ULR1184" s="12"/>
      <c r="ULS1184" s="12"/>
      <c r="ULT1184" s="12"/>
      <c r="ULU1184" s="12"/>
      <c r="ULV1184" s="12"/>
      <c r="ULW1184" s="12"/>
      <c r="ULX1184" s="12"/>
      <c r="ULY1184" s="12"/>
      <c r="ULZ1184" s="12"/>
      <c r="UMA1184" s="12"/>
      <c r="UMB1184" s="12"/>
      <c r="UMC1184" s="12"/>
      <c r="UMD1184" s="12"/>
      <c r="UME1184" s="12"/>
      <c r="UMF1184" s="12"/>
      <c r="UMG1184" s="12"/>
      <c r="UMH1184" s="12"/>
      <c r="UMI1184" s="12"/>
      <c r="UMJ1184" s="12"/>
      <c r="UMK1184" s="12"/>
      <c r="UML1184" s="12"/>
      <c r="UMM1184" s="12"/>
      <c r="UMN1184" s="12"/>
      <c r="UMO1184" s="12"/>
      <c r="UMP1184" s="12"/>
      <c r="UMQ1184" s="12"/>
      <c r="UMR1184" s="12"/>
      <c r="UMS1184" s="12"/>
      <c r="UMT1184" s="12"/>
      <c r="UMU1184" s="12"/>
      <c r="UMV1184" s="12"/>
      <c r="UMW1184" s="12"/>
      <c r="UMX1184" s="12"/>
      <c r="UMY1184" s="12"/>
      <c r="UMZ1184" s="12"/>
      <c r="UNA1184" s="12"/>
      <c r="UNB1184" s="12"/>
      <c r="UNC1184" s="12"/>
      <c r="UND1184" s="12"/>
      <c r="UNE1184" s="12"/>
      <c r="UNF1184" s="12"/>
      <c r="UNG1184" s="12"/>
      <c r="UNH1184" s="12"/>
      <c r="UNI1184" s="12"/>
      <c r="UNJ1184" s="12"/>
      <c r="UNK1184" s="12"/>
      <c r="UNL1184" s="12"/>
      <c r="UNM1184" s="12"/>
      <c r="UNN1184" s="12"/>
      <c r="UNO1184" s="12"/>
      <c r="UNP1184" s="12"/>
      <c r="UNQ1184" s="12"/>
      <c r="UNR1184" s="12"/>
      <c r="UNS1184" s="12"/>
      <c r="UNT1184" s="12"/>
      <c r="UNU1184" s="12"/>
      <c r="UNV1184" s="12"/>
      <c r="UNW1184" s="12"/>
      <c r="UNX1184" s="12"/>
      <c r="UNY1184" s="12"/>
      <c r="UNZ1184" s="12"/>
      <c r="UOA1184" s="12"/>
      <c r="UOB1184" s="12"/>
      <c r="UOC1184" s="12"/>
      <c r="UOD1184" s="12"/>
      <c r="UOE1184" s="12"/>
      <c r="UOF1184" s="12"/>
      <c r="UOG1184" s="12"/>
      <c r="UOH1184" s="12"/>
      <c r="UOI1184" s="12"/>
      <c r="UOJ1184" s="12"/>
      <c r="UOK1184" s="12"/>
      <c r="UOL1184" s="12"/>
      <c r="UOM1184" s="12"/>
      <c r="UON1184" s="12"/>
      <c r="UOO1184" s="12"/>
      <c r="UOP1184" s="12"/>
      <c r="UOQ1184" s="12"/>
      <c r="UOR1184" s="12"/>
      <c r="UOS1184" s="12"/>
      <c r="UOT1184" s="12"/>
      <c r="UOU1184" s="12"/>
      <c r="UOV1184" s="12"/>
      <c r="UOW1184" s="12"/>
      <c r="UOX1184" s="12"/>
      <c r="UOY1184" s="12"/>
      <c r="UOZ1184" s="12"/>
      <c r="UPA1184" s="12"/>
      <c r="UPB1184" s="12"/>
      <c r="UPC1184" s="12"/>
      <c r="UPD1184" s="12"/>
      <c r="UPE1184" s="12"/>
      <c r="UPF1184" s="12"/>
      <c r="UPG1184" s="12"/>
      <c r="UPH1184" s="12"/>
      <c r="UPI1184" s="12"/>
      <c r="UPJ1184" s="12"/>
      <c r="UPK1184" s="12"/>
      <c r="UPL1184" s="12"/>
      <c r="UPM1184" s="12"/>
      <c r="UPN1184" s="12"/>
      <c r="UPO1184" s="12"/>
      <c r="UPP1184" s="12"/>
      <c r="UPQ1184" s="12"/>
      <c r="UPR1184" s="12"/>
      <c r="UPS1184" s="12"/>
      <c r="UPT1184" s="12"/>
      <c r="UPU1184" s="12"/>
      <c r="UPV1184" s="12"/>
      <c r="UPW1184" s="12"/>
      <c r="UPX1184" s="12"/>
      <c r="UPY1184" s="12"/>
      <c r="UPZ1184" s="12"/>
      <c r="UQA1184" s="12"/>
      <c r="UQB1184" s="12"/>
      <c r="UQC1184" s="12"/>
      <c r="UQD1184" s="12"/>
      <c r="UQE1184" s="12"/>
      <c r="UQF1184" s="12"/>
      <c r="UQG1184" s="12"/>
      <c r="UQH1184" s="12"/>
      <c r="UQI1184" s="12"/>
      <c r="UQJ1184" s="12"/>
      <c r="UQK1184" s="12"/>
      <c r="UQL1184" s="12"/>
      <c r="UQM1184" s="12"/>
      <c r="UQN1184" s="12"/>
      <c r="UQO1184" s="12"/>
      <c r="UQP1184" s="12"/>
      <c r="UQQ1184" s="12"/>
      <c r="UQR1184" s="12"/>
      <c r="UQS1184" s="12"/>
      <c r="UQT1184" s="12"/>
      <c r="UQU1184" s="12"/>
      <c r="UQV1184" s="12"/>
      <c r="UQW1184" s="12"/>
      <c r="UQX1184" s="12"/>
      <c r="UQY1184" s="12"/>
      <c r="UQZ1184" s="12"/>
      <c r="URA1184" s="12"/>
      <c r="URB1184" s="12"/>
      <c r="URC1184" s="12"/>
      <c r="URD1184" s="12"/>
      <c r="URE1184" s="12"/>
      <c r="URF1184" s="12"/>
      <c r="URG1184" s="12"/>
      <c r="URH1184" s="12"/>
      <c r="URI1184" s="12"/>
      <c r="URJ1184" s="12"/>
      <c r="URK1184" s="12"/>
      <c r="URL1184" s="12"/>
      <c r="URM1184" s="12"/>
      <c r="URN1184" s="12"/>
      <c r="URO1184" s="12"/>
      <c r="URP1184" s="12"/>
      <c r="URQ1184" s="12"/>
      <c r="URR1184" s="12"/>
      <c r="URS1184" s="12"/>
      <c r="URT1184" s="12"/>
      <c r="URU1184" s="12"/>
      <c r="URV1184" s="12"/>
      <c r="URW1184" s="12"/>
      <c r="URX1184" s="12"/>
      <c r="URY1184" s="12"/>
      <c r="URZ1184" s="12"/>
      <c r="USA1184" s="12"/>
      <c r="USB1184" s="12"/>
      <c r="USC1184" s="12"/>
      <c r="USD1184" s="12"/>
      <c r="USE1184" s="12"/>
      <c r="USF1184" s="12"/>
      <c r="USG1184" s="12"/>
      <c r="USH1184" s="12"/>
      <c r="USI1184" s="12"/>
      <c r="USJ1184" s="12"/>
      <c r="USK1184" s="12"/>
      <c r="USL1184" s="12"/>
      <c r="USM1184" s="12"/>
      <c r="USN1184" s="12"/>
      <c r="USO1184" s="12"/>
      <c r="USP1184" s="12"/>
      <c r="USQ1184" s="12"/>
      <c r="USR1184" s="12"/>
      <c r="USS1184" s="12"/>
      <c r="UST1184" s="12"/>
      <c r="USU1184" s="12"/>
      <c r="USV1184" s="12"/>
      <c r="USW1184" s="12"/>
      <c r="USX1184" s="12"/>
      <c r="USY1184" s="12"/>
      <c r="USZ1184" s="12"/>
      <c r="UTA1184" s="12"/>
      <c r="UTB1184" s="12"/>
      <c r="UTC1184" s="12"/>
      <c r="UTD1184" s="12"/>
      <c r="UTE1184" s="12"/>
      <c r="UTF1184" s="12"/>
      <c r="UTG1184" s="12"/>
      <c r="UTH1184" s="12"/>
      <c r="UTI1184" s="12"/>
      <c r="UTJ1184" s="12"/>
      <c r="UTK1184" s="12"/>
      <c r="UTL1184" s="12"/>
      <c r="UTM1184" s="12"/>
      <c r="UTN1184" s="12"/>
      <c r="UTO1184" s="12"/>
      <c r="UTP1184" s="12"/>
      <c r="UTQ1184" s="12"/>
      <c r="UTR1184" s="12"/>
      <c r="UTS1184" s="12"/>
      <c r="UTT1184" s="12"/>
      <c r="UTU1184" s="12"/>
      <c r="UTV1184" s="12"/>
      <c r="UTW1184" s="12"/>
      <c r="UTX1184" s="12"/>
      <c r="UTY1184" s="12"/>
      <c r="UTZ1184" s="12"/>
      <c r="UUA1184" s="12"/>
      <c r="UUB1184" s="12"/>
      <c r="UUC1184" s="12"/>
      <c r="UUD1184" s="12"/>
      <c r="UUE1184" s="12"/>
      <c r="UUF1184" s="12"/>
      <c r="UUG1184" s="12"/>
      <c r="UUH1184" s="12"/>
      <c r="UUI1184" s="12"/>
      <c r="UUJ1184" s="12"/>
      <c r="UUK1184" s="12"/>
      <c r="UUL1184" s="12"/>
      <c r="UUM1184" s="12"/>
      <c r="UUN1184" s="12"/>
      <c r="UUO1184" s="12"/>
      <c r="UUP1184" s="12"/>
      <c r="UUQ1184" s="12"/>
      <c r="UUR1184" s="12"/>
      <c r="UUS1184" s="12"/>
      <c r="UUT1184" s="12"/>
      <c r="UUU1184" s="12"/>
      <c r="UUV1184" s="12"/>
      <c r="UUW1184" s="12"/>
      <c r="UUX1184" s="12"/>
      <c r="UUY1184" s="12"/>
      <c r="UUZ1184" s="12"/>
      <c r="UVA1184" s="12"/>
      <c r="UVB1184" s="12"/>
      <c r="UVC1184" s="12"/>
      <c r="UVD1184" s="12"/>
      <c r="UVE1184" s="12"/>
      <c r="UVF1184" s="12"/>
      <c r="UVG1184" s="12"/>
      <c r="UVH1184" s="12"/>
      <c r="UVI1184" s="12"/>
      <c r="UVJ1184" s="12"/>
      <c r="UVK1184" s="12"/>
      <c r="UVL1184" s="12"/>
      <c r="UVM1184" s="12"/>
      <c r="UVN1184" s="12"/>
      <c r="UVO1184" s="12"/>
      <c r="UVP1184" s="12"/>
      <c r="UVQ1184" s="12"/>
      <c r="UVR1184" s="12"/>
      <c r="UVS1184" s="12"/>
      <c r="UVT1184" s="12"/>
      <c r="UVU1184" s="12"/>
      <c r="UVV1184" s="12"/>
      <c r="UVW1184" s="12"/>
      <c r="UVX1184" s="12"/>
      <c r="UVY1184" s="12"/>
      <c r="UVZ1184" s="12"/>
      <c r="UWA1184" s="12"/>
      <c r="UWB1184" s="12"/>
      <c r="UWC1184" s="12"/>
      <c r="UWD1184" s="12"/>
      <c r="UWE1184" s="12"/>
      <c r="UWF1184" s="12"/>
      <c r="UWG1184" s="12"/>
      <c r="UWH1184" s="12"/>
      <c r="UWI1184" s="12"/>
      <c r="UWJ1184" s="12"/>
      <c r="UWK1184" s="12"/>
      <c r="UWL1184" s="12"/>
      <c r="UWM1184" s="12"/>
      <c r="UWN1184" s="12"/>
      <c r="UWO1184" s="12"/>
      <c r="UWP1184" s="12"/>
      <c r="UWQ1184" s="12"/>
      <c r="UWR1184" s="12"/>
      <c r="UWS1184" s="12"/>
      <c r="UWT1184" s="12"/>
      <c r="UWU1184" s="12"/>
      <c r="UWV1184" s="12"/>
      <c r="UWW1184" s="12"/>
      <c r="UWX1184" s="12"/>
      <c r="UWY1184" s="12"/>
      <c r="UWZ1184" s="12"/>
      <c r="UXA1184" s="12"/>
      <c r="UXB1184" s="12"/>
      <c r="UXC1184" s="12"/>
      <c r="UXD1184" s="12"/>
      <c r="UXE1184" s="12"/>
      <c r="UXF1184" s="12"/>
      <c r="UXG1184" s="12"/>
      <c r="UXH1184" s="12"/>
      <c r="UXI1184" s="12"/>
      <c r="UXJ1184" s="12"/>
      <c r="UXK1184" s="12"/>
      <c r="UXL1184" s="12"/>
      <c r="UXM1184" s="12"/>
      <c r="UXN1184" s="12"/>
      <c r="UXO1184" s="12"/>
      <c r="UXP1184" s="12"/>
      <c r="UXQ1184" s="12"/>
      <c r="UXR1184" s="12"/>
      <c r="UXS1184" s="12"/>
      <c r="UXT1184" s="12"/>
      <c r="UXU1184" s="12"/>
      <c r="UXV1184" s="12"/>
      <c r="UXW1184" s="12"/>
      <c r="UXX1184" s="12"/>
      <c r="UXY1184" s="12"/>
      <c r="UXZ1184" s="12"/>
      <c r="UYA1184" s="12"/>
      <c r="UYB1184" s="12"/>
      <c r="UYC1184" s="12"/>
      <c r="UYD1184" s="12"/>
      <c r="UYE1184" s="12"/>
      <c r="UYF1184" s="12"/>
      <c r="UYG1184" s="12"/>
      <c r="UYH1184" s="12"/>
      <c r="UYI1184" s="12"/>
      <c r="UYJ1184" s="12"/>
      <c r="UYK1184" s="12"/>
      <c r="UYL1184" s="12"/>
      <c r="UYM1184" s="12"/>
      <c r="UYN1184" s="12"/>
      <c r="UYO1184" s="12"/>
      <c r="UYP1184" s="12"/>
      <c r="UYQ1184" s="12"/>
      <c r="UYR1184" s="12"/>
      <c r="UYS1184" s="12"/>
      <c r="UYT1184" s="12"/>
      <c r="UYU1184" s="12"/>
      <c r="UYV1184" s="12"/>
      <c r="UYW1184" s="12"/>
      <c r="UYX1184" s="12"/>
      <c r="UYY1184" s="12"/>
      <c r="UYZ1184" s="12"/>
      <c r="UZA1184" s="12"/>
      <c r="UZB1184" s="12"/>
      <c r="UZC1184" s="12"/>
      <c r="UZD1184" s="12"/>
      <c r="UZE1184" s="12"/>
      <c r="UZF1184" s="12"/>
      <c r="UZG1184" s="12"/>
      <c r="UZH1184" s="12"/>
      <c r="UZI1184" s="12"/>
      <c r="UZJ1184" s="12"/>
      <c r="UZK1184" s="12"/>
      <c r="UZL1184" s="12"/>
      <c r="UZM1184" s="12"/>
      <c r="UZN1184" s="12"/>
      <c r="UZO1184" s="12"/>
      <c r="UZP1184" s="12"/>
      <c r="UZQ1184" s="12"/>
      <c r="UZR1184" s="12"/>
      <c r="UZS1184" s="12"/>
      <c r="UZT1184" s="12"/>
      <c r="UZU1184" s="12"/>
      <c r="UZV1184" s="12"/>
      <c r="UZW1184" s="12"/>
      <c r="UZX1184" s="12"/>
      <c r="UZY1184" s="12"/>
      <c r="UZZ1184" s="12"/>
      <c r="VAA1184" s="12"/>
      <c r="VAB1184" s="12"/>
      <c r="VAC1184" s="12"/>
      <c r="VAD1184" s="12"/>
      <c r="VAE1184" s="12"/>
      <c r="VAF1184" s="12"/>
      <c r="VAG1184" s="12"/>
      <c r="VAH1184" s="12"/>
      <c r="VAI1184" s="12"/>
      <c r="VAJ1184" s="12"/>
      <c r="VAK1184" s="12"/>
      <c r="VAL1184" s="12"/>
      <c r="VAM1184" s="12"/>
      <c r="VAN1184" s="12"/>
      <c r="VAO1184" s="12"/>
      <c r="VAP1184" s="12"/>
      <c r="VAQ1184" s="12"/>
      <c r="VAR1184" s="12"/>
      <c r="VAS1184" s="12"/>
      <c r="VAT1184" s="12"/>
      <c r="VAU1184" s="12"/>
      <c r="VAV1184" s="12"/>
      <c r="VAW1184" s="12"/>
      <c r="VAX1184" s="12"/>
      <c r="VAY1184" s="12"/>
      <c r="VAZ1184" s="12"/>
      <c r="VBA1184" s="12"/>
      <c r="VBB1184" s="12"/>
      <c r="VBC1184" s="12"/>
      <c r="VBD1184" s="12"/>
      <c r="VBE1184" s="12"/>
      <c r="VBF1184" s="12"/>
      <c r="VBG1184" s="12"/>
      <c r="VBH1184" s="12"/>
      <c r="VBI1184" s="12"/>
      <c r="VBJ1184" s="12"/>
      <c r="VBK1184" s="12"/>
      <c r="VBL1184" s="12"/>
      <c r="VBM1184" s="12"/>
      <c r="VBN1184" s="12"/>
      <c r="VBO1184" s="12"/>
      <c r="VBP1184" s="12"/>
      <c r="VBQ1184" s="12"/>
      <c r="VBR1184" s="12"/>
      <c r="VBS1184" s="12"/>
      <c r="VBT1184" s="12"/>
      <c r="VBU1184" s="12"/>
      <c r="VBV1184" s="12"/>
      <c r="VBW1184" s="12"/>
      <c r="VBX1184" s="12"/>
      <c r="VBY1184" s="12"/>
      <c r="VBZ1184" s="12"/>
      <c r="VCA1184" s="12"/>
      <c r="VCB1184" s="12"/>
      <c r="VCC1184" s="12"/>
      <c r="VCD1184" s="12"/>
      <c r="VCE1184" s="12"/>
      <c r="VCF1184" s="12"/>
      <c r="VCG1184" s="12"/>
      <c r="VCH1184" s="12"/>
      <c r="VCI1184" s="12"/>
      <c r="VCJ1184" s="12"/>
      <c r="VCK1184" s="12"/>
      <c r="VCL1184" s="12"/>
      <c r="VCM1184" s="12"/>
      <c r="VCN1184" s="12"/>
      <c r="VCO1184" s="12"/>
      <c r="VCP1184" s="12"/>
      <c r="VCQ1184" s="12"/>
      <c r="VCR1184" s="12"/>
      <c r="VCS1184" s="12"/>
      <c r="VCT1184" s="12"/>
      <c r="VCU1184" s="12"/>
      <c r="VCV1184" s="12"/>
      <c r="VCW1184" s="12"/>
      <c r="VCX1184" s="12"/>
      <c r="VCY1184" s="12"/>
      <c r="VCZ1184" s="12"/>
      <c r="VDA1184" s="12"/>
      <c r="VDB1184" s="12"/>
      <c r="VDC1184" s="12"/>
      <c r="VDD1184" s="12"/>
      <c r="VDE1184" s="12"/>
      <c r="VDF1184" s="12"/>
      <c r="VDG1184" s="12"/>
      <c r="VDH1184" s="12"/>
      <c r="VDI1184" s="12"/>
      <c r="VDJ1184" s="12"/>
      <c r="VDK1184" s="12"/>
      <c r="VDL1184" s="12"/>
      <c r="VDM1184" s="12"/>
      <c r="VDN1184" s="12"/>
      <c r="VDO1184" s="12"/>
      <c r="VDP1184" s="12"/>
      <c r="VDQ1184" s="12"/>
      <c r="VDR1184" s="12"/>
      <c r="VDS1184" s="12"/>
      <c r="VDT1184" s="12"/>
      <c r="VDU1184" s="12"/>
      <c r="VDV1184" s="12"/>
      <c r="VDW1184" s="12"/>
      <c r="VDX1184" s="12"/>
      <c r="VDY1184" s="12"/>
      <c r="VDZ1184" s="12"/>
      <c r="VEA1184" s="12"/>
      <c r="VEB1184" s="12"/>
      <c r="VEC1184" s="12"/>
      <c r="VED1184" s="12"/>
      <c r="VEE1184" s="12"/>
      <c r="VEF1184" s="12"/>
      <c r="VEG1184" s="12"/>
      <c r="VEH1184" s="12"/>
      <c r="VEI1184" s="12"/>
      <c r="VEJ1184" s="12"/>
      <c r="VEK1184" s="12"/>
      <c r="VEL1184" s="12"/>
      <c r="VEM1184" s="12"/>
      <c r="VEN1184" s="12"/>
      <c r="VEO1184" s="12"/>
      <c r="VEP1184" s="12"/>
      <c r="VEQ1184" s="12"/>
      <c r="VER1184" s="12"/>
      <c r="VES1184" s="12"/>
      <c r="VET1184" s="12"/>
      <c r="VEU1184" s="12"/>
      <c r="VEV1184" s="12"/>
      <c r="VEW1184" s="12"/>
      <c r="VEX1184" s="12"/>
      <c r="VEY1184" s="12"/>
      <c r="VEZ1184" s="12"/>
      <c r="VFA1184" s="12"/>
      <c r="VFB1184" s="12"/>
      <c r="VFC1184" s="12"/>
      <c r="VFD1184" s="12"/>
      <c r="VFE1184" s="12"/>
      <c r="VFF1184" s="12"/>
      <c r="VFG1184" s="12"/>
      <c r="VFH1184" s="12"/>
      <c r="VFI1184" s="12"/>
      <c r="VFJ1184" s="12"/>
      <c r="VFK1184" s="12"/>
      <c r="VFL1184" s="12"/>
      <c r="VFM1184" s="12"/>
      <c r="VFN1184" s="12"/>
      <c r="VFO1184" s="12"/>
      <c r="VFP1184" s="12"/>
      <c r="VFQ1184" s="12"/>
      <c r="VFR1184" s="12"/>
      <c r="VFS1184" s="12"/>
      <c r="VFT1184" s="12"/>
      <c r="VFU1184" s="12"/>
      <c r="VFV1184" s="12"/>
      <c r="VFW1184" s="12"/>
      <c r="VFX1184" s="12"/>
      <c r="VFY1184" s="12"/>
      <c r="VFZ1184" s="12"/>
      <c r="VGA1184" s="12"/>
      <c r="VGB1184" s="12"/>
      <c r="VGC1184" s="12"/>
      <c r="VGD1184" s="12"/>
      <c r="VGE1184" s="12"/>
      <c r="VGF1184" s="12"/>
      <c r="VGG1184" s="12"/>
      <c r="VGH1184" s="12"/>
      <c r="VGI1184" s="12"/>
      <c r="VGJ1184" s="12"/>
      <c r="VGK1184" s="12"/>
      <c r="VGL1184" s="12"/>
      <c r="VGM1184" s="12"/>
      <c r="VGN1184" s="12"/>
      <c r="VGO1184" s="12"/>
      <c r="VGP1184" s="12"/>
      <c r="VGQ1184" s="12"/>
      <c r="VGR1184" s="12"/>
      <c r="VGS1184" s="12"/>
      <c r="VGT1184" s="12"/>
      <c r="VGU1184" s="12"/>
      <c r="VGV1184" s="12"/>
      <c r="VGW1184" s="12"/>
      <c r="VGX1184" s="12"/>
      <c r="VGY1184" s="12"/>
      <c r="VGZ1184" s="12"/>
      <c r="VHA1184" s="12"/>
      <c r="VHB1184" s="12"/>
      <c r="VHC1184" s="12"/>
      <c r="VHD1184" s="12"/>
      <c r="VHE1184" s="12"/>
      <c r="VHF1184" s="12"/>
      <c r="VHG1184" s="12"/>
      <c r="VHH1184" s="12"/>
      <c r="VHI1184" s="12"/>
      <c r="VHJ1184" s="12"/>
      <c r="VHK1184" s="12"/>
      <c r="VHL1184" s="12"/>
      <c r="VHM1184" s="12"/>
      <c r="VHN1184" s="12"/>
      <c r="VHO1184" s="12"/>
      <c r="VHP1184" s="12"/>
      <c r="VHQ1184" s="12"/>
      <c r="VHR1184" s="12"/>
      <c r="VHS1184" s="12"/>
      <c r="VHT1184" s="12"/>
      <c r="VHU1184" s="12"/>
      <c r="VHV1184" s="12"/>
      <c r="VHW1184" s="12"/>
      <c r="VHX1184" s="12"/>
      <c r="VHY1184" s="12"/>
      <c r="VHZ1184" s="12"/>
      <c r="VIA1184" s="12"/>
      <c r="VIB1184" s="12"/>
      <c r="VIC1184" s="12"/>
      <c r="VID1184" s="12"/>
      <c r="VIE1184" s="12"/>
      <c r="VIF1184" s="12"/>
      <c r="VIG1184" s="12"/>
      <c r="VIH1184" s="12"/>
      <c r="VII1184" s="12"/>
      <c r="VIJ1184" s="12"/>
      <c r="VIK1184" s="12"/>
      <c r="VIL1184" s="12"/>
      <c r="VIM1184" s="12"/>
      <c r="VIN1184" s="12"/>
      <c r="VIO1184" s="12"/>
      <c r="VIP1184" s="12"/>
      <c r="VIQ1184" s="12"/>
      <c r="VIR1184" s="12"/>
      <c r="VIS1184" s="12"/>
      <c r="VIT1184" s="12"/>
      <c r="VIU1184" s="12"/>
      <c r="VIV1184" s="12"/>
      <c r="VIW1184" s="12"/>
      <c r="VIX1184" s="12"/>
      <c r="VIY1184" s="12"/>
      <c r="VIZ1184" s="12"/>
      <c r="VJA1184" s="12"/>
      <c r="VJB1184" s="12"/>
      <c r="VJC1184" s="12"/>
      <c r="VJD1184" s="12"/>
      <c r="VJE1184" s="12"/>
      <c r="VJF1184" s="12"/>
      <c r="VJG1184" s="12"/>
      <c r="VJH1184" s="12"/>
      <c r="VJI1184" s="12"/>
      <c r="VJJ1184" s="12"/>
      <c r="VJK1184" s="12"/>
      <c r="VJL1184" s="12"/>
      <c r="VJM1184" s="12"/>
      <c r="VJN1184" s="12"/>
      <c r="VJO1184" s="12"/>
      <c r="VJP1184" s="12"/>
      <c r="VJQ1184" s="12"/>
      <c r="VJR1184" s="12"/>
      <c r="VJS1184" s="12"/>
      <c r="VJT1184" s="12"/>
      <c r="VJU1184" s="12"/>
      <c r="VJV1184" s="12"/>
      <c r="VJW1184" s="12"/>
      <c r="VJX1184" s="12"/>
      <c r="VJY1184" s="12"/>
      <c r="VJZ1184" s="12"/>
      <c r="VKA1184" s="12"/>
      <c r="VKB1184" s="12"/>
      <c r="VKC1184" s="12"/>
      <c r="VKD1184" s="12"/>
      <c r="VKE1184" s="12"/>
      <c r="VKF1184" s="12"/>
      <c r="VKG1184" s="12"/>
      <c r="VKH1184" s="12"/>
      <c r="VKI1184" s="12"/>
      <c r="VKJ1184" s="12"/>
      <c r="VKK1184" s="12"/>
      <c r="VKL1184" s="12"/>
      <c r="VKM1184" s="12"/>
      <c r="VKN1184" s="12"/>
      <c r="VKO1184" s="12"/>
      <c r="VKP1184" s="12"/>
      <c r="VKQ1184" s="12"/>
      <c r="VKR1184" s="12"/>
      <c r="VKS1184" s="12"/>
      <c r="VKT1184" s="12"/>
      <c r="VKU1184" s="12"/>
      <c r="VKV1184" s="12"/>
      <c r="VKW1184" s="12"/>
      <c r="VKX1184" s="12"/>
      <c r="VKY1184" s="12"/>
      <c r="VKZ1184" s="12"/>
      <c r="VLA1184" s="12"/>
      <c r="VLB1184" s="12"/>
      <c r="VLC1184" s="12"/>
      <c r="VLD1184" s="12"/>
      <c r="VLE1184" s="12"/>
      <c r="VLF1184" s="12"/>
      <c r="VLG1184" s="12"/>
      <c r="VLH1184" s="12"/>
      <c r="VLI1184" s="12"/>
      <c r="VLJ1184" s="12"/>
      <c r="VLK1184" s="12"/>
      <c r="VLL1184" s="12"/>
      <c r="VLM1184" s="12"/>
      <c r="VLN1184" s="12"/>
      <c r="VLO1184" s="12"/>
      <c r="VLP1184" s="12"/>
      <c r="VLQ1184" s="12"/>
      <c r="VLR1184" s="12"/>
      <c r="VLS1184" s="12"/>
      <c r="VLT1184" s="12"/>
      <c r="VLU1184" s="12"/>
      <c r="VLV1184" s="12"/>
      <c r="VLW1184" s="12"/>
      <c r="VLX1184" s="12"/>
      <c r="VLY1184" s="12"/>
      <c r="VLZ1184" s="12"/>
      <c r="VMA1184" s="12"/>
      <c r="VMB1184" s="12"/>
      <c r="VMC1184" s="12"/>
      <c r="VMD1184" s="12"/>
      <c r="VME1184" s="12"/>
      <c r="VMF1184" s="12"/>
      <c r="VMG1184" s="12"/>
      <c r="VMH1184" s="12"/>
      <c r="VMI1184" s="12"/>
      <c r="VMJ1184" s="12"/>
      <c r="VMK1184" s="12"/>
      <c r="VML1184" s="12"/>
      <c r="VMM1184" s="12"/>
      <c r="VMN1184" s="12"/>
      <c r="VMO1184" s="12"/>
      <c r="VMP1184" s="12"/>
      <c r="VMQ1184" s="12"/>
      <c r="VMR1184" s="12"/>
      <c r="VMS1184" s="12"/>
      <c r="VMT1184" s="12"/>
      <c r="VMU1184" s="12"/>
      <c r="VMV1184" s="12"/>
      <c r="VMW1184" s="12"/>
      <c r="VMX1184" s="12"/>
      <c r="VMY1184" s="12"/>
      <c r="VMZ1184" s="12"/>
      <c r="VNA1184" s="12"/>
      <c r="VNB1184" s="12"/>
      <c r="VNC1184" s="12"/>
      <c r="VND1184" s="12"/>
      <c r="VNE1184" s="12"/>
      <c r="VNF1184" s="12"/>
      <c r="VNG1184" s="12"/>
      <c r="VNH1184" s="12"/>
      <c r="VNI1184" s="12"/>
      <c r="VNJ1184" s="12"/>
      <c r="VNK1184" s="12"/>
      <c r="VNL1184" s="12"/>
      <c r="VNM1184" s="12"/>
      <c r="VNN1184" s="12"/>
      <c r="VNO1184" s="12"/>
      <c r="VNP1184" s="12"/>
      <c r="VNQ1184" s="12"/>
      <c r="VNR1184" s="12"/>
      <c r="VNS1184" s="12"/>
      <c r="VNT1184" s="12"/>
      <c r="VNU1184" s="12"/>
      <c r="VNV1184" s="12"/>
      <c r="VNW1184" s="12"/>
      <c r="VNX1184" s="12"/>
      <c r="VNY1184" s="12"/>
      <c r="VNZ1184" s="12"/>
      <c r="VOA1184" s="12"/>
      <c r="VOB1184" s="12"/>
      <c r="VOC1184" s="12"/>
      <c r="VOD1184" s="12"/>
      <c r="VOE1184" s="12"/>
      <c r="VOF1184" s="12"/>
      <c r="VOG1184" s="12"/>
      <c r="VOH1184" s="12"/>
      <c r="VOI1184" s="12"/>
      <c r="VOJ1184" s="12"/>
      <c r="VOK1184" s="12"/>
      <c r="VOL1184" s="12"/>
      <c r="VOM1184" s="12"/>
      <c r="VON1184" s="12"/>
      <c r="VOO1184" s="12"/>
      <c r="VOP1184" s="12"/>
      <c r="VOQ1184" s="12"/>
      <c r="VOR1184" s="12"/>
      <c r="VOS1184" s="12"/>
      <c r="VOT1184" s="12"/>
      <c r="VOU1184" s="12"/>
      <c r="VOV1184" s="12"/>
      <c r="VOW1184" s="12"/>
      <c r="VOX1184" s="12"/>
      <c r="VOY1184" s="12"/>
      <c r="VOZ1184" s="12"/>
      <c r="VPA1184" s="12"/>
      <c r="VPB1184" s="12"/>
      <c r="VPC1184" s="12"/>
      <c r="VPD1184" s="12"/>
      <c r="VPE1184" s="12"/>
      <c r="VPF1184" s="12"/>
      <c r="VPG1184" s="12"/>
      <c r="VPH1184" s="12"/>
      <c r="VPI1184" s="12"/>
      <c r="VPJ1184" s="12"/>
      <c r="VPK1184" s="12"/>
      <c r="VPL1184" s="12"/>
      <c r="VPM1184" s="12"/>
      <c r="VPN1184" s="12"/>
      <c r="VPO1184" s="12"/>
      <c r="VPP1184" s="12"/>
      <c r="VPQ1184" s="12"/>
      <c r="VPR1184" s="12"/>
      <c r="VPS1184" s="12"/>
      <c r="VPT1184" s="12"/>
      <c r="VPU1184" s="12"/>
      <c r="VPV1184" s="12"/>
      <c r="VPW1184" s="12"/>
      <c r="VPX1184" s="12"/>
      <c r="VPY1184" s="12"/>
      <c r="VPZ1184" s="12"/>
      <c r="VQA1184" s="12"/>
      <c r="VQB1184" s="12"/>
      <c r="VQC1184" s="12"/>
      <c r="VQD1184" s="12"/>
      <c r="VQE1184" s="12"/>
      <c r="VQF1184" s="12"/>
      <c r="VQG1184" s="12"/>
      <c r="VQH1184" s="12"/>
      <c r="VQI1184" s="12"/>
      <c r="VQJ1184" s="12"/>
      <c r="VQK1184" s="12"/>
      <c r="VQL1184" s="12"/>
      <c r="VQM1184" s="12"/>
      <c r="VQN1184" s="12"/>
      <c r="VQO1184" s="12"/>
      <c r="VQP1184" s="12"/>
      <c r="VQQ1184" s="12"/>
      <c r="VQR1184" s="12"/>
      <c r="VQS1184" s="12"/>
      <c r="VQT1184" s="12"/>
      <c r="VQU1184" s="12"/>
      <c r="VQV1184" s="12"/>
      <c r="VQW1184" s="12"/>
      <c r="VQX1184" s="12"/>
      <c r="VQY1184" s="12"/>
      <c r="VQZ1184" s="12"/>
      <c r="VRA1184" s="12"/>
      <c r="VRB1184" s="12"/>
      <c r="VRC1184" s="12"/>
      <c r="VRD1184" s="12"/>
      <c r="VRE1184" s="12"/>
      <c r="VRF1184" s="12"/>
      <c r="VRG1184" s="12"/>
      <c r="VRH1184" s="12"/>
      <c r="VRI1184" s="12"/>
      <c r="VRJ1184" s="12"/>
      <c r="VRK1184" s="12"/>
      <c r="VRL1184" s="12"/>
      <c r="VRM1184" s="12"/>
      <c r="VRN1184" s="12"/>
      <c r="VRO1184" s="12"/>
      <c r="VRP1184" s="12"/>
      <c r="VRQ1184" s="12"/>
      <c r="VRR1184" s="12"/>
      <c r="VRS1184" s="12"/>
      <c r="VRT1184" s="12"/>
      <c r="VRU1184" s="12"/>
      <c r="VRV1184" s="12"/>
      <c r="VRW1184" s="12"/>
      <c r="VRX1184" s="12"/>
      <c r="VRY1184" s="12"/>
      <c r="VRZ1184" s="12"/>
      <c r="VSA1184" s="12"/>
      <c r="VSB1184" s="12"/>
      <c r="VSC1184" s="12"/>
      <c r="VSD1184" s="12"/>
      <c r="VSE1184" s="12"/>
      <c r="VSF1184" s="12"/>
      <c r="VSG1184" s="12"/>
      <c r="VSH1184" s="12"/>
      <c r="VSI1184" s="12"/>
      <c r="VSJ1184" s="12"/>
      <c r="VSK1184" s="12"/>
      <c r="VSL1184" s="12"/>
      <c r="VSM1184" s="12"/>
      <c r="VSN1184" s="12"/>
      <c r="VSO1184" s="12"/>
      <c r="VSP1184" s="12"/>
      <c r="VSQ1184" s="12"/>
      <c r="VSR1184" s="12"/>
      <c r="VSS1184" s="12"/>
      <c r="VST1184" s="12"/>
      <c r="VSU1184" s="12"/>
      <c r="VSV1184" s="12"/>
      <c r="VSW1184" s="12"/>
      <c r="VSX1184" s="12"/>
      <c r="VSY1184" s="12"/>
      <c r="VSZ1184" s="12"/>
      <c r="VTA1184" s="12"/>
      <c r="VTB1184" s="12"/>
      <c r="VTC1184" s="12"/>
      <c r="VTD1184" s="12"/>
      <c r="VTE1184" s="12"/>
      <c r="VTF1184" s="12"/>
      <c r="VTG1184" s="12"/>
      <c r="VTH1184" s="12"/>
      <c r="VTI1184" s="12"/>
      <c r="VTJ1184" s="12"/>
      <c r="VTK1184" s="12"/>
      <c r="VTL1184" s="12"/>
      <c r="VTM1184" s="12"/>
      <c r="VTN1184" s="12"/>
      <c r="VTO1184" s="12"/>
      <c r="VTP1184" s="12"/>
      <c r="VTQ1184" s="12"/>
      <c r="VTR1184" s="12"/>
      <c r="VTS1184" s="12"/>
      <c r="VTT1184" s="12"/>
      <c r="VTU1184" s="12"/>
      <c r="VTV1184" s="12"/>
      <c r="VTW1184" s="12"/>
      <c r="VTX1184" s="12"/>
      <c r="VTY1184" s="12"/>
      <c r="VTZ1184" s="12"/>
      <c r="VUA1184" s="12"/>
      <c r="VUB1184" s="12"/>
      <c r="VUC1184" s="12"/>
      <c r="VUD1184" s="12"/>
      <c r="VUE1184" s="12"/>
      <c r="VUF1184" s="12"/>
      <c r="VUG1184" s="12"/>
      <c r="VUH1184" s="12"/>
      <c r="VUI1184" s="12"/>
      <c r="VUJ1184" s="12"/>
      <c r="VUK1184" s="12"/>
      <c r="VUL1184" s="12"/>
      <c r="VUM1184" s="12"/>
      <c r="VUN1184" s="12"/>
      <c r="VUO1184" s="12"/>
      <c r="VUP1184" s="12"/>
      <c r="VUQ1184" s="12"/>
      <c r="VUR1184" s="12"/>
      <c r="VUS1184" s="12"/>
      <c r="VUT1184" s="12"/>
      <c r="VUU1184" s="12"/>
      <c r="VUV1184" s="12"/>
      <c r="VUW1184" s="12"/>
      <c r="VUX1184" s="12"/>
      <c r="VUY1184" s="12"/>
      <c r="VUZ1184" s="12"/>
      <c r="VVA1184" s="12"/>
      <c r="VVB1184" s="12"/>
      <c r="VVC1184" s="12"/>
      <c r="VVD1184" s="12"/>
      <c r="VVE1184" s="12"/>
      <c r="VVF1184" s="12"/>
      <c r="VVG1184" s="12"/>
      <c r="VVH1184" s="12"/>
      <c r="VVI1184" s="12"/>
      <c r="VVJ1184" s="12"/>
      <c r="VVK1184" s="12"/>
      <c r="VVL1184" s="12"/>
      <c r="VVM1184" s="12"/>
      <c r="VVN1184" s="12"/>
      <c r="VVO1184" s="12"/>
      <c r="VVP1184" s="12"/>
      <c r="VVQ1184" s="12"/>
      <c r="VVR1184" s="12"/>
      <c r="VVS1184" s="12"/>
      <c r="VVT1184" s="12"/>
      <c r="VVU1184" s="12"/>
      <c r="VVV1184" s="12"/>
      <c r="VVW1184" s="12"/>
      <c r="VVX1184" s="12"/>
      <c r="VVY1184" s="12"/>
      <c r="VVZ1184" s="12"/>
      <c r="VWA1184" s="12"/>
      <c r="VWB1184" s="12"/>
      <c r="VWC1184" s="12"/>
      <c r="VWD1184" s="12"/>
      <c r="VWE1184" s="12"/>
      <c r="VWF1184" s="12"/>
      <c r="VWG1184" s="12"/>
      <c r="VWH1184" s="12"/>
      <c r="VWI1184" s="12"/>
      <c r="VWJ1184" s="12"/>
      <c r="VWK1184" s="12"/>
      <c r="VWL1184" s="12"/>
      <c r="VWM1184" s="12"/>
      <c r="VWN1184" s="12"/>
      <c r="VWO1184" s="12"/>
      <c r="VWP1184" s="12"/>
      <c r="VWQ1184" s="12"/>
      <c r="VWR1184" s="12"/>
      <c r="VWS1184" s="12"/>
      <c r="VWT1184" s="12"/>
      <c r="VWU1184" s="12"/>
      <c r="VWV1184" s="12"/>
      <c r="VWW1184" s="12"/>
      <c r="VWX1184" s="12"/>
      <c r="VWY1184" s="12"/>
      <c r="VWZ1184" s="12"/>
      <c r="VXA1184" s="12"/>
      <c r="VXB1184" s="12"/>
      <c r="VXC1184" s="12"/>
      <c r="VXD1184" s="12"/>
      <c r="VXE1184" s="12"/>
      <c r="VXF1184" s="12"/>
      <c r="VXG1184" s="12"/>
      <c r="VXH1184" s="12"/>
      <c r="VXI1184" s="12"/>
      <c r="VXJ1184" s="12"/>
      <c r="VXK1184" s="12"/>
      <c r="VXL1184" s="12"/>
      <c r="VXM1184" s="12"/>
      <c r="VXN1184" s="12"/>
      <c r="VXO1184" s="12"/>
      <c r="VXP1184" s="12"/>
      <c r="VXQ1184" s="12"/>
      <c r="VXR1184" s="12"/>
      <c r="VXS1184" s="12"/>
      <c r="VXT1184" s="12"/>
      <c r="VXU1184" s="12"/>
      <c r="VXV1184" s="12"/>
      <c r="VXW1184" s="12"/>
      <c r="VXX1184" s="12"/>
      <c r="VXY1184" s="12"/>
      <c r="VXZ1184" s="12"/>
      <c r="VYA1184" s="12"/>
      <c r="VYB1184" s="12"/>
      <c r="VYC1184" s="12"/>
      <c r="VYD1184" s="12"/>
      <c r="VYE1184" s="12"/>
      <c r="VYF1184" s="12"/>
      <c r="VYG1184" s="12"/>
      <c r="VYH1184" s="12"/>
      <c r="VYI1184" s="12"/>
      <c r="VYJ1184" s="12"/>
      <c r="VYK1184" s="12"/>
      <c r="VYL1184" s="12"/>
      <c r="VYM1184" s="12"/>
      <c r="VYN1184" s="12"/>
      <c r="VYO1184" s="12"/>
      <c r="VYP1184" s="12"/>
      <c r="VYQ1184" s="12"/>
      <c r="VYR1184" s="12"/>
      <c r="VYS1184" s="12"/>
      <c r="VYT1184" s="12"/>
      <c r="VYU1184" s="12"/>
      <c r="VYV1184" s="12"/>
      <c r="VYW1184" s="12"/>
      <c r="VYX1184" s="12"/>
      <c r="VYY1184" s="12"/>
      <c r="VYZ1184" s="12"/>
      <c r="VZA1184" s="12"/>
      <c r="VZB1184" s="12"/>
      <c r="VZC1184" s="12"/>
      <c r="VZD1184" s="12"/>
      <c r="VZE1184" s="12"/>
      <c r="VZF1184" s="12"/>
      <c r="VZG1184" s="12"/>
      <c r="VZH1184" s="12"/>
      <c r="VZI1184" s="12"/>
      <c r="VZJ1184" s="12"/>
      <c r="VZK1184" s="12"/>
      <c r="VZL1184" s="12"/>
      <c r="VZM1184" s="12"/>
      <c r="VZN1184" s="12"/>
      <c r="VZO1184" s="12"/>
      <c r="VZP1184" s="12"/>
      <c r="VZQ1184" s="12"/>
      <c r="VZR1184" s="12"/>
      <c r="VZS1184" s="12"/>
      <c r="VZT1184" s="12"/>
      <c r="VZU1184" s="12"/>
      <c r="VZV1184" s="12"/>
      <c r="VZW1184" s="12"/>
      <c r="VZX1184" s="12"/>
      <c r="VZY1184" s="12"/>
      <c r="VZZ1184" s="12"/>
      <c r="WAA1184" s="12"/>
      <c r="WAB1184" s="12"/>
      <c r="WAC1184" s="12"/>
      <c r="WAD1184" s="12"/>
      <c r="WAE1184" s="12"/>
      <c r="WAF1184" s="12"/>
      <c r="WAG1184" s="12"/>
      <c r="WAH1184" s="12"/>
      <c r="WAI1184" s="12"/>
      <c r="WAJ1184" s="12"/>
      <c r="WAK1184" s="12"/>
      <c r="WAL1184" s="12"/>
      <c r="WAM1184" s="12"/>
      <c r="WAN1184" s="12"/>
      <c r="WAO1184" s="12"/>
      <c r="WAP1184" s="12"/>
      <c r="WAQ1184" s="12"/>
      <c r="WAR1184" s="12"/>
      <c r="WAS1184" s="12"/>
      <c r="WAT1184" s="12"/>
      <c r="WAU1184" s="12"/>
      <c r="WAV1184" s="12"/>
      <c r="WAW1184" s="12"/>
      <c r="WAX1184" s="12"/>
      <c r="WAY1184" s="12"/>
      <c r="WAZ1184" s="12"/>
      <c r="WBA1184" s="12"/>
      <c r="WBB1184" s="12"/>
      <c r="WBC1184" s="12"/>
      <c r="WBD1184" s="12"/>
      <c r="WBE1184" s="12"/>
      <c r="WBF1184" s="12"/>
      <c r="WBG1184" s="12"/>
      <c r="WBH1184" s="12"/>
      <c r="WBI1184" s="12"/>
      <c r="WBJ1184" s="12"/>
      <c r="WBK1184" s="12"/>
      <c r="WBL1184" s="12"/>
      <c r="WBM1184" s="12"/>
      <c r="WBN1184" s="12"/>
      <c r="WBO1184" s="12"/>
      <c r="WBP1184" s="12"/>
      <c r="WBQ1184" s="12"/>
      <c r="WBR1184" s="12"/>
      <c r="WBS1184" s="12"/>
      <c r="WBT1184" s="12"/>
      <c r="WBU1184" s="12"/>
      <c r="WBV1184" s="12"/>
      <c r="WBW1184" s="12"/>
      <c r="WBX1184" s="12"/>
      <c r="WBY1184" s="12"/>
      <c r="WBZ1184" s="12"/>
      <c r="WCA1184" s="12"/>
      <c r="WCB1184" s="12"/>
      <c r="WCC1184" s="12"/>
      <c r="WCD1184" s="12"/>
      <c r="WCE1184" s="12"/>
      <c r="WCF1184" s="12"/>
      <c r="WCG1184" s="12"/>
      <c r="WCH1184" s="12"/>
      <c r="WCI1184" s="12"/>
      <c r="WCJ1184" s="12"/>
      <c r="WCK1184" s="12"/>
      <c r="WCL1184" s="12"/>
      <c r="WCM1184" s="12"/>
      <c r="WCN1184" s="12"/>
      <c r="WCO1184" s="12"/>
      <c r="WCP1184" s="12"/>
      <c r="WCQ1184" s="12"/>
      <c r="WCR1184" s="12"/>
      <c r="WCS1184" s="12"/>
      <c r="WCT1184" s="12"/>
      <c r="WCU1184" s="12"/>
      <c r="WCV1184" s="12"/>
      <c r="WCW1184" s="12"/>
      <c r="WCX1184" s="12"/>
      <c r="WCY1184" s="12"/>
      <c r="WCZ1184" s="12"/>
      <c r="WDA1184" s="12"/>
      <c r="WDB1184" s="12"/>
      <c r="WDC1184" s="12"/>
      <c r="WDD1184" s="12"/>
      <c r="WDE1184" s="12"/>
      <c r="WDF1184" s="12"/>
      <c r="WDG1184" s="12"/>
      <c r="WDH1184" s="12"/>
      <c r="WDI1184" s="12"/>
      <c r="WDJ1184" s="12"/>
      <c r="WDK1184" s="12"/>
      <c r="WDL1184" s="12"/>
      <c r="WDM1184" s="12"/>
      <c r="WDN1184" s="12"/>
      <c r="WDO1184" s="12"/>
      <c r="WDP1184" s="12"/>
      <c r="WDQ1184" s="12"/>
      <c r="WDR1184" s="12"/>
      <c r="WDS1184" s="12"/>
      <c r="WDT1184" s="12"/>
      <c r="WDU1184" s="12"/>
      <c r="WDV1184" s="12"/>
      <c r="WDW1184" s="12"/>
      <c r="WDX1184" s="12"/>
      <c r="WDY1184" s="12"/>
      <c r="WDZ1184" s="12"/>
      <c r="WEA1184" s="12"/>
      <c r="WEB1184" s="12"/>
      <c r="WEC1184" s="12"/>
      <c r="WED1184" s="12"/>
      <c r="WEE1184" s="12"/>
      <c r="WEF1184" s="12"/>
      <c r="WEG1184" s="12"/>
      <c r="WEH1184" s="12"/>
      <c r="WEI1184" s="12"/>
      <c r="WEJ1184" s="12"/>
      <c r="WEK1184" s="12"/>
      <c r="WEL1184" s="12"/>
      <c r="WEM1184" s="12"/>
      <c r="WEN1184" s="12"/>
      <c r="WEO1184" s="12"/>
      <c r="WEP1184" s="12"/>
      <c r="WEQ1184" s="12"/>
      <c r="WER1184" s="12"/>
      <c r="WES1184" s="12"/>
      <c r="WET1184" s="12"/>
      <c r="WEU1184" s="12"/>
      <c r="WEV1184" s="12"/>
      <c r="WEW1184" s="12"/>
      <c r="WEX1184" s="12"/>
      <c r="WEY1184" s="12"/>
      <c r="WEZ1184" s="12"/>
      <c r="WFA1184" s="12"/>
      <c r="WFB1184" s="12"/>
      <c r="WFC1184" s="12"/>
      <c r="WFD1184" s="12"/>
      <c r="WFE1184" s="12"/>
      <c r="WFF1184" s="12"/>
      <c r="WFG1184" s="12"/>
      <c r="WFH1184" s="12"/>
      <c r="WFI1184" s="12"/>
      <c r="WFJ1184" s="12"/>
      <c r="WFK1184" s="12"/>
      <c r="WFL1184" s="12"/>
      <c r="WFM1184" s="12"/>
      <c r="WFN1184" s="12"/>
      <c r="WFO1184" s="12"/>
      <c r="WFP1184" s="12"/>
      <c r="WFQ1184" s="12"/>
      <c r="WFR1184" s="12"/>
      <c r="WFS1184" s="12"/>
      <c r="WFT1184" s="12"/>
      <c r="WFU1184" s="12"/>
      <c r="WFV1184" s="12"/>
      <c r="WFW1184" s="12"/>
      <c r="WFX1184" s="12"/>
      <c r="WFY1184" s="12"/>
      <c r="WFZ1184" s="12"/>
      <c r="WGA1184" s="12"/>
      <c r="WGB1184" s="12"/>
      <c r="WGC1184" s="12"/>
      <c r="WGD1184" s="12"/>
      <c r="WGE1184" s="12"/>
      <c r="WGF1184" s="12"/>
      <c r="WGG1184" s="12"/>
      <c r="WGH1184" s="12"/>
      <c r="WGI1184" s="12"/>
      <c r="WGJ1184" s="12"/>
      <c r="WGK1184" s="12"/>
      <c r="WGL1184" s="12"/>
      <c r="WGM1184" s="12"/>
      <c r="WGN1184" s="12"/>
      <c r="WGO1184" s="12"/>
      <c r="WGP1184" s="12"/>
      <c r="WGQ1184" s="12"/>
      <c r="WGR1184" s="12"/>
      <c r="WGS1184" s="12"/>
      <c r="WGT1184" s="12"/>
      <c r="WGU1184" s="12"/>
      <c r="WGV1184" s="12"/>
      <c r="WGW1184" s="12"/>
      <c r="WGX1184" s="12"/>
      <c r="WGY1184" s="12"/>
      <c r="WGZ1184" s="12"/>
      <c r="WHA1184" s="12"/>
      <c r="WHB1184" s="12"/>
      <c r="WHC1184" s="12"/>
      <c r="WHD1184" s="12"/>
      <c r="WHE1184" s="12"/>
      <c r="WHF1184" s="12"/>
      <c r="WHG1184" s="12"/>
      <c r="WHH1184" s="12"/>
      <c r="WHI1184" s="12"/>
      <c r="WHJ1184" s="12"/>
      <c r="WHK1184" s="12"/>
      <c r="WHL1184" s="12"/>
      <c r="WHM1184" s="12"/>
      <c r="WHN1184" s="12"/>
      <c r="WHO1184" s="12"/>
      <c r="WHP1184" s="12"/>
      <c r="WHQ1184" s="12"/>
      <c r="WHR1184" s="12"/>
      <c r="WHS1184" s="12"/>
      <c r="WHT1184" s="12"/>
      <c r="WHU1184" s="12"/>
      <c r="WHV1184" s="12"/>
      <c r="WHW1184" s="12"/>
      <c r="WHX1184" s="12"/>
      <c r="WHY1184" s="12"/>
      <c r="WHZ1184" s="12"/>
      <c r="WIA1184" s="12"/>
      <c r="WIB1184" s="12"/>
      <c r="WIC1184" s="12"/>
      <c r="WID1184" s="12"/>
      <c r="WIE1184" s="12"/>
      <c r="WIF1184" s="12"/>
      <c r="WIG1184" s="12"/>
      <c r="WIH1184" s="12"/>
      <c r="WII1184" s="12"/>
      <c r="WIJ1184" s="12"/>
      <c r="WIK1184" s="12"/>
      <c r="WIL1184" s="12"/>
      <c r="WIM1184" s="12"/>
      <c r="WIN1184" s="12"/>
      <c r="WIO1184" s="12"/>
      <c r="WIP1184" s="12"/>
      <c r="WIQ1184" s="12"/>
      <c r="WIR1184" s="12"/>
      <c r="WIS1184" s="12"/>
      <c r="WIT1184" s="12"/>
      <c r="WIU1184" s="12"/>
      <c r="WIV1184" s="12"/>
      <c r="WIW1184" s="12"/>
      <c r="WIX1184" s="12"/>
      <c r="WIY1184" s="12"/>
      <c r="WIZ1184" s="12"/>
      <c r="WJA1184" s="12"/>
      <c r="WJB1184" s="12"/>
      <c r="WJC1184" s="12"/>
      <c r="WJD1184" s="12"/>
      <c r="WJE1184" s="12"/>
      <c r="WJF1184" s="12"/>
      <c r="WJG1184" s="12"/>
      <c r="WJH1184" s="12"/>
      <c r="WJI1184" s="12"/>
      <c r="WJJ1184" s="12"/>
      <c r="WJK1184" s="12"/>
      <c r="WJL1184" s="12"/>
      <c r="WJM1184" s="12"/>
      <c r="WJN1184" s="12"/>
      <c r="WJO1184" s="12"/>
      <c r="WJP1184" s="12"/>
      <c r="WJQ1184" s="12"/>
      <c r="WJR1184" s="12"/>
      <c r="WJS1184" s="12"/>
      <c r="WJT1184" s="12"/>
      <c r="WJU1184" s="12"/>
      <c r="WJV1184" s="12"/>
      <c r="WJW1184" s="12"/>
      <c r="WJX1184" s="12"/>
      <c r="WJY1184" s="12"/>
      <c r="WJZ1184" s="12"/>
      <c r="WKA1184" s="12"/>
      <c r="WKB1184" s="12"/>
      <c r="WKC1184" s="12"/>
      <c r="WKD1184" s="12"/>
      <c r="WKE1184" s="12"/>
      <c r="WKF1184" s="12"/>
      <c r="WKG1184" s="12"/>
      <c r="WKH1184" s="12"/>
      <c r="WKI1184" s="12"/>
      <c r="WKJ1184" s="12"/>
      <c r="WKK1184" s="12"/>
      <c r="WKL1184" s="12"/>
      <c r="WKM1184" s="12"/>
      <c r="WKN1184" s="12"/>
      <c r="WKO1184" s="12"/>
      <c r="WKP1184" s="12"/>
      <c r="WKQ1184" s="12"/>
      <c r="WKR1184" s="12"/>
      <c r="WKS1184" s="12"/>
      <c r="WKT1184" s="12"/>
      <c r="WKU1184" s="12"/>
      <c r="WKV1184" s="12"/>
      <c r="WKW1184" s="12"/>
      <c r="WKX1184" s="12"/>
      <c r="WKY1184" s="12"/>
      <c r="WKZ1184" s="12"/>
      <c r="WLA1184" s="12"/>
      <c r="WLB1184" s="12"/>
      <c r="WLC1184" s="12"/>
      <c r="WLD1184" s="12"/>
      <c r="WLE1184" s="12"/>
      <c r="WLF1184" s="12"/>
      <c r="WLG1184" s="12"/>
      <c r="WLH1184" s="12"/>
      <c r="WLI1184" s="12"/>
      <c r="WLJ1184" s="12"/>
      <c r="WLK1184" s="12"/>
      <c r="WLL1184" s="12"/>
      <c r="WLM1184" s="12"/>
      <c r="WLN1184" s="12"/>
      <c r="WLO1184" s="12"/>
      <c r="WLP1184" s="12"/>
      <c r="WLQ1184" s="12"/>
      <c r="WLR1184" s="12"/>
      <c r="WLS1184" s="12"/>
      <c r="WLT1184" s="12"/>
      <c r="WLU1184" s="12"/>
      <c r="WLV1184" s="12"/>
      <c r="WLW1184" s="12"/>
      <c r="WLX1184" s="12"/>
      <c r="WLY1184" s="12"/>
      <c r="WLZ1184" s="12"/>
      <c r="WMA1184" s="12"/>
      <c r="WMB1184" s="12"/>
      <c r="WMC1184" s="12"/>
      <c r="WMD1184" s="12"/>
      <c r="WME1184" s="12"/>
      <c r="WMF1184" s="12"/>
      <c r="WMG1184" s="12"/>
      <c r="WMH1184" s="12"/>
      <c r="WMI1184" s="12"/>
      <c r="WMJ1184" s="12"/>
      <c r="WMK1184" s="12"/>
      <c r="WML1184" s="12"/>
      <c r="WMM1184" s="12"/>
      <c r="WMN1184" s="12"/>
      <c r="WMO1184" s="12"/>
      <c r="WMP1184" s="12"/>
      <c r="WMQ1184" s="12"/>
      <c r="WMR1184" s="12"/>
      <c r="WMS1184" s="12"/>
      <c r="WMT1184" s="12"/>
      <c r="WMU1184" s="12"/>
      <c r="WMV1184" s="12"/>
      <c r="WMW1184" s="12"/>
      <c r="WMX1184" s="12"/>
      <c r="WMY1184" s="12"/>
      <c r="WMZ1184" s="12"/>
      <c r="WNA1184" s="12"/>
      <c r="WNB1184" s="12"/>
      <c r="WNC1184" s="12"/>
      <c r="WND1184" s="12"/>
      <c r="WNE1184" s="12"/>
      <c r="WNF1184" s="12"/>
      <c r="WNG1184" s="12"/>
      <c r="WNH1184" s="12"/>
      <c r="WNI1184" s="12"/>
      <c r="WNJ1184" s="12"/>
      <c r="WNK1184" s="12"/>
      <c r="WNL1184" s="12"/>
      <c r="WNM1184" s="12"/>
      <c r="WNN1184" s="12"/>
      <c r="WNO1184" s="12"/>
      <c r="WNP1184" s="12"/>
      <c r="WNQ1184" s="12"/>
      <c r="WNR1184" s="12"/>
      <c r="WNS1184" s="12"/>
      <c r="WNT1184" s="12"/>
      <c r="WNU1184" s="12"/>
      <c r="WNV1184" s="12"/>
      <c r="WNW1184" s="12"/>
      <c r="WNX1184" s="12"/>
      <c r="WNY1184" s="12"/>
      <c r="WNZ1184" s="12"/>
      <c r="WOA1184" s="12"/>
      <c r="WOB1184" s="12"/>
      <c r="WOC1184" s="12"/>
      <c r="WOD1184" s="12"/>
      <c r="WOE1184" s="12"/>
      <c r="WOF1184" s="12"/>
      <c r="WOG1184" s="12"/>
      <c r="WOH1184" s="12"/>
      <c r="WOI1184" s="12"/>
      <c r="WOJ1184" s="12"/>
      <c r="WOK1184" s="12"/>
      <c r="WOL1184" s="12"/>
      <c r="WOM1184" s="12"/>
      <c r="WON1184" s="12"/>
      <c r="WOO1184" s="12"/>
      <c r="WOP1184" s="12"/>
      <c r="WOQ1184" s="12"/>
      <c r="WOR1184" s="12"/>
      <c r="WOS1184" s="12"/>
      <c r="WOT1184" s="12"/>
      <c r="WOU1184" s="12"/>
      <c r="WOV1184" s="12"/>
      <c r="WOW1184" s="12"/>
      <c r="WOX1184" s="12"/>
      <c r="WOY1184" s="12"/>
      <c r="WOZ1184" s="12"/>
      <c r="WPA1184" s="12"/>
      <c r="WPB1184" s="12"/>
      <c r="WPC1184" s="12"/>
      <c r="WPD1184" s="12"/>
      <c r="WPE1184" s="12"/>
      <c r="WPF1184" s="12"/>
      <c r="WPG1184" s="12"/>
      <c r="WPH1184" s="12"/>
      <c r="WPI1184" s="12"/>
      <c r="WPJ1184" s="12"/>
      <c r="WPK1184" s="12"/>
      <c r="WPL1184" s="12"/>
      <c r="WPM1184" s="12"/>
      <c r="WPN1184" s="12"/>
      <c r="WPO1184" s="12"/>
      <c r="WPP1184" s="12"/>
      <c r="WPQ1184" s="12"/>
      <c r="WPR1184" s="12"/>
      <c r="WPS1184" s="12"/>
      <c r="WPT1184" s="12"/>
      <c r="WPU1184" s="12"/>
      <c r="WPV1184" s="12"/>
      <c r="WPW1184" s="12"/>
      <c r="WPX1184" s="12"/>
      <c r="WPY1184" s="12"/>
      <c r="WPZ1184" s="12"/>
      <c r="WQA1184" s="12"/>
      <c r="WQB1184" s="12"/>
      <c r="WQC1184" s="12"/>
      <c r="WQD1184" s="12"/>
      <c r="WQE1184" s="12"/>
      <c r="WQF1184" s="12"/>
      <c r="WQG1184" s="12"/>
      <c r="WQH1184" s="12"/>
      <c r="WQI1184" s="12"/>
      <c r="WQJ1184" s="12"/>
      <c r="WQK1184" s="12"/>
      <c r="WQL1184" s="12"/>
      <c r="WQM1184" s="12"/>
      <c r="WQN1184" s="12"/>
      <c r="WQO1184" s="12"/>
      <c r="WQP1184" s="12"/>
      <c r="WQQ1184" s="12"/>
      <c r="WQR1184" s="12"/>
      <c r="WQS1184" s="12"/>
      <c r="WQT1184" s="12"/>
      <c r="WQU1184" s="12"/>
      <c r="WQV1184" s="12"/>
      <c r="WQW1184" s="12"/>
      <c r="WQX1184" s="12"/>
      <c r="WQY1184" s="12"/>
      <c r="WQZ1184" s="12"/>
      <c r="WRA1184" s="12"/>
      <c r="WRB1184" s="12"/>
      <c r="WRC1184" s="12"/>
      <c r="WRD1184" s="12"/>
      <c r="WRE1184" s="12"/>
      <c r="WRF1184" s="12"/>
      <c r="WRG1184" s="12"/>
      <c r="WRH1184" s="12"/>
      <c r="WRI1184" s="12"/>
      <c r="WRJ1184" s="12"/>
      <c r="WRK1184" s="12"/>
      <c r="WRL1184" s="12"/>
      <c r="WRM1184" s="12"/>
      <c r="WRN1184" s="12"/>
      <c r="WRO1184" s="12"/>
      <c r="WRP1184" s="12"/>
      <c r="WRQ1184" s="12"/>
      <c r="WRR1184" s="12"/>
      <c r="WRS1184" s="12"/>
      <c r="WRT1184" s="12"/>
      <c r="WRU1184" s="12"/>
      <c r="WRV1184" s="12"/>
      <c r="WRW1184" s="12"/>
      <c r="WRX1184" s="12"/>
      <c r="WRY1184" s="12"/>
      <c r="WRZ1184" s="12"/>
      <c r="WSA1184" s="12"/>
      <c r="WSB1184" s="12"/>
      <c r="WSC1184" s="12"/>
      <c r="WSD1184" s="12"/>
      <c r="WSE1184" s="12"/>
      <c r="WSF1184" s="12"/>
      <c r="WSG1184" s="12"/>
      <c r="WSH1184" s="12"/>
      <c r="WSI1184" s="12"/>
      <c r="WSJ1184" s="12"/>
      <c r="WSK1184" s="12"/>
      <c r="WSL1184" s="12"/>
      <c r="WSM1184" s="12"/>
      <c r="WSN1184" s="12"/>
      <c r="WSO1184" s="12"/>
      <c r="WSP1184" s="12"/>
      <c r="WSQ1184" s="12"/>
      <c r="WSR1184" s="12"/>
      <c r="WSS1184" s="12"/>
      <c r="WST1184" s="12"/>
      <c r="WSU1184" s="12"/>
      <c r="WSV1184" s="12"/>
      <c r="WSW1184" s="12"/>
      <c r="WSX1184" s="12"/>
      <c r="WSY1184" s="12"/>
      <c r="WSZ1184" s="12"/>
      <c r="WTA1184" s="12"/>
      <c r="WTB1184" s="12"/>
      <c r="WTC1184" s="12"/>
      <c r="WTD1184" s="12"/>
      <c r="WTE1184" s="12"/>
      <c r="WTF1184" s="12"/>
      <c r="WTG1184" s="12"/>
      <c r="WTH1184" s="12"/>
      <c r="WTI1184" s="12"/>
      <c r="WTJ1184" s="12"/>
      <c r="WTK1184" s="12"/>
      <c r="WTL1184" s="12"/>
      <c r="WTM1184" s="12"/>
      <c r="WTN1184" s="12"/>
      <c r="WTO1184" s="12"/>
      <c r="WTP1184" s="12"/>
      <c r="WTQ1184" s="12"/>
      <c r="WTR1184" s="12"/>
      <c r="WTS1184" s="12"/>
      <c r="WTT1184" s="12"/>
      <c r="WTU1184" s="12"/>
      <c r="WTV1184" s="12"/>
      <c r="WTW1184" s="12"/>
      <c r="WTX1184" s="12"/>
      <c r="WTY1184" s="12"/>
      <c r="WTZ1184" s="12"/>
      <c r="WUA1184" s="12"/>
      <c r="WUB1184" s="12"/>
      <c r="WUC1184" s="12"/>
      <c r="WUD1184" s="12"/>
      <c r="WUE1184" s="12"/>
      <c r="WUF1184" s="12"/>
      <c r="WUG1184" s="12"/>
      <c r="WUH1184" s="12"/>
      <c r="WUI1184" s="12"/>
      <c r="WUJ1184" s="12"/>
      <c r="WUK1184" s="12"/>
      <c r="WUL1184" s="12"/>
      <c r="WUM1184" s="12"/>
      <c r="WUN1184" s="12"/>
      <c r="WUO1184" s="12"/>
      <c r="WUP1184" s="12"/>
      <c r="WUQ1184" s="12"/>
      <c r="WUR1184" s="12"/>
      <c r="WUS1184" s="12"/>
      <c r="WUT1184" s="12"/>
      <c r="WUU1184" s="12"/>
      <c r="WUV1184" s="12"/>
      <c r="WUW1184" s="12"/>
      <c r="WUX1184" s="12"/>
      <c r="WUY1184" s="12"/>
      <c r="WUZ1184" s="12"/>
      <c r="WVA1184" s="12"/>
      <c r="WVB1184" s="12"/>
      <c r="WVC1184" s="12"/>
      <c r="WVD1184" s="12"/>
      <c r="WVE1184" s="12"/>
      <c r="WVF1184" s="12"/>
      <c r="WVG1184" s="12"/>
      <c r="WVH1184" s="12"/>
      <c r="WVI1184" s="12"/>
      <c r="WVJ1184" s="12"/>
      <c r="WVK1184" s="12"/>
      <c r="WVL1184" s="12"/>
      <c r="WVM1184" s="12"/>
      <c r="WVN1184" s="12"/>
      <c r="WVO1184" s="12"/>
      <c r="WVP1184" s="12"/>
      <c r="WVQ1184" s="12"/>
      <c r="WVR1184" s="12"/>
      <c r="WVS1184" s="12"/>
      <c r="WVT1184" s="12"/>
      <c r="WVU1184" s="12"/>
      <c r="WVV1184" s="12"/>
      <c r="WVW1184" s="12"/>
      <c r="WVX1184" s="12"/>
      <c r="WVY1184" s="12"/>
      <c r="WVZ1184" s="12"/>
      <c r="WWA1184" s="12"/>
      <c r="WWB1184" s="12"/>
      <c r="WWC1184" s="12"/>
      <c r="WWD1184" s="12"/>
      <c r="WWE1184" s="12"/>
      <c r="WWF1184" s="12"/>
      <c r="WWG1184" s="12"/>
      <c r="WWH1184" s="12"/>
      <c r="WWI1184" s="12"/>
      <c r="WWJ1184" s="12"/>
      <c r="WWK1184" s="12"/>
      <c r="WWL1184" s="12"/>
      <c r="WWM1184" s="12"/>
      <c r="WWN1184" s="12"/>
      <c r="WWO1184" s="12"/>
      <c r="WWP1184" s="12"/>
      <c r="WWQ1184" s="12"/>
      <c r="WWR1184" s="12"/>
      <c r="WWS1184" s="12"/>
      <c r="WWT1184" s="12"/>
      <c r="WWU1184" s="12"/>
      <c r="WWV1184" s="12"/>
      <c r="WWW1184" s="12"/>
      <c r="WWX1184" s="12"/>
      <c r="WWY1184" s="12"/>
      <c r="WWZ1184" s="12"/>
      <c r="WXA1184" s="12"/>
      <c r="WXB1184" s="12"/>
      <c r="WXC1184" s="12"/>
      <c r="WXD1184" s="12"/>
      <c r="WXE1184" s="12"/>
      <c r="WXF1184" s="12"/>
      <c r="WXG1184" s="12"/>
      <c r="WXH1184" s="12"/>
      <c r="WXI1184" s="12"/>
      <c r="WXJ1184" s="12"/>
      <c r="WXK1184" s="12"/>
      <c r="WXL1184" s="12"/>
      <c r="WXM1184" s="12"/>
      <c r="WXN1184" s="12"/>
      <c r="WXO1184" s="12"/>
      <c r="WXP1184" s="12"/>
      <c r="WXQ1184" s="12"/>
      <c r="WXR1184" s="12"/>
      <c r="WXS1184" s="12"/>
      <c r="WXT1184" s="12"/>
      <c r="WXU1184" s="12"/>
      <c r="WXV1184" s="12"/>
      <c r="WXW1184" s="12"/>
      <c r="WXX1184" s="12"/>
      <c r="WXY1184" s="12"/>
      <c r="WXZ1184" s="12"/>
      <c r="WYA1184" s="12"/>
      <c r="WYB1184" s="12"/>
      <c r="WYC1184" s="12"/>
      <c r="WYD1184" s="12"/>
      <c r="WYE1184" s="12"/>
      <c r="WYF1184" s="12"/>
      <c r="WYG1184" s="12"/>
      <c r="WYH1184" s="12"/>
      <c r="WYI1184" s="12"/>
      <c r="WYJ1184" s="12"/>
      <c r="WYK1184" s="12"/>
      <c r="WYL1184" s="12"/>
      <c r="WYM1184" s="12"/>
      <c r="WYN1184" s="12"/>
      <c r="WYO1184" s="12"/>
      <c r="WYP1184" s="12"/>
      <c r="WYQ1184" s="12"/>
      <c r="WYR1184" s="12"/>
      <c r="WYS1184" s="12"/>
      <c r="WYT1184" s="12"/>
      <c r="WYU1184" s="12"/>
      <c r="WYV1184" s="12"/>
      <c r="WYW1184" s="12"/>
      <c r="WYX1184" s="12"/>
      <c r="WYY1184" s="12"/>
      <c r="WYZ1184" s="12"/>
      <c r="WZA1184" s="12"/>
      <c r="WZB1184" s="12"/>
      <c r="WZC1184" s="12"/>
      <c r="WZD1184" s="12"/>
      <c r="WZE1184" s="12"/>
      <c r="WZF1184" s="12"/>
      <c r="WZG1184" s="12"/>
      <c r="WZH1184" s="12"/>
      <c r="WZI1184" s="12"/>
      <c r="WZJ1184" s="12"/>
      <c r="WZK1184" s="12"/>
      <c r="WZL1184" s="12"/>
      <c r="WZM1184" s="12"/>
      <c r="WZN1184" s="12"/>
      <c r="WZO1184" s="12"/>
      <c r="WZP1184" s="12"/>
      <c r="WZQ1184" s="12"/>
      <c r="WZR1184" s="12"/>
      <c r="WZS1184" s="12"/>
      <c r="WZT1184" s="12"/>
      <c r="WZU1184" s="12"/>
      <c r="WZV1184" s="12"/>
      <c r="WZW1184" s="12"/>
      <c r="WZX1184" s="12"/>
      <c r="WZY1184" s="12"/>
      <c r="WZZ1184" s="12"/>
      <c r="XAA1184" s="12"/>
      <c r="XAB1184" s="12"/>
      <c r="XAC1184" s="12"/>
      <c r="XAD1184" s="12"/>
      <c r="XAE1184" s="12"/>
      <c r="XAF1184" s="12"/>
      <c r="XAG1184" s="12"/>
      <c r="XAH1184" s="12"/>
      <c r="XAI1184" s="12"/>
      <c r="XAJ1184" s="12"/>
      <c r="XAK1184" s="12"/>
      <c r="XAL1184" s="12"/>
      <c r="XAM1184" s="12"/>
      <c r="XAN1184" s="12"/>
      <c r="XAO1184" s="12"/>
      <c r="XAP1184" s="12"/>
      <c r="XAQ1184" s="12"/>
      <c r="XAR1184" s="12"/>
      <c r="XAS1184" s="12"/>
      <c r="XAT1184" s="12"/>
      <c r="XAU1184" s="12"/>
      <c r="XAV1184" s="12"/>
      <c r="XAW1184" s="12"/>
      <c r="XAX1184" s="12"/>
      <c r="XAY1184" s="12"/>
      <c r="XAZ1184" s="12"/>
      <c r="XBA1184" s="12"/>
      <c r="XBB1184" s="12"/>
      <c r="XBC1184" s="12"/>
      <c r="XBD1184" s="12"/>
      <c r="XBE1184" s="12"/>
      <c r="XBF1184" s="12"/>
      <c r="XBG1184" s="12"/>
      <c r="XBH1184" s="12"/>
      <c r="XBI1184" s="12"/>
      <c r="XBJ1184" s="12"/>
      <c r="XBK1184" s="12"/>
      <c r="XBL1184" s="12"/>
      <c r="XBM1184" s="12"/>
      <c r="XBN1184" s="12"/>
      <c r="XBO1184" s="12"/>
      <c r="XBP1184" s="12"/>
      <c r="XBQ1184" s="12"/>
      <c r="XBR1184" s="12"/>
      <c r="XBS1184" s="12"/>
      <c r="XBT1184" s="12"/>
      <c r="XBU1184" s="12"/>
      <c r="XBV1184" s="12"/>
      <c r="XBW1184" s="12"/>
      <c r="XBX1184" s="12"/>
      <c r="XBY1184" s="12"/>
      <c r="XBZ1184" s="12"/>
      <c r="XCA1184" s="12"/>
      <c r="XCB1184" s="12"/>
      <c r="XCC1184" s="12"/>
      <c r="XCD1184" s="12"/>
      <c r="XCE1184" s="12"/>
      <c r="XCF1184" s="12"/>
      <c r="XCG1184" s="12"/>
      <c r="XCH1184" s="12"/>
      <c r="XCI1184" s="12"/>
      <c r="XCJ1184" s="12"/>
      <c r="XCK1184" s="12"/>
      <c r="XCL1184" s="12"/>
      <c r="XCM1184" s="12"/>
      <c r="XCN1184" s="12"/>
      <c r="XCO1184" s="12"/>
      <c r="XCP1184" s="12"/>
      <c r="XCQ1184" s="12"/>
      <c r="XCR1184" s="12"/>
      <c r="XCS1184" s="12"/>
      <c r="XCT1184" s="12"/>
      <c r="XCU1184" s="12"/>
      <c r="XCV1184" s="12"/>
      <c r="XCW1184" s="12"/>
      <c r="XCX1184" s="12"/>
    </row>
    <row r="1185" spans="1:16326" s="3" customFormat="1" ht="61.5" x14ac:dyDescent="0.85">
      <c r="A1185" s="12">
        <v>1</v>
      </c>
      <c r="B1185" s="45">
        <f>SUBTOTAL(103,$A$1032:A1185)</f>
        <v>152</v>
      </c>
      <c r="C1185" s="15" t="s">
        <v>2381</v>
      </c>
      <c r="D1185" s="21">
        <v>1509801.43</v>
      </c>
      <c r="E1185" s="21">
        <v>0</v>
      </c>
      <c r="F1185" s="21">
        <v>0</v>
      </c>
      <c r="G1185" s="21">
        <v>774123</v>
      </c>
      <c r="H1185" s="21">
        <v>0</v>
      </c>
      <c r="I1185" s="21">
        <v>0</v>
      </c>
      <c r="J1185" s="21">
        <v>0</v>
      </c>
      <c r="K1185" s="52">
        <v>0</v>
      </c>
      <c r="L1185" s="21">
        <v>0</v>
      </c>
      <c r="M1185" s="21">
        <v>0</v>
      </c>
      <c r="N1185" s="21">
        <v>0</v>
      </c>
      <c r="O1185" s="21">
        <v>0</v>
      </c>
      <c r="P1185" s="21">
        <v>0</v>
      </c>
      <c r="Q1185" s="21">
        <v>0</v>
      </c>
      <c r="R1185" s="21">
        <v>0</v>
      </c>
      <c r="S1185" s="21">
        <v>0</v>
      </c>
      <c r="T1185" s="21">
        <v>0</v>
      </c>
      <c r="U1185" s="21">
        <v>0</v>
      </c>
      <c r="V1185" s="21">
        <v>0</v>
      </c>
      <c r="W1185" s="21">
        <v>0</v>
      </c>
      <c r="X1185" s="21">
        <v>0</v>
      </c>
      <c r="Y1185" s="21">
        <v>0</v>
      </c>
      <c r="Z1185" s="21">
        <v>0</v>
      </c>
      <c r="AA1185" s="21">
        <v>0</v>
      </c>
      <c r="AB1185" s="21">
        <v>588263</v>
      </c>
      <c r="AC1185" s="21">
        <v>18085.669999999998</v>
      </c>
      <c r="AD1185" s="21">
        <v>129329.76</v>
      </c>
      <c r="AE1185" s="21">
        <v>0</v>
      </c>
      <c r="AF1185" s="24">
        <v>2022</v>
      </c>
      <c r="AG1185" s="24">
        <v>2022</v>
      </c>
      <c r="AH1185" s="25">
        <v>2022</v>
      </c>
      <c r="AI1185" s="12"/>
      <c r="AJ1185" s="12"/>
      <c r="AK1185" s="12"/>
      <c r="AL1185" s="12"/>
      <c r="AM1185" s="12"/>
      <c r="AN1185" s="12"/>
      <c r="AO1185" s="12"/>
      <c r="AP1185" s="12"/>
      <c r="AQ1185" s="12"/>
      <c r="AR1185" s="12"/>
      <c r="AS1185" s="12"/>
      <c r="AT1185" s="12"/>
      <c r="AU1185" s="12"/>
      <c r="AV1185" s="12"/>
      <c r="AW1185" s="12"/>
      <c r="AX1185" s="12"/>
      <c r="AY1185" s="12"/>
      <c r="AZ1185" s="12"/>
      <c r="BA1185" s="12"/>
      <c r="BB1185" s="12"/>
      <c r="BC1185" s="12"/>
      <c r="BD1185" s="12"/>
      <c r="BE1185" s="12"/>
      <c r="BF1185" s="12"/>
      <c r="BG1185" s="12"/>
      <c r="BH1185" s="12"/>
      <c r="BI1185" s="12"/>
      <c r="BJ1185" s="12"/>
      <c r="BK1185" s="12"/>
      <c r="BL1185" s="12"/>
      <c r="BM1185" s="12"/>
      <c r="BN1185" s="12"/>
      <c r="BO1185" s="12"/>
      <c r="BP1185" s="12"/>
      <c r="BQ1185" s="12"/>
      <c r="BR1185" s="12"/>
      <c r="BS1185" s="12"/>
      <c r="BT1185" s="12"/>
      <c r="BU1185" s="12"/>
      <c r="BV1185" s="12"/>
      <c r="BW1185" s="49"/>
      <c r="BX1185" s="12"/>
      <c r="BY1185" s="12"/>
      <c r="BZ1185" s="12"/>
      <c r="CA1185" s="12" t="e">
        <f t="shared" si="106"/>
        <v>#N/A</v>
      </c>
      <c r="CB1185" s="12"/>
      <c r="CC1185" s="12"/>
      <c r="CD1185" s="12"/>
      <c r="CE1185" s="12" t="e">
        <f t="shared" si="104"/>
        <v>#N/A</v>
      </c>
      <c r="CF1185" s="12"/>
      <c r="CG1185" s="12"/>
      <c r="CH1185" s="12"/>
      <c r="CI1185" s="12"/>
      <c r="CJ1185" s="12"/>
      <c r="CK1185" s="12"/>
      <c r="CL1185" s="12" t="e">
        <f t="shared" si="105"/>
        <v>#N/A</v>
      </c>
      <c r="CM1185" s="12"/>
      <c r="CN1185" s="12"/>
      <c r="CO1185" s="12"/>
      <c r="CP1185" s="12"/>
      <c r="CQ1185" s="12"/>
      <c r="CR1185" s="12"/>
      <c r="CS1185" s="12"/>
      <c r="CT1185" s="12"/>
      <c r="CU1185" s="12"/>
      <c r="CV1185" s="12"/>
      <c r="CW1185" s="12"/>
      <c r="CX1185" s="12"/>
      <c r="CY1185" s="12"/>
      <c r="CZ1185" s="12"/>
      <c r="DA1185" s="12"/>
      <c r="DB1185" s="12"/>
      <c r="DC1185" s="12"/>
      <c r="DD1185" s="12"/>
      <c r="DE1185" s="12"/>
      <c r="DF1185" s="12"/>
      <c r="DG1185" s="12"/>
      <c r="DH1185" s="12"/>
      <c r="DI1185" s="12"/>
      <c r="DJ1185" s="12"/>
      <c r="DK1185" s="12"/>
      <c r="DL1185" s="12"/>
      <c r="DM1185" s="12"/>
      <c r="DN1185" s="12"/>
      <c r="DO1185" s="12"/>
      <c r="DP1185" s="12"/>
      <c r="DQ1185" s="12"/>
      <c r="DR1185" s="12"/>
      <c r="DS1185" s="12"/>
      <c r="DT1185" s="12"/>
      <c r="DU1185" s="12"/>
      <c r="DV1185" s="12"/>
      <c r="DW1185" s="12"/>
      <c r="DX1185" s="12"/>
      <c r="DY1185" s="12"/>
      <c r="DZ1185" s="12"/>
      <c r="EA1185" s="12"/>
      <c r="EB1185" s="12"/>
      <c r="EC1185" s="12"/>
      <c r="ED1185" s="12"/>
      <c r="EE1185" s="12"/>
      <c r="EF1185" s="12"/>
      <c r="EG1185" s="12"/>
      <c r="EH1185" s="12"/>
      <c r="EI1185" s="12"/>
      <c r="EJ1185" s="12"/>
      <c r="EK1185" s="12"/>
      <c r="EL1185" s="12"/>
      <c r="EM1185" s="12"/>
      <c r="EN1185" s="12"/>
      <c r="EO1185" s="12"/>
      <c r="EP1185" s="12"/>
      <c r="EQ1185" s="12"/>
      <c r="ER1185" s="12"/>
      <c r="ES1185" s="12"/>
      <c r="ET1185" s="12"/>
      <c r="EU1185" s="12"/>
      <c r="EV1185" s="12"/>
      <c r="EW1185" s="12"/>
      <c r="EX1185" s="12"/>
      <c r="EY1185" s="12"/>
      <c r="EZ1185" s="12"/>
      <c r="FA1185" s="12"/>
      <c r="FB1185" s="12"/>
      <c r="FC1185" s="12"/>
      <c r="FD1185" s="12"/>
      <c r="FE1185" s="12"/>
      <c r="FF1185" s="12"/>
      <c r="FG1185" s="12"/>
      <c r="FH1185" s="12"/>
      <c r="FI1185" s="12"/>
      <c r="FJ1185" s="12"/>
      <c r="FK1185" s="12"/>
      <c r="FL1185" s="12"/>
      <c r="FM1185" s="12"/>
      <c r="FN1185" s="12"/>
      <c r="FO1185" s="12"/>
      <c r="FP1185" s="12"/>
      <c r="FQ1185" s="12"/>
      <c r="FR1185" s="12"/>
      <c r="FS1185" s="12"/>
      <c r="FT1185" s="12"/>
      <c r="FU1185" s="12"/>
      <c r="FV1185" s="12"/>
      <c r="FW1185" s="12"/>
      <c r="FX1185" s="12"/>
      <c r="FY1185" s="12"/>
      <c r="FZ1185" s="12"/>
      <c r="GA1185" s="12"/>
      <c r="GB1185" s="12"/>
      <c r="GC1185" s="12"/>
      <c r="GD1185" s="12"/>
      <c r="GE1185" s="12"/>
      <c r="GF1185" s="12"/>
      <c r="GG1185" s="12"/>
      <c r="GH1185" s="12"/>
      <c r="GI1185" s="12"/>
      <c r="GJ1185" s="12"/>
      <c r="GK1185" s="12"/>
      <c r="GL1185" s="12"/>
      <c r="GM1185" s="12"/>
      <c r="GN1185" s="12"/>
      <c r="GO1185" s="12"/>
      <c r="GP1185" s="12"/>
      <c r="GQ1185" s="12"/>
      <c r="GR1185" s="12"/>
      <c r="GS1185" s="12"/>
      <c r="GT1185" s="12"/>
      <c r="GU1185" s="12"/>
      <c r="GV1185" s="12"/>
      <c r="GW1185" s="12"/>
      <c r="GX1185" s="12"/>
      <c r="GY1185" s="12"/>
      <c r="GZ1185" s="12"/>
      <c r="HA1185" s="12"/>
      <c r="HB1185" s="12"/>
      <c r="HC1185" s="12"/>
      <c r="HD1185" s="12"/>
      <c r="HE1185" s="12"/>
      <c r="HF1185" s="12"/>
      <c r="HG1185" s="12"/>
      <c r="HH1185" s="12"/>
      <c r="HI1185" s="12"/>
      <c r="HJ1185" s="12"/>
      <c r="HK1185" s="12"/>
      <c r="HL1185" s="12"/>
      <c r="HM1185" s="12"/>
      <c r="HN1185" s="12"/>
      <c r="HO1185" s="12"/>
      <c r="HP1185" s="12"/>
      <c r="HQ1185" s="12"/>
      <c r="HR1185" s="12"/>
      <c r="HS1185" s="12"/>
      <c r="HT1185" s="12"/>
      <c r="HU1185" s="12"/>
      <c r="HV1185" s="12"/>
      <c r="HW1185" s="12"/>
      <c r="HX1185" s="12"/>
      <c r="HY1185" s="12"/>
      <c r="HZ1185" s="12"/>
      <c r="IA1185" s="12"/>
      <c r="IB1185" s="12"/>
      <c r="IC1185" s="12"/>
      <c r="ID1185" s="12"/>
      <c r="IE1185" s="12"/>
      <c r="IF1185" s="12"/>
      <c r="IG1185" s="12"/>
      <c r="IH1185" s="12"/>
      <c r="II1185" s="12"/>
      <c r="IJ1185" s="12"/>
      <c r="IK1185" s="12"/>
      <c r="IL1185" s="12"/>
      <c r="IM1185" s="12"/>
      <c r="IN1185" s="12"/>
      <c r="IO1185" s="12"/>
      <c r="IP1185" s="12"/>
      <c r="IQ1185" s="12"/>
      <c r="IR1185" s="12"/>
      <c r="IS1185" s="12"/>
      <c r="IT1185" s="12"/>
      <c r="IU1185" s="12"/>
      <c r="IV1185" s="12"/>
      <c r="IW1185" s="12"/>
      <c r="IX1185" s="12"/>
      <c r="IY1185" s="12"/>
      <c r="IZ1185" s="12"/>
      <c r="JA1185" s="12"/>
      <c r="JB1185" s="12"/>
      <c r="JC1185" s="12"/>
      <c r="JD1185" s="12"/>
      <c r="JE1185" s="12"/>
      <c r="JF1185" s="12"/>
      <c r="JG1185" s="12"/>
      <c r="JH1185" s="12"/>
      <c r="JI1185" s="12"/>
      <c r="JJ1185" s="12"/>
      <c r="JK1185" s="12"/>
      <c r="JL1185" s="12"/>
      <c r="JM1185" s="12"/>
      <c r="JN1185" s="12"/>
      <c r="JO1185" s="12"/>
      <c r="JP1185" s="12"/>
      <c r="JQ1185" s="12"/>
      <c r="JR1185" s="12"/>
      <c r="JS1185" s="12"/>
      <c r="JT1185" s="12"/>
      <c r="JU1185" s="12"/>
      <c r="JV1185" s="12"/>
      <c r="JW1185" s="12"/>
      <c r="JX1185" s="12"/>
      <c r="JY1185" s="12"/>
      <c r="JZ1185" s="12"/>
      <c r="KA1185" s="12"/>
      <c r="KB1185" s="12"/>
      <c r="KC1185" s="12"/>
      <c r="KD1185" s="12"/>
      <c r="KE1185" s="12"/>
      <c r="KF1185" s="12"/>
      <c r="KG1185" s="12"/>
      <c r="KH1185" s="12"/>
      <c r="KI1185" s="12"/>
      <c r="KJ1185" s="12"/>
      <c r="KK1185" s="12"/>
      <c r="KL1185" s="12"/>
      <c r="KM1185" s="12"/>
      <c r="KN1185" s="12"/>
      <c r="KO1185" s="12"/>
      <c r="KP1185" s="12"/>
      <c r="KQ1185" s="12"/>
      <c r="KR1185" s="12"/>
      <c r="KS1185" s="12"/>
      <c r="KT1185" s="12"/>
      <c r="KU1185" s="12"/>
      <c r="KV1185" s="12"/>
      <c r="KW1185" s="12"/>
      <c r="KX1185" s="12"/>
      <c r="KY1185" s="12"/>
      <c r="KZ1185" s="12"/>
      <c r="LA1185" s="12"/>
      <c r="LB1185" s="12"/>
      <c r="LC1185" s="12"/>
      <c r="LD1185" s="12"/>
      <c r="LE1185" s="12"/>
      <c r="LF1185" s="12"/>
      <c r="LG1185" s="12"/>
      <c r="LH1185" s="12"/>
      <c r="LI1185" s="12"/>
      <c r="LJ1185" s="12"/>
      <c r="LK1185" s="12"/>
      <c r="LL1185" s="12"/>
      <c r="LM1185" s="12"/>
      <c r="LN1185" s="12"/>
      <c r="LO1185" s="12"/>
      <c r="LP1185" s="12"/>
      <c r="LQ1185" s="12"/>
      <c r="LR1185" s="12"/>
      <c r="LS1185" s="12"/>
      <c r="LT1185" s="12"/>
      <c r="LU1185" s="12"/>
      <c r="LV1185" s="12"/>
      <c r="LW1185" s="12"/>
      <c r="LX1185" s="12"/>
      <c r="LY1185" s="12"/>
      <c r="LZ1185" s="12"/>
      <c r="MA1185" s="12"/>
      <c r="MB1185" s="12"/>
      <c r="MC1185" s="12"/>
      <c r="MD1185" s="12"/>
      <c r="ME1185" s="12"/>
      <c r="MF1185" s="12"/>
      <c r="MG1185" s="12"/>
      <c r="MH1185" s="12"/>
      <c r="MI1185" s="12"/>
      <c r="MJ1185" s="12"/>
      <c r="MK1185" s="12"/>
      <c r="ML1185" s="12"/>
      <c r="MM1185" s="12"/>
      <c r="MN1185" s="12"/>
      <c r="MO1185" s="12"/>
      <c r="MP1185" s="12"/>
      <c r="MQ1185" s="12"/>
      <c r="MR1185" s="12"/>
      <c r="MS1185" s="12"/>
      <c r="MT1185" s="12"/>
      <c r="MU1185" s="12"/>
      <c r="MV1185" s="12"/>
      <c r="MW1185" s="12"/>
      <c r="MX1185" s="12"/>
      <c r="MY1185" s="12"/>
      <c r="MZ1185" s="12"/>
      <c r="NA1185" s="12"/>
      <c r="NB1185" s="12"/>
      <c r="NC1185" s="12"/>
      <c r="ND1185" s="12"/>
      <c r="NE1185" s="12"/>
      <c r="NF1185" s="12"/>
      <c r="NG1185" s="12"/>
      <c r="NH1185" s="12"/>
      <c r="NI1185" s="12"/>
      <c r="NJ1185" s="12"/>
      <c r="NK1185" s="12"/>
      <c r="NL1185" s="12"/>
      <c r="NM1185" s="12"/>
      <c r="NN1185" s="12"/>
      <c r="NO1185" s="12"/>
      <c r="NP1185" s="12"/>
      <c r="NQ1185" s="12"/>
      <c r="NR1185" s="12"/>
      <c r="NS1185" s="12"/>
      <c r="NT1185" s="12"/>
      <c r="NU1185" s="12"/>
      <c r="NV1185" s="12"/>
      <c r="NW1185" s="12"/>
      <c r="NX1185" s="12"/>
      <c r="NY1185" s="12"/>
      <c r="NZ1185" s="12"/>
      <c r="OA1185" s="12"/>
      <c r="OB1185" s="12"/>
      <c r="OC1185" s="12"/>
      <c r="OD1185" s="12"/>
      <c r="OE1185" s="12"/>
      <c r="OF1185" s="12"/>
      <c r="OG1185" s="12"/>
      <c r="OH1185" s="12"/>
      <c r="OI1185" s="12"/>
      <c r="OJ1185" s="12"/>
      <c r="OK1185" s="12"/>
      <c r="OL1185" s="12"/>
      <c r="OM1185" s="12"/>
      <c r="ON1185" s="12"/>
      <c r="OO1185" s="12"/>
      <c r="OP1185" s="12"/>
      <c r="OQ1185" s="12"/>
      <c r="OR1185" s="12"/>
      <c r="OS1185" s="12"/>
      <c r="OT1185" s="12"/>
      <c r="OU1185" s="12"/>
      <c r="OV1185" s="12"/>
      <c r="OW1185" s="12"/>
      <c r="OX1185" s="12"/>
      <c r="OY1185" s="12"/>
      <c r="OZ1185" s="12"/>
      <c r="PA1185" s="12"/>
      <c r="PB1185" s="12"/>
      <c r="PC1185" s="12"/>
      <c r="PD1185" s="12"/>
      <c r="PE1185" s="12"/>
      <c r="PF1185" s="12"/>
      <c r="PG1185" s="12"/>
      <c r="PH1185" s="12"/>
      <c r="PI1185" s="12"/>
      <c r="PJ1185" s="12"/>
      <c r="PK1185" s="12"/>
      <c r="PL1185" s="12"/>
      <c r="PM1185" s="12"/>
      <c r="PN1185" s="12"/>
      <c r="PO1185" s="12"/>
      <c r="PP1185" s="12"/>
      <c r="PQ1185" s="12"/>
      <c r="PR1185" s="12"/>
      <c r="PS1185" s="12"/>
      <c r="PT1185" s="12"/>
      <c r="PU1185" s="12"/>
      <c r="PV1185" s="12"/>
      <c r="PW1185" s="12"/>
      <c r="PX1185" s="12"/>
      <c r="PY1185" s="12"/>
      <c r="PZ1185" s="12"/>
      <c r="QA1185" s="12"/>
      <c r="QB1185" s="12"/>
      <c r="QC1185" s="12"/>
      <c r="QD1185" s="12"/>
      <c r="QE1185" s="12"/>
      <c r="QF1185" s="12"/>
      <c r="QG1185" s="12"/>
      <c r="QH1185" s="12"/>
      <c r="QI1185" s="12"/>
      <c r="QJ1185" s="12"/>
      <c r="QK1185" s="12"/>
      <c r="QL1185" s="12"/>
      <c r="QM1185" s="12"/>
      <c r="QN1185" s="12"/>
      <c r="QO1185" s="12"/>
      <c r="QP1185" s="12"/>
      <c r="QQ1185" s="12"/>
      <c r="QR1185" s="12"/>
      <c r="QS1185" s="12"/>
      <c r="QT1185" s="12"/>
      <c r="QU1185" s="12"/>
      <c r="QV1185" s="12"/>
      <c r="QW1185" s="12"/>
      <c r="QX1185" s="12"/>
      <c r="QY1185" s="12"/>
      <c r="QZ1185" s="12"/>
      <c r="RA1185" s="12"/>
      <c r="RB1185" s="12"/>
      <c r="RC1185" s="12"/>
      <c r="RD1185" s="12"/>
      <c r="RE1185" s="12"/>
      <c r="RF1185" s="12"/>
      <c r="RG1185" s="12"/>
      <c r="RH1185" s="12"/>
      <c r="RI1185" s="12"/>
      <c r="RJ1185" s="12"/>
      <c r="RK1185" s="12"/>
      <c r="RL1185" s="12"/>
      <c r="RM1185" s="12"/>
      <c r="RN1185" s="12"/>
      <c r="RO1185" s="12"/>
      <c r="RP1185" s="12"/>
      <c r="RQ1185" s="12"/>
      <c r="RR1185" s="12"/>
      <c r="RS1185" s="12"/>
      <c r="RT1185" s="12"/>
      <c r="RU1185" s="12"/>
      <c r="RV1185" s="12"/>
      <c r="RW1185" s="12"/>
      <c r="RX1185" s="12"/>
      <c r="RY1185" s="12"/>
      <c r="RZ1185" s="12"/>
      <c r="SA1185" s="12"/>
      <c r="SB1185" s="12"/>
      <c r="SC1185" s="12"/>
      <c r="SD1185" s="12"/>
      <c r="SE1185" s="12"/>
      <c r="SF1185" s="12"/>
      <c r="SG1185" s="12"/>
      <c r="SH1185" s="12"/>
      <c r="SI1185" s="12"/>
      <c r="SJ1185" s="12"/>
      <c r="SK1185" s="12"/>
      <c r="SL1185" s="12"/>
      <c r="SM1185" s="12"/>
      <c r="SN1185" s="12"/>
      <c r="SO1185" s="12"/>
      <c r="SP1185" s="12"/>
      <c r="SQ1185" s="12"/>
      <c r="SR1185" s="12"/>
      <c r="SS1185" s="12"/>
      <c r="ST1185" s="12"/>
      <c r="SU1185" s="12"/>
      <c r="SV1185" s="12"/>
      <c r="SW1185" s="12"/>
      <c r="SX1185" s="12"/>
      <c r="SY1185" s="12"/>
      <c r="SZ1185" s="12"/>
      <c r="TA1185" s="12"/>
      <c r="TB1185" s="12"/>
      <c r="TC1185" s="12"/>
      <c r="TD1185" s="12"/>
      <c r="TE1185" s="12"/>
      <c r="TF1185" s="12"/>
      <c r="TG1185" s="12"/>
      <c r="TH1185" s="12"/>
      <c r="TI1185" s="12"/>
      <c r="TJ1185" s="12"/>
      <c r="TK1185" s="12"/>
      <c r="TL1185" s="12"/>
      <c r="TM1185" s="12"/>
      <c r="TN1185" s="12"/>
      <c r="TO1185" s="12"/>
      <c r="TP1185" s="12"/>
      <c r="TQ1185" s="12"/>
      <c r="TR1185" s="12"/>
      <c r="TS1185" s="12"/>
      <c r="TT1185" s="12"/>
      <c r="TU1185" s="12"/>
      <c r="TV1185" s="12"/>
      <c r="TW1185" s="12"/>
      <c r="TX1185" s="12"/>
      <c r="TY1185" s="12"/>
      <c r="TZ1185" s="12"/>
      <c r="UA1185" s="12"/>
      <c r="UB1185" s="12"/>
      <c r="UC1185" s="12"/>
      <c r="UD1185" s="12"/>
      <c r="UE1185" s="12"/>
      <c r="UF1185" s="12"/>
      <c r="UG1185" s="12"/>
      <c r="UH1185" s="12"/>
      <c r="UI1185" s="12"/>
      <c r="UJ1185" s="12"/>
      <c r="UK1185" s="12"/>
      <c r="UL1185" s="12"/>
      <c r="UM1185" s="12"/>
      <c r="UN1185" s="12"/>
      <c r="UO1185" s="12"/>
      <c r="UP1185" s="12"/>
      <c r="UQ1185" s="12"/>
      <c r="UR1185" s="12"/>
      <c r="US1185" s="12"/>
      <c r="UT1185" s="12"/>
      <c r="UU1185" s="12"/>
      <c r="UV1185" s="12"/>
      <c r="UW1185" s="12"/>
      <c r="UX1185" s="12"/>
      <c r="UY1185" s="12"/>
      <c r="UZ1185" s="12"/>
      <c r="VA1185" s="12"/>
      <c r="VB1185" s="12"/>
      <c r="VC1185" s="12"/>
      <c r="VD1185" s="12"/>
      <c r="VE1185" s="12"/>
      <c r="VF1185" s="12"/>
      <c r="VG1185" s="12"/>
      <c r="VH1185" s="12"/>
      <c r="VI1185" s="12"/>
      <c r="VJ1185" s="12"/>
      <c r="VK1185" s="12"/>
      <c r="VL1185" s="12"/>
      <c r="VM1185" s="12"/>
      <c r="VN1185" s="12"/>
      <c r="VO1185" s="12"/>
      <c r="VP1185" s="12"/>
      <c r="VQ1185" s="12"/>
      <c r="VR1185" s="12"/>
      <c r="VS1185" s="12"/>
      <c r="VT1185" s="12"/>
      <c r="VU1185" s="12"/>
      <c r="VV1185" s="12"/>
      <c r="VW1185" s="12"/>
      <c r="VX1185" s="12"/>
      <c r="VY1185" s="12"/>
      <c r="VZ1185" s="12"/>
      <c r="WA1185" s="12"/>
      <c r="WB1185" s="12"/>
      <c r="WC1185" s="12"/>
      <c r="WD1185" s="12"/>
      <c r="WE1185" s="12"/>
      <c r="WF1185" s="12"/>
      <c r="WG1185" s="12"/>
      <c r="WH1185" s="12"/>
      <c r="WI1185" s="12"/>
      <c r="WJ1185" s="12"/>
      <c r="WK1185" s="12"/>
      <c r="WL1185" s="12"/>
      <c r="WM1185" s="12"/>
      <c r="WN1185" s="12"/>
      <c r="WO1185" s="12"/>
      <c r="WP1185" s="12"/>
      <c r="WQ1185" s="12"/>
      <c r="WR1185" s="12"/>
      <c r="WS1185" s="12"/>
      <c r="WT1185" s="12"/>
      <c r="WU1185" s="12"/>
      <c r="WV1185" s="12"/>
      <c r="WW1185" s="12"/>
      <c r="WX1185" s="12"/>
      <c r="WY1185" s="12"/>
      <c r="WZ1185" s="12"/>
      <c r="XA1185" s="12"/>
      <c r="XB1185" s="12"/>
      <c r="XC1185" s="12"/>
      <c r="XD1185" s="12"/>
      <c r="XE1185" s="12"/>
      <c r="XF1185" s="12"/>
      <c r="XG1185" s="12"/>
      <c r="XH1185" s="12"/>
      <c r="XI1185" s="12"/>
      <c r="XJ1185" s="12"/>
      <c r="XK1185" s="12"/>
      <c r="XL1185" s="12"/>
      <c r="XM1185" s="12"/>
      <c r="XN1185" s="12"/>
      <c r="XO1185" s="12"/>
      <c r="XP1185" s="12"/>
      <c r="XQ1185" s="12"/>
      <c r="XR1185" s="12"/>
      <c r="XS1185" s="12"/>
      <c r="XT1185" s="12"/>
      <c r="XU1185" s="12"/>
      <c r="XV1185" s="12"/>
      <c r="XW1185" s="12"/>
      <c r="XX1185" s="12"/>
      <c r="XY1185" s="12"/>
      <c r="XZ1185" s="12"/>
      <c r="YA1185" s="12"/>
      <c r="YB1185" s="12"/>
      <c r="YC1185" s="12"/>
      <c r="YD1185" s="12"/>
      <c r="YE1185" s="12"/>
      <c r="YF1185" s="12"/>
      <c r="YG1185" s="12"/>
      <c r="YH1185" s="12"/>
      <c r="YI1185" s="12"/>
      <c r="YJ1185" s="12"/>
      <c r="YK1185" s="12"/>
      <c r="YL1185" s="12"/>
      <c r="YM1185" s="12"/>
      <c r="YN1185" s="12"/>
      <c r="YO1185" s="12"/>
      <c r="YP1185" s="12"/>
      <c r="YQ1185" s="12"/>
      <c r="YR1185" s="12"/>
      <c r="YS1185" s="12"/>
      <c r="YT1185" s="12"/>
      <c r="YU1185" s="12"/>
      <c r="YV1185" s="12"/>
      <c r="YW1185" s="12"/>
      <c r="YX1185" s="12"/>
      <c r="YY1185" s="12"/>
      <c r="YZ1185" s="12"/>
      <c r="ZA1185" s="12"/>
      <c r="ZB1185" s="12"/>
      <c r="ZC1185" s="12"/>
      <c r="ZD1185" s="12"/>
      <c r="ZE1185" s="12"/>
      <c r="ZF1185" s="12"/>
      <c r="ZG1185" s="12"/>
      <c r="ZH1185" s="12"/>
      <c r="ZI1185" s="12"/>
      <c r="ZJ1185" s="12"/>
      <c r="ZK1185" s="12"/>
      <c r="ZL1185" s="12"/>
      <c r="ZM1185" s="12"/>
      <c r="ZN1185" s="12"/>
      <c r="ZO1185" s="12"/>
      <c r="ZP1185" s="12"/>
      <c r="ZQ1185" s="12"/>
      <c r="ZR1185" s="12"/>
      <c r="ZS1185" s="12"/>
      <c r="ZT1185" s="12"/>
      <c r="ZU1185" s="12"/>
      <c r="ZV1185" s="12"/>
      <c r="ZW1185" s="12"/>
      <c r="ZX1185" s="12"/>
      <c r="ZY1185" s="12"/>
      <c r="ZZ1185" s="12"/>
      <c r="AAA1185" s="12"/>
      <c r="AAB1185" s="12"/>
      <c r="AAC1185" s="12"/>
      <c r="AAD1185" s="12"/>
      <c r="AAE1185" s="12"/>
      <c r="AAF1185" s="12"/>
      <c r="AAG1185" s="12"/>
      <c r="AAH1185" s="12"/>
      <c r="AAI1185" s="12"/>
      <c r="AAJ1185" s="12"/>
      <c r="AAK1185" s="12"/>
      <c r="AAL1185" s="12"/>
      <c r="AAM1185" s="12"/>
      <c r="AAN1185" s="12"/>
      <c r="AAO1185" s="12"/>
      <c r="AAP1185" s="12"/>
      <c r="AAQ1185" s="12"/>
      <c r="AAR1185" s="12"/>
      <c r="AAS1185" s="12"/>
      <c r="AAT1185" s="12"/>
      <c r="AAU1185" s="12"/>
      <c r="AAV1185" s="12"/>
      <c r="AAW1185" s="12"/>
      <c r="AAX1185" s="12"/>
      <c r="AAY1185" s="12"/>
      <c r="AAZ1185" s="12"/>
      <c r="ABA1185" s="12"/>
      <c r="ABB1185" s="12"/>
      <c r="ABC1185" s="12"/>
      <c r="ABD1185" s="12"/>
      <c r="ABE1185" s="12"/>
      <c r="ABF1185" s="12"/>
      <c r="ABG1185" s="12"/>
      <c r="ABH1185" s="12"/>
      <c r="ABI1185" s="12"/>
      <c r="ABJ1185" s="12"/>
      <c r="ABK1185" s="12"/>
      <c r="ABL1185" s="12"/>
      <c r="ABM1185" s="12"/>
      <c r="ABN1185" s="12"/>
      <c r="ABO1185" s="12"/>
      <c r="ABP1185" s="12"/>
      <c r="ABQ1185" s="12"/>
      <c r="ABR1185" s="12"/>
      <c r="ABS1185" s="12"/>
      <c r="ABT1185" s="12"/>
      <c r="ABU1185" s="12"/>
      <c r="ABV1185" s="12"/>
      <c r="ABW1185" s="12"/>
      <c r="ABX1185" s="12"/>
      <c r="ABY1185" s="12"/>
      <c r="ABZ1185" s="12"/>
      <c r="ACA1185" s="12"/>
      <c r="ACB1185" s="12"/>
      <c r="ACC1185" s="12"/>
      <c r="ACD1185" s="12"/>
      <c r="ACE1185" s="12"/>
      <c r="ACF1185" s="12"/>
      <c r="ACG1185" s="12"/>
      <c r="ACH1185" s="12"/>
      <c r="ACI1185" s="12"/>
      <c r="ACJ1185" s="12"/>
      <c r="ACK1185" s="12"/>
      <c r="ACL1185" s="12"/>
      <c r="ACM1185" s="12"/>
      <c r="ACN1185" s="12"/>
      <c r="ACO1185" s="12"/>
      <c r="ACP1185" s="12"/>
      <c r="ACQ1185" s="12"/>
      <c r="ACR1185" s="12"/>
      <c r="ACS1185" s="12"/>
      <c r="ACT1185" s="12"/>
      <c r="ACU1185" s="12"/>
      <c r="ACV1185" s="12"/>
      <c r="ACW1185" s="12"/>
      <c r="ACX1185" s="12"/>
      <c r="ACY1185" s="12"/>
      <c r="ACZ1185" s="12"/>
      <c r="ADA1185" s="12"/>
      <c r="ADB1185" s="12"/>
      <c r="ADC1185" s="12"/>
      <c r="ADD1185" s="12"/>
      <c r="ADE1185" s="12"/>
      <c r="ADF1185" s="12"/>
      <c r="ADG1185" s="12"/>
      <c r="ADH1185" s="12"/>
      <c r="ADI1185" s="12"/>
      <c r="ADJ1185" s="12"/>
      <c r="ADK1185" s="12"/>
      <c r="ADL1185" s="12"/>
      <c r="ADM1185" s="12"/>
      <c r="ADN1185" s="12"/>
      <c r="ADO1185" s="12"/>
      <c r="ADP1185" s="12"/>
      <c r="ADQ1185" s="12"/>
      <c r="ADR1185" s="12"/>
      <c r="ADS1185" s="12"/>
      <c r="ADT1185" s="12"/>
      <c r="ADU1185" s="12"/>
      <c r="ADV1185" s="12"/>
      <c r="ADW1185" s="12"/>
      <c r="ADX1185" s="12"/>
      <c r="ADY1185" s="12"/>
      <c r="ADZ1185" s="12"/>
      <c r="AEA1185" s="12"/>
      <c r="AEB1185" s="12"/>
      <c r="AEC1185" s="12"/>
      <c r="AED1185" s="12"/>
      <c r="AEE1185" s="12"/>
      <c r="AEF1185" s="12"/>
      <c r="AEG1185" s="12"/>
      <c r="AEH1185" s="12"/>
      <c r="AEI1185" s="12"/>
      <c r="AEJ1185" s="12"/>
      <c r="AEK1185" s="12"/>
      <c r="AEL1185" s="12"/>
      <c r="AEM1185" s="12"/>
      <c r="AEN1185" s="12"/>
      <c r="AEO1185" s="12"/>
      <c r="AEP1185" s="12"/>
      <c r="AEQ1185" s="12"/>
      <c r="AER1185" s="12"/>
      <c r="AES1185" s="12"/>
      <c r="AET1185" s="12"/>
      <c r="AEU1185" s="12"/>
      <c r="AEV1185" s="12"/>
      <c r="AEW1185" s="12"/>
      <c r="AEX1185" s="12"/>
      <c r="AEY1185" s="12"/>
      <c r="AEZ1185" s="12"/>
      <c r="AFA1185" s="12"/>
      <c r="AFB1185" s="12"/>
      <c r="AFC1185" s="12"/>
      <c r="AFD1185" s="12"/>
      <c r="AFE1185" s="12"/>
      <c r="AFF1185" s="12"/>
      <c r="AFG1185" s="12"/>
      <c r="AFH1185" s="12"/>
      <c r="AFI1185" s="12"/>
      <c r="AFJ1185" s="12"/>
      <c r="AFK1185" s="12"/>
      <c r="AFL1185" s="12"/>
      <c r="AFM1185" s="12"/>
      <c r="AFN1185" s="12"/>
      <c r="AFO1185" s="12"/>
      <c r="AFP1185" s="12"/>
      <c r="AFQ1185" s="12"/>
      <c r="AFR1185" s="12"/>
      <c r="AFS1185" s="12"/>
      <c r="AFT1185" s="12"/>
      <c r="AFU1185" s="12"/>
      <c r="AFV1185" s="12"/>
      <c r="AFW1185" s="12"/>
      <c r="AFX1185" s="12"/>
      <c r="AFY1185" s="12"/>
      <c r="AFZ1185" s="12"/>
      <c r="AGA1185" s="12"/>
      <c r="AGB1185" s="12"/>
      <c r="AGC1185" s="12"/>
      <c r="AGD1185" s="12"/>
      <c r="AGE1185" s="12"/>
      <c r="AGF1185" s="12"/>
      <c r="AGG1185" s="12"/>
      <c r="AGH1185" s="12"/>
      <c r="AGI1185" s="12"/>
      <c r="AGJ1185" s="12"/>
      <c r="AGK1185" s="12"/>
      <c r="AGL1185" s="12"/>
      <c r="AGM1185" s="12"/>
      <c r="AGN1185" s="12"/>
      <c r="AGO1185" s="12"/>
      <c r="AGP1185" s="12"/>
      <c r="AGQ1185" s="12"/>
      <c r="AGR1185" s="12"/>
      <c r="AGS1185" s="12"/>
      <c r="AGT1185" s="12"/>
      <c r="AGU1185" s="12"/>
      <c r="AGV1185" s="12"/>
      <c r="AGW1185" s="12"/>
      <c r="AGX1185" s="12"/>
      <c r="AGY1185" s="12"/>
      <c r="AGZ1185" s="12"/>
      <c r="AHA1185" s="12"/>
      <c r="AHB1185" s="12"/>
      <c r="AHC1185" s="12"/>
      <c r="AHD1185" s="12"/>
      <c r="AHE1185" s="12"/>
      <c r="AHF1185" s="12"/>
      <c r="AHG1185" s="12"/>
      <c r="AHH1185" s="12"/>
      <c r="AHI1185" s="12"/>
      <c r="AHJ1185" s="12"/>
      <c r="AHK1185" s="12"/>
      <c r="AHL1185" s="12"/>
      <c r="AHM1185" s="12"/>
      <c r="AHN1185" s="12"/>
      <c r="AHO1185" s="12"/>
      <c r="AHP1185" s="12"/>
      <c r="AHQ1185" s="12"/>
      <c r="AHR1185" s="12"/>
      <c r="AHS1185" s="12"/>
      <c r="AHT1185" s="12"/>
      <c r="AHU1185" s="12"/>
      <c r="AHV1185" s="12"/>
      <c r="AHW1185" s="12"/>
      <c r="AHX1185" s="12"/>
      <c r="AHY1185" s="12"/>
      <c r="AHZ1185" s="12"/>
      <c r="AIA1185" s="12"/>
      <c r="AIB1185" s="12"/>
      <c r="AIC1185" s="12"/>
      <c r="AID1185" s="12"/>
      <c r="AIE1185" s="12"/>
      <c r="AIF1185" s="12"/>
      <c r="AIG1185" s="12"/>
      <c r="AIH1185" s="12"/>
      <c r="AII1185" s="12"/>
      <c r="AIJ1185" s="12"/>
      <c r="AIK1185" s="12"/>
      <c r="AIL1185" s="12"/>
      <c r="AIM1185" s="12"/>
      <c r="AIN1185" s="12"/>
      <c r="AIO1185" s="12"/>
      <c r="AIP1185" s="12"/>
      <c r="AIQ1185" s="12"/>
      <c r="AIR1185" s="12"/>
      <c r="AIS1185" s="12"/>
      <c r="AIT1185" s="12"/>
      <c r="AIU1185" s="12"/>
      <c r="AIV1185" s="12"/>
      <c r="AIW1185" s="12"/>
      <c r="AIX1185" s="12"/>
      <c r="AIY1185" s="12"/>
      <c r="AIZ1185" s="12"/>
      <c r="AJA1185" s="12"/>
      <c r="AJB1185" s="12"/>
      <c r="AJC1185" s="12"/>
      <c r="AJD1185" s="12"/>
      <c r="AJE1185" s="12"/>
      <c r="AJF1185" s="12"/>
      <c r="AJG1185" s="12"/>
      <c r="AJH1185" s="12"/>
      <c r="AJI1185" s="12"/>
      <c r="AJJ1185" s="12"/>
      <c r="AJK1185" s="12"/>
      <c r="AJL1185" s="12"/>
      <c r="AJM1185" s="12"/>
      <c r="AJN1185" s="12"/>
      <c r="AJO1185" s="12"/>
      <c r="AJP1185" s="12"/>
      <c r="AJQ1185" s="12"/>
      <c r="AJR1185" s="12"/>
      <c r="AJS1185" s="12"/>
      <c r="AJT1185" s="12"/>
      <c r="AJU1185" s="12"/>
      <c r="AJV1185" s="12"/>
      <c r="AJW1185" s="12"/>
      <c r="AJX1185" s="12"/>
      <c r="AJY1185" s="12"/>
      <c r="AJZ1185" s="12"/>
      <c r="AKA1185" s="12"/>
      <c r="AKB1185" s="12"/>
      <c r="AKC1185" s="12"/>
      <c r="AKD1185" s="12"/>
      <c r="AKE1185" s="12"/>
      <c r="AKF1185" s="12"/>
      <c r="AKG1185" s="12"/>
      <c r="AKH1185" s="12"/>
      <c r="AKI1185" s="12"/>
      <c r="AKJ1185" s="12"/>
      <c r="AKK1185" s="12"/>
      <c r="AKL1185" s="12"/>
      <c r="AKM1185" s="12"/>
      <c r="AKN1185" s="12"/>
      <c r="AKO1185" s="12"/>
      <c r="AKP1185" s="12"/>
      <c r="AKQ1185" s="12"/>
      <c r="AKR1185" s="12"/>
      <c r="AKS1185" s="12"/>
      <c r="AKT1185" s="12"/>
      <c r="AKU1185" s="12"/>
      <c r="AKV1185" s="12"/>
      <c r="AKW1185" s="12"/>
      <c r="AKX1185" s="12"/>
      <c r="AKY1185" s="12"/>
      <c r="AKZ1185" s="12"/>
      <c r="ALA1185" s="12"/>
      <c r="ALB1185" s="12"/>
      <c r="ALC1185" s="12"/>
      <c r="ALD1185" s="12"/>
      <c r="ALE1185" s="12"/>
      <c r="ALF1185" s="12"/>
      <c r="ALG1185" s="12"/>
      <c r="ALH1185" s="12"/>
      <c r="ALI1185" s="12"/>
      <c r="ALJ1185" s="12"/>
      <c r="ALK1185" s="12"/>
      <c r="ALL1185" s="12"/>
      <c r="ALM1185" s="12"/>
      <c r="ALN1185" s="12"/>
      <c r="ALO1185" s="12"/>
      <c r="ALP1185" s="12"/>
      <c r="ALQ1185" s="12"/>
      <c r="ALR1185" s="12"/>
      <c r="ALS1185" s="12"/>
      <c r="ALT1185" s="12"/>
      <c r="ALU1185" s="12"/>
      <c r="ALV1185" s="12"/>
      <c r="ALW1185" s="12"/>
      <c r="ALX1185" s="12"/>
      <c r="ALY1185" s="12"/>
      <c r="ALZ1185" s="12"/>
      <c r="AMA1185" s="12"/>
      <c r="AMB1185" s="12"/>
      <c r="AMC1185" s="12"/>
      <c r="AMD1185" s="12"/>
      <c r="AME1185" s="12"/>
      <c r="AMF1185" s="12"/>
      <c r="AMG1185" s="12"/>
      <c r="AMH1185" s="12"/>
      <c r="AMI1185" s="12"/>
      <c r="AMJ1185" s="12"/>
      <c r="AMK1185" s="12"/>
      <c r="AML1185" s="12"/>
      <c r="AMM1185" s="12"/>
      <c r="AMN1185" s="12"/>
      <c r="AMO1185" s="12"/>
      <c r="AMP1185" s="12"/>
      <c r="AMQ1185" s="12"/>
      <c r="AMR1185" s="12"/>
      <c r="AMS1185" s="12"/>
      <c r="AMT1185" s="12"/>
      <c r="AMU1185" s="12"/>
      <c r="AMV1185" s="12"/>
      <c r="AMW1185" s="12"/>
      <c r="AMX1185" s="12"/>
      <c r="AMY1185" s="12"/>
      <c r="AMZ1185" s="12"/>
      <c r="ANA1185" s="12"/>
      <c r="ANB1185" s="12"/>
      <c r="ANC1185" s="12"/>
      <c r="AND1185" s="12"/>
      <c r="ANE1185" s="12"/>
      <c r="ANF1185" s="12"/>
      <c r="ANG1185" s="12"/>
      <c r="ANH1185" s="12"/>
      <c r="ANI1185" s="12"/>
      <c r="ANJ1185" s="12"/>
      <c r="ANK1185" s="12"/>
      <c r="ANL1185" s="12"/>
      <c r="ANM1185" s="12"/>
      <c r="ANN1185" s="12"/>
      <c r="ANO1185" s="12"/>
      <c r="ANP1185" s="12"/>
      <c r="ANQ1185" s="12"/>
      <c r="ANR1185" s="12"/>
      <c r="ANS1185" s="12"/>
      <c r="ANT1185" s="12"/>
      <c r="ANU1185" s="12"/>
      <c r="ANV1185" s="12"/>
      <c r="ANW1185" s="12"/>
      <c r="ANX1185" s="12"/>
      <c r="ANY1185" s="12"/>
      <c r="ANZ1185" s="12"/>
      <c r="AOA1185" s="12"/>
      <c r="AOB1185" s="12"/>
      <c r="AOC1185" s="12"/>
      <c r="AOD1185" s="12"/>
      <c r="AOE1185" s="12"/>
      <c r="AOF1185" s="12"/>
      <c r="AOG1185" s="12"/>
      <c r="AOH1185" s="12"/>
      <c r="AOI1185" s="12"/>
      <c r="AOJ1185" s="12"/>
      <c r="AOK1185" s="12"/>
      <c r="AOL1185" s="12"/>
      <c r="AOM1185" s="12"/>
      <c r="AON1185" s="12"/>
      <c r="AOO1185" s="12"/>
      <c r="AOP1185" s="12"/>
      <c r="AOQ1185" s="12"/>
      <c r="AOR1185" s="12"/>
      <c r="AOS1185" s="12"/>
      <c r="AOT1185" s="12"/>
      <c r="AOU1185" s="12"/>
      <c r="AOV1185" s="12"/>
      <c r="AOW1185" s="12"/>
      <c r="AOX1185" s="12"/>
      <c r="AOY1185" s="12"/>
      <c r="AOZ1185" s="12"/>
      <c r="APA1185" s="12"/>
      <c r="APB1185" s="12"/>
      <c r="APC1185" s="12"/>
      <c r="APD1185" s="12"/>
      <c r="APE1185" s="12"/>
      <c r="APF1185" s="12"/>
      <c r="APG1185" s="12"/>
      <c r="APH1185" s="12"/>
      <c r="API1185" s="12"/>
      <c r="APJ1185" s="12"/>
      <c r="APK1185" s="12"/>
      <c r="APL1185" s="12"/>
      <c r="APM1185" s="12"/>
      <c r="APN1185" s="12"/>
      <c r="APO1185" s="12"/>
      <c r="APP1185" s="12"/>
      <c r="APQ1185" s="12"/>
      <c r="APR1185" s="12"/>
      <c r="APS1185" s="12"/>
      <c r="APT1185" s="12"/>
      <c r="APU1185" s="12"/>
      <c r="APV1185" s="12"/>
      <c r="APW1185" s="12"/>
      <c r="APX1185" s="12"/>
      <c r="APY1185" s="12"/>
      <c r="APZ1185" s="12"/>
      <c r="AQA1185" s="12"/>
      <c r="AQB1185" s="12"/>
      <c r="AQC1185" s="12"/>
      <c r="AQD1185" s="12"/>
      <c r="AQE1185" s="12"/>
      <c r="AQF1185" s="12"/>
      <c r="AQG1185" s="12"/>
      <c r="AQH1185" s="12"/>
      <c r="AQI1185" s="12"/>
      <c r="AQJ1185" s="12"/>
      <c r="AQK1185" s="12"/>
      <c r="AQL1185" s="12"/>
      <c r="AQM1185" s="12"/>
      <c r="AQN1185" s="12"/>
      <c r="AQO1185" s="12"/>
      <c r="AQP1185" s="12"/>
      <c r="AQQ1185" s="12"/>
      <c r="AQR1185" s="12"/>
      <c r="AQS1185" s="12"/>
      <c r="AQT1185" s="12"/>
      <c r="AQU1185" s="12"/>
      <c r="AQV1185" s="12"/>
      <c r="AQW1185" s="12"/>
      <c r="AQX1185" s="12"/>
      <c r="AQY1185" s="12"/>
      <c r="AQZ1185" s="12"/>
      <c r="ARA1185" s="12"/>
      <c r="ARB1185" s="12"/>
      <c r="ARC1185" s="12"/>
      <c r="ARD1185" s="12"/>
      <c r="ARE1185" s="12"/>
      <c r="ARF1185" s="12"/>
      <c r="ARG1185" s="12"/>
      <c r="ARH1185" s="12"/>
      <c r="ARI1185" s="12"/>
      <c r="ARJ1185" s="12"/>
      <c r="ARK1185" s="12"/>
      <c r="ARL1185" s="12"/>
      <c r="ARM1185" s="12"/>
      <c r="ARN1185" s="12"/>
      <c r="ARO1185" s="12"/>
      <c r="ARP1185" s="12"/>
      <c r="ARQ1185" s="12"/>
      <c r="ARR1185" s="12"/>
      <c r="ARS1185" s="12"/>
      <c r="ART1185" s="12"/>
      <c r="ARU1185" s="12"/>
      <c r="ARV1185" s="12"/>
      <c r="ARW1185" s="12"/>
      <c r="ARX1185" s="12"/>
      <c r="ARY1185" s="12"/>
      <c r="ARZ1185" s="12"/>
      <c r="ASA1185" s="12"/>
      <c r="ASB1185" s="12"/>
      <c r="ASC1185" s="12"/>
      <c r="ASD1185" s="12"/>
      <c r="ASE1185" s="12"/>
      <c r="ASF1185" s="12"/>
      <c r="ASG1185" s="12"/>
      <c r="ASH1185" s="12"/>
      <c r="ASI1185" s="12"/>
      <c r="ASJ1185" s="12"/>
      <c r="ASK1185" s="12"/>
      <c r="ASL1185" s="12"/>
      <c r="ASM1185" s="12"/>
      <c r="ASN1185" s="12"/>
      <c r="ASO1185" s="12"/>
      <c r="ASP1185" s="12"/>
      <c r="ASQ1185" s="12"/>
      <c r="ASR1185" s="12"/>
      <c r="ASS1185" s="12"/>
      <c r="AST1185" s="12"/>
      <c r="ASU1185" s="12"/>
      <c r="ASV1185" s="12"/>
      <c r="ASW1185" s="12"/>
      <c r="ASX1185" s="12"/>
      <c r="ASY1185" s="12"/>
      <c r="ASZ1185" s="12"/>
      <c r="ATA1185" s="12"/>
      <c r="ATB1185" s="12"/>
      <c r="ATC1185" s="12"/>
      <c r="ATD1185" s="12"/>
      <c r="ATE1185" s="12"/>
      <c r="ATF1185" s="12"/>
      <c r="ATG1185" s="12"/>
      <c r="ATH1185" s="12"/>
      <c r="ATI1185" s="12"/>
      <c r="ATJ1185" s="12"/>
      <c r="ATK1185" s="12"/>
      <c r="ATL1185" s="12"/>
      <c r="ATM1185" s="12"/>
      <c r="ATN1185" s="12"/>
      <c r="ATO1185" s="12"/>
      <c r="ATP1185" s="12"/>
      <c r="ATQ1185" s="12"/>
      <c r="ATR1185" s="12"/>
      <c r="ATS1185" s="12"/>
      <c r="ATT1185" s="12"/>
      <c r="ATU1185" s="12"/>
      <c r="ATV1185" s="12"/>
      <c r="ATW1185" s="12"/>
      <c r="ATX1185" s="12"/>
      <c r="ATY1185" s="12"/>
      <c r="ATZ1185" s="12"/>
      <c r="AUA1185" s="12"/>
      <c r="AUB1185" s="12"/>
      <c r="AUC1185" s="12"/>
      <c r="AUD1185" s="12"/>
      <c r="AUE1185" s="12"/>
      <c r="AUF1185" s="12"/>
      <c r="AUG1185" s="12"/>
      <c r="AUH1185" s="12"/>
      <c r="AUI1185" s="12"/>
      <c r="AUJ1185" s="12"/>
      <c r="AUK1185" s="12"/>
      <c r="AUL1185" s="12"/>
      <c r="AUM1185" s="12"/>
      <c r="AUN1185" s="12"/>
      <c r="AUO1185" s="12"/>
      <c r="AUP1185" s="12"/>
      <c r="AUQ1185" s="12"/>
      <c r="AUR1185" s="12"/>
      <c r="AUS1185" s="12"/>
      <c r="AUT1185" s="12"/>
      <c r="AUU1185" s="12"/>
      <c r="AUV1185" s="12"/>
      <c r="AUW1185" s="12"/>
      <c r="AUX1185" s="12"/>
      <c r="AUY1185" s="12"/>
      <c r="AUZ1185" s="12"/>
      <c r="AVA1185" s="12"/>
      <c r="AVB1185" s="12"/>
      <c r="AVC1185" s="12"/>
      <c r="AVD1185" s="12"/>
      <c r="AVE1185" s="12"/>
      <c r="AVF1185" s="12"/>
      <c r="AVG1185" s="12"/>
      <c r="AVH1185" s="12"/>
      <c r="AVI1185" s="12"/>
      <c r="AVJ1185" s="12"/>
      <c r="AVK1185" s="12"/>
      <c r="AVL1185" s="12"/>
      <c r="AVM1185" s="12"/>
      <c r="AVN1185" s="12"/>
      <c r="AVO1185" s="12"/>
      <c r="AVP1185" s="12"/>
      <c r="AVQ1185" s="12"/>
      <c r="AVR1185" s="12"/>
      <c r="AVS1185" s="12"/>
      <c r="AVT1185" s="12"/>
      <c r="AVU1185" s="12"/>
      <c r="AVV1185" s="12"/>
      <c r="AVW1185" s="12"/>
      <c r="AVX1185" s="12"/>
      <c r="AVY1185" s="12"/>
      <c r="AVZ1185" s="12"/>
      <c r="AWA1185" s="12"/>
      <c r="AWB1185" s="12"/>
      <c r="AWC1185" s="12"/>
      <c r="AWD1185" s="12"/>
      <c r="AWE1185" s="12"/>
      <c r="AWF1185" s="12"/>
      <c r="AWG1185" s="12"/>
      <c r="AWH1185" s="12"/>
      <c r="AWI1185" s="12"/>
      <c r="AWJ1185" s="12"/>
      <c r="AWK1185" s="12"/>
      <c r="AWL1185" s="12"/>
      <c r="AWM1185" s="12"/>
      <c r="AWN1185" s="12"/>
      <c r="AWO1185" s="12"/>
      <c r="AWP1185" s="12"/>
      <c r="AWQ1185" s="12"/>
      <c r="AWR1185" s="12"/>
      <c r="AWS1185" s="12"/>
      <c r="AWT1185" s="12"/>
      <c r="AWU1185" s="12"/>
      <c r="AWV1185" s="12"/>
      <c r="AWW1185" s="12"/>
      <c r="AWX1185" s="12"/>
      <c r="AWY1185" s="12"/>
      <c r="AWZ1185" s="12"/>
      <c r="AXA1185" s="12"/>
      <c r="AXB1185" s="12"/>
      <c r="AXC1185" s="12"/>
      <c r="AXD1185" s="12"/>
      <c r="AXE1185" s="12"/>
      <c r="AXF1185" s="12"/>
      <c r="AXG1185" s="12"/>
      <c r="AXH1185" s="12"/>
      <c r="AXI1185" s="12"/>
      <c r="AXJ1185" s="12"/>
      <c r="AXK1185" s="12"/>
      <c r="AXL1185" s="12"/>
      <c r="AXM1185" s="12"/>
      <c r="AXN1185" s="12"/>
      <c r="AXO1185" s="12"/>
      <c r="AXP1185" s="12"/>
      <c r="AXQ1185" s="12"/>
      <c r="AXR1185" s="12"/>
      <c r="AXS1185" s="12"/>
      <c r="AXT1185" s="12"/>
      <c r="AXU1185" s="12"/>
      <c r="AXV1185" s="12"/>
      <c r="AXW1185" s="12"/>
      <c r="AXX1185" s="12"/>
      <c r="AXY1185" s="12"/>
      <c r="AXZ1185" s="12"/>
      <c r="AYA1185" s="12"/>
      <c r="AYB1185" s="12"/>
      <c r="AYC1185" s="12"/>
      <c r="AYD1185" s="12"/>
      <c r="AYE1185" s="12"/>
      <c r="AYF1185" s="12"/>
      <c r="AYG1185" s="12"/>
      <c r="AYH1185" s="12"/>
      <c r="AYI1185" s="12"/>
      <c r="AYJ1185" s="12"/>
      <c r="AYK1185" s="12"/>
      <c r="AYL1185" s="12"/>
      <c r="AYM1185" s="12"/>
      <c r="AYN1185" s="12"/>
      <c r="AYO1185" s="12"/>
      <c r="AYP1185" s="12"/>
      <c r="AYQ1185" s="12"/>
      <c r="AYR1185" s="12"/>
      <c r="AYS1185" s="12"/>
      <c r="AYT1185" s="12"/>
      <c r="AYU1185" s="12"/>
      <c r="AYV1185" s="12"/>
      <c r="AYW1185" s="12"/>
      <c r="AYX1185" s="12"/>
      <c r="AYY1185" s="12"/>
      <c r="AYZ1185" s="12"/>
      <c r="AZA1185" s="12"/>
      <c r="AZB1185" s="12"/>
      <c r="AZC1185" s="12"/>
      <c r="AZD1185" s="12"/>
      <c r="AZE1185" s="12"/>
      <c r="AZF1185" s="12"/>
      <c r="AZG1185" s="12"/>
      <c r="AZH1185" s="12"/>
      <c r="AZI1185" s="12"/>
      <c r="AZJ1185" s="12"/>
      <c r="AZK1185" s="12"/>
      <c r="AZL1185" s="12"/>
      <c r="AZM1185" s="12"/>
      <c r="AZN1185" s="12"/>
      <c r="AZO1185" s="12"/>
      <c r="AZP1185" s="12"/>
      <c r="AZQ1185" s="12"/>
      <c r="AZR1185" s="12"/>
      <c r="AZS1185" s="12"/>
      <c r="AZT1185" s="12"/>
      <c r="AZU1185" s="12"/>
      <c r="AZV1185" s="12"/>
      <c r="AZW1185" s="12"/>
      <c r="AZX1185" s="12"/>
      <c r="AZY1185" s="12"/>
      <c r="AZZ1185" s="12"/>
      <c r="BAA1185" s="12"/>
      <c r="BAB1185" s="12"/>
      <c r="BAC1185" s="12"/>
      <c r="BAD1185" s="12"/>
      <c r="BAE1185" s="12"/>
      <c r="BAF1185" s="12"/>
      <c r="BAG1185" s="12"/>
      <c r="BAH1185" s="12"/>
      <c r="BAI1185" s="12"/>
      <c r="BAJ1185" s="12"/>
      <c r="BAK1185" s="12"/>
      <c r="BAL1185" s="12"/>
      <c r="BAM1185" s="12"/>
      <c r="BAN1185" s="12"/>
      <c r="BAO1185" s="12"/>
      <c r="BAP1185" s="12"/>
      <c r="BAQ1185" s="12"/>
      <c r="BAR1185" s="12"/>
      <c r="BAS1185" s="12"/>
      <c r="BAT1185" s="12"/>
      <c r="BAU1185" s="12"/>
      <c r="BAV1185" s="12"/>
      <c r="BAW1185" s="12"/>
      <c r="BAX1185" s="12"/>
      <c r="BAY1185" s="12"/>
      <c r="BAZ1185" s="12"/>
      <c r="BBA1185" s="12"/>
      <c r="BBB1185" s="12"/>
      <c r="BBC1185" s="12"/>
      <c r="BBD1185" s="12"/>
      <c r="BBE1185" s="12"/>
      <c r="BBF1185" s="12"/>
      <c r="BBG1185" s="12"/>
      <c r="BBH1185" s="12"/>
      <c r="BBI1185" s="12"/>
      <c r="BBJ1185" s="12"/>
      <c r="BBK1185" s="12"/>
      <c r="BBL1185" s="12"/>
      <c r="BBM1185" s="12"/>
      <c r="BBN1185" s="12"/>
      <c r="BBO1185" s="12"/>
      <c r="BBP1185" s="12"/>
      <c r="BBQ1185" s="12"/>
      <c r="BBR1185" s="12"/>
      <c r="BBS1185" s="12"/>
      <c r="BBT1185" s="12"/>
      <c r="BBU1185" s="12"/>
      <c r="BBV1185" s="12"/>
      <c r="BBW1185" s="12"/>
      <c r="BBX1185" s="12"/>
      <c r="BBY1185" s="12"/>
      <c r="BBZ1185" s="12"/>
      <c r="BCA1185" s="12"/>
      <c r="BCB1185" s="12"/>
      <c r="BCC1185" s="12"/>
      <c r="BCD1185" s="12"/>
      <c r="BCE1185" s="12"/>
      <c r="BCF1185" s="12"/>
      <c r="BCG1185" s="12"/>
      <c r="BCH1185" s="12"/>
      <c r="BCI1185" s="12"/>
      <c r="BCJ1185" s="12"/>
      <c r="BCK1185" s="12"/>
      <c r="BCL1185" s="12"/>
      <c r="BCM1185" s="12"/>
      <c r="BCN1185" s="12"/>
      <c r="BCO1185" s="12"/>
      <c r="BCP1185" s="12"/>
      <c r="BCQ1185" s="12"/>
      <c r="BCR1185" s="12"/>
      <c r="BCS1185" s="12"/>
      <c r="BCT1185" s="12"/>
      <c r="BCU1185" s="12"/>
      <c r="BCV1185" s="12"/>
      <c r="BCW1185" s="12"/>
      <c r="BCX1185" s="12"/>
      <c r="BCY1185" s="12"/>
      <c r="BCZ1185" s="12"/>
      <c r="BDA1185" s="12"/>
      <c r="BDB1185" s="12"/>
      <c r="BDC1185" s="12"/>
      <c r="BDD1185" s="12"/>
      <c r="BDE1185" s="12"/>
      <c r="BDF1185" s="12"/>
      <c r="BDG1185" s="12"/>
      <c r="BDH1185" s="12"/>
      <c r="BDI1185" s="12"/>
      <c r="BDJ1185" s="12"/>
      <c r="BDK1185" s="12"/>
      <c r="BDL1185" s="12"/>
      <c r="BDM1185" s="12"/>
      <c r="BDN1185" s="12"/>
      <c r="BDO1185" s="12"/>
      <c r="BDP1185" s="12"/>
      <c r="BDQ1185" s="12"/>
      <c r="BDR1185" s="12"/>
      <c r="BDS1185" s="12"/>
      <c r="BDT1185" s="12"/>
      <c r="BDU1185" s="12"/>
      <c r="BDV1185" s="12"/>
      <c r="BDW1185" s="12"/>
      <c r="BDX1185" s="12"/>
      <c r="BDY1185" s="12"/>
      <c r="BDZ1185" s="12"/>
      <c r="BEA1185" s="12"/>
      <c r="BEB1185" s="12"/>
      <c r="BEC1185" s="12"/>
      <c r="BED1185" s="12"/>
      <c r="BEE1185" s="12"/>
      <c r="BEF1185" s="12"/>
      <c r="BEG1185" s="12"/>
      <c r="BEH1185" s="12"/>
      <c r="BEI1185" s="12"/>
      <c r="BEJ1185" s="12"/>
      <c r="BEK1185" s="12"/>
      <c r="BEL1185" s="12"/>
      <c r="BEM1185" s="12"/>
      <c r="BEN1185" s="12"/>
      <c r="BEO1185" s="12"/>
      <c r="BEP1185" s="12"/>
      <c r="BEQ1185" s="12"/>
      <c r="BER1185" s="12"/>
      <c r="BES1185" s="12"/>
      <c r="BET1185" s="12"/>
      <c r="BEU1185" s="12"/>
      <c r="BEV1185" s="12"/>
      <c r="BEW1185" s="12"/>
      <c r="BEX1185" s="12"/>
      <c r="BEY1185" s="12"/>
      <c r="BEZ1185" s="12"/>
      <c r="BFA1185" s="12"/>
      <c r="BFB1185" s="12"/>
      <c r="BFC1185" s="12"/>
      <c r="BFD1185" s="12"/>
      <c r="BFE1185" s="12"/>
      <c r="BFF1185" s="12"/>
      <c r="BFG1185" s="12"/>
      <c r="BFH1185" s="12"/>
      <c r="BFI1185" s="12"/>
      <c r="BFJ1185" s="12"/>
      <c r="BFK1185" s="12"/>
      <c r="BFL1185" s="12"/>
      <c r="BFM1185" s="12"/>
      <c r="BFN1185" s="12"/>
      <c r="BFO1185" s="12"/>
      <c r="BFP1185" s="12"/>
      <c r="BFQ1185" s="12"/>
      <c r="BFR1185" s="12"/>
      <c r="BFS1185" s="12"/>
      <c r="BFT1185" s="12"/>
      <c r="BFU1185" s="12"/>
      <c r="BFV1185" s="12"/>
      <c r="BFW1185" s="12"/>
      <c r="BFX1185" s="12"/>
      <c r="BFY1185" s="12"/>
      <c r="BFZ1185" s="12"/>
      <c r="BGA1185" s="12"/>
      <c r="BGB1185" s="12"/>
      <c r="BGC1185" s="12"/>
      <c r="BGD1185" s="12"/>
      <c r="BGE1185" s="12"/>
      <c r="BGF1185" s="12"/>
      <c r="BGG1185" s="12"/>
      <c r="BGH1185" s="12"/>
      <c r="BGI1185" s="12"/>
      <c r="BGJ1185" s="12"/>
      <c r="BGK1185" s="12"/>
      <c r="BGL1185" s="12"/>
      <c r="BGM1185" s="12"/>
      <c r="BGN1185" s="12"/>
      <c r="BGO1185" s="12"/>
      <c r="BGP1185" s="12"/>
      <c r="BGQ1185" s="12"/>
      <c r="BGR1185" s="12"/>
      <c r="BGS1185" s="12"/>
      <c r="BGT1185" s="12"/>
      <c r="BGU1185" s="12"/>
      <c r="BGV1185" s="12"/>
      <c r="BGW1185" s="12"/>
      <c r="BGX1185" s="12"/>
      <c r="BGY1185" s="12"/>
      <c r="BGZ1185" s="12"/>
      <c r="BHA1185" s="12"/>
      <c r="BHB1185" s="12"/>
      <c r="BHC1185" s="12"/>
      <c r="BHD1185" s="12"/>
      <c r="BHE1185" s="12"/>
      <c r="BHF1185" s="12"/>
      <c r="BHG1185" s="12"/>
      <c r="BHH1185" s="12"/>
      <c r="BHI1185" s="12"/>
      <c r="BHJ1185" s="12"/>
      <c r="BHK1185" s="12"/>
      <c r="BHL1185" s="12"/>
      <c r="BHM1185" s="12"/>
      <c r="BHN1185" s="12"/>
      <c r="BHO1185" s="12"/>
      <c r="BHP1185" s="12"/>
      <c r="BHQ1185" s="12"/>
      <c r="BHR1185" s="12"/>
      <c r="BHS1185" s="12"/>
      <c r="BHT1185" s="12"/>
      <c r="BHU1185" s="12"/>
      <c r="BHV1185" s="12"/>
      <c r="BHW1185" s="12"/>
      <c r="BHX1185" s="12"/>
      <c r="BHY1185" s="12"/>
      <c r="BHZ1185" s="12"/>
      <c r="BIA1185" s="12"/>
      <c r="BIB1185" s="12"/>
      <c r="BIC1185" s="12"/>
      <c r="BID1185" s="12"/>
      <c r="BIE1185" s="12"/>
      <c r="BIF1185" s="12"/>
      <c r="BIG1185" s="12"/>
      <c r="BIH1185" s="12"/>
      <c r="BII1185" s="12"/>
      <c r="BIJ1185" s="12"/>
      <c r="BIK1185" s="12"/>
      <c r="BIL1185" s="12"/>
      <c r="BIM1185" s="12"/>
      <c r="BIN1185" s="12"/>
      <c r="BIO1185" s="12"/>
      <c r="BIP1185" s="12"/>
      <c r="BIQ1185" s="12"/>
      <c r="BIR1185" s="12"/>
      <c r="BIS1185" s="12"/>
      <c r="BIT1185" s="12"/>
      <c r="BIU1185" s="12"/>
      <c r="BIV1185" s="12"/>
      <c r="BIW1185" s="12"/>
      <c r="BIX1185" s="12"/>
      <c r="BIY1185" s="12"/>
      <c r="BIZ1185" s="12"/>
      <c r="BJA1185" s="12"/>
      <c r="BJB1185" s="12"/>
      <c r="BJC1185" s="12"/>
      <c r="BJD1185" s="12"/>
      <c r="BJE1185" s="12"/>
      <c r="BJF1185" s="12"/>
      <c r="BJG1185" s="12"/>
      <c r="BJH1185" s="12"/>
      <c r="BJI1185" s="12"/>
      <c r="BJJ1185" s="12"/>
      <c r="BJK1185" s="12"/>
      <c r="BJL1185" s="12"/>
      <c r="BJM1185" s="12"/>
      <c r="BJN1185" s="12"/>
      <c r="BJO1185" s="12"/>
      <c r="BJP1185" s="12"/>
      <c r="BJQ1185" s="12"/>
      <c r="BJR1185" s="12"/>
      <c r="BJS1185" s="12"/>
      <c r="BJT1185" s="12"/>
      <c r="BJU1185" s="12"/>
      <c r="BJV1185" s="12"/>
      <c r="BJW1185" s="12"/>
      <c r="BJX1185" s="12"/>
      <c r="BJY1185" s="12"/>
      <c r="BJZ1185" s="12"/>
      <c r="BKA1185" s="12"/>
      <c r="BKB1185" s="12"/>
      <c r="BKC1185" s="12"/>
      <c r="BKD1185" s="12"/>
      <c r="BKE1185" s="12"/>
      <c r="BKF1185" s="12"/>
      <c r="BKG1185" s="12"/>
      <c r="BKH1185" s="12"/>
      <c r="BKI1185" s="12"/>
      <c r="BKJ1185" s="12"/>
      <c r="BKK1185" s="12"/>
      <c r="BKL1185" s="12"/>
      <c r="BKM1185" s="12"/>
      <c r="BKN1185" s="12"/>
      <c r="BKO1185" s="12"/>
      <c r="BKP1185" s="12"/>
      <c r="BKQ1185" s="12"/>
      <c r="BKR1185" s="12"/>
      <c r="BKS1185" s="12"/>
      <c r="BKT1185" s="12"/>
      <c r="BKU1185" s="12"/>
      <c r="BKV1185" s="12"/>
      <c r="BKW1185" s="12"/>
      <c r="BKX1185" s="12"/>
      <c r="BKY1185" s="12"/>
      <c r="BKZ1185" s="12"/>
      <c r="BLA1185" s="12"/>
      <c r="BLB1185" s="12"/>
      <c r="BLC1185" s="12"/>
      <c r="BLD1185" s="12"/>
      <c r="BLE1185" s="12"/>
      <c r="BLF1185" s="12"/>
      <c r="BLG1185" s="12"/>
      <c r="BLH1185" s="12"/>
      <c r="BLI1185" s="12"/>
      <c r="BLJ1185" s="12"/>
      <c r="BLK1185" s="12"/>
      <c r="BLL1185" s="12"/>
      <c r="BLM1185" s="12"/>
      <c r="BLN1185" s="12"/>
      <c r="BLO1185" s="12"/>
      <c r="BLP1185" s="12"/>
      <c r="BLQ1185" s="12"/>
      <c r="BLR1185" s="12"/>
      <c r="BLS1185" s="12"/>
      <c r="BLT1185" s="12"/>
      <c r="BLU1185" s="12"/>
      <c r="BLV1185" s="12"/>
      <c r="BLW1185" s="12"/>
      <c r="BLX1185" s="12"/>
      <c r="BLY1185" s="12"/>
      <c r="BLZ1185" s="12"/>
      <c r="BMA1185" s="12"/>
      <c r="BMB1185" s="12"/>
      <c r="BMC1185" s="12"/>
      <c r="BMD1185" s="12"/>
      <c r="BME1185" s="12"/>
      <c r="BMF1185" s="12"/>
      <c r="BMG1185" s="12"/>
      <c r="BMH1185" s="12"/>
      <c r="BMI1185" s="12"/>
      <c r="BMJ1185" s="12"/>
      <c r="BMK1185" s="12"/>
      <c r="BML1185" s="12"/>
      <c r="BMM1185" s="12"/>
      <c r="BMN1185" s="12"/>
      <c r="BMO1185" s="12"/>
      <c r="BMP1185" s="12"/>
      <c r="BMQ1185" s="12"/>
      <c r="BMR1185" s="12"/>
      <c r="BMS1185" s="12"/>
      <c r="BMT1185" s="12"/>
      <c r="BMU1185" s="12"/>
      <c r="BMV1185" s="12"/>
      <c r="BMW1185" s="12"/>
      <c r="BMX1185" s="12"/>
      <c r="BMY1185" s="12"/>
      <c r="BMZ1185" s="12"/>
      <c r="BNA1185" s="12"/>
      <c r="BNB1185" s="12"/>
      <c r="BNC1185" s="12"/>
      <c r="BND1185" s="12"/>
      <c r="BNE1185" s="12"/>
      <c r="BNF1185" s="12"/>
      <c r="BNG1185" s="12"/>
      <c r="BNH1185" s="12"/>
      <c r="BNI1185" s="12"/>
      <c r="BNJ1185" s="12"/>
      <c r="BNK1185" s="12"/>
      <c r="BNL1185" s="12"/>
      <c r="BNM1185" s="12"/>
      <c r="BNN1185" s="12"/>
      <c r="BNO1185" s="12"/>
      <c r="BNP1185" s="12"/>
      <c r="BNQ1185" s="12"/>
      <c r="BNR1185" s="12"/>
      <c r="BNS1185" s="12"/>
      <c r="BNT1185" s="12"/>
      <c r="BNU1185" s="12"/>
      <c r="BNV1185" s="12"/>
      <c r="BNW1185" s="12"/>
      <c r="BNX1185" s="12"/>
      <c r="BNY1185" s="12"/>
      <c r="BNZ1185" s="12"/>
      <c r="BOA1185" s="12"/>
      <c r="BOB1185" s="12"/>
      <c r="BOC1185" s="12"/>
      <c r="BOD1185" s="12"/>
      <c r="BOE1185" s="12"/>
      <c r="BOF1185" s="12"/>
      <c r="BOG1185" s="12"/>
      <c r="BOH1185" s="12"/>
      <c r="BOI1185" s="12"/>
      <c r="BOJ1185" s="12"/>
      <c r="BOK1185" s="12"/>
      <c r="BOL1185" s="12"/>
      <c r="BOM1185" s="12"/>
      <c r="BON1185" s="12"/>
      <c r="BOO1185" s="12"/>
      <c r="BOP1185" s="12"/>
      <c r="BOQ1185" s="12"/>
      <c r="BOR1185" s="12"/>
      <c r="BOS1185" s="12"/>
      <c r="BOT1185" s="12"/>
      <c r="BOU1185" s="12"/>
      <c r="BOV1185" s="12"/>
      <c r="BOW1185" s="12"/>
      <c r="BOX1185" s="12"/>
      <c r="BOY1185" s="12"/>
      <c r="BOZ1185" s="12"/>
      <c r="BPA1185" s="12"/>
      <c r="BPB1185" s="12"/>
      <c r="BPC1185" s="12"/>
      <c r="BPD1185" s="12"/>
      <c r="BPE1185" s="12"/>
      <c r="BPF1185" s="12"/>
      <c r="BPG1185" s="12"/>
      <c r="BPH1185" s="12"/>
      <c r="BPI1185" s="12"/>
      <c r="BPJ1185" s="12"/>
      <c r="BPK1185" s="12"/>
      <c r="BPL1185" s="12"/>
      <c r="BPM1185" s="12"/>
      <c r="BPN1185" s="12"/>
      <c r="BPO1185" s="12"/>
      <c r="BPP1185" s="12"/>
      <c r="BPQ1185" s="12"/>
      <c r="BPR1185" s="12"/>
      <c r="BPS1185" s="12"/>
      <c r="BPT1185" s="12"/>
      <c r="BPU1185" s="12"/>
      <c r="BPV1185" s="12"/>
      <c r="BPW1185" s="12"/>
      <c r="BPX1185" s="12"/>
      <c r="BPY1185" s="12"/>
      <c r="BPZ1185" s="12"/>
      <c r="BQA1185" s="12"/>
      <c r="BQB1185" s="12"/>
      <c r="BQC1185" s="12"/>
      <c r="BQD1185" s="12"/>
      <c r="BQE1185" s="12"/>
      <c r="BQF1185" s="12"/>
      <c r="BQG1185" s="12"/>
      <c r="BQH1185" s="12"/>
      <c r="BQI1185" s="12"/>
      <c r="BQJ1185" s="12"/>
      <c r="BQK1185" s="12"/>
      <c r="BQL1185" s="12"/>
      <c r="BQM1185" s="12"/>
      <c r="BQN1185" s="12"/>
      <c r="BQO1185" s="12"/>
      <c r="BQP1185" s="12"/>
      <c r="BQQ1185" s="12"/>
      <c r="BQR1185" s="12"/>
      <c r="BQS1185" s="12"/>
      <c r="BQT1185" s="12"/>
      <c r="BQU1185" s="12"/>
      <c r="BQV1185" s="12"/>
      <c r="BQW1185" s="12"/>
      <c r="BQX1185" s="12"/>
      <c r="BQY1185" s="12"/>
      <c r="BQZ1185" s="12"/>
      <c r="BRA1185" s="12"/>
      <c r="BRB1185" s="12"/>
      <c r="BRC1185" s="12"/>
      <c r="BRD1185" s="12"/>
      <c r="BRE1185" s="12"/>
      <c r="BRF1185" s="12"/>
      <c r="BRG1185" s="12"/>
      <c r="BRH1185" s="12"/>
      <c r="BRI1185" s="12"/>
      <c r="BRJ1185" s="12"/>
      <c r="BRK1185" s="12"/>
      <c r="BRL1185" s="12"/>
      <c r="BRM1185" s="12"/>
      <c r="BRN1185" s="12"/>
      <c r="BRO1185" s="12"/>
      <c r="BRP1185" s="12"/>
      <c r="BRQ1185" s="12"/>
      <c r="BRR1185" s="12"/>
      <c r="BRS1185" s="12"/>
      <c r="BRT1185" s="12"/>
      <c r="BRU1185" s="12"/>
      <c r="BRV1185" s="12"/>
      <c r="BRW1185" s="12"/>
      <c r="BRX1185" s="12"/>
      <c r="BRY1185" s="12"/>
      <c r="BRZ1185" s="12"/>
      <c r="BSA1185" s="12"/>
      <c r="BSB1185" s="12"/>
      <c r="BSC1185" s="12"/>
      <c r="BSD1185" s="12"/>
      <c r="BSE1185" s="12"/>
      <c r="BSF1185" s="12"/>
      <c r="BSG1185" s="12"/>
      <c r="BSH1185" s="12"/>
      <c r="BSI1185" s="12"/>
      <c r="BSJ1185" s="12"/>
      <c r="BSK1185" s="12"/>
      <c r="BSL1185" s="12"/>
      <c r="BSM1185" s="12"/>
      <c r="BSN1185" s="12"/>
      <c r="BSO1185" s="12"/>
      <c r="BSP1185" s="12"/>
      <c r="BSQ1185" s="12"/>
      <c r="BSR1185" s="12"/>
      <c r="BSS1185" s="12"/>
      <c r="BST1185" s="12"/>
      <c r="BSU1185" s="12"/>
      <c r="BSV1185" s="12"/>
      <c r="BSW1185" s="12"/>
      <c r="BSX1185" s="12"/>
      <c r="BSY1185" s="12"/>
      <c r="BSZ1185" s="12"/>
      <c r="BTA1185" s="12"/>
      <c r="BTB1185" s="12"/>
      <c r="BTC1185" s="12"/>
      <c r="BTD1185" s="12"/>
      <c r="BTE1185" s="12"/>
      <c r="BTF1185" s="12"/>
      <c r="BTG1185" s="12"/>
      <c r="BTH1185" s="12"/>
      <c r="BTI1185" s="12"/>
      <c r="BTJ1185" s="12"/>
      <c r="BTK1185" s="12"/>
      <c r="BTL1185" s="12"/>
      <c r="BTM1185" s="12"/>
      <c r="BTN1185" s="12"/>
      <c r="BTO1185" s="12"/>
      <c r="BTP1185" s="12"/>
      <c r="BTQ1185" s="12"/>
      <c r="BTR1185" s="12"/>
      <c r="BTS1185" s="12"/>
      <c r="BTT1185" s="12"/>
      <c r="BTU1185" s="12"/>
      <c r="BTV1185" s="12"/>
      <c r="BTW1185" s="12"/>
      <c r="BTX1185" s="12"/>
      <c r="BTY1185" s="12"/>
      <c r="BTZ1185" s="12"/>
      <c r="BUA1185" s="12"/>
      <c r="BUB1185" s="12"/>
      <c r="BUC1185" s="12"/>
      <c r="BUD1185" s="12"/>
      <c r="BUE1185" s="12"/>
      <c r="BUF1185" s="12"/>
      <c r="BUG1185" s="12"/>
      <c r="BUH1185" s="12"/>
      <c r="BUI1185" s="12"/>
      <c r="BUJ1185" s="12"/>
      <c r="BUK1185" s="12"/>
      <c r="BUL1185" s="12"/>
      <c r="BUM1185" s="12"/>
      <c r="BUN1185" s="12"/>
      <c r="BUO1185" s="12"/>
      <c r="BUP1185" s="12"/>
      <c r="BUQ1185" s="12"/>
      <c r="BUR1185" s="12"/>
      <c r="BUS1185" s="12"/>
      <c r="BUT1185" s="12"/>
      <c r="BUU1185" s="12"/>
      <c r="BUV1185" s="12"/>
      <c r="BUW1185" s="12"/>
      <c r="BUX1185" s="12"/>
      <c r="BUY1185" s="12"/>
      <c r="BUZ1185" s="12"/>
      <c r="BVA1185" s="12"/>
      <c r="BVB1185" s="12"/>
      <c r="BVC1185" s="12"/>
      <c r="BVD1185" s="12"/>
      <c r="BVE1185" s="12"/>
      <c r="BVF1185" s="12"/>
      <c r="BVG1185" s="12"/>
      <c r="BVH1185" s="12"/>
      <c r="BVI1185" s="12"/>
      <c r="BVJ1185" s="12"/>
      <c r="BVK1185" s="12"/>
      <c r="BVL1185" s="12"/>
      <c r="BVM1185" s="12"/>
      <c r="BVN1185" s="12"/>
      <c r="BVO1185" s="12"/>
      <c r="BVP1185" s="12"/>
      <c r="BVQ1185" s="12"/>
      <c r="BVR1185" s="12"/>
      <c r="BVS1185" s="12"/>
      <c r="BVT1185" s="12"/>
      <c r="BVU1185" s="12"/>
      <c r="BVV1185" s="12"/>
      <c r="BVW1185" s="12"/>
      <c r="BVX1185" s="12"/>
      <c r="BVY1185" s="12"/>
      <c r="BVZ1185" s="12"/>
      <c r="BWA1185" s="12"/>
      <c r="BWB1185" s="12"/>
      <c r="BWC1185" s="12"/>
      <c r="BWD1185" s="12"/>
      <c r="BWE1185" s="12"/>
      <c r="BWF1185" s="12"/>
      <c r="BWG1185" s="12"/>
      <c r="BWH1185" s="12"/>
      <c r="BWI1185" s="12"/>
      <c r="BWJ1185" s="12"/>
      <c r="BWK1185" s="12"/>
      <c r="BWL1185" s="12"/>
      <c r="BWM1185" s="12"/>
      <c r="BWN1185" s="12"/>
      <c r="BWO1185" s="12"/>
      <c r="BWP1185" s="12"/>
      <c r="BWQ1185" s="12"/>
      <c r="BWR1185" s="12"/>
      <c r="BWS1185" s="12"/>
      <c r="BWT1185" s="12"/>
      <c r="BWU1185" s="12"/>
      <c r="BWV1185" s="12"/>
      <c r="BWW1185" s="12"/>
      <c r="BWX1185" s="12"/>
      <c r="BWY1185" s="12"/>
      <c r="BWZ1185" s="12"/>
      <c r="BXA1185" s="12"/>
      <c r="BXB1185" s="12"/>
      <c r="BXC1185" s="12"/>
      <c r="BXD1185" s="12"/>
      <c r="BXE1185" s="12"/>
      <c r="BXF1185" s="12"/>
      <c r="BXG1185" s="12"/>
      <c r="BXH1185" s="12"/>
      <c r="BXI1185" s="12"/>
      <c r="BXJ1185" s="12"/>
      <c r="BXK1185" s="12"/>
      <c r="BXL1185" s="12"/>
      <c r="BXM1185" s="12"/>
      <c r="BXN1185" s="12"/>
      <c r="BXO1185" s="12"/>
      <c r="BXP1185" s="12"/>
      <c r="BXQ1185" s="12"/>
      <c r="BXR1185" s="12"/>
      <c r="BXS1185" s="12"/>
      <c r="BXT1185" s="12"/>
      <c r="BXU1185" s="12"/>
      <c r="BXV1185" s="12"/>
      <c r="BXW1185" s="12"/>
      <c r="BXX1185" s="12"/>
      <c r="BXY1185" s="12"/>
      <c r="BXZ1185" s="12"/>
      <c r="BYA1185" s="12"/>
      <c r="BYB1185" s="12"/>
      <c r="BYC1185" s="12"/>
      <c r="BYD1185" s="12"/>
      <c r="BYE1185" s="12"/>
      <c r="BYF1185" s="12"/>
      <c r="BYG1185" s="12"/>
      <c r="BYH1185" s="12"/>
      <c r="BYI1185" s="12"/>
      <c r="BYJ1185" s="12"/>
      <c r="BYK1185" s="12"/>
      <c r="BYL1185" s="12"/>
      <c r="BYM1185" s="12"/>
      <c r="BYN1185" s="12"/>
      <c r="BYO1185" s="12"/>
      <c r="BYP1185" s="12"/>
      <c r="BYQ1185" s="12"/>
      <c r="BYR1185" s="12"/>
      <c r="BYS1185" s="12"/>
      <c r="BYT1185" s="12"/>
      <c r="BYU1185" s="12"/>
      <c r="BYV1185" s="12"/>
      <c r="BYW1185" s="12"/>
      <c r="BYX1185" s="12"/>
      <c r="BYY1185" s="12"/>
      <c r="BYZ1185" s="12"/>
      <c r="BZA1185" s="12"/>
      <c r="BZB1185" s="12"/>
      <c r="BZC1185" s="12"/>
      <c r="BZD1185" s="12"/>
      <c r="BZE1185" s="12"/>
      <c r="BZF1185" s="12"/>
      <c r="BZG1185" s="12"/>
      <c r="BZH1185" s="12"/>
      <c r="BZI1185" s="12"/>
      <c r="BZJ1185" s="12"/>
      <c r="BZK1185" s="12"/>
      <c r="BZL1185" s="12"/>
      <c r="BZM1185" s="12"/>
      <c r="BZN1185" s="12"/>
      <c r="BZO1185" s="12"/>
      <c r="BZP1185" s="12"/>
      <c r="BZQ1185" s="12"/>
      <c r="BZR1185" s="12"/>
      <c r="BZS1185" s="12"/>
      <c r="BZT1185" s="12"/>
      <c r="BZU1185" s="12"/>
      <c r="BZV1185" s="12"/>
      <c r="BZW1185" s="12"/>
      <c r="BZX1185" s="12"/>
      <c r="BZY1185" s="12"/>
      <c r="BZZ1185" s="12"/>
      <c r="CAA1185" s="12"/>
      <c r="CAB1185" s="12"/>
      <c r="CAC1185" s="12"/>
      <c r="CAD1185" s="12"/>
      <c r="CAE1185" s="12"/>
      <c r="CAF1185" s="12"/>
      <c r="CAG1185" s="12"/>
      <c r="CAH1185" s="12"/>
      <c r="CAI1185" s="12"/>
      <c r="CAJ1185" s="12"/>
      <c r="CAK1185" s="12"/>
      <c r="CAL1185" s="12"/>
      <c r="CAM1185" s="12"/>
      <c r="CAN1185" s="12"/>
      <c r="CAO1185" s="12"/>
      <c r="CAP1185" s="12"/>
      <c r="CAQ1185" s="12"/>
      <c r="CAR1185" s="12"/>
      <c r="CAS1185" s="12"/>
      <c r="CAT1185" s="12"/>
      <c r="CAU1185" s="12"/>
      <c r="CAV1185" s="12"/>
      <c r="CAW1185" s="12"/>
      <c r="CAX1185" s="12"/>
      <c r="CAY1185" s="12"/>
      <c r="CAZ1185" s="12"/>
      <c r="CBA1185" s="12"/>
      <c r="CBB1185" s="12"/>
      <c r="CBC1185" s="12"/>
      <c r="CBD1185" s="12"/>
      <c r="CBE1185" s="12"/>
      <c r="CBF1185" s="12"/>
      <c r="CBG1185" s="12"/>
      <c r="CBH1185" s="12"/>
      <c r="CBI1185" s="12"/>
      <c r="CBJ1185" s="12"/>
      <c r="CBK1185" s="12"/>
      <c r="CBL1185" s="12"/>
      <c r="CBM1185" s="12"/>
      <c r="CBN1185" s="12"/>
      <c r="CBO1185" s="12"/>
      <c r="CBP1185" s="12"/>
      <c r="CBQ1185" s="12"/>
      <c r="CBR1185" s="12"/>
      <c r="CBS1185" s="12"/>
      <c r="CBT1185" s="12"/>
      <c r="CBU1185" s="12"/>
      <c r="CBV1185" s="12"/>
      <c r="CBW1185" s="12"/>
      <c r="CBX1185" s="12"/>
      <c r="CBY1185" s="12"/>
      <c r="CBZ1185" s="12"/>
      <c r="CCA1185" s="12"/>
      <c r="CCB1185" s="12"/>
      <c r="CCC1185" s="12"/>
      <c r="CCD1185" s="12"/>
      <c r="CCE1185" s="12"/>
      <c r="CCF1185" s="12"/>
      <c r="CCG1185" s="12"/>
      <c r="CCH1185" s="12"/>
      <c r="CCI1185" s="12"/>
      <c r="CCJ1185" s="12"/>
      <c r="CCK1185" s="12"/>
      <c r="CCL1185" s="12"/>
      <c r="CCM1185" s="12"/>
      <c r="CCN1185" s="12"/>
      <c r="CCO1185" s="12"/>
      <c r="CCP1185" s="12"/>
      <c r="CCQ1185" s="12"/>
      <c r="CCR1185" s="12"/>
      <c r="CCS1185" s="12"/>
      <c r="CCT1185" s="12"/>
      <c r="CCU1185" s="12"/>
      <c r="CCV1185" s="12"/>
      <c r="CCW1185" s="12"/>
      <c r="CCX1185" s="12"/>
      <c r="CCY1185" s="12"/>
      <c r="CCZ1185" s="12"/>
      <c r="CDA1185" s="12"/>
      <c r="CDB1185" s="12"/>
      <c r="CDC1185" s="12"/>
      <c r="CDD1185" s="12"/>
      <c r="CDE1185" s="12"/>
      <c r="CDF1185" s="12"/>
      <c r="CDG1185" s="12"/>
      <c r="CDH1185" s="12"/>
      <c r="CDI1185" s="12"/>
      <c r="CDJ1185" s="12"/>
      <c r="CDK1185" s="12"/>
      <c r="CDL1185" s="12"/>
      <c r="CDM1185" s="12"/>
      <c r="CDN1185" s="12"/>
      <c r="CDO1185" s="12"/>
      <c r="CDP1185" s="12"/>
      <c r="CDQ1185" s="12"/>
      <c r="CDR1185" s="12"/>
      <c r="CDS1185" s="12"/>
      <c r="CDT1185" s="12"/>
      <c r="CDU1185" s="12"/>
      <c r="CDV1185" s="12"/>
      <c r="CDW1185" s="12"/>
      <c r="CDX1185" s="12"/>
      <c r="CDY1185" s="12"/>
      <c r="CDZ1185" s="12"/>
      <c r="CEA1185" s="12"/>
      <c r="CEB1185" s="12"/>
      <c r="CEC1185" s="12"/>
      <c r="CED1185" s="12"/>
      <c r="CEE1185" s="12"/>
      <c r="CEF1185" s="12"/>
      <c r="CEG1185" s="12"/>
      <c r="CEH1185" s="12"/>
      <c r="CEI1185" s="12"/>
      <c r="CEJ1185" s="12"/>
      <c r="CEK1185" s="12"/>
      <c r="CEL1185" s="12"/>
      <c r="CEM1185" s="12"/>
      <c r="CEN1185" s="12"/>
      <c r="CEO1185" s="12"/>
      <c r="CEP1185" s="12"/>
      <c r="CEQ1185" s="12"/>
      <c r="CER1185" s="12"/>
      <c r="CES1185" s="12"/>
      <c r="CET1185" s="12"/>
      <c r="CEU1185" s="12"/>
      <c r="CEV1185" s="12"/>
      <c r="CEW1185" s="12"/>
      <c r="CEX1185" s="12"/>
      <c r="CEY1185" s="12"/>
      <c r="CEZ1185" s="12"/>
      <c r="CFA1185" s="12"/>
      <c r="CFB1185" s="12"/>
      <c r="CFC1185" s="12"/>
      <c r="CFD1185" s="12"/>
      <c r="CFE1185" s="12"/>
      <c r="CFF1185" s="12"/>
      <c r="CFG1185" s="12"/>
      <c r="CFH1185" s="12"/>
      <c r="CFI1185" s="12"/>
      <c r="CFJ1185" s="12"/>
      <c r="CFK1185" s="12"/>
      <c r="CFL1185" s="12"/>
      <c r="CFM1185" s="12"/>
      <c r="CFN1185" s="12"/>
      <c r="CFO1185" s="12"/>
      <c r="CFP1185" s="12"/>
      <c r="CFQ1185" s="12"/>
      <c r="CFR1185" s="12"/>
      <c r="CFS1185" s="12"/>
      <c r="CFT1185" s="12"/>
      <c r="CFU1185" s="12"/>
      <c r="CFV1185" s="12"/>
      <c r="CFW1185" s="12"/>
      <c r="CFX1185" s="12"/>
      <c r="CFY1185" s="12"/>
      <c r="CFZ1185" s="12"/>
      <c r="CGA1185" s="12"/>
      <c r="CGB1185" s="12"/>
      <c r="CGC1185" s="12"/>
      <c r="CGD1185" s="12"/>
      <c r="CGE1185" s="12"/>
      <c r="CGF1185" s="12"/>
      <c r="CGG1185" s="12"/>
      <c r="CGH1185" s="12"/>
      <c r="CGI1185" s="12"/>
      <c r="CGJ1185" s="12"/>
      <c r="CGK1185" s="12"/>
      <c r="CGL1185" s="12"/>
      <c r="CGM1185" s="12"/>
      <c r="CGN1185" s="12"/>
      <c r="CGO1185" s="12"/>
      <c r="CGP1185" s="12"/>
      <c r="CGQ1185" s="12"/>
      <c r="CGR1185" s="12"/>
      <c r="CGS1185" s="12"/>
      <c r="CGT1185" s="12"/>
      <c r="CGU1185" s="12"/>
      <c r="CGV1185" s="12"/>
      <c r="CGW1185" s="12"/>
      <c r="CGX1185" s="12"/>
      <c r="CGY1185" s="12"/>
      <c r="CGZ1185" s="12"/>
      <c r="CHA1185" s="12"/>
      <c r="CHB1185" s="12"/>
      <c r="CHC1185" s="12"/>
      <c r="CHD1185" s="12"/>
      <c r="CHE1185" s="12"/>
      <c r="CHF1185" s="12"/>
      <c r="CHG1185" s="12"/>
      <c r="CHH1185" s="12"/>
      <c r="CHI1185" s="12"/>
      <c r="CHJ1185" s="12"/>
      <c r="CHK1185" s="12"/>
      <c r="CHL1185" s="12"/>
      <c r="CHM1185" s="12"/>
      <c r="CHN1185" s="12"/>
      <c r="CHO1185" s="12"/>
      <c r="CHP1185" s="12"/>
      <c r="CHQ1185" s="12"/>
      <c r="CHR1185" s="12"/>
      <c r="CHS1185" s="12"/>
      <c r="CHT1185" s="12"/>
      <c r="CHU1185" s="12"/>
      <c r="CHV1185" s="12"/>
      <c r="CHW1185" s="12"/>
      <c r="CHX1185" s="12"/>
      <c r="CHY1185" s="12"/>
      <c r="CHZ1185" s="12"/>
      <c r="CIA1185" s="12"/>
      <c r="CIB1185" s="12"/>
      <c r="CIC1185" s="12"/>
      <c r="CID1185" s="12"/>
      <c r="CIE1185" s="12"/>
      <c r="CIF1185" s="12"/>
      <c r="CIG1185" s="12"/>
      <c r="CIH1185" s="12"/>
      <c r="CII1185" s="12"/>
      <c r="CIJ1185" s="12"/>
      <c r="CIK1185" s="12"/>
      <c r="CIL1185" s="12"/>
      <c r="CIM1185" s="12"/>
      <c r="CIN1185" s="12"/>
      <c r="CIO1185" s="12"/>
      <c r="CIP1185" s="12"/>
      <c r="CIQ1185" s="12"/>
      <c r="CIR1185" s="12"/>
      <c r="CIS1185" s="12"/>
      <c r="CIT1185" s="12"/>
      <c r="CIU1185" s="12"/>
      <c r="CIV1185" s="12"/>
      <c r="CIW1185" s="12"/>
      <c r="CIX1185" s="12"/>
      <c r="CIY1185" s="12"/>
      <c r="CIZ1185" s="12"/>
      <c r="CJA1185" s="12"/>
      <c r="CJB1185" s="12"/>
      <c r="CJC1185" s="12"/>
      <c r="CJD1185" s="12"/>
      <c r="CJE1185" s="12"/>
      <c r="CJF1185" s="12"/>
      <c r="CJG1185" s="12"/>
      <c r="CJH1185" s="12"/>
      <c r="CJI1185" s="12"/>
      <c r="CJJ1185" s="12"/>
      <c r="CJK1185" s="12"/>
      <c r="CJL1185" s="12"/>
      <c r="CJM1185" s="12"/>
      <c r="CJN1185" s="12"/>
      <c r="CJO1185" s="12"/>
      <c r="CJP1185" s="12"/>
      <c r="CJQ1185" s="12"/>
      <c r="CJR1185" s="12"/>
      <c r="CJS1185" s="12"/>
      <c r="CJT1185" s="12"/>
      <c r="CJU1185" s="12"/>
      <c r="CJV1185" s="12"/>
      <c r="CJW1185" s="12"/>
      <c r="CJX1185" s="12"/>
      <c r="CJY1185" s="12"/>
      <c r="CJZ1185" s="12"/>
      <c r="CKA1185" s="12"/>
      <c r="CKB1185" s="12"/>
      <c r="CKC1185" s="12"/>
      <c r="CKD1185" s="12"/>
      <c r="CKE1185" s="12"/>
      <c r="CKF1185" s="12"/>
      <c r="CKG1185" s="12"/>
      <c r="CKH1185" s="12"/>
      <c r="CKI1185" s="12"/>
      <c r="CKJ1185" s="12"/>
      <c r="CKK1185" s="12"/>
      <c r="CKL1185" s="12"/>
      <c r="CKM1185" s="12"/>
      <c r="CKN1185" s="12"/>
      <c r="CKO1185" s="12"/>
      <c r="CKP1185" s="12"/>
      <c r="CKQ1185" s="12"/>
      <c r="CKR1185" s="12"/>
      <c r="CKS1185" s="12"/>
      <c r="CKT1185" s="12"/>
      <c r="CKU1185" s="12"/>
      <c r="CKV1185" s="12"/>
      <c r="CKW1185" s="12"/>
      <c r="CKX1185" s="12"/>
      <c r="CKY1185" s="12"/>
      <c r="CKZ1185" s="12"/>
      <c r="CLA1185" s="12"/>
      <c r="CLB1185" s="12"/>
      <c r="CLC1185" s="12"/>
      <c r="CLD1185" s="12"/>
      <c r="CLE1185" s="12"/>
      <c r="CLF1185" s="12"/>
      <c r="CLG1185" s="12"/>
      <c r="CLH1185" s="12"/>
      <c r="CLI1185" s="12"/>
      <c r="CLJ1185" s="12"/>
      <c r="CLK1185" s="12"/>
      <c r="CLL1185" s="12"/>
      <c r="CLM1185" s="12"/>
      <c r="CLN1185" s="12"/>
      <c r="CLO1185" s="12"/>
      <c r="CLP1185" s="12"/>
      <c r="CLQ1185" s="12"/>
      <c r="CLR1185" s="12"/>
      <c r="CLS1185" s="12"/>
      <c r="CLT1185" s="12"/>
      <c r="CLU1185" s="12"/>
      <c r="CLV1185" s="12"/>
      <c r="CLW1185" s="12"/>
      <c r="CLX1185" s="12"/>
      <c r="CLY1185" s="12"/>
      <c r="CLZ1185" s="12"/>
      <c r="CMA1185" s="12"/>
      <c r="CMB1185" s="12"/>
      <c r="CMC1185" s="12"/>
      <c r="CMD1185" s="12"/>
      <c r="CME1185" s="12"/>
      <c r="CMF1185" s="12"/>
      <c r="CMG1185" s="12"/>
      <c r="CMH1185" s="12"/>
      <c r="CMI1185" s="12"/>
      <c r="CMJ1185" s="12"/>
      <c r="CMK1185" s="12"/>
      <c r="CML1185" s="12"/>
      <c r="CMM1185" s="12"/>
      <c r="CMN1185" s="12"/>
      <c r="CMO1185" s="12"/>
      <c r="CMP1185" s="12"/>
      <c r="CMQ1185" s="12"/>
      <c r="CMR1185" s="12"/>
      <c r="CMS1185" s="12"/>
      <c r="CMT1185" s="12"/>
      <c r="CMU1185" s="12"/>
      <c r="CMV1185" s="12"/>
      <c r="CMW1185" s="12"/>
      <c r="CMX1185" s="12"/>
      <c r="CMY1185" s="12"/>
      <c r="CMZ1185" s="12"/>
      <c r="CNA1185" s="12"/>
      <c r="CNB1185" s="12"/>
      <c r="CNC1185" s="12"/>
      <c r="CND1185" s="12"/>
      <c r="CNE1185" s="12"/>
      <c r="CNF1185" s="12"/>
      <c r="CNG1185" s="12"/>
      <c r="CNH1185" s="12"/>
      <c r="CNI1185" s="12"/>
      <c r="CNJ1185" s="12"/>
      <c r="CNK1185" s="12"/>
      <c r="CNL1185" s="12"/>
      <c r="CNM1185" s="12"/>
      <c r="CNN1185" s="12"/>
      <c r="CNO1185" s="12"/>
      <c r="CNP1185" s="12"/>
      <c r="CNQ1185" s="12"/>
      <c r="CNR1185" s="12"/>
      <c r="CNS1185" s="12"/>
      <c r="CNT1185" s="12"/>
      <c r="CNU1185" s="12"/>
      <c r="CNV1185" s="12"/>
      <c r="CNW1185" s="12"/>
      <c r="CNX1185" s="12"/>
      <c r="CNY1185" s="12"/>
      <c r="CNZ1185" s="12"/>
      <c r="COA1185" s="12"/>
      <c r="COB1185" s="12"/>
      <c r="COC1185" s="12"/>
      <c r="COD1185" s="12"/>
      <c r="COE1185" s="12"/>
      <c r="COF1185" s="12"/>
      <c r="COG1185" s="12"/>
      <c r="COH1185" s="12"/>
      <c r="COI1185" s="12"/>
      <c r="COJ1185" s="12"/>
      <c r="COK1185" s="12"/>
      <c r="COL1185" s="12"/>
      <c r="COM1185" s="12"/>
      <c r="CON1185" s="12"/>
      <c r="COO1185" s="12"/>
      <c r="COP1185" s="12"/>
      <c r="COQ1185" s="12"/>
      <c r="COR1185" s="12"/>
      <c r="COS1185" s="12"/>
      <c r="COT1185" s="12"/>
      <c r="COU1185" s="12"/>
      <c r="COV1185" s="12"/>
      <c r="COW1185" s="12"/>
      <c r="COX1185" s="12"/>
      <c r="COY1185" s="12"/>
      <c r="COZ1185" s="12"/>
      <c r="CPA1185" s="12"/>
      <c r="CPB1185" s="12"/>
      <c r="CPC1185" s="12"/>
      <c r="CPD1185" s="12"/>
      <c r="CPE1185" s="12"/>
      <c r="CPF1185" s="12"/>
      <c r="CPG1185" s="12"/>
      <c r="CPH1185" s="12"/>
      <c r="CPI1185" s="12"/>
      <c r="CPJ1185" s="12"/>
      <c r="CPK1185" s="12"/>
      <c r="CPL1185" s="12"/>
      <c r="CPM1185" s="12"/>
      <c r="CPN1185" s="12"/>
      <c r="CPO1185" s="12"/>
      <c r="CPP1185" s="12"/>
      <c r="CPQ1185" s="12"/>
      <c r="CPR1185" s="12"/>
      <c r="CPS1185" s="12"/>
      <c r="CPT1185" s="12"/>
      <c r="CPU1185" s="12"/>
      <c r="CPV1185" s="12"/>
      <c r="CPW1185" s="12"/>
      <c r="CPX1185" s="12"/>
      <c r="CPY1185" s="12"/>
      <c r="CPZ1185" s="12"/>
      <c r="CQA1185" s="12"/>
      <c r="CQB1185" s="12"/>
      <c r="CQC1185" s="12"/>
      <c r="CQD1185" s="12"/>
      <c r="CQE1185" s="12"/>
      <c r="CQF1185" s="12"/>
      <c r="CQG1185" s="12"/>
      <c r="CQH1185" s="12"/>
      <c r="CQI1185" s="12"/>
      <c r="CQJ1185" s="12"/>
      <c r="CQK1185" s="12"/>
      <c r="CQL1185" s="12"/>
      <c r="CQM1185" s="12"/>
      <c r="CQN1185" s="12"/>
      <c r="CQO1185" s="12"/>
      <c r="CQP1185" s="12"/>
      <c r="CQQ1185" s="12"/>
      <c r="CQR1185" s="12"/>
      <c r="CQS1185" s="12"/>
      <c r="CQT1185" s="12"/>
      <c r="CQU1185" s="12"/>
      <c r="CQV1185" s="12"/>
      <c r="CQW1185" s="12"/>
      <c r="CQX1185" s="12"/>
      <c r="CQY1185" s="12"/>
      <c r="CQZ1185" s="12"/>
      <c r="CRA1185" s="12"/>
      <c r="CRB1185" s="12"/>
      <c r="CRC1185" s="12"/>
      <c r="CRD1185" s="12"/>
      <c r="CRE1185" s="12"/>
      <c r="CRF1185" s="12"/>
      <c r="CRG1185" s="12"/>
      <c r="CRH1185" s="12"/>
      <c r="CRI1185" s="12"/>
      <c r="CRJ1185" s="12"/>
      <c r="CRK1185" s="12"/>
      <c r="CRL1185" s="12"/>
      <c r="CRM1185" s="12"/>
      <c r="CRN1185" s="12"/>
      <c r="CRO1185" s="12"/>
      <c r="CRP1185" s="12"/>
      <c r="CRQ1185" s="12"/>
      <c r="CRR1185" s="12"/>
      <c r="CRS1185" s="12"/>
      <c r="CRT1185" s="12"/>
      <c r="CRU1185" s="12"/>
      <c r="CRV1185" s="12"/>
      <c r="CRW1185" s="12"/>
      <c r="CRX1185" s="12"/>
      <c r="CRY1185" s="12"/>
      <c r="CRZ1185" s="12"/>
      <c r="CSA1185" s="12"/>
      <c r="CSB1185" s="12"/>
      <c r="CSC1185" s="12"/>
      <c r="CSD1185" s="12"/>
      <c r="CSE1185" s="12"/>
      <c r="CSF1185" s="12"/>
      <c r="CSG1185" s="12"/>
      <c r="CSH1185" s="12"/>
      <c r="CSI1185" s="12"/>
      <c r="CSJ1185" s="12"/>
      <c r="CSK1185" s="12"/>
      <c r="CSL1185" s="12"/>
      <c r="CSM1185" s="12"/>
      <c r="CSN1185" s="12"/>
      <c r="CSO1185" s="12"/>
      <c r="CSP1185" s="12"/>
      <c r="CSQ1185" s="12"/>
      <c r="CSR1185" s="12"/>
      <c r="CSS1185" s="12"/>
      <c r="CST1185" s="12"/>
      <c r="CSU1185" s="12"/>
      <c r="CSV1185" s="12"/>
      <c r="CSW1185" s="12"/>
      <c r="CSX1185" s="12"/>
      <c r="CSY1185" s="12"/>
      <c r="CSZ1185" s="12"/>
      <c r="CTA1185" s="12"/>
      <c r="CTB1185" s="12"/>
      <c r="CTC1185" s="12"/>
      <c r="CTD1185" s="12"/>
      <c r="CTE1185" s="12"/>
      <c r="CTF1185" s="12"/>
      <c r="CTG1185" s="12"/>
      <c r="CTH1185" s="12"/>
      <c r="CTI1185" s="12"/>
      <c r="CTJ1185" s="12"/>
      <c r="CTK1185" s="12"/>
      <c r="CTL1185" s="12"/>
      <c r="CTM1185" s="12"/>
      <c r="CTN1185" s="12"/>
      <c r="CTO1185" s="12"/>
      <c r="CTP1185" s="12"/>
      <c r="CTQ1185" s="12"/>
      <c r="CTR1185" s="12"/>
      <c r="CTS1185" s="12"/>
      <c r="CTT1185" s="12"/>
      <c r="CTU1185" s="12"/>
      <c r="CTV1185" s="12"/>
      <c r="CTW1185" s="12"/>
      <c r="CTX1185" s="12"/>
      <c r="CTY1185" s="12"/>
      <c r="CTZ1185" s="12"/>
      <c r="CUA1185" s="12"/>
      <c r="CUB1185" s="12"/>
      <c r="CUC1185" s="12"/>
      <c r="CUD1185" s="12"/>
      <c r="CUE1185" s="12"/>
      <c r="CUF1185" s="12"/>
      <c r="CUG1185" s="12"/>
      <c r="CUH1185" s="12"/>
      <c r="CUI1185" s="12"/>
      <c r="CUJ1185" s="12"/>
      <c r="CUK1185" s="12"/>
      <c r="CUL1185" s="12"/>
      <c r="CUM1185" s="12"/>
      <c r="CUN1185" s="12"/>
      <c r="CUO1185" s="12"/>
      <c r="CUP1185" s="12"/>
      <c r="CUQ1185" s="12"/>
      <c r="CUR1185" s="12"/>
      <c r="CUS1185" s="12"/>
      <c r="CUT1185" s="12"/>
      <c r="CUU1185" s="12"/>
      <c r="CUV1185" s="12"/>
      <c r="CUW1185" s="12"/>
      <c r="CUX1185" s="12"/>
      <c r="CUY1185" s="12"/>
      <c r="CUZ1185" s="12"/>
      <c r="CVA1185" s="12"/>
      <c r="CVB1185" s="12"/>
      <c r="CVC1185" s="12"/>
      <c r="CVD1185" s="12"/>
      <c r="CVE1185" s="12"/>
      <c r="CVF1185" s="12"/>
      <c r="CVG1185" s="12"/>
      <c r="CVH1185" s="12"/>
      <c r="CVI1185" s="12"/>
      <c r="CVJ1185" s="12"/>
      <c r="CVK1185" s="12"/>
      <c r="CVL1185" s="12"/>
      <c r="CVM1185" s="12"/>
      <c r="CVN1185" s="12"/>
      <c r="CVO1185" s="12"/>
      <c r="CVP1185" s="12"/>
      <c r="CVQ1185" s="12"/>
      <c r="CVR1185" s="12"/>
      <c r="CVS1185" s="12"/>
      <c r="CVT1185" s="12"/>
      <c r="CVU1185" s="12"/>
      <c r="CVV1185" s="12"/>
      <c r="CVW1185" s="12"/>
      <c r="CVX1185" s="12"/>
      <c r="CVY1185" s="12"/>
      <c r="CVZ1185" s="12"/>
      <c r="CWA1185" s="12"/>
      <c r="CWB1185" s="12"/>
      <c r="CWC1185" s="12"/>
      <c r="CWD1185" s="12"/>
      <c r="CWE1185" s="12"/>
      <c r="CWF1185" s="12"/>
      <c r="CWG1185" s="12"/>
      <c r="CWH1185" s="12"/>
      <c r="CWI1185" s="12"/>
      <c r="CWJ1185" s="12"/>
      <c r="CWK1185" s="12"/>
      <c r="CWL1185" s="12"/>
      <c r="CWM1185" s="12"/>
      <c r="CWN1185" s="12"/>
      <c r="CWO1185" s="12"/>
      <c r="CWP1185" s="12"/>
      <c r="CWQ1185" s="12"/>
      <c r="CWR1185" s="12"/>
      <c r="CWS1185" s="12"/>
      <c r="CWT1185" s="12"/>
      <c r="CWU1185" s="12"/>
      <c r="CWV1185" s="12"/>
      <c r="CWW1185" s="12"/>
      <c r="CWX1185" s="12"/>
      <c r="CWY1185" s="12"/>
      <c r="CWZ1185" s="12"/>
      <c r="CXA1185" s="12"/>
      <c r="CXB1185" s="12"/>
      <c r="CXC1185" s="12"/>
      <c r="CXD1185" s="12"/>
      <c r="CXE1185" s="12"/>
      <c r="CXF1185" s="12"/>
      <c r="CXG1185" s="12"/>
      <c r="CXH1185" s="12"/>
      <c r="CXI1185" s="12"/>
      <c r="CXJ1185" s="12"/>
      <c r="CXK1185" s="12"/>
      <c r="CXL1185" s="12"/>
      <c r="CXM1185" s="12"/>
      <c r="CXN1185" s="12"/>
      <c r="CXO1185" s="12"/>
      <c r="CXP1185" s="12"/>
      <c r="CXQ1185" s="12"/>
      <c r="CXR1185" s="12"/>
      <c r="CXS1185" s="12"/>
      <c r="CXT1185" s="12"/>
      <c r="CXU1185" s="12"/>
      <c r="CXV1185" s="12"/>
      <c r="CXW1185" s="12"/>
      <c r="CXX1185" s="12"/>
      <c r="CXY1185" s="12"/>
      <c r="CXZ1185" s="12"/>
      <c r="CYA1185" s="12"/>
      <c r="CYB1185" s="12"/>
      <c r="CYC1185" s="12"/>
      <c r="CYD1185" s="12"/>
      <c r="CYE1185" s="12"/>
      <c r="CYF1185" s="12"/>
      <c r="CYG1185" s="12"/>
      <c r="CYH1185" s="12"/>
      <c r="CYI1185" s="12"/>
      <c r="CYJ1185" s="12"/>
      <c r="CYK1185" s="12"/>
      <c r="CYL1185" s="12"/>
      <c r="CYM1185" s="12"/>
      <c r="CYN1185" s="12"/>
      <c r="CYO1185" s="12"/>
      <c r="CYP1185" s="12"/>
      <c r="CYQ1185" s="12"/>
      <c r="CYR1185" s="12"/>
      <c r="CYS1185" s="12"/>
      <c r="CYT1185" s="12"/>
      <c r="CYU1185" s="12"/>
      <c r="CYV1185" s="12"/>
      <c r="CYW1185" s="12"/>
      <c r="CYX1185" s="12"/>
      <c r="CYY1185" s="12"/>
      <c r="CYZ1185" s="12"/>
      <c r="CZA1185" s="12"/>
      <c r="CZB1185" s="12"/>
      <c r="CZC1185" s="12"/>
      <c r="CZD1185" s="12"/>
      <c r="CZE1185" s="12"/>
      <c r="CZF1185" s="12"/>
      <c r="CZG1185" s="12"/>
      <c r="CZH1185" s="12"/>
      <c r="CZI1185" s="12"/>
      <c r="CZJ1185" s="12"/>
      <c r="CZK1185" s="12"/>
      <c r="CZL1185" s="12"/>
      <c r="CZM1185" s="12"/>
      <c r="CZN1185" s="12"/>
      <c r="CZO1185" s="12"/>
      <c r="CZP1185" s="12"/>
      <c r="CZQ1185" s="12"/>
      <c r="CZR1185" s="12"/>
      <c r="CZS1185" s="12"/>
      <c r="CZT1185" s="12"/>
      <c r="CZU1185" s="12"/>
      <c r="CZV1185" s="12"/>
      <c r="CZW1185" s="12"/>
      <c r="CZX1185" s="12"/>
      <c r="CZY1185" s="12"/>
      <c r="CZZ1185" s="12"/>
      <c r="DAA1185" s="12"/>
      <c r="DAB1185" s="12"/>
      <c r="DAC1185" s="12"/>
      <c r="DAD1185" s="12"/>
      <c r="DAE1185" s="12"/>
      <c r="DAF1185" s="12"/>
      <c r="DAG1185" s="12"/>
      <c r="DAH1185" s="12"/>
      <c r="DAI1185" s="12"/>
      <c r="DAJ1185" s="12"/>
      <c r="DAK1185" s="12"/>
      <c r="DAL1185" s="12"/>
      <c r="DAM1185" s="12"/>
      <c r="DAN1185" s="12"/>
      <c r="DAO1185" s="12"/>
      <c r="DAP1185" s="12"/>
      <c r="DAQ1185" s="12"/>
      <c r="DAR1185" s="12"/>
      <c r="DAS1185" s="12"/>
      <c r="DAT1185" s="12"/>
      <c r="DAU1185" s="12"/>
      <c r="DAV1185" s="12"/>
      <c r="DAW1185" s="12"/>
      <c r="DAX1185" s="12"/>
      <c r="DAY1185" s="12"/>
      <c r="DAZ1185" s="12"/>
      <c r="DBA1185" s="12"/>
      <c r="DBB1185" s="12"/>
      <c r="DBC1185" s="12"/>
      <c r="DBD1185" s="12"/>
      <c r="DBE1185" s="12"/>
      <c r="DBF1185" s="12"/>
      <c r="DBG1185" s="12"/>
      <c r="DBH1185" s="12"/>
      <c r="DBI1185" s="12"/>
      <c r="DBJ1185" s="12"/>
      <c r="DBK1185" s="12"/>
      <c r="DBL1185" s="12"/>
      <c r="DBM1185" s="12"/>
      <c r="DBN1185" s="12"/>
      <c r="DBO1185" s="12"/>
      <c r="DBP1185" s="12"/>
      <c r="DBQ1185" s="12"/>
      <c r="DBR1185" s="12"/>
      <c r="DBS1185" s="12"/>
      <c r="DBT1185" s="12"/>
      <c r="DBU1185" s="12"/>
      <c r="DBV1185" s="12"/>
      <c r="DBW1185" s="12"/>
      <c r="DBX1185" s="12"/>
      <c r="DBY1185" s="12"/>
      <c r="DBZ1185" s="12"/>
      <c r="DCA1185" s="12"/>
      <c r="DCB1185" s="12"/>
      <c r="DCC1185" s="12"/>
      <c r="DCD1185" s="12"/>
      <c r="DCE1185" s="12"/>
      <c r="DCF1185" s="12"/>
      <c r="DCG1185" s="12"/>
      <c r="DCH1185" s="12"/>
      <c r="DCI1185" s="12"/>
      <c r="DCJ1185" s="12"/>
      <c r="DCK1185" s="12"/>
      <c r="DCL1185" s="12"/>
      <c r="DCM1185" s="12"/>
      <c r="DCN1185" s="12"/>
      <c r="DCO1185" s="12"/>
      <c r="DCP1185" s="12"/>
      <c r="DCQ1185" s="12"/>
      <c r="DCR1185" s="12"/>
      <c r="DCS1185" s="12"/>
      <c r="DCT1185" s="12"/>
      <c r="DCU1185" s="12"/>
      <c r="DCV1185" s="12"/>
      <c r="DCW1185" s="12"/>
      <c r="DCX1185" s="12"/>
      <c r="DCY1185" s="12"/>
      <c r="DCZ1185" s="12"/>
      <c r="DDA1185" s="12"/>
      <c r="DDB1185" s="12"/>
      <c r="DDC1185" s="12"/>
      <c r="DDD1185" s="12"/>
      <c r="DDE1185" s="12"/>
      <c r="DDF1185" s="12"/>
      <c r="DDG1185" s="12"/>
      <c r="DDH1185" s="12"/>
      <c r="DDI1185" s="12"/>
      <c r="DDJ1185" s="12"/>
      <c r="DDK1185" s="12"/>
      <c r="DDL1185" s="12"/>
      <c r="DDM1185" s="12"/>
      <c r="DDN1185" s="12"/>
      <c r="DDO1185" s="12"/>
      <c r="DDP1185" s="12"/>
      <c r="DDQ1185" s="12"/>
      <c r="DDR1185" s="12"/>
      <c r="DDS1185" s="12"/>
      <c r="DDT1185" s="12"/>
      <c r="DDU1185" s="12"/>
      <c r="DDV1185" s="12"/>
      <c r="DDW1185" s="12"/>
      <c r="DDX1185" s="12"/>
      <c r="DDY1185" s="12"/>
      <c r="DDZ1185" s="12"/>
      <c r="DEA1185" s="12"/>
      <c r="DEB1185" s="12"/>
      <c r="DEC1185" s="12"/>
      <c r="DED1185" s="12"/>
      <c r="DEE1185" s="12"/>
      <c r="DEF1185" s="12"/>
      <c r="DEG1185" s="12"/>
      <c r="DEH1185" s="12"/>
      <c r="DEI1185" s="12"/>
      <c r="DEJ1185" s="12"/>
      <c r="DEK1185" s="12"/>
      <c r="DEL1185" s="12"/>
      <c r="DEM1185" s="12"/>
      <c r="DEN1185" s="12"/>
      <c r="DEO1185" s="12"/>
      <c r="DEP1185" s="12"/>
      <c r="DEQ1185" s="12"/>
      <c r="DER1185" s="12"/>
      <c r="DES1185" s="12"/>
      <c r="DET1185" s="12"/>
      <c r="DEU1185" s="12"/>
      <c r="DEV1185" s="12"/>
      <c r="DEW1185" s="12"/>
      <c r="DEX1185" s="12"/>
      <c r="DEY1185" s="12"/>
      <c r="DEZ1185" s="12"/>
      <c r="DFA1185" s="12"/>
      <c r="DFB1185" s="12"/>
      <c r="DFC1185" s="12"/>
      <c r="DFD1185" s="12"/>
      <c r="DFE1185" s="12"/>
      <c r="DFF1185" s="12"/>
      <c r="DFG1185" s="12"/>
      <c r="DFH1185" s="12"/>
      <c r="DFI1185" s="12"/>
      <c r="DFJ1185" s="12"/>
      <c r="DFK1185" s="12"/>
      <c r="DFL1185" s="12"/>
      <c r="DFM1185" s="12"/>
      <c r="DFN1185" s="12"/>
      <c r="DFO1185" s="12"/>
      <c r="DFP1185" s="12"/>
      <c r="DFQ1185" s="12"/>
      <c r="DFR1185" s="12"/>
      <c r="DFS1185" s="12"/>
      <c r="DFT1185" s="12"/>
      <c r="DFU1185" s="12"/>
      <c r="DFV1185" s="12"/>
      <c r="DFW1185" s="12"/>
      <c r="DFX1185" s="12"/>
      <c r="DFY1185" s="12"/>
      <c r="DFZ1185" s="12"/>
      <c r="DGA1185" s="12"/>
      <c r="DGB1185" s="12"/>
      <c r="DGC1185" s="12"/>
      <c r="DGD1185" s="12"/>
      <c r="DGE1185" s="12"/>
      <c r="DGF1185" s="12"/>
      <c r="DGG1185" s="12"/>
      <c r="DGH1185" s="12"/>
      <c r="DGI1185" s="12"/>
      <c r="DGJ1185" s="12"/>
      <c r="DGK1185" s="12"/>
      <c r="DGL1185" s="12"/>
      <c r="DGM1185" s="12"/>
      <c r="DGN1185" s="12"/>
      <c r="DGO1185" s="12"/>
      <c r="DGP1185" s="12"/>
      <c r="DGQ1185" s="12"/>
      <c r="DGR1185" s="12"/>
      <c r="DGS1185" s="12"/>
      <c r="DGT1185" s="12"/>
      <c r="DGU1185" s="12"/>
      <c r="DGV1185" s="12"/>
      <c r="DGW1185" s="12"/>
      <c r="DGX1185" s="12"/>
      <c r="DGY1185" s="12"/>
      <c r="DGZ1185" s="12"/>
      <c r="DHA1185" s="12"/>
      <c r="DHB1185" s="12"/>
      <c r="DHC1185" s="12"/>
      <c r="DHD1185" s="12"/>
      <c r="DHE1185" s="12"/>
      <c r="DHF1185" s="12"/>
      <c r="DHG1185" s="12"/>
      <c r="DHH1185" s="12"/>
      <c r="DHI1185" s="12"/>
      <c r="DHJ1185" s="12"/>
      <c r="DHK1185" s="12"/>
      <c r="DHL1185" s="12"/>
      <c r="DHM1185" s="12"/>
      <c r="DHN1185" s="12"/>
      <c r="DHO1185" s="12"/>
      <c r="DHP1185" s="12"/>
      <c r="DHQ1185" s="12"/>
      <c r="DHR1185" s="12"/>
      <c r="DHS1185" s="12"/>
      <c r="DHT1185" s="12"/>
      <c r="DHU1185" s="12"/>
      <c r="DHV1185" s="12"/>
      <c r="DHW1185" s="12"/>
      <c r="DHX1185" s="12"/>
      <c r="DHY1185" s="12"/>
      <c r="DHZ1185" s="12"/>
      <c r="DIA1185" s="12"/>
      <c r="DIB1185" s="12"/>
      <c r="DIC1185" s="12"/>
      <c r="DID1185" s="12"/>
      <c r="DIE1185" s="12"/>
      <c r="DIF1185" s="12"/>
      <c r="DIG1185" s="12"/>
      <c r="DIH1185" s="12"/>
      <c r="DII1185" s="12"/>
      <c r="DIJ1185" s="12"/>
      <c r="DIK1185" s="12"/>
      <c r="DIL1185" s="12"/>
      <c r="DIM1185" s="12"/>
      <c r="DIN1185" s="12"/>
      <c r="DIO1185" s="12"/>
      <c r="DIP1185" s="12"/>
      <c r="DIQ1185" s="12"/>
      <c r="DIR1185" s="12"/>
      <c r="DIS1185" s="12"/>
      <c r="DIT1185" s="12"/>
      <c r="DIU1185" s="12"/>
      <c r="DIV1185" s="12"/>
      <c r="DIW1185" s="12"/>
      <c r="DIX1185" s="12"/>
      <c r="DIY1185" s="12"/>
      <c r="DIZ1185" s="12"/>
      <c r="DJA1185" s="12"/>
      <c r="DJB1185" s="12"/>
      <c r="DJC1185" s="12"/>
      <c r="DJD1185" s="12"/>
      <c r="DJE1185" s="12"/>
      <c r="DJF1185" s="12"/>
      <c r="DJG1185" s="12"/>
      <c r="DJH1185" s="12"/>
      <c r="DJI1185" s="12"/>
      <c r="DJJ1185" s="12"/>
      <c r="DJK1185" s="12"/>
      <c r="DJL1185" s="12"/>
      <c r="DJM1185" s="12"/>
      <c r="DJN1185" s="12"/>
      <c r="DJO1185" s="12"/>
      <c r="DJP1185" s="12"/>
      <c r="DJQ1185" s="12"/>
      <c r="DJR1185" s="12"/>
      <c r="DJS1185" s="12"/>
      <c r="DJT1185" s="12"/>
      <c r="DJU1185" s="12"/>
      <c r="DJV1185" s="12"/>
      <c r="DJW1185" s="12"/>
      <c r="DJX1185" s="12"/>
      <c r="DJY1185" s="12"/>
      <c r="DJZ1185" s="12"/>
      <c r="DKA1185" s="12"/>
      <c r="DKB1185" s="12"/>
      <c r="DKC1185" s="12"/>
      <c r="DKD1185" s="12"/>
      <c r="DKE1185" s="12"/>
      <c r="DKF1185" s="12"/>
      <c r="DKG1185" s="12"/>
      <c r="DKH1185" s="12"/>
      <c r="DKI1185" s="12"/>
      <c r="DKJ1185" s="12"/>
      <c r="DKK1185" s="12"/>
      <c r="DKL1185" s="12"/>
      <c r="DKM1185" s="12"/>
      <c r="DKN1185" s="12"/>
      <c r="DKO1185" s="12"/>
      <c r="DKP1185" s="12"/>
      <c r="DKQ1185" s="12"/>
      <c r="DKR1185" s="12"/>
      <c r="DKS1185" s="12"/>
      <c r="DKT1185" s="12"/>
      <c r="DKU1185" s="12"/>
      <c r="DKV1185" s="12"/>
      <c r="DKW1185" s="12"/>
      <c r="DKX1185" s="12"/>
      <c r="DKY1185" s="12"/>
      <c r="DKZ1185" s="12"/>
      <c r="DLA1185" s="12"/>
      <c r="DLB1185" s="12"/>
      <c r="DLC1185" s="12"/>
      <c r="DLD1185" s="12"/>
      <c r="DLE1185" s="12"/>
      <c r="DLF1185" s="12"/>
      <c r="DLG1185" s="12"/>
      <c r="DLH1185" s="12"/>
      <c r="DLI1185" s="12"/>
      <c r="DLJ1185" s="12"/>
      <c r="DLK1185" s="12"/>
      <c r="DLL1185" s="12"/>
      <c r="DLM1185" s="12"/>
      <c r="DLN1185" s="12"/>
      <c r="DLO1185" s="12"/>
      <c r="DLP1185" s="12"/>
      <c r="DLQ1185" s="12"/>
      <c r="DLR1185" s="12"/>
      <c r="DLS1185" s="12"/>
      <c r="DLT1185" s="12"/>
      <c r="DLU1185" s="12"/>
      <c r="DLV1185" s="12"/>
      <c r="DLW1185" s="12"/>
      <c r="DLX1185" s="12"/>
      <c r="DLY1185" s="12"/>
      <c r="DLZ1185" s="12"/>
      <c r="DMA1185" s="12"/>
      <c r="DMB1185" s="12"/>
      <c r="DMC1185" s="12"/>
      <c r="DMD1185" s="12"/>
      <c r="DME1185" s="12"/>
      <c r="DMF1185" s="12"/>
      <c r="DMG1185" s="12"/>
      <c r="DMH1185" s="12"/>
      <c r="DMI1185" s="12"/>
      <c r="DMJ1185" s="12"/>
      <c r="DMK1185" s="12"/>
      <c r="DML1185" s="12"/>
      <c r="DMM1185" s="12"/>
      <c r="DMN1185" s="12"/>
      <c r="DMO1185" s="12"/>
      <c r="DMP1185" s="12"/>
      <c r="DMQ1185" s="12"/>
      <c r="DMR1185" s="12"/>
      <c r="DMS1185" s="12"/>
      <c r="DMT1185" s="12"/>
      <c r="DMU1185" s="12"/>
      <c r="DMV1185" s="12"/>
      <c r="DMW1185" s="12"/>
      <c r="DMX1185" s="12"/>
      <c r="DMY1185" s="12"/>
      <c r="DMZ1185" s="12"/>
      <c r="DNA1185" s="12"/>
      <c r="DNB1185" s="12"/>
      <c r="DNC1185" s="12"/>
      <c r="DND1185" s="12"/>
      <c r="DNE1185" s="12"/>
      <c r="DNF1185" s="12"/>
      <c r="DNG1185" s="12"/>
      <c r="DNH1185" s="12"/>
      <c r="DNI1185" s="12"/>
      <c r="DNJ1185" s="12"/>
      <c r="DNK1185" s="12"/>
      <c r="DNL1185" s="12"/>
      <c r="DNM1185" s="12"/>
      <c r="DNN1185" s="12"/>
      <c r="DNO1185" s="12"/>
      <c r="DNP1185" s="12"/>
      <c r="DNQ1185" s="12"/>
      <c r="DNR1185" s="12"/>
      <c r="DNS1185" s="12"/>
      <c r="DNT1185" s="12"/>
      <c r="DNU1185" s="12"/>
      <c r="DNV1185" s="12"/>
      <c r="DNW1185" s="12"/>
      <c r="DNX1185" s="12"/>
      <c r="DNY1185" s="12"/>
      <c r="DNZ1185" s="12"/>
      <c r="DOA1185" s="12"/>
      <c r="DOB1185" s="12"/>
      <c r="DOC1185" s="12"/>
      <c r="DOD1185" s="12"/>
      <c r="DOE1185" s="12"/>
      <c r="DOF1185" s="12"/>
      <c r="DOG1185" s="12"/>
      <c r="DOH1185" s="12"/>
      <c r="DOI1185" s="12"/>
      <c r="DOJ1185" s="12"/>
      <c r="DOK1185" s="12"/>
      <c r="DOL1185" s="12"/>
      <c r="DOM1185" s="12"/>
      <c r="DON1185" s="12"/>
      <c r="DOO1185" s="12"/>
      <c r="DOP1185" s="12"/>
      <c r="DOQ1185" s="12"/>
      <c r="DOR1185" s="12"/>
      <c r="DOS1185" s="12"/>
      <c r="DOT1185" s="12"/>
      <c r="DOU1185" s="12"/>
      <c r="DOV1185" s="12"/>
      <c r="DOW1185" s="12"/>
      <c r="DOX1185" s="12"/>
      <c r="DOY1185" s="12"/>
      <c r="DOZ1185" s="12"/>
      <c r="DPA1185" s="12"/>
      <c r="DPB1185" s="12"/>
      <c r="DPC1185" s="12"/>
      <c r="DPD1185" s="12"/>
      <c r="DPE1185" s="12"/>
      <c r="DPF1185" s="12"/>
      <c r="DPG1185" s="12"/>
      <c r="DPH1185" s="12"/>
      <c r="DPI1185" s="12"/>
      <c r="DPJ1185" s="12"/>
      <c r="DPK1185" s="12"/>
      <c r="DPL1185" s="12"/>
      <c r="DPM1185" s="12"/>
      <c r="DPN1185" s="12"/>
      <c r="DPO1185" s="12"/>
      <c r="DPP1185" s="12"/>
      <c r="DPQ1185" s="12"/>
      <c r="DPR1185" s="12"/>
      <c r="DPS1185" s="12"/>
      <c r="DPT1185" s="12"/>
      <c r="DPU1185" s="12"/>
      <c r="DPV1185" s="12"/>
      <c r="DPW1185" s="12"/>
      <c r="DPX1185" s="12"/>
      <c r="DPY1185" s="12"/>
      <c r="DPZ1185" s="12"/>
      <c r="DQA1185" s="12"/>
      <c r="DQB1185" s="12"/>
      <c r="DQC1185" s="12"/>
      <c r="DQD1185" s="12"/>
      <c r="DQE1185" s="12"/>
      <c r="DQF1185" s="12"/>
      <c r="DQG1185" s="12"/>
      <c r="DQH1185" s="12"/>
      <c r="DQI1185" s="12"/>
      <c r="DQJ1185" s="12"/>
      <c r="DQK1185" s="12"/>
      <c r="DQL1185" s="12"/>
      <c r="DQM1185" s="12"/>
      <c r="DQN1185" s="12"/>
      <c r="DQO1185" s="12"/>
      <c r="DQP1185" s="12"/>
      <c r="DQQ1185" s="12"/>
      <c r="DQR1185" s="12"/>
      <c r="DQS1185" s="12"/>
      <c r="DQT1185" s="12"/>
      <c r="DQU1185" s="12"/>
      <c r="DQV1185" s="12"/>
      <c r="DQW1185" s="12"/>
      <c r="DQX1185" s="12"/>
      <c r="DQY1185" s="12"/>
      <c r="DQZ1185" s="12"/>
      <c r="DRA1185" s="12"/>
      <c r="DRB1185" s="12"/>
      <c r="DRC1185" s="12"/>
      <c r="DRD1185" s="12"/>
      <c r="DRE1185" s="12"/>
      <c r="DRF1185" s="12"/>
      <c r="DRG1185" s="12"/>
      <c r="DRH1185" s="12"/>
      <c r="DRI1185" s="12"/>
      <c r="DRJ1185" s="12"/>
      <c r="DRK1185" s="12"/>
      <c r="DRL1185" s="12"/>
      <c r="DRM1185" s="12"/>
      <c r="DRN1185" s="12"/>
      <c r="DRO1185" s="12"/>
      <c r="DRP1185" s="12"/>
      <c r="DRQ1185" s="12"/>
      <c r="DRR1185" s="12"/>
      <c r="DRS1185" s="12"/>
      <c r="DRT1185" s="12"/>
      <c r="DRU1185" s="12"/>
      <c r="DRV1185" s="12"/>
      <c r="DRW1185" s="12"/>
      <c r="DRX1185" s="12"/>
      <c r="DRY1185" s="12"/>
      <c r="DRZ1185" s="12"/>
      <c r="DSA1185" s="12"/>
      <c r="DSB1185" s="12"/>
      <c r="DSC1185" s="12"/>
      <c r="DSD1185" s="12"/>
      <c r="DSE1185" s="12"/>
      <c r="DSF1185" s="12"/>
      <c r="DSG1185" s="12"/>
      <c r="DSH1185" s="12"/>
      <c r="DSI1185" s="12"/>
      <c r="DSJ1185" s="12"/>
      <c r="DSK1185" s="12"/>
      <c r="DSL1185" s="12"/>
      <c r="DSM1185" s="12"/>
      <c r="DSN1185" s="12"/>
      <c r="DSO1185" s="12"/>
      <c r="DSP1185" s="12"/>
      <c r="DSQ1185" s="12"/>
      <c r="DSR1185" s="12"/>
      <c r="DSS1185" s="12"/>
      <c r="DST1185" s="12"/>
      <c r="DSU1185" s="12"/>
      <c r="DSV1185" s="12"/>
      <c r="DSW1185" s="12"/>
      <c r="DSX1185" s="12"/>
      <c r="DSY1185" s="12"/>
      <c r="DSZ1185" s="12"/>
      <c r="DTA1185" s="12"/>
      <c r="DTB1185" s="12"/>
      <c r="DTC1185" s="12"/>
      <c r="DTD1185" s="12"/>
      <c r="DTE1185" s="12"/>
      <c r="DTF1185" s="12"/>
      <c r="DTG1185" s="12"/>
      <c r="DTH1185" s="12"/>
      <c r="DTI1185" s="12"/>
      <c r="DTJ1185" s="12"/>
      <c r="DTK1185" s="12"/>
      <c r="DTL1185" s="12"/>
      <c r="DTM1185" s="12"/>
      <c r="DTN1185" s="12"/>
      <c r="DTO1185" s="12"/>
      <c r="DTP1185" s="12"/>
      <c r="DTQ1185" s="12"/>
      <c r="DTR1185" s="12"/>
      <c r="DTS1185" s="12"/>
      <c r="DTT1185" s="12"/>
      <c r="DTU1185" s="12"/>
      <c r="DTV1185" s="12"/>
      <c r="DTW1185" s="12"/>
      <c r="DTX1185" s="12"/>
      <c r="DTY1185" s="12"/>
      <c r="DTZ1185" s="12"/>
      <c r="DUA1185" s="12"/>
      <c r="DUB1185" s="12"/>
      <c r="DUC1185" s="12"/>
      <c r="DUD1185" s="12"/>
      <c r="DUE1185" s="12"/>
      <c r="DUF1185" s="12"/>
      <c r="DUG1185" s="12"/>
      <c r="DUH1185" s="12"/>
      <c r="DUI1185" s="12"/>
      <c r="DUJ1185" s="12"/>
      <c r="DUK1185" s="12"/>
      <c r="DUL1185" s="12"/>
      <c r="DUM1185" s="12"/>
      <c r="DUN1185" s="12"/>
      <c r="DUO1185" s="12"/>
      <c r="DUP1185" s="12"/>
      <c r="DUQ1185" s="12"/>
      <c r="DUR1185" s="12"/>
      <c r="DUS1185" s="12"/>
      <c r="DUT1185" s="12"/>
      <c r="DUU1185" s="12"/>
      <c r="DUV1185" s="12"/>
      <c r="DUW1185" s="12"/>
      <c r="DUX1185" s="12"/>
      <c r="DUY1185" s="12"/>
      <c r="DUZ1185" s="12"/>
      <c r="DVA1185" s="12"/>
      <c r="DVB1185" s="12"/>
      <c r="DVC1185" s="12"/>
      <c r="DVD1185" s="12"/>
      <c r="DVE1185" s="12"/>
      <c r="DVF1185" s="12"/>
      <c r="DVG1185" s="12"/>
      <c r="DVH1185" s="12"/>
      <c r="DVI1185" s="12"/>
      <c r="DVJ1185" s="12"/>
      <c r="DVK1185" s="12"/>
      <c r="DVL1185" s="12"/>
      <c r="DVM1185" s="12"/>
      <c r="DVN1185" s="12"/>
      <c r="DVO1185" s="12"/>
      <c r="DVP1185" s="12"/>
      <c r="DVQ1185" s="12"/>
      <c r="DVR1185" s="12"/>
      <c r="DVS1185" s="12"/>
      <c r="DVT1185" s="12"/>
      <c r="DVU1185" s="12"/>
      <c r="DVV1185" s="12"/>
      <c r="DVW1185" s="12"/>
      <c r="DVX1185" s="12"/>
      <c r="DVY1185" s="12"/>
      <c r="DVZ1185" s="12"/>
      <c r="DWA1185" s="12"/>
      <c r="DWB1185" s="12"/>
      <c r="DWC1185" s="12"/>
      <c r="DWD1185" s="12"/>
      <c r="DWE1185" s="12"/>
      <c r="DWF1185" s="12"/>
      <c r="DWG1185" s="12"/>
      <c r="DWH1185" s="12"/>
      <c r="DWI1185" s="12"/>
      <c r="DWJ1185" s="12"/>
      <c r="DWK1185" s="12"/>
      <c r="DWL1185" s="12"/>
      <c r="DWM1185" s="12"/>
      <c r="DWN1185" s="12"/>
      <c r="DWO1185" s="12"/>
      <c r="DWP1185" s="12"/>
      <c r="DWQ1185" s="12"/>
      <c r="DWR1185" s="12"/>
      <c r="DWS1185" s="12"/>
      <c r="DWT1185" s="12"/>
      <c r="DWU1185" s="12"/>
      <c r="DWV1185" s="12"/>
      <c r="DWW1185" s="12"/>
      <c r="DWX1185" s="12"/>
      <c r="DWY1185" s="12"/>
      <c r="DWZ1185" s="12"/>
      <c r="DXA1185" s="12"/>
      <c r="DXB1185" s="12"/>
      <c r="DXC1185" s="12"/>
      <c r="DXD1185" s="12"/>
      <c r="DXE1185" s="12"/>
      <c r="DXF1185" s="12"/>
      <c r="DXG1185" s="12"/>
      <c r="DXH1185" s="12"/>
      <c r="DXI1185" s="12"/>
      <c r="DXJ1185" s="12"/>
      <c r="DXK1185" s="12"/>
      <c r="DXL1185" s="12"/>
      <c r="DXM1185" s="12"/>
      <c r="DXN1185" s="12"/>
      <c r="DXO1185" s="12"/>
      <c r="DXP1185" s="12"/>
      <c r="DXQ1185" s="12"/>
      <c r="DXR1185" s="12"/>
      <c r="DXS1185" s="12"/>
      <c r="DXT1185" s="12"/>
      <c r="DXU1185" s="12"/>
      <c r="DXV1185" s="12"/>
      <c r="DXW1185" s="12"/>
      <c r="DXX1185" s="12"/>
      <c r="DXY1185" s="12"/>
      <c r="DXZ1185" s="12"/>
      <c r="DYA1185" s="12"/>
      <c r="DYB1185" s="12"/>
      <c r="DYC1185" s="12"/>
      <c r="DYD1185" s="12"/>
      <c r="DYE1185" s="12"/>
      <c r="DYF1185" s="12"/>
      <c r="DYG1185" s="12"/>
      <c r="DYH1185" s="12"/>
      <c r="DYI1185" s="12"/>
      <c r="DYJ1185" s="12"/>
      <c r="DYK1185" s="12"/>
      <c r="DYL1185" s="12"/>
      <c r="DYM1185" s="12"/>
      <c r="DYN1185" s="12"/>
      <c r="DYO1185" s="12"/>
      <c r="DYP1185" s="12"/>
      <c r="DYQ1185" s="12"/>
      <c r="DYR1185" s="12"/>
      <c r="DYS1185" s="12"/>
      <c r="DYT1185" s="12"/>
      <c r="DYU1185" s="12"/>
      <c r="DYV1185" s="12"/>
      <c r="DYW1185" s="12"/>
      <c r="DYX1185" s="12"/>
      <c r="DYY1185" s="12"/>
      <c r="DYZ1185" s="12"/>
      <c r="DZA1185" s="12"/>
      <c r="DZB1185" s="12"/>
      <c r="DZC1185" s="12"/>
      <c r="DZD1185" s="12"/>
      <c r="DZE1185" s="12"/>
      <c r="DZF1185" s="12"/>
      <c r="DZG1185" s="12"/>
      <c r="DZH1185" s="12"/>
      <c r="DZI1185" s="12"/>
      <c r="DZJ1185" s="12"/>
      <c r="DZK1185" s="12"/>
      <c r="DZL1185" s="12"/>
      <c r="DZM1185" s="12"/>
      <c r="DZN1185" s="12"/>
      <c r="DZO1185" s="12"/>
      <c r="DZP1185" s="12"/>
      <c r="DZQ1185" s="12"/>
      <c r="DZR1185" s="12"/>
      <c r="DZS1185" s="12"/>
      <c r="DZT1185" s="12"/>
      <c r="DZU1185" s="12"/>
      <c r="DZV1185" s="12"/>
      <c r="DZW1185" s="12"/>
      <c r="DZX1185" s="12"/>
      <c r="DZY1185" s="12"/>
      <c r="DZZ1185" s="12"/>
      <c r="EAA1185" s="12"/>
      <c r="EAB1185" s="12"/>
      <c r="EAC1185" s="12"/>
      <c r="EAD1185" s="12"/>
      <c r="EAE1185" s="12"/>
      <c r="EAF1185" s="12"/>
      <c r="EAG1185" s="12"/>
      <c r="EAH1185" s="12"/>
      <c r="EAI1185" s="12"/>
      <c r="EAJ1185" s="12"/>
      <c r="EAK1185" s="12"/>
      <c r="EAL1185" s="12"/>
      <c r="EAM1185" s="12"/>
      <c r="EAN1185" s="12"/>
      <c r="EAO1185" s="12"/>
      <c r="EAP1185" s="12"/>
      <c r="EAQ1185" s="12"/>
      <c r="EAR1185" s="12"/>
      <c r="EAS1185" s="12"/>
      <c r="EAT1185" s="12"/>
      <c r="EAU1185" s="12"/>
      <c r="EAV1185" s="12"/>
      <c r="EAW1185" s="12"/>
      <c r="EAX1185" s="12"/>
      <c r="EAY1185" s="12"/>
      <c r="EAZ1185" s="12"/>
      <c r="EBA1185" s="12"/>
      <c r="EBB1185" s="12"/>
      <c r="EBC1185" s="12"/>
      <c r="EBD1185" s="12"/>
      <c r="EBE1185" s="12"/>
      <c r="EBF1185" s="12"/>
      <c r="EBG1185" s="12"/>
      <c r="EBH1185" s="12"/>
      <c r="EBI1185" s="12"/>
      <c r="EBJ1185" s="12"/>
      <c r="EBK1185" s="12"/>
      <c r="EBL1185" s="12"/>
      <c r="EBM1185" s="12"/>
      <c r="EBN1185" s="12"/>
      <c r="EBO1185" s="12"/>
      <c r="EBP1185" s="12"/>
      <c r="EBQ1185" s="12"/>
      <c r="EBR1185" s="12"/>
      <c r="EBS1185" s="12"/>
      <c r="EBT1185" s="12"/>
      <c r="EBU1185" s="12"/>
      <c r="EBV1185" s="12"/>
      <c r="EBW1185" s="12"/>
      <c r="EBX1185" s="12"/>
      <c r="EBY1185" s="12"/>
      <c r="EBZ1185" s="12"/>
      <c r="ECA1185" s="12"/>
      <c r="ECB1185" s="12"/>
      <c r="ECC1185" s="12"/>
      <c r="ECD1185" s="12"/>
      <c r="ECE1185" s="12"/>
      <c r="ECF1185" s="12"/>
      <c r="ECG1185" s="12"/>
      <c r="ECH1185" s="12"/>
      <c r="ECI1185" s="12"/>
      <c r="ECJ1185" s="12"/>
      <c r="ECK1185" s="12"/>
      <c r="ECL1185" s="12"/>
      <c r="ECM1185" s="12"/>
      <c r="ECN1185" s="12"/>
      <c r="ECO1185" s="12"/>
      <c r="ECP1185" s="12"/>
      <c r="ECQ1185" s="12"/>
      <c r="ECR1185" s="12"/>
      <c r="ECS1185" s="12"/>
      <c r="ECT1185" s="12"/>
      <c r="ECU1185" s="12"/>
      <c r="ECV1185" s="12"/>
      <c r="ECW1185" s="12"/>
      <c r="ECX1185" s="12"/>
      <c r="ECY1185" s="12"/>
      <c r="ECZ1185" s="12"/>
      <c r="EDA1185" s="12"/>
      <c r="EDB1185" s="12"/>
      <c r="EDC1185" s="12"/>
      <c r="EDD1185" s="12"/>
      <c r="EDE1185" s="12"/>
      <c r="EDF1185" s="12"/>
      <c r="EDG1185" s="12"/>
      <c r="EDH1185" s="12"/>
      <c r="EDI1185" s="12"/>
      <c r="EDJ1185" s="12"/>
      <c r="EDK1185" s="12"/>
      <c r="EDL1185" s="12"/>
      <c r="EDM1185" s="12"/>
      <c r="EDN1185" s="12"/>
      <c r="EDO1185" s="12"/>
      <c r="EDP1185" s="12"/>
      <c r="EDQ1185" s="12"/>
      <c r="EDR1185" s="12"/>
      <c r="EDS1185" s="12"/>
      <c r="EDT1185" s="12"/>
      <c r="EDU1185" s="12"/>
      <c r="EDV1185" s="12"/>
      <c r="EDW1185" s="12"/>
      <c r="EDX1185" s="12"/>
      <c r="EDY1185" s="12"/>
      <c r="EDZ1185" s="12"/>
      <c r="EEA1185" s="12"/>
      <c r="EEB1185" s="12"/>
      <c r="EEC1185" s="12"/>
      <c r="EED1185" s="12"/>
      <c r="EEE1185" s="12"/>
      <c r="EEF1185" s="12"/>
      <c r="EEG1185" s="12"/>
      <c r="EEH1185" s="12"/>
      <c r="EEI1185" s="12"/>
      <c r="EEJ1185" s="12"/>
      <c r="EEK1185" s="12"/>
      <c r="EEL1185" s="12"/>
      <c r="EEM1185" s="12"/>
      <c r="EEN1185" s="12"/>
      <c r="EEO1185" s="12"/>
      <c r="EEP1185" s="12"/>
      <c r="EEQ1185" s="12"/>
      <c r="EER1185" s="12"/>
      <c r="EES1185" s="12"/>
      <c r="EET1185" s="12"/>
      <c r="EEU1185" s="12"/>
      <c r="EEV1185" s="12"/>
      <c r="EEW1185" s="12"/>
      <c r="EEX1185" s="12"/>
      <c r="EEY1185" s="12"/>
      <c r="EEZ1185" s="12"/>
      <c r="EFA1185" s="12"/>
      <c r="EFB1185" s="12"/>
      <c r="EFC1185" s="12"/>
      <c r="EFD1185" s="12"/>
      <c r="EFE1185" s="12"/>
      <c r="EFF1185" s="12"/>
      <c r="EFG1185" s="12"/>
      <c r="EFH1185" s="12"/>
      <c r="EFI1185" s="12"/>
      <c r="EFJ1185" s="12"/>
      <c r="EFK1185" s="12"/>
      <c r="EFL1185" s="12"/>
      <c r="EFM1185" s="12"/>
      <c r="EFN1185" s="12"/>
      <c r="EFO1185" s="12"/>
      <c r="EFP1185" s="12"/>
      <c r="EFQ1185" s="12"/>
      <c r="EFR1185" s="12"/>
      <c r="EFS1185" s="12"/>
      <c r="EFT1185" s="12"/>
      <c r="EFU1185" s="12"/>
      <c r="EFV1185" s="12"/>
      <c r="EFW1185" s="12"/>
      <c r="EFX1185" s="12"/>
      <c r="EFY1185" s="12"/>
      <c r="EFZ1185" s="12"/>
      <c r="EGA1185" s="12"/>
      <c r="EGB1185" s="12"/>
      <c r="EGC1185" s="12"/>
      <c r="EGD1185" s="12"/>
      <c r="EGE1185" s="12"/>
      <c r="EGF1185" s="12"/>
      <c r="EGG1185" s="12"/>
      <c r="EGH1185" s="12"/>
      <c r="EGI1185" s="12"/>
      <c r="EGJ1185" s="12"/>
      <c r="EGK1185" s="12"/>
      <c r="EGL1185" s="12"/>
      <c r="EGM1185" s="12"/>
      <c r="EGN1185" s="12"/>
      <c r="EGO1185" s="12"/>
      <c r="EGP1185" s="12"/>
      <c r="EGQ1185" s="12"/>
      <c r="EGR1185" s="12"/>
      <c r="EGS1185" s="12"/>
      <c r="EGT1185" s="12"/>
      <c r="EGU1185" s="12"/>
      <c r="EGV1185" s="12"/>
      <c r="EGW1185" s="12"/>
      <c r="EGX1185" s="12"/>
      <c r="EGY1185" s="12"/>
      <c r="EGZ1185" s="12"/>
      <c r="EHA1185" s="12"/>
      <c r="EHB1185" s="12"/>
      <c r="EHC1185" s="12"/>
      <c r="EHD1185" s="12"/>
      <c r="EHE1185" s="12"/>
      <c r="EHF1185" s="12"/>
      <c r="EHG1185" s="12"/>
      <c r="EHH1185" s="12"/>
      <c r="EHI1185" s="12"/>
      <c r="EHJ1185" s="12"/>
      <c r="EHK1185" s="12"/>
      <c r="EHL1185" s="12"/>
      <c r="EHM1185" s="12"/>
      <c r="EHN1185" s="12"/>
      <c r="EHO1185" s="12"/>
      <c r="EHP1185" s="12"/>
      <c r="EHQ1185" s="12"/>
      <c r="EHR1185" s="12"/>
      <c r="EHS1185" s="12"/>
      <c r="EHT1185" s="12"/>
      <c r="EHU1185" s="12"/>
      <c r="EHV1185" s="12"/>
      <c r="EHW1185" s="12"/>
      <c r="EHX1185" s="12"/>
      <c r="EHY1185" s="12"/>
      <c r="EHZ1185" s="12"/>
      <c r="EIA1185" s="12"/>
      <c r="EIB1185" s="12"/>
      <c r="EIC1185" s="12"/>
      <c r="EID1185" s="12"/>
      <c r="EIE1185" s="12"/>
      <c r="EIF1185" s="12"/>
      <c r="EIG1185" s="12"/>
      <c r="EIH1185" s="12"/>
      <c r="EII1185" s="12"/>
      <c r="EIJ1185" s="12"/>
      <c r="EIK1185" s="12"/>
      <c r="EIL1185" s="12"/>
      <c r="EIM1185" s="12"/>
      <c r="EIN1185" s="12"/>
      <c r="EIO1185" s="12"/>
      <c r="EIP1185" s="12"/>
      <c r="EIQ1185" s="12"/>
      <c r="EIR1185" s="12"/>
      <c r="EIS1185" s="12"/>
      <c r="EIT1185" s="12"/>
      <c r="EIU1185" s="12"/>
      <c r="EIV1185" s="12"/>
      <c r="EIW1185" s="12"/>
      <c r="EIX1185" s="12"/>
      <c r="EIY1185" s="12"/>
      <c r="EIZ1185" s="12"/>
      <c r="EJA1185" s="12"/>
      <c r="EJB1185" s="12"/>
      <c r="EJC1185" s="12"/>
      <c r="EJD1185" s="12"/>
      <c r="EJE1185" s="12"/>
      <c r="EJF1185" s="12"/>
      <c r="EJG1185" s="12"/>
      <c r="EJH1185" s="12"/>
      <c r="EJI1185" s="12"/>
      <c r="EJJ1185" s="12"/>
      <c r="EJK1185" s="12"/>
      <c r="EJL1185" s="12"/>
      <c r="EJM1185" s="12"/>
      <c r="EJN1185" s="12"/>
      <c r="EJO1185" s="12"/>
      <c r="EJP1185" s="12"/>
      <c r="EJQ1185" s="12"/>
      <c r="EJR1185" s="12"/>
      <c r="EJS1185" s="12"/>
      <c r="EJT1185" s="12"/>
      <c r="EJU1185" s="12"/>
      <c r="EJV1185" s="12"/>
      <c r="EJW1185" s="12"/>
      <c r="EJX1185" s="12"/>
      <c r="EJY1185" s="12"/>
      <c r="EJZ1185" s="12"/>
      <c r="EKA1185" s="12"/>
      <c r="EKB1185" s="12"/>
      <c r="EKC1185" s="12"/>
      <c r="EKD1185" s="12"/>
      <c r="EKE1185" s="12"/>
      <c r="EKF1185" s="12"/>
      <c r="EKG1185" s="12"/>
      <c r="EKH1185" s="12"/>
      <c r="EKI1185" s="12"/>
      <c r="EKJ1185" s="12"/>
      <c r="EKK1185" s="12"/>
      <c r="EKL1185" s="12"/>
      <c r="EKM1185" s="12"/>
      <c r="EKN1185" s="12"/>
      <c r="EKO1185" s="12"/>
      <c r="EKP1185" s="12"/>
      <c r="EKQ1185" s="12"/>
      <c r="EKR1185" s="12"/>
      <c r="EKS1185" s="12"/>
      <c r="EKT1185" s="12"/>
      <c r="EKU1185" s="12"/>
      <c r="EKV1185" s="12"/>
      <c r="EKW1185" s="12"/>
      <c r="EKX1185" s="12"/>
      <c r="EKY1185" s="12"/>
      <c r="EKZ1185" s="12"/>
      <c r="ELA1185" s="12"/>
      <c r="ELB1185" s="12"/>
      <c r="ELC1185" s="12"/>
      <c r="ELD1185" s="12"/>
      <c r="ELE1185" s="12"/>
      <c r="ELF1185" s="12"/>
      <c r="ELG1185" s="12"/>
      <c r="ELH1185" s="12"/>
      <c r="ELI1185" s="12"/>
      <c r="ELJ1185" s="12"/>
      <c r="ELK1185" s="12"/>
      <c r="ELL1185" s="12"/>
      <c r="ELM1185" s="12"/>
      <c r="ELN1185" s="12"/>
      <c r="ELO1185" s="12"/>
      <c r="ELP1185" s="12"/>
      <c r="ELQ1185" s="12"/>
      <c r="ELR1185" s="12"/>
      <c r="ELS1185" s="12"/>
      <c r="ELT1185" s="12"/>
      <c r="ELU1185" s="12"/>
      <c r="ELV1185" s="12"/>
      <c r="ELW1185" s="12"/>
      <c r="ELX1185" s="12"/>
      <c r="ELY1185" s="12"/>
      <c r="ELZ1185" s="12"/>
      <c r="EMA1185" s="12"/>
      <c r="EMB1185" s="12"/>
      <c r="EMC1185" s="12"/>
      <c r="EMD1185" s="12"/>
      <c r="EME1185" s="12"/>
      <c r="EMF1185" s="12"/>
      <c r="EMG1185" s="12"/>
      <c r="EMH1185" s="12"/>
      <c r="EMI1185" s="12"/>
      <c r="EMJ1185" s="12"/>
      <c r="EMK1185" s="12"/>
      <c r="EML1185" s="12"/>
      <c r="EMM1185" s="12"/>
      <c r="EMN1185" s="12"/>
      <c r="EMO1185" s="12"/>
      <c r="EMP1185" s="12"/>
      <c r="EMQ1185" s="12"/>
      <c r="EMR1185" s="12"/>
      <c r="EMS1185" s="12"/>
      <c r="EMT1185" s="12"/>
      <c r="EMU1185" s="12"/>
      <c r="EMV1185" s="12"/>
      <c r="EMW1185" s="12"/>
      <c r="EMX1185" s="12"/>
      <c r="EMY1185" s="12"/>
      <c r="EMZ1185" s="12"/>
      <c r="ENA1185" s="12"/>
      <c r="ENB1185" s="12"/>
      <c r="ENC1185" s="12"/>
      <c r="END1185" s="12"/>
      <c r="ENE1185" s="12"/>
      <c r="ENF1185" s="12"/>
      <c r="ENG1185" s="12"/>
      <c r="ENH1185" s="12"/>
      <c r="ENI1185" s="12"/>
      <c r="ENJ1185" s="12"/>
      <c r="ENK1185" s="12"/>
      <c r="ENL1185" s="12"/>
      <c r="ENM1185" s="12"/>
      <c r="ENN1185" s="12"/>
      <c r="ENO1185" s="12"/>
      <c r="ENP1185" s="12"/>
      <c r="ENQ1185" s="12"/>
      <c r="ENR1185" s="12"/>
      <c r="ENS1185" s="12"/>
      <c r="ENT1185" s="12"/>
      <c r="ENU1185" s="12"/>
      <c r="ENV1185" s="12"/>
      <c r="ENW1185" s="12"/>
      <c r="ENX1185" s="12"/>
      <c r="ENY1185" s="12"/>
      <c r="ENZ1185" s="12"/>
      <c r="EOA1185" s="12"/>
      <c r="EOB1185" s="12"/>
      <c r="EOC1185" s="12"/>
      <c r="EOD1185" s="12"/>
      <c r="EOE1185" s="12"/>
      <c r="EOF1185" s="12"/>
      <c r="EOG1185" s="12"/>
      <c r="EOH1185" s="12"/>
      <c r="EOI1185" s="12"/>
      <c r="EOJ1185" s="12"/>
      <c r="EOK1185" s="12"/>
      <c r="EOL1185" s="12"/>
      <c r="EOM1185" s="12"/>
      <c r="EON1185" s="12"/>
      <c r="EOO1185" s="12"/>
      <c r="EOP1185" s="12"/>
      <c r="EOQ1185" s="12"/>
      <c r="EOR1185" s="12"/>
      <c r="EOS1185" s="12"/>
      <c r="EOT1185" s="12"/>
      <c r="EOU1185" s="12"/>
      <c r="EOV1185" s="12"/>
      <c r="EOW1185" s="12"/>
      <c r="EOX1185" s="12"/>
      <c r="EOY1185" s="12"/>
      <c r="EOZ1185" s="12"/>
      <c r="EPA1185" s="12"/>
      <c r="EPB1185" s="12"/>
      <c r="EPC1185" s="12"/>
      <c r="EPD1185" s="12"/>
      <c r="EPE1185" s="12"/>
      <c r="EPF1185" s="12"/>
      <c r="EPG1185" s="12"/>
      <c r="EPH1185" s="12"/>
      <c r="EPI1185" s="12"/>
      <c r="EPJ1185" s="12"/>
      <c r="EPK1185" s="12"/>
      <c r="EPL1185" s="12"/>
      <c r="EPM1185" s="12"/>
      <c r="EPN1185" s="12"/>
      <c r="EPO1185" s="12"/>
      <c r="EPP1185" s="12"/>
      <c r="EPQ1185" s="12"/>
      <c r="EPR1185" s="12"/>
      <c r="EPS1185" s="12"/>
      <c r="EPT1185" s="12"/>
      <c r="EPU1185" s="12"/>
      <c r="EPV1185" s="12"/>
      <c r="EPW1185" s="12"/>
      <c r="EPX1185" s="12"/>
      <c r="EPY1185" s="12"/>
      <c r="EPZ1185" s="12"/>
      <c r="EQA1185" s="12"/>
      <c r="EQB1185" s="12"/>
      <c r="EQC1185" s="12"/>
      <c r="EQD1185" s="12"/>
      <c r="EQE1185" s="12"/>
      <c r="EQF1185" s="12"/>
      <c r="EQG1185" s="12"/>
      <c r="EQH1185" s="12"/>
      <c r="EQI1185" s="12"/>
      <c r="EQJ1185" s="12"/>
      <c r="EQK1185" s="12"/>
      <c r="EQL1185" s="12"/>
      <c r="EQM1185" s="12"/>
      <c r="EQN1185" s="12"/>
      <c r="EQO1185" s="12"/>
      <c r="EQP1185" s="12"/>
      <c r="EQQ1185" s="12"/>
      <c r="EQR1185" s="12"/>
      <c r="EQS1185" s="12"/>
      <c r="EQT1185" s="12"/>
      <c r="EQU1185" s="12"/>
      <c r="EQV1185" s="12"/>
      <c r="EQW1185" s="12"/>
      <c r="EQX1185" s="12"/>
      <c r="EQY1185" s="12"/>
      <c r="EQZ1185" s="12"/>
      <c r="ERA1185" s="12"/>
      <c r="ERB1185" s="12"/>
      <c r="ERC1185" s="12"/>
      <c r="ERD1185" s="12"/>
      <c r="ERE1185" s="12"/>
      <c r="ERF1185" s="12"/>
      <c r="ERG1185" s="12"/>
      <c r="ERH1185" s="12"/>
      <c r="ERI1185" s="12"/>
      <c r="ERJ1185" s="12"/>
      <c r="ERK1185" s="12"/>
      <c r="ERL1185" s="12"/>
      <c r="ERM1185" s="12"/>
      <c r="ERN1185" s="12"/>
      <c r="ERO1185" s="12"/>
      <c r="ERP1185" s="12"/>
      <c r="ERQ1185" s="12"/>
      <c r="ERR1185" s="12"/>
      <c r="ERS1185" s="12"/>
      <c r="ERT1185" s="12"/>
      <c r="ERU1185" s="12"/>
      <c r="ERV1185" s="12"/>
      <c r="ERW1185" s="12"/>
      <c r="ERX1185" s="12"/>
      <c r="ERY1185" s="12"/>
      <c r="ERZ1185" s="12"/>
      <c r="ESA1185" s="12"/>
      <c r="ESB1185" s="12"/>
      <c r="ESC1185" s="12"/>
      <c r="ESD1185" s="12"/>
      <c r="ESE1185" s="12"/>
      <c r="ESF1185" s="12"/>
      <c r="ESG1185" s="12"/>
      <c r="ESH1185" s="12"/>
      <c r="ESI1185" s="12"/>
      <c r="ESJ1185" s="12"/>
      <c r="ESK1185" s="12"/>
      <c r="ESL1185" s="12"/>
      <c r="ESM1185" s="12"/>
      <c r="ESN1185" s="12"/>
      <c r="ESO1185" s="12"/>
      <c r="ESP1185" s="12"/>
      <c r="ESQ1185" s="12"/>
      <c r="ESR1185" s="12"/>
      <c r="ESS1185" s="12"/>
      <c r="EST1185" s="12"/>
      <c r="ESU1185" s="12"/>
      <c r="ESV1185" s="12"/>
      <c r="ESW1185" s="12"/>
      <c r="ESX1185" s="12"/>
      <c r="ESY1185" s="12"/>
      <c r="ESZ1185" s="12"/>
      <c r="ETA1185" s="12"/>
      <c r="ETB1185" s="12"/>
      <c r="ETC1185" s="12"/>
      <c r="ETD1185" s="12"/>
      <c r="ETE1185" s="12"/>
      <c r="ETF1185" s="12"/>
      <c r="ETG1185" s="12"/>
      <c r="ETH1185" s="12"/>
      <c r="ETI1185" s="12"/>
      <c r="ETJ1185" s="12"/>
      <c r="ETK1185" s="12"/>
      <c r="ETL1185" s="12"/>
      <c r="ETM1185" s="12"/>
      <c r="ETN1185" s="12"/>
      <c r="ETO1185" s="12"/>
      <c r="ETP1185" s="12"/>
      <c r="ETQ1185" s="12"/>
      <c r="ETR1185" s="12"/>
      <c r="ETS1185" s="12"/>
      <c r="ETT1185" s="12"/>
      <c r="ETU1185" s="12"/>
      <c r="ETV1185" s="12"/>
      <c r="ETW1185" s="12"/>
      <c r="ETX1185" s="12"/>
      <c r="ETY1185" s="12"/>
      <c r="ETZ1185" s="12"/>
      <c r="EUA1185" s="12"/>
      <c r="EUB1185" s="12"/>
      <c r="EUC1185" s="12"/>
      <c r="EUD1185" s="12"/>
      <c r="EUE1185" s="12"/>
      <c r="EUF1185" s="12"/>
      <c r="EUG1185" s="12"/>
      <c r="EUH1185" s="12"/>
      <c r="EUI1185" s="12"/>
      <c r="EUJ1185" s="12"/>
      <c r="EUK1185" s="12"/>
      <c r="EUL1185" s="12"/>
      <c r="EUM1185" s="12"/>
      <c r="EUN1185" s="12"/>
      <c r="EUO1185" s="12"/>
      <c r="EUP1185" s="12"/>
      <c r="EUQ1185" s="12"/>
      <c r="EUR1185" s="12"/>
      <c r="EUS1185" s="12"/>
      <c r="EUT1185" s="12"/>
      <c r="EUU1185" s="12"/>
      <c r="EUV1185" s="12"/>
      <c r="EUW1185" s="12"/>
      <c r="EUX1185" s="12"/>
      <c r="EUY1185" s="12"/>
      <c r="EUZ1185" s="12"/>
      <c r="EVA1185" s="12"/>
      <c r="EVB1185" s="12"/>
      <c r="EVC1185" s="12"/>
      <c r="EVD1185" s="12"/>
      <c r="EVE1185" s="12"/>
      <c r="EVF1185" s="12"/>
      <c r="EVG1185" s="12"/>
      <c r="EVH1185" s="12"/>
      <c r="EVI1185" s="12"/>
      <c r="EVJ1185" s="12"/>
      <c r="EVK1185" s="12"/>
      <c r="EVL1185" s="12"/>
      <c r="EVM1185" s="12"/>
      <c r="EVN1185" s="12"/>
      <c r="EVO1185" s="12"/>
      <c r="EVP1185" s="12"/>
      <c r="EVQ1185" s="12"/>
      <c r="EVR1185" s="12"/>
      <c r="EVS1185" s="12"/>
      <c r="EVT1185" s="12"/>
      <c r="EVU1185" s="12"/>
      <c r="EVV1185" s="12"/>
      <c r="EVW1185" s="12"/>
      <c r="EVX1185" s="12"/>
      <c r="EVY1185" s="12"/>
      <c r="EVZ1185" s="12"/>
      <c r="EWA1185" s="12"/>
      <c r="EWB1185" s="12"/>
      <c r="EWC1185" s="12"/>
      <c r="EWD1185" s="12"/>
      <c r="EWE1185" s="12"/>
      <c r="EWF1185" s="12"/>
      <c r="EWG1185" s="12"/>
      <c r="EWH1185" s="12"/>
      <c r="EWI1185" s="12"/>
      <c r="EWJ1185" s="12"/>
      <c r="EWK1185" s="12"/>
      <c r="EWL1185" s="12"/>
      <c r="EWM1185" s="12"/>
      <c r="EWN1185" s="12"/>
      <c r="EWO1185" s="12"/>
      <c r="EWP1185" s="12"/>
      <c r="EWQ1185" s="12"/>
      <c r="EWR1185" s="12"/>
      <c r="EWS1185" s="12"/>
      <c r="EWT1185" s="12"/>
      <c r="EWU1185" s="12"/>
      <c r="EWV1185" s="12"/>
      <c r="EWW1185" s="12"/>
      <c r="EWX1185" s="12"/>
      <c r="EWY1185" s="12"/>
      <c r="EWZ1185" s="12"/>
      <c r="EXA1185" s="12"/>
      <c r="EXB1185" s="12"/>
      <c r="EXC1185" s="12"/>
      <c r="EXD1185" s="12"/>
      <c r="EXE1185" s="12"/>
      <c r="EXF1185" s="12"/>
      <c r="EXG1185" s="12"/>
      <c r="EXH1185" s="12"/>
      <c r="EXI1185" s="12"/>
      <c r="EXJ1185" s="12"/>
      <c r="EXK1185" s="12"/>
      <c r="EXL1185" s="12"/>
      <c r="EXM1185" s="12"/>
      <c r="EXN1185" s="12"/>
      <c r="EXO1185" s="12"/>
      <c r="EXP1185" s="12"/>
      <c r="EXQ1185" s="12"/>
      <c r="EXR1185" s="12"/>
      <c r="EXS1185" s="12"/>
      <c r="EXT1185" s="12"/>
      <c r="EXU1185" s="12"/>
      <c r="EXV1185" s="12"/>
      <c r="EXW1185" s="12"/>
      <c r="EXX1185" s="12"/>
      <c r="EXY1185" s="12"/>
      <c r="EXZ1185" s="12"/>
      <c r="EYA1185" s="12"/>
      <c r="EYB1185" s="12"/>
      <c r="EYC1185" s="12"/>
      <c r="EYD1185" s="12"/>
      <c r="EYE1185" s="12"/>
      <c r="EYF1185" s="12"/>
      <c r="EYG1185" s="12"/>
      <c r="EYH1185" s="12"/>
      <c r="EYI1185" s="12"/>
      <c r="EYJ1185" s="12"/>
      <c r="EYK1185" s="12"/>
      <c r="EYL1185" s="12"/>
      <c r="EYM1185" s="12"/>
      <c r="EYN1185" s="12"/>
      <c r="EYO1185" s="12"/>
      <c r="EYP1185" s="12"/>
      <c r="EYQ1185" s="12"/>
      <c r="EYR1185" s="12"/>
      <c r="EYS1185" s="12"/>
      <c r="EYT1185" s="12"/>
      <c r="EYU1185" s="12"/>
      <c r="EYV1185" s="12"/>
      <c r="EYW1185" s="12"/>
      <c r="EYX1185" s="12"/>
      <c r="EYY1185" s="12"/>
      <c r="EYZ1185" s="12"/>
      <c r="EZA1185" s="12"/>
      <c r="EZB1185" s="12"/>
      <c r="EZC1185" s="12"/>
      <c r="EZD1185" s="12"/>
      <c r="EZE1185" s="12"/>
      <c r="EZF1185" s="12"/>
      <c r="EZG1185" s="12"/>
      <c r="EZH1185" s="12"/>
      <c r="EZI1185" s="12"/>
      <c r="EZJ1185" s="12"/>
      <c r="EZK1185" s="12"/>
      <c r="EZL1185" s="12"/>
      <c r="EZM1185" s="12"/>
      <c r="EZN1185" s="12"/>
      <c r="EZO1185" s="12"/>
      <c r="EZP1185" s="12"/>
      <c r="EZQ1185" s="12"/>
      <c r="EZR1185" s="12"/>
      <c r="EZS1185" s="12"/>
      <c r="EZT1185" s="12"/>
      <c r="EZU1185" s="12"/>
      <c r="EZV1185" s="12"/>
      <c r="EZW1185" s="12"/>
      <c r="EZX1185" s="12"/>
      <c r="EZY1185" s="12"/>
      <c r="EZZ1185" s="12"/>
      <c r="FAA1185" s="12"/>
      <c r="FAB1185" s="12"/>
      <c r="FAC1185" s="12"/>
      <c r="FAD1185" s="12"/>
      <c r="FAE1185" s="12"/>
      <c r="FAF1185" s="12"/>
      <c r="FAG1185" s="12"/>
      <c r="FAH1185" s="12"/>
      <c r="FAI1185" s="12"/>
      <c r="FAJ1185" s="12"/>
      <c r="FAK1185" s="12"/>
      <c r="FAL1185" s="12"/>
      <c r="FAM1185" s="12"/>
      <c r="FAN1185" s="12"/>
      <c r="FAO1185" s="12"/>
      <c r="FAP1185" s="12"/>
      <c r="FAQ1185" s="12"/>
      <c r="FAR1185" s="12"/>
      <c r="FAS1185" s="12"/>
      <c r="FAT1185" s="12"/>
      <c r="FAU1185" s="12"/>
      <c r="FAV1185" s="12"/>
      <c r="FAW1185" s="12"/>
      <c r="FAX1185" s="12"/>
      <c r="FAY1185" s="12"/>
      <c r="FAZ1185" s="12"/>
      <c r="FBA1185" s="12"/>
      <c r="FBB1185" s="12"/>
      <c r="FBC1185" s="12"/>
      <c r="FBD1185" s="12"/>
      <c r="FBE1185" s="12"/>
      <c r="FBF1185" s="12"/>
      <c r="FBG1185" s="12"/>
      <c r="FBH1185" s="12"/>
      <c r="FBI1185" s="12"/>
      <c r="FBJ1185" s="12"/>
      <c r="FBK1185" s="12"/>
      <c r="FBL1185" s="12"/>
      <c r="FBM1185" s="12"/>
      <c r="FBN1185" s="12"/>
      <c r="FBO1185" s="12"/>
      <c r="FBP1185" s="12"/>
      <c r="FBQ1185" s="12"/>
      <c r="FBR1185" s="12"/>
      <c r="FBS1185" s="12"/>
      <c r="FBT1185" s="12"/>
      <c r="FBU1185" s="12"/>
      <c r="FBV1185" s="12"/>
      <c r="FBW1185" s="12"/>
      <c r="FBX1185" s="12"/>
      <c r="FBY1185" s="12"/>
      <c r="FBZ1185" s="12"/>
      <c r="FCA1185" s="12"/>
      <c r="FCB1185" s="12"/>
      <c r="FCC1185" s="12"/>
      <c r="FCD1185" s="12"/>
      <c r="FCE1185" s="12"/>
      <c r="FCF1185" s="12"/>
      <c r="FCG1185" s="12"/>
      <c r="FCH1185" s="12"/>
      <c r="FCI1185" s="12"/>
      <c r="FCJ1185" s="12"/>
      <c r="FCK1185" s="12"/>
      <c r="FCL1185" s="12"/>
      <c r="FCM1185" s="12"/>
      <c r="FCN1185" s="12"/>
      <c r="FCO1185" s="12"/>
      <c r="FCP1185" s="12"/>
      <c r="FCQ1185" s="12"/>
      <c r="FCR1185" s="12"/>
      <c r="FCS1185" s="12"/>
      <c r="FCT1185" s="12"/>
      <c r="FCU1185" s="12"/>
      <c r="FCV1185" s="12"/>
      <c r="FCW1185" s="12"/>
      <c r="FCX1185" s="12"/>
      <c r="FCY1185" s="12"/>
      <c r="FCZ1185" s="12"/>
      <c r="FDA1185" s="12"/>
      <c r="FDB1185" s="12"/>
      <c r="FDC1185" s="12"/>
      <c r="FDD1185" s="12"/>
      <c r="FDE1185" s="12"/>
      <c r="FDF1185" s="12"/>
      <c r="FDG1185" s="12"/>
      <c r="FDH1185" s="12"/>
      <c r="FDI1185" s="12"/>
      <c r="FDJ1185" s="12"/>
      <c r="FDK1185" s="12"/>
      <c r="FDL1185" s="12"/>
      <c r="FDM1185" s="12"/>
      <c r="FDN1185" s="12"/>
      <c r="FDO1185" s="12"/>
      <c r="FDP1185" s="12"/>
      <c r="FDQ1185" s="12"/>
      <c r="FDR1185" s="12"/>
      <c r="FDS1185" s="12"/>
      <c r="FDT1185" s="12"/>
      <c r="FDU1185" s="12"/>
      <c r="FDV1185" s="12"/>
      <c r="FDW1185" s="12"/>
      <c r="FDX1185" s="12"/>
      <c r="FDY1185" s="12"/>
      <c r="FDZ1185" s="12"/>
      <c r="FEA1185" s="12"/>
      <c r="FEB1185" s="12"/>
      <c r="FEC1185" s="12"/>
      <c r="FED1185" s="12"/>
      <c r="FEE1185" s="12"/>
      <c r="FEF1185" s="12"/>
      <c r="FEG1185" s="12"/>
      <c r="FEH1185" s="12"/>
      <c r="FEI1185" s="12"/>
      <c r="FEJ1185" s="12"/>
      <c r="FEK1185" s="12"/>
      <c r="FEL1185" s="12"/>
      <c r="FEM1185" s="12"/>
      <c r="FEN1185" s="12"/>
      <c r="FEO1185" s="12"/>
      <c r="FEP1185" s="12"/>
      <c r="FEQ1185" s="12"/>
      <c r="FER1185" s="12"/>
      <c r="FES1185" s="12"/>
      <c r="FET1185" s="12"/>
      <c r="FEU1185" s="12"/>
      <c r="FEV1185" s="12"/>
      <c r="FEW1185" s="12"/>
      <c r="FEX1185" s="12"/>
      <c r="FEY1185" s="12"/>
      <c r="FEZ1185" s="12"/>
      <c r="FFA1185" s="12"/>
      <c r="FFB1185" s="12"/>
      <c r="FFC1185" s="12"/>
      <c r="FFD1185" s="12"/>
      <c r="FFE1185" s="12"/>
      <c r="FFF1185" s="12"/>
      <c r="FFG1185" s="12"/>
      <c r="FFH1185" s="12"/>
      <c r="FFI1185" s="12"/>
      <c r="FFJ1185" s="12"/>
      <c r="FFK1185" s="12"/>
      <c r="FFL1185" s="12"/>
      <c r="FFM1185" s="12"/>
      <c r="FFN1185" s="12"/>
      <c r="FFO1185" s="12"/>
      <c r="FFP1185" s="12"/>
      <c r="FFQ1185" s="12"/>
      <c r="FFR1185" s="12"/>
      <c r="FFS1185" s="12"/>
      <c r="FFT1185" s="12"/>
      <c r="FFU1185" s="12"/>
      <c r="FFV1185" s="12"/>
      <c r="FFW1185" s="12"/>
      <c r="FFX1185" s="12"/>
      <c r="FFY1185" s="12"/>
      <c r="FFZ1185" s="12"/>
      <c r="FGA1185" s="12"/>
      <c r="FGB1185" s="12"/>
      <c r="FGC1185" s="12"/>
      <c r="FGD1185" s="12"/>
      <c r="FGE1185" s="12"/>
      <c r="FGF1185" s="12"/>
      <c r="FGG1185" s="12"/>
      <c r="FGH1185" s="12"/>
      <c r="FGI1185" s="12"/>
      <c r="FGJ1185" s="12"/>
      <c r="FGK1185" s="12"/>
      <c r="FGL1185" s="12"/>
      <c r="FGM1185" s="12"/>
      <c r="FGN1185" s="12"/>
      <c r="FGO1185" s="12"/>
      <c r="FGP1185" s="12"/>
      <c r="FGQ1185" s="12"/>
      <c r="FGR1185" s="12"/>
      <c r="FGS1185" s="12"/>
      <c r="FGT1185" s="12"/>
      <c r="FGU1185" s="12"/>
      <c r="FGV1185" s="12"/>
      <c r="FGW1185" s="12"/>
      <c r="FGX1185" s="12"/>
      <c r="FGY1185" s="12"/>
      <c r="FGZ1185" s="12"/>
      <c r="FHA1185" s="12"/>
      <c r="FHB1185" s="12"/>
      <c r="FHC1185" s="12"/>
      <c r="FHD1185" s="12"/>
      <c r="FHE1185" s="12"/>
      <c r="FHF1185" s="12"/>
      <c r="FHG1185" s="12"/>
      <c r="FHH1185" s="12"/>
      <c r="FHI1185" s="12"/>
      <c r="FHJ1185" s="12"/>
      <c r="FHK1185" s="12"/>
      <c r="FHL1185" s="12"/>
      <c r="FHM1185" s="12"/>
      <c r="FHN1185" s="12"/>
      <c r="FHO1185" s="12"/>
      <c r="FHP1185" s="12"/>
      <c r="FHQ1185" s="12"/>
      <c r="FHR1185" s="12"/>
      <c r="FHS1185" s="12"/>
      <c r="FHT1185" s="12"/>
      <c r="FHU1185" s="12"/>
      <c r="FHV1185" s="12"/>
      <c r="FHW1185" s="12"/>
      <c r="FHX1185" s="12"/>
      <c r="FHY1185" s="12"/>
      <c r="FHZ1185" s="12"/>
      <c r="FIA1185" s="12"/>
      <c r="FIB1185" s="12"/>
      <c r="FIC1185" s="12"/>
      <c r="FID1185" s="12"/>
      <c r="FIE1185" s="12"/>
      <c r="FIF1185" s="12"/>
      <c r="FIG1185" s="12"/>
      <c r="FIH1185" s="12"/>
      <c r="FII1185" s="12"/>
      <c r="FIJ1185" s="12"/>
      <c r="FIK1185" s="12"/>
      <c r="FIL1185" s="12"/>
      <c r="FIM1185" s="12"/>
      <c r="FIN1185" s="12"/>
      <c r="FIO1185" s="12"/>
      <c r="FIP1185" s="12"/>
      <c r="FIQ1185" s="12"/>
      <c r="FIR1185" s="12"/>
      <c r="FIS1185" s="12"/>
      <c r="FIT1185" s="12"/>
      <c r="FIU1185" s="12"/>
      <c r="FIV1185" s="12"/>
      <c r="FIW1185" s="12"/>
      <c r="FIX1185" s="12"/>
      <c r="FIY1185" s="12"/>
      <c r="FIZ1185" s="12"/>
      <c r="FJA1185" s="12"/>
      <c r="FJB1185" s="12"/>
      <c r="FJC1185" s="12"/>
      <c r="FJD1185" s="12"/>
      <c r="FJE1185" s="12"/>
      <c r="FJF1185" s="12"/>
      <c r="FJG1185" s="12"/>
      <c r="FJH1185" s="12"/>
      <c r="FJI1185" s="12"/>
      <c r="FJJ1185" s="12"/>
      <c r="FJK1185" s="12"/>
      <c r="FJL1185" s="12"/>
      <c r="FJM1185" s="12"/>
      <c r="FJN1185" s="12"/>
      <c r="FJO1185" s="12"/>
      <c r="FJP1185" s="12"/>
      <c r="FJQ1185" s="12"/>
      <c r="FJR1185" s="12"/>
      <c r="FJS1185" s="12"/>
      <c r="FJT1185" s="12"/>
      <c r="FJU1185" s="12"/>
      <c r="FJV1185" s="12"/>
      <c r="FJW1185" s="12"/>
      <c r="FJX1185" s="12"/>
      <c r="FJY1185" s="12"/>
      <c r="FJZ1185" s="12"/>
      <c r="FKA1185" s="12"/>
      <c r="FKB1185" s="12"/>
      <c r="FKC1185" s="12"/>
      <c r="FKD1185" s="12"/>
      <c r="FKE1185" s="12"/>
      <c r="FKF1185" s="12"/>
      <c r="FKG1185" s="12"/>
      <c r="FKH1185" s="12"/>
      <c r="FKI1185" s="12"/>
      <c r="FKJ1185" s="12"/>
      <c r="FKK1185" s="12"/>
      <c r="FKL1185" s="12"/>
      <c r="FKM1185" s="12"/>
      <c r="FKN1185" s="12"/>
      <c r="FKO1185" s="12"/>
      <c r="FKP1185" s="12"/>
      <c r="FKQ1185" s="12"/>
      <c r="FKR1185" s="12"/>
      <c r="FKS1185" s="12"/>
      <c r="FKT1185" s="12"/>
      <c r="FKU1185" s="12"/>
      <c r="FKV1185" s="12"/>
      <c r="FKW1185" s="12"/>
      <c r="FKX1185" s="12"/>
      <c r="FKY1185" s="12"/>
      <c r="FKZ1185" s="12"/>
      <c r="FLA1185" s="12"/>
      <c r="FLB1185" s="12"/>
      <c r="FLC1185" s="12"/>
      <c r="FLD1185" s="12"/>
      <c r="FLE1185" s="12"/>
      <c r="FLF1185" s="12"/>
      <c r="FLG1185" s="12"/>
      <c r="FLH1185" s="12"/>
      <c r="FLI1185" s="12"/>
      <c r="FLJ1185" s="12"/>
      <c r="FLK1185" s="12"/>
      <c r="FLL1185" s="12"/>
      <c r="FLM1185" s="12"/>
      <c r="FLN1185" s="12"/>
      <c r="FLO1185" s="12"/>
      <c r="FLP1185" s="12"/>
      <c r="FLQ1185" s="12"/>
      <c r="FLR1185" s="12"/>
      <c r="FLS1185" s="12"/>
      <c r="FLT1185" s="12"/>
      <c r="FLU1185" s="12"/>
      <c r="FLV1185" s="12"/>
      <c r="FLW1185" s="12"/>
      <c r="FLX1185" s="12"/>
      <c r="FLY1185" s="12"/>
      <c r="FLZ1185" s="12"/>
      <c r="FMA1185" s="12"/>
      <c r="FMB1185" s="12"/>
      <c r="FMC1185" s="12"/>
      <c r="FMD1185" s="12"/>
      <c r="FME1185" s="12"/>
      <c r="FMF1185" s="12"/>
      <c r="FMG1185" s="12"/>
      <c r="FMH1185" s="12"/>
      <c r="FMI1185" s="12"/>
      <c r="FMJ1185" s="12"/>
      <c r="FMK1185" s="12"/>
      <c r="FML1185" s="12"/>
      <c r="FMM1185" s="12"/>
      <c r="FMN1185" s="12"/>
      <c r="FMO1185" s="12"/>
      <c r="FMP1185" s="12"/>
      <c r="FMQ1185" s="12"/>
      <c r="FMR1185" s="12"/>
      <c r="FMS1185" s="12"/>
      <c r="FMT1185" s="12"/>
      <c r="FMU1185" s="12"/>
      <c r="FMV1185" s="12"/>
      <c r="FMW1185" s="12"/>
      <c r="FMX1185" s="12"/>
      <c r="FMY1185" s="12"/>
      <c r="FMZ1185" s="12"/>
      <c r="FNA1185" s="12"/>
      <c r="FNB1185" s="12"/>
      <c r="FNC1185" s="12"/>
      <c r="FND1185" s="12"/>
      <c r="FNE1185" s="12"/>
      <c r="FNF1185" s="12"/>
      <c r="FNG1185" s="12"/>
      <c r="FNH1185" s="12"/>
      <c r="FNI1185" s="12"/>
      <c r="FNJ1185" s="12"/>
      <c r="FNK1185" s="12"/>
      <c r="FNL1185" s="12"/>
      <c r="FNM1185" s="12"/>
      <c r="FNN1185" s="12"/>
      <c r="FNO1185" s="12"/>
      <c r="FNP1185" s="12"/>
      <c r="FNQ1185" s="12"/>
      <c r="FNR1185" s="12"/>
      <c r="FNS1185" s="12"/>
      <c r="FNT1185" s="12"/>
      <c r="FNU1185" s="12"/>
      <c r="FNV1185" s="12"/>
      <c r="FNW1185" s="12"/>
      <c r="FNX1185" s="12"/>
      <c r="FNY1185" s="12"/>
      <c r="FNZ1185" s="12"/>
      <c r="FOA1185" s="12"/>
      <c r="FOB1185" s="12"/>
      <c r="FOC1185" s="12"/>
      <c r="FOD1185" s="12"/>
      <c r="FOE1185" s="12"/>
      <c r="FOF1185" s="12"/>
      <c r="FOG1185" s="12"/>
      <c r="FOH1185" s="12"/>
      <c r="FOI1185" s="12"/>
      <c r="FOJ1185" s="12"/>
      <c r="FOK1185" s="12"/>
      <c r="FOL1185" s="12"/>
      <c r="FOM1185" s="12"/>
      <c r="FON1185" s="12"/>
      <c r="FOO1185" s="12"/>
      <c r="FOP1185" s="12"/>
      <c r="FOQ1185" s="12"/>
      <c r="FOR1185" s="12"/>
      <c r="FOS1185" s="12"/>
      <c r="FOT1185" s="12"/>
      <c r="FOU1185" s="12"/>
      <c r="FOV1185" s="12"/>
      <c r="FOW1185" s="12"/>
      <c r="FOX1185" s="12"/>
      <c r="FOY1185" s="12"/>
      <c r="FOZ1185" s="12"/>
      <c r="FPA1185" s="12"/>
      <c r="FPB1185" s="12"/>
      <c r="FPC1185" s="12"/>
      <c r="FPD1185" s="12"/>
      <c r="FPE1185" s="12"/>
      <c r="FPF1185" s="12"/>
      <c r="FPG1185" s="12"/>
      <c r="FPH1185" s="12"/>
      <c r="FPI1185" s="12"/>
      <c r="FPJ1185" s="12"/>
      <c r="FPK1185" s="12"/>
      <c r="FPL1185" s="12"/>
      <c r="FPM1185" s="12"/>
      <c r="FPN1185" s="12"/>
      <c r="FPO1185" s="12"/>
      <c r="FPP1185" s="12"/>
      <c r="FPQ1185" s="12"/>
      <c r="FPR1185" s="12"/>
      <c r="FPS1185" s="12"/>
      <c r="FPT1185" s="12"/>
      <c r="FPU1185" s="12"/>
      <c r="FPV1185" s="12"/>
      <c r="FPW1185" s="12"/>
      <c r="FPX1185" s="12"/>
      <c r="FPY1185" s="12"/>
      <c r="FPZ1185" s="12"/>
      <c r="FQA1185" s="12"/>
      <c r="FQB1185" s="12"/>
      <c r="FQC1185" s="12"/>
      <c r="FQD1185" s="12"/>
      <c r="FQE1185" s="12"/>
      <c r="FQF1185" s="12"/>
      <c r="FQG1185" s="12"/>
      <c r="FQH1185" s="12"/>
      <c r="FQI1185" s="12"/>
      <c r="FQJ1185" s="12"/>
      <c r="FQK1185" s="12"/>
      <c r="FQL1185" s="12"/>
      <c r="FQM1185" s="12"/>
      <c r="FQN1185" s="12"/>
      <c r="FQO1185" s="12"/>
      <c r="FQP1185" s="12"/>
      <c r="FQQ1185" s="12"/>
      <c r="FQR1185" s="12"/>
      <c r="FQS1185" s="12"/>
      <c r="FQT1185" s="12"/>
      <c r="FQU1185" s="12"/>
      <c r="FQV1185" s="12"/>
      <c r="FQW1185" s="12"/>
      <c r="FQX1185" s="12"/>
      <c r="FQY1185" s="12"/>
      <c r="FQZ1185" s="12"/>
      <c r="FRA1185" s="12"/>
      <c r="FRB1185" s="12"/>
      <c r="FRC1185" s="12"/>
      <c r="FRD1185" s="12"/>
      <c r="FRE1185" s="12"/>
      <c r="FRF1185" s="12"/>
      <c r="FRG1185" s="12"/>
      <c r="FRH1185" s="12"/>
      <c r="FRI1185" s="12"/>
      <c r="FRJ1185" s="12"/>
      <c r="FRK1185" s="12"/>
      <c r="FRL1185" s="12"/>
      <c r="FRM1185" s="12"/>
      <c r="FRN1185" s="12"/>
      <c r="FRO1185" s="12"/>
      <c r="FRP1185" s="12"/>
      <c r="FRQ1185" s="12"/>
      <c r="FRR1185" s="12"/>
      <c r="FRS1185" s="12"/>
      <c r="FRT1185" s="12"/>
      <c r="FRU1185" s="12"/>
      <c r="FRV1185" s="12"/>
      <c r="FRW1185" s="12"/>
      <c r="FRX1185" s="12"/>
      <c r="FRY1185" s="12"/>
      <c r="FRZ1185" s="12"/>
      <c r="FSA1185" s="12"/>
      <c r="FSB1185" s="12"/>
      <c r="FSC1185" s="12"/>
      <c r="FSD1185" s="12"/>
      <c r="FSE1185" s="12"/>
      <c r="FSF1185" s="12"/>
      <c r="FSG1185" s="12"/>
      <c r="FSH1185" s="12"/>
      <c r="FSI1185" s="12"/>
      <c r="FSJ1185" s="12"/>
      <c r="FSK1185" s="12"/>
      <c r="FSL1185" s="12"/>
      <c r="FSM1185" s="12"/>
      <c r="FSN1185" s="12"/>
      <c r="FSO1185" s="12"/>
      <c r="FSP1185" s="12"/>
      <c r="FSQ1185" s="12"/>
      <c r="FSR1185" s="12"/>
      <c r="FSS1185" s="12"/>
      <c r="FST1185" s="12"/>
      <c r="FSU1185" s="12"/>
      <c r="FSV1185" s="12"/>
      <c r="FSW1185" s="12"/>
      <c r="FSX1185" s="12"/>
      <c r="FSY1185" s="12"/>
      <c r="FSZ1185" s="12"/>
      <c r="FTA1185" s="12"/>
      <c r="FTB1185" s="12"/>
      <c r="FTC1185" s="12"/>
      <c r="FTD1185" s="12"/>
      <c r="FTE1185" s="12"/>
      <c r="FTF1185" s="12"/>
      <c r="FTG1185" s="12"/>
      <c r="FTH1185" s="12"/>
      <c r="FTI1185" s="12"/>
      <c r="FTJ1185" s="12"/>
      <c r="FTK1185" s="12"/>
      <c r="FTL1185" s="12"/>
      <c r="FTM1185" s="12"/>
      <c r="FTN1185" s="12"/>
      <c r="FTO1185" s="12"/>
      <c r="FTP1185" s="12"/>
      <c r="FTQ1185" s="12"/>
      <c r="FTR1185" s="12"/>
      <c r="FTS1185" s="12"/>
      <c r="FTT1185" s="12"/>
      <c r="FTU1185" s="12"/>
      <c r="FTV1185" s="12"/>
      <c r="FTW1185" s="12"/>
      <c r="FTX1185" s="12"/>
      <c r="FTY1185" s="12"/>
      <c r="FTZ1185" s="12"/>
      <c r="FUA1185" s="12"/>
      <c r="FUB1185" s="12"/>
      <c r="FUC1185" s="12"/>
      <c r="FUD1185" s="12"/>
      <c r="FUE1185" s="12"/>
      <c r="FUF1185" s="12"/>
      <c r="FUG1185" s="12"/>
      <c r="FUH1185" s="12"/>
      <c r="FUI1185" s="12"/>
      <c r="FUJ1185" s="12"/>
      <c r="FUK1185" s="12"/>
      <c r="FUL1185" s="12"/>
      <c r="FUM1185" s="12"/>
      <c r="FUN1185" s="12"/>
      <c r="FUO1185" s="12"/>
      <c r="FUP1185" s="12"/>
      <c r="FUQ1185" s="12"/>
      <c r="FUR1185" s="12"/>
      <c r="FUS1185" s="12"/>
      <c r="FUT1185" s="12"/>
      <c r="FUU1185" s="12"/>
      <c r="FUV1185" s="12"/>
      <c r="FUW1185" s="12"/>
      <c r="FUX1185" s="12"/>
      <c r="FUY1185" s="12"/>
      <c r="FUZ1185" s="12"/>
      <c r="FVA1185" s="12"/>
      <c r="FVB1185" s="12"/>
      <c r="FVC1185" s="12"/>
      <c r="FVD1185" s="12"/>
      <c r="FVE1185" s="12"/>
      <c r="FVF1185" s="12"/>
      <c r="FVG1185" s="12"/>
      <c r="FVH1185" s="12"/>
      <c r="FVI1185" s="12"/>
      <c r="FVJ1185" s="12"/>
      <c r="FVK1185" s="12"/>
      <c r="FVL1185" s="12"/>
      <c r="FVM1185" s="12"/>
      <c r="FVN1185" s="12"/>
      <c r="FVO1185" s="12"/>
      <c r="FVP1185" s="12"/>
      <c r="FVQ1185" s="12"/>
      <c r="FVR1185" s="12"/>
      <c r="FVS1185" s="12"/>
      <c r="FVT1185" s="12"/>
      <c r="FVU1185" s="12"/>
      <c r="FVV1185" s="12"/>
      <c r="FVW1185" s="12"/>
      <c r="FVX1185" s="12"/>
      <c r="FVY1185" s="12"/>
      <c r="FVZ1185" s="12"/>
      <c r="FWA1185" s="12"/>
      <c r="FWB1185" s="12"/>
      <c r="FWC1185" s="12"/>
      <c r="FWD1185" s="12"/>
      <c r="FWE1185" s="12"/>
      <c r="FWF1185" s="12"/>
      <c r="FWG1185" s="12"/>
      <c r="FWH1185" s="12"/>
      <c r="FWI1185" s="12"/>
      <c r="FWJ1185" s="12"/>
      <c r="FWK1185" s="12"/>
      <c r="FWL1185" s="12"/>
      <c r="FWM1185" s="12"/>
      <c r="FWN1185" s="12"/>
      <c r="FWO1185" s="12"/>
      <c r="FWP1185" s="12"/>
      <c r="FWQ1185" s="12"/>
      <c r="FWR1185" s="12"/>
      <c r="FWS1185" s="12"/>
      <c r="FWT1185" s="12"/>
      <c r="FWU1185" s="12"/>
      <c r="FWV1185" s="12"/>
      <c r="FWW1185" s="12"/>
      <c r="FWX1185" s="12"/>
      <c r="FWY1185" s="12"/>
      <c r="FWZ1185" s="12"/>
      <c r="FXA1185" s="12"/>
      <c r="FXB1185" s="12"/>
      <c r="FXC1185" s="12"/>
      <c r="FXD1185" s="12"/>
      <c r="FXE1185" s="12"/>
      <c r="FXF1185" s="12"/>
      <c r="FXG1185" s="12"/>
      <c r="FXH1185" s="12"/>
      <c r="FXI1185" s="12"/>
      <c r="FXJ1185" s="12"/>
      <c r="FXK1185" s="12"/>
      <c r="FXL1185" s="12"/>
      <c r="FXM1185" s="12"/>
      <c r="FXN1185" s="12"/>
      <c r="FXO1185" s="12"/>
      <c r="FXP1185" s="12"/>
      <c r="FXQ1185" s="12"/>
      <c r="FXR1185" s="12"/>
      <c r="FXS1185" s="12"/>
      <c r="FXT1185" s="12"/>
      <c r="FXU1185" s="12"/>
      <c r="FXV1185" s="12"/>
      <c r="FXW1185" s="12"/>
      <c r="FXX1185" s="12"/>
      <c r="FXY1185" s="12"/>
      <c r="FXZ1185" s="12"/>
      <c r="FYA1185" s="12"/>
      <c r="FYB1185" s="12"/>
      <c r="FYC1185" s="12"/>
      <c r="FYD1185" s="12"/>
      <c r="FYE1185" s="12"/>
      <c r="FYF1185" s="12"/>
      <c r="FYG1185" s="12"/>
      <c r="FYH1185" s="12"/>
      <c r="FYI1185" s="12"/>
      <c r="FYJ1185" s="12"/>
      <c r="FYK1185" s="12"/>
      <c r="FYL1185" s="12"/>
      <c r="FYM1185" s="12"/>
      <c r="FYN1185" s="12"/>
      <c r="FYO1185" s="12"/>
      <c r="FYP1185" s="12"/>
      <c r="FYQ1185" s="12"/>
      <c r="FYR1185" s="12"/>
      <c r="FYS1185" s="12"/>
      <c r="FYT1185" s="12"/>
      <c r="FYU1185" s="12"/>
      <c r="FYV1185" s="12"/>
      <c r="FYW1185" s="12"/>
      <c r="FYX1185" s="12"/>
      <c r="FYY1185" s="12"/>
      <c r="FYZ1185" s="12"/>
      <c r="FZA1185" s="12"/>
      <c r="FZB1185" s="12"/>
      <c r="FZC1185" s="12"/>
      <c r="FZD1185" s="12"/>
      <c r="FZE1185" s="12"/>
      <c r="FZF1185" s="12"/>
      <c r="FZG1185" s="12"/>
      <c r="FZH1185" s="12"/>
      <c r="FZI1185" s="12"/>
      <c r="FZJ1185" s="12"/>
      <c r="FZK1185" s="12"/>
      <c r="FZL1185" s="12"/>
      <c r="FZM1185" s="12"/>
      <c r="FZN1185" s="12"/>
      <c r="FZO1185" s="12"/>
      <c r="FZP1185" s="12"/>
      <c r="FZQ1185" s="12"/>
      <c r="FZR1185" s="12"/>
      <c r="FZS1185" s="12"/>
      <c r="FZT1185" s="12"/>
      <c r="FZU1185" s="12"/>
      <c r="FZV1185" s="12"/>
      <c r="FZW1185" s="12"/>
      <c r="FZX1185" s="12"/>
      <c r="FZY1185" s="12"/>
      <c r="FZZ1185" s="12"/>
      <c r="GAA1185" s="12"/>
      <c r="GAB1185" s="12"/>
      <c r="GAC1185" s="12"/>
      <c r="GAD1185" s="12"/>
      <c r="GAE1185" s="12"/>
      <c r="GAF1185" s="12"/>
      <c r="GAG1185" s="12"/>
      <c r="GAH1185" s="12"/>
      <c r="GAI1185" s="12"/>
      <c r="GAJ1185" s="12"/>
      <c r="GAK1185" s="12"/>
      <c r="GAL1185" s="12"/>
      <c r="GAM1185" s="12"/>
      <c r="GAN1185" s="12"/>
      <c r="GAO1185" s="12"/>
      <c r="GAP1185" s="12"/>
      <c r="GAQ1185" s="12"/>
      <c r="GAR1185" s="12"/>
      <c r="GAS1185" s="12"/>
      <c r="GAT1185" s="12"/>
      <c r="GAU1185" s="12"/>
      <c r="GAV1185" s="12"/>
      <c r="GAW1185" s="12"/>
      <c r="GAX1185" s="12"/>
      <c r="GAY1185" s="12"/>
      <c r="GAZ1185" s="12"/>
      <c r="GBA1185" s="12"/>
      <c r="GBB1185" s="12"/>
      <c r="GBC1185" s="12"/>
      <c r="GBD1185" s="12"/>
      <c r="GBE1185" s="12"/>
      <c r="GBF1185" s="12"/>
      <c r="GBG1185" s="12"/>
      <c r="GBH1185" s="12"/>
      <c r="GBI1185" s="12"/>
      <c r="GBJ1185" s="12"/>
      <c r="GBK1185" s="12"/>
      <c r="GBL1185" s="12"/>
      <c r="GBM1185" s="12"/>
      <c r="GBN1185" s="12"/>
      <c r="GBO1185" s="12"/>
      <c r="GBP1185" s="12"/>
      <c r="GBQ1185" s="12"/>
      <c r="GBR1185" s="12"/>
      <c r="GBS1185" s="12"/>
      <c r="GBT1185" s="12"/>
      <c r="GBU1185" s="12"/>
      <c r="GBV1185" s="12"/>
      <c r="GBW1185" s="12"/>
      <c r="GBX1185" s="12"/>
      <c r="GBY1185" s="12"/>
      <c r="GBZ1185" s="12"/>
      <c r="GCA1185" s="12"/>
      <c r="GCB1185" s="12"/>
      <c r="GCC1185" s="12"/>
      <c r="GCD1185" s="12"/>
      <c r="GCE1185" s="12"/>
      <c r="GCF1185" s="12"/>
      <c r="GCG1185" s="12"/>
      <c r="GCH1185" s="12"/>
      <c r="GCI1185" s="12"/>
      <c r="GCJ1185" s="12"/>
      <c r="GCK1185" s="12"/>
      <c r="GCL1185" s="12"/>
      <c r="GCM1185" s="12"/>
      <c r="GCN1185" s="12"/>
      <c r="GCO1185" s="12"/>
      <c r="GCP1185" s="12"/>
      <c r="GCQ1185" s="12"/>
      <c r="GCR1185" s="12"/>
      <c r="GCS1185" s="12"/>
      <c r="GCT1185" s="12"/>
      <c r="GCU1185" s="12"/>
      <c r="GCV1185" s="12"/>
      <c r="GCW1185" s="12"/>
      <c r="GCX1185" s="12"/>
      <c r="GCY1185" s="12"/>
      <c r="GCZ1185" s="12"/>
      <c r="GDA1185" s="12"/>
      <c r="GDB1185" s="12"/>
      <c r="GDC1185" s="12"/>
      <c r="GDD1185" s="12"/>
      <c r="GDE1185" s="12"/>
      <c r="GDF1185" s="12"/>
      <c r="GDG1185" s="12"/>
      <c r="GDH1185" s="12"/>
      <c r="GDI1185" s="12"/>
      <c r="GDJ1185" s="12"/>
      <c r="GDK1185" s="12"/>
      <c r="GDL1185" s="12"/>
      <c r="GDM1185" s="12"/>
      <c r="GDN1185" s="12"/>
      <c r="GDO1185" s="12"/>
      <c r="GDP1185" s="12"/>
      <c r="GDQ1185" s="12"/>
      <c r="GDR1185" s="12"/>
      <c r="GDS1185" s="12"/>
      <c r="GDT1185" s="12"/>
      <c r="GDU1185" s="12"/>
      <c r="GDV1185" s="12"/>
      <c r="GDW1185" s="12"/>
      <c r="GDX1185" s="12"/>
      <c r="GDY1185" s="12"/>
      <c r="GDZ1185" s="12"/>
      <c r="GEA1185" s="12"/>
      <c r="GEB1185" s="12"/>
      <c r="GEC1185" s="12"/>
      <c r="GED1185" s="12"/>
      <c r="GEE1185" s="12"/>
      <c r="GEF1185" s="12"/>
      <c r="GEG1185" s="12"/>
      <c r="GEH1185" s="12"/>
      <c r="GEI1185" s="12"/>
      <c r="GEJ1185" s="12"/>
      <c r="GEK1185" s="12"/>
      <c r="GEL1185" s="12"/>
      <c r="GEM1185" s="12"/>
      <c r="GEN1185" s="12"/>
      <c r="GEO1185" s="12"/>
      <c r="GEP1185" s="12"/>
      <c r="GEQ1185" s="12"/>
      <c r="GER1185" s="12"/>
      <c r="GES1185" s="12"/>
      <c r="GET1185" s="12"/>
      <c r="GEU1185" s="12"/>
      <c r="GEV1185" s="12"/>
      <c r="GEW1185" s="12"/>
      <c r="GEX1185" s="12"/>
      <c r="GEY1185" s="12"/>
      <c r="GEZ1185" s="12"/>
      <c r="GFA1185" s="12"/>
      <c r="GFB1185" s="12"/>
      <c r="GFC1185" s="12"/>
      <c r="GFD1185" s="12"/>
      <c r="GFE1185" s="12"/>
      <c r="GFF1185" s="12"/>
      <c r="GFG1185" s="12"/>
      <c r="GFH1185" s="12"/>
      <c r="GFI1185" s="12"/>
      <c r="GFJ1185" s="12"/>
      <c r="GFK1185" s="12"/>
      <c r="GFL1185" s="12"/>
      <c r="GFM1185" s="12"/>
      <c r="GFN1185" s="12"/>
      <c r="GFO1185" s="12"/>
      <c r="GFP1185" s="12"/>
      <c r="GFQ1185" s="12"/>
      <c r="GFR1185" s="12"/>
      <c r="GFS1185" s="12"/>
      <c r="GFT1185" s="12"/>
      <c r="GFU1185" s="12"/>
      <c r="GFV1185" s="12"/>
      <c r="GFW1185" s="12"/>
      <c r="GFX1185" s="12"/>
      <c r="GFY1185" s="12"/>
      <c r="GFZ1185" s="12"/>
      <c r="GGA1185" s="12"/>
      <c r="GGB1185" s="12"/>
      <c r="GGC1185" s="12"/>
      <c r="GGD1185" s="12"/>
      <c r="GGE1185" s="12"/>
      <c r="GGF1185" s="12"/>
      <c r="GGG1185" s="12"/>
      <c r="GGH1185" s="12"/>
      <c r="GGI1185" s="12"/>
      <c r="GGJ1185" s="12"/>
      <c r="GGK1185" s="12"/>
      <c r="GGL1185" s="12"/>
      <c r="GGM1185" s="12"/>
      <c r="GGN1185" s="12"/>
      <c r="GGO1185" s="12"/>
      <c r="GGP1185" s="12"/>
      <c r="GGQ1185" s="12"/>
      <c r="GGR1185" s="12"/>
      <c r="GGS1185" s="12"/>
      <c r="GGT1185" s="12"/>
      <c r="GGU1185" s="12"/>
      <c r="GGV1185" s="12"/>
      <c r="GGW1185" s="12"/>
      <c r="GGX1185" s="12"/>
      <c r="GGY1185" s="12"/>
      <c r="GGZ1185" s="12"/>
      <c r="GHA1185" s="12"/>
      <c r="GHB1185" s="12"/>
      <c r="GHC1185" s="12"/>
      <c r="GHD1185" s="12"/>
      <c r="GHE1185" s="12"/>
      <c r="GHF1185" s="12"/>
      <c r="GHG1185" s="12"/>
      <c r="GHH1185" s="12"/>
      <c r="GHI1185" s="12"/>
      <c r="GHJ1185" s="12"/>
      <c r="GHK1185" s="12"/>
      <c r="GHL1185" s="12"/>
      <c r="GHM1185" s="12"/>
      <c r="GHN1185" s="12"/>
      <c r="GHO1185" s="12"/>
      <c r="GHP1185" s="12"/>
      <c r="GHQ1185" s="12"/>
      <c r="GHR1185" s="12"/>
      <c r="GHS1185" s="12"/>
      <c r="GHT1185" s="12"/>
      <c r="GHU1185" s="12"/>
      <c r="GHV1185" s="12"/>
      <c r="GHW1185" s="12"/>
      <c r="GHX1185" s="12"/>
      <c r="GHY1185" s="12"/>
      <c r="GHZ1185" s="12"/>
      <c r="GIA1185" s="12"/>
      <c r="GIB1185" s="12"/>
      <c r="GIC1185" s="12"/>
      <c r="GID1185" s="12"/>
      <c r="GIE1185" s="12"/>
      <c r="GIF1185" s="12"/>
      <c r="GIG1185" s="12"/>
      <c r="GIH1185" s="12"/>
      <c r="GII1185" s="12"/>
      <c r="GIJ1185" s="12"/>
      <c r="GIK1185" s="12"/>
      <c r="GIL1185" s="12"/>
      <c r="GIM1185" s="12"/>
      <c r="GIN1185" s="12"/>
      <c r="GIO1185" s="12"/>
      <c r="GIP1185" s="12"/>
      <c r="GIQ1185" s="12"/>
      <c r="GIR1185" s="12"/>
      <c r="GIS1185" s="12"/>
      <c r="GIT1185" s="12"/>
      <c r="GIU1185" s="12"/>
      <c r="GIV1185" s="12"/>
      <c r="GIW1185" s="12"/>
      <c r="GIX1185" s="12"/>
      <c r="GIY1185" s="12"/>
      <c r="GIZ1185" s="12"/>
      <c r="GJA1185" s="12"/>
      <c r="GJB1185" s="12"/>
      <c r="GJC1185" s="12"/>
      <c r="GJD1185" s="12"/>
      <c r="GJE1185" s="12"/>
      <c r="GJF1185" s="12"/>
      <c r="GJG1185" s="12"/>
      <c r="GJH1185" s="12"/>
      <c r="GJI1185" s="12"/>
      <c r="GJJ1185" s="12"/>
      <c r="GJK1185" s="12"/>
      <c r="GJL1185" s="12"/>
      <c r="GJM1185" s="12"/>
      <c r="GJN1185" s="12"/>
      <c r="GJO1185" s="12"/>
      <c r="GJP1185" s="12"/>
      <c r="GJQ1185" s="12"/>
      <c r="GJR1185" s="12"/>
      <c r="GJS1185" s="12"/>
      <c r="GJT1185" s="12"/>
      <c r="GJU1185" s="12"/>
      <c r="GJV1185" s="12"/>
      <c r="GJW1185" s="12"/>
      <c r="GJX1185" s="12"/>
      <c r="GJY1185" s="12"/>
      <c r="GJZ1185" s="12"/>
      <c r="GKA1185" s="12"/>
      <c r="GKB1185" s="12"/>
      <c r="GKC1185" s="12"/>
      <c r="GKD1185" s="12"/>
      <c r="GKE1185" s="12"/>
      <c r="GKF1185" s="12"/>
      <c r="GKG1185" s="12"/>
      <c r="GKH1185" s="12"/>
      <c r="GKI1185" s="12"/>
      <c r="GKJ1185" s="12"/>
      <c r="GKK1185" s="12"/>
      <c r="GKL1185" s="12"/>
      <c r="GKM1185" s="12"/>
      <c r="GKN1185" s="12"/>
      <c r="GKO1185" s="12"/>
      <c r="GKP1185" s="12"/>
      <c r="GKQ1185" s="12"/>
      <c r="GKR1185" s="12"/>
      <c r="GKS1185" s="12"/>
      <c r="GKT1185" s="12"/>
      <c r="GKU1185" s="12"/>
      <c r="GKV1185" s="12"/>
      <c r="GKW1185" s="12"/>
      <c r="GKX1185" s="12"/>
      <c r="GKY1185" s="12"/>
      <c r="GKZ1185" s="12"/>
      <c r="GLA1185" s="12"/>
      <c r="GLB1185" s="12"/>
      <c r="GLC1185" s="12"/>
      <c r="GLD1185" s="12"/>
      <c r="GLE1185" s="12"/>
      <c r="GLF1185" s="12"/>
      <c r="GLG1185" s="12"/>
      <c r="GLH1185" s="12"/>
      <c r="GLI1185" s="12"/>
      <c r="GLJ1185" s="12"/>
      <c r="GLK1185" s="12"/>
      <c r="GLL1185" s="12"/>
      <c r="GLM1185" s="12"/>
      <c r="GLN1185" s="12"/>
      <c r="GLO1185" s="12"/>
      <c r="GLP1185" s="12"/>
      <c r="GLQ1185" s="12"/>
      <c r="GLR1185" s="12"/>
      <c r="GLS1185" s="12"/>
      <c r="GLT1185" s="12"/>
      <c r="GLU1185" s="12"/>
      <c r="GLV1185" s="12"/>
      <c r="GLW1185" s="12"/>
      <c r="GLX1185" s="12"/>
      <c r="GLY1185" s="12"/>
      <c r="GLZ1185" s="12"/>
      <c r="GMA1185" s="12"/>
      <c r="GMB1185" s="12"/>
      <c r="GMC1185" s="12"/>
      <c r="GMD1185" s="12"/>
      <c r="GME1185" s="12"/>
      <c r="GMF1185" s="12"/>
      <c r="GMG1185" s="12"/>
      <c r="GMH1185" s="12"/>
      <c r="GMI1185" s="12"/>
      <c r="GMJ1185" s="12"/>
      <c r="GMK1185" s="12"/>
      <c r="GML1185" s="12"/>
      <c r="GMM1185" s="12"/>
      <c r="GMN1185" s="12"/>
      <c r="GMO1185" s="12"/>
      <c r="GMP1185" s="12"/>
      <c r="GMQ1185" s="12"/>
      <c r="GMR1185" s="12"/>
      <c r="GMS1185" s="12"/>
      <c r="GMT1185" s="12"/>
      <c r="GMU1185" s="12"/>
      <c r="GMV1185" s="12"/>
      <c r="GMW1185" s="12"/>
      <c r="GMX1185" s="12"/>
      <c r="GMY1185" s="12"/>
      <c r="GMZ1185" s="12"/>
      <c r="GNA1185" s="12"/>
      <c r="GNB1185" s="12"/>
      <c r="GNC1185" s="12"/>
      <c r="GND1185" s="12"/>
      <c r="GNE1185" s="12"/>
      <c r="GNF1185" s="12"/>
      <c r="GNG1185" s="12"/>
      <c r="GNH1185" s="12"/>
      <c r="GNI1185" s="12"/>
      <c r="GNJ1185" s="12"/>
      <c r="GNK1185" s="12"/>
      <c r="GNL1185" s="12"/>
      <c r="GNM1185" s="12"/>
      <c r="GNN1185" s="12"/>
      <c r="GNO1185" s="12"/>
      <c r="GNP1185" s="12"/>
      <c r="GNQ1185" s="12"/>
      <c r="GNR1185" s="12"/>
      <c r="GNS1185" s="12"/>
      <c r="GNT1185" s="12"/>
      <c r="GNU1185" s="12"/>
      <c r="GNV1185" s="12"/>
      <c r="GNW1185" s="12"/>
      <c r="GNX1185" s="12"/>
      <c r="GNY1185" s="12"/>
      <c r="GNZ1185" s="12"/>
      <c r="GOA1185" s="12"/>
      <c r="GOB1185" s="12"/>
      <c r="GOC1185" s="12"/>
      <c r="GOD1185" s="12"/>
      <c r="GOE1185" s="12"/>
      <c r="GOF1185" s="12"/>
      <c r="GOG1185" s="12"/>
      <c r="GOH1185" s="12"/>
      <c r="GOI1185" s="12"/>
      <c r="GOJ1185" s="12"/>
      <c r="GOK1185" s="12"/>
      <c r="GOL1185" s="12"/>
      <c r="GOM1185" s="12"/>
      <c r="GON1185" s="12"/>
      <c r="GOO1185" s="12"/>
      <c r="GOP1185" s="12"/>
      <c r="GOQ1185" s="12"/>
      <c r="GOR1185" s="12"/>
      <c r="GOS1185" s="12"/>
      <c r="GOT1185" s="12"/>
      <c r="GOU1185" s="12"/>
      <c r="GOV1185" s="12"/>
      <c r="GOW1185" s="12"/>
      <c r="GOX1185" s="12"/>
      <c r="GOY1185" s="12"/>
      <c r="GOZ1185" s="12"/>
      <c r="GPA1185" s="12"/>
      <c r="GPB1185" s="12"/>
      <c r="GPC1185" s="12"/>
      <c r="GPD1185" s="12"/>
      <c r="GPE1185" s="12"/>
      <c r="GPF1185" s="12"/>
      <c r="GPG1185" s="12"/>
      <c r="GPH1185" s="12"/>
      <c r="GPI1185" s="12"/>
      <c r="GPJ1185" s="12"/>
      <c r="GPK1185" s="12"/>
      <c r="GPL1185" s="12"/>
      <c r="GPM1185" s="12"/>
      <c r="GPN1185" s="12"/>
      <c r="GPO1185" s="12"/>
      <c r="GPP1185" s="12"/>
      <c r="GPQ1185" s="12"/>
      <c r="GPR1185" s="12"/>
      <c r="GPS1185" s="12"/>
      <c r="GPT1185" s="12"/>
      <c r="GPU1185" s="12"/>
      <c r="GPV1185" s="12"/>
      <c r="GPW1185" s="12"/>
      <c r="GPX1185" s="12"/>
      <c r="GPY1185" s="12"/>
      <c r="GPZ1185" s="12"/>
      <c r="GQA1185" s="12"/>
      <c r="GQB1185" s="12"/>
      <c r="GQC1185" s="12"/>
      <c r="GQD1185" s="12"/>
      <c r="GQE1185" s="12"/>
      <c r="GQF1185" s="12"/>
      <c r="GQG1185" s="12"/>
      <c r="GQH1185" s="12"/>
      <c r="GQI1185" s="12"/>
      <c r="GQJ1185" s="12"/>
      <c r="GQK1185" s="12"/>
      <c r="GQL1185" s="12"/>
      <c r="GQM1185" s="12"/>
      <c r="GQN1185" s="12"/>
      <c r="GQO1185" s="12"/>
      <c r="GQP1185" s="12"/>
      <c r="GQQ1185" s="12"/>
      <c r="GQR1185" s="12"/>
      <c r="GQS1185" s="12"/>
      <c r="GQT1185" s="12"/>
      <c r="GQU1185" s="12"/>
      <c r="GQV1185" s="12"/>
      <c r="GQW1185" s="12"/>
      <c r="GQX1185" s="12"/>
      <c r="GQY1185" s="12"/>
      <c r="GQZ1185" s="12"/>
      <c r="GRA1185" s="12"/>
      <c r="GRB1185" s="12"/>
      <c r="GRC1185" s="12"/>
      <c r="GRD1185" s="12"/>
      <c r="GRE1185" s="12"/>
      <c r="GRF1185" s="12"/>
      <c r="GRG1185" s="12"/>
      <c r="GRH1185" s="12"/>
      <c r="GRI1185" s="12"/>
      <c r="GRJ1185" s="12"/>
      <c r="GRK1185" s="12"/>
      <c r="GRL1185" s="12"/>
      <c r="GRM1185" s="12"/>
      <c r="GRN1185" s="12"/>
      <c r="GRO1185" s="12"/>
      <c r="GRP1185" s="12"/>
      <c r="GRQ1185" s="12"/>
      <c r="GRR1185" s="12"/>
      <c r="GRS1185" s="12"/>
      <c r="GRT1185" s="12"/>
      <c r="GRU1185" s="12"/>
      <c r="GRV1185" s="12"/>
      <c r="GRW1185" s="12"/>
      <c r="GRX1185" s="12"/>
      <c r="GRY1185" s="12"/>
      <c r="GRZ1185" s="12"/>
      <c r="GSA1185" s="12"/>
      <c r="GSB1185" s="12"/>
      <c r="GSC1185" s="12"/>
      <c r="GSD1185" s="12"/>
      <c r="GSE1185" s="12"/>
      <c r="GSF1185" s="12"/>
      <c r="GSG1185" s="12"/>
      <c r="GSH1185" s="12"/>
      <c r="GSI1185" s="12"/>
      <c r="GSJ1185" s="12"/>
      <c r="GSK1185" s="12"/>
      <c r="GSL1185" s="12"/>
      <c r="GSM1185" s="12"/>
      <c r="GSN1185" s="12"/>
      <c r="GSO1185" s="12"/>
      <c r="GSP1185" s="12"/>
      <c r="GSQ1185" s="12"/>
      <c r="GSR1185" s="12"/>
      <c r="GSS1185" s="12"/>
      <c r="GST1185" s="12"/>
      <c r="GSU1185" s="12"/>
      <c r="GSV1185" s="12"/>
      <c r="GSW1185" s="12"/>
      <c r="GSX1185" s="12"/>
      <c r="GSY1185" s="12"/>
      <c r="GSZ1185" s="12"/>
      <c r="GTA1185" s="12"/>
      <c r="GTB1185" s="12"/>
      <c r="GTC1185" s="12"/>
      <c r="GTD1185" s="12"/>
      <c r="GTE1185" s="12"/>
      <c r="GTF1185" s="12"/>
      <c r="GTG1185" s="12"/>
      <c r="GTH1185" s="12"/>
      <c r="GTI1185" s="12"/>
      <c r="GTJ1185" s="12"/>
      <c r="GTK1185" s="12"/>
      <c r="GTL1185" s="12"/>
      <c r="GTM1185" s="12"/>
      <c r="GTN1185" s="12"/>
      <c r="GTO1185" s="12"/>
      <c r="GTP1185" s="12"/>
      <c r="GTQ1185" s="12"/>
      <c r="GTR1185" s="12"/>
      <c r="GTS1185" s="12"/>
      <c r="GTT1185" s="12"/>
      <c r="GTU1185" s="12"/>
      <c r="GTV1185" s="12"/>
      <c r="GTW1185" s="12"/>
      <c r="GTX1185" s="12"/>
      <c r="GTY1185" s="12"/>
      <c r="GTZ1185" s="12"/>
      <c r="GUA1185" s="12"/>
      <c r="GUB1185" s="12"/>
      <c r="GUC1185" s="12"/>
      <c r="GUD1185" s="12"/>
      <c r="GUE1185" s="12"/>
      <c r="GUF1185" s="12"/>
      <c r="GUG1185" s="12"/>
      <c r="GUH1185" s="12"/>
      <c r="GUI1185" s="12"/>
      <c r="GUJ1185" s="12"/>
      <c r="GUK1185" s="12"/>
      <c r="GUL1185" s="12"/>
      <c r="GUM1185" s="12"/>
      <c r="GUN1185" s="12"/>
      <c r="GUO1185" s="12"/>
      <c r="GUP1185" s="12"/>
      <c r="GUQ1185" s="12"/>
      <c r="GUR1185" s="12"/>
      <c r="GUS1185" s="12"/>
      <c r="GUT1185" s="12"/>
      <c r="GUU1185" s="12"/>
      <c r="GUV1185" s="12"/>
      <c r="GUW1185" s="12"/>
      <c r="GUX1185" s="12"/>
      <c r="GUY1185" s="12"/>
      <c r="GUZ1185" s="12"/>
      <c r="GVA1185" s="12"/>
      <c r="GVB1185" s="12"/>
      <c r="GVC1185" s="12"/>
      <c r="GVD1185" s="12"/>
      <c r="GVE1185" s="12"/>
      <c r="GVF1185" s="12"/>
      <c r="GVG1185" s="12"/>
      <c r="GVH1185" s="12"/>
      <c r="GVI1185" s="12"/>
      <c r="GVJ1185" s="12"/>
      <c r="GVK1185" s="12"/>
      <c r="GVL1185" s="12"/>
      <c r="GVM1185" s="12"/>
      <c r="GVN1185" s="12"/>
      <c r="GVO1185" s="12"/>
      <c r="GVP1185" s="12"/>
      <c r="GVQ1185" s="12"/>
      <c r="GVR1185" s="12"/>
      <c r="GVS1185" s="12"/>
      <c r="GVT1185" s="12"/>
      <c r="GVU1185" s="12"/>
      <c r="GVV1185" s="12"/>
      <c r="GVW1185" s="12"/>
      <c r="GVX1185" s="12"/>
      <c r="GVY1185" s="12"/>
      <c r="GVZ1185" s="12"/>
      <c r="GWA1185" s="12"/>
      <c r="GWB1185" s="12"/>
      <c r="GWC1185" s="12"/>
      <c r="GWD1185" s="12"/>
      <c r="GWE1185" s="12"/>
      <c r="GWF1185" s="12"/>
      <c r="GWG1185" s="12"/>
      <c r="GWH1185" s="12"/>
      <c r="GWI1185" s="12"/>
      <c r="GWJ1185" s="12"/>
      <c r="GWK1185" s="12"/>
      <c r="GWL1185" s="12"/>
      <c r="GWM1185" s="12"/>
      <c r="GWN1185" s="12"/>
      <c r="GWO1185" s="12"/>
      <c r="GWP1185" s="12"/>
      <c r="GWQ1185" s="12"/>
      <c r="GWR1185" s="12"/>
      <c r="GWS1185" s="12"/>
      <c r="GWT1185" s="12"/>
      <c r="GWU1185" s="12"/>
      <c r="GWV1185" s="12"/>
      <c r="GWW1185" s="12"/>
      <c r="GWX1185" s="12"/>
      <c r="GWY1185" s="12"/>
      <c r="GWZ1185" s="12"/>
      <c r="GXA1185" s="12"/>
      <c r="GXB1185" s="12"/>
      <c r="GXC1185" s="12"/>
      <c r="GXD1185" s="12"/>
      <c r="GXE1185" s="12"/>
      <c r="GXF1185" s="12"/>
      <c r="GXG1185" s="12"/>
      <c r="GXH1185" s="12"/>
      <c r="GXI1185" s="12"/>
      <c r="GXJ1185" s="12"/>
      <c r="GXK1185" s="12"/>
      <c r="GXL1185" s="12"/>
      <c r="GXM1185" s="12"/>
      <c r="GXN1185" s="12"/>
      <c r="GXO1185" s="12"/>
      <c r="GXP1185" s="12"/>
      <c r="GXQ1185" s="12"/>
      <c r="GXR1185" s="12"/>
      <c r="GXS1185" s="12"/>
      <c r="GXT1185" s="12"/>
      <c r="GXU1185" s="12"/>
      <c r="GXV1185" s="12"/>
      <c r="GXW1185" s="12"/>
      <c r="GXX1185" s="12"/>
      <c r="GXY1185" s="12"/>
      <c r="GXZ1185" s="12"/>
      <c r="GYA1185" s="12"/>
      <c r="GYB1185" s="12"/>
      <c r="GYC1185" s="12"/>
      <c r="GYD1185" s="12"/>
      <c r="GYE1185" s="12"/>
      <c r="GYF1185" s="12"/>
      <c r="GYG1185" s="12"/>
      <c r="GYH1185" s="12"/>
      <c r="GYI1185" s="12"/>
      <c r="GYJ1185" s="12"/>
      <c r="GYK1185" s="12"/>
      <c r="GYL1185" s="12"/>
      <c r="GYM1185" s="12"/>
      <c r="GYN1185" s="12"/>
      <c r="GYO1185" s="12"/>
      <c r="GYP1185" s="12"/>
      <c r="GYQ1185" s="12"/>
      <c r="GYR1185" s="12"/>
      <c r="GYS1185" s="12"/>
      <c r="GYT1185" s="12"/>
      <c r="GYU1185" s="12"/>
      <c r="GYV1185" s="12"/>
      <c r="GYW1185" s="12"/>
      <c r="GYX1185" s="12"/>
      <c r="GYY1185" s="12"/>
      <c r="GYZ1185" s="12"/>
      <c r="GZA1185" s="12"/>
      <c r="GZB1185" s="12"/>
      <c r="GZC1185" s="12"/>
      <c r="GZD1185" s="12"/>
      <c r="GZE1185" s="12"/>
      <c r="GZF1185" s="12"/>
      <c r="GZG1185" s="12"/>
      <c r="GZH1185" s="12"/>
      <c r="GZI1185" s="12"/>
      <c r="GZJ1185" s="12"/>
      <c r="GZK1185" s="12"/>
      <c r="GZL1185" s="12"/>
      <c r="GZM1185" s="12"/>
      <c r="GZN1185" s="12"/>
      <c r="GZO1185" s="12"/>
      <c r="GZP1185" s="12"/>
      <c r="GZQ1185" s="12"/>
      <c r="GZR1185" s="12"/>
      <c r="GZS1185" s="12"/>
      <c r="GZT1185" s="12"/>
      <c r="GZU1185" s="12"/>
      <c r="GZV1185" s="12"/>
      <c r="GZW1185" s="12"/>
      <c r="GZX1185" s="12"/>
      <c r="GZY1185" s="12"/>
      <c r="GZZ1185" s="12"/>
      <c r="HAA1185" s="12"/>
      <c r="HAB1185" s="12"/>
      <c r="HAC1185" s="12"/>
      <c r="HAD1185" s="12"/>
      <c r="HAE1185" s="12"/>
      <c r="HAF1185" s="12"/>
      <c r="HAG1185" s="12"/>
      <c r="HAH1185" s="12"/>
      <c r="HAI1185" s="12"/>
      <c r="HAJ1185" s="12"/>
      <c r="HAK1185" s="12"/>
      <c r="HAL1185" s="12"/>
      <c r="HAM1185" s="12"/>
      <c r="HAN1185" s="12"/>
      <c r="HAO1185" s="12"/>
      <c r="HAP1185" s="12"/>
      <c r="HAQ1185" s="12"/>
      <c r="HAR1185" s="12"/>
      <c r="HAS1185" s="12"/>
      <c r="HAT1185" s="12"/>
      <c r="HAU1185" s="12"/>
      <c r="HAV1185" s="12"/>
      <c r="HAW1185" s="12"/>
      <c r="HAX1185" s="12"/>
      <c r="HAY1185" s="12"/>
      <c r="HAZ1185" s="12"/>
      <c r="HBA1185" s="12"/>
      <c r="HBB1185" s="12"/>
      <c r="HBC1185" s="12"/>
      <c r="HBD1185" s="12"/>
      <c r="HBE1185" s="12"/>
      <c r="HBF1185" s="12"/>
      <c r="HBG1185" s="12"/>
      <c r="HBH1185" s="12"/>
      <c r="HBI1185" s="12"/>
      <c r="HBJ1185" s="12"/>
      <c r="HBK1185" s="12"/>
      <c r="HBL1185" s="12"/>
      <c r="HBM1185" s="12"/>
      <c r="HBN1185" s="12"/>
      <c r="HBO1185" s="12"/>
      <c r="HBP1185" s="12"/>
      <c r="HBQ1185" s="12"/>
      <c r="HBR1185" s="12"/>
      <c r="HBS1185" s="12"/>
      <c r="HBT1185" s="12"/>
      <c r="HBU1185" s="12"/>
      <c r="HBV1185" s="12"/>
      <c r="HBW1185" s="12"/>
      <c r="HBX1185" s="12"/>
      <c r="HBY1185" s="12"/>
      <c r="HBZ1185" s="12"/>
      <c r="HCA1185" s="12"/>
      <c r="HCB1185" s="12"/>
      <c r="HCC1185" s="12"/>
      <c r="HCD1185" s="12"/>
      <c r="HCE1185" s="12"/>
      <c r="HCF1185" s="12"/>
      <c r="HCG1185" s="12"/>
      <c r="HCH1185" s="12"/>
      <c r="HCI1185" s="12"/>
      <c r="HCJ1185" s="12"/>
      <c r="HCK1185" s="12"/>
      <c r="HCL1185" s="12"/>
      <c r="HCM1185" s="12"/>
      <c r="HCN1185" s="12"/>
      <c r="HCO1185" s="12"/>
      <c r="HCP1185" s="12"/>
      <c r="HCQ1185" s="12"/>
      <c r="HCR1185" s="12"/>
      <c r="HCS1185" s="12"/>
      <c r="HCT1185" s="12"/>
      <c r="HCU1185" s="12"/>
      <c r="HCV1185" s="12"/>
      <c r="HCW1185" s="12"/>
      <c r="HCX1185" s="12"/>
      <c r="HCY1185" s="12"/>
      <c r="HCZ1185" s="12"/>
      <c r="HDA1185" s="12"/>
      <c r="HDB1185" s="12"/>
      <c r="HDC1185" s="12"/>
      <c r="HDD1185" s="12"/>
      <c r="HDE1185" s="12"/>
      <c r="HDF1185" s="12"/>
      <c r="HDG1185" s="12"/>
      <c r="HDH1185" s="12"/>
      <c r="HDI1185" s="12"/>
      <c r="HDJ1185" s="12"/>
      <c r="HDK1185" s="12"/>
      <c r="HDL1185" s="12"/>
      <c r="HDM1185" s="12"/>
      <c r="HDN1185" s="12"/>
      <c r="HDO1185" s="12"/>
      <c r="HDP1185" s="12"/>
      <c r="HDQ1185" s="12"/>
      <c r="HDR1185" s="12"/>
      <c r="HDS1185" s="12"/>
      <c r="HDT1185" s="12"/>
      <c r="HDU1185" s="12"/>
      <c r="HDV1185" s="12"/>
      <c r="HDW1185" s="12"/>
      <c r="HDX1185" s="12"/>
      <c r="HDY1185" s="12"/>
      <c r="HDZ1185" s="12"/>
      <c r="HEA1185" s="12"/>
      <c r="HEB1185" s="12"/>
      <c r="HEC1185" s="12"/>
      <c r="HED1185" s="12"/>
      <c r="HEE1185" s="12"/>
      <c r="HEF1185" s="12"/>
      <c r="HEG1185" s="12"/>
      <c r="HEH1185" s="12"/>
      <c r="HEI1185" s="12"/>
      <c r="HEJ1185" s="12"/>
      <c r="HEK1185" s="12"/>
      <c r="HEL1185" s="12"/>
      <c r="HEM1185" s="12"/>
      <c r="HEN1185" s="12"/>
      <c r="HEO1185" s="12"/>
      <c r="HEP1185" s="12"/>
      <c r="HEQ1185" s="12"/>
      <c r="HER1185" s="12"/>
      <c r="HES1185" s="12"/>
      <c r="HET1185" s="12"/>
      <c r="HEU1185" s="12"/>
      <c r="HEV1185" s="12"/>
      <c r="HEW1185" s="12"/>
      <c r="HEX1185" s="12"/>
      <c r="HEY1185" s="12"/>
      <c r="HEZ1185" s="12"/>
      <c r="HFA1185" s="12"/>
      <c r="HFB1185" s="12"/>
      <c r="HFC1185" s="12"/>
      <c r="HFD1185" s="12"/>
      <c r="HFE1185" s="12"/>
      <c r="HFF1185" s="12"/>
      <c r="HFG1185" s="12"/>
      <c r="HFH1185" s="12"/>
      <c r="HFI1185" s="12"/>
      <c r="HFJ1185" s="12"/>
      <c r="HFK1185" s="12"/>
      <c r="HFL1185" s="12"/>
      <c r="HFM1185" s="12"/>
      <c r="HFN1185" s="12"/>
      <c r="HFO1185" s="12"/>
      <c r="HFP1185" s="12"/>
      <c r="HFQ1185" s="12"/>
      <c r="HFR1185" s="12"/>
      <c r="HFS1185" s="12"/>
      <c r="HFT1185" s="12"/>
      <c r="HFU1185" s="12"/>
      <c r="HFV1185" s="12"/>
      <c r="HFW1185" s="12"/>
      <c r="HFX1185" s="12"/>
      <c r="HFY1185" s="12"/>
      <c r="HFZ1185" s="12"/>
      <c r="HGA1185" s="12"/>
      <c r="HGB1185" s="12"/>
      <c r="HGC1185" s="12"/>
      <c r="HGD1185" s="12"/>
      <c r="HGE1185" s="12"/>
      <c r="HGF1185" s="12"/>
      <c r="HGG1185" s="12"/>
      <c r="HGH1185" s="12"/>
      <c r="HGI1185" s="12"/>
      <c r="HGJ1185" s="12"/>
      <c r="HGK1185" s="12"/>
      <c r="HGL1185" s="12"/>
      <c r="HGM1185" s="12"/>
      <c r="HGN1185" s="12"/>
      <c r="HGO1185" s="12"/>
      <c r="HGP1185" s="12"/>
      <c r="HGQ1185" s="12"/>
      <c r="HGR1185" s="12"/>
      <c r="HGS1185" s="12"/>
      <c r="HGT1185" s="12"/>
      <c r="HGU1185" s="12"/>
      <c r="HGV1185" s="12"/>
      <c r="HGW1185" s="12"/>
      <c r="HGX1185" s="12"/>
      <c r="HGY1185" s="12"/>
      <c r="HGZ1185" s="12"/>
      <c r="HHA1185" s="12"/>
      <c r="HHB1185" s="12"/>
      <c r="HHC1185" s="12"/>
      <c r="HHD1185" s="12"/>
      <c r="HHE1185" s="12"/>
      <c r="HHF1185" s="12"/>
      <c r="HHG1185" s="12"/>
      <c r="HHH1185" s="12"/>
      <c r="HHI1185" s="12"/>
      <c r="HHJ1185" s="12"/>
      <c r="HHK1185" s="12"/>
      <c r="HHL1185" s="12"/>
      <c r="HHM1185" s="12"/>
      <c r="HHN1185" s="12"/>
      <c r="HHO1185" s="12"/>
      <c r="HHP1185" s="12"/>
      <c r="HHQ1185" s="12"/>
      <c r="HHR1185" s="12"/>
      <c r="HHS1185" s="12"/>
      <c r="HHT1185" s="12"/>
      <c r="HHU1185" s="12"/>
      <c r="HHV1185" s="12"/>
      <c r="HHW1185" s="12"/>
      <c r="HHX1185" s="12"/>
      <c r="HHY1185" s="12"/>
      <c r="HHZ1185" s="12"/>
      <c r="HIA1185" s="12"/>
      <c r="HIB1185" s="12"/>
      <c r="HIC1185" s="12"/>
      <c r="HID1185" s="12"/>
      <c r="HIE1185" s="12"/>
      <c r="HIF1185" s="12"/>
      <c r="HIG1185" s="12"/>
      <c r="HIH1185" s="12"/>
      <c r="HII1185" s="12"/>
      <c r="HIJ1185" s="12"/>
      <c r="HIK1185" s="12"/>
      <c r="HIL1185" s="12"/>
      <c r="HIM1185" s="12"/>
      <c r="HIN1185" s="12"/>
      <c r="HIO1185" s="12"/>
      <c r="HIP1185" s="12"/>
      <c r="HIQ1185" s="12"/>
      <c r="HIR1185" s="12"/>
      <c r="HIS1185" s="12"/>
      <c r="HIT1185" s="12"/>
      <c r="HIU1185" s="12"/>
      <c r="HIV1185" s="12"/>
      <c r="HIW1185" s="12"/>
      <c r="HIX1185" s="12"/>
      <c r="HIY1185" s="12"/>
      <c r="HIZ1185" s="12"/>
      <c r="HJA1185" s="12"/>
      <c r="HJB1185" s="12"/>
      <c r="HJC1185" s="12"/>
      <c r="HJD1185" s="12"/>
      <c r="HJE1185" s="12"/>
      <c r="HJF1185" s="12"/>
      <c r="HJG1185" s="12"/>
      <c r="HJH1185" s="12"/>
      <c r="HJI1185" s="12"/>
      <c r="HJJ1185" s="12"/>
      <c r="HJK1185" s="12"/>
      <c r="HJL1185" s="12"/>
      <c r="HJM1185" s="12"/>
      <c r="HJN1185" s="12"/>
      <c r="HJO1185" s="12"/>
      <c r="HJP1185" s="12"/>
      <c r="HJQ1185" s="12"/>
      <c r="HJR1185" s="12"/>
      <c r="HJS1185" s="12"/>
      <c r="HJT1185" s="12"/>
      <c r="HJU1185" s="12"/>
      <c r="HJV1185" s="12"/>
      <c r="HJW1185" s="12"/>
      <c r="HJX1185" s="12"/>
      <c r="HJY1185" s="12"/>
      <c r="HJZ1185" s="12"/>
      <c r="HKA1185" s="12"/>
      <c r="HKB1185" s="12"/>
      <c r="HKC1185" s="12"/>
      <c r="HKD1185" s="12"/>
      <c r="HKE1185" s="12"/>
      <c r="HKF1185" s="12"/>
      <c r="HKG1185" s="12"/>
      <c r="HKH1185" s="12"/>
      <c r="HKI1185" s="12"/>
      <c r="HKJ1185" s="12"/>
      <c r="HKK1185" s="12"/>
      <c r="HKL1185" s="12"/>
      <c r="HKM1185" s="12"/>
      <c r="HKN1185" s="12"/>
      <c r="HKO1185" s="12"/>
      <c r="HKP1185" s="12"/>
      <c r="HKQ1185" s="12"/>
      <c r="HKR1185" s="12"/>
      <c r="HKS1185" s="12"/>
      <c r="HKT1185" s="12"/>
      <c r="HKU1185" s="12"/>
      <c r="HKV1185" s="12"/>
      <c r="HKW1185" s="12"/>
      <c r="HKX1185" s="12"/>
      <c r="HKY1185" s="12"/>
      <c r="HKZ1185" s="12"/>
      <c r="HLA1185" s="12"/>
      <c r="HLB1185" s="12"/>
      <c r="HLC1185" s="12"/>
      <c r="HLD1185" s="12"/>
      <c r="HLE1185" s="12"/>
      <c r="HLF1185" s="12"/>
      <c r="HLG1185" s="12"/>
      <c r="HLH1185" s="12"/>
      <c r="HLI1185" s="12"/>
      <c r="HLJ1185" s="12"/>
      <c r="HLK1185" s="12"/>
      <c r="HLL1185" s="12"/>
      <c r="HLM1185" s="12"/>
      <c r="HLN1185" s="12"/>
      <c r="HLO1185" s="12"/>
      <c r="HLP1185" s="12"/>
      <c r="HLQ1185" s="12"/>
      <c r="HLR1185" s="12"/>
      <c r="HLS1185" s="12"/>
      <c r="HLT1185" s="12"/>
      <c r="HLU1185" s="12"/>
      <c r="HLV1185" s="12"/>
      <c r="HLW1185" s="12"/>
      <c r="HLX1185" s="12"/>
      <c r="HLY1185" s="12"/>
      <c r="HLZ1185" s="12"/>
      <c r="HMA1185" s="12"/>
      <c r="HMB1185" s="12"/>
      <c r="HMC1185" s="12"/>
      <c r="HMD1185" s="12"/>
      <c r="HME1185" s="12"/>
      <c r="HMF1185" s="12"/>
      <c r="HMG1185" s="12"/>
      <c r="HMH1185" s="12"/>
      <c r="HMI1185" s="12"/>
      <c r="HMJ1185" s="12"/>
      <c r="HMK1185" s="12"/>
      <c r="HML1185" s="12"/>
      <c r="HMM1185" s="12"/>
      <c r="HMN1185" s="12"/>
      <c r="HMO1185" s="12"/>
      <c r="HMP1185" s="12"/>
      <c r="HMQ1185" s="12"/>
      <c r="HMR1185" s="12"/>
      <c r="HMS1185" s="12"/>
      <c r="HMT1185" s="12"/>
      <c r="HMU1185" s="12"/>
      <c r="HMV1185" s="12"/>
      <c r="HMW1185" s="12"/>
      <c r="HMX1185" s="12"/>
      <c r="HMY1185" s="12"/>
      <c r="HMZ1185" s="12"/>
      <c r="HNA1185" s="12"/>
      <c r="HNB1185" s="12"/>
      <c r="HNC1185" s="12"/>
      <c r="HND1185" s="12"/>
      <c r="HNE1185" s="12"/>
      <c r="HNF1185" s="12"/>
      <c r="HNG1185" s="12"/>
      <c r="HNH1185" s="12"/>
      <c r="HNI1185" s="12"/>
      <c r="HNJ1185" s="12"/>
      <c r="HNK1185" s="12"/>
      <c r="HNL1185" s="12"/>
      <c r="HNM1185" s="12"/>
      <c r="HNN1185" s="12"/>
      <c r="HNO1185" s="12"/>
      <c r="HNP1185" s="12"/>
      <c r="HNQ1185" s="12"/>
      <c r="HNR1185" s="12"/>
      <c r="HNS1185" s="12"/>
      <c r="HNT1185" s="12"/>
      <c r="HNU1185" s="12"/>
      <c r="HNV1185" s="12"/>
      <c r="HNW1185" s="12"/>
      <c r="HNX1185" s="12"/>
      <c r="HNY1185" s="12"/>
      <c r="HNZ1185" s="12"/>
      <c r="HOA1185" s="12"/>
      <c r="HOB1185" s="12"/>
      <c r="HOC1185" s="12"/>
      <c r="HOD1185" s="12"/>
      <c r="HOE1185" s="12"/>
      <c r="HOF1185" s="12"/>
      <c r="HOG1185" s="12"/>
      <c r="HOH1185" s="12"/>
      <c r="HOI1185" s="12"/>
      <c r="HOJ1185" s="12"/>
      <c r="HOK1185" s="12"/>
      <c r="HOL1185" s="12"/>
      <c r="HOM1185" s="12"/>
      <c r="HON1185" s="12"/>
      <c r="HOO1185" s="12"/>
      <c r="HOP1185" s="12"/>
      <c r="HOQ1185" s="12"/>
      <c r="HOR1185" s="12"/>
      <c r="HOS1185" s="12"/>
      <c r="HOT1185" s="12"/>
      <c r="HOU1185" s="12"/>
      <c r="HOV1185" s="12"/>
      <c r="HOW1185" s="12"/>
      <c r="HOX1185" s="12"/>
      <c r="HOY1185" s="12"/>
      <c r="HOZ1185" s="12"/>
      <c r="HPA1185" s="12"/>
      <c r="HPB1185" s="12"/>
      <c r="HPC1185" s="12"/>
      <c r="HPD1185" s="12"/>
      <c r="HPE1185" s="12"/>
      <c r="HPF1185" s="12"/>
      <c r="HPG1185" s="12"/>
      <c r="HPH1185" s="12"/>
      <c r="HPI1185" s="12"/>
      <c r="HPJ1185" s="12"/>
      <c r="HPK1185" s="12"/>
      <c r="HPL1185" s="12"/>
      <c r="HPM1185" s="12"/>
      <c r="HPN1185" s="12"/>
      <c r="HPO1185" s="12"/>
      <c r="HPP1185" s="12"/>
      <c r="HPQ1185" s="12"/>
      <c r="HPR1185" s="12"/>
      <c r="HPS1185" s="12"/>
      <c r="HPT1185" s="12"/>
      <c r="HPU1185" s="12"/>
      <c r="HPV1185" s="12"/>
      <c r="HPW1185" s="12"/>
      <c r="HPX1185" s="12"/>
      <c r="HPY1185" s="12"/>
      <c r="HPZ1185" s="12"/>
      <c r="HQA1185" s="12"/>
      <c r="HQB1185" s="12"/>
      <c r="HQC1185" s="12"/>
      <c r="HQD1185" s="12"/>
      <c r="HQE1185" s="12"/>
      <c r="HQF1185" s="12"/>
      <c r="HQG1185" s="12"/>
      <c r="HQH1185" s="12"/>
      <c r="HQI1185" s="12"/>
      <c r="HQJ1185" s="12"/>
      <c r="HQK1185" s="12"/>
      <c r="HQL1185" s="12"/>
      <c r="HQM1185" s="12"/>
      <c r="HQN1185" s="12"/>
      <c r="HQO1185" s="12"/>
      <c r="HQP1185" s="12"/>
      <c r="HQQ1185" s="12"/>
      <c r="HQR1185" s="12"/>
      <c r="HQS1185" s="12"/>
      <c r="HQT1185" s="12"/>
      <c r="HQU1185" s="12"/>
      <c r="HQV1185" s="12"/>
      <c r="HQW1185" s="12"/>
      <c r="HQX1185" s="12"/>
      <c r="HQY1185" s="12"/>
      <c r="HQZ1185" s="12"/>
      <c r="HRA1185" s="12"/>
      <c r="HRB1185" s="12"/>
      <c r="HRC1185" s="12"/>
      <c r="HRD1185" s="12"/>
      <c r="HRE1185" s="12"/>
      <c r="HRF1185" s="12"/>
      <c r="HRG1185" s="12"/>
      <c r="HRH1185" s="12"/>
      <c r="HRI1185" s="12"/>
      <c r="HRJ1185" s="12"/>
      <c r="HRK1185" s="12"/>
      <c r="HRL1185" s="12"/>
      <c r="HRM1185" s="12"/>
      <c r="HRN1185" s="12"/>
      <c r="HRO1185" s="12"/>
      <c r="HRP1185" s="12"/>
      <c r="HRQ1185" s="12"/>
      <c r="HRR1185" s="12"/>
      <c r="HRS1185" s="12"/>
      <c r="HRT1185" s="12"/>
      <c r="HRU1185" s="12"/>
      <c r="HRV1185" s="12"/>
      <c r="HRW1185" s="12"/>
      <c r="HRX1185" s="12"/>
      <c r="HRY1185" s="12"/>
      <c r="HRZ1185" s="12"/>
      <c r="HSA1185" s="12"/>
      <c r="HSB1185" s="12"/>
      <c r="HSC1185" s="12"/>
      <c r="HSD1185" s="12"/>
      <c r="HSE1185" s="12"/>
      <c r="HSF1185" s="12"/>
      <c r="HSG1185" s="12"/>
      <c r="HSH1185" s="12"/>
      <c r="HSI1185" s="12"/>
      <c r="HSJ1185" s="12"/>
      <c r="HSK1185" s="12"/>
      <c r="HSL1185" s="12"/>
      <c r="HSM1185" s="12"/>
      <c r="HSN1185" s="12"/>
      <c r="HSO1185" s="12"/>
      <c r="HSP1185" s="12"/>
      <c r="HSQ1185" s="12"/>
      <c r="HSR1185" s="12"/>
      <c r="HSS1185" s="12"/>
      <c r="HST1185" s="12"/>
      <c r="HSU1185" s="12"/>
      <c r="HSV1185" s="12"/>
      <c r="HSW1185" s="12"/>
      <c r="HSX1185" s="12"/>
      <c r="HSY1185" s="12"/>
      <c r="HSZ1185" s="12"/>
      <c r="HTA1185" s="12"/>
      <c r="HTB1185" s="12"/>
      <c r="HTC1185" s="12"/>
      <c r="HTD1185" s="12"/>
      <c r="HTE1185" s="12"/>
      <c r="HTF1185" s="12"/>
      <c r="HTG1185" s="12"/>
      <c r="HTH1185" s="12"/>
      <c r="HTI1185" s="12"/>
      <c r="HTJ1185" s="12"/>
      <c r="HTK1185" s="12"/>
      <c r="HTL1185" s="12"/>
      <c r="HTM1185" s="12"/>
      <c r="HTN1185" s="12"/>
      <c r="HTO1185" s="12"/>
      <c r="HTP1185" s="12"/>
      <c r="HTQ1185" s="12"/>
      <c r="HTR1185" s="12"/>
      <c r="HTS1185" s="12"/>
      <c r="HTT1185" s="12"/>
      <c r="HTU1185" s="12"/>
      <c r="HTV1185" s="12"/>
      <c r="HTW1185" s="12"/>
      <c r="HTX1185" s="12"/>
      <c r="HTY1185" s="12"/>
      <c r="HTZ1185" s="12"/>
      <c r="HUA1185" s="12"/>
      <c r="HUB1185" s="12"/>
      <c r="HUC1185" s="12"/>
      <c r="HUD1185" s="12"/>
      <c r="HUE1185" s="12"/>
      <c r="HUF1185" s="12"/>
      <c r="HUG1185" s="12"/>
      <c r="HUH1185" s="12"/>
      <c r="HUI1185" s="12"/>
      <c r="HUJ1185" s="12"/>
      <c r="HUK1185" s="12"/>
      <c r="HUL1185" s="12"/>
      <c r="HUM1185" s="12"/>
      <c r="HUN1185" s="12"/>
      <c r="HUO1185" s="12"/>
      <c r="HUP1185" s="12"/>
      <c r="HUQ1185" s="12"/>
      <c r="HUR1185" s="12"/>
      <c r="HUS1185" s="12"/>
      <c r="HUT1185" s="12"/>
      <c r="HUU1185" s="12"/>
      <c r="HUV1185" s="12"/>
      <c r="HUW1185" s="12"/>
      <c r="HUX1185" s="12"/>
      <c r="HUY1185" s="12"/>
      <c r="HUZ1185" s="12"/>
      <c r="HVA1185" s="12"/>
      <c r="HVB1185" s="12"/>
      <c r="HVC1185" s="12"/>
      <c r="HVD1185" s="12"/>
      <c r="HVE1185" s="12"/>
      <c r="HVF1185" s="12"/>
      <c r="HVG1185" s="12"/>
      <c r="HVH1185" s="12"/>
      <c r="HVI1185" s="12"/>
      <c r="HVJ1185" s="12"/>
      <c r="HVK1185" s="12"/>
      <c r="HVL1185" s="12"/>
      <c r="HVM1185" s="12"/>
      <c r="HVN1185" s="12"/>
      <c r="HVO1185" s="12"/>
      <c r="HVP1185" s="12"/>
      <c r="HVQ1185" s="12"/>
      <c r="HVR1185" s="12"/>
      <c r="HVS1185" s="12"/>
      <c r="HVT1185" s="12"/>
      <c r="HVU1185" s="12"/>
      <c r="HVV1185" s="12"/>
      <c r="HVW1185" s="12"/>
      <c r="HVX1185" s="12"/>
      <c r="HVY1185" s="12"/>
      <c r="HVZ1185" s="12"/>
      <c r="HWA1185" s="12"/>
      <c r="HWB1185" s="12"/>
      <c r="HWC1185" s="12"/>
      <c r="HWD1185" s="12"/>
      <c r="HWE1185" s="12"/>
      <c r="HWF1185" s="12"/>
      <c r="HWG1185" s="12"/>
      <c r="HWH1185" s="12"/>
      <c r="HWI1185" s="12"/>
      <c r="HWJ1185" s="12"/>
      <c r="HWK1185" s="12"/>
      <c r="HWL1185" s="12"/>
      <c r="HWM1185" s="12"/>
      <c r="HWN1185" s="12"/>
      <c r="HWO1185" s="12"/>
      <c r="HWP1185" s="12"/>
      <c r="HWQ1185" s="12"/>
      <c r="HWR1185" s="12"/>
      <c r="HWS1185" s="12"/>
      <c r="HWT1185" s="12"/>
      <c r="HWU1185" s="12"/>
      <c r="HWV1185" s="12"/>
      <c r="HWW1185" s="12"/>
      <c r="HWX1185" s="12"/>
      <c r="HWY1185" s="12"/>
      <c r="HWZ1185" s="12"/>
      <c r="HXA1185" s="12"/>
      <c r="HXB1185" s="12"/>
      <c r="HXC1185" s="12"/>
      <c r="HXD1185" s="12"/>
      <c r="HXE1185" s="12"/>
      <c r="HXF1185" s="12"/>
      <c r="HXG1185" s="12"/>
      <c r="HXH1185" s="12"/>
      <c r="HXI1185" s="12"/>
      <c r="HXJ1185" s="12"/>
      <c r="HXK1185" s="12"/>
      <c r="HXL1185" s="12"/>
      <c r="HXM1185" s="12"/>
      <c r="HXN1185" s="12"/>
      <c r="HXO1185" s="12"/>
      <c r="HXP1185" s="12"/>
      <c r="HXQ1185" s="12"/>
      <c r="HXR1185" s="12"/>
      <c r="HXS1185" s="12"/>
      <c r="HXT1185" s="12"/>
      <c r="HXU1185" s="12"/>
      <c r="HXV1185" s="12"/>
      <c r="HXW1185" s="12"/>
      <c r="HXX1185" s="12"/>
      <c r="HXY1185" s="12"/>
      <c r="HXZ1185" s="12"/>
      <c r="HYA1185" s="12"/>
      <c r="HYB1185" s="12"/>
      <c r="HYC1185" s="12"/>
      <c r="HYD1185" s="12"/>
      <c r="HYE1185" s="12"/>
      <c r="HYF1185" s="12"/>
      <c r="HYG1185" s="12"/>
      <c r="HYH1185" s="12"/>
      <c r="HYI1185" s="12"/>
      <c r="HYJ1185" s="12"/>
      <c r="HYK1185" s="12"/>
      <c r="HYL1185" s="12"/>
      <c r="HYM1185" s="12"/>
      <c r="HYN1185" s="12"/>
      <c r="HYO1185" s="12"/>
      <c r="HYP1185" s="12"/>
      <c r="HYQ1185" s="12"/>
      <c r="HYR1185" s="12"/>
      <c r="HYS1185" s="12"/>
      <c r="HYT1185" s="12"/>
      <c r="HYU1185" s="12"/>
      <c r="HYV1185" s="12"/>
      <c r="HYW1185" s="12"/>
      <c r="HYX1185" s="12"/>
      <c r="HYY1185" s="12"/>
      <c r="HYZ1185" s="12"/>
      <c r="HZA1185" s="12"/>
      <c r="HZB1185" s="12"/>
      <c r="HZC1185" s="12"/>
      <c r="HZD1185" s="12"/>
      <c r="HZE1185" s="12"/>
      <c r="HZF1185" s="12"/>
      <c r="HZG1185" s="12"/>
      <c r="HZH1185" s="12"/>
      <c r="HZI1185" s="12"/>
      <c r="HZJ1185" s="12"/>
      <c r="HZK1185" s="12"/>
      <c r="HZL1185" s="12"/>
      <c r="HZM1185" s="12"/>
      <c r="HZN1185" s="12"/>
      <c r="HZO1185" s="12"/>
      <c r="HZP1185" s="12"/>
      <c r="HZQ1185" s="12"/>
      <c r="HZR1185" s="12"/>
      <c r="HZS1185" s="12"/>
      <c r="HZT1185" s="12"/>
      <c r="HZU1185" s="12"/>
      <c r="HZV1185" s="12"/>
      <c r="HZW1185" s="12"/>
      <c r="HZX1185" s="12"/>
      <c r="HZY1185" s="12"/>
      <c r="HZZ1185" s="12"/>
      <c r="IAA1185" s="12"/>
      <c r="IAB1185" s="12"/>
      <c r="IAC1185" s="12"/>
      <c r="IAD1185" s="12"/>
      <c r="IAE1185" s="12"/>
      <c r="IAF1185" s="12"/>
      <c r="IAG1185" s="12"/>
      <c r="IAH1185" s="12"/>
      <c r="IAI1185" s="12"/>
      <c r="IAJ1185" s="12"/>
      <c r="IAK1185" s="12"/>
      <c r="IAL1185" s="12"/>
      <c r="IAM1185" s="12"/>
      <c r="IAN1185" s="12"/>
      <c r="IAO1185" s="12"/>
      <c r="IAP1185" s="12"/>
      <c r="IAQ1185" s="12"/>
      <c r="IAR1185" s="12"/>
      <c r="IAS1185" s="12"/>
      <c r="IAT1185" s="12"/>
      <c r="IAU1185" s="12"/>
      <c r="IAV1185" s="12"/>
      <c r="IAW1185" s="12"/>
      <c r="IAX1185" s="12"/>
      <c r="IAY1185" s="12"/>
      <c r="IAZ1185" s="12"/>
      <c r="IBA1185" s="12"/>
      <c r="IBB1185" s="12"/>
      <c r="IBC1185" s="12"/>
      <c r="IBD1185" s="12"/>
      <c r="IBE1185" s="12"/>
      <c r="IBF1185" s="12"/>
      <c r="IBG1185" s="12"/>
      <c r="IBH1185" s="12"/>
      <c r="IBI1185" s="12"/>
      <c r="IBJ1185" s="12"/>
      <c r="IBK1185" s="12"/>
      <c r="IBL1185" s="12"/>
      <c r="IBM1185" s="12"/>
      <c r="IBN1185" s="12"/>
      <c r="IBO1185" s="12"/>
      <c r="IBP1185" s="12"/>
      <c r="IBQ1185" s="12"/>
      <c r="IBR1185" s="12"/>
      <c r="IBS1185" s="12"/>
      <c r="IBT1185" s="12"/>
      <c r="IBU1185" s="12"/>
      <c r="IBV1185" s="12"/>
      <c r="IBW1185" s="12"/>
      <c r="IBX1185" s="12"/>
      <c r="IBY1185" s="12"/>
      <c r="IBZ1185" s="12"/>
      <c r="ICA1185" s="12"/>
      <c r="ICB1185" s="12"/>
      <c r="ICC1185" s="12"/>
      <c r="ICD1185" s="12"/>
      <c r="ICE1185" s="12"/>
      <c r="ICF1185" s="12"/>
      <c r="ICG1185" s="12"/>
      <c r="ICH1185" s="12"/>
      <c r="ICI1185" s="12"/>
      <c r="ICJ1185" s="12"/>
      <c r="ICK1185" s="12"/>
      <c r="ICL1185" s="12"/>
      <c r="ICM1185" s="12"/>
      <c r="ICN1185" s="12"/>
      <c r="ICO1185" s="12"/>
      <c r="ICP1185" s="12"/>
      <c r="ICQ1185" s="12"/>
      <c r="ICR1185" s="12"/>
      <c r="ICS1185" s="12"/>
      <c r="ICT1185" s="12"/>
      <c r="ICU1185" s="12"/>
      <c r="ICV1185" s="12"/>
      <c r="ICW1185" s="12"/>
      <c r="ICX1185" s="12"/>
      <c r="ICY1185" s="12"/>
      <c r="ICZ1185" s="12"/>
      <c r="IDA1185" s="12"/>
      <c r="IDB1185" s="12"/>
      <c r="IDC1185" s="12"/>
      <c r="IDD1185" s="12"/>
      <c r="IDE1185" s="12"/>
      <c r="IDF1185" s="12"/>
      <c r="IDG1185" s="12"/>
      <c r="IDH1185" s="12"/>
      <c r="IDI1185" s="12"/>
      <c r="IDJ1185" s="12"/>
      <c r="IDK1185" s="12"/>
      <c r="IDL1185" s="12"/>
      <c r="IDM1185" s="12"/>
      <c r="IDN1185" s="12"/>
      <c r="IDO1185" s="12"/>
      <c r="IDP1185" s="12"/>
      <c r="IDQ1185" s="12"/>
      <c r="IDR1185" s="12"/>
      <c r="IDS1185" s="12"/>
      <c r="IDT1185" s="12"/>
      <c r="IDU1185" s="12"/>
      <c r="IDV1185" s="12"/>
      <c r="IDW1185" s="12"/>
      <c r="IDX1185" s="12"/>
      <c r="IDY1185" s="12"/>
      <c r="IDZ1185" s="12"/>
      <c r="IEA1185" s="12"/>
      <c r="IEB1185" s="12"/>
      <c r="IEC1185" s="12"/>
      <c r="IED1185" s="12"/>
      <c r="IEE1185" s="12"/>
      <c r="IEF1185" s="12"/>
      <c r="IEG1185" s="12"/>
      <c r="IEH1185" s="12"/>
      <c r="IEI1185" s="12"/>
      <c r="IEJ1185" s="12"/>
      <c r="IEK1185" s="12"/>
      <c r="IEL1185" s="12"/>
      <c r="IEM1185" s="12"/>
      <c r="IEN1185" s="12"/>
      <c r="IEO1185" s="12"/>
      <c r="IEP1185" s="12"/>
      <c r="IEQ1185" s="12"/>
      <c r="IER1185" s="12"/>
      <c r="IES1185" s="12"/>
      <c r="IET1185" s="12"/>
      <c r="IEU1185" s="12"/>
      <c r="IEV1185" s="12"/>
      <c r="IEW1185" s="12"/>
      <c r="IEX1185" s="12"/>
      <c r="IEY1185" s="12"/>
      <c r="IEZ1185" s="12"/>
      <c r="IFA1185" s="12"/>
      <c r="IFB1185" s="12"/>
      <c r="IFC1185" s="12"/>
      <c r="IFD1185" s="12"/>
      <c r="IFE1185" s="12"/>
      <c r="IFF1185" s="12"/>
      <c r="IFG1185" s="12"/>
      <c r="IFH1185" s="12"/>
      <c r="IFI1185" s="12"/>
      <c r="IFJ1185" s="12"/>
      <c r="IFK1185" s="12"/>
      <c r="IFL1185" s="12"/>
      <c r="IFM1185" s="12"/>
      <c r="IFN1185" s="12"/>
      <c r="IFO1185" s="12"/>
      <c r="IFP1185" s="12"/>
      <c r="IFQ1185" s="12"/>
      <c r="IFR1185" s="12"/>
      <c r="IFS1185" s="12"/>
      <c r="IFT1185" s="12"/>
      <c r="IFU1185" s="12"/>
      <c r="IFV1185" s="12"/>
      <c r="IFW1185" s="12"/>
      <c r="IFX1185" s="12"/>
      <c r="IFY1185" s="12"/>
      <c r="IFZ1185" s="12"/>
      <c r="IGA1185" s="12"/>
      <c r="IGB1185" s="12"/>
      <c r="IGC1185" s="12"/>
      <c r="IGD1185" s="12"/>
      <c r="IGE1185" s="12"/>
      <c r="IGF1185" s="12"/>
      <c r="IGG1185" s="12"/>
      <c r="IGH1185" s="12"/>
      <c r="IGI1185" s="12"/>
      <c r="IGJ1185" s="12"/>
      <c r="IGK1185" s="12"/>
      <c r="IGL1185" s="12"/>
      <c r="IGM1185" s="12"/>
      <c r="IGN1185" s="12"/>
      <c r="IGO1185" s="12"/>
      <c r="IGP1185" s="12"/>
      <c r="IGQ1185" s="12"/>
      <c r="IGR1185" s="12"/>
      <c r="IGS1185" s="12"/>
      <c r="IGT1185" s="12"/>
      <c r="IGU1185" s="12"/>
      <c r="IGV1185" s="12"/>
      <c r="IGW1185" s="12"/>
      <c r="IGX1185" s="12"/>
      <c r="IGY1185" s="12"/>
      <c r="IGZ1185" s="12"/>
      <c r="IHA1185" s="12"/>
      <c r="IHB1185" s="12"/>
      <c r="IHC1185" s="12"/>
      <c r="IHD1185" s="12"/>
      <c r="IHE1185" s="12"/>
      <c r="IHF1185" s="12"/>
      <c r="IHG1185" s="12"/>
      <c r="IHH1185" s="12"/>
      <c r="IHI1185" s="12"/>
      <c r="IHJ1185" s="12"/>
      <c r="IHK1185" s="12"/>
      <c r="IHL1185" s="12"/>
      <c r="IHM1185" s="12"/>
      <c r="IHN1185" s="12"/>
      <c r="IHO1185" s="12"/>
      <c r="IHP1185" s="12"/>
      <c r="IHQ1185" s="12"/>
      <c r="IHR1185" s="12"/>
      <c r="IHS1185" s="12"/>
      <c r="IHT1185" s="12"/>
      <c r="IHU1185" s="12"/>
      <c r="IHV1185" s="12"/>
      <c r="IHW1185" s="12"/>
      <c r="IHX1185" s="12"/>
      <c r="IHY1185" s="12"/>
      <c r="IHZ1185" s="12"/>
      <c r="IIA1185" s="12"/>
      <c r="IIB1185" s="12"/>
      <c r="IIC1185" s="12"/>
      <c r="IID1185" s="12"/>
      <c r="IIE1185" s="12"/>
      <c r="IIF1185" s="12"/>
      <c r="IIG1185" s="12"/>
      <c r="IIH1185" s="12"/>
      <c r="III1185" s="12"/>
      <c r="IIJ1185" s="12"/>
      <c r="IIK1185" s="12"/>
      <c r="IIL1185" s="12"/>
      <c r="IIM1185" s="12"/>
      <c r="IIN1185" s="12"/>
      <c r="IIO1185" s="12"/>
      <c r="IIP1185" s="12"/>
      <c r="IIQ1185" s="12"/>
      <c r="IIR1185" s="12"/>
      <c r="IIS1185" s="12"/>
      <c r="IIT1185" s="12"/>
      <c r="IIU1185" s="12"/>
      <c r="IIV1185" s="12"/>
      <c r="IIW1185" s="12"/>
      <c r="IIX1185" s="12"/>
      <c r="IIY1185" s="12"/>
      <c r="IIZ1185" s="12"/>
      <c r="IJA1185" s="12"/>
      <c r="IJB1185" s="12"/>
      <c r="IJC1185" s="12"/>
      <c r="IJD1185" s="12"/>
      <c r="IJE1185" s="12"/>
      <c r="IJF1185" s="12"/>
      <c r="IJG1185" s="12"/>
      <c r="IJH1185" s="12"/>
      <c r="IJI1185" s="12"/>
      <c r="IJJ1185" s="12"/>
      <c r="IJK1185" s="12"/>
      <c r="IJL1185" s="12"/>
      <c r="IJM1185" s="12"/>
      <c r="IJN1185" s="12"/>
      <c r="IJO1185" s="12"/>
      <c r="IJP1185" s="12"/>
      <c r="IJQ1185" s="12"/>
      <c r="IJR1185" s="12"/>
      <c r="IJS1185" s="12"/>
      <c r="IJT1185" s="12"/>
      <c r="IJU1185" s="12"/>
      <c r="IJV1185" s="12"/>
      <c r="IJW1185" s="12"/>
      <c r="IJX1185" s="12"/>
      <c r="IJY1185" s="12"/>
      <c r="IJZ1185" s="12"/>
      <c r="IKA1185" s="12"/>
      <c r="IKB1185" s="12"/>
      <c r="IKC1185" s="12"/>
      <c r="IKD1185" s="12"/>
      <c r="IKE1185" s="12"/>
      <c r="IKF1185" s="12"/>
      <c r="IKG1185" s="12"/>
      <c r="IKH1185" s="12"/>
      <c r="IKI1185" s="12"/>
      <c r="IKJ1185" s="12"/>
      <c r="IKK1185" s="12"/>
      <c r="IKL1185" s="12"/>
      <c r="IKM1185" s="12"/>
      <c r="IKN1185" s="12"/>
      <c r="IKO1185" s="12"/>
      <c r="IKP1185" s="12"/>
      <c r="IKQ1185" s="12"/>
      <c r="IKR1185" s="12"/>
      <c r="IKS1185" s="12"/>
      <c r="IKT1185" s="12"/>
      <c r="IKU1185" s="12"/>
      <c r="IKV1185" s="12"/>
      <c r="IKW1185" s="12"/>
      <c r="IKX1185" s="12"/>
      <c r="IKY1185" s="12"/>
      <c r="IKZ1185" s="12"/>
      <c r="ILA1185" s="12"/>
      <c r="ILB1185" s="12"/>
      <c r="ILC1185" s="12"/>
      <c r="ILD1185" s="12"/>
      <c r="ILE1185" s="12"/>
      <c r="ILF1185" s="12"/>
      <c r="ILG1185" s="12"/>
      <c r="ILH1185" s="12"/>
      <c r="ILI1185" s="12"/>
      <c r="ILJ1185" s="12"/>
      <c r="ILK1185" s="12"/>
      <c r="ILL1185" s="12"/>
      <c r="ILM1185" s="12"/>
      <c r="ILN1185" s="12"/>
      <c r="ILO1185" s="12"/>
      <c r="ILP1185" s="12"/>
      <c r="ILQ1185" s="12"/>
      <c r="ILR1185" s="12"/>
      <c r="ILS1185" s="12"/>
      <c r="ILT1185" s="12"/>
      <c r="ILU1185" s="12"/>
      <c r="ILV1185" s="12"/>
      <c r="ILW1185" s="12"/>
      <c r="ILX1185" s="12"/>
      <c r="ILY1185" s="12"/>
      <c r="ILZ1185" s="12"/>
      <c r="IMA1185" s="12"/>
      <c r="IMB1185" s="12"/>
      <c r="IMC1185" s="12"/>
      <c r="IMD1185" s="12"/>
      <c r="IME1185" s="12"/>
      <c r="IMF1185" s="12"/>
      <c r="IMG1185" s="12"/>
      <c r="IMH1185" s="12"/>
      <c r="IMI1185" s="12"/>
      <c r="IMJ1185" s="12"/>
      <c r="IMK1185" s="12"/>
      <c r="IML1185" s="12"/>
      <c r="IMM1185" s="12"/>
      <c r="IMN1185" s="12"/>
      <c r="IMO1185" s="12"/>
      <c r="IMP1185" s="12"/>
      <c r="IMQ1185" s="12"/>
      <c r="IMR1185" s="12"/>
      <c r="IMS1185" s="12"/>
      <c r="IMT1185" s="12"/>
      <c r="IMU1185" s="12"/>
      <c r="IMV1185" s="12"/>
      <c r="IMW1185" s="12"/>
      <c r="IMX1185" s="12"/>
      <c r="IMY1185" s="12"/>
      <c r="IMZ1185" s="12"/>
      <c r="INA1185" s="12"/>
      <c r="INB1185" s="12"/>
      <c r="INC1185" s="12"/>
      <c r="IND1185" s="12"/>
      <c r="INE1185" s="12"/>
      <c r="INF1185" s="12"/>
      <c r="ING1185" s="12"/>
      <c r="INH1185" s="12"/>
      <c r="INI1185" s="12"/>
      <c r="INJ1185" s="12"/>
      <c r="INK1185" s="12"/>
      <c r="INL1185" s="12"/>
      <c r="INM1185" s="12"/>
      <c r="INN1185" s="12"/>
      <c r="INO1185" s="12"/>
      <c r="INP1185" s="12"/>
      <c r="INQ1185" s="12"/>
      <c r="INR1185" s="12"/>
      <c r="INS1185" s="12"/>
      <c r="INT1185" s="12"/>
      <c r="INU1185" s="12"/>
      <c r="INV1185" s="12"/>
      <c r="INW1185" s="12"/>
      <c r="INX1185" s="12"/>
      <c r="INY1185" s="12"/>
      <c r="INZ1185" s="12"/>
      <c r="IOA1185" s="12"/>
      <c r="IOB1185" s="12"/>
      <c r="IOC1185" s="12"/>
      <c r="IOD1185" s="12"/>
      <c r="IOE1185" s="12"/>
      <c r="IOF1185" s="12"/>
      <c r="IOG1185" s="12"/>
      <c r="IOH1185" s="12"/>
      <c r="IOI1185" s="12"/>
      <c r="IOJ1185" s="12"/>
      <c r="IOK1185" s="12"/>
      <c r="IOL1185" s="12"/>
      <c r="IOM1185" s="12"/>
      <c r="ION1185" s="12"/>
      <c r="IOO1185" s="12"/>
      <c r="IOP1185" s="12"/>
      <c r="IOQ1185" s="12"/>
      <c r="IOR1185" s="12"/>
      <c r="IOS1185" s="12"/>
      <c r="IOT1185" s="12"/>
      <c r="IOU1185" s="12"/>
      <c r="IOV1185" s="12"/>
      <c r="IOW1185" s="12"/>
      <c r="IOX1185" s="12"/>
      <c r="IOY1185" s="12"/>
      <c r="IOZ1185" s="12"/>
      <c r="IPA1185" s="12"/>
      <c r="IPB1185" s="12"/>
      <c r="IPC1185" s="12"/>
      <c r="IPD1185" s="12"/>
      <c r="IPE1185" s="12"/>
      <c r="IPF1185" s="12"/>
      <c r="IPG1185" s="12"/>
      <c r="IPH1185" s="12"/>
      <c r="IPI1185" s="12"/>
      <c r="IPJ1185" s="12"/>
      <c r="IPK1185" s="12"/>
      <c r="IPL1185" s="12"/>
      <c r="IPM1185" s="12"/>
      <c r="IPN1185" s="12"/>
      <c r="IPO1185" s="12"/>
      <c r="IPP1185" s="12"/>
      <c r="IPQ1185" s="12"/>
      <c r="IPR1185" s="12"/>
      <c r="IPS1185" s="12"/>
      <c r="IPT1185" s="12"/>
      <c r="IPU1185" s="12"/>
      <c r="IPV1185" s="12"/>
      <c r="IPW1185" s="12"/>
      <c r="IPX1185" s="12"/>
      <c r="IPY1185" s="12"/>
      <c r="IPZ1185" s="12"/>
      <c r="IQA1185" s="12"/>
      <c r="IQB1185" s="12"/>
      <c r="IQC1185" s="12"/>
      <c r="IQD1185" s="12"/>
      <c r="IQE1185" s="12"/>
      <c r="IQF1185" s="12"/>
      <c r="IQG1185" s="12"/>
      <c r="IQH1185" s="12"/>
      <c r="IQI1185" s="12"/>
      <c r="IQJ1185" s="12"/>
      <c r="IQK1185" s="12"/>
      <c r="IQL1185" s="12"/>
      <c r="IQM1185" s="12"/>
      <c r="IQN1185" s="12"/>
      <c r="IQO1185" s="12"/>
      <c r="IQP1185" s="12"/>
      <c r="IQQ1185" s="12"/>
      <c r="IQR1185" s="12"/>
      <c r="IQS1185" s="12"/>
      <c r="IQT1185" s="12"/>
      <c r="IQU1185" s="12"/>
      <c r="IQV1185" s="12"/>
      <c r="IQW1185" s="12"/>
      <c r="IQX1185" s="12"/>
      <c r="IQY1185" s="12"/>
      <c r="IQZ1185" s="12"/>
      <c r="IRA1185" s="12"/>
      <c r="IRB1185" s="12"/>
      <c r="IRC1185" s="12"/>
      <c r="IRD1185" s="12"/>
      <c r="IRE1185" s="12"/>
      <c r="IRF1185" s="12"/>
      <c r="IRG1185" s="12"/>
      <c r="IRH1185" s="12"/>
      <c r="IRI1185" s="12"/>
      <c r="IRJ1185" s="12"/>
      <c r="IRK1185" s="12"/>
      <c r="IRL1185" s="12"/>
      <c r="IRM1185" s="12"/>
      <c r="IRN1185" s="12"/>
      <c r="IRO1185" s="12"/>
      <c r="IRP1185" s="12"/>
      <c r="IRQ1185" s="12"/>
      <c r="IRR1185" s="12"/>
      <c r="IRS1185" s="12"/>
      <c r="IRT1185" s="12"/>
      <c r="IRU1185" s="12"/>
      <c r="IRV1185" s="12"/>
      <c r="IRW1185" s="12"/>
      <c r="IRX1185" s="12"/>
      <c r="IRY1185" s="12"/>
      <c r="IRZ1185" s="12"/>
      <c r="ISA1185" s="12"/>
      <c r="ISB1185" s="12"/>
      <c r="ISC1185" s="12"/>
      <c r="ISD1185" s="12"/>
      <c r="ISE1185" s="12"/>
      <c r="ISF1185" s="12"/>
      <c r="ISG1185" s="12"/>
      <c r="ISH1185" s="12"/>
      <c r="ISI1185" s="12"/>
      <c r="ISJ1185" s="12"/>
      <c r="ISK1185" s="12"/>
      <c r="ISL1185" s="12"/>
      <c r="ISM1185" s="12"/>
      <c r="ISN1185" s="12"/>
      <c r="ISO1185" s="12"/>
      <c r="ISP1185" s="12"/>
      <c r="ISQ1185" s="12"/>
      <c r="ISR1185" s="12"/>
      <c r="ISS1185" s="12"/>
      <c r="IST1185" s="12"/>
      <c r="ISU1185" s="12"/>
      <c r="ISV1185" s="12"/>
      <c r="ISW1185" s="12"/>
      <c r="ISX1185" s="12"/>
      <c r="ISY1185" s="12"/>
      <c r="ISZ1185" s="12"/>
      <c r="ITA1185" s="12"/>
      <c r="ITB1185" s="12"/>
      <c r="ITC1185" s="12"/>
      <c r="ITD1185" s="12"/>
      <c r="ITE1185" s="12"/>
      <c r="ITF1185" s="12"/>
      <c r="ITG1185" s="12"/>
      <c r="ITH1185" s="12"/>
      <c r="ITI1185" s="12"/>
      <c r="ITJ1185" s="12"/>
      <c r="ITK1185" s="12"/>
      <c r="ITL1185" s="12"/>
      <c r="ITM1185" s="12"/>
      <c r="ITN1185" s="12"/>
      <c r="ITO1185" s="12"/>
      <c r="ITP1185" s="12"/>
      <c r="ITQ1185" s="12"/>
      <c r="ITR1185" s="12"/>
      <c r="ITS1185" s="12"/>
      <c r="ITT1185" s="12"/>
      <c r="ITU1185" s="12"/>
      <c r="ITV1185" s="12"/>
      <c r="ITW1185" s="12"/>
      <c r="ITX1185" s="12"/>
      <c r="ITY1185" s="12"/>
      <c r="ITZ1185" s="12"/>
      <c r="IUA1185" s="12"/>
      <c r="IUB1185" s="12"/>
      <c r="IUC1185" s="12"/>
      <c r="IUD1185" s="12"/>
      <c r="IUE1185" s="12"/>
      <c r="IUF1185" s="12"/>
      <c r="IUG1185" s="12"/>
      <c r="IUH1185" s="12"/>
      <c r="IUI1185" s="12"/>
      <c r="IUJ1185" s="12"/>
      <c r="IUK1185" s="12"/>
      <c r="IUL1185" s="12"/>
      <c r="IUM1185" s="12"/>
      <c r="IUN1185" s="12"/>
      <c r="IUO1185" s="12"/>
      <c r="IUP1185" s="12"/>
      <c r="IUQ1185" s="12"/>
      <c r="IUR1185" s="12"/>
      <c r="IUS1185" s="12"/>
      <c r="IUT1185" s="12"/>
      <c r="IUU1185" s="12"/>
      <c r="IUV1185" s="12"/>
      <c r="IUW1185" s="12"/>
      <c r="IUX1185" s="12"/>
      <c r="IUY1185" s="12"/>
      <c r="IUZ1185" s="12"/>
      <c r="IVA1185" s="12"/>
      <c r="IVB1185" s="12"/>
      <c r="IVC1185" s="12"/>
      <c r="IVD1185" s="12"/>
      <c r="IVE1185" s="12"/>
      <c r="IVF1185" s="12"/>
      <c r="IVG1185" s="12"/>
      <c r="IVH1185" s="12"/>
      <c r="IVI1185" s="12"/>
      <c r="IVJ1185" s="12"/>
      <c r="IVK1185" s="12"/>
      <c r="IVL1185" s="12"/>
      <c r="IVM1185" s="12"/>
      <c r="IVN1185" s="12"/>
      <c r="IVO1185" s="12"/>
      <c r="IVP1185" s="12"/>
      <c r="IVQ1185" s="12"/>
      <c r="IVR1185" s="12"/>
      <c r="IVS1185" s="12"/>
      <c r="IVT1185" s="12"/>
      <c r="IVU1185" s="12"/>
      <c r="IVV1185" s="12"/>
      <c r="IVW1185" s="12"/>
      <c r="IVX1185" s="12"/>
      <c r="IVY1185" s="12"/>
      <c r="IVZ1185" s="12"/>
      <c r="IWA1185" s="12"/>
      <c r="IWB1185" s="12"/>
      <c r="IWC1185" s="12"/>
      <c r="IWD1185" s="12"/>
      <c r="IWE1185" s="12"/>
      <c r="IWF1185" s="12"/>
      <c r="IWG1185" s="12"/>
      <c r="IWH1185" s="12"/>
      <c r="IWI1185" s="12"/>
      <c r="IWJ1185" s="12"/>
      <c r="IWK1185" s="12"/>
      <c r="IWL1185" s="12"/>
      <c r="IWM1185" s="12"/>
      <c r="IWN1185" s="12"/>
      <c r="IWO1185" s="12"/>
      <c r="IWP1185" s="12"/>
      <c r="IWQ1185" s="12"/>
      <c r="IWR1185" s="12"/>
      <c r="IWS1185" s="12"/>
      <c r="IWT1185" s="12"/>
      <c r="IWU1185" s="12"/>
      <c r="IWV1185" s="12"/>
      <c r="IWW1185" s="12"/>
      <c r="IWX1185" s="12"/>
      <c r="IWY1185" s="12"/>
      <c r="IWZ1185" s="12"/>
      <c r="IXA1185" s="12"/>
      <c r="IXB1185" s="12"/>
      <c r="IXC1185" s="12"/>
      <c r="IXD1185" s="12"/>
      <c r="IXE1185" s="12"/>
      <c r="IXF1185" s="12"/>
      <c r="IXG1185" s="12"/>
      <c r="IXH1185" s="12"/>
      <c r="IXI1185" s="12"/>
      <c r="IXJ1185" s="12"/>
      <c r="IXK1185" s="12"/>
      <c r="IXL1185" s="12"/>
      <c r="IXM1185" s="12"/>
      <c r="IXN1185" s="12"/>
      <c r="IXO1185" s="12"/>
      <c r="IXP1185" s="12"/>
      <c r="IXQ1185" s="12"/>
      <c r="IXR1185" s="12"/>
      <c r="IXS1185" s="12"/>
      <c r="IXT1185" s="12"/>
      <c r="IXU1185" s="12"/>
      <c r="IXV1185" s="12"/>
      <c r="IXW1185" s="12"/>
      <c r="IXX1185" s="12"/>
      <c r="IXY1185" s="12"/>
      <c r="IXZ1185" s="12"/>
      <c r="IYA1185" s="12"/>
      <c r="IYB1185" s="12"/>
      <c r="IYC1185" s="12"/>
      <c r="IYD1185" s="12"/>
      <c r="IYE1185" s="12"/>
      <c r="IYF1185" s="12"/>
      <c r="IYG1185" s="12"/>
      <c r="IYH1185" s="12"/>
      <c r="IYI1185" s="12"/>
      <c r="IYJ1185" s="12"/>
      <c r="IYK1185" s="12"/>
      <c r="IYL1185" s="12"/>
      <c r="IYM1185" s="12"/>
      <c r="IYN1185" s="12"/>
      <c r="IYO1185" s="12"/>
      <c r="IYP1185" s="12"/>
      <c r="IYQ1185" s="12"/>
      <c r="IYR1185" s="12"/>
      <c r="IYS1185" s="12"/>
      <c r="IYT1185" s="12"/>
      <c r="IYU1185" s="12"/>
      <c r="IYV1185" s="12"/>
      <c r="IYW1185" s="12"/>
      <c r="IYX1185" s="12"/>
      <c r="IYY1185" s="12"/>
      <c r="IYZ1185" s="12"/>
      <c r="IZA1185" s="12"/>
      <c r="IZB1185" s="12"/>
      <c r="IZC1185" s="12"/>
      <c r="IZD1185" s="12"/>
      <c r="IZE1185" s="12"/>
      <c r="IZF1185" s="12"/>
      <c r="IZG1185" s="12"/>
      <c r="IZH1185" s="12"/>
      <c r="IZI1185" s="12"/>
      <c r="IZJ1185" s="12"/>
      <c r="IZK1185" s="12"/>
      <c r="IZL1185" s="12"/>
      <c r="IZM1185" s="12"/>
      <c r="IZN1185" s="12"/>
      <c r="IZO1185" s="12"/>
      <c r="IZP1185" s="12"/>
      <c r="IZQ1185" s="12"/>
      <c r="IZR1185" s="12"/>
      <c r="IZS1185" s="12"/>
      <c r="IZT1185" s="12"/>
      <c r="IZU1185" s="12"/>
      <c r="IZV1185" s="12"/>
      <c r="IZW1185" s="12"/>
      <c r="IZX1185" s="12"/>
      <c r="IZY1185" s="12"/>
      <c r="IZZ1185" s="12"/>
      <c r="JAA1185" s="12"/>
      <c r="JAB1185" s="12"/>
      <c r="JAC1185" s="12"/>
      <c r="JAD1185" s="12"/>
      <c r="JAE1185" s="12"/>
      <c r="JAF1185" s="12"/>
      <c r="JAG1185" s="12"/>
      <c r="JAH1185" s="12"/>
      <c r="JAI1185" s="12"/>
      <c r="JAJ1185" s="12"/>
      <c r="JAK1185" s="12"/>
      <c r="JAL1185" s="12"/>
      <c r="JAM1185" s="12"/>
      <c r="JAN1185" s="12"/>
      <c r="JAO1185" s="12"/>
      <c r="JAP1185" s="12"/>
      <c r="JAQ1185" s="12"/>
      <c r="JAR1185" s="12"/>
      <c r="JAS1185" s="12"/>
      <c r="JAT1185" s="12"/>
      <c r="JAU1185" s="12"/>
      <c r="JAV1185" s="12"/>
      <c r="JAW1185" s="12"/>
      <c r="JAX1185" s="12"/>
      <c r="JAY1185" s="12"/>
      <c r="JAZ1185" s="12"/>
      <c r="JBA1185" s="12"/>
      <c r="JBB1185" s="12"/>
      <c r="JBC1185" s="12"/>
      <c r="JBD1185" s="12"/>
      <c r="JBE1185" s="12"/>
      <c r="JBF1185" s="12"/>
      <c r="JBG1185" s="12"/>
      <c r="JBH1185" s="12"/>
      <c r="JBI1185" s="12"/>
      <c r="JBJ1185" s="12"/>
      <c r="JBK1185" s="12"/>
      <c r="JBL1185" s="12"/>
      <c r="JBM1185" s="12"/>
      <c r="JBN1185" s="12"/>
      <c r="JBO1185" s="12"/>
      <c r="JBP1185" s="12"/>
      <c r="JBQ1185" s="12"/>
      <c r="JBR1185" s="12"/>
      <c r="JBS1185" s="12"/>
      <c r="JBT1185" s="12"/>
      <c r="JBU1185" s="12"/>
      <c r="JBV1185" s="12"/>
      <c r="JBW1185" s="12"/>
      <c r="JBX1185" s="12"/>
      <c r="JBY1185" s="12"/>
      <c r="JBZ1185" s="12"/>
      <c r="JCA1185" s="12"/>
      <c r="JCB1185" s="12"/>
      <c r="JCC1185" s="12"/>
      <c r="JCD1185" s="12"/>
      <c r="JCE1185" s="12"/>
      <c r="JCF1185" s="12"/>
      <c r="JCG1185" s="12"/>
      <c r="JCH1185" s="12"/>
      <c r="JCI1185" s="12"/>
      <c r="JCJ1185" s="12"/>
      <c r="JCK1185" s="12"/>
      <c r="JCL1185" s="12"/>
      <c r="JCM1185" s="12"/>
      <c r="JCN1185" s="12"/>
      <c r="JCO1185" s="12"/>
      <c r="JCP1185" s="12"/>
      <c r="JCQ1185" s="12"/>
      <c r="JCR1185" s="12"/>
      <c r="JCS1185" s="12"/>
      <c r="JCT1185" s="12"/>
      <c r="JCU1185" s="12"/>
      <c r="JCV1185" s="12"/>
      <c r="JCW1185" s="12"/>
      <c r="JCX1185" s="12"/>
      <c r="JCY1185" s="12"/>
      <c r="JCZ1185" s="12"/>
      <c r="JDA1185" s="12"/>
      <c r="JDB1185" s="12"/>
      <c r="JDC1185" s="12"/>
      <c r="JDD1185" s="12"/>
      <c r="JDE1185" s="12"/>
      <c r="JDF1185" s="12"/>
      <c r="JDG1185" s="12"/>
      <c r="JDH1185" s="12"/>
      <c r="JDI1185" s="12"/>
      <c r="JDJ1185" s="12"/>
      <c r="JDK1185" s="12"/>
      <c r="JDL1185" s="12"/>
      <c r="JDM1185" s="12"/>
      <c r="JDN1185" s="12"/>
      <c r="JDO1185" s="12"/>
      <c r="JDP1185" s="12"/>
      <c r="JDQ1185" s="12"/>
      <c r="JDR1185" s="12"/>
      <c r="JDS1185" s="12"/>
      <c r="JDT1185" s="12"/>
      <c r="JDU1185" s="12"/>
      <c r="JDV1185" s="12"/>
      <c r="JDW1185" s="12"/>
      <c r="JDX1185" s="12"/>
      <c r="JDY1185" s="12"/>
      <c r="JDZ1185" s="12"/>
      <c r="JEA1185" s="12"/>
      <c r="JEB1185" s="12"/>
      <c r="JEC1185" s="12"/>
      <c r="JED1185" s="12"/>
      <c r="JEE1185" s="12"/>
      <c r="JEF1185" s="12"/>
      <c r="JEG1185" s="12"/>
      <c r="JEH1185" s="12"/>
      <c r="JEI1185" s="12"/>
      <c r="JEJ1185" s="12"/>
      <c r="JEK1185" s="12"/>
      <c r="JEL1185" s="12"/>
      <c r="JEM1185" s="12"/>
      <c r="JEN1185" s="12"/>
      <c r="JEO1185" s="12"/>
      <c r="JEP1185" s="12"/>
      <c r="JEQ1185" s="12"/>
      <c r="JER1185" s="12"/>
      <c r="JES1185" s="12"/>
      <c r="JET1185" s="12"/>
      <c r="JEU1185" s="12"/>
      <c r="JEV1185" s="12"/>
      <c r="JEW1185" s="12"/>
      <c r="JEX1185" s="12"/>
      <c r="JEY1185" s="12"/>
      <c r="JEZ1185" s="12"/>
      <c r="JFA1185" s="12"/>
      <c r="JFB1185" s="12"/>
      <c r="JFC1185" s="12"/>
      <c r="JFD1185" s="12"/>
      <c r="JFE1185" s="12"/>
      <c r="JFF1185" s="12"/>
      <c r="JFG1185" s="12"/>
      <c r="JFH1185" s="12"/>
      <c r="JFI1185" s="12"/>
      <c r="JFJ1185" s="12"/>
      <c r="JFK1185" s="12"/>
      <c r="JFL1185" s="12"/>
      <c r="JFM1185" s="12"/>
      <c r="JFN1185" s="12"/>
      <c r="JFO1185" s="12"/>
      <c r="JFP1185" s="12"/>
      <c r="JFQ1185" s="12"/>
      <c r="JFR1185" s="12"/>
      <c r="JFS1185" s="12"/>
      <c r="JFT1185" s="12"/>
      <c r="JFU1185" s="12"/>
      <c r="JFV1185" s="12"/>
      <c r="JFW1185" s="12"/>
      <c r="JFX1185" s="12"/>
      <c r="JFY1185" s="12"/>
      <c r="JFZ1185" s="12"/>
      <c r="JGA1185" s="12"/>
      <c r="JGB1185" s="12"/>
      <c r="JGC1185" s="12"/>
      <c r="JGD1185" s="12"/>
      <c r="JGE1185" s="12"/>
      <c r="JGF1185" s="12"/>
      <c r="JGG1185" s="12"/>
      <c r="JGH1185" s="12"/>
      <c r="JGI1185" s="12"/>
      <c r="JGJ1185" s="12"/>
      <c r="JGK1185" s="12"/>
      <c r="JGL1185" s="12"/>
      <c r="JGM1185" s="12"/>
      <c r="JGN1185" s="12"/>
      <c r="JGO1185" s="12"/>
      <c r="JGP1185" s="12"/>
      <c r="JGQ1185" s="12"/>
      <c r="JGR1185" s="12"/>
      <c r="JGS1185" s="12"/>
      <c r="JGT1185" s="12"/>
      <c r="JGU1185" s="12"/>
      <c r="JGV1185" s="12"/>
      <c r="JGW1185" s="12"/>
      <c r="JGX1185" s="12"/>
      <c r="JGY1185" s="12"/>
      <c r="JGZ1185" s="12"/>
      <c r="JHA1185" s="12"/>
      <c r="JHB1185" s="12"/>
      <c r="JHC1185" s="12"/>
      <c r="JHD1185" s="12"/>
      <c r="JHE1185" s="12"/>
      <c r="JHF1185" s="12"/>
      <c r="JHG1185" s="12"/>
      <c r="JHH1185" s="12"/>
      <c r="JHI1185" s="12"/>
      <c r="JHJ1185" s="12"/>
      <c r="JHK1185" s="12"/>
      <c r="JHL1185" s="12"/>
      <c r="JHM1185" s="12"/>
      <c r="JHN1185" s="12"/>
      <c r="JHO1185" s="12"/>
      <c r="JHP1185" s="12"/>
      <c r="JHQ1185" s="12"/>
      <c r="JHR1185" s="12"/>
      <c r="JHS1185" s="12"/>
      <c r="JHT1185" s="12"/>
      <c r="JHU1185" s="12"/>
      <c r="JHV1185" s="12"/>
      <c r="JHW1185" s="12"/>
      <c r="JHX1185" s="12"/>
      <c r="JHY1185" s="12"/>
      <c r="JHZ1185" s="12"/>
      <c r="JIA1185" s="12"/>
      <c r="JIB1185" s="12"/>
      <c r="JIC1185" s="12"/>
      <c r="JID1185" s="12"/>
      <c r="JIE1185" s="12"/>
      <c r="JIF1185" s="12"/>
      <c r="JIG1185" s="12"/>
      <c r="JIH1185" s="12"/>
      <c r="JII1185" s="12"/>
      <c r="JIJ1185" s="12"/>
      <c r="JIK1185" s="12"/>
      <c r="JIL1185" s="12"/>
      <c r="JIM1185" s="12"/>
      <c r="JIN1185" s="12"/>
      <c r="JIO1185" s="12"/>
      <c r="JIP1185" s="12"/>
      <c r="JIQ1185" s="12"/>
      <c r="JIR1185" s="12"/>
      <c r="JIS1185" s="12"/>
      <c r="JIT1185" s="12"/>
      <c r="JIU1185" s="12"/>
      <c r="JIV1185" s="12"/>
      <c r="JIW1185" s="12"/>
      <c r="JIX1185" s="12"/>
      <c r="JIY1185" s="12"/>
      <c r="JIZ1185" s="12"/>
      <c r="JJA1185" s="12"/>
      <c r="JJB1185" s="12"/>
      <c r="JJC1185" s="12"/>
      <c r="JJD1185" s="12"/>
      <c r="JJE1185" s="12"/>
      <c r="JJF1185" s="12"/>
      <c r="JJG1185" s="12"/>
      <c r="JJH1185" s="12"/>
      <c r="JJI1185" s="12"/>
      <c r="JJJ1185" s="12"/>
      <c r="JJK1185" s="12"/>
      <c r="JJL1185" s="12"/>
      <c r="JJM1185" s="12"/>
      <c r="JJN1185" s="12"/>
      <c r="JJO1185" s="12"/>
      <c r="JJP1185" s="12"/>
      <c r="JJQ1185" s="12"/>
      <c r="JJR1185" s="12"/>
      <c r="JJS1185" s="12"/>
      <c r="JJT1185" s="12"/>
      <c r="JJU1185" s="12"/>
      <c r="JJV1185" s="12"/>
      <c r="JJW1185" s="12"/>
      <c r="JJX1185" s="12"/>
      <c r="JJY1185" s="12"/>
      <c r="JJZ1185" s="12"/>
      <c r="JKA1185" s="12"/>
      <c r="JKB1185" s="12"/>
      <c r="JKC1185" s="12"/>
      <c r="JKD1185" s="12"/>
      <c r="JKE1185" s="12"/>
      <c r="JKF1185" s="12"/>
      <c r="JKG1185" s="12"/>
      <c r="JKH1185" s="12"/>
      <c r="JKI1185" s="12"/>
      <c r="JKJ1185" s="12"/>
      <c r="JKK1185" s="12"/>
      <c r="JKL1185" s="12"/>
      <c r="JKM1185" s="12"/>
      <c r="JKN1185" s="12"/>
      <c r="JKO1185" s="12"/>
      <c r="JKP1185" s="12"/>
      <c r="JKQ1185" s="12"/>
      <c r="JKR1185" s="12"/>
      <c r="JKS1185" s="12"/>
      <c r="JKT1185" s="12"/>
      <c r="JKU1185" s="12"/>
      <c r="JKV1185" s="12"/>
      <c r="JKW1185" s="12"/>
      <c r="JKX1185" s="12"/>
      <c r="JKY1185" s="12"/>
      <c r="JKZ1185" s="12"/>
      <c r="JLA1185" s="12"/>
      <c r="JLB1185" s="12"/>
      <c r="JLC1185" s="12"/>
      <c r="JLD1185" s="12"/>
      <c r="JLE1185" s="12"/>
      <c r="JLF1185" s="12"/>
      <c r="JLG1185" s="12"/>
      <c r="JLH1185" s="12"/>
      <c r="JLI1185" s="12"/>
      <c r="JLJ1185" s="12"/>
      <c r="JLK1185" s="12"/>
      <c r="JLL1185" s="12"/>
      <c r="JLM1185" s="12"/>
      <c r="JLN1185" s="12"/>
      <c r="JLO1185" s="12"/>
      <c r="JLP1185" s="12"/>
      <c r="JLQ1185" s="12"/>
      <c r="JLR1185" s="12"/>
      <c r="JLS1185" s="12"/>
      <c r="JLT1185" s="12"/>
      <c r="JLU1185" s="12"/>
      <c r="JLV1185" s="12"/>
      <c r="JLW1185" s="12"/>
      <c r="JLX1185" s="12"/>
      <c r="JLY1185" s="12"/>
      <c r="JLZ1185" s="12"/>
      <c r="JMA1185" s="12"/>
      <c r="JMB1185" s="12"/>
      <c r="JMC1185" s="12"/>
      <c r="JMD1185" s="12"/>
      <c r="JME1185" s="12"/>
      <c r="JMF1185" s="12"/>
      <c r="JMG1185" s="12"/>
      <c r="JMH1185" s="12"/>
      <c r="JMI1185" s="12"/>
      <c r="JMJ1185" s="12"/>
      <c r="JMK1185" s="12"/>
      <c r="JML1185" s="12"/>
      <c r="JMM1185" s="12"/>
      <c r="JMN1185" s="12"/>
      <c r="JMO1185" s="12"/>
      <c r="JMP1185" s="12"/>
      <c r="JMQ1185" s="12"/>
      <c r="JMR1185" s="12"/>
      <c r="JMS1185" s="12"/>
      <c r="JMT1185" s="12"/>
      <c r="JMU1185" s="12"/>
      <c r="JMV1185" s="12"/>
      <c r="JMW1185" s="12"/>
      <c r="JMX1185" s="12"/>
      <c r="JMY1185" s="12"/>
      <c r="JMZ1185" s="12"/>
      <c r="JNA1185" s="12"/>
      <c r="JNB1185" s="12"/>
      <c r="JNC1185" s="12"/>
      <c r="JND1185" s="12"/>
      <c r="JNE1185" s="12"/>
      <c r="JNF1185" s="12"/>
      <c r="JNG1185" s="12"/>
      <c r="JNH1185" s="12"/>
      <c r="JNI1185" s="12"/>
      <c r="JNJ1185" s="12"/>
      <c r="JNK1185" s="12"/>
      <c r="JNL1185" s="12"/>
      <c r="JNM1185" s="12"/>
      <c r="JNN1185" s="12"/>
      <c r="JNO1185" s="12"/>
      <c r="JNP1185" s="12"/>
      <c r="JNQ1185" s="12"/>
      <c r="JNR1185" s="12"/>
      <c r="JNS1185" s="12"/>
      <c r="JNT1185" s="12"/>
      <c r="JNU1185" s="12"/>
      <c r="JNV1185" s="12"/>
      <c r="JNW1185" s="12"/>
      <c r="JNX1185" s="12"/>
      <c r="JNY1185" s="12"/>
      <c r="JNZ1185" s="12"/>
      <c r="JOA1185" s="12"/>
      <c r="JOB1185" s="12"/>
      <c r="JOC1185" s="12"/>
      <c r="JOD1185" s="12"/>
      <c r="JOE1185" s="12"/>
      <c r="JOF1185" s="12"/>
      <c r="JOG1185" s="12"/>
      <c r="JOH1185" s="12"/>
      <c r="JOI1185" s="12"/>
      <c r="JOJ1185" s="12"/>
      <c r="JOK1185" s="12"/>
      <c r="JOL1185" s="12"/>
      <c r="JOM1185" s="12"/>
      <c r="JON1185" s="12"/>
      <c r="JOO1185" s="12"/>
      <c r="JOP1185" s="12"/>
      <c r="JOQ1185" s="12"/>
      <c r="JOR1185" s="12"/>
      <c r="JOS1185" s="12"/>
      <c r="JOT1185" s="12"/>
      <c r="JOU1185" s="12"/>
      <c r="JOV1185" s="12"/>
      <c r="JOW1185" s="12"/>
      <c r="JOX1185" s="12"/>
      <c r="JOY1185" s="12"/>
      <c r="JOZ1185" s="12"/>
      <c r="JPA1185" s="12"/>
      <c r="JPB1185" s="12"/>
      <c r="JPC1185" s="12"/>
      <c r="JPD1185" s="12"/>
      <c r="JPE1185" s="12"/>
      <c r="JPF1185" s="12"/>
      <c r="JPG1185" s="12"/>
      <c r="JPH1185" s="12"/>
      <c r="JPI1185" s="12"/>
      <c r="JPJ1185" s="12"/>
      <c r="JPK1185" s="12"/>
      <c r="JPL1185" s="12"/>
      <c r="JPM1185" s="12"/>
      <c r="JPN1185" s="12"/>
      <c r="JPO1185" s="12"/>
      <c r="JPP1185" s="12"/>
      <c r="JPQ1185" s="12"/>
      <c r="JPR1185" s="12"/>
      <c r="JPS1185" s="12"/>
      <c r="JPT1185" s="12"/>
      <c r="JPU1185" s="12"/>
      <c r="JPV1185" s="12"/>
      <c r="JPW1185" s="12"/>
      <c r="JPX1185" s="12"/>
      <c r="JPY1185" s="12"/>
      <c r="JPZ1185" s="12"/>
      <c r="JQA1185" s="12"/>
      <c r="JQB1185" s="12"/>
      <c r="JQC1185" s="12"/>
      <c r="JQD1185" s="12"/>
      <c r="JQE1185" s="12"/>
      <c r="JQF1185" s="12"/>
      <c r="JQG1185" s="12"/>
      <c r="JQH1185" s="12"/>
      <c r="JQI1185" s="12"/>
      <c r="JQJ1185" s="12"/>
      <c r="JQK1185" s="12"/>
      <c r="JQL1185" s="12"/>
      <c r="JQM1185" s="12"/>
      <c r="JQN1185" s="12"/>
      <c r="JQO1185" s="12"/>
      <c r="JQP1185" s="12"/>
      <c r="JQQ1185" s="12"/>
      <c r="JQR1185" s="12"/>
      <c r="JQS1185" s="12"/>
      <c r="JQT1185" s="12"/>
      <c r="JQU1185" s="12"/>
      <c r="JQV1185" s="12"/>
      <c r="JQW1185" s="12"/>
      <c r="JQX1185" s="12"/>
      <c r="JQY1185" s="12"/>
      <c r="JQZ1185" s="12"/>
      <c r="JRA1185" s="12"/>
      <c r="JRB1185" s="12"/>
      <c r="JRC1185" s="12"/>
      <c r="JRD1185" s="12"/>
      <c r="JRE1185" s="12"/>
      <c r="JRF1185" s="12"/>
      <c r="JRG1185" s="12"/>
      <c r="JRH1185" s="12"/>
      <c r="JRI1185" s="12"/>
      <c r="JRJ1185" s="12"/>
      <c r="JRK1185" s="12"/>
      <c r="JRL1185" s="12"/>
      <c r="JRM1185" s="12"/>
      <c r="JRN1185" s="12"/>
      <c r="JRO1185" s="12"/>
      <c r="JRP1185" s="12"/>
      <c r="JRQ1185" s="12"/>
      <c r="JRR1185" s="12"/>
      <c r="JRS1185" s="12"/>
      <c r="JRT1185" s="12"/>
      <c r="JRU1185" s="12"/>
      <c r="JRV1185" s="12"/>
      <c r="JRW1185" s="12"/>
      <c r="JRX1185" s="12"/>
      <c r="JRY1185" s="12"/>
      <c r="JRZ1185" s="12"/>
      <c r="JSA1185" s="12"/>
      <c r="JSB1185" s="12"/>
      <c r="JSC1185" s="12"/>
      <c r="JSD1185" s="12"/>
      <c r="JSE1185" s="12"/>
      <c r="JSF1185" s="12"/>
      <c r="JSG1185" s="12"/>
      <c r="JSH1185" s="12"/>
      <c r="JSI1185" s="12"/>
      <c r="JSJ1185" s="12"/>
      <c r="JSK1185" s="12"/>
      <c r="JSL1185" s="12"/>
      <c r="JSM1185" s="12"/>
      <c r="JSN1185" s="12"/>
      <c r="JSO1185" s="12"/>
      <c r="JSP1185" s="12"/>
      <c r="JSQ1185" s="12"/>
      <c r="JSR1185" s="12"/>
      <c r="JSS1185" s="12"/>
      <c r="JST1185" s="12"/>
      <c r="JSU1185" s="12"/>
      <c r="JSV1185" s="12"/>
      <c r="JSW1185" s="12"/>
      <c r="JSX1185" s="12"/>
      <c r="JSY1185" s="12"/>
      <c r="JSZ1185" s="12"/>
      <c r="JTA1185" s="12"/>
      <c r="JTB1185" s="12"/>
      <c r="JTC1185" s="12"/>
      <c r="JTD1185" s="12"/>
      <c r="JTE1185" s="12"/>
      <c r="JTF1185" s="12"/>
      <c r="JTG1185" s="12"/>
      <c r="JTH1185" s="12"/>
      <c r="JTI1185" s="12"/>
      <c r="JTJ1185" s="12"/>
      <c r="JTK1185" s="12"/>
      <c r="JTL1185" s="12"/>
      <c r="JTM1185" s="12"/>
      <c r="JTN1185" s="12"/>
      <c r="JTO1185" s="12"/>
      <c r="JTP1185" s="12"/>
      <c r="JTQ1185" s="12"/>
      <c r="JTR1185" s="12"/>
      <c r="JTS1185" s="12"/>
      <c r="JTT1185" s="12"/>
      <c r="JTU1185" s="12"/>
      <c r="JTV1185" s="12"/>
      <c r="JTW1185" s="12"/>
      <c r="JTX1185" s="12"/>
      <c r="JTY1185" s="12"/>
      <c r="JTZ1185" s="12"/>
      <c r="JUA1185" s="12"/>
      <c r="JUB1185" s="12"/>
      <c r="JUC1185" s="12"/>
      <c r="JUD1185" s="12"/>
      <c r="JUE1185" s="12"/>
      <c r="JUF1185" s="12"/>
      <c r="JUG1185" s="12"/>
      <c r="JUH1185" s="12"/>
      <c r="JUI1185" s="12"/>
      <c r="JUJ1185" s="12"/>
      <c r="JUK1185" s="12"/>
      <c r="JUL1185" s="12"/>
      <c r="JUM1185" s="12"/>
      <c r="JUN1185" s="12"/>
      <c r="JUO1185" s="12"/>
      <c r="JUP1185" s="12"/>
      <c r="JUQ1185" s="12"/>
      <c r="JUR1185" s="12"/>
      <c r="JUS1185" s="12"/>
      <c r="JUT1185" s="12"/>
      <c r="JUU1185" s="12"/>
      <c r="JUV1185" s="12"/>
      <c r="JUW1185" s="12"/>
      <c r="JUX1185" s="12"/>
      <c r="JUY1185" s="12"/>
      <c r="JUZ1185" s="12"/>
      <c r="JVA1185" s="12"/>
      <c r="JVB1185" s="12"/>
      <c r="JVC1185" s="12"/>
      <c r="JVD1185" s="12"/>
      <c r="JVE1185" s="12"/>
      <c r="JVF1185" s="12"/>
      <c r="JVG1185" s="12"/>
      <c r="JVH1185" s="12"/>
      <c r="JVI1185" s="12"/>
      <c r="JVJ1185" s="12"/>
      <c r="JVK1185" s="12"/>
      <c r="JVL1185" s="12"/>
      <c r="JVM1185" s="12"/>
      <c r="JVN1185" s="12"/>
      <c r="JVO1185" s="12"/>
      <c r="JVP1185" s="12"/>
      <c r="JVQ1185" s="12"/>
      <c r="JVR1185" s="12"/>
      <c r="JVS1185" s="12"/>
      <c r="JVT1185" s="12"/>
      <c r="JVU1185" s="12"/>
      <c r="JVV1185" s="12"/>
      <c r="JVW1185" s="12"/>
      <c r="JVX1185" s="12"/>
      <c r="JVY1185" s="12"/>
      <c r="JVZ1185" s="12"/>
      <c r="JWA1185" s="12"/>
      <c r="JWB1185" s="12"/>
      <c r="JWC1185" s="12"/>
      <c r="JWD1185" s="12"/>
      <c r="JWE1185" s="12"/>
      <c r="JWF1185" s="12"/>
      <c r="JWG1185" s="12"/>
      <c r="JWH1185" s="12"/>
      <c r="JWI1185" s="12"/>
      <c r="JWJ1185" s="12"/>
      <c r="JWK1185" s="12"/>
      <c r="JWL1185" s="12"/>
      <c r="JWM1185" s="12"/>
      <c r="JWN1185" s="12"/>
      <c r="JWO1185" s="12"/>
      <c r="JWP1185" s="12"/>
      <c r="JWQ1185" s="12"/>
      <c r="JWR1185" s="12"/>
      <c r="JWS1185" s="12"/>
      <c r="JWT1185" s="12"/>
      <c r="JWU1185" s="12"/>
      <c r="JWV1185" s="12"/>
      <c r="JWW1185" s="12"/>
      <c r="JWX1185" s="12"/>
      <c r="JWY1185" s="12"/>
      <c r="JWZ1185" s="12"/>
      <c r="JXA1185" s="12"/>
      <c r="JXB1185" s="12"/>
      <c r="JXC1185" s="12"/>
      <c r="JXD1185" s="12"/>
      <c r="JXE1185" s="12"/>
      <c r="JXF1185" s="12"/>
      <c r="JXG1185" s="12"/>
      <c r="JXH1185" s="12"/>
      <c r="JXI1185" s="12"/>
      <c r="JXJ1185" s="12"/>
      <c r="JXK1185" s="12"/>
      <c r="JXL1185" s="12"/>
      <c r="JXM1185" s="12"/>
      <c r="JXN1185" s="12"/>
      <c r="JXO1185" s="12"/>
      <c r="JXP1185" s="12"/>
      <c r="JXQ1185" s="12"/>
      <c r="JXR1185" s="12"/>
      <c r="JXS1185" s="12"/>
      <c r="JXT1185" s="12"/>
      <c r="JXU1185" s="12"/>
      <c r="JXV1185" s="12"/>
      <c r="JXW1185" s="12"/>
      <c r="JXX1185" s="12"/>
      <c r="JXY1185" s="12"/>
      <c r="JXZ1185" s="12"/>
      <c r="JYA1185" s="12"/>
      <c r="JYB1185" s="12"/>
      <c r="JYC1185" s="12"/>
      <c r="JYD1185" s="12"/>
      <c r="JYE1185" s="12"/>
      <c r="JYF1185" s="12"/>
      <c r="JYG1185" s="12"/>
      <c r="JYH1185" s="12"/>
      <c r="JYI1185" s="12"/>
      <c r="JYJ1185" s="12"/>
      <c r="JYK1185" s="12"/>
      <c r="JYL1185" s="12"/>
      <c r="JYM1185" s="12"/>
      <c r="JYN1185" s="12"/>
      <c r="JYO1185" s="12"/>
      <c r="JYP1185" s="12"/>
      <c r="JYQ1185" s="12"/>
      <c r="JYR1185" s="12"/>
      <c r="JYS1185" s="12"/>
      <c r="JYT1185" s="12"/>
      <c r="JYU1185" s="12"/>
      <c r="JYV1185" s="12"/>
      <c r="JYW1185" s="12"/>
      <c r="JYX1185" s="12"/>
      <c r="JYY1185" s="12"/>
      <c r="JYZ1185" s="12"/>
      <c r="JZA1185" s="12"/>
      <c r="JZB1185" s="12"/>
      <c r="JZC1185" s="12"/>
      <c r="JZD1185" s="12"/>
      <c r="JZE1185" s="12"/>
      <c r="JZF1185" s="12"/>
      <c r="JZG1185" s="12"/>
      <c r="JZH1185" s="12"/>
      <c r="JZI1185" s="12"/>
      <c r="JZJ1185" s="12"/>
      <c r="JZK1185" s="12"/>
      <c r="JZL1185" s="12"/>
      <c r="JZM1185" s="12"/>
      <c r="JZN1185" s="12"/>
      <c r="JZO1185" s="12"/>
      <c r="JZP1185" s="12"/>
      <c r="JZQ1185" s="12"/>
      <c r="JZR1185" s="12"/>
      <c r="JZS1185" s="12"/>
      <c r="JZT1185" s="12"/>
      <c r="JZU1185" s="12"/>
      <c r="JZV1185" s="12"/>
      <c r="JZW1185" s="12"/>
      <c r="JZX1185" s="12"/>
      <c r="JZY1185" s="12"/>
      <c r="JZZ1185" s="12"/>
      <c r="KAA1185" s="12"/>
      <c r="KAB1185" s="12"/>
      <c r="KAC1185" s="12"/>
      <c r="KAD1185" s="12"/>
      <c r="KAE1185" s="12"/>
      <c r="KAF1185" s="12"/>
      <c r="KAG1185" s="12"/>
      <c r="KAH1185" s="12"/>
      <c r="KAI1185" s="12"/>
      <c r="KAJ1185" s="12"/>
      <c r="KAK1185" s="12"/>
      <c r="KAL1185" s="12"/>
      <c r="KAM1185" s="12"/>
      <c r="KAN1185" s="12"/>
      <c r="KAO1185" s="12"/>
      <c r="KAP1185" s="12"/>
      <c r="KAQ1185" s="12"/>
      <c r="KAR1185" s="12"/>
      <c r="KAS1185" s="12"/>
      <c r="KAT1185" s="12"/>
      <c r="KAU1185" s="12"/>
      <c r="KAV1185" s="12"/>
      <c r="KAW1185" s="12"/>
      <c r="KAX1185" s="12"/>
      <c r="KAY1185" s="12"/>
      <c r="KAZ1185" s="12"/>
      <c r="KBA1185" s="12"/>
      <c r="KBB1185" s="12"/>
      <c r="KBC1185" s="12"/>
      <c r="KBD1185" s="12"/>
      <c r="KBE1185" s="12"/>
      <c r="KBF1185" s="12"/>
      <c r="KBG1185" s="12"/>
      <c r="KBH1185" s="12"/>
      <c r="KBI1185" s="12"/>
      <c r="KBJ1185" s="12"/>
      <c r="KBK1185" s="12"/>
      <c r="KBL1185" s="12"/>
      <c r="KBM1185" s="12"/>
      <c r="KBN1185" s="12"/>
      <c r="KBO1185" s="12"/>
      <c r="KBP1185" s="12"/>
      <c r="KBQ1185" s="12"/>
      <c r="KBR1185" s="12"/>
      <c r="KBS1185" s="12"/>
      <c r="KBT1185" s="12"/>
      <c r="KBU1185" s="12"/>
      <c r="KBV1185" s="12"/>
      <c r="KBW1185" s="12"/>
      <c r="KBX1185" s="12"/>
      <c r="KBY1185" s="12"/>
      <c r="KBZ1185" s="12"/>
      <c r="KCA1185" s="12"/>
      <c r="KCB1185" s="12"/>
      <c r="KCC1185" s="12"/>
      <c r="KCD1185" s="12"/>
      <c r="KCE1185" s="12"/>
      <c r="KCF1185" s="12"/>
      <c r="KCG1185" s="12"/>
      <c r="KCH1185" s="12"/>
      <c r="KCI1185" s="12"/>
      <c r="KCJ1185" s="12"/>
      <c r="KCK1185" s="12"/>
      <c r="KCL1185" s="12"/>
      <c r="KCM1185" s="12"/>
      <c r="KCN1185" s="12"/>
      <c r="KCO1185" s="12"/>
      <c r="KCP1185" s="12"/>
      <c r="KCQ1185" s="12"/>
      <c r="KCR1185" s="12"/>
      <c r="KCS1185" s="12"/>
      <c r="KCT1185" s="12"/>
      <c r="KCU1185" s="12"/>
      <c r="KCV1185" s="12"/>
      <c r="KCW1185" s="12"/>
      <c r="KCX1185" s="12"/>
      <c r="KCY1185" s="12"/>
      <c r="KCZ1185" s="12"/>
      <c r="KDA1185" s="12"/>
      <c r="KDB1185" s="12"/>
      <c r="KDC1185" s="12"/>
      <c r="KDD1185" s="12"/>
      <c r="KDE1185" s="12"/>
      <c r="KDF1185" s="12"/>
      <c r="KDG1185" s="12"/>
      <c r="KDH1185" s="12"/>
      <c r="KDI1185" s="12"/>
      <c r="KDJ1185" s="12"/>
      <c r="KDK1185" s="12"/>
      <c r="KDL1185" s="12"/>
      <c r="KDM1185" s="12"/>
      <c r="KDN1185" s="12"/>
      <c r="KDO1185" s="12"/>
      <c r="KDP1185" s="12"/>
      <c r="KDQ1185" s="12"/>
      <c r="KDR1185" s="12"/>
      <c r="KDS1185" s="12"/>
      <c r="KDT1185" s="12"/>
      <c r="KDU1185" s="12"/>
      <c r="KDV1185" s="12"/>
      <c r="KDW1185" s="12"/>
      <c r="KDX1185" s="12"/>
      <c r="KDY1185" s="12"/>
      <c r="KDZ1185" s="12"/>
      <c r="KEA1185" s="12"/>
      <c r="KEB1185" s="12"/>
      <c r="KEC1185" s="12"/>
      <c r="KED1185" s="12"/>
      <c r="KEE1185" s="12"/>
      <c r="KEF1185" s="12"/>
      <c r="KEG1185" s="12"/>
      <c r="KEH1185" s="12"/>
      <c r="KEI1185" s="12"/>
      <c r="KEJ1185" s="12"/>
      <c r="KEK1185" s="12"/>
      <c r="KEL1185" s="12"/>
      <c r="KEM1185" s="12"/>
      <c r="KEN1185" s="12"/>
      <c r="KEO1185" s="12"/>
      <c r="KEP1185" s="12"/>
      <c r="KEQ1185" s="12"/>
      <c r="KER1185" s="12"/>
      <c r="KES1185" s="12"/>
      <c r="KET1185" s="12"/>
      <c r="KEU1185" s="12"/>
      <c r="KEV1185" s="12"/>
      <c r="KEW1185" s="12"/>
      <c r="KEX1185" s="12"/>
      <c r="KEY1185" s="12"/>
      <c r="KEZ1185" s="12"/>
      <c r="KFA1185" s="12"/>
      <c r="KFB1185" s="12"/>
      <c r="KFC1185" s="12"/>
      <c r="KFD1185" s="12"/>
      <c r="KFE1185" s="12"/>
      <c r="KFF1185" s="12"/>
      <c r="KFG1185" s="12"/>
      <c r="KFH1185" s="12"/>
      <c r="KFI1185" s="12"/>
      <c r="KFJ1185" s="12"/>
      <c r="KFK1185" s="12"/>
      <c r="KFL1185" s="12"/>
      <c r="KFM1185" s="12"/>
      <c r="KFN1185" s="12"/>
      <c r="KFO1185" s="12"/>
      <c r="KFP1185" s="12"/>
      <c r="KFQ1185" s="12"/>
      <c r="KFR1185" s="12"/>
      <c r="KFS1185" s="12"/>
      <c r="KFT1185" s="12"/>
      <c r="KFU1185" s="12"/>
      <c r="KFV1185" s="12"/>
      <c r="KFW1185" s="12"/>
      <c r="KFX1185" s="12"/>
      <c r="KFY1185" s="12"/>
      <c r="KFZ1185" s="12"/>
      <c r="KGA1185" s="12"/>
      <c r="KGB1185" s="12"/>
      <c r="KGC1185" s="12"/>
      <c r="KGD1185" s="12"/>
      <c r="KGE1185" s="12"/>
      <c r="KGF1185" s="12"/>
      <c r="KGG1185" s="12"/>
      <c r="KGH1185" s="12"/>
      <c r="KGI1185" s="12"/>
      <c r="KGJ1185" s="12"/>
      <c r="KGK1185" s="12"/>
      <c r="KGL1185" s="12"/>
      <c r="KGM1185" s="12"/>
      <c r="KGN1185" s="12"/>
      <c r="KGO1185" s="12"/>
      <c r="KGP1185" s="12"/>
      <c r="KGQ1185" s="12"/>
      <c r="KGR1185" s="12"/>
      <c r="KGS1185" s="12"/>
      <c r="KGT1185" s="12"/>
      <c r="KGU1185" s="12"/>
      <c r="KGV1185" s="12"/>
      <c r="KGW1185" s="12"/>
      <c r="KGX1185" s="12"/>
      <c r="KGY1185" s="12"/>
      <c r="KGZ1185" s="12"/>
      <c r="KHA1185" s="12"/>
      <c r="KHB1185" s="12"/>
      <c r="KHC1185" s="12"/>
      <c r="KHD1185" s="12"/>
      <c r="KHE1185" s="12"/>
      <c r="KHF1185" s="12"/>
      <c r="KHG1185" s="12"/>
      <c r="KHH1185" s="12"/>
      <c r="KHI1185" s="12"/>
      <c r="KHJ1185" s="12"/>
      <c r="KHK1185" s="12"/>
      <c r="KHL1185" s="12"/>
      <c r="KHM1185" s="12"/>
      <c r="KHN1185" s="12"/>
      <c r="KHO1185" s="12"/>
      <c r="KHP1185" s="12"/>
      <c r="KHQ1185" s="12"/>
      <c r="KHR1185" s="12"/>
      <c r="KHS1185" s="12"/>
      <c r="KHT1185" s="12"/>
      <c r="KHU1185" s="12"/>
      <c r="KHV1185" s="12"/>
      <c r="KHW1185" s="12"/>
      <c r="KHX1185" s="12"/>
      <c r="KHY1185" s="12"/>
      <c r="KHZ1185" s="12"/>
      <c r="KIA1185" s="12"/>
      <c r="KIB1185" s="12"/>
      <c r="KIC1185" s="12"/>
      <c r="KID1185" s="12"/>
      <c r="KIE1185" s="12"/>
      <c r="KIF1185" s="12"/>
      <c r="KIG1185" s="12"/>
      <c r="KIH1185" s="12"/>
      <c r="KII1185" s="12"/>
      <c r="KIJ1185" s="12"/>
      <c r="KIK1185" s="12"/>
      <c r="KIL1185" s="12"/>
      <c r="KIM1185" s="12"/>
      <c r="KIN1185" s="12"/>
      <c r="KIO1185" s="12"/>
      <c r="KIP1185" s="12"/>
      <c r="KIQ1185" s="12"/>
      <c r="KIR1185" s="12"/>
      <c r="KIS1185" s="12"/>
      <c r="KIT1185" s="12"/>
      <c r="KIU1185" s="12"/>
      <c r="KIV1185" s="12"/>
      <c r="KIW1185" s="12"/>
      <c r="KIX1185" s="12"/>
      <c r="KIY1185" s="12"/>
      <c r="KIZ1185" s="12"/>
      <c r="KJA1185" s="12"/>
      <c r="KJB1185" s="12"/>
      <c r="KJC1185" s="12"/>
      <c r="KJD1185" s="12"/>
      <c r="KJE1185" s="12"/>
      <c r="KJF1185" s="12"/>
      <c r="KJG1185" s="12"/>
      <c r="KJH1185" s="12"/>
      <c r="KJI1185" s="12"/>
      <c r="KJJ1185" s="12"/>
      <c r="KJK1185" s="12"/>
      <c r="KJL1185" s="12"/>
      <c r="KJM1185" s="12"/>
      <c r="KJN1185" s="12"/>
      <c r="KJO1185" s="12"/>
      <c r="KJP1185" s="12"/>
      <c r="KJQ1185" s="12"/>
      <c r="KJR1185" s="12"/>
      <c r="KJS1185" s="12"/>
      <c r="KJT1185" s="12"/>
      <c r="KJU1185" s="12"/>
      <c r="KJV1185" s="12"/>
      <c r="KJW1185" s="12"/>
      <c r="KJX1185" s="12"/>
      <c r="KJY1185" s="12"/>
      <c r="KJZ1185" s="12"/>
      <c r="KKA1185" s="12"/>
      <c r="KKB1185" s="12"/>
      <c r="KKC1185" s="12"/>
      <c r="KKD1185" s="12"/>
      <c r="KKE1185" s="12"/>
      <c r="KKF1185" s="12"/>
      <c r="KKG1185" s="12"/>
      <c r="KKH1185" s="12"/>
      <c r="KKI1185" s="12"/>
      <c r="KKJ1185" s="12"/>
      <c r="KKK1185" s="12"/>
      <c r="KKL1185" s="12"/>
      <c r="KKM1185" s="12"/>
      <c r="KKN1185" s="12"/>
      <c r="KKO1185" s="12"/>
      <c r="KKP1185" s="12"/>
      <c r="KKQ1185" s="12"/>
      <c r="KKR1185" s="12"/>
      <c r="KKS1185" s="12"/>
      <c r="KKT1185" s="12"/>
      <c r="KKU1185" s="12"/>
      <c r="KKV1185" s="12"/>
      <c r="KKW1185" s="12"/>
      <c r="KKX1185" s="12"/>
      <c r="KKY1185" s="12"/>
      <c r="KKZ1185" s="12"/>
      <c r="KLA1185" s="12"/>
      <c r="KLB1185" s="12"/>
      <c r="KLC1185" s="12"/>
      <c r="KLD1185" s="12"/>
      <c r="KLE1185" s="12"/>
      <c r="KLF1185" s="12"/>
      <c r="KLG1185" s="12"/>
      <c r="KLH1185" s="12"/>
      <c r="KLI1185" s="12"/>
      <c r="KLJ1185" s="12"/>
      <c r="KLK1185" s="12"/>
      <c r="KLL1185" s="12"/>
      <c r="KLM1185" s="12"/>
      <c r="KLN1185" s="12"/>
      <c r="KLO1185" s="12"/>
      <c r="KLP1185" s="12"/>
      <c r="KLQ1185" s="12"/>
      <c r="KLR1185" s="12"/>
      <c r="KLS1185" s="12"/>
      <c r="KLT1185" s="12"/>
      <c r="KLU1185" s="12"/>
      <c r="KLV1185" s="12"/>
      <c r="KLW1185" s="12"/>
      <c r="KLX1185" s="12"/>
      <c r="KLY1185" s="12"/>
      <c r="KLZ1185" s="12"/>
      <c r="KMA1185" s="12"/>
      <c r="KMB1185" s="12"/>
      <c r="KMC1185" s="12"/>
      <c r="KMD1185" s="12"/>
      <c r="KME1185" s="12"/>
      <c r="KMF1185" s="12"/>
      <c r="KMG1185" s="12"/>
      <c r="KMH1185" s="12"/>
      <c r="KMI1185" s="12"/>
      <c r="KMJ1185" s="12"/>
      <c r="KMK1185" s="12"/>
      <c r="KML1185" s="12"/>
      <c r="KMM1185" s="12"/>
      <c r="KMN1185" s="12"/>
      <c r="KMO1185" s="12"/>
      <c r="KMP1185" s="12"/>
      <c r="KMQ1185" s="12"/>
      <c r="KMR1185" s="12"/>
      <c r="KMS1185" s="12"/>
      <c r="KMT1185" s="12"/>
      <c r="KMU1185" s="12"/>
      <c r="KMV1185" s="12"/>
      <c r="KMW1185" s="12"/>
      <c r="KMX1185" s="12"/>
      <c r="KMY1185" s="12"/>
      <c r="KMZ1185" s="12"/>
      <c r="KNA1185" s="12"/>
      <c r="KNB1185" s="12"/>
      <c r="KNC1185" s="12"/>
      <c r="KND1185" s="12"/>
      <c r="KNE1185" s="12"/>
      <c r="KNF1185" s="12"/>
      <c r="KNG1185" s="12"/>
      <c r="KNH1185" s="12"/>
      <c r="KNI1185" s="12"/>
      <c r="KNJ1185" s="12"/>
      <c r="KNK1185" s="12"/>
      <c r="KNL1185" s="12"/>
      <c r="KNM1185" s="12"/>
      <c r="KNN1185" s="12"/>
      <c r="KNO1185" s="12"/>
      <c r="KNP1185" s="12"/>
      <c r="KNQ1185" s="12"/>
      <c r="KNR1185" s="12"/>
      <c r="KNS1185" s="12"/>
      <c r="KNT1185" s="12"/>
      <c r="KNU1185" s="12"/>
      <c r="KNV1185" s="12"/>
      <c r="KNW1185" s="12"/>
      <c r="KNX1185" s="12"/>
      <c r="KNY1185" s="12"/>
      <c r="KNZ1185" s="12"/>
      <c r="KOA1185" s="12"/>
      <c r="KOB1185" s="12"/>
      <c r="KOC1185" s="12"/>
      <c r="KOD1185" s="12"/>
      <c r="KOE1185" s="12"/>
      <c r="KOF1185" s="12"/>
      <c r="KOG1185" s="12"/>
      <c r="KOH1185" s="12"/>
      <c r="KOI1185" s="12"/>
      <c r="KOJ1185" s="12"/>
      <c r="KOK1185" s="12"/>
      <c r="KOL1185" s="12"/>
      <c r="KOM1185" s="12"/>
      <c r="KON1185" s="12"/>
      <c r="KOO1185" s="12"/>
      <c r="KOP1185" s="12"/>
      <c r="KOQ1185" s="12"/>
      <c r="KOR1185" s="12"/>
      <c r="KOS1185" s="12"/>
      <c r="KOT1185" s="12"/>
      <c r="KOU1185" s="12"/>
      <c r="KOV1185" s="12"/>
      <c r="KOW1185" s="12"/>
      <c r="KOX1185" s="12"/>
      <c r="KOY1185" s="12"/>
      <c r="KOZ1185" s="12"/>
      <c r="KPA1185" s="12"/>
      <c r="KPB1185" s="12"/>
      <c r="KPC1185" s="12"/>
      <c r="KPD1185" s="12"/>
      <c r="KPE1185" s="12"/>
      <c r="KPF1185" s="12"/>
      <c r="KPG1185" s="12"/>
      <c r="KPH1185" s="12"/>
      <c r="KPI1185" s="12"/>
      <c r="KPJ1185" s="12"/>
      <c r="KPK1185" s="12"/>
      <c r="KPL1185" s="12"/>
      <c r="KPM1185" s="12"/>
      <c r="KPN1185" s="12"/>
      <c r="KPO1185" s="12"/>
      <c r="KPP1185" s="12"/>
      <c r="KPQ1185" s="12"/>
      <c r="KPR1185" s="12"/>
      <c r="KPS1185" s="12"/>
      <c r="KPT1185" s="12"/>
      <c r="KPU1185" s="12"/>
      <c r="KPV1185" s="12"/>
      <c r="KPW1185" s="12"/>
      <c r="KPX1185" s="12"/>
      <c r="KPY1185" s="12"/>
      <c r="KPZ1185" s="12"/>
      <c r="KQA1185" s="12"/>
      <c r="KQB1185" s="12"/>
      <c r="KQC1185" s="12"/>
      <c r="KQD1185" s="12"/>
      <c r="KQE1185" s="12"/>
      <c r="KQF1185" s="12"/>
      <c r="KQG1185" s="12"/>
      <c r="KQH1185" s="12"/>
      <c r="KQI1185" s="12"/>
      <c r="KQJ1185" s="12"/>
      <c r="KQK1185" s="12"/>
      <c r="KQL1185" s="12"/>
      <c r="KQM1185" s="12"/>
      <c r="KQN1185" s="12"/>
      <c r="KQO1185" s="12"/>
      <c r="KQP1185" s="12"/>
      <c r="KQQ1185" s="12"/>
      <c r="KQR1185" s="12"/>
      <c r="KQS1185" s="12"/>
      <c r="KQT1185" s="12"/>
      <c r="KQU1185" s="12"/>
      <c r="KQV1185" s="12"/>
      <c r="KQW1185" s="12"/>
      <c r="KQX1185" s="12"/>
      <c r="KQY1185" s="12"/>
      <c r="KQZ1185" s="12"/>
      <c r="KRA1185" s="12"/>
      <c r="KRB1185" s="12"/>
      <c r="KRC1185" s="12"/>
      <c r="KRD1185" s="12"/>
      <c r="KRE1185" s="12"/>
      <c r="KRF1185" s="12"/>
      <c r="KRG1185" s="12"/>
      <c r="KRH1185" s="12"/>
      <c r="KRI1185" s="12"/>
      <c r="KRJ1185" s="12"/>
      <c r="KRK1185" s="12"/>
      <c r="KRL1185" s="12"/>
      <c r="KRM1185" s="12"/>
      <c r="KRN1185" s="12"/>
      <c r="KRO1185" s="12"/>
      <c r="KRP1185" s="12"/>
      <c r="KRQ1185" s="12"/>
      <c r="KRR1185" s="12"/>
      <c r="KRS1185" s="12"/>
      <c r="KRT1185" s="12"/>
      <c r="KRU1185" s="12"/>
      <c r="KRV1185" s="12"/>
      <c r="KRW1185" s="12"/>
      <c r="KRX1185" s="12"/>
      <c r="KRY1185" s="12"/>
      <c r="KRZ1185" s="12"/>
      <c r="KSA1185" s="12"/>
      <c r="KSB1185" s="12"/>
      <c r="KSC1185" s="12"/>
      <c r="KSD1185" s="12"/>
      <c r="KSE1185" s="12"/>
      <c r="KSF1185" s="12"/>
      <c r="KSG1185" s="12"/>
      <c r="KSH1185" s="12"/>
      <c r="KSI1185" s="12"/>
      <c r="KSJ1185" s="12"/>
      <c r="KSK1185" s="12"/>
      <c r="KSL1185" s="12"/>
      <c r="KSM1185" s="12"/>
      <c r="KSN1185" s="12"/>
      <c r="KSO1185" s="12"/>
      <c r="KSP1185" s="12"/>
      <c r="KSQ1185" s="12"/>
      <c r="KSR1185" s="12"/>
      <c r="KSS1185" s="12"/>
      <c r="KST1185" s="12"/>
      <c r="KSU1185" s="12"/>
      <c r="KSV1185" s="12"/>
      <c r="KSW1185" s="12"/>
      <c r="KSX1185" s="12"/>
      <c r="KSY1185" s="12"/>
      <c r="KSZ1185" s="12"/>
      <c r="KTA1185" s="12"/>
      <c r="KTB1185" s="12"/>
      <c r="KTC1185" s="12"/>
      <c r="KTD1185" s="12"/>
      <c r="KTE1185" s="12"/>
      <c r="KTF1185" s="12"/>
      <c r="KTG1185" s="12"/>
      <c r="KTH1185" s="12"/>
      <c r="KTI1185" s="12"/>
      <c r="KTJ1185" s="12"/>
      <c r="KTK1185" s="12"/>
      <c r="KTL1185" s="12"/>
      <c r="KTM1185" s="12"/>
      <c r="KTN1185" s="12"/>
      <c r="KTO1185" s="12"/>
      <c r="KTP1185" s="12"/>
      <c r="KTQ1185" s="12"/>
      <c r="KTR1185" s="12"/>
      <c r="KTS1185" s="12"/>
      <c r="KTT1185" s="12"/>
      <c r="KTU1185" s="12"/>
      <c r="KTV1185" s="12"/>
      <c r="KTW1185" s="12"/>
      <c r="KTX1185" s="12"/>
      <c r="KTY1185" s="12"/>
      <c r="KTZ1185" s="12"/>
      <c r="KUA1185" s="12"/>
      <c r="KUB1185" s="12"/>
      <c r="KUC1185" s="12"/>
      <c r="KUD1185" s="12"/>
      <c r="KUE1185" s="12"/>
      <c r="KUF1185" s="12"/>
      <c r="KUG1185" s="12"/>
      <c r="KUH1185" s="12"/>
      <c r="KUI1185" s="12"/>
      <c r="KUJ1185" s="12"/>
      <c r="KUK1185" s="12"/>
      <c r="KUL1185" s="12"/>
      <c r="KUM1185" s="12"/>
      <c r="KUN1185" s="12"/>
      <c r="KUO1185" s="12"/>
      <c r="KUP1185" s="12"/>
      <c r="KUQ1185" s="12"/>
      <c r="KUR1185" s="12"/>
      <c r="KUS1185" s="12"/>
      <c r="KUT1185" s="12"/>
      <c r="KUU1185" s="12"/>
      <c r="KUV1185" s="12"/>
      <c r="KUW1185" s="12"/>
      <c r="KUX1185" s="12"/>
      <c r="KUY1185" s="12"/>
      <c r="KUZ1185" s="12"/>
      <c r="KVA1185" s="12"/>
      <c r="KVB1185" s="12"/>
      <c r="KVC1185" s="12"/>
      <c r="KVD1185" s="12"/>
      <c r="KVE1185" s="12"/>
      <c r="KVF1185" s="12"/>
      <c r="KVG1185" s="12"/>
      <c r="KVH1185" s="12"/>
      <c r="KVI1185" s="12"/>
      <c r="KVJ1185" s="12"/>
      <c r="KVK1185" s="12"/>
      <c r="KVL1185" s="12"/>
      <c r="KVM1185" s="12"/>
      <c r="KVN1185" s="12"/>
      <c r="KVO1185" s="12"/>
      <c r="KVP1185" s="12"/>
      <c r="KVQ1185" s="12"/>
      <c r="KVR1185" s="12"/>
      <c r="KVS1185" s="12"/>
      <c r="KVT1185" s="12"/>
      <c r="KVU1185" s="12"/>
      <c r="KVV1185" s="12"/>
      <c r="KVW1185" s="12"/>
      <c r="KVX1185" s="12"/>
      <c r="KVY1185" s="12"/>
      <c r="KVZ1185" s="12"/>
      <c r="KWA1185" s="12"/>
      <c r="KWB1185" s="12"/>
      <c r="KWC1185" s="12"/>
      <c r="KWD1185" s="12"/>
      <c r="KWE1185" s="12"/>
      <c r="KWF1185" s="12"/>
      <c r="KWG1185" s="12"/>
      <c r="KWH1185" s="12"/>
      <c r="KWI1185" s="12"/>
      <c r="KWJ1185" s="12"/>
      <c r="KWK1185" s="12"/>
      <c r="KWL1185" s="12"/>
      <c r="KWM1185" s="12"/>
      <c r="KWN1185" s="12"/>
      <c r="KWO1185" s="12"/>
      <c r="KWP1185" s="12"/>
      <c r="KWQ1185" s="12"/>
      <c r="KWR1185" s="12"/>
      <c r="KWS1185" s="12"/>
      <c r="KWT1185" s="12"/>
      <c r="KWU1185" s="12"/>
      <c r="KWV1185" s="12"/>
      <c r="KWW1185" s="12"/>
      <c r="KWX1185" s="12"/>
      <c r="KWY1185" s="12"/>
      <c r="KWZ1185" s="12"/>
      <c r="KXA1185" s="12"/>
      <c r="KXB1185" s="12"/>
      <c r="KXC1185" s="12"/>
      <c r="KXD1185" s="12"/>
      <c r="KXE1185" s="12"/>
      <c r="KXF1185" s="12"/>
      <c r="KXG1185" s="12"/>
      <c r="KXH1185" s="12"/>
      <c r="KXI1185" s="12"/>
      <c r="KXJ1185" s="12"/>
      <c r="KXK1185" s="12"/>
      <c r="KXL1185" s="12"/>
      <c r="KXM1185" s="12"/>
      <c r="KXN1185" s="12"/>
      <c r="KXO1185" s="12"/>
      <c r="KXP1185" s="12"/>
      <c r="KXQ1185" s="12"/>
      <c r="KXR1185" s="12"/>
      <c r="KXS1185" s="12"/>
      <c r="KXT1185" s="12"/>
      <c r="KXU1185" s="12"/>
      <c r="KXV1185" s="12"/>
      <c r="KXW1185" s="12"/>
      <c r="KXX1185" s="12"/>
      <c r="KXY1185" s="12"/>
      <c r="KXZ1185" s="12"/>
      <c r="KYA1185" s="12"/>
      <c r="KYB1185" s="12"/>
      <c r="KYC1185" s="12"/>
      <c r="KYD1185" s="12"/>
      <c r="KYE1185" s="12"/>
      <c r="KYF1185" s="12"/>
      <c r="KYG1185" s="12"/>
      <c r="KYH1185" s="12"/>
      <c r="KYI1185" s="12"/>
      <c r="KYJ1185" s="12"/>
      <c r="KYK1185" s="12"/>
      <c r="KYL1185" s="12"/>
      <c r="KYM1185" s="12"/>
      <c r="KYN1185" s="12"/>
      <c r="KYO1185" s="12"/>
      <c r="KYP1185" s="12"/>
      <c r="KYQ1185" s="12"/>
      <c r="KYR1185" s="12"/>
      <c r="KYS1185" s="12"/>
      <c r="KYT1185" s="12"/>
      <c r="KYU1185" s="12"/>
      <c r="KYV1185" s="12"/>
      <c r="KYW1185" s="12"/>
      <c r="KYX1185" s="12"/>
      <c r="KYY1185" s="12"/>
      <c r="KYZ1185" s="12"/>
      <c r="KZA1185" s="12"/>
      <c r="KZB1185" s="12"/>
      <c r="KZC1185" s="12"/>
      <c r="KZD1185" s="12"/>
      <c r="KZE1185" s="12"/>
      <c r="KZF1185" s="12"/>
      <c r="KZG1185" s="12"/>
      <c r="KZH1185" s="12"/>
      <c r="KZI1185" s="12"/>
      <c r="KZJ1185" s="12"/>
      <c r="KZK1185" s="12"/>
      <c r="KZL1185" s="12"/>
      <c r="KZM1185" s="12"/>
      <c r="KZN1185" s="12"/>
      <c r="KZO1185" s="12"/>
      <c r="KZP1185" s="12"/>
      <c r="KZQ1185" s="12"/>
      <c r="KZR1185" s="12"/>
      <c r="KZS1185" s="12"/>
      <c r="KZT1185" s="12"/>
      <c r="KZU1185" s="12"/>
      <c r="KZV1185" s="12"/>
      <c r="KZW1185" s="12"/>
      <c r="KZX1185" s="12"/>
      <c r="KZY1185" s="12"/>
      <c r="KZZ1185" s="12"/>
      <c r="LAA1185" s="12"/>
      <c r="LAB1185" s="12"/>
      <c r="LAC1185" s="12"/>
      <c r="LAD1185" s="12"/>
      <c r="LAE1185" s="12"/>
      <c r="LAF1185" s="12"/>
      <c r="LAG1185" s="12"/>
      <c r="LAH1185" s="12"/>
      <c r="LAI1185" s="12"/>
      <c r="LAJ1185" s="12"/>
      <c r="LAK1185" s="12"/>
      <c r="LAL1185" s="12"/>
      <c r="LAM1185" s="12"/>
      <c r="LAN1185" s="12"/>
      <c r="LAO1185" s="12"/>
      <c r="LAP1185" s="12"/>
      <c r="LAQ1185" s="12"/>
      <c r="LAR1185" s="12"/>
      <c r="LAS1185" s="12"/>
      <c r="LAT1185" s="12"/>
      <c r="LAU1185" s="12"/>
      <c r="LAV1185" s="12"/>
      <c r="LAW1185" s="12"/>
      <c r="LAX1185" s="12"/>
      <c r="LAY1185" s="12"/>
      <c r="LAZ1185" s="12"/>
      <c r="LBA1185" s="12"/>
      <c r="LBB1185" s="12"/>
      <c r="LBC1185" s="12"/>
      <c r="LBD1185" s="12"/>
      <c r="LBE1185" s="12"/>
      <c r="LBF1185" s="12"/>
      <c r="LBG1185" s="12"/>
      <c r="LBH1185" s="12"/>
      <c r="LBI1185" s="12"/>
      <c r="LBJ1185" s="12"/>
      <c r="LBK1185" s="12"/>
      <c r="LBL1185" s="12"/>
      <c r="LBM1185" s="12"/>
      <c r="LBN1185" s="12"/>
      <c r="LBO1185" s="12"/>
      <c r="LBP1185" s="12"/>
      <c r="LBQ1185" s="12"/>
      <c r="LBR1185" s="12"/>
      <c r="LBS1185" s="12"/>
      <c r="LBT1185" s="12"/>
      <c r="LBU1185" s="12"/>
      <c r="LBV1185" s="12"/>
      <c r="LBW1185" s="12"/>
      <c r="LBX1185" s="12"/>
      <c r="LBY1185" s="12"/>
      <c r="LBZ1185" s="12"/>
      <c r="LCA1185" s="12"/>
      <c r="LCB1185" s="12"/>
      <c r="LCC1185" s="12"/>
      <c r="LCD1185" s="12"/>
      <c r="LCE1185" s="12"/>
      <c r="LCF1185" s="12"/>
      <c r="LCG1185" s="12"/>
      <c r="LCH1185" s="12"/>
      <c r="LCI1185" s="12"/>
      <c r="LCJ1185" s="12"/>
      <c r="LCK1185" s="12"/>
      <c r="LCL1185" s="12"/>
      <c r="LCM1185" s="12"/>
      <c r="LCN1185" s="12"/>
      <c r="LCO1185" s="12"/>
      <c r="LCP1185" s="12"/>
      <c r="LCQ1185" s="12"/>
      <c r="LCR1185" s="12"/>
      <c r="LCS1185" s="12"/>
      <c r="LCT1185" s="12"/>
      <c r="LCU1185" s="12"/>
      <c r="LCV1185" s="12"/>
      <c r="LCW1185" s="12"/>
      <c r="LCX1185" s="12"/>
      <c r="LCY1185" s="12"/>
      <c r="LCZ1185" s="12"/>
      <c r="LDA1185" s="12"/>
      <c r="LDB1185" s="12"/>
      <c r="LDC1185" s="12"/>
      <c r="LDD1185" s="12"/>
      <c r="LDE1185" s="12"/>
      <c r="LDF1185" s="12"/>
      <c r="LDG1185" s="12"/>
      <c r="LDH1185" s="12"/>
      <c r="LDI1185" s="12"/>
      <c r="LDJ1185" s="12"/>
      <c r="LDK1185" s="12"/>
      <c r="LDL1185" s="12"/>
      <c r="LDM1185" s="12"/>
      <c r="LDN1185" s="12"/>
      <c r="LDO1185" s="12"/>
      <c r="LDP1185" s="12"/>
      <c r="LDQ1185" s="12"/>
      <c r="LDR1185" s="12"/>
      <c r="LDS1185" s="12"/>
      <c r="LDT1185" s="12"/>
      <c r="LDU1185" s="12"/>
      <c r="LDV1185" s="12"/>
      <c r="LDW1185" s="12"/>
      <c r="LDX1185" s="12"/>
      <c r="LDY1185" s="12"/>
      <c r="LDZ1185" s="12"/>
      <c r="LEA1185" s="12"/>
      <c r="LEB1185" s="12"/>
      <c r="LEC1185" s="12"/>
      <c r="LED1185" s="12"/>
      <c r="LEE1185" s="12"/>
      <c r="LEF1185" s="12"/>
      <c r="LEG1185" s="12"/>
      <c r="LEH1185" s="12"/>
      <c r="LEI1185" s="12"/>
      <c r="LEJ1185" s="12"/>
      <c r="LEK1185" s="12"/>
      <c r="LEL1185" s="12"/>
      <c r="LEM1185" s="12"/>
      <c r="LEN1185" s="12"/>
      <c r="LEO1185" s="12"/>
      <c r="LEP1185" s="12"/>
      <c r="LEQ1185" s="12"/>
      <c r="LER1185" s="12"/>
      <c r="LES1185" s="12"/>
      <c r="LET1185" s="12"/>
      <c r="LEU1185" s="12"/>
      <c r="LEV1185" s="12"/>
      <c r="LEW1185" s="12"/>
      <c r="LEX1185" s="12"/>
      <c r="LEY1185" s="12"/>
      <c r="LEZ1185" s="12"/>
      <c r="LFA1185" s="12"/>
      <c r="LFB1185" s="12"/>
      <c r="LFC1185" s="12"/>
      <c r="LFD1185" s="12"/>
      <c r="LFE1185" s="12"/>
      <c r="LFF1185" s="12"/>
      <c r="LFG1185" s="12"/>
      <c r="LFH1185" s="12"/>
      <c r="LFI1185" s="12"/>
      <c r="LFJ1185" s="12"/>
      <c r="LFK1185" s="12"/>
      <c r="LFL1185" s="12"/>
      <c r="LFM1185" s="12"/>
      <c r="LFN1185" s="12"/>
      <c r="LFO1185" s="12"/>
      <c r="LFP1185" s="12"/>
      <c r="LFQ1185" s="12"/>
      <c r="LFR1185" s="12"/>
      <c r="LFS1185" s="12"/>
      <c r="LFT1185" s="12"/>
      <c r="LFU1185" s="12"/>
      <c r="LFV1185" s="12"/>
      <c r="LFW1185" s="12"/>
      <c r="LFX1185" s="12"/>
      <c r="LFY1185" s="12"/>
      <c r="LFZ1185" s="12"/>
      <c r="LGA1185" s="12"/>
      <c r="LGB1185" s="12"/>
      <c r="LGC1185" s="12"/>
      <c r="LGD1185" s="12"/>
      <c r="LGE1185" s="12"/>
      <c r="LGF1185" s="12"/>
      <c r="LGG1185" s="12"/>
      <c r="LGH1185" s="12"/>
      <c r="LGI1185" s="12"/>
      <c r="LGJ1185" s="12"/>
      <c r="LGK1185" s="12"/>
      <c r="LGL1185" s="12"/>
      <c r="LGM1185" s="12"/>
      <c r="LGN1185" s="12"/>
      <c r="LGO1185" s="12"/>
      <c r="LGP1185" s="12"/>
      <c r="LGQ1185" s="12"/>
      <c r="LGR1185" s="12"/>
      <c r="LGS1185" s="12"/>
      <c r="LGT1185" s="12"/>
      <c r="LGU1185" s="12"/>
      <c r="LGV1185" s="12"/>
      <c r="LGW1185" s="12"/>
      <c r="LGX1185" s="12"/>
      <c r="LGY1185" s="12"/>
      <c r="LGZ1185" s="12"/>
      <c r="LHA1185" s="12"/>
      <c r="LHB1185" s="12"/>
      <c r="LHC1185" s="12"/>
      <c r="LHD1185" s="12"/>
      <c r="LHE1185" s="12"/>
      <c r="LHF1185" s="12"/>
      <c r="LHG1185" s="12"/>
      <c r="LHH1185" s="12"/>
      <c r="LHI1185" s="12"/>
      <c r="LHJ1185" s="12"/>
      <c r="LHK1185" s="12"/>
      <c r="LHL1185" s="12"/>
      <c r="LHM1185" s="12"/>
      <c r="LHN1185" s="12"/>
      <c r="LHO1185" s="12"/>
      <c r="LHP1185" s="12"/>
      <c r="LHQ1185" s="12"/>
      <c r="LHR1185" s="12"/>
      <c r="LHS1185" s="12"/>
      <c r="LHT1185" s="12"/>
      <c r="LHU1185" s="12"/>
      <c r="LHV1185" s="12"/>
      <c r="LHW1185" s="12"/>
      <c r="LHX1185" s="12"/>
      <c r="LHY1185" s="12"/>
      <c r="LHZ1185" s="12"/>
      <c r="LIA1185" s="12"/>
      <c r="LIB1185" s="12"/>
      <c r="LIC1185" s="12"/>
      <c r="LID1185" s="12"/>
      <c r="LIE1185" s="12"/>
      <c r="LIF1185" s="12"/>
      <c r="LIG1185" s="12"/>
      <c r="LIH1185" s="12"/>
      <c r="LII1185" s="12"/>
      <c r="LIJ1185" s="12"/>
      <c r="LIK1185" s="12"/>
      <c r="LIL1185" s="12"/>
      <c r="LIM1185" s="12"/>
      <c r="LIN1185" s="12"/>
      <c r="LIO1185" s="12"/>
      <c r="LIP1185" s="12"/>
      <c r="LIQ1185" s="12"/>
      <c r="LIR1185" s="12"/>
      <c r="LIS1185" s="12"/>
      <c r="LIT1185" s="12"/>
      <c r="LIU1185" s="12"/>
      <c r="LIV1185" s="12"/>
      <c r="LIW1185" s="12"/>
      <c r="LIX1185" s="12"/>
      <c r="LIY1185" s="12"/>
      <c r="LIZ1185" s="12"/>
      <c r="LJA1185" s="12"/>
      <c r="LJB1185" s="12"/>
      <c r="LJC1185" s="12"/>
      <c r="LJD1185" s="12"/>
      <c r="LJE1185" s="12"/>
      <c r="LJF1185" s="12"/>
      <c r="LJG1185" s="12"/>
      <c r="LJH1185" s="12"/>
      <c r="LJI1185" s="12"/>
      <c r="LJJ1185" s="12"/>
      <c r="LJK1185" s="12"/>
      <c r="LJL1185" s="12"/>
      <c r="LJM1185" s="12"/>
      <c r="LJN1185" s="12"/>
      <c r="LJO1185" s="12"/>
      <c r="LJP1185" s="12"/>
      <c r="LJQ1185" s="12"/>
      <c r="LJR1185" s="12"/>
      <c r="LJS1185" s="12"/>
      <c r="LJT1185" s="12"/>
      <c r="LJU1185" s="12"/>
      <c r="LJV1185" s="12"/>
      <c r="LJW1185" s="12"/>
      <c r="LJX1185" s="12"/>
      <c r="LJY1185" s="12"/>
      <c r="LJZ1185" s="12"/>
      <c r="LKA1185" s="12"/>
      <c r="LKB1185" s="12"/>
      <c r="LKC1185" s="12"/>
      <c r="LKD1185" s="12"/>
      <c r="LKE1185" s="12"/>
      <c r="LKF1185" s="12"/>
      <c r="LKG1185" s="12"/>
      <c r="LKH1185" s="12"/>
      <c r="LKI1185" s="12"/>
      <c r="LKJ1185" s="12"/>
      <c r="LKK1185" s="12"/>
      <c r="LKL1185" s="12"/>
      <c r="LKM1185" s="12"/>
      <c r="LKN1185" s="12"/>
      <c r="LKO1185" s="12"/>
      <c r="LKP1185" s="12"/>
      <c r="LKQ1185" s="12"/>
      <c r="LKR1185" s="12"/>
      <c r="LKS1185" s="12"/>
      <c r="LKT1185" s="12"/>
      <c r="LKU1185" s="12"/>
      <c r="LKV1185" s="12"/>
      <c r="LKW1185" s="12"/>
      <c r="LKX1185" s="12"/>
      <c r="LKY1185" s="12"/>
      <c r="LKZ1185" s="12"/>
      <c r="LLA1185" s="12"/>
      <c r="LLB1185" s="12"/>
      <c r="LLC1185" s="12"/>
      <c r="LLD1185" s="12"/>
      <c r="LLE1185" s="12"/>
      <c r="LLF1185" s="12"/>
      <c r="LLG1185" s="12"/>
      <c r="LLH1185" s="12"/>
      <c r="LLI1185" s="12"/>
      <c r="LLJ1185" s="12"/>
      <c r="LLK1185" s="12"/>
      <c r="LLL1185" s="12"/>
      <c r="LLM1185" s="12"/>
      <c r="LLN1185" s="12"/>
      <c r="LLO1185" s="12"/>
      <c r="LLP1185" s="12"/>
      <c r="LLQ1185" s="12"/>
      <c r="LLR1185" s="12"/>
      <c r="LLS1185" s="12"/>
      <c r="LLT1185" s="12"/>
      <c r="LLU1185" s="12"/>
      <c r="LLV1185" s="12"/>
      <c r="LLW1185" s="12"/>
      <c r="LLX1185" s="12"/>
      <c r="LLY1185" s="12"/>
      <c r="LLZ1185" s="12"/>
      <c r="LMA1185" s="12"/>
      <c r="LMB1185" s="12"/>
      <c r="LMC1185" s="12"/>
      <c r="LMD1185" s="12"/>
      <c r="LME1185" s="12"/>
      <c r="LMF1185" s="12"/>
      <c r="LMG1185" s="12"/>
      <c r="LMH1185" s="12"/>
      <c r="LMI1185" s="12"/>
      <c r="LMJ1185" s="12"/>
      <c r="LMK1185" s="12"/>
      <c r="LML1185" s="12"/>
      <c r="LMM1185" s="12"/>
      <c r="LMN1185" s="12"/>
      <c r="LMO1185" s="12"/>
      <c r="LMP1185" s="12"/>
      <c r="LMQ1185" s="12"/>
      <c r="LMR1185" s="12"/>
      <c r="LMS1185" s="12"/>
      <c r="LMT1185" s="12"/>
      <c r="LMU1185" s="12"/>
      <c r="LMV1185" s="12"/>
      <c r="LMW1185" s="12"/>
      <c r="LMX1185" s="12"/>
      <c r="LMY1185" s="12"/>
      <c r="LMZ1185" s="12"/>
      <c r="LNA1185" s="12"/>
      <c r="LNB1185" s="12"/>
      <c r="LNC1185" s="12"/>
      <c r="LND1185" s="12"/>
      <c r="LNE1185" s="12"/>
      <c r="LNF1185" s="12"/>
      <c r="LNG1185" s="12"/>
      <c r="LNH1185" s="12"/>
      <c r="LNI1185" s="12"/>
      <c r="LNJ1185" s="12"/>
      <c r="LNK1185" s="12"/>
      <c r="LNL1185" s="12"/>
      <c r="LNM1185" s="12"/>
      <c r="LNN1185" s="12"/>
      <c r="LNO1185" s="12"/>
      <c r="LNP1185" s="12"/>
      <c r="LNQ1185" s="12"/>
      <c r="LNR1185" s="12"/>
      <c r="LNS1185" s="12"/>
      <c r="LNT1185" s="12"/>
      <c r="LNU1185" s="12"/>
      <c r="LNV1185" s="12"/>
      <c r="LNW1185" s="12"/>
      <c r="LNX1185" s="12"/>
      <c r="LNY1185" s="12"/>
      <c r="LNZ1185" s="12"/>
      <c r="LOA1185" s="12"/>
      <c r="LOB1185" s="12"/>
      <c r="LOC1185" s="12"/>
      <c r="LOD1185" s="12"/>
      <c r="LOE1185" s="12"/>
      <c r="LOF1185" s="12"/>
      <c r="LOG1185" s="12"/>
      <c r="LOH1185" s="12"/>
      <c r="LOI1185" s="12"/>
      <c r="LOJ1185" s="12"/>
      <c r="LOK1185" s="12"/>
      <c r="LOL1185" s="12"/>
      <c r="LOM1185" s="12"/>
      <c r="LON1185" s="12"/>
      <c r="LOO1185" s="12"/>
      <c r="LOP1185" s="12"/>
      <c r="LOQ1185" s="12"/>
      <c r="LOR1185" s="12"/>
      <c r="LOS1185" s="12"/>
      <c r="LOT1185" s="12"/>
      <c r="LOU1185" s="12"/>
      <c r="LOV1185" s="12"/>
      <c r="LOW1185" s="12"/>
      <c r="LOX1185" s="12"/>
      <c r="LOY1185" s="12"/>
      <c r="LOZ1185" s="12"/>
      <c r="LPA1185" s="12"/>
      <c r="LPB1185" s="12"/>
      <c r="LPC1185" s="12"/>
      <c r="LPD1185" s="12"/>
      <c r="LPE1185" s="12"/>
      <c r="LPF1185" s="12"/>
      <c r="LPG1185" s="12"/>
      <c r="LPH1185" s="12"/>
      <c r="LPI1185" s="12"/>
      <c r="LPJ1185" s="12"/>
      <c r="LPK1185" s="12"/>
      <c r="LPL1185" s="12"/>
      <c r="LPM1185" s="12"/>
      <c r="LPN1185" s="12"/>
      <c r="LPO1185" s="12"/>
      <c r="LPP1185" s="12"/>
      <c r="LPQ1185" s="12"/>
      <c r="LPR1185" s="12"/>
      <c r="LPS1185" s="12"/>
      <c r="LPT1185" s="12"/>
      <c r="LPU1185" s="12"/>
      <c r="LPV1185" s="12"/>
      <c r="LPW1185" s="12"/>
      <c r="LPX1185" s="12"/>
      <c r="LPY1185" s="12"/>
      <c r="LPZ1185" s="12"/>
      <c r="LQA1185" s="12"/>
      <c r="LQB1185" s="12"/>
      <c r="LQC1185" s="12"/>
      <c r="LQD1185" s="12"/>
      <c r="LQE1185" s="12"/>
      <c r="LQF1185" s="12"/>
      <c r="LQG1185" s="12"/>
      <c r="LQH1185" s="12"/>
      <c r="LQI1185" s="12"/>
      <c r="LQJ1185" s="12"/>
      <c r="LQK1185" s="12"/>
      <c r="LQL1185" s="12"/>
      <c r="LQM1185" s="12"/>
      <c r="LQN1185" s="12"/>
      <c r="LQO1185" s="12"/>
      <c r="LQP1185" s="12"/>
      <c r="LQQ1185" s="12"/>
      <c r="LQR1185" s="12"/>
      <c r="LQS1185" s="12"/>
      <c r="LQT1185" s="12"/>
      <c r="LQU1185" s="12"/>
      <c r="LQV1185" s="12"/>
      <c r="LQW1185" s="12"/>
      <c r="LQX1185" s="12"/>
      <c r="LQY1185" s="12"/>
      <c r="LQZ1185" s="12"/>
      <c r="LRA1185" s="12"/>
      <c r="LRB1185" s="12"/>
      <c r="LRC1185" s="12"/>
      <c r="LRD1185" s="12"/>
      <c r="LRE1185" s="12"/>
      <c r="LRF1185" s="12"/>
      <c r="LRG1185" s="12"/>
      <c r="LRH1185" s="12"/>
      <c r="LRI1185" s="12"/>
      <c r="LRJ1185" s="12"/>
      <c r="LRK1185" s="12"/>
      <c r="LRL1185" s="12"/>
      <c r="LRM1185" s="12"/>
      <c r="LRN1185" s="12"/>
      <c r="LRO1185" s="12"/>
      <c r="LRP1185" s="12"/>
      <c r="LRQ1185" s="12"/>
      <c r="LRR1185" s="12"/>
      <c r="LRS1185" s="12"/>
      <c r="LRT1185" s="12"/>
      <c r="LRU1185" s="12"/>
      <c r="LRV1185" s="12"/>
      <c r="LRW1185" s="12"/>
      <c r="LRX1185" s="12"/>
      <c r="LRY1185" s="12"/>
      <c r="LRZ1185" s="12"/>
      <c r="LSA1185" s="12"/>
      <c r="LSB1185" s="12"/>
      <c r="LSC1185" s="12"/>
      <c r="LSD1185" s="12"/>
      <c r="LSE1185" s="12"/>
      <c r="LSF1185" s="12"/>
      <c r="LSG1185" s="12"/>
      <c r="LSH1185" s="12"/>
      <c r="LSI1185" s="12"/>
      <c r="LSJ1185" s="12"/>
      <c r="LSK1185" s="12"/>
      <c r="LSL1185" s="12"/>
      <c r="LSM1185" s="12"/>
      <c r="LSN1185" s="12"/>
      <c r="LSO1185" s="12"/>
      <c r="LSP1185" s="12"/>
      <c r="LSQ1185" s="12"/>
      <c r="LSR1185" s="12"/>
      <c r="LSS1185" s="12"/>
      <c r="LST1185" s="12"/>
      <c r="LSU1185" s="12"/>
      <c r="LSV1185" s="12"/>
      <c r="LSW1185" s="12"/>
      <c r="LSX1185" s="12"/>
      <c r="LSY1185" s="12"/>
      <c r="LSZ1185" s="12"/>
      <c r="LTA1185" s="12"/>
      <c r="LTB1185" s="12"/>
      <c r="LTC1185" s="12"/>
      <c r="LTD1185" s="12"/>
      <c r="LTE1185" s="12"/>
      <c r="LTF1185" s="12"/>
      <c r="LTG1185" s="12"/>
      <c r="LTH1185" s="12"/>
      <c r="LTI1185" s="12"/>
      <c r="LTJ1185" s="12"/>
      <c r="LTK1185" s="12"/>
      <c r="LTL1185" s="12"/>
      <c r="LTM1185" s="12"/>
      <c r="LTN1185" s="12"/>
      <c r="LTO1185" s="12"/>
      <c r="LTP1185" s="12"/>
      <c r="LTQ1185" s="12"/>
      <c r="LTR1185" s="12"/>
      <c r="LTS1185" s="12"/>
      <c r="LTT1185" s="12"/>
      <c r="LTU1185" s="12"/>
      <c r="LTV1185" s="12"/>
      <c r="LTW1185" s="12"/>
      <c r="LTX1185" s="12"/>
      <c r="LTY1185" s="12"/>
      <c r="LTZ1185" s="12"/>
      <c r="LUA1185" s="12"/>
      <c r="LUB1185" s="12"/>
      <c r="LUC1185" s="12"/>
      <c r="LUD1185" s="12"/>
      <c r="LUE1185" s="12"/>
      <c r="LUF1185" s="12"/>
      <c r="LUG1185" s="12"/>
      <c r="LUH1185" s="12"/>
      <c r="LUI1185" s="12"/>
      <c r="LUJ1185" s="12"/>
      <c r="LUK1185" s="12"/>
      <c r="LUL1185" s="12"/>
      <c r="LUM1185" s="12"/>
      <c r="LUN1185" s="12"/>
      <c r="LUO1185" s="12"/>
      <c r="LUP1185" s="12"/>
      <c r="LUQ1185" s="12"/>
      <c r="LUR1185" s="12"/>
      <c r="LUS1185" s="12"/>
      <c r="LUT1185" s="12"/>
      <c r="LUU1185" s="12"/>
      <c r="LUV1185" s="12"/>
      <c r="LUW1185" s="12"/>
      <c r="LUX1185" s="12"/>
      <c r="LUY1185" s="12"/>
      <c r="LUZ1185" s="12"/>
      <c r="LVA1185" s="12"/>
      <c r="LVB1185" s="12"/>
      <c r="LVC1185" s="12"/>
      <c r="LVD1185" s="12"/>
      <c r="LVE1185" s="12"/>
      <c r="LVF1185" s="12"/>
      <c r="LVG1185" s="12"/>
      <c r="LVH1185" s="12"/>
      <c r="LVI1185" s="12"/>
      <c r="LVJ1185" s="12"/>
      <c r="LVK1185" s="12"/>
      <c r="LVL1185" s="12"/>
      <c r="LVM1185" s="12"/>
      <c r="LVN1185" s="12"/>
      <c r="LVO1185" s="12"/>
      <c r="LVP1185" s="12"/>
      <c r="LVQ1185" s="12"/>
      <c r="LVR1185" s="12"/>
      <c r="LVS1185" s="12"/>
      <c r="LVT1185" s="12"/>
      <c r="LVU1185" s="12"/>
      <c r="LVV1185" s="12"/>
      <c r="LVW1185" s="12"/>
      <c r="LVX1185" s="12"/>
      <c r="LVY1185" s="12"/>
      <c r="LVZ1185" s="12"/>
      <c r="LWA1185" s="12"/>
      <c r="LWB1185" s="12"/>
      <c r="LWC1185" s="12"/>
      <c r="LWD1185" s="12"/>
      <c r="LWE1185" s="12"/>
      <c r="LWF1185" s="12"/>
      <c r="LWG1185" s="12"/>
      <c r="LWH1185" s="12"/>
      <c r="LWI1185" s="12"/>
      <c r="LWJ1185" s="12"/>
      <c r="LWK1185" s="12"/>
      <c r="LWL1185" s="12"/>
      <c r="LWM1185" s="12"/>
      <c r="LWN1185" s="12"/>
      <c r="LWO1185" s="12"/>
      <c r="LWP1185" s="12"/>
      <c r="LWQ1185" s="12"/>
      <c r="LWR1185" s="12"/>
      <c r="LWS1185" s="12"/>
      <c r="LWT1185" s="12"/>
      <c r="LWU1185" s="12"/>
      <c r="LWV1185" s="12"/>
      <c r="LWW1185" s="12"/>
      <c r="LWX1185" s="12"/>
      <c r="LWY1185" s="12"/>
      <c r="LWZ1185" s="12"/>
      <c r="LXA1185" s="12"/>
      <c r="LXB1185" s="12"/>
      <c r="LXC1185" s="12"/>
      <c r="LXD1185" s="12"/>
      <c r="LXE1185" s="12"/>
      <c r="LXF1185" s="12"/>
      <c r="LXG1185" s="12"/>
      <c r="LXH1185" s="12"/>
      <c r="LXI1185" s="12"/>
      <c r="LXJ1185" s="12"/>
      <c r="LXK1185" s="12"/>
      <c r="LXL1185" s="12"/>
      <c r="LXM1185" s="12"/>
      <c r="LXN1185" s="12"/>
      <c r="LXO1185" s="12"/>
      <c r="LXP1185" s="12"/>
      <c r="LXQ1185" s="12"/>
      <c r="LXR1185" s="12"/>
      <c r="LXS1185" s="12"/>
      <c r="LXT1185" s="12"/>
      <c r="LXU1185" s="12"/>
      <c r="LXV1185" s="12"/>
      <c r="LXW1185" s="12"/>
      <c r="LXX1185" s="12"/>
      <c r="LXY1185" s="12"/>
      <c r="LXZ1185" s="12"/>
      <c r="LYA1185" s="12"/>
      <c r="LYB1185" s="12"/>
      <c r="LYC1185" s="12"/>
      <c r="LYD1185" s="12"/>
      <c r="LYE1185" s="12"/>
      <c r="LYF1185" s="12"/>
      <c r="LYG1185" s="12"/>
      <c r="LYH1185" s="12"/>
      <c r="LYI1185" s="12"/>
      <c r="LYJ1185" s="12"/>
      <c r="LYK1185" s="12"/>
      <c r="LYL1185" s="12"/>
      <c r="LYM1185" s="12"/>
      <c r="LYN1185" s="12"/>
      <c r="LYO1185" s="12"/>
      <c r="LYP1185" s="12"/>
      <c r="LYQ1185" s="12"/>
      <c r="LYR1185" s="12"/>
      <c r="LYS1185" s="12"/>
      <c r="LYT1185" s="12"/>
      <c r="LYU1185" s="12"/>
      <c r="LYV1185" s="12"/>
      <c r="LYW1185" s="12"/>
      <c r="LYX1185" s="12"/>
      <c r="LYY1185" s="12"/>
      <c r="LYZ1185" s="12"/>
      <c r="LZA1185" s="12"/>
      <c r="LZB1185" s="12"/>
      <c r="LZC1185" s="12"/>
      <c r="LZD1185" s="12"/>
      <c r="LZE1185" s="12"/>
      <c r="LZF1185" s="12"/>
      <c r="LZG1185" s="12"/>
      <c r="LZH1185" s="12"/>
      <c r="LZI1185" s="12"/>
      <c r="LZJ1185" s="12"/>
      <c r="LZK1185" s="12"/>
      <c r="LZL1185" s="12"/>
      <c r="LZM1185" s="12"/>
      <c r="LZN1185" s="12"/>
      <c r="LZO1185" s="12"/>
      <c r="LZP1185" s="12"/>
      <c r="LZQ1185" s="12"/>
      <c r="LZR1185" s="12"/>
      <c r="LZS1185" s="12"/>
      <c r="LZT1185" s="12"/>
      <c r="LZU1185" s="12"/>
      <c r="LZV1185" s="12"/>
      <c r="LZW1185" s="12"/>
      <c r="LZX1185" s="12"/>
      <c r="LZY1185" s="12"/>
      <c r="LZZ1185" s="12"/>
      <c r="MAA1185" s="12"/>
      <c r="MAB1185" s="12"/>
      <c r="MAC1185" s="12"/>
      <c r="MAD1185" s="12"/>
      <c r="MAE1185" s="12"/>
      <c r="MAF1185" s="12"/>
      <c r="MAG1185" s="12"/>
      <c r="MAH1185" s="12"/>
      <c r="MAI1185" s="12"/>
      <c r="MAJ1185" s="12"/>
      <c r="MAK1185" s="12"/>
      <c r="MAL1185" s="12"/>
      <c r="MAM1185" s="12"/>
      <c r="MAN1185" s="12"/>
      <c r="MAO1185" s="12"/>
      <c r="MAP1185" s="12"/>
      <c r="MAQ1185" s="12"/>
      <c r="MAR1185" s="12"/>
      <c r="MAS1185" s="12"/>
      <c r="MAT1185" s="12"/>
      <c r="MAU1185" s="12"/>
      <c r="MAV1185" s="12"/>
      <c r="MAW1185" s="12"/>
      <c r="MAX1185" s="12"/>
      <c r="MAY1185" s="12"/>
      <c r="MAZ1185" s="12"/>
      <c r="MBA1185" s="12"/>
      <c r="MBB1185" s="12"/>
      <c r="MBC1185" s="12"/>
      <c r="MBD1185" s="12"/>
      <c r="MBE1185" s="12"/>
      <c r="MBF1185" s="12"/>
      <c r="MBG1185" s="12"/>
      <c r="MBH1185" s="12"/>
      <c r="MBI1185" s="12"/>
      <c r="MBJ1185" s="12"/>
      <c r="MBK1185" s="12"/>
      <c r="MBL1185" s="12"/>
      <c r="MBM1185" s="12"/>
      <c r="MBN1185" s="12"/>
      <c r="MBO1185" s="12"/>
      <c r="MBP1185" s="12"/>
      <c r="MBQ1185" s="12"/>
      <c r="MBR1185" s="12"/>
      <c r="MBS1185" s="12"/>
      <c r="MBT1185" s="12"/>
      <c r="MBU1185" s="12"/>
      <c r="MBV1185" s="12"/>
      <c r="MBW1185" s="12"/>
      <c r="MBX1185" s="12"/>
      <c r="MBY1185" s="12"/>
      <c r="MBZ1185" s="12"/>
      <c r="MCA1185" s="12"/>
      <c r="MCB1185" s="12"/>
      <c r="MCC1185" s="12"/>
      <c r="MCD1185" s="12"/>
      <c r="MCE1185" s="12"/>
      <c r="MCF1185" s="12"/>
      <c r="MCG1185" s="12"/>
      <c r="MCH1185" s="12"/>
      <c r="MCI1185" s="12"/>
      <c r="MCJ1185" s="12"/>
      <c r="MCK1185" s="12"/>
      <c r="MCL1185" s="12"/>
      <c r="MCM1185" s="12"/>
      <c r="MCN1185" s="12"/>
      <c r="MCO1185" s="12"/>
      <c r="MCP1185" s="12"/>
      <c r="MCQ1185" s="12"/>
      <c r="MCR1185" s="12"/>
      <c r="MCS1185" s="12"/>
      <c r="MCT1185" s="12"/>
      <c r="MCU1185" s="12"/>
      <c r="MCV1185" s="12"/>
      <c r="MCW1185" s="12"/>
      <c r="MCX1185" s="12"/>
      <c r="MCY1185" s="12"/>
      <c r="MCZ1185" s="12"/>
      <c r="MDA1185" s="12"/>
      <c r="MDB1185" s="12"/>
      <c r="MDC1185" s="12"/>
      <c r="MDD1185" s="12"/>
      <c r="MDE1185" s="12"/>
      <c r="MDF1185" s="12"/>
      <c r="MDG1185" s="12"/>
      <c r="MDH1185" s="12"/>
      <c r="MDI1185" s="12"/>
      <c r="MDJ1185" s="12"/>
      <c r="MDK1185" s="12"/>
      <c r="MDL1185" s="12"/>
      <c r="MDM1185" s="12"/>
      <c r="MDN1185" s="12"/>
      <c r="MDO1185" s="12"/>
      <c r="MDP1185" s="12"/>
      <c r="MDQ1185" s="12"/>
      <c r="MDR1185" s="12"/>
      <c r="MDS1185" s="12"/>
      <c r="MDT1185" s="12"/>
      <c r="MDU1185" s="12"/>
      <c r="MDV1185" s="12"/>
      <c r="MDW1185" s="12"/>
      <c r="MDX1185" s="12"/>
      <c r="MDY1185" s="12"/>
      <c r="MDZ1185" s="12"/>
      <c r="MEA1185" s="12"/>
      <c r="MEB1185" s="12"/>
      <c r="MEC1185" s="12"/>
      <c r="MED1185" s="12"/>
      <c r="MEE1185" s="12"/>
      <c r="MEF1185" s="12"/>
      <c r="MEG1185" s="12"/>
      <c r="MEH1185" s="12"/>
      <c r="MEI1185" s="12"/>
      <c r="MEJ1185" s="12"/>
      <c r="MEK1185" s="12"/>
      <c r="MEL1185" s="12"/>
      <c r="MEM1185" s="12"/>
      <c r="MEN1185" s="12"/>
      <c r="MEO1185" s="12"/>
      <c r="MEP1185" s="12"/>
      <c r="MEQ1185" s="12"/>
      <c r="MER1185" s="12"/>
      <c r="MES1185" s="12"/>
      <c r="MET1185" s="12"/>
      <c r="MEU1185" s="12"/>
      <c r="MEV1185" s="12"/>
      <c r="MEW1185" s="12"/>
      <c r="MEX1185" s="12"/>
      <c r="MEY1185" s="12"/>
      <c r="MEZ1185" s="12"/>
      <c r="MFA1185" s="12"/>
      <c r="MFB1185" s="12"/>
      <c r="MFC1185" s="12"/>
      <c r="MFD1185" s="12"/>
      <c r="MFE1185" s="12"/>
      <c r="MFF1185" s="12"/>
      <c r="MFG1185" s="12"/>
      <c r="MFH1185" s="12"/>
      <c r="MFI1185" s="12"/>
      <c r="MFJ1185" s="12"/>
      <c r="MFK1185" s="12"/>
      <c r="MFL1185" s="12"/>
      <c r="MFM1185" s="12"/>
      <c r="MFN1185" s="12"/>
      <c r="MFO1185" s="12"/>
      <c r="MFP1185" s="12"/>
      <c r="MFQ1185" s="12"/>
      <c r="MFR1185" s="12"/>
      <c r="MFS1185" s="12"/>
      <c r="MFT1185" s="12"/>
      <c r="MFU1185" s="12"/>
      <c r="MFV1185" s="12"/>
      <c r="MFW1185" s="12"/>
      <c r="MFX1185" s="12"/>
      <c r="MFY1185" s="12"/>
      <c r="MFZ1185" s="12"/>
      <c r="MGA1185" s="12"/>
      <c r="MGB1185" s="12"/>
      <c r="MGC1185" s="12"/>
      <c r="MGD1185" s="12"/>
      <c r="MGE1185" s="12"/>
      <c r="MGF1185" s="12"/>
      <c r="MGG1185" s="12"/>
      <c r="MGH1185" s="12"/>
      <c r="MGI1185" s="12"/>
      <c r="MGJ1185" s="12"/>
      <c r="MGK1185" s="12"/>
      <c r="MGL1185" s="12"/>
      <c r="MGM1185" s="12"/>
      <c r="MGN1185" s="12"/>
      <c r="MGO1185" s="12"/>
      <c r="MGP1185" s="12"/>
      <c r="MGQ1185" s="12"/>
      <c r="MGR1185" s="12"/>
      <c r="MGS1185" s="12"/>
      <c r="MGT1185" s="12"/>
      <c r="MGU1185" s="12"/>
      <c r="MGV1185" s="12"/>
      <c r="MGW1185" s="12"/>
      <c r="MGX1185" s="12"/>
      <c r="MGY1185" s="12"/>
      <c r="MGZ1185" s="12"/>
      <c r="MHA1185" s="12"/>
      <c r="MHB1185" s="12"/>
      <c r="MHC1185" s="12"/>
      <c r="MHD1185" s="12"/>
      <c r="MHE1185" s="12"/>
      <c r="MHF1185" s="12"/>
      <c r="MHG1185" s="12"/>
      <c r="MHH1185" s="12"/>
      <c r="MHI1185" s="12"/>
      <c r="MHJ1185" s="12"/>
      <c r="MHK1185" s="12"/>
      <c r="MHL1185" s="12"/>
      <c r="MHM1185" s="12"/>
      <c r="MHN1185" s="12"/>
      <c r="MHO1185" s="12"/>
      <c r="MHP1185" s="12"/>
      <c r="MHQ1185" s="12"/>
      <c r="MHR1185" s="12"/>
      <c r="MHS1185" s="12"/>
      <c r="MHT1185" s="12"/>
      <c r="MHU1185" s="12"/>
      <c r="MHV1185" s="12"/>
      <c r="MHW1185" s="12"/>
      <c r="MHX1185" s="12"/>
      <c r="MHY1185" s="12"/>
      <c r="MHZ1185" s="12"/>
      <c r="MIA1185" s="12"/>
      <c r="MIB1185" s="12"/>
      <c r="MIC1185" s="12"/>
      <c r="MID1185" s="12"/>
      <c r="MIE1185" s="12"/>
      <c r="MIF1185" s="12"/>
      <c r="MIG1185" s="12"/>
      <c r="MIH1185" s="12"/>
      <c r="MII1185" s="12"/>
      <c r="MIJ1185" s="12"/>
      <c r="MIK1185" s="12"/>
      <c r="MIL1185" s="12"/>
      <c r="MIM1185" s="12"/>
      <c r="MIN1185" s="12"/>
      <c r="MIO1185" s="12"/>
      <c r="MIP1185" s="12"/>
      <c r="MIQ1185" s="12"/>
      <c r="MIR1185" s="12"/>
      <c r="MIS1185" s="12"/>
      <c r="MIT1185" s="12"/>
      <c r="MIU1185" s="12"/>
      <c r="MIV1185" s="12"/>
      <c r="MIW1185" s="12"/>
      <c r="MIX1185" s="12"/>
      <c r="MIY1185" s="12"/>
      <c r="MIZ1185" s="12"/>
      <c r="MJA1185" s="12"/>
      <c r="MJB1185" s="12"/>
      <c r="MJC1185" s="12"/>
      <c r="MJD1185" s="12"/>
      <c r="MJE1185" s="12"/>
      <c r="MJF1185" s="12"/>
      <c r="MJG1185" s="12"/>
      <c r="MJH1185" s="12"/>
      <c r="MJI1185" s="12"/>
      <c r="MJJ1185" s="12"/>
      <c r="MJK1185" s="12"/>
      <c r="MJL1185" s="12"/>
      <c r="MJM1185" s="12"/>
      <c r="MJN1185" s="12"/>
      <c r="MJO1185" s="12"/>
      <c r="MJP1185" s="12"/>
      <c r="MJQ1185" s="12"/>
      <c r="MJR1185" s="12"/>
      <c r="MJS1185" s="12"/>
      <c r="MJT1185" s="12"/>
      <c r="MJU1185" s="12"/>
      <c r="MJV1185" s="12"/>
      <c r="MJW1185" s="12"/>
      <c r="MJX1185" s="12"/>
      <c r="MJY1185" s="12"/>
      <c r="MJZ1185" s="12"/>
      <c r="MKA1185" s="12"/>
      <c r="MKB1185" s="12"/>
      <c r="MKC1185" s="12"/>
      <c r="MKD1185" s="12"/>
      <c r="MKE1185" s="12"/>
      <c r="MKF1185" s="12"/>
      <c r="MKG1185" s="12"/>
      <c r="MKH1185" s="12"/>
      <c r="MKI1185" s="12"/>
      <c r="MKJ1185" s="12"/>
      <c r="MKK1185" s="12"/>
      <c r="MKL1185" s="12"/>
      <c r="MKM1185" s="12"/>
      <c r="MKN1185" s="12"/>
      <c r="MKO1185" s="12"/>
      <c r="MKP1185" s="12"/>
      <c r="MKQ1185" s="12"/>
      <c r="MKR1185" s="12"/>
      <c r="MKS1185" s="12"/>
      <c r="MKT1185" s="12"/>
      <c r="MKU1185" s="12"/>
      <c r="MKV1185" s="12"/>
      <c r="MKW1185" s="12"/>
      <c r="MKX1185" s="12"/>
      <c r="MKY1185" s="12"/>
      <c r="MKZ1185" s="12"/>
      <c r="MLA1185" s="12"/>
      <c r="MLB1185" s="12"/>
      <c r="MLC1185" s="12"/>
      <c r="MLD1185" s="12"/>
      <c r="MLE1185" s="12"/>
      <c r="MLF1185" s="12"/>
      <c r="MLG1185" s="12"/>
      <c r="MLH1185" s="12"/>
      <c r="MLI1185" s="12"/>
      <c r="MLJ1185" s="12"/>
      <c r="MLK1185" s="12"/>
      <c r="MLL1185" s="12"/>
      <c r="MLM1185" s="12"/>
      <c r="MLN1185" s="12"/>
      <c r="MLO1185" s="12"/>
      <c r="MLP1185" s="12"/>
      <c r="MLQ1185" s="12"/>
      <c r="MLR1185" s="12"/>
      <c r="MLS1185" s="12"/>
      <c r="MLT1185" s="12"/>
      <c r="MLU1185" s="12"/>
      <c r="MLV1185" s="12"/>
      <c r="MLW1185" s="12"/>
      <c r="MLX1185" s="12"/>
      <c r="MLY1185" s="12"/>
      <c r="MLZ1185" s="12"/>
      <c r="MMA1185" s="12"/>
      <c r="MMB1185" s="12"/>
      <c r="MMC1185" s="12"/>
      <c r="MMD1185" s="12"/>
      <c r="MME1185" s="12"/>
      <c r="MMF1185" s="12"/>
      <c r="MMG1185" s="12"/>
      <c r="MMH1185" s="12"/>
      <c r="MMI1185" s="12"/>
      <c r="MMJ1185" s="12"/>
      <c r="MMK1185" s="12"/>
      <c r="MML1185" s="12"/>
      <c r="MMM1185" s="12"/>
      <c r="MMN1185" s="12"/>
      <c r="MMO1185" s="12"/>
      <c r="MMP1185" s="12"/>
      <c r="MMQ1185" s="12"/>
      <c r="MMR1185" s="12"/>
      <c r="MMS1185" s="12"/>
      <c r="MMT1185" s="12"/>
      <c r="MMU1185" s="12"/>
      <c r="MMV1185" s="12"/>
      <c r="MMW1185" s="12"/>
      <c r="MMX1185" s="12"/>
      <c r="MMY1185" s="12"/>
      <c r="MMZ1185" s="12"/>
      <c r="MNA1185" s="12"/>
      <c r="MNB1185" s="12"/>
      <c r="MNC1185" s="12"/>
      <c r="MND1185" s="12"/>
      <c r="MNE1185" s="12"/>
      <c r="MNF1185" s="12"/>
      <c r="MNG1185" s="12"/>
      <c r="MNH1185" s="12"/>
      <c r="MNI1185" s="12"/>
      <c r="MNJ1185" s="12"/>
      <c r="MNK1185" s="12"/>
      <c r="MNL1185" s="12"/>
      <c r="MNM1185" s="12"/>
      <c r="MNN1185" s="12"/>
      <c r="MNO1185" s="12"/>
      <c r="MNP1185" s="12"/>
      <c r="MNQ1185" s="12"/>
      <c r="MNR1185" s="12"/>
      <c r="MNS1185" s="12"/>
      <c r="MNT1185" s="12"/>
      <c r="MNU1185" s="12"/>
      <c r="MNV1185" s="12"/>
      <c r="MNW1185" s="12"/>
      <c r="MNX1185" s="12"/>
      <c r="MNY1185" s="12"/>
      <c r="MNZ1185" s="12"/>
      <c r="MOA1185" s="12"/>
      <c r="MOB1185" s="12"/>
      <c r="MOC1185" s="12"/>
      <c r="MOD1185" s="12"/>
      <c r="MOE1185" s="12"/>
      <c r="MOF1185" s="12"/>
      <c r="MOG1185" s="12"/>
      <c r="MOH1185" s="12"/>
      <c r="MOI1185" s="12"/>
      <c r="MOJ1185" s="12"/>
      <c r="MOK1185" s="12"/>
      <c r="MOL1185" s="12"/>
      <c r="MOM1185" s="12"/>
      <c r="MON1185" s="12"/>
      <c r="MOO1185" s="12"/>
      <c r="MOP1185" s="12"/>
      <c r="MOQ1185" s="12"/>
      <c r="MOR1185" s="12"/>
      <c r="MOS1185" s="12"/>
      <c r="MOT1185" s="12"/>
      <c r="MOU1185" s="12"/>
      <c r="MOV1185" s="12"/>
      <c r="MOW1185" s="12"/>
      <c r="MOX1185" s="12"/>
      <c r="MOY1185" s="12"/>
      <c r="MOZ1185" s="12"/>
      <c r="MPA1185" s="12"/>
      <c r="MPB1185" s="12"/>
      <c r="MPC1185" s="12"/>
      <c r="MPD1185" s="12"/>
      <c r="MPE1185" s="12"/>
      <c r="MPF1185" s="12"/>
      <c r="MPG1185" s="12"/>
      <c r="MPH1185" s="12"/>
      <c r="MPI1185" s="12"/>
      <c r="MPJ1185" s="12"/>
      <c r="MPK1185" s="12"/>
      <c r="MPL1185" s="12"/>
      <c r="MPM1185" s="12"/>
      <c r="MPN1185" s="12"/>
      <c r="MPO1185" s="12"/>
      <c r="MPP1185" s="12"/>
      <c r="MPQ1185" s="12"/>
      <c r="MPR1185" s="12"/>
      <c r="MPS1185" s="12"/>
      <c r="MPT1185" s="12"/>
      <c r="MPU1185" s="12"/>
      <c r="MPV1185" s="12"/>
      <c r="MPW1185" s="12"/>
      <c r="MPX1185" s="12"/>
      <c r="MPY1185" s="12"/>
      <c r="MPZ1185" s="12"/>
      <c r="MQA1185" s="12"/>
      <c r="MQB1185" s="12"/>
      <c r="MQC1185" s="12"/>
      <c r="MQD1185" s="12"/>
      <c r="MQE1185" s="12"/>
      <c r="MQF1185" s="12"/>
      <c r="MQG1185" s="12"/>
      <c r="MQH1185" s="12"/>
      <c r="MQI1185" s="12"/>
      <c r="MQJ1185" s="12"/>
      <c r="MQK1185" s="12"/>
      <c r="MQL1185" s="12"/>
      <c r="MQM1185" s="12"/>
      <c r="MQN1185" s="12"/>
      <c r="MQO1185" s="12"/>
      <c r="MQP1185" s="12"/>
      <c r="MQQ1185" s="12"/>
      <c r="MQR1185" s="12"/>
      <c r="MQS1185" s="12"/>
      <c r="MQT1185" s="12"/>
      <c r="MQU1185" s="12"/>
      <c r="MQV1185" s="12"/>
      <c r="MQW1185" s="12"/>
      <c r="MQX1185" s="12"/>
      <c r="MQY1185" s="12"/>
      <c r="MQZ1185" s="12"/>
      <c r="MRA1185" s="12"/>
      <c r="MRB1185" s="12"/>
      <c r="MRC1185" s="12"/>
      <c r="MRD1185" s="12"/>
      <c r="MRE1185" s="12"/>
      <c r="MRF1185" s="12"/>
      <c r="MRG1185" s="12"/>
      <c r="MRH1185" s="12"/>
      <c r="MRI1185" s="12"/>
      <c r="MRJ1185" s="12"/>
      <c r="MRK1185" s="12"/>
      <c r="MRL1185" s="12"/>
      <c r="MRM1185" s="12"/>
      <c r="MRN1185" s="12"/>
      <c r="MRO1185" s="12"/>
      <c r="MRP1185" s="12"/>
      <c r="MRQ1185" s="12"/>
      <c r="MRR1185" s="12"/>
      <c r="MRS1185" s="12"/>
      <c r="MRT1185" s="12"/>
      <c r="MRU1185" s="12"/>
      <c r="MRV1185" s="12"/>
      <c r="MRW1185" s="12"/>
      <c r="MRX1185" s="12"/>
      <c r="MRY1185" s="12"/>
      <c r="MRZ1185" s="12"/>
      <c r="MSA1185" s="12"/>
      <c r="MSB1185" s="12"/>
      <c r="MSC1185" s="12"/>
      <c r="MSD1185" s="12"/>
      <c r="MSE1185" s="12"/>
      <c r="MSF1185" s="12"/>
      <c r="MSG1185" s="12"/>
      <c r="MSH1185" s="12"/>
      <c r="MSI1185" s="12"/>
      <c r="MSJ1185" s="12"/>
      <c r="MSK1185" s="12"/>
      <c r="MSL1185" s="12"/>
      <c r="MSM1185" s="12"/>
      <c r="MSN1185" s="12"/>
      <c r="MSO1185" s="12"/>
      <c r="MSP1185" s="12"/>
      <c r="MSQ1185" s="12"/>
      <c r="MSR1185" s="12"/>
      <c r="MSS1185" s="12"/>
      <c r="MST1185" s="12"/>
      <c r="MSU1185" s="12"/>
      <c r="MSV1185" s="12"/>
      <c r="MSW1185" s="12"/>
      <c r="MSX1185" s="12"/>
      <c r="MSY1185" s="12"/>
      <c r="MSZ1185" s="12"/>
      <c r="MTA1185" s="12"/>
      <c r="MTB1185" s="12"/>
      <c r="MTC1185" s="12"/>
      <c r="MTD1185" s="12"/>
      <c r="MTE1185" s="12"/>
      <c r="MTF1185" s="12"/>
      <c r="MTG1185" s="12"/>
      <c r="MTH1185" s="12"/>
      <c r="MTI1185" s="12"/>
      <c r="MTJ1185" s="12"/>
      <c r="MTK1185" s="12"/>
      <c r="MTL1185" s="12"/>
      <c r="MTM1185" s="12"/>
      <c r="MTN1185" s="12"/>
      <c r="MTO1185" s="12"/>
      <c r="MTP1185" s="12"/>
      <c r="MTQ1185" s="12"/>
      <c r="MTR1185" s="12"/>
      <c r="MTS1185" s="12"/>
      <c r="MTT1185" s="12"/>
      <c r="MTU1185" s="12"/>
      <c r="MTV1185" s="12"/>
      <c r="MTW1185" s="12"/>
      <c r="MTX1185" s="12"/>
      <c r="MTY1185" s="12"/>
      <c r="MTZ1185" s="12"/>
      <c r="MUA1185" s="12"/>
      <c r="MUB1185" s="12"/>
      <c r="MUC1185" s="12"/>
      <c r="MUD1185" s="12"/>
      <c r="MUE1185" s="12"/>
      <c r="MUF1185" s="12"/>
      <c r="MUG1185" s="12"/>
      <c r="MUH1185" s="12"/>
      <c r="MUI1185" s="12"/>
      <c r="MUJ1185" s="12"/>
      <c r="MUK1185" s="12"/>
      <c r="MUL1185" s="12"/>
      <c r="MUM1185" s="12"/>
      <c r="MUN1185" s="12"/>
      <c r="MUO1185" s="12"/>
      <c r="MUP1185" s="12"/>
      <c r="MUQ1185" s="12"/>
      <c r="MUR1185" s="12"/>
      <c r="MUS1185" s="12"/>
      <c r="MUT1185" s="12"/>
      <c r="MUU1185" s="12"/>
      <c r="MUV1185" s="12"/>
      <c r="MUW1185" s="12"/>
      <c r="MUX1185" s="12"/>
      <c r="MUY1185" s="12"/>
      <c r="MUZ1185" s="12"/>
      <c r="MVA1185" s="12"/>
      <c r="MVB1185" s="12"/>
      <c r="MVC1185" s="12"/>
      <c r="MVD1185" s="12"/>
      <c r="MVE1185" s="12"/>
      <c r="MVF1185" s="12"/>
      <c r="MVG1185" s="12"/>
      <c r="MVH1185" s="12"/>
      <c r="MVI1185" s="12"/>
      <c r="MVJ1185" s="12"/>
      <c r="MVK1185" s="12"/>
      <c r="MVL1185" s="12"/>
      <c r="MVM1185" s="12"/>
      <c r="MVN1185" s="12"/>
      <c r="MVO1185" s="12"/>
      <c r="MVP1185" s="12"/>
      <c r="MVQ1185" s="12"/>
      <c r="MVR1185" s="12"/>
      <c r="MVS1185" s="12"/>
      <c r="MVT1185" s="12"/>
      <c r="MVU1185" s="12"/>
      <c r="MVV1185" s="12"/>
      <c r="MVW1185" s="12"/>
      <c r="MVX1185" s="12"/>
      <c r="MVY1185" s="12"/>
      <c r="MVZ1185" s="12"/>
      <c r="MWA1185" s="12"/>
      <c r="MWB1185" s="12"/>
      <c r="MWC1185" s="12"/>
      <c r="MWD1185" s="12"/>
      <c r="MWE1185" s="12"/>
      <c r="MWF1185" s="12"/>
      <c r="MWG1185" s="12"/>
      <c r="MWH1185" s="12"/>
      <c r="MWI1185" s="12"/>
      <c r="MWJ1185" s="12"/>
      <c r="MWK1185" s="12"/>
      <c r="MWL1185" s="12"/>
      <c r="MWM1185" s="12"/>
      <c r="MWN1185" s="12"/>
      <c r="MWO1185" s="12"/>
      <c r="MWP1185" s="12"/>
      <c r="MWQ1185" s="12"/>
      <c r="MWR1185" s="12"/>
      <c r="MWS1185" s="12"/>
      <c r="MWT1185" s="12"/>
      <c r="MWU1185" s="12"/>
      <c r="MWV1185" s="12"/>
      <c r="MWW1185" s="12"/>
      <c r="MWX1185" s="12"/>
      <c r="MWY1185" s="12"/>
      <c r="MWZ1185" s="12"/>
      <c r="MXA1185" s="12"/>
      <c r="MXB1185" s="12"/>
      <c r="MXC1185" s="12"/>
      <c r="MXD1185" s="12"/>
      <c r="MXE1185" s="12"/>
      <c r="MXF1185" s="12"/>
      <c r="MXG1185" s="12"/>
      <c r="MXH1185" s="12"/>
      <c r="MXI1185" s="12"/>
      <c r="MXJ1185" s="12"/>
      <c r="MXK1185" s="12"/>
      <c r="MXL1185" s="12"/>
      <c r="MXM1185" s="12"/>
      <c r="MXN1185" s="12"/>
      <c r="MXO1185" s="12"/>
      <c r="MXP1185" s="12"/>
      <c r="MXQ1185" s="12"/>
      <c r="MXR1185" s="12"/>
      <c r="MXS1185" s="12"/>
      <c r="MXT1185" s="12"/>
      <c r="MXU1185" s="12"/>
      <c r="MXV1185" s="12"/>
      <c r="MXW1185" s="12"/>
      <c r="MXX1185" s="12"/>
      <c r="MXY1185" s="12"/>
      <c r="MXZ1185" s="12"/>
      <c r="MYA1185" s="12"/>
      <c r="MYB1185" s="12"/>
      <c r="MYC1185" s="12"/>
      <c r="MYD1185" s="12"/>
      <c r="MYE1185" s="12"/>
      <c r="MYF1185" s="12"/>
      <c r="MYG1185" s="12"/>
      <c r="MYH1185" s="12"/>
      <c r="MYI1185" s="12"/>
      <c r="MYJ1185" s="12"/>
      <c r="MYK1185" s="12"/>
      <c r="MYL1185" s="12"/>
      <c r="MYM1185" s="12"/>
      <c r="MYN1185" s="12"/>
      <c r="MYO1185" s="12"/>
      <c r="MYP1185" s="12"/>
      <c r="MYQ1185" s="12"/>
      <c r="MYR1185" s="12"/>
      <c r="MYS1185" s="12"/>
      <c r="MYT1185" s="12"/>
      <c r="MYU1185" s="12"/>
      <c r="MYV1185" s="12"/>
      <c r="MYW1185" s="12"/>
      <c r="MYX1185" s="12"/>
      <c r="MYY1185" s="12"/>
      <c r="MYZ1185" s="12"/>
      <c r="MZA1185" s="12"/>
      <c r="MZB1185" s="12"/>
      <c r="MZC1185" s="12"/>
      <c r="MZD1185" s="12"/>
      <c r="MZE1185" s="12"/>
      <c r="MZF1185" s="12"/>
      <c r="MZG1185" s="12"/>
      <c r="MZH1185" s="12"/>
      <c r="MZI1185" s="12"/>
      <c r="MZJ1185" s="12"/>
      <c r="MZK1185" s="12"/>
      <c r="MZL1185" s="12"/>
      <c r="MZM1185" s="12"/>
      <c r="MZN1185" s="12"/>
      <c r="MZO1185" s="12"/>
      <c r="MZP1185" s="12"/>
      <c r="MZQ1185" s="12"/>
      <c r="MZR1185" s="12"/>
      <c r="MZS1185" s="12"/>
      <c r="MZT1185" s="12"/>
      <c r="MZU1185" s="12"/>
      <c r="MZV1185" s="12"/>
      <c r="MZW1185" s="12"/>
      <c r="MZX1185" s="12"/>
      <c r="MZY1185" s="12"/>
      <c r="MZZ1185" s="12"/>
      <c r="NAA1185" s="12"/>
      <c r="NAB1185" s="12"/>
      <c r="NAC1185" s="12"/>
      <c r="NAD1185" s="12"/>
      <c r="NAE1185" s="12"/>
      <c r="NAF1185" s="12"/>
      <c r="NAG1185" s="12"/>
      <c r="NAH1185" s="12"/>
      <c r="NAI1185" s="12"/>
      <c r="NAJ1185" s="12"/>
      <c r="NAK1185" s="12"/>
      <c r="NAL1185" s="12"/>
      <c r="NAM1185" s="12"/>
      <c r="NAN1185" s="12"/>
      <c r="NAO1185" s="12"/>
      <c r="NAP1185" s="12"/>
      <c r="NAQ1185" s="12"/>
      <c r="NAR1185" s="12"/>
      <c r="NAS1185" s="12"/>
      <c r="NAT1185" s="12"/>
      <c r="NAU1185" s="12"/>
      <c r="NAV1185" s="12"/>
      <c r="NAW1185" s="12"/>
      <c r="NAX1185" s="12"/>
      <c r="NAY1185" s="12"/>
      <c r="NAZ1185" s="12"/>
      <c r="NBA1185" s="12"/>
      <c r="NBB1185" s="12"/>
      <c r="NBC1185" s="12"/>
      <c r="NBD1185" s="12"/>
      <c r="NBE1185" s="12"/>
      <c r="NBF1185" s="12"/>
      <c r="NBG1185" s="12"/>
      <c r="NBH1185" s="12"/>
      <c r="NBI1185" s="12"/>
      <c r="NBJ1185" s="12"/>
      <c r="NBK1185" s="12"/>
      <c r="NBL1185" s="12"/>
      <c r="NBM1185" s="12"/>
      <c r="NBN1185" s="12"/>
      <c r="NBO1185" s="12"/>
      <c r="NBP1185" s="12"/>
      <c r="NBQ1185" s="12"/>
      <c r="NBR1185" s="12"/>
      <c r="NBS1185" s="12"/>
      <c r="NBT1185" s="12"/>
      <c r="NBU1185" s="12"/>
      <c r="NBV1185" s="12"/>
      <c r="NBW1185" s="12"/>
      <c r="NBX1185" s="12"/>
      <c r="NBY1185" s="12"/>
      <c r="NBZ1185" s="12"/>
      <c r="NCA1185" s="12"/>
      <c r="NCB1185" s="12"/>
      <c r="NCC1185" s="12"/>
      <c r="NCD1185" s="12"/>
      <c r="NCE1185" s="12"/>
      <c r="NCF1185" s="12"/>
      <c r="NCG1185" s="12"/>
      <c r="NCH1185" s="12"/>
      <c r="NCI1185" s="12"/>
      <c r="NCJ1185" s="12"/>
      <c r="NCK1185" s="12"/>
      <c r="NCL1185" s="12"/>
      <c r="NCM1185" s="12"/>
      <c r="NCN1185" s="12"/>
      <c r="NCO1185" s="12"/>
      <c r="NCP1185" s="12"/>
      <c r="NCQ1185" s="12"/>
      <c r="NCR1185" s="12"/>
      <c r="NCS1185" s="12"/>
      <c r="NCT1185" s="12"/>
      <c r="NCU1185" s="12"/>
      <c r="NCV1185" s="12"/>
      <c r="NCW1185" s="12"/>
      <c r="NCX1185" s="12"/>
      <c r="NCY1185" s="12"/>
      <c r="NCZ1185" s="12"/>
      <c r="NDA1185" s="12"/>
      <c r="NDB1185" s="12"/>
      <c r="NDC1185" s="12"/>
      <c r="NDD1185" s="12"/>
      <c r="NDE1185" s="12"/>
      <c r="NDF1185" s="12"/>
      <c r="NDG1185" s="12"/>
      <c r="NDH1185" s="12"/>
      <c r="NDI1185" s="12"/>
      <c r="NDJ1185" s="12"/>
      <c r="NDK1185" s="12"/>
      <c r="NDL1185" s="12"/>
      <c r="NDM1185" s="12"/>
      <c r="NDN1185" s="12"/>
      <c r="NDO1185" s="12"/>
      <c r="NDP1185" s="12"/>
      <c r="NDQ1185" s="12"/>
      <c r="NDR1185" s="12"/>
      <c r="NDS1185" s="12"/>
      <c r="NDT1185" s="12"/>
      <c r="NDU1185" s="12"/>
      <c r="NDV1185" s="12"/>
      <c r="NDW1185" s="12"/>
      <c r="NDX1185" s="12"/>
      <c r="NDY1185" s="12"/>
      <c r="NDZ1185" s="12"/>
      <c r="NEA1185" s="12"/>
      <c r="NEB1185" s="12"/>
      <c r="NEC1185" s="12"/>
      <c r="NED1185" s="12"/>
      <c r="NEE1185" s="12"/>
      <c r="NEF1185" s="12"/>
      <c r="NEG1185" s="12"/>
      <c r="NEH1185" s="12"/>
      <c r="NEI1185" s="12"/>
      <c r="NEJ1185" s="12"/>
      <c r="NEK1185" s="12"/>
      <c r="NEL1185" s="12"/>
      <c r="NEM1185" s="12"/>
      <c r="NEN1185" s="12"/>
      <c r="NEO1185" s="12"/>
      <c r="NEP1185" s="12"/>
      <c r="NEQ1185" s="12"/>
      <c r="NER1185" s="12"/>
      <c r="NES1185" s="12"/>
      <c r="NET1185" s="12"/>
      <c r="NEU1185" s="12"/>
      <c r="NEV1185" s="12"/>
      <c r="NEW1185" s="12"/>
      <c r="NEX1185" s="12"/>
      <c r="NEY1185" s="12"/>
      <c r="NEZ1185" s="12"/>
      <c r="NFA1185" s="12"/>
      <c r="NFB1185" s="12"/>
      <c r="NFC1185" s="12"/>
      <c r="NFD1185" s="12"/>
      <c r="NFE1185" s="12"/>
      <c r="NFF1185" s="12"/>
      <c r="NFG1185" s="12"/>
      <c r="NFH1185" s="12"/>
      <c r="NFI1185" s="12"/>
      <c r="NFJ1185" s="12"/>
      <c r="NFK1185" s="12"/>
      <c r="NFL1185" s="12"/>
      <c r="NFM1185" s="12"/>
      <c r="NFN1185" s="12"/>
      <c r="NFO1185" s="12"/>
      <c r="NFP1185" s="12"/>
      <c r="NFQ1185" s="12"/>
      <c r="NFR1185" s="12"/>
      <c r="NFS1185" s="12"/>
      <c r="NFT1185" s="12"/>
      <c r="NFU1185" s="12"/>
      <c r="NFV1185" s="12"/>
      <c r="NFW1185" s="12"/>
      <c r="NFX1185" s="12"/>
      <c r="NFY1185" s="12"/>
      <c r="NFZ1185" s="12"/>
      <c r="NGA1185" s="12"/>
      <c r="NGB1185" s="12"/>
      <c r="NGC1185" s="12"/>
      <c r="NGD1185" s="12"/>
      <c r="NGE1185" s="12"/>
      <c r="NGF1185" s="12"/>
      <c r="NGG1185" s="12"/>
      <c r="NGH1185" s="12"/>
      <c r="NGI1185" s="12"/>
      <c r="NGJ1185" s="12"/>
      <c r="NGK1185" s="12"/>
      <c r="NGL1185" s="12"/>
      <c r="NGM1185" s="12"/>
      <c r="NGN1185" s="12"/>
      <c r="NGO1185" s="12"/>
      <c r="NGP1185" s="12"/>
      <c r="NGQ1185" s="12"/>
      <c r="NGR1185" s="12"/>
      <c r="NGS1185" s="12"/>
      <c r="NGT1185" s="12"/>
      <c r="NGU1185" s="12"/>
      <c r="NGV1185" s="12"/>
      <c r="NGW1185" s="12"/>
      <c r="NGX1185" s="12"/>
      <c r="NGY1185" s="12"/>
      <c r="NGZ1185" s="12"/>
      <c r="NHA1185" s="12"/>
      <c r="NHB1185" s="12"/>
      <c r="NHC1185" s="12"/>
      <c r="NHD1185" s="12"/>
      <c r="NHE1185" s="12"/>
      <c r="NHF1185" s="12"/>
      <c r="NHG1185" s="12"/>
      <c r="NHH1185" s="12"/>
      <c r="NHI1185" s="12"/>
      <c r="NHJ1185" s="12"/>
      <c r="NHK1185" s="12"/>
      <c r="NHL1185" s="12"/>
      <c r="NHM1185" s="12"/>
      <c r="NHN1185" s="12"/>
      <c r="NHO1185" s="12"/>
      <c r="NHP1185" s="12"/>
      <c r="NHQ1185" s="12"/>
      <c r="NHR1185" s="12"/>
      <c r="NHS1185" s="12"/>
      <c r="NHT1185" s="12"/>
      <c r="NHU1185" s="12"/>
      <c r="NHV1185" s="12"/>
      <c r="NHW1185" s="12"/>
      <c r="NHX1185" s="12"/>
      <c r="NHY1185" s="12"/>
      <c r="NHZ1185" s="12"/>
      <c r="NIA1185" s="12"/>
      <c r="NIB1185" s="12"/>
      <c r="NIC1185" s="12"/>
      <c r="NID1185" s="12"/>
      <c r="NIE1185" s="12"/>
      <c r="NIF1185" s="12"/>
      <c r="NIG1185" s="12"/>
      <c r="NIH1185" s="12"/>
      <c r="NII1185" s="12"/>
      <c r="NIJ1185" s="12"/>
      <c r="NIK1185" s="12"/>
      <c r="NIL1185" s="12"/>
      <c r="NIM1185" s="12"/>
      <c r="NIN1185" s="12"/>
      <c r="NIO1185" s="12"/>
      <c r="NIP1185" s="12"/>
      <c r="NIQ1185" s="12"/>
      <c r="NIR1185" s="12"/>
      <c r="NIS1185" s="12"/>
      <c r="NIT1185" s="12"/>
      <c r="NIU1185" s="12"/>
      <c r="NIV1185" s="12"/>
      <c r="NIW1185" s="12"/>
      <c r="NIX1185" s="12"/>
      <c r="NIY1185" s="12"/>
      <c r="NIZ1185" s="12"/>
      <c r="NJA1185" s="12"/>
      <c r="NJB1185" s="12"/>
      <c r="NJC1185" s="12"/>
      <c r="NJD1185" s="12"/>
      <c r="NJE1185" s="12"/>
      <c r="NJF1185" s="12"/>
      <c r="NJG1185" s="12"/>
      <c r="NJH1185" s="12"/>
      <c r="NJI1185" s="12"/>
      <c r="NJJ1185" s="12"/>
      <c r="NJK1185" s="12"/>
      <c r="NJL1185" s="12"/>
      <c r="NJM1185" s="12"/>
      <c r="NJN1185" s="12"/>
      <c r="NJO1185" s="12"/>
      <c r="NJP1185" s="12"/>
      <c r="NJQ1185" s="12"/>
      <c r="NJR1185" s="12"/>
      <c r="NJS1185" s="12"/>
      <c r="NJT1185" s="12"/>
      <c r="NJU1185" s="12"/>
      <c r="NJV1185" s="12"/>
      <c r="NJW1185" s="12"/>
      <c r="NJX1185" s="12"/>
      <c r="NJY1185" s="12"/>
      <c r="NJZ1185" s="12"/>
      <c r="NKA1185" s="12"/>
      <c r="NKB1185" s="12"/>
      <c r="NKC1185" s="12"/>
      <c r="NKD1185" s="12"/>
      <c r="NKE1185" s="12"/>
      <c r="NKF1185" s="12"/>
      <c r="NKG1185" s="12"/>
      <c r="NKH1185" s="12"/>
      <c r="NKI1185" s="12"/>
      <c r="NKJ1185" s="12"/>
      <c r="NKK1185" s="12"/>
      <c r="NKL1185" s="12"/>
      <c r="NKM1185" s="12"/>
      <c r="NKN1185" s="12"/>
      <c r="NKO1185" s="12"/>
      <c r="NKP1185" s="12"/>
      <c r="NKQ1185" s="12"/>
      <c r="NKR1185" s="12"/>
      <c r="NKS1185" s="12"/>
      <c r="NKT1185" s="12"/>
      <c r="NKU1185" s="12"/>
      <c r="NKV1185" s="12"/>
      <c r="NKW1185" s="12"/>
      <c r="NKX1185" s="12"/>
      <c r="NKY1185" s="12"/>
      <c r="NKZ1185" s="12"/>
      <c r="NLA1185" s="12"/>
      <c r="NLB1185" s="12"/>
      <c r="NLC1185" s="12"/>
      <c r="NLD1185" s="12"/>
      <c r="NLE1185" s="12"/>
      <c r="NLF1185" s="12"/>
      <c r="NLG1185" s="12"/>
      <c r="NLH1185" s="12"/>
      <c r="NLI1185" s="12"/>
      <c r="NLJ1185" s="12"/>
      <c r="NLK1185" s="12"/>
      <c r="NLL1185" s="12"/>
      <c r="NLM1185" s="12"/>
      <c r="NLN1185" s="12"/>
      <c r="NLO1185" s="12"/>
      <c r="NLP1185" s="12"/>
      <c r="NLQ1185" s="12"/>
      <c r="NLR1185" s="12"/>
      <c r="NLS1185" s="12"/>
      <c r="NLT1185" s="12"/>
      <c r="NLU1185" s="12"/>
      <c r="NLV1185" s="12"/>
      <c r="NLW1185" s="12"/>
      <c r="NLX1185" s="12"/>
      <c r="NLY1185" s="12"/>
      <c r="NLZ1185" s="12"/>
      <c r="NMA1185" s="12"/>
      <c r="NMB1185" s="12"/>
      <c r="NMC1185" s="12"/>
      <c r="NMD1185" s="12"/>
      <c r="NME1185" s="12"/>
      <c r="NMF1185" s="12"/>
      <c r="NMG1185" s="12"/>
      <c r="NMH1185" s="12"/>
      <c r="NMI1185" s="12"/>
      <c r="NMJ1185" s="12"/>
      <c r="NMK1185" s="12"/>
      <c r="NML1185" s="12"/>
      <c r="NMM1185" s="12"/>
      <c r="NMN1185" s="12"/>
      <c r="NMO1185" s="12"/>
      <c r="NMP1185" s="12"/>
      <c r="NMQ1185" s="12"/>
      <c r="NMR1185" s="12"/>
      <c r="NMS1185" s="12"/>
      <c r="NMT1185" s="12"/>
      <c r="NMU1185" s="12"/>
      <c r="NMV1185" s="12"/>
      <c r="NMW1185" s="12"/>
      <c r="NMX1185" s="12"/>
      <c r="NMY1185" s="12"/>
      <c r="NMZ1185" s="12"/>
      <c r="NNA1185" s="12"/>
      <c r="NNB1185" s="12"/>
      <c r="NNC1185" s="12"/>
      <c r="NND1185" s="12"/>
      <c r="NNE1185" s="12"/>
      <c r="NNF1185" s="12"/>
      <c r="NNG1185" s="12"/>
      <c r="NNH1185" s="12"/>
      <c r="NNI1185" s="12"/>
      <c r="NNJ1185" s="12"/>
      <c r="NNK1185" s="12"/>
      <c r="NNL1185" s="12"/>
      <c r="NNM1185" s="12"/>
      <c r="NNN1185" s="12"/>
      <c r="NNO1185" s="12"/>
      <c r="NNP1185" s="12"/>
      <c r="NNQ1185" s="12"/>
      <c r="NNR1185" s="12"/>
      <c r="NNS1185" s="12"/>
      <c r="NNT1185" s="12"/>
      <c r="NNU1185" s="12"/>
      <c r="NNV1185" s="12"/>
      <c r="NNW1185" s="12"/>
      <c r="NNX1185" s="12"/>
      <c r="NNY1185" s="12"/>
      <c r="NNZ1185" s="12"/>
      <c r="NOA1185" s="12"/>
      <c r="NOB1185" s="12"/>
      <c r="NOC1185" s="12"/>
      <c r="NOD1185" s="12"/>
      <c r="NOE1185" s="12"/>
      <c r="NOF1185" s="12"/>
      <c r="NOG1185" s="12"/>
      <c r="NOH1185" s="12"/>
      <c r="NOI1185" s="12"/>
      <c r="NOJ1185" s="12"/>
      <c r="NOK1185" s="12"/>
      <c r="NOL1185" s="12"/>
      <c r="NOM1185" s="12"/>
      <c r="NON1185" s="12"/>
      <c r="NOO1185" s="12"/>
      <c r="NOP1185" s="12"/>
      <c r="NOQ1185" s="12"/>
      <c r="NOR1185" s="12"/>
      <c r="NOS1185" s="12"/>
      <c r="NOT1185" s="12"/>
      <c r="NOU1185" s="12"/>
      <c r="NOV1185" s="12"/>
      <c r="NOW1185" s="12"/>
      <c r="NOX1185" s="12"/>
      <c r="NOY1185" s="12"/>
      <c r="NOZ1185" s="12"/>
      <c r="NPA1185" s="12"/>
      <c r="NPB1185" s="12"/>
      <c r="NPC1185" s="12"/>
      <c r="NPD1185" s="12"/>
      <c r="NPE1185" s="12"/>
      <c r="NPF1185" s="12"/>
      <c r="NPG1185" s="12"/>
      <c r="NPH1185" s="12"/>
      <c r="NPI1185" s="12"/>
      <c r="NPJ1185" s="12"/>
      <c r="NPK1185" s="12"/>
      <c r="NPL1185" s="12"/>
      <c r="NPM1185" s="12"/>
      <c r="NPN1185" s="12"/>
      <c r="NPO1185" s="12"/>
      <c r="NPP1185" s="12"/>
      <c r="NPQ1185" s="12"/>
      <c r="NPR1185" s="12"/>
      <c r="NPS1185" s="12"/>
      <c r="NPT1185" s="12"/>
      <c r="NPU1185" s="12"/>
      <c r="NPV1185" s="12"/>
      <c r="NPW1185" s="12"/>
      <c r="NPX1185" s="12"/>
      <c r="NPY1185" s="12"/>
      <c r="NPZ1185" s="12"/>
      <c r="NQA1185" s="12"/>
      <c r="NQB1185" s="12"/>
      <c r="NQC1185" s="12"/>
      <c r="NQD1185" s="12"/>
      <c r="NQE1185" s="12"/>
      <c r="NQF1185" s="12"/>
      <c r="NQG1185" s="12"/>
      <c r="NQH1185" s="12"/>
      <c r="NQI1185" s="12"/>
      <c r="NQJ1185" s="12"/>
      <c r="NQK1185" s="12"/>
      <c r="NQL1185" s="12"/>
      <c r="NQM1185" s="12"/>
      <c r="NQN1185" s="12"/>
      <c r="NQO1185" s="12"/>
      <c r="NQP1185" s="12"/>
      <c r="NQQ1185" s="12"/>
      <c r="NQR1185" s="12"/>
      <c r="NQS1185" s="12"/>
      <c r="NQT1185" s="12"/>
      <c r="NQU1185" s="12"/>
      <c r="NQV1185" s="12"/>
      <c r="NQW1185" s="12"/>
      <c r="NQX1185" s="12"/>
      <c r="NQY1185" s="12"/>
      <c r="NQZ1185" s="12"/>
      <c r="NRA1185" s="12"/>
      <c r="NRB1185" s="12"/>
      <c r="NRC1185" s="12"/>
      <c r="NRD1185" s="12"/>
      <c r="NRE1185" s="12"/>
      <c r="NRF1185" s="12"/>
      <c r="NRG1185" s="12"/>
      <c r="NRH1185" s="12"/>
      <c r="NRI1185" s="12"/>
      <c r="NRJ1185" s="12"/>
      <c r="NRK1185" s="12"/>
      <c r="NRL1185" s="12"/>
      <c r="NRM1185" s="12"/>
      <c r="NRN1185" s="12"/>
      <c r="NRO1185" s="12"/>
      <c r="NRP1185" s="12"/>
      <c r="NRQ1185" s="12"/>
      <c r="NRR1185" s="12"/>
      <c r="NRS1185" s="12"/>
      <c r="NRT1185" s="12"/>
      <c r="NRU1185" s="12"/>
      <c r="NRV1185" s="12"/>
      <c r="NRW1185" s="12"/>
      <c r="NRX1185" s="12"/>
      <c r="NRY1185" s="12"/>
      <c r="NRZ1185" s="12"/>
      <c r="NSA1185" s="12"/>
      <c r="NSB1185" s="12"/>
      <c r="NSC1185" s="12"/>
      <c r="NSD1185" s="12"/>
      <c r="NSE1185" s="12"/>
      <c r="NSF1185" s="12"/>
      <c r="NSG1185" s="12"/>
      <c r="NSH1185" s="12"/>
      <c r="NSI1185" s="12"/>
      <c r="NSJ1185" s="12"/>
      <c r="NSK1185" s="12"/>
      <c r="NSL1185" s="12"/>
      <c r="NSM1185" s="12"/>
      <c r="NSN1185" s="12"/>
      <c r="NSO1185" s="12"/>
      <c r="NSP1185" s="12"/>
      <c r="NSQ1185" s="12"/>
      <c r="NSR1185" s="12"/>
      <c r="NSS1185" s="12"/>
      <c r="NST1185" s="12"/>
      <c r="NSU1185" s="12"/>
      <c r="NSV1185" s="12"/>
      <c r="NSW1185" s="12"/>
      <c r="NSX1185" s="12"/>
      <c r="NSY1185" s="12"/>
      <c r="NSZ1185" s="12"/>
      <c r="NTA1185" s="12"/>
      <c r="NTB1185" s="12"/>
      <c r="NTC1185" s="12"/>
      <c r="NTD1185" s="12"/>
      <c r="NTE1185" s="12"/>
      <c r="NTF1185" s="12"/>
      <c r="NTG1185" s="12"/>
      <c r="NTH1185" s="12"/>
      <c r="NTI1185" s="12"/>
      <c r="NTJ1185" s="12"/>
      <c r="NTK1185" s="12"/>
      <c r="NTL1185" s="12"/>
      <c r="NTM1185" s="12"/>
      <c r="NTN1185" s="12"/>
      <c r="NTO1185" s="12"/>
      <c r="NTP1185" s="12"/>
      <c r="NTQ1185" s="12"/>
      <c r="NTR1185" s="12"/>
      <c r="NTS1185" s="12"/>
      <c r="NTT1185" s="12"/>
      <c r="NTU1185" s="12"/>
      <c r="NTV1185" s="12"/>
      <c r="NTW1185" s="12"/>
      <c r="NTX1185" s="12"/>
      <c r="NTY1185" s="12"/>
      <c r="NTZ1185" s="12"/>
      <c r="NUA1185" s="12"/>
      <c r="NUB1185" s="12"/>
      <c r="NUC1185" s="12"/>
      <c r="NUD1185" s="12"/>
      <c r="NUE1185" s="12"/>
      <c r="NUF1185" s="12"/>
      <c r="NUG1185" s="12"/>
      <c r="NUH1185" s="12"/>
      <c r="NUI1185" s="12"/>
      <c r="NUJ1185" s="12"/>
      <c r="NUK1185" s="12"/>
      <c r="NUL1185" s="12"/>
      <c r="NUM1185" s="12"/>
      <c r="NUN1185" s="12"/>
      <c r="NUO1185" s="12"/>
      <c r="NUP1185" s="12"/>
      <c r="NUQ1185" s="12"/>
      <c r="NUR1185" s="12"/>
      <c r="NUS1185" s="12"/>
      <c r="NUT1185" s="12"/>
      <c r="NUU1185" s="12"/>
      <c r="NUV1185" s="12"/>
      <c r="NUW1185" s="12"/>
      <c r="NUX1185" s="12"/>
      <c r="NUY1185" s="12"/>
      <c r="NUZ1185" s="12"/>
      <c r="NVA1185" s="12"/>
      <c r="NVB1185" s="12"/>
      <c r="NVC1185" s="12"/>
      <c r="NVD1185" s="12"/>
      <c r="NVE1185" s="12"/>
      <c r="NVF1185" s="12"/>
      <c r="NVG1185" s="12"/>
      <c r="NVH1185" s="12"/>
      <c r="NVI1185" s="12"/>
      <c r="NVJ1185" s="12"/>
      <c r="NVK1185" s="12"/>
      <c r="NVL1185" s="12"/>
      <c r="NVM1185" s="12"/>
      <c r="NVN1185" s="12"/>
      <c r="NVO1185" s="12"/>
      <c r="NVP1185" s="12"/>
      <c r="NVQ1185" s="12"/>
      <c r="NVR1185" s="12"/>
      <c r="NVS1185" s="12"/>
      <c r="NVT1185" s="12"/>
      <c r="NVU1185" s="12"/>
      <c r="NVV1185" s="12"/>
      <c r="NVW1185" s="12"/>
      <c r="NVX1185" s="12"/>
      <c r="NVY1185" s="12"/>
      <c r="NVZ1185" s="12"/>
      <c r="NWA1185" s="12"/>
      <c r="NWB1185" s="12"/>
      <c r="NWC1185" s="12"/>
      <c r="NWD1185" s="12"/>
      <c r="NWE1185" s="12"/>
      <c r="NWF1185" s="12"/>
      <c r="NWG1185" s="12"/>
      <c r="NWH1185" s="12"/>
      <c r="NWI1185" s="12"/>
      <c r="NWJ1185" s="12"/>
      <c r="NWK1185" s="12"/>
      <c r="NWL1185" s="12"/>
      <c r="NWM1185" s="12"/>
      <c r="NWN1185" s="12"/>
      <c r="NWO1185" s="12"/>
      <c r="NWP1185" s="12"/>
      <c r="NWQ1185" s="12"/>
      <c r="NWR1185" s="12"/>
      <c r="NWS1185" s="12"/>
      <c r="NWT1185" s="12"/>
      <c r="NWU1185" s="12"/>
      <c r="NWV1185" s="12"/>
      <c r="NWW1185" s="12"/>
      <c r="NWX1185" s="12"/>
      <c r="NWY1185" s="12"/>
      <c r="NWZ1185" s="12"/>
      <c r="NXA1185" s="12"/>
      <c r="NXB1185" s="12"/>
      <c r="NXC1185" s="12"/>
      <c r="NXD1185" s="12"/>
      <c r="NXE1185" s="12"/>
      <c r="NXF1185" s="12"/>
      <c r="NXG1185" s="12"/>
      <c r="NXH1185" s="12"/>
      <c r="NXI1185" s="12"/>
      <c r="NXJ1185" s="12"/>
      <c r="NXK1185" s="12"/>
      <c r="NXL1185" s="12"/>
      <c r="NXM1185" s="12"/>
      <c r="NXN1185" s="12"/>
      <c r="NXO1185" s="12"/>
      <c r="NXP1185" s="12"/>
      <c r="NXQ1185" s="12"/>
      <c r="NXR1185" s="12"/>
      <c r="NXS1185" s="12"/>
      <c r="NXT1185" s="12"/>
      <c r="NXU1185" s="12"/>
      <c r="NXV1185" s="12"/>
      <c r="NXW1185" s="12"/>
      <c r="NXX1185" s="12"/>
      <c r="NXY1185" s="12"/>
      <c r="NXZ1185" s="12"/>
      <c r="NYA1185" s="12"/>
      <c r="NYB1185" s="12"/>
      <c r="NYC1185" s="12"/>
      <c r="NYD1185" s="12"/>
      <c r="NYE1185" s="12"/>
      <c r="NYF1185" s="12"/>
      <c r="NYG1185" s="12"/>
      <c r="NYH1185" s="12"/>
      <c r="NYI1185" s="12"/>
      <c r="NYJ1185" s="12"/>
      <c r="NYK1185" s="12"/>
      <c r="NYL1185" s="12"/>
      <c r="NYM1185" s="12"/>
      <c r="NYN1185" s="12"/>
      <c r="NYO1185" s="12"/>
      <c r="NYP1185" s="12"/>
      <c r="NYQ1185" s="12"/>
      <c r="NYR1185" s="12"/>
      <c r="NYS1185" s="12"/>
      <c r="NYT1185" s="12"/>
      <c r="NYU1185" s="12"/>
      <c r="NYV1185" s="12"/>
      <c r="NYW1185" s="12"/>
      <c r="NYX1185" s="12"/>
      <c r="NYY1185" s="12"/>
      <c r="NYZ1185" s="12"/>
      <c r="NZA1185" s="12"/>
      <c r="NZB1185" s="12"/>
      <c r="NZC1185" s="12"/>
      <c r="NZD1185" s="12"/>
      <c r="NZE1185" s="12"/>
      <c r="NZF1185" s="12"/>
      <c r="NZG1185" s="12"/>
      <c r="NZH1185" s="12"/>
      <c r="NZI1185" s="12"/>
      <c r="NZJ1185" s="12"/>
      <c r="NZK1185" s="12"/>
      <c r="NZL1185" s="12"/>
      <c r="NZM1185" s="12"/>
      <c r="NZN1185" s="12"/>
      <c r="NZO1185" s="12"/>
      <c r="NZP1185" s="12"/>
      <c r="NZQ1185" s="12"/>
      <c r="NZR1185" s="12"/>
      <c r="NZS1185" s="12"/>
      <c r="NZT1185" s="12"/>
      <c r="NZU1185" s="12"/>
      <c r="NZV1185" s="12"/>
      <c r="NZW1185" s="12"/>
      <c r="NZX1185" s="12"/>
      <c r="NZY1185" s="12"/>
      <c r="NZZ1185" s="12"/>
      <c r="OAA1185" s="12"/>
      <c r="OAB1185" s="12"/>
      <c r="OAC1185" s="12"/>
      <c r="OAD1185" s="12"/>
      <c r="OAE1185" s="12"/>
      <c r="OAF1185" s="12"/>
      <c r="OAG1185" s="12"/>
      <c r="OAH1185" s="12"/>
      <c r="OAI1185" s="12"/>
      <c r="OAJ1185" s="12"/>
      <c r="OAK1185" s="12"/>
      <c r="OAL1185" s="12"/>
      <c r="OAM1185" s="12"/>
      <c r="OAN1185" s="12"/>
      <c r="OAO1185" s="12"/>
      <c r="OAP1185" s="12"/>
      <c r="OAQ1185" s="12"/>
      <c r="OAR1185" s="12"/>
      <c r="OAS1185" s="12"/>
      <c r="OAT1185" s="12"/>
      <c r="OAU1185" s="12"/>
      <c r="OAV1185" s="12"/>
      <c r="OAW1185" s="12"/>
      <c r="OAX1185" s="12"/>
      <c r="OAY1185" s="12"/>
      <c r="OAZ1185" s="12"/>
      <c r="OBA1185" s="12"/>
      <c r="OBB1185" s="12"/>
      <c r="OBC1185" s="12"/>
      <c r="OBD1185" s="12"/>
      <c r="OBE1185" s="12"/>
      <c r="OBF1185" s="12"/>
      <c r="OBG1185" s="12"/>
      <c r="OBH1185" s="12"/>
      <c r="OBI1185" s="12"/>
      <c r="OBJ1185" s="12"/>
      <c r="OBK1185" s="12"/>
      <c r="OBL1185" s="12"/>
      <c r="OBM1185" s="12"/>
      <c r="OBN1185" s="12"/>
      <c r="OBO1185" s="12"/>
      <c r="OBP1185" s="12"/>
      <c r="OBQ1185" s="12"/>
      <c r="OBR1185" s="12"/>
      <c r="OBS1185" s="12"/>
      <c r="OBT1185" s="12"/>
      <c r="OBU1185" s="12"/>
      <c r="OBV1185" s="12"/>
      <c r="OBW1185" s="12"/>
      <c r="OBX1185" s="12"/>
      <c r="OBY1185" s="12"/>
      <c r="OBZ1185" s="12"/>
      <c r="OCA1185" s="12"/>
      <c r="OCB1185" s="12"/>
      <c r="OCC1185" s="12"/>
      <c r="OCD1185" s="12"/>
      <c r="OCE1185" s="12"/>
      <c r="OCF1185" s="12"/>
      <c r="OCG1185" s="12"/>
      <c r="OCH1185" s="12"/>
      <c r="OCI1185" s="12"/>
      <c r="OCJ1185" s="12"/>
      <c r="OCK1185" s="12"/>
      <c r="OCL1185" s="12"/>
      <c r="OCM1185" s="12"/>
      <c r="OCN1185" s="12"/>
      <c r="OCO1185" s="12"/>
      <c r="OCP1185" s="12"/>
      <c r="OCQ1185" s="12"/>
      <c r="OCR1185" s="12"/>
      <c r="OCS1185" s="12"/>
      <c r="OCT1185" s="12"/>
      <c r="OCU1185" s="12"/>
      <c r="OCV1185" s="12"/>
      <c r="OCW1185" s="12"/>
      <c r="OCX1185" s="12"/>
      <c r="OCY1185" s="12"/>
      <c r="OCZ1185" s="12"/>
      <c r="ODA1185" s="12"/>
      <c r="ODB1185" s="12"/>
      <c r="ODC1185" s="12"/>
      <c r="ODD1185" s="12"/>
      <c r="ODE1185" s="12"/>
      <c r="ODF1185" s="12"/>
      <c r="ODG1185" s="12"/>
      <c r="ODH1185" s="12"/>
      <c r="ODI1185" s="12"/>
      <c r="ODJ1185" s="12"/>
      <c r="ODK1185" s="12"/>
      <c r="ODL1185" s="12"/>
      <c r="ODM1185" s="12"/>
      <c r="ODN1185" s="12"/>
      <c r="ODO1185" s="12"/>
      <c r="ODP1185" s="12"/>
      <c r="ODQ1185" s="12"/>
      <c r="ODR1185" s="12"/>
      <c r="ODS1185" s="12"/>
      <c r="ODT1185" s="12"/>
      <c r="ODU1185" s="12"/>
      <c r="ODV1185" s="12"/>
      <c r="ODW1185" s="12"/>
      <c r="ODX1185" s="12"/>
      <c r="ODY1185" s="12"/>
      <c r="ODZ1185" s="12"/>
      <c r="OEA1185" s="12"/>
      <c r="OEB1185" s="12"/>
      <c r="OEC1185" s="12"/>
      <c r="OED1185" s="12"/>
      <c r="OEE1185" s="12"/>
      <c r="OEF1185" s="12"/>
      <c r="OEG1185" s="12"/>
      <c r="OEH1185" s="12"/>
      <c r="OEI1185" s="12"/>
      <c r="OEJ1185" s="12"/>
      <c r="OEK1185" s="12"/>
      <c r="OEL1185" s="12"/>
      <c r="OEM1185" s="12"/>
      <c r="OEN1185" s="12"/>
      <c r="OEO1185" s="12"/>
      <c r="OEP1185" s="12"/>
      <c r="OEQ1185" s="12"/>
      <c r="OER1185" s="12"/>
      <c r="OES1185" s="12"/>
      <c r="OET1185" s="12"/>
      <c r="OEU1185" s="12"/>
      <c r="OEV1185" s="12"/>
      <c r="OEW1185" s="12"/>
      <c r="OEX1185" s="12"/>
      <c r="OEY1185" s="12"/>
      <c r="OEZ1185" s="12"/>
      <c r="OFA1185" s="12"/>
      <c r="OFB1185" s="12"/>
      <c r="OFC1185" s="12"/>
      <c r="OFD1185" s="12"/>
      <c r="OFE1185" s="12"/>
      <c r="OFF1185" s="12"/>
      <c r="OFG1185" s="12"/>
      <c r="OFH1185" s="12"/>
      <c r="OFI1185" s="12"/>
      <c r="OFJ1185" s="12"/>
      <c r="OFK1185" s="12"/>
      <c r="OFL1185" s="12"/>
      <c r="OFM1185" s="12"/>
      <c r="OFN1185" s="12"/>
      <c r="OFO1185" s="12"/>
      <c r="OFP1185" s="12"/>
      <c r="OFQ1185" s="12"/>
      <c r="OFR1185" s="12"/>
      <c r="OFS1185" s="12"/>
      <c r="OFT1185" s="12"/>
      <c r="OFU1185" s="12"/>
      <c r="OFV1185" s="12"/>
      <c r="OFW1185" s="12"/>
      <c r="OFX1185" s="12"/>
      <c r="OFY1185" s="12"/>
      <c r="OFZ1185" s="12"/>
      <c r="OGA1185" s="12"/>
      <c r="OGB1185" s="12"/>
      <c r="OGC1185" s="12"/>
      <c r="OGD1185" s="12"/>
      <c r="OGE1185" s="12"/>
      <c r="OGF1185" s="12"/>
      <c r="OGG1185" s="12"/>
      <c r="OGH1185" s="12"/>
      <c r="OGI1185" s="12"/>
      <c r="OGJ1185" s="12"/>
      <c r="OGK1185" s="12"/>
      <c r="OGL1185" s="12"/>
      <c r="OGM1185" s="12"/>
      <c r="OGN1185" s="12"/>
      <c r="OGO1185" s="12"/>
      <c r="OGP1185" s="12"/>
      <c r="OGQ1185" s="12"/>
      <c r="OGR1185" s="12"/>
      <c r="OGS1185" s="12"/>
      <c r="OGT1185" s="12"/>
      <c r="OGU1185" s="12"/>
      <c r="OGV1185" s="12"/>
      <c r="OGW1185" s="12"/>
      <c r="OGX1185" s="12"/>
      <c r="OGY1185" s="12"/>
      <c r="OGZ1185" s="12"/>
      <c r="OHA1185" s="12"/>
      <c r="OHB1185" s="12"/>
      <c r="OHC1185" s="12"/>
      <c r="OHD1185" s="12"/>
      <c r="OHE1185" s="12"/>
      <c r="OHF1185" s="12"/>
      <c r="OHG1185" s="12"/>
      <c r="OHH1185" s="12"/>
      <c r="OHI1185" s="12"/>
      <c r="OHJ1185" s="12"/>
      <c r="OHK1185" s="12"/>
      <c r="OHL1185" s="12"/>
      <c r="OHM1185" s="12"/>
      <c r="OHN1185" s="12"/>
      <c r="OHO1185" s="12"/>
      <c r="OHP1185" s="12"/>
      <c r="OHQ1185" s="12"/>
      <c r="OHR1185" s="12"/>
      <c r="OHS1185" s="12"/>
      <c r="OHT1185" s="12"/>
      <c r="OHU1185" s="12"/>
      <c r="OHV1185" s="12"/>
      <c r="OHW1185" s="12"/>
      <c r="OHX1185" s="12"/>
      <c r="OHY1185" s="12"/>
      <c r="OHZ1185" s="12"/>
      <c r="OIA1185" s="12"/>
      <c r="OIB1185" s="12"/>
      <c r="OIC1185" s="12"/>
      <c r="OID1185" s="12"/>
      <c r="OIE1185" s="12"/>
      <c r="OIF1185" s="12"/>
      <c r="OIG1185" s="12"/>
      <c r="OIH1185" s="12"/>
      <c r="OII1185" s="12"/>
      <c r="OIJ1185" s="12"/>
      <c r="OIK1185" s="12"/>
      <c r="OIL1185" s="12"/>
      <c r="OIM1185" s="12"/>
      <c r="OIN1185" s="12"/>
      <c r="OIO1185" s="12"/>
      <c r="OIP1185" s="12"/>
      <c r="OIQ1185" s="12"/>
      <c r="OIR1185" s="12"/>
      <c r="OIS1185" s="12"/>
      <c r="OIT1185" s="12"/>
      <c r="OIU1185" s="12"/>
      <c r="OIV1185" s="12"/>
      <c r="OIW1185" s="12"/>
      <c r="OIX1185" s="12"/>
      <c r="OIY1185" s="12"/>
      <c r="OIZ1185" s="12"/>
      <c r="OJA1185" s="12"/>
      <c r="OJB1185" s="12"/>
      <c r="OJC1185" s="12"/>
      <c r="OJD1185" s="12"/>
      <c r="OJE1185" s="12"/>
      <c r="OJF1185" s="12"/>
      <c r="OJG1185" s="12"/>
      <c r="OJH1185" s="12"/>
      <c r="OJI1185" s="12"/>
      <c r="OJJ1185" s="12"/>
      <c r="OJK1185" s="12"/>
      <c r="OJL1185" s="12"/>
      <c r="OJM1185" s="12"/>
      <c r="OJN1185" s="12"/>
      <c r="OJO1185" s="12"/>
      <c r="OJP1185" s="12"/>
      <c r="OJQ1185" s="12"/>
      <c r="OJR1185" s="12"/>
      <c r="OJS1185" s="12"/>
      <c r="OJT1185" s="12"/>
      <c r="OJU1185" s="12"/>
      <c r="OJV1185" s="12"/>
      <c r="OJW1185" s="12"/>
      <c r="OJX1185" s="12"/>
      <c r="OJY1185" s="12"/>
      <c r="OJZ1185" s="12"/>
      <c r="OKA1185" s="12"/>
      <c r="OKB1185" s="12"/>
      <c r="OKC1185" s="12"/>
      <c r="OKD1185" s="12"/>
      <c r="OKE1185" s="12"/>
      <c r="OKF1185" s="12"/>
      <c r="OKG1185" s="12"/>
      <c r="OKH1185" s="12"/>
      <c r="OKI1185" s="12"/>
      <c r="OKJ1185" s="12"/>
      <c r="OKK1185" s="12"/>
      <c r="OKL1185" s="12"/>
      <c r="OKM1185" s="12"/>
      <c r="OKN1185" s="12"/>
      <c r="OKO1185" s="12"/>
      <c r="OKP1185" s="12"/>
      <c r="OKQ1185" s="12"/>
      <c r="OKR1185" s="12"/>
      <c r="OKS1185" s="12"/>
      <c r="OKT1185" s="12"/>
      <c r="OKU1185" s="12"/>
      <c r="OKV1185" s="12"/>
      <c r="OKW1185" s="12"/>
      <c r="OKX1185" s="12"/>
      <c r="OKY1185" s="12"/>
      <c r="OKZ1185" s="12"/>
      <c r="OLA1185" s="12"/>
      <c r="OLB1185" s="12"/>
      <c r="OLC1185" s="12"/>
      <c r="OLD1185" s="12"/>
      <c r="OLE1185" s="12"/>
      <c r="OLF1185" s="12"/>
      <c r="OLG1185" s="12"/>
      <c r="OLH1185" s="12"/>
      <c r="OLI1185" s="12"/>
      <c r="OLJ1185" s="12"/>
      <c r="OLK1185" s="12"/>
      <c r="OLL1185" s="12"/>
      <c r="OLM1185" s="12"/>
      <c r="OLN1185" s="12"/>
      <c r="OLO1185" s="12"/>
      <c r="OLP1185" s="12"/>
      <c r="OLQ1185" s="12"/>
      <c r="OLR1185" s="12"/>
      <c r="OLS1185" s="12"/>
      <c r="OLT1185" s="12"/>
      <c r="OLU1185" s="12"/>
      <c r="OLV1185" s="12"/>
      <c r="OLW1185" s="12"/>
      <c r="OLX1185" s="12"/>
      <c r="OLY1185" s="12"/>
      <c r="OLZ1185" s="12"/>
      <c r="OMA1185" s="12"/>
      <c r="OMB1185" s="12"/>
      <c r="OMC1185" s="12"/>
      <c r="OMD1185" s="12"/>
      <c r="OME1185" s="12"/>
      <c r="OMF1185" s="12"/>
      <c r="OMG1185" s="12"/>
      <c r="OMH1185" s="12"/>
      <c r="OMI1185" s="12"/>
      <c r="OMJ1185" s="12"/>
      <c r="OMK1185" s="12"/>
      <c r="OML1185" s="12"/>
      <c r="OMM1185" s="12"/>
      <c r="OMN1185" s="12"/>
      <c r="OMO1185" s="12"/>
      <c r="OMP1185" s="12"/>
      <c r="OMQ1185" s="12"/>
      <c r="OMR1185" s="12"/>
      <c r="OMS1185" s="12"/>
      <c r="OMT1185" s="12"/>
      <c r="OMU1185" s="12"/>
      <c r="OMV1185" s="12"/>
      <c r="OMW1185" s="12"/>
      <c r="OMX1185" s="12"/>
      <c r="OMY1185" s="12"/>
      <c r="OMZ1185" s="12"/>
      <c r="ONA1185" s="12"/>
      <c r="ONB1185" s="12"/>
      <c r="ONC1185" s="12"/>
      <c r="OND1185" s="12"/>
      <c r="ONE1185" s="12"/>
      <c r="ONF1185" s="12"/>
      <c r="ONG1185" s="12"/>
      <c r="ONH1185" s="12"/>
      <c r="ONI1185" s="12"/>
      <c r="ONJ1185" s="12"/>
      <c r="ONK1185" s="12"/>
      <c r="ONL1185" s="12"/>
      <c r="ONM1185" s="12"/>
      <c r="ONN1185" s="12"/>
      <c r="ONO1185" s="12"/>
      <c r="ONP1185" s="12"/>
      <c r="ONQ1185" s="12"/>
      <c r="ONR1185" s="12"/>
      <c r="ONS1185" s="12"/>
      <c r="ONT1185" s="12"/>
      <c r="ONU1185" s="12"/>
      <c r="ONV1185" s="12"/>
      <c r="ONW1185" s="12"/>
      <c r="ONX1185" s="12"/>
      <c r="ONY1185" s="12"/>
      <c r="ONZ1185" s="12"/>
      <c r="OOA1185" s="12"/>
      <c r="OOB1185" s="12"/>
      <c r="OOC1185" s="12"/>
      <c r="OOD1185" s="12"/>
      <c r="OOE1185" s="12"/>
      <c r="OOF1185" s="12"/>
      <c r="OOG1185" s="12"/>
      <c r="OOH1185" s="12"/>
      <c r="OOI1185" s="12"/>
      <c r="OOJ1185" s="12"/>
      <c r="OOK1185" s="12"/>
      <c r="OOL1185" s="12"/>
      <c r="OOM1185" s="12"/>
      <c r="OON1185" s="12"/>
      <c r="OOO1185" s="12"/>
      <c r="OOP1185" s="12"/>
      <c r="OOQ1185" s="12"/>
      <c r="OOR1185" s="12"/>
      <c r="OOS1185" s="12"/>
      <c r="OOT1185" s="12"/>
      <c r="OOU1185" s="12"/>
      <c r="OOV1185" s="12"/>
      <c r="OOW1185" s="12"/>
      <c r="OOX1185" s="12"/>
      <c r="OOY1185" s="12"/>
      <c r="OOZ1185" s="12"/>
      <c r="OPA1185" s="12"/>
      <c r="OPB1185" s="12"/>
      <c r="OPC1185" s="12"/>
      <c r="OPD1185" s="12"/>
      <c r="OPE1185" s="12"/>
      <c r="OPF1185" s="12"/>
      <c r="OPG1185" s="12"/>
      <c r="OPH1185" s="12"/>
      <c r="OPI1185" s="12"/>
      <c r="OPJ1185" s="12"/>
      <c r="OPK1185" s="12"/>
      <c r="OPL1185" s="12"/>
      <c r="OPM1185" s="12"/>
      <c r="OPN1185" s="12"/>
      <c r="OPO1185" s="12"/>
      <c r="OPP1185" s="12"/>
      <c r="OPQ1185" s="12"/>
      <c r="OPR1185" s="12"/>
      <c r="OPS1185" s="12"/>
      <c r="OPT1185" s="12"/>
      <c r="OPU1185" s="12"/>
      <c r="OPV1185" s="12"/>
      <c r="OPW1185" s="12"/>
      <c r="OPX1185" s="12"/>
      <c r="OPY1185" s="12"/>
      <c r="OPZ1185" s="12"/>
      <c r="OQA1185" s="12"/>
      <c r="OQB1185" s="12"/>
      <c r="OQC1185" s="12"/>
      <c r="OQD1185" s="12"/>
      <c r="OQE1185" s="12"/>
      <c r="OQF1185" s="12"/>
      <c r="OQG1185" s="12"/>
      <c r="OQH1185" s="12"/>
      <c r="OQI1185" s="12"/>
      <c r="OQJ1185" s="12"/>
      <c r="OQK1185" s="12"/>
      <c r="OQL1185" s="12"/>
      <c r="OQM1185" s="12"/>
      <c r="OQN1185" s="12"/>
      <c r="OQO1185" s="12"/>
      <c r="OQP1185" s="12"/>
      <c r="OQQ1185" s="12"/>
      <c r="OQR1185" s="12"/>
      <c r="OQS1185" s="12"/>
      <c r="OQT1185" s="12"/>
      <c r="OQU1185" s="12"/>
      <c r="OQV1185" s="12"/>
      <c r="OQW1185" s="12"/>
      <c r="OQX1185" s="12"/>
      <c r="OQY1185" s="12"/>
      <c r="OQZ1185" s="12"/>
      <c r="ORA1185" s="12"/>
      <c r="ORB1185" s="12"/>
      <c r="ORC1185" s="12"/>
      <c r="ORD1185" s="12"/>
      <c r="ORE1185" s="12"/>
      <c r="ORF1185" s="12"/>
      <c r="ORG1185" s="12"/>
      <c r="ORH1185" s="12"/>
      <c r="ORI1185" s="12"/>
      <c r="ORJ1185" s="12"/>
      <c r="ORK1185" s="12"/>
      <c r="ORL1185" s="12"/>
      <c r="ORM1185" s="12"/>
      <c r="ORN1185" s="12"/>
      <c r="ORO1185" s="12"/>
      <c r="ORP1185" s="12"/>
      <c r="ORQ1185" s="12"/>
      <c r="ORR1185" s="12"/>
      <c r="ORS1185" s="12"/>
      <c r="ORT1185" s="12"/>
      <c r="ORU1185" s="12"/>
      <c r="ORV1185" s="12"/>
      <c r="ORW1185" s="12"/>
      <c r="ORX1185" s="12"/>
      <c r="ORY1185" s="12"/>
      <c r="ORZ1185" s="12"/>
      <c r="OSA1185" s="12"/>
      <c r="OSB1185" s="12"/>
      <c r="OSC1185" s="12"/>
      <c r="OSD1185" s="12"/>
      <c r="OSE1185" s="12"/>
      <c r="OSF1185" s="12"/>
      <c r="OSG1185" s="12"/>
      <c r="OSH1185" s="12"/>
      <c r="OSI1185" s="12"/>
      <c r="OSJ1185" s="12"/>
      <c r="OSK1185" s="12"/>
      <c r="OSL1185" s="12"/>
      <c r="OSM1185" s="12"/>
      <c r="OSN1185" s="12"/>
      <c r="OSO1185" s="12"/>
      <c r="OSP1185" s="12"/>
      <c r="OSQ1185" s="12"/>
      <c r="OSR1185" s="12"/>
      <c r="OSS1185" s="12"/>
      <c r="OST1185" s="12"/>
      <c r="OSU1185" s="12"/>
      <c r="OSV1185" s="12"/>
      <c r="OSW1185" s="12"/>
      <c r="OSX1185" s="12"/>
      <c r="OSY1185" s="12"/>
      <c r="OSZ1185" s="12"/>
      <c r="OTA1185" s="12"/>
      <c r="OTB1185" s="12"/>
      <c r="OTC1185" s="12"/>
      <c r="OTD1185" s="12"/>
      <c r="OTE1185" s="12"/>
      <c r="OTF1185" s="12"/>
      <c r="OTG1185" s="12"/>
      <c r="OTH1185" s="12"/>
      <c r="OTI1185" s="12"/>
      <c r="OTJ1185" s="12"/>
      <c r="OTK1185" s="12"/>
      <c r="OTL1185" s="12"/>
      <c r="OTM1185" s="12"/>
      <c r="OTN1185" s="12"/>
      <c r="OTO1185" s="12"/>
      <c r="OTP1185" s="12"/>
      <c r="OTQ1185" s="12"/>
      <c r="OTR1185" s="12"/>
      <c r="OTS1185" s="12"/>
      <c r="OTT1185" s="12"/>
      <c r="OTU1185" s="12"/>
      <c r="OTV1185" s="12"/>
      <c r="OTW1185" s="12"/>
      <c r="OTX1185" s="12"/>
      <c r="OTY1185" s="12"/>
      <c r="OTZ1185" s="12"/>
      <c r="OUA1185" s="12"/>
      <c r="OUB1185" s="12"/>
      <c r="OUC1185" s="12"/>
      <c r="OUD1185" s="12"/>
      <c r="OUE1185" s="12"/>
      <c r="OUF1185" s="12"/>
      <c r="OUG1185" s="12"/>
      <c r="OUH1185" s="12"/>
      <c r="OUI1185" s="12"/>
      <c r="OUJ1185" s="12"/>
      <c r="OUK1185" s="12"/>
      <c r="OUL1185" s="12"/>
      <c r="OUM1185" s="12"/>
      <c r="OUN1185" s="12"/>
      <c r="OUO1185" s="12"/>
      <c r="OUP1185" s="12"/>
      <c r="OUQ1185" s="12"/>
      <c r="OUR1185" s="12"/>
      <c r="OUS1185" s="12"/>
      <c r="OUT1185" s="12"/>
      <c r="OUU1185" s="12"/>
      <c r="OUV1185" s="12"/>
      <c r="OUW1185" s="12"/>
      <c r="OUX1185" s="12"/>
      <c r="OUY1185" s="12"/>
      <c r="OUZ1185" s="12"/>
      <c r="OVA1185" s="12"/>
      <c r="OVB1185" s="12"/>
      <c r="OVC1185" s="12"/>
      <c r="OVD1185" s="12"/>
      <c r="OVE1185" s="12"/>
      <c r="OVF1185" s="12"/>
      <c r="OVG1185" s="12"/>
      <c r="OVH1185" s="12"/>
      <c r="OVI1185" s="12"/>
      <c r="OVJ1185" s="12"/>
      <c r="OVK1185" s="12"/>
      <c r="OVL1185" s="12"/>
      <c r="OVM1185" s="12"/>
      <c r="OVN1185" s="12"/>
      <c r="OVO1185" s="12"/>
      <c r="OVP1185" s="12"/>
      <c r="OVQ1185" s="12"/>
      <c r="OVR1185" s="12"/>
      <c r="OVS1185" s="12"/>
      <c r="OVT1185" s="12"/>
      <c r="OVU1185" s="12"/>
      <c r="OVV1185" s="12"/>
      <c r="OVW1185" s="12"/>
      <c r="OVX1185" s="12"/>
      <c r="OVY1185" s="12"/>
      <c r="OVZ1185" s="12"/>
      <c r="OWA1185" s="12"/>
      <c r="OWB1185" s="12"/>
      <c r="OWC1185" s="12"/>
      <c r="OWD1185" s="12"/>
      <c r="OWE1185" s="12"/>
      <c r="OWF1185" s="12"/>
      <c r="OWG1185" s="12"/>
      <c r="OWH1185" s="12"/>
      <c r="OWI1185" s="12"/>
      <c r="OWJ1185" s="12"/>
      <c r="OWK1185" s="12"/>
      <c r="OWL1185" s="12"/>
      <c r="OWM1185" s="12"/>
      <c r="OWN1185" s="12"/>
      <c r="OWO1185" s="12"/>
      <c r="OWP1185" s="12"/>
      <c r="OWQ1185" s="12"/>
      <c r="OWR1185" s="12"/>
      <c r="OWS1185" s="12"/>
      <c r="OWT1185" s="12"/>
      <c r="OWU1185" s="12"/>
      <c r="OWV1185" s="12"/>
      <c r="OWW1185" s="12"/>
      <c r="OWX1185" s="12"/>
      <c r="OWY1185" s="12"/>
      <c r="OWZ1185" s="12"/>
      <c r="OXA1185" s="12"/>
      <c r="OXB1185" s="12"/>
      <c r="OXC1185" s="12"/>
      <c r="OXD1185" s="12"/>
      <c r="OXE1185" s="12"/>
      <c r="OXF1185" s="12"/>
      <c r="OXG1185" s="12"/>
      <c r="OXH1185" s="12"/>
      <c r="OXI1185" s="12"/>
      <c r="OXJ1185" s="12"/>
      <c r="OXK1185" s="12"/>
      <c r="OXL1185" s="12"/>
      <c r="OXM1185" s="12"/>
      <c r="OXN1185" s="12"/>
      <c r="OXO1185" s="12"/>
      <c r="OXP1185" s="12"/>
      <c r="OXQ1185" s="12"/>
      <c r="OXR1185" s="12"/>
      <c r="OXS1185" s="12"/>
      <c r="OXT1185" s="12"/>
      <c r="OXU1185" s="12"/>
      <c r="OXV1185" s="12"/>
      <c r="OXW1185" s="12"/>
      <c r="OXX1185" s="12"/>
      <c r="OXY1185" s="12"/>
      <c r="OXZ1185" s="12"/>
      <c r="OYA1185" s="12"/>
      <c r="OYB1185" s="12"/>
      <c r="OYC1185" s="12"/>
      <c r="OYD1185" s="12"/>
      <c r="OYE1185" s="12"/>
      <c r="OYF1185" s="12"/>
      <c r="OYG1185" s="12"/>
      <c r="OYH1185" s="12"/>
      <c r="OYI1185" s="12"/>
      <c r="OYJ1185" s="12"/>
      <c r="OYK1185" s="12"/>
      <c r="OYL1185" s="12"/>
      <c r="OYM1185" s="12"/>
      <c r="OYN1185" s="12"/>
      <c r="OYO1185" s="12"/>
      <c r="OYP1185" s="12"/>
      <c r="OYQ1185" s="12"/>
      <c r="OYR1185" s="12"/>
      <c r="OYS1185" s="12"/>
      <c r="OYT1185" s="12"/>
      <c r="OYU1185" s="12"/>
      <c r="OYV1185" s="12"/>
      <c r="OYW1185" s="12"/>
      <c r="OYX1185" s="12"/>
      <c r="OYY1185" s="12"/>
      <c r="OYZ1185" s="12"/>
      <c r="OZA1185" s="12"/>
      <c r="OZB1185" s="12"/>
      <c r="OZC1185" s="12"/>
      <c r="OZD1185" s="12"/>
      <c r="OZE1185" s="12"/>
      <c r="OZF1185" s="12"/>
      <c r="OZG1185" s="12"/>
      <c r="OZH1185" s="12"/>
      <c r="OZI1185" s="12"/>
      <c r="OZJ1185" s="12"/>
      <c r="OZK1185" s="12"/>
      <c r="OZL1185" s="12"/>
      <c r="OZM1185" s="12"/>
      <c r="OZN1185" s="12"/>
      <c r="OZO1185" s="12"/>
      <c r="OZP1185" s="12"/>
      <c r="OZQ1185" s="12"/>
      <c r="OZR1185" s="12"/>
      <c r="OZS1185" s="12"/>
      <c r="OZT1185" s="12"/>
      <c r="OZU1185" s="12"/>
      <c r="OZV1185" s="12"/>
      <c r="OZW1185" s="12"/>
      <c r="OZX1185" s="12"/>
      <c r="OZY1185" s="12"/>
      <c r="OZZ1185" s="12"/>
      <c r="PAA1185" s="12"/>
      <c r="PAB1185" s="12"/>
      <c r="PAC1185" s="12"/>
      <c r="PAD1185" s="12"/>
      <c r="PAE1185" s="12"/>
      <c r="PAF1185" s="12"/>
      <c r="PAG1185" s="12"/>
      <c r="PAH1185" s="12"/>
      <c r="PAI1185" s="12"/>
      <c r="PAJ1185" s="12"/>
      <c r="PAK1185" s="12"/>
      <c r="PAL1185" s="12"/>
      <c r="PAM1185" s="12"/>
      <c r="PAN1185" s="12"/>
      <c r="PAO1185" s="12"/>
      <c r="PAP1185" s="12"/>
      <c r="PAQ1185" s="12"/>
      <c r="PAR1185" s="12"/>
      <c r="PAS1185" s="12"/>
      <c r="PAT1185" s="12"/>
      <c r="PAU1185" s="12"/>
      <c r="PAV1185" s="12"/>
      <c r="PAW1185" s="12"/>
      <c r="PAX1185" s="12"/>
      <c r="PAY1185" s="12"/>
      <c r="PAZ1185" s="12"/>
      <c r="PBA1185" s="12"/>
      <c r="PBB1185" s="12"/>
      <c r="PBC1185" s="12"/>
      <c r="PBD1185" s="12"/>
      <c r="PBE1185" s="12"/>
      <c r="PBF1185" s="12"/>
      <c r="PBG1185" s="12"/>
      <c r="PBH1185" s="12"/>
      <c r="PBI1185" s="12"/>
      <c r="PBJ1185" s="12"/>
      <c r="PBK1185" s="12"/>
      <c r="PBL1185" s="12"/>
      <c r="PBM1185" s="12"/>
      <c r="PBN1185" s="12"/>
      <c r="PBO1185" s="12"/>
      <c r="PBP1185" s="12"/>
      <c r="PBQ1185" s="12"/>
      <c r="PBR1185" s="12"/>
      <c r="PBS1185" s="12"/>
      <c r="PBT1185" s="12"/>
      <c r="PBU1185" s="12"/>
      <c r="PBV1185" s="12"/>
      <c r="PBW1185" s="12"/>
      <c r="PBX1185" s="12"/>
      <c r="PBY1185" s="12"/>
      <c r="PBZ1185" s="12"/>
      <c r="PCA1185" s="12"/>
      <c r="PCB1185" s="12"/>
      <c r="PCC1185" s="12"/>
      <c r="PCD1185" s="12"/>
      <c r="PCE1185" s="12"/>
      <c r="PCF1185" s="12"/>
      <c r="PCG1185" s="12"/>
      <c r="PCH1185" s="12"/>
      <c r="PCI1185" s="12"/>
      <c r="PCJ1185" s="12"/>
      <c r="PCK1185" s="12"/>
      <c r="PCL1185" s="12"/>
      <c r="PCM1185" s="12"/>
      <c r="PCN1185" s="12"/>
      <c r="PCO1185" s="12"/>
      <c r="PCP1185" s="12"/>
      <c r="PCQ1185" s="12"/>
      <c r="PCR1185" s="12"/>
      <c r="PCS1185" s="12"/>
      <c r="PCT1185" s="12"/>
      <c r="PCU1185" s="12"/>
      <c r="PCV1185" s="12"/>
      <c r="PCW1185" s="12"/>
      <c r="PCX1185" s="12"/>
      <c r="PCY1185" s="12"/>
      <c r="PCZ1185" s="12"/>
      <c r="PDA1185" s="12"/>
      <c r="PDB1185" s="12"/>
      <c r="PDC1185" s="12"/>
      <c r="PDD1185" s="12"/>
      <c r="PDE1185" s="12"/>
      <c r="PDF1185" s="12"/>
      <c r="PDG1185" s="12"/>
      <c r="PDH1185" s="12"/>
      <c r="PDI1185" s="12"/>
      <c r="PDJ1185" s="12"/>
      <c r="PDK1185" s="12"/>
      <c r="PDL1185" s="12"/>
      <c r="PDM1185" s="12"/>
      <c r="PDN1185" s="12"/>
      <c r="PDO1185" s="12"/>
      <c r="PDP1185" s="12"/>
      <c r="PDQ1185" s="12"/>
      <c r="PDR1185" s="12"/>
      <c r="PDS1185" s="12"/>
      <c r="PDT1185" s="12"/>
      <c r="PDU1185" s="12"/>
      <c r="PDV1185" s="12"/>
      <c r="PDW1185" s="12"/>
      <c r="PDX1185" s="12"/>
      <c r="PDY1185" s="12"/>
      <c r="PDZ1185" s="12"/>
      <c r="PEA1185" s="12"/>
      <c r="PEB1185" s="12"/>
      <c r="PEC1185" s="12"/>
      <c r="PED1185" s="12"/>
      <c r="PEE1185" s="12"/>
      <c r="PEF1185" s="12"/>
      <c r="PEG1185" s="12"/>
      <c r="PEH1185" s="12"/>
      <c r="PEI1185" s="12"/>
      <c r="PEJ1185" s="12"/>
      <c r="PEK1185" s="12"/>
      <c r="PEL1185" s="12"/>
      <c r="PEM1185" s="12"/>
      <c r="PEN1185" s="12"/>
      <c r="PEO1185" s="12"/>
      <c r="PEP1185" s="12"/>
      <c r="PEQ1185" s="12"/>
      <c r="PER1185" s="12"/>
      <c r="PES1185" s="12"/>
      <c r="PET1185" s="12"/>
      <c r="PEU1185" s="12"/>
      <c r="PEV1185" s="12"/>
      <c r="PEW1185" s="12"/>
      <c r="PEX1185" s="12"/>
      <c r="PEY1185" s="12"/>
      <c r="PEZ1185" s="12"/>
      <c r="PFA1185" s="12"/>
      <c r="PFB1185" s="12"/>
      <c r="PFC1185" s="12"/>
      <c r="PFD1185" s="12"/>
      <c r="PFE1185" s="12"/>
      <c r="PFF1185" s="12"/>
      <c r="PFG1185" s="12"/>
      <c r="PFH1185" s="12"/>
      <c r="PFI1185" s="12"/>
      <c r="PFJ1185" s="12"/>
      <c r="PFK1185" s="12"/>
      <c r="PFL1185" s="12"/>
      <c r="PFM1185" s="12"/>
      <c r="PFN1185" s="12"/>
      <c r="PFO1185" s="12"/>
      <c r="PFP1185" s="12"/>
      <c r="PFQ1185" s="12"/>
      <c r="PFR1185" s="12"/>
      <c r="PFS1185" s="12"/>
      <c r="PFT1185" s="12"/>
      <c r="PFU1185" s="12"/>
      <c r="PFV1185" s="12"/>
      <c r="PFW1185" s="12"/>
      <c r="PFX1185" s="12"/>
      <c r="PFY1185" s="12"/>
      <c r="PFZ1185" s="12"/>
      <c r="PGA1185" s="12"/>
      <c r="PGB1185" s="12"/>
      <c r="PGC1185" s="12"/>
      <c r="PGD1185" s="12"/>
      <c r="PGE1185" s="12"/>
      <c r="PGF1185" s="12"/>
      <c r="PGG1185" s="12"/>
      <c r="PGH1185" s="12"/>
      <c r="PGI1185" s="12"/>
      <c r="PGJ1185" s="12"/>
      <c r="PGK1185" s="12"/>
      <c r="PGL1185" s="12"/>
      <c r="PGM1185" s="12"/>
      <c r="PGN1185" s="12"/>
      <c r="PGO1185" s="12"/>
      <c r="PGP1185" s="12"/>
      <c r="PGQ1185" s="12"/>
      <c r="PGR1185" s="12"/>
      <c r="PGS1185" s="12"/>
      <c r="PGT1185" s="12"/>
      <c r="PGU1185" s="12"/>
      <c r="PGV1185" s="12"/>
      <c r="PGW1185" s="12"/>
      <c r="PGX1185" s="12"/>
      <c r="PGY1185" s="12"/>
      <c r="PGZ1185" s="12"/>
      <c r="PHA1185" s="12"/>
      <c r="PHB1185" s="12"/>
      <c r="PHC1185" s="12"/>
      <c r="PHD1185" s="12"/>
      <c r="PHE1185" s="12"/>
      <c r="PHF1185" s="12"/>
      <c r="PHG1185" s="12"/>
      <c r="PHH1185" s="12"/>
      <c r="PHI1185" s="12"/>
      <c r="PHJ1185" s="12"/>
      <c r="PHK1185" s="12"/>
      <c r="PHL1185" s="12"/>
      <c r="PHM1185" s="12"/>
      <c r="PHN1185" s="12"/>
      <c r="PHO1185" s="12"/>
      <c r="PHP1185" s="12"/>
      <c r="PHQ1185" s="12"/>
      <c r="PHR1185" s="12"/>
      <c r="PHS1185" s="12"/>
      <c r="PHT1185" s="12"/>
      <c r="PHU1185" s="12"/>
      <c r="PHV1185" s="12"/>
      <c r="PHW1185" s="12"/>
      <c r="PHX1185" s="12"/>
      <c r="PHY1185" s="12"/>
      <c r="PHZ1185" s="12"/>
      <c r="PIA1185" s="12"/>
      <c r="PIB1185" s="12"/>
      <c r="PIC1185" s="12"/>
      <c r="PID1185" s="12"/>
      <c r="PIE1185" s="12"/>
      <c r="PIF1185" s="12"/>
      <c r="PIG1185" s="12"/>
      <c r="PIH1185" s="12"/>
      <c r="PII1185" s="12"/>
      <c r="PIJ1185" s="12"/>
      <c r="PIK1185" s="12"/>
      <c r="PIL1185" s="12"/>
      <c r="PIM1185" s="12"/>
      <c r="PIN1185" s="12"/>
      <c r="PIO1185" s="12"/>
      <c r="PIP1185" s="12"/>
      <c r="PIQ1185" s="12"/>
      <c r="PIR1185" s="12"/>
      <c r="PIS1185" s="12"/>
      <c r="PIT1185" s="12"/>
      <c r="PIU1185" s="12"/>
      <c r="PIV1185" s="12"/>
      <c r="PIW1185" s="12"/>
      <c r="PIX1185" s="12"/>
      <c r="PIY1185" s="12"/>
      <c r="PIZ1185" s="12"/>
      <c r="PJA1185" s="12"/>
      <c r="PJB1185" s="12"/>
      <c r="PJC1185" s="12"/>
      <c r="PJD1185" s="12"/>
      <c r="PJE1185" s="12"/>
      <c r="PJF1185" s="12"/>
      <c r="PJG1185" s="12"/>
      <c r="PJH1185" s="12"/>
      <c r="PJI1185" s="12"/>
      <c r="PJJ1185" s="12"/>
      <c r="PJK1185" s="12"/>
      <c r="PJL1185" s="12"/>
      <c r="PJM1185" s="12"/>
      <c r="PJN1185" s="12"/>
      <c r="PJO1185" s="12"/>
      <c r="PJP1185" s="12"/>
      <c r="PJQ1185" s="12"/>
      <c r="PJR1185" s="12"/>
      <c r="PJS1185" s="12"/>
      <c r="PJT1185" s="12"/>
      <c r="PJU1185" s="12"/>
      <c r="PJV1185" s="12"/>
      <c r="PJW1185" s="12"/>
      <c r="PJX1185" s="12"/>
      <c r="PJY1185" s="12"/>
      <c r="PJZ1185" s="12"/>
      <c r="PKA1185" s="12"/>
      <c r="PKB1185" s="12"/>
      <c r="PKC1185" s="12"/>
      <c r="PKD1185" s="12"/>
      <c r="PKE1185" s="12"/>
      <c r="PKF1185" s="12"/>
      <c r="PKG1185" s="12"/>
      <c r="PKH1185" s="12"/>
      <c r="PKI1185" s="12"/>
      <c r="PKJ1185" s="12"/>
      <c r="PKK1185" s="12"/>
      <c r="PKL1185" s="12"/>
      <c r="PKM1185" s="12"/>
      <c r="PKN1185" s="12"/>
      <c r="PKO1185" s="12"/>
      <c r="PKP1185" s="12"/>
      <c r="PKQ1185" s="12"/>
      <c r="PKR1185" s="12"/>
      <c r="PKS1185" s="12"/>
      <c r="PKT1185" s="12"/>
      <c r="PKU1185" s="12"/>
      <c r="PKV1185" s="12"/>
      <c r="PKW1185" s="12"/>
      <c r="PKX1185" s="12"/>
      <c r="PKY1185" s="12"/>
      <c r="PKZ1185" s="12"/>
      <c r="PLA1185" s="12"/>
      <c r="PLB1185" s="12"/>
      <c r="PLC1185" s="12"/>
      <c r="PLD1185" s="12"/>
      <c r="PLE1185" s="12"/>
      <c r="PLF1185" s="12"/>
      <c r="PLG1185" s="12"/>
      <c r="PLH1185" s="12"/>
      <c r="PLI1185" s="12"/>
      <c r="PLJ1185" s="12"/>
      <c r="PLK1185" s="12"/>
      <c r="PLL1185" s="12"/>
      <c r="PLM1185" s="12"/>
      <c r="PLN1185" s="12"/>
      <c r="PLO1185" s="12"/>
      <c r="PLP1185" s="12"/>
      <c r="PLQ1185" s="12"/>
      <c r="PLR1185" s="12"/>
      <c r="PLS1185" s="12"/>
      <c r="PLT1185" s="12"/>
      <c r="PLU1185" s="12"/>
      <c r="PLV1185" s="12"/>
      <c r="PLW1185" s="12"/>
      <c r="PLX1185" s="12"/>
      <c r="PLY1185" s="12"/>
      <c r="PLZ1185" s="12"/>
      <c r="PMA1185" s="12"/>
      <c r="PMB1185" s="12"/>
      <c r="PMC1185" s="12"/>
      <c r="PMD1185" s="12"/>
      <c r="PME1185" s="12"/>
      <c r="PMF1185" s="12"/>
      <c r="PMG1185" s="12"/>
      <c r="PMH1185" s="12"/>
      <c r="PMI1185" s="12"/>
      <c r="PMJ1185" s="12"/>
      <c r="PMK1185" s="12"/>
      <c r="PML1185" s="12"/>
      <c r="PMM1185" s="12"/>
      <c r="PMN1185" s="12"/>
      <c r="PMO1185" s="12"/>
      <c r="PMP1185" s="12"/>
      <c r="PMQ1185" s="12"/>
      <c r="PMR1185" s="12"/>
      <c r="PMS1185" s="12"/>
      <c r="PMT1185" s="12"/>
      <c r="PMU1185" s="12"/>
      <c r="PMV1185" s="12"/>
      <c r="PMW1185" s="12"/>
      <c r="PMX1185" s="12"/>
      <c r="PMY1185" s="12"/>
      <c r="PMZ1185" s="12"/>
      <c r="PNA1185" s="12"/>
      <c r="PNB1185" s="12"/>
      <c r="PNC1185" s="12"/>
      <c r="PND1185" s="12"/>
      <c r="PNE1185" s="12"/>
      <c r="PNF1185" s="12"/>
      <c r="PNG1185" s="12"/>
      <c r="PNH1185" s="12"/>
      <c r="PNI1185" s="12"/>
      <c r="PNJ1185" s="12"/>
      <c r="PNK1185" s="12"/>
      <c r="PNL1185" s="12"/>
      <c r="PNM1185" s="12"/>
      <c r="PNN1185" s="12"/>
      <c r="PNO1185" s="12"/>
      <c r="PNP1185" s="12"/>
      <c r="PNQ1185" s="12"/>
      <c r="PNR1185" s="12"/>
      <c r="PNS1185" s="12"/>
      <c r="PNT1185" s="12"/>
      <c r="PNU1185" s="12"/>
      <c r="PNV1185" s="12"/>
      <c r="PNW1185" s="12"/>
      <c r="PNX1185" s="12"/>
      <c r="PNY1185" s="12"/>
      <c r="PNZ1185" s="12"/>
      <c r="POA1185" s="12"/>
      <c r="POB1185" s="12"/>
      <c r="POC1185" s="12"/>
      <c r="POD1185" s="12"/>
      <c r="POE1185" s="12"/>
      <c r="POF1185" s="12"/>
      <c r="POG1185" s="12"/>
      <c r="POH1185" s="12"/>
      <c r="POI1185" s="12"/>
      <c r="POJ1185" s="12"/>
      <c r="POK1185" s="12"/>
      <c r="POL1185" s="12"/>
      <c r="POM1185" s="12"/>
      <c r="PON1185" s="12"/>
      <c r="POO1185" s="12"/>
      <c r="POP1185" s="12"/>
      <c r="POQ1185" s="12"/>
      <c r="POR1185" s="12"/>
      <c r="POS1185" s="12"/>
      <c r="POT1185" s="12"/>
      <c r="POU1185" s="12"/>
      <c r="POV1185" s="12"/>
      <c r="POW1185" s="12"/>
      <c r="POX1185" s="12"/>
      <c r="POY1185" s="12"/>
      <c r="POZ1185" s="12"/>
      <c r="PPA1185" s="12"/>
      <c r="PPB1185" s="12"/>
      <c r="PPC1185" s="12"/>
      <c r="PPD1185" s="12"/>
      <c r="PPE1185" s="12"/>
      <c r="PPF1185" s="12"/>
      <c r="PPG1185" s="12"/>
      <c r="PPH1185" s="12"/>
      <c r="PPI1185" s="12"/>
      <c r="PPJ1185" s="12"/>
      <c r="PPK1185" s="12"/>
      <c r="PPL1185" s="12"/>
      <c r="PPM1185" s="12"/>
      <c r="PPN1185" s="12"/>
      <c r="PPO1185" s="12"/>
      <c r="PPP1185" s="12"/>
      <c r="PPQ1185" s="12"/>
      <c r="PPR1185" s="12"/>
      <c r="PPS1185" s="12"/>
      <c r="PPT1185" s="12"/>
      <c r="PPU1185" s="12"/>
      <c r="PPV1185" s="12"/>
      <c r="PPW1185" s="12"/>
      <c r="PPX1185" s="12"/>
      <c r="PPY1185" s="12"/>
      <c r="PPZ1185" s="12"/>
      <c r="PQA1185" s="12"/>
      <c r="PQB1185" s="12"/>
      <c r="PQC1185" s="12"/>
      <c r="PQD1185" s="12"/>
      <c r="PQE1185" s="12"/>
      <c r="PQF1185" s="12"/>
      <c r="PQG1185" s="12"/>
      <c r="PQH1185" s="12"/>
      <c r="PQI1185" s="12"/>
      <c r="PQJ1185" s="12"/>
      <c r="PQK1185" s="12"/>
      <c r="PQL1185" s="12"/>
      <c r="PQM1185" s="12"/>
      <c r="PQN1185" s="12"/>
      <c r="PQO1185" s="12"/>
      <c r="PQP1185" s="12"/>
      <c r="PQQ1185" s="12"/>
      <c r="PQR1185" s="12"/>
      <c r="PQS1185" s="12"/>
      <c r="PQT1185" s="12"/>
      <c r="PQU1185" s="12"/>
      <c r="PQV1185" s="12"/>
      <c r="PQW1185" s="12"/>
      <c r="PQX1185" s="12"/>
      <c r="PQY1185" s="12"/>
      <c r="PQZ1185" s="12"/>
      <c r="PRA1185" s="12"/>
      <c r="PRB1185" s="12"/>
      <c r="PRC1185" s="12"/>
      <c r="PRD1185" s="12"/>
      <c r="PRE1185" s="12"/>
      <c r="PRF1185" s="12"/>
      <c r="PRG1185" s="12"/>
      <c r="PRH1185" s="12"/>
      <c r="PRI1185" s="12"/>
      <c r="PRJ1185" s="12"/>
      <c r="PRK1185" s="12"/>
      <c r="PRL1185" s="12"/>
      <c r="PRM1185" s="12"/>
      <c r="PRN1185" s="12"/>
      <c r="PRO1185" s="12"/>
      <c r="PRP1185" s="12"/>
      <c r="PRQ1185" s="12"/>
      <c r="PRR1185" s="12"/>
      <c r="PRS1185" s="12"/>
      <c r="PRT1185" s="12"/>
      <c r="PRU1185" s="12"/>
      <c r="PRV1185" s="12"/>
      <c r="PRW1185" s="12"/>
      <c r="PRX1185" s="12"/>
      <c r="PRY1185" s="12"/>
      <c r="PRZ1185" s="12"/>
      <c r="PSA1185" s="12"/>
      <c r="PSB1185" s="12"/>
      <c r="PSC1185" s="12"/>
      <c r="PSD1185" s="12"/>
      <c r="PSE1185" s="12"/>
      <c r="PSF1185" s="12"/>
      <c r="PSG1185" s="12"/>
      <c r="PSH1185" s="12"/>
      <c r="PSI1185" s="12"/>
      <c r="PSJ1185" s="12"/>
      <c r="PSK1185" s="12"/>
      <c r="PSL1185" s="12"/>
      <c r="PSM1185" s="12"/>
      <c r="PSN1185" s="12"/>
      <c r="PSO1185" s="12"/>
      <c r="PSP1185" s="12"/>
      <c r="PSQ1185" s="12"/>
      <c r="PSR1185" s="12"/>
      <c r="PSS1185" s="12"/>
      <c r="PST1185" s="12"/>
      <c r="PSU1185" s="12"/>
      <c r="PSV1185" s="12"/>
      <c r="PSW1185" s="12"/>
      <c r="PSX1185" s="12"/>
      <c r="PSY1185" s="12"/>
      <c r="PSZ1185" s="12"/>
      <c r="PTA1185" s="12"/>
      <c r="PTB1185" s="12"/>
      <c r="PTC1185" s="12"/>
      <c r="PTD1185" s="12"/>
      <c r="PTE1185" s="12"/>
      <c r="PTF1185" s="12"/>
      <c r="PTG1185" s="12"/>
      <c r="PTH1185" s="12"/>
      <c r="PTI1185" s="12"/>
      <c r="PTJ1185" s="12"/>
      <c r="PTK1185" s="12"/>
      <c r="PTL1185" s="12"/>
      <c r="PTM1185" s="12"/>
      <c r="PTN1185" s="12"/>
      <c r="PTO1185" s="12"/>
      <c r="PTP1185" s="12"/>
      <c r="PTQ1185" s="12"/>
      <c r="PTR1185" s="12"/>
      <c r="PTS1185" s="12"/>
      <c r="PTT1185" s="12"/>
      <c r="PTU1185" s="12"/>
      <c r="PTV1185" s="12"/>
      <c r="PTW1185" s="12"/>
      <c r="PTX1185" s="12"/>
      <c r="PTY1185" s="12"/>
      <c r="PTZ1185" s="12"/>
      <c r="PUA1185" s="12"/>
      <c r="PUB1185" s="12"/>
      <c r="PUC1185" s="12"/>
      <c r="PUD1185" s="12"/>
      <c r="PUE1185" s="12"/>
      <c r="PUF1185" s="12"/>
      <c r="PUG1185" s="12"/>
      <c r="PUH1185" s="12"/>
      <c r="PUI1185" s="12"/>
      <c r="PUJ1185" s="12"/>
      <c r="PUK1185" s="12"/>
      <c r="PUL1185" s="12"/>
      <c r="PUM1185" s="12"/>
      <c r="PUN1185" s="12"/>
      <c r="PUO1185" s="12"/>
      <c r="PUP1185" s="12"/>
      <c r="PUQ1185" s="12"/>
      <c r="PUR1185" s="12"/>
      <c r="PUS1185" s="12"/>
      <c r="PUT1185" s="12"/>
      <c r="PUU1185" s="12"/>
      <c r="PUV1185" s="12"/>
      <c r="PUW1185" s="12"/>
      <c r="PUX1185" s="12"/>
      <c r="PUY1185" s="12"/>
      <c r="PUZ1185" s="12"/>
      <c r="PVA1185" s="12"/>
      <c r="PVB1185" s="12"/>
      <c r="PVC1185" s="12"/>
      <c r="PVD1185" s="12"/>
      <c r="PVE1185" s="12"/>
      <c r="PVF1185" s="12"/>
      <c r="PVG1185" s="12"/>
      <c r="PVH1185" s="12"/>
      <c r="PVI1185" s="12"/>
      <c r="PVJ1185" s="12"/>
      <c r="PVK1185" s="12"/>
      <c r="PVL1185" s="12"/>
      <c r="PVM1185" s="12"/>
      <c r="PVN1185" s="12"/>
      <c r="PVO1185" s="12"/>
      <c r="PVP1185" s="12"/>
      <c r="PVQ1185" s="12"/>
      <c r="PVR1185" s="12"/>
      <c r="PVS1185" s="12"/>
      <c r="PVT1185" s="12"/>
      <c r="PVU1185" s="12"/>
      <c r="PVV1185" s="12"/>
      <c r="PVW1185" s="12"/>
      <c r="PVX1185" s="12"/>
      <c r="PVY1185" s="12"/>
      <c r="PVZ1185" s="12"/>
      <c r="PWA1185" s="12"/>
      <c r="PWB1185" s="12"/>
      <c r="PWC1185" s="12"/>
      <c r="PWD1185" s="12"/>
      <c r="PWE1185" s="12"/>
      <c r="PWF1185" s="12"/>
      <c r="PWG1185" s="12"/>
      <c r="PWH1185" s="12"/>
      <c r="PWI1185" s="12"/>
      <c r="PWJ1185" s="12"/>
      <c r="PWK1185" s="12"/>
      <c r="PWL1185" s="12"/>
      <c r="PWM1185" s="12"/>
      <c r="PWN1185" s="12"/>
      <c r="PWO1185" s="12"/>
      <c r="PWP1185" s="12"/>
      <c r="PWQ1185" s="12"/>
      <c r="PWR1185" s="12"/>
      <c r="PWS1185" s="12"/>
      <c r="PWT1185" s="12"/>
      <c r="PWU1185" s="12"/>
      <c r="PWV1185" s="12"/>
      <c r="PWW1185" s="12"/>
      <c r="PWX1185" s="12"/>
      <c r="PWY1185" s="12"/>
      <c r="PWZ1185" s="12"/>
      <c r="PXA1185" s="12"/>
      <c r="PXB1185" s="12"/>
      <c r="PXC1185" s="12"/>
      <c r="PXD1185" s="12"/>
      <c r="PXE1185" s="12"/>
      <c r="PXF1185" s="12"/>
      <c r="PXG1185" s="12"/>
      <c r="PXH1185" s="12"/>
      <c r="PXI1185" s="12"/>
      <c r="PXJ1185" s="12"/>
      <c r="PXK1185" s="12"/>
      <c r="PXL1185" s="12"/>
      <c r="PXM1185" s="12"/>
      <c r="PXN1185" s="12"/>
      <c r="PXO1185" s="12"/>
      <c r="PXP1185" s="12"/>
      <c r="PXQ1185" s="12"/>
      <c r="PXR1185" s="12"/>
      <c r="PXS1185" s="12"/>
      <c r="PXT1185" s="12"/>
      <c r="PXU1185" s="12"/>
      <c r="PXV1185" s="12"/>
      <c r="PXW1185" s="12"/>
      <c r="PXX1185" s="12"/>
      <c r="PXY1185" s="12"/>
      <c r="PXZ1185" s="12"/>
      <c r="PYA1185" s="12"/>
      <c r="PYB1185" s="12"/>
      <c r="PYC1185" s="12"/>
      <c r="PYD1185" s="12"/>
      <c r="PYE1185" s="12"/>
      <c r="PYF1185" s="12"/>
      <c r="PYG1185" s="12"/>
      <c r="PYH1185" s="12"/>
      <c r="PYI1185" s="12"/>
      <c r="PYJ1185" s="12"/>
      <c r="PYK1185" s="12"/>
      <c r="PYL1185" s="12"/>
      <c r="PYM1185" s="12"/>
      <c r="PYN1185" s="12"/>
      <c r="PYO1185" s="12"/>
      <c r="PYP1185" s="12"/>
      <c r="PYQ1185" s="12"/>
      <c r="PYR1185" s="12"/>
      <c r="PYS1185" s="12"/>
      <c r="PYT1185" s="12"/>
      <c r="PYU1185" s="12"/>
      <c r="PYV1185" s="12"/>
      <c r="PYW1185" s="12"/>
      <c r="PYX1185" s="12"/>
      <c r="PYY1185" s="12"/>
      <c r="PYZ1185" s="12"/>
      <c r="PZA1185" s="12"/>
      <c r="PZB1185" s="12"/>
      <c r="PZC1185" s="12"/>
      <c r="PZD1185" s="12"/>
      <c r="PZE1185" s="12"/>
      <c r="PZF1185" s="12"/>
      <c r="PZG1185" s="12"/>
      <c r="PZH1185" s="12"/>
      <c r="PZI1185" s="12"/>
      <c r="PZJ1185" s="12"/>
      <c r="PZK1185" s="12"/>
      <c r="PZL1185" s="12"/>
      <c r="PZM1185" s="12"/>
      <c r="PZN1185" s="12"/>
      <c r="PZO1185" s="12"/>
      <c r="PZP1185" s="12"/>
      <c r="PZQ1185" s="12"/>
      <c r="PZR1185" s="12"/>
      <c r="PZS1185" s="12"/>
      <c r="PZT1185" s="12"/>
      <c r="PZU1185" s="12"/>
      <c r="PZV1185" s="12"/>
      <c r="PZW1185" s="12"/>
      <c r="PZX1185" s="12"/>
      <c r="PZY1185" s="12"/>
      <c r="PZZ1185" s="12"/>
      <c r="QAA1185" s="12"/>
      <c r="QAB1185" s="12"/>
      <c r="QAC1185" s="12"/>
      <c r="QAD1185" s="12"/>
      <c r="QAE1185" s="12"/>
      <c r="QAF1185" s="12"/>
      <c r="QAG1185" s="12"/>
      <c r="QAH1185" s="12"/>
      <c r="QAI1185" s="12"/>
      <c r="QAJ1185" s="12"/>
      <c r="QAK1185" s="12"/>
      <c r="QAL1185" s="12"/>
      <c r="QAM1185" s="12"/>
      <c r="QAN1185" s="12"/>
      <c r="QAO1185" s="12"/>
      <c r="QAP1185" s="12"/>
      <c r="QAQ1185" s="12"/>
      <c r="QAR1185" s="12"/>
      <c r="QAS1185" s="12"/>
      <c r="QAT1185" s="12"/>
      <c r="QAU1185" s="12"/>
      <c r="QAV1185" s="12"/>
      <c r="QAW1185" s="12"/>
      <c r="QAX1185" s="12"/>
      <c r="QAY1185" s="12"/>
      <c r="QAZ1185" s="12"/>
      <c r="QBA1185" s="12"/>
      <c r="QBB1185" s="12"/>
      <c r="QBC1185" s="12"/>
      <c r="QBD1185" s="12"/>
      <c r="QBE1185" s="12"/>
      <c r="QBF1185" s="12"/>
      <c r="QBG1185" s="12"/>
      <c r="QBH1185" s="12"/>
      <c r="QBI1185" s="12"/>
      <c r="QBJ1185" s="12"/>
      <c r="QBK1185" s="12"/>
      <c r="QBL1185" s="12"/>
      <c r="QBM1185" s="12"/>
      <c r="QBN1185" s="12"/>
      <c r="QBO1185" s="12"/>
      <c r="QBP1185" s="12"/>
      <c r="QBQ1185" s="12"/>
      <c r="QBR1185" s="12"/>
      <c r="QBS1185" s="12"/>
      <c r="QBT1185" s="12"/>
      <c r="QBU1185" s="12"/>
      <c r="QBV1185" s="12"/>
      <c r="QBW1185" s="12"/>
      <c r="QBX1185" s="12"/>
      <c r="QBY1185" s="12"/>
      <c r="QBZ1185" s="12"/>
      <c r="QCA1185" s="12"/>
      <c r="QCB1185" s="12"/>
      <c r="QCC1185" s="12"/>
      <c r="QCD1185" s="12"/>
      <c r="QCE1185" s="12"/>
      <c r="QCF1185" s="12"/>
      <c r="QCG1185" s="12"/>
      <c r="QCH1185" s="12"/>
      <c r="QCI1185" s="12"/>
      <c r="QCJ1185" s="12"/>
      <c r="QCK1185" s="12"/>
      <c r="QCL1185" s="12"/>
      <c r="QCM1185" s="12"/>
      <c r="QCN1185" s="12"/>
      <c r="QCO1185" s="12"/>
      <c r="QCP1185" s="12"/>
      <c r="QCQ1185" s="12"/>
      <c r="QCR1185" s="12"/>
      <c r="QCS1185" s="12"/>
      <c r="QCT1185" s="12"/>
      <c r="QCU1185" s="12"/>
      <c r="QCV1185" s="12"/>
      <c r="QCW1185" s="12"/>
      <c r="QCX1185" s="12"/>
      <c r="QCY1185" s="12"/>
      <c r="QCZ1185" s="12"/>
      <c r="QDA1185" s="12"/>
      <c r="QDB1185" s="12"/>
      <c r="QDC1185" s="12"/>
      <c r="QDD1185" s="12"/>
      <c r="QDE1185" s="12"/>
      <c r="QDF1185" s="12"/>
      <c r="QDG1185" s="12"/>
      <c r="QDH1185" s="12"/>
      <c r="QDI1185" s="12"/>
      <c r="QDJ1185" s="12"/>
      <c r="QDK1185" s="12"/>
      <c r="QDL1185" s="12"/>
      <c r="QDM1185" s="12"/>
      <c r="QDN1185" s="12"/>
      <c r="QDO1185" s="12"/>
      <c r="QDP1185" s="12"/>
      <c r="QDQ1185" s="12"/>
      <c r="QDR1185" s="12"/>
      <c r="QDS1185" s="12"/>
      <c r="QDT1185" s="12"/>
      <c r="QDU1185" s="12"/>
      <c r="QDV1185" s="12"/>
      <c r="QDW1185" s="12"/>
      <c r="QDX1185" s="12"/>
      <c r="QDY1185" s="12"/>
      <c r="QDZ1185" s="12"/>
      <c r="QEA1185" s="12"/>
      <c r="QEB1185" s="12"/>
      <c r="QEC1185" s="12"/>
      <c r="QED1185" s="12"/>
      <c r="QEE1185" s="12"/>
      <c r="QEF1185" s="12"/>
      <c r="QEG1185" s="12"/>
      <c r="QEH1185" s="12"/>
      <c r="QEI1185" s="12"/>
      <c r="QEJ1185" s="12"/>
      <c r="QEK1185" s="12"/>
      <c r="QEL1185" s="12"/>
      <c r="QEM1185" s="12"/>
      <c r="QEN1185" s="12"/>
      <c r="QEO1185" s="12"/>
      <c r="QEP1185" s="12"/>
      <c r="QEQ1185" s="12"/>
      <c r="QER1185" s="12"/>
      <c r="QES1185" s="12"/>
      <c r="QET1185" s="12"/>
      <c r="QEU1185" s="12"/>
      <c r="QEV1185" s="12"/>
      <c r="QEW1185" s="12"/>
      <c r="QEX1185" s="12"/>
      <c r="QEY1185" s="12"/>
      <c r="QEZ1185" s="12"/>
      <c r="QFA1185" s="12"/>
      <c r="QFB1185" s="12"/>
      <c r="QFC1185" s="12"/>
      <c r="QFD1185" s="12"/>
      <c r="QFE1185" s="12"/>
      <c r="QFF1185" s="12"/>
      <c r="QFG1185" s="12"/>
      <c r="QFH1185" s="12"/>
      <c r="QFI1185" s="12"/>
      <c r="QFJ1185" s="12"/>
      <c r="QFK1185" s="12"/>
      <c r="QFL1185" s="12"/>
      <c r="QFM1185" s="12"/>
      <c r="QFN1185" s="12"/>
      <c r="QFO1185" s="12"/>
      <c r="QFP1185" s="12"/>
      <c r="QFQ1185" s="12"/>
      <c r="QFR1185" s="12"/>
      <c r="QFS1185" s="12"/>
      <c r="QFT1185" s="12"/>
      <c r="QFU1185" s="12"/>
      <c r="QFV1185" s="12"/>
      <c r="QFW1185" s="12"/>
      <c r="QFX1185" s="12"/>
      <c r="QFY1185" s="12"/>
      <c r="QFZ1185" s="12"/>
      <c r="QGA1185" s="12"/>
      <c r="QGB1185" s="12"/>
      <c r="QGC1185" s="12"/>
      <c r="QGD1185" s="12"/>
      <c r="QGE1185" s="12"/>
      <c r="QGF1185" s="12"/>
      <c r="QGG1185" s="12"/>
      <c r="QGH1185" s="12"/>
      <c r="QGI1185" s="12"/>
      <c r="QGJ1185" s="12"/>
      <c r="QGK1185" s="12"/>
      <c r="QGL1185" s="12"/>
      <c r="QGM1185" s="12"/>
      <c r="QGN1185" s="12"/>
      <c r="QGO1185" s="12"/>
      <c r="QGP1185" s="12"/>
      <c r="QGQ1185" s="12"/>
      <c r="QGR1185" s="12"/>
      <c r="QGS1185" s="12"/>
      <c r="QGT1185" s="12"/>
      <c r="QGU1185" s="12"/>
      <c r="QGV1185" s="12"/>
      <c r="QGW1185" s="12"/>
      <c r="QGX1185" s="12"/>
      <c r="QGY1185" s="12"/>
      <c r="QGZ1185" s="12"/>
      <c r="QHA1185" s="12"/>
      <c r="QHB1185" s="12"/>
      <c r="QHC1185" s="12"/>
      <c r="QHD1185" s="12"/>
      <c r="QHE1185" s="12"/>
      <c r="QHF1185" s="12"/>
      <c r="QHG1185" s="12"/>
      <c r="QHH1185" s="12"/>
      <c r="QHI1185" s="12"/>
      <c r="QHJ1185" s="12"/>
      <c r="QHK1185" s="12"/>
      <c r="QHL1185" s="12"/>
      <c r="QHM1185" s="12"/>
      <c r="QHN1185" s="12"/>
      <c r="QHO1185" s="12"/>
      <c r="QHP1185" s="12"/>
      <c r="QHQ1185" s="12"/>
      <c r="QHR1185" s="12"/>
      <c r="QHS1185" s="12"/>
      <c r="QHT1185" s="12"/>
      <c r="QHU1185" s="12"/>
      <c r="QHV1185" s="12"/>
      <c r="QHW1185" s="12"/>
      <c r="QHX1185" s="12"/>
      <c r="QHY1185" s="12"/>
      <c r="QHZ1185" s="12"/>
      <c r="QIA1185" s="12"/>
      <c r="QIB1185" s="12"/>
      <c r="QIC1185" s="12"/>
      <c r="QID1185" s="12"/>
      <c r="QIE1185" s="12"/>
      <c r="QIF1185" s="12"/>
      <c r="QIG1185" s="12"/>
      <c r="QIH1185" s="12"/>
      <c r="QII1185" s="12"/>
      <c r="QIJ1185" s="12"/>
      <c r="QIK1185" s="12"/>
      <c r="QIL1185" s="12"/>
      <c r="QIM1185" s="12"/>
      <c r="QIN1185" s="12"/>
      <c r="QIO1185" s="12"/>
      <c r="QIP1185" s="12"/>
      <c r="QIQ1185" s="12"/>
      <c r="QIR1185" s="12"/>
      <c r="QIS1185" s="12"/>
      <c r="QIT1185" s="12"/>
      <c r="QIU1185" s="12"/>
      <c r="QIV1185" s="12"/>
      <c r="QIW1185" s="12"/>
      <c r="QIX1185" s="12"/>
      <c r="QIY1185" s="12"/>
      <c r="QIZ1185" s="12"/>
      <c r="QJA1185" s="12"/>
      <c r="QJB1185" s="12"/>
      <c r="QJC1185" s="12"/>
      <c r="QJD1185" s="12"/>
      <c r="QJE1185" s="12"/>
      <c r="QJF1185" s="12"/>
      <c r="QJG1185" s="12"/>
      <c r="QJH1185" s="12"/>
      <c r="QJI1185" s="12"/>
      <c r="QJJ1185" s="12"/>
      <c r="QJK1185" s="12"/>
      <c r="QJL1185" s="12"/>
      <c r="QJM1185" s="12"/>
      <c r="QJN1185" s="12"/>
      <c r="QJO1185" s="12"/>
      <c r="QJP1185" s="12"/>
      <c r="QJQ1185" s="12"/>
      <c r="QJR1185" s="12"/>
      <c r="QJS1185" s="12"/>
      <c r="QJT1185" s="12"/>
      <c r="QJU1185" s="12"/>
      <c r="QJV1185" s="12"/>
      <c r="QJW1185" s="12"/>
      <c r="QJX1185" s="12"/>
      <c r="QJY1185" s="12"/>
      <c r="QJZ1185" s="12"/>
      <c r="QKA1185" s="12"/>
      <c r="QKB1185" s="12"/>
      <c r="QKC1185" s="12"/>
      <c r="QKD1185" s="12"/>
      <c r="QKE1185" s="12"/>
      <c r="QKF1185" s="12"/>
      <c r="QKG1185" s="12"/>
      <c r="QKH1185" s="12"/>
      <c r="QKI1185" s="12"/>
      <c r="QKJ1185" s="12"/>
      <c r="QKK1185" s="12"/>
      <c r="QKL1185" s="12"/>
      <c r="QKM1185" s="12"/>
      <c r="QKN1185" s="12"/>
      <c r="QKO1185" s="12"/>
      <c r="QKP1185" s="12"/>
      <c r="QKQ1185" s="12"/>
      <c r="QKR1185" s="12"/>
      <c r="QKS1185" s="12"/>
      <c r="QKT1185" s="12"/>
      <c r="QKU1185" s="12"/>
      <c r="QKV1185" s="12"/>
      <c r="QKW1185" s="12"/>
      <c r="QKX1185" s="12"/>
      <c r="QKY1185" s="12"/>
      <c r="QKZ1185" s="12"/>
      <c r="QLA1185" s="12"/>
      <c r="QLB1185" s="12"/>
      <c r="QLC1185" s="12"/>
      <c r="QLD1185" s="12"/>
      <c r="QLE1185" s="12"/>
      <c r="QLF1185" s="12"/>
      <c r="QLG1185" s="12"/>
      <c r="QLH1185" s="12"/>
      <c r="QLI1185" s="12"/>
      <c r="QLJ1185" s="12"/>
      <c r="QLK1185" s="12"/>
      <c r="QLL1185" s="12"/>
      <c r="QLM1185" s="12"/>
      <c r="QLN1185" s="12"/>
      <c r="QLO1185" s="12"/>
      <c r="QLP1185" s="12"/>
      <c r="QLQ1185" s="12"/>
      <c r="QLR1185" s="12"/>
      <c r="QLS1185" s="12"/>
      <c r="QLT1185" s="12"/>
      <c r="QLU1185" s="12"/>
      <c r="QLV1185" s="12"/>
      <c r="QLW1185" s="12"/>
      <c r="QLX1185" s="12"/>
      <c r="QLY1185" s="12"/>
      <c r="QLZ1185" s="12"/>
      <c r="QMA1185" s="12"/>
      <c r="QMB1185" s="12"/>
      <c r="QMC1185" s="12"/>
      <c r="QMD1185" s="12"/>
      <c r="QME1185" s="12"/>
      <c r="QMF1185" s="12"/>
      <c r="QMG1185" s="12"/>
      <c r="QMH1185" s="12"/>
      <c r="QMI1185" s="12"/>
      <c r="QMJ1185" s="12"/>
      <c r="QMK1185" s="12"/>
      <c r="QML1185" s="12"/>
      <c r="QMM1185" s="12"/>
      <c r="QMN1185" s="12"/>
      <c r="QMO1185" s="12"/>
      <c r="QMP1185" s="12"/>
      <c r="QMQ1185" s="12"/>
      <c r="QMR1185" s="12"/>
      <c r="QMS1185" s="12"/>
      <c r="QMT1185" s="12"/>
      <c r="QMU1185" s="12"/>
      <c r="QMV1185" s="12"/>
      <c r="QMW1185" s="12"/>
      <c r="QMX1185" s="12"/>
      <c r="QMY1185" s="12"/>
      <c r="QMZ1185" s="12"/>
      <c r="QNA1185" s="12"/>
      <c r="QNB1185" s="12"/>
      <c r="QNC1185" s="12"/>
      <c r="QND1185" s="12"/>
      <c r="QNE1185" s="12"/>
      <c r="QNF1185" s="12"/>
      <c r="QNG1185" s="12"/>
      <c r="QNH1185" s="12"/>
      <c r="QNI1185" s="12"/>
      <c r="QNJ1185" s="12"/>
      <c r="QNK1185" s="12"/>
      <c r="QNL1185" s="12"/>
      <c r="QNM1185" s="12"/>
      <c r="QNN1185" s="12"/>
      <c r="QNO1185" s="12"/>
      <c r="QNP1185" s="12"/>
      <c r="QNQ1185" s="12"/>
      <c r="QNR1185" s="12"/>
      <c r="QNS1185" s="12"/>
      <c r="QNT1185" s="12"/>
      <c r="QNU1185" s="12"/>
      <c r="QNV1185" s="12"/>
      <c r="QNW1185" s="12"/>
      <c r="QNX1185" s="12"/>
      <c r="QNY1185" s="12"/>
      <c r="QNZ1185" s="12"/>
      <c r="QOA1185" s="12"/>
      <c r="QOB1185" s="12"/>
      <c r="QOC1185" s="12"/>
      <c r="QOD1185" s="12"/>
      <c r="QOE1185" s="12"/>
      <c r="QOF1185" s="12"/>
      <c r="QOG1185" s="12"/>
      <c r="QOH1185" s="12"/>
      <c r="QOI1185" s="12"/>
      <c r="QOJ1185" s="12"/>
      <c r="QOK1185" s="12"/>
      <c r="QOL1185" s="12"/>
      <c r="QOM1185" s="12"/>
      <c r="QON1185" s="12"/>
      <c r="QOO1185" s="12"/>
      <c r="QOP1185" s="12"/>
      <c r="QOQ1185" s="12"/>
      <c r="QOR1185" s="12"/>
      <c r="QOS1185" s="12"/>
      <c r="QOT1185" s="12"/>
      <c r="QOU1185" s="12"/>
      <c r="QOV1185" s="12"/>
      <c r="QOW1185" s="12"/>
      <c r="QOX1185" s="12"/>
      <c r="QOY1185" s="12"/>
      <c r="QOZ1185" s="12"/>
      <c r="QPA1185" s="12"/>
      <c r="QPB1185" s="12"/>
      <c r="QPC1185" s="12"/>
      <c r="QPD1185" s="12"/>
      <c r="QPE1185" s="12"/>
      <c r="QPF1185" s="12"/>
      <c r="QPG1185" s="12"/>
      <c r="QPH1185" s="12"/>
      <c r="QPI1185" s="12"/>
      <c r="QPJ1185" s="12"/>
      <c r="QPK1185" s="12"/>
      <c r="QPL1185" s="12"/>
      <c r="QPM1185" s="12"/>
      <c r="QPN1185" s="12"/>
      <c r="QPO1185" s="12"/>
      <c r="QPP1185" s="12"/>
      <c r="QPQ1185" s="12"/>
      <c r="QPR1185" s="12"/>
      <c r="QPS1185" s="12"/>
      <c r="QPT1185" s="12"/>
      <c r="QPU1185" s="12"/>
      <c r="QPV1185" s="12"/>
      <c r="QPW1185" s="12"/>
      <c r="QPX1185" s="12"/>
      <c r="QPY1185" s="12"/>
      <c r="QPZ1185" s="12"/>
      <c r="QQA1185" s="12"/>
      <c r="QQB1185" s="12"/>
      <c r="QQC1185" s="12"/>
      <c r="QQD1185" s="12"/>
      <c r="QQE1185" s="12"/>
      <c r="QQF1185" s="12"/>
      <c r="QQG1185" s="12"/>
      <c r="QQH1185" s="12"/>
      <c r="QQI1185" s="12"/>
      <c r="QQJ1185" s="12"/>
      <c r="QQK1185" s="12"/>
      <c r="QQL1185" s="12"/>
      <c r="QQM1185" s="12"/>
      <c r="QQN1185" s="12"/>
      <c r="QQO1185" s="12"/>
      <c r="QQP1185" s="12"/>
      <c r="QQQ1185" s="12"/>
      <c r="QQR1185" s="12"/>
      <c r="QQS1185" s="12"/>
      <c r="QQT1185" s="12"/>
      <c r="QQU1185" s="12"/>
      <c r="QQV1185" s="12"/>
      <c r="QQW1185" s="12"/>
      <c r="QQX1185" s="12"/>
      <c r="QQY1185" s="12"/>
      <c r="QQZ1185" s="12"/>
      <c r="QRA1185" s="12"/>
      <c r="QRB1185" s="12"/>
      <c r="QRC1185" s="12"/>
      <c r="QRD1185" s="12"/>
      <c r="QRE1185" s="12"/>
      <c r="QRF1185" s="12"/>
      <c r="QRG1185" s="12"/>
      <c r="QRH1185" s="12"/>
      <c r="QRI1185" s="12"/>
      <c r="QRJ1185" s="12"/>
      <c r="QRK1185" s="12"/>
      <c r="QRL1185" s="12"/>
      <c r="QRM1185" s="12"/>
      <c r="QRN1185" s="12"/>
      <c r="QRO1185" s="12"/>
      <c r="QRP1185" s="12"/>
      <c r="QRQ1185" s="12"/>
      <c r="QRR1185" s="12"/>
      <c r="QRS1185" s="12"/>
      <c r="QRT1185" s="12"/>
      <c r="QRU1185" s="12"/>
      <c r="QRV1185" s="12"/>
      <c r="QRW1185" s="12"/>
      <c r="QRX1185" s="12"/>
      <c r="QRY1185" s="12"/>
      <c r="QRZ1185" s="12"/>
      <c r="QSA1185" s="12"/>
      <c r="QSB1185" s="12"/>
      <c r="QSC1185" s="12"/>
      <c r="QSD1185" s="12"/>
      <c r="QSE1185" s="12"/>
      <c r="QSF1185" s="12"/>
      <c r="QSG1185" s="12"/>
      <c r="QSH1185" s="12"/>
      <c r="QSI1185" s="12"/>
      <c r="QSJ1185" s="12"/>
      <c r="QSK1185" s="12"/>
      <c r="QSL1185" s="12"/>
      <c r="QSM1185" s="12"/>
      <c r="QSN1185" s="12"/>
      <c r="QSO1185" s="12"/>
      <c r="QSP1185" s="12"/>
      <c r="QSQ1185" s="12"/>
      <c r="QSR1185" s="12"/>
      <c r="QSS1185" s="12"/>
      <c r="QST1185" s="12"/>
      <c r="QSU1185" s="12"/>
      <c r="QSV1185" s="12"/>
      <c r="QSW1185" s="12"/>
      <c r="QSX1185" s="12"/>
      <c r="QSY1185" s="12"/>
      <c r="QSZ1185" s="12"/>
      <c r="QTA1185" s="12"/>
      <c r="QTB1185" s="12"/>
      <c r="QTC1185" s="12"/>
      <c r="QTD1185" s="12"/>
      <c r="QTE1185" s="12"/>
      <c r="QTF1185" s="12"/>
      <c r="QTG1185" s="12"/>
      <c r="QTH1185" s="12"/>
      <c r="QTI1185" s="12"/>
      <c r="QTJ1185" s="12"/>
      <c r="QTK1185" s="12"/>
      <c r="QTL1185" s="12"/>
      <c r="QTM1185" s="12"/>
      <c r="QTN1185" s="12"/>
      <c r="QTO1185" s="12"/>
      <c r="QTP1185" s="12"/>
      <c r="QTQ1185" s="12"/>
      <c r="QTR1185" s="12"/>
      <c r="QTS1185" s="12"/>
      <c r="QTT1185" s="12"/>
      <c r="QTU1185" s="12"/>
      <c r="QTV1185" s="12"/>
      <c r="QTW1185" s="12"/>
      <c r="QTX1185" s="12"/>
      <c r="QTY1185" s="12"/>
      <c r="QTZ1185" s="12"/>
      <c r="QUA1185" s="12"/>
      <c r="QUB1185" s="12"/>
      <c r="QUC1185" s="12"/>
      <c r="QUD1185" s="12"/>
      <c r="QUE1185" s="12"/>
      <c r="QUF1185" s="12"/>
      <c r="QUG1185" s="12"/>
      <c r="QUH1185" s="12"/>
      <c r="QUI1185" s="12"/>
      <c r="QUJ1185" s="12"/>
      <c r="QUK1185" s="12"/>
      <c r="QUL1185" s="12"/>
      <c r="QUM1185" s="12"/>
      <c r="QUN1185" s="12"/>
      <c r="QUO1185" s="12"/>
      <c r="QUP1185" s="12"/>
      <c r="QUQ1185" s="12"/>
      <c r="QUR1185" s="12"/>
      <c r="QUS1185" s="12"/>
      <c r="QUT1185" s="12"/>
      <c r="QUU1185" s="12"/>
      <c r="QUV1185" s="12"/>
      <c r="QUW1185" s="12"/>
      <c r="QUX1185" s="12"/>
      <c r="QUY1185" s="12"/>
      <c r="QUZ1185" s="12"/>
      <c r="QVA1185" s="12"/>
      <c r="QVB1185" s="12"/>
      <c r="QVC1185" s="12"/>
      <c r="QVD1185" s="12"/>
      <c r="QVE1185" s="12"/>
      <c r="QVF1185" s="12"/>
      <c r="QVG1185" s="12"/>
      <c r="QVH1185" s="12"/>
      <c r="QVI1185" s="12"/>
      <c r="QVJ1185" s="12"/>
      <c r="QVK1185" s="12"/>
      <c r="QVL1185" s="12"/>
      <c r="QVM1185" s="12"/>
      <c r="QVN1185" s="12"/>
      <c r="QVO1185" s="12"/>
      <c r="QVP1185" s="12"/>
      <c r="QVQ1185" s="12"/>
      <c r="QVR1185" s="12"/>
      <c r="QVS1185" s="12"/>
      <c r="QVT1185" s="12"/>
      <c r="QVU1185" s="12"/>
      <c r="QVV1185" s="12"/>
      <c r="QVW1185" s="12"/>
      <c r="QVX1185" s="12"/>
      <c r="QVY1185" s="12"/>
      <c r="QVZ1185" s="12"/>
      <c r="QWA1185" s="12"/>
      <c r="QWB1185" s="12"/>
      <c r="QWC1185" s="12"/>
      <c r="QWD1185" s="12"/>
      <c r="QWE1185" s="12"/>
      <c r="QWF1185" s="12"/>
      <c r="QWG1185" s="12"/>
      <c r="QWH1185" s="12"/>
      <c r="QWI1185" s="12"/>
      <c r="QWJ1185" s="12"/>
      <c r="QWK1185" s="12"/>
      <c r="QWL1185" s="12"/>
      <c r="QWM1185" s="12"/>
      <c r="QWN1185" s="12"/>
      <c r="QWO1185" s="12"/>
      <c r="QWP1185" s="12"/>
      <c r="QWQ1185" s="12"/>
      <c r="QWR1185" s="12"/>
      <c r="QWS1185" s="12"/>
      <c r="QWT1185" s="12"/>
      <c r="QWU1185" s="12"/>
      <c r="QWV1185" s="12"/>
      <c r="QWW1185" s="12"/>
      <c r="QWX1185" s="12"/>
      <c r="QWY1185" s="12"/>
      <c r="QWZ1185" s="12"/>
      <c r="QXA1185" s="12"/>
      <c r="QXB1185" s="12"/>
      <c r="QXC1185" s="12"/>
      <c r="QXD1185" s="12"/>
      <c r="QXE1185" s="12"/>
      <c r="QXF1185" s="12"/>
      <c r="QXG1185" s="12"/>
      <c r="QXH1185" s="12"/>
      <c r="QXI1185" s="12"/>
      <c r="QXJ1185" s="12"/>
      <c r="QXK1185" s="12"/>
      <c r="QXL1185" s="12"/>
      <c r="QXM1185" s="12"/>
      <c r="QXN1185" s="12"/>
      <c r="QXO1185" s="12"/>
      <c r="QXP1185" s="12"/>
      <c r="QXQ1185" s="12"/>
      <c r="QXR1185" s="12"/>
      <c r="QXS1185" s="12"/>
      <c r="QXT1185" s="12"/>
      <c r="QXU1185" s="12"/>
      <c r="QXV1185" s="12"/>
      <c r="QXW1185" s="12"/>
      <c r="QXX1185" s="12"/>
      <c r="QXY1185" s="12"/>
      <c r="QXZ1185" s="12"/>
      <c r="QYA1185" s="12"/>
      <c r="QYB1185" s="12"/>
      <c r="QYC1185" s="12"/>
      <c r="QYD1185" s="12"/>
      <c r="QYE1185" s="12"/>
      <c r="QYF1185" s="12"/>
      <c r="QYG1185" s="12"/>
      <c r="QYH1185" s="12"/>
      <c r="QYI1185" s="12"/>
      <c r="QYJ1185" s="12"/>
      <c r="QYK1185" s="12"/>
      <c r="QYL1185" s="12"/>
      <c r="QYM1185" s="12"/>
      <c r="QYN1185" s="12"/>
      <c r="QYO1185" s="12"/>
      <c r="QYP1185" s="12"/>
      <c r="QYQ1185" s="12"/>
      <c r="QYR1185" s="12"/>
      <c r="QYS1185" s="12"/>
      <c r="QYT1185" s="12"/>
      <c r="QYU1185" s="12"/>
      <c r="QYV1185" s="12"/>
      <c r="QYW1185" s="12"/>
      <c r="QYX1185" s="12"/>
      <c r="QYY1185" s="12"/>
      <c r="QYZ1185" s="12"/>
      <c r="QZA1185" s="12"/>
      <c r="QZB1185" s="12"/>
      <c r="QZC1185" s="12"/>
      <c r="QZD1185" s="12"/>
      <c r="QZE1185" s="12"/>
      <c r="QZF1185" s="12"/>
      <c r="QZG1185" s="12"/>
      <c r="QZH1185" s="12"/>
      <c r="QZI1185" s="12"/>
      <c r="QZJ1185" s="12"/>
      <c r="QZK1185" s="12"/>
      <c r="QZL1185" s="12"/>
      <c r="QZM1185" s="12"/>
      <c r="QZN1185" s="12"/>
      <c r="QZO1185" s="12"/>
      <c r="QZP1185" s="12"/>
      <c r="QZQ1185" s="12"/>
      <c r="QZR1185" s="12"/>
      <c r="QZS1185" s="12"/>
      <c r="QZT1185" s="12"/>
      <c r="QZU1185" s="12"/>
      <c r="QZV1185" s="12"/>
      <c r="QZW1185" s="12"/>
      <c r="QZX1185" s="12"/>
      <c r="QZY1185" s="12"/>
      <c r="QZZ1185" s="12"/>
      <c r="RAA1185" s="12"/>
      <c r="RAB1185" s="12"/>
      <c r="RAC1185" s="12"/>
      <c r="RAD1185" s="12"/>
      <c r="RAE1185" s="12"/>
      <c r="RAF1185" s="12"/>
      <c r="RAG1185" s="12"/>
      <c r="RAH1185" s="12"/>
      <c r="RAI1185" s="12"/>
      <c r="RAJ1185" s="12"/>
      <c r="RAK1185" s="12"/>
      <c r="RAL1185" s="12"/>
      <c r="RAM1185" s="12"/>
      <c r="RAN1185" s="12"/>
      <c r="RAO1185" s="12"/>
      <c r="RAP1185" s="12"/>
      <c r="RAQ1185" s="12"/>
      <c r="RAR1185" s="12"/>
      <c r="RAS1185" s="12"/>
      <c r="RAT1185" s="12"/>
      <c r="RAU1185" s="12"/>
      <c r="RAV1185" s="12"/>
      <c r="RAW1185" s="12"/>
      <c r="RAX1185" s="12"/>
      <c r="RAY1185" s="12"/>
      <c r="RAZ1185" s="12"/>
      <c r="RBA1185" s="12"/>
      <c r="RBB1185" s="12"/>
      <c r="RBC1185" s="12"/>
      <c r="RBD1185" s="12"/>
      <c r="RBE1185" s="12"/>
      <c r="RBF1185" s="12"/>
      <c r="RBG1185" s="12"/>
      <c r="RBH1185" s="12"/>
      <c r="RBI1185" s="12"/>
      <c r="RBJ1185" s="12"/>
      <c r="RBK1185" s="12"/>
      <c r="RBL1185" s="12"/>
      <c r="RBM1185" s="12"/>
      <c r="RBN1185" s="12"/>
      <c r="RBO1185" s="12"/>
      <c r="RBP1185" s="12"/>
      <c r="RBQ1185" s="12"/>
      <c r="RBR1185" s="12"/>
      <c r="RBS1185" s="12"/>
      <c r="RBT1185" s="12"/>
      <c r="RBU1185" s="12"/>
      <c r="RBV1185" s="12"/>
      <c r="RBW1185" s="12"/>
      <c r="RBX1185" s="12"/>
      <c r="RBY1185" s="12"/>
      <c r="RBZ1185" s="12"/>
      <c r="RCA1185" s="12"/>
      <c r="RCB1185" s="12"/>
      <c r="RCC1185" s="12"/>
      <c r="RCD1185" s="12"/>
      <c r="RCE1185" s="12"/>
      <c r="RCF1185" s="12"/>
      <c r="RCG1185" s="12"/>
      <c r="RCH1185" s="12"/>
      <c r="RCI1185" s="12"/>
      <c r="RCJ1185" s="12"/>
      <c r="RCK1185" s="12"/>
      <c r="RCL1185" s="12"/>
      <c r="RCM1185" s="12"/>
      <c r="RCN1185" s="12"/>
      <c r="RCO1185" s="12"/>
      <c r="RCP1185" s="12"/>
      <c r="RCQ1185" s="12"/>
      <c r="RCR1185" s="12"/>
      <c r="RCS1185" s="12"/>
      <c r="RCT1185" s="12"/>
      <c r="RCU1185" s="12"/>
      <c r="RCV1185" s="12"/>
      <c r="RCW1185" s="12"/>
      <c r="RCX1185" s="12"/>
      <c r="RCY1185" s="12"/>
      <c r="RCZ1185" s="12"/>
      <c r="RDA1185" s="12"/>
      <c r="RDB1185" s="12"/>
      <c r="RDC1185" s="12"/>
      <c r="RDD1185" s="12"/>
      <c r="RDE1185" s="12"/>
      <c r="RDF1185" s="12"/>
      <c r="RDG1185" s="12"/>
      <c r="RDH1185" s="12"/>
      <c r="RDI1185" s="12"/>
      <c r="RDJ1185" s="12"/>
      <c r="RDK1185" s="12"/>
      <c r="RDL1185" s="12"/>
      <c r="RDM1185" s="12"/>
      <c r="RDN1185" s="12"/>
      <c r="RDO1185" s="12"/>
      <c r="RDP1185" s="12"/>
      <c r="RDQ1185" s="12"/>
      <c r="RDR1185" s="12"/>
      <c r="RDS1185" s="12"/>
      <c r="RDT1185" s="12"/>
      <c r="RDU1185" s="12"/>
      <c r="RDV1185" s="12"/>
      <c r="RDW1185" s="12"/>
      <c r="RDX1185" s="12"/>
      <c r="RDY1185" s="12"/>
      <c r="RDZ1185" s="12"/>
      <c r="REA1185" s="12"/>
      <c r="REB1185" s="12"/>
      <c r="REC1185" s="12"/>
      <c r="RED1185" s="12"/>
      <c r="REE1185" s="12"/>
      <c r="REF1185" s="12"/>
      <c r="REG1185" s="12"/>
      <c r="REH1185" s="12"/>
      <c r="REI1185" s="12"/>
      <c r="REJ1185" s="12"/>
      <c r="REK1185" s="12"/>
      <c r="REL1185" s="12"/>
      <c r="REM1185" s="12"/>
      <c r="REN1185" s="12"/>
      <c r="REO1185" s="12"/>
      <c r="REP1185" s="12"/>
      <c r="REQ1185" s="12"/>
      <c r="RER1185" s="12"/>
      <c r="RES1185" s="12"/>
      <c r="RET1185" s="12"/>
      <c r="REU1185" s="12"/>
      <c r="REV1185" s="12"/>
      <c r="REW1185" s="12"/>
      <c r="REX1185" s="12"/>
      <c r="REY1185" s="12"/>
      <c r="REZ1185" s="12"/>
      <c r="RFA1185" s="12"/>
      <c r="RFB1185" s="12"/>
      <c r="RFC1185" s="12"/>
      <c r="RFD1185" s="12"/>
      <c r="RFE1185" s="12"/>
      <c r="RFF1185" s="12"/>
      <c r="RFG1185" s="12"/>
      <c r="RFH1185" s="12"/>
      <c r="RFI1185" s="12"/>
      <c r="RFJ1185" s="12"/>
      <c r="RFK1185" s="12"/>
      <c r="RFL1185" s="12"/>
      <c r="RFM1185" s="12"/>
      <c r="RFN1185" s="12"/>
      <c r="RFO1185" s="12"/>
      <c r="RFP1185" s="12"/>
      <c r="RFQ1185" s="12"/>
      <c r="RFR1185" s="12"/>
      <c r="RFS1185" s="12"/>
      <c r="RFT1185" s="12"/>
      <c r="RFU1185" s="12"/>
      <c r="RFV1185" s="12"/>
      <c r="RFW1185" s="12"/>
      <c r="RFX1185" s="12"/>
      <c r="RFY1185" s="12"/>
      <c r="RFZ1185" s="12"/>
      <c r="RGA1185" s="12"/>
      <c r="RGB1185" s="12"/>
      <c r="RGC1185" s="12"/>
      <c r="RGD1185" s="12"/>
      <c r="RGE1185" s="12"/>
      <c r="RGF1185" s="12"/>
      <c r="RGG1185" s="12"/>
      <c r="RGH1185" s="12"/>
      <c r="RGI1185" s="12"/>
      <c r="RGJ1185" s="12"/>
      <c r="RGK1185" s="12"/>
      <c r="RGL1185" s="12"/>
      <c r="RGM1185" s="12"/>
      <c r="RGN1185" s="12"/>
      <c r="RGO1185" s="12"/>
      <c r="RGP1185" s="12"/>
      <c r="RGQ1185" s="12"/>
      <c r="RGR1185" s="12"/>
      <c r="RGS1185" s="12"/>
      <c r="RGT1185" s="12"/>
      <c r="RGU1185" s="12"/>
      <c r="RGV1185" s="12"/>
      <c r="RGW1185" s="12"/>
      <c r="RGX1185" s="12"/>
      <c r="RGY1185" s="12"/>
      <c r="RGZ1185" s="12"/>
      <c r="RHA1185" s="12"/>
      <c r="RHB1185" s="12"/>
      <c r="RHC1185" s="12"/>
      <c r="RHD1185" s="12"/>
      <c r="RHE1185" s="12"/>
      <c r="RHF1185" s="12"/>
      <c r="RHG1185" s="12"/>
      <c r="RHH1185" s="12"/>
      <c r="RHI1185" s="12"/>
      <c r="RHJ1185" s="12"/>
      <c r="RHK1185" s="12"/>
      <c r="RHL1185" s="12"/>
      <c r="RHM1185" s="12"/>
      <c r="RHN1185" s="12"/>
      <c r="RHO1185" s="12"/>
      <c r="RHP1185" s="12"/>
      <c r="RHQ1185" s="12"/>
      <c r="RHR1185" s="12"/>
      <c r="RHS1185" s="12"/>
      <c r="RHT1185" s="12"/>
      <c r="RHU1185" s="12"/>
      <c r="RHV1185" s="12"/>
      <c r="RHW1185" s="12"/>
      <c r="RHX1185" s="12"/>
      <c r="RHY1185" s="12"/>
      <c r="RHZ1185" s="12"/>
      <c r="RIA1185" s="12"/>
      <c r="RIB1185" s="12"/>
      <c r="RIC1185" s="12"/>
      <c r="RID1185" s="12"/>
      <c r="RIE1185" s="12"/>
      <c r="RIF1185" s="12"/>
      <c r="RIG1185" s="12"/>
      <c r="RIH1185" s="12"/>
      <c r="RII1185" s="12"/>
      <c r="RIJ1185" s="12"/>
      <c r="RIK1185" s="12"/>
      <c r="RIL1185" s="12"/>
      <c r="RIM1185" s="12"/>
      <c r="RIN1185" s="12"/>
      <c r="RIO1185" s="12"/>
      <c r="RIP1185" s="12"/>
      <c r="RIQ1185" s="12"/>
      <c r="RIR1185" s="12"/>
      <c r="RIS1185" s="12"/>
      <c r="RIT1185" s="12"/>
      <c r="RIU1185" s="12"/>
      <c r="RIV1185" s="12"/>
      <c r="RIW1185" s="12"/>
      <c r="RIX1185" s="12"/>
      <c r="RIY1185" s="12"/>
      <c r="RIZ1185" s="12"/>
      <c r="RJA1185" s="12"/>
      <c r="RJB1185" s="12"/>
      <c r="RJC1185" s="12"/>
      <c r="RJD1185" s="12"/>
      <c r="RJE1185" s="12"/>
      <c r="RJF1185" s="12"/>
      <c r="RJG1185" s="12"/>
      <c r="RJH1185" s="12"/>
      <c r="RJI1185" s="12"/>
      <c r="RJJ1185" s="12"/>
      <c r="RJK1185" s="12"/>
      <c r="RJL1185" s="12"/>
      <c r="RJM1185" s="12"/>
      <c r="RJN1185" s="12"/>
      <c r="RJO1185" s="12"/>
      <c r="RJP1185" s="12"/>
      <c r="RJQ1185" s="12"/>
      <c r="RJR1185" s="12"/>
      <c r="RJS1185" s="12"/>
      <c r="RJT1185" s="12"/>
      <c r="RJU1185" s="12"/>
      <c r="RJV1185" s="12"/>
      <c r="RJW1185" s="12"/>
      <c r="RJX1185" s="12"/>
      <c r="RJY1185" s="12"/>
      <c r="RJZ1185" s="12"/>
      <c r="RKA1185" s="12"/>
      <c r="RKB1185" s="12"/>
      <c r="RKC1185" s="12"/>
      <c r="RKD1185" s="12"/>
      <c r="RKE1185" s="12"/>
      <c r="RKF1185" s="12"/>
      <c r="RKG1185" s="12"/>
      <c r="RKH1185" s="12"/>
      <c r="RKI1185" s="12"/>
      <c r="RKJ1185" s="12"/>
      <c r="RKK1185" s="12"/>
      <c r="RKL1185" s="12"/>
      <c r="RKM1185" s="12"/>
      <c r="RKN1185" s="12"/>
      <c r="RKO1185" s="12"/>
      <c r="RKP1185" s="12"/>
      <c r="RKQ1185" s="12"/>
      <c r="RKR1185" s="12"/>
      <c r="RKS1185" s="12"/>
      <c r="RKT1185" s="12"/>
      <c r="RKU1185" s="12"/>
      <c r="RKV1185" s="12"/>
      <c r="RKW1185" s="12"/>
      <c r="RKX1185" s="12"/>
      <c r="RKY1185" s="12"/>
      <c r="RKZ1185" s="12"/>
      <c r="RLA1185" s="12"/>
      <c r="RLB1185" s="12"/>
      <c r="RLC1185" s="12"/>
      <c r="RLD1185" s="12"/>
      <c r="RLE1185" s="12"/>
      <c r="RLF1185" s="12"/>
      <c r="RLG1185" s="12"/>
      <c r="RLH1185" s="12"/>
      <c r="RLI1185" s="12"/>
      <c r="RLJ1185" s="12"/>
      <c r="RLK1185" s="12"/>
      <c r="RLL1185" s="12"/>
      <c r="RLM1185" s="12"/>
      <c r="RLN1185" s="12"/>
      <c r="RLO1185" s="12"/>
      <c r="RLP1185" s="12"/>
      <c r="RLQ1185" s="12"/>
      <c r="RLR1185" s="12"/>
      <c r="RLS1185" s="12"/>
      <c r="RLT1185" s="12"/>
      <c r="RLU1185" s="12"/>
      <c r="RLV1185" s="12"/>
      <c r="RLW1185" s="12"/>
      <c r="RLX1185" s="12"/>
      <c r="RLY1185" s="12"/>
      <c r="RLZ1185" s="12"/>
      <c r="RMA1185" s="12"/>
      <c r="RMB1185" s="12"/>
      <c r="RMC1185" s="12"/>
      <c r="RMD1185" s="12"/>
      <c r="RME1185" s="12"/>
      <c r="RMF1185" s="12"/>
      <c r="RMG1185" s="12"/>
      <c r="RMH1185" s="12"/>
      <c r="RMI1185" s="12"/>
      <c r="RMJ1185" s="12"/>
      <c r="RMK1185" s="12"/>
      <c r="RML1185" s="12"/>
      <c r="RMM1185" s="12"/>
      <c r="RMN1185" s="12"/>
      <c r="RMO1185" s="12"/>
      <c r="RMP1185" s="12"/>
      <c r="RMQ1185" s="12"/>
      <c r="RMR1185" s="12"/>
      <c r="RMS1185" s="12"/>
      <c r="RMT1185" s="12"/>
      <c r="RMU1185" s="12"/>
      <c r="RMV1185" s="12"/>
      <c r="RMW1185" s="12"/>
      <c r="RMX1185" s="12"/>
      <c r="RMY1185" s="12"/>
      <c r="RMZ1185" s="12"/>
      <c r="RNA1185" s="12"/>
      <c r="RNB1185" s="12"/>
      <c r="RNC1185" s="12"/>
      <c r="RND1185" s="12"/>
      <c r="RNE1185" s="12"/>
      <c r="RNF1185" s="12"/>
      <c r="RNG1185" s="12"/>
      <c r="RNH1185" s="12"/>
      <c r="RNI1185" s="12"/>
      <c r="RNJ1185" s="12"/>
      <c r="RNK1185" s="12"/>
      <c r="RNL1185" s="12"/>
      <c r="RNM1185" s="12"/>
      <c r="RNN1185" s="12"/>
      <c r="RNO1185" s="12"/>
      <c r="RNP1185" s="12"/>
      <c r="RNQ1185" s="12"/>
      <c r="RNR1185" s="12"/>
      <c r="RNS1185" s="12"/>
      <c r="RNT1185" s="12"/>
      <c r="RNU1185" s="12"/>
      <c r="RNV1185" s="12"/>
      <c r="RNW1185" s="12"/>
      <c r="RNX1185" s="12"/>
      <c r="RNY1185" s="12"/>
      <c r="RNZ1185" s="12"/>
      <c r="ROA1185" s="12"/>
      <c r="ROB1185" s="12"/>
      <c r="ROC1185" s="12"/>
      <c r="ROD1185" s="12"/>
      <c r="ROE1185" s="12"/>
      <c r="ROF1185" s="12"/>
      <c r="ROG1185" s="12"/>
      <c r="ROH1185" s="12"/>
      <c r="ROI1185" s="12"/>
      <c r="ROJ1185" s="12"/>
      <c r="ROK1185" s="12"/>
      <c r="ROL1185" s="12"/>
      <c r="ROM1185" s="12"/>
      <c r="RON1185" s="12"/>
      <c r="ROO1185" s="12"/>
      <c r="ROP1185" s="12"/>
      <c r="ROQ1185" s="12"/>
      <c r="ROR1185" s="12"/>
      <c r="ROS1185" s="12"/>
      <c r="ROT1185" s="12"/>
      <c r="ROU1185" s="12"/>
      <c r="ROV1185" s="12"/>
      <c r="ROW1185" s="12"/>
      <c r="ROX1185" s="12"/>
      <c r="ROY1185" s="12"/>
      <c r="ROZ1185" s="12"/>
      <c r="RPA1185" s="12"/>
      <c r="RPB1185" s="12"/>
      <c r="RPC1185" s="12"/>
      <c r="RPD1185" s="12"/>
      <c r="RPE1185" s="12"/>
      <c r="RPF1185" s="12"/>
      <c r="RPG1185" s="12"/>
      <c r="RPH1185" s="12"/>
      <c r="RPI1185" s="12"/>
      <c r="RPJ1185" s="12"/>
      <c r="RPK1185" s="12"/>
      <c r="RPL1185" s="12"/>
      <c r="RPM1185" s="12"/>
      <c r="RPN1185" s="12"/>
      <c r="RPO1185" s="12"/>
      <c r="RPP1185" s="12"/>
      <c r="RPQ1185" s="12"/>
      <c r="RPR1185" s="12"/>
      <c r="RPS1185" s="12"/>
      <c r="RPT1185" s="12"/>
      <c r="RPU1185" s="12"/>
      <c r="RPV1185" s="12"/>
      <c r="RPW1185" s="12"/>
      <c r="RPX1185" s="12"/>
      <c r="RPY1185" s="12"/>
      <c r="RPZ1185" s="12"/>
      <c r="RQA1185" s="12"/>
      <c r="RQB1185" s="12"/>
      <c r="RQC1185" s="12"/>
      <c r="RQD1185" s="12"/>
      <c r="RQE1185" s="12"/>
      <c r="RQF1185" s="12"/>
      <c r="RQG1185" s="12"/>
      <c r="RQH1185" s="12"/>
      <c r="RQI1185" s="12"/>
      <c r="RQJ1185" s="12"/>
      <c r="RQK1185" s="12"/>
      <c r="RQL1185" s="12"/>
      <c r="RQM1185" s="12"/>
      <c r="RQN1185" s="12"/>
      <c r="RQO1185" s="12"/>
      <c r="RQP1185" s="12"/>
      <c r="RQQ1185" s="12"/>
      <c r="RQR1185" s="12"/>
      <c r="RQS1185" s="12"/>
      <c r="RQT1185" s="12"/>
      <c r="RQU1185" s="12"/>
      <c r="RQV1185" s="12"/>
      <c r="RQW1185" s="12"/>
      <c r="RQX1185" s="12"/>
      <c r="RQY1185" s="12"/>
      <c r="RQZ1185" s="12"/>
      <c r="RRA1185" s="12"/>
      <c r="RRB1185" s="12"/>
      <c r="RRC1185" s="12"/>
      <c r="RRD1185" s="12"/>
      <c r="RRE1185" s="12"/>
      <c r="RRF1185" s="12"/>
      <c r="RRG1185" s="12"/>
      <c r="RRH1185" s="12"/>
      <c r="RRI1185" s="12"/>
      <c r="RRJ1185" s="12"/>
      <c r="RRK1185" s="12"/>
      <c r="RRL1185" s="12"/>
      <c r="RRM1185" s="12"/>
      <c r="RRN1185" s="12"/>
      <c r="RRO1185" s="12"/>
      <c r="RRP1185" s="12"/>
      <c r="RRQ1185" s="12"/>
      <c r="RRR1185" s="12"/>
      <c r="RRS1185" s="12"/>
      <c r="RRT1185" s="12"/>
      <c r="RRU1185" s="12"/>
      <c r="RRV1185" s="12"/>
      <c r="RRW1185" s="12"/>
      <c r="RRX1185" s="12"/>
      <c r="RRY1185" s="12"/>
      <c r="RRZ1185" s="12"/>
      <c r="RSA1185" s="12"/>
      <c r="RSB1185" s="12"/>
      <c r="RSC1185" s="12"/>
      <c r="RSD1185" s="12"/>
      <c r="RSE1185" s="12"/>
      <c r="RSF1185" s="12"/>
      <c r="RSG1185" s="12"/>
      <c r="RSH1185" s="12"/>
      <c r="RSI1185" s="12"/>
      <c r="RSJ1185" s="12"/>
      <c r="RSK1185" s="12"/>
      <c r="RSL1185" s="12"/>
      <c r="RSM1185" s="12"/>
      <c r="RSN1185" s="12"/>
      <c r="RSO1185" s="12"/>
      <c r="RSP1185" s="12"/>
      <c r="RSQ1185" s="12"/>
      <c r="RSR1185" s="12"/>
      <c r="RSS1185" s="12"/>
      <c r="RST1185" s="12"/>
      <c r="RSU1185" s="12"/>
      <c r="RSV1185" s="12"/>
      <c r="RSW1185" s="12"/>
      <c r="RSX1185" s="12"/>
      <c r="RSY1185" s="12"/>
      <c r="RSZ1185" s="12"/>
      <c r="RTA1185" s="12"/>
      <c r="RTB1185" s="12"/>
      <c r="RTC1185" s="12"/>
      <c r="RTD1185" s="12"/>
      <c r="RTE1185" s="12"/>
      <c r="RTF1185" s="12"/>
      <c r="RTG1185" s="12"/>
      <c r="RTH1185" s="12"/>
      <c r="RTI1185" s="12"/>
      <c r="RTJ1185" s="12"/>
      <c r="RTK1185" s="12"/>
      <c r="RTL1185" s="12"/>
      <c r="RTM1185" s="12"/>
      <c r="RTN1185" s="12"/>
      <c r="RTO1185" s="12"/>
      <c r="RTP1185" s="12"/>
      <c r="RTQ1185" s="12"/>
      <c r="RTR1185" s="12"/>
      <c r="RTS1185" s="12"/>
      <c r="RTT1185" s="12"/>
      <c r="RTU1185" s="12"/>
      <c r="RTV1185" s="12"/>
      <c r="RTW1185" s="12"/>
      <c r="RTX1185" s="12"/>
      <c r="RTY1185" s="12"/>
      <c r="RTZ1185" s="12"/>
      <c r="RUA1185" s="12"/>
      <c r="RUB1185" s="12"/>
      <c r="RUC1185" s="12"/>
      <c r="RUD1185" s="12"/>
      <c r="RUE1185" s="12"/>
      <c r="RUF1185" s="12"/>
      <c r="RUG1185" s="12"/>
      <c r="RUH1185" s="12"/>
      <c r="RUI1185" s="12"/>
      <c r="RUJ1185" s="12"/>
      <c r="RUK1185" s="12"/>
      <c r="RUL1185" s="12"/>
      <c r="RUM1185" s="12"/>
      <c r="RUN1185" s="12"/>
      <c r="RUO1185" s="12"/>
      <c r="RUP1185" s="12"/>
      <c r="RUQ1185" s="12"/>
      <c r="RUR1185" s="12"/>
      <c r="RUS1185" s="12"/>
      <c r="RUT1185" s="12"/>
      <c r="RUU1185" s="12"/>
      <c r="RUV1185" s="12"/>
      <c r="RUW1185" s="12"/>
      <c r="RUX1185" s="12"/>
      <c r="RUY1185" s="12"/>
      <c r="RUZ1185" s="12"/>
      <c r="RVA1185" s="12"/>
      <c r="RVB1185" s="12"/>
      <c r="RVC1185" s="12"/>
      <c r="RVD1185" s="12"/>
      <c r="RVE1185" s="12"/>
      <c r="RVF1185" s="12"/>
      <c r="RVG1185" s="12"/>
      <c r="RVH1185" s="12"/>
      <c r="RVI1185" s="12"/>
      <c r="RVJ1185" s="12"/>
      <c r="RVK1185" s="12"/>
      <c r="RVL1185" s="12"/>
      <c r="RVM1185" s="12"/>
      <c r="RVN1185" s="12"/>
      <c r="RVO1185" s="12"/>
      <c r="RVP1185" s="12"/>
      <c r="RVQ1185" s="12"/>
      <c r="RVR1185" s="12"/>
      <c r="RVS1185" s="12"/>
      <c r="RVT1185" s="12"/>
      <c r="RVU1185" s="12"/>
      <c r="RVV1185" s="12"/>
      <c r="RVW1185" s="12"/>
      <c r="RVX1185" s="12"/>
      <c r="RVY1185" s="12"/>
      <c r="RVZ1185" s="12"/>
      <c r="RWA1185" s="12"/>
      <c r="RWB1185" s="12"/>
      <c r="RWC1185" s="12"/>
      <c r="RWD1185" s="12"/>
      <c r="RWE1185" s="12"/>
      <c r="RWF1185" s="12"/>
      <c r="RWG1185" s="12"/>
      <c r="RWH1185" s="12"/>
      <c r="RWI1185" s="12"/>
      <c r="RWJ1185" s="12"/>
      <c r="RWK1185" s="12"/>
      <c r="RWL1185" s="12"/>
      <c r="RWM1185" s="12"/>
      <c r="RWN1185" s="12"/>
      <c r="RWO1185" s="12"/>
      <c r="RWP1185" s="12"/>
      <c r="RWQ1185" s="12"/>
      <c r="RWR1185" s="12"/>
      <c r="RWS1185" s="12"/>
      <c r="RWT1185" s="12"/>
      <c r="RWU1185" s="12"/>
      <c r="RWV1185" s="12"/>
      <c r="RWW1185" s="12"/>
      <c r="RWX1185" s="12"/>
      <c r="RWY1185" s="12"/>
      <c r="RWZ1185" s="12"/>
      <c r="RXA1185" s="12"/>
      <c r="RXB1185" s="12"/>
      <c r="RXC1185" s="12"/>
      <c r="RXD1185" s="12"/>
      <c r="RXE1185" s="12"/>
      <c r="RXF1185" s="12"/>
      <c r="RXG1185" s="12"/>
      <c r="RXH1185" s="12"/>
      <c r="RXI1185" s="12"/>
      <c r="RXJ1185" s="12"/>
      <c r="RXK1185" s="12"/>
      <c r="RXL1185" s="12"/>
      <c r="RXM1185" s="12"/>
      <c r="RXN1185" s="12"/>
      <c r="RXO1185" s="12"/>
      <c r="RXP1185" s="12"/>
      <c r="RXQ1185" s="12"/>
      <c r="RXR1185" s="12"/>
      <c r="RXS1185" s="12"/>
      <c r="RXT1185" s="12"/>
      <c r="RXU1185" s="12"/>
      <c r="RXV1185" s="12"/>
      <c r="RXW1185" s="12"/>
      <c r="RXX1185" s="12"/>
      <c r="RXY1185" s="12"/>
      <c r="RXZ1185" s="12"/>
      <c r="RYA1185" s="12"/>
      <c r="RYB1185" s="12"/>
      <c r="RYC1185" s="12"/>
      <c r="RYD1185" s="12"/>
      <c r="RYE1185" s="12"/>
      <c r="RYF1185" s="12"/>
      <c r="RYG1185" s="12"/>
      <c r="RYH1185" s="12"/>
      <c r="RYI1185" s="12"/>
      <c r="RYJ1185" s="12"/>
      <c r="RYK1185" s="12"/>
      <c r="RYL1185" s="12"/>
      <c r="RYM1185" s="12"/>
      <c r="RYN1185" s="12"/>
      <c r="RYO1185" s="12"/>
      <c r="RYP1185" s="12"/>
      <c r="RYQ1185" s="12"/>
      <c r="RYR1185" s="12"/>
      <c r="RYS1185" s="12"/>
      <c r="RYT1185" s="12"/>
      <c r="RYU1185" s="12"/>
      <c r="RYV1185" s="12"/>
      <c r="RYW1185" s="12"/>
      <c r="RYX1185" s="12"/>
      <c r="RYY1185" s="12"/>
      <c r="RYZ1185" s="12"/>
      <c r="RZA1185" s="12"/>
      <c r="RZB1185" s="12"/>
      <c r="RZC1185" s="12"/>
      <c r="RZD1185" s="12"/>
      <c r="RZE1185" s="12"/>
      <c r="RZF1185" s="12"/>
      <c r="RZG1185" s="12"/>
      <c r="RZH1185" s="12"/>
      <c r="RZI1185" s="12"/>
      <c r="RZJ1185" s="12"/>
      <c r="RZK1185" s="12"/>
      <c r="RZL1185" s="12"/>
      <c r="RZM1185" s="12"/>
      <c r="RZN1185" s="12"/>
      <c r="RZO1185" s="12"/>
      <c r="RZP1185" s="12"/>
      <c r="RZQ1185" s="12"/>
      <c r="RZR1185" s="12"/>
      <c r="RZS1185" s="12"/>
      <c r="RZT1185" s="12"/>
      <c r="RZU1185" s="12"/>
      <c r="RZV1185" s="12"/>
      <c r="RZW1185" s="12"/>
      <c r="RZX1185" s="12"/>
      <c r="RZY1185" s="12"/>
      <c r="RZZ1185" s="12"/>
      <c r="SAA1185" s="12"/>
      <c r="SAB1185" s="12"/>
      <c r="SAC1185" s="12"/>
      <c r="SAD1185" s="12"/>
      <c r="SAE1185" s="12"/>
      <c r="SAF1185" s="12"/>
      <c r="SAG1185" s="12"/>
      <c r="SAH1185" s="12"/>
      <c r="SAI1185" s="12"/>
      <c r="SAJ1185" s="12"/>
      <c r="SAK1185" s="12"/>
      <c r="SAL1185" s="12"/>
      <c r="SAM1185" s="12"/>
      <c r="SAN1185" s="12"/>
      <c r="SAO1185" s="12"/>
      <c r="SAP1185" s="12"/>
      <c r="SAQ1185" s="12"/>
      <c r="SAR1185" s="12"/>
      <c r="SAS1185" s="12"/>
      <c r="SAT1185" s="12"/>
      <c r="SAU1185" s="12"/>
      <c r="SAV1185" s="12"/>
      <c r="SAW1185" s="12"/>
      <c r="SAX1185" s="12"/>
      <c r="SAY1185" s="12"/>
      <c r="SAZ1185" s="12"/>
      <c r="SBA1185" s="12"/>
      <c r="SBB1185" s="12"/>
      <c r="SBC1185" s="12"/>
      <c r="SBD1185" s="12"/>
      <c r="SBE1185" s="12"/>
      <c r="SBF1185" s="12"/>
      <c r="SBG1185" s="12"/>
      <c r="SBH1185" s="12"/>
      <c r="SBI1185" s="12"/>
      <c r="SBJ1185" s="12"/>
      <c r="SBK1185" s="12"/>
      <c r="SBL1185" s="12"/>
      <c r="SBM1185" s="12"/>
      <c r="SBN1185" s="12"/>
      <c r="SBO1185" s="12"/>
      <c r="SBP1185" s="12"/>
      <c r="SBQ1185" s="12"/>
      <c r="SBR1185" s="12"/>
      <c r="SBS1185" s="12"/>
      <c r="SBT1185" s="12"/>
      <c r="SBU1185" s="12"/>
      <c r="SBV1185" s="12"/>
      <c r="SBW1185" s="12"/>
      <c r="SBX1185" s="12"/>
      <c r="SBY1185" s="12"/>
      <c r="SBZ1185" s="12"/>
      <c r="SCA1185" s="12"/>
      <c r="SCB1185" s="12"/>
      <c r="SCC1185" s="12"/>
      <c r="SCD1185" s="12"/>
      <c r="SCE1185" s="12"/>
      <c r="SCF1185" s="12"/>
      <c r="SCG1185" s="12"/>
      <c r="SCH1185" s="12"/>
      <c r="SCI1185" s="12"/>
      <c r="SCJ1185" s="12"/>
      <c r="SCK1185" s="12"/>
      <c r="SCL1185" s="12"/>
      <c r="SCM1185" s="12"/>
      <c r="SCN1185" s="12"/>
      <c r="SCO1185" s="12"/>
      <c r="SCP1185" s="12"/>
      <c r="SCQ1185" s="12"/>
      <c r="SCR1185" s="12"/>
      <c r="SCS1185" s="12"/>
      <c r="SCT1185" s="12"/>
      <c r="SCU1185" s="12"/>
      <c r="SCV1185" s="12"/>
      <c r="SCW1185" s="12"/>
      <c r="SCX1185" s="12"/>
      <c r="SCY1185" s="12"/>
      <c r="SCZ1185" s="12"/>
      <c r="SDA1185" s="12"/>
      <c r="SDB1185" s="12"/>
      <c r="SDC1185" s="12"/>
      <c r="SDD1185" s="12"/>
      <c r="SDE1185" s="12"/>
      <c r="SDF1185" s="12"/>
      <c r="SDG1185" s="12"/>
      <c r="SDH1185" s="12"/>
      <c r="SDI1185" s="12"/>
      <c r="SDJ1185" s="12"/>
      <c r="SDK1185" s="12"/>
      <c r="SDL1185" s="12"/>
      <c r="SDM1185" s="12"/>
      <c r="SDN1185" s="12"/>
      <c r="SDO1185" s="12"/>
      <c r="SDP1185" s="12"/>
      <c r="SDQ1185" s="12"/>
      <c r="SDR1185" s="12"/>
      <c r="SDS1185" s="12"/>
      <c r="SDT1185" s="12"/>
      <c r="SDU1185" s="12"/>
      <c r="SDV1185" s="12"/>
      <c r="SDW1185" s="12"/>
      <c r="SDX1185" s="12"/>
      <c r="SDY1185" s="12"/>
      <c r="SDZ1185" s="12"/>
      <c r="SEA1185" s="12"/>
      <c r="SEB1185" s="12"/>
      <c r="SEC1185" s="12"/>
      <c r="SED1185" s="12"/>
      <c r="SEE1185" s="12"/>
      <c r="SEF1185" s="12"/>
      <c r="SEG1185" s="12"/>
      <c r="SEH1185" s="12"/>
      <c r="SEI1185" s="12"/>
      <c r="SEJ1185" s="12"/>
      <c r="SEK1185" s="12"/>
      <c r="SEL1185" s="12"/>
      <c r="SEM1185" s="12"/>
      <c r="SEN1185" s="12"/>
      <c r="SEO1185" s="12"/>
      <c r="SEP1185" s="12"/>
      <c r="SEQ1185" s="12"/>
      <c r="SER1185" s="12"/>
      <c r="SES1185" s="12"/>
      <c r="SET1185" s="12"/>
      <c r="SEU1185" s="12"/>
      <c r="SEV1185" s="12"/>
      <c r="SEW1185" s="12"/>
      <c r="SEX1185" s="12"/>
      <c r="SEY1185" s="12"/>
      <c r="SEZ1185" s="12"/>
      <c r="SFA1185" s="12"/>
      <c r="SFB1185" s="12"/>
      <c r="SFC1185" s="12"/>
      <c r="SFD1185" s="12"/>
      <c r="SFE1185" s="12"/>
      <c r="SFF1185" s="12"/>
      <c r="SFG1185" s="12"/>
      <c r="SFH1185" s="12"/>
      <c r="SFI1185" s="12"/>
      <c r="SFJ1185" s="12"/>
      <c r="SFK1185" s="12"/>
      <c r="SFL1185" s="12"/>
      <c r="SFM1185" s="12"/>
      <c r="SFN1185" s="12"/>
      <c r="SFO1185" s="12"/>
      <c r="SFP1185" s="12"/>
      <c r="SFQ1185" s="12"/>
      <c r="SFR1185" s="12"/>
      <c r="SFS1185" s="12"/>
      <c r="SFT1185" s="12"/>
      <c r="SFU1185" s="12"/>
      <c r="SFV1185" s="12"/>
      <c r="SFW1185" s="12"/>
      <c r="SFX1185" s="12"/>
      <c r="SFY1185" s="12"/>
      <c r="SFZ1185" s="12"/>
      <c r="SGA1185" s="12"/>
      <c r="SGB1185" s="12"/>
      <c r="SGC1185" s="12"/>
      <c r="SGD1185" s="12"/>
      <c r="SGE1185" s="12"/>
      <c r="SGF1185" s="12"/>
      <c r="SGG1185" s="12"/>
      <c r="SGH1185" s="12"/>
      <c r="SGI1185" s="12"/>
      <c r="SGJ1185" s="12"/>
      <c r="SGK1185" s="12"/>
      <c r="SGL1185" s="12"/>
      <c r="SGM1185" s="12"/>
      <c r="SGN1185" s="12"/>
      <c r="SGO1185" s="12"/>
      <c r="SGP1185" s="12"/>
      <c r="SGQ1185" s="12"/>
      <c r="SGR1185" s="12"/>
      <c r="SGS1185" s="12"/>
      <c r="SGT1185" s="12"/>
      <c r="SGU1185" s="12"/>
      <c r="SGV1185" s="12"/>
      <c r="SGW1185" s="12"/>
      <c r="SGX1185" s="12"/>
      <c r="SGY1185" s="12"/>
      <c r="SGZ1185" s="12"/>
      <c r="SHA1185" s="12"/>
      <c r="SHB1185" s="12"/>
      <c r="SHC1185" s="12"/>
      <c r="SHD1185" s="12"/>
      <c r="SHE1185" s="12"/>
      <c r="SHF1185" s="12"/>
      <c r="SHG1185" s="12"/>
      <c r="SHH1185" s="12"/>
      <c r="SHI1185" s="12"/>
      <c r="SHJ1185" s="12"/>
      <c r="SHK1185" s="12"/>
      <c r="SHL1185" s="12"/>
      <c r="SHM1185" s="12"/>
      <c r="SHN1185" s="12"/>
      <c r="SHO1185" s="12"/>
      <c r="SHP1185" s="12"/>
      <c r="SHQ1185" s="12"/>
      <c r="SHR1185" s="12"/>
      <c r="SHS1185" s="12"/>
      <c r="SHT1185" s="12"/>
      <c r="SHU1185" s="12"/>
      <c r="SHV1185" s="12"/>
      <c r="SHW1185" s="12"/>
      <c r="SHX1185" s="12"/>
      <c r="SHY1185" s="12"/>
      <c r="SHZ1185" s="12"/>
      <c r="SIA1185" s="12"/>
      <c r="SIB1185" s="12"/>
      <c r="SIC1185" s="12"/>
      <c r="SID1185" s="12"/>
      <c r="SIE1185" s="12"/>
      <c r="SIF1185" s="12"/>
      <c r="SIG1185" s="12"/>
      <c r="SIH1185" s="12"/>
      <c r="SII1185" s="12"/>
      <c r="SIJ1185" s="12"/>
      <c r="SIK1185" s="12"/>
      <c r="SIL1185" s="12"/>
      <c r="SIM1185" s="12"/>
      <c r="SIN1185" s="12"/>
      <c r="SIO1185" s="12"/>
      <c r="SIP1185" s="12"/>
      <c r="SIQ1185" s="12"/>
      <c r="SIR1185" s="12"/>
      <c r="SIS1185" s="12"/>
      <c r="SIT1185" s="12"/>
      <c r="SIU1185" s="12"/>
      <c r="SIV1185" s="12"/>
      <c r="SIW1185" s="12"/>
      <c r="SIX1185" s="12"/>
      <c r="SIY1185" s="12"/>
      <c r="SIZ1185" s="12"/>
      <c r="SJA1185" s="12"/>
      <c r="SJB1185" s="12"/>
      <c r="SJC1185" s="12"/>
      <c r="SJD1185" s="12"/>
      <c r="SJE1185" s="12"/>
      <c r="SJF1185" s="12"/>
      <c r="SJG1185" s="12"/>
      <c r="SJH1185" s="12"/>
      <c r="SJI1185" s="12"/>
      <c r="SJJ1185" s="12"/>
      <c r="SJK1185" s="12"/>
      <c r="SJL1185" s="12"/>
      <c r="SJM1185" s="12"/>
      <c r="SJN1185" s="12"/>
      <c r="SJO1185" s="12"/>
      <c r="SJP1185" s="12"/>
      <c r="SJQ1185" s="12"/>
      <c r="SJR1185" s="12"/>
      <c r="SJS1185" s="12"/>
      <c r="SJT1185" s="12"/>
      <c r="SJU1185" s="12"/>
      <c r="SJV1185" s="12"/>
      <c r="SJW1185" s="12"/>
      <c r="SJX1185" s="12"/>
      <c r="SJY1185" s="12"/>
      <c r="SJZ1185" s="12"/>
      <c r="SKA1185" s="12"/>
      <c r="SKB1185" s="12"/>
      <c r="SKC1185" s="12"/>
      <c r="SKD1185" s="12"/>
      <c r="SKE1185" s="12"/>
      <c r="SKF1185" s="12"/>
      <c r="SKG1185" s="12"/>
      <c r="SKH1185" s="12"/>
      <c r="SKI1185" s="12"/>
      <c r="SKJ1185" s="12"/>
      <c r="SKK1185" s="12"/>
      <c r="SKL1185" s="12"/>
      <c r="SKM1185" s="12"/>
      <c r="SKN1185" s="12"/>
      <c r="SKO1185" s="12"/>
      <c r="SKP1185" s="12"/>
      <c r="SKQ1185" s="12"/>
      <c r="SKR1185" s="12"/>
      <c r="SKS1185" s="12"/>
      <c r="SKT1185" s="12"/>
      <c r="SKU1185" s="12"/>
      <c r="SKV1185" s="12"/>
      <c r="SKW1185" s="12"/>
      <c r="SKX1185" s="12"/>
      <c r="SKY1185" s="12"/>
      <c r="SKZ1185" s="12"/>
      <c r="SLA1185" s="12"/>
      <c r="SLB1185" s="12"/>
      <c r="SLC1185" s="12"/>
      <c r="SLD1185" s="12"/>
      <c r="SLE1185" s="12"/>
      <c r="SLF1185" s="12"/>
      <c r="SLG1185" s="12"/>
      <c r="SLH1185" s="12"/>
      <c r="SLI1185" s="12"/>
      <c r="SLJ1185" s="12"/>
      <c r="SLK1185" s="12"/>
      <c r="SLL1185" s="12"/>
      <c r="SLM1185" s="12"/>
      <c r="SLN1185" s="12"/>
      <c r="SLO1185" s="12"/>
      <c r="SLP1185" s="12"/>
      <c r="SLQ1185" s="12"/>
      <c r="SLR1185" s="12"/>
      <c r="SLS1185" s="12"/>
      <c r="SLT1185" s="12"/>
      <c r="SLU1185" s="12"/>
      <c r="SLV1185" s="12"/>
      <c r="SLW1185" s="12"/>
      <c r="SLX1185" s="12"/>
      <c r="SLY1185" s="12"/>
      <c r="SLZ1185" s="12"/>
      <c r="SMA1185" s="12"/>
      <c r="SMB1185" s="12"/>
      <c r="SMC1185" s="12"/>
      <c r="SMD1185" s="12"/>
      <c r="SME1185" s="12"/>
      <c r="SMF1185" s="12"/>
      <c r="SMG1185" s="12"/>
      <c r="SMH1185" s="12"/>
      <c r="SMI1185" s="12"/>
      <c r="SMJ1185" s="12"/>
      <c r="SMK1185" s="12"/>
      <c r="SML1185" s="12"/>
      <c r="SMM1185" s="12"/>
      <c r="SMN1185" s="12"/>
      <c r="SMO1185" s="12"/>
      <c r="SMP1185" s="12"/>
      <c r="SMQ1185" s="12"/>
      <c r="SMR1185" s="12"/>
      <c r="SMS1185" s="12"/>
      <c r="SMT1185" s="12"/>
      <c r="SMU1185" s="12"/>
      <c r="SMV1185" s="12"/>
      <c r="SMW1185" s="12"/>
      <c r="SMX1185" s="12"/>
      <c r="SMY1185" s="12"/>
      <c r="SMZ1185" s="12"/>
      <c r="SNA1185" s="12"/>
      <c r="SNB1185" s="12"/>
      <c r="SNC1185" s="12"/>
      <c r="SND1185" s="12"/>
      <c r="SNE1185" s="12"/>
      <c r="SNF1185" s="12"/>
      <c r="SNG1185" s="12"/>
      <c r="SNH1185" s="12"/>
      <c r="SNI1185" s="12"/>
      <c r="SNJ1185" s="12"/>
      <c r="SNK1185" s="12"/>
      <c r="SNL1185" s="12"/>
      <c r="SNM1185" s="12"/>
      <c r="SNN1185" s="12"/>
      <c r="SNO1185" s="12"/>
      <c r="SNP1185" s="12"/>
      <c r="SNQ1185" s="12"/>
      <c r="SNR1185" s="12"/>
      <c r="SNS1185" s="12"/>
      <c r="SNT1185" s="12"/>
      <c r="SNU1185" s="12"/>
      <c r="SNV1185" s="12"/>
      <c r="SNW1185" s="12"/>
      <c r="SNX1185" s="12"/>
      <c r="SNY1185" s="12"/>
      <c r="SNZ1185" s="12"/>
      <c r="SOA1185" s="12"/>
      <c r="SOB1185" s="12"/>
      <c r="SOC1185" s="12"/>
      <c r="SOD1185" s="12"/>
      <c r="SOE1185" s="12"/>
      <c r="SOF1185" s="12"/>
      <c r="SOG1185" s="12"/>
      <c r="SOH1185" s="12"/>
      <c r="SOI1185" s="12"/>
      <c r="SOJ1185" s="12"/>
      <c r="SOK1185" s="12"/>
      <c r="SOL1185" s="12"/>
      <c r="SOM1185" s="12"/>
      <c r="SON1185" s="12"/>
      <c r="SOO1185" s="12"/>
      <c r="SOP1185" s="12"/>
      <c r="SOQ1185" s="12"/>
      <c r="SOR1185" s="12"/>
      <c r="SOS1185" s="12"/>
      <c r="SOT1185" s="12"/>
      <c r="SOU1185" s="12"/>
      <c r="SOV1185" s="12"/>
      <c r="SOW1185" s="12"/>
      <c r="SOX1185" s="12"/>
      <c r="SOY1185" s="12"/>
      <c r="SOZ1185" s="12"/>
      <c r="SPA1185" s="12"/>
      <c r="SPB1185" s="12"/>
      <c r="SPC1185" s="12"/>
      <c r="SPD1185" s="12"/>
      <c r="SPE1185" s="12"/>
      <c r="SPF1185" s="12"/>
      <c r="SPG1185" s="12"/>
      <c r="SPH1185" s="12"/>
      <c r="SPI1185" s="12"/>
      <c r="SPJ1185" s="12"/>
      <c r="SPK1185" s="12"/>
      <c r="SPL1185" s="12"/>
      <c r="SPM1185" s="12"/>
      <c r="SPN1185" s="12"/>
      <c r="SPO1185" s="12"/>
      <c r="SPP1185" s="12"/>
      <c r="SPQ1185" s="12"/>
      <c r="SPR1185" s="12"/>
      <c r="SPS1185" s="12"/>
      <c r="SPT1185" s="12"/>
      <c r="SPU1185" s="12"/>
      <c r="SPV1185" s="12"/>
      <c r="SPW1185" s="12"/>
      <c r="SPX1185" s="12"/>
      <c r="SPY1185" s="12"/>
      <c r="SPZ1185" s="12"/>
      <c r="SQA1185" s="12"/>
      <c r="SQB1185" s="12"/>
      <c r="SQC1185" s="12"/>
      <c r="SQD1185" s="12"/>
      <c r="SQE1185" s="12"/>
      <c r="SQF1185" s="12"/>
      <c r="SQG1185" s="12"/>
      <c r="SQH1185" s="12"/>
      <c r="SQI1185" s="12"/>
      <c r="SQJ1185" s="12"/>
      <c r="SQK1185" s="12"/>
      <c r="SQL1185" s="12"/>
      <c r="SQM1185" s="12"/>
      <c r="SQN1185" s="12"/>
      <c r="SQO1185" s="12"/>
      <c r="SQP1185" s="12"/>
      <c r="SQQ1185" s="12"/>
      <c r="SQR1185" s="12"/>
      <c r="SQS1185" s="12"/>
      <c r="SQT1185" s="12"/>
      <c r="SQU1185" s="12"/>
      <c r="SQV1185" s="12"/>
      <c r="SQW1185" s="12"/>
      <c r="SQX1185" s="12"/>
      <c r="SQY1185" s="12"/>
      <c r="SQZ1185" s="12"/>
      <c r="SRA1185" s="12"/>
      <c r="SRB1185" s="12"/>
      <c r="SRC1185" s="12"/>
      <c r="SRD1185" s="12"/>
      <c r="SRE1185" s="12"/>
      <c r="SRF1185" s="12"/>
      <c r="SRG1185" s="12"/>
      <c r="SRH1185" s="12"/>
      <c r="SRI1185" s="12"/>
      <c r="SRJ1185" s="12"/>
      <c r="SRK1185" s="12"/>
      <c r="SRL1185" s="12"/>
      <c r="SRM1185" s="12"/>
      <c r="SRN1185" s="12"/>
      <c r="SRO1185" s="12"/>
      <c r="SRP1185" s="12"/>
      <c r="SRQ1185" s="12"/>
      <c r="SRR1185" s="12"/>
      <c r="SRS1185" s="12"/>
      <c r="SRT1185" s="12"/>
      <c r="SRU1185" s="12"/>
      <c r="SRV1185" s="12"/>
      <c r="SRW1185" s="12"/>
      <c r="SRX1185" s="12"/>
      <c r="SRY1185" s="12"/>
      <c r="SRZ1185" s="12"/>
      <c r="SSA1185" s="12"/>
      <c r="SSB1185" s="12"/>
      <c r="SSC1185" s="12"/>
      <c r="SSD1185" s="12"/>
      <c r="SSE1185" s="12"/>
      <c r="SSF1185" s="12"/>
      <c r="SSG1185" s="12"/>
      <c r="SSH1185" s="12"/>
      <c r="SSI1185" s="12"/>
      <c r="SSJ1185" s="12"/>
      <c r="SSK1185" s="12"/>
      <c r="SSL1185" s="12"/>
      <c r="SSM1185" s="12"/>
      <c r="SSN1185" s="12"/>
      <c r="SSO1185" s="12"/>
      <c r="SSP1185" s="12"/>
      <c r="SSQ1185" s="12"/>
      <c r="SSR1185" s="12"/>
      <c r="SSS1185" s="12"/>
      <c r="SST1185" s="12"/>
      <c r="SSU1185" s="12"/>
      <c r="SSV1185" s="12"/>
      <c r="SSW1185" s="12"/>
      <c r="SSX1185" s="12"/>
      <c r="SSY1185" s="12"/>
      <c r="SSZ1185" s="12"/>
      <c r="STA1185" s="12"/>
      <c r="STB1185" s="12"/>
      <c r="STC1185" s="12"/>
      <c r="STD1185" s="12"/>
      <c r="STE1185" s="12"/>
      <c r="STF1185" s="12"/>
      <c r="STG1185" s="12"/>
      <c r="STH1185" s="12"/>
      <c r="STI1185" s="12"/>
      <c r="STJ1185" s="12"/>
      <c r="STK1185" s="12"/>
      <c r="STL1185" s="12"/>
      <c r="STM1185" s="12"/>
      <c r="STN1185" s="12"/>
      <c r="STO1185" s="12"/>
      <c r="STP1185" s="12"/>
      <c r="STQ1185" s="12"/>
      <c r="STR1185" s="12"/>
      <c r="STS1185" s="12"/>
      <c r="STT1185" s="12"/>
      <c r="STU1185" s="12"/>
      <c r="STV1185" s="12"/>
      <c r="STW1185" s="12"/>
      <c r="STX1185" s="12"/>
      <c r="STY1185" s="12"/>
      <c r="STZ1185" s="12"/>
      <c r="SUA1185" s="12"/>
      <c r="SUB1185" s="12"/>
      <c r="SUC1185" s="12"/>
      <c r="SUD1185" s="12"/>
      <c r="SUE1185" s="12"/>
      <c r="SUF1185" s="12"/>
      <c r="SUG1185" s="12"/>
      <c r="SUH1185" s="12"/>
      <c r="SUI1185" s="12"/>
      <c r="SUJ1185" s="12"/>
      <c r="SUK1185" s="12"/>
      <c r="SUL1185" s="12"/>
      <c r="SUM1185" s="12"/>
      <c r="SUN1185" s="12"/>
      <c r="SUO1185" s="12"/>
      <c r="SUP1185" s="12"/>
      <c r="SUQ1185" s="12"/>
      <c r="SUR1185" s="12"/>
      <c r="SUS1185" s="12"/>
      <c r="SUT1185" s="12"/>
      <c r="SUU1185" s="12"/>
      <c r="SUV1185" s="12"/>
      <c r="SUW1185" s="12"/>
      <c r="SUX1185" s="12"/>
      <c r="SUY1185" s="12"/>
      <c r="SUZ1185" s="12"/>
      <c r="SVA1185" s="12"/>
      <c r="SVB1185" s="12"/>
      <c r="SVC1185" s="12"/>
      <c r="SVD1185" s="12"/>
      <c r="SVE1185" s="12"/>
      <c r="SVF1185" s="12"/>
      <c r="SVG1185" s="12"/>
      <c r="SVH1185" s="12"/>
      <c r="SVI1185" s="12"/>
      <c r="SVJ1185" s="12"/>
      <c r="SVK1185" s="12"/>
      <c r="SVL1185" s="12"/>
      <c r="SVM1185" s="12"/>
      <c r="SVN1185" s="12"/>
      <c r="SVO1185" s="12"/>
      <c r="SVP1185" s="12"/>
      <c r="SVQ1185" s="12"/>
      <c r="SVR1185" s="12"/>
      <c r="SVS1185" s="12"/>
      <c r="SVT1185" s="12"/>
      <c r="SVU1185" s="12"/>
      <c r="SVV1185" s="12"/>
      <c r="SVW1185" s="12"/>
      <c r="SVX1185" s="12"/>
      <c r="SVY1185" s="12"/>
      <c r="SVZ1185" s="12"/>
      <c r="SWA1185" s="12"/>
      <c r="SWB1185" s="12"/>
      <c r="SWC1185" s="12"/>
      <c r="SWD1185" s="12"/>
      <c r="SWE1185" s="12"/>
      <c r="SWF1185" s="12"/>
      <c r="SWG1185" s="12"/>
      <c r="SWH1185" s="12"/>
      <c r="SWI1185" s="12"/>
      <c r="SWJ1185" s="12"/>
      <c r="SWK1185" s="12"/>
      <c r="SWL1185" s="12"/>
      <c r="SWM1185" s="12"/>
      <c r="SWN1185" s="12"/>
      <c r="SWO1185" s="12"/>
      <c r="SWP1185" s="12"/>
      <c r="SWQ1185" s="12"/>
      <c r="SWR1185" s="12"/>
      <c r="SWS1185" s="12"/>
      <c r="SWT1185" s="12"/>
      <c r="SWU1185" s="12"/>
      <c r="SWV1185" s="12"/>
      <c r="SWW1185" s="12"/>
      <c r="SWX1185" s="12"/>
      <c r="SWY1185" s="12"/>
      <c r="SWZ1185" s="12"/>
      <c r="SXA1185" s="12"/>
      <c r="SXB1185" s="12"/>
      <c r="SXC1185" s="12"/>
      <c r="SXD1185" s="12"/>
      <c r="SXE1185" s="12"/>
      <c r="SXF1185" s="12"/>
      <c r="SXG1185" s="12"/>
      <c r="SXH1185" s="12"/>
      <c r="SXI1185" s="12"/>
      <c r="SXJ1185" s="12"/>
      <c r="SXK1185" s="12"/>
      <c r="SXL1185" s="12"/>
      <c r="SXM1185" s="12"/>
      <c r="SXN1185" s="12"/>
      <c r="SXO1185" s="12"/>
      <c r="SXP1185" s="12"/>
      <c r="SXQ1185" s="12"/>
      <c r="SXR1185" s="12"/>
      <c r="SXS1185" s="12"/>
      <c r="SXT1185" s="12"/>
      <c r="SXU1185" s="12"/>
      <c r="SXV1185" s="12"/>
      <c r="SXW1185" s="12"/>
      <c r="SXX1185" s="12"/>
      <c r="SXY1185" s="12"/>
      <c r="SXZ1185" s="12"/>
      <c r="SYA1185" s="12"/>
      <c r="SYB1185" s="12"/>
      <c r="SYC1185" s="12"/>
      <c r="SYD1185" s="12"/>
      <c r="SYE1185" s="12"/>
      <c r="SYF1185" s="12"/>
      <c r="SYG1185" s="12"/>
      <c r="SYH1185" s="12"/>
      <c r="SYI1185" s="12"/>
      <c r="SYJ1185" s="12"/>
      <c r="SYK1185" s="12"/>
      <c r="SYL1185" s="12"/>
      <c r="SYM1185" s="12"/>
      <c r="SYN1185" s="12"/>
      <c r="SYO1185" s="12"/>
      <c r="SYP1185" s="12"/>
      <c r="SYQ1185" s="12"/>
      <c r="SYR1185" s="12"/>
      <c r="SYS1185" s="12"/>
      <c r="SYT1185" s="12"/>
      <c r="SYU1185" s="12"/>
      <c r="SYV1185" s="12"/>
      <c r="SYW1185" s="12"/>
      <c r="SYX1185" s="12"/>
      <c r="SYY1185" s="12"/>
      <c r="SYZ1185" s="12"/>
      <c r="SZA1185" s="12"/>
      <c r="SZB1185" s="12"/>
      <c r="SZC1185" s="12"/>
      <c r="SZD1185" s="12"/>
      <c r="SZE1185" s="12"/>
      <c r="SZF1185" s="12"/>
      <c r="SZG1185" s="12"/>
      <c r="SZH1185" s="12"/>
      <c r="SZI1185" s="12"/>
      <c r="SZJ1185" s="12"/>
      <c r="SZK1185" s="12"/>
      <c r="SZL1185" s="12"/>
      <c r="SZM1185" s="12"/>
      <c r="SZN1185" s="12"/>
      <c r="SZO1185" s="12"/>
      <c r="SZP1185" s="12"/>
      <c r="SZQ1185" s="12"/>
      <c r="SZR1185" s="12"/>
      <c r="SZS1185" s="12"/>
      <c r="SZT1185" s="12"/>
      <c r="SZU1185" s="12"/>
      <c r="SZV1185" s="12"/>
      <c r="SZW1185" s="12"/>
      <c r="SZX1185" s="12"/>
      <c r="SZY1185" s="12"/>
      <c r="SZZ1185" s="12"/>
      <c r="TAA1185" s="12"/>
      <c r="TAB1185" s="12"/>
      <c r="TAC1185" s="12"/>
      <c r="TAD1185" s="12"/>
      <c r="TAE1185" s="12"/>
      <c r="TAF1185" s="12"/>
      <c r="TAG1185" s="12"/>
      <c r="TAH1185" s="12"/>
      <c r="TAI1185" s="12"/>
      <c r="TAJ1185" s="12"/>
      <c r="TAK1185" s="12"/>
      <c r="TAL1185" s="12"/>
      <c r="TAM1185" s="12"/>
      <c r="TAN1185" s="12"/>
      <c r="TAO1185" s="12"/>
      <c r="TAP1185" s="12"/>
      <c r="TAQ1185" s="12"/>
      <c r="TAR1185" s="12"/>
      <c r="TAS1185" s="12"/>
      <c r="TAT1185" s="12"/>
      <c r="TAU1185" s="12"/>
      <c r="TAV1185" s="12"/>
      <c r="TAW1185" s="12"/>
      <c r="TAX1185" s="12"/>
      <c r="TAY1185" s="12"/>
      <c r="TAZ1185" s="12"/>
      <c r="TBA1185" s="12"/>
      <c r="TBB1185" s="12"/>
      <c r="TBC1185" s="12"/>
      <c r="TBD1185" s="12"/>
      <c r="TBE1185" s="12"/>
      <c r="TBF1185" s="12"/>
      <c r="TBG1185" s="12"/>
      <c r="TBH1185" s="12"/>
      <c r="TBI1185" s="12"/>
      <c r="TBJ1185" s="12"/>
      <c r="TBK1185" s="12"/>
      <c r="TBL1185" s="12"/>
      <c r="TBM1185" s="12"/>
      <c r="TBN1185" s="12"/>
      <c r="TBO1185" s="12"/>
      <c r="TBP1185" s="12"/>
      <c r="TBQ1185" s="12"/>
      <c r="TBR1185" s="12"/>
      <c r="TBS1185" s="12"/>
      <c r="TBT1185" s="12"/>
      <c r="TBU1185" s="12"/>
      <c r="TBV1185" s="12"/>
      <c r="TBW1185" s="12"/>
      <c r="TBX1185" s="12"/>
      <c r="TBY1185" s="12"/>
      <c r="TBZ1185" s="12"/>
      <c r="TCA1185" s="12"/>
      <c r="TCB1185" s="12"/>
      <c r="TCC1185" s="12"/>
      <c r="TCD1185" s="12"/>
      <c r="TCE1185" s="12"/>
      <c r="TCF1185" s="12"/>
      <c r="TCG1185" s="12"/>
      <c r="TCH1185" s="12"/>
      <c r="TCI1185" s="12"/>
      <c r="TCJ1185" s="12"/>
      <c r="TCK1185" s="12"/>
      <c r="TCL1185" s="12"/>
      <c r="TCM1185" s="12"/>
      <c r="TCN1185" s="12"/>
      <c r="TCO1185" s="12"/>
      <c r="TCP1185" s="12"/>
      <c r="TCQ1185" s="12"/>
      <c r="TCR1185" s="12"/>
      <c r="TCS1185" s="12"/>
      <c r="TCT1185" s="12"/>
      <c r="TCU1185" s="12"/>
      <c r="TCV1185" s="12"/>
      <c r="TCW1185" s="12"/>
      <c r="TCX1185" s="12"/>
      <c r="TCY1185" s="12"/>
      <c r="TCZ1185" s="12"/>
      <c r="TDA1185" s="12"/>
      <c r="TDB1185" s="12"/>
      <c r="TDC1185" s="12"/>
      <c r="TDD1185" s="12"/>
      <c r="TDE1185" s="12"/>
      <c r="TDF1185" s="12"/>
      <c r="TDG1185" s="12"/>
      <c r="TDH1185" s="12"/>
      <c r="TDI1185" s="12"/>
      <c r="TDJ1185" s="12"/>
      <c r="TDK1185" s="12"/>
      <c r="TDL1185" s="12"/>
      <c r="TDM1185" s="12"/>
      <c r="TDN1185" s="12"/>
      <c r="TDO1185" s="12"/>
      <c r="TDP1185" s="12"/>
      <c r="TDQ1185" s="12"/>
      <c r="TDR1185" s="12"/>
      <c r="TDS1185" s="12"/>
      <c r="TDT1185" s="12"/>
      <c r="TDU1185" s="12"/>
      <c r="TDV1185" s="12"/>
      <c r="TDW1185" s="12"/>
      <c r="TDX1185" s="12"/>
      <c r="TDY1185" s="12"/>
      <c r="TDZ1185" s="12"/>
      <c r="TEA1185" s="12"/>
      <c r="TEB1185" s="12"/>
      <c r="TEC1185" s="12"/>
      <c r="TED1185" s="12"/>
      <c r="TEE1185" s="12"/>
      <c r="TEF1185" s="12"/>
      <c r="TEG1185" s="12"/>
      <c r="TEH1185" s="12"/>
      <c r="TEI1185" s="12"/>
      <c r="TEJ1185" s="12"/>
      <c r="TEK1185" s="12"/>
      <c r="TEL1185" s="12"/>
      <c r="TEM1185" s="12"/>
      <c r="TEN1185" s="12"/>
      <c r="TEO1185" s="12"/>
      <c r="TEP1185" s="12"/>
      <c r="TEQ1185" s="12"/>
      <c r="TER1185" s="12"/>
      <c r="TES1185" s="12"/>
      <c r="TET1185" s="12"/>
      <c r="TEU1185" s="12"/>
      <c r="TEV1185" s="12"/>
      <c r="TEW1185" s="12"/>
      <c r="TEX1185" s="12"/>
      <c r="TEY1185" s="12"/>
      <c r="TEZ1185" s="12"/>
      <c r="TFA1185" s="12"/>
      <c r="TFB1185" s="12"/>
      <c r="TFC1185" s="12"/>
      <c r="TFD1185" s="12"/>
      <c r="TFE1185" s="12"/>
      <c r="TFF1185" s="12"/>
      <c r="TFG1185" s="12"/>
      <c r="TFH1185" s="12"/>
      <c r="TFI1185" s="12"/>
      <c r="TFJ1185" s="12"/>
      <c r="TFK1185" s="12"/>
      <c r="TFL1185" s="12"/>
      <c r="TFM1185" s="12"/>
      <c r="TFN1185" s="12"/>
      <c r="TFO1185" s="12"/>
      <c r="TFP1185" s="12"/>
      <c r="TFQ1185" s="12"/>
      <c r="TFR1185" s="12"/>
      <c r="TFS1185" s="12"/>
      <c r="TFT1185" s="12"/>
      <c r="TFU1185" s="12"/>
      <c r="TFV1185" s="12"/>
      <c r="TFW1185" s="12"/>
      <c r="TFX1185" s="12"/>
      <c r="TFY1185" s="12"/>
      <c r="TFZ1185" s="12"/>
      <c r="TGA1185" s="12"/>
      <c r="TGB1185" s="12"/>
      <c r="TGC1185" s="12"/>
      <c r="TGD1185" s="12"/>
      <c r="TGE1185" s="12"/>
      <c r="TGF1185" s="12"/>
      <c r="TGG1185" s="12"/>
      <c r="TGH1185" s="12"/>
      <c r="TGI1185" s="12"/>
      <c r="TGJ1185" s="12"/>
      <c r="TGK1185" s="12"/>
      <c r="TGL1185" s="12"/>
      <c r="TGM1185" s="12"/>
      <c r="TGN1185" s="12"/>
      <c r="TGO1185" s="12"/>
      <c r="TGP1185" s="12"/>
      <c r="TGQ1185" s="12"/>
      <c r="TGR1185" s="12"/>
      <c r="TGS1185" s="12"/>
      <c r="TGT1185" s="12"/>
      <c r="TGU1185" s="12"/>
      <c r="TGV1185" s="12"/>
      <c r="TGW1185" s="12"/>
      <c r="TGX1185" s="12"/>
      <c r="TGY1185" s="12"/>
      <c r="TGZ1185" s="12"/>
      <c r="THA1185" s="12"/>
      <c r="THB1185" s="12"/>
      <c r="THC1185" s="12"/>
      <c r="THD1185" s="12"/>
      <c r="THE1185" s="12"/>
      <c r="THF1185" s="12"/>
      <c r="THG1185" s="12"/>
      <c r="THH1185" s="12"/>
      <c r="THI1185" s="12"/>
      <c r="THJ1185" s="12"/>
      <c r="THK1185" s="12"/>
      <c r="THL1185" s="12"/>
      <c r="THM1185" s="12"/>
      <c r="THN1185" s="12"/>
      <c r="THO1185" s="12"/>
      <c r="THP1185" s="12"/>
      <c r="THQ1185" s="12"/>
      <c r="THR1185" s="12"/>
      <c r="THS1185" s="12"/>
      <c r="THT1185" s="12"/>
      <c r="THU1185" s="12"/>
      <c r="THV1185" s="12"/>
      <c r="THW1185" s="12"/>
      <c r="THX1185" s="12"/>
      <c r="THY1185" s="12"/>
      <c r="THZ1185" s="12"/>
      <c r="TIA1185" s="12"/>
      <c r="TIB1185" s="12"/>
      <c r="TIC1185" s="12"/>
      <c r="TID1185" s="12"/>
      <c r="TIE1185" s="12"/>
      <c r="TIF1185" s="12"/>
      <c r="TIG1185" s="12"/>
      <c r="TIH1185" s="12"/>
      <c r="TII1185" s="12"/>
      <c r="TIJ1185" s="12"/>
      <c r="TIK1185" s="12"/>
      <c r="TIL1185" s="12"/>
      <c r="TIM1185" s="12"/>
      <c r="TIN1185" s="12"/>
      <c r="TIO1185" s="12"/>
      <c r="TIP1185" s="12"/>
      <c r="TIQ1185" s="12"/>
      <c r="TIR1185" s="12"/>
      <c r="TIS1185" s="12"/>
      <c r="TIT1185" s="12"/>
      <c r="TIU1185" s="12"/>
      <c r="TIV1185" s="12"/>
      <c r="TIW1185" s="12"/>
      <c r="TIX1185" s="12"/>
      <c r="TIY1185" s="12"/>
      <c r="TIZ1185" s="12"/>
      <c r="TJA1185" s="12"/>
      <c r="TJB1185" s="12"/>
      <c r="TJC1185" s="12"/>
      <c r="TJD1185" s="12"/>
      <c r="TJE1185" s="12"/>
      <c r="TJF1185" s="12"/>
      <c r="TJG1185" s="12"/>
      <c r="TJH1185" s="12"/>
      <c r="TJI1185" s="12"/>
      <c r="TJJ1185" s="12"/>
      <c r="TJK1185" s="12"/>
      <c r="TJL1185" s="12"/>
      <c r="TJM1185" s="12"/>
      <c r="TJN1185" s="12"/>
      <c r="TJO1185" s="12"/>
      <c r="TJP1185" s="12"/>
      <c r="TJQ1185" s="12"/>
      <c r="TJR1185" s="12"/>
      <c r="TJS1185" s="12"/>
      <c r="TJT1185" s="12"/>
      <c r="TJU1185" s="12"/>
      <c r="TJV1185" s="12"/>
      <c r="TJW1185" s="12"/>
      <c r="TJX1185" s="12"/>
      <c r="TJY1185" s="12"/>
      <c r="TJZ1185" s="12"/>
      <c r="TKA1185" s="12"/>
      <c r="TKB1185" s="12"/>
      <c r="TKC1185" s="12"/>
      <c r="TKD1185" s="12"/>
      <c r="TKE1185" s="12"/>
      <c r="TKF1185" s="12"/>
      <c r="TKG1185" s="12"/>
      <c r="TKH1185" s="12"/>
      <c r="TKI1185" s="12"/>
      <c r="TKJ1185" s="12"/>
      <c r="TKK1185" s="12"/>
      <c r="TKL1185" s="12"/>
      <c r="TKM1185" s="12"/>
      <c r="TKN1185" s="12"/>
      <c r="TKO1185" s="12"/>
      <c r="TKP1185" s="12"/>
      <c r="TKQ1185" s="12"/>
      <c r="TKR1185" s="12"/>
      <c r="TKS1185" s="12"/>
      <c r="TKT1185" s="12"/>
      <c r="TKU1185" s="12"/>
      <c r="TKV1185" s="12"/>
      <c r="TKW1185" s="12"/>
      <c r="TKX1185" s="12"/>
      <c r="TKY1185" s="12"/>
      <c r="TKZ1185" s="12"/>
      <c r="TLA1185" s="12"/>
      <c r="TLB1185" s="12"/>
      <c r="TLC1185" s="12"/>
      <c r="TLD1185" s="12"/>
      <c r="TLE1185" s="12"/>
      <c r="TLF1185" s="12"/>
      <c r="TLG1185" s="12"/>
      <c r="TLH1185" s="12"/>
      <c r="TLI1185" s="12"/>
      <c r="TLJ1185" s="12"/>
      <c r="TLK1185" s="12"/>
      <c r="TLL1185" s="12"/>
      <c r="TLM1185" s="12"/>
      <c r="TLN1185" s="12"/>
      <c r="TLO1185" s="12"/>
      <c r="TLP1185" s="12"/>
      <c r="TLQ1185" s="12"/>
      <c r="TLR1185" s="12"/>
      <c r="TLS1185" s="12"/>
      <c r="TLT1185" s="12"/>
      <c r="TLU1185" s="12"/>
      <c r="TLV1185" s="12"/>
      <c r="TLW1185" s="12"/>
      <c r="TLX1185" s="12"/>
      <c r="TLY1185" s="12"/>
      <c r="TLZ1185" s="12"/>
      <c r="TMA1185" s="12"/>
      <c r="TMB1185" s="12"/>
      <c r="TMC1185" s="12"/>
      <c r="TMD1185" s="12"/>
      <c r="TME1185" s="12"/>
      <c r="TMF1185" s="12"/>
      <c r="TMG1185" s="12"/>
      <c r="TMH1185" s="12"/>
      <c r="TMI1185" s="12"/>
      <c r="TMJ1185" s="12"/>
      <c r="TMK1185" s="12"/>
      <c r="TML1185" s="12"/>
      <c r="TMM1185" s="12"/>
      <c r="TMN1185" s="12"/>
      <c r="TMO1185" s="12"/>
      <c r="TMP1185" s="12"/>
      <c r="TMQ1185" s="12"/>
      <c r="TMR1185" s="12"/>
      <c r="TMS1185" s="12"/>
      <c r="TMT1185" s="12"/>
      <c r="TMU1185" s="12"/>
      <c r="TMV1185" s="12"/>
      <c r="TMW1185" s="12"/>
      <c r="TMX1185" s="12"/>
      <c r="TMY1185" s="12"/>
      <c r="TMZ1185" s="12"/>
      <c r="TNA1185" s="12"/>
      <c r="TNB1185" s="12"/>
      <c r="TNC1185" s="12"/>
      <c r="TND1185" s="12"/>
      <c r="TNE1185" s="12"/>
      <c r="TNF1185" s="12"/>
      <c r="TNG1185" s="12"/>
      <c r="TNH1185" s="12"/>
      <c r="TNI1185" s="12"/>
      <c r="TNJ1185" s="12"/>
      <c r="TNK1185" s="12"/>
      <c r="TNL1185" s="12"/>
      <c r="TNM1185" s="12"/>
      <c r="TNN1185" s="12"/>
      <c r="TNO1185" s="12"/>
      <c r="TNP1185" s="12"/>
      <c r="TNQ1185" s="12"/>
      <c r="TNR1185" s="12"/>
      <c r="TNS1185" s="12"/>
      <c r="TNT1185" s="12"/>
      <c r="TNU1185" s="12"/>
      <c r="TNV1185" s="12"/>
      <c r="TNW1185" s="12"/>
      <c r="TNX1185" s="12"/>
      <c r="TNY1185" s="12"/>
      <c r="TNZ1185" s="12"/>
      <c r="TOA1185" s="12"/>
      <c r="TOB1185" s="12"/>
      <c r="TOC1185" s="12"/>
      <c r="TOD1185" s="12"/>
      <c r="TOE1185" s="12"/>
      <c r="TOF1185" s="12"/>
      <c r="TOG1185" s="12"/>
      <c r="TOH1185" s="12"/>
      <c r="TOI1185" s="12"/>
      <c r="TOJ1185" s="12"/>
      <c r="TOK1185" s="12"/>
      <c r="TOL1185" s="12"/>
      <c r="TOM1185" s="12"/>
      <c r="TON1185" s="12"/>
      <c r="TOO1185" s="12"/>
      <c r="TOP1185" s="12"/>
      <c r="TOQ1185" s="12"/>
      <c r="TOR1185" s="12"/>
      <c r="TOS1185" s="12"/>
      <c r="TOT1185" s="12"/>
      <c r="TOU1185" s="12"/>
      <c r="TOV1185" s="12"/>
      <c r="TOW1185" s="12"/>
      <c r="TOX1185" s="12"/>
      <c r="TOY1185" s="12"/>
      <c r="TOZ1185" s="12"/>
      <c r="TPA1185" s="12"/>
      <c r="TPB1185" s="12"/>
      <c r="TPC1185" s="12"/>
      <c r="TPD1185" s="12"/>
      <c r="TPE1185" s="12"/>
      <c r="TPF1185" s="12"/>
      <c r="TPG1185" s="12"/>
      <c r="TPH1185" s="12"/>
      <c r="TPI1185" s="12"/>
      <c r="TPJ1185" s="12"/>
      <c r="TPK1185" s="12"/>
      <c r="TPL1185" s="12"/>
      <c r="TPM1185" s="12"/>
      <c r="TPN1185" s="12"/>
      <c r="TPO1185" s="12"/>
      <c r="TPP1185" s="12"/>
      <c r="TPQ1185" s="12"/>
      <c r="TPR1185" s="12"/>
      <c r="TPS1185" s="12"/>
      <c r="TPT1185" s="12"/>
      <c r="TPU1185" s="12"/>
      <c r="TPV1185" s="12"/>
      <c r="TPW1185" s="12"/>
      <c r="TPX1185" s="12"/>
      <c r="TPY1185" s="12"/>
      <c r="TPZ1185" s="12"/>
      <c r="TQA1185" s="12"/>
      <c r="TQB1185" s="12"/>
      <c r="TQC1185" s="12"/>
      <c r="TQD1185" s="12"/>
      <c r="TQE1185" s="12"/>
      <c r="TQF1185" s="12"/>
      <c r="TQG1185" s="12"/>
      <c r="TQH1185" s="12"/>
      <c r="TQI1185" s="12"/>
      <c r="TQJ1185" s="12"/>
      <c r="TQK1185" s="12"/>
      <c r="TQL1185" s="12"/>
      <c r="TQM1185" s="12"/>
      <c r="TQN1185" s="12"/>
      <c r="TQO1185" s="12"/>
      <c r="TQP1185" s="12"/>
      <c r="TQQ1185" s="12"/>
      <c r="TQR1185" s="12"/>
      <c r="TQS1185" s="12"/>
      <c r="TQT1185" s="12"/>
      <c r="TQU1185" s="12"/>
      <c r="TQV1185" s="12"/>
      <c r="TQW1185" s="12"/>
      <c r="TQX1185" s="12"/>
      <c r="TQY1185" s="12"/>
      <c r="TQZ1185" s="12"/>
      <c r="TRA1185" s="12"/>
      <c r="TRB1185" s="12"/>
      <c r="TRC1185" s="12"/>
      <c r="TRD1185" s="12"/>
      <c r="TRE1185" s="12"/>
      <c r="TRF1185" s="12"/>
      <c r="TRG1185" s="12"/>
      <c r="TRH1185" s="12"/>
      <c r="TRI1185" s="12"/>
      <c r="TRJ1185" s="12"/>
      <c r="TRK1185" s="12"/>
      <c r="TRL1185" s="12"/>
      <c r="TRM1185" s="12"/>
      <c r="TRN1185" s="12"/>
      <c r="TRO1185" s="12"/>
      <c r="TRP1185" s="12"/>
      <c r="TRQ1185" s="12"/>
      <c r="TRR1185" s="12"/>
      <c r="TRS1185" s="12"/>
      <c r="TRT1185" s="12"/>
      <c r="TRU1185" s="12"/>
      <c r="TRV1185" s="12"/>
      <c r="TRW1185" s="12"/>
      <c r="TRX1185" s="12"/>
      <c r="TRY1185" s="12"/>
      <c r="TRZ1185" s="12"/>
      <c r="TSA1185" s="12"/>
      <c r="TSB1185" s="12"/>
      <c r="TSC1185" s="12"/>
      <c r="TSD1185" s="12"/>
      <c r="TSE1185" s="12"/>
      <c r="TSF1185" s="12"/>
      <c r="TSG1185" s="12"/>
      <c r="TSH1185" s="12"/>
      <c r="TSI1185" s="12"/>
      <c r="TSJ1185" s="12"/>
      <c r="TSK1185" s="12"/>
      <c r="TSL1185" s="12"/>
      <c r="TSM1185" s="12"/>
      <c r="TSN1185" s="12"/>
      <c r="TSO1185" s="12"/>
      <c r="TSP1185" s="12"/>
      <c r="TSQ1185" s="12"/>
      <c r="TSR1185" s="12"/>
      <c r="TSS1185" s="12"/>
      <c r="TST1185" s="12"/>
      <c r="TSU1185" s="12"/>
      <c r="TSV1185" s="12"/>
      <c r="TSW1185" s="12"/>
      <c r="TSX1185" s="12"/>
      <c r="TSY1185" s="12"/>
      <c r="TSZ1185" s="12"/>
      <c r="TTA1185" s="12"/>
      <c r="TTB1185" s="12"/>
      <c r="TTC1185" s="12"/>
      <c r="TTD1185" s="12"/>
      <c r="TTE1185" s="12"/>
      <c r="TTF1185" s="12"/>
      <c r="TTG1185" s="12"/>
      <c r="TTH1185" s="12"/>
      <c r="TTI1185" s="12"/>
      <c r="TTJ1185" s="12"/>
      <c r="TTK1185" s="12"/>
      <c r="TTL1185" s="12"/>
      <c r="TTM1185" s="12"/>
      <c r="TTN1185" s="12"/>
      <c r="TTO1185" s="12"/>
      <c r="TTP1185" s="12"/>
      <c r="TTQ1185" s="12"/>
      <c r="TTR1185" s="12"/>
      <c r="TTS1185" s="12"/>
      <c r="TTT1185" s="12"/>
      <c r="TTU1185" s="12"/>
      <c r="TTV1185" s="12"/>
      <c r="TTW1185" s="12"/>
      <c r="TTX1185" s="12"/>
      <c r="TTY1185" s="12"/>
      <c r="TTZ1185" s="12"/>
      <c r="TUA1185" s="12"/>
      <c r="TUB1185" s="12"/>
      <c r="TUC1185" s="12"/>
      <c r="TUD1185" s="12"/>
      <c r="TUE1185" s="12"/>
      <c r="TUF1185" s="12"/>
      <c r="TUG1185" s="12"/>
      <c r="TUH1185" s="12"/>
      <c r="TUI1185" s="12"/>
      <c r="TUJ1185" s="12"/>
      <c r="TUK1185" s="12"/>
      <c r="TUL1185" s="12"/>
      <c r="TUM1185" s="12"/>
      <c r="TUN1185" s="12"/>
      <c r="TUO1185" s="12"/>
      <c r="TUP1185" s="12"/>
      <c r="TUQ1185" s="12"/>
      <c r="TUR1185" s="12"/>
      <c r="TUS1185" s="12"/>
      <c r="TUT1185" s="12"/>
      <c r="TUU1185" s="12"/>
      <c r="TUV1185" s="12"/>
      <c r="TUW1185" s="12"/>
      <c r="TUX1185" s="12"/>
      <c r="TUY1185" s="12"/>
      <c r="TUZ1185" s="12"/>
      <c r="TVA1185" s="12"/>
      <c r="TVB1185" s="12"/>
      <c r="TVC1185" s="12"/>
      <c r="TVD1185" s="12"/>
      <c r="TVE1185" s="12"/>
      <c r="TVF1185" s="12"/>
      <c r="TVG1185" s="12"/>
      <c r="TVH1185" s="12"/>
      <c r="TVI1185" s="12"/>
      <c r="TVJ1185" s="12"/>
      <c r="TVK1185" s="12"/>
      <c r="TVL1185" s="12"/>
      <c r="TVM1185" s="12"/>
      <c r="TVN1185" s="12"/>
      <c r="TVO1185" s="12"/>
      <c r="TVP1185" s="12"/>
      <c r="TVQ1185" s="12"/>
      <c r="TVR1185" s="12"/>
      <c r="TVS1185" s="12"/>
      <c r="TVT1185" s="12"/>
      <c r="TVU1185" s="12"/>
      <c r="TVV1185" s="12"/>
      <c r="TVW1185" s="12"/>
      <c r="TVX1185" s="12"/>
      <c r="TVY1185" s="12"/>
      <c r="TVZ1185" s="12"/>
      <c r="TWA1185" s="12"/>
      <c r="TWB1185" s="12"/>
      <c r="TWC1185" s="12"/>
      <c r="TWD1185" s="12"/>
      <c r="TWE1185" s="12"/>
      <c r="TWF1185" s="12"/>
      <c r="TWG1185" s="12"/>
      <c r="TWH1185" s="12"/>
      <c r="TWI1185" s="12"/>
      <c r="TWJ1185" s="12"/>
      <c r="TWK1185" s="12"/>
      <c r="TWL1185" s="12"/>
      <c r="TWM1185" s="12"/>
      <c r="TWN1185" s="12"/>
      <c r="TWO1185" s="12"/>
      <c r="TWP1185" s="12"/>
      <c r="TWQ1185" s="12"/>
      <c r="TWR1185" s="12"/>
      <c r="TWS1185" s="12"/>
      <c r="TWT1185" s="12"/>
      <c r="TWU1185" s="12"/>
      <c r="TWV1185" s="12"/>
      <c r="TWW1185" s="12"/>
      <c r="TWX1185" s="12"/>
      <c r="TWY1185" s="12"/>
      <c r="TWZ1185" s="12"/>
      <c r="TXA1185" s="12"/>
      <c r="TXB1185" s="12"/>
      <c r="TXC1185" s="12"/>
      <c r="TXD1185" s="12"/>
      <c r="TXE1185" s="12"/>
      <c r="TXF1185" s="12"/>
      <c r="TXG1185" s="12"/>
      <c r="TXH1185" s="12"/>
      <c r="TXI1185" s="12"/>
      <c r="TXJ1185" s="12"/>
      <c r="TXK1185" s="12"/>
      <c r="TXL1185" s="12"/>
      <c r="TXM1185" s="12"/>
      <c r="TXN1185" s="12"/>
      <c r="TXO1185" s="12"/>
      <c r="TXP1185" s="12"/>
      <c r="TXQ1185" s="12"/>
      <c r="TXR1185" s="12"/>
      <c r="TXS1185" s="12"/>
      <c r="TXT1185" s="12"/>
      <c r="TXU1185" s="12"/>
      <c r="TXV1185" s="12"/>
      <c r="TXW1185" s="12"/>
      <c r="TXX1185" s="12"/>
      <c r="TXY1185" s="12"/>
      <c r="TXZ1185" s="12"/>
      <c r="TYA1185" s="12"/>
      <c r="TYB1185" s="12"/>
      <c r="TYC1185" s="12"/>
      <c r="TYD1185" s="12"/>
      <c r="TYE1185" s="12"/>
      <c r="TYF1185" s="12"/>
      <c r="TYG1185" s="12"/>
      <c r="TYH1185" s="12"/>
      <c r="TYI1185" s="12"/>
      <c r="TYJ1185" s="12"/>
      <c r="TYK1185" s="12"/>
      <c r="TYL1185" s="12"/>
      <c r="TYM1185" s="12"/>
      <c r="TYN1185" s="12"/>
      <c r="TYO1185" s="12"/>
      <c r="TYP1185" s="12"/>
      <c r="TYQ1185" s="12"/>
      <c r="TYR1185" s="12"/>
      <c r="TYS1185" s="12"/>
      <c r="TYT1185" s="12"/>
      <c r="TYU1185" s="12"/>
      <c r="TYV1185" s="12"/>
      <c r="TYW1185" s="12"/>
      <c r="TYX1185" s="12"/>
      <c r="TYY1185" s="12"/>
      <c r="TYZ1185" s="12"/>
      <c r="TZA1185" s="12"/>
      <c r="TZB1185" s="12"/>
      <c r="TZC1185" s="12"/>
      <c r="TZD1185" s="12"/>
      <c r="TZE1185" s="12"/>
      <c r="TZF1185" s="12"/>
      <c r="TZG1185" s="12"/>
      <c r="TZH1185" s="12"/>
      <c r="TZI1185" s="12"/>
      <c r="TZJ1185" s="12"/>
      <c r="TZK1185" s="12"/>
      <c r="TZL1185" s="12"/>
      <c r="TZM1185" s="12"/>
      <c r="TZN1185" s="12"/>
      <c r="TZO1185" s="12"/>
      <c r="TZP1185" s="12"/>
      <c r="TZQ1185" s="12"/>
      <c r="TZR1185" s="12"/>
      <c r="TZS1185" s="12"/>
      <c r="TZT1185" s="12"/>
      <c r="TZU1185" s="12"/>
      <c r="TZV1185" s="12"/>
      <c r="TZW1185" s="12"/>
      <c r="TZX1185" s="12"/>
      <c r="TZY1185" s="12"/>
      <c r="TZZ1185" s="12"/>
      <c r="UAA1185" s="12"/>
      <c r="UAB1185" s="12"/>
      <c r="UAC1185" s="12"/>
      <c r="UAD1185" s="12"/>
      <c r="UAE1185" s="12"/>
      <c r="UAF1185" s="12"/>
      <c r="UAG1185" s="12"/>
      <c r="UAH1185" s="12"/>
      <c r="UAI1185" s="12"/>
      <c r="UAJ1185" s="12"/>
      <c r="UAK1185" s="12"/>
      <c r="UAL1185" s="12"/>
      <c r="UAM1185" s="12"/>
      <c r="UAN1185" s="12"/>
      <c r="UAO1185" s="12"/>
      <c r="UAP1185" s="12"/>
      <c r="UAQ1185" s="12"/>
      <c r="UAR1185" s="12"/>
      <c r="UAS1185" s="12"/>
      <c r="UAT1185" s="12"/>
      <c r="UAU1185" s="12"/>
      <c r="UAV1185" s="12"/>
      <c r="UAW1185" s="12"/>
      <c r="UAX1185" s="12"/>
      <c r="UAY1185" s="12"/>
      <c r="UAZ1185" s="12"/>
      <c r="UBA1185" s="12"/>
      <c r="UBB1185" s="12"/>
      <c r="UBC1185" s="12"/>
      <c r="UBD1185" s="12"/>
      <c r="UBE1185" s="12"/>
      <c r="UBF1185" s="12"/>
      <c r="UBG1185" s="12"/>
      <c r="UBH1185" s="12"/>
      <c r="UBI1185" s="12"/>
      <c r="UBJ1185" s="12"/>
      <c r="UBK1185" s="12"/>
      <c r="UBL1185" s="12"/>
      <c r="UBM1185" s="12"/>
      <c r="UBN1185" s="12"/>
      <c r="UBO1185" s="12"/>
      <c r="UBP1185" s="12"/>
      <c r="UBQ1185" s="12"/>
      <c r="UBR1185" s="12"/>
      <c r="UBS1185" s="12"/>
      <c r="UBT1185" s="12"/>
      <c r="UBU1185" s="12"/>
      <c r="UBV1185" s="12"/>
      <c r="UBW1185" s="12"/>
      <c r="UBX1185" s="12"/>
      <c r="UBY1185" s="12"/>
      <c r="UBZ1185" s="12"/>
      <c r="UCA1185" s="12"/>
      <c r="UCB1185" s="12"/>
      <c r="UCC1185" s="12"/>
      <c r="UCD1185" s="12"/>
      <c r="UCE1185" s="12"/>
      <c r="UCF1185" s="12"/>
      <c r="UCG1185" s="12"/>
      <c r="UCH1185" s="12"/>
      <c r="UCI1185" s="12"/>
      <c r="UCJ1185" s="12"/>
      <c r="UCK1185" s="12"/>
      <c r="UCL1185" s="12"/>
      <c r="UCM1185" s="12"/>
      <c r="UCN1185" s="12"/>
      <c r="UCO1185" s="12"/>
      <c r="UCP1185" s="12"/>
      <c r="UCQ1185" s="12"/>
      <c r="UCR1185" s="12"/>
      <c r="UCS1185" s="12"/>
      <c r="UCT1185" s="12"/>
      <c r="UCU1185" s="12"/>
      <c r="UCV1185" s="12"/>
      <c r="UCW1185" s="12"/>
      <c r="UCX1185" s="12"/>
      <c r="UCY1185" s="12"/>
      <c r="UCZ1185" s="12"/>
      <c r="UDA1185" s="12"/>
      <c r="UDB1185" s="12"/>
      <c r="UDC1185" s="12"/>
      <c r="UDD1185" s="12"/>
      <c r="UDE1185" s="12"/>
      <c r="UDF1185" s="12"/>
      <c r="UDG1185" s="12"/>
      <c r="UDH1185" s="12"/>
      <c r="UDI1185" s="12"/>
      <c r="UDJ1185" s="12"/>
      <c r="UDK1185" s="12"/>
      <c r="UDL1185" s="12"/>
      <c r="UDM1185" s="12"/>
      <c r="UDN1185" s="12"/>
      <c r="UDO1185" s="12"/>
      <c r="UDP1185" s="12"/>
      <c r="UDQ1185" s="12"/>
      <c r="UDR1185" s="12"/>
      <c r="UDS1185" s="12"/>
      <c r="UDT1185" s="12"/>
      <c r="UDU1185" s="12"/>
      <c r="UDV1185" s="12"/>
      <c r="UDW1185" s="12"/>
      <c r="UDX1185" s="12"/>
      <c r="UDY1185" s="12"/>
      <c r="UDZ1185" s="12"/>
      <c r="UEA1185" s="12"/>
      <c r="UEB1185" s="12"/>
      <c r="UEC1185" s="12"/>
      <c r="UED1185" s="12"/>
      <c r="UEE1185" s="12"/>
      <c r="UEF1185" s="12"/>
      <c r="UEG1185" s="12"/>
      <c r="UEH1185" s="12"/>
      <c r="UEI1185" s="12"/>
      <c r="UEJ1185" s="12"/>
      <c r="UEK1185" s="12"/>
      <c r="UEL1185" s="12"/>
      <c r="UEM1185" s="12"/>
      <c r="UEN1185" s="12"/>
      <c r="UEO1185" s="12"/>
      <c r="UEP1185" s="12"/>
      <c r="UEQ1185" s="12"/>
      <c r="UER1185" s="12"/>
      <c r="UES1185" s="12"/>
      <c r="UET1185" s="12"/>
      <c r="UEU1185" s="12"/>
      <c r="UEV1185" s="12"/>
      <c r="UEW1185" s="12"/>
      <c r="UEX1185" s="12"/>
      <c r="UEY1185" s="12"/>
      <c r="UEZ1185" s="12"/>
      <c r="UFA1185" s="12"/>
      <c r="UFB1185" s="12"/>
      <c r="UFC1185" s="12"/>
      <c r="UFD1185" s="12"/>
      <c r="UFE1185" s="12"/>
      <c r="UFF1185" s="12"/>
      <c r="UFG1185" s="12"/>
      <c r="UFH1185" s="12"/>
      <c r="UFI1185" s="12"/>
      <c r="UFJ1185" s="12"/>
      <c r="UFK1185" s="12"/>
      <c r="UFL1185" s="12"/>
      <c r="UFM1185" s="12"/>
      <c r="UFN1185" s="12"/>
      <c r="UFO1185" s="12"/>
      <c r="UFP1185" s="12"/>
      <c r="UFQ1185" s="12"/>
      <c r="UFR1185" s="12"/>
      <c r="UFS1185" s="12"/>
      <c r="UFT1185" s="12"/>
      <c r="UFU1185" s="12"/>
      <c r="UFV1185" s="12"/>
      <c r="UFW1185" s="12"/>
      <c r="UFX1185" s="12"/>
      <c r="UFY1185" s="12"/>
      <c r="UFZ1185" s="12"/>
      <c r="UGA1185" s="12"/>
      <c r="UGB1185" s="12"/>
      <c r="UGC1185" s="12"/>
      <c r="UGD1185" s="12"/>
      <c r="UGE1185" s="12"/>
      <c r="UGF1185" s="12"/>
      <c r="UGG1185" s="12"/>
      <c r="UGH1185" s="12"/>
      <c r="UGI1185" s="12"/>
      <c r="UGJ1185" s="12"/>
      <c r="UGK1185" s="12"/>
      <c r="UGL1185" s="12"/>
      <c r="UGM1185" s="12"/>
      <c r="UGN1185" s="12"/>
      <c r="UGO1185" s="12"/>
      <c r="UGP1185" s="12"/>
      <c r="UGQ1185" s="12"/>
      <c r="UGR1185" s="12"/>
      <c r="UGS1185" s="12"/>
      <c r="UGT1185" s="12"/>
      <c r="UGU1185" s="12"/>
      <c r="UGV1185" s="12"/>
      <c r="UGW1185" s="12"/>
      <c r="UGX1185" s="12"/>
      <c r="UGY1185" s="12"/>
      <c r="UGZ1185" s="12"/>
      <c r="UHA1185" s="12"/>
      <c r="UHB1185" s="12"/>
      <c r="UHC1185" s="12"/>
      <c r="UHD1185" s="12"/>
      <c r="UHE1185" s="12"/>
      <c r="UHF1185" s="12"/>
      <c r="UHG1185" s="12"/>
      <c r="UHH1185" s="12"/>
      <c r="UHI1185" s="12"/>
      <c r="UHJ1185" s="12"/>
      <c r="UHK1185" s="12"/>
      <c r="UHL1185" s="12"/>
      <c r="UHM1185" s="12"/>
      <c r="UHN1185" s="12"/>
      <c r="UHO1185" s="12"/>
      <c r="UHP1185" s="12"/>
      <c r="UHQ1185" s="12"/>
      <c r="UHR1185" s="12"/>
      <c r="UHS1185" s="12"/>
      <c r="UHT1185" s="12"/>
      <c r="UHU1185" s="12"/>
      <c r="UHV1185" s="12"/>
      <c r="UHW1185" s="12"/>
      <c r="UHX1185" s="12"/>
      <c r="UHY1185" s="12"/>
      <c r="UHZ1185" s="12"/>
      <c r="UIA1185" s="12"/>
      <c r="UIB1185" s="12"/>
      <c r="UIC1185" s="12"/>
      <c r="UID1185" s="12"/>
      <c r="UIE1185" s="12"/>
      <c r="UIF1185" s="12"/>
      <c r="UIG1185" s="12"/>
      <c r="UIH1185" s="12"/>
      <c r="UII1185" s="12"/>
      <c r="UIJ1185" s="12"/>
      <c r="UIK1185" s="12"/>
      <c r="UIL1185" s="12"/>
      <c r="UIM1185" s="12"/>
      <c r="UIN1185" s="12"/>
      <c r="UIO1185" s="12"/>
      <c r="UIP1185" s="12"/>
      <c r="UIQ1185" s="12"/>
      <c r="UIR1185" s="12"/>
      <c r="UIS1185" s="12"/>
      <c r="UIT1185" s="12"/>
      <c r="UIU1185" s="12"/>
      <c r="UIV1185" s="12"/>
      <c r="UIW1185" s="12"/>
      <c r="UIX1185" s="12"/>
      <c r="UIY1185" s="12"/>
      <c r="UIZ1185" s="12"/>
      <c r="UJA1185" s="12"/>
      <c r="UJB1185" s="12"/>
      <c r="UJC1185" s="12"/>
      <c r="UJD1185" s="12"/>
      <c r="UJE1185" s="12"/>
      <c r="UJF1185" s="12"/>
      <c r="UJG1185" s="12"/>
      <c r="UJH1185" s="12"/>
      <c r="UJI1185" s="12"/>
      <c r="UJJ1185" s="12"/>
      <c r="UJK1185" s="12"/>
      <c r="UJL1185" s="12"/>
      <c r="UJM1185" s="12"/>
      <c r="UJN1185" s="12"/>
      <c r="UJO1185" s="12"/>
      <c r="UJP1185" s="12"/>
      <c r="UJQ1185" s="12"/>
      <c r="UJR1185" s="12"/>
      <c r="UJS1185" s="12"/>
      <c r="UJT1185" s="12"/>
      <c r="UJU1185" s="12"/>
      <c r="UJV1185" s="12"/>
      <c r="UJW1185" s="12"/>
      <c r="UJX1185" s="12"/>
      <c r="UJY1185" s="12"/>
      <c r="UJZ1185" s="12"/>
      <c r="UKA1185" s="12"/>
      <c r="UKB1185" s="12"/>
      <c r="UKC1185" s="12"/>
      <c r="UKD1185" s="12"/>
      <c r="UKE1185" s="12"/>
      <c r="UKF1185" s="12"/>
      <c r="UKG1185" s="12"/>
      <c r="UKH1185" s="12"/>
      <c r="UKI1185" s="12"/>
      <c r="UKJ1185" s="12"/>
      <c r="UKK1185" s="12"/>
      <c r="UKL1185" s="12"/>
      <c r="UKM1185" s="12"/>
      <c r="UKN1185" s="12"/>
      <c r="UKO1185" s="12"/>
      <c r="UKP1185" s="12"/>
      <c r="UKQ1185" s="12"/>
      <c r="UKR1185" s="12"/>
      <c r="UKS1185" s="12"/>
      <c r="UKT1185" s="12"/>
      <c r="UKU1185" s="12"/>
      <c r="UKV1185" s="12"/>
      <c r="UKW1185" s="12"/>
      <c r="UKX1185" s="12"/>
      <c r="UKY1185" s="12"/>
      <c r="UKZ1185" s="12"/>
      <c r="ULA1185" s="12"/>
      <c r="ULB1185" s="12"/>
      <c r="ULC1185" s="12"/>
      <c r="ULD1185" s="12"/>
      <c r="ULE1185" s="12"/>
      <c r="ULF1185" s="12"/>
      <c r="ULG1185" s="12"/>
      <c r="ULH1185" s="12"/>
      <c r="ULI1185" s="12"/>
      <c r="ULJ1185" s="12"/>
      <c r="ULK1185" s="12"/>
      <c r="ULL1185" s="12"/>
      <c r="ULM1185" s="12"/>
      <c r="ULN1185" s="12"/>
      <c r="ULO1185" s="12"/>
      <c r="ULP1185" s="12"/>
      <c r="ULQ1185" s="12"/>
      <c r="ULR1185" s="12"/>
      <c r="ULS1185" s="12"/>
      <c r="ULT1185" s="12"/>
      <c r="ULU1185" s="12"/>
      <c r="ULV1185" s="12"/>
      <c r="ULW1185" s="12"/>
      <c r="ULX1185" s="12"/>
      <c r="ULY1185" s="12"/>
      <c r="ULZ1185" s="12"/>
      <c r="UMA1185" s="12"/>
      <c r="UMB1185" s="12"/>
      <c r="UMC1185" s="12"/>
      <c r="UMD1185" s="12"/>
      <c r="UME1185" s="12"/>
      <c r="UMF1185" s="12"/>
      <c r="UMG1185" s="12"/>
      <c r="UMH1185" s="12"/>
      <c r="UMI1185" s="12"/>
      <c r="UMJ1185" s="12"/>
      <c r="UMK1185" s="12"/>
      <c r="UML1185" s="12"/>
      <c r="UMM1185" s="12"/>
      <c r="UMN1185" s="12"/>
      <c r="UMO1185" s="12"/>
      <c r="UMP1185" s="12"/>
      <c r="UMQ1185" s="12"/>
      <c r="UMR1185" s="12"/>
      <c r="UMS1185" s="12"/>
      <c r="UMT1185" s="12"/>
      <c r="UMU1185" s="12"/>
      <c r="UMV1185" s="12"/>
      <c r="UMW1185" s="12"/>
      <c r="UMX1185" s="12"/>
      <c r="UMY1185" s="12"/>
      <c r="UMZ1185" s="12"/>
      <c r="UNA1185" s="12"/>
      <c r="UNB1185" s="12"/>
      <c r="UNC1185" s="12"/>
      <c r="UND1185" s="12"/>
      <c r="UNE1185" s="12"/>
      <c r="UNF1185" s="12"/>
      <c r="UNG1185" s="12"/>
      <c r="UNH1185" s="12"/>
      <c r="UNI1185" s="12"/>
      <c r="UNJ1185" s="12"/>
      <c r="UNK1185" s="12"/>
      <c r="UNL1185" s="12"/>
      <c r="UNM1185" s="12"/>
      <c r="UNN1185" s="12"/>
      <c r="UNO1185" s="12"/>
      <c r="UNP1185" s="12"/>
      <c r="UNQ1185" s="12"/>
      <c r="UNR1185" s="12"/>
      <c r="UNS1185" s="12"/>
      <c r="UNT1185" s="12"/>
      <c r="UNU1185" s="12"/>
      <c r="UNV1185" s="12"/>
      <c r="UNW1185" s="12"/>
      <c r="UNX1185" s="12"/>
      <c r="UNY1185" s="12"/>
      <c r="UNZ1185" s="12"/>
      <c r="UOA1185" s="12"/>
      <c r="UOB1185" s="12"/>
      <c r="UOC1185" s="12"/>
      <c r="UOD1185" s="12"/>
      <c r="UOE1185" s="12"/>
      <c r="UOF1185" s="12"/>
      <c r="UOG1185" s="12"/>
      <c r="UOH1185" s="12"/>
      <c r="UOI1185" s="12"/>
      <c r="UOJ1185" s="12"/>
      <c r="UOK1185" s="12"/>
      <c r="UOL1185" s="12"/>
      <c r="UOM1185" s="12"/>
      <c r="UON1185" s="12"/>
      <c r="UOO1185" s="12"/>
      <c r="UOP1185" s="12"/>
      <c r="UOQ1185" s="12"/>
      <c r="UOR1185" s="12"/>
      <c r="UOS1185" s="12"/>
      <c r="UOT1185" s="12"/>
      <c r="UOU1185" s="12"/>
      <c r="UOV1185" s="12"/>
      <c r="UOW1185" s="12"/>
      <c r="UOX1185" s="12"/>
      <c r="UOY1185" s="12"/>
      <c r="UOZ1185" s="12"/>
      <c r="UPA1185" s="12"/>
      <c r="UPB1185" s="12"/>
      <c r="UPC1185" s="12"/>
      <c r="UPD1185" s="12"/>
      <c r="UPE1185" s="12"/>
      <c r="UPF1185" s="12"/>
      <c r="UPG1185" s="12"/>
      <c r="UPH1185" s="12"/>
      <c r="UPI1185" s="12"/>
      <c r="UPJ1185" s="12"/>
      <c r="UPK1185" s="12"/>
      <c r="UPL1185" s="12"/>
      <c r="UPM1185" s="12"/>
      <c r="UPN1185" s="12"/>
      <c r="UPO1185" s="12"/>
      <c r="UPP1185" s="12"/>
      <c r="UPQ1185" s="12"/>
      <c r="UPR1185" s="12"/>
      <c r="UPS1185" s="12"/>
      <c r="UPT1185" s="12"/>
      <c r="UPU1185" s="12"/>
      <c r="UPV1185" s="12"/>
      <c r="UPW1185" s="12"/>
      <c r="UPX1185" s="12"/>
      <c r="UPY1185" s="12"/>
      <c r="UPZ1185" s="12"/>
      <c r="UQA1185" s="12"/>
      <c r="UQB1185" s="12"/>
      <c r="UQC1185" s="12"/>
      <c r="UQD1185" s="12"/>
      <c r="UQE1185" s="12"/>
      <c r="UQF1185" s="12"/>
      <c r="UQG1185" s="12"/>
      <c r="UQH1185" s="12"/>
      <c r="UQI1185" s="12"/>
      <c r="UQJ1185" s="12"/>
      <c r="UQK1185" s="12"/>
      <c r="UQL1185" s="12"/>
      <c r="UQM1185" s="12"/>
      <c r="UQN1185" s="12"/>
      <c r="UQO1185" s="12"/>
      <c r="UQP1185" s="12"/>
      <c r="UQQ1185" s="12"/>
      <c r="UQR1185" s="12"/>
      <c r="UQS1185" s="12"/>
      <c r="UQT1185" s="12"/>
      <c r="UQU1185" s="12"/>
      <c r="UQV1185" s="12"/>
      <c r="UQW1185" s="12"/>
      <c r="UQX1185" s="12"/>
      <c r="UQY1185" s="12"/>
      <c r="UQZ1185" s="12"/>
      <c r="URA1185" s="12"/>
      <c r="URB1185" s="12"/>
      <c r="URC1185" s="12"/>
      <c r="URD1185" s="12"/>
      <c r="URE1185" s="12"/>
      <c r="URF1185" s="12"/>
      <c r="URG1185" s="12"/>
      <c r="URH1185" s="12"/>
      <c r="URI1185" s="12"/>
      <c r="URJ1185" s="12"/>
      <c r="URK1185" s="12"/>
      <c r="URL1185" s="12"/>
      <c r="URM1185" s="12"/>
      <c r="URN1185" s="12"/>
      <c r="URO1185" s="12"/>
      <c r="URP1185" s="12"/>
      <c r="URQ1185" s="12"/>
      <c r="URR1185" s="12"/>
      <c r="URS1185" s="12"/>
      <c r="URT1185" s="12"/>
      <c r="URU1185" s="12"/>
      <c r="URV1185" s="12"/>
      <c r="URW1185" s="12"/>
      <c r="URX1185" s="12"/>
      <c r="URY1185" s="12"/>
      <c r="URZ1185" s="12"/>
      <c r="USA1185" s="12"/>
      <c r="USB1185" s="12"/>
      <c r="USC1185" s="12"/>
      <c r="USD1185" s="12"/>
      <c r="USE1185" s="12"/>
      <c r="USF1185" s="12"/>
      <c r="USG1185" s="12"/>
      <c r="USH1185" s="12"/>
      <c r="USI1185" s="12"/>
      <c r="USJ1185" s="12"/>
      <c r="USK1185" s="12"/>
      <c r="USL1185" s="12"/>
      <c r="USM1185" s="12"/>
      <c r="USN1185" s="12"/>
      <c r="USO1185" s="12"/>
      <c r="USP1185" s="12"/>
      <c r="USQ1185" s="12"/>
      <c r="USR1185" s="12"/>
      <c r="USS1185" s="12"/>
      <c r="UST1185" s="12"/>
      <c r="USU1185" s="12"/>
      <c r="USV1185" s="12"/>
      <c r="USW1185" s="12"/>
      <c r="USX1185" s="12"/>
      <c r="USY1185" s="12"/>
      <c r="USZ1185" s="12"/>
      <c r="UTA1185" s="12"/>
      <c r="UTB1185" s="12"/>
      <c r="UTC1185" s="12"/>
      <c r="UTD1185" s="12"/>
      <c r="UTE1185" s="12"/>
      <c r="UTF1185" s="12"/>
      <c r="UTG1185" s="12"/>
      <c r="UTH1185" s="12"/>
      <c r="UTI1185" s="12"/>
      <c r="UTJ1185" s="12"/>
      <c r="UTK1185" s="12"/>
      <c r="UTL1185" s="12"/>
      <c r="UTM1185" s="12"/>
      <c r="UTN1185" s="12"/>
      <c r="UTO1185" s="12"/>
      <c r="UTP1185" s="12"/>
      <c r="UTQ1185" s="12"/>
      <c r="UTR1185" s="12"/>
      <c r="UTS1185" s="12"/>
      <c r="UTT1185" s="12"/>
      <c r="UTU1185" s="12"/>
      <c r="UTV1185" s="12"/>
      <c r="UTW1185" s="12"/>
      <c r="UTX1185" s="12"/>
      <c r="UTY1185" s="12"/>
      <c r="UTZ1185" s="12"/>
      <c r="UUA1185" s="12"/>
      <c r="UUB1185" s="12"/>
      <c r="UUC1185" s="12"/>
      <c r="UUD1185" s="12"/>
      <c r="UUE1185" s="12"/>
      <c r="UUF1185" s="12"/>
      <c r="UUG1185" s="12"/>
      <c r="UUH1185" s="12"/>
      <c r="UUI1185" s="12"/>
      <c r="UUJ1185" s="12"/>
      <c r="UUK1185" s="12"/>
      <c r="UUL1185" s="12"/>
      <c r="UUM1185" s="12"/>
      <c r="UUN1185" s="12"/>
      <c r="UUO1185" s="12"/>
      <c r="UUP1185" s="12"/>
      <c r="UUQ1185" s="12"/>
      <c r="UUR1185" s="12"/>
      <c r="UUS1185" s="12"/>
      <c r="UUT1185" s="12"/>
      <c r="UUU1185" s="12"/>
      <c r="UUV1185" s="12"/>
      <c r="UUW1185" s="12"/>
      <c r="UUX1185" s="12"/>
      <c r="UUY1185" s="12"/>
      <c r="UUZ1185" s="12"/>
      <c r="UVA1185" s="12"/>
      <c r="UVB1185" s="12"/>
      <c r="UVC1185" s="12"/>
      <c r="UVD1185" s="12"/>
      <c r="UVE1185" s="12"/>
      <c r="UVF1185" s="12"/>
      <c r="UVG1185" s="12"/>
      <c r="UVH1185" s="12"/>
      <c r="UVI1185" s="12"/>
      <c r="UVJ1185" s="12"/>
      <c r="UVK1185" s="12"/>
      <c r="UVL1185" s="12"/>
      <c r="UVM1185" s="12"/>
      <c r="UVN1185" s="12"/>
      <c r="UVO1185" s="12"/>
      <c r="UVP1185" s="12"/>
      <c r="UVQ1185" s="12"/>
      <c r="UVR1185" s="12"/>
      <c r="UVS1185" s="12"/>
      <c r="UVT1185" s="12"/>
      <c r="UVU1185" s="12"/>
      <c r="UVV1185" s="12"/>
      <c r="UVW1185" s="12"/>
      <c r="UVX1185" s="12"/>
      <c r="UVY1185" s="12"/>
      <c r="UVZ1185" s="12"/>
      <c r="UWA1185" s="12"/>
      <c r="UWB1185" s="12"/>
      <c r="UWC1185" s="12"/>
      <c r="UWD1185" s="12"/>
      <c r="UWE1185" s="12"/>
      <c r="UWF1185" s="12"/>
      <c r="UWG1185" s="12"/>
      <c r="UWH1185" s="12"/>
      <c r="UWI1185" s="12"/>
      <c r="UWJ1185" s="12"/>
      <c r="UWK1185" s="12"/>
      <c r="UWL1185" s="12"/>
      <c r="UWM1185" s="12"/>
      <c r="UWN1185" s="12"/>
      <c r="UWO1185" s="12"/>
      <c r="UWP1185" s="12"/>
      <c r="UWQ1185" s="12"/>
      <c r="UWR1185" s="12"/>
      <c r="UWS1185" s="12"/>
      <c r="UWT1185" s="12"/>
      <c r="UWU1185" s="12"/>
      <c r="UWV1185" s="12"/>
      <c r="UWW1185" s="12"/>
      <c r="UWX1185" s="12"/>
      <c r="UWY1185" s="12"/>
      <c r="UWZ1185" s="12"/>
      <c r="UXA1185" s="12"/>
      <c r="UXB1185" s="12"/>
      <c r="UXC1185" s="12"/>
      <c r="UXD1185" s="12"/>
      <c r="UXE1185" s="12"/>
      <c r="UXF1185" s="12"/>
      <c r="UXG1185" s="12"/>
      <c r="UXH1185" s="12"/>
      <c r="UXI1185" s="12"/>
      <c r="UXJ1185" s="12"/>
      <c r="UXK1185" s="12"/>
      <c r="UXL1185" s="12"/>
      <c r="UXM1185" s="12"/>
      <c r="UXN1185" s="12"/>
      <c r="UXO1185" s="12"/>
      <c r="UXP1185" s="12"/>
      <c r="UXQ1185" s="12"/>
      <c r="UXR1185" s="12"/>
      <c r="UXS1185" s="12"/>
      <c r="UXT1185" s="12"/>
      <c r="UXU1185" s="12"/>
      <c r="UXV1185" s="12"/>
      <c r="UXW1185" s="12"/>
      <c r="UXX1185" s="12"/>
      <c r="UXY1185" s="12"/>
      <c r="UXZ1185" s="12"/>
      <c r="UYA1185" s="12"/>
      <c r="UYB1185" s="12"/>
      <c r="UYC1185" s="12"/>
      <c r="UYD1185" s="12"/>
      <c r="UYE1185" s="12"/>
      <c r="UYF1185" s="12"/>
      <c r="UYG1185" s="12"/>
      <c r="UYH1185" s="12"/>
      <c r="UYI1185" s="12"/>
      <c r="UYJ1185" s="12"/>
      <c r="UYK1185" s="12"/>
      <c r="UYL1185" s="12"/>
      <c r="UYM1185" s="12"/>
      <c r="UYN1185" s="12"/>
      <c r="UYO1185" s="12"/>
      <c r="UYP1185" s="12"/>
      <c r="UYQ1185" s="12"/>
      <c r="UYR1185" s="12"/>
      <c r="UYS1185" s="12"/>
      <c r="UYT1185" s="12"/>
      <c r="UYU1185" s="12"/>
      <c r="UYV1185" s="12"/>
      <c r="UYW1185" s="12"/>
      <c r="UYX1185" s="12"/>
      <c r="UYY1185" s="12"/>
      <c r="UYZ1185" s="12"/>
      <c r="UZA1185" s="12"/>
      <c r="UZB1185" s="12"/>
      <c r="UZC1185" s="12"/>
      <c r="UZD1185" s="12"/>
      <c r="UZE1185" s="12"/>
      <c r="UZF1185" s="12"/>
      <c r="UZG1185" s="12"/>
      <c r="UZH1185" s="12"/>
      <c r="UZI1185" s="12"/>
      <c r="UZJ1185" s="12"/>
      <c r="UZK1185" s="12"/>
      <c r="UZL1185" s="12"/>
      <c r="UZM1185" s="12"/>
      <c r="UZN1185" s="12"/>
      <c r="UZO1185" s="12"/>
      <c r="UZP1185" s="12"/>
      <c r="UZQ1185" s="12"/>
      <c r="UZR1185" s="12"/>
      <c r="UZS1185" s="12"/>
      <c r="UZT1185" s="12"/>
      <c r="UZU1185" s="12"/>
      <c r="UZV1185" s="12"/>
      <c r="UZW1185" s="12"/>
      <c r="UZX1185" s="12"/>
      <c r="UZY1185" s="12"/>
      <c r="UZZ1185" s="12"/>
      <c r="VAA1185" s="12"/>
      <c r="VAB1185" s="12"/>
      <c r="VAC1185" s="12"/>
      <c r="VAD1185" s="12"/>
      <c r="VAE1185" s="12"/>
      <c r="VAF1185" s="12"/>
      <c r="VAG1185" s="12"/>
      <c r="VAH1185" s="12"/>
      <c r="VAI1185" s="12"/>
      <c r="VAJ1185" s="12"/>
      <c r="VAK1185" s="12"/>
      <c r="VAL1185" s="12"/>
      <c r="VAM1185" s="12"/>
      <c r="VAN1185" s="12"/>
      <c r="VAO1185" s="12"/>
      <c r="VAP1185" s="12"/>
      <c r="VAQ1185" s="12"/>
      <c r="VAR1185" s="12"/>
      <c r="VAS1185" s="12"/>
      <c r="VAT1185" s="12"/>
      <c r="VAU1185" s="12"/>
      <c r="VAV1185" s="12"/>
      <c r="VAW1185" s="12"/>
      <c r="VAX1185" s="12"/>
      <c r="VAY1185" s="12"/>
      <c r="VAZ1185" s="12"/>
      <c r="VBA1185" s="12"/>
      <c r="VBB1185" s="12"/>
      <c r="VBC1185" s="12"/>
      <c r="VBD1185" s="12"/>
      <c r="VBE1185" s="12"/>
      <c r="VBF1185" s="12"/>
      <c r="VBG1185" s="12"/>
      <c r="VBH1185" s="12"/>
      <c r="VBI1185" s="12"/>
      <c r="VBJ1185" s="12"/>
      <c r="VBK1185" s="12"/>
      <c r="VBL1185" s="12"/>
      <c r="VBM1185" s="12"/>
      <c r="VBN1185" s="12"/>
      <c r="VBO1185" s="12"/>
      <c r="VBP1185" s="12"/>
      <c r="VBQ1185" s="12"/>
      <c r="VBR1185" s="12"/>
      <c r="VBS1185" s="12"/>
      <c r="VBT1185" s="12"/>
      <c r="VBU1185" s="12"/>
      <c r="VBV1185" s="12"/>
      <c r="VBW1185" s="12"/>
      <c r="VBX1185" s="12"/>
      <c r="VBY1185" s="12"/>
      <c r="VBZ1185" s="12"/>
      <c r="VCA1185" s="12"/>
      <c r="VCB1185" s="12"/>
      <c r="VCC1185" s="12"/>
      <c r="VCD1185" s="12"/>
      <c r="VCE1185" s="12"/>
      <c r="VCF1185" s="12"/>
      <c r="VCG1185" s="12"/>
      <c r="VCH1185" s="12"/>
      <c r="VCI1185" s="12"/>
      <c r="VCJ1185" s="12"/>
      <c r="VCK1185" s="12"/>
      <c r="VCL1185" s="12"/>
      <c r="VCM1185" s="12"/>
      <c r="VCN1185" s="12"/>
      <c r="VCO1185" s="12"/>
      <c r="VCP1185" s="12"/>
      <c r="VCQ1185" s="12"/>
      <c r="VCR1185" s="12"/>
      <c r="VCS1185" s="12"/>
      <c r="VCT1185" s="12"/>
      <c r="VCU1185" s="12"/>
      <c r="VCV1185" s="12"/>
      <c r="VCW1185" s="12"/>
      <c r="VCX1185" s="12"/>
      <c r="VCY1185" s="12"/>
      <c r="VCZ1185" s="12"/>
      <c r="VDA1185" s="12"/>
      <c r="VDB1185" s="12"/>
      <c r="VDC1185" s="12"/>
      <c r="VDD1185" s="12"/>
      <c r="VDE1185" s="12"/>
      <c r="VDF1185" s="12"/>
      <c r="VDG1185" s="12"/>
      <c r="VDH1185" s="12"/>
      <c r="VDI1185" s="12"/>
      <c r="VDJ1185" s="12"/>
      <c r="VDK1185" s="12"/>
      <c r="VDL1185" s="12"/>
      <c r="VDM1185" s="12"/>
      <c r="VDN1185" s="12"/>
      <c r="VDO1185" s="12"/>
      <c r="VDP1185" s="12"/>
      <c r="VDQ1185" s="12"/>
      <c r="VDR1185" s="12"/>
      <c r="VDS1185" s="12"/>
      <c r="VDT1185" s="12"/>
      <c r="VDU1185" s="12"/>
      <c r="VDV1185" s="12"/>
      <c r="VDW1185" s="12"/>
      <c r="VDX1185" s="12"/>
      <c r="VDY1185" s="12"/>
      <c r="VDZ1185" s="12"/>
      <c r="VEA1185" s="12"/>
      <c r="VEB1185" s="12"/>
      <c r="VEC1185" s="12"/>
      <c r="VED1185" s="12"/>
      <c r="VEE1185" s="12"/>
      <c r="VEF1185" s="12"/>
      <c r="VEG1185" s="12"/>
      <c r="VEH1185" s="12"/>
      <c r="VEI1185" s="12"/>
      <c r="VEJ1185" s="12"/>
      <c r="VEK1185" s="12"/>
      <c r="VEL1185" s="12"/>
      <c r="VEM1185" s="12"/>
      <c r="VEN1185" s="12"/>
      <c r="VEO1185" s="12"/>
      <c r="VEP1185" s="12"/>
      <c r="VEQ1185" s="12"/>
      <c r="VER1185" s="12"/>
      <c r="VES1185" s="12"/>
      <c r="VET1185" s="12"/>
      <c r="VEU1185" s="12"/>
      <c r="VEV1185" s="12"/>
      <c r="VEW1185" s="12"/>
      <c r="VEX1185" s="12"/>
      <c r="VEY1185" s="12"/>
      <c r="VEZ1185" s="12"/>
      <c r="VFA1185" s="12"/>
      <c r="VFB1185" s="12"/>
      <c r="VFC1185" s="12"/>
      <c r="VFD1185" s="12"/>
      <c r="VFE1185" s="12"/>
      <c r="VFF1185" s="12"/>
      <c r="VFG1185" s="12"/>
      <c r="VFH1185" s="12"/>
      <c r="VFI1185" s="12"/>
      <c r="VFJ1185" s="12"/>
      <c r="VFK1185" s="12"/>
      <c r="VFL1185" s="12"/>
      <c r="VFM1185" s="12"/>
      <c r="VFN1185" s="12"/>
      <c r="VFO1185" s="12"/>
      <c r="VFP1185" s="12"/>
      <c r="VFQ1185" s="12"/>
      <c r="VFR1185" s="12"/>
      <c r="VFS1185" s="12"/>
      <c r="VFT1185" s="12"/>
      <c r="VFU1185" s="12"/>
      <c r="VFV1185" s="12"/>
      <c r="VFW1185" s="12"/>
      <c r="VFX1185" s="12"/>
      <c r="VFY1185" s="12"/>
      <c r="VFZ1185" s="12"/>
      <c r="VGA1185" s="12"/>
      <c r="VGB1185" s="12"/>
      <c r="VGC1185" s="12"/>
      <c r="VGD1185" s="12"/>
      <c r="VGE1185" s="12"/>
      <c r="VGF1185" s="12"/>
      <c r="VGG1185" s="12"/>
      <c r="VGH1185" s="12"/>
      <c r="VGI1185" s="12"/>
      <c r="VGJ1185" s="12"/>
      <c r="VGK1185" s="12"/>
      <c r="VGL1185" s="12"/>
      <c r="VGM1185" s="12"/>
      <c r="VGN1185" s="12"/>
      <c r="VGO1185" s="12"/>
      <c r="VGP1185" s="12"/>
      <c r="VGQ1185" s="12"/>
      <c r="VGR1185" s="12"/>
      <c r="VGS1185" s="12"/>
      <c r="VGT1185" s="12"/>
      <c r="VGU1185" s="12"/>
      <c r="VGV1185" s="12"/>
      <c r="VGW1185" s="12"/>
      <c r="VGX1185" s="12"/>
      <c r="VGY1185" s="12"/>
      <c r="VGZ1185" s="12"/>
      <c r="VHA1185" s="12"/>
      <c r="VHB1185" s="12"/>
      <c r="VHC1185" s="12"/>
      <c r="VHD1185" s="12"/>
      <c r="VHE1185" s="12"/>
      <c r="VHF1185" s="12"/>
      <c r="VHG1185" s="12"/>
      <c r="VHH1185" s="12"/>
      <c r="VHI1185" s="12"/>
      <c r="VHJ1185" s="12"/>
      <c r="VHK1185" s="12"/>
      <c r="VHL1185" s="12"/>
      <c r="VHM1185" s="12"/>
      <c r="VHN1185" s="12"/>
      <c r="VHO1185" s="12"/>
      <c r="VHP1185" s="12"/>
      <c r="VHQ1185" s="12"/>
      <c r="VHR1185" s="12"/>
      <c r="VHS1185" s="12"/>
      <c r="VHT1185" s="12"/>
      <c r="VHU1185" s="12"/>
      <c r="VHV1185" s="12"/>
      <c r="VHW1185" s="12"/>
      <c r="VHX1185" s="12"/>
      <c r="VHY1185" s="12"/>
      <c r="VHZ1185" s="12"/>
      <c r="VIA1185" s="12"/>
      <c r="VIB1185" s="12"/>
      <c r="VIC1185" s="12"/>
      <c r="VID1185" s="12"/>
      <c r="VIE1185" s="12"/>
      <c r="VIF1185" s="12"/>
      <c r="VIG1185" s="12"/>
      <c r="VIH1185" s="12"/>
      <c r="VII1185" s="12"/>
      <c r="VIJ1185" s="12"/>
      <c r="VIK1185" s="12"/>
      <c r="VIL1185" s="12"/>
      <c r="VIM1185" s="12"/>
      <c r="VIN1185" s="12"/>
      <c r="VIO1185" s="12"/>
      <c r="VIP1185" s="12"/>
      <c r="VIQ1185" s="12"/>
      <c r="VIR1185" s="12"/>
      <c r="VIS1185" s="12"/>
      <c r="VIT1185" s="12"/>
      <c r="VIU1185" s="12"/>
      <c r="VIV1185" s="12"/>
      <c r="VIW1185" s="12"/>
      <c r="VIX1185" s="12"/>
      <c r="VIY1185" s="12"/>
      <c r="VIZ1185" s="12"/>
      <c r="VJA1185" s="12"/>
      <c r="VJB1185" s="12"/>
      <c r="VJC1185" s="12"/>
      <c r="VJD1185" s="12"/>
      <c r="VJE1185" s="12"/>
      <c r="VJF1185" s="12"/>
      <c r="VJG1185" s="12"/>
      <c r="VJH1185" s="12"/>
      <c r="VJI1185" s="12"/>
      <c r="VJJ1185" s="12"/>
      <c r="VJK1185" s="12"/>
      <c r="VJL1185" s="12"/>
      <c r="VJM1185" s="12"/>
      <c r="VJN1185" s="12"/>
      <c r="VJO1185" s="12"/>
      <c r="VJP1185" s="12"/>
      <c r="VJQ1185" s="12"/>
      <c r="VJR1185" s="12"/>
      <c r="VJS1185" s="12"/>
      <c r="VJT1185" s="12"/>
      <c r="VJU1185" s="12"/>
      <c r="VJV1185" s="12"/>
      <c r="VJW1185" s="12"/>
      <c r="VJX1185" s="12"/>
      <c r="VJY1185" s="12"/>
      <c r="VJZ1185" s="12"/>
      <c r="VKA1185" s="12"/>
      <c r="VKB1185" s="12"/>
      <c r="VKC1185" s="12"/>
      <c r="VKD1185" s="12"/>
      <c r="VKE1185" s="12"/>
      <c r="VKF1185" s="12"/>
      <c r="VKG1185" s="12"/>
      <c r="VKH1185" s="12"/>
      <c r="VKI1185" s="12"/>
      <c r="VKJ1185" s="12"/>
      <c r="VKK1185" s="12"/>
      <c r="VKL1185" s="12"/>
      <c r="VKM1185" s="12"/>
      <c r="VKN1185" s="12"/>
      <c r="VKO1185" s="12"/>
      <c r="VKP1185" s="12"/>
      <c r="VKQ1185" s="12"/>
      <c r="VKR1185" s="12"/>
      <c r="VKS1185" s="12"/>
      <c r="VKT1185" s="12"/>
      <c r="VKU1185" s="12"/>
      <c r="VKV1185" s="12"/>
      <c r="VKW1185" s="12"/>
      <c r="VKX1185" s="12"/>
      <c r="VKY1185" s="12"/>
      <c r="VKZ1185" s="12"/>
      <c r="VLA1185" s="12"/>
      <c r="VLB1185" s="12"/>
      <c r="VLC1185" s="12"/>
      <c r="VLD1185" s="12"/>
      <c r="VLE1185" s="12"/>
      <c r="VLF1185" s="12"/>
      <c r="VLG1185" s="12"/>
      <c r="VLH1185" s="12"/>
      <c r="VLI1185" s="12"/>
      <c r="VLJ1185" s="12"/>
      <c r="VLK1185" s="12"/>
      <c r="VLL1185" s="12"/>
      <c r="VLM1185" s="12"/>
      <c r="VLN1185" s="12"/>
      <c r="VLO1185" s="12"/>
      <c r="VLP1185" s="12"/>
      <c r="VLQ1185" s="12"/>
      <c r="VLR1185" s="12"/>
      <c r="VLS1185" s="12"/>
      <c r="VLT1185" s="12"/>
      <c r="VLU1185" s="12"/>
      <c r="VLV1185" s="12"/>
      <c r="VLW1185" s="12"/>
      <c r="VLX1185" s="12"/>
      <c r="VLY1185" s="12"/>
      <c r="VLZ1185" s="12"/>
      <c r="VMA1185" s="12"/>
      <c r="VMB1185" s="12"/>
      <c r="VMC1185" s="12"/>
      <c r="VMD1185" s="12"/>
      <c r="VME1185" s="12"/>
      <c r="VMF1185" s="12"/>
      <c r="VMG1185" s="12"/>
      <c r="VMH1185" s="12"/>
      <c r="VMI1185" s="12"/>
      <c r="VMJ1185" s="12"/>
      <c r="VMK1185" s="12"/>
      <c r="VML1185" s="12"/>
      <c r="VMM1185" s="12"/>
      <c r="VMN1185" s="12"/>
      <c r="VMO1185" s="12"/>
      <c r="VMP1185" s="12"/>
      <c r="VMQ1185" s="12"/>
      <c r="VMR1185" s="12"/>
      <c r="VMS1185" s="12"/>
      <c r="VMT1185" s="12"/>
      <c r="VMU1185" s="12"/>
      <c r="VMV1185" s="12"/>
      <c r="VMW1185" s="12"/>
      <c r="VMX1185" s="12"/>
      <c r="VMY1185" s="12"/>
      <c r="VMZ1185" s="12"/>
      <c r="VNA1185" s="12"/>
      <c r="VNB1185" s="12"/>
      <c r="VNC1185" s="12"/>
      <c r="VND1185" s="12"/>
      <c r="VNE1185" s="12"/>
      <c r="VNF1185" s="12"/>
      <c r="VNG1185" s="12"/>
      <c r="VNH1185" s="12"/>
      <c r="VNI1185" s="12"/>
      <c r="VNJ1185" s="12"/>
      <c r="VNK1185" s="12"/>
      <c r="VNL1185" s="12"/>
      <c r="VNM1185" s="12"/>
      <c r="VNN1185" s="12"/>
      <c r="VNO1185" s="12"/>
      <c r="VNP1185" s="12"/>
      <c r="VNQ1185" s="12"/>
      <c r="VNR1185" s="12"/>
      <c r="VNS1185" s="12"/>
      <c r="VNT1185" s="12"/>
      <c r="VNU1185" s="12"/>
      <c r="VNV1185" s="12"/>
      <c r="VNW1185" s="12"/>
      <c r="VNX1185" s="12"/>
      <c r="VNY1185" s="12"/>
      <c r="VNZ1185" s="12"/>
      <c r="VOA1185" s="12"/>
      <c r="VOB1185" s="12"/>
      <c r="VOC1185" s="12"/>
      <c r="VOD1185" s="12"/>
      <c r="VOE1185" s="12"/>
      <c r="VOF1185" s="12"/>
      <c r="VOG1185" s="12"/>
      <c r="VOH1185" s="12"/>
      <c r="VOI1185" s="12"/>
      <c r="VOJ1185" s="12"/>
      <c r="VOK1185" s="12"/>
      <c r="VOL1185" s="12"/>
      <c r="VOM1185" s="12"/>
      <c r="VON1185" s="12"/>
      <c r="VOO1185" s="12"/>
      <c r="VOP1185" s="12"/>
      <c r="VOQ1185" s="12"/>
      <c r="VOR1185" s="12"/>
      <c r="VOS1185" s="12"/>
      <c r="VOT1185" s="12"/>
      <c r="VOU1185" s="12"/>
      <c r="VOV1185" s="12"/>
      <c r="VOW1185" s="12"/>
      <c r="VOX1185" s="12"/>
      <c r="VOY1185" s="12"/>
      <c r="VOZ1185" s="12"/>
      <c r="VPA1185" s="12"/>
      <c r="VPB1185" s="12"/>
      <c r="VPC1185" s="12"/>
      <c r="VPD1185" s="12"/>
      <c r="VPE1185" s="12"/>
      <c r="VPF1185" s="12"/>
      <c r="VPG1185" s="12"/>
      <c r="VPH1185" s="12"/>
      <c r="VPI1185" s="12"/>
      <c r="VPJ1185" s="12"/>
      <c r="VPK1185" s="12"/>
      <c r="VPL1185" s="12"/>
      <c r="VPM1185" s="12"/>
      <c r="VPN1185" s="12"/>
      <c r="VPO1185" s="12"/>
      <c r="VPP1185" s="12"/>
      <c r="VPQ1185" s="12"/>
      <c r="VPR1185" s="12"/>
      <c r="VPS1185" s="12"/>
      <c r="VPT1185" s="12"/>
      <c r="VPU1185" s="12"/>
      <c r="VPV1185" s="12"/>
      <c r="VPW1185" s="12"/>
      <c r="VPX1185" s="12"/>
      <c r="VPY1185" s="12"/>
      <c r="VPZ1185" s="12"/>
      <c r="VQA1185" s="12"/>
      <c r="VQB1185" s="12"/>
      <c r="VQC1185" s="12"/>
      <c r="VQD1185" s="12"/>
      <c r="VQE1185" s="12"/>
      <c r="VQF1185" s="12"/>
      <c r="VQG1185" s="12"/>
      <c r="VQH1185" s="12"/>
      <c r="VQI1185" s="12"/>
      <c r="VQJ1185" s="12"/>
      <c r="VQK1185" s="12"/>
      <c r="VQL1185" s="12"/>
      <c r="VQM1185" s="12"/>
      <c r="VQN1185" s="12"/>
      <c r="VQO1185" s="12"/>
      <c r="VQP1185" s="12"/>
      <c r="VQQ1185" s="12"/>
      <c r="VQR1185" s="12"/>
      <c r="VQS1185" s="12"/>
      <c r="VQT1185" s="12"/>
      <c r="VQU1185" s="12"/>
      <c r="VQV1185" s="12"/>
      <c r="VQW1185" s="12"/>
      <c r="VQX1185" s="12"/>
      <c r="VQY1185" s="12"/>
      <c r="VQZ1185" s="12"/>
      <c r="VRA1185" s="12"/>
      <c r="VRB1185" s="12"/>
      <c r="VRC1185" s="12"/>
      <c r="VRD1185" s="12"/>
      <c r="VRE1185" s="12"/>
      <c r="VRF1185" s="12"/>
      <c r="VRG1185" s="12"/>
      <c r="VRH1185" s="12"/>
      <c r="VRI1185" s="12"/>
      <c r="VRJ1185" s="12"/>
      <c r="VRK1185" s="12"/>
      <c r="VRL1185" s="12"/>
      <c r="VRM1185" s="12"/>
      <c r="VRN1185" s="12"/>
      <c r="VRO1185" s="12"/>
      <c r="VRP1185" s="12"/>
      <c r="VRQ1185" s="12"/>
      <c r="VRR1185" s="12"/>
      <c r="VRS1185" s="12"/>
      <c r="VRT1185" s="12"/>
      <c r="VRU1185" s="12"/>
      <c r="VRV1185" s="12"/>
      <c r="VRW1185" s="12"/>
      <c r="VRX1185" s="12"/>
      <c r="VRY1185" s="12"/>
      <c r="VRZ1185" s="12"/>
      <c r="VSA1185" s="12"/>
      <c r="VSB1185" s="12"/>
      <c r="VSC1185" s="12"/>
      <c r="VSD1185" s="12"/>
      <c r="VSE1185" s="12"/>
      <c r="VSF1185" s="12"/>
      <c r="VSG1185" s="12"/>
      <c r="VSH1185" s="12"/>
      <c r="VSI1185" s="12"/>
      <c r="VSJ1185" s="12"/>
      <c r="VSK1185" s="12"/>
      <c r="VSL1185" s="12"/>
      <c r="VSM1185" s="12"/>
      <c r="VSN1185" s="12"/>
      <c r="VSO1185" s="12"/>
      <c r="VSP1185" s="12"/>
      <c r="VSQ1185" s="12"/>
      <c r="VSR1185" s="12"/>
      <c r="VSS1185" s="12"/>
      <c r="VST1185" s="12"/>
      <c r="VSU1185" s="12"/>
      <c r="VSV1185" s="12"/>
      <c r="VSW1185" s="12"/>
      <c r="VSX1185" s="12"/>
      <c r="VSY1185" s="12"/>
      <c r="VSZ1185" s="12"/>
      <c r="VTA1185" s="12"/>
      <c r="VTB1185" s="12"/>
      <c r="VTC1185" s="12"/>
      <c r="VTD1185" s="12"/>
      <c r="VTE1185" s="12"/>
      <c r="VTF1185" s="12"/>
      <c r="VTG1185" s="12"/>
      <c r="VTH1185" s="12"/>
      <c r="VTI1185" s="12"/>
      <c r="VTJ1185" s="12"/>
      <c r="VTK1185" s="12"/>
      <c r="VTL1185" s="12"/>
      <c r="VTM1185" s="12"/>
      <c r="VTN1185" s="12"/>
      <c r="VTO1185" s="12"/>
      <c r="VTP1185" s="12"/>
      <c r="VTQ1185" s="12"/>
      <c r="VTR1185" s="12"/>
      <c r="VTS1185" s="12"/>
      <c r="VTT1185" s="12"/>
      <c r="VTU1185" s="12"/>
      <c r="VTV1185" s="12"/>
      <c r="VTW1185" s="12"/>
      <c r="VTX1185" s="12"/>
      <c r="VTY1185" s="12"/>
      <c r="VTZ1185" s="12"/>
      <c r="VUA1185" s="12"/>
      <c r="VUB1185" s="12"/>
      <c r="VUC1185" s="12"/>
      <c r="VUD1185" s="12"/>
      <c r="VUE1185" s="12"/>
      <c r="VUF1185" s="12"/>
      <c r="VUG1185" s="12"/>
      <c r="VUH1185" s="12"/>
      <c r="VUI1185" s="12"/>
      <c r="VUJ1185" s="12"/>
      <c r="VUK1185" s="12"/>
      <c r="VUL1185" s="12"/>
      <c r="VUM1185" s="12"/>
      <c r="VUN1185" s="12"/>
      <c r="VUO1185" s="12"/>
      <c r="VUP1185" s="12"/>
      <c r="VUQ1185" s="12"/>
      <c r="VUR1185" s="12"/>
      <c r="VUS1185" s="12"/>
      <c r="VUT1185" s="12"/>
      <c r="VUU1185" s="12"/>
      <c r="VUV1185" s="12"/>
      <c r="VUW1185" s="12"/>
      <c r="VUX1185" s="12"/>
      <c r="VUY1185" s="12"/>
      <c r="VUZ1185" s="12"/>
      <c r="VVA1185" s="12"/>
      <c r="VVB1185" s="12"/>
      <c r="VVC1185" s="12"/>
      <c r="VVD1185" s="12"/>
      <c r="VVE1185" s="12"/>
      <c r="VVF1185" s="12"/>
      <c r="VVG1185" s="12"/>
      <c r="VVH1185" s="12"/>
      <c r="VVI1185" s="12"/>
      <c r="VVJ1185" s="12"/>
      <c r="VVK1185" s="12"/>
      <c r="VVL1185" s="12"/>
      <c r="VVM1185" s="12"/>
      <c r="VVN1185" s="12"/>
      <c r="VVO1185" s="12"/>
      <c r="VVP1185" s="12"/>
      <c r="VVQ1185" s="12"/>
      <c r="VVR1185" s="12"/>
      <c r="VVS1185" s="12"/>
      <c r="VVT1185" s="12"/>
      <c r="VVU1185" s="12"/>
      <c r="VVV1185" s="12"/>
      <c r="VVW1185" s="12"/>
      <c r="VVX1185" s="12"/>
      <c r="VVY1185" s="12"/>
      <c r="VVZ1185" s="12"/>
      <c r="VWA1185" s="12"/>
      <c r="VWB1185" s="12"/>
      <c r="VWC1185" s="12"/>
      <c r="VWD1185" s="12"/>
      <c r="VWE1185" s="12"/>
      <c r="VWF1185" s="12"/>
      <c r="VWG1185" s="12"/>
      <c r="VWH1185" s="12"/>
      <c r="VWI1185" s="12"/>
      <c r="VWJ1185" s="12"/>
      <c r="VWK1185" s="12"/>
      <c r="VWL1185" s="12"/>
      <c r="VWM1185" s="12"/>
      <c r="VWN1185" s="12"/>
      <c r="VWO1185" s="12"/>
      <c r="VWP1185" s="12"/>
      <c r="VWQ1185" s="12"/>
      <c r="VWR1185" s="12"/>
      <c r="VWS1185" s="12"/>
      <c r="VWT1185" s="12"/>
      <c r="VWU1185" s="12"/>
      <c r="VWV1185" s="12"/>
      <c r="VWW1185" s="12"/>
      <c r="VWX1185" s="12"/>
      <c r="VWY1185" s="12"/>
      <c r="VWZ1185" s="12"/>
      <c r="VXA1185" s="12"/>
      <c r="VXB1185" s="12"/>
      <c r="VXC1185" s="12"/>
      <c r="VXD1185" s="12"/>
      <c r="VXE1185" s="12"/>
      <c r="VXF1185" s="12"/>
      <c r="VXG1185" s="12"/>
      <c r="VXH1185" s="12"/>
      <c r="VXI1185" s="12"/>
      <c r="VXJ1185" s="12"/>
      <c r="VXK1185" s="12"/>
      <c r="VXL1185" s="12"/>
      <c r="VXM1185" s="12"/>
      <c r="VXN1185" s="12"/>
      <c r="VXO1185" s="12"/>
      <c r="VXP1185" s="12"/>
      <c r="VXQ1185" s="12"/>
      <c r="VXR1185" s="12"/>
      <c r="VXS1185" s="12"/>
      <c r="VXT1185" s="12"/>
      <c r="VXU1185" s="12"/>
      <c r="VXV1185" s="12"/>
      <c r="VXW1185" s="12"/>
      <c r="VXX1185" s="12"/>
      <c r="VXY1185" s="12"/>
      <c r="VXZ1185" s="12"/>
      <c r="VYA1185" s="12"/>
      <c r="VYB1185" s="12"/>
      <c r="VYC1185" s="12"/>
      <c r="VYD1185" s="12"/>
      <c r="VYE1185" s="12"/>
      <c r="VYF1185" s="12"/>
      <c r="VYG1185" s="12"/>
      <c r="VYH1185" s="12"/>
      <c r="VYI1185" s="12"/>
      <c r="VYJ1185" s="12"/>
      <c r="VYK1185" s="12"/>
      <c r="VYL1185" s="12"/>
      <c r="VYM1185" s="12"/>
      <c r="VYN1185" s="12"/>
      <c r="VYO1185" s="12"/>
      <c r="VYP1185" s="12"/>
      <c r="VYQ1185" s="12"/>
      <c r="VYR1185" s="12"/>
      <c r="VYS1185" s="12"/>
      <c r="VYT1185" s="12"/>
      <c r="VYU1185" s="12"/>
      <c r="VYV1185" s="12"/>
      <c r="VYW1185" s="12"/>
      <c r="VYX1185" s="12"/>
      <c r="VYY1185" s="12"/>
      <c r="VYZ1185" s="12"/>
      <c r="VZA1185" s="12"/>
      <c r="VZB1185" s="12"/>
      <c r="VZC1185" s="12"/>
      <c r="VZD1185" s="12"/>
      <c r="VZE1185" s="12"/>
      <c r="VZF1185" s="12"/>
      <c r="VZG1185" s="12"/>
      <c r="VZH1185" s="12"/>
      <c r="VZI1185" s="12"/>
      <c r="VZJ1185" s="12"/>
      <c r="VZK1185" s="12"/>
      <c r="VZL1185" s="12"/>
      <c r="VZM1185" s="12"/>
      <c r="VZN1185" s="12"/>
      <c r="VZO1185" s="12"/>
      <c r="VZP1185" s="12"/>
      <c r="VZQ1185" s="12"/>
      <c r="VZR1185" s="12"/>
      <c r="VZS1185" s="12"/>
      <c r="VZT1185" s="12"/>
      <c r="VZU1185" s="12"/>
      <c r="VZV1185" s="12"/>
      <c r="VZW1185" s="12"/>
      <c r="VZX1185" s="12"/>
      <c r="VZY1185" s="12"/>
      <c r="VZZ1185" s="12"/>
      <c r="WAA1185" s="12"/>
      <c r="WAB1185" s="12"/>
      <c r="WAC1185" s="12"/>
      <c r="WAD1185" s="12"/>
      <c r="WAE1185" s="12"/>
      <c r="WAF1185" s="12"/>
      <c r="WAG1185" s="12"/>
      <c r="WAH1185" s="12"/>
      <c r="WAI1185" s="12"/>
      <c r="WAJ1185" s="12"/>
      <c r="WAK1185" s="12"/>
      <c r="WAL1185" s="12"/>
      <c r="WAM1185" s="12"/>
      <c r="WAN1185" s="12"/>
      <c r="WAO1185" s="12"/>
      <c r="WAP1185" s="12"/>
      <c r="WAQ1185" s="12"/>
      <c r="WAR1185" s="12"/>
      <c r="WAS1185" s="12"/>
      <c r="WAT1185" s="12"/>
      <c r="WAU1185" s="12"/>
      <c r="WAV1185" s="12"/>
      <c r="WAW1185" s="12"/>
      <c r="WAX1185" s="12"/>
      <c r="WAY1185" s="12"/>
      <c r="WAZ1185" s="12"/>
      <c r="WBA1185" s="12"/>
      <c r="WBB1185" s="12"/>
      <c r="WBC1185" s="12"/>
      <c r="WBD1185" s="12"/>
      <c r="WBE1185" s="12"/>
      <c r="WBF1185" s="12"/>
      <c r="WBG1185" s="12"/>
      <c r="WBH1185" s="12"/>
      <c r="WBI1185" s="12"/>
      <c r="WBJ1185" s="12"/>
      <c r="WBK1185" s="12"/>
      <c r="WBL1185" s="12"/>
      <c r="WBM1185" s="12"/>
      <c r="WBN1185" s="12"/>
      <c r="WBO1185" s="12"/>
      <c r="WBP1185" s="12"/>
      <c r="WBQ1185" s="12"/>
      <c r="WBR1185" s="12"/>
      <c r="WBS1185" s="12"/>
      <c r="WBT1185" s="12"/>
      <c r="WBU1185" s="12"/>
      <c r="WBV1185" s="12"/>
      <c r="WBW1185" s="12"/>
      <c r="WBX1185" s="12"/>
      <c r="WBY1185" s="12"/>
      <c r="WBZ1185" s="12"/>
      <c r="WCA1185" s="12"/>
      <c r="WCB1185" s="12"/>
      <c r="WCC1185" s="12"/>
      <c r="WCD1185" s="12"/>
      <c r="WCE1185" s="12"/>
      <c r="WCF1185" s="12"/>
      <c r="WCG1185" s="12"/>
      <c r="WCH1185" s="12"/>
      <c r="WCI1185" s="12"/>
      <c r="WCJ1185" s="12"/>
      <c r="WCK1185" s="12"/>
      <c r="WCL1185" s="12"/>
      <c r="WCM1185" s="12"/>
      <c r="WCN1185" s="12"/>
      <c r="WCO1185" s="12"/>
      <c r="WCP1185" s="12"/>
      <c r="WCQ1185" s="12"/>
      <c r="WCR1185" s="12"/>
      <c r="WCS1185" s="12"/>
      <c r="WCT1185" s="12"/>
      <c r="WCU1185" s="12"/>
      <c r="WCV1185" s="12"/>
      <c r="WCW1185" s="12"/>
      <c r="WCX1185" s="12"/>
      <c r="WCY1185" s="12"/>
      <c r="WCZ1185" s="12"/>
      <c r="WDA1185" s="12"/>
      <c r="WDB1185" s="12"/>
      <c r="WDC1185" s="12"/>
      <c r="WDD1185" s="12"/>
      <c r="WDE1185" s="12"/>
      <c r="WDF1185" s="12"/>
      <c r="WDG1185" s="12"/>
      <c r="WDH1185" s="12"/>
      <c r="WDI1185" s="12"/>
      <c r="WDJ1185" s="12"/>
      <c r="WDK1185" s="12"/>
      <c r="WDL1185" s="12"/>
      <c r="WDM1185" s="12"/>
      <c r="WDN1185" s="12"/>
      <c r="WDO1185" s="12"/>
      <c r="WDP1185" s="12"/>
      <c r="WDQ1185" s="12"/>
      <c r="WDR1185" s="12"/>
      <c r="WDS1185" s="12"/>
      <c r="WDT1185" s="12"/>
      <c r="WDU1185" s="12"/>
      <c r="WDV1185" s="12"/>
      <c r="WDW1185" s="12"/>
      <c r="WDX1185" s="12"/>
      <c r="WDY1185" s="12"/>
      <c r="WDZ1185" s="12"/>
      <c r="WEA1185" s="12"/>
      <c r="WEB1185" s="12"/>
      <c r="WEC1185" s="12"/>
      <c r="WED1185" s="12"/>
      <c r="WEE1185" s="12"/>
      <c r="WEF1185" s="12"/>
      <c r="WEG1185" s="12"/>
      <c r="WEH1185" s="12"/>
      <c r="WEI1185" s="12"/>
      <c r="WEJ1185" s="12"/>
      <c r="WEK1185" s="12"/>
      <c r="WEL1185" s="12"/>
      <c r="WEM1185" s="12"/>
      <c r="WEN1185" s="12"/>
      <c r="WEO1185" s="12"/>
      <c r="WEP1185" s="12"/>
      <c r="WEQ1185" s="12"/>
      <c r="WER1185" s="12"/>
      <c r="WES1185" s="12"/>
      <c r="WET1185" s="12"/>
      <c r="WEU1185" s="12"/>
      <c r="WEV1185" s="12"/>
      <c r="WEW1185" s="12"/>
      <c r="WEX1185" s="12"/>
      <c r="WEY1185" s="12"/>
      <c r="WEZ1185" s="12"/>
      <c r="WFA1185" s="12"/>
      <c r="WFB1185" s="12"/>
      <c r="WFC1185" s="12"/>
      <c r="WFD1185" s="12"/>
      <c r="WFE1185" s="12"/>
      <c r="WFF1185" s="12"/>
      <c r="WFG1185" s="12"/>
      <c r="WFH1185" s="12"/>
      <c r="WFI1185" s="12"/>
      <c r="WFJ1185" s="12"/>
      <c r="WFK1185" s="12"/>
      <c r="WFL1185" s="12"/>
      <c r="WFM1185" s="12"/>
      <c r="WFN1185" s="12"/>
      <c r="WFO1185" s="12"/>
      <c r="WFP1185" s="12"/>
      <c r="WFQ1185" s="12"/>
      <c r="WFR1185" s="12"/>
      <c r="WFS1185" s="12"/>
      <c r="WFT1185" s="12"/>
      <c r="WFU1185" s="12"/>
      <c r="WFV1185" s="12"/>
      <c r="WFW1185" s="12"/>
      <c r="WFX1185" s="12"/>
      <c r="WFY1185" s="12"/>
      <c r="WFZ1185" s="12"/>
      <c r="WGA1185" s="12"/>
      <c r="WGB1185" s="12"/>
      <c r="WGC1185" s="12"/>
      <c r="WGD1185" s="12"/>
      <c r="WGE1185" s="12"/>
      <c r="WGF1185" s="12"/>
      <c r="WGG1185" s="12"/>
      <c r="WGH1185" s="12"/>
      <c r="WGI1185" s="12"/>
      <c r="WGJ1185" s="12"/>
      <c r="WGK1185" s="12"/>
      <c r="WGL1185" s="12"/>
      <c r="WGM1185" s="12"/>
      <c r="WGN1185" s="12"/>
      <c r="WGO1185" s="12"/>
      <c r="WGP1185" s="12"/>
      <c r="WGQ1185" s="12"/>
      <c r="WGR1185" s="12"/>
      <c r="WGS1185" s="12"/>
      <c r="WGT1185" s="12"/>
      <c r="WGU1185" s="12"/>
      <c r="WGV1185" s="12"/>
      <c r="WGW1185" s="12"/>
      <c r="WGX1185" s="12"/>
      <c r="WGY1185" s="12"/>
      <c r="WGZ1185" s="12"/>
      <c r="WHA1185" s="12"/>
      <c r="WHB1185" s="12"/>
      <c r="WHC1185" s="12"/>
      <c r="WHD1185" s="12"/>
      <c r="WHE1185" s="12"/>
      <c r="WHF1185" s="12"/>
      <c r="WHG1185" s="12"/>
      <c r="WHH1185" s="12"/>
      <c r="WHI1185" s="12"/>
      <c r="WHJ1185" s="12"/>
      <c r="WHK1185" s="12"/>
      <c r="WHL1185" s="12"/>
      <c r="WHM1185" s="12"/>
      <c r="WHN1185" s="12"/>
      <c r="WHO1185" s="12"/>
      <c r="WHP1185" s="12"/>
      <c r="WHQ1185" s="12"/>
      <c r="WHR1185" s="12"/>
      <c r="WHS1185" s="12"/>
      <c r="WHT1185" s="12"/>
      <c r="WHU1185" s="12"/>
      <c r="WHV1185" s="12"/>
      <c r="WHW1185" s="12"/>
      <c r="WHX1185" s="12"/>
      <c r="WHY1185" s="12"/>
      <c r="WHZ1185" s="12"/>
      <c r="WIA1185" s="12"/>
      <c r="WIB1185" s="12"/>
      <c r="WIC1185" s="12"/>
      <c r="WID1185" s="12"/>
      <c r="WIE1185" s="12"/>
      <c r="WIF1185" s="12"/>
      <c r="WIG1185" s="12"/>
      <c r="WIH1185" s="12"/>
      <c r="WII1185" s="12"/>
      <c r="WIJ1185" s="12"/>
      <c r="WIK1185" s="12"/>
      <c r="WIL1185" s="12"/>
      <c r="WIM1185" s="12"/>
      <c r="WIN1185" s="12"/>
      <c r="WIO1185" s="12"/>
      <c r="WIP1185" s="12"/>
      <c r="WIQ1185" s="12"/>
      <c r="WIR1185" s="12"/>
      <c r="WIS1185" s="12"/>
      <c r="WIT1185" s="12"/>
      <c r="WIU1185" s="12"/>
      <c r="WIV1185" s="12"/>
      <c r="WIW1185" s="12"/>
      <c r="WIX1185" s="12"/>
      <c r="WIY1185" s="12"/>
      <c r="WIZ1185" s="12"/>
      <c r="WJA1185" s="12"/>
      <c r="WJB1185" s="12"/>
      <c r="WJC1185" s="12"/>
      <c r="WJD1185" s="12"/>
      <c r="WJE1185" s="12"/>
      <c r="WJF1185" s="12"/>
      <c r="WJG1185" s="12"/>
      <c r="WJH1185" s="12"/>
      <c r="WJI1185" s="12"/>
      <c r="WJJ1185" s="12"/>
      <c r="WJK1185" s="12"/>
      <c r="WJL1185" s="12"/>
      <c r="WJM1185" s="12"/>
      <c r="WJN1185" s="12"/>
      <c r="WJO1185" s="12"/>
      <c r="WJP1185" s="12"/>
      <c r="WJQ1185" s="12"/>
      <c r="WJR1185" s="12"/>
      <c r="WJS1185" s="12"/>
      <c r="WJT1185" s="12"/>
      <c r="WJU1185" s="12"/>
      <c r="WJV1185" s="12"/>
      <c r="WJW1185" s="12"/>
      <c r="WJX1185" s="12"/>
      <c r="WJY1185" s="12"/>
      <c r="WJZ1185" s="12"/>
      <c r="WKA1185" s="12"/>
      <c r="WKB1185" s="12"/>
      <c r="WKC1185" s="12"/>
      <c r="WKD1185" s="12"/>
      <c r="WKE1185" s="12"/>
      <c r="WKF1185" s="12"/>
      <c r="WKG1185" s="12"/>
      <c r="WKH1185" s="12"/>
      <c r="WKI1185" s="12"/>
      <c r="WKJ1185" s="12"/>
      <c r="WKK1185" s="12"/>
      <c r="WKL1185" s="12"/>
      <c r="WKM1185" s="12"/>
      <c r="WKN1185" s="12"/>
      <c r="WKO1185" s="12"/>
      <c r="WKP1185" s="12"/>
      <c r="WKQ1185" s="12"/>
      <c r="WKR1185" s="12"/>
      <c r="WKS1185" s="12"/>
      <c r="WKT1185" s="12"/>
      <c r="WKU1185" s="12"/>
      <c r="WKV1185" s="12"/>
      <c r="WKW1185" s="12"/>
      <c r="WKX1185" s="12"/>
      <c r="WKY1185" s="12"/>
      <c r="WKZ1185" s="12"/>
      <c r="WLA1185" s="12"/>
      <c r="WLB1185" s="12"/>
      <c r="WLC1185" s="12"/>
      <c r="WLD1185" s="12"/>
      <c r="WLE1185" s="12"/>
      <c r="WLF1185" s="12"/>
      <c r="WLG1185" s="12"/>
      <c r="WLH1185" s="12"/>
      <c r="WLI1185" s="12"/>
      <c r="WLJ1185" s="12"/>
      <c r="WLK1185" s="12"/>
      <c r="WLL1185" s="12"/>
      <c r="WLM1185" s="12"/>
      <c r="WLN1185" s="12"/>
      <c r="WLO1185" s="12"/>
      <c r="WLP1185" s="12"/>
      <c r="WLQ1185" s="12"/>
      <c r="WLR1185" s="12"/>
      <c r="WLS1185" s="12"/>
      <c r="WLT1185" s="12"/>
      <c r="WLU1185" s="12"/>
      <c r="WLV1185" s="12"/>
      <c r="WLW1185" s="12"/>
      <c r="WLX1185" s="12"/>
      <c r="WLY1185" s="12"/>
      <c r="WLZ1185" s="12"/>
      <c r="WMA1185" s="12"/>
      <c r="WMB1185" s="12"/>
      <c r="WMC1185" s="12"/>
      <c r="WMD1185" s="12"/>
      <c r="WME1185" s="12"/>
      <c r="WMF1185" s="12"/>
      <c r="WMG1185" s="12"/>
      <c r="WMH1185" s="12"/>
      <c r="WMI1185" s="12"/>
      <c r="WMJ1185" s="12"/>
      <c r="WMK1185" s="12"/>
      <c r="WML1185" s="12"/>
      <c r="WMM1185" s="12"/>
      <c r="WMN1185" s="12"/>
      <c r="WMO1185" s="12"/>
      <c r="WMP1185" s="12"/>
      <c r="WMQ1185" s="12"/>
      <c r="WMR1185" s="12"/>
      <c r="WMS1185" s="12"/>
      <c r="WMT1185" s="12"/>
      <c r="WMU1185" s="12"/>
      <c r="WMV1185" s="12"/>
      <c r="WMW1185" s="12"/>
      <c r="WMX1185" s="12"/>
      <c r="WMY1185" s="12"/>
      <c r="WMZ1185" s="12"/>
      <c r="WNA1185" s="12"/>
      <c r="WNB1185" s="12"/>
      <c r="WNC1185" s="12"/>
      <c r="WND1185" s="12"/>
      <c r="WNE1185" s="12"/>
      <c r="WNF1185" s="12"/>
      <c r="WNG1185" s="12"/>
      <c r="WNH1185" s="12"/>
      <c r="WNI1185" s="12"/>
      <c r="WNJ1185" s="12"/>
      <c r="WNK1185" s="12"/>
      <c r="WNL1185" s="12"/>
      <c r="WNM1185" s="12"/>
      <c r="WNN1185" s="12"/>
      <c r="WNO1185" s="12"/>
      <c r="WNP1185" s="12"/>
      <c r="WNQ1185" s="12"/>
      <c r="WNR1185" s="12"/>
      <c r="WNS1185" s="12"/>
      <c r="WNT1185" s="12"/>
      <c r="WNU1185" s="12"/>
      <c r="WNV1185" s="12"/>
      <c r="WNW1185" s="12"/>
      <c r="WNX1185" s="12"/>
      <c r="WNY1185" s="12"/>
      <c r="WNZ1185" s="12"/>
      <c r="WOA1185" s="12"/>
      <c r="WOB1185" s="12"/>
      <c r="WOC1185" s="12"/>
      <c r="WOD1185" s="12"/>
      <c r="WOE1185" s="12"/>
      <c r="WOF1185" s="12"/>
      <c r="WOG1185" s="12"/>
      <c r="WOH1185" s="12"/>
      <c r="WOI1185" s="12"/>
      <c r="WOJ1185" s="12"/>
      <c r="WOK1185" s="12"/>
      <c r="WOL1185" s="12"/>
      <c r="WOM1185" s="12"/>
      <c r="WON1185" s="12"/>
      <c r="WOO1185" s="12"/>
      <c r="WOP1185" s="12"/>
      <c r="WOQ1185" s="12"/>
      <c r="WOR1185" s="12"/>
      <c r="WOS1185" s="12"/>
      <c r="WOT1185" s="12"/>
      <c r="WOU1185" s="12"/>
      <c r="WOV1185" s="12"/>
      <c r="WOW1185" s="12"/>
      <c r="WOX1185" s="12"/>
      <c r="WOY1185" s="12"/>
      <c r="WOZ1185" s="12"/>
      <c r="WPA1185" s="12"/>
      <c r="WPB1185" s="12"/>
      <c r="WPC1185" s="12"/>
      <c r="WPD1185" s="12"/>
      <c r="WPE1185" s="12"/>
      <c r="WPF1185" s="12"/>
      <c r="WPG1185" s="12"/>
      <c r="WPH1185" s="12"/>
      <c r="WPI1185" s="12"/>
      <c r="WPJ1185" s="12"/>
      <c r="WPK1185" s="12"/>
      <c r="WPL1185" s="12"/>
      <c r="WPM1185" s="12"/>
      <c r="WPN1185" s="12"/>
      <c r="WPO1185" s="12"/>
      <c r="WPP1185" s="12"/>
      <c r="WPQ1185" s="12"/>
      <c r="WPR1185" s="12"/>
      <c r="WPS1185" s="12"/>
      <c r="WPT1185" s="12"/>
      <c r="WPU1185" s="12"/>
      <c r="WPV1185" s="12"/>
      <c r="WPW1185" s="12"/>
      <c r="WPX1185" s="12"/>
      <c r="WPY1185" s="12"/>
      <c r="WPZ1185" s="12"/>
      <c r="WQA1185" s="12"/>
      <c r="WQB1185" s="12"/>
      <c r="WQC1185" s="12"/>
      <c r="WQD1185" s="12"/>
      <c r="WQE1185" s="12"/>
      <c r="WQF1185" s="12"/>
      <c r="WQG1185" s="12"/>
      <c r="WQH1185" s="12"/>
      <c r="WQI1185" s="12"/>
      <c r="WQJ1185" s="12"/>
      <c r="WQK1185" s="12"/>
      <c r="WQL1185" s="12"/>
      <c r="WQM1185" s="12"/>
      <c r="WQN1185" s="12"/>
      <c r="WQO1185" s="12"/>
      <c r="WQP1185" s="12"/>
      <c r="WQQ1185" s="12"/>
      <c r="WQR1185" s="12"/>
      <c r="WQS1185" s="12"/>
      <c r="WQT1185" s="12"/>
      <c r="WQU1185" s="12"/>
      <c r="WQV1185" s="12"/>
      <c r="WQW1185" s="12"/>
      <c r="WQX1185" s="12"/>
      <c r="WQY1185" s="12"/>
      <c r="WQZ1185" s="12"/>
      <c r="WRA1185" s="12"/>
      <c r="WRB1185" s="12"/>
      <c r="WRC1185" s="12"/>
      <c r="WRD1185" s="12"/>
      <c r="WRE1185" s="12"/>
      <c r="WRF1185" s="12"/>
      <c r="WRG1185" s="12"/>
      <c r="WRH1185" s="12"/>
      <c r="WRI1185" s="12"/>
      <c r="WRJ1185" s="12"/>
      <c r="WRK1185" s="12"/>
      <c r="WRL1185" s="12"/>
      <c r="WRM1185" s="12"/>
      <c r="WRN1185" s="12"/>
      <c r="WRO1185" s="12"/>
      <c r="WRP1185" s="12"/>
      <c r="WRQ1185" s="12"/>
      <c r="WRR1185" s="12"/>
      <c r="WRS1185" s="12"/>
      <c r="WRT1185" s="12"/>
      <c r="WRU1185" s="12"/>
      <c r="WRV1185" s="12"/>
      <c r="WRW1185" s="12"/>
      <c r="WRX1185" s="12"/>
      <c r="WRY1185" s="12"/>
      <c r="WRZ1185" s="12"/>
      <c r="WSA1185" s="12"/>
      <c r="WSB1185" s="12"/>
      <c r="WSC1185" s="12"/>
      <c r="WSD1185" s="12"/>
      <c r="WSE1185" s="12"/>
      <c r="WSF1185" s="12"/>
      <c r="WSG1185" s="12"/>
      <c r="WSH1185" s="12"/>
      <c r="WSI1185" s="12"/>
      <c r="WSJ1185" s="12"/>
      <c r="WSK1185" s="12"/>
      <c r="WSL1185" s="12"/>
      <c r="WSM1185" s="12"/>
      <c r="WSN1185" s="12"/>
      <c r="WSO1185" s="12"/>
      <c r="WSP1185" s="12"/>
      <c r="WSQ1185" s="12"/>
      <c r="WSR1185" s="12"/>
      <c r="WSS1185" s="12"/>
      <c r="WST1185" s="12"/>
      <c r="WSU1185" s="12"/>
      <c r="WSV1185" s="12"/>
      <c r="WSW1185" s="12"/>
      <c r="WSX1185" s="12"/>
      <c r="WSY1185" s="12"/>
      <c r="WSZ1185" s="12"/>
      <c r="WTA1185" s="12"/>
      <c r="WTB1185" s="12"/>
      <c r="WTC1185" s="12"/>
      <c r="WTD1185" s="12"/>
      <c r="WTE1185" s="12"/>
      <c r="WTF1185" s="12"/>
      <c r="WTG1185" s="12"/>
      <c r="WTH1185" s="12"/>
      <c r="WTI1185" s="12"/>
      <c r="WTJ1185" s="12"/>
      <c r="WTK1185" s="12"/>
      <c r="WTL1185" s="12"/>
      <c r="WTM1185" s="12"/>
      <c r="WTN1185" s="12"/>
      <c r="WTO1185" s="12"/>
      <c r="WTP1185" s="12"/>
      <c r="WTQ1185" s="12"/>
      <c r="WTR1185" s="12"/>
      <c r="WTS1185" s="12"/>
      <c r="WTT1185" s="12"/>
      <c r="WTU1185" s="12"/>
      <c r="WTV1185" s="12"/>
      <c r="WTW1185" s="12"/>
      <c r="WTX1185" s="12"/>
      <c r="WTY1185" s="12"/>
      <c r="WTZ1185" s="12"/>
      <c r="WUA1185" s="12"/>
      <c r="WUB1185" s="12"/>
      <c r="WUC1185" s="12"/>
      <c r="WUD1185" s="12"/>
      <c r="WUE1185" s="12"/>
      <c r="WUF1185" s="12"/>
      <c r="WUG1185" s="12"/>
      <c r="WUH1185" s="12"/>
      <c r="WUI1185" s="12"/>
      <c r="WUJ1185" s="12"/>
      <c r="WUK1185" s="12"/>
      <c r="WUL1185" s="12"/>
      <c r="WUM1185" s="12"/>
      <c r="WUN1185" s="12"/>
      <c r="WUO1185" s="12"/>
      <c r="WUP1185" s="12"/>
      <c r="WUQ1185" s="12"/>
      <c r="WUR1185" s="12"/>
      <c r="WUS1185" s="12"/>
      <c r="WUT1185" s="12"/>
      <c r="WUU1185" s="12"/>
      <c r="WUV1185" s="12"/>
      <c r="WUW1185" s="12"/>
      <c r="WUX1185" s="12"/>
      <c r="WUY1185" s="12"/>
      <c r="WUZ1185" s="12"/>
      <c r="WVA1185" s="12"/>
      <c r="WVB1185" s="12"/>
      <c r="WVC1185" s="12"/>
      <c r="WVD1185" s="12"/>
      <c r="WVE1185" s="12"/>
      <c r="WVF1185" s="12"/>
      <c r="WVG1185" s="12"/>
      <c r="WVH1185" s="12"/>
      <c r="WVI1185" s="12"/>
      <c r="WVJ1185" s="12"/>
      <c r="WVK1185" s="12"/>
      <c r="WVL1185" s="12"/>
      <c r="WVM1185" s="12"/>
      <c r="WVN1185" s="12"/>
      <c r="WVO1185" s="12"/>
      <c r="WVP1185" s="12"/>
      <c r="WVQ1185" s="12"/>
      <c r="WVR1185" s="12"/>
      <c r="WVS1185" s="12"/>
      <c r="WVT1185" s="12"/>
      <c r="WVU1185" s="12"/>
      <c r="WVV1185" s="12"/>
      <c r="WVW1185" s="12"/>
      <c r="WVX1185" s="12"/>
      <c r="WVY1185" s="12"/>
      <c r="WVZ1185" s="12"/>
      <c r="WWA1185" s="12"/>
      <c r="WWB1185" s="12"/>
      <c r="WWC1185" s="12"/>
      <c r="WWD1185" s="12"/>
      <c r="WWE1185" s="12"/>
      <c r="WWF1185" s="12"/>
      <c r="WWG1185" s="12"/>
      <c r="WWH1185" s="12"/>
      <c r="WWI1185" s="12"/>
      <c r="WWJ1185" s="12"/>
      <c r="WWK1185" s="12"/>
      <c r="WWL1185" s="12"/>
      <c r="WWM1185" s="12"/>
      <c r="WWN1185" s="12"/>
      <c r="WWO1185" s="12"/>
      <c r="WWP1185" s="12"/>
      <c r="WWQ1185" s="12"/>
      <c r="WWR1185" s="12"/>
      <c r="WWS1185" s="12"/>
      <c r="WWT1185" s="12"/>
      <c r="WWU1185" s="12"/>
      <c r="WWV1185" s="12"/>
      <c r="WWW1185" s="12"/>
      <c r="WWX1185" s="12"/>
      <c r="WWY1185" s="12"/>
      <c r="WWZ1185" s="12"/>
      <c r="WXA1185" s="12"/>
      <c r="WXB1185" s="12"/>
      <c r="WXC1185" s="12"/>
      <c r="WXD1185" s="12"/>
      <c r="WXE1185" s="12"/>
      <c r="WXF1185" s="12"/>
      <c r="WXG1185" s="12"/>
      <c r="WXH1185" s="12"/>
      <c r="WXI1185" s="12"/>
      <c r="WXJ1185" s="12"/>
      <c r="WXK1185" s="12"/>
      <c r="WXL1185" s="12"/>
      <c r="WXM1185" s="12"/>
      <c r="WXN1185" s="12"/>
      <c r="WXO1185" s="12"/>
      <c r="WXP1185" s="12"/>
      <c r="WXQ1185" s="12"/>
      <c r="WXR1185" s="12"/>
      <c r="WXS1185" s="12"/>
      <c r="WXT1185" s="12"/>
      <c r="WXU1185" s="12"/>
      <c r="WXV1185" s="12"/>
      <c r="WXW1185" s="12"/>
      <c r="WXX1185" s="12"/>
      <c r="WXY1185" s="12"/>
      <c r="WXZ1185" s="12"/>
      <c r="WYA1185" s="12"/>
      <c r="WYB1185" s="12"/>
      <c r="WYC1185" s="12"/>
      <c r="WYD1185" s="12"/>
      <c r="WYE1185" s="12"/>
      <c r="WYF1185" s="12"/>
      <c r="WYG1185" s="12"/>
      <c r="WYH1185" s="12"/>
      <c r="WYI1185" s="12"/>
      <c r="WYJ1185" s="12"/>
      <c r="WYK1185" s="12"/>
      <c r="WYL1185" s="12"/>
      <c r="WYM1185" s="12"/>
      <c r="WYN1185" s="12"/>
      <c r="WYO1185" s="12"/>
      <c r="WYP1185" s="12"/>
      <c r="WYQ1185" s="12"/>
      <c r="WYR1185" s="12"/>
      <c r="WYS1185" s="12"/>
      <c r="WYT1185" s="12"/>
      <c r="WYU1185" s="12"/>
      <c r="WYV1185" s="12"/>
      <c r="WYW1185" s="12"/>
      <c r="WYX1185" s="12"/>
      <c r="WYY1185" s="12"/>
      <c r="WYZ1185" s="12"/>
      <c r="WZA1185" s="12"/>
      <c r="WZB1185" s="12"/>
      <c r="WZC1185" s="12"/>
      <c r="WZD1185" s="12"/>
      <c r="WZE1185" s="12"/>
      <c r="WZF1185" s="12"/>
      <c r="WZG1185" s="12"/>
      <c r="WZH1185" s="12"/>
      <c r="WZI1185" s="12"/>
      <c r="WZJ1185" s="12"/>
      <c r="WZK1185" s="12"/>
      <c r="WZL1185" s="12"/>
      <c r="WZM1185" s="12"/>
      <c r="WZN1185" s="12"/>
      <c r="WZO1185" s="12"/>
      <c r="WZP1185" s="12"/>
      <c r="WZQ1185" s="12"/>
      <c r="WZR1185" s="12"/>
      <c r="WZS1185" s="12"/>
      <c r="WZT1185" s="12"/>
      <c r="WZU1185" s="12"/>
      <c r="WZV1185" s="12"/>
      <c r="WZW1185" s="12"/>
      <c r="WZX1185" s="12"/>
      <c r="WZY1185" s="12"/>
      <c r="WZZ1185" s="12"/>
      <c r="XAA1185" s="12"/>
      <c r="XAB1185" s="12"/>
      <c r="XAC1185" s="12"/>
      <c r="XAD1185" s="12"/>
      <c r="XAE1185" s="12"/>
      <c r="XAF1185" s="12"/>
      <c r="XAG1185" s="12"/>
      <c r="XAH1185" s="12"/>
      <c r="XAI1185" s="12"/>
      <c r="XAJ1185" s="12"/>
      <c r="XAK1185" s="12"/>
      <c r="XAL1185" s="12"/>
      <c r="XAM1185" s="12"/>
      <c r="XAN1185" s="12"/>
      <c r="XAO1185" s="12"/>
      <c r="XAP1185" s="12"/>
      <c r="XAQ1185" s="12"/>
      <c r="XAR1185" s="12"/>
      <c r="XAS1185" s="12"/>
      <c r="XAT1185" s="12"/>
      <c r="XAU1185" s="12"/>
      <c r="XAV1185" s="12"/>
      <c r="XAW1185" s="12"/>
      <c r="XAX1185" s="12"/>
      <c r="XAY1185" s="12"/>
      <c r="XAZ1185" s="12"/>
      <c r="XBA1185" s="12"/>
      <c r="XBB1185" s="12"/>
      <c r="XBC1185" s="12"/>
      <c r="XBD1185" s="12"/>
      <c r="XBE1185" s="12"/>
      <c r="XBF1185" s="12"/>
      <c r="XBG1185" s="12"/>
      <c r="XBH1185" s="12"/>
      <c r="XBI1185" s="12"/>
      <c r="XBJ1185" s="12"/>
      <c r="XBK1185" s="12"/>
      <c r="XBL1185" s="12"/>
      <c r="XBM1185" s="12"/>
      <c r="XBN1185" s="12"/>
      <c r="XBO1185" s="12"/>
      <c r="XBP1185" s="12"/>
      <c r="XBQ1185" s="12"/>
      <c r="XBR1185" s="12"/>
      <c r="XBS1185" s="12"/>
      <c r="XBT1185" s="12"/>
      <c r="XBU1185" s="12"/>
      <c r="XBV1185" s="12"/>
      <c r="XBW1185" s="12"/>
      <c r="XBX1185" s="12"/>
      <c r="XBY1185" s="12"/>
      <c r="XBZ1185" s="12"/>
      <c r="XCA1185" s="12"/>
      <c r="XCB1185" s="12"/>
      <c r="XCC1185" s="12"/>
      <c r="XCD1185" s="12"/>
      <c r="XCE1185" s="12"/>
      <c r="XCF1185" s="12"/>
      <c r="XCG1185" s="12"/>
      <c r="XCH1185" s="12"/>
      <c r="XCI1185" s="12"/>
      <c r="XCJ1185" s="12"/>
      <c r="XCK1185" s="12"/>
      <c r="XCL1185" s="12"/>
      <c r="XCM1185" s="12"/>
      <c r="XCN1185" s="12"/>
      <c r="XCO1185" s="12"/>
      <c r="XCP1185" s="12"/>
      <c r="XCQ1185" s="12"/>
      <c r="XCR1185" s="12"/>
      <c r="XCS1185" s="12"/>
      <c r="XCT1185" s="12"/>
      <c r="XCU1185" s="12"/>
      <c r="XCV1185" s="12"/>
      <c r="XCW1185" s="12"/>
      <c r="XCX1185" s="12"/>
    </row>
    <row r="1186" spans="1:16326" ht="61.5" x14ac:dyDescent="0.85">
      <c r="A1186" s="12">
        <v>1</v>
      </c>
      <c r="B1186" s="45">
        <f>SUBTOTAL(103,$A$1032:A1186)</f>
        <v>153</v>
      </c>
      <c r="C1186" s="15" t="s">
        <v>2382</v>
      </c>
      <c r="D1186" s="21">
        <v>3453585.92</v>
      </c>
      <c r="E1186" s="21">
        <v>0</v>
      </c>
      <c r="F1186" s="21">
        <v>0</v>
      </c>
      <c r="G1186" s="29">
        <v>2414644</v>
      </c>
      <c r="H1186" s="21">
        <v>0</v>
      </c>
      <c r="I1186" s="21">
        <v>0</v>
      </c>
      <c r="J1186" s="21">
        <v>0</v>
      </c>
      <c r="K1186" s="52">
        <v>0</v>
      </c>
      <c r="L1186" s="21">
        <v>0</v>
      </c>
      <c r="M1186" s="21">
        <v>0</v>
      </c>
      <c r="N1186" s="21">
        <v>0</v>
      </c>
      <c r="O1186" s="21">
        <v>0</v>
      </c>
      <c r="P1186" s="21">
        <v>0</v>
      </c>
      <c r="Q1186" s="21">
        <v>0</v>
      </c>
      <c r="R1186" s="21">
        <v>0</v>
      </c>
      <c r="S1186" s="21">
        <v>0</v>
      </c>
      <c r="T1186" s="21">
        <v>0</v>
      </c>
      <c r="U1186" s="21">
        <v>0</v>
      </c>
      <c r="V1186" s="21">
        <v>0</v>
      </c>
      <c r="W1186" s="21">
        <v>0</v>
      </c>
      <c r="X1186" s="21">
        <v>0</v>
      </c>
      <c r="Y1186" s="21">
        <v>0</v>
      </c>
      <c r="Z1186" s="21">
        <v>0</v>
      </c>
      <c r="AA1186" s="21">
        <v>0</v>
      </c>
      <c r="AB1186" s="21">
        <v>800000</v>
      </c>
      <c r="AC1186" s="21">
        <v>68793.38</v>
      </c>
      <c r="AD1186" s="21">
        <v>170148.54</v>
      </c>
      <c r="AE1186" s="21">
        <v>0</v>
      </c>
      <c r="AF1186" s="24">
        <v>2022</v>
      </c>
      <c r="AG1186" s="24">
        <v>2022</v>
      </c>
      <c r="AH1186" s="25">
        <v>2022</v>
      </c>
      <c r="BW1186" s="49"/>
      <c r="CA1186" s="12" t="e">
        <f t="shared" si="106"/>
        <v>#N/A</v>
      </c>
      <c r="CE1186" s="12" t="e">
        <f t="shared" si="104"/>
        <v>#N/A</v>
      </c>
      <c r="CL1186" s="12" t="e">
        <f t="shared" si="105"/>
        <v>#N/A</v>
      </c>
    </row>
    <row r="1187" spans="1:16326" ht="61.5" x14ac:dyDescent="0.85">
      <c r="A1187" s="12">
        <v>1</v>
      </c>
      <c r="B1187" s="45">
        <f>SUBTOTAL(103,$A$1032:A1187)</f>
        <v>154</v>
      </c>
      <c r="C1187" s="15" t="s">
        <v>379</v>
      </c>
      <c r="D1187" s="21">
        <v>3085621.7</v>
      </c>
      <c r="E1187" s="21">
        <v>0</v>
      </c>
      <c r="F1187" s="21">
        <v>0</v>
      </c>
      <c r="G1187" s="21">
        <v>2100000</v>
      </c>
      <c r="H1187" s="21">
        <v>0</v>
      </c>
      <c r="I1187" s="21">
        <v>0</v>
      </c>
      <c r="J1187" s="21">
        <v>0</v>
      </c>
      <c r="K1187" s="52">
        <v>0</v>
      </c>
      <c r="L1187" s="21">
        <v>0</v>
      </c>
      <c r="M1187" s="21">
        <v>0</v>
      </c>
      <c r="N1187" s="21">
        <v>0</v>
      </c>
      <c r="O1187" s="21">
        <v>0</v>
      </c>
      <c r="P1187" s="21">
        <v>0</v>
      </c>
      <c r="Q1187" s="21">
        <v>0</v>
      </c>
      <c r="R1187" s="21">
        <v>0</v>
      </c>
      <c r="S1187" s="21">
        <v>0</v>
      </c>
      <c r="T1187" s="21">
        <v>0</v>
      </c>
      <c r="U1187" s="21">
        <v>0</v>
      </c>
      <c r="V1187" s="21">
        <v>0</v>
      </c>
      <c r="W1187" s="21">
        <v>0</v>
      </c>
      <c r="X1187" s="21">
        <v>0</v>
      </c>
      <c r="Y1187" s="21">
        <v>0</v>
      </c>
      <c r="Z1187" s="21">
        <v>0</v>
      </c>
      <c r="AA1187" s="21">
        <v>0</v>
      </c>
      <c r="AB1187" s="21">
        <v>800000</v>
      </c>
      <c r="AC1187" s="21">
        <v>62060</v>
      </c>
      <c r="AD1187" s="21">
        <v>123561.7</v>
      </c>
      <c r="AE1187" s="21">
        <v>0</v>
      </c>
      <c r="AF1187" s="24">
        <v>2022</v>
      </c>
      <c r="AG1187" s="24">
        <v>2022</v>
      </c>
      <c r="AH1187" s="25">
        <v>2022</v>
      </c>
      <c r="BW1187" s="49"/>
      <c r="CA1187" s="12" t="e">
        <f t="shared" si="106"/>
        <v>#N/A</v>
      </c>
      <c r="CE1187" s="12" t="e">
        <f t="shared" si="104"/>
        <v>#N/A</v>
      </c>
      <c r="CL1187" s="12" t="e">
        <f t="shared" si="105"/>
        <v>#N/A</v>
      </c>
    </row>
    <row r="1188" spans="1:16326" ht="61.5" x14ac:dyDescent="0.85">
      <c r="A1188" s="12">
        <v>1</v>
      </c>
      <c r="B1188" s="45">
        <f>SUBTOTAL(103,$A$1032:A1188)</f>
        <v>155</v>
      </c>
      <c r="C1188" s="15" t="s">
        <v>1247</v>
      </c>
      <c r="D1188" s="21">
        <v>3090967.35</v>
      </c>
      <c r="E1188" s="21">
        <v>0</v>
      </c>
      <c r="F1188" s="21">
        <v>0</v>
      </c>
      <c r="G1188" s="21">
        <v>2100000</v>
      </c>
      <c r="H1188" s="21">
        <v>0</v>
      </c>
      <c r="I1188" s="21">
        <v>0</v>
      </c>
      <c r="J1188" s="21">
        <v>0</v>
      </c>
      <c r="K1188" s="52">
        <v>0</v>
      </c>
      <c r="L1188" s="21">
        <v>0</v>
      </c>
      <c r="M1188" s="21">
        <v>0</v>
      </c>
      <c r="N1188" s="21">
        <v>0</v>
      </c>
      <c r="O1188" s="21">
        <v>0</v>
      </c>
      <c r="P1188" s="21">
        <v>0</v>
      </c>
      <c r="Q1188" s="21">
        <v>0</v>
      </c>
      <c r="R1188" s="21">
        <v>0</v>
      </c>
      <c r="S1188" s="21">
        <v>0</v>
      </c>
      <c r="T1188" s="21">
        <v>0</v>
      </c>
      <c r="U1188" s="21">
        <v>0</v>
      </c>
      <c r="V1188" s="21">
        <v>0</v>
      </c>
      <c r="W1188" s="21">
        <v>0</v>
      </c>
      <c r="X1188" s="21">
        <v>0</v>
      </c>
      <c r="Y1188" s="21">
        <v>0</v>
      </c>
      <c r="Z1188" s="21">
        <v>0</v>
      </c>
      <c r="AA1188" s="21">
        <v>0</v>
      </c>
      <c r="AB1188" s="21">
        <v>800000</v>
      </c>
      <c r="AC1188" s="21">
        <v>62060</v>
      </c>
      <c r="AD1188" s="29">
        <v>128907.35</v>
      </c>
      <c r="AE1188" s="21">
        <v>0</v>
      </c>
      <c r="AF1188" s="24">
        <v>2022</v>
      </c>
      <c r="AG1188" s="24">
        <v>2022</v>
      </c>
      <c r="AH1188" s="25">
        <v>2022</v>
      </c>
      <c r="AI1188" s="268">
        <v>2020</v>
      </c>
      <c r="AJ1188" s="268">
        <v>2020</v>
      </c>
      <c r="AK1188" s="268">
        <v>2020</v>
      </c>
      <c r="AL1188" s="268">
        <v>2020</v>
      </c>
      <c r="AM1188" s="268">
        <v>2020</v>
      </c>
      <c r="AN1188" s="268">
        <v>2020</v>
      </c>
      <c r="AO1188" s="268">
        <v>2020</v>
      </c>
      <c r="AP1188" s="268">
        <v>2020</v>
      </c>
      <c r="AQ1188" s="268">
        <v>2020</v>
      </c>
      <c r="AR1188" s="268">
        <v>2020</v>
      </c>
      <c r="AS1188" s="268">
        <v>2020</v>
      </c>
      <c r="AT1188" s="268">
        <v>2020</v>
      </c>
      <c r="AU1188" s="268">
        <v>2020</v>
      </c>
      <c r="AV1188" s="268">
        <v>2020</v>
      </c>
      <c r="AW1188" s="268">
        <v>2020</v>
      </c>
      <c r="AX1188" s="268">
        <v>2020</v>
      </c>
      <c r="AY1188" s="268">
        <v>2020</v>
      </c>
      <c r="AZ1188" s="268">
        <v>2020</v>
      </c>
      <c r="BA1188" s="268">
        <v>2020</v>
      </c>
      <c r="BB1188" s="268">
        <v>2020</v>
      </c>
      <c r="BC1188" s="268">
        <v>2020</v>
      </c>
      <c r="BD1188" s="268">
        <v>2020</v>
      </c>
      <c r="BE1188" s="268">
        <v>2020</v>
      </c>
      <c r="BF1188" s="268">
        <v>2020</v>
      </c>
      <c r="BG1188" s="268">
        <v>2020</v>
      </c>
      <c r="BH1188" s="268">
        <v>2020</v>
      </c>
      <c r="BI1188" s="268">
        <v>2020</v>
      </c>
      <c r="BJ1188" s="268">
        <v>2020</v>
      </c>
      <c r="BK1188" s="268">
        <v>2020</v>
      </c>
      <c r="BL1188" s="268">
        <v>2020</v>
      </c>
      <c r="BM1188" s="268">
        <v>2020</v>
      </c>
      <c r="BN1188" s="268">
        <v>2020</v>
      </c>
      <c r="BO1188" s="268">
        <v>2020</v>
      </c>
      <c r="BP1188" s="268">
        <v>2020</v>
      </c>
      <c r="BQ1188" s="268">
        <v>2020</v>
      </c>
      <c r="BR1188" s="268">
        <v>2020</v>
      </c>
      <c r="BS1188" s="268">
        <v>2020</v>
      </c>
      <c r="BT1188" s="268">
        <v>2020</v>
      </c>
      <c r="BW1188" s="49"/>
      <c r="CA1188" s="12" t="e">
        <f t="shared" si="106"/>
        <v>#N/A</v>
      </c>
      <c r="CE1188" s="12" t="e">
        <f t="shared" si="104"/>
        <v>#N/A</v>
      </c>
      <c r="CL1188" s="12" t="e">
        <f t="shared" si="105"/>
        <v>#N/A</v>
      </c>
    </row>
    <row r="1189" spans="1:16326" ht="61.5" x14ac:dyDescent="0.85">
      <c r="A1189" s="12">
        <v>1</v>
      </c>
      <c r="B1189" s="45">
        <f>SUBTOTAL(103,$A$1032:A1189)</f>
        <v>156</v>
      </c>
      <c r="C1189" s="15" t="s">
        <v>384</v>
      </c>
      <c r="D1189" s="21">
        <v>3111105.34</v>
      </c>
      <c r="E1189" s="21">
        <v>0</v>
      </c>
      <c r="F1189" s="21">
        <v>0</v>
      </c>
      <c r="G1189" s="21">
        <v>2100000</v>
      </c>
      <c r="H1189" s="21">
        <v>0</v>
      </c>
      <c r="I1189" s="21">
        <v>0</v>
      </c>
      <c r="J1189" s="21">
        <v>0</v>
      </c>
      <c r="K1189" s="52">
        <v>0</v>
      </c>
      <c r="L1189" s="21">
        <v>0</v>
      </c>
      <c r="M1189" s="21">
        <v>0</v>
      </c>
      <c r="N1189" s="21">
        <v>0</v>
      </c>
      <c r="O1189" s="21">
        <v>0</v>
      </c>
      <c r="P1189" s="21">
        <v>0</v>
      </c>
      <c r="Q1189" s="21">
        <v>0</v>
      </c>
      <c r="R1189" s="21">
        <v>0</v>
      </c>
      <c r="S1189" s="21">
        <v>0</v>
      </c>
      <c r="T1189" s="21">
        <v>0</v>
      </c>
      <c r="U1189" s="21">
        <v>0</v>
      </c>
      <c r="V1189" s="21">
        <v>0</v>
      </c>
      <c r="W1189" s="21">
        <v>0</v>
      </c>
      <c r="X1189" s="21">
        <v>0</v>
      </c>
      <c r="Y1189" s="21">
        <v>0</v>
      </c>
      <c r="Z1189" s="21">
        <v>0</v>
      </c>
      <c r="AA1189" s="21">
        <v>0</v>
      </c>
      <c r="AB1189" s="21">
        <v>800000</v>
      </c>
      <c r="AC1189" s="21">
        <v>62060</v>
      </c>
      <c r="AD1189" s="21">
        <v>149045.34</v>
      </c>
      <c r="AE1189" s="21">
        <v>0</v>
      </c>
      <c r="AF1189" s="24">
        <v>2022</v>
      </c>
      <c r="AG1189" s="24">
        <v>2022</v>
      </c>
      <c r="AH1189" s="25">
        <v>2022</v>
      </c>
      <c r="BW1189" s="49"/>
      <c r="CA1189" s="12" t="e">
        <f t="shared" si="106"/>
        <v>#N/A</v>
      </c>
      <c r="CE1189" s="12" t="e">
        <f t="shared" si="104"/>
        <v>#N/A</v>
      </c>
      <c r="CL1189" s="12" t="e">
        <f t="shared" si="105"/>
        <v>#N/A</v>
      </c>
    </row>
    <row r="1190" spans="1:16326" ht="61.5" x14ac:dyDescent="0.85">
      <c r="A1190" s="12">
        <v>1</v>
      </c>
      <c r="B1190" s="45">
        <f>SUBTOTAL(103,$A$1032:A1190)</f>
        <v>157</v>
      </c>
      <c r="C1190" s="15" t="s">
        <v>2370</v>
      </c>
      <c r="D1190" s="21">
        <v>2246129.12</v>
      </c>
      <c r="E1190" s="21">
        <v>0</v>
      </c>
      <c r="F1190" s="21">
        <v>0</v>
      </c>
      <c r="G1190" s="21">
        <v>1673652</v>
      </c>
      <c r="H1190" s="21">
        <v>0</v>
      </c>
      <c r="I1190" s="21">
        <v>0</v>
      </c>
      <c r="J1190" s="21">
        <v>0</v>
      </c>
      <c r="K1190" s="52">
        <v>0</v>
      </c>
      <c r="L1190" s="21">
        <v>0</v>
      </c>
      <c r="M1190" s="21">
        <v>0</v>
      </c>
      <c r="N1190" s="21">
        <v>0</v>
      </c>
      <c r="O1190" s="21">
        <v>0</v>
      </c>
      <c r="P1190" s="21">
        <v>0</v>
      </c>
      <c r="Q1190" s="21">
        <v>0</v>
      </c>
      <c r="R1190" s="21">
        <v>0</v>
      </c>
      <c r="S1190" s="21">
        <v>0</v>
      </c>
      <c r="T1190" s="21">
        <v>0</v>
      </c>
      <c r="U1190" s="21">
        <v>0</v>
      </c>
      <c r="V1190" s="21">
        <v>0</v>
      </c>
      <c r="W1190" s="21">
        <v>0</v>
      </c>
      <c r="X1190" s="21">
        <v>0</v>
      </c>
      <c r="Y1190" s="21">
        <v>0</v>
      </c>
      <c r="Z1190" s="21">
        <v>0</v>
      </c>
      <c r="AA1190" s="21">
        <v>0</v>
      </c>
      <c r="AB1190" s="21">
        <v>393495</v>
      </c>
      <c r="AC1190" s="21">
        <v>44236.94</v>
      </c>
      <c r="AD1190" s="21">
        <v>134745.18</v>
      </c>
      <c r="AE1190" s="21">
        <v>0</v>
      </c>
      <c r="AF1190" s="24">
        <v>2022</v>
      </c>
      <c r="AG1190" s="24">
        <v>2022</v>
      </c>
      <c r="AH1190" s="25">
        <v>2022</v>
      </c>
      <c r="BW1190" s="49"/>
      <c r="CA1190" s="12" t="e">
        <f t="shared" si="106"/>
        <v>#N/A</v>
      </c>
      <c r="CE1190" s="12" t="e">
        <f t="shared" si="104"/>
        <v>#N/A</v>
      </c>
      <c r="CL1190" s="12" t="e">
        <f t="shared" si="105"/>
        <v>#N/A</v>
      </c>
    </row>
    <row r="1191" spans="1:16326" ht="61.5" x14ac:dyDescent="0.85">
      <c r="A1191" s="12">
        <v>1</v>
      </c>
      <c r="B1191" s="45">
        <f>SUBTOTAL(103,$A$1032:A1191)</f>
        <v>158</v>
      </c>
      <c r="C1191" s="15" t="s">
        <v>400</v>
      </c>
      <c r="D1191" s="21">
        <v>12407643.550000001</v>
      </c>
      <c r="E1191" s="21">
        <v>0</v>
      </c>
      <c r="F1191" s="21">
        <v>0</v>
      </c>
      <c r="G1191" s="21">
        <v>2100000</v>
      </c>
      <c r="H1191" s="21">
        <v>0</v>
      </c>
      <c r="I1191" s="21">
        <v>0</v>
      </c>
      <c r="J1191" s="21">
        <v>0</v>
      </c>
      <c r="K1191" s="52">
        <v>0</v>
      </c>
      <c r="L1191" s="21">
        <v>0</v>
      </c>
      <c r="M1191" s="21">
        <v>1134</v>
      </c>
      <c r="N1191" s="21">
        <v>9138647.9199999999</v>
      </c>
      <c r="O1191" s="21">
        <v>0</v>
      </c>
      <c r="P1191" s="21">
        <v>0</v>
      </c>
      <c r="Q1191" s="21">
        <v>0</v>
      </c>
      <c r="R1191" s="21">
        <v>0</v>
      </c>
      <c r="S1191" s="21">
        <v>0</v>
      </c>
      <c r="T1191" s="21">
        <v>0</v>
      </c>
      <c r="U1191" s="21">
        <v>0</v>
      </c>
      <c r="V1191" s="21">
        <v>0</v>
      </c>
      <c r="W1191" s="21">
        <v>0</v>
      </c>
      <c r="X1191" s="21">
        <v>0</v>
      </c>
      <c r="Y1191" s="21">
        <v>0</v>
      </c>
      <c r="Z1191" s="21">
        <v>0</v>
      </c>
      <c r="AA1191" s="21">
        <v>0</v>
      </c>
      <c r="AB1191" s="21">
        <v>800000</v>
      </c>
      <c r="AC1191" s="21">
        <v>257627.07</v>
      </c>
      <c r="AD1191" s="21">
        <v>111368.56</v>
      </c>
      <c r="AE1191" s="21">
        <v>0</v>
      </c>
      <c r="AF1191" s="24">
        <v>2022</v>
      </c>
      <c r="AG1191" s="24">
        <v>2022</v>
      </c>
      <c r="AH1191" s="25">
        <v>2022</v>
      </c>
      <c r="AT1191" s="12" t="e">
        <f>VLOOKUP(C1191,AW:AX,2,FALSE)</f>
        <v>#N/A</v>
      </c>
      <c r="BW1191" s="49"/>
      <c r="CA1191" s="12" t="e">
        <f t="shared" si="106"/>
        <v>#N/A</v>
      </c>
      <c r="CE1191" s="12" t="e">
        <f t="shared" si="104"/>
        <v>#N/A</v>
      </c>
      <c r="CL1191" s="12" t="e">
        <f t="shared" si="105"/>
        <v>#N/A</v>
      </c>
    </row>
    <row r="1192" spans="1:16326" ht="61.5" x14ac:dyDescent="0.85">
      <c r="A1192" s="12">
        <v>1</v>
      </c>
      <c r="B1192" s="45">
        <f>SUBTOTAL(103,$A$1032:A1192)</f>
        <v>159</v>
      </c>
      <c r="C1192" s="15" t="s">
        <v>401</v>
      </c>
      <c r="D1192" s="21">
        <v>4470954.55</v>
      </c>
      <c r="E1192" s="21">
        <v>0</v>
      </c>
      <c r="F1192" s="21">
        <v>0</v>
      </c>
      <c r="G1192" s="21">
        <v>0</v>
      </c>
      <c r="H1192" s="21">
        <v>0</v>
      </c>
      <c r="I1192" s="21">
        <v>0</v>
      </c>
      <c r="J1192" s="21">
        <v>0</v>
      </c>
      <c r="K1192" s="52">
        <v>0</v>
      </c>
      <c r="L1192" s="21">
        <v>0</v>
      </c>
      <c r="M1192" s="21">
        <v>571</v>
      </c>
      <c r="N1192" s="21">
        <v>4239064</v>
      </c>
      <c r="O1192" s="21">
        <v>0</v>
      </c>
      <c r="P1192" s="21">
        <v>0</v>
      </c>
      <c r="Q1192" s="21">
        <v>0</v>
      </c>
      <c r="R1192" s="21">
        <v>0</v>
      </c>
      <c r="S1192" s="21">
        <v>0</v>
      </c>
      <c r="T1192" s="21">
        <v>0</v>
      </c>
      <c r="U1192" s="21">
        <v>0</v>
      </c>
      <c r="V1192" s="21">
        <v>0</v>
      </c>
      <c r="W1192" s="21">
        <v>0</v>
      </c>
      <c r="X1192" s="21">
        <v>0</v>
      </c>
      <c r="Y1192" s="21">
        <v>0</v>
      </c>
      <c r="Z1192" s="21">
        <v>0</v>
      </c>
      <c r="AA1192" s="21">
        <v>0</v>
      </c>
      <c r="AB1192" s="21">
        <v>0</v>
      </c>
      <c r="AC1192" s="21">
        <v>90715.97</v>
      </c>
      <c r="AD1192" s="29">
        <v>141174.57999999999</v>
      </c>
      <c r="AE1192" s="21">
        <v>0</v>
      </c>
      <c r="AF1192" s="24">
        <v>2022</v>
      </c>
      <c r="AG1192" s="24">
        <v>2022</v>
      </c>
      <c r="AH1192" s="25">
        <v>2022</v>
      </c>
      <c r="AT1192" s="12" t="e">
        <f>VLOOKUP(C1192,AW:AX,2,FALSE)</f>
        <v>#N/A</v>
      </c>
      <c r="BW1192" s="49"/>
      <c r="CA1192" s="12" t="e">
        <f t="shared" si="106"/>
        <v>#N/A</v>
      </c>
      <c r="CE1192" s="12" t="e">
        <f t="shared" si="104"/>
        <v>#N/A</v>
      </c>
      <c r="CL1192" s="12" t="e">
        <f t="shared" si="105"/>
        <v>#N/A</v>
      </c>
    </row>
    <row r="1193" spans="1:16326" ht="61.5" x14ac:dyDescent="0.85">
      <c r="A1193" s="12">
        <v>1</v>
      </c>
      <c r="B1193" s="45">
        <f>SUBTOTAL(103,$A$1032:A1193)</f>
        <v>160</v>
      </c>
      <c r="C1193" s="15" t="s">
        <v>398</v>
      </c>
      <c r="D1193" s="21">
        <v>3067366.83</v>
      </c>
      <c r="E1193" s="21">
        <v>0</v>
      </c>
      <c r="F1193" s="21">
        <v>0</v>
      </c>
      <c r="G1193" s="21">
        <v>0</v>
      </c>
      <c r="H1193" s="21">
        <v>0</v>
      </c>
      <c r="I1193" s="21">
        <v>0</v>
      </c>
      <c r="J1193" s="21">
        <v>0</v>
      </c>
      <c r="K1193" s="52">
        <v>0</v>
      </c>
      <c r="L1193" s="21">
        <v>0</v>
      </c>
      <c r="M1193" s="21">
        <v>434.5</v>
      </c>
      <c r="N1193" s="21">
        <v>3027181</v>
      </c>
      <c r="O1193" s="21">
        <v>0</v>
      </c>
      <c r="P1193" s="21">
        <v>0</v>
      </c>
      <c r="Q1193" s="21">
        <v>0</v>
      </c>
      <c r="R1193" s="21">
        <v>0</v>
      </c>
      <c r="S1193" s="21">
        <v>0</v>
      </c>
      <c r="T1193" s="21">
        <v>0</v>
      </c>
      <c r="U1193" s="21">
        <v>0</v>
      </c>
      <c r="V1193" s="21">
        <v>0</v>
      </c>
      <c r="W1193" s="21">
        <v>0</v>
      </c>
      <c r="X1193" s="21">
        <v>0</v>
      </c>
      <c r="Y1193" s="21">
        <v>0</v>
      </c>
      <c r="Z1193" s="21">
        <v>0</v>
      </c>
      <c r="AA1193" s="21">
        <v>0</v>
      </c>
      <c r="AB1193" s="21">
        <v>0</v>
      </c>
      <c r="AC1193" s="21">
        <v>40185.83</v>
      </c>
      <c r="AD1193" s="21">
        <v>0</v>
      </c>
      <c r="AE1193" s="21">
        <v>0</v>
      </c>
      <c r="AF1193" s="24" t="s">
        <v>262</v>
      </c>
      <c r="AG1193" s="24">
        <v>2022</v>
      </c>
      <c r="AH1193" s="25">
        <v>2022</v>
      </c>
      <c r="AT1193" s="12" t="e">
        <f>VLOOKUP(C1193,AW:AX,2,FALSE)</f>
        <v>#N/A</v>
      </c>
      <c r="BW1193" s="49"/>
      <c r="CA1193" s="12" t="e">
        <f t="shared" si="106"/>
        <v>#N/A</v>
      </c>
      <c r="CE1193" s="12">
        <f t="shared" si="104"/>
        <v>1</v>
      </c>
      <c r="CL1193" s="12" t="e">
        <f t="shared" si="105"/>
        <v>#N/A</v>
      </c>
    </row>
    <row r="1194" spans="1:16326" ht="61.5" x14ac:dyDescent="0.85">
      <c r="A1194" s="12">
        <v>1</v>
      </c>
      <c r="B1194" s="45">
        <f>SUBTOTAL(103,$A$1032:A1194)</f>
        <v>161</v>
      </c>
      <c r="C1194" s="15" t="s">
        <v>2383</v>
      </c>
      <c r="D1194" s="21">
        <v>3085358.28</v>
      </c>
      <c r="E1194" s="21">
        <v>0</v>
      </c>
      <c r="F1194" s="21">
        <v>0</v>
      </c>
      <c r="G1194" s="21">
        <v>2100000</v>
      </c>
      <c r="H1194" s="21">
        <v>0</v>
      </c>
      <c r="I1194" s="21">
        <v>0</v>
      </c>
      <c r="J1194" s="21">
        <v>0</v>
      </c>
      <c r="K1194" s="52">
        <v>0</v>
      </c>
      <c r="L1194" s="21">
        <v>0</v>
      </c>
      <c r="M1194" s="21">
        <v>0</v>
      </c>
      <c r="N1194" s="21">
        <v>0</v>
      </c>
      <c r="O1194" s="21">
        <v>0</v>
      </c>
      <c r="P1194" s="21">
        <v>0</v>
      </c>
      <c r="Q1194" s="21">
        <v>0</v>
      </c>
      <c r="R1194" s="21">
        <v>0</v>
      </c>
      <c r="S1194" s="21">
        <v>0</v>
      </c>
      <c r="T1194" s="21">
        <v>0</v>
      </c>
      <c r="U1194" s="21">
        <v>0</v>
      </c>
      <c r="V1194" s="21">
        <v>0</v>
      </c>
      <c r="W1194" s="21">
        <v>0</v>
      </c>
      <c r="X1194" s="21">
        <v>0</v>
      </c>
      <c r="Y1194" s="21">
        <v>0</v>
      </c>
      <c r="Z1194" s="21">
        <v>0</v>
      </c>
      <c r="AA1194" s="21">
        <v>0</v>
      </c>
      <c r="AB1194" s="21">
        <v>800000</v>
      </c>
      <c r="AC1194" s="21">
        <v>62060</v>
      </c>
      <c r="AD1194" s="21">
        <v>123298.28</v>
      </c>
      <c r="AE1194" s="21">
        <v>0</v>
      </c>
      <c r="AF1194" s="24">
        <v>2022</v>
      </c>
      <c r="AG1194" s="24">
        <v>2022</v>
      </c>
      <c r="AH1194" s="25">
        <v>2022</v>
      </c>
      <c r="BW1194" s="49"/>
      <c r="CA1194" s="12" t="e">
        <f t="shared" si="106"/>
        <v>#N/A</v>
      </c>
      <c r="CE1194" s="12" t="e">
        <f t="shared" si="104"/>
        <v>#N/A</v>
      </c>
      <c r="CL1194" s="12" t="e">
        <f t="shared" si="105"/>
        <v>#N/A</v>
      </c>
    </row>
    <row r="1195" spans="1:16326" ht="61.5" x14ac:dyDescent="0.85">
      <c r="A1195" s="12">
        <v>1</v>
      </c>
      <c r="B1195" s="45">
        <f>SUBTOTAL(103,$A$1032:A1195)</f>
        <v>162</v>
      </c>
      <c r="C1195" s="15" t="s">
        <v>417</v>
      </c>
      <c r="D1195" s="21">
        <v>3747767.0500000003</v>
      </c>
      <c r="E1195" s="21">
        <v>0</v>
      </c>
      <c r="F1195" s="21">
        <v>0</v>
      </c>
      <c r="G1195" s="21">
        <v>0</v>
      </c>
      <c r="H1195" s="21">
        <v>0</v>
      </c>
      <c r="I1195" s="21">
        <v>0</v>
      </c>
      <c r="J1195" s="21">
        <v>0</v>
      </c>
      <c r="K1195" s="53">
        <v>2</v>
      </c>
      <c r="L1195" s="21">
        <v>3669245.2</v>
      </c>
      <c r="M1195" s="21">
        <v>0</v>
      </c>
      <c r="N1195" s="21">
        <v>0</v>
      </c>
      <c r="O1195" s="21">
        <v>0</v>
      </c>
      <c r="P1195" s="21">
        <v>0</v>
      </c>
      <c r="Q1195" s="21">
        <v>0</v>
      </c>
      <c r="R1195" s="21">
        <v>0</v>
      </c>
      <c r="S1195" s="21">
        <v>0</v>
      </c>
      <c r="T1195" s="21">
        <v>0</v>
      </c>
      <c r="U1195" s="21">
        <v>0</v>
      </c>
      <c r="V1195" s="21">
        <v>0</v>
      </c>
      <c r="W1195" s="21">
        <v>0</v>
      </c>
      <c r="X1195" s="21">
        <v>0</v>
      </c>
      <c r="Y1195" s="21">
        <v>0</v>
      </c>
      <c r="Z1195" s="21">
        <v>0</v>
      </c>
      <c r="AA1195" s="21">
        <v>0</v>
      </c>
      <c r="AB1195" s="21">
        <v>0</v>
      </c>
      <c r="AC1195" s="21">
        <v>78521.850000000006</v>
      </c>
      <c r="AD1195" s="21">
        <v>0</v>
      </c>
      <c r="AE1195" s="21">
        <v>0</v>
      </c>
      <c r="AF1195" s="24" t="s">
        <v>262</v>
      </c>
      <c r="AG1195" s="24">
        <v>2022</v>
      </c>
      <c r="AH1195" s="25">
        <v>2022</v>
      </c>
      <c r="BW1195" s="49"/>
      <c r="CA1195" s="12" t="e">
        <f t="shared" si="106"/>
        <v>#N/A</v>
      </c>
      <c r="CE1195" s="12" t="e">
        <f t="shared" si="104"/>
        <v>#N/A</v>
      </c>
      <c r="CL1195" s="12" t="e">
        <f t="shared" si="105"/>
        <v>#N/A</v>
      </c>
    </row>
    <row r="1196" spans="1:16326" ht="61.5" x14ac:dyDescent="0.85">
      <c r="A1196" s="12">
        <v>1</v>
      </c>
      <c r="B1196" s="45">
        <f>SUBTOTAL(103,$A$1032:A1196)</f>
        <v>163</v>
      </c>
      <c r="C1196" s="15" t="s">
        <v>404</v>
      </c>
      <c r="D1196" s="21">
        <v>17140064.890000001</v>
      </c>
      <c r="E1196" s="21">
        <v>0</v>
      </c>
      <c r="F1196" s="21">
        <v>0</v>
      </c>
      <c r="G1196" s="21">
        <v>2100000</v>
      </c>
      <c r="H1196" s="21">
        <v>0</v>
      </c>
      <c r="I1196" s="21">
        <v>0</v>
      </c>
      <c r="J1196" s="21">
        <v>0</v>
      </c>
      <c r="K1196" s="52">
        <v>0</v>
      </c>
      <c r="L1196" s="21">
        <v>0</v>
      </c>
      <c r="M1196" s="21">
        <v>1630</v>
      </c>
      <c r="N1196" s="21">
        <v>13533731.27</v>
      </c>
      <c r="O1196" s="21">
        <v>0</v>
      </c>
      <c r="P1196" s="21">
        <v>0</v>
      </c>
      <c r="Q1196" s="21">
        <v>0</v>
      </c>
      <c r="R1196" s="21">
        <v>0</v>
      </c>
      <c r="S1196" s="21">
        <v>0</v>
      </c>
      <c r="T1196" s="21">
        <v>0</v>
      </c>
      <c r="U1196" s="21">
        <v>0</v>
      </c>
      <c r="V1196" s="21">
        <v>0</v>
      </c>
      <c r="W1196" s="21">
        <v>0</v>
      </c>
      <c r="X1196" s="21">
        <v>0</v>
      </c>
      <c r="Y1196" s="21">
        <v>0</v>
      </c>
      <c r="Z1196" s="21">
        <v>0</v>
      </c>
      <c r="AA1196" s="21">
        <v>0</v>
      </c>
      <c r="AB1196" s="21">
        <v>800000</v>
      </c>
      <c r="AC1196" s="21">
        <v>351681.85</v>
      </c>
      <c r="AD1196" s="21">
        <v>354651.77</v>
      </c>
      <c r="AE1196" s="21">
        <v>0</v>
      </c>
      <c r="AF1196" s="24">
        <v>2022</v>
      </c>
      <c r="AG1196" s="24">
        <v>2022</v>
      </c>
      <c r="AH1196" s="25">
        <v>2022</v>
      </c>
      <c r="AT1196" s="12" t="e">
        <f>VLOOKUP(C1196,AW:AX,2,FALSE)</f>
        <v>#N/A</v>
      </c>
      <c r="BW1196" s="49"/>
      <c r="CA1196" s="12" t="e">
        <f t="shared" si="106"/>
        <v>#N/A</v>
      </c>
      <c r="CE1196" s="12" t="e">
        <f t="shared" si="104"/>
        <v>#N/A</v>
      </c>
      <c r="CL1196" s="12">
        <f t="shared" si="105"/>
        <v>354651.77</v>
      </c>
    </row>
    <row r="1197" spans="1:16326" ht="61.5" x14ac:dyDescent="0.85">
      <c r="A1197" s="12">
        <v>1</v>
      </c>
      <c r="B1197" s="45">
        <f>SUBTOTAL(103,$A$1032:A1197)</f>
        <v>164</v>
      </c>
      <c r="C1197" s="15" t="s">
        <v>2384</v>
      </c>
      <c r="D1197" s="21">
        <v>3140276.24</v>
      </c>
      <c r="E1197" s="21">
        <v>0</v>
      </c>
      <c r="F1197" s="21">
        <v>0</v>
      </c>
      <c r="G1197" s="21">
        <v>2100000</v>
      </c>
      <c r="H1197" s="21">
        <v>0</v>
      </c>
      <c r="I1197" s="21">
        <v>0</v>
      </c>
      <c r="J1197" s="21">
        <v>0</v>
      </c>
      <c r="K1197" s="52">
        <v>0</v>
      </c>
      <c r="L1197" s="21">
        <v>0</v>
      </c>
      <c r="M1197" s="21">
        <v>0</v>
      </c>
      <c r="N1197" s="21">
        <v>0</v>
      </c>
      <c r="O1197" s="21">
        <v>0</v>
      </c>
      <c r="P1197" s="21">
        <v>0</v>
      </c>
      <c r="Q1197" s="21">
        <v>0</v>
      </c>
      <c r="R1197" s="21">
        <v>0</v>
      </c>
      <c r="S1197" s="21">
        <v>0</v>
      </c>
      <c r="T1197" s="21">
        <v>0</v>
      </c>
      <c r="U1197" s="21">
        <v>0</v>
      </c>
      <c r="V1197" s="21">
        <v>0</v>
      </c>
      <c r="W1197" s="21">
        <v>0</v>
      </c>
      <c r="X1197" s="21">
        <v>0</v>
      </c>
      <c r="Y1197" s="21">
        <v>0</v>
      </c>
      <c r="Z1197" s="21">
        <v>0</v>
      </c>
      <c r="AA1197" s="21">
        <v>0</v>
      </c>
      <c r="AB1197" s="21">
        <v>800000</v>
      </c>
      <c r="AC1197" s="21">
        <v>62060</v>
      </c>
      <c r="AD1197" s="21">
        <v>178216.24</v>
      </c>
      <c r="AE1197" s="21">
        <v>0</v>
      </c>
      <c r="AF1197" s="24">
        <v>2022</v>
      </c>
      <c r="AG1197" s="24">
        <v>2022</v>
      </c>
      <c r="AH1197" s="25">
        <v>2022</v>
      </c>
      <c r="BW1197" s="49"/>
      <c r="CA1197" s="12" t="e">
        <f t="shared" si="106"/>
        <v>#N/A</v>
      </c>
      <c r="CE1197" s="12" t="e">
        <f t="shared" si="104"/>
        <v>#N/A</v>
      </c>
      <c r="CL1197" s="12" t="e">
        <f t="shared" si="105"/>
        <v>#N/A</v>
      </c>
    </row>
    <row r="1198" spans="1:16326" ht="61.5" x14ac:dyDescent="0.85">
      <c r="A1198" s="12">
        <v>1</v>
      </c>
      <c r="B1198" s="45">
        <f>SUBTOTAL(103,$A$1032:A1198)</f>
        <v>165</v>
      </c>
      <c r="C1198" s="15" t="s">
        <v>2385</v>
      </c>
      <c r="D1198" s="21">
        <v>2983040.67</v>
      </c>
      <c r="E1198" s="21">
        <v>0</v>
      </c>
      <c r="F1198" s="21">
        <v>0</v>
      </c>
      <c r="G1198" s="21">
        <v>2186551</v>
      </c>
      <c r="H1198" s="21">
        <v>0</v>
      </c>
      <c r="I1198" s="21">
        <v>0</v>
      </c>
      <c r="J1198" s="21">
        <v>0</v>
      </c>
      <c r="K1198" s="52">
        <v>0</v>
      </c>
      <c r="L1198" s="21">
        <v>0</v>
      </c>
      <c r="M1198" s="21">
        <v>0</v>
      </c>
      <c r="N1198" s="21">
        <v>0</v>
      </c>
      <c r="O1198" s="21">
        <v>0</v>
      </c>
      <c r="P1198" s="21">
        <v>0</v>
      </c>
      <c r="Q1198" s="21">
        <v>0</v>
      </c>
      <c r="R1198" s="21">
        <v>0</v>
      </c>
      <c r="S1198" s="21">
        <v>0</v>
      </c>
      <c r="T1198" s="21">
        <v>0</v>
      </c>
      <c r="U1198" s="21">
        <v>0</v>
      </c>
      <c r="V1198" s="21">
        <v>0</v>
      </c>
      <c r="W1198" s="21">
        <v>0</v>
      </c>
      <c r="X1198" s="21">
        <v>0</v>
      </c>
      <c r="Y1198" s="21">
        <v>0</v>
      </c>
      <c r="Z1198" s="21">
        <v>0</v>
      </c>
      <c r="AA1198" s="21">
        <v>0</v>
      </c>
      <c r="AB1198" s="21">
        <v>600000</v>
      </c>
      <c r="AC1198" s="21">
        <v>59632.19</v>
      </c>
      <c r="AD1198" s="21">
        <v>136857.48000000001</v>
      </c>
      <c r="AE1198" s="21">
        <v>0</v>
      </c>
      <c r="AF1198" s="24">
        <v>2022</v>
      </c>
      <c r="AG1198" s="24">
        <v>2022</v>
      </c>
      <c r="AH1198" s="25">
        <v>2022</v>
      </c>
      <c r="BV1198" s="266"/>
      <c r="BW1198" s="49"/>
      <c r="CA1198" s="12" t="e">
        <f t="shared" si="106"/>
        <v>#N/A</v>
      </c>
      <c r="CE1198" s="12" t="e">
        <f t="shared" si="104"/>
        <v>#N/A</v>
      </c>
      <c r="CL1198" s="12" t="e">
        <f t="shared" si="105"/>
        <v>#N/A</v>
      </c>
    </row>
    <row r="1199" spans="1:16326" ht="61.5" x14ac:dyDescent="0.85">
      <c r="A1199" s="12">
        <v>1</v>
      </c>
      <c r="B1199" s="45">
        <f>SUBTOTAL(103,$A$1032:A1199)</f>
        <v>166</v>
      </c>
      <c r="C1199" s="15" t="s">
        <v>389</v>
      </c>
      <c r="D1199" s="21">
        <v>4540406.0199999996</v>
      </c>
      <c r="E1199" s="21">
        <v>0</v>
      </c>
      <c r="F1199" s="21">
        <v>0</v>
      </c>
      <c r="G1199" s="21">
        <v>3650000</v>
      </c>
      <c r="H1199" s="21">
        <v>0</v>
      </c>
      <c r="I1199" s="21">
        <v>0</v>
      </c>
      <c r="J1199" s="21">
        <v>0</v>
      </c>
      <c r="K1199" s="52">
        <v>0</v>
      </c>
      <c r="L1199" s="21">
        <v>0</v>
      </c>
      <c r="M1199" s="21">
        <v>0</v>
      </c>
      <c r="N1199" s="21">
        <v>0</v>
      </c>
      <c r="O1199" s="21">
        <v>0</v>
      </c>
      <c r="P1199" s="21">
        <v>0</v>
      </c>
      <c r="Q1199" s="21">
        <v>0</v>
      </c>
      <c r="R1199" s="21">
        <v>0</v>
      </c>
      <c r="S1199" s="21">
        <v>0</v>
      </c>
      <c r="T1199" s="21">
        <v>0</v>
      </c>
      <c r="U1199" s="21">
        <v>0</v>
      </c>
      <c r="V1199" s="21">
        <v>0</v>
      </c>
      <c r="W1199" s="21">
        <v>0</v>
      </c>
      <c r="X1199" s="21">
        <v>0</v>
      </c>
      <c r="Y1199" s="21">
        <v>0</v>
      </c>
      <c r="Z1199" s="21">
        <v>0</v>
      </c>
      <c r="AA1199" s="21">
        <v>0</v>
      </c>
      <c r="AB1199" s="21">
        <v>600000</v>
      </c>
      <c r="AC1199" s="21">
        <v>90950</v>
      </c>
      <c r="AD1199" s="21">
        <v>199456.02</v>
      </c>
      <c r="AE1199" s="21">
        <v>0</v>
      </c>
      <c r="AF1199" s="24">
        <v>2022</v>
      </c>
      <c r="AG1199" s="24">
        <v>2022</v>
      </c>
      <c r="AH1199" s="25">
        <v>2022</v>
      </c>
      <c r="BV1199" s="266"/>
      <c r="BW1199" s="49"/>
      <c r="CA1199" s="12" t="e">
        <f t="shared" si="106"/>
        <v>#N/A</v>
      </c>
      <c r="CE1199" s="12" t="e">
        <f t="shared" si="104"/>
        <v>#N/A</v>
      </c>
      <c r="CL1199" s="12" t="e">
        <f t="shared" si="105"/>
        <v>#N/A</v>
      </c>
    </row>
    <row r="1200" spans="1:16326" ht="61.5" x14ac:dyDescent="0.85">
      <c r="A1200" s="12">
        <v>1</v>
      </c>
      <c r="B1200" s="45">
        <f>SUBTOTAL(103,$A$1032:A1200)</f>
        <v>167</v>
      </c>
      <c r="C1200" s="15" t="s">
        <v>2688</v>
      </c>
      <c r="D1200" s="21">
        <v>17393956</v>
      </c>
      <c r="E1200" s="21">
        <v>0</v>
      </c>
      <c r="F1200" s="21">
        <v>0</v>
      </c>
      <c r="G1200" s="21">
        <v>3500000</v>
      </c>
      <c r="H1200" s="21">
        <v>0</v>
      </c>
      <c r="I1200" s="21">
        <v>0</v>
      </c>
      <c r="J1200" s="21">
        <v>0</v>
      </c>
      <c r="K1200" s="52">
        <v>0</v>
      </c>
      <c r="L1200" s="21">
        <v>0</v>
      </c>
      <c r="M1200" s="21">
        <v>0</v>
      </c>
      <c r="N1200" s="21">
        <v>0</v>
      </c>
      <c r="O1200" s="21">
        <v>0</v>
      </c>
      <c r="P1200" s="21">
        <v>0</v>
      </c>
      <c r="Q1200" s="21">
        <v>1720</v>
      </c>
      <c r="R1200" s="21">
        <v>12040000</v>
      </c>
      <c r="S1200" s="21">
        <v>0</v>
      </c>
      <c r="T1200" s="21">
        <v>0</v>
      </c>
      <c r="U1200" s="21">
        <v>0</v>
      </c>
      <c r="V1200" s="21">
        <v>0</v>
      </c>
      <c r="W1200" s="21">
        <v>0</v>
      </c>
      <c r="X1200" s="21">
        <v>0</v>
      </c>
      <c r="Y1200" s="21">
        <v>0</v>
      </c>
      <c r="Z1200" s="21">
        <v>0</v>
      </c>
      <c r="AA1200" s="21">
        <v>0</v>
      </c>
      <c r="AB1200" s="21">
        <v>1000000</v>
      </c>
      <c r="AC1200" s="21">
        <v>353956</v>
      </c>
      <c r="AD1200" s="21">
        <v>500000</v>
      </c>
      <c r="AE1200" s="21">
        <v>0</v>
      </c>
      <c r="AF1200" s="24">
        <v>2022</v>
      </c>
      <c r="AG1200" s="24">
        <v>2022</v>
      </c>
      <c r="AH1200" s="25">
        <v>2022</v>
      </c>
      <c r="BV1200" s="181"/>
      <c r="BW1200" s="49"/>
    </row>
    <row r="1201" spans="1:90" ht="61.5" x14ac:dyDescent="0.85">
      <c r="A1201" s="12">
        <v>1</v>
      </c>
      <c r="B1201" s="45">
        <f>SUBTOTAL(103,$A$1032:A1201)</f>
        <v>168</v>
      </c>
      <c r="C1201" s="15" t="s">
        <v>413</v>
      </c>
      <c r="D1201" s="21">
        <v>6064998.6200000001</v>
      </c>
      <c r="E1201" s="21">
        <v>0</v>
      </c>
      <c r="F1201" s="21">
        <v>0</v>
      </c>
      <c r="G1201" s="21">
        <v>0</v>
      </c>
      <c r="H1201" s="21">
        <v>0</v>
      </c>
      <c r="I1201" s="21">
        <v>0</v>
      </c>
      <c r="J1201" s="21">
        <v>0</v>
      </c>
      <c r="K1201" s="52">
        <v>0</v>
      </c>
      <c r="L1201" s="21">
        <v>0</v>
      </c>
      <c r="M1201" s="21">
        <v>734</v>
      </c>
      <c r="N1201" s="21">
        <v>5649319.0800000001</v>
      </c>
      <c r="O1201" s="21">
        <v>0</v>
      </c>
      <c r="P1201" s="21">
        <v>0</v>
      </c>
      <c r="Q1201" s="21">
        <v>0</v>
      </c>
      <c r="R1201" s="21">
        <v>0</v>
      </c>
      <c r="S1201" s="21">
        <v>0</v>
      </c>
      <c r="T1201" s="21">
        <v>0</v>
      </c>
      <c r="U1201" s="21">
        <v>0</v>
      </c>
      <c r="V1201" s="21">
        <v>0</v>
      </c>
      <c r="W1201" s="21">
        <v>0</v>
      </c>
      <c r="X1201" s="21">
        <v>0</v>
      </c>
      <c r="Y1201" s="21">
        <v>0</v>
      </c>
      <c r="Z1201" s="21">
        <v>0</v>
      </c>
      <c r="AA1201" s="21">
        <v>0</v>
      </c>
      <c r="AB1201" s="21">
        <v>0</v>
      </c>
      <c r="AC1201" s="21">
        <v>120895.43</v>
      </c>
      <c r="AD1201" s="21">
        <v>174784.11</v>
      </c>
      <c r="AE1201" s="21">
        <v>120000</v>
      </c>
      <c r="AF1201" s="24">
        <v>2022</v>
      </c>
      <c r="AG1201" s="24">
        <v>2022</v>
      </c>
      <c r="AH1201" s="25">
        <v>2022</v>
      </c>
      <c r="BV1201" s="181"/>
      <c r="BW1201" s="49"/>
    </row>
    <row r="1202" spans="1:90" ht="61.5" x14ac:dyDescent="0.85">
      <c r="B1202" s="15" t="s">
        <v>748</v>
      </c>
      <c r="C1202" s="15"/>
      <c r="D1202" s="258">
        <v>118040609.45000002</v>
      </c>
      <c r="E1202" s="21">
        <v>298338.07</v>
      </c>
      <c r="F1202" s="21">
        <v>0</v>
      </c>
      <c r="G1202" s="21">
        <v>2167791.6</v>
      </c>
      <c r="H1202" s="21">
        <v>791750.04</v>
      </c>
      <c r="I1202" s="21">
        <v>1694890.44</v>
      </c>
      <c r="J1202" s="21">
        <v>0</v>
      </c>
      <c r="K1202" s="23">
        <v>6</v>
      </c>
      <c r="L1202" s="21">
        <v>10731759.600000001</v>
      </c>
      <c r="M1202" s="21">
        <v>12575.399999999998</v>
      </c>
      <c r="N1202" s="21">
        <v>96443121.260000005</v>
      </c>
      <c r="O1202" s="21">
        <v>0</v>
      </c>
      <c r="P1202" s="21">
        <v>0</v>
      </c>
      <c r="Q1202" s="21">
        <v>491.3</v>
      </c>
      <c r="R1202" s="21">
        <v>2499847.09</v>
      </c>
      <c r="S1202" s="21">
        <v>0</v>
      </c>
      <c r="T1202" s="21">
        <v>0</v>
      </c>
      <c r="U1202" s="21">
        <v>0</v>
      </c>
      <c r="V1202" s="21">
        <v>146242.79999999999</v>
      </c>
      <c r="W1202" s="21">
        <v>0</v>
      </c>
      <c r="X1202" s="21">
        <v>0</v>
      </c>
      <c r="Y1202" s="21">
        <v>0</v>
      </c>
      <c r="Z1202" s="21">
        <v>0</v>
      </c>
      <c r="AA1202" s="21">
        <v>0</v>
      </c>
      <c r="AB1202" s="21">
        <v>0</v>
      </c>
      <c r="AC1202" s="21">
        <v>1707966.76</v>
      </c>
      <c r="AD1202" s="21">
        <v>1558901.7899999998</v>
      </c>
      <c r="AE1202" s="21">
        <v>0</v>
      </c>
      <c r="AF1202" s="24" t="s">
        <v>718</v>
      </c>
      <c r="AG1202" s="24" t="s">
        <v>718</v>
      </c>
      <c r="AH1202" s="25" t="s">
        <v>718</v>
      </c>
      <c r="AT1202" s="12" t="e">
        <f t="shared" ref="AT1202:AT1211" si="107">VLOOKUP(C1202,AW:AX,2,FALSE)</f>
        <v>#N/A</v>
      </c>
      <c r="BV1202" s="69" t="b">
        <f>D1202=(E1202+F1202+G1202+H1202+I1202+L1202+N1202+P1202+R1202+T1202+U1202+V1202+AA1202+AB1202+AC1202+AD1202+AE1202)</f>
        <v>1</v>
      </c>
      <c r="BW1202" s="49">
        <v>46315599.309999995</v>
      </c>
      <c r="CE1202" s="12" t="e">
        <f t="shared" ref="CE1202:CE1233" si="108">VLOOKUP(C1202,CF:CG,2,FALSE)</f>
        <v>#N/A</v>
      </c>
      <c r="CL1202" s="12" t="e">
        <f t="shared" ref="CL1202:CL1233" si="109">VLOOKUP(C1202,CM:CN,2,FALSE)</f>
        <v>#N/A</v>
      </c>
    </row>
    <row r="1203" spans="1:90" ht="61.5" x14ac:dyDescent="0.85">
      <c r="A1203" s="12">
        <v>1</v>
      </c>
      <c r="B1203" s="45">
        <f>SUBTOTAL(103,$A$1032:A1203)</f>
        <v>169</v>
      </c>
      <c r="C1203" s="15" t="s">
        <v>749</v>
      </c>
      <c r="D1203" s="21">
        <v>4307110.8500000006</v>
      </c>
      <c r="E1203" s="21">
        <v>0</v>
      </c>
      <c r="F1203" s="21">
        <v>0</v>
      </c>
      <c r="G1203" s="21">
        <v>0</v>
      </c>
      <c r="H1203" s="21">
        <v>0</v>
      </c>
      <c r="I1203" s="21">
        <v>0</v>
      </c>
      <c r="J1203" s="21">
        <v>0</v>
      </c>
      <c r="K1203" s="23">
        <v>0</v>
      </c>
      <c r="L1203" s="21">
        <v>0</v>
      </c>
      <c r="M1203" s="21">
        <v>506</v>
      </c>
      <c r="N1203" s="21">
        <v>4130770.24</v>
      </c>
      <c r="O1203" s="21">
        <v>0</v>
      </c>
      <c r="P1203" s="21">
        <v>0</v>
      </c>
      <c r="Q1203" s="21">
        <v>0</v>
      </c>
      <c r="R1203" s="21">
        <v>0</v>
      </c>
      <c r="S1203" s="21">
        <v>0</v>
      </c>
      <c r="T1203" s="21">
        <v>0</v>
      </c>
      <c r="U1203" s="21">
        <v>0</v>
      </c>
      <c r="V1203" s="21">
        <v>0</v>
      </c>
      <c r="W1203" s="21">
        <v>0</v>
      </c>
      <c r="X1203" s="21">
        <v>0</v>
      </c>
      <c r="Y1203" s="21">
        <v>0</v>
      </c>
      <c r="Z1203" s="21">
        <v>0</v>
      </c>
      <c r="AA1203" s="21">
        <v>0</v>
      </c>
      <c r="AB1203" s="21">
        <v>0</v>
      </c>
      <c r="AC1203" s="21">
        <v>43757.25</v>
      </c>
      <c r="AD1203" s="21">
        <v>132583.35999999999</v>
      </c>
      <c r="AE1203" s="21">
        <v>0</v>
      </c>
      <c r="AF1203" s="24">
        <v>2022</v>
      </c>
      <c r="AG1203" s="24">
        <v>2022</v>
      </c>
      <c r="AH1203" s="25">
        <v>2022</v>
      </c>
      <c r="AT1203" s="12" t="e">
        <f t="shared" si="107"/>
        <v>#N/A</v>
      </c>
      <c r="BW1203" s="49"/>
      <c r="CE1203" s="12">
        <f t="shared" si="108"/>
        <v>1</v>
      </c>
      <c r="CL1203" s="12" t="e">
        <f t="shared" si="109"/>
        <v>#N/A</v>
      </c>
    </row>
    <row r="1204" spans="1:90" ht="61.5" x14ac:dyDescent="0.85">
      <c r="A1204" s="12">
        <v>1</v>
      </c>
      <c r="B1204" s="45">
        <f>SUBTOTAL(103,$A$1032:A1204)</f>
        <v>170</v>
      </c>
      <c r="C1204" s="15" t="s">
        <v>750</v>
      </c>
      <c r="D1204" s="21">
        <v>4069138.51</v>
      </c>
      <c r="E1204" s="21">
        <v>0</v>
      </c>
      <c r="F1204" s="21">
        <v>0</v>
      </c>
      <c r="G1204" s="21">
        <v>0</v>
      </c>
      <c r="H1204" s="21">
        <v>0</v>
      </c>
      <c r="I1204" s="21">
        <v>0</v>
      </c>
      <c r="J1204" s="21">
        <v>0</v>
      </c>
      <c r="K1204" s="23">
        <v>0</v>
      </c>
      <c r="L1204" s="21">
        <v>0</v>
      </c>
      <c r="M1204" s="21">
        <v>478</v>
      </c>
      <c r="N1204" s="21">
        <v>3936723.46</v>
      </c>
      <c r="O1204" s="21">
        <v>0</v>
      </c>
      <c r="P1204" s="21">
        <v>0</v>
      </c>
      <c r="Q1204" s="21">
        <v>0</v>
      </c>
      <c r="R1204" s="21">
        <v>0</v>
      </c>
      <c r="S1204" s="21">
        <v>0</v>
      </c>
      <c r="T1204" s="21">
        <v>0</v>
      </c>
      <c r="U1204" s="21">
        <v>0</v>
      </c>
      <c r="V1204" s="21">
        <v>0</v>
      </c>
      <c r="W1204" s="21">
        <v>0</v>
      </c>
      <c r="X1204" s="21">
        <v>0</v>
      </c>
      <c r="Y1204" s="21">
        <v>0</v>
      </c>
      <c r="Z1204" s="21">
        <v>0</v>
      </c>
      <c r="AA1204" s="21">
        <v>0</v>
      </c>
      <c r="AB1204" s="21">
        <v>0</v>
      </c>
      <c r="AC1204" s="21">
        <v>41701.71</v>
      </c>
      <c r="AD1204" s="21">
        <v>90713.34</v>
      </c>
      <c r="AE1204" s="21">
        <v>0</v>
      </c>
      <c r="AF1204" s="24">
        <v>2022</v>
      </c>
      <c r="AG1204" s="24">
        <v>2022</v>
      </c>
      <c r="AH1204" s="25">
        <v>2022</v>
      </c>
      <c r="AT1204" s="12" t="e">
        <f t="shared" si="107"/>
        <v>#N/A</v>
      </c>
      <c r="BW1204" s="49"/>
      <c r="CE1204" s="12">
        <f t="shared" si="108"/>
        <v>1</v>
      </c>
      <c r="CL1204" s="12" t="e">
        <f t="shared" si="109"/>
        <v>#N/A</v>
      </c>
    </row>
    <row r="1205" spans="1:90" ht="61.5" x14ac:dyDescent="0.85">
      <c r="A1205" s="12">
        <v>1</v>
      </c>
      <c r="B1205" s="45">
        <f>SUBTOTAL(103,$A$1032:A1205)</f>
        <v>171</v>
      </c>
      <c r="C1205" s="15" t="s">
        <v>2192</v>
      </c>
      <c r="D1205" s="21">
        <v>5337212.0599999996</v>
      </c>
      <c r="E1205" s="21">
        <v>0</v>
      </c>
      <c r="F1205" s="21">
        <v>0</v>
      </c>
      <c r="G1205" s="21">
        <v>0</v>
      </c>
      <c r="H1205" s="21">
        <v>0</v>
      </c>
      <c r="I1205" s="21">
        <v>0</v>
      </c>
      <c r="J1205" s="21">
        <v>0</v>
      </c>
      <c r="K1205" s="23">
        <v>0</v>
      </c>
      <c r="L1205" s="21">
        <v>0</v>
      </c>
      <c r="M1205" s="21">
        <v>627</v>
      </c>
      <c r="N1205" s="21">
        <v>5131772.3899999997</v>
      </c>
      <c r="O1205" s="21">
        <v>0</v>
      </c>
      <c r="P1205" s="21">
        <v>0</v>
      </c>
      <c r="Q1205" s="21">
        <v>0</v>
      </c>
      <c r="R1205" s="21">
        <v>0</v>
      </c>
      <c r="S1205" s="21">
        <v>0</v>
      </c>
      <c r="T1205" s="21">
        <v>0</v>
      </c>
      <c r="U1205" s="21">
        <v>0</v>
      </c>
      <c r="V1205" s="21">
        <v>0</v>
      </c>
      <c r="W1205" s="21">
        <v>0</v>
      </c>
      <c r="X1205" s="21">
        <v>0</v>
      </c>
      <c r="Y1205" s="21">
        <v>0</v>
      </c>
      <c r="Z1205" s="21">
        <v>0</v>
      </c>
      <c r="AA1205" s="21">
        <v>0</v>
      </c>
      <c r="AB1205" s="21">
        <v>0</v>
      </c>
      <c r="AC1205" s="21">
        <v>54360.86</v>
      </c>
      <c r="AD1205" s="21">
        <v>151078.81</v>
      </c>
      <c r="AE1205" s="21">
        <v>0</v>
      </c>
      <c r="AF1205" s="24">
        <v>2022</v>
      </c>
      <c r="AG1205" s="24">
        <v>2022</v>
      </c>
      <c r="AH1205" s="25">
        <v>2022</v>
      </c>
      <c r="AT1205" s="12" t="e">
        <f t="shared" si="107"/>
        <v>#N/A</v>
      </c>
      <c r="BW1205" s="49"/>
      <c r="CE1205" s="12">
        <f t="shared" si="108"/>
        <v>1</v>
      </c>
      <c r="CL1205" s="12" t="e">
        <f t="shared" si="109"/>
        <v>#N/A</v>
      </c>
    </row>
    <row r="1206" spans="1:90" ht="61.5" x14ac:dyDescent="0.85">
      <c r="A1206" s="12">
        <v>1</v>
      </c>
      <c r="B1206" s="45">
        <f>SUBTOTAL(103,$A$1032:A1206)</f>
        <v>172</v>
      </c>
      <c r="C1206" s="15" t="s">
        <v>754</v>
      </c>
      <c r="D1206" s="21">
        <v>11577469.289999999</v>
      </c>
      <c r="E1206" s="21">
        <v>0</v>
      </c>
      <c r="F1206" s="21">
        <v>0</v>
      </c>
      <c r="G1206" s="21">
        <v>0</v>
      </c>
      <c r="H1206" s="21">
        <v>0</v>
      </c>
      <c r="I1206" s="21">
        <v>0</v>
      </c>
      <c r="J1206" s="21">
        <v>0</v>
      </c>
      <c r="K1206" s="23">
        <v>0</v>
      </c>
      <c r="L1206" s="21">
        <v>0</v>
      </c>
      <c r="M1206" s="21">
        <v>1360</v>
      </c>
      <c r="N1206" s="21">
        <v>11201103.65</v>
      </c>
      <c r="O1206" s="21">
        <v>0</v>
      </c>
      <c r="P1206" s="21">
        <v>0</v>
      </c>
      <c r="Q1206" s="21">
        <v>0</v>
      </c>
      <c r="R1206" s="21">
        <v>0</v>
      </c>
      <c r="S1206" s="21">
        <v>0</v>
      </c>
      <c r="T1206" s="21">
        <v>0</v>
      </c>
      <c r="U1206" s="21">
        <v>0</v>
      </c>
      <c r="V1206" s="21">
        <v>0</v>
      </c>
      <c r="W1206" s="21">
        <v>0</v>
      </c>
      <c r="X1206" s="21">
        <v>0</v>
      </c>
      <c r="Y1206" s="21">
        <v>0</v>
      </c>
      <c r="Z1206" s="21">
        <v>0</v>
      </c>
      <c r="AA1206" s="21">
        <v>0</v>
      </c>
      <c r="AB1206" s="21">
        <v>0</v>
      </c>
      <c r="AC1206" s="21">
        <v>118653.29</v>
      </c>
      <c r="AD1206" s="21">
        <v>257712.35</v>
      </c>
      <c r="AE1206" s="21">
        <v>0</v>
      </c>
      <c r="AF1206" s="24">
        <v>2022</v>
      </c>
      <c r="AG1206" s="24">
        <v>2022</v>
      </c>
      <c r="AH1206" s="25">
        <v>2022</v>
      </c>
      <c r="AT1206" s="12">
        <f t="shared" si="107"/>
        <v>1</v>
      </c>
      <c r="BW1206" s="49"/>
      <c r="CE1206" s="12">
        <f t="shared" si="108"/>
        <v>1</v>
      </c>
      <c r="CL1206" s="12" t="e">
        <f t="shared" si="109"/>
        <v>#N/A</v>
      </c>
    </row>
    <row r="1207" spans="1:90" ht="61.5" x14ac:dyDescent="0.85">
      <c r="A1207" s="12">
        <v>1</v>
      </c>
      <c r="B1207" s="45">
        <f>SUBTOTAL(103,$A$1032:A1207)</f>
        <v>173</v>
      </c>
      <c r="C1207" s="15" t="s">
        <v>755</v>
      </c>
      <c r="D1207" s="21">
        <v>5524556.9899999993</v>
      </c>
      <c r="E1207" s="21">
        <v>0</v>
      </c>
      <c r="F1207" s="21">
        <v>0</v>
      </c>
      <c r="G1207" s="21">
        <v>0</v>
      </c>
      <c r="H1207" s="21">
        <v>0</v>
      </c>
      <c r="I1207" s="21">
        <v>0</v>
      </c>
      <c r="J1207" s="21">
        <v>0</v>
      </c>
      <c r="K1207" s="23">
        <v>0</v>
      </c>
      <c r="L1207" s="21">
        <v>0</v>
      </c>
      <c r="M1207" s="21">
        <v>649</v>
      </c>
      <c r="N1207" s="21">
        <v>5318851.0999999996</v>
      </c>
      <c r="O1207" s="21">
        <v>0</v>
      </c>
      <c r="P1207" s="21">
        <v>0</v>
      </c>
      <c r="Q1207" s="21">
        <v>0</v>
      </c>
      <c r="R1207" s="21">
        <v>0</v>
      </c>
      <c r="S1207" s="21">
        <v>0</v>
      </c>
      <c r="T1207" s="21">
        <v>0</v>
      </c>
      <c r="U1207" s="21">
        <v>0</v>
      </c>
      <c r="V1207" s="21">
        <v>0</v>
      </c>
      <c r="W1207" s="21">
        <v>0</v>
      </c>
      <c r="X1207" s="21">
        <v>0</v>
      </c>
      <c r="Y1207" s="21">
        <v>0</v>
      </c>
      <c r="Z1207" s="21">
        <v>0</v>
      </c>
      <c r="AA1207" s="21">
        <v>0</v>
      </c>
      <c r="AB1207" s="21">
        <v>0</v>
      </c>
      <c r="AC1207" s="21">
        <v>56342.59</v>
      </c>
      <c r="AD1207" s="21">
        <v>149363.29999999999</v>
      </c>
      <c r="AE1207" s="21">
        <v>0</v>
      </c>
      <c r="AF1207" s="24">
        <v>2022</v>
      </c>
      <c r="AG1207" s="24">
        <v>2022</v>
      </c>
      <c r="AH1207" s="25">
        <v>2022</v>
      </c>
      <c r="AT1207" s="12" t="e">
        <f t="shared" si="107"/>
        <v>#N/A</v>
      </c>
      <c r="BW1207" s="49"/>
      <c r="CE1207" s="12">
        <f t="shared" si="108"/>
        <v>1</v>
      </c>
      <c r="CL1207" s="12" t="e">
        <f t="shared" si="109"/>
        <v>#N/A</v>
      </c>
    </row>
    <row r="1208" spans="1:90" ht="61.5" x14ac:dyDescent="0.85">
      <c r="A1208" s="12">
        <v>1</v>
      </c>
      <c r="B1208" s="45">
        <f>SUBTOTAL(103,$A$1032:A1208)</f>
        <v>174</v>
      </c>
      <c r="C1208" s="15" t="s">
        <v>756</v>
      </c>
      <c r="D1208" s="21">
        <v>5617696.6900000004</v>
      </c>
      <c r="E1208" s="21">
        <v>0</v>
      </c>
      <c r="F1208" s="21">
        <v>0</v>
      </c>
      <c r="G1208" s="21">
        <v>0</v>
      </c>
      <c r="H1208" s="21">
        <v>0</v>
      </c>
      <c r="I1208" s="21">
        <v>0</v>
      </c>
      <c r="J1208" s="21">
        <v>0</v>
      </c>
      <c r="K1208" s="23">
        <v>0</v>
      </c>
      <c r="L1208" s="21">
        <v>0</v>
      </c>
      <c r="M1208" s="21">
        <v>660</v>
      </c>
      <c r="N1208" s="21">
        <v>5362096.3600000003</v>
      </c>
      <c r="O1208" s="21">
        <v>0</v>
      </c>
      <c r="P1208" s="21">
        <v>0</v>
      </c>
      <c r="Q1208" s="21">
        <v>0</v>
      </c>
      <c r="R1208" s="21">
        <v>0</v>
      </c>
      <c r="S1208" s="21">
        <v>0</v>
      </c>
      <c r="T1208" s="21">
        <v>0</v>
      </c>
      <c r="U1208" s="21">
        <v>0</v>
      </c>
      <c r="V1208" s="21">
        <v>0</v>
      </c>
      <c r="W1208" s="21">
        <v>0</v>
      </c>
      <c r="X1208" s="21">
        <v>0</v>
      </c>
      <c r="Y1208" s="21">
        <v>0</v>
      </c>
      <c r="Z1208" s="21">
        <v>0</v>
      </c>
      <c r="AA1208" s="21">
        <v>0</v>
      </c>
      <c r="AB1208" s="21">
        <v>0</v>
      </c>
      <c r="AC1208" s="21">
        <v>56800.69</v>
      </c>
      <c r="AD1208" s="21">
        <v>198799.64</v>
      </c>
      <c r="AE1208" s="21">
        <v>0</v>
      </c>
      <c r="AF1208" s="24">
        <v>2022</v>
      </c>
      <c r="AG1208" s="24">
        <v>2022</v>
      </c>
      <c r="AH1208" s="25">
        <v>2022</v>
      </c>
      <c r="AT1208" s="12" t="e">
        <f t="shared" si="107"/>
        <v>#N/A</v>
      </c>
      <c r="BW1208" s="49"/>
      <c r="CE1208" s="12">
        <f t="shared" si="108"/>
        <v>1</v>
      </c>
      <c r="CL1208" s="12" t="e">
        <f t="shared" si="109"/>
        <v>#N/A</v>
      </c>
    </row>
    <row r="1209" spans="1:90" ht="61.5" x14ac:dyDescent="0.85">
      <c r="A1209" s="12">
        <v>1</v>
      </c>
      <c r="B1209" s="45">
        <f>SUBTOTAL(103,$A$1032:A1209)</f>
        <v>175</v>
      </c>
      <c r="C1209" s="15" t="s">
        <v>757</v>
      </c>
      <c r="D1209" s="21">
        <v>6819542.2200000007</v>
      </c>
      <c r="E1209" s="21">
        <v>0</v>
      </c>
      <c r="F1209" s="21">
        <v>0</v>
      </c>
      <c r="G1209" s="21">
        <v>0</v>
      </c>
      <c r="H1209" s="21">
        <v>0</v>
      </c>
      <c r="I1209" s="21">
        <v>0</v>
      </c>
      <c r="J1209" s="21">
        <v>0</v>
      </c>
      <c r="K1209" s="23">
        <v>0</v>
      </c>
      <c r="L1209" s="21">
        <v>0</v>
      </c>
      <c r="M1209" s="21">
        <v>635</v>
      </c>
      <c r="N1209" s="21">
        <v>6659003.4000000004</v>
      </c>
      <c r="O1209" s="21">
        <v>0</v>
      </c>
      <c r="P1209" s="21">
        <v>0</v>
      </c>
      <c r="Q1209" s="21">
        <v>0</v>
      </c>
      <c r="R1209" s="21">
        <v>0</v>
      </c>
      <c r="S1209" s="21">
        <v>0</v>
      </c>
      <c r="T1209" s="21">
        <v>0</v>
      </c>
      <c r="U1209" s="21">
        <v>0</v>
      </c>
      <c r="V1209" s="21">
        <v>0</v>
      </c>
      <c r="W1209" s="21">
        <v>0</v>
      </c>
      <c r="X1209" s="21">
        <v>0</v>
      </c>
      <c r="Y1209" s="21">
        <v>0</v>
      </c>
      <c r="Z1209" s="21">
        <v>0</v>
      </c>
      <c r="AA1209" s="21">
        <v>0</v>
      </c>
      <c r="AB1209" s="21">
        <v>0</v>
      </c>
      <c r="AC1209" s="21">
        <v>70538.820000000007</v>
      </c>
      <c r="AD1209" s="21">
        <v>90000</v>
      </c>
      <c r="AE1209" s="21">
        <v>0</v>
      </c>
      <c r="AF1209" s="24">
        <v>2022</v>
      </c>
      <c r="AG1209" s="24">
        <v>2022</v>
      </c>
      <c r="AH1209" s="25">
        <v>2022</v>
      </c>
      <c r="AT1209" s="12" t="e">
        <f t="shared" si="107"/>
        <v>#N/A</v>
      </c>
      <c r="BW1209" s="49"/>
      <c r="CE1209" s="12">
        <f t="shared" si="108"/>
        <v>1</v>
      </c>
      <c r="CL1209" s="12" t="e">
        <f t="shared" si="109"/>
        <v>#N/A</v>
      </c>
    </row>
    <row r="1210" spans="1:90" ht="61.5" x14ac:dyDescent="0.85">
      <c r="A1210" s="12">
        <v>1</v>
      </c>
      <c r="B1210" s="45">
        <f>SUBTOTAL(103,$A$1032:A1210)</f>
        <v>176</v>
      </c>
      <c r="C1210" s="15" t="s">
        <v>758</v>
      </c>
      <c r="D1210" s="21">
        <v>14027207.24</v>
      </c>
      <c r="E1210" s="21">
        <v>0</v>
      </c>
      <c r="F1210" s="21">
        <v>0</v>
      </c>
      <c r="G1210" s="21">
        <v>0</v>
      </c>
      <c r="H1210" s="21">
        <v>0</v>
      </c>
      <c r="I1210" s="21">
        <v>0</v>
      </c>
      <c r="J1210" s="21">
        <v>0</v>
      </c>
      <c r="K1210" s="23">
        <v>0</v>
      </c>
      <c r="L1210" s="21">
        <v>0</v>
      </c>
      <c r="M1210" s="21">
        <v>2047.5</v>
      </c>
      <c r="N1210" s="21">
        <v>13530500</v>
      </c>
      <c r="O1210" s="21">
        <v>0</v>
      </c>
      <c r="P1210" s="21">
        <v>0</v>
      </c>
      <c r="Q1210" s="21">
        <v>0</v>
      </c>
      <c r="R1210" s="21">
        <v>0</v>
      </c>
      <c r="S1210" s="21">
        <v>0</v>
      </c>
      <c r="T1210" s="21">
        <v>0</v>
      </c>
      <c r="U1210" s="21">
        <v>0</v>
      </c>
      <c r="V1210" s="21">
        <v>0</v>
      </c>
      <c r="W1210" s="21">
        <v>0</v>
      </c>
      <c r="X1210" s="21">
        <v>0</v>
      </c>
      <c r="Y1210" s="21">
        <v>0</v>
      </c>
      <c r="Z1210" s="21">
        <v>0</v>
      </c>
      <c r="AA1210" s="21">
        <v>0</v>
      </c>
      <c r="AB1210" s="21">
        <v>0</v>
      </c>
      <c r="AC1210" s="21">
        <v>143328.59</v>
      </c>
      <c r="AD1210" s="21">
        <v>353378.65</v>
      </c>
      <c r="AE1210" s="21">
        <v>0</v>
      </c>
      <c r="AF1210" s="24">
        <v>2022</v>
      </c>
      <c r="AG1210" s="24">
        <v>2022</v>
      </c>
      <c r="AH1210" s="25">
        <v>2022</v>
      </c>
      <c r="AT1210" s="12" t="e">
        <f t="shared" si="107"/>
        <v>#N/A</v>
      </c>
      <c r="BW1210" s="49"/>
      <c r="CE1210" s="12">
        <f t="shared" si="108"/>
        <v>1</v>
      </c>
      <c r="CL1210" s="12">
        <f t="shared" si="109"/>
        <v>353378.65</v>
      </c>
    </row>
    <row r="1211" spans="1:90" ht="61.5" x14ac:dyDescent="0.85">
      <c r="A1211" s="12">
        <v>1</v>
      </c>
      <c r="B1211" s="45">
        <f>SUBTOTAL(103,$A$1032:A1211)</f>
        <v>177</v>
      </c>
      <c r="C1211" s="15" t="s">
        <v>780</v>
      </c>
      <c r="D1211" s="21">
        <v>2526327.9699999997</v>
      </c>
      <c r="E1211" s="21">
        <v>0</v>
      </c>
      <c r="F1211" s="21">
        <v>0</v>
      </c>
      <c r="G1211" s="21">
        <v>0</v>
      </c>
      <c r="H1211" s="21">
        <v>0</v>
      </c>
      <c r="I1211" s="21">
        <v>0</v>
      </c>
      <c r="J1211" s="21">
        <v>0</v>
      </c>
      <c r="K1211" s="23">
        <v>0</v>
      </c>
      <c r="L1211" s="21">
        <v>0</v>
      </c>
      <c r="M1211" s="21">
        <v>0</v>
      </c>
      <c r="N1211" s="21">
        <v>0</v>
      </c>
      <c r="O1211" s="21">
        <v>0</v>
      </c>
      <c r="P1211" s="21">
        <v>0</v>
      </c>
      <c r="Q1211" s="21">
        <v>491.3</v>
      </c>
      <c r="R1211" s="21">
        <v>2499847.09</v>
      </c>
      <c r="S1211" s="21">
        <v>0</v>
      </c>
      <c r="T1211" s="21">
        <v>0</v>
      </c>
      <c r="U1211" s="21">
        <v>0</v>
      </c>
      <c r="V1211" s="21">
        <v>0</v>
      </c>
      <c r="W1211" s="21">
        <v>0</v>
      </c>
      <c r="X1211" s="21">
        <v>0</v>
      </c>
      <c r="Y1211" s="21">
        <v>0</v>
      </c>
      <c r="Z1211" s="21">
        <v>0</v>
      </c>
      <c r="AA1211" s="21">
        <v>0</v>
      </c>
      <c r="AB1211" s="21">
        <v>0</v>
      </c>
      <c r="AC1211" s="21">
        <v>26480.880000000001</v>
      </c>
      <c r="AD1211" s="21">
        <v>0</v>
      </c>
      <c r="AE1211" s="21">
        <v>0</v>
      </c>
      <c r="AF1211" s="24" t="s">
        <v>262</v>
      </c>
      <c r="AG1211" s="24">
        <v>2022</v>
      </c>
      <c r="AH1211" s="25">
        <v>2022</v>
      </c>
      <c r="AT1211" s="12">
        <f t="shared" si="107"/>
        <v>1</v>
      </c>
      <c r="BW1211" s="49"/>
      <c r="CE1211" s="12">
        <f t="shared" si="108"/>
        <v>1</v>
      </c>
      <c r="CL1211" s="12" t="e">
        <f t="shared" si="109"/>
        <v>#N/A</v>
      </c>
    </row>
    <row r="1212" spans="1:90" ht="61.5" x14ac:dyDescent="0.85">
      <c r="A1212" s="12">
        <v>1</v>
      </c>
      <c r="B1212" s="45">
        <f>SUBTOTAL(103,$A$1032:A1212)</f>
        <v>178</v>
      </c>
      <c r="C1212" s="15" t="s">
        <v>1551</v>
      </c>
      <c r="D1212" s="21">
        <v>3234857.99</v>
      </c>
      <c r="E1212" s="21">
        <v>0</v>
      </c>
      <c r="F1212" s="21">
        <v>0</v>
      </c>
      <c r="G1212" s="21">
        <v>0</v>
      </c>
      <c r="H1212" s="21">
        <v>0</v>
      </c>
      <c r="I1212" s="21">
        <v>0</v>
      </c>
      <c r="J1212" s="21">
        <v>0</v>
      </c>
      <c r="K1212" s="23">
        <v>0</v>
      </c>
      <c r="L1212" s="21">
        <v>0</v>
      </c>
      <c r="M1212" s="21">
        <v>380</v>
      </c>
      <c r="N1212" s="21">
        <v>3127535.68</v>
      </c>
      <c r="O1212" s="21">
        <v>0</v>
      </c>
      <c r="P1212" s="21">
        <v>0</v>
      </c>
      <c r="Q1212" s="21">
        <v>0</v>
      </c>
      <c r="R1212" s="21">
        <v>0</v>
      </c>
      <c r="S1212" s="21">
        <v>0</v>
      </c>
      <c r="T1212" s="21">
        <v>0</v>
      </c>
      <c r="U1212" s="21">
        <v>0</v>
      </c>
      <c r="V1212" s="21">
        <v>0</v>
      </c>
      <c r="W1212" s="21">
        <v>0</v>
      </c>
      <c r="X1212" s="21">
        <v>0</v>
      </c>
      <c r="Y1212" s="21">
        <v>0</v>
      </c>
      <c r="Z1212" s="21">
        <v>0</v>
      </c>
      <c r="AA1212" s="21">
        <v>0</v>
      </c>
      <c r="AB1212" s="21">
        <v>0</v>
      </c>
      <c r="AC1212" s="21">
        <v>33129.99</v>
      </c>
      <c r="AD1212" s="21">
        <v>74192.320000000007</v>
      </c>
      <c r="AE1212" s="21">
        <v>0</v>
      </c>
      <c r="AF1212" s="24">
        <v>2022</v>
      </c>
      <c r="AG1212" s="24">
        <v>2022</v>
      </c>
      <c r="AH1212" s="25">
        <v>2022</v>
      </c>
      <c r="BW1212" s="49"/>
      <c r="CE1212" s="12">
        <f t="shared" si="108"/>
        <v>1</v>
      </c>
      <c r="CL1212" s="12">
        <f t="shared" si="109"/>
        <v>74192.320000000007</v>
      </c>
    </row>
    <row r="1213" spans="1:90" ht="61.5" x14ac:dyDescent="0.85">
      <c r="A1213" s="12">
        <v>1</v>
      </c>
      <c r="B1213" s="45">
        <f>SUBTOTAL(103,$A$1032:A1213)</f>
        <v>179</v>
      </c>
      <c r="C1213" s="15" t="s">
        <v>1233</v>
      </c>
      <c r="D1213" s="21">
        <v>10732501.01</v>
      </c>
      <c r="E1213" s="21">
        <v>0</v>
      </c>
      <c r="F1213" s="21">
        <v>0</v>
      </c>
      <c r="G1213" s="21">
        <v>0</v>
      </c>
      <c r="H1213" s="21">
        <v>0</v>
      </c>
      <c r="I1213" s="21">
        <v>0</v>
      </c>
      <c r="J1213" s="21">
        <v>0</v>
      </c>
      <c r="K1213" s="23">
        <v>0</v>
      </c>
      <c r="L1213" s="21">
        <v>0</v>
      </c>
      <c r="M1213" s="21">
        <v>1464.46</v>
      </c>
      <c r="N1213" s="21">
        <v>10595815</v>
      </c>
      <c r="O1213" s="21">
        <v>0</v>
      </c>
      <c r="P1213" s="21">
        <v>0</v>
      </c>
      <c r="Q1213" s="21">
        <v>0</v>
      </c>
      <c r="R1213" s="21">
        <v>0</v>
      </c>
      <c r="S1213" s="21">
        <v>0</v>
      </c>
      <c r="T1213" s="21">
        <v>0</v>
      </c>
      <c r="U1213" s="21">
        <v>0</v>
      </c>
      <c r="V1213" s="21">
        <v>0</v>
      </c>
      <c r="W1213" s="21">
        <v>0</v>
      </c>
      <c r="X1213" s="21">
        <v>0</v>
      </c>
      <c r="Y1213" s="21">
        <v>0</v>
      </c>
      <c r="Z1213" s="21">
        <v>0</v>
      </c>
      <c r="AA1213" s="21">
        <v>0</v>
      </c>
      <c r="AB1213" s="21">
        <v>0</v>
      </c>
      <c r="AC1213" s="21">
        <v>136686.01</v>
      </c>
      <c r="AD1213" s="21">
        <v>0</v>
      </c>
      <c r="AE1213" s="21">
        <v>0</v>
      </c>
      <c r="AF1213" s="24" t="s">
        <v>262</v>
      </c>
      <c r="AG1213" s="24">
        <v>2022</v>
      </c>
      <c r="AH1213" s="25">
        <v>2022</v>
      </c>
      <c r="BW1213" s="49"/>
      <c r="CA1213" s="12" t="e">
        <f t="shared" ref="CA1213:CA1225" si="110">VLOOKUP(C1213,CB:CC,2,FALSE)</f>
        <v>#N/A</v>
      </c>
      <c r="CE1213" s="12" t="e">
        <f t="shared" si="108"/>
        <v>#N/A</v>
      </c>
      <c r="CL1213" s="12" t="e">
        <f t="shared" si="109"/>
        <v>#N/A</v>
      </c>
    </row>
    <row r="1214" spans="1:90" ht="61.5" x14ac:dyDescent="0.85">
      <c r="A1214" s="12">
        <v>1</v>
      </c>
      <c r="B1214" s="45">
        <f>SUBTOTAL(103,$A$1032:A1214)</f>
        <v>180</v>
      </c>
      <c r="C1214" s="15" t="s">
        <v>1615</v>
      </c>
      <c r="D1214" s="21">
        <v>149372.4</v>
      </c>
      <c r="E1214" s="21">
        <v>0</v>
      </c>
      <c r="F1214" s="21">
        <v>0</v>
      </c>
      <c r="G1214" s="21">
        <v>0</v>
      </c>
      <c r="H1214" s="21">
        <v>0</v>
      </c>
      <c r="I1214" s="21">
        <v>0</v>
      </c>
      <c r="J1214" s="21">
        <v>0</v>
      </c>
      <c r="K1214" s="52">
        <v>0</v>
      </c>
      <c r="L1214" s="21">
        <v>0</v>
      </c>
      <c r="M1214" s="21">
        <v>0</v>
      </c>
      <c r="N1214" s="21">
        <v>0</v>
      </c>
      <c r="O1214" s="21">
        <v>0</v>
      </c>
      <c r="P1214" s="21">
        <v>0</v>
      </c>
      <c r="Q1214" s="21">
        <v>0</v>
      </c>
      <c r="R1214" s="21">
        <v>0</v>
      </c>
      <c r="S1214" s="21">
        <v>0</v>
      </c>
      <c r="T1214" s="21">
        <v>0</v>
      </c>
      <c r="U1214" s="21">
        <v>0</v>
      </c>
      <c r="V1214" s="29">
        <v>146242.79999999999</v>
      </c>
      <c r="W1214" s="21">
        <v>0</v>
      </c>
      <c r="X1214" s="21">
        <v>0</v>
      </c>
      <c r="Y1214" s="21">
        <v>0</v>
      </c>
      <c r="Z1214" s="21">
        <v>0</v>
      </c>
      <c r="AA1214" s="21">
        <v>0</v>
      </c>
      <c r="AB1214" s="21">
        <v>0</v>
      </c>
      <c r="AC1214" s="21">
        <v>3129.6</v>
      </c>
      <c r="AD1214" s="21">
        <v>0</v>
      </c>
      <c r="AE1214" s="21">
        <v>0</v>
      </c>
      <c r="AF1214" s="24" t="s">
        <v>262</v>
      </c>
      <c r="AG1214" s="24">
        <v>2022</v>
      </c>
      <c r="AH1214" s="25">
        <v>2022</v>
      </c>
      <c r="BW1214" s="49"/>
      <c r="CA1214" s="12" t="e">
        <f t="shared" si="110"/>
        <v>#N/A</v>
      </c>
      <c r="CE1214" s="12" t="e">
        <f t="shared" si="108"/>
        <v>#N/A</v>
      </c>
      <c r="CL1214" s="12" t="e">
        <f t="shared" si="109"/>
        <v>#N/A</v>
      </c>
    </row>
    <row r="1215" spans="1:90" ht="61.5" x14ac:dyDescent="0.85">
      <c r="A1215" s="12">
        <v>1</v>
      </c>
      <c r="B1215" s="45">
        <f>SUBTOTAL(103,$A$1032:A1215)</f>
        <v>181</v>
      </c>
      <c r="C1215" s="15" t="s">
        <v>735</v>
      </c>
      <c r="D1215" s="21">
        <v>2521523.4</v>
      </c>
      <c r="E1215" s="21">
        <v>230920.87</v>
      </c>
      <c r="F1215" s="21">
        <v>0</v>
      </c>
      <c r="G1215" s="21">
        <v>0</v>
      </c>
      <c r="H1215" s="21">
        <v>542882.04</v>
      </c>
      <c r="I1215" s="21">
        <v>1694890.44</v>
      </c>
      <c r="J1215" s="21">
        <v>0</v>
      </c>
      <c r="K1215" s="52">
        <v>0</v>
      </c>
      <c r="L1215" s="21">
        <v>0</v>
      </c>
      <c r="M1215" s="21">
        <v>0</v>
      </c>
      <c r="N1215" s="21">
        <v>0</v>
      </c>
      <c r="O1215" s="21">
        <v>0</v>
      </c>
      <c r="P1215" s="21">
        <v>0</v>
      </c>
      <c r="Q1215" s="21">
        <v>0</v>
      </c>
      <c r="R1215" s="21">
        <v>0</v>
      </c>
      <c r="S1215" s="21">
        <v>0</v>
      </c>
      <c r="T1215" s="21">
        <v>0</v>
      </c>
      <c r="U1215" s="21">
        <v>0</v>
      </c>
      <c r="V1215" s="21">
        <v>0</v>
      </c>
      <c r="W1215" s="21">
        <v>0</v>
      </c>
      <c r="X1215" s="21">
        <v>0</v>
      </c>
      <c r="Y1215" s="21">
        <v>0</v>
      </c>
      <c r="Z1215" s="21">
        <v>0</v>
      </c>
      <c r="AA1215" s="21">
        <v>0</v>
      </c>
      <c r="AB1215" s="21">
        <v>0</v>
      </c>
      <c r="AC1215" s="21">
        <v>52830.05</v>
      </c>
      <c r="AD1215" s="21">
        <v>0</v>
      </c>
      <c r="AE1215" s="21">
        <v>0</v>
      </c>
      <c r="AF1215" s="24" t="s">
        <v>262</v>
      </c>
      <c r="AG1215" s="24">
        <v>2022</v>
      </c>
      <c r="AH1215" s="25">
        <v>2022</v>
      </c>
      <c r="AT1215" s="12" t="e">
        <f>VLOOKUP(C1215,AW:AX,2,FALSE)</f>
        <v>#N/A</v>
      </c>
      <c r="BW1215" s="49"/>
      <c r="CA1215" s="12" t="e">
        <f t="shared" si="110"/>
        <v>#N/A</v>
      </c>
      <c r="CE1215" s="12" t="e">
        <f t="shared" si="108"/>
        <v>#N/A</v>
      </c>
      <c r="CL1215" s="12" t="e">
        <f t="shared" si="109"/>
        <v>#N/A</v>
      </c>
    </row>
    <row r="1216" spans="1:90" ht="61.5" x14ac:dyDescent="0.85">
      <c r="A1216" s="12">
        <v>1</v>
      </c>
      <c r="B1216" s="45">
        <f>SUBTOTAL(103,$A$1032:A1216)</f>
        <v>182</v>
      </c>
      <c r="C1216" s="15" t="s">
        <v>2352</v>
      </c>
      <c r="D1216" s="21">
        <v>3608988.2</v>
      </c>
      <c r="E1216" s="21">
        <v>0</v>
      </c>
      <c r="F1216" s="21">
        <v>0</v>
      </c>
      <c r="G1216" s="21">
        <v>0</v>
      </c>
      <c r="H1216" s="21">
        <v>0</v>
      </c>
      <c r="I1216" s="21">
        <v>0</v>
      </c>
      <c r="J1216" s="21">
        <v>0</v>
      </c>
      <c r="K1216" s="52">
        <v>2</v>
      </c>
      <c r="L1216" s="21">
        <v>3533374</v>
      </c>
      <c r="M1216" s="21">
        <v>0</v>
      </c>
      <c r="N1216" s="21">
        <v>0</v>
      </c>
      <c r="O1216" s="21">
        <v>0</v>
      </c>
      <c r="P1216" s="21">
        <v>0</v>
      </c>
      <c r="Q1216" s="21">
        <v>0</v>
      </c>
      <c r="R1216" s="21">
        <v>0</v>
      </c>
      <c r="S1216" s="21">
        <v>0</v>
      </c>
      <c r="T1216" s="21">
        <v>0</v>
      </c>
      <c r="U1216" s="21">
        <v>0</v>
      </c>
      <c r="V1216" s="21">
        <v>0</v>
      </c>
      <c r="W1216" s="21">
        <v>0</v>
      </c>
      <c r="X1216" s="21">
        <v>0</v>
      </c>
      <c r="Y1216" s="21">
        <v>0</v>
      </c>
      <c r="Z1216" s="21">
        <v>0</v>
      </c>
      <c r="AA1216" s="21">
        <v>0</v>
      </c>
      <c r="AB1216" s="21">
        <v>0</v>
      </c>
      <c r="AC1216" s="21">
        <v>75614.2</v>
      </c>
      <c r="AD1216" s="21">
        <v>0</v>
      </c>
      <c r="AE1216" s="21">
        <v>0</v>
      </c>
      <c r="AF1216" s="24" t="s">
        <v>262</v>
      </c>
      <c r="AG1216" s="24">
        <v>2022</v>
      </c>
      <c r="AH1216" s="25">
        <v>2022</v>
      </c>
      <c r="BV1216" s="269">
        <v>2</v>
      </c>
      <c r="BW1216" s="49"/>
      <c r="CA1216" s="12" t="e">
        <f t="shared" si="110"/>
        <v>#N/A</v>
      </c>
      <c r="CE1216" s="12" t="e">
        <f t="shared" si="108"/>
        <v>#N/A</v>
      </c>
      <c r="CL1216" s="12" t="e">
        <f t="shared" si="109"/>
        <v>#N/A</v>
      </c>
    </row>
    <row r="1217" spans="1:16326" s="3" customFormat="1" ht="61.5" x14ac:dyDescent="0.85">
      <c r="A1217" s="12">
        <v>1</v>
      </c>
      <c r="B1217" s="45">
        <f>SUBTOTAL(103,$A$1032:A1217)</f>
        <v>183</v>
      </c>
      <c r="C1217" s="15" t="s">
        <v>2353</v>
      </c>
      <c r="D1217" s="21">
        <v>3735928.1999999997</v>
      </c>
      <c r="E1217" s="21">
        <v>0</v>
      </c>
      <c r="F1217" s="21">
        <v>0</v>
      </c>
      <c r="G1217" s="21">
        <v>0</v>
      </c>
      <c r="H1217" s="21">
        <v>0</v>
      </c>
      <c r="I1217" s="21">
        <v>0</v>
      </c>
      <c r="J1217" s="21">
        <v>0</v>
      </c>
      <c r="K1217" s="52">
        <v>2</v>
      </c>
      <c r="L1217" s="21">
        <v>3657654.4</v>
      </c>
      <c r="M1217" s="21">
        <v>0</v>
      </c>
      <c r="N1217" s="21">
        <v>0</v>
      </c>
      <c r="O1217" s="21">
        <v>0</v>
      </c>
      <c r="P1217" s="21">
        <v>0</v>
      </c>
      <c r="Q1217" s="21">
        <v>0</v>
      </c>
      <c r="R1217" s="21">
        <v>0</v>
      </c>
      <c r="S1217" s="21">
        <v>0</v>
      </c>
      <c r="T1217" s="21">
        <v>0</v>
      </c>
      <c r="U1217" s="21">
        <v>0</v>
      </c>
      <c r="V1217" s="21">
        <v>0</v>
      </c>
      <c r="W1217" s="21">
        <v>0</v>
      </c>
      <c r="X1217" s="21">
        <v>0</v>
      </c>
      <c r="Y1217" s="21">
        <v>0</v>
      </c>
      <c r="Z1217" s="21">
        <v>0</v>
      </c>
      <c r="AA1217" s="21">
        <v>0</v>
      </c>
      <c r="AB1217" s="21">
        <v>0</v>
      </c>
      <c r="AC1217" s="21">
        <v>78273.8</v>
      </c>
      <c r="AD1217" s="21">
        <v>0</v>
      </c>
      <c r="AE1217" s="21">
        <v>0</v>
      </c>
      <c r="AF1217" s="24" t="s">
        <v>262</v>
      </c>
      <c r="AG1217" s="24">
        <v>2022</v>
      </c>
      <c r="AH1217" s="25">
        <v>2022</v>
      </c>
      <c r="AI1217" s="12"/>
      <c r="AJ1217" s="12"/>
      <c r="AK1217" s="12"/>
      <c r="AL1217" s="12"/>
      <c r="AM1217" s="12"/>
      <c r="AN1217" s="12"/>
      <c r="AO1217" s="12"/>
      <c r="AP1217" s="12"/>
      <c r="AQ1217" s="12"/>
      <c r="AR1217" s="12"/>
      <c r="AS1217" s="12"/>
      <c r="AT1217" s="12"/>
      <c r="AU1217" s="12"/>
      <c r="AV1217" s="12"/>
      <c r="AW1217" s="12"/>
      <c r="AX1217" s="12"/>
      <c r="AY1217" s="12"/>
      <c r="AZ1217" s="12"/>
      <c r="BA1217" s="12"/>
      <c r="BB1217" s="12"/>
      <c r="BC1217" s="12"/>
      <c r="BD1217" s="12"/>
      <c r="BE1217" s="12"/>
      <c r="BF1217" s="12"/>
      <c r="BG1217" s="12"/>
      <c r="BH1217" s="12"/>
      <c r="BI1217" s="12"/>
      <c r="BJ1217" s="12"/>
      <c r="BK1217" s="12"/>
      <c r="BL1217" s="12"/>
      <c r="BM1217" s="12"/>
      <c r="BN1217" s="12"/>
      <c r="BO1217" s="12"/>
      <c r="BP1217" s="12"/>
      <c r="BQ1217" s="12"/>
      <c r="BR1217" s="12"/>
      <c r="BS1217" s="12"/>
      <c r="BT1217" s="12"/>
      <c r="BU1217" s="12"/>
      <c r="BV1217" s="269">
        <v>2</v>
      </c>
      <c r="BW1217" s="49"/>
      <c r="BX1217" s="12"/>
      <c r="BY1217" s="12"/>
      <c r="BZ1217" s="12"/>
      <c r="CA1217" s="12" t="e">
        <f t="shared" si="110"/>
        <v>#N/A</v>
      </c>
      <c r="CB1217" s="12"/>
      <c r="CC1217" s="12"/>
      <c r="CD1217" s="12"/>
      <c r="CE1217" s="12" t="e">
        <f t="shared" si="108"/>
        <v>#N/A</v>
      </c>
      <c r="CF1217" s="12"/>
      <c r="CG1217" s="12"/>
      <c r="CH1217" s="12"/>
      <c r="CI1217" s="12"/>
      <c r="CJ1217" s="12"/>
      <c r="CK1217" s="12"/>
      <c r="CL1217" s="12" t="e">
        <f t="shared" si="109"/>
        <v>#N/A</v>
      </c>
      <c r="CM1217" s="12"/>
      <c r="CN1217" s="12"/>
      <c r="CO1217" s="12"/>
      <c r="CP1217" s="12"/>
      <c r="CQ1217" s="12"/>
      <c r="CR1217" s="12"/>
      <c r="CS1217" s="12"/>
      <c r="CT1217" s="12"/>
      <c r="CU1217" s="12"/>
      <c r="CV1217" s="12"/>
      <c r="CW1217" s="12"/>
      <c r="CX1217" s="12"/>
      <c r="CY1217" s="12"/>
      <c r="CZ1217" s="12"/>
      <c r="DA1217" s="12"/>
      <c r="DB1217" s="12"/>
      <c r="DC1217" s="12"/>
      <c r="DD1217" s="12"/>
      <c r="DE1217" s="12"/>
      <c r="DF1217" s="12"/>
      <c r="DG1217" s="12"/>
      <c r="DH1217" s="12"/>
      <c r="DI1217" s="12"/>
      <c r="DJ1217" s="12"/>
      <c r="DK1217" s="12"/>
      <c r="DL1217" s="12"/>
      <c r="DM1217" s="12"/>
      <c r="DN1217" s="12"/>
      <c r="DO1217" s="12"/>
      <c r="DP1217" s="12"/>
      <c r="DQ1217" s="12"/>
      <c r="DR1217" s="12"/>
      <c r="DS1217" s="12"/>
      <c r="DT1217" s="12"/>
      <c r="DU1217" s="12"/>
      <c r="DV1217" s="12"/>
      <c r="DW1217" s="12"/>
      <c r="DX1217" s="12"/>
      <c r="DY1217" s="12"/>
      <c r="DZ1217" s="12"/>
      <c r="EA1217" s="12"/>
      <c r="EB1217" s="12"/>
      <c r="EC1217" s="12"/>
      <c r="ED1217" s="12"/>
      <c r="EE1217" s="12"/>
      <c r="EF1217" s="12"/>
      <c r="EG1217" s="12"/>
      <c r="EH1217" s="12"/>
      <c r="EI1217" s="12"/>
      <c r="EJ1217" s="12"/>
      <c r="EK1217" s="12"/>
      <c r="EL1217" s="12"/>
      <c r="EM1217" s="12"/>
      <c r="EN1217" s="12"/>
      <c r="EO1217" s="12"/>
      <c r="EP1217" s="12"/>
      <c r="EQ1217" s="12"/>
      <c r="ER1217" s="12"/>
      <c r="ES1217" s="12"/>
      <c r="ET1217" s="12"/>
      <c r="EU1217" s="12"/>
      <c r="EV1217" s="12"/>
      <c r="EW1217" s="12"/>
      <c r="EX1217" s="12"/>
      <c r="EY1217" s="12"/>
      <c r="EZ1217" s="12"/>
      <c r="FA1217" s="12"/>
      <c r="FB1217" s="12"/>
      <c r="FC1217" s="12"/>
      <c r="FD1217" s="12"/>
      <c r="FE1217" s="12"/>
      <c r="FF1217" s="12"/>
      <c r="FG1217" s="12"/>
      <c r="FH1217" s="12"/>
      <c r="FI1217" s="12"/>
      <c r="FJ1217" s="12"/>
      <c r="FK1217" s="12"/>
      <c r="FL1217" s="12"/>
      <c r="FM1217" s="12"/>
      <c r="FN1217" s="12"/>
      <c r="FO1217" s="12"/>
      <c r="FP1217" s="12"/>
      <c r="FQ1217" s="12"/>
      <c r="FR1217" s="12"/>
      <c r="FS1217" s="12"/>
      <c r="FT1217" s="12"/>
      <c r="FU1217" s="12"/>
      <c r="FV1217" s="12"/>
      <c r="FW1217" s="12"/>
      <c r="FX1217" s="12"/>
      <c r="FY1217" s="12"/>
      <c r="FZ1217" s="12"/>
      <c r="GA1217" s="12"/>
      <c r="GB1217" s="12"/>
      <c r="GC1217" s="12"/>
      <c r="GD1217" s="12"/>
      <c r="GE1217" s="12"/>
      <c r="GF1217" s="12"/>
      <c r="GG1217" s="12"/>
      <c r="GH1217" s="12"/>
      <c r="GI1217" s="12"/>
      <c r="GJ1217" s="12"/>
      <c r="GK1217" s="12"/>
      <c r="GL1217" s="12"/>
      <c r="GM1217" s="12"/>
      <c r="GN1217" s="12"/>
      <c r="GO1217" s="12"/>
      <c r="GP1217" s="12"/>
      <c r="GQ1217" s="12"/>
      <c r="GR1217" s="12"/>
      <c r="GS1217" s="12"/>
      <c r="GT1217" s="12"/>
      <c r="GU1217" s="12"/>
      <c r="GV1217" s="12"/>
      <c r="GW1217" s="12"/>
      <c r="GX1217" s="12"/>
      <c r="GY1217" s="12"/>
      <c r="GZ1217" s="12"/>
      <c r="HA1217" s="12"/>
      <c r="HB1217" s="12"/>
      <c r="HC1217" s="12"/>
      <c r="HD1217" s="12"/>
      <c r="HE1217" s="12"/>
      <c r="HF1217" s="12"/>
      <c r="HG1217" s="12"/>
      <c r="HH1217" s="12"/>
      <c r="HI1217" s="12"/>
      <c r="HJ1217" s="12"/>
      <c r="HK1217" s="12"/>
      <c r="HL1217" s="12"/>
      <c r="HM1217" s="12"/>
      <c r="HN1217" s="12"/>
      <c r="HO1217" s="12"/>
      <c r="HP1217" s="12"/>
      <c r="HQ1217" s="12"/>
      <c r="HR1217" s="12"/>
      <c r="HS1217" s="12"/>
      <c r="HT1217" s="12"/>
      <c r="HU1217" s="12"/>
      <c r="HV1217" s="12"/>
      <c r="HW1217" s="12"/>
      <c r="HX1217" s="12"/>
      <c r="HY1217" s="12"/>
      <c r="HZ1217" s="12"/>
      <c r="IA1217" s="12"/>
      <c r="IB1217" s="12"/>
      <c r="IC1217" s="12"/>
      <c r="ID1217" s="12"/>
      <c r="IE1217" s="12"/>
      <c r="IF1217" s="12"/>
      <c r="IG1217" s="12"/>
      <c r="IH1217" s="12"/>
      <c r="II1217" s="12"/>
      <c r="IJ1217" s="12"/>
      <c r="IK1217" s="12"/>
      <c r="IL1217" s="12"/>
      <c r="IM1217" s="12"/>
      <c r="IN1217" s="12"/>
      <c r="IO1217" s="12"/>
      <c r="IP1217" s="12"/>
      <c r="IQ1217" s="12"/>
      <c r="IR1217" s="12"/>
      <c r="IS1217" s="12"/>
      <c r="IT1217" s="12"/>
      <c r="IU1217" s="12"/>
      <c r="IV1217" s="12"/>
      <c r="IW1217" s="12"/>
      <c r="IX1217" s="12"/>
      <c r="IY1217" s="12"/>
      <c r="IZ1217" s="12"/>
      <c r="JA1217" s="12"/>
      <c r="JB1217" s="12"/>
      <c r="JC1217" s="12"/>
      <c r="JD1217" s="12"/>
      <c r="JE1217" s="12"/>
      <c r="JF1217" s="12"/>
      <c r="JG1217" s="12"/>
      <c r="JH1217" s="12"/>
      <c r="JI1217" s="12"/>
      <c r="JJ1217" s="12"/>
      <c r="JK1217" s="12"/>
      <c r="JL1217" s="12"/>
      <c r="JM1217" s="12"/>
      <c r="JN1217" s="12"/>
      <c r="JO1217" s="12"/>
      <c r="JP1217" s="12"/>
      <c r="JQ1217" s="12"/>
      <c r="JR1217" s="12"/>
      <c r="JS1217" s="12"/>
      <c r="JT1217" s="12"/>
      <c r="JU1217" s="12"/>
      <c r="JV1217" s="12"/>
      <c r="JW1217" s="12"/>
      <c r="JX1217" s="12"/>
      <c r="JY1217" s="12"/>
      <c r="JZ1217" s="12"/>
      <c r="KA1217" s="12"/>
      <c r="KB1217" s="12"/>
      <c r="KC1217" s="12"/>
      <c r="KD1217" s="12"/>
      <c r="KE1217" s="12"/>
      <c r="KF1217" s="12"/>
      <c r="KG1217" s="12"/>
      <c r="KH1217" s="12"/>
      <c r="KI1217" s="12"/>
      <c r="KJ1217" s="12"/>
      <c r="KK1217" s="12"/>
      <c r="KL1217" s="12"/>
      <c r="KM1217" s="12"/>
      <c r="KN1217" s="12"/>
      <c r="KO1217" s="12"/>
      <c r="KP1217" s="12"/>
      <c r="KQ1217" s="12"/>
      <c r="KR1217" s="12"/>
      <c r="KS1217" s="12"/>
      <c r="KT1217" s="12"/>
      <c r="KU1217" s="12"/>
      <c r="KV1217" s="12"/>
      <c r="KW1217" s="12"/>
      <c r="KX1217" s="12"/>
      <c r="KY1217" s="12"/>
      <c r="KZ1217" s="12"/>
      <c r="LA1217" s="12"/>
      <c r="LB1217" s="12"/>
      <c r="LC1217" s="12"/>
      <c r="LD1217" s="12"/>
      <c r="LE1217" s="12"/>
      <c r="LF1217" s="12"/>
      <c r="LG1217" s="12"/>
      <c r="LH1217" s="12"/>
      <c r="LI1217" s="12"/>
      <c r="LJ1217" s="12"/>
      <c r="LK1217" s="12"/>
      <c r="LL1217" s="12"/>
      <c r="LM1217" s="12"/>
      <c r="LN1217" s="12"/>
      <c r="LO1217" s="12"/>
      <c r="LP1217" s="12"/>
      <c r="LQ1217" s="12"/>
      <c r="LR1217" s="12"/>
      <c r="LS1217" s="12"/>
      <c r="LT1217" s="12"/>
      <c r="LU1217" s="12"/>
      <c r="LV1217" s="12"/>
      <c r="LW1217" s="12"/>
      <c r="LX1217" s="12"/>
      <c r="LY1217" s="12"/>
      <c r="LZ1217" s="12"/>
      <c r="MA1217" s="12"/>
      <c r="MB1217" s="12"/>
      <c r="MC1217" s="12"/>
      <c r="MD1217" s="12"/>
      <c r="ME1217" s="12"/>
      <c r="MF1217" s="12"/>
      <c r="MG1217" s="12"/>
      <c r="MH1217" s="12"/>
      <c r="MI1217" s="12"/>
      <c r="MJ1217" s="12"/>
      <c r="MK1217" s="12"/>
      <c r="ML1217" s="12"/>
      <c r="MM1217" s="12"/>
      <c r="MN1217" s="12"/>
      <c r="MO1217" s="12"/>
      <c r="MP1217" s="12"/>
      <c r="MQ1217" s="12"/>
      <c r="MR1217" s="12"/>
      <c r="MS1217" s="12"/>
      <c r="MT1217" s="12"/>
      <c r="MU1217" s="12"/>
      <c r="MV1217" s="12"/>
      <c r="MW1217" s="12"/>
      <c r="MX1217" s="12"/>
      <c r="MY1217" s="12"/>
      <c r="MZ1217" s="12"/>
      <c r="NA1217" s="12"/>
      <c r="NB1217" s="12"/>
      <c r="NC1217" s="12"/>
      <c r="ND1217" s="12"/>
      <c r="NE1217" s="12"/>
      <c r="NF1217" s="12"/>
      <c r="NG1217" s="12"/>
      <c r="NH1217" s="12"/>
      <c r="NI1217" s="12"/>
      <c r="NJ1217" s="12"/>
      <c r="NK1217" s="12"/>
      <c r="NL1217" s="12"/>
      <c r="NM1217" s="12"/>
      <c r="NN1217" s="12"/>
      <c r="NO1217" s="12"/>
      <c r="NP1217" s="12"/>
      <c r="NQ1217" s="12"/>
      <c r="NR1217" s="12"/>
      <c r="NS1217" s="12"/>
      <c r="NT1217" s="12"/>
      <c r="NU1217" s="12"/>
      <c r="NV1217" s="12"/>
      <c r="NW1217" s="12"/>
      <c r="NX1217" s="12"/>
      <c r="NY1217" s="12"/>
      <c r="NZ1217" s="12"/>
      <c r="OA1217" s="12"/>
      <c r="OB1217" s="12"/>
      <c r="OC1217" s="12"/>
      <c r="OD1217" s="12"/>
      <c r="OE1217" s="12"/>
      <c r="OF1217" s="12"/>
      <c r="OG1217" s="12"/>
      <c r="OH1217" s="12"/>
      <c r="OI1217" s="12"/>
      <c r="OJ1217" s="12"/>
      <c r="OK1217" s="12"/>
      <c r="OL1217" s="12"/>
      <c r="OM1217" s="12"/>
      <c r="ON1217" s="12"/>
      <c r="OO1217" s="12"/>
      <c r="OP1217" s="12"/>
      <c r="OQ1217" s="12"/>
      <c r="OR1217" s="12"/>
      <c r="OS1217" s="12"/>
      <c r="OT1217" s="12"/>
      <c r="OU1217" s="12"/>
      <c r="OV1217" s="12"/>
      <c r="OW1217" s="12"/>
      <c r="OX1217" s="12"/>
      <c r="OY1217" s="12"/>
      <c r="OZ1217" s="12"/>
      <c r="PA1217" s="12"/>
      <c r="PB1217" s="12"/>
      <c r="PC1217" s="12"/>
      <c r="PD1217" s="12"/>
      <c r="PE1217" s="12"/>
      <c r="PF1217" s="12"/>
      <c r="PG1217" s="12"/>
      <c r="PH1217" s="12"/>
      <c r="PI1217" s="12"/>
      <c r="PJ1217" s="12"/>
      <c r="PK1217" s="12"/>
      <c r="PL1217" s="12"/>
      <c r="PM1217" s="12"/>
      <c r="PN1217" s="12"/>
      <c r="PO1217" s="12"/>
      <c r="PP1217" s="12"/>
      <c r="PQ1217" s="12"/>
      <c r="PR1217" s="12"/>
      <c r="PS1217" s="12"/>
      <c r="PT1217" s="12"/>
      <c r="PU1217" s="12"/>
      <c r="PV1217" s="12"/>
      <c r="PW1217" s="12"/>
      <c r="PX1217" s="12"/>
      <c r="PY1217" s="12"/>
      <c r="PZ1217" s="12"/>
      <c r="QA1217" s="12"/>
      <c r="QB1217" s="12"/>
      <c r="QC1217" s="12"/>
      <c r="QD1217" s="12"/>
      <c r="QE1217" s="12"/>
      <c r="QF1217" s="12"/>
      <c r="QG1217" s="12"/>
      <c r="QH1217" s="12"/>
      <c r="QI1217" s="12"/>
      <c r="QJ1217" s="12"/>
      <c r="QK1217" s="12"/>
      <c r="QL1217" s="12"/>
      <c r="QM1217" s="12"/>
      <c r="QN1217" s="12"/>
      <c r="QO1217" s="12"/>
      <c r="QP1217" s="12"/>
      <c r="QQ1217" s="12"/>
      <c r="QR1217" s="12"/>
      <c r="QS1217" s="12"/>
      <c r="QT1217" s="12"/>
      <c r="QU1217" s="12"/>
      <c r="QV1217" s="12"/>
      <c r="QW1217" s="12"/>
      <c r="QX1217" s="12"/>
      <c r="QY1217" s="12"/>
      <c r="QZ1217" s="12"/>
      <c r="RA1217" s="12"/>
      <c r="RB1217" s="12"/>
      <c r="RC1217" s="12"/>
      <c r="RD1217" s="12"/>
      <c r="RE1217" s="12"/>
      <c r="RF1217" s="12"/>
      <c r="RG1217" s="12"/>
      <c r="RH1217" s="12"/>
      <c r="RI1217" s="12"/>
      <c r="RJ1217" s="12"/>
      <c r="RK1217" s="12"/>
      <c r="RL1217" s="12"/>
      <c r="RM1217" s="12"/>
      <c r="RN1217" s="12"/>
      <c r="RO1217" s="12"/>
      <c r="RP1217" s="12"/>
      <c r="RQ1217" s="12"/>
      <c r="RR1217" s="12"/>
      <c r="RS1217" s="12"/>
      <c r="RT1217" s="12"/>
      <c r="RU1217" s="12"/>
      <c r="RV1217" s="12"/>
      <c r="RW1217" s="12"/>
      <c r="RX1217" s="12"/>
      <c r="RY1217" s="12"/>
      <c r="RZ1217" s="12"/>
      <c r="SA1217" s="12"/>
      <c r="SB1217" s="12"/>
      <c r="SC1217" s="12"/>
      <c r="SD1217" s="12"/>
      <c r="SE1217" s="12"/>
      <c r="SF1217" s="12"/>
      <c r="SG1217" s="12"/>
      <c r="SH1217" s="12"/>
      <c r="SI1217" s="12"/>
      <c r="SJ1217" s="12"/>
      <c r="SK1217" s="12"/>
      <c r="SL1217" s="12"/>
      <c r="SM1217" s="12"/>
      <c r="SN1217" s="12"/>
      <c r="SO1217" s="12"/>
      <c r="SP1217" s="12"/>
      <c r="SQ1217" s="12"/>
      <c r="SR1217" s="12"/>
      <c r="SS1217" s="12"/>
      <c r="ST1217" s="12"/>
      <c r="SU1217" s="12"/>
      <c r="SV1217" s="12"/>
      <c r="SW1217" s="12"/>
      <c r="SX1217" s="12"/>
      <c r="SY1217" s="12"/>
      <c r="SZ1217" s="12"/>
      <c r="TA1217" s="12"/>
      <c r="TB1217" s="12"/>
      <c r="TC1217" s="12"/>
      <c r="TD1217" s="12"/>
      <c r="TE1217" s="12"/>
      <c r="TF1217" s="12"/>
      <c r="TG1217" s="12"/>
      <c r="TH1217" s="12"/>
      <c r="TI1217" s="12"/>
      <c r="TJ1217" s="12"/>
      <c r="TK1217" s="12"/>
      <c r="TL1217" s="12"/>
      <c r="TM1217" s="12"/>
      <c r="TN1217" s="12"/>
      <c r="TO1217" s="12"/>
      <c r="TP1217" s="12"/>
      <c r="TQ1217" s="12"/>
      <c r="TR1217" s="12"/>
      <c r="TS1217" s="12"/>
      <c r="TT1217" s="12"/>
      <c r="TU1217" s="12"/>
      <c r="TV1217" s="12"/>
      <c r="TW1217" s="12"/>
      <c r="TX1217" s="12"/>
      <c r="TY1217" s="12"/>
      <c r="TZ1217" s="12"/>
      <c r="UA1217" s="12"/>
      <c r="UB1217" s="12"/>
      <c r="UC1217" s="12"/>
      <c r="UD1217" s="12"/>
      <c r="UE1217" s="12"/>
      <c r="UF1217" s="12"/>
      <c r="UG1217" s="12"/>
      <c r="UH1217" s="12"/>
      <c r="UI1217" s="12"/>
      <c r="UJ1217" s="12"/>
      <c r="UK1217" s="12"/>
      <c r="UL1217" s="12"/>
      <c r="UM1217" s="12"/>
      <c r="UN1217" s="12"/>
      <c r="UO1217" s="12"/>
      <c r="UP1217" s="12"/>
      <c r="UQ1217" s="12"/>
      <c r="UR1217" s="12"/>
      <c r="US1217" s="12"/>
      <c r="UT1217" s="12"/>
      <c r="UU1217" s="12"/>
      <c r="UV1217" s="12"/>
      <c r="UW1217" s="12"/>
      <c r="UX1217" s="12"/>
      <c r="UY1217" s="12"/>
      <c r="UZ1217" s="12"/>
      <c r="VA1217" s="12"/>
      <c r="VB1217" s="12"/>
      <c r="VC1217" s="12"/>
      <c r="VD1217" s="12"/>
      <c r="VE1217" s="12"/>
      <c r="VF1217" s="12"/>
      <c r="VG1217" s="12"/>
      <c r="VH1217" s="12"/>
      <c r="VI1217" s="12"/>
      <c r="VJ1217" s="12"/>
      <c r="VK1217" s="12"/>
      <c r="VL1217" s="12"/>
      <c r="VM1217" s="12"/>
      <c r="VN1217" s="12"/>
      <c r="VO1217" s="12"/>
      <c r="VP1217" s="12"/>
      <c r="VQ1217" s="12"/>
      <c r="VR1217" s="12"/>
      <c r="VS1217" s="12"/>
      <c r="VT1217" s="12"/>
      <c r="VU1217" s="12"/>
      <c r="VV1217" s="12"/>
      <c r="VW1217" s="12"/>
      <c r="VX1217" s="12"/>
      <c r="VY1217" s="12"/>
      <c r="VZ1217" s="12"/>
      <c r="WA1217" s="12"/>
      <c r="WB1217" s="12"/>
      <c r="WC1217" s="12"/>
      <c r="WD1217" s="12"/>
      <c r="WE1217" s="12"/>
      <c r="WF1217" s="12"/>
      <c r="WG1217" s="12"/>
      <c r="WH1217" s="12"/>
      <c r="WI1217" s="12"/>
      <c r="WJ1217" s="12"/>
      <c r="WK1217" s="12"/>
      <c r="WL1217" s="12"/>
      <c r="WM1217" s="12"/>
      <c r="WN1217" s="12"/>
      <c r="WO1217" s="12"/>
      <c r="WP1217" s="12"/>
      <c r="WQ1217" s="12"/>
      <c r="WR1217" s="12"/>
      <c r="WS1217" s="12"/>
      <c r="WT1217" s="12"/>
      <c r="WU1217" s="12"/>
      <c r="WV1217" s="12"/>
      <c r="WW1217" s="12"/>
      <c r="WX1217" s="12"/>
      <c r="WY1217" s="12"/>
      <c r="WZ1217" s="12"/>
      <c r="XA1217" s="12"/>
      <c r="XB1217" s="12"/>
      <c r="XC1217" s="12"/>
      <c r="XD1217" s="12"/>
      <c r="XE1217" s="12"/>
      <c r="XF1217" s="12"/>
      <c r="XG1217" s="12"/>
      <c r="XH1217" s="12"/>
      <c r="XI1217" s="12"/>
      <c r="XJ1217" s="12"/>
      <c r="XK1217" s="12"/>
      <c r="XL1217" s="12"/>
      <c r="XM1217" s="12"/>
      <c r="XN1217" s="12"/>
      <c r="XO1217" s="12"/>
      <c r="XP1217" s="12"/>
      <c r="XQ1217" s="12"/>
      <c r="XR1217" s="12"/>
      <c r="XS1217" s="12"/>
      <c r="XT1217" s="12"/>
      <c r="XU1217" s="12"/>
      <c r="XV1217" s="12"/>
      <c r="XW1217" s="12"/>
      <c r="XX1217" s="12"/>
      <c r="XY1217" s="12"/>
      <c r="XZ1217" s="12"/>
      <c r="YA1217" s="12"/>
      <c r="YB1217" s="12"/>
      <c r="YC1217" s="12"/>
      <c r="YD1217" s="12"/>
      <c r="YE1217" s="12"/>
      <c r="YF1217" s="12"/>
      <c r="YG1217" s="12"/>
      <c r="YH1217" s="12"/>
      <c r="YI1217" s="12"/>
      <c r="YJ1217" s="12"/>
      <c r="YK1217" s="12"/>
      <c r="YL1217" s="12"/>
      <c r="YM1217" s="12"/>
      <c r="YN1217" s="12"/>
      <c r="YO1217" s="12"/>
      <c r="YP1217" s="12"/>
      <c r="YQ1217" s="12"/>
      <c r="YR1217" s="12"/>
      <c r="YS1217" s="12"/>
      <c r="YT1217" s="12"/>
      <c r="YU1217" s="12"/>
      <c r="YV1217" s="12"/>
      <c r="YW1217" s="12"/>
      <c r="YX1217" s="12"/>
      <c r="YY1217" s="12"/>
      <c r="YZ1217" s="12"/>
      <c r="ZA1217" s="12"/>
      <c r="ZB1217" s="12"/>
      <c r="ZC1217" s="12"/>
      <c r="ZD1217" s="12"/>
      <c r="ZE1217" s="12"/>
      <c r="ZF1217" s="12"/>
      <c r="ZG1217" s="12"/>
      <c r="ZH1217" s="12"/>
      <c r="ZI1217" s="12"/>
      <c r="ZJ1217" s="12"/>
      <c r="ZK1217" s="12"/>
      <c r="ZL1217" s="12"/>
      <c r="ZM1217" s="12"/>
      <c r="ZN1217" s="12"/>
      <c r="ZO1217" s="12"/>
      <c r="ZP1217" s="12"/>
      <c r="ZQ1217" s="12"/>
      <c r="ZR1217" s="12"/>
      <c r="ZS1217" s="12"/>
      <c r="ZT1217" s="12"/>
      <c r="ZU1217" s="12"/>
      <c r="ZV1217" s="12"/>
      <c r="ZW1217" s="12"/>
      <c r="ZX1217" s="12"/>
      <c r="ZY1217" s="12"/>
      <c r="ZZ1217" s="12"/>
      <c r="AAA1217" s="12"/>
      <c r="AAB1217" s="12"/>
      <c r="AAC1217" s="12"/>
      <c r="AAD1217" s="12"/>
      <c r="AAE1217" s="12"/>
      <c r="AAF1217" s="12"/>
      <c r="AAG1217" s="12"/>
      <c r="AAH1217" s="12"/>
      <c r="AAI1217" s="12"/>
      <c r="AAJ1217" s="12"/>
      <c r="AAK1217" s="12"/>
      <c r="AAL1217" s="12"/>
      <c r="AAM1217" s="12"/>
      <c r="AAN1217" s="12"/>
      <c r="AAO1217" s="12"/>
      <c r="AAP1217" s="12"/>
      <c r="AAQ1217" s="12"/>
      <c r="AAR1217" s="12"/>
      <c r="AAS1217" s="12"/>
      <c r="AAT1217" s="12"/>
      <c r="AAU1217" s="12"/>
      <c r="AAV1217" s="12"/>
      <c r="AAW1217" s="12"/>
      <c r="AAX1217" s="12"/>
      <c r="AAY1217" s="12"/>
      <c r="AAZ1217" s="12"/>
      <c r="ABA1217" s="12"/>
      <c r="ABB1217" s="12"/>
      <c r="ABC1217" s="12"/>
      <c r="ABD1217" s="12"/>
      <c r="ABE1217" s="12"/>
      <c r="ABF1217" s="12"/>
      <c r="ABG1217" s="12"/>
      <c r="ABH1217" s="12"/>
      <c r="ABI1217" s="12"/>
      <c r="ABJ1217" s="12"/>
      <c r="ABK1217" s="12"/>
      <c r="ABL1217" s="12"/>
      <c r="ABM1217" s="12"/>
      <c r="ABN1217" s="12"/>
      <c r="ABO1217" s="12"/>
      <c r="ABP1217" s="12"/>
      <c r="ABQ1217" s="12"/>
      <c r="ABR1217" s="12"/>
      <c r="ABS1217" s="12"/>
      <c r="ABT1217" s="12"/>
      <c r="ABU1217" s="12"/>
      <c r="ABV1217" s="12"/>
      <c r="ABW1217" s="12"/>
      <c r="ABX1217" s="12"/>
      <c r="ABY1217" s="12"/>
      <c r="ABZ1217" s="12"/>
      <c r="ACA1217" s="12"/>
      <c r="ACB1217" s="12"/>
      <c r="ACC1217" s="12"/>
      <c r="ACD1217" s="12"/>
      <c r="ACE1217" s="12"/>
      <c r="ACF1217" s="12"/>
      <c r="ACG1217" s="12"/>
      <c r="ACH1217" s="12"/>
      <c r="ACI1217" s="12"/>
      <c r="ACJ1217" s="12"/>
      <c r="ACK1217" s="12"/>
      <c r="ACL1217" s="12"/>
      <c r="ACM1217" s="12"/>
      <c r="ACN1217" s="12"/>
      <c r="ACO1217" s="12"/>
      <c r="ACP1217" s="12"/>
      <c r="ACQ1217" s="12"/>
      <c r="ACR1217" s="12"/>
      <c r="ACS1217" s="12"/>
      <c r="ACT1217" s="12"/>
      <c r="ACU1217" s="12"/>
      <c r="ACV1217" s="12"/>
      <c r="ACW1217" s="12"/>
      <c r="ACX1217" s="12"/>
      <c r="ACY1217" s="12"/>
      <c r="ACZ1217" s="12"/>
      <c r="ADA1217" s="12"/>
      <c r="ADB1217" s="12"/>
      <c r="ADC1217" s="12"/>
      <c r="ADD1217" s="12"/>
      <c r="ADE1217" s="12"/>
      <c r="ADF1217" s="12"/>
      <c r="ADG1217" s="12"/>
      <c r="ADH1217" s="12"/>
      <c r="ADI1217" s="12"/>
      <c r="ADJ1217" s="12"/>
      <c r="ADK1217" s="12"/>
      <c r="ADL1217" s="12"/>
      <c r="ADM1217" s="12"/>
      <c r="ADN1217" s="12"/>
      <c r="ADO1217" s="12"/>
      <c r="ADP1217" s="12"/>
      <c r="ADQ1217" s="12"/>
      <c r="ADR1217" s="12"/>
      <c r="ADS1217" s="12"/>
      <c r="ADT1217" s="12"/>
      <c r="ADU1217" s="12"/>
      <c r="ADV1217" s="12"/>
      <c r="ADW1217" s="12"/>
      <c r="ADX1217" s="12"/>
      <c r="ADY1217" s="12"/>
      <c r="ADZ1217" s="12"/>
      <c r="AEA1217" s="12"/>
      <c r="AEB1217" s="12"/>
      <c r="AEC1217" s="12"/>
      <c r="AED1217" s="12"/>
      <c r="AEE1217" s="12"/>
      <c r="AEF1217" s="12"/>
      <c r="AEG1217" s="12"/>
      <c r="AEH1217" s="12"/>
      <c r="AEI1217" s="12"/>
      <c r="AEJ1217" s="12"/>
      <c r="AEK1217" s="12"/>
      <c r="AEL1217" s="12"/>
      <c r="AEM1217" s="12"/>
      <c r="AEN1217" s="12"/>
      <c r="AEO1217" s="12"/>
      <c r="AEP1217" s="12"/>
      <c r="AEQ1217" s="12"/>
      <c r="AER1217" s="12"/>
      <c r="AES1217" s="12"/>
      <c r="AET1217" s="12"/>
      <c r="AEU1217" s="12"/>
      <c r="AEV1217" s="12"/>
      <c r="AEW1217" s="12"/>
      <c r="AEX1217" s="12"/>
      <c r="AEY1217" s="12"/>
      <c r="AEZ1217" s="12"/>
      <c r="AFA1217" s="12"/>
      <c r="AFB1217" s="12"/>
      <c r="AFC1217" s="12"/>
      <c r="AFD1217" s="12"/>
      <c r="AFE1217" s="12"/>
      <c r="AFF1217" s="12"/>
      <c r="AFG1217" s="12"/>
      <c r="AFH1217" s="12"/>
      <c r="AFI1217" s="12"/>
      <c r="AFJ1217" s="12"/>
      <c r="AFK1217" s="12"/>
      <c r="AFL1217" s="12"/>
      <c r="AFM1217" s="12"/>
      <c r="AFN1217" s="12"/>
      <c r="AFO1217" s="12"/>
      <c r="AFP1217" s="12"/>
      <c r="AFQ1217" s="12"/>
      <c r="AFR1217" s="12"/>
      <c r="AFS1217" s="12"/>
      <c r="AFT1217" s="12"/>
      <c r="AFU1217" s="12"/>
      <c r="AFV1217" s="12"/>
      <c r="AFW1217" s="12"/>
      <c r="AFX1217" s="12"/>
      <c r="AFY1217" s="12"/>
      <c r="AFZ1217" s="12"/>
      <c r="AGA1217" s="12"/>
      <c r="AGB1217" s="12"/>
      <c r="AGC1217" s="12"/>
      <c r="AGD1217" s="12"/>
      <c r="AGE1217" s="12"/>
      <c r="AGF1217" s="12"/>
      <c r="AGG1217" s="12"/>
      <c r="AGH1217" s="12"/>
      <c r="AGI1217" s="12"/>
      <c r="AGJ1217" s="12"/>
      <c r="AGK1217" s="12"/>
      <c r="AGL1217" s="12"/>
      <c r="AGM1217" s="12"/>
      <c r="AGN1217" s="12"/>
      <c r="AGO1217" s="12"/>
      <c r="AGP1217" s="12"/>
      <c r="AGQ1217" s="12"/>
      <c r="AGR1217" s="12"/>
      <c r="AGS1217" s="12"/>
      <c r="AGT1217" s="12"/>
      <c r="AGU1217" s="12"/>
      <c r="AGV1217" s="12"/>
      <c r="AGW1217" s="12"/>
      <c r="AGX1217" s="12"/>
      <c r="AGY1217" s="12"/>
      <c r="AGZ1217" s="12"/>
      <c r="AHA1217" s="12"/>
      <c r="AHB1217" s="12"/>
      <c r="AHC1217" s="12"/>
      <c r="AHD1217" s="12"/>
      <c r="AHE1217" s="12"/>
      <c r="AHF1217" s="12"/>
      <c r="AHG1217" s="12"/>
      <c r="AHH1217" s="12"/>
      <c r="AHI1217" s="12"/>
      <c r="AHJ1217" s="12"/>
      <c r="AHK1217" s="12"/>
      <c r="AHL1217" s="12"/>
      <c r="AHM1217" s="12"/>
      <c r="AHN1217" s="12"/>
      <c r="AHO1217" s="12"/>
      <c r="AHP1217" s="12"/>
      <c r="AHQ1217" s="12"/>
      <c r="AHR1217" s="12"/>
      <c r="AHS1217" s="12"/>
      <c r="AHT1217" s="12"/>
      <c r="AHU1217" s="12"/>
      <c r="AHV1217" s="12"/>
      <c r="AHW1217" s="12"/>
      <c r="AHX1217" s="12"/>
      <c r="AHY1217" s="12"/>
      <c r="AHZ1217" s="12"/>
      <c r="AIA1217" s="12"/>
      <c r="AIB1217" s="12"/>
      <c r="AIC1217" s="12"/>
      <c r="AID1217" s="12"/>
      <c r="AIE1217" s="12"/>
      <c r="AIF1217" s="12"/>
      <c r="AIG1217" s="12"/>
      <c r="AIH1217" s="12"/>
      <c r="AII1217" s="12"/>
      <c r="AIJ1217" s="12"/>
      <c r="AIK1217" s="12"/>
      <c r="AIL1217" s="12"/>
      <c r="AIM1217" s="12"/>
      <c r="AIN1217" s="12"/>
      <c r="AIO1217" s="12"/>
      <c r="AIP1217" s="12"/>
      <c r="AIQ1217" s="12"/>
      <c r="AIR1217" s="12"/>
      <c r="AIS1217" s="12"/>
      <c r="AIT1217" s="12"/>
      <c r="AIU1217" s="12"/>
      <c r="AIV1217" s="12"/>
      <c r="AIW1217" s="12"/>
      <c r="AIX1217" s="12"/>
      <c r="AIY1217" s="12"/>
      <c r="AIZ1217" s="12"/>
      <c r="AJA1217" s="12"/>
      <c r="AJB1217" s="12"/>
      <c r="AJC1217" s="12"/>
      <c r="AJD1217" s="12"/>
      <c r="AJE1217" s="12"/>
      <c r="AJF1217" s="12"/>
      <c r="AJG1217" s="12"/>
      <c r="AJH1217" s="12"/>
      <c r="AJI1217" s="12"/>
      <c r="AJJ1217" s="12"/>
      <c r="AJK1217" s="12"/>
      <c r="AJL1217" s="12"/>
      <c r="AJM1217" s="12"/>
      <c r="AJN1217" s="12"/>
      <c r="AJO1217" s="12"/>
      <c r="AJP1217" s="12"/>
      <c r="AJQ1217" s="12"/>
      <c r="AJR1217" s="12"/>
      <c r="AJS1217" s="12"/>
      <c r="AJT1217" s="12"/>
      <c r="AJU1217" s="12"/>
      <c r="AJV1217" s="12"/>
      <c r="AJW1217" s="12"/>
      <c r="AJX1217" s="12"/>
      <c r="AJY1217" s="12"/>
      <c r="AJZ1217" s="12"/>
      <c r="AKA1217" s="12"/>
      <c r="AKB1217" s="12"/>
      <c r="AKC1217" s="12"/>
      <c r="AKD1217" s="12"/>
      <c r="AKE1217" s="12"/>
      <c r="AKF1217" s="12"/>
      <c r="AKG1217" s="12"/>
      <c r="AKH1217" s="12"/>
      <c r="AKI1217" s="12"/>
      <c r="AKJ1217" s="12"/>
      <c r="AKK1217" s="12"/>
      <c r="AKL1217" s="12"/>
      <c r="AKM1217" s="12"/>
      <c r="AKN1217" s="12"/>
      <c r="AKO1217" s="12"/>
      <c r="AKP1217" s="12"/>
      <c r="AKQ1217" s="12"/>
      <c r="AKR1217" s="12"/>
      <c r="AKS1217" s="12"/>
      <c r="AKT1217" s="12"/>
      <c r="AKU1217" s="12"/>
      <c r="AKV1217" s="12"/>
      <c r="AKW1217" s="12"/>
      <c r="AKX1217" s="12"/>
      <c r="AKY1217" s="12"/>
      <c r="AKZ1217" s="12"/>
      <c r="ALA1217" s="12"/>
      <c r="ALB1217" s="12"/>
      <c r="ALC1217" s="12"/>
      <c r="ALD1217" s="12"/>
      <c r="ALE1217" s="12"/>
      <c r="ALF1217" s="12"/>
      <c r="ALG1217" s="12"/>
      <c r="ALH1217" s="12"/>
      <c r="ALI1217" s="12"/>
      <c r="ALJ1217" s="12"/>
      <c r="ALK1217" s="12"/>
      <c r="ALL1217" s="12"/>
      <c r="ALM1217" s="12"/>
      <c r="ALN1217" s="12"/>
      <c r="ALO1217" s="12"/>
      <c r="ALP1217" s="12"/>
      <c r="ALQ1217" s="12"/>
      <c r="ALR1217" s="12"/>
      <c r="ALS1217" s="12"/>
      <c r="ALT1217" s="12"/>
      <c r="ALU1217" s="12"/>
      <c r="ALV1217" s="12"/>
      <c r="ALW1217" s="12"/>
      <c r="ALX1217" s="12"/>
      <c r="ALY1217" s="12"/>
      <c r="ALZ1217" s="12"/>
      <c r="AMA1217" s="12"/>
      <c r="AMB1217" s="12"/>
      <c r="AMC1217" s="12"/>
      <c r="AMD1217" s="12"/>
      <c r="AME1217" s="12"/>
      <c r="AMF1217" s="12"/>
      <c r="AMG1217" s="12"/>
      <c r="AMH1217" s="12"/>
      <c r="AMI1217" s="12"/>
      <c r="AMJ1217" s="12"/>
      <c r="AMK1217" s="12"/>
      <c r="AML1217" s="12"/>
      <c r="AMM1217" s="12"/>
      <c r="AMN1217" s="12"/>
      <c r="AMO1217" s="12"/>
      <c r="AMP1217" s="12"/>
      <c r="AMQ1217" s="12"/>
      <c r="AMR1217" s="12"/>
      <c r="AMS1217" s="12"/>
      <c r="AMT1217" s="12"/>
      <c r="AMU1217" s="12"/>
      <c r="AMV1217" s="12"/>
      <c r="AMW1217" s="12"/>
      <c r="AMX1217" s="12"/>
      <c r="AMY1217" s="12"/>
      <c r="AMZ1217" s="12"/>
      <c r="ANA1217" s="12"/>
      <c r="ANB1217" s="12"/>
      <c r="ANC1217" s="12"/>
      <c r="AND1217" s="12"/>
      <c r="ANE1217" s="12"/>
      <c r="ANF1217" s="12"/>
      <c r="ANG1217" s="12"/>
      <c r="ANH1217" s="12"/>
      <c r="ANI1217" s="12"/>
      <c r="ANJ1217" s="12"/>
      <c r="ANK1217" s="12"/>
      <c r="ANL1217" s="12"/>
      <c r="ANM1217" s="12"/>
      <c r="ANN1217" s="12"/>
      <c r="ANO1217" s="12"/>
      <c r="ANP1217" s="12"/>
      <c r="ANQ1217" s="12"/>
      <c r="ANR1217" s="12"/>
      <c r="ANS1217" s="12"/>
      <c r="ANT1217" s="12"/>
      <c r="ANU1217" s="12"/>
      <c r="ANV1217" s="12"/>
      <c r="ANW1217" s="12"/>
      <c r="ANX1217" s="12"/>
      <c r="ANY1217" s="12"/>
      <c r="ANZ1217" s="12"/>
      <c r="AOA1217" s="12"/>
      <c r="AOB1217" s="12"/>
      <c r="AOC1217" s="12"/>
      <c r="AOD1217" s="12"/>
      <c r="AOE1217" s="12"/>
      <c r="AOF1217" s="12"/>
      <c r="AOG1217" s="12"/>
      <c r="AOH1217" s="12"/>
      <c r="AOI1217" s="12"/>
      <c r="AOJ1217" s="12"/>
      <c r="AOK1217" s="12"/>
      <c r="AOL1217" s="12"/>
      <c r="AOM1217" s="12"/>
      <c r="AON1217" s="12"/>
      <c r="AOO1217" s="12"/>
      <c r="AOP1217" s="12"/>
      <c r="AOQ1217" s="12"/>
      <c r="AOR1217" s="12"/>
      <c r="AOS1217" s="12"/>
      <c r="AOT1217" s="12"/>
      <c r="AOU1217" s="12"/>
      <c r="AOV1217" s="12"/>
      <c r="AOW1217" s="12"/>
      <c r="AOX1217" s="12"/>
      <c r="AOY1217" s="12"/>
      <c r="AOZ1217" s="12"/>
      <c r="APA1217" s="12"/>
      <c r="APB1217" s="12"/>
      <c r="APC1217" s="12"/>
      <c r="APD1217" s="12"/>
      <c r="APE1217" s="12"/>
      <c r="APF1217" s="12"/>
      <c r="APG1217" s="12"/>
      <c r="APH1217" s="12"/>
      <c r="API1217" s="12"/>
      <c r="APJ1217" s="12"/>
      <c r="APK1217" s="12"/>
      <c r="APL1217" s="12"/>
      <c r="APM1217" s="12"/>
      <c r="APN1217" s="12"/>
      <c r="APO1217" s="12"/>
      <c r="APP1217" s="12"/>
      <c r="APQ1217" s="12"/>
      <c r="APR1217" s="12"/>
      <c r="APS1217" s="12"/>
      <c r="APT1217" s="12"/>
      <c r="APU1217" s="12"/>
      <c r="APV1217" s="12"/>
      <c r="APW1217" s="12"/>
      <c r="APX1217" s="12"/>
      <c r="APY1217" s="12"/>
      <c r="APZ1217" s="12"/>
      <c r="AQA1217" s="12"/>
      <c r="AQB1217" s="12"/>
      <c r="AQC1217" s="12"/>
      <c r="AQD1217" s="12"/>
      <c r="AQE1217" s="12"/>
      <c r="AQF1217" s="12"/>
      <c r="AQG1217" s="12"/>
      <c r="AQH1217" s="12"/>
      <c r="AQI1217" s="12"/>
      <c r="AQJ1217" s="12"/>
      <c r="AQK1217" s="12"/>
      <c r="AQL1217" s="12"/>
      <c r="AQM1217" s="12"/>
      <c r="AQN1217" s="12"/>
      <c r="AQO1217" s="12"/>
      <c r="AQP1217" s="12"/>
      <c r="AQQ1217" s="12"/>
      <c r="AQR1217" s="12"/>
      <c r="AQS1217" s="12"/>
      <c r="AQT1217" s="12"/>
      <c r="AQU1217" s="12"/>
      <c r="AQV1217" s="12"/>
      <c r="AQW1217" s="12"/>
      <c r="AQX1217" s="12"/>
      <c r="AQY1217" s="12"/>
      <c r="AQZ1217" s="12"/>
      <c r="ARA1217" s="12"/>
      <c r="ARB1217" s="12"/>
      <c r="ARC1217" s="12"/>
      <c r="ARD1217" s="12"/>
      <c r="ARE1217" s="12"/>
      <c r="ARF1217" s="12"/>
      <c r="ARG1217" s="12"/>
      <c r="ARH1217" s="12"/>
      <c r="ARI1217" s="12"/>
      <c r="ARJ1217" s="12"/>
      <c r="ARK1217" s="12"/>
      <c r="ARL1217" s="12"/>
      <c r="ARM1217" s="12"/>
      <c r="ARN1217" s="12"/>
      <c r="ARO1217" s="12"/>
      <c r="ARP1217" s="12"/>
      <c r="ARQ1217" s="12"/>
      <c r="ARR1217" s="12"/>
      <c r="ARS1217" s="12"/>
      <c r="ART1217" s="12"/>
      <c r="ARU1217" s="12"/>
      <c r="ARV1217" s="12"/>
      <c r="ARW1217" s="12"/>
      <c r="ARX1217" s="12"/>
      <c r="ARY1217" s="12"/>
      <c r="ARZ1217" s="12"/>
      <c r="ASA1217" s="12"/>
      <c r="ASB1217" s="12"/>
      <c r="ASC1217" s="12"/>
      <c r="ASD1217" s="12"/>
      <c r="ASE1217" s="12"/>
      <c r="ASF1217" s="12"/>
      <c r="ASG1217" s="12"/>
      <c r="ASH1217" s="12"/>
      <c r="ASI1217" s="12"/>
      <c r="ASJ1217" s="12"/>
      <c r="ASK1217" s="12"/>
      <c r="ASL1217" s="12"/>
      <c r="ASM1217" s="12"/>
      <c r="ASN1217" s="12"/>
      <c r="ASO1217" s="12"/>
      <c r="ASP1217" s="12"/>
      <c r="ASQ1217" s="12"/>
      <c r="ASR1217" s="12"/>
      <c r="ASS1217" s="12"/>
      <c r="AST1217" s="12"/>
      <c r="ASU1217" s="12"/>
      <c r="ASV1217" s="12"/>
      <c r="ASW1217" s="12"/>
      <c r="ASX1217" s="12"/>
      <c r="ASY1217" s="12"/>
      <c r="ASZ1217" s="12"/>
      <c r="ATA1217" s="12"/>
      <c r="ATB1217" s="12"/>
      <c r="ATC1217" s="12"/>
      <c r="ATD1217" s="12"/>
      <c r="ATE1217" s="12"/>
      <c r="ATF1217" s="12"/>
      <c r="ATG1217" s="12"/>
      <c r="ATH1217" s="12"/>
      <c r="ATI1217" s="12"/>
      <c r="ATJ1217" s="12"/>
      <c r="ATK1217" s="12"/>
      <c r="ATL1217" s="12"/>
      <c r="ATM1217" s="12"/>
      <c r="ATN1217" s="12"/>
      <c r="ATO1217" s="12"/>
      <c r="ATP1217" s="12"/>
      <c r="ATQ1217" s="12"/>
      <c r="ATR1217" s="12"/>
      <c r="ATS1217" s="12"/>
      <c r="ATT1217" s="12"/>
      <c r="ATU1217" s="12"/>
      <c r="ATV1217" s="12"/>
      <c r="ATW1217" s="12"/>
      <c r="ATX1217" s="12"/>
      <c r="ATY1217" s="12"/>
      <c r="ATZ1217" s="12"/>
      <c r="AUA1217" s="12"/>
      <c r="AUB1217" s="12"/>
      <c r="AUC1217" s="12"/>
      <c r="AUD1217" s="12"/>
      <c r="AUE1217" s="12"/>
      <c r="AUF1217" s="12"/>
      <c r="AUG1217" s="12"/>
      <c r="AUH1217" s="12"/>
      <c r="AUI1217" s="12"/>
      <c r="AUJ1217" s="12"/>
      <c r="AUK1217" s="12"/>
      <c r="AUL1217" s="12"/>
      <c r="AUM1217" s="12"/>
      <c r="AUN1217" s="12"/>
      <c r="AUO1217" s="12"/>
      <c r="AUP1217" s="12"/>
      <c r="AUQ1217" s="12"/>
      <c r="AUR1217" s="12"/>
      <c r="AUS1217" s="12"/>
      <c r="AUT1217" s="12"/>
      <c r="AUU1217" s="12"/>
      <c r="AUV1217" s="12"/>
      <c r="AUW1217" s="12"/>
      <c r="AUX1217" s="12"/>
      <c r="AUY1217" s="12"/>
      <c r="AUZ1217" s="12"/>
      <c r="AVA1217" s="12"/>
      <c r="AVB1217" s="12"/>
      <c r="AVC1217" s="12"/>
      <c r="AVD1217" s="12"/>
      <c r="AVE1217" s="12"/>
      <c r="AVF1217" s="12"/>
      <c r="AVG1217" s="12"/>
      <c r="AVH1217" s="12"/>
      <c r="AVI1217" s="12"/>
      <c r="AVJ1217" s="12"/>
      <c r="AVK1217" s="12"/>
      <c r="AVL1217" s="12"/>
      <c r="AVM1217" s="12"/>
      <c r="AVN1217" s="12"/>
      <c r="AVO1217" s="12"/>
      <c r="AVP1217" s="12"/>
      <c r="AVQ1217" s="12"/>
      <c r="AVR1217" s="12"/>
      <c r="AVS1217" s="12"/>
      <c r="AVT1217" s="12"/>
      <c r="AVU1217" s="12"/>
      <c r="AVV1217" s="12"/>
      <c r="AVW1217" s="12"/>
      <c r="AVX1217" s="12"/>
      <c r="AVY1217" s="12"/>
      <c r="AVZ1217" s="12"/>
      <c r="AWA1217" s="12"/>
      <c r="AWB1217" s="12"/>
      <c r="AWC1217" s="12"/>
      <c r="AWD1217" s="12"/>
      <c r="AWE1217" s="12"/>
      <c r="AWF1217" s="12"/>
      <c r="AWG1217" s="12"/>
      <c r="AWH1217" s="12"/>
      <c r="AWI1217" s="12"/>
      <c r="AWJ1217" s="12"/>
      <c r="AWK1217" s="12"/>
      <c r="AWL1217" s="12"/>
      <c r="AWM1217" s="12"/>
      <c r="AWN1217" s="12"/>
      <c r="AWO1217" s="12"/>
      <c r="AWP1217" s="12"/>
      <c r="AWQ1217" s="12"/>
      <c r="AWR1217" s="12"/>
      <c r="AWS1217" s="12"/>
      <c r="AWT1217" s="12"/>
      <c r="AWU1217" s="12"/>
      <c r="AWV1217" s="12"/>
      <c r="AWW1217" s="12"/>
      <c r="AWX1217" s="12"/>
      <c r="AWY1217" s="12"/>
      <c r="AWZ1217" s="12"/>
      <c r="AXA1217" s="12"/>
      <c r="AXB1217" s="12"/>
      <c r="AXC1217" s="12"/>
      <c r="AXD1217" s="12"/>
      <c r="AXE1217" s="12"/>
      <c r="AXF1217" s="12"/>
      <c r="AXG1217" s="12"/>
      <c r="AXH1217" s="12"/>
      <c r="AXI1217" s="12"/>
      <c r="AXJ1217" s="12"/>
      <c r="AXK1217" s="12"/>
      <c r="AXL1217" s="12"/>
      <c r="AXM1217" s="12"/>
      <c r="AXN1217" s="12"/>
      <c r="AXO1217" s="12"/>
      <c r="AXP1217" s="12"/>
      <c r="AXQ1217" s="12"/>
      <c r="AXR1217" s="12"/>
      <c r="AXS1217" s="12"/>
      <c r="AXT1217" s="12"/>
      <c r="AXU1217" s="12"/>
      <c r="AXV1217" s="12"/>
      <c r="AXW1217" s="12"/>
      <c r="AXX1217" s="12"/>
      <c r="AXY1217" s="12"/>
      <c r="AXZ1217" s="12"/>
      <c r="AYA1217" s="12"/>
      <c r="AYB1217" s="12"/>
      <c r="AYC1217" s="12"/>
      <c r="AYD1217" s="12"/>
      <c r="AYE1217" s="12"/>
      <c r="AYF1217" s="12"/>
      <c r="AYG1217" s="12"/>
      <c r="AYH1217" s="12"/>
      <c r="AYI1217" s="12"/>
      <c r="AYJ1217" s="12"/>
      <c r="AYK1217" s="12"/>
      <c r="AYL1217" s="12"/>
      <c r="AYM1217" s="12"/>
      <c r="AYN1217" s="12"/>
      <c r="AYO1217" s="12"/>
      <c r="AYP1217" s="12"/>
      <c r="AYQ1217" s="12"/>
      <c r="AYR1217" s="12"/>
      <c r="AYS1217" s="12"/>
      <c r="AYT1217" s="12"/>
      <c r="AYU1217" s="12"/>
      <c r="AYV1217" s="12"/>
      <c r="AYW1217" s="12"/>
      <c r="AYX1217" s="12"/>
      <c r="AYY1217" s="12"/>
      <c r="AYZ1217" s="12"/>
      <c r="AZA1217" s="12"/>
      <c r="AZB1217" s="12"/>
      <c r="AZC1217" s="12"/>
      <c r="AZD1217" s="12"/>
      <c r="AZE1217" s="12"/>
      <c r="AZF1217" s="12"/>
      <c r="AZG1217" s="12"/>
      <c r="AZH1217" s="12"/>
      <c r="AZI1217" s="12"/>
      <c r="AZJ1217" s="12"/>
      <c r="AZK1217" s="12"/>
      <c r="AZL1217" s="12"/>
      <c r="AZM1217" s="12"/>
      <c r="AZN1217" s="12"/>
      <c r="AZO1217" s="12"/>
      <c r="AZP1217" s="12"/>
      <c r="AZQ1217" s="12"/>
      <c r="AZR1217" s="12"/>
      <c r="AZS1217" s="12"/>
      <c r="AZT1217" s="12"/>
      <c r="AZU1217" s="12"/>
      <c r="AZV1217" s="12"/>
      <c r="AZW1217" s="12"/>
      <c r="AZX1217" s="12"/>
      <c r="AZY1217" s="12"/>
      <c r="AZZ1217" s="12"/>
      <c r="BAA1217" s="12"/>
      <c r="BAB1217" s="12"/>
      <c r="BAC1217" s="12"/>
      <c r="BAD1217" s="12"/>
      <c r="BAE1217" s="12"/>
      <c r="BAF1217" s="12"/>
      <c r="BAG1217" s="12"/>
      <c r="BAH1217" s="12"/>
      <c r="BAI1217" s="12"/>
      <c r="BAJ1217" s="12"/>
      <c r="BAK1217" s="12"/>
      <c r="BAL1217" s="12"/>
      <c r="BAM1217" s="12"/>
      <c r="BAN1217" s="12"/>
      <c r="BAO1217" s="12"/>
      <c r="BAP1217" s="12"/>
      <c r="BAQ1217" s="12"/>
      <c r="BAR1217" s="12"/>
      <c r="BAS1217" s="12"/>
      <c r="BAT1217" s="12"/>
      <c r="BAU1217" s="12"/>
      <c r="BAV1217" s="12"/>
      <c r="BAW1217" s="12"/>
      <c r="BAX1217" s="12"/>
      <c r="BAY1217" s="12"/>
      <c r="BAZ1217" s="12"/>
      <c r="BBA1217" s="12"/>
      <c r="BBB1217" s="12"/>
      <c r="BBC1217" s="12"/>
      <c r="BBD1217" s="12"/>
      <c r="BBE1217" s="12"/>
      <c r="BBF1217" s="12"/>
      <c r="BBG1217" s="12"/>
      <c r="BBH1217" s="12"/>
      <c r="BBI1217" s="12"/>
      <c r="BBJ1217" s="12"/>
      <c r="BBK1217" s="12"/>
      <c r="BBL1217" s="12"/>
      <c r="BBM1217" s="12"/>
      <c r="BBN1217" s="12"/>
      <c r="BBO1217" s="12"/>
      <c r="BBP1217" s="12"/>
      <c r="BBQ1217" s="12"/>
      <c r="BBR1217" s="12"/>
      <c r="BBS1217" s="12"/>
      <c r="BBT1217" s="12"/>
      <c r="BBU1217" s="12"/>
      <c r="BBV1217" s="12"/>
      <c r="BBW1217" s="12"/>
      <c r="BBX1217" s="12"/>
      <c r="BBY1217" s="12"/>
      <c r="BBZ1217" s="12"/>
      <c r="BCA1217" s="12"/>
      <c r="BCB1217" s="12"/>
      <c r="BCC1217" s="12"/>
      <c r="BCD1217" s="12"/>
      <c r="BCE1217" s="12"/>
      <c r="BCF1217" s="12"/>
      <c r="BCG1217" s="12"/>
      <c r="BCH1217" s="12"/>
      <c r="BCI1217" s="12"/>
      <c r="BCJ1217" s="12"/>
      <c r="BCK1217" s="12"/>
      <c r="BCL1217" s="12"/>
      <c r="BCM1217" s="12"/>
      <c r="BCN1217" s="12"/>
      <c r="BCO1217" s="12"/>
      <c r="BCP1217" s="12"/>
      <c r="BCQ1217" s="12"/>
      <c r="BCR1217" s="12"/>
      <c r="BCS1217" s="12"/>
      <c r="BCT1217" s="12"/>
      <c r="BCU1217" s="12"/>
      <c r="BCV1217" s="12"/>
      <c r="BCW1217" s="12"/>
      <c r="BCX1217" s="12"/>
      <c r="BCY1217" s="12"/>
      <c r="BCZ1217" s="12"/>
      <c r="BDA1217" s="12"/>
      <c r="BDB1217" s="12"/>
      <c r="BDC1217" s="12"/>
      <c r="BDD1217" s="12"/>
      <c r="BDE1217" s="12"/>
      <c r="BDF1217" s="12"/>
      <c r="BDG1217" s="12"/>
      <c r="BDH1217" s="12"/>
      <c r="BDI1217" s="12"/>
      <c r="BDJ1217" s="12"/>
      <c r="BDK1217" s="12"/>
      <c r="BDL1217" s="12"/>
      <c r="BDM1217" s="12"/>
      <c r="BDN1217" s="12"/>
      <c r="BDO1217" s="12"/>
      <c r="BDP1217" s="12"/>
      <c r="BDQ1217" s="12"/>
      <c r="BDR1217" s="12"/>
      <c r="BDS1217" s="12"/>
      <c r="BDT1217" s="12"/>
      <c r="BDU1217" s="12"/>
      <c r="BDV1217" s="12"/>
      <c r="BDW1217" s="12"/>
      <c r="BDX1217" s="12"/>
      <c r="BDY1217" s="12"/>
      <c r="BDZ1217" s="12"/>
      <c r="BEA1217" s="12"/>
      <c r="BEB1217" s="12"/>
      <c r="BEC1217" s="12"/>
      <c r="BED1217" s="12"/>
      <c r="BEE1217" s="12"/>
      <c r="BEF1217" s="12"/>
      <c r="BEG1217" s="12"/>
      <c r="BEH1217" s="12"/>
      <c r="BEI1217" s="12"/>
      <c r="BEJ1217" s="12"/>
      <c r="BEK1217" s="12"/>
      <c r="BEL1217" s="12"/>
      <c r="BEM1217" s="12"/>
      <c r="BEN1217" s="12"/>
      <c r="BEO1217" s="12"/>
      <c r="BEP1217" s="12"/>
      <c r="BEQ1217" s="12"/>
      <c r="BER1217" s="12"/>
      <c r="BES1217" s="12"/>
      <c r="BET1217" s="12"/>
      <c r="BEU1217" s="12"/>
      <c r="BEV1217" s="12"/>
      <c r="BEW1217" s="12"/>
      <c r="BEX1217" s="12"/>
      <c r="BEY1217" s="12"/>
      <c r="BEZ1217" s="12"/>
      <c r="BFA1217" s="12"/>
      <c r="BFB1217" s="12"/>
      <c r="BFC1217" s="12"/>
      <c r="BFD1217" s="12"/>
      <c r="BFE1217" s="12"/>
      <c r="BFF1217" s="12"/>
      <c r="BFG1217" s="12"/>
      <c r="BFH1217" s="12"/>
      <c r="BFI1217" s="12"/>
      <c r="BFJ1217" s="12"/>
      <c r="BFK1217" s="12"/>
      <c r="BFL1217" s="12"/>
      <c r="BFM1217" s="12"/>
      <c r="BFN1217" s="12"/>
      <c r="BFO1217" s="12"/>
      <c r="BFP1217" s="12"/>
      <c r="BFQ1217" s="12"/>
      <c r="BFR1217" s="12"/>
      <c r="BFS1217" s="12"/>
      <c r="BFT1217" s="12"/>
      <c r="BFU1217" s="12"/>
      <c r="BFV1217" s="12"/>
      <c r="BFW1217" s="12"/>
      <c r="BFX1217" s="12"/>
      <c r="BFY1217" s="12"/>
      <c r="BFZ1217" s="12"/>
      <c r="BGA1217" s="12"/>
      <c r="BGB1217" s="12"/>
      <c r="BGC1217" s="12"/>
      <c r="BGD1217" s="12"/>
      <c r="BGE1217" s="12"/>
      <c r="BGF1217" s="12"/>
      <c r="BGG1217" s="12"/>
      <c r="BGH1217" s="12"/>
      <c r="BGI1217" s="12"/>
      <c r="BGJ1217" s="12"/>
      <c r="BGK1217" s="12"/>
      <c r="BGL1217" s="12"/>
      <c r="BGM1217" s="12"/>
      <c r="BGN1217" s="12"/>
      <c r="BGO1217" s="12"/>
      <c r="BGP1217" s="12"/>
      <c r="BGQ1217" s="12"/>
      <c r="BGR1217" s="12"/>
      <c r="BGS1217" s="12"/>
      <c r="BGT1217" s="12"/>
      <c r="BGU1217" s="12"/>
      <c r="BGV1217" s="12"/>
      <c r="BGW1217" s="12"/>
      <c r="BGX1217" s="12"/>
      <c r="BGY1217" s="12"/>
      <c r="BGZ1217" s="12"/>
      <c r="BHA1217" s="12"/>
      <c r="BHB1217" s="12"/>
      <c r="BHC1217" s="12"/>
      <c r="BHD1217" s="12"/>
      <c r="BHE1217" s="12"/>
      <c r="BHF1217" s="12"/>
      <c r="BHG1217" s="12"/>
      <c r="BHH1217" s="12"/>
      <c r="BHI1217" s="12"/>
      <c r="BHJ1217" s="12"/>
      <c r="BHK1217" s="12"/>
      <c r="BHL1217" s="12"/>
      <c r="BHM1217" s="12"/>
      <c r="BHN1217" s="12"/>
      <c r="BHO1217" s="12"/>
      <c r="BHP1217" s="12"/>
      <c r="BHQ1217" s="12"/>
      <c r="BHR1217" s="12"/>
      <c r="BHS1217" s="12"/>
      <c r="BHT1217" s="12"/>
      <c r="BHU1217" s="12"/>
      <c r="BHV1217" s="12"/>
      <c r="BHW1217" s="12"/>
      <c r="BHX1217" s="12"/>
      <c r="BHY1217" s="12"/>
      <c r="BHZ1217" s="12"/>
      <c r="BIA1217" s="12"/>
      <c r="BIB1217" s="12"/>
      <c r="BIC1217" s="12"/>
      <c r="BID1217" s="12"/>
      <c r="BIE1217" s="12"/>
      <c r="BIF1217" s="12"/>
      <c r="BIG1217" s="12"/>
      <c r="BIH1217" s="12"/>
      <c r="BII1217" s="12"/>
      <c r="BIJ1217" s="12"/>
      <c r="BIK1217" s="12"/>
      <c r="BIL1217" s="12"/>
      <c r="BIM1217" s="12"/>
      <c r="BIN1217" s="12"/>
      <c r="BIO1217" s="12"/>
      <c r="BIP1217" s="12"/>
      <c r="BIQ1217" s="12"/>
      <c r="BIR1217" s="12"/>
      <c r="BIS1217" s="12"/>
      <c r="BIT1217" s="12"/>
      <c r="BIU1217" s="12"/>
      <c r="BIV1217" s="12"/>
      <c r="BIW1217" s="12"/>
      <c r="BIX1217" s="12"/>
      <c r="BIY1217" s="12"/>
      <c r="BIZ1217" s="12"/>
      <c r="BJA1217" s="12"/>
      <c r="BJB1217" s="12"/>
      <c r="BJC1217" s="12"/>
      <c r="BJD1217" s="12"/>
      <c r="BJE1217" s="12"/>
      <c r="BJF1217" s="12"/>
      <c r="BJG1217" s="12"/>
      <c r="BJH1217" s="12"/>
      <c r="BJI1217" s="12"/>
      <c r="BJJ1217" s="12"/>
      <c r="BJK1217" s="12"/>
      <c r="BJL1217" s="12"/>
      <c r="BJM1217" s="12"/>
      <c r="BJN1217" s="12"/>
      <c r="BJO1217" s="12"/>
      <c r="BJP1217" s="12"/>
      <c r="BJQ1217" s="12"/>
      <c r="BJR1217" s="12"/>
      <c r="BJS1217" s="12"/>
      <c r="BJT1217" s="12"/>
      <c r="BJU1217" s="12"/>
      <c r="BJV1217" s="12"/>
      <c r="BJW1217" s="12"/>
      <c r="BJX1217" s="12"/>
      <c r="BJY1217" s="12"/>
      <c r="BJZ1217" s="12"/>
      <c r="BKA1217" s="12"/>
      <c r="BKB1217" s="12"/>
      <c r="BKC1217" s="12"/>
      <c r="BKD1217" s="12"/>
      <c r="BKE1217" s="12"/>
      <c r="BKF1217" s="12"/>
      <c r="BKG1217" s="12"/>
      <c r="BKH1217" s="12"/>
      <c r="BKI1217" s="12"/>
      <c r="BKJ1217" s="12"/>
      <c r="BKK1217" s="12"/>
      <c r="BKL1217" s="12"/>
      <c r="BKM1217" s="12"/>
      <c r="BKN1217" s="12"/>
      <c r="BKO1217" s="12"/>
      <c r="BKP1217" s="12"/>
      <c r="BKQ1217" s="12"/>
      <c r="BKR1217" s="12"/>
      <c r="BKS1217" s="12"/>
      <c r="BKT1217" s="12"/>
      <c r="BKU1217" s="12"/>
      <c r="BKV1217" s="12"/>
      <c r="BKW1217" s="12"/>
      <c r="BKX1217" s="12"/>
      <c r="BKY1217" s="12"/>
      <c r="BKZ1217" s="12"/>
      <c r="BLA1217" s="12"/>
      <c r="BLB1217" s="12"/>
      <c r="BLC1217" s="12"/>
      <c r="BLD1217" s="12"/>
      <c r="BLE1217" s="12"/>
      <c r="BLF1217" s="12"/>
      <c r="BLG1217" s="12"/>
      <c r="BLH1217" s="12"/>
      <c r="BLI1217" s="12"/>
      <c r="BLJ1217" s="12"/>
      <c r="BLK1217" s="12"/>
      <c r="BLL1217" s="12"/>
      <c r="BLM1217" s="12"/>
      <c r="BLN1217" s="12"/>
      <c r="BLO1217" s="12"/>
      <c r="BLP1217" s="12"/>
      <c r="BLQ1217" s="12"/>
      <c r="BLR1217" s="12"/>
      <c r="BLS1217" s="12"/>
      <c r="BLT1217" s="12"/>
      <c r="BLU1217" s="12"/>
      <c r="BLV1217" s="12"/>
      <c r="BLW1217" s="12"/>
      <c r="BLX1217" s="12"/>
      <c r="BLY1217" s="12"/>
      <c r="BLZ1217" s="12"/>
      <c r="BMA1217" s="12"/>
      <c r="BMB1217" s="12"/>
      <c r="BMC1217" s="12"/>
      <c r="BMD1217" s="12"/>
      <c r="BME1217" s="12"/>
      <c r="BMF1217" s="12"/>
      <c r="BMG1217" s="12"/>
      <c r="BMH1217" s="12"/>
      <c r="BMI1217" s="12"/>
      <c r="BMJ1217" s="12"/>
      <c r="BMK1217" s="12"/>
      <c r="BML1217" s="12"/>
      <c r="BMM1217" s="12"/>
      <c r="BMN1217" s="12"/>
      <c r="BMO1217" s="12"/>
      <c r="BMP1217" s="12"/>
      <c r="BMQ1217" s="12"/>
      <c r="BMR1217" s="12"/>
      <c r="BMS1217" s="12"/>
      <c r="BMT1217" s="12"/>
      <c r="BMU1217" s="12"/>
      <c r="BMV1217" s="12"/>
      <c r="BMW1217" s="12"/>
      <c r="BMX1217" s="12"/>
      <c r="BMY1217" s="12"/>
      <c r="BMZ1217" s="12"/>
      <c r="BNA1217" s="12"/>
      <c r="BNB1217" s="12"/>
      <c r="BNC1217" s="12"/>
      <c r="BND1217" s="12"/>
      <c r="BNE1217" s="12"/>
      <c r="BNF1217" s="12"/>
      <c r="BNG1217" s="12"/>
      <c r="BNH1217" s="12"/>
      <c r="BNI1217" s="12"/>
      <c r="BNJ1217" s="12"/>
      <c r="BNK1217" s="12"/>
      <c r="BNL1217" s="12"/>
      <c r="BNM1217" s="12"/>
      <c r="BNN1217" s="12"/>
      <c r="BNO1217" s="12"/>
      <c r="BNP1217" s="12"/>
      <c r="BNQ1217" s="12"/>
      <c r="BNR1217" s="12"/>
      <c r="BNS1217" s="12"/>
      <c r="BNT1217" s="12"/>
      <c r="BNU1217" s="12"/>
      <c r="BNV1217" s="12"/>
      <c r="BNW1217" s="12"/>
      <c r="BNX1217" s="12"/>
      <c r="BNY1217" s="12"/>
      <c r="BNZ1217" s="12"/>
      <c r="BOA1217" s="12"/>
      <c r="BOB1217" s="12"/>
      <c r="BOC1217" s="12"/>
      <c r="BOD1217" s="12"/>
      <c r="BOE1217" s="12"/>
      <c r="BOF1217" s="12"/>
      <c r="BOG1217" s="12"/>
      <c r="BOH1217" s="12"/>
      <c r="BOI1217" s="12"/>
      <c r="BOJ1217" s="12"/>
      <c r="BOK1217" s="12"/>
      <c r="BOL1217" s="12"/>
      <c r="BOM1217" s="12"/>
      <c r="BON1217" s="12"/>
      <c r="BOO1217" s="12"/>
      <c r="BOP1217" s="12"/>
      <c r="BOQ1217" s="12"/>
      <c r="BOR1217" s="12"/>
      <c r="BOS1217" s="12"/>
      <c r="BOT1217" s="12"/>
      <c r="BOU1217" s="12"/>
      <c r="BOV1217" s="12"/>
      <c r="BOW1217" s="12"/>
      <c r="BOX1217" s="12"/>
      <c r="BOY1217" s="12"/>
      <c r="BOZ1217" s="12"/>
      <c r="BPA1217" s="12"/>
      <c r="BPB1217" s="12"/>
      <c r="BPC1217" s="12"/>
      <c r="BPD1217" s="12"/>
      <c r="BPE1217" s="12"/>
      <c r="BPF1217" s="12"/>
      <c r="BPG1217" s="12"/>
      <c r="BPH1217" s="12"/>
      <c r="BPI1217" s="12"/>
      <c r="BPJ1217" s="12"/>
      <c r="BPK1217" s="12"/>
      <c r="BPL1217" s="12"/>
      <c r="BPM1217" s="12"/>
      <c r="BPN1217" s="12"/>
      <c r="BPO1217" s="12"/>
      <c r="BPP1217" s="12"/>
      <c r="BPQ1217" s="12"/>
      <c r="BPR1217" s="12"/>
      <c r="BPS1217" s="12"/>
      <c r="BPT1217" s="12"/>
      <c r="BPU1217" s="12"/>
      <c r="BPV1217" s="12"/>
      <c r="BPW1217" s="12"/>
      <c r="BPX1217" s="12"/>
      <c r="BPY1217" s="12"/>
      <c r="BPZ1217" s="12"/>
      <c r="BQA1217" s="12"/>
      <c r="BQB1217" s="12"/>
      <c r="BQC1217" s="12"/>
      <c r="BQD1217" s="12"/>
      <c r="BQE1217" s="12"/>
      <c r="BQF1217" s="12"/>
      <c r="BQG1217" s="12"/>
      <c r="BQH1217" s="12"/>
      <c r="BQI1217" s="12"/>
      <c r="BQJ1217" s="12"/>
      <c r="BQK1217" s="12"/>
      <c r="BQL1217" s="12"/>
      <c r="BQM1217" s="12"/>
      <c r="BQN1217" s="12"/>
      <c r="BQO1217" s="12"/>
      <c r="BQP1217" s="12"/>
      <c r="BQQ1217" s="12"/>
      <c r="BQR1217" s="12"/>
      <c r="BQS1217" s="12"/>
      <c r="BQT1217" s="12"/>
      <c r="BQU1217" s="12"/>
      <c r="BQV1217" s="12"/>
      <c r="BQW1217" s="12"/>
      <c r="BQX1217" s="12"/>
      <c r="BQY1217" s="12"/>
      <c r="BQZ1217" s="12"/>
      <c r="BRA1217" s="12"/>
      <c r="BRB1217" s="12"/>
      <c r="BRC1217" s="12"/>
      <c r="BRD1217" s="12"/>
      <c r="BRE1217" s="12"/>
      <c r="BRF1217" s="12"/>
      <c r="BRG1217" s="12"/>
      <c r="BRH1217" s="12"/>
      <c r="BRI1217" s="12"/>
      <c r="BRJ1217" s="12"/>
      <c r="BRK1217" s="12"/>
      <c r="BRL1217" s="12"/>
      <c r="BRM1217" s="12"/>
      <c r="BRN1217" s="12"/>
      <c r="BRO1217" s="12"/>
      <c r="BRP1217" s="12"/>
      <c r="BRQ1217" s="12"/>
      <c r="BRR1217" s="12"/>
      <c r="BRS1217" s="12"/>
      <c r="BRT1217" s="12"/>
      <c r="BRU1217" s="12"/>
      <c r="BRV1217" s="12"/>
      <c r="BRW1217" s="12"/>
      <c r="BRX1217" s="12"/>
      <c r="BRY1217" s="12"/>
      <c r="BRZ1217" s="12"/>
      <c r="BSA1217" s="12"/>
      <c r="BSB1217" s="12"/>
      <c r="BSC1217" s="12"/>
      <c r="BSD1217" s="12"/>
      <c r="BSE1217" s="12"/>
      <c r="BSF1217" s="12"/>
      <c r="BSG1217" s="12"/>
      <c r="BSH1217" s="12"/>
      <c r="BSI1217" s="12"/>
      <c r="BSJ1217" s="12"/>
      <c r="BSK1217" s="12"/>
      <c r="BSL1217" s="12"/>
      <c r="BSM1217" s="12"/>
      <c r="BSN1217" s="12"/>
      <c r="BSO1217" s="12"/>
      <c r="BSP1217" s="12"/>
      <c r="BSQ1217" s="12"/>
      <c r="BSR1217" s="12"/>
      <c r="BSS1217" s="12"/>
      <c r="BST1217" s="12"/>
      <c r="BSU1217" s="12"/>
      <c r="BSV1217" s="12"/>
      <c r="BSW1217" s="12"/>
      <c r="BSX1217" s="12"/>
      <c r="BSY1217" s="12"/>
      <c r="BSZ1217" s="12"/>
      <c r="BTA1217" s="12"/>
      <c r="BTB1217" s="12"/>
      <c r="BTC1217" s="12"/>
      <c r="BTD1217" s="12"/>
      <c r="BTE1217" s="12"/>
      <c r="BTF1217" s="12"/>
      <c r="BTG1217" s="12"/>
      <c r="BTH1217" s="12"/>
      <c r="BTI1217" s="12"/>
      <c r="BTJ1217" s="12"/>
      <c r="BTK1217" s="12"/>
      <c r="BTL1217" s="12"/>
      <c r="BTM1217" s="12"/>
      <c r="BTN1217" s="12"/>
      <c r="BTO1217" s="12"/>
      <c r="BTP1217" s="12"/>
      <c r="BTQ1217" s="12"/>
      <c r="BTR1217" s="12"/>
      <c r="BTS1217" s="12"/>
      <c r="BTT1217" s="12"/>
      <c r="BTU1217" s="12"/>
      <c r="BTV1217" s="12"/>
      <c r="BTW1217" s="12"/>
      <c r="BTX1217" s="12"/>
      <c r="BTY1217" s="12"/>
      <c r="BTZ1217" s="12"/>
      <c r="BUA1217" s="12"/>
      <c r="BUB1217" s="12"/>
      <c r="BUC1217" s="12"/>
      <c r="BUD1217" s="12"/>
      <c r="BUE1217" s="12"/>
      <c r="BUF1217" s="12"/>
      <c r="BUG1217" s="12"/>
      <c r="BUH1217" s="12"/>
      <c r="BUI1217" s="12"/>
      <c r="BUJ1217" s="12"/>
      <c r="BUK1217" s="12"/>
      <c r="BUL1217" s="12"/>
      <c r="BUM1217" s="12"/>
      <c r="BUN1217" s="12"/>
      <c r="BUO1217" s="12"/>
      <c r="BUP1217" s="12"/>
      <c r="BUQ1217" s="12"/>
      <c r="BUR1217" s="12"/>
      <c r="BUS1217" s="12"/>
      <c r="BUT1217" s="12"/>
      <c r="BUU1217" s="12"/>
      <c r="BUV1217" s="12"/>
      <c r="BUW1217" s="12"/>
      <c r="BUX1217" s="12"/>
      <c r="BUY1217" s="12"/>
      <c r="BUZ1217" s="12"/>
      <c r="BVA1217" s="12"/>
      <c r="BVB1217" s="12"/>
      <c r="BVC1217" s="12"/>
      <c r="BVD1217" s="12"/>
      <c r="BVE1217" s="12"/>
      <c r="BVF1217" s="12"/>
      <c r="BVG1217" s="12"/>
      <c r="BVH1217" s="12"/>
      <c r="BVI1217" s="12"/>
      <c r="BVJ1217" s="12"/>
      <c r="BVK1217" s="12"/>
      <c r="BVL1217" s="12"/>
      <c r="BVM1217" s="12"/>
      <c r="BVN1217" s="12"/>
      <c r="BVO1217" s="12"/>
      <c r="BVP1217" s="12"/>
      <c r="BVQ1217" s="12"/>
      <c r="BVR1217" s="12"/>
      <c r="BVS1217" s="12"/>
      <c r="BVT1217" s="12"/>
      <c r="BVU1217" s="12"/>
      <c r="BVV1217" s="12"/>
      <c r="BVW1217" s="12"/>
      <c r="BVX1217" s="12"/>
      <c r="BVY1217" s="12"/>
      <c r="BVZ1217" s="12"/>
      <c r="BWA1217" s="12"/>
      <c r="BWB1217" s="12"/>
      <c r="BWC1217" s="12"/>
      <c r="BWD1217" s="12"/>
      <c r="BWE1217" s="12"/>
      <c r="BWF1217" s="12"/>
      <c r="BWG1217" s="12"/>
      <c r="BWH1217" s="12"/>
      <c r="BWI1217" s="12"/>
      <c r="BWJ1217" s="12"/>
      <c r="BWK1217" s="12"/>
      <c r="BWL1217" s="12"/>
      <c r="BWM1217" s="12"/>
      <c r="BWN1217" s="12"/>
      <c r="BWO1217" s="12"/>
      <c r="BWP1217" s="12"/>
      <c r="BWQ1217" s="12"/>
      <c r="BWR1217" s="12"/>
      <c r="BWS1217" s="12"/>
      <c r="BWT1217" s="12"/>
      <c r="BWU1217" s="12"/>
      <c r="BWV1217" s="12"/>
      <c r="BWW1217" s="12"/>
      <c r="BWX1217" s="12"/>
      <c r="BWY1217" s="12"/>
      <c r="BWZ1217" s="12"/>
      <c r="BXA1217" s="12"/>
      <c r="BXB1217" s="12"/>
      <c r="BXC1217" s="12"/>
      <c r="BXD1217" s="12"/>
      <c r="BXE1217" s="12"/>
      <c r="BXF1217" s="12"/>
      <c r="BXG1217" s="12"/>
      <c r="BXH1217" s="12"/>
      <c r="BXI1217" s="12"/>
      <c r="BXJ1217" s="12"/>
      <c r="BXK1217" s="12"/>
      <c r="BXL1217" s="12"/>
      <c r="BXM1217" s="12"/>
      <c r="BXN1217" s="12"/>
      <c r="BXO1217" s="12"/>
      <c r="BXP1217" s="12"/>
      <c r="BXQ1217" s="12"/>
      <c r="BXR1217" s="12"/>
      <c r="BXS1217" s="12"/>
      <c r="BXT1217" s="12"/>
      <c r="BXU1217" s="12"/>
      <c r="BXV1217" s="12"/>
      <c r="BXW1217" s="12"/>
      <c r="BXX1217" s="12"/>
      <c r="BXY1217" s="12"/>
      <c r="BXZ1217" s="12"/>
      <c r="BYA1217" s="12"/>
      <c r="BYB1217" s="12"/>
      <c r="BYC1217" s="12"/>
      <c r="BYD1217" s="12"/>
      <c r="BYE1217" s="12"/>
      <c r="BYF1217" s="12"/>
      <c r="BYG1217" s="12"/>
      <c r="BYH1217" s="12"/>
      <c r="BYI1217" s="12"/>
      <c r="BYJ1217" s="12"/>
      <c r="BYK1217" s="12"/>
      <c r="BYL1217" s="12"/>
      <c r="BYM1217" s="12"/>
      <c r="BYN1217" s="12"/>
      <c r="BYO1217" s="12"/>
      <c r="BYP1217" s="12"/>
      <c r="BYQ1217" s="12"/>
      <c r="BYR1217" s="12"/>
      <c r="BYS1217" s="12"/>
      <c r="BYT1217" s="12"/>
      <c r="BYU1217" s="12"/>
      <c r="BYV1217" s="12"/>
      <c r="BYW1217" s="12"/>
      <c r="BYX1217" s="12"/>
      <c r="BYY1217" s="12"/>
      <c r="BYZ1217" s="12"/>
      <c r="BZA1217" s="12"/>
      <c r="BZB1217" s="12"/>
      <c r="BZC1217" s="12"/>
      <c r="BZD1217" s="12"/>
      <c r="BZE1217" s="12"/>
      <c r="BZF1217" s="12"/>
      <c r="BZG1217" s="12"/>
      <c r="BZH1217" s="12"/>
      <c r="BZI1217" s="12"/>
      <c r="BZJ1217" s="12"/>
      <c r="BZK1217" s="12"/>
      <c r="BZL1217" s="12"/>
      <c r="BZM1217" s="12"/>
      <c r="BZN1217" s="12"/>
      <c r="BZO1217" s="12"/>
      <c r="BZP1217" s="12"/>
      <c r="BZQ1217" s="12"/>
      <c r="BZR1217" s="12"/>
      <c r="BZS1217" s="12"/>
      <c r="BZT1217" s="12"/>
      <c r="BZU1217" s="12"/>
      <c r="BZV1217" s="12"/>
      <c r="BZW1217" s="12"/>
      <c r="BZX1217" s="12"/>
      <c r="BZY1217" s="12"/>
      <c r="BZZ1217" s="12"/>
      <c r="CAA1217" s="12"/>
      <c r="CAB1217" s="12"/>
      <c r="CAC1217" s="12"/>
      <c r="CAD1217" s="12"/>
      <c r="CAE1217" s="12"/>
      <c r="CAF1217" s="12"/>
      <c r="CAG1217" s="12"/>
      <c r="CAH1217" s="12"/>
      <c r="CAI1217" s="12"/>
      <c r="CAJ1217" s="12"/>
      <c r="CAK1217" s="12"/>
      <c r="CAL1217" s="12"/>
      <c r="CAM1217" s="12"/>
      <c r="CAN1217" s="12"/>
      <c r="CAO1217" s="12"/>
      <c r="CAP1217" s="12"/>
      <c r="CAQ1217" s="12"/>
      <c r="CAR1217" s="12"/>
      <c r="CAS1217" s="12"/>
      <c r="CAT1217" s="12"/>
      <c r="CAU1217" s="12"/>
      <c r="CAV1217" s="12"/>
      <c r="CAW1217" s="12"/>
      <c r="CAX1217" s="12"/>
      <c r="CAY1217" s="12"/>
      <c r="CAZ1217" s="12"/>
      <c r="CBA1217" s="12"/>
      <c r="CBB1217" s="12"/>
      <c r="CBC1217" s="12"/>
      <c r="CBD1217" s="12"/>
      <c r="CBE1217" s="12"/>
      <c r="CBF1217" s="12"/>
      <c r="CBG1217" s="12"/>
      <c r="CBH1217" s="12"/>
      <c r="CBI1217" s="12"/>
      <c r="CBJ1217" s="12"/>
      <c r="CBK1217" s="12"/>
      <c r="CBL1217" s="12"/>
      <c r="CBM1217" s="12"/>
      <c r="CBN1217" s="12"/>
      <c r="CBO1217" s="12"/>
      <c r="CBP1217" s="12"/>
      <c r="CBQ1217" s="12"/>
      <c r="CBR1217" s="12"/>
      <c r="CBS1217" s="12"/>
      <c r="CBT1217" s="12"/>
      <c r="CBU1217" s="12"/>
      <c r="CBV1217" s="12"/>
      <c r="CBW1217" s="12"/>
      <c r="CBX1217" s="12"/>
      <c r="CBY1217" s="12"/>
      <c r="CBZ1217" s="12"/>
      <c r="CCA1217" s="12"/>
      <c r="CCB1217" s="12"/>
      <c r="CCC1217" s="12"/>
      <c r="CCD1217" s="12"/>
      <c r="CCE1217" s="12"/>
      <c r="CCF1217" s="12"/>
      <c r="CCG1217" s="12"/>
      <c r="CCH1217" s="12"/>
      <c r="CCI1217" s="12"/>
      <c r="CCJ1217" s="12"/>
      <c r="CCK1217" s="12"/>
      <c r="CCL1217" s="12"/>
      <c r="CCM1217" s="12"/>
      <c r="CCN1217" s="12"/>
      <c r="CCO1217" s="12"/>
      <c r="CCP1217" s="12"/>
      <c r="CCQ1217" s="12"/>
      <c r="CCR1217" s="12"/>
      <c r="CCS1217" s="12"/>
      <c r="CCT1217" s="12"/>
      <c r="CCU1217" s="12"/>
      <c r="CCV1217" s="12"/>
      <c r="CCW1217" s="12"/>
      <c r="CCX1217" s="12"/>
      <c r="CCY1217" s="12"/>
      <c r="CCZ1217" s="12"/>
      <c r="CDA1217" s="12"/>
      <c r="CDB1217" s="12"/>
      <c r="CDC1217" s="12"/>
      <c r="CDD1217" s="12"/>
      <c r="CDE1217" s="12"/>
      <c r="CDF1217" s="12"/>
      <c r="CDG1217" s="12"/>
      <c r="CDH1217" s="12"/>
      <c r="CDI1217" s="12"/>
      <c r="CDJ1217" s="12"/>
      <c r="CDK1217" s="12"/>
      <c r="CDL1217" s="12"/>
      <c r="CDM1217" s="12"/>
      <c r="CDN1217" s="12"/>
      <c r="CDO1217" s="12"/>
      <c r="CDP1217" s="12"/>
      <c r="CDQ1217" s="12"/>
      <c r="CDR1217" s="12"/>
      <c r="CDS1217" s="12"/>
      <c r="CDT1217" s="12"/>
      <c r="CDU1217" s="12"/>
      <c r="CDV1217" s="12"/>
      <c r="CDW1217" s="12"/>
      <c r="CDX1217" s="12"/>
      <c r="CDY1217" s="12"/>
      <c r="CDZ1217" s="12"/>
      <c r="CEA1217" s="12"/>
      <c r="CEB1217" s="12"/>
      <c r="CEC1217" s="12"/>
      <c r="CED1217" s="12"/>
      <c r="CEE1217" s="12"/>
      <c r="CEF1217" s="12"/>
      <c r="CEG1217" s="12"/>
      <c r="CEH1217" s="12"/>
      <c r="CEI1217" s="12"/>
      <c r="CEJ1217" s="12"/>
      <c r="CEK1217" s="12"/>
      <c r="CEL1217" s="12"/>
      <c r="CEM1217" s="12"/>
      <c r="CEN1217" s="12"/>
      <c r="CEO1217" s="12"/>
      <c r="CEP1217" s="12"/>
      <c r="CEQ1217" s="12"/>
      <c r="CER1217" s="12"/>
      <c r="CES1217" s="12"/>
      <c r="CET1217" s="12"/>
      <c r="CEU1217" s="12"/>
      <c r="CEV1217" s="12"/>
      <c r="CEW1217" s="12"/>
      <c r="CEX1217" s="12"/>
      <c r="CEY1217" s="12"/>
      <c r="CEZ1217" s="12"/>
      <c r="CFA1217" s="12"/>
      <c r="CFB1217" s="12"/>
      <c r="CFC1217" s="12"/>
      <c r="CFD1217" s="12"/>
      <c r="CFE1217" s="12"/>
      <c r="CFF1217" s="12"/>
      <c r="CFG1217" s="12"/>
      <c r="CFH1217" s="12"/>
      <c r="CFI1217" s="12"/>
      <c r="CFJ1217" s="12"/>
      <c r="CFK1217" s="12"/>
      <c r="CFL1217" s="12"/>
      <c r="CFM1217" s="12"/>
      <c r="CFN1217" s="12"/>
      <c r="CFO1217" s="12"/>
      <c r="CFP1217" s="12"/>
      <c r="CFQ1217" s="12"/>
      <c r="CFR1217" s="12"/>
      <c r="CFS1217" s="12"/>
      <c r="CFT1217" s="12"/>
      <c r="CFU1217" s="12"/>
      <c r="CFV1217" s="12"/>
      <c r="CFW1217" s="12"/>
      <c r="CFX1217" s="12"/>
      <c r="CFY1217" s="12"/>
      <c r="CFZ1217" s="12"/>
      <c r="CGA1217" s="12"/>
      <c r="CGB1217" s="12"/>
      <c r="CGC1217" s="12"/>
      <c r="CGD1217" s="12"/>
      <c r="CGE1217" s="12"/>
      <c r="CGF1217" s="12"/>
      <c r="CGG1217" s="12"/>
      <c r="CGH1217" s="12"/>
      <c r="CGI1217" s="12"/>
      <c r="CGJ1217" s="12"/>
      <c r="CGK1217" s="12"/>
      <c r="CGL1217" s="12"/>
      <c r="CGM1217" s="12"/>
      <c r="CGN1217" s="12"/>
      <c r="CGO1217" s="12"/>
      <c r="CGP1217" s="12"/>
      <c r="CGQ1217" s="12"/>
      <c r="CGR1217" s="12"/>
      <c r="CGS1217" s="12"/>
      <c r="CGT1217" s="12"/>
      <c r="CGU1217" s="12"/>
      <c r="CGV1217" s="12"/>
      <c r="CGW1217" s="12"/>
      <c r="CGX1217" s="12"/>
      <c r="CGY1217" s="12"/>
      <c r="CGZ1217" s="12"/>
      <c r="CHA1217" s="12"/>
      <c r="CHB1217" s="12"/>
      <c r="CHC1217" s="12"/>
      <c r="CHD1217" s="12"/>
      <c r="CHE1217" s="12"/>
      <c r="CHF1217" s="12"/>
      <c r="CHG1217" s="12"/>
      <c r="CHH1217" s="12"/>
      <c r="CHI1217" s="12"/>
      <c r="CHJ1217" s="12"/>
      <c r="CHK1217" s="12"/>
      <c r="CHL1217" s="12"/>
      <c r="CHM1217" s="12"/>
      <c r="CHN1217" s="12"/>
      <c r="CHO1217" s="12"/>
      <c r="CHP1217" s="12"/>
      <c r="CHQ1217" s="12"/>
      <c r="CHR1217" s="12"/>
      <c r="CHS1217" s="12"/>
      <c r="CHT1217" s="12"/>
      <c r="CHU1217" s="12"/>
      <c r="CHV1217" s="12"/>
      <c r="CHW1217" s="12"/>
      <c r="CHX1217" s="12"/>
      <c r="CHY1217" s="12"/>
      <c r="CHZ1217" s="12"/>
      <c r="CIA1217" s="12"/>
      <c r="CIB1217" s="12"/>
      <c r="CIC1217" s="12"/>
      <c r="CID1217" s="12"/>
      <c r="CIE1217" s="12"/>
      <c r="CIF1217" s="12"/>
      <c r="CIG1217" s="12"/>
      <c r="CIH1217" s="12"/>
      <c r="CII1217" s="12"/>
      <c r="CIJ1217" s="12"/>
      <c r="CIK1217" s="12"/>
      <c r="CIL1217" s="12"/>
      <c r="CIM1217" s="12"/>
      <c r="CIN1217" s="12"/>
      <c r="CIO1217" s="12"/>
      <c r="CIP1217" s="12"/>
      <c r="CIQ1217" s="12"/>
      <c r="CIR1217" s="12"/>
      <c r="CIS1217" s="12"/>
      <c r="CIT1217" s="12"/>
      <c r="CIU1217" s="12"/>
      <c r="CIV1217" s="12"/>
      <c r="CIW1217" s="12"/>
      <c r="CIX1217" s="12"/>
      <c r="CIY1217" s="12"/>
      <c r="CIZ1217" s="12"/>
      <c r="CJA1217" s="12"/>
      <c r="CJB1217" s="12"/>
      <c r="CJC1217" s="12"/>
      <c r="CJD1217" s="12"/>
      <c r="CJE1217" s="12"/>
      <c r="CJF1217" s="12"/>
      <c r="CJG1217" s="12"/>
      <c r="CJH1217" s="12"/>
      <c r="CJI1217" s="12"/>
      <c r="CJJ1217" s="12"/>
      <c r="CJK1217" s="12"/>
      <c r="CJL1217" s="12"/>
      <c r="CJM1217" s="12"/>
      <c r="CJN1217" s="12"/>
      <c r="CJO1217" s="12"/>
      <c r="CJP1217" s="12"/>
      <c r="CJQ1217" s="12"/>
      <c r="CJR1217" s="12"/>
      <c r="CJS1217" s="12"/>
      <c r="CJT1217" s="12"/>
      <c r="CJU1217" s="12"/>
      <c r="CJV1217" s="12"/>
      <c r="CJW1217" s="12"/>
      <c r="CJX1217" s="12"/>
      <c r="CJY1217" s="12"/>
      <c r="CJZ1217" s="12"/>
      <c r="CKA1217" s="12"/>
      <c r="CKB1217" s="12"/>
      <c r="CKC1217" s="12"/>
      <c r="CKD1217" s="12"/>
      <c r="CKE1217" s="12"/>
      <c r="CKF1217" s="12"/>
      <c r="CKG1217" s="12"/>
      <c r="CKH1217" s="12"/>
      <c r="CKI1217" s="12"/>
      <c r="CKJ1217" s="12"/>
      <c r="CKK1217" s="12"/>
      <c r="CKL1217" s="12"/>
      <c r="CKM1217" s="12"/>
      <c r="CKN1217" s="12"/>
      <c r="CKO1217" s="12"/>
      <c r="CKP1217" s="12"/>
      <c r="CKQ1217" s="12"/>
      <c r="CKR1217" s="12"/>
      <c r="CKS1217" s="12"/>
      <c r="CKT1217" s="12"/>
      <c r="CKU1217" s="12"/>
      <c r="CKV1217" s="12"/>
      <c r="CKW1217" s="12"/>
      <c r="CKX1217" s="12"/>
      <c r="CKY1217" s="12"/>
      <c r="CKZ1217" s="12"/>
      <c r="CLA1217" s="12"/>
      <c r="CLB1217" s="12"/>
      <c r="CLC1217" s="12"/>
      <c r="CLD1217" s="12"/>
      <c r="CLE1217" s="12"/>
      <c r="CLF1217" s="12"/>
      <c r="CLG1217" s="12"/>
      <c r="CLH1217" s="12"/>
      <c r="CLI1217" s="12"/>
      <c r="CLJ1217" s="12"/>
      <c r="CLK1217" s="12"/>
      <c r="CLL1217" s="12"/>
      <c r="CLM1217" s="12"/>
      <c r="CLN1217" s="12"/>
      <c r="CLO1217" s="12"/>
      <c r="CLP1217" s="12"/>
      <c r="CLQ1217" s="12"/>
      <c r="CLR1217" s="12"/>
      <c r="CLS1217" s="12"/>
      <c r="CLT1217" s="12"/>
      <c r="CLU1217" s="12"/>
      <c r="CLV1217" s="12"/>
      <c r="CLW1217" s="12"/>
      <c r="CLX1217" s="12"/>
      <c r="CLY1217" s="12"/>
      <c r="CLZ1217" s="12"/>
      <c r="CMA1217" s="12"/>
      <c r="CMB1217" s="12"/>
      <c r="CMC1217" s="12"/>
      <c r="CMD1217" s="12"/>
      <c r="CME1217" s="12"/>
      <c r="CMF1217" s="12"/>
      <c r="CMG1217" s="12"/>
      <c r="CMH1217" s="12"/>
      <c r="CMI1217" s="12"/>
      <c r="CMJ1217" s="12"/>
      <c r="CMK1217" s="12"/>
      <c r="CML1217" s="12"/>
      <c r="CMM1217" s="12"/>
      <c r="CMN1217" s="12"/>
      <c r="CMO1217" s="12"/>
      <c r="CMP1217" s="12"/>
      <c r="CMQ1217" s="12"/>
      <c r="CMR1217" s="12"/>
      <c r="CMS1217" s="12"/>
      <c r="CMT1217" s="12"/>
      <c r="CMU1217" s="12"/>
      <c r="CMV1217" s="12"/>
      <c r="CMW1217" s="12"/>
      <c r="CMX1217" s="12"/>
      <c r="CMY1217" s="12"/>
      <c r="CMZ1217" s="12"/>
      <c r="CNA1217" s="12"/>
      <c r="CNB1217" s="12"/>
      <c r="CNC1217" s="12"/>
      <c r="CND1217" s="12"/>
      <c r="CNE1217" s="12"/>
      <c r="CNF1217" s="12"/>
      <c r="CNG1217" s="12"/>
      <c r="CNH1217" s="12"/>
      <c r="CNI1217" s="12"/>
      <c r="CNJ1217" s="12"/>
      <c r="CNK1217" s="12"/>
      <c r="CNL1217" s="12"/>
      <c r="CNM1217" s="12"/>
      <c r="CNN1217" s="12"/>
      <c r="CNO1217" s="12"/>
      <c r="CNP1217" s="12"/>
      <c r="CNQ1217" s="12"/>
      <c r="CNR1217" s="12"/>
      <c r="CNS1217" s="12"/>
      <c r="CNT1217" s="12"/>
      <c r="CNU1217" s="12"/>
      <c r="CNV1217" s="12"/>
      <c r="CNW1217" s="12"/>
      <c r="CNX1217" s="12"/>
      <c r="CNY1217" s="12"/>
      <c r="CNZ1217" s="12"/>
      <c r="COA1217" s="12"/>
      <c r="COB1217" s="12"/>
      <c r="COC1217" s="12"/>
      <c r="COD1217" s="12"/>
      <c r="COE1217" s="12"/>
      <c r="COF1217" s="12"/>
      <c r="COG1217" s="12"/>
      <c r="COH1217" s="12"/>
      <c r="COI1217" s="12"/>
      <c r="COJ1217" s="12"/>
      <c r="COK1217" s="12"/>
      <c r="COL1217" s="12"/>
      <c r="COM1217" s="12"/>
      <c r="CON1217" s="12"/>
      <c r="COO1217" s="12"/>
      <c r="COP1217" s="12"/>
      <c r="COQ1217" s="12"/>
      <c r="COR1217" s="12"/>
      <c r="COS1217" s="12"/>
      <c r="COT1217" s="12"/>
      <c r="COU1217" s="12"/>
      <c r="COV1217" s="12"/>
      <c r="COW1217" s="12"/>
      <c r="COX1217" s="12"/>
      <c r="COY1217" s="12"/>
      <c r="COZ1217" s="12"/>
      <c r="CPA1217" s="12"/>
      <c r="CPB1217" s="12"/>
      <c r="CPC1217" s="12"/>
      <c r="CPD1217" s="12"/>
      <c r="CPE1217" s="12"/>
      <c r="CPF1217" s="12"/>
      <c r="CPG1217" s="12"/>
      <c r="CPH1217" s="12"/>
      <c r="CPI1217" s="12"/>
      <c r="CPJ1217" s="12"/>
      <c r="CPK1217" s="12"/>
      <c r="CPL1217" s="12"/>
      <c r="CPM1217" s="12"/>
      <c r="CPN1217" s="12"/>
      <c r="CPO1217" s="12"/>
      <c r="CPP1217" s="12"/>
      <c r="CPQ1217" s="12"/>
      <c r="CPR1217" s="12"/>
      <c r="CPS1217" s="12"/>
      <c r="CPT1217" s="12"/>
      <c r="CPU1217" s="12"/>
      <c r="CPV1217" s="12"/>
      <c r="CPW1217" s="12"/>
      <c r="CPX1217" s="12"/>
      <c r="CPY1217" s="12"/>
      <c r="CPZ1217" s="12"/>
      <c r="CQA1217" s="12"/>
      <c r="CQB1217" s="12"/>
      <c r="CQC1217" s="12"/>
      <c r="CQD1217" s="12"/>
      <c r="CQE1217" s="12"/>
      <c r="CQF1217" s="12"/>
      <c r="CQG1217" s="12"/>
      <c r="CQH1217" s="12"/>
      <c r="CQI1217" s="12"/>
      <c r="CQJ1217" s="12"/>
      <c r="CQK1217" s="12"/>
      <c r="CQL1217" s="12"/>
      <c r="CQM1217" s="12"/>
      <c r="CQN1217" s="12"/>
      <c r="CQO1217" s="12"/>
      <c r="CQP1217" s="12"/>
      <c r="CQQ1217" s="12"/>
      <c r="CQR1217" s="12"/>
      <c r="CQS1217" s="12"/>
      <c r="CQT1217" s="12"/>
      <c r="CQU1217" s="12"/>
      <c r="CQV1217" s="12"/>
      <c r="CQW1217" s="12"/>
      <c r="CQX1217" s="12"/>
      <c r="CQY1217" s="12"/>
      <c r="CQZ1217" s="12"/>
      <c r="CRA1217" s="12"/>
      <c r="CRB1217" s="12"/>
      <c r="CRC1217" s="12"/>
      <c r="CRD1217" s="12"/>
      <c r="CRE1217" s="12"/>
      <c r="CRF1217" s="12"/>
      <c r="CRG1217" s="12"/>
      <c r="CRH1217" s="12"/>
      <c r="CRI1217" s="12"/>
      <c r="CRJ1217" s="12"/>
      <c r="CRK1217" s="12"/>
      <c r="CRL1217" s="12"/>
      <c r="CRM1217" s="12"/>
      <c r="CRN1217" s="12"/>
      <c r="CRO1217" s="12"/>
      <c r="CRP1217" s="12"/>
      <c r="CRQ1217" s="12"/>
      <c r="CRR1217" s="12"/>
      <c r="CRS1217" s="12"/>
      <c r="CRT1217" s="12"/>
      <c r="CRU1217" s="12"/>
      <c r="CRV1217" s="12"/>
      <c r="CRW1217" s="12"/>
      <c r="CRX1217" s="12"/>
      <c r="CRY1217" s="12"/>
      <c r="CRZ1217" s="12"/>
      <c r="CSA1217" s="12"/>
      <c r="CSB1217" s="12"/>
      <c r="CSC1217" s="12"/>
      <c r="CSD1217" s="12"/>
      <c r="CSE1217" s="12"/>
      <c r="CSF1217" s="12"/>
      <c r="CSG1217" s="12"/>
      <c r="CSH1217" s="12"/>
      <c r="CSI1217" s="12"/>
      <c r="CSJ1217" s="12"/>
      <c r="CSK1217" s="12"/>
      <c r="CSL1217" s="12"/>
      <c r="CSM1217" s="12"/>
      <c r="CSN1217" s="12"/>
      <c r="CSO1217" s="12"/>
      <c r="CSP1217" s="12"/>
      <c r="CSQ1217" s="12"/>
      <c r="CSR1217" s="12"/>
      <c r="CSS1217" s="12"/>
      <c r="CST1217" s="12"/>
      <c r="CSU1217" s="12"/>
      <c r="CSV1217" s="12"/>
      <c r="CSW1217" s="12"/>
      <c r="CSX1217" s="12"/>
      <c r="CSY1217" s="12"/>
      <c r="CSZ1217" s="12"/>
      <c r="CTA1217" s="12"/>
      <c r="CTB1217" s="12"/>
      <c r="CTC1217" s="12"/>
      <c r="CTD1217" s="12"/>
      <c r="CTE1217" s="12"/>
      <c r="CTF1217" s="12"/>
      <c r="CTG1217" s="12"/>
      <c r="CTH1217" s="12"/>
      <c r="CTI1217" s="12"/>
      <c r="CTJ1217" s="12"/>
      <c r="CTK1217" s="12"/>
      <c r="CTL1217" s="12"/>
      <c r="CTM1217" s="12"/>
      <c r="CTN1217" s="12"/>
      <c r="CTO1217" s="12"/>
      <c r="CTP1217" s="12"/>
      <c r="CTQ1217" s="12"/>
      <c r="CTR1217" s="12"/>
      <c r="CTS1217" s="12"/>
      <c r="CTT1217" s="12"/>
      <c r="CTU1217" s="12"/>
      <c r="CTV1217" s="12"/>
      <c r="CTW1217" s="12"/>
      <c r="CTX1217" s="12"/>
      <c r="CTY1217" s="12"/>
      <c r="CTZ1217" s="12"/>
      <c r="CUA1217" s="12"/>
      <c r="CUB1217" s="12"/>
      <c r="CUC1217" s="12"/>
      <c r="CUD1217" s="12"/>
      <c r="CUE1217" s="12"/>
      <c r="CUF1217" s="12"/>
      <c r="CUG1217" s="12"/>
      <c r="CUH1217" s="12"/>
      <c r="CUI1217" s="12"/>
      <c r="CUJ1217" s="12"/>
      <c r="CUK1217" s="12"/>
      <c r="CUL1217" s="12"/>
      <c r="CUM1217" s="12"/>
      <c r="CUN1217" s="12"/>
      <c r="CUO1217" s="12"/>
      <c r="CUP1217" s="12"/>
      <c r="CUQ1217" s="12"/>
      <c r="CUR1217" s="12"/>
      <c r="CUS1217" s="12"/>
      <c r="CUT1217" s="12"/>
      <c r="CUU1217" s="12"/>
      <c r="CUV1217" s="12"/>
      <c r="CUW1217" s="12"/>
      <c r="CUX1217" s="12"/>
      <c r="CUY1217" s="12"/>
      <c r="CUZ1217" s="12"/>
      <c r="CVA1217" s="12"/>
      <c r="CVB1217" s="12"/>
      <c r="CVC1217" s="12"/>
      <c r="CVD1217" s="12"/>
      <c r="CVE1217" s="12"/>
      <c r="CVF1217" s="12"/>
      <c r="CVG1217" s="12"/>
      <c r="CVH1217" s="12"/>
      <c r="CVI1217" s="12"/>
      <c r="CVJ1217" s="12"/>
      <c r="CVK1217" s="12"/>
      <c r="CVL1217" s="12"/>
      <c r="CVM1217" s="12"/>
      <c r="CVN1217" s="12"/>
      <c r="CVO1217" s="12"/>
      <c r="CVP1217" s="12"/>
      <c r="CVQ1217" s="12"/>
      <c r="CVR1217" s="12"/>
      <c r="CVS1217" s="12"/>
      <c r="CVT1217" s="12"/>
      <c r="CVU1217" s="12"/>
      <c r="CVV1217" s="12"/>
      <c r="CVW1217" s="12"/>
      <c r="CVX1217" s="12"/>
      <c r="CVY1217" s="12"/>
      <c r="CVZ1217" s="12"/>
      <c r="CWA1217" s="12"/>
      <c r="CWB1217" s="12"/>
      <c r="CWC1217" s="12"/>
      <c r="CWD1217" s="12"/>
      <c r="CWE1217" s="12"/>
      <c r="CWF1217" s="12"/>
      <c r="CWG1217" s="12"/>
      <c r="CWH1217" s="12"/>
      <c r="CWI1217" s="12"/>
      <c r="CWJ1217" s="12"/>
      <c r="CWK1217" s="12"/>
      <c r="CWL1217" s="12"/>
      <c r="CWM1217" s="12"/>
      <c r="CWN1217" s="12"/>
      <c r="CWO1217" s="12"/>
      <c r="CWP1217" s="12"/>
      <c r="CWQ1217" s="12"/>
      <c r="CWR1217" s="12"/>
      <c r="CWS1217" s="12"/>
      <c r="CWT1217" s="12"/>
      <c r="CWU1217" s="12"/>
      <c r="CWV1217" s="12"/>
      <c r="CWW1217" s="12"/>
      <c r="CWX1217" s="12"/>
      <c r="CWY1217" s="12"/>
      <c r="CWZ1217" s="12"/>
      <c r="CXA1217" s="12"/>
      <c r="CXB1217" s="12"/>
      <c r="CXC1217" s="12"/>
      <c r="CXD1217" s="12"/>
      <c r="CXE1217" s="12"/>
      <c r="CXF1217" s="12"/>
      <c r="CXG1217" s="12"/>
      <c r="CXH1217" s="12"/>
      <c r="CXI1217" s="12"/>
      <c r="CXJ1217" s="12"/>
      <c r="CXK1217" s="12"/>
      <c r="CXL1217" s="12"/>
      <c r="CXM1217" s="12"/>
      <c r="CXN1217" s="12"/>
      <c r="CXO1217" s="12"/>
      <c r="CXP1217" s="12"/>
      <c r="CXQ1217" s="12"/>
      <c r="CXR1217" s="12"/>
      <c r="CXS1217" s="12"/>
      <c r="CXT1217" s="12"/>
      <c r="CXU1217" s="12"/>
      <c r="CXV1217" s="12"/>
      <c r="CXW1217" s="12"/>
      <c r="CXX1217" s="12"/>
      <c r="CXY1217" s="12"/>
      <c r="CXZ1217" s="12"/>
      <c r="CYA1217" s="12"/>
      <c r="CYB1217" s="12"/>
      <c r="CYC1217" s="12"/>
      <c r="CYD1217" s="12"/>
      <c r="CYE1217" s="12"/>
      <c r="CYF1217" s="12"/>
      <c r="CYG1217" s="12"/>
      <c r="CYH1217" s="12"/>
      <c r="CYI1217" s="12"/>
      <c r="CYJ1217" s="12"/>
      <c r="CYK1217" s="12"/>
      <c r="CYL1217" s="12"/>
      <c r="CYM1217" s="12"/>
      <c r="CYN1217" s="12"/>
      <c r="CYO1217" s="12"/>
      <c r="CYP1217" s="12"/>
      <c r="CYQ1217" s="12"/>
      <c r="CYR1217" s="12"/>
      <c r="CYS1217" s="12"/>
      <c r="CYT1217" s="12"/>
      <c r="CYU1217" s="12"/>
      <c r="CYV1217" s="12"/>
      <c r="CYW1217" s="12"/>
      <c r="CYX1217" s="12"/>
      <c r="CYY1217" s="12"/>
      <c r="CYZ1217" s="12"/>
      <c r="CZA1217" s="12"/>
      <c r="CZB1217" s="12"/>
      <c r="CZC1217" s="12"/>
      <c r="CZD1217" s="12"/>
      <c r="CZE1217" s="12"/>
      <c r="CZF1217" s="12"/>
      <c r="CZG1217" s="12"/>
      <c r="CZH1217" s="12"/>
      <c r="CZI1217" s="12"/>
      <c r="CZJ1217" s="12"/>
      <c r="CZK1217" s="12"/>
      <c r="CZL1217" s="12"/>
      <c r="CZM1217" s="12"/>
      <c r="CZN1217" s="12"/>
      <c r="CZO1217" s="12"/>
      <c r="CZP1217" s="12"/>
      <c r="CZQ1217" s="12"/>
      <c r="CZR1217" s="12"/>
      <c r="CZS1217" s="12"/>
      <c r="CZT1217" s="12"/>
      <c r="CZU1217" s="12"/>
      <c r="CZV1217" s="12"/>
      <c r="CZW1217" s="12"/>
      <c r="CZX1217" s="12"/>
      <c r="CZY1217" s="12"/>
      <c r="CZZ1217" s="12"/>
      <c r="DAA1217" s="12"/>
      <c r="DAB1217" s="12"/>
      <c r="DAC1217" s="12"/>
      <c r="DAD1217" s="12"/>
      <c r="DAE1217" s="12"/>
      <c r="DAF1217" s="12"/>
      <c r="DAG1217" s="12"/>
      <c r="DAH1217" s="12"/>
      <c r="DAI1217" s="12"/>
      <c r="DAJ1217" s="12"/>
      <c r="DAK1217" s="12"/>
      <c r="DAL1217" s="12"/>
      <c r="DAM1217" s="12"/>
      <c r="DAN1217" s="12"/>
      <c r="DAO1217" s="12"/>
      <c r="DAP1217" s="12"/>
      <c r="DAQ1217" s="12"/>
      <c r="DAR1217" s="12"/>
      <c r="DAS1217" s="12"/>
      <c r="DAT1217" s="12"/>
      <c r="DAU1217" s="12"/>
      <c r="DAV1217" s="12"/>
      <c r="DAW1217" s="12"/>
      <c r="DAX1217" s="12"/>
      <c r="DAY1217" s="12"/>
      <c r="DAZ1217" s="12"/>
      <c r="DBA1217" s="12"/>
      <c r="DBB1217" s="12"/>
      <c r="DBC1217" s="12"/>
      <c r="DBD1217" s="12"/>
      <c r="DBE1217" s="12"/>
      <c r="DBF1217" s="12"/>
      <c r="DBG1217" s="12"/>
      <c r="DBH1217" s="12"/>
      <c r="DBI1217" s="12"/>
      <c r="DBJ1217" s="12"/>
      <c r="DBK1217" s="12"/>
      <c r="DBL1217" s="12"/>
      <c r="DBM1217" s="12"/>
      <c r="DBN1217" s="12"/>
      <c r="DBO1217" s="12"/>
      <c r="DBP1217" s="12"/>
      <c r="DBQ1217" s="12"/>
      <c r="DBR1217" s="12"/>
      <c r="DBS1217" s="12"/>
      <c r="DBT1217" s="12"/>
      <c r="DBU1217" s="12"/>
      <c r="DBV1217" s="12"/>
      <c r="DBW1217" s="12"/>
      <c r="DBX1217" s="12"/>
      <c r="DBY1217" s="12"/>
      <c r="DBZ1217" s="12"/>
      <c r="DCA1217" s="12"/>
      <c r="DCB1217" s="12"/>
      <c r="DCC1217" s="12"/>
      <c r="DCD1217" s="12"/>
      <c r="DCE1217" s="12"/>
      <c r="DCF1217" s="12"/>
      <c r="DCG1217" s="12"/>
      <c r="DCH1217" s="12"/>
      <c r="DCI1217" s="12"/>
      <c r="DCJ1217" s="12"/>
      <c r="DCK1217" s="12"/>
      <c r="DCL1217" s="12"/>
      <c r="DCM1217" s="12"/>
      <c r="DCN1217" s="12"/>
      <c r="DCO1217" s="12"/>
      <c r="DCP1217" s="12"/>
      <c r="DCQ1217" s="12"/>
      <c r="DCR1217" s="12"/>
      <c r="DCS1217" s="12"/>
      <c r="DCT1217" s="12"/>
      <c r="DCU1217" s="12"/>
      <c r="DCV1217" s="12"/>
      <c r="DCW1217" s="12"/>
      <c r="DCX1217" s="12"/>
      <c r="DCY1217" s="12"/>
      <c r="DCZ1217" s="12"/>
      <c r="DDA1217" s="12"/>
      <c r="DDB1217" s="12"/>
      <c r="DDC1217" s="12"/>
      <c r="DDD1217" s="12"/>
      <c r="DDE1217" s="12"/>
      <c r="DDF1217" s="12"/>
      <c r="DDG1217" s="12"/>
      <c r="DDH1217" s="12"/>
      <c r="DDI1217" s="12"/>
      <c r="DDJ1217" s="12"/>
      <c r="DDK1217" s="12"/>
      <c r="DDL1217" s="12"/>
      <c r="DDM1217" s="12"/>
      <c r="DDN1217" s="12"/>
      <c r="DDO1217" s="12"/>
      <c r="DDP1217" s="12"/>
      <c r="DDQ1217" s="12"/>
      <c r="DDR1217" s="12"/>
      <c r="DDS1217" s="12"/>
      <c r="DDT1217" s="12"/>
      <c r="DDU1217" s="12"/>
      <c r="DDV1217" s="12"/>
      <c r="DDW1217" s="12"/>
      <c r="DDX1217" s="12"/>
      <c r="DDY1217" s="12"/>
      <c r="DDZ1217" s="12"/>
      <c r="DEA1217" s="12"/>
      <c r="DEB1217" s="12"/>
      <c r="DEC1217" s="12"/>
      <c r="DED1217" s="12"/>
      <c r="DEE1217" s="12"/>
      <c r="DEF1217" s="12"/>
      <c r="DEG1217" s="12"/>
      <c r="DEH1217" s="12"/>
      <c r="DEI1217" s="12"/>
      <c r="DEJ1217" s="12"/>
      <c r="DEK1217" s="12"/>
      <c r="DEL1217" s="12"/>
      <c r="DEM1217" s="12"/>
      <c r="DEN1217" s="12"/>
      <c r="DEO1217" s="12"/>
      <c r="DEP1217" s="12"/>
      <c r="DEQ1217" s="12"/>
      <c r="DER1217" s="12"/>
      <c r="DES1217" s="12"/>
      <c r="DET1217" s="12"/>
      <c r="DEU1217" s="12"/>
      <c r="DEV1217" s="12"/>
      <c r="DEW1217" s="12"/>
      <c r="DEX1217" s="12"/>
      <c r="DEY1217" s="12"/>
      <c r="DEZ1217" s="12"/>
      <c r="DFA1217" s="12"/>
      <c r="DFB1217" s="12"/>
      <c r="DFC1217" s="12"/>
      <c r="DFD1217" s="12"/>
      <c r="DFE1217" s="12"/>
      <c r="DFF1217" s="12"/>
      <c r="DFG1217" s="12"/>
      <c r="DFH1217" s="12"/>
      <c r="DFI1217" s="12"/>
      <c r="DFJ1217" s="12"/>
      <c r="DFK1217" s="12"/>
      <c r="DFL1217" s="12"/>
      <c r="DFM1217" s="12"/>
      <c r="DFN1217" s="12"/>
      <c r="DFO1217" s="12"/>
      <c r="DFP1217" s="12"/>
      <c r="DFQ1217" s="12"/>
      <c r="DFR1217" s="12"/>
      <c r="DFS1217" s="12"/>
      <c r="DFT1217" s="12"/>
      <c r="DFU1217" s="12"/>
      <c r="DFV1217" s="12"/>
      <c r="DFW1217" s="12"/>
      <c r="DFX1217" s="12"/>
      <c r="DFY1217" s="12"/>
      <c r="DFZ1217" s="12"/>
      <c r="DGA1217" s="12"/>
      <c r="DGB1217" s="12"/>
      <c r="DGC1217" s="12"/>
      <c r="DGD1217" s="12"/>
      <c r="DGE1217" s="12"/>
      <c r="DGF1217" s="12"/>
      <c r="DGG1217" s="12"/>
      <c r="DGH1217" s="12"/>
      <c r="DGI1217" s="12"/>
      <c r="DGJ1217" s="12"/>
      <c r="DGK1217" s="12"/>
      <c r="DGL1217" s="12"/>
      <c r="DGM1217" s="12"/>
      <c r="DGN1217" s="12"/>
      <c r="DGO1217" s="12"/>
      <c r="DGP1217" s="12"/>
      <c r="DGQ1217" s="12"/>
      <c r="DGR1217" s="12"/>
      <c r="DGS1217" s="12"/>
      <c r="DGT1217" s="12"/>
      <c r="DGU1217" s="12"/>
      <c r="DGV1217" s="12"/>
      <c r="DGW1217" s="12"/>
      <c r="DGX1217" s="12"/>
      <c r="DGY1217" s="12"/>
      <c r="DGZ1217" s="12"/>
      <c r="DHA1217" s="12"/>
      <c r="DHB1217" s="12"/>
      <c r="DHC1217" s="12"/>
      <c r="DHD1217" s="12"/>
      <c r="DHE1217" s="12"/>
      <c r="DHF1217" s="12"/>
      <c r="DHG1217" s="12"/>
      <c r="DHH1217" s="12"/>
      <c r="DHI1217" s="12"/>
      <c r="DHJ1217" s="12"/>
      <c r="DHK1217" s="12"/>
      <c r="DHL1217" s="12"/>
      <c r="DHM1217" s="12"/>
      <c r="DHN1217" s="12"/>
      <c r="DHO1217" s="12"/>
      <c r="DHP1217" s="12"/>
      <c r="DHQ1217" s="12"/>
      <c r="DHR1217" s="12"/>
      <c r="DHS1217" s="12"/>
      <c r="DHT1217" s="12"/>
      <c r="DHU1217" s="12"/>
      <c r="DHV1217" s="12"/>
      <c r="DHW1217" s="12"/>
      <c r="DHX1217" s="12"/>
      <c r="DHY1217" s="12"/>
      <c r="DHZ1217" s="12"/>
      <c r="DIA1217" s="12"/>
      <c r="DIB1217" s="12"/>
      <c r="DIC1217" s="12"/>
      <c r="DID1217" s="12"/>
      <c r="DIE1217" s="12"/>
      <c r="DIF1217" s="12"/>
      <c r="DIG1217" s="12"/>
      <c r="DIH1217" s="12"/>
      <c r="DII1217" s="12"/>
      <c r="DIJ1217" s="12"/>
      <c r="DIK1217" s="12"/>
      <c r="DIL1217" s="12"/>
      <c r="DIM1217" s="12"/>
      <c r="DIN1217" s="12"/>
      <c r="DIO1217" s="12"/>
      <c r="DIP1217" s="12"/>
      <c r="DIQ1217" s="12"/>
      <c r="DIR1217" s="12"/>
      <c r="DIS1217" s="12"/>
      <c r="DIT1217" s="12"/>
      <c r="DIU1217" s="12"/>
      <c r="DIV1217" s="12"/>
      <c r="DIW1217" s="12"/>
      <c r="DIX1217" s="12"/>
      <c r="DIY1217" s="12"/>
      <c r="DIZ1217" s="12"/>
      <c r="DJA1217" s="12"/>
      <c r="DJB1217" s="12"/>
      <c r="DJC1217" s="12"/>
      <c r="DJD1217" s="12"/>
      <c r="DJE1217" s="12"/>
      <c r="DJF1217" s="12"/>
      <c r="DJG1217" s="12"/>
      <c r="DJH1217" s="12"/>
      <c r="DJI1217" s="12"/>
      <c r="DJJ1217" s="12"/>
      <c r="DJK1217" s="12"/>
      <c r="DJL1217" s="12"/>
      <c r="DJM1217" s="12"/>
      <c r="DJN1217" s="12"/>
      <c r="DJO1217" s="12"/>
      <c r="DJP1217" s="12"/>
      <c r="DJQ1217" s="12"/>
      <c r="DJR1217" s="12"/>
      <c r="DJS1217" s="12"/>
      <c r="DJT1217" s="12"/>
      <c r="DJU1217" s="12"/>
      <c r="DJV1217" s="12"/>
      <c r="DJW1217" s="12"/>
      <c r="DJX1217" s="12"/>
      <c r="DJY1217" s="12"/>
      <c r="DJZ1217" s="12"/>
      <c r="DKA1217" s="12"/>
      <c r="DKB1217" s="12"/>
      <c r="DKC1217" s="12"/>
      <c r="DKD1217" s="12"/>
      <c r="DKE1217" s="12"/>
      <c r="DKF1217" s="12"/>
      <c r="DKG1217" s="12"/>
      <c r="DKH1217" s="12"/>
      <c r="DKI1217" s="12"/>
      <c r="DKJ1217" s="12"/>
      <c r="DKK1217" s="12"/>
      <c r="DKL1217" s="12"/>
      <c r="DKM1217" s="12"/>
      <c r="DKN1217" s="12"/>
      <c r="DKO1217" s="12"/>
      <c r="DKP1217" s="12"/>
      <c r="DKQ1217" s="12"/>
      <c r="DKR1217" s="12"/>
      <c r="DKS1217" s="12"/>
      <c r="DKT1217" s="12"/>
      <c r="DKU1217" s="12"/>
      <c r="DKV1217" s="12"/>
      <c r="DKW1217" s="12"/>
      <c r="DKX1217" s="12"/>
      <c r="DKY1217" s="12"/>
      <c r="DKZ1217" s="12"/>
      <c r="DLA1217" s="12"/>
      <c r="DLB1217" s="12"/>
      <c r="DLC1217" s="12"/>
      <c r="DLD1217" s="12"/>
      <c r="DLE1217" s="12"/>
      <c r="DLF1217" s="12"/>
      <c r="DLG1217" s="12"/>
      <c r="DLH1217" s="12"/>
      <c r="DLI1217" s="12"/>
      <c r="DLJ1217" s="12"/>
      <c r="DLK1217" s="12"/>
      <c r="DLL1217" s="12"/>
      <c r="DLM1217" s="12"/>
      <c r="DLN1217" s="12"/>
      <c r="DLO1217" s="12"/>
      <c r="DLP1217" s="12"/>
      <c r="DLQ1217" s="12"/>
      <c r="DLR1217" s="12"/>
      <c r="DLS1217" s="12"/>
      <c r="DLT1217" s="12"/>
      <c r="DLU1217" s="12"/>
      <c r="DLV1217" s="12"/>
      <c r="DLW1217" s="12"/>
      <c r="DLX1217" s="12"/>
      <c r="DLY1217" s="12"/>
      <c r="DLZ1217" s="12"/>
      <c r="DMA1217" s="12"/>
      <c r="DMB1217" s="12"/>
      <c r="DMC1217" s="12"/>
      <c r="DMD1217" s="12"/>
      <c r="DME1217" s="12"/>
      <c r="DMF1217" s="12"/>
      <c r="DMG1217" s="12"/>
      <c r="DMH1217" s="12"/>
      <c r="DMI1217" s="12"/>
      <c r="DMJ1217" s="12"/>
      <c r="DMK1217" s="12"/>
      <c r="DML1217" s="12"/>
      <c r="DMM1217" s="12"/>
      <c r="DMN1217" s="12"/>
      <c r="DMO1217" s="12"/>
      <c r="DMP1217" s="12"/>
      <c r="DMQ1217" s="12"/>
      <c r="DMR1217" s="12"/>
      <c r="DMS1217" s="12"/>
      <c r="DMT1217" s="12"/>
      <c r="DMU1217" s="12"/>
      <c r="DMV1217" s="12"/>
      <c r="DMW1217" s="12"/>
      <c r="DMX1217" s="12"/>
      <c r="DMY1217" s="12"/>
      <c r="DMZ1217" s="12"/>
      <c r="DNA1217" s="12"/>
      <c r="DNB1217" s="12"/>
      <c r="DNC1217" s="12"/>
      <c r="DND1217" s="12"/>
      <c r="DNE1217" s="12"/>
      <c r="DNF1217" s="12"/>
      <c r="DNG1217" s="12"/>
      <c r="DNH1217" s="12"/>
      <c r="DNI1217" s="12"/>
      <c r="DNJ1217" s="12"/>
      <c r="DNK1217" s="12"/>
      <c r="DNL1217" s="12"/>
      <c r="DNM1217" s="12"/>
      <c r="DNN1217" s="12"/>
      <c r="DNO1217" s="12"/>
      <c r="DNP1217" s="12"/>
      <c r="DNQ1217" s="12"/>
      <c r="DNR1217" s="12"/>
      <c r="DNS1217" s="12"/>
      <c r="DNT1217" s="12"/>
      <c r="DNU1217" s="12"/>
      <c r="DNV1217" s="12"/>
      <c r="DNW1217" s="12"/>
      <c r="DNX1217" s="12"/>
      <c r="DNY1217" s="12"/>
      <c r="DNZ1217" s="12"/>
      <c r="DOA1217" s="12"/>
      <c r="DOB1217" s="12"/>
      <c r="DOC1217" s="12"/>
      <c r="DOD1217" s="12"/>
      <c r="DOE1217" s="12"/>
      <c r="DOF1217" s="12"/>
      <c r="DOG1217" s="12"/>
      <c r="DOH1217" s="12"/>
      <c r="DOI1217" s="12"/>
      <c r="DOJ1217" s="12"/>
      <c r="DOK1217" s="12"/>
      <c r="DOL1217" s="12"/>
      <c r="DOM1217" s="12"/>
      <c r="DON1217" s="12"/>
      <c r="DOO1217" s="12"/>
      <c r="DOP1217" s="12"/>
      <c r="DOQ1217" s="12"/>
      <c r="DOR1217" s="12"/>
      <c r="DOS1217" s="12"/>
      <c r="DOT1217" s="12"/>
      <c r="DOU1217" s="12"/>
      <c r="DOV1217" s="12"/>
      <c r="DOW1217" s="12"/>
      <c r="DOX1217" s="12"/>
      <c r="DOY1217" s="12"/>
      <c r="DOZ1217" s="12"/>
      <c r="DPA1217" s="12"/>
      <c r="DPB1217" s="12"/>
      <c r="DPC1217" s="12"/>
      <c r="DPD1217" s="12"/>
      <c r="DPE1217" s="12"/>
      <c r="DPF1217" s="12"/>
      <c r="DPG1217" s="12"/>
      <c r="DPH1217" s="12"/>
      <c r="DPI1217" s="12"/>
      <c r="DPJ1217" s="12"/>
      <c r="DPK1217" s="12"/>
      <c r="DPL1217" s="12"/>
      <c r="DPM1217" s="12"/>
      <c r="DPN1217" s="12"/>
      <c r="DPO1217" s="12"/>
      <c r="DPP1217" s="12"/>
      <c r="DPQ1217" s="12"/>
      <c r="DPR1217" s="12"/>
      <c r="DPS1217" s="12"/>
      <c r="DPT1217" s="12"/>
      <c r="DPU1217" s="12"/>
      <c r="DPV1217" s="12"/>
      <c r="DPW1217" s="12"/>
      <c r="DPX1217" s="12"/>
      <c r="DPY1217" s="12"/>
      <c r="DPZ1217" s="12"/>
      <c r="DQA1217" s="12"/>
      <c r="DQB1217" s="12"/>
      <c r="DQC1217" s="12"/>
      <c r="DQD1217" s="12"/>
      <c r="DQE1217" s="12"/>
      <c r="DQF1217" s="12"/>
      <c r="DQG1217" s="12"/>
      <c r="DQH1217" s="12"/>
      <c r="DQI1217" s="12"/>
      <c r="DQJ1217" s="12"/>
      <c r="DQK1217" s="12"/>
      <c r="DQL1217" s="12"/>
      <c r="DQM1217" s="12"/>
      <c r="DQN1217" s="12"/>
      <c r="DQO1217" s="12"/>
      <c r="DQP1217" s="12"/>
      <c r="DQQ1217" s="12"/>
      <c r="DQR1217" s="12"/>
      <c r="DQS1217" s="12"/>
      <c r="DQT1217" s="12"/>
      <c r="DQU1217" s="12"/>
      <c r="DQV1217" s="12"/>
      <c r="DQW1217" s="12"/>
      <c r="DQX1217" s="12"/>
      <c r="DQY1217" s="12"/>
      <c r="DQZ1217" s="12"/>
      <c r="DRA1217" s="12"/>
      <c r="DRB1217" s="12"/>
      <c r="DRC1217" s="12"/>
      <c r="DRD1217" s="12"/>
      <c r="DRE1217" s="12"/>
      <c r="DRF1217" s="12"/>
      <c r="DRG1217" s="12"/>
      <c r="DRH1217" s="12"/>
      <c r="DRI1217" s="12"/>
      <c r="DRJ1217" s="12"/>
      <c r="DRK1217" s="12"/>
      <c r="DRL1217" s="12"/>
      <c r="DRM1217" s="12"/>
      <c r="DRN1217" s="12"/>
      <c r="DRO1217" s="12"/>
      <c r="DRP1217" s="12"/>
      <c r="DRQ1217" s="12"/>
      <c r="DRR1217" s="12"/>
      <c r="DRS1217" s="12"/>
      <c r="DRT1217" s="12"/>
      <c r="DRU1217" s="12"/>
      <c r="DRV1217" s="12"/>
      <c r="DRW1217" s="12"/>
      <c r="DRX1217" s="12"/>
      <c r="DRY1217" s="12"/>
      <c r="DRZ1217" s="12"/>
      <c r="DSA1217" s="12"/>
      <c r="DSB1217" s="12"/>
      <c r="DSC1217" s="12"/>
      <c r="DSD1217" s="12"/>
      <c r="DSE1217" s="12"/>
      <c r="DSF1217" s="12"/>
      <c r="DSG1217" s="12"/>
      <c r="DSH1217" s="12"/>
      <c r="DSI1217" s="12"/>
      <c r="DSJ1217" s="12"/>
      <c r="DSK1217" s="12"/>
      <c r="DSL1217" s="12"/>
      <c r="DSM1217" s="12"/>
      <c r="DSN1217" s="12"/>
      <c r="DSO1217" s="12"/>
      <c r="DSP1217" s="12"/>
      <c r="DSQ1217" s="12"/>
      <c r="DSR1217" s="12"/>
      <c r="DSS1217" s="12"/>
      <c r="DST1217" s="12"/>
      <c r="DSU1217" s="12"/>
      <c r="DSV1217" s="12"/>
      <c r="DSW1217" s="12"/>
      <c r="DSX1217" s="12"/>
      <c r="DSY1217" s="12"/>
      <c r="DSZ1217" s="12"/>
      <c r="DTA1217" s="12"/>
      <c r="DTB1217" s="12"/>
      <c r="DTC1217" s="12"/>
      <c r="DTD1217" s="12"/>
      <c r="DTE1217" s="12"/>
      <c r="DTF1217" s="12"/>
      <c r="DTG1217" s="12"/>
      <c r="DTH1217" s="12"/>
      <c r="DTI1217" s="12"/>
      <c r="DTJ1217" s="12"/>
      <c r="DTK1217" s="12"/>
      <c r="DTL1217" s="12"/>
      <c r="DTM1217" s="12"/>
      <c r="DTN1217" s="12"/>
      <c r="DTO1217" s="12"/>
      <c r="DTP1217" s="12"/>
      <c r="DTQ1217" s="12"/>
      <c r="DTR1217" s="12"/>
      <c r="DTS1217" s="12"/>
      <c r="DTT1217" s="12"/>
      <c r="DTU1217" s="12"/>
      <c r="DTV1217" s="12"/>
      <c r="DTW1217" s="12"/>
      <c r="DTX1217" s="12"/>
      <c r="DTY1217" s="12"/>
      <c r="DTZ1217" s="12"/>
      <c r="DUA1217" s="12"/>
      <c r="DUB1217" s="12"/>
      <c r="DUC1217" s="12"/>
      <c r="DUD1217" s="12"/>
      <c r="DUE1217" s="12"/>
      <c r="DUF1217" s="12"/>
      <c r="DUG1217" s="12"/>
      <c r="DUH1217" s="12"/>
      <c r="DUI1217" s="12"/>
      <c r="DUJ1217" s="12"/>
      <c r="DUK1217" s="12"/>
      <c r="DUL1217" s="12"/>
      <c r="DUM1217" s="12"/>
      <c r="DUN1217" s="12"/>
      <c r="DUO1217" s="12"/>
      <c r="DUP1217" s="12"/>
      <c r="DUQ1217" s="12"/>
      <c r="DUR1217" s="12"/>
      <c r="DUS1217" s="12"/>
      <c r="DUT1217" s="12"/>
      <c r="DUU1217" s="12"/>
      <c r="DUV1217" s="12"/>
      <c r="DUW1217" s="12"/>
      <c r="DUX1217" s="12"/>
      <c r="DUY1217" s="12"/>
      <c r="DUZ1217" s="12"/>
      <c r="DVA1217" s="12"/>
      <c r="DVB1217" s="12"/>
      <c r="DVC1217" s="12"/>
      <c r="DVD1217" s="12"/>
      <c r="DVE1217" s="12"/>
      <c r="DVF1217" s="12"/>
      <c r="DVG1217" s="12"/>
      <c r="DVH1217" s="12"/>
      <c r="DVI1217" s="12"/>
      <c r="DVJ1217" s="12"/>
      <c r="DVK1217" s="12"/>
      <c r="DVL1217" s="12"/>
      <c r="DVM1217" s="12"/>
      <c r="DVN1217" s="12"/>
      <c r="DVO1217" s="12"/>
      <c r="DVP1217" s="12"/>
      <c r="DVQ1217" s="12"/>
      <c r="DVR1217" s="12"/>
      <c r="DVS1217" s="12"/>
      <c r="DVT1217" s="12"/>
      <c r="DVU1217" s="12"/>
      <c r="DVV1217" s="12"/>
      <c r="DVW1217" s="12"/>
      <c r="DVX1217" s="12"/>
      <c r="DVY1217" s="12"/>
      <c r="DVZ1217" s="12"/>
      <c r="DWA1217" s="12"/>
      <c r="DWB1217" s="12"/>
      <c r="DWC1217" s="12"/>
      <c r="DWD1217" s="12"/>
      <c r="DWE1217" s="12"/>
      <c r="DWF1217" s="12"/>
      <c r="DWG1217" s="12"/>
      <c r="DWH1217" s="12"/>
      <c r="DWI1217" s="12"/>
      <c r="DWJ1217" s="12"/>
      <c r="DWK1217" s="12"/>
      <c r="DWL1217" s="12"/>
      <c r="DWM1217" s="12"/>
      <c r="DWN1217" s="12"/>
      <c r="DWO1217" s="12"/>
      <c r="DWP1217" s="12"/>
      <c r="DWQ1217" s="12"/>
      <c r="DWR1217" s="12"/>
      <c r="DWS1217" s="12"/>
      <c r="DWT1217" s="12"/>
      <c r="DWU1217" s="12"/>
      <c r="DWV1217" s="12"/>
      <c r="DWW1217" s="12"/>
      <c r="DWX1217" s="12"/>
      <c r="DWY1217" s="12"/>
      <c r="DWZ1217" s="12"/>
      <c r="DXA1217" s="12"/>
      <c r="DXB1217" s="12"/>
      <c r="DXC1217" s="12"/>
      <c r="DXD1217" s="12"/>
      <c r="DXE1217" s="12"/>
      <c r="DXF1217" s="12"/>
      <c r="DXG1217" s="12"/>
      <c r="DXH1217" s="12"/>
      <c r="DXI1217" s="12"/>
      <c r="DXJ1217" s="12"/>
      <c r="DXK1217" s="12"/>
      <c r="DXL1217" s="12"/>
      <c r="DXM1217" s="12"/>
      <c r="DXN1217" s="12"/>
      <c r="DXO1217" s="12"/>
      <c r="DXP1217" s="12"/>
      <c r="DXQ1217" s="12"/>
      <c r="DXR1217" s="12"/>
      <c r="DXS1217" s="12"/>
      <c r="DXT1217" s="12"/>
      <c r="DXU1217" s="12"/>
      <c r="DXV1217" s="12"/>
      <c r="DXW1217" s="12"/>
      <c r="DXX1217" s="12"/>
      <c r="DXY1217" s="12"/>
      <c r="DXZ1217" s="12"/>
      <c r="DYA1217" s="12"/>
      <c r="DYB1217" s="12"/>
      <c r="DYC1217" s="12"/>
      <c r="DYD1217" s="12"/>
      <c r="DYE1217" s="12"/>
      <c r="DYF1217" s="12"/>
      <c r="DYG1217" s="12"/>
      <c r="DYH1217" s="12"/>
      <c r="DYI1217" s="12"/>
      <c r="DYJ1217" s="12"/>
      <c r="DYK1217" s="12"/>
      <c r="DYL1217" s="12"/>
      <c r="DYM1217" s="12"/>
      <c r="DYN1217" s="12"/>
      <c r="DYO1217" s="12"/>
      <c r="DYP1217" s="12"/>
      <c r="DYQ1217" s="12"/>
      <c r="DYR1217" s="12"/>
      <c r="DYS1217" s="12"/>
      <c r="DYT1217" s="12"/>
      <c r="DYU1217" s="12"/>
      <c r="DYV1217" s="12"/>
      <c r="DYW1217" s="12"/>
      <c r="DYX1217" s="12"/>
      <c r="DYY1217" s="12"/>
      <c r="DYZ1217" s="12"/>
      <c r="DZA1217" s="12"/>
      <c r="DZB1217" s="12"/>
      <c r="DZC1217" s="12"/>
      <c r="DZD1217" s="12"/>
      <c r="DZE1217" s="12"/>
      <c r="DZF1217" s="12"/>
      <c r="DZG1217" s="12"/>
      <c r="DZH1217" s="12"/>
      <c r="DZI1217" s="12"/>
      <c r="DZJ1217" s="12"/>
      <c r="DZK1217" s="12"/>
      <c r="DZL1217" s="12"/>
      <c r="DZM1217" s="12"/>
      <c r="DZN1217" s="12"/>
      <c r="DZO1217" s="12"/>
      <c r="DZP1217" s="12"/>
      <c r="DZQ1217" s="12"/>
      <c r="DZR1217" s="12"/>
      <c r="DZS1217" s="12"/>
      <c r="DZT1217" s="12"/>
      <c r="DZU1217" s="12"/>
      <c r="DZV1217" s="12"/>
      <c r="DZW1217" s="12"/>
      <c r="DZX1217" s="12"/>
      <c r="DZY1217" s="12"/>
      <c r="DZZ1217" s="12"/>
      <c r="EAA1217" s="12"/>
      <c r="EAB1217" s="12"/>
      <c r="EAC1217" s="12"/>
      <c r="EAD1217" s="12"/>
      <c r="EAE1217" s="12"/>
      <c r="EAF1217" s="12"/>
      <c r="EAG1217" s="12"/>
      <c r="EAH1217" s="12"/>
      <c r="EAI1217" s="12"/>
      <c r="EAJ1217" s="12"/>
      <c r="EAK1217" s="12"/>
      <c r="EAL1217" s="12"/>
      <c r="EAM1217" s="12"/>
      <c r="EAN1217" s="12"/>
      <c r="EAO1217" s="12"/>
      <c r="EAP1217" s="12"/>
      <c r="EAQ1217" s="12"/>
      <c r="EAR1217" s="12"/>
      <c r="EAS1217" s="12"/>
      <c r="EAT1217" s="12"/>
      <c r="EAU1217" s="12"/>
      <c r="EAV1217" s="12"/>
      <c r="EAW1217" s="12"/>
      <c r="EAX1217" s="12"/>
      <c r="EAY1217" s="12"/>
      <c r="EAZ1217" s="12"/>
      <c r="EBA1217" s="12"/>
      <c r="EBB1217" s="12"/>
      <c r="EBC1217" s="12"/>
      <c r="EBD1217" s="12"/>
      <c r="EBE1217" s="12"/>
      <c r="EBF1217" s="12"/>
      <c r="EBG1217" s="12"/>
      <c r="EBH1217" s="12"/>
      <c r="EBI1217" s="12"/>
      <c r="EBJ1217" s="12"/>
      <c r="EBK1217" s="12"/>
      <c r="EBL1217" s="12"/>
      <c r="EBM1217" s="12"/>
      <c r="EBN1217" s="12"/>
      <c r="EBO1217" s="12"/>
      <c r="EBP1217" s="12"/>
      <c r="EBQ1217" s="12"/>
      <c r="EBR1217" s="12"/>
      <c r="EBS1217" s="12"/>
      <c r="EBT1217" s="12"/>
      <c r="EBU1217" s="12"/>
      <c r="EBV1217" s="12"/>
      <c r="EBW1217" s="12"/>
      <c r="EBX1217" s="12"/>
      <c r="EBY1217" s="12"/>
      <c r="EBZ1217" s="12"/>
      <c r="ECA1217" s="12"/>
      <c r="ECB1217" s="12"/>
      <c r="ECC1217" s="12"/>
      <c r="ECD1217" s="12"/>
      <c r="ECE1217" s="12"/>
      <c r="ECF1217" s="12"/>
      <c r="ECG1217" s="12"/>
      <c r="ECH1217" s="12"/>
      <c r="ECI1217" s="12"/>
      <c r="ECJ1217" s="12"/>
      <c r="ECK1217" s="12"/>
      <c r="ECL1217" s="12"/>
      <c r="ECM1217" s="12"/>
      <c r="ECN1217" s="12"/>
      <c r="ECO1217" s="12"/>
      <c r="ECP1217" s="12"/>
      <c r="ECQ1217" s="12"/>
      <c r="ECR1217" s="12"/>
      <c r="ECS1217" s="12"/>
      <c r="ECT1217" s="12"/>
      <c r="ECU1217" s="12"/>
      <c r="ECV1217" s="12"/>
      <c r="ECW1217" s="12"/>
      <c r="ECX1217" s="12"/>
      <c r="ECY1217" s="12"/>
      <c r="ECZ1217" s="12"/>
      <c r="EDA1217" s="12"/>
      <c r="EDB1217" s="12"/>
      <c r="EDC1217" s="12"/>
      <c r="EDD1217" s="12"/>
      <c r="EDE1217" s="12"/>
      <c r="EDF1217" s="12"/>
      <c r="EDG1217" s="12"/>
      <c r="EDH1217" s="12"/>
      <c r="EDI1217" s="12"/>
      <c r="EDJ1217" s="12"/>
      <c r="EDK1217" s="12"/>
      <c r="EDL1217" s="12"/>
      <c r="EDM1217" s="12"/>
      <c r="EDN1217" s="12"/>
      <c r="EDO1217" s="12"/>
      <c r="EDP1217" s="12"/>
      <c r="EDQ1217" s="12"/>
      <c r="EDR1217" s="12"/>
      <c r="EDS1217" s="12"/>
      <c r="EDT1217" s="12"/>
      <c r="EDU1217" s="12"/>
      <c r="EDV1217" s="12"/>
      <c r="EDW1217" s="12"/>
      <c r="EDX1217" s="12"/>
      <c r="EDY1217" s="12"/>
      <c r="EDZ1217" s="12"/>
      <c r="EEA1217" s="12"/>
      <c r="EEB1217" s="12"/>
      <c r="EEC1217" s="12"/>
      <c r="EED1217" s="12"/>
      <c r="EEE1217" s="12"/>
      <c r="EEF1217" s="12"/>
      <c r="EEG1217" s="12"/>
      <c r="EEH1217" s="12"/>
      <c r="EEI1217" s="12"/>
      <c r="EEJ1217" s="12"/>
      <c r="EEK1217" s="12"/>
      <c r="EEL1217" s="12"/>
      <c r="EEM1217" s="12"/>
      <c r="EEN1217" s="12"/>
      <c r="EEO1217" s="12"/>
      <c r="EEP1217" s="12"/>
      <c r="EEQ1217" s="12"/>
      <c r="EER1217" s="12"/>
      <c r="EES1217" s="12"/>
      <c r="EET1217" s="12"/>
      <c r="EEU1217" s="12"/>
      <c r="EEV1217" s="12"/>
      <c r="EEW1217" s="12"/>
      <c r="EEX1217" s="12"/>
      <c r="EEY1217" s="12"/>
      <c r="EEZ1217" s="12"/>
      <c r="EFA1217" s="12"/>
      <c r="EFB1217" s="12"/>
      <c r="EFC1217" s="12"/>
      <c r="EFD1217" s="12"/>
      <c r="EFE1217" s="12"/>
      <c r="EFF1217" s="12"/>
      <c r="EFG1217" s="12"/>
      <c r="EFH1217" s="12"/>
      <c r="EFI1217" s="12"/>
      <c r="EFJ1217" s="12"/>
      <c r="EFK1217" s="12"/>
      <c r="EFL1217" s="12"/>
      <c r="EFM1217" s="12"/>
      <c r="EFN1217" s="12"/>
      <c r="EFO1217" s="12"/>
      <c r="EFP1217" s="12"/>
      <c r="EFQ1217" s="12"/>
      <c r="EFR1217" s="12"/>
      <c r="EFS1217" s="12"/>
      <c r="EFT1217" s="12"/>
      <c r="EFU1217" s="12"/>
      <c r="EFV1217" s="12"/>
      <c r="EFW1217" s="12"/>
      <c r="EFX1217" s="12"/>
      <c r="EFY1217" s="12"/>
      <c r="EFZ1217" s="12"/>
      <c r="EGA1217" s="12"/>
      <c r="EGB1217" s="12"/>
      <c r="EGC1217" s="12"/>
      <c r="EGD1217" s="12"/>
      <c r="EGE1217" s="12"/>
      <c r="EGF1217" s="12"/>
      <c r="EGG1217" s="12"/>
      <c r="EGH1217" s="12"/>
      <c r="EGI1217" s="12"/>
      <c r="EGJ1217" s="12"/>
      <c r="EGK1217" s="12"/>
      <c r="EGL1217" s="12"/>
      <c r="EGM1217" s="12"/>
      <c r="EGN1217" s="12"/>
      <c r="EGO1217" s="12"/>
      <c r="EGP1217" s="12"/>
      <c r="EGQ1217" s="12"/>
      <c r="EGR1217" s="12"/>
      <c r="EGS1217" s="12"/>
      <c r="EGT1217" s="12"/>
      <c r="EGU1217" s="12"/>
      <c r="EGV1217" s="12"/>
      <c r="EGW1217" s="12"/>
      <c r="EGX1217" s="12"/>
      <c r="EGY1217" s="12"/>
      <c r="EGZ1217" s="12"/>
      <c r="EHA1217" s="12"/>
      <c r="EHB1217" s="12"/>
      <c r="EHC1217" s="12"/>
      <c r="EHD1217" s="12"/>
      <c r="EHE1217" s="12"/>
      <c r="EHF1217" s="12"/>
      <c r="EHG1217" s="12"/>
      <c r="EHH1217" s="12"/>
      <c r="EHI1217" s="12"/>
      <c r="EHJ1217" s="12"/>
      <c r="EHK1217" s="12"/>
      <c r="EHL1217" s="12"/>
      <c r="EHM1217" s="12"/>
      <c r="EHN1217" s="12"/>
      <c r="EHO1217" s="12"/>
      <c r="EHP1217" s="12"/>
      <c r="EHQ1217" s="12"/>
      <c r="EHR1217" s="12"/>
      <c r="EHS1217" s="12"/>
      <c r="EHT1217" s="12"/>
      <c r="EHU1217" s="12"/>
      <c r="EHV1217" s="12"/>
      <c r="EHW1217" s="12"/>
      <c r="EHX1217" s="12"/>
      <c r="EHY1217" s="12"/>
      <c r="EHZ1217" s="12"/>
      <c r="EIA1217" s="12"/>
      <c r="EIB1217" s="12"/>
      <c r="EIC1217" s="12"/>
      <c r="EID1217" s="12"/>
      <c r="EIE1217" s="12"/>
      <c r="EIF1217" s="12"/>
      <c r="EIG1217" s="12"/>
      <c r="EIH1217" s="12"/>
      <c r="EII1217" s="12"/>
      <c r="EIJ1217" s="12"/>
      <c r="EIK1217" s="12"/>
      <c r="EIL1217" s="12"/>
      <c r="EIM1217" s="12"/>
      <c r="EIN1217" s="12"/>
      <c r="EIO1217" s="12"/>
      <c r="EIP1217" s="12"/>
      <c r="EIQ1217" s="12"/>
      <c r="EIR1217" s="12"/>
      <c r="EIS1217" s="12"/>
      <c r="EIT1217" s="12"/>
      <c r="EIU1217" s="12"/>
      <c r="EIV1217" s="12"/>
      <c r="EIW1217" s="12"/>
      <c r="EIX1217" s="12"/>
      <c r="EIY1217" s="12"/>
      <c r="EIZ1217" s="12"/>
      <c r="EJA1217" s="12"/>
      <c r="EJB1217" s="12"/>
      <c r="EJC1217" s="12"/>
      <c r="EJD1217" s="12"/>
      <c r="EJE1217" s="12"/>
      <c r="EJF1217" s="12"/>
      <c r="EJG1217" s="12"/>
      <c r="EJH1217" s="12"/>
      <c r="EJI1217" s="12"/>
      <c r="EJJ1217" s="12"/>
      <c r="EJK1217" s="12"/>
      <c r="EJL1217" s="12"/>
      <c r="EJM1217" s="12"/>
      <c r="EJN1217" s="12"/>
      <c r="EJO1217" s="12"/>
      <c r="EJP1217" s="12"/>
      <c r="EJQ1217" s="12"/>
      <c r="EJR1217" s="12"/>
      <c r="EJS1217" s="12"/>
      <c r="EJT1217" s="12"/>
      <c r="EJU1217" s="12"/>
      <c r="EJV1217" s="12"/>
      <c r="EJW1217" s="12"/>
      <c r="EJX1217" s="12"/>
      <c r="EJY1217" s="12"/>
      <c r="EJZ1217" s="12"/>
      <c r="EKA1217" s="12"/>
      <c r="EKB1217" s="12"/>
      <c r="EKC1217" s="12"/>
      <c r="EKD1217" s="12"/>
      <c r="EKE1217" s="12"/>
      <c r="EKF1217" s="12"/>
      <c r="EKG1217" s="12"/>
      <c r="EKH1217" s="12"/>
      <c r="EKI1217" s="12"/>
      <c r="EKJ1217" s="12"/>
      <c r="EKK1217" s="12"/>
      <c r="EKL1217" s="12"/>
      <c r="EKM1217" s="12"/>
      <c r="EKN1217" s="12"/>
      <c r="EKO1217" s="12"/>
      <c r="EKP1217" s="12"/>
      <c r="EKQ1217" s="12"/>
      <c r="EKR1217" s="12"/>
      <c r="EKS1217" s="12"/>
      <c r="EKT1217" s="12"/>
      <c r="EKU1217" s="12"/>
      <c r="EKV1217" s="12"/>
      <c r="EKW1217" s="12"/>
      <c r="EKX1217" s="12"/>
      <c r="EKY1217" s="12"/>
      <c r="EKZ1217" s="12"/>
      <c r="ELA1217" s="12"/>
      <c r="ELB1217" s="12"/>
      <c r="ELC1217" s="12"/>
      <c r="ELD1217" s="12"/>
      <c r="ELE1217" s="12"/>
      <c r="ELF1217" s="12"/>
      <c r="ELG1217" s="12"/>
      <c r="ELH1217" s="12"/>
      <c r="ELI1217" s="12"/>
      <c r="ELJ1217" s="12"/>
      <c r="ELK1217" s="12"/>
      <c r="ELL1217" s="12"/>
      <c r="ELM1217" s="12"/>
      <c r="ELN1217" s="12"/>
      <c r="ELO1217" s="12"/>
      <c r="ELP1217" s="12"/>
      <c r="ELQ1217" s="12"/>
      <c r="ELR1217" s="12"/>
      <c r="ELS1217" s="12"/>
      <c r="ELT1217" s="12"/>
      <c r="ELU1217" s="12"/>
      <c r="ELV1217" s="12"/>
      <c r="ELW1217" s="12"/>
      <c r="ELX1217" s="12"/>
      <c r="ELY1217" s="12"/>
      <c r="ELZ1217" s="12"/>
      <c r="EMA1217" s="12"/>
      <c r="EMB1217" s="12"/>
      <c r="EMC1217" s="12"/>
      <c r="EMD1217" s="12"/>
      <c r="EME1217" s="12"/>
      <c r="EMF1217" s="12"/>
      <c r="EMG1217" s="12"/>
      <c r="EMH1217" s="12"/>
      <c r="EMI1217" s="12"/>
      <c r="EMJ1217" s="12"/>
      <c r="EMK1217" s="12"/>
      <c r="EML1217" s="12"/>
      <c r="EMM1217" s="12"/>
      <c r="EMN1217" s="12"/>
      <c r="EMO1217" s="12"/>
      <c r="EMP1217" s="12"/>
      <c r="EMQ1217" s="12"/>
      <c r="EMR1217" s="12"/>
      <c r="EMS1217" s="12"/>
      <c r="EMT1217" s="12"/>
      <c r="EMU1217" s="12"/>
      <c r="EMV1217" s="12"/>
      <c r="EMW1217" s="12"/>
      <c r="EMX1217" s="12"/>
      <c r="EMY1217" s="12"/>
      <c r="EMZ1217" s="12"/>
      <c r="ENA1217" s="12"/>
      <c r="ENB1217" s="12"/>
      <c r="ENC1217" s="12"/>
      <c r="END1217" s="12"/>
      <c r="ENE1217" s="12"/>
      <c r="ENF1217" s="12"/>
      <c r="ENG1217" s="12"/>
      <c r="ENH1217" s="12"/>
      <c r="ENI1217" s="12"/>
      <c r="ENJ1217" s="12"/>
      <c r="ENK1217" s="12"/>
      <c r="ENL1217" s="12"/>
      <c r="ENM1217" s="12"/>
      <c r="ENN1217" s="12"/>
      <c r="ENO1217" s="12"/>
      <c r="ENP1217" s="12"/>
      <c r="ENQ1217" s="12"/>
      <c r="ENR1217" s="12"/>
      <c r="ENS1217" s="12"/>
      <c r="ENT1217" s="12"/>
      <c r="ENU1217" s="12"/>
      <c r="ENV1217" s="12"/>
      <c r="ENW1217" s="12"/>
      <c r="ENX1217" s="12"/>
      <c r="ENY1217" s="12"/>
      <c r="ENZ1217" s="12"/>
      <c r="EOA1217" s="12"/>
      <c r="EOB1217" s="12"/>
      <c r="EOC1217" s="12"/>
      <c r="EOD1217" s="12"/>
      <c r="EOE1217" s="12"/>
      <c r="EOF1217" s="12"/>
      <c r="EOG1217" s="12"/>
      <c r="EOH1217" s="12"/>
      <c r="EOI1217" s="12"/>
      <c r="EOJ1217" s="12"/>
      <c r="EOK1217" s="12"/>
      <c r="EOL1217" s="12"/>
      <c r="EOM1217" s="12"/>
      <c r="EON1217" s="12"/>
      <c r="EOO1217" s="12"/>
      <c r="EOP1217" s="12"/>
      <c r="EOQ1217" s="12"/>
      <c r="EOR1217" s="12"/>
      <c r="EOS1217" s="12"/>
      <c r="EOT1217" s="12"/>
      <c r="EOU1217" s="12"/>
      <c r="EOV1217" s="12"/>
      <c r="EOW1217" s="12"/>
      <c r="EOX1217" s="12"/>
      <c r="EOY1217" s="12"/>
      <c r="EOZ1217" s="12"/>
      <c r="EPA1217" s="12"/>
      <c r="EPB1217" s="12"/>
      <c r="EPC1217" s="12"/>
      <c r="EPD1217" s="12"/>
      <c r="EPE1217" s="12"/>
      <c r="EPF1217" s="12"/>
      <c r="EPG1217" s="12"/>
      <c r="EPH1217" s="12"/>
      <c r="EPI1217" s="12"/>
      <c r="EPJ1217" s="12"/>
      <c r="EPK1217" s="12"/>
      <c r="EPL1217" s="12"/>
      <c r="EPM1217" s="12"/>
      <c r="EPN1217" s="12"/>
      <c r="EPO1217" s="12"/>
      <c r="EPP1217" s="12"/>
      <c r="EPQ1217" s="12"/>
      <c r="EPR1217" s="12"/>
      <c r="EPS1217" s="12"/>
      <c r="EPT1217" s="12"/>
      <c r="EPU1217" s="12"/>
      <c r="EPV1217" s="12"/>
      <c r="EPW1217" s="12"/>
      <c r="EPX1217" s="12"/>
      <c r="EPY1217" s="12"/>
      <c r="EPZ1217" s="12"/>
      <c r="EQA1217" s="12"/>
      <c r="EQB1217" s="12"/>
      <c r="EQC1217" s="12"/>
      <c r="EQD1217" s="12"/>
      <c r="EQE1217" s="12"/>
      <c r="EQF1217" s="12"/>
      <c r="EQG1217" s="12"/>
      <c r="EQH1217" s="12"/>
      <c r="EQI1217" s="12"/>
      <c r="EQJ1217" s="12"/>
      <c r="EQK1217" s="12"/>
      <c r="EQL1217" s="12"/>
      <c r="EQM1217" s="12"/>
      <c r="EQN1217" s="12"/>
      <c r="EQO1217" s="12"/>
      <c r="EQP1217" s="12"/>
      <c r="EQQ1217" s="12"/>
      <c r="EQR1217" s="12"/>
      <c r="EQS1217" s="12"/>
      <c r="EQT1217" s="12"/>
      <c r="EQU1217" s="12"/>
      <c r="EQV1217" s="12"/>
      <c r="EQW1217" s="12"/>
      <c r="EQX1217" s="12"/>
      <c r="EQY1217" s="12"/>
      <c r="EQZ1217" s="12"/>
      <c r="ERA1217" s="12"/>
      <c r="ERB1217" s="12"/>
      <c r="ERC1217" s="12"/>
      <c r="ERD1217" s="12"/>
      <c r="ERE1217" s="12"/>
      <c r="ERF1217" s="12"/>
      <c r="ERG1217" s="12"/>
      <c r="ERH1217" s="12"/>
      <c r="ERI1217" s="12"/>
      <c r="ERJ1217" s="12"/>
      <c r="ERK1217" s="12"/>
      <c r="ERL1217" s="12"/>
      <c r="ERM1217" s="12"/>
      <c r="ERN1217" s="12"/>
      <c r="ERO1217" s="12"/>
      <c r="ERP1217" s="12"/>
      <c r="ERQ1217" s="12"/>
      <c r="ERR1217" s="12"/>
      <c r="ERS1217" s="12"/>
      <c r="ERT1217" s="12"/>
      <c r="ERU1217" s="12"/>
      <c r="ERV1217" s="12"/>
      <c r="ERW1217" s="12"/>
      <c r="ERX1217" s="12"/>
      <c r="ERY1217" s="12"/>
      <c r="ERZ1217" s="12"/>
      <c r="ESA1217" s="12"/>
      <c r="ESB1217" s="12"/>
      <c r="ESC1217" s="12"/>
      <c r="ESD1217" s="12"/>
      <c r="ESE1217" s="12"/>
      <c r="ESF1217" s="12"/>
      <c r="ESG1217" s="12"/>
      <c r="ESH1217" s="12"/>
      <c r="ESI1217" s="12"/>
      <c r="ESJ1217" s="12"/>
      <c r="ESK1217" s="12"/>
      <c r="ESL1217" s="12"/>
      <c r="ESM1217" s="12"/>
      <c r="ESN1217" s="12"/>
      <c r="ESO1217" s="12"/>
      <c r="ESP1217" s="12"/>
      <c r="ESQ1217" s="12"/>
      <c r="ESR1217" s="12"/>
      <c r="ESS1217" s="12"/>
      <c r="EST1217" s="12"/>
      <c r="ESU1217" s="12"/>
      <c r="ESV1217" s="12"/>
      <c r="ESW1217" s="12"/>
      <c r="ESX1217" s="12"/>
      <c r="ESY1217" s="12"/>
      <c r="ESZ1217" s="12"/>
      <c r="ETA1217" s="12"/>
      <c r="ETB1217" s="12"/>
      <c r="ETC1217" s="12"/>
      <c r="ETD1217" s="12"/>
      <c r="ETE1217" s="12"/>
      <c r="ETF1217" s="12"/>
      <c r="ETG1217" s="12"/>
      <c r="ETH1217" s="12"/>
      <c r="ETI1217" s="12"/>
      <c r="ETJ1217" s="12"/>
      <c r="ETK1217" s="12"/>
      <c r="ETL1217" s="12"/>
      <c r="ETM1217" s="12"/>
      <c r="ETN1217" s="12"/>
      <c r="ETO1217" s="12"/>
      <c r="ETP1217" s="12"/>
      <c r="ETQ1217" s="12"/>
      <c r="ETR1217" s="12"/>
      <c r="ETS1217" s="12"/>
      <c r="ETT1217" s="12"/>
      <c r="ETU1217" s="12"/>
      <c r="ETV1217" s="12"/>
      <c r="ETW1217" s="12"/>
      <c r="ETX1217" s="12"/>
      <c r="ETY1217" s="12"/>
      <c r="ETZ1217" s="12"/>
      <c r="EUA1217" s="12"/>
      <c r="EUB1217" s="12"/>
      <c r="EUC1217" s="12"/>
      <c r="EUD1217" s="12"/>
      <c r="EUE1217" s="12"/>
      <c r="EUF1217" s="12"/>
      <c r="EUG1217" s="12"/>
      <c r="EUH1217" s="12"/>
      <c r="EUI1217" s="12"/>
      <c r="EUJ1217" s="12"/>
      <c r="EUK1217" s="12"/>
      <c r="EUL1217" s="12"/>
      <c r="EUM1217" s="12"/>
      <c r="EUN1217" s="12"/>
      <c r="EUO1217" s="12"/>
      <c r="EUP1217" s="12"/>
      <c r="EUQ1217" s="12"/>
      <c r="EUR1217" s="12"/>
      <c r="EUS1217" s="12"/>
      <c r="EUT1217" s="12"/>
      <c r="EUU1217" s="12"/>
      <c r="EUV1217" s="12"/>
      <c r="EUW1217" s="12"/>
      <c r="EUX1217" s="12"/>
      <c r="EUY1217" s="12"/>
      <c r="EUZ1217" s="12"/>
      <c r="EVA1217" s="12"/>
      <c r="EVB1217" s="12"/>
      <c r="EVC1217" s="12"/>
      <c r="EVD1217" s="12"/>
      <c r="EVE1217" s="12"/>
      <c r="EVF1217" s="12"/>
      <c r="EVG1217" s="12"/>
      <c r="EVH1217" s="12"/>
      <c r="EVI1217" s="12"/>
      <c r="EVJ1217" s="12"/>
      <c r="EVK1217" s="12"/>
      <c r="EVL1217" s="12"/>
      <c r="EVM1217" s="12"/>
      <c r="EVN1217" s="12"/>
      <c r="EVO1217" s="12"/>
      <c r="EVP1217" s="12"/>
      <c r="EVQ1217" s="12"/>
      <c r="EVR1217" s="12"/>
      <c r="EVS1217" s="12"/>
      <c r="EVT1217" s="12"/>
      <c r="EVU1217" s="12"/>
      <c r="EVV1217" s="12"/>
      <c r="EVW1217" s="12"/>
      <c r="EVX1217" s="12"/>
      <c r="EVY1217" s="12"/>
      <c r="EVZ1217" s="12"/>
      <c r="EWA1217" s="12"/>
      <c r="EWB1217" s="12"/>
      <c r="EWC1217" s="12"/>
      <c r="EWD1217" s="12"/>
      <c r="EWE1217" s="12"/>
      <c r="EWF1217" s="12"/>
      <c r="EWG1217" s="12"/>
      <c r="EWH1217" s="12"/>
      <c r="EWI1217" s="12"/>
      <c r="EWJ1217" s="12"/>
      <c r="EWK1217" s="12"/>
      <c r="EWL1217" s="12"/>
      <c r="EWM1217" s="12"/>
      <c r="EWN1217" s="12"/>
      <c r="EWO1217" s="12"/>
      <c r="EWP1217" s="12"/>
      <c r="EWQ1217" s="12"/>
      <c r="EWR1217" s="12"/>
      <c r="EWS1217" s="12"/>
      <c r="EWT1217" s="12"/>
      <c r="EWU1217" s="12"/>
      <c r="EWV1217" s="12"/>
      <c r="EWW1217" s="12"/>
      <c r="EWX1217" s="12"/>
      <c r="EWY1217" s="12"/>
      <c r="EWZ1217" s="12"/>
      <c r="EXA1217" s="12"/>
      <c r="EXB1217" s="12"/>
      <c r="EXC1217" s="12"/>
      <c r="EXD1217" s="12"/>
      <c r="EXE1217" s="12"/>
      <c r="EXF1217" s="12"/>
      <c r="EXG1217" s="12"/>
      <c r="EXH1217" s="12"/>
      <c r="EXI1217" s="12"/>
      <c r="EXJ1217" s="12"/>
      <c r="EXK1217" s="12"/>
      <c r="EXL1217" s="12"/>
      <c r="EXM1217" s="12"/>
      <c r="EXN1217" s="12"/>
      <c r="EXO1217" s="12"/>
      <c r="EXP1217" s="12"/>
      <c r="EXQ1217" s="12"/>
      <c r="EXR1217" s="12"/>
      <c r="EXS1217" s="12"/>
      <c r="EXT1217" s="12"/>
      <c r="EXU1217" s="12"/>
      <c r="EXV1217" s="12"/>
      <c r="EXW1217" s="12"/>
      <c r="EXX1217" s="12"/>
      <c r="EXY1217" s="12"/>
      <c r="EXZ1217" s="12"/>
      <c r="EYA1217" s="12"/>
      <c r="EYB1217" s="12"/>
      <c r="EYC1217" s="12"/>
      <c r="EYD1217" s="12"/>
      <c r="EYE1217" s="12"/>
      <c r="EYF1217" s="12"/>
      <c r="EYG1217" s="12"/>
      <c r="EYH1217" s="12"/>
      <c r="EYI1217" s="12"/>
      <c r="EYJ1217" s="12"/>
      <c r="EYK1217" s="12"/>
      <c r="EYL1217" s="12"/>
      <c r="EYM1217" s="12"/>
      <c r="EYN1217" s="12"/>
      <c r="EYO1217" s="12"/>
      <c r="EYP1217" s="12"/>
      <c r="EYQ1217" s="12"/>
      <c r="EYR1217" s="12"/>
      <c r="EYS1217" s="12"/>
      <c r="EYT1217" s="12"/>
      <c r="EYU1217" s="12"/>
      <c r="EYV1217" s="12"/>
      <c r="EYW1217" s="12"/>
      <c r="EYX1217" s="12"/>
      <c r="EYY1217" s="12"/>
      <c r="EYZ1217" s="12"/>
      <c r="EZA1217" s="12"/>
      <c r="EZB1217" s="12"/>
      <c r="EZC1217" s="12"/>
      <c r="EZD1217" s="12"/>
      <c r="EZE1217" s="12"/>
      <c r="EZF1217" s="12"/>
      <c r="EZG1217" s="12"/>
      <c r="EZH1217" s="12"/>
      <c r="EZI1217" s="12"/>
      <c r="EZJ1217" s="12"/>
      <c r="EZK1217" s="12"/>
      <c r="EZL1217" s="12"/>
      <c r="EZM1217" s="12"/>
      <c r="EZN1217" s="12"/>
      <c r="EZO1217" s="12"/>
      <c r="EZP1217" s="12"/>
      <c r="EZQ1217" s="12"/>
      <c r="EZR1217" s="12"/>
      <c r="EZS1217" s="12"/>
      <c r="EZT1217" s="12"/>
      <c r="EZU1217" s="12"/>
      <c r="EZV1217" s="12"/>
      <c r="EZW1217" s="12"/>
      <c r="EZX1217" s="12"/>
      <c r="EZY1217" s="12"/>
      <c r="EZZ1217" s="12"/>
      <c r="FAA1217" s="12"/>
      <c r="FAB1217" s="12"/>
      <c r="FAC1217" s="12"/>
      <c r="FAD1217" s="12"/>
      <c r="FAE1217" s="12"/>
      <c r="FAF1217" s="12"/>
      <c r="FAG1217" s="12"/>
      <c r="FAH1217" s="12"/>
      <c r="FAI1217" s="12"/>
      <c r="FAJ1217" s="12"/>
      <c r="FAK1217" s="12"/>
      <c r="FAL1217" s="12"/>
      <c r="FAM1217" s="12"/>
      <c r="FAN1217" s="12"/>
      <c r="FAO1217" s="12"/>
      <c r="FAP1217" s="12"/>
      <c r="FAQ1217" s="12"/>
      <c r="FAR1217" s="12"/>
      <c r="FAS1217" s="12"/>
      <c r="FAT1217" s="12"/>
      <c r="FAU1217" s="12"/>
      <c r="FAV1217" s="12"/>
      <c r="FAW1217" s="12"/>
      <c r="FAX1217" s="12"/>
      <c r="FAY1217" s="12"/>
      <c r="FAZ1217" s="12"/>
      <c r="FBA1217" s="12"/>
      <c r="FBB1217" s="12"/>
      <c r="FBC1217" s="12"/>
      <c r="FBD1217" s="12"/>
      <c r="FBE1217" s="12"/>
      <c r="FBF1217" s="12"/>
      <c r="FBG1217" s="12"/>
      <c r="FBH1217" s="12"/>
      <c r="FBI1217" s="12"/>
      <c r="FBJ1217" s="12"/>
      <c r="FBK1217" s="12"/>
      <c r="FBL1217" s="12"/>
      <c r="FBM1217" s="12"/>
      <c r="FBN1217" s="12"/>
      <c r="FBO1217" s="12"/>
      <c r="FBP1217" s="12"/>
      <c r="FBQ1217" s="12"/>
      <c r="FBR1217" s="12"/>
      <c r="FBS1217" s="12"/>
      <c r="FBT1217" s="12"/>
      <c r="FBU1217" s="12"/>
      <c r="FBV1217" s="12"/>
      <c r="FBW1217" s="12"/>
      <c r="FBX1217" s="12"/>
      <c r="FBY1217" s="12"/>
      <c r="FBZ1217" s="12"/>
      <c r="FCA1217" s="12"/>
      <c r="FCB1217" s="12"/>
      <c r="FCC1217" s="12"/>
      <c r="FCD1217" s="12"/>
      <c r="FCE1217" s="12"/>
      <c r="FCF1217" s="12"/>
      <c r="FCG1217" s="12"/>
      <c r="FCH1217" s="12"/>
      <c r="FCI1217" s="12"/>
      <c r="FCJ1217" s="12"/>
      <c r="FCK1217" s="12"/>
      <c r="FCL1217" s="12"/>
      <c r="FCM1217" s="12"/>
      <c r="FCN1217" s="12"/>
      <c r="FCO1217" s="12"/>
      <c r="FCP1217" s="12"/>
      <c r="FCQ1217" s="12"/>
      <c r="FCR1217" s="12"/>
      <c r="FCS1217" s="12"/>
      <c r="FCT1217" s="12"/>
      <c r="FCU1217" s="12"/>
      <c r="FCV1217" s="12"/>
      <c r="FCW1217" s="12"/>
      <c r="FCX1217" s="12"/>
      <c r="FCY1217" s="12"/>
      <c r="FCZ1217" s="12"/>
      <c r="FDA1217" s="12"/>
      <c r="FDB1217" s="12"/>
      <c r="FDC1217" s="12"/>
      <c r="FDD1217" s="12"/>
      <c r="FDE1217" s="12"/>
      <c r="FDF1217" s="12"/>
      <c r="FDG1217" s="12"/>
      <c r="FDH1217" s="12"/>
      <c r="FDI1217" s="12"/>
      <c r="FDJ1217" s="12"/>
      <c r="FDK1217" s="12"/>
      <c r="FDL1217" s="12"/>
      <c r="FDM1217" s="12"/>
      <c r="FDN1217" s="12"/>
      <c r="FDO1217" s="12"/>
      <c r="FDP1217" s="12"/>
      <c r="FDQ1217" s="12"/>
      <c r="FDR1217" s="12"/>
      <c r="FDS1217" s="12"/>
      <c r="FDT1217" s="12"/>
      <c r="FDU1217" s="12"/>
      <c r="FDV1217" s="12"/>
      <c r="FDW1217" s="12"/>
      <c r="FDX1217" s="12"/>
      <c r="FDY1217" s="12"/>
      <c r="FDZ1217" s="12"/>
      <c r="FEA1217" s="12"/>
      <c r="FEB1217" s="12"/>
      <c r="FEC1217" s="12"/>
      <c r="FED1217" s="12"/>
      <c r="FEE1217" s="12"/>
      <c r="FEF1217" s="12"/>
      <c r="FEG1217" s="12"/>
      <c r="FEH1217" s="12"/>
      <c r="FEI1217" s="12"/>
      <c r="FEJ1217" s="12"/>
      <c r="FEK1217" s="12"/>
      <c r="FEL1217" s="12"/>
      <c r="FEM1217" s="12"/>
      <c r="FEN1217" s="12"/>
      <c r="FEO1217" s="12"/>
      <c r="FEP1217" s="12"/>
      <c r="FEQ1217" s="12"/>
      <c r="FER1217" s="12"/>
      <c r="FES1217" s="12"/>
      <c r="FET1217" s="12"/>
      <c r="FEU1217" s="12"/>
      <c r="FEV1217" s="12"/>
      <c r="FEW1217" s="12"/>
      <c r="FEX1217" s="12"/>
      <c r="FEY1217" s="12"/>
      <c r="FEZ1217" s="12"/>
      <c r="FFA1217" s="12"/>
      <c r="FFB1217" s="12"/>
      <c r="FFC1217" s="12"/>
      <c r="FFD1217" s="12"/>
      <c r="FFE1217" s="12"/>
      <c r="FFF1217" s="12"/>
      <c r="FFG1217" s="12"/>
      <c r="FFH1217" s="12"/>
      <c r="FFI1217" s="12"/>
      <c r="FFJ1217" s="12"/>
      <c r="FFK1217" s="12"/>
      <c r="FFL1217" s="12"/>
      <c r="FFM1217" s="12"/>
      <c r="FFN1217" s="12"/>
      <c r="FFO1217" s="12"/>
      <c r="FFP1217" s="12"/>
      <c r="FFQ1217" s="12"/>
      <c r="FFR1217" s="12"/>
      <c r="FFS1217" s="12"/>
      <c r="FFT1217" s="12"/>
      <c r="FFU1217" s="12"/>
      <c r="FFV1217" s="12"/>
      <c r="FFW1217" s="12"/>
      <c r="FFX1217" s="12"/>
      <c r="FFY1217" s="12"/>
      <c r="FFZ1217" s="12"/>
      <c r="FGA1217" s="12"/>
      <c r="FGB1217" s="12"/>
      <c r="FGC1217" s="12"/>
      <c r="FGD1217" s="12"/>
      <c r="FGE1217" s="12"/>
      <c r="FGF1217" s="12"/>
      <c r="FGG1217" s="12"/>
      <c r="FGH1217" s="12"/>
      <c r="FGI1217" s="12"/>
      <c r="FGJ1217" s="12"/>
      <c r="FGK1217" s="12"/>
      <c r="FGL1217" s="12"/>
      <c r="FGM1217" s="12"/>
      <c r="FGN1217" s="12"/>
      <c r="FGO1217" s="12"/>
      <c r="FGP1217" s="12"/>
      <c r="FGQ1217" s="12"/>
      <c r="FGR1217" s="12"/>
      <c r="FGS1217" s="12"/>
      <c r="FGT1217" s="12"/>
      <c r="FGU1217" s="12"/>
      <c r="FGV1217" s="12"/>
      <c r="FGW1217" s="12"/>
      <c r="FGX1217" s="12"/>
      <c r="FGY1217" s="12"/>
      <c r="FGZ1217" s="12"/>
      <c r="FHA1217" s="12"/>
      <c r="FHB1217" s="12"/>
      <c r="FHC1217" s="12"/>
      <c r="FHD1217" s="12"/>
      <c r="FHE1217" s="12"/>
      <c r="FHF1217" s="12"/>
      <c r="FHG1217" s="12"/>
      <c r="FHH1217" s="12"/>
      <c r="FHI1217" s="12"/>
      <c r="FHJ1217" s="12"/>
      <c r="FHK1217" s="12"/>
      <c r="FHL1217" s="12"/>
      <c r="FHM1217" s="12"/>
      <c r="FHN1217" s="12"/>
      <c r="FHO1217" s="12"/>
      <c r="FHP1217" s="12"/>
      <c r="FHQ1217" s="12"/>
      <c r="FHR1217" s="12"/>
      <c r="FHS1217" s="12"/>
      <c r="FHT1217" s="12"/>
      <c r="FHU1217" s="12"/>
      <c r="FHV1217" s="12"/>
      <c r="FHW1217" s="12"/>
      <c r="FHX1217" s="12"/>
      <c r="FHY1217" s="12"/>
      <c r="FHZ1217" s="12"/>
      <c r="FIA1217" s="12"/>
      <c r="FIB1217" s="12"/>
      <c r="FIC1217" s="12"/>
      <c r="FID1217" s="12"/>
      <c r="FIE1217" s="12"/>
      <c r="FIF1217" s="12"/>
      <c r="FIG1217" s="12"/>
      <c r="FIH1217" s="12"/>
      <c r="FII1217" s="12"/>
      <c r="FIJ1217" s="12"/>
      <c r="FIK1217" s="12"/>
      <c r="FIL1217" s="12"/>
      <c r="FIM1217" s="12"/>
      <c r="FIN1217" s="12"/>
      <c r="FIO1217" s="12"/>
      <c r="FIP1217" s="12"/>
      <c r="FIQ1217" s="12"/>
      <c r="FIR1217" s="12"/>
      <c r="FIS1217" s="12"/>
      <c r="FIT1217" s="12"/>
      <c r="FIU1217" s="12"/>
      <c r="FIV1217" s="12"/>
      <c r="FIW1217" s="12"/>
      <c r="FIX1217" s="12"/>
      <c r="FIY1217" s="12"/>
      <c r="FIZ1217" s="12"/>
      <c r="FJA1217" s="12"/>
      <c r="FJB1217" s="12"/>
      <c r="FJC1217" s="12"/>
      <c r="FJD1217" s="12"/>
      <c r="FJE1217" s="12"/>
      <c r="FJF1217" s="12"/>
      <c r="FJG1217" s="12"/>
      <c r="FJH1217" s="12"/>
      <c r="FJI1217" s="12"/>
      <c r="FJJ1217" s="12"/>
      <c r="FJK1217" s="12"/>
      <c r="FJL1217" s="12"/>
      <c r="FJM1217" s="12"/>
      <c r="FJN1217" s="12"/>
      <c r="FJO1217" s="12"/>
      <c r="FJP1217" s="12"/>
      <c r="FJQ1217" s="12"/>
      <c r="FJR1217" s="12"/>
      <c r="FJS1217" s="12"/>
      <c r="FJT1217" s="12"/>
      <c r="FJU1217" s="12"/>
      <c r="FJV1217" s="12"/>
      <c r="FJW1217" s="12"/>
      <c r="FJX1217" s="12"/>
      <c r="FJY1217" s="12"/>
      <c r="FJZ1217" s="12"/>
      <c r="FKA1217" s="12"/>
      <c r="FKB1217" s="12"/>
      <c r="FKC1217" s="12"/>
      <c r="FKD1217" s="12"/>
      <c r="FKE1217" s="12"/>
      <c r="FKF1217" s="12"/>
      <c r="FKG1217" s="12"/>
      <c r="FKH1217" s="12"/>
      <c r="FKI1217" s="12"/>
      <c r="FKJ1217" s="12"/>
      <c r="FKK1217" s="12"/>
      <c r="FKL1217" s="12"/>
      <c r="FKM1217" s="12"/>
      <c r="FKN1217" s="12"/>
      <c r="FKO1217" s="12"/>
      <c r="FKP1217" s="12"/>
      <c r="FKQ1217" s="12"/>
      <c r="FKR1217" s="12"/>
      <c r="FKS1217" s="12"/>
      <c r="FKT1217" s="12"/>
      <c r="FKU1217" s="12"/>
      <c r="FKV1217" s="12"/>
      <c r="FKW1217" s="12"/>
      <c r="FKX1217" s="12"/>
      <c r="FKY1217" s="12"/>
      <c r="FKZ1217" s="12"/>
      <c r="FLA1217" s="12"/>
      <c r="FLB1217" s="12"/>
      <c r="FLC1217" s="12"/>
      <c r="FLD1217" s="12"/>
      <c r="FLE1217" s="12"/>
      <c r="FLF1217" s="12"/>
      <c r="FLG1217" s="12"/>
      <c r="FLH1217" s="12"/>
      <c r="FLI1217" s="12"/>
      <c r="FLJ1217" s="12"/>
      <c r="FLK1217" s="12"/>
      <c r="FLL1217" s="12"/>
      <c r="FLM1217" s="12"/>
      <c r="FLN1217" s="12"/>
      <c r="FLO1217" s="12"/>
      <c r="FLP1217" s="12"/>
      <c r="FLQ1217" s="12"/>
      <c r="FLR1217" s="12"/>
      <c r="FLS1217" s="12"/>
      <c r="FLT1217" s="12"/>
      <c r="FLU1217" s="12"/>
      <c r="FLV1217" s="12"/>
      <c r="FLW1217" s="12"/>
      <c r="FLX1217" s="12"/>
      <c r="FLY1217" s="12"/>
      <c r="FLZ1217" s="12"/>
      <c r="FMA1217" s="12"/>
      <c r="FMB1217" s="12"/>
      <c r="FMC1217" s="12"/>
      <c r="FMD1217" s="12"/>
      <c r="FME1217" s="12"/>
      <c r="FMF1217" s="12"/>
      <c r="FMG1217" s="12"/>
      <c r="FMH1217" s="12"/>
      <c r="FMI1217" s="12"/>
      <c r="FMJ1217" s="12"/>
      <c r="FMK1217" s="12"/>
      <c r="FML1217" s="12"/>
      <c r="FMM1217" s="12"/>
      <c r="FMN1217" s="12"/>
      <c r="FMO1217" s="12"/>
      <c r="FMP1217" s="12"/>
      <c r="FMQ1217" s="12"/>
      <c r="FMR1217" s="12"/>
      <c r="FMS1217" s="12"/>
      <c r="FMT1217" s="12"/>
      <c r="FMU1217" s="12"/>
      <c r="FMV1217" s="12"/>
      <c r="FMW1217" s="12"/>
      <c r="FMX1217" s="12"/>
      <c r="FMY1217" s="12"/>
      <c r="FMZ1217" s="12"/>
      <c r="FNA1217" s="12"/>
      <c r="FNB1217" s="12"/>
      <c r="FNC1217" s="12"/>
      <c r="FND1217" s="12"/>
      <c r="FNE1217" s="12"/>
      <c r="FNF1217" s="12"/>
      <c r="FNG1217" s="12"/>
      <c r="FNH1217" s="12"/>
      <c r="FNI1217" s="12"/>
      <c r="FNJ1217" s="12"/>
      <c r="FNK1217" s="12"/>
      <c r="FNL1217" s="12"/>
      <c r="FNM1217" s="12"/>
      <c r="FNN1217" s="12"/>
      <c r="FNO1217" s="12"/>
      <c r="FNP1217" s="12"/>
      <c r="FNQ1217" s="12"/>
      <c r="FNR1217" s="12"/>
      <c r="FNS1217" s="12"/>
      <c r="FNT1217" s="12"/>
      <c r="FNU1217" s="12"/>
      <c r="FNV1217" s="12"/>
      <c r="FNW1217" s="12"/>
      <c r="FNX1217" s="12"/>
      <c r="FNY1217" s="12"/>
      <c r="FNZ1217" s="12"/>
      <c r="FOA1217" s="12"/>
      <c r="FOB1217" s="12"/>
      <c r="FOC1217" s="12"/>
      <c r="FOD1217" s="12"/>
      <c r="FOE1217" s="12"/>
      <c r="FOF1217" s="12"/>
      <c r="FOG1217" s="12"/>
      <c r="FOH1217" s="12"/>
      <c r="FOI1217" s="12"/>
      <c r="FOJ1217" s="12"/>
      <c r="FOK1217" s="12"/>
      <c r="FOL1217" s="12"/>
      <c r="FOM1217" s="12"/>
      <c r="FON1217" s="12"/>
      <c r="FOO1217" s="12"/>
      <c r="FOP1217" s="12"/>
      <c r="FOQ1217" s="12"/>
      <c r="FOR1217" s="12"/>
      <c r="FOS1217" s="12"/>
      <c r="FOT1217" s="12"/>
      <c r="FOU1217" s="12"/>
      <c r="FOV1217" s="12"/>
      <c r="FOW1217" s="12"/>
      <c r="FOX1217" s="12"/>
      <c r="FOY1217" s="12"/>
      <c r="FOZ1217" s="12"/>
      <c r="FPA1217" s="12"/>
      <c r="FPB1217" s="12"/>
      <c r="FPC1217" s="12"/>
      <c r="FPD1217" s="12"/>
      <c r="FPE1217" s="12"/>
      <c r="FPF1217" s="12"/>
      <c r="FPG1217" s="12"/>
      <c r="FPH1217" s="12"/>
      <c r="FPI1217" s="12"/>
      <c r="FPJ1217" s="12"/>
      <c r="FPK1217" s="12"/>
      <c r="FPL1217" s="12"/>
      <c r="FPM1217" s="12"/>
      <c r="FPN1217" s="12"/>
      <c r="FPO1217" s="12"/>
      <c r="FPP1217" s="12"/>
      <c r="FPQ1217" s="12"/>
      <c r="FPR1217" s="12"/>
      <c r="FPS1217" s="12"/>
      <c r="FPT1217" s="12"/>
      <c r="FPU1217" s="12"/>
      <c r="FPV1217" s="12"/>
      <c r="FPW1217" s="12"/>
      <c r="FPX1217" s="12"/>
      <c r="FPY1217" s="12"/>
      <c r="FPZ1217" s="12"/>
      <c r="FQA1217" s="12"/>
      <c r="FQB1217" s="12"/>
      <c r="FQC1217" s="12"/>
      <c r="FQD1217" s="12"/>
      <c r="FQE1217" s="12"/>
      <c r="FQF1217" s="12"/>
      <c r="FQG1217" s="12"/>
      <c r="FQH1217" s="12"/>
      <c r="FQI1217" s="12"/>
      <c r="FQJ1217" s="12"/>
      <c r="FQK1217" s="12"/>
      <c r="FQL1217" s="12"/>
      <c r="FQM1217" s="12"/>
      <c r="FQN1217" s="12"/>
      <c r="FQO1217" s="12"/>
      <c r="FQP1217" s="12"/>
      <c r="FQQ1217" s="12"/>
      <c r="FQR1217" s="12"/>
      <c r="FQS1217" s="12"/>
      <c r="FQT1217" s="12"/>
      <c r="FQU1217" s="12"/>
      <c r="FQV1217" s="12"/>
      <c r="FQW1217" s="12"/>
      <c r="FQX1217" s="12"/>
      <c r="FQY1217" s="12"/>
      <c r="FQZ1217" s="12"/>
      <c r="FRA1217" s="12"/>
      <c r="FRB1217" s="12"/>
      <c r="FRC1217" s="12"/>
      <c r="FRD1217" s="12"/>
      <c r="FRE1217" s="12"/>
      <c r="FRF1217" s="12"/>
      <c r="FRG1217" s="12"/>
      <c r="FRH1217" s="12"/>
      <c r="FRI1217" s="12"/>
      <c r="FRJ1217" s="12"/>
      <c r="FRK1217" s="12"/>
      <c r="FRL1217" s="12"/>
      <c r="FRM1217" s="12"/>
      <c r="FRN1217" s="12"/>
      <c r="FRO1217" s="12"/>
      <c r="FRP1217" s="12"/>
      <c r="FRQ1217" s="12"/>
      <c r="FRR1217" s="12"/>
      <c r="FRS1217" s="12"/>
      <c r="FRT1217" s="12"/>
      <c r="FRU1217" s="12"/>
      <c r="FRV1217" s="12"/>
      <c r="FRW1217" s="12"/>
      <c r="FRX1217" s="12"/>
      <c r="FRY1217" s="12"/>
      <c r="FRZ1217" s="12"/>
      <c r="FSA1217" s="12"/>
      <c r="FSB1217" s="12"/>
      <c r="FSC1217" s="12"/>
      <c r="FSD1217" s="12"/>
      <c r="FSE1217" s="12"/>
      <c r="FSF1217" s="12"/>
      <c r="FSG1217" s="12"/>
      <c r="FSH1217" s="12"/>
      <c r="FSI1217" s="12"/>
      <c r="FSJ1217" s="12"/>
      <c r="FSK1217" s="12"/>
      <c r="FSL1217" s="12"/>
      <c r="FSM1217" s="12"/>
      <c r="FSN1217" s="12"/>
      <c r="FSO1217" s="12"/>
      <c r="FSP1217" s="12"/>
      <c r="FSQ1217" s="12"/>
      <c r="FSR1217" s="12"/>
      <c r="FSS1217" s="12"/>
      <c r="FST1217" s="12"/>
      <c r="FSU1217" s="12"/>
      <c r="FSV1217" s="12"/>
      <c r="FSW1217" s="12"/>
      <c r="FSX1217" s="12"/>
      <c r="FSY1217" s="12"/>
      <c r="FSZ1217" s="12"/>
      <c r="FTA1217" s="12"/>
      <c r="FTB1217" s="12"/>
      <c r="FTC1217" s="12"/>
      <c r="FTD1217" s="12"/>
      <c r="FTE1217" s="12"/>
      <c r="FTF1217" s="12"/>
      <c r="FTG1217" s="12"/>
      <c r="FTH1217" s="12"/>
      <c r="FTI1217" s="12"/>
      <c r="FTJ1217" s="12"/>
      <c r="FTK1217" s="12"/>
      <c r="FTL1217" s="12"/>
      <c r="FTM1217" s="12"/>
      <c r="FTN1217" s="12"/>
      <c r="FTO1217" s="12"/>
      <c r="FTP1217" s="12"/>
      <c r="FTQ1217" s="12"/>
      <c r="FTR1217" s="12"/>
      <c r="FTS1217" s="12"/>
      <c r="FTT1217" s="12"/>
      <c r="FTU1217" s="12"/>
      <c r="FTV1217" s="12"/>
      <c r="FTW1217" s="12"/>
      <c r="FTX1217" s="12"/>
      <c r="FTY1217" s="12"/>
      <c r="FTZ1217" s="12"/>
      <c r="FUA1217" s="12"/>
      <c r="FUB1217" s="12"/>
      <c r="FUC1217" s="12"/>
      <c r="FUD1217" s="12"/>
      <c r="FUE1217" s="12"/>
      <c r="FUF1217" s="12"/>
      <c r="FUG1217" s="12"/>
      <c r="FUH1217" s="12"/>
      <c r="FUI1217" s="12"/>
      <c r="FUJ1217" s="12"/>
      <c r="FUK1217" s="12"/>
      <c r="FUL1217" s="12"/>
      <c r="FUM1217" s="12"/>
      <c r="FUN1217" s="12"/>
      <c r="FUO1217" s="12"/>
      <c r="FUP1217" s="12"/>
      <c r="FUQ1217" s="12"/>
      <c r="FUR1217" s="12"/>
      <c r="FUS1217" s="12"/>
      <c r="FUT1217" s="12"/>
      <c r="FUU1217" s="12"/>
      <c r="FUV1217" s="12"/>
      <c r="FUW1217" s="12"/>
      <c r="FUX1217" s="12"/>
      <c r="FUY1217" s="12"/>
      <c r="FUZ1217" s="12"/>
      <c r="FVA1217" s="12"/>
      <c r="FVB1217" s="12"/>
      <c r="FVC1217" s="12"/>
      <c r="FVD1217" s="12"/>
      <c r="FVE1217" s="12"/>
      <c r="FVF1217" s="12"/>
      <c r="FVG1217" s="12"/>
      <c r="FVH1217" s="12"/>
      <c r="FVI1217" s="12"/>
      <c r="FVJ1217" s="12"/>
      <c r="FVK1217" s="12"/>
      <c r="FVL1217" s="12"/>
      <c r="FVM1217" s="12"/>
      <c r="FVN1217" s="12"/>
      <c r="FVO1217" s="12"/>
      <c r="FVP1217" s="12"/>
      <c r="FVQ1217" s="12"/>
      <c r="FVR1217" s="12"/>
      <c r="FVS1217" s="12"/>
      <c r="FVT1217" s="12"/>
      <c r="FVU1217" s="12"/>
      <c r="FVV1217" s="12"/>
      <c r="FVW1217" s="12"/>
      <c r="FVX1217" s="12"/>
      <c r="FVY1217" s="12"/>
      <c r="FVZ1217" s="12"/>
      <c r="FWA1217" s="12"/>
      <c r="FWB1217" s="12"/>
      <c r="FWC1217" s="12"/>
      <c r="FWD1217" s="12"/>
      <c r="FWE1217" s="12"/>
      <c r="FWF1217" s="12"/>
      <c r="FWG1217" s="12"/>
      <c r="FWH1217" s="12"/>
      <c r="FWI1217" s="12"/>
      <c r="FWJ1217" s="12"/>
      <c r="FWK1217" s="12"/>
      <c r="FWL1217" s="12"/>
      <c r="FWM1217" s="12"/>
      <c r="FWN1217" s="12"/>
      <c r="FWO1217" s="12"/>
      <c r="FWP1217" s="12"/>
      <c r="FWQ1217" s="12"/>
      <c r="FWR1217" s="12"/>
      <c r="FWS1217" s="12"/>
      <c r="FWT1217" s="12"/>
      <c r="FWU1217" s="12"/>
      <c r="FWV1217" s="12"/>
      <c r="FWW1217" s="12"/>
      <c r="FWX1217" s="12"/>
      <c r="FWY1217" s="12"/>
      <c r="FWZ1217" s="12"/>
      <c r="FXA1217" s="12"/>
      <c r="FXB1217" s="12"/>
      <c r="FXC1217" s="12"/>
      <c r="FXD1217" s="12"/>
      <c r="FXE1217" s="12"/>
      <c r="FXF1217" s="12"/>
      <c r="FXG1217" s="12"/>
      <c r="FXH1217" s="12"/>
      <c r="FXI1217" s="12"/>
      <c r="FXJ1217" s="12"/>
      <c r="FXK1217" s="12"/>
      <c r="FXL1217" s="12"/>
      <c r="FXM1217" s="12"/>
      <c r="FXN1217" s="12"/>
      <c r="FXO1217" s="12"/>
      <c r="FXP1217" s="12"/>
      <c r="FXQ1217" s="12"/>
      <c r="FXR1217" s="12"/>
      <c r="FXS1217" s="12"/>
      <c r="FXT1217" s="12"/>
      <c r="FXU1217" s="12"/>
      <c r="FXV1217" s="12"/>
      <c r="FXW1217" s="12"/>
      <c r="FXX1217" s="12"/>
      <c r="FXY1217" s="12"/>
      <c r="FXZ1217" s="12"/>
      <c r="FYA1217" s="12"/>
      <c r="FYB1217" s="12"/>
      <c r="FYC1217" s="12"/>
      <c r="FYD1217" s="12"/>
      <c r="FYE1217" s="12"/>
      <c r="FYF1217" s="12"/>
      <c r="FYG1217" s="12"/>
      <c r="FYH1217" s="12"/>
      <c r="FYI1217" s="12"/>
      <c r="FYJ1217" s="12"/>
      <c r="FYK1217" s="12"/>
      <c r="FYL1217" s="12"/>
      <c r="FYM1217" s="12"/>
      <c r="FYN1217" s="12"/>
      <c r="FYO1217" s="12"/>
      <c r="FYP1217" s="12"/>
      <c r="FYQ1217" s="12"/>
      <c r="FYR1217" s="12"/>
      <c r="FYS1217" s="12"/>
      <c r="FYT1217" s="12"/>
      <c r="FYU1217" s="12"/>
      <c r="FYV1217" s="12"/>
      <c r="FYW1217" s="12"/>
      <c r="FYX1217" s="12"/>
      <c r="FYY1217" s="12"/>
      <c r="FYZ1217" s="12"/>
      <c r="FZA1217" s="12"/>
      <c r="FZB1217" s="12"/>
      <c r="FZC1217" s="12"/>
      <c r="FZD1217" s="12"/>
      <c r="FZE1217" s="12"/>
      <c r="FZF1217" s="12"/>
      <c r="FZG1217" s="12"/>
      <c r="FZH1217" s="12"/>
      <c r="FZI1217" s="12"/>
      <c r="FZJ1217" s="12"/>
      <c r="FZK1217" s="12"/>
      <c r="FZL1217" s="12"/>
      <c r="FZM1217" s="12"/>
      <c r="FZN1217" s="12"/>
      <c r="FZO1217" s="12"/>
      <c r="FZP1217" s="12"/>
      <c r="FZQ1217" s="12"/>
      <c r="FZR1217" s="12"/>
      <c r="FZS1217" s="12"/>
      <c r="FZT1217" s="12"/>
      <c r="FZU1217" s="12"/>
      <c r="FZV1217" s="12"/>
      <c r="FZW1217" s="12"/>
      <c r="FZX1217" s="12"/>
      <c r="FZY1217" s="12"/>
      <c r="FZZ1217" s="12"/>
      <c r="GAA1217" s="12"/>
      <c r="GAB1217" s="12"/>
      <c r="GAC1217" s="12"/>
      <c r="GAD1217" s="12"/>
      <c r="GAE1217" s="12"/>
      <c r="GAF1217" s="12"/>
      <c r="GAG1217" s="12"/>
      <c r="GAH1217" s="12"/>
      <c r="GAI1217" s="12"/>
      <c r="GAJ1217" s="12"/>
      <c r="GAK1217" s="12"/>
      <c r="GAL1217" s="12"/>
      <c r="GAM1217" s="12"/>
      <c r="GAN1217" s="12"/>
      <c r="GAO1217" s="12"/>
      <c r="GAP1217" s="12"/>
      <c r="GAQ1217" s="12"/>
      <c r="GAR1217" s="12"/>
      <c r="GAS1217" s="12"/>
      <c r="GAT1217" s="12"/>
      <c r="GAU1217" s="12"/>
      <c r="GAV1217" s="12"/>
      <c r="GAW1217" s="12"/>
      <c r="GAX1217" s="12"/>
      <c r="GAY1217" s="12"/>
      <c r="GAZ1217" s="12"/>
      <c r="GBA1217" s="12"/>
      <c r="GBB1217" s="12"/>
      <c r="GBC1217" s="12"/>
      <c r="GBD1217" s="12"/>
      <c r="GBE1217" s="12"/>
      <c r="GBF1217" s="12"/>
      <c r="GBG1217" s="12"/>
      <c r="GBH1217" s="12"/>
      <c r="GBI1217" s="12"/>
      <c r="GBJ1217" s="12"/>
      <c r="GBK1217" s="12"/>
      <c r="GBL1217" s="12"/>
      <c r="GBM1217" s="12"/>
      <c r="GBN1217" s="12"/>
      <c r="GBO1217" s="12"/>
      <c r="GBP1217" s="12"/>
      <c r="GBQ1217" s="12"/>
      <c r="GBR1217" s="12"/>
      <c r="GBS1217" s="12"/>
      <c r="GBT1217" s="12"/>
      <c r="GBU1217" s="12"/>
      <c r="GBV1217" s="12"/>
      <c r="GBW1217" s="12"/>
      <c r="GBX1217" s="12"/>
      <c r="GBY1217" s="12"/>
      <c r="GBZ1217" s="12"/>
      <c r="GCA1217" s="12"/>
      <c r="GCB1217" s="12"/>
      <c r="GCC1217" s="12"/>
      <c r="GCD1217" s="12"/>
      <c r="GCE1217" s="12"/>
      <c r="GCF1217" s="12"/>
      <c r="GCG1217" s="12"/>
      <c r="GCH1217" s="12"/>
      <c r="GCI1217" s="12"/>
      <c r="GCJ1217" s="12"/>
      <c r="GCK1217" s="12"/>
      <c r="GCL1217" s="12"/>
      <c r="GCM1217" s="12"/>
      <c r="GCN1217" s="12"/>
      <c r="GCO1217" s="12"/>
      <c r="GCP1217" s="12"/>
      <c r="GCQ1217" s="12"/>
      <c r="GCR1217" s="12"/>
      <c r="GCS1217" s="12"/>
      <c r="GCT1217" s="12"/>
      <c r="GCU1217" s="12"/>
      <c r="GCV1217" s="12"/>
      <c r="GCW1217" s="12"/>
      <c r="GCX1217" s="12"/>
      <c r="GCY1217" s="12"/>
      <c r="GCZ1217" s="12"/>
      <c r="GDA1217" s="12"/>
      <c r="GDB1217" s="12"/>
      <c r="GDC1217" s="12"/>
      <c r="GDD1217" s="12"/>
      <c r="GDE1217" s="12"/>
      <c r="GDF1217" s="12"/>
      <c r="GDG1217" s="12"/>
      <c r="GDH1217" s="12"/>
      <c r="GDI1217" s="12"/>
      <c r="GDJ1217" s="12"/>
      <c r="GDK1217" s="12"/>
      <c r="GDL1217" s="12"/>
      <c r="GDM1217" s="12"/>
      <c r="GDN1217" s="12"/>
      <c r="GDO1217" s="12"/>
      <c r="GDP1217" s="12"/>
      <c r="GDQ1217" s="12"/>
      <c r="GDR1217" s="12"/>
      <c r="GDS1217" s="12"/>
      <c r="GDT1217" s="12"/>
      <c r="GDU1217" s="12"/>
      <c r="GDV1217" s="12"/>
      <c r="GDW1217" s="12"/>
      <c r="GDX1217" s="12"/>
      <c r="GDY1217" s="12"/>
      <c r="GDZ1217" s="12"/>
      <c r="GEA1217" s="12"/>
      <c r="GEB1217" s="12"/>
      <c r="GEC1217" s="12"/>
      <c r="GED1217" s="12"/>
      <c r="GEE1217" s="12"/>
      <c r="GEF1217" s="12"/>
      <c r="GEG1217" s="12"/>
      <c r="GEH1217" s="12"/>
      <c r="GEI1217" s="12"/>
      <c r="GEJ1217" s="12"/>
      <c r="GEK1217" s="12"/>
      <c r="GEL1217" s="12"/>
      <c r="GEM1217" s="12"/>
      <c r="GEN1217" s="12"/>
      <c r="GEO1217" s="12"/>
      <c r="GEP1217" s="12"/>
      <c r="GEQ1217" s="12"/>
      <c r="GER1217" s="12"/>
      <c r="GES1217" s="12"/>
      <c r="GET1217" s="12"/>
      <c r="GEU1217" s="12"/>
      <c r="GEV1217" s="12"/>
      <c r="GEW1217" s="12"/>
      <c r="GEX1217" s="12"/>
      <c r="GEY1217" s="12"/>
      <c r="GEZ1217" s="12"/>
      <c r="GFA1217" s="12"/>
      <c r="GFB1217" s="12"/>
      <c r="GFC1217" s="12"/>
      <c r="GFD1217" s="12"/>
      <c r="GFE1217" s="12"/>
      <c r="GFF1217" s="12"/>
      <c r="GFG1217" s="12"/>
      <c r="GFH1217" s="12"/>
      <c r="GFI1217" s="12"/>
      <c r="GFJ1217" s="12"/>
      <c r="GFK1217" s="12"/>
      <c r="GFL1217" s="12"/>
      <c r="GFM1217" s="12"/>
      <c r="GFN1217" s="12"/>
      <c r="GFO1217" s="12"/>
      <c r="GFP1217" s="12"/>
      <c r="GFQ1217" s="12"/>
      <c r="GFR1217" s="12"/>
      <c r="GFS1217" s="12"/>
      <c r="GFT1217" s="12"/>
      <c r="GFU1217" s="12"/>
      <c r="GFV1217" s="12"/>
      <c r="GFW1217" s="12"/>
      <c r="GFX1217" s="12"/>
      <c r="GFY1217" s="12"/>
      <c r="GFZ1217" s="12"/>
      <c r="GGA1217" s="12"/>
      <c r="GGB1217" s="12"/>
      <c r="GGC1217" s="12"/>
      <c r="GGD1217" s="12"/>
      <c r="GGE1217" s="12"/>
      <c r="GGF1217" s="12"/>
      <c r="GGG1217" s="12"/>
      <c r="GGH1217" s="12"/>
      <c r="GGI1217" s="12"/>
      <c r="GGJ1217" s="12"/>
      <c r="GGK1217" s="12"/>
      <c r="GGL1217" s="12"/>
      <c r="GGM1217" s="12"/>
      <c r="GGN1217" s="12"/>
      <c r="GGO1217" s="12"/>
      <c r="GGP1217" s="12"/>
      <c r="GGQ1217" s="12"/>
      <c r="GGR1217" s="12"/>
      <c r="GGS1217" s="12"/>
      <c r="GGT1217" s="12"/>
      <c r="GGU1217" s="12"/>
      <c r="GGV1217" s="12"/>
      <c r="GGW1217" s="12"/>
      <c r="GGX1217" s="12"/>
      <c r="GGY1217" s="12"/>
      <c r="GGZ1217" s="12"/>
      <c r="GHA1217" s="12"/>
      <c r="GHB1217" s="12"/>
      <c r="GHC1217" s="12"/>
      <c r="GHD1217" s="12"/>
      <c r="GHE1217" s="12"/>
      <c r="GHF1217" s="12"/>
      <c r="GHG1217" s="12"/>
      <c r="GHH1217" s="12"/>
      <c r="GHI1217" s="12"/>
      <c r="GHJ1217" s="12"/>
      <c r="GHK1217" s="12"/>
      <c r="GHL1217" s="12"/>
      <c r="GHM1217" s="12"/>
      <c r="GHN1217" s="12"/>
      <c r="GHO1217" s="12"/>
      <c r="GHP1217" s="12"/>
      <c r="GHQ1217" s="12"/>
      <c r="GHR1217" s="12"/>
      <c r="GHS1217" s="12"/>
      <c r="GHT1217" s="12"/>
      <c r="GHU1217" s="12"/>
      <c r="GHV1217" s="12"/>
      <c r="GHW1217" s="12"/>
      <c r="GHX1217" s="12"/>
      <c r="GHY1217" s="12"/>
      <c r="GHZ1217" s="12"/>
      <c r="GIA1217" s="12"/>
      <c r="GIB1217" s="12"/>
      <c r="GIC1217" s="12"/>
      <c r="GID1217" s="12"/>
      <c r="GIE1217" s="12"/>
      <c r="GIF1217" s="12"/>
      <c r="GIG1217" s="12"/>
      <c r="GIH1217" s="12"/>
      <c r="GII1217" s="12"/>
      <c r="GIJ1217" s="12"/>
      <c r="GIK1217" s="12"/>
      <c r="GIL1217" s="12"/>
      <c r="GIM1217" s="12"/>
      <c r="GIN1217" s="12"/>
      <c r="GIO1217" s="12"/>
      <c r="GIP1217" s="12"/>
      <c r="GIQ1217" s="12"/>
      <c r="GIR1217" s="12"/>
      <c r="GIS1217" s="12"/>
      <c r="GIT1217" s="12"/>
      <c r="GIU1217" s="12"/>
      <c r="GIV1217" s="12"/>
      <c r="GIW1217" s="12"/>
      <c r="GIX1217" s="12"/>
      <c r="GIY1217" s="12"/>
      <c r="GIZ1217" s="12"/>
      <c r="GJA1217" s="12"/>
      <c r="GJB1217" s="12"/>
      <c r="GJC1217" s="12"/>
      <c r="GJD1217" s="12"/>
      <c r="GJE1217" s="12"/>
      <c r="GJF1217" s="12"/>
      <c r="GJG1217" s="12"/>
      <c r="GJH1217" s="12"/>
      <c r="GJI1217" s="12"/>
      <c r="GJJ1217" s="12"/>
      <c r="GJK1217" s="12"/>
      <c r="GJL1217" s="12"/>
      <c r="GJM1217" s="12"/>
      <c r="GJN1217" s="12"/>
      <c r="GJO1217" s="12"/>
      <c r="GJP1217" s="12"/>
      <c r="GJQ1217" s="12"/>
      <c r="GJR1217" s="12"/>
      <c r="GJS1217" s="12"/>
      <c r="GJT1217" s="12"/>
      <c r="GJU1217" s="12"/>
      <c r="GJV1217" s="12"/>
      <c r="GJW1217" s="12"/>
      <c r="GJX1217" s="12"/>
      <c r="GJY1217" s="12"/>
      <c r="GJZ1217" s="12"/>
      <c r="GKA1217" s="12"/>
      <c r="GKB1217" s="12"/>
      <c r="GKC1217" s="12"/>
      <c r="GKD1217" s="12"/>
      <c r="GKE1217" s="12"/>
      <c r="GKF1217" s="12"/>
      <c r="GKG1217" s="12"/>
      <c r="GKH1217" s="12"/>
      <c r="GKI1217" s="12"/>
      <c r="GKJ1217" s="12"/>
      <c r="GKK1217" s="12"/>
      <c r="GKL1217" s="12"/>
      <c r="GKM1217" s="12"/>
      <c r="GKN1217" s="12"/>
      <c r="GKO1217" s="12"/>
      <c r="GKP1217" s="12"/>
      <c r="GKQ1217" s="12"/>
      <c r="GKR1217" s="12"/>
      <c r="GKS1217" s="12"/>
      <c r="GKT1217" s="12"/>
      <c r="GKU1217" s="12"/>
      <c r="GKV1217" s="12"/>
      <c r="GKW1217" s="12"/>
      <c r="GKX1217" s="12"/>
      <c r="GKY1217" s="12"/>
      <c r="GKZ1217" s="12"/>
      <c r="GLA1217" s="12"/>
      <c r="GLB1217" s="12"/>
      <c r="GLC1217" s="12"/>
      <c r="GLD1217" s="12"/>
      <c r="GLE1217" s="12"/>
      <c r="GLF1217" s="12"/>
      <c r="GLG1217" s="12"/>
      <c r="GLH1217" s="12"/>
      <c r="GLI1217" s="12"/>
      <c r="GLJ1217" s="12"/>
      <c r="GLK1217" s="12"/>
      <c r="GLL1217" s="12"/>
      <c r="GLM1217" s="12"/>
      <c r="GLN1217" s="12"/>
      <c r="GLO1217" s="12"/>
      <c r="GLP1217" s="12"/>
      <c r="GLQ1217" s="12"/>
      <c r="GLR1217" s="12"/>
      <c r="GLS1217" s="12"/>
      <c r="GLT1217" s="12"/>
      <c r="GLU1217" s="12"/>
      <c r="GLV1217" s="12"/>
      <c r="GLW1217" s="12"/>
      <c r="GLX1217" s="12"/>
      <c r="GLY1217" s="12"/>
      <c r="GLZ1217" s="12"/>
      <c r="GMA1217" s="12"/>
      <c r="GMB1217" s="12"/>
      <c r="GMC1217" s="12"/>
      <c r="GMD1217" s="12"/>
      <c r="GME1217" s="12"/>
      <c r="GMF1217" s="12"/>
      <c r="GMG1217" s="12"/>
      <c r="GMH1217" s="12"/>
      <c r="GMI1217" s="12"/>
      <c r="GMJ1217" s="12"/>
      <c r="GMK1217" s="12"/>
      <c r="GML1217" s="12"/>
      <c r="GMM1217" s="12"/>
      <c r="GMN1217" s="12"/>
      <c r="GMO1217" s="12"/>
      <c r="GMP1217" s="12"/>
      <c r="GMQ1217" s="12"/>
      <c r="GMR1217" s="12"/>
      <c r="GMS1217" s="12"/>
      <c r="GMT1217" s="12"/>
      <c r="GMU1217" s="12"/>
      <c r="GMV1217" s="12"/>
      <c r="GMW1217" s="12"/>
      <c r="GMX1217" s="12"/>
      <c r="GMY1217" s="12"/>
      <c r="GMZ1217" s="12"/>
      <c r="GNA1217" s="12"/>
      <c r="GNB1217" s="12"/>
      <c r="GNC1217" s="12"/>
      <c r="GND1217" s="12"/>
      <c r="GNE1217" s="12"/>
      <c r="GNF1217" s="12"/>
      <c r="GNG1217" s="12"/>
      <c r="GNH1217" s="12"/>
      <c r="GNI1217" s="12"/>
      <c r="GNJ1217" s="12"/>
      <c r="GNK1217" s="12"/>
      <c r="GNL1217" s="12"/>
      <c r="GNM1217" s="12"/>
      <c r="GNN1217" s="12"/>
      <c r="GNO1217" s="12"/>
      <c r="GNP1217" s="12"/>
      <c r="GNQ1217" s="12"/>
      <c r="GNR1217" s="12"/>
      <c r="GNS1217" s="12"/>
      <c r="GNT1217" s="12"/>
      <c r="GNU1217" s="12"/>
      <c r="GNV1217" s="12"/>
      <c r="GNW1217" s="12"/>
      <c r="GNX1217" s="12"/>
      <c r="GNY1217" s="12"/>
      <c r="GNZ1217" s="12"/>
      <c r="GOA1217" s="12"/>
      <c r="GOB1217" s="12"/>
      <c r="GOC1217" s="12"/>
      <c r="GOD1217" s="12"/>
      <c r="GOE1217" s="12"/>
      <c r="GOF1217" s="12"/>
      <c r="GOG1217" s="12"/>
      <c r="GOH1217" s="12"/>
      <c r="GOI1217" s="12"/>
      <c r="GOJ1217" s="12"/>
      <c r="GOK1217" s="12"/>
      <c r="GOL1217" s="12"/>
      <c r="GOM1217" s="12"/>
      <c r="GON1217" s="12"/>
      <c r="GOO1217" s="12"/>
      <c r="GOP1217" s="12"/>
      <c r="GOQ1217" s="12"/>
      <c r="GOR1217" s="12"/>
      <c r="GOS1217" s="12"/>
      <c r="GOT1217" s="12"/>
      <c r="GOU1217" s="12"/>
      <c r="GOV1217" s="12"/>
      <c r="GOW1217" s="12"/>
      <c r="GOX1217" s="12"/>
      <c r="GOY1217" s="12"/>
      <c r="GOZ1217" s="12"/>
      <c r="GPA1217" s="12"/>
      <c r="GPB1217" s="12"/>
      <c r="GPC1217" s="12"/>
      <c r="GPD1217" s="12"/>
      <c r="GPE1217" s="12"/>
      <c r="GPF1217" s="12"/>
      <c r="GPG1217" s="12"/>
      <c r="GPH1217" s="12"/>
      <c r="GPI1217" s="12"/>
      <c r="GPJ1217" s="12"/>
      <c r="GPK1217" s="12"/>
      <c r="GPL1217" s="12"/>
      <c r="GPM1217" s="12"/>
      <c r="GPN1217" s="12"/>
      <c r="GPO1217" s="12"/>
      <c r="GPP1217" s="12"/>
      <c r="GPQ1217" s="12"/>
      <c r="GPR1217" s="12"/>
      <c r="GPS1217" s="12"/>
      <c r="GPT1217" s="12"/>
      <c r="GPU1217" s="12"/>
      <c r="GPV1217" s="12"/>
      <c r="GPW1217" s="12"/>
      <c r="GPX1217" s="12"/>
      <c r="GPY1217" s="12"/>
      <c r="GPZ1217" s="12"/>
      <c r="GQA1217" s="12"/>
      <c r="GQB1217" s="12"/>
      <c r="GQC1217" s="12"/>
      <c r="GQD1217" s="12"/>
      <c r="GQE1217" s="12"/>
      <c r="GQF1217" s="12"/>
      <c r="GQG1217" s="12"/>
      <c r="GQH1217" s="12"/>
      <c r="GQI1217" s="12"/>
      <c r="GQJ1217" s="12"/>
      <c r="GQK1217" s="12"/>
      <c r="GQL1217" s="12"/>
      <c r="GQM1217" s="12"/>
      <c r="GQN1217" s="12"/>
      <c r="GQO1217" s="12"/>
      <c r="GQP1217" s="12"/>
      <c r="GQQ1217" s="12"/>
      <c r="GQR1217" s="12"/>
      <c r="GQS1217" s="12"/>
      <c r="GQT1217" s="12"/>
      <c r="GQU1217" s="12"/>
      <c r="GQV1217" s="12"/>
      <c r="GQW1217" s="12"/>
      <c r="GQX1217" s="12"/>
      <c r="GQY1217" s="12"/>
      <c r="GQZ1217" s="12"/>
      <c r="GRA1217" s="12"/>
      <c r="GRB1217" s="12"/>
      <c r="GRC1217" s="12"/>
      <c r="GRD1217" s="12"/>
      <c r="GRE1217" s="12"/>
      <c r="GRF1217" s="12"/>
      <c r="GRG1217" s="12"/>
      <c r="GRH1217" s="12"/>
      <c r="GRI1217" s="12"/>
      <c r="GRJ1217" s="12"/>
      <c r="GRK1217" s="12"/>
      <c r="GRL1217" s="12"/>
      <c r="GRM1217" s="12"/>
      <c r="GRN1217" s="12"/>
      <c r="GRO1217" s="12"/>
      <c r="GRP1217" s="12"/>
      <c r="GRQ1217" s="12"/>
      <c r="GRR1217" s="12"/>
      <c r="GRS1217" s="12"/>
      <c r="GRT1217" s="12"/>
      <c r="GRU1217" s="12"/>
      <c r="GRV1217" s="12"/>
      <c r="GRW1217" s="12"/>
      <c r="GRX1217" s="12"/>
      <c r="GRY1217" s="12"/>
      <c r="GRZ1217" s="12"/>
      <c r="GSA1217" s="12"/>
      <c r="GSB1217" s="12"/>
      <c r="GSC1217" s="12"/>
      <c r="GSD1217" s="12"/>
      <c r="GSE1217" s="12"/>
      <c r="GSF1217" s="12"/>
      <c r="GSG1217" s="12"/>
      <c r="GSH1217" s="12"/>
      <c r="GSI1217" s="12"/>
      <c r="GSJ1217" s="12"/>
      <c r="GSK1217" s="12"/>
      <c r="GSL1217" s="12"/>
      <c r="GSM1217" s="12"/>
      <c r="GSN1217" s="12"/>
      <c r="GSO1217" s="12"/>
      <c r="GSP1217" s="12"/>
      <c r="GSQ1217" s="12"/>
      <c r="GSR1217" s="12"/>
      <c r="GSS1217" s="12"/>
      <c r="GST1217" s="12"/>
      <c r="GSU1217" s="12"/>
      <c r="GSV1217" s="12"/>
      <c r="GSW1217" s="12"/>
      <c r="GSX1217" s="12"/>
      <c r="GSY1217" s="12"/>
      <c r="GSZ1217" s="12"/>
      <c r="GTA1217" s="12"/>
      <c r="GTB1217" s="12"/>
      <c r="GTC1217" s="12"/>
      <c r="GTD1217" s="12"/>
      <c r="GTE1217" s="12"/>
      <c r="GTF1217" s="12"/>
      <c r="GTG1217" s="12"/>
      <c r="GTH1217" s="12"/>
      <c r="GTI1217" s="12"/>
      <c r="GTJ1217" s="12"/>
      <c r="GTK1217" s="12"/>
      <c r="GTL1217" s="12"/>
      <c r="GTM1217" s="12"/>
      <c r="GTN1217" s="12"/>
      <c r="GTO1217" s="12"/>
      <c r="GTP1217" s="12"/>
      <c r="GTQ1217" s="12"/>
      <c r="GTR1217" s="12"/>
      <c r="GTS1217" s="12"/>
      <c r="GTT1217" s="12"/>
      <c r="GTU1217" s="12"/>
      <c r="GTV1217" s="12"/>
      <c r="GTW1217" s="12"/>
      <c r="GTX1217" s="12"/>
      <c r="GTY1217" s="12"/>
      <c r="GTZ1217" s="12"/>
      <c r="GUA1217" s="12"/>
      <c r="GUB1217" s="12"/>
      <c r="GUC1217" s="12"/>
      <c r="GUD1217" s="12"/>
      <c r="GUE1217" s="12"/>
      <c r="GUF1217" s="12"/>
      <c r="GUG1217" s="12"/>
      <c r="GUH1217" s="12"/>
      <c r="GUI1217" s="12"/>
      <c r="GUJ1217" s="12"/>
      <c r="GUK1217" s="12"/>
      <c r="GUL1217" s="12"/>
      <c r="GUM1217" s="12"/>
      <c r="GUN1217" s="12"/>
      <c r="GUO1217" s="12"/>
      <c r="GUP1217" s="12"/>
      <c r="GUQ1217" s="12"/>
      <c r="GUR1217" s="12"/>
      <c r="GUS1217" s="12"/>
      <c r="GUT1217" s="12"/>
      <c r="GUU1217" s="12"/>
      <c r="GUV1217" s="12"/>
      <c r="GUW1217" s="12"/>
      <c r="GUX1217" s="12"/>
      <c r="GUY1217" s="12"/>
      <c r="GUZ1217" s="12"/>
      <c r="GVA1217" s="12"/>
      <c r="GVB1217" s="12"/>
      <c r="GVC1217" s="12"/>
      <c r="GVD1217" s="12"/>
      <c r="GVE1217" s="12"/>
      <c r="GVF1217" s="12"/>
      <c r="GVG1217" s="12"/>
      <c r="GVH1217" s="12"/>
      <c r="GVI1217" s="12"/>
      <c r="GVJ1217" s="12"/>
      <c r="GVK1217" s="12"/>
      <c r="GVL1217" s="12"/>
      <c r="GVM1217" s="12"/>
      <c r="GVN1217" s="12"/>
      <c r="GVO1217" s="12"/>
      <c r="GVP1217" s="12"/>
      <c r="GVQ1217" s="12"/>
      <c r="GVR1217" s="12"/>
      <c r="GVS1217" s="12"/>
      <c r="GVT1217" s="12"/>
      <c r="GVU1217" s="12"/>
      <c r="GVV1217" s="12"/>
      <c r="GVW1217" s="12"/>
      <c r="GVX1217" s="12"/>
      <c r="GVY1217" s="12"/>
      <c r="GVZ1217" s="12"/>
      <c r="GWA1217" s="12"/>
      <c r="GWB1217" s="12"/>
      <c r="GWC1217" s="12"/>
      <c r="GWD1217" s="12"/>
      <c r="GWE1217" s="12"/>
      <c r="GWF1217" s="12"/>
      <c r="GWG1217" s="12"/>
      <c r="GWH1217" s="12"/>
      <c r="GWI1217" s="12"/>
      <c r="GWJ1217" s="12"/>
      <c r="GWK1217" s="12"/>
      <c r="GWL1217" s="12"/>
      <c r="GWM1217" s="12"/>
      <c r="GWN1217" s="12"/>
      <c r="GWO1217" s="12"/>
      <c r="GWP1217" s="12"/>
      <c r="GWQ1217" s="12"/>
      <c r="GWR1217" s="12"/>
      <c r="GWS1217" s="12"/>
      <c r="GWT1217" s="12"/>
      <c r="GWU1217" s="12"/>
      <c r="GWV1217" s="12"/>
      <c r="GWW1217" s="12"/>
      <c r="GWX1217" s="12"/>
      <c r="GWY1217" s="12"/>
      <c r="GWZ1217" s="12"/>
      <c r="GXA1217" s="12"/>
      <c r="GXB1217" s="12"/>
      <c r="GXC1217" s="12"/>
      <c r="GXD1217" s="12"/>
      <c r="GXE1217" s="12"/>
      <c r="GXF1217" s="12"/>
      <c r="GXG1217" s="12"/>
      <c r="GXH1217" s="12"/>
      <c r="GXI1217" s="12"/>
      <c r="GXJ1217" s="12"/>
      <c r="GXK1217" s="12"/>
      <c r="GXL1217" s="12"/>
      <c r="GXM1217" s="12"/>
      <c r="GXN1217" s="12"/>
      <c r="GXO1217" s="12"/>
      <c r="GXP1217" s="12"/>
      <c r="GXQ1217" s="12"/>
      <c r="GXR1217" s="12"/>
      <c r="GXS1217" s="12"/>
      <c r="GXT1217" s="12"/>
      <c r="GXU1217" s="12"/>
      <c r="GXV1217" s="12"/>
      <c r="GXW1217" s="12"/>
      <c r="GXX1217" s="12"/>
      <c r="GXY1217" s="12"/>
      <c r="GXZ1217" s="12"/>
      <c r="GYA1217" s="12"/>
      <c r="GYB1217" s="12"/>
      <c r="GYC1217" s="12"/>
      <c r="GYD1217" s="12"/>
      <c r="GYE1217" s="12"/>
      <c r="GYF1217" s="12"/>
      <c r="GYG1217" s="12"/>
      <c r="GYH1217" s="12"/>
      <c r="GYI1217" s="12"/>
      <c r="GYJ1217" s="12"/>
      <c r="GYK1217" s="12"/>
      <c r="GYL1217" s="12"/>
      <c r="GYM1217" s="12"/>
      <c r="GYN1217" s="12"/>
      <c r="GYO1217" s="12"/>
      <c r="GYP1217" s="12"/>
      <c r="GYQ1217" s="12"/>
      <c r="GYR1217" s="12"/>
      <c r="GYS1217" s="12"/>
      <c r="GYT1217" s="12"/>
      <c r="GYU1217" s="12"/>
      <c r="GYV1217" s="12"/>
      <c r="GYW1217" s="12"/>
      <c r="GYX1217" s="12"/>
      <c r="GYY1217" s="12"/>
      <c r="GYZ1217" s="12"/>
      <c r="GZA1217" s="12"/>
      <c r="GZB1217" s="12"/>
      <c r="GZC1217" s="12"/>
      <c r="GZD1217" s="12"/>
      <c r="GZE1217" s="12"/>
      <c r="GZF1217" s="12"/>
      <c r="GZG1217" s="12"/>
      <c r="GZH1217" s="12"/>
      <c r="GZI1217" s="12"/>
      <c r="GZJ1217" s="12"/>
      <c r="GZK1217" s="12"/>
      <c r="GZL1217" s="12"/>
      <c r="GZM1217" s="12"/>
      <c r="GZN1217" s="12"/>
      <c r="GZO1217" s="12"/>
      <c r="GZP1217" s="12"/>
      <c r="GZQ1217" s="12"/>
      <c r="GZR1217" s="12"/>
      <c r="GZS1217" s="12"/>
      <c r="GZT1217" s="12"/>
      <c r="GZU1217" s="12"/>
      <c r="GZV1217" s="12"/>
      <c r="GZW1217" s="12"/>
      <c r="GZX1217" s="12"/>
      <c r="GZY1217" s="12"/>
      <c r="GZZ1217" s="12"/>
      <c r="HAA1217" s="12"/>
      <c r="HAB1217" s="12"/>
      <c r="HAC1217" s="12"/>
      <c r="HAD1217" s="12"/>
      <c r="HAE1217" s="12"/>
      <c r="HAF1217" s="12"/>
      <c r="HAG1217" s="12"/>
      <c r="HAH1217" s="12"/>
      <c r="HAI1217" s="12"/>
      <c r="HAJ1217" s="12"/>
      <c r="HAK1217" s="12"/>
      <c r="HAL1217" s="12"/>
      <c r="HAM1217" s="12"/>
      <c r="HAN1217" s="12"/>
      <c r="HAO1217" s="12"/>
      <c r="HAP1217" s="12"/>
      <c r="HAQ1217" s="12"/>
      <c r="HAR1217" s="12"/>
      <c r="HAS1217" s="12"/>
      <c r="HAT1217" s="12"/>
      <c r="HAU1217" s="12"/>
      <c r="HAV1217" s="12"/>
      <c r="HAW1217" s="12"/>
      <c r="HAX1217" s="12"/>
      <c r="HAY1217" s="12"/>
      <c r="HAZ1217" s="12"/>
      <c r="HBA1217" s="12"/>
      <c r="HBB1217" s="12"/>
      <c r="HBC1217" s="12"/>
      <c r="HBD1217" s="12"/>
      <c r="HBE1217" s="12"/>
      <c r="HBF1217" s="12"/>
      <c r="HBG1217" s="12"/>
      <c r="HBH1217" s="12"/>
      <c r="HBI1217" s="12"/>
      <c r="HBJ1217" s="12"/>
      <c r="HBK1217" s="12"/>
      <c r="HBL1217" s="12"/>
      <c r="HBM1217" s="12"/>
      <c r="HBN1217" s="12"/>
      <c r="HBO1217" s="12"/>
      <c r="HBP1217" s="12"/>
      <c r="HBQ1217" s="12"/>
      <c r="HBR1217" s="12"/>
      <c r="HBS1217" s="12"/>
      <c r="HBT1217" s="12"/>
      <c r="HBU1217" s="12"/>
      <c r="HBV1217" s="12"/>
      <c r="HBW1217" s="12"/>
      <c r="HBX1217" s="12"/>
      <c r="HBY1217" s="12"/>
      <c r="HBZ1217" s="12"/>
      <c r="HCA1217" s="12"/>
      <c r="HCB1217" s="12"/>
      <c r="HCC1217" s="12"/>
      <c r="HCD1217" s="12"/>
      <c r="HCE1217" s="12"/>
      <c r="HCF1217" s="12"/>
      <c r="HCG1217" s="12"/>
      <c r="HCH1217" s="12"/>
      <c r="HCI1217" s="12"/>
      <c r="HCJ1217" s="12"/>
      <c r="HCK1217" s="12"/>
      <c r="HCL1217" s="12"/>
      <c r="HCM1217" s="12"/>
      <c r="HCN1217" s="12"/>
      <c r="HCO1217" s="12"/>
      <c r="HCP1217" s="12"/>
      <c r="HCQ1217" s="12"/>
      <c r="HCR1217" s="12"/>
      <c r="HCS1217" s="12"/>
      <c r="HCT1217" s="12"/>
      <c r="HCU1217" s="12"/>
      <c r="HCV1217" s="12"/>
      <c r="HCW1217" s="12"/>
      <c r="HCX1217" s="12"/>
      <c r="HCY1217" s="12"/>
      <c r="HCZ1217" s="12"/>
      <c r="HDA1217" s="12"/>
      <c r="HDB1217" s="12"/>
      <c r="HDC1217" s="12"/>
      <c r="HDD1217" s="12"/>
      <c r="HDE1217" s="12"/>
      <c r="HDF1217" s="12"/>
      <c r="HDG1217" s="12"/>
      <c r="HDH1217" s="12"/>
      <c r="HDI1217" s="12"/>
      <c r="HDJ1217" s="12"/>
      <c r="HDK1217" s="12"/>
      <c r="HDL1217" s="12"/>
      <c r="HDM1217" s="12"/>
      <c r="HDN1217" s="12"/>
      <c r="HDO1217" s="12"/>
      <c r="HDP1217" s="12"/>
      <c r="HDQ1217" s="12"/>
      <c r="HDR1217" s="12"/>
      <c r="HDS1217" s="12"/>
      <c r="HDT1217" s="12"/>
      <c r="HDU1217" s="12"/>
      <c r="HDV1217" s="12"/>
      <c r="HDW1217" s="12"/>
      <c r="HDX1217" s="12"/>
      <c r="HDY1217" s="12"/>
      <c r="HDZ1217" s="12"/>
      <c r="HEA1217" s="12"/>
      <c r="HEB1217" s="12"/>
      <c r="HEC1217" s="12"/>
      <c r="HED1217" s="12"/>
      <c r="HEE1217" s="12"/>
      <c r="HEF1217" s="12"/>
      <c r="HEG1217" s="12"/>
      <c r="HEH1217" s="12"/>
      <c r="HEI1217" s="12"/>
      <c r="HEJ1217" s="12"/>
      <c r="HEK1217" s="12"/>
      <c r="HEL1217" s="12"/>
      <c r="HEM1217" s="12"/>
      <c r="HEN1217" s="12"/>
      <c r="HEO1217" s="12"/>
      <c r="HEP1217" s="12"/>
      <c r="HEQ1217" s="12"/>
      <c r="HER1217" s="12"/>
      <c r="HES1217" s="12"/>
      <c r="HET1217" s="12"/>
      <c r="HEU1217" s="12"/>
      <c r="HEV1217" s="12"/>
      <c r="HEW1217" s="12"/>
      <c r="HEX1217" s="12"/>
      <c r="HEY1217" s="12"/>
      <c r="HEZ1217" s="12"/>
      <c r="HFA1217" s="12"/>
      <c r="HFB1217" s="12"/>
      <c r="HFC1217" s="12"/>
      <c r="HFD1217" s="12"/>
      <c r="HFE1217" s="12"/>
      <c r="HFF1217" s="12"/>
      <c r="HFG1217" s="12"/>
      <c r="HFH1217" s="12"/>
      <c r="HFI1217" s="12"/>
      <c r="HFJ1217" s="12"/>
      <c r="HFK1217" s="12"/>
      <c r="HFL1217" s="12"/>
      <c r="HFM1217" s="12"/>
      <c r="HFN1217" s="12"/>
      <c r="HFO1217" s="12"/>
      <c r="HFP1217" s="12"/>
      <c r="HFQ1217" s="12"/>
      <c r="HFR1217" s="12"/>
      <c r="HFS1217" s="12"/>
      <c r="HFT1217" s="12"/>
      <c r="HFU1217" s="12"/>
      <c r="HFV1217" s="12"/>
      <c r="HFW1217" s="12"/>
      <c r="HFX1217" s="12"/>
      <c r="HFY1217" s="12"/>
      <c r="HFZ1217" s="12"/>
      <c r="HGA1217" s="12"/>
      <c r="HGB1217" s="12"/>
      <c r="HGC1217" s="12"/>
      <c r="HGD1217" s="12"/>
      <c r="HGE1217" s="12"/>
      <c r="HGF1217" s="12"/>
      <c r="HGG1217" s="12"/>
      <c r="HGH1217" s="12"/>
      <c r="HGI1217" s="12"/>
      <c r="HGJ1217" s="12"/>
      <c r="HGK1217" s="12"/>
      <c r="HGL1217" s="12"/>
      <c r="HGM1217" s="12"/>
      <c r="HGN1217" s="12"/>
      <c r="HGO1217" s="12"/>
      <c r="HGP1217" s="12"/>
      <c r="HGQ1217" s="12"/>
      <c r="HGR1217" s="12"/>
      <c r="HGS1217" s="12"/>
      <c r="HGT1217" s="12"/>
      <c r="HGU1217" s="12"/>
      <c r="HGV1217" s="12"/>
      <c r="HGW1217" s="12"/>
      <c r="HGX1217" s="12"/>
      <c r="HGY1217" s="12"/>
      <c r="HGZ1217" s="12"/>
      <c r="HHA1217" s="12"/>
      <c r="HHB1217" s="12"/>
      <c r="HHC1217" s="12"/>
      <c r="HHD1217" s="12"/>
      <c r="HHE1217" s="12"/>
      <c r="HHF1217" s="12"/>
      <c r="HHG1217" s="12"/>
      <c r="HHH1217" s="12"/>
      <c r="HHI1217" s="12"/>
      <c r="HHJ1217" s="12"/>
      <c r="HHK1217" s="12"/>
      <c r="HHL1217" s="12"/>
      <c r="HHM1217" s="12"/>
      <c r="HHN1217" s="12"/>
      <c r="HHO1217" s="12"/>
      <c r="HHP1217" s="12"/>
      <c r="HHQ1217" s="12"/>
      <c r="HHR1217" s="12"/>
      <c r="HHS1217" s="12"/>
      <c r="HHT1217" s="12"/>
      <c r="HHU1217" s="12"/>
      <c r="HHV1217" s="12"/>
      <c r="HHW1217" s="12"/>
      <c r="HHX1217" s="12"/>
      <c r="HHY1217" s="12"/>
      <c r="HHZ1217" s="12"/>
      <c r="HIA1217" s="12"/>
      <c r="HIB1217" s="12"/>
      <c r="HIC1217" s="12"/>
      <c r="HID1217" s="12"/>
      <c r="HIE1217" s="12"/>
      <c r="HIF1217" s="12"/>
      <c r="HIG1217" s="12"/>
      <c r="HIH1217" s="12"/>
      <c r="HII1217" s="12"/>
      <c r="HIJ1217" s="12"/>
      <c r="HIK1217" s="12"/>
      <c r="HIL1217" s="12"/>
      <c r="HIM1217" s="12"/>
      <c r="HIN1217" s="12"/>
      <c r="HIO1217" s="12"/>
      <c r="HIP1217" s="12"/>
      <c r="HIQ1217" s="12"/>
      <c r="HIR1217" s="12"/>
      <c r="HIS1217" s="12"/>
      <c r="HIT1217" s="12"/>
      <c r="HIU1217" s="12"/>
      <c r="HIV1217" s="12"/>
      <c r="HIW1217" s="12"/>
      <c r="HIX1217" s="12"/>
      <c r="HIY1217" s="12"/>
      <c r="HIZ1217" s="12"/>
      <c r="HJA1217" s="12"/>
      <c r="HJB1217" s="12"/>
      <c r="HJC1217" s="12"/>
      <c r="HJD1217" s="12"/>
      <c r="HJE1217" s="12"/>
      <c r="HJF1217" s="12"/>
      <c r="HJG1217" s="12"/>
      <c r="HJH1217" s="12"/>
      <c r="HJI1217" s="12"/>
      <c r="HJJ1217" s="12"/>
      <c r="HJK1217" s="12"/>
      <c r="HJL1217" s="12"/>
      <c r="HJM1217" s="12"/>
      <c r="HJN1217" s="12"/>
      <c r="HJO1217" s="12"/>
      <c r="HJP1217" s="12"/>
      <c r="HJQ1217" s="12"/>
      <c r="HJR1217" s="12"/>
      <c r="HJS1217" s="12"/>
      <c r="HJT1217" s="12"/>
      <c r="HJU1217" s="12"/>
      <c r="HJV1217" s="12"/>
      <c r="HJW1217" s="12"/>
      <c r="HJX1217" s="12"/>
      <c r="HJY1217" s="12"/>
      <c r="HJZ1217" s="12"/>
      <c r="HKA1217" s="12"/>
      <c r="HKB1217" s="12"/>
      <c r="HKC1217" s="12"/>
      <c r="HKD1217" s="12"/>
      <c r="HKE1217" s="12"/>
      <c r="HKF1217" s="12"/>
      <c r="HKG1217" s="12"/>
      <c r="HKH1217" s="12"/>
      <c r="HKI1217" s="12"/>
      <c r="HKJ1217" s="12"/>
      <c r="HKK1217" s="12"/>
      <c r="HKL1217" s="12"/>
      <c r="HKM1217" s="12"/>
      <c r="HKN1217" s="12"/>
      <c r="HKO1217" s="12"/>
      <c r="HKP1217" s="12"/>
      <c r="HKQ1217" s="12"/>
      <c r="HKR1217" s="12"/>
      <c r="HKS1217" s="12"/>
      <c r="HKT1217" s="12"/>
      <c r="HKU1217" s="12"/>
      <c r="HKV1217" s="12"/>
      <c r="HKW1217" s="12"/>
      <c r="HKX1217" s="12"/>
      <c r="HKY1217" s="12"/>
      <c r="HKZ1217" s="12"/>
      <c r="HLA1217" s="12"/>
      <c r="HLB1217" s="12"/>
      <c r="HLC1217" s="12"/>
      <c r="HLD1217" s="12"/>
      <c r="HLE1217" s="12"/>
      <c r="HLF1217" s="12"/>
      <c r="HLG1217" s="12"/>
      <c r="HLH1217" s="12"/>
      <c r="HLI1217" s="12"/>
      <c r="HLJ1217" s="12"/>
      <c r="HLK1217" s="12"/>
      <c r="HLL1217" s="12"/>
      <c r="HLM1217" s="12"/>
      <c r="HLN1217" s="12"/>
      <c r="HLO1217" s="12"/>
      <c r="HLP1217" s="12"/>
      <c r="HLQ1217" s="12"/>
      <c r="HLR1217" s="12"/>
      <c r="HLS1217" s="12"/>
      <c r="HLT1217" s="12"/>
      <c r="HLU1217" s="12"/>
      <c r="HLV1217" s="12"/>
      <c r="HLW1217" s="12"/>
      <c r="HLX1217" s="12"/>
      <c r="HLY1217" s="12"/>
      <c r="HLZ1217" s="12"/>
      <c r="HMA1217" s="12"/>
      <c r="HMB1217" s="12"/>
      <c r="HMC1217" s="12"/>
      <c r="HMD1217" s="12"/>
      <c r="HME1217" s="12"/>
      <c r="HMF1217" s="12"/>
      <c r="HMG1217" s="12"/>
      <c r="HMH1217" s="12"/>
      <c r="HMI1217" s="12"/>
      <c r="HMJ1217" s="12"/>
      <c r="HMK1217" s="12"/>
      <c r="HML1217" s="12"/>
      <c r="HMM1217" s="12"/>
      <c r="HMN1217" s="12"/>
      <c r="HMO1217" s="12"/>
      <c r="HMP1217" s="12"/>
      <c r="HMQ1217" s="12"/>
      <c r="HMR1217" s="12"/>
      <c r="HMS1217" s="12"/>
      <c r="HMT1217" s="12"/>
      <c r="HMU1217" s="12"/>
      <c r="HMV1217" s="12"/>
      <c r="HMW1217" s="12"/>
      <c r="HMX1217" s="12"/>
      <c r="HMY1217" s="12"/>
      <c r="HMZ1217" s="12"/>
      <c r="HNA1217" s="12"/>
      <c r="HNB1217" s="12"/>
      <c r="HNC1217" s="12"/>
      <c r="HND1217" s="12"/>
      <c r="HNE1217" s="12"/>
      <c r="HNF1217" s="12"/>
      <c r="HNG1217" s="12"/>
      <c r="HNH1217" s="12"/>
      <c r="HNI1217" s="12"/>
      <c r="HNJ1217" s="12"/>
      <c r="HNK1217" s="12"/>
      <c r="HNL1217" s="12"/>
      <c r="HNM1217" s="12"/>
      <c r="HNN1217" s="12"/>
      <c r="HNO1217" s="12"/>
      <c r="HNP1217" s="12"/>
      <c r="HNQ1217" s="12"/>
      <c r="HNR1217" s="12"/>
      <c r="HNS1217" s="12"/>
      <c r="HNT1217" s="12"/>
      <c r="HNU1217" s="12"/>
      <c r="HNV1217" s="12"/>
      <c r="HNW1217" s="12"/>
      <c r="HNX1217" s="12"/>
      <c r="HNY1217" s="12"/>
      <c r="HNZ1217" s="12"/>
      <c r="HOA1217" s="12"/>
      <c r="HOB1217" s="12"/>
      <c r="HOC1217" s="12"/>
      <c r="HOD1217" s="12"/>
      <c r="HOE1217" s="12"/>
      <c r="HOF1217" s="12"/>
      <c r="HOG1217" s="12"/>
      <c r="HOH1217" s="12"/>
      <c r="HOI1217" s="12"/>
      <c r="HOJ1217" s="12"/>
      <c r="HOK1217" s="12"/>
      <c r="HOL1217" s="12"/>
      <c r="HOM1217" s="12"/>
      <c r="HON1217" s="12"/>
      <c r="HOO1217" s="12"/>
      <c r="HOP1217" s="12"/>
      <c r="HOQ1217" s="12"/>
      <c r="HOR1217" s="12"/>
      <c r="HOS1217" s="12"/>
      <c r="HOT1217" s="12"/>
      <c r="HOU1217" s="12"/>
      <c r="HOV1217" s="12"/>
      <c r="HOW1217" s="12"/>
      <c r="HOX1217" s="12"/>
      <c r="HOY1217" s="12"/>
      <c r="HOZ1217" s="12"/>
      <c r="HPA1217" s="12"/>
      <c r="HPB1217" s="12"/>
      <c r="HPC1217" s="12"/>
      <c r="HPD1217" s="12"/>
      <c r="HPE1217" s="12"/>
      <c r="HPF1217" s="12"/>
      <c r="HPG1217" s="12"/>
      <c r="HPH1217" s="12"/>
      <c r="HPI1217" s="12"/>
      <c r="HPJ1217" s="12"/>
      <c r="HPK1217" s="12"/>
      <c r="HPL1217" s="12"/>
      <c r="HPM1217" s="12"/>
      <c r="HPN1217" s="12"/>
      <c r="HPO1217" s="12"/>
      <c r="HPP1217" s="12"/>
      <c r="HPQ1217" s="12"/>
      <c r="HPR1217" s="12"/>
      <c r="HPS1217" s="12"/>
      <c r="HPT1217" s="12"/>
      <c r="HPU1217" s="12"/>
      <c r="HPV1217" s="12"/>
      <c r="HPW1217" s="12"/>
      <c r="HPX1217" s="12"/>
      <c r="HPY1217" s="12"/>
      <c r="HPZ1217" s="12"/>
      <c r="HQA1217" s="12"/>
      <c r="HQB1217" s="12"/>
      <c r="HQC1217" s="12"/>
      <c r="HQD1217" s="12"/>
      <c r="HQE1217" s="12"/>
      <c r="HQF1217" s="12"/>
      <c r="HQG1217" s="12"/>
      <c r="HQH1217" s="12"/>
      <c r="HQI1217" s="12"/>
      <c r="HQJ1217" s="12"/>
      <c r="HQK1217" s="12"/>
      <c r="HQL1217" s="12"/>
      <c r="HQM1217" s="12"/>
      <c r="HQN1217" s="12"/>
      <c r="HQO1217" s="12"/>
      <c r="HQP1217" s="12"/>
      <c r="HQQ1217" s="12"/>
      <c r="HQR1217" s="12"/>
      <c r="HQS1217" s="12"/>
      <c r="HQT1217" s="12"/>
      <c r="HQU1217" s="12"/>
      <c r="HQV1217" s="12"/>
      <c r="HQW1217" s="12"/>
      <c r="HQX1217" s="12"/>
      <c r="HQY1217" s="12"/>
      <c r="HQZ1217" s="12"/>
      <c r="HRA1217" s="12"/>
      <c r="HRB1217" s="12"/>
      <c r="HRC1217" s="12"/>
      <c r="HRD1217" s="12"/>
      <c r="HRE1217" s="12"/>
      <c r="HRF1217" s="12"/>
      <c r="HRG1217" s="12"/>
      <c r="HRH1217" s="12"/>
      <c r="HRI1217" s="12"/>
      <c r="HRJ1217" s="12"/>
      <c r="HRK1217" s="12"/>
      <c r="HRL1217" s="12"/>
      <c r="HRM1217" s="12"/>
      <c r="HRN1217" s="12"/>
      <c r="HRO1217" s="12"/>
      <c r="HRP1217" s="12"/>
      <c r="HRQ1217" s="12"/>
      <c r="HRR1217" s="12"/>
      <c r="HRS1217" s="12"/>
      <c r="HRT1217" s="12"/>
      <c r="HRU1217" s="12"/>
      <c r="HRV1217" s="12"/>
      <c r="HRW1217" s="12"/>
      <c r="HRX1217" s="12"/>
      <c r="HRY1217" s="12"/>
      <c r="HRZ1217" s="12"/>
      <c r="HSA1217" s="12"/>
      <c r="HSB1217" s="12"/>
      <c r="HSC1217" s="12"/>
      <c r="HSD1217" s="12"/>
      <c r="HSE1217" s="12"/>
      <c r="HSF1217" s="12"/>
      <c r="HSG1217" s="12"/>
      <c r="HSH1217" s="12"/>
      <c r="HSI1217" s="12"/>
      <c r="HSJ1217" s="12"/>
      <c r="HSK1217" s="12"/>
      <c r="HSL1217" s="12"/>
      <c r="HSM1217" s="12"/>
      <c r="HSN1217" s="12"/>
      <c r="HSO1217" s="12"/>
      <c r="HSP1217" s="12"/>
      <c r="HSQ1217" s="12"/>
      <c r="HSR1217" s="12"/>
      <c r="HSS1217" s="12"/>
      <c r="HST1217" s="12"/>
      <c r="HSU1217" s="12"/>
      <c r="HSV1217" s="12"/>
      <c r="HSW1217" s="12"/>
      <c r="HSX1217" s="12"/>
      <c r="HSY1217" s="12"/>
      <c r="HSZ1217" s="12"/>
      <c r="HTA1217" s="12"/>
      <c r="HTB1217" s="12"/>
      <c r="HTC1217" s="12"/>
      <c r="HTD1217" s="12"/>
      <c r="HTE1217" s="12"/>
      <c r="HTF1217" s="12"/>
      <c r="HTG1217" s="12"/>
      <c r="HTH1217" s="12"/>
      <c r="HTI1217" s="12"/>
      <c r="HTJ1217" s="12"/>
      <c r="HTK1217" s="12"/>
      <c r="HTL1217" s="12"/>
      <c r="HTM1217" s="12"/>
      <c r="HTN1217" s="12"/>
      <c r="HTO1217" s="12"/>
      <c r="HTP1217" s="12"/>
      <c r="HTQ1217" s="12"/>
      <c r="HTR1217" s="12"/>
      <c r="HTS1217" s="12"/>
      <c r="HTT1217" s="12"/>
      <c r="HTU1217" s="12"/>
      <c r="HTV1217" s="12"/>
      <c r="HTW1217" s="12"/>
      <c r="HTX1217" s="12"/>
      <c r="HTY1217" s="12"/>
      <c r="HTZ1217" s="12"/>
      <c r="HUA1217" s="12"/>
      <c r="HUB1217" s="12"/>
      <c r="HUC1217" s="12"/>
      <c r="HUD1217" s="12"/>
      <c r="HUE1217" s="12"/>
      <c r="HUF1217" s="12"/>
      <c r="HUG1217" s="12"/>
      <c r="HUH1217" s="12"/>
      <c r="HUI1217" s="12"/>
      <c r="HUJ1217" s="12"/>
      <c r="HUK1217" s="12"/>
      <c r="HUL1217" s="12"/>
      <c r="HUM1217" s="12"/>
      <c r="HUN1217" s="12"/>
      <c r="HUO1217" s="12"/>
      <c r="HUP1217" s="12"/>
      <c r="HUQ1217" s="12"/>
      <c r="HUR1217" s="12"/>
      <c r="HUS1217" s="12"/>
      <c r="HUT1217" s="12"/>
      <c r="HUU1217" s="12"/>
      <c r="HUV1217" s="12"/>
      <c r="HUW1217" s="12"/>
      <c r="HUX1217" s="12"/>
      <c r="HUY1217" s="12"/>
      <c r="HUZ1217" s="12"/>
      <c r="HVA1217" s="12"/>
      <c r="HVB1217" s="12"/>
      <c r="HVC1217" s="12"/>
      <c r="HVD1217" s="12"/>
      <c r="HVE1217" s="12"/>
      <c r="HVF1217" s="12"/>
      <c r="HVG1217" s="12"/>
      <c r="HVH1217" s="12"/>
      <c r="HVI1217" s="12"/>
      <c r="HVJ1217" s="12"/>
      <c r="HVK1217" s="12"/>
      <c r="HVL1217" s="12"/>
      <c r="HVM1217" s="12"/>
      <c r="HVN1217" s="12"/>
      <c r="HVO1217" s="12"/>
      <c r="HVP1217" s="12"/>
      <c r="HVQ1217" s="12"/>
      <c r="HVR1217" s="12"/>
      <c r="HVS1217" s="12"/>
      <c r="HVT1217" s="12"/>
      <c r="HVU1217" s="12"/>
      <c r="HVV1217" s="12"/>
      <c r="HVW1217" s="12"/>
      <c r="HVX1217" s="12"/>
      <c r="HVY1217" s="12"/>
      <c r="HVZ1217" s="12"/>
      <c r="HWA1217" s="12"/>
      <c r="HWB1217" s="12"/>
      <c r="HWC1217" s="12"/>
      <c r="HWD1217" s="12"/>
      <c r="HWE1217" s="12"/>
      <c r="HWF1217" s="12"/>
      <c r="HWG1217" s="12"/>
      <c r="HWH1217" s="12"/>
      <c r="HWI1217" s="12"/>
      <c r="HWJ1217" s="12"/>
      <c r="HWK1217" s="12"/>
      <c r="HWL1217" s="12"/>
      <c r="HWM1217" s="12"/>
      <c r="HWN1217" s="12"/>
      <c r="HWO1217" s="12"/>
      <c r="HWP1217" s="12"/>
      <c r="HWQ1217" s="12"/>
      <c r="HWR1217" s="12"/>
      <c r="HWS1217" s="12"/>
      <c r="HWT1217" s="12"/>
      <c r="HWU1217" s="12"/>
      <c r="HWV1217" s="12"/>
      <c r="HWW1217" s="12"/>
      <c r="HWX1217" s="12"/>
      <c r="HWY1217" s="12"/>
      <c r="HWZ1217" s="12"/>
      <c r="HXA1217" s="12"/>
      <c r="HXB1217" s="12"/>
      <c r="HXC1217" s="12"/>
      <c r="HXD1217" s="12"/>
      <c r="HXE1217" s="12"/>
      <c r="HXF1217" s="12"/>
      <c r="HXG1217" s="12"/>
      <c r="HXH1217" s="12"/>
      <c r="HXI1217" s="12"/>
      <c r="HXJ1217" s="12"/>
      <c r="HXK1217" s="12"/>
      <c r="HXL1217" s="12"/>
      <c r="HXM1217" s="12"/>
      <c r="HXN1217" s="12"/>
      <c r="HXO1217" s="12"/>
      <c r="HXP1217" s="12"/>
      <c r="HXQ1217" s="12"/>
      <c r="HXR1217" s="12"/>
      <c r="HXS1217" s="12"/>
      <c r="HXT1217" s="12"/>
      <c r="HXU1217" s="12"/>
      <c r="HXV1217" s="12"/>
      <c r="HXW1217" s="12"/>
      <c r="HXX1217" s="12"/>
      <c r="HXY1217" s="12"/>
      <c r="HXZ1217" s="12"/>
      <c r="HYA1217" s="12"/>
      <c r="HYB1217" s="12"/>
      <c r="HYC1217" s="12"/>
      <c r="HYD1217" s="12"/>
      <c r="HYE1217" s="12"/>
      <c r="HYF1217" s="12"/>
      <c r="HYG1217" s="12"/>
      <c r="HYH1217" s="12"/>
      <c r="HYI1217" s="12"/>
      <c r="HYJ1217" s="12"/>
      <c r="HYK1217" s="12"/>
      <c r="HYL1217" s="12"/>
      <c r="HYM1217" s="12"/>
      <c r="HYN1217" s="12"/>
      <c r="HYO1217" s="12"/>
      <c r="HYP1217" s="12"/>
      <c r="HYQ1217" s="12"/>
      <c r="HYR1217" s="12"/>
      <c r="HYS1217" s="12"/>
      <c r="HYT1217" s="12"/>
      <c r="HYU1217" s="12"/>
      <c r="HYV1217" s="12"/>
      <c r="HYW1217" s="12"/>
      <c r="HYX1217" s="12"/>
      <c r="HYY1217" s="12"/>
      <c r="HYZ1217" s="12"/>
      <c r="HZA1217" s="12"/>
      <c r="HZB1217" s="12"/>
      <c r="HZC1217" s="12"/>
      <c r="HZD1217" s="12"/>
      <c r="HZE1217" s="12"/>
      <c r="HZF1217" s="12"/>
      <c r="HZG1217" s="12"/>
      <c r="HZH1217" s="12"/>
      <c r="HZI1217" s="12"/>
      <c r="HZJ1217" s="12"/>
      <c r="HZK1217" s="12"/>
      <c r="HZL1217" s="12"/>
      <c r="HZM1217" s="12"/>
      <c r="HZN1217" s="12"/>
      <c r="HZO1217" s="12"/>
      <c r="HZP1217" s="12"/>
      <c r="HZQ1217" s="12"/>
      <c r="HZR1217" s="12"/>
      <c r="HZS1217" s="12"/>
      <c r="HZT1217" s="12"/>
      <c r="HZU1217" s="12"/>
      <c r="HZV1217" s="12"/>
      <c r="HZW1217" s="12"/>
      <c r="HZX1217" s="12"/>
      <c r="HZY1217" s="12"/>
      <c r="HZZ1217" s="12"/>
      <c r="IAA1217" s="12"/>
      <c r="IAB1217" s="12"/>
      <c r="IAC1217" s="12"/>
      <c r="IAD1217" s="12"/>
      <c r="IAE1217" s="12"/>
      <c r="IAF1217" s="12"/>
      <c r="IAG1217" s="12"/>
      <c r="IAH1217" s="12"/>
      <c r="IAI1217" s="12"/>
      <c r="IAJ1217" s="12"/>
      <c r="IAK1217" s="12"/>
      <c r="IAL1217" s="12"/>
      <c r="IAM1217" s="12"/>
      <c r="IAN1217" s="12"/>
      <c r="IAO1217" s="12"/>
      <c r="IAP1217" s="12"/>
      <c r="IAQ1217" s="12"/>
      <c r="IAR1217" s="12"/>
      <c r="IAS1217" s="12"/>
      <c r="IAT1217" s="12"/>
      <c r="IAU1217" s="12"/>
      <c r="IAV1217" s="12"/>
      <c r="IAW1217" s="12"/>
      <c r="IAX1217" s="12"/>
      <c r="IAY1217" s="12"/>
      <c r="IAZ1217" s="12"/>
      <c r="IBA1217" s="12"/>
      <c r="IBB1217" s="12"/>
      <c r="IBC1217" s="12"/>
      <c r="IBD1217" s="12"/>
      <c r="IBE1217" s="12"/>
      <c r="IBF1217" s="12"/>
      <c r="IBG1217" s="12"/>
      <c r="IBH1217" s="12"/>
      <c r="IBI1217" s="12"/>
      <c r="IBJ1217" s="12"/>
      <c r="IBK1217" s="12"/>
      <c r="IBL1217" s="12"/>
      <c r="IBM1217" s="12"/>
      <c r="IBN1217" s="12"/>
      <c r="IBO1217" s="12"/>
      <c r="IBP1217" s="12"/>
      <c r="IBQ1217" s="12"/>
      <c r="IBR1217" s="12"/>
      <c r="IBS1217" s="12"/>
      <c r="IBT1217" s="12"/>
      <c r="IBU1217" s="12"/>
      <c r="IBV1217" s="12"/>
      <c r="IBW1217" s="12"/>
      <c r="IBX1217" s="12"/>
      <c r="IBY1217" s="12"/>
      <c r="IBZ1217" s="12"/>
      <c r="ICA1217" s="12"/>
      <c r="ICB1217" s="12"/>
      <c r="ICC1217" s="12"/>
      <c r="ICD1217" s="12"/>
      <c r="ICE1217" s="12"/>
      <c r="ICF1217" s="12"/>
      <c r="ICG1217" s="12"/>
      <c r="ICH1217" s="12"/>
      <c r="ICI1217" s="12"/>
      <c r="ICJ1217" s="12"/>
      <c r="ICK1217" s="12"/>
      <c r="ICL1217" s="12"/>
      <c r="ICM1217" s="12"/>
      <c r="ICN1217" s="12"/>
      <c r="ICO1217" s="12"/>
      <c r="ICP1217" s="12"/>
      <c r="ICQ1217" s="12"/>
      <c r="ICR1217" s="12"/>
      <c r="ICS1217" s="12"/>
      <c r="ICT1217" s="12"/>
      <c r="ICU1217" s="12"/>
      <c r="ICV1217" s="12"/>
      <c r="ICW1217" s="12"/>
      <c r="ICX1217" s="12"/>
      <c r="ICY1217" s="12"/>
      <c r="ICZ1217" s="12"/>
      <c r="IDA1217" s="12"/>
      <c r="IDB1217" s="12"/>
      <c r="IDC1217" s="12"/>
      <c r="IDD1217" s="12"/>
      <c r="IDE1217" s="12"/>
      <c r="IDF1217" s="12"/>
      <c r="IDG1217" s="12"/>
      <c r="IDH1217" s="12"/>
      <c r="IDI1217" s="12"/>
      <c r="IDJ1217" s="12"/>
      <c r="IDK1217" s="12"/>
      <c r="IDL1217" s="12"/>
      <c r="IDM1217" s="12"/>
      <c r="IDN1217" s="12"/>
      <c r="IDO1217" s="12"/>
      <c r="IDP1217" s="12"/>
      <c r="IDQ1217" s="12"/>
      <c r="IDR1217" s="12"/>
      <c r="IDS1217" s="12"/>
      <c r="IDT1217" s="12"/>
      <c r="IDU1217" s="12"/>
      <c r="IDV1217" s="12"/>
      <c r="IDW1217" s="12"/>
      <c r="IDX1217" s="12"/>
      <c r="IDY1217" s="12"/>
      <c r="IDZ1217" s="12"/>
      <c r="IEA1217" s="12"/>
      <c r="IEB1217" s="12"/>
      <c r="IEC1217" s="12"/>
      <c r="IED1217" s="12"/>
      <c r="IEE1217" s="12"/>
      <c r="IEF1217" s="12"/>
      <c r="IEG1217" s="12"/>
      <c r="IEH1217" s="12"/>
      <c r="IEI1217" s="12"/>
      <c r="IEJ1217" s="12"/>
      <c r="IEK1217" s="12"/>
      <c r="IEL1217" s="12"/>
      <c r="IEM1217" s="12"/>
      <c r="IEN1217" s="12"/>
      <c r="IEO1217" s="12"/>
      <c r="IEP1217" s="12"/>
      <c r="IEQ1217" s="12"/>
      <c r="IER1217" s="12"/>
      <c r="IES1217" s="12"/>
      <c r="IET1217" s="12"/>
      <c r="IEU1217" s="12"/>
      <c r="IEV1217" s="12"/>
      <c r="IEW1217" s="12"/>
      <c r="IEX1217" s="12"/>
      <c r="IEY1217" s="12"/>
      <c r="IEZ1217" s="12"/>
      <c r="IFA1217" s="12"/>
      <c r="IFB1217" s="12"/>
      <c r="IFC1217" s="12"/>
      <c r="IFD1217" s="12"/>
      <c r="IFE1217" s="12"/>
      <c r="IFF1217" s="12"/>
      <c r="IFG1217" s="12"/>
      <c r="IFH1217" s="12"/>
      <c r="IFI1217" s="12"/>
      <c r="IFJ1217" s="12"/>
      <c r="IFK1217" s="12"/>
      <c r="IFL1217" s="12"/>
      <c r="IFM1217" s="12"/>
      <c r="IFN1217" s="12"/>
      <c r="IFO1217" s="12"/>
      <c r="IFP1217" s="12"/>
      <c r="IFQ1217" s="12"/>
      <c r="IFR1217" s="12"/>
      <c r="IFS1217" s="12"/>
      <c r="IFT1217" s="12"/>
      <c r="IFU1217" s="12"/>
      <c r="IFV1217" s="12"/>
      <c r="IFW1217" s="12"/>
      <c r="IFX1217" s="12"/>
      <c r="IFY1217" s="12"/>
      <c r="IFZ1217" s="12"/>
      <c r="IGA1217" s="12"/>
      <c r="IGB1217" s="12"/>
      <c r="IGC1217" s="12"/>
      <c r="IGD1217" s="12"/>
      <c r="IGE1217" s="12"/>
      <c r="IGF1217" s="12"/>
      <c r="IGG1217" s="12"/>
      <c r="IGH1217" s="12"/>
      <c r="IGI1217" s="12"/>
      <c r="IGJ1217" s="12"/>
      <c r="IGK1217" s="12"/>
      <c r="IGL1217" s="12"/>
      <c r="IGM1217" s="12"/>
      <c r="IGN1217" s="12"/>
      <c r="IGO1217" s="12"/>
      <c r="IGP1217" s="12"/>
      <c r="IGQ1217" s="12"/>
      <c r="IGR1217" s="12"/>
      <c r="IGS1217" s="12"/>
      <c r="IGT1217" s="12"/>
      <c r="IGU1217" s="12"/>
      <c r="IGV1217" s="12"/>
      <c r="IGW1217" s="12"/>
      <c r="IGX1217" s="12"/>
      <c r="IGY1217" s="12"/>
      <c r="IGZ1217" s="12"/>
      <c r="IHA1217" s="12"/>
      <c r="IHB1217" s="12"/>
      <c r="IHC1217" s="12"/>
      <c r="IHD1217" s="12"/>
      <c r="IHE1217" s="12"/>
      <c r="IHF1217" s="12"/>
      <c r="IHG1217" s="12"/>
      <c r="IHH1217" s="12"/>
      <c r="IHI1217" s="12"/>
      <c r="IHJ1217" s="12"/>
      <c r="IHK1217" s="12"/>
      <c r="IHL1217" s="12"/>
      <c r="IHM1217" s="12"/>
      <c r="IHN1217" s="12"/>
      <c r="IHO1217" s="12"/>
      <c r="IHP1217" s="12"/>
      <c r="IHQ1217" s="12"/>
      <c r="IHR1217" s="12"/>
      <c r="IHS1217" s="12"/>
      <c r="IHT1217" s="12"/>
      <c r="IHU1217" s="12"/>
      <c r="IHV1217" s="12"/>
      <c r="IHW1217" s="12"/>
      <c r="IHX1217" s="12"/>
      <c r="IHY1217" s="12"/>
      <c r="IHZ1217" s="12"/>
      <c r="IIA1217" s="12"/>
      <c r="IIB1217" s="12"/>
      <c r="IIC1217" s="12"/>
      <c r="IID1217" s="12"/>
      <c r="IIE1217" s="12"/>
      <c r="IIF1217" s="12"/>
      <c r="IIG1217" s="12"/>
      <c r="IIH1217" s="12"/>
      <c r="III1217" s="12"/>
      <c r="IIJ1217" s="12"/>
      <c r="IIK1217" s="12"/>
      <c r="IIL1217" s="12"/>
      <c r="IIM1217" s="12"/>
      <c r="IIN1217" s="12"/>
      <c r="IIO1217" s="12"/>
      <c r="IIP1217" s="12"/>
      <c r="IIQ1217" s="12"/>
      <c r="IIR1217" s="12"/>
      <c r="IIS1217" s="12"/>
      <c r="IIT1217" s="12"/>
      <c r="IIU1217" s="12"/>
      <c r="IIV1217" s="12"/>
      <c r="IIW1217" s="12"/>
      <c r="IIX1217" s="12"/>
      <c r="IIY1217" s="12"/>
      <c r="IIZ1217" s="12"/>
      <c r="IJA1217" s="12"/>
      <c r="IJB1217" s="12"/>
      <c r="IJC1217" s="12"/>
      <c r="IJD1217" s="12"/>
      <c r="IJE1217" s="12"/>
      <c r="IJF1217" s="12"/>
      <c r="IJG1217" s="12"/>
      <c r="IJH1217" s="12"/>
      <c r="IJI1217" s="12"/>
      <c r="IJJ1217" s="12"/>
      <c r="IJK1217" s="12"/>
      <c r="IJL1217" s="12"/>
      <c r="IJM1217" s="12"/>
      <c r="IJN1217" s="12"/>
      <c r="IJO1217" s="12"/>
      <c r="IJP1217" s="12"/>
      <c r="IJQ1217" s="12"/>
      <c r="IJR1217" s="12"/>
      <c r="IJS1217" s="12"/>
      <c r="IJT1217" s="12"/>
      <c r="IJU1217" s="12"/>
      <c r="IJV1217" s="12"/>
      <c r="IJW1217" s="12"/>
      <c r="IJX1217" s="12"/>
      <c r="IJY1217" s="12"/>
      <c r="IJZ1217" s="12"/>
      <c r="IKA1217" s="12"/>
      <c r="IKB1217" s="12"/>
      <c r="IKC1217" s="12"/>
      <c r="IKD1217" s="12"/>
      <c r="IKE1217" s="12"/>
      <c r="IKF1217" s="12"/>
      <c r="IKG1217" s="12"/>
      <c r="IKH1217" s="12"/>
      <c r="IKI1217" s="12"/>
      <c r="IKJ1217" s="12"/>
      <c r="IKK1217" s="12"/>
      <c r="IKL1217" s="12"/>
      <c r="IKM1217" s="12"/>
      <c r="IKN1217" s="12"/>
      <c r="IKO1217" s="12"/>
      <c r="IKP1217" s="12"/>
      <c r="IKQ1217" s="12"/>
      <c r="IKR1217" s="12"/>
      <c r="IKS1217" s="12"/>
      <c r="IKT1217" s="12"/>
      <c r="IKU1217" s="12"/>
      <c r="IKV1217" s="12"/>
      <c r="IKW1217" s="12"/>
      <c r="IKX1217" s="12"/>
      <c r="IKY1217" s="12"/>
      <c r="IKZ1217" s="12"/>
      <c r="ILA1217" s="12"/>
      <c r="ILB1217" s="12"/>
      <c r="ILC1217" s="12"/>
      <c r="ILD1217" s="12"/>
      <c r="ILE1217" s="12"/>
      <c r="ILF1217" s="12"/>
      <c r="ILG1217" s="12"/>
      <c r="ILH1217" s="12"/>
      <c r="ILI1217" s="12"/>
      <c r="ILJ1217" s="12"/>
      <c r="ILK1217" s="12"/>
      <c r="ILL1217" s="12"/>
      <c r="ILM1217" s="12"/>
      <c r="ILN1217" s="12"/>
      <c r="ILO1217" s="12"/>
      <c r="ILP1217" s="12"/>
      <c r="ILQ1217" s="12"/>
      <c r="ILR1217" s="12"/>
      <c r="ILS1217" s="12"/>
      <c r="ILT1217" s="12"/>
      <c r="ILU1217" s="12"/>
      <c r="ILV1217" s="12"/>
      <c r="ILW1217" s="12"/>
      <c r="ILX1217" s="12"/>
      <c r="ILY1217" s="12"/>
      <c r="ILZ1217" s="12"/>
      <c r="IMA1217" s="12"/>
      <c r="IMB1217" s="12"/>
      <c r="IMC1217" s="12"/>
      <c r="IMD1217" s="12"/>
      <c r="IME1217" s="12"/>
      <c r="IMF1217" s="12"/>
      <c r="IMG1217" s="12"/>
      <c r="IMH1217" s="12"/>
      <c r="IMI1217" s="12"/>
      <c r="IMJ1217" s="12"/>
      <c r="IMK1217" s="12"/>
      <c r="IML1217" s="12"/>
      <c r="IMM1217" s="12"/>
      <c r="IMN1217" s="12"/>
      <c r="IMO1217" s="12"/>
      <c r="IMP1217" s="12"/>
      <c r="IMQ1217" s="12"/>
      <c r="IMR1217" s="12"/>
      <c r="IMS1217" s="12"/>
      <c r="IMT1217" s="12"/>
      <c r="IMU1217" s="12"/>
      <c r="IMV1217" s="12"/>
      <c r="IMW1217" s="12"/>
      <c r="IMX1217" s="12"/>
      <c r="IMY1217" s="12"/>
      <c r="IMZ1217" s="12"/>
      <c r="INA1217" s="12"/>
      <c r="INB1217" s="12"/>
      <c r="INC1217" s="12"/>
      <c r="IND1217" s="12"/>
      <c r="INE1217" s="12"/>
      <c r="INF1217" s="12"/>
      <c r="ING1217" s="12"/>
      <c r="INH1217" s="12"/>
      <c r="INI1217" s="12"/>
      <c r="INJ1217" s="12"/>
      <c r="INK1217" s="12"/>
      <c r="INL1217" s="12"/>
      <c r="INM1217" s="12"/>
      <c r="INN1217" s="12"/>
      <c r="INO1217" s="12"/>
      <c r="INP1217" s="12"/>
      <c r="INQ1217" s="12"/>
      <c r="INR1217" s="12"/>
      <c r="INS1217" s="12"/>
      <c r="INT1217" s="12"/>
      <c r="INU1217" s="12"/>
      <c r="INV1217" s="12"/>
      <c r="INW1217" s="12"/>
      <c r="INX1217" s="12"/>
      <c r="INY1217" s="12"/>
      <c r="INZ1217" s="12"/>
      <c r="IOA1217" s="12"/>
      <c r="IOB1217" s="12"/>
      <c r="IOC1217" s="12"/>
      <c r="IOD1217" s="12"/>
      <c r="IOE1217" s="12"/>
      <c r="IOF1217" s="12"/>
      <c r="IOG1217" s="12"/>
      <c r="IOH1217" s="12"/>
      <c r="IOI1217" s="12"/>
      <c r="IOJ1217" s="12"/>
      <c r="IOK1217" s="12"/>
      <c r="IOL1217" s="12"/>
      <c r="IOM1217" s="12"/>
      <c r="ION1217" s="12"/>
      <c r="IOO1217" s="12"/>
      <c r="IOP1217" s="12"/>
      <c r="IOQ1217" s="12"/>
      <c r="IOR1217" s="12"/>
      <c r="IOS1217" s="12"/>
      <c r="IOT1217" s="12"/>
      <c r="IOU1217" s="12"/>
      <c r="IOV1217" s="12"/>
      <c r="IOW1217" s="12"/>
      <c r="IOX1217" s="12"/>
      <c r="IOY1217" s="12"/>
      <c r="IOZ1217" s="12"/>
      <c r="IPA1217" s="12"/>
      <c r="IPB1217" s="12"/>
      <c r="IPC1217" s="12"/>
      <c r="IPD1217" s="12"/>
      <c r="IPE1217" s="12"/>
      <c r="IPF1217" s="12"/>
      <c r="IPG1217" s="12"/>
      <c r="IPH1217" s="12"/>
      <c r="IPI1217" s="12"/>
      <c r="IPJ1217" s="12"/>
      <c r="IPK1217" s="12"/>
      <c r="IPL1217" s="12"/>
      <c r="IPM1217" s="12"/>
      <c r="IPN1217" s="12"/>
      <c r="IPO1217" s="12"/>
      <c r="IPP1217" s="12"/>
      <c r="IPQ1217" s="12"/>
      <c r="IPR1217" s="12"/>
      <c r="IPS1217" s="12"/>
      <c r="IPT1217" s="12"/>
      <c r="IPU1217" s="12"/>
      <c r="IPV1217" s="12"/>
      <c r="IPW1217" s="12"/>
      <c r="IPX1217" s="12"/>
      <c r="IPY1217" s="12"/>
      <c r="IPZ1217" s="12"/>
      <c r="IQA1217" s="12"/>
      <c r="IQB1217" s="12"/>
      <c r="IQC1217" s="12"/>
      <c r="IQD1217" s="12"/>
      <c r="IQE1217" s="12"/>
      <c r="IQF1217" s="12"/>
      <c r="IQG1217" s="12"/>
      <c r="IQH1217" s="12"/>
      <c r="IQI1217" s="12"/>
      <c r="IQJ1217" s="12"/>
      <c r="IQK1217" s="12"/>
      <c r="IQL1217" s="12"/>
      <c r="IQM1217" s="12"/>
      <c r="IQN1217" s="12"/>
      <c r="IQO1217" s="12"/>
      <c r="IQP1217" s="12"/>
      <c r="IQQ1217" s="12"/>
      <c r="IQR1217" s="12"/>
      <c r="IQS1217" s="12"/>
      <c r="IQT1217" s="12"/>
      <c r="IQU1217" s="12"/>
      <c r="IQV1217" s="12"/>
      <c r="IQW1217" s="12"/>
      <c r="IQX1217" s="12"/>
      <c r="IQY1217" s="12"/>
      <c r="IQZ1217" s="12"/>
      <c r="IRA1217" s="12"/>
      <c r="IRB1217" s="12"/>
      <c r="IRC1217" s="12"/>
      <c r="IRD1217" s="12"/>
      <c r="IRE1217" s="12"/>
      <c r="IRF1217" s="12"/>
      <c r="IRG1217" s="12"/>
      <c r="IRH1217" s="12"/>
      <c r="IRI1217" s="12"/>
      <c r="IRJ1217" s="12"/>
      <c r="IRK1217" s="12"/>
      <c r="IRL1217" s="12"/>
      <c r="IRM1217" s="12"/>
      <c r="IRN1217" s="12"/>
      <c r="IRO1217" s="12"/>
      <c r="IRP1217" s="12"/>
      <c r="IRQ1217" s="12"/>
      <c r="IRR1217" s="12"/>
      <c r="IRS1217" s="12"/>
      <c r="IRT1217" s="12"/>
      <c r="IRU1217" s="12"/>
      <c r="IRV1217" s="12"/>
      <c r="IRW1217" s="12"/>
      <c r="IRX1217" s="12"/>
      <c r="IRY1217" s="12"/>
      <c r="IRZ1217" s="12"/>
      <c r="ISA1217" s="12"/>
      <c r="ISB1217" s="12"/>
      <c r="ISC1217" s="12"/>
      <c r="ISD1217" s="12"/>
      <c r="ISE1217" s="12"/>
      <c r="ISF1217" s="12"/>
      <c r="ISG1217" s="12"/>
      <c r="ISH1217" s="12"/>
      <c r="ISI1217" s="12"/>
      <c r="ISJ1217" s="12"/>
      <c r="ISK1217" s="12"/>
      <c r="ISL1217" s="12"/>
      <c r="ISM1217" s="12"/>
      <c r="ISN1217" s="12"/>
      <c r="ISO1217" s="12"/>
      <c r="ISP1217" s="12"/>
      <c r="ISQ1217" s="12"/>
      <c r="ISR1217" s="12"/>
      <c r="ISS1217" s="12"/>
      <c r="IST1217" s="12"/>
      <c r="ISU1217" s="12"/>
      <c r="ISV1217" s="12"/>
      <c r="ISW1217" s="12"/>
      <c r="ISX1217" s="12"/>
      <c r="ISY1217" s="12"/>
      <c r="ISZ1217" s="12"/>
      <c r="ITA1217" s="12"/>
      <c r="ITB1217" s="12"/>
      <c r="ITC1217" s="12"/>
      <c r="ITD1217" s="12"/>
      <c r="ITE1217" s="12"/>
      <c r="ITF1217" s="12"/>
      <c r="ITG1217" s="12"/>
      <c r="ITH1217" s="12"/>
      <c r="ITI1217" s="12"/>
      <c r="ITJ1217" s="12"/>
      <c r="ITK1217" s="12"/>
      <c r="ITL1217" s="12"/>
      <c r="ITM1217" s="12"/>
      <c r="ITN1217" s="12"/>
      <c r="ITO1217" s="12"/>
      <c r="ITP1217" s="12"/>
      <c r="ITQ1217" s="12"/>
      <c r="ITR1217" s="12"/>
      <c r="ITS1217" s="12"/>
      <c r="ITT1217" s="12"/>
      <c r="ITU1217" s="12"/>
      <c r="ITV1217" s="12"/>
      <c r="ITW1217" s="12"/>
      <c r="ITX1217" s="12"/>
      <c r="ITY1217" s="12"/>
      <c r="ITZ1217" s="12"/>
      <c r="IUA1217" s="12"/>
      <c r="IUB1217" s="12"/>
      <c r="IUC1217" s="12"/>
      <c r="IUD1217" s="12"/>
      <c r="IUE1217" s="12"/>
      <c r="IUF1217" s="12"/>
      <c r="IUG1217" s="12"/>
      <c r="IUH1217" s="12"/>
      <c r="IUI1217" s="12"/>
      <c r="IUJ1217" s="12"/>
      <c r="IUK1217" s="12"/>
      <c r="IUL1217" s="12"/>
      <c r="IUM1217" s="12"/>
      <c r="IUN1217" s="12"/>
      <c r="IUO1217" s="12"/>
      <c r="IUP1217" s="12"/>
      <c r="IUQ1217" s="12"/>
      <c r="IUR1217" s="12"/>
      <c r="IUS1217" s="12"/>
      <c r="IUT1217" s="12"/>
      <c r="IUU1217" s="12"/>
      <c r="IUV1217" s="12"/>
      <c r="IUW1217" s="12"/>
      <c r="IUX1217" s="12"/>
      <c r="IUY1217" s="12"/>
      <c r="IUZ1217" s="12"/>
      <c r="IVA1217" s="12"/>
      <c r="IVB1217" s="12"/>
      <c r="IVC1217" s="12"/>
      <c r="IVD1217" s="12"/>
      <c r="IVE1217" s="12"/>
      <c r="IVF1217" s="12"/>
      <c r="IVG1217" s="12"/>
      <c r="IVH1217" s="12"/>
      <c r="IVI1217" s="12"/>
      <c r="IVJ1217" s="12"/>
      <c r="IVK1217" s="12"/>
      <c r="IVL1217" s="12"/>
      <c r="IVM1217" s="12"/>
      <c r="IVN1217" s="12"/>
      <c r="IVO1217" s="12"/>
      <c r="IVP1217" s="12"/>
      <c r="IVQ1217" s="12"/>
      <c r="IVR1217" s="12"/>
      <c r="IVS1217" s="12"/>
      <c r="IVT1217" s="12"/>
      <c r="IVU1217" s="12"/>
      <c r="IVV1217" s="12"/>
      <c r="IVW1217" s="12"/>
      <c r="IVX1217" s="12"/>
      <c r="IVY1217" s="12"/>
      <c r="IVZ1217" s="12"/>
      <c r="IWA1217" s="12"/>
      <c r="IWB1217" s="12"/>
      <c r="IWC1217" s="12"/>
      <c r="IWD1217" s="12"/>
      <c r="IWE1217" s="12"/>
      <c r="IWF1217" s="12"/>
      <c r="IWG1217" s="12"/>
      <c r="IWH1217" s="12"/>
      <c r="IWI1217" s="12"/>
      <c r="IWJ1217" s="12"/>
      <c r="IWK1217" s="12"/>
      <c r="IWL1217" s="12"/>
      <c r="IWM1217" s="12"/>
      <c r="IWN1217" s="12"/>
      <c r="IWO1217" s="12"/>
      <c r="IWP1217" s="12"/>
      <c r="IWQ1217" s="12"/>
      <c r="IWR1217" s="12"/>
      <c r="IWS1217" s="12"/>
      <c r="IWT1217" s="12"/>
      <c r="IWU1217" s="12"/>
      <c r="IWV1217" s="12"/>
      <c r="IWW1217" s="12"/>
      <c r="IWX1217" s="12"/>
      <c r="IWY1217" s="12"/>
      <c r="IWZ1217" s="12"/>
      <c r="IXA1217" s="12"/>
      <c r="IXB1217" s="12"/>
      <c r="IXC1217" s="12"/>
      <c r="IXD1217" s="12"/>
      <c r="IXE1217" s="12"/>
      <c r="IXF1217" s="12"/>
      <c r="IXG1217" s="12"/>
      <c r="IXH1217" s="12"/>
      <c r="IXI1217" s="12"/>
      <c r="IXJ1217" s="12"/>
      <c r="IXK1217" s="12"/>
      <c r="IXL1217" s="12"/>
      <c r="IXM1217" s="12"/>
      <c r="IXN1217" s="12"/>
      <c r="IXO1217" s="12"/>
      <c r="IXP1217" s="12"/>
      <c r="IXQ1217" s="12"/>
      <c r="IXR1217" s="12"/>
      <c r="IXS1217" s="12"/>
      <c r="IXT1217" s="12"/>
      <c r="IXU1217" s="12"/>
      <c r="IXV1217" s="12"/>
      <c r="IXW1217" s="12"/>
      <c r="IXX1217" s="12"/>
      <c r="IXY1217" s="12"/>
      <c r="IXZ1217" s="12"/>
      <c r="IYA1217" s="12"/>
      <c r="IYB1217" s="12"/>
      <c r="IYC1217" s="12"/>
      <c r="IYD1217" s="12"/>
      <c r="IYE1217" s="12"/>
      <c r="IYF1217" s="12"/>
      <c r="IYG1217" s="12"/>
      <c r="IYH1217" s="12"/>
      <c r="IYI1217" s="12"/>
      <c r="IYJ1217" s="12"/>
      <c r="IYK1217" s="12"/>
      <c r="IYL1217" s="12"/>
      <c r="IYM1217" s="12"/>
      <c r="IYN1217" s="12"/>
      <c r="IYO1217" s="12"/>
      <c r="IYP1217" s="12"/>
      <c r="IYQ1217" s="12"/>
      <c r="IYR1217" s="12"/>
      <c r="IYS1217" s="12"/>
      <c r="IYT1217" s="12"/>
      <c r="IYU1217" s="12"/>
      <c r="IYV1217" s="12"/>
      <c r="IYW1217" s="12"/>
      <c r="IYX1217" s="12"/>
      <c r="IYY1217" s="12"/>
      <c r="IYZ1217" s="12"/>
      <c r="IZA1217" s="12"/>
      <c r="IZB1217" s="12"/>
      <c r="IZC1217" s="12"/>
      <c r="IZD1217" s="12"/>
      <c r="IZE1217" s="12"/>
      <c r="IZF1217" s="12"/>
      <c r="IZG1217" s="12"/>
      <c r="IZH1217" s="12"/>
      <c r="IZI1217" s="12"/>
      <c r="IZJ1217" s="12"/>
      <c r="IZK1217" s="12"/>
      <c r="IZL1217" s="12"/>
      <c r="IZM1217" s="12"/>
      <c r="IZN1217" s="12"/>
      <c r="IZO1217" s="12"/>
      <c r="IZP1217" s="12"/>
      <c r="IZQ1217" s="12"/>
      <c r="IZR1217" s="12"/>
      <c r="IZS1217" s="12"/>
      <c r="IZT1217" s="12"/>
      <c r="IZU1217" s="12"/>
      <c r="IZV1217" s="12"/>
      <c r="IZW1217" s="12"/>
      <c r="IZX1217" s="12"/>
      <c r="IZY1217" s="12"/>
      <c r="IZZ1217" s="12"/>
      <c r="JAA1217" s="12"/>
      <c r="JAB1217" s="12"/>
      <c r="JAC1217" s="12"/>
      <c r="JAD1217" s="12"/>
      <c r="JAE1217" s="12"/>
      <c r="JAF1217" s="12"/>
      <c r="JAG1217" s="12"/>
      <c r="JAH1217" s="12"/>
      <c r="JAI1217" s="12"/>
      <c r="JAJ1217" s="12"/>
      <c r="JAK1217" s="12"/>
      <c r="JAL1217" s="12"/>
      <c r="JAM1217" s="12"/>
      <c r="JAN1217" s="12"/>
      <c r="JAO1217" s="12"/>
      <c r="JAP1217" s="12"/>
      <c r="JAQ1217" s="12"/>
      <c r="JAR1217" s="12"/>
      <c r="JAS1217" s="12"/>
      <c r="JAT1217" s="12"/>
      <c r="JAU1217" s="12"/>
      <c r="JAV1217" s="12"/>
      <c r="JAW1217" s="12"/>
      <c r="JAX1217" s="12"/>
      <c r="JAY1217" s="12"/>
      <c r="JAZ1217" s="12"/>
      <c r="JBA1217" s="12"/>
      <c r="JBB1217" s="12"/>
      <c r="JBC1217" s="12"/>
      <c r="JBD1217" s="12"/>
      <c r="JBE1217" s="12"/>
      <c r="JBF1217" s="12"/>
      <c r="JBG1217" s="12"/>
      <c r="JBH1217" s="12"/>
      <c r="JBI1217" s="12"/>
      <c r="JBJ1217" s="12"/>
      <c r="JBK1217" s="12"/>
      <c r="JBL1217" s="12"/>
      <c r="JBM1217" s="12"/>
      <c r="JBN1217" s="12"/>
      <c r="JBO1217" s="12"/>
      <c r="JBP1217" s="12"/>
      <c r="JBQ1217" s="12"/>
      <c r="JBR1217" s="12"/>
      <c r="JBS1217" s="12"/>
      <c r="JBT1217" s="12"/>
      <c r="JBU1217" s="12"/>
      <c r="JBV1217" s="12"/>
      <c r="JBW1217" s="12"/>
      <c r="JBX1217" s="12"/>
      <c r="JBY1217" s="12"/>
      <c r="JBZ1217" s="12"/>
      <c r="JCA1217" s="12"/>
      <c r="JCB1217" s="12"/>
      <c r="JCC1217" s="12"/>
      <c r="JCD1217" s="12"/>
      <c r="JCE1217" s="12"/>
      <c r="JCF1217" s="12"/>
      <c r="JCG1217" s="12"/>
      <c r="JCH1217" s="12"/>
      <c r="JCI1217" s="12"/>
      <c r="JCJ1217" s="12"/>
      <c r="JCK1217" s="12"/>
      <c r="JCL1217" s="12"/>
      <c r="JCM1217" s="12"/>
      <c r="JCN1217" s="12"/>
      <c r="JCO1217" s="12"/>
      <c r="JCP1217" s="12"/>
      <c r="JCQ1217" s="12"/>
      <c r="JCR1217" s="12"/>
      <c r="JCS1217" s="12"/>
      <c r="JCT1217" s="12"/>
      <c r="JCU1217" s="12"/>
      <c r="JCV1217" s="12"/>
      <c r="JCW1217" s="12"/>
      <c r="JCX1217" s="12"/>
      <c r="JCY1217" s="12"/>
      <c r="JCZ1217" s="12"/>
      <c r="JDA1217" s="12"/>
      <c r="JDB1217" s="12"/>
      <c r="JDC1217" s="12"/>
      <c r="JDD1217" s="12"/>
      <c r="JDE1217" s="12"/>
      <c r="JDF1217" s="12"/>
      <c r="JDG1217" s="12"/>
      <c r="JDH1217" s="12"/>
      <c r="JDI1217" s="12"/>
      <c r="JDJ1217" s="12"/>
      <c r="JDK1217" s="12"/>
      <c r="JDL1217" s="12"/>
      <c r="JDM1217" s="12"/>
      <c r="JDN1217" s="12"/>
      <c r="JDO1217" s="12"/>
      <c r="JDP1217" s="12"/>
      <c r="JDQ1217" s="12"/>
      <c r="JDR1217" s="12"/>
      <c r="JDS1217" s="12"/>
      <c r="JDT1217" s="12"/>
      <c r="JDU1217" s="12"/>
      <c r="JDV1217" s="12"/>
      <c r="JDW1217" s="12"/>
      <c r="JDX1217" s="12"/>
      <c r="JDY1217" s="12"/>
      <c r="JDZ1217" s="12"/>
      <c r="JEA1217" s="12"/>
      <c r="JEB1217" s="12"/>
      <c r="JEC1217" s="12"/>
      <c r="JED1217" s="12"/>
      <c r="JEE1217" s="12"/>
      <c r="JEF1217" s="12"/>
      <c r="JEG1217" s="12"/>
      <c r="JEH1217" s="12"/>
      <c r="JEI1217" s="12"/>
      <c r="JEJ1217" s="12"/>
      <c r="JEK1217" s="12"/>
      <c r="JEL1217" s="12"/>
      <c r="JEM1217" s="12"/>
      <c r="JEN1217" s="12"/>
      <c r="JEO1217" s="12"/>
      <c r="JEP1217" s="12"/>
      <c r="JEQ1217" s="12"/>
      <c r="JER1217" s="12"/>
      <c r="JES1217" s="12"/>
      <c r="JET1217" s="12"/>
      <c r="JEU1217" s="12"/>
      <c r="JEV1217" s="12"/>
      <c r="JEW1217" s="12"/>
      <c r="JEX1217" s="12"/>
      <c r="JEY1217" s="12"/>
      <c r="JEZ1217" s="12"/>
      <c r="JFA1217" s="12"/>
      <c r="JFB1217" s="12"/>
      <c r="JFC1217" s="12"/>
      <c r="JFD1217" s="12"/>
      <c r="JFE1217" s="12"/>
      <c r="JFF1217" s="12"/>
      <c r="JFG1217" s="12"/>
      <c r="JFH1217" s="12"/>
      <c r="JFI1217" s="12"/>
      <c r="JFJ1217" s="12"/>
      <c r="JFK1217" s="12"/>
      <c r="JFL1217" s="12"/>
      <c r="JFM1217" s="12"/>
      <c r="JFN1217" s="12"/>
      <c r="JFO1217" s="12"/>
      <c r="JFP1217" s="12"/>
      <c r="JFQ1217" s="12"/>
      <c r="JFR1217" s="12"/>
      <c r="JFS1217" s="12"/>
      <c r="JFT1217" s="12"/>
      <c r="JFU1217" s="12"/>
      <c r="JFV1217" s="12"/>
      <c r="JFW1217" s="12"/>
      <c r="JFX1217" s="12"/>
      <c r="JFY1217" s="12"/>
      <c r="JFZ1217" s="12"/>
      <c r="JGA1217" s="12"/>
      <c r="JGB1217" s="12"/>
      <c r="JGC1217" s="12"/>
      <c r="JGD1217" s="12"/>
      <c r="JGE1217" s="12"/>
      <c r="JGF1217" s="12"/>
      <c r="JGG1217" s="12"/>
      <c r="JGH1217" s="12"/>
      <c r="JGI1217" s="12"/>
      <c r="JGJ1217" s="12"/>
      <c r="JGK1217" s="12"/>
      <c r="JGL1217" s="12"/>
      <c r="JGM1217" s="12"/>
      <c r="JGN1217" s="12"/>
      <c r="JGO1217" s="12"/>
      <c r="JGP1217" s="12"/>
      <c r="JGQ1217" s="12"/>
      <c r="JGR1217" s="12"/>
      <c r="JGS1217" s="12"/>
      <c r="JGT1217" s="12"/>
      <c r="JGU1217" s="12"/>
      <c r="JGV1217" s="12"/>
      <c r="JGW1217" s="12"/>
      <c r="JGX1217" s="12"/>
      <c r="JGY1217" s="12"/>
      <c r="JGZ1217" s="12"/>
      <c r="JHA1217" s="12"/>
      <c r="JHB1217" s="12"/>
      <c r="JHC1217" s="12"/>
      <c r="JHD1217" s="12"/>
      <c r="JHE1217" s="12"/>
      <c r="JHF1217" s="12"/>
      <c r="JHG1217" s="12"/>
      <c r="JHH1217" s="12"/>
      <c r="JHI1217" s="12"/>
      <c r="JHJ1217" s="12"/>
      <c r="JHK1217" s="12"/>
      <c r="JHL1217" s="12"/>
      <c r="JHM1217" s="12"/>
      <c r="JHN1217" s="12"/>
      <c r="JHO1217" s="12"/>
      <c r="JHP1217" s="12"/>
      <c r="JHQ1217" s="12"/>
      <c r="JHR1217" s="12"/>
      <c r="JHS1217" s="12"/>
      <c r="JHT1217" s="12"/>
      <c r="JHU1217" s="12"/>
      <c r="JHV1217" s="12"/>
      <c r="JHW1217" s="12"/>
      <c r="JHX1217" s="12"/>
      <c r="JHY1217" s="12"/>
      <c r="JHZ1217" s="12"/>
      <c r="JIA1217" s="12"/>
      <c r="JIB1217" s="12"/>
      <c r="JIC1217" s="12"/>
      <c r="JID1217" s="12"/>
      <c r="JIE1217" s="12"/>
      <c r="JIF1217" s="12"/>
      <c r="JIG1217" s="12"/>
      <c r="JIH1217" s="12"/>
      <c r="JII1217" s="12"/>
      <c r="JIJ1217" s="12"/>
      <c r="JIK1217" s="12"/>
      <c r="JIL1217" s="12"/>
      <c r="JIM1217" s="12"/>
      <c r="JIN1217" s="12"/>
      <c r="JIO1217" s="12"/>
      <c r="JIP1217" s="12"/>
      <c r="JIQ1217" s="12"/>
      <c r="JIR1217" s="12"/>
      <c r="JIS1217" s="12"/>
      <c r="JIT1217" s="12"/>
      <c r="JIU1217" s="12"/>
      <c r="JIV1217" s="12"/>
      <c r="JIW1217" s="12"/>
      <c r="JIX1217" s="12"/>
      <c r="JIY1217" s="12"/>
      <c r="JIZ1217" s="12"/>
      <c r="JJA1217" s="12"/>
      <c r="JJB1217" s="12"/>
      <c r="JJC1217" s="12"/>
      <c r="JJD1217" s="12"/>
      <c r="JJE1217" s="12"/>
      <c r="JJF1217" s="12"/>
      <c r="JJG1217" s="12"/>
      <c r="JJH1217" s="12"/>
      <c r="JJI1217" s="12"/>
      <c r="JJJ1217" s="12"/>
      <c r="JJK1217" s="12"/>
      <c r="JJL1217" s="12"/>
      <c r="JJM1217" s="12"/>
      <c r="JJN1217" s="12"/>
      <c r="JJO1217" s="12"/>
      <c r="JJP1217" s="12"/>
      <c r="JJQ1217" s="12"/>
      <c r="JJR1217" s="12"/>
      <c r="JJS1217" s="12"/>
      <c r="JJT1217" s="12"/>
      <c r="JJU1217" s="12"/>
      <c r="JJV1217" s="12"/>
      <c r="JJW1217" s="12"/>
      <c r="JJX1217" s="12"/>
      <c r="JJY1217" s="12"/>
      <c r="JJZ1217" s="12"/>
      <c r="JKA1217" s="12"/>
      <c r="JKB1217" s="12"/>
      <c r="JKC1217" s="12"/>
      <c r="JKD1217" s="12"/>
      <c r="JKE1217" s="12"/>
      <c r="JKF1217" s="12"/>
      <c r="JKG1217" s="12"/>
      <c r="JKH1217" s="12"/>
      <c r="JKI1217" s="12"/>
      <c r="JKJ1217" s="12"/>
      <c r="JKK1217" s="12"/>
      <c r="JKL1217" s="12"/>
      <c r="JKM1217" s="12"/>
      <c r="JKN1217" s="12"/>
      <c r="JKO1217" s="12"/>
      <c r="JKP1217" s="12"/>
      <c r="JKQ1217" s="12"/>
      <c r="JKR1217" s="12"/>
      <c r="JKS1217" s="12"/>
      <c r="JKT1217" s="12"/>
      <c r="JKU1217" s="12"/>
      <c r="JKV1217" s="12"/>
      <c r="JKW1217" s="12"/>
      <c r="JKX1217" s="12"/>
      <c r="JKY1217" s="12"/>
      <c r="JKZ1217" s="12"/>
      <c r="JLA1217" s="12"/>
      <c r="JLB1217" s="12"/>
      <c r="JLC1217" s="12"/>
      <c r="JLD1217" s="12"/>
      <c r="JLE1217" s="12"/>
      <c r="JLF1217" s="12"/>
      <c r="JLG1217" s="12"/>
      <c r="JLH1217" s="12"/>
      <c r="JLI1217" s="12"/>
      <c r="JLJ1217" s="12"/>
      <c r="JLK1217" s="12"/>
      <c r="JLL1217" s="12"/>
      <c r="JLM1217" s="12"/>
      <c r="JLN1217" s="12"/>
      <c r="JLO1217" s="12"/>
      <c r="JLP1217" s="12"/>
      <c r="JLQ1217" s="12"/>
      <c r="JLR1217" s="12"/>
      <c r="JLS1217" s="12"/>
      <c r="JLT1217" s="12"/>
      <c r="JLU1217" s="12"/>
      <c r="JLV1217" s="12"/>
      <c r="JLW1217" s="12"/>
      <c r="JLX1217" s="12"/>
      <c r="JLY1217" s="12"/>
      <c r="JLZ1217" s="12"/>
      <c r="JMA1217" s="12"/>
      <c r="JMB1217" s="12"/>
      <c r="JMC1217" s="12"/>
      <c r="JMD1217" s="12"/>
      <c r="JME1217" s="12"/>
      <c r="JMF1217" s="12"/>
      <c r="JMG1217" s="12"/>
      <c r="JMH1217" s="12"/>
      <c r="JMI1217" s="12"/>
      <c r="JMJ1217" s="12"/>
      <c r="JMK1217" s="12"/>
      <c r="JML1217" s="12"/>
      <c r="JMM1217" s="12"/>
      <c r="JMN1217" s="12"/>
      <c r="JMO1217" s="12"/>
      <c r="JMP1217" s="12"/>
      <c r="JMQ1217" s="12"/>
      <c r="JMR1217" s="12"/>
      <c r="JMS1217" s="12"/>
      <c r="JMT1217" s="12"/>
      <c r="JMU1217" s="12"/>
      <c r="JMV1217" s="12"/>
      <c r="JMW1217" s="12"/>
      <c r="JMX1217" s="12"/>
      <c r="JMY1217" s="12"/>
      <c r="JMZ1217" s="12"/>
      <c r="JNA1217" s="12"/>
      <c r="JNB1217" s="12"/>
      <c r="JNC1217" s="12"/>
      <c r="JND1217" s="12"/>
      <c r="JNE1217" s="12"/>
      <c r="JNF1217" s="12"/>
      <c r="JNG1217" s="12"/>
      <c r="JNH1217" s="12"/>
      <c r="JNI1217" s="12"/>
      <c r="JNJ1217" s="12"/>
      <c r="JNK1217" s="12"/>
      <c r="JNL1217" s="12"/>
      <c r="JNM1217" s="12"/>
      <c r="JNN1217" s="12"/>
      <c r="JNO1217" s="12"/>
      <c r="JNP1217" s="12"/>
      <c r="JNQ1217" s="12"/>
      <c r="JNR1217" s="12"/>
      <c r="JNS1217" s="12"/>
      <c r="JNT1217" s="12"/>
      <c r="JNU1217" s="12"/>
      <c r="JNV1217" s="12"/>
      <c r="JNW1217" s="12"/>
      <c r="JNX1217" s="12"/>
      <c r="JNY1217" s="12"/>
      <c r="JNZ1217" s="12"/>
      <c r="JOA1217" s="12"/>
      <c r="JOB1217" s="12"/>
      <c r="JOC1217" s="12"/>
      <c r="JOD1217" s="12"/>
      <c r="JOE1217" s="12"/>
      <c r="JOF1217" s="12"/>
      <c r="JOG1217" s="12"/>
      <c r="JOH1217" s="12"/>
      <c r="JOI1217" s="12"/>
      <c r="JOJ1217" s="12"/>
      <c r="JOK1217" s="12"/>
      <c r="JOL1217" s="12"/>
      <c r="JOM1217" s="12"/>
      <c r="JON1217" s="12"/>
      <c r="JOO1217" s="12"/>
      <c r="JOP1217" s="12"/>
      <c r="JOQ1217" s="12"/>
      <c r="JOR1217" s="12"/>
      <c r="JOS1217" s="12"/>
      <c r="JOT1217" s="12"/>
      <c r="JOU1217" s="12"/>
      <c r="JOV1217" s="12"/>
      <c r="JOW1217" s="12"/>
      <c r="JOX1217" s="12"/>
      <c r="JOY1217" s="12"/>
      <c r="JOZ1217" s="12"/>
      <c r="JPA1217" s="12"/>
      <c r="JPB1217" s="12"/>
      <c r="JPC1217" s="12"/>
      <c r="JPD1217" s="12"/>
      <c r="JPE1217" s="12"/>
      <c r="JPF1217" s="12"/>
      <c r="JPG1217" s="12"/>
      <c r="JPH1217" s="12"/>
      <c r="JPI1217" s="12"/>
      <c r="JPJ1217" s="12"/>
      <c r="JPK1217" s="12"/>
      <c r="JPL1217" s="12"/>
      <c r="JPM1217" s="12"/>
      <c r="JPN1217" s="12"/>
      <c r="JPO1217" s="12"/>
      <c r="JPP1217" s="12"/>
      <c r="JPQ1217" s="12"/>
      <c r="JPR1217" s="12"/>
      <c r="JPS1217" s="12"/>
      <c r="JPT1217" s="12"/>
      <c r="JPU1217" s="12"/>
      <c r="JPV1217" s="12"/>
      <c r="JPW1217" s="12"/>
      <c r="JPX1217" s="12"/>
      <c r="JPY1217" s="12"/>
      <c r="JPZ1217" s="12"/>
      <c r="JQA1217" s="12"/>
      <c r="JQB1217" s="12"/>
      <c r="JQC1217" s="12"/>
      <c r="JQD1217" s="12"/>
      <c r="JQE1217" s="12"/>
      <c r="JQF1217" s="12"/>
      <c r="JQG1217" s="12"/>
      <c r="JQH1217" s="12"/>
      <c r="JQI1217" s="12"/>
      <c r="JQJ1217" s="12"/>
      <c r="JQK1217" s="12"/>
      <c r="JQL1217" s="12"/>
      <c r="JQM1217" s="12"/>
      <c r="JQN1217" s="12"/>
      <c r="JQO1217" s="12"/>
      <c r="JQP1217" s="12"/>
      <c r="JQQ1217" s="12"/>
      <c r="JQR1217" s="12"/>
      <c r="JQS1217" s="12"/>
      <c r="JQT1217" s="12"/>
      <c r="JQU1217" s="12"/>
      <c r="JQV1217" s="12"/>
      <c r="JQW1217" s="12"/>
      <c r="JQX1217" s="12"/>
      <c r="JQY1217" s="12"/>
      <c r="JQZ1217" s="12"/>
      <c r="JRA1217" s="12"/>
      <c r="JRB1217" s="12"/>
      <c r="JRC1217" s="12"/>
      <c r="JRD1217" s="12"/>
      <c r="JRE1217" s="12"/>
      <c r="JRF1217" s="12"/>
      <c r="JRG1217" s="12"/>
      <c r="JRH1217" s="12"/>
      <c r="JRI1217" s="12"/>
      <c r="JRJ1217" s="12"/>
      <c r="JRK1217" s="12"/>
      <c r="JRL1217" s="12"/>
      <c r="JRM1217" s="12"/>
      <c r="JRN1217" s="12"/>
      <c r="JRO1217" s="12"/>
      <c r="JRP1217" s="12"/>
      <c r="JRQ1217" s="12"/>
      <c r="JRR1217" s="12"/>
      <c r="JRS1217" s="12"/>
      <c r="JRT1217" s="12"/>
      <c r="JRU1217" s="12"/>
      <c r="JRV1217" s="12"/>
      <c r="JRW1217" s="12"/>
      <c r="JRX1217" s="12"/>
      <c r="JRY1217" s="12"/>
      <c r="JRZ1217" s="12"/>
      <c r="JSA1217" s="12"/>
      <c r="JSB1217" s="12"/>
      <c r="JSC1217" s="12"/>
      <c r="JSD1217" s="12"/>
      <c r="JSE1217" s="12"/>
      <c r="JSF1217" s="12"/>
      <c r="JSG1217" s="12"/>
      <c r="JSH1217" s="12"/>
      <c r="JSI1217" s="12"/>
      <c r="JSJ1217" s="12"/>
      <c r="JSK1217" s="12"/>
      <c r="JSL1217" s="12"/>
      <c r="JSM1217" s="12"/>
      <c r="JSN1217" s="12"/>
      <c r="JSO1217" s="12"/>
      <c r="JSP1217" s="12"/>
      <c r="JSQ1217" s="12"/>
      <c r="JSR1217" s="12"/>
      <c r="JSS1217" s="12"/>
      <c r="JST1217" s="12"/>
      <c r="JSU1217" s="12"/>
      <c r="JSV1217" s="12"/>
      <c r="JSW1217" s="12"/>
      <c r="JSX1217" s="12"/>
      <c r="JSY1217" s="12"/>
      <c r="JSZ1217" s="12"/>
      <c r="JTA1217" s="12"/>
      <c r="JTB1217" s="12"/>
      <c r="JTC1217" s="12"/>
      <c r="JTD1217" s="12"/>
      <c r="JTE1217" s="12"/>
      <c r="JTF1217" s="12"/>
      <c r="JTG1217" s="12"/>
      <c r="JTH1217" s="12"/>
      <c r="JTI1217" s="12"/>
      <c r="JTJ1217" s="12"/>
      <c r="JTK1217" s="12"/>
      <c r="JTL1217" s="12"/>
      <c r="JTM1217" s="12"/>
      <c r="JTN1217" s="12"/>
      <c r="JTO1217" s="12"/>
      <c r="JTP1217" s="12"/>
      <c r="JTQ1217" s="12"/>
      <c r="JTR1217" s="12"/>
      <c r="JTS1217" s="12"/>
      <c r="JTT1217" s="12"/>
      <c r="JTU1217" s="12"/>
      <c r="JTV1217" s="12"/>
      <c r="JTW1217" s="12"/>
      <c r="JTX1217" s="12"/>
      <c r="JTY1217" s="12"/>
      <c r="JTZ1217" s="12"/>
      <c r="JUA1217" s="12"/>
      <c r="JUB1217" s="12"/>
      <c r="JUC1217" s="12"/>
      <c r="JUD1217" s="12"/>
      <c r="JUE1217" s="12"/>
      <c r="JUF1217" s="12"/>
      <c r="JUG1217" s="12"/>
      <c r="JUH1217" s="12"/>
      <c r="JUI1217" s="12"/>
      <c r="JUJ1217" s="12"/>
      <c r="JUK1217" s="12"/>
      <c r="JUL1217" s="12"/>
      <c r="JUM1217" s="12"/>
      <c r="JUN1217" s="12"/>
      <c r="JUO1217" s="12"/>
      <c r="JUP1217" s="12"/>
      <c r="JUQ1217" s="12"/>
      <c r="JUR1217" s="12"/>
      <c r="JUS1217" s="12"/>
      <c r="JUT1217" s="12"/>
      <c r="JUU1217" s="12"/>
      <c r="JUV1217" s="12"/>
      <c r="JUW1217" s="12"/>
      <c r="JUX1217" s="12"/>
      <c r="JUY1217" s="12"/>
      <c r="JUZ1217" s="12"/>
      <c r="JVA1217" s="12"/>
      <c r="JVB1217" s="12"/>
      <c r="JVC1217" s="12"/>
      <c r="JVD1217" s="12"/>
      <c r="JVE1217" s="12"/>
      <c r="JVF1217" s="12"/>
      <c r="JVG1217" s="12"/>
      <c r="JVH1217" s="12"/>
      <c r="JVI1217" s="12"/>
      <c r="JVJ1217" s="12"/>
      <c r="JVK1217" s="12"/>
      <c r="JVL1217" s="12"/>
      <c r="JVM1217" s="12"/>
      <c r="JVN1217" s="12"/>
      <c r="JVO1217" s="12"/>
      <c r="JVP1217" s="12"/>
      <c r="JVQ1217" s="12"/>
      <c r="JVR1217" s="12"/>
      <c r="JVS1217" s="12"/>
      <c r="JVT1217" s="12"/>
      <c r="JVU1217" s="12"/>
      <c r="JVV1217" s="12"/>
      <c r="JVW1217" s="12"/>
      <c r="JVX1217" s="12"/>
      <c r="JVY1217" s="12"/>
      <c r="JVZ1217" s="12"/>
      <c r="JWA1217" s="12"/>
      <c r="JWB1217" s="12"/>
      <c r="JWC1217" s="12"/>
      <c r="JWD1217" s="12"/>
      <c r="JWE1217" s="12"/>
      <c r="JWF1217" s="12"/>
      <c r="JWG1217" s="12"/>
      <c r="JWH1217" s="12"/>
      <c r="JWI1217" s="12"/>
      <c r="JWJ1217" s="12"/>
      <c r="JWK1217" s="12"/>
      <c r="JWL1217" s="12"/>
      <c r="JWM1217" s="12"/>
      <c r="JWN1217" s="12"/>
      <c r="JWO1217" s="12"/>
      <c r="JWP1217" s="12"/>
      <c r="JWQ1217" s="12"/>
      <c r="JWR1217" s="12"/>
      <c r="JWS1217" s="12"/>
      <c r="JWT1217" s="12"/>
      <c r="JWU1217" s="12"/>
      <c r="JWV1217" s="12"/>
      <c r="JWW1217" s="12"/>
      <c r="JWX1217" s="12"/>
      <c r="JWY1217" s="12"/>
      <c r="JWZ1217" s="12"/>
      <c r="JXA1217" s="12"/>
      <c r="JXB1217" s="12"/>
      <c r="JXC1217" s="12"/>
      <c r="JXD1217" s="12"/>
      <c r="JXE1217" s="12"/>
      <c r="JXF1217" s="12"/>
      <c r="JXG1217" s="12"/>
      <c r="JXH1217" s="12"/>
      <c r="JXI1217" s="12"/>
      <c r="JXJ1217" s="12"/>
      <c r="JXK1217" s="12"/>
      <c r="JXL1217" s="12"/>
      <c r="JXM1217" s="12"/>
      <c r="JXN1217" s="12"/>
      <c r="JXO1217" s="12"/>
      <c r="JXP1217" s="12"/>
      <c r="JXQ1217" s="12"/>
      <c r="JXR1217" s="12"/>
      <c r="JXS1217" s="12"/>
      <c r="JXT1217" s="12"/>
      <c r="JXU1217" s="12"/>
      <c r="JXV1217" s="12"/>
      <c r="JXW1217" s="12"/>
      <c r="JXX1217" s="12"/>
      <c r="JXY1217" s="12"/>
      <c r="JXZ1217" s="12"/>
      <c r="JYA1217" s="12"/>
      <c r="JYB1217" s="12"/>
      <c r="JYC1217" s="12"/>
      <c r="JYD1217" s="12"/>
      <c r="JYE1217" s="12"/>
      <c r="JYF1217" s="12"/>
      <c r="JYG1217" s="12"/>
      <c r="JYH1217" s="12"/>
      <c r="JYI1217" s="12"/>
      <c r="JYJ1217" s="12"/>
      <c r="JYK1217" s="12"/>
      <c r="JYL1217" s="12"/>
      <c r="JYM1217" s="12"/>
      <c r="JYN1217" s="12"/>
      <c r="JYO1217" s="12"/>
      <c r="JYP1217" s="12"/>
      <c r="JYQ1217" s="12"/>
      <c r="JYR1217" s="12"/>
      <c r="JYS1217" s="12"/>
      <c r="JYT1217" s="12"/>
      <c r="JYU1217" s="12"/>
      <c r="JYV1217" s="12"/>
      <c r="JYW1217" s="12"/>
      <c r="JYX1217" s="12"/>
      <c r="JYY1217" s="12"/>
      <c r="JYZ1217" s="12"/>
      <c r="JZA1217" s="12"/>
      <c r="JZB1217" s="12"/>
      <c r="JZC1217" s="12"/>
      <c r="JZD1217" s="12"/>
      <c r="JZE1217" s="12"/>
      <c r="JZF1217" s="12"/>
      <c r="JZG1217" s="12"/>
      <c r="JZH1217" s="12"/>
      <c r="JZI1217" s="12"/>
      <c r="JZJ1217" s="12"/>
      <c r="JZK1217" s="12"/>
      <c r="JZL1217" s="12"/>
      <c r="JZM1217" s="12"/>
      <c r="JZN1217" s="12"/>
      <c r="JZO1217" s="12"/>
      <c r="JZP1217" s="12"/>
      <c r="JZQ1217" s="12"/>
      <c r="JZR1217" s="12"/>
      <c r="JZS1217" s="12"/>
      <c r="JZT1217" s="12"/>
      <c r="JZU1217" s="12"/>
      <c r="JZV1217" s="12"/>
      <c r="JZW1217" s="12"/>
      <c r="JZX1217" s="12"/>
      <c r="JZY1217" s="12"/>
      <c r="JZZ1217" s="12"/>
      <c r="KAA1217" s="12"/>
      <c r="KAB1217" s="12"/>
      <c r="KAC1217" s="12"/>
      <c r="KAD1217" s="12"/>
      <c r="KAE1217" s="12"/>
      <c r="KAF1217" s="12"/>
      <c r="KAG1217" s="12"/>
      <c r="KAH1217" s="12"/>
      <c r="KAI1217" s="12"/>
      <c r="KAJ1217" s="12"/>
      <c r="KAK1217" s="12"/>
      <c r="KAL1217" s="12"/>
      <c r="KAM1217" s="12"/>
      <c r="KAN1217" s="12"/>
      <c r="KAO1217" s="12"/>
      <c r="KAP1217" s="12"/>
      <c r="KAQ1217" s="12"/>
      <c r="KAR1217" s="12"/>
      <c r="KAS1217" s="12"/>
      <c r="KAT1217" s="12"/>
      <c r="KAU1217" s="12"/>
      <c r="KAV1217" s="12"/>
      <c r="KAW1217" s="12"/>
      <c r="KAX1217" s="12"/>
      <c r="KAY1217" s="12"/>
      <c r="KAZ1217" s="12"/>
      <c r="KBA1217" s="12"/>
      <c r="KBB1217" s="12"/>
      <c r="KBC1217" s="12"/>
      <c r="KBD1217" s="12"/>
      <c r="KBE1217" s="12"/>
      <c r="KBF1217" s="12"/>
      <c r="KBG1217" s="12"/>
      <c r="KBH1217" s="12"/>
      <c r="KBI1217" s="12"/>
      <c r="KBJ1217" s="12"/>
      <c r="KBK1217" s="12"/>
      <c r="KBL1217" s="12"/>
      <c r="KBM1217" s="12"/>
      <c r="KBN1217" s="12"/>
      <c r="KBO1217" s="12"/>
      <c r="KBP1217" s="12"/>
      <c r="KBQ1217" s="12"/>
      <c r="KBR1217" s="12"/>
      <c r="KBS1217" s="12"/>
      <c r="KBT1217" s="12"/>
      <c r="KBU1217" s="12"/>
      <c r="KBV1217" s="12"/>
      <c r="KBW1217" s="12"/>
      <c r="KBX1217" s="12"/>
      <c r="KBY1217" s="12"/>
      <c r="KBZ1217" s="12"/>
      <c r="KCA1217" s="12"/>
      <c r="KCB1217" s="12"/>
      <c r="KCC1217" s="12"/>
      <c r="KCD1217" s="12"/>
      <c r="KCE1217" s="12"/>
      <c r="KCF1217" s="12"/>
      <c r="KCG1217" s="12"/>
      <c r="KCH1217" s="12"/>
      <c r="KCI1217" s="12"/>
      <c r="KCJ1217" s="12"/>
      <c r="KCK1217" s="12"/>
      <c r="KCL1217" s="12"/>
      <c r="KCM1217" s="12"/>
      <c r="KCN1217" s="12"/>
      <c r="KCO1217" s="12"/>
      <c r="KCP1217" s="12"/>
      <c r="KCQ1217" s="12"/>
      <c r="KCR1217" s="12"/>
      <c r="KCS1217" s="12"/>
      <c r="KCT1217" s="12"/>
      <c r="KCU1217" s="12"/>
      <c r="KCV1217" s="12"/>
      <c r="KCW1217" s="12"/>
      <c r="KCX1217" s="12"/>
      <c r="KCY1217" s="12"/>
      <c r="KCZ1217" s="12"/>
      <c r="KDA1217" s="12"/>
      <c r="KDB1217" s="12"/>
      <c r="KDC1217" s="12"/>
      <c r="KDD1217" s="12"/>
      <c r="KDE1217" s="12"/>
      <c r="KDF1217" s="12"/>
      <c r="KDG1217" s="12"/>
      <c r="KDH1217" s="12"/>
      <c r="KDI1217" s="12"/>
      <c r="KDJ1217" s="12"/>
      <c r="KDK1217" s="12"/>
      <c r="KDL1217" s="12"/>
      <c r="KDM1217" s="12"/>
      <c r="KDN1217" s="12"/>
      <c r="KDO1217" s="12"/>
      <c r="KDP1217" s="12"/>
      <c r="KDQ1217" s="12"/>
      <c r="KDR1217" s="12"/>
      <c r="KDS1217" s="12"/>
      <c r="KDT1217" s="12"/>
      <c r="KDU1217" s="12"/>
      <c r="KDV1217" s="12"/>
      <c r="KDW1217" s="12"/>
      <c r="KDX1217" s="12"/>
      <c r="KDY1217" s="12"/>
      <c r="KDZ1217" s="12"/>
      <c r="KEA1217" s="12"/>
      <c r="KEB1217" s="12"/>
      <c r="KEC1217" s="12"/>
      <c r="KED1217" s="12"/>
      <c r="KEE1217" s="12"/>
      <c r="KEF1217" s="12"/>
      <c r="KEG1217" s="12"/>
      <c r="KEH1217" s="12"/>
      <c r="KEI1217" s="12"/>
      <c r="KEJ1217" s="12"/>
      <c r="KEK1217" s="12"/>
      <c r="KEL1217" s="12"/>
      <c r="KEM1217" s="12"/>
      <c r="KEN1217" s="12"/>
      <c r="KEO1217" s="12"/>
      <c r="KEP1217" s="12"/>
      <c r="KEQ1217" s="12"/>
      <c r="KER1217" s="12"/>
      <c r="KES1217" s="12"/>
      <c r="KET1217" s="12"/>
      <c r="KEU1217" s="12"/>
      <c r="KEV1217" s="12"/>
      <c r="KEW1217" s="12"/>
      <c r="KEX1217" s="12"/>
      <c r="KEY1217" s="12"/>
      <c r="KEZ1217" s="12"/>
      <c r="KFA1217" s="12"/>
      <c r="KFB1217" s="12"/>
      <c r="KFC1217" s="12"/>
      <c r="KFD1217" s="12"/>
      <c r="KFE1217" s="12"/>
      <c r="KFF1217" s="12"/>
      <c r="KFG1217" s="12"/>
      <c r="KFH1217" s="12"/>
      <c r="KFI1217" s="12"/>
      <c r="KFJ1217" s="12"/>
      <c r="KFK1217" s="12"/>
      <c r="KFL1217" s="12"/>
      <c r="KFM1217" s="12"/>
      <c r="KFN1217" s="12"/>
      <c r="KFO1217" s="12"/>
      <c r="KFP1217" s="12"/>
      <c r="KFQ1217" s="12"/>
      <c r="KFR1217" s="12"/>
      <c r="KFS1217" s="12"/>
      <c r="KFT1217" s="12"/>
      <c r="KFU1217" s="12"/>
      <c r="KFV1217" s="12"/>
      <c r="KFW1217" s="12"/>
      <c r="KFX1217" s="12"/>
      <c r="KFY1217" s="12"/>
      <c r="KFZ1217" s="12"/>
      <c r="KGA1217" s="12"/>
      <c r="KGB1217" s="12"/>
      <c r="KGC1217" s="12"/>
      <c r="KGD1217" s="12"/>
      <c r="KGE1217" s="12"/>
      <c r="KGF1217" s="12"/>
      <c r="KGG1217" s="12"/>
      <c r="KGH1217" s="12"/>
      <c r="KGI1217" s="12"/>
      <c r="KGJ1217" s="12"/>
      <c r="KGK1217" s="12"/>
      <c r="KGL1217" s="12"/>
      <c r="KGM1217" s="12"/>
      <c r="KGN1217" s="12"/>
      <c r="KGO1217" s="12"/>
      <c r="KGP1217" s="12"/>
      <c r="KGQ1217" s="12"/>
      <c r="KGR1217" s="12"/>
      <c r="KGS1217" s="12"/>
      <c r="KGT1217" s="12"/>
      <c r="KGU1217" s="12"/>
      <c r="KGV1217" s="12"/>
      <c r="KGW1217" s="12"/>
      <c r="KGX1217" s="12"/>
      <c r="KGY1217" s="12"/>
      <c r="KGZ1217" s="12"/>
      <c r="KHA1217" s="12"/>
      <c r="KHB1217" s="12"/>
      <c r="KHC1217" s="12"/>
      <c r="KHD1217" s="12"/>
      <c r="KHE1217" s="12"/>
      <c r="KHF1217" s="12"/>
      <c r="KHG1217" s="12"/>
      <c r="KHH1217" s="12"/>
      <c r="KHI1217" s="12"/>
      <c r="KHJ1217" s="12"/>
      <c r="KHK1217" s="12"/>
      <c r="KHL1217" s="12"/>
      <c r="KHM1217" s="12"/>
      <c r="KHN1217" s="12"/>
      <c r="KHO1217" s="12"/>
      <c r="KHP1217" s="12"/>
      <c r="KHQ1217" s="12"/>
      <c r="KHR1217" s="12"/>
      <c r="KHS1217" s="12"/>
      <c r="KHT1217" s="12"/>
      <c r="KHU1217" s="12"/>
      <c r="KHV1217" s="12"/>
      <c r="KHW1217" s="12"/>
      <c r="KHX1217" s="12"/>
      <c r="KHY1217" s="12"/>
      <c r="KHZ1217" s="12"/>
      <c r="KIA1217" s="12"/>
      <c r="KIB1217" s="12"/>
      <c r="KIC1217" s="12"/>
      <c r="KID1217" s="12"/>
      <c r="KIE1217" s="12"/>
      <c r="KIF1217" s="12"/>
      <c r="KIG1217" s="12"/>
      <c r="KIH1217" s="12"/>
      <c r="KII1217" s="12"/>
      <c r="KIJ1217" s="12"/>
      <c r="KIK1217" s="12"/>
      <c r="KIL1217" s="12"/>
      <c r="KIM1217" s="12"/>
      <c r="KIN1217" s="12"/>
      <c r="KIO1217" s="12"/>
      <c r="KIP1217" s="12"/>
      <c r="KIQ1217" s="12"/>
      <c r="KIR1217" s="12"/>
      <c r="KIS1217" s="12"/>
      <c r="KIT1217" s="12"/>
      <c r="KIU1217" s="12"/>
      <c r="KIV1217" s="12"/>
      <c r="KIW1217" s="12"/>
      <c r="KIX1217" s="12"/>
      <c r="KIY1217" s="12"/>
      <c r="KIZ1217" s="12"/>
      <c r="KJA1217" s="12"/>
      <c r="KJB1217" s="12"/>
      <c r="KJC1217" s="12"/>
      <c r="KJD1217" s="12"/>
      <c r="KJE1217" s="12"/>
      <c r="KJF1217" s="12"/>
      <c r="KJG1217" s="12"/>
      <c r="KJH1217" s="12"/>
      <c r="KJI1217" s="12"/>
      <c r="KJJ1217" s="12"/>
      <c r="KJK1217" s="12"/>
      <c r="KJL1217" s="12"/>
      <c r="KJM1217" s="12"/>
      <c r="KJN1217" s="12"/>
      <c r="KJO1217" s="12"/>
      <c r="KJP1217" s="12"/>
      <c r="KJQ1217" s="12"/>
      <c r="KJR1217" s="12"/>
      <c r="KJS1217" s="12"/>
      <c r="KJT1217" s="12"/>
      <c r="KJU1217" s="12"/>
      <c r="KJV1217" s="12"/>
      <c r="KJW1217" s="12"/>
      <c r="KJX1217" s="12"/>
      <c r="KJY1217" s="12"/>
      <c r="KJZ1217" s="12"/>
      <c r="KKA1217" s="12"/>
      <c r="KKB1217" s="12"/>
      <c r="KKC1217" s="12"/>
      <c r="KKD1217" s="12"/>
      <c r="KKE1217" s="12"/>
      <c r="KKF1217" s="12"/>
      <c r="KKG1217" s="12"/>
      <c r="KKH1217" s="12"/>
      <c r="KKI1217" s="12"/>
      <c r="KKJ1217" s="12"/>
      <c r="KKK1217" s="12"/>
      <c r="KKL1217" s="12"/>
      <c r="KKM1217" s="12"/>
      <c r="KKN1217" s="12"/>
      <c r="KKO1217" s="12"/>
      <c r="KKP1217" s="12"/>
      <c r="KKQ1217" s="12"/>
      <c r="KKR1217" s="12"/>
      <c r="KKS1217" s="12"/>
      <c r="KKT1217" s="12"/>
      <c r="KKU1217" s="12"/>
      <c r="KKV1217" s="12"/>
      <c r="KKW1217" s="12"/>
      <c r="KKX1217" s="12"/>
      <c r="KKY1217" s="12"/>
      <c r="KKZ1217" s="12"/>
      <c r="KLA1217" s="12"/>
      <c r="KLB1217" s="12"/>
      <c r="KLC1217" s="12"/>
      <c r="KLD1217" s="12"/>
      <c r="KLE1217" s="12"/>
      <c r="KLF1217" s="12"/>
      <c r="KLG1217" s="12"/>
      <c r="KLH1217" s="12"/>
      <c r="KLI1217" s="12"/>
      <c r="KLJ1217" s="12"/>
      <c r="KLK1217" s="12"/>
      <c r="KLL1217" s="12"/>
      <c r="KLM1217" s="12"/>
      <c r="KLN1217" s="12"/>
      <c r="KLO1217" s="12"/>
      <c r="KLP1217" s="12"/>
      <c r="KLQ1217" s="12"/>
      <c r="KLR1217" s="12"/>
      <c r="KLS1217" s="12"/>
      <c r="KLT1217" s="12"/>
      <c r="KLU1217" s="12"/>
      <c r="KLV1217" s="12"/>
      <c r="KLW1217" s="12"/>
      <c r="KLX1217" s="12"/>
      <c r="KLY1217" s="12"/>
      <c r="KLZ1217" s="12"/>
      <c r="KMA1217" s="12"/>
      <c r="KMB1217" s="12"/>
      <c r="KMC1217" s="12"/>
      <c r="KMD1217" s="12"/>
      <c r="KME1217" s="12"/>
      <c r="KMF1217" s="12"/>
      <c r="KMG1217" s="12"/>
      <c r="KMH1217" s="12"/>
      <c r="KMI1217" s="12"/>
      <c r="KMJ1217" s="12"/>
      <c r="KMK1217" s="12"/>
      <c r="KML1217" s="12"/>
      <c r="KMM1217" s="12"/>
      <c r="KMN1217" s="12"/>
      <c r="KMO1217" s="12"/>
      <c r="KMP1217" s="12"/>
      <c r="KMQ1217" s="12"/>
      <c r="KMR1217" s="12"/>
      <c r="KMS1217" s="12"/>
      <c r="KMT1217" s="12"/>
      <c r="KMU1217" s="12"/>
      <c r="KMV1217" s="12"/>
      <c r="KMW1217" s="12"/>
      <c r="KMX1217" s="12"/>
      <c r="KMY1217" s="12"/>
      <c r="KMZ1217" s="12"/>
      <c r="KNA1217" s="12"/>
      <c r="KNB1217" s="12"/>
      <c r="KNC1217" s="12"/>
      <c r="KND1217" s="12"/>
      <c r="KNE1217" s="12"/>
      <c r="KNF1217" s="12"/>
      <c r="KNG1217" s="12"/>
      <c r="KNH1217" s="12"/>
      <c r="KNI1217" s="12"/>
      <c r="KNJ1217" s="12"/>
      <c r="KNK1217" s="12"/>
      <c r="KNL1217" s="12"/>
      <c r="KNM1217" s="12"/>
      <c r="KNN1217" s="12"/>
      <c r="KNO1217" s="12"/>
      <c r="KNP1217" s="12"/>
      <c r="KNQ1217" s="12"/>
      <c r="KNR1217" s="12"/>
      <c r="KNS1217" s="12"/>
      <c r="KNT1217" s="12"/>
      <c r="KNU1217" s="12"/>
      <c r="KNV1217" s="12"/>
      <c r="KNW1217" s="12"/>
      <c r="KNX1217" s="12"/>
      <c r="KNY1217" s="12"/>
      <c r="KNZ1217" s="12"/>
      <c r="KOA1217" s="12"/>
      <c r="KOB1217" s="12"/>
      <c r="KOC1217" s="12"/>
      <c r="KOD1217" s="12"/>
      <c r="KOE1217" s="12"/>
      <c r="KOF1217" s="12"/>
      <c r="KOG1217" s="12"/>
      <c r="KOH1217" s="12"/>
      <c r="KOI1217" s="12"/>
      <c r="KOJ1217" s="12"/>
      <c r="KOK1217" s="12"/>
      <c r="KOL1217" s="12"/>
      <c r="KOM1217" s="12"/>
      <c r="KON1217" s="12"/>
      <c r="KOO1217" s="12"/>
      <c r="KOP1217" s="12"/>
      <c r="KOQ1217" s="12"/>
      <c r="KOR1217" s="12"/>
      <c r="KOS1217" s="12"/>
      <c r="KOT1217" s="12"/>
      <c r="KOU1217" s="12"/>
      <c r="KOV1217" s="12"/>
      <c r="KOW1217" s="12"/>
      <c r="KOX1217" s="12"/>
      <c r="KOY1217" s="12"/>
      <c r="KOZ1217" s="12"/>
      <c r="KPA1217" s="12"/>
      <c r="KPB1217" s="12"/>
      <c r="KPC1217" s="12"/>
      <c r="KPD1217" s="12"/>
      <c r="KPE1217" s="12"/>
      <c r="KPF1217" s="12"/>
      <c r="KPG1217" s="12"/>
      <c r="KPH1217" s="12"/>
      <c r="KPI1217" s="12"/>
      <c r="KPJ1217" s="12"/>
      <c r="KPK1217" s="12"/>
      <c r="KPL1217" s="12"/>
      <c r="KPM1217" s="12"/>
      <c r="KPN1217" s="12"/>
      <c r="KPO1217" s="12"/>
      <c r="KPP1217" s="12"/>
      <c r="KPQ1217" s="12"/>
      <c r="KPR1217" s="12"/>
      <c r="KPS1217" s="12"/>
      <c r="KPT1217" s="12"/>
      <c r="KPU1217" s="12"/>
      <c r="KPV1217" s="12"/>
      <c r="KPW1217" s="12"/>
      <c r="KPX1217" s="12"/>
      <c r="KPY1217" s="12"/>
      <c r="KPZ1217" s="12"/>
      <c r="KQA1217" s="12"/>
      <c r="KQB1217" s="12"/>
      <c r="KQC1217" s="12"/>
      <c r="KQD1217" s="12"/>
      <c r="KQE1217" s="12"/>
      <c r="KQF1217" s="12"/>
      <c r="KQG1217" s="12"/>
      <c r="KQH1217" s="12"/>
      <c r="KQI1217" s="12"/>
      <c r="KQJ1217" s="12"/>
      <c r="KQK1217" s="12"/>
      <c r="KQL1217" s="12"/>
      <c r="KQM1217" s="12"/>
      <c r="KQN1217" s="12"/>
      <c r="KQO1217" s="12"/>
      <c r="KQP1217" s="12"/>
      <c r="KQQ1217" s="12"/>
      <c r="KQR1217" s="12"/>
      <c r="KQS1217" s="12"/>
      <c r="KQT1217" s="12"/>
      <c r="KQU1217" s="12"/>
      <c r="KQV1217" s="12"/>
      <c r="KQW1217" s="12"/>
      <c r="KQX1217" s="12"/>
      <c r="KQY1217" s="12"/>
      <c r="KQZ1217" s="12"/>
      <c r="KRA1217" s="12"/>
      <c r="KRB1217" s="12"/>
      <c r="KRC1217" s="12"/>
      <c r="KRD1217" s="12"/>
      <c r="KRE1217" s="12"/>
      <c r="KRF1217" s="12"/>
      <c r="KRG1217" s="12"/>
      <c r="KRH1217" s="12"/>
      <c r="KRI1217" s="12"/>
      <c r="KRJ1217" s="12"/>
      <c r="KRK1217" s="12"/>
      <c r="KRL1217" s="12"/>
      <c r="KRM1217" s="12"/>
      <c r="KRN1217" s="12"/>
      <c r="KRO1217" s="12"/>
      <c r="KRP1217" s="12"/>
      <c r="KRQ1217" s="12"/>
      <c r="KRR1217" s="12"/>
      <c r="KRS1217" s="12"/>
      <c r="KRT1217" s="12"/>
      <c r="KRU1217" s="12"/>
      <c r="KRV1217" s="12"/>
      <c r="KRW1217" s="12"/>
      <c r="KRX1217" s="12"/>
      <c r="KRY1217" s="12"/>
      <c r="KRZ1217" s="12"/>
      <c r="KSA1217" s="12"/>
      <c r="KSB1217" s="12"/>
      <c r="KSC1217" s="12"/>
      <c r="KSD1217" s="12"/>
      <c r="KSE1217" s="12"/>
      <c r="KSF1217" s="12"/>
      <c r="KSG1217" s="12"/>
      <c r="KSH1217" s="12"/>
      <c r="KSI1217" s="12"/>
      <c r="KSJ1217" s="12"/>
      <c r="KSK1217" s="12"/>
      <c r="KSL1217" s="12"/>
      <c r="KSM1217" s="12"/>
      <c r="KSN1217" s="12"/>
      <c r="KSO1217" s="12"/>
      <c r="KSP1217" s="12"/>
      <c r="KSQ1217" s="12"/>
      <c r="KSR1217" s="12"/>
      <c r="KSS1217" s="12"/>
      <c r="KST1217" s="12"/>
      <c r="KSU1217" s="12"/>
      <c r="KSV1217" s="12"/>
      <c r="KSW1217" s="12"/>
      <c r="KSX1217" s="12"/>
      <c r="KSY1217" s="12"/>
      <c r="KSZ1217" s="12"/>
      <c r="KTA1217" s="12"/>
      <c r="KTB1217" s="12"/>
      <c r="KTC1217" s="12"/>
      <c r="KTD1217" s="12"/>
      <c r="KTE1217" s="12"/>
      <c r="KTF1217" s="12"/>
      <c r="KTG1217" s="12"/>
      <c r="KTH1217" s="12"/>
      <c r="KTI1217" s="12"/>
      <c r="KTJ1217" s="12"/>
      <c r="KTK1217" s="12"/>
      <c r="KTL1217" s="12"/>
      <c r="KTM1217" s="12"/>
      <c r="KTN1217" s="12"/>
      <c r="KTO1217" s="12"/>
      <c r="KTP1217" s="12"/>
      <c r="KTQ1217" s="12"/>
      <c r="KTR1217" s="12"/>
      <c r="KTS1217" s="12"/>
      <c r="KTT1217" s="12"/>
      <c r="KTU1217" s="12"/>
      <c r="KTV1217" s="12"/>
      <c r="KTW1217" s="12"/>
      <c r="KTX1217" s="12"/>
      <c r="KTY1217" s="12"/>
      <c r="KTZ1217" s="12"/>
      <c r="KUA1217" s="12"/>
      <c r="KUB1217" s="12"/>
      <c r="KUC1217" s="12"/>
      <c r="KUD1217" s="12"/>
      <c r="KUE1217" s="12"/>
      <c r="KUF1217" s="12"/>
      <c r="KUG1217" s="12"/>
      <c r="KUH1217" s="12"/>
      <c r="KUI1217" s="12"/>
      <c r="KUJ1217" s="12"/>
      <c r="KUK1217" s="12"/>
      <c r="KUL1217" s="12"/>
      <c r="KUM1217" s="12"/>
      <c r="KUN1217" s="12"/>
      <c r="KUO1217" s="12"/>
      <c r="KUP1217" s="12"/>
      <c r="KUQ1217" s="12"/>
      <c r="KUR1217" s="12"/>
      <c r="KUS1217" s="12"/>
      <c r="KUT1217" s="12"/>
      <c r="KUU1217" s="12"/>
      <c r="KUV1217" s="12"/>
      <c r="KUW1217" s="12"/>
      <c r="KUX1217" s="12"/>
      <c r="KUY1217" s="12"/>
      <c r="KUZ1217" s="12"/>
      <c r="KVA1217" s="12"/>
      <c r="KVB1217" s="12"/>
      <c r="KVC1217" s="12"/>
      <c r="KVD1217" s="12"/>
      <c r="KVE1217" s="12"/>
      <c r="KVF1217" s="12"/>
      <c r="KVG1217" s="12"/>
      <c r="KVH1217" s="12"/>
      <c r="KVI1217" s="12"/>
      <c r="KVJ1217" s="12"/>
      <c r="KVK1217" s="12"/>
      <c r="KVL1217" s="12"/>
      <c r="KVM1217" s="12"/>
      <c r="KVN1217" s="12"/>
      <c r="KVO1217" s="12"/>
      <c r="KVP1217" s="12"/>
      <c r="KVQ1217" s="12"/>
      <c r="KVR1217" s="12"/>
      <c r="KVS1217" s="12"/>
      <c r="KVT1217" s="12"/>
      <c r="KVU1217" s="12"/>
      <c r="KVV1217" s="12"/>
      <c r="KVW1217" s="12"/>
      <c r="KVX1217" s="12"/>
      <c r="KVY1217" s="12"/>
      <c r="KVZ1217" s="12"/>
      <c r="KWA1217" s="12"/>
      <c r="KWB1217" s="12"/>
      <c r="KWC1217" s="12"/>
      <c r="KWD1217" s="12"/>
      <c r="KWE1217" s="12"/>
      <c r="KWF1217" s="12"/>
      <c r="KWG1217" s="12"/>
      <c r="KWH1217" s="12"/>
      <c r="KWI1217" s="12"/>
      <c r="KWJ1217" s="12"/>
      <c r="KWK1217" s="12"/>
      <c r="KWL1217" s="12"/>
      <c r="KWM1217" s="12"/>
      <c r="KWN1217" s="12"/>
      <c r="KWO1217" s="12"/>
      <c r="KWP1217" s="12"/>
      <c r="KWQ1217" s="12"/>
      <c r="KWR1217" s="12"/>
      <c r="KWS1217" s="12"/>
      <c r="KWT1217" s="12"/>
      <c r="KWU1217" s="12"/>
      <c r="KWV1217" s="12"/>
      <c r="KWW1217" s="12"/>
      <c r="KWX1217" s="12"/>
      <c r="KWY1217" s="12"/>
      <c r="KWZ1217" s="12"/>
      <c r="KXA1217" s="12"/>
      <c r="KXB1217" s="12"/>
      <c r="KXC1217" s="12"/>
      <c r="KXD1217" s="12"/>
      <c r="KXE1217" s="12"/>
      <c r="KXF1217" s="12"/>
      <c r="KXG1217" s="12"/>
      <c r="KXH1217" s="12"/>
      <c r="KXI1217" s="12"/>
      <c r="KXJ1217" s="12"/>
      <c r="KXK1217" s="12"/>
      <c r="KXL1217" s="12"/>
      <c r="KXM1217" s="12"/>
      <c r="KXN1217" s="12"/>
      <c r="KXO1217" s="12"/>
      <c r="KXP1217" s="12"/>
      <c r="KXQ1217" s="12"/>
      <c r="KXR1217" s="12"/>
      <c r="KXS1217" s="12"/>
      <c r="KXT1217" s="12"/>
      <c r="KXU1217" s="12"/>
      <c r="KXV1217" s="12"/>
      <c r="KXW1217" s="12"/>
      <c r="KXX1217" s="12"/>
      <c r="KXY1217" s="12"/>
      <c r="KXZ1217" s="12"/>
      <c r="KYA1217" s="12"/>
      <c r="KYB1217" s="12"/>
      <c r="KYC1217" s="12"/>
      <c r="KYD1217" s="12"/>
      <c r="KYE1217" s="12"/>
      <c r="KYF1217" s="12"/>
      <c r="KYG1217" s="12"/>
      <c r="KYH1217" s="12"/>
      <c r="KYI1217" s="12"/>
      <c r="KYJ1217" s="12"/>
      <c r="KYK1217" s="12"/>
      <c r="KYL1217" s="12"/>
      <c r="KYM1217" s="12"/>
      <c r="KYN1217" s="12"/>
      <c r="KYO1217" s="12"/>
      <c r="KYP1217" s="12"/>
      <c r="KYQ1217" s="12"/>
      <c r="KYR1217" s="12"/>
      <c r="KYS1217" s="12"/>
      <c r="KYT1217" s="12"/>
      <c r="KYU1217" s="12"/>
      <c r="KYV1217" s="12"/>
      <c r="KYW1217" s="12"/>
      <c r="KYX1217" s="12"/>
      <c r="KYY1217" s="12"/>
      <c r="KYZ1217" s="12"/>
      <c r="KZA1217" s="12"/>
      <c r="KZB1217" s="12"/>
      <c r="KZC1217" s="12"/>
      <c r="KZD1217" s="12"/>
      <c r="KZE1217" s="12"/>
      <c r="KZF1217" s="12"/>
      <c r="KZG1217" s="12"/>
      <c r="KZH1217" s="12"/>
      <c r="KZI1217" s="12"/>
      <c r="KZJ1217" s="12"/>
      <c r="KZK1217" s="12"/>
      <c r="KZL1217" s="12"/>
      <c r="KZM1217" s="12"/>
      <c r="KZN1217" s="12"/>
      <c r="KZO1217" s="12"/>
      <c r="KZP1217" s="12"/>
      <c r="KZQ1217" s="12"/>
      <c r="KZR1217" s="12"/>
      <c r="KZS1217" s="12"/>
      <c r="KZT1217" s="12"/>
      <c r="KZU1217" s="12"/>
      <c r="KZV1217" s="12"/>
      <c r="KZW1217" s="12"/>
      <c r="KZX1217" s="12"/>
      <c r="KZY1217" s="12"/>
      <c r="KZZ1217" s="12"/>
      <c r="LAA1217" s="12"/>
      <c r="LAB1217" s="12"/>
      <c r="LAC1217" s="12"/>
      <c r="LAD1217" s="12"/>
      <c r="LAE1217" s="12"/>
      <c r="LAF1217" s="12"/>
      <c r="LAG1217" s="12"/>
      <c r="LAH1217" s="12"/>
      <c r="LAI1217" s="12"/>
      <c r="LAJ1217" s="12"/>
      <c r="LAK1217" s="12"/>
      <c r="LAL1217" s="12"/>
      <c r="LAM1217" s="12"/>
      <c r="LAN1217" s="12"/>
      <c r="LAO1217" s="12"/>
      <c r="LAP1217" s="12"/>
      <c r="LAQ1217" s="12"/>
      <c r="LAR1217" s="12"/>
      <c r="LAS1217" s="12"/>
      <c r="LAT1217" s="12"/>
      <c r="LAU1217" s="12"/>
      <c r="LAV1217" s="12"/>
      <c r="LAW1217" s="12"/>
      <c r="LAX1217" s="12"/>
      <c r="LAY1217" s="12"/>
      <c r="LAZ1217" s="12"/>
      <c r="LBA1217" s="12"/>
      <c r="LBB1217" s="12"/>
      <c r="LBC1217" s="12"/>
      <c r="LBD1217" s="12"/>
      <c r="LBE1217" s="12"/>
      <c r="LBF1217" s="12"/>
      <c r="LBG1217" s="12"/>
      <c r="LBH1217" s="12"/>
      <c r="LBI1217" s="12"/>
      <c r="LBJ1217" s="12"/>
      <c r="LBK1217" s="12"/>
      <c r="LBL1217" s="12"/>
      <c r="LBM1217" s="12"/>
      <c r="LBN1217" s="12"/>
      <c r="LBO1217" s="12"/>
      <c r="LBP1217" s="12"/>
      <c r="LBQ1217" s="12"/>
      <c r="LBR1217" s="12"/>
      <c r="LBS1217" s="12"/>
      <c r="LBT1217" s="12"/>
      <c r="LBU1217" s="12"/>
      <c r="LBV1217" s="12"/>
      <c r="LBW1217" s="12"/>
      <c r="LBX1217" s="12"/>
      <c r="LBY1217" s="12"/>
      <c r="LBZ1217" s="12"/>
      <c r="LCA1217" s="12"/>
      <c r="LCB1217" s="12"/>
      <c r="LCC1217" s="12"/>
      <c r="LCD1217" s="12"/>
      <c r="LCE1217" s="12"/>
      <c r="LCF1217" s="12"/>
      <c r="LCG1217" s="12"/>
      <c r="LCH1217" s="12"/>
      <c r="LCI1217" s="12"/>
      <c r="LCJ1217" s="12"/>
      <c r="LCK1217" s="12"/>
      <c r="LCL1217" s="12"/>
      <c r="LCM1217" s="12"/>
      <c r="LCN1217" s="12"/>
      <c r="LCO1217" s="12"/>
      <c r="LCP1217" s="12"/>
      <c r="LCQ1217" s="12"/>
      <c r="LCR1217" s="12"/>
      <c r="LCS1217" s="12"/>
      <c r="LCT1217" s="12"/>
      <c r="LCU1217" s="12"/>
      <c r="LCV1217" s="12"/>
      <c r="LCW1217" s="12"/>
      <c r="LCX1217" s="12"/>
      <c r="LCY1217" s="12"/>
      <c r="LCZ1217" s="12"/>
      <c r="LDA1217" s="12"/>
      <c r="LDB1217" s="12"/>
      <c r="LDC1217" s="12"/>
      <c r="LDD1217" s="12"/>
      <c r="LDE1217" s="12"/>
      <c r="LDF1217" s="12"/>
      <c r="LDG1217" s="12"/>
      <c r="LDH1217" s="12"/>
      <c r="LDI1217" s="12"/>
      <c r="LDJ1217" s="12"/>
      <c r="LDK1217" s="12"/>
      <c r="LDL1217" s="12"/>
      <c r="LDM1217" s="12"/>
      <c r="LDN1217" s="12"/>
      <c r="LDO1217" s="12"/>
      <c r="LDP1217" s="12"/>
      <c r="LDQ1217" s="12"/>
      <c r="LDR1217" s="12"/>
      <c r="LDS1217" s="12"/>
      <c r="LDT1217" s="12"/>
      <c r="LDU1217" s="12"/>
      <c r="LDV1217" s="12"/>
      <c r="LDW1217" s="12"/>
      <c r="LDX1217" s="12"/>
      <c r="LDY1217" s="12"/>
      <c r="LDZ1217" s="12"/>
      <c r="LEA1217" s="12"/>
      <c r="LEB1217" s="12"/>
      <c r="LEC1217" s="12"/>
      <c r="LED1217" s="12"/>
      <c r="LEE1217" s="12"/>
      <c r="LEF1217" s="12"/>
      <c r="LEG1217" s="12"/>
      <c r="LEH1217" s="12"/>
      <c r="LEI1217" s="12"/>
      <c r="LEJ1217" s="12"/>
      <c r="LEK1217" s="12"/>
      <c r="LEL1217" s="12"/>
      <c r="LEM1217" s="12"/>
      <c r="LEN1217" s="12"/>
      <c r="LEO1217" s="12"/>
      <c r="LEP1217" s="12"/>
      <c r="LEQ1217" s="12"/>
      <c r="LER1217" s="12"/>
      <c r="LES1217" s="12"/>
      <c r="LET1217" s="12"/>
      <c r="LEU1217" s="12"/>
      <c r="LEV1217" s="12"/>
      <c r="LEW1217" s="12"/>
      <c r="LEX1217" s="12"/>
      <c r="LEY1217" s="12"/>
      <c r="LEZ1217" s="12"/>
      <c r="LFA1217" s="12"/>
      <c r="LFB1217" s="12"/>
      <c r="LFC1217" s="12"/>
      <c r="LFD1217" s="12"/>
      <c r="LFE1217" s="12"/>
      <c r="LFF1217" s="12"/>
      <c r="LFG1217" s="12"/>
      <c r="LFH1217" s="12"/>
      <c r="LFI1217" s="12"/>
      <c r="LFJ1217" s="12"/>
      <c r="LFK1217" s="12"/>
      <c r="LFL1217" s="12"/>
      <c r="LFM1217" s="12"/>
      <c r="LFN1217" s="12"/>
      <c r="LFO1217" s="12"/>
      <c r="LFP1217" s="12"/>
      <c r="LFQ1217" s="12"/>
      <c r="LFR1217" s="12"/>
      <c r="LFS1217" s="12"/>
      <c r="LFT1217" s="12"/>
      <c r="LFU1217" s="12"/>
      <c r="LFV1217" s="12"/>
      <c r="LFW1217" s="12"/>
      <c r="LFX1217" s="12"/>
      <c r="LFY1217" s="12"/>
      <c r="LFZ1217" s="12"/>
      <c r="LGA1217" s="12"/>
      <c r="LGB1217" s="12"/>
      <c r="LGC1217" s="12"/>
      <c r="LGD1217" s="12"/>
      <c r="LGE1217" s="12"/>
      <c r="LGF1217" s="12"/>
      <c r="LGG1217" s="12"/>
      <c r="LGH1217" s="12"/>
      <c r="LGI1217" s="12"/>
      <c r="LGJ1217" s="12"/>
      <c r="LGK1217" s="12"/>
      <c r="LGL1217" s="12"/>
      <c r="LGM1217" s="12"/>
      <c r="LGN1217" s="12"/>
      <c r="LGO1217" s="12"/>
      <c r="LGP1217" s="12"/>
      <c r="LGQ1217" s="12"/>
      <c r="LGR1217" s="12"/>
      <c r="LGS1217" s="12"/>
      <c r="LGT1217" s="12"/>
      <c r="LGU1217" s="12"/>
      <c r="LGV1217" s="12"/>
      <c r="LGW1217" s="12"/>
      <c r="LGX1217" s="12"/>
      <c r="LGY1217" s="12"/>
      <c r="LGZ1217" s="12"/>
      <c r="LHA1217" s="12"/>
      <c r="LHB1217" s="12"/>
      <c r="LHC1217" s="12"/>
      <c r="LHD1217" s="12"/>
      <c r="LHE1217" s="12"/>
      <c r="LHF1217" s="12"/>
      <c r="LHG1217" s="12"/>
      <c r="LHH1217" s="12"/>
      <c r="LHI1217" s="12"/>
      <c r="LHJ1217" s="12"/>
      <c r="LHK1217" s="12"/>
      <c r="LHL1217" s="12"/>
      <c r="LHM1217" s="12"/>
      <c r="LHN1217" s="12"/>
      <c r="LHO1217" s="12"/>
      <c r="LHP1217" s="12"/>
      <c r="LHQ1217" s="12"/>
      <c r="LHR1217" s="12"/>
      <c r="LHS1217" s="12"/>
      <c r="LHT1217" s="12"/>
      <c r="LHU1217" s="12"/>
      <c r="LHV1217" s="12"/>
      <c r="LHW1217" s="12"/>
      <c r="LHX1217" s="12"/>
      <c r="LHY1217" s="12"/>
      <c r="LHZ1217" s="12"/>
      <c r="LIA1217" s="12"/>
      <c r="LIB1217" s="12"/>
      <c r="LIC1217" s="12"/>
      <c r="LID1217" s="12"/>
      <c r="LIE1217" s="12"/>
      <c r="LIF1217" s="12"/>
      <c r="LIG1217" s="12"/>
      <c r="LIH1217" s="12"/>
      <c r="LII1217" s="12"/>
      <c r="LIJ1217" s="12"/>
      <c r="LIK1217" s="12"/>
      <c r="LIL1217" s="12"/>
      <c r="LIM1217" s="12"/>
      <c r="LIN1217" s="12"/>
      <c r="LIO1217" s="12"/>
      <c r="LIP1217" s="12"/>
      <c r="LIQ1217" s="12"/>
      <c r="LIR1217" s="12"/>
      <c r="LIS1217" s="12"/>
      <c r="LIT1217" s="12"/>
      <c r="LIU1217" s="12"/>
      <c r="LIV1217" s="12"/>
      <c r="LIW1217" s="12"/>
      <c r="LIX1217" s="12"/>
      <c r="LIY1217" s="12"/>
      <c r="LIZ1217" s="12"/>
      <c r="LJA1217" s="12"/>
      <c r="LJB1217" s="12"/>
      <c r="LJC1217" s="12"/>
      <c r="LJD1217" s="12"/>
      <c r="LJE1217" s="12"/>
      <c r="LJF1217" s="12"/>
      <c r="LJG1217" s="12"/>
      <c r="LJH1217" s="12"/>
      <c r="LJI1217" s="12"/>
      <c r="LJJ1217" s="12"/>
      <c r="LJK1217" s="12"/>
      <c r="LJL1217" s="12"/>
      <c r="LJM1217" s="12"/>
      <c r="LJN1217" s="12"/>
      <c r="LJO1217" s="12"/>
      <c r="LJP1217" s="12"/>
      <c r="LJQ1217" s="12"/>
      <c r="LJR1217" s="12"/>
      <c r="LJS1217" s="12"/>
      <c r="LJT1217" s="12"/>
      <c r="LJU1217" s="12"/>
      <c r="LJV1217" s="12"/>
      <c r="LJW1217" s="12"/>
      <c r="LJX1217" s="12"/>
      <c r="LJY1217" s="12"/>
      <c r="LJZ1217" s="12"/>
      <c r="LKA1217" s="12"/>
      <c r="LKB1217" s="12"/>
      <c r="LKC1217" s="12"/>
      <c r="LKD1217" s="12"/>
      <c r="LKE1217" s="12"/>
      <c r="LKF1217" s="12"/>
      <c r="LKG1217" s="12"/>
      <c r="LKH1217" s="12"/>
      <c r="LKI1217" s="12"/>
      <c r="LKJ1217" s="12"/>
      <c r="LKK1217" s="12"/>
      <c r="LKL1217" s="12"/>
      <c r="LKM1217" s="12"/>
      <c r="LKN1217" s="12"/>
      <c r="LKO1217" s="12"/>
      <c r="LKP1217" s="12"/>
      <c r="LKQ1217" s="12"/>
      <c r="LKR1217" s="12"/>
      <c r="LKS1217" s="12"/>
      <c r="LKT1217" s="12"/>
      <c r="LKU1217" s="12"/>
      <c r="LKV1217" s="12"/>
      <c r="LKW1217" s="12"/>
      <c r="LKX1217" s="12"/>
      <c r="LKY1217" s="12"/>
      <c r="LKZ1217" s="12"/>
      <c r="LLA1217" s="12"/>
      <c r="LLB1217" s="12"/>
      <c r="LLC1217" s="12"/>
      <c r="LLD1217" s="12"/>
      <c r="LLE1217" s="12"/>
      <c r="LLF1217" s="12"/>
      <c r="LLG1217" s="12"/>
      <c r="LLH1217" s="12"/>
      <c r="LLI1217" s="12"/>
      <c r="LLJ1217" s="12"/>
      <c r="LLK1217" s="12"/>
      <c r="LLL1217" s="12"/>
      <c r="LLM1217" s="12"/>
      <c r="LLN1217" s="12"/>
      <c r="LLO1217" s="12"/>
      <c r="LLP1217" s="12"/>
      <c r="LLQ1217" s="12"/>
      <c r="LLR1217" s="12"/>
      <c r="LLS1217" s="12"/>
      <c r="LLT1217" s="12"/>
      <c r="LLU1217" s="12"/>
      <c r="LLV1217" s="12"/>
      <c r="LLW1217" s="12"/>
      <c r="LLX1217" s="12"/>
      <c r="LLY1217" s="12"/>
      <c r="LLZ1217" s="12"/>
      <c r="LMA1217" s="12"/>
      <c r="LMB1217" s="12"/>
      <c r="LMC1217" s="12"/>
      <c r="LMD1217" s="12"/>
      <c r="LME1217" s="12"/>
      <c r="LMF1217" s="12"/>
      <c r="LMG1217" s="12"/>
      <c r="LMH1217" s="12"/>
      <c r="LMI1217" s="12"/>
      <c r="LMJ1217" s="12"/>
      <c r="LMK1217" s="12"/>
      <c r="LML1217" s="12"/>
      <c r="LMM1217" s="12"/>
      <c r="LMN1217" s="12"/>
      <c r="LMO1217" s="12"/>
      <c r="LMP1217" s="12"/>
      <c r="LMQ1217" s="12"/>
      <c r="LMR1217" s="12"/>
      <c r="LMS1217" s="12"/>
      <c r="LMT1217" s="12"/>
      <c r="LMU1217" s="12"/>
      <c r="LMV1217" s="12"/>
      <c r="LMW1217" s="12"/>
      <c r="LMX1217" s="12"/>
      <c r="LMY1217" s="12"/>
      <c r="LMZ1217" s="12"/>
      <c r="LNA1217" s="12"/>
      <c r="LNB1217" s="12"/>
      <c r="LNC1217" s="12"/>
      <c r="LND1217" s="12"/>
      <c r="LNE1217" s="12"/>
      <c r="LNF1217" s="12"/>
      <c r="LNG1217" s="12"/>
      <c r="LNH1217" s="12"/>
      <c r="LNI1217" s="12"/>
      <c r="LNJ1217" s="12"/>
      <c r="LNK1217" s="12"/>
      <c r="LNL1217" s="12"/>
      <c r="LNM1217" s="12"/>
      <c r="LNN1217" s="12"/>
      <c r="LNO1217" s="12"/>
      <c r="LNP1217" s="12"/>
      <c r="LNQ1217" s="12"/>
      <c r="LNR1217" s="12"/>
      <c r="LNS1217" s="12"/>
      <c r="LNT1217" s="12"/>
      <c r="LNU1217" s="12"/>
      <c r="LNV1217" s="12"/>
      <c r="LNW1217" s="12"/>
      <c r="LNX1217" s="12"/>
      <c r="LNY1217" s="12"/>
      <c r="LNZ1217" s="12"/>
      <c r="LOA1217" s="12"/>
      <c r="LOB1217" s="12"/>
      <c r="LOC1217" s="12"/>
      <c r="LOD1217" s="12"/>
      <c r="LOE1217" s="12"/>
      <c r="LOF1217" s="12"/>
      <c r="LOG1217" s="12"/>
      <c r="LOH1217" s="12"/>
      <c r="LOI1217" s="12"/>
      <c r="LOJ1217" s="12"/>
      <c r="LOK1217" s="12"/>
      <c r="LOL1217" s="12"/>
      <c r="LOM1217" s="12"/>
      <c r="LON1217" s="12"/>
      <c r="LOO1217" s="12"/>
      <c r="LOP1217" s="12"/>
      <c r="LOQ1217" s="12"/>
      <c r="LOR1217" s="12"/>
      <c r="LOS1217" s="12"/>
      <c r="LOT1217" s="12"/>
      <c r="LOU1217" s="12"/>
      <c r="LOV1217" s="12"/>
      <c r="LOW1217" s="12"/>
      <c r="LOX1217" s="12"/>
      <c r="LOY1217" s="12"/>
      <c r="LOZ1217" s="12"/>
      <c r="LPA1217" s="12"/>
      <c r="LPB1217" s="12"/>
      <c r="LPC1217" s="12"/>
      <c r="LPD1217" s="12"/>
      <c r="LPE1217" s="12"/>
      <c r="LPF1217" s="12"/>
      <c r="LPG1217" s="12"/>
      <c r="LPH1217" s="12"/>
      <c r="LPI1217" s="12"/>
      <c r="LPJ1217" s="12"/>
      <c r="LPK1217" s="12"/>
      <c r="LPL1217" s="12"/>
      <c r="LPM1217" s="12"/>
      <c r="LPN1217" s="12"/>
      <c r="LPO1217" s="12"/>
      <c r="LPP1217" s="12"/>
      <c r="LPQ1217" s="12"/>
      <c r="LPR1217" s="12"/>
      <c r="LPS1217" s="12"/>
      <c r="LPT1217" s="12"/>
      <c r="LPU1217" s="12"/>
      <c r="LPV1217" s="12"/>
      <c r="LPW1217" s="12"/>
      <c r="LPX1217" s="12"/>
      <c r="LPY1217" s="12"/>
      <c r="LPZ1217" s="12"/>
      <c r="LQA1217" s="12"/>
      <c r="LQB1217" s="12"/>
      <c r="LQC1217" s="12"/>
      <c r="LQD1217" s="12"/>
      <c r="LQE1217" s="12"/>
      <c r="LQF1217" s="12"/>
      <c r="LQG1217" s="12"/>
      <c r="LQH1217" s="12"/>
      <c r="LQI1217" s="12"/>
      <c r="LQJ1217" s="12"/>
      <c r="LQK1217" s="12"/>
      <c r="LQL1217" s="12"/>
      <c r="LQM1217" s="12"/>
      <c r="LQN1217" s="12"/>
      <c r="LQO1217" s="12"/>
      <c r="LQP1217" s="12"/>
      <c r="LQQ1217" s="12"/>
      <c r="LQR1217" s="12"/>
      <c r="LQS1217" s="12"/>
      <c r="LQT1217" s="12"/>
      <c r="LQU1217" s="12"/>
      <c r="LQV1217" s="12"/>
      <c r="LQW1217" s="12"/>
      <c r="LQX1217" s="12"/>
      <c r="LQY1217" s="12"/>
      <c r="LQZ1217" s="12"/>
      <c r="LRA1217" s="12"/>
      <c r="LRB1217" s="12"/>
      <c r="LRC1217" s="12"/>
      <c r="LRD1217" s="12"/>
      <c r="LRE1217" s="12"/>
      <c r="LRF1217" s="12"/>
      <c r="LRG1217" s="12"/>
      <c r="LRH1217" s="12"/>
      <c r="LRI1217" s="12"/>
      <c r="LRJ1217" s="12"/>
      <c r="LRK1217" s="12"/>
      <c r="LRL1217" s="12"/>
      <c r="LRM1217" s="12"/>
      <c r="LRN1217" s="12"/>
      <c r="LRO1217" s="12"/>
      <c r="LRP1217" s="12"/>
      <c r="LRQ1217" s="12"/>
      <c r="LRR1217" s="12"/>
      <c r="LRS1217" s="12"/>
      <c r="LRT1217" s="12"/>
      <c r="LRU1217" s="12"/>
      <c r="LRV1217" s="12"/>
      <c r="LRW1217" s="12"/>
      <c r="LRX1217" s="12"/>
      <c r="LRY1217" s="12"/>
      <c r="LRZ1217" s="12"/>
      <c r="LSA1217" s="12"/>
      <c r="LSB1217" s="12"/>
      <c r="LSC1217" s="12"/>
      <c r="LSD1217" s="12"/>
      <c r="LSE1217" s="12"/>
      <c r="LSF1217" s="12"/>
      <c r="LSG1217" s="12"/>
      <c r="LSH1217" s="12"/>
      <c r="LSI1217" s="12"/>
      <c r="LSJ1217" s="12"/>
      <c r="LSK1217" s="12"/>
      <c r="LSL1217" s="12"/>
      <c r="LSM1217" s="12"/>
      <c r="LSN1217" s="12"/>
      <c r="LSO1217" s="12"/>
      <c r="LSP1217" s="12"/>
      <c r="LSQ1217" s="12"/>
      <c r="LSR1217" s="12"/>
      <c r="LSS1217" s="12"/>
      <c r="LST1217" s="12"/>
      <c r="LSU1217" s="12"/>
      <c r="LSV1217" s="12"/>
      <c r="LSW1217" s="12"/>
      <c r="LSX1217" s="12"/>
      <c r="LSY1217" s="12"/>
      <c r="LSZ1217" s="12"/>
      <c r="LTA1217" s="12"/>
      <c r="LTB1217" s="12"/>
      <c r="LTC1217" s="12"/>
      <c r="LTD1217" s="12"/>
      <c r="LTE1217" s="12"/>
      <c r="LTF1217" s="12"/>
      <c r="LTG1217" s="12"/>
      <c r="LTH1217" s="12"/>
      <c r="LTI1217" s="12"/>
      <c r="LTJ1217" s="12"/>
      <c r="LTK1217" s="12"/>
      <c r="LTL1217" s="12"/>
      <c r="LTM1217" s="12"/>
      <c r="LTN1217" s="12"/>
      <c r="LTO1217" s="12"/>
      <c r="LTP1217" s="12"/>
      <c r="LTQ1217" s="12"/>
      <c r="LTR1217" s="12"/>
      <c r="LTS1217" s="12"/>
      <c r="LTT1217" s="12"/>
      <c r="LTU1217" s="12"/>
      <c r="LTV1217" s="12"/>
      <c r="LTW1217" s="12"/>
      <c r="LTX1217" s="12"/>
      <c r="LTY1217" s="12"/>
      <c r="LTZ1217" s="12"/>
      <c r="LUA1217" s="12"/>
      <c r="LUB1217" s="12"/>
      <c r="LUC1217" s="12"/>
      <c r="LUD1217" s="12"/>
      <c r="LUE1217" s="12"/>
      <c r="LUF1217" s="12"/>
      <c r="LUG1217" s="12"/>
      <c r="LUH1217" s="12"/>
      <c r="LUI1217" s="12"/>
      <c r="LUJ1217" s="12"/>
      <c r="LUK1217" s="12"/>
      <c r="LUL1217" s="12"/>
      <c r="LUM1217" s="12"/>
      <c r="LUN1217" s="12"/>
      <c r="LUO1217" s="12"/>
      <c r="LUP1217" s="12"/>
      <c r="LUQ1217" s="12"/>
      <c r="LUR1217" s="12"/>
      <c r="LUS1217" s="12"/>
      <c r="LUT1217" s="12"/>
      <c r="LUU1217" s="12"/>
      <c r="LUV1217" s="12"/>
      <c r="LUW1217" s="12"/>
      <c r="LUX1217" s="12"/>
      <c r="LUY1217" s="12"/>
      <c r="LUZ1217" s="12"/>
      <c r="LVA1217" s="12"/>
      <c r="LVB1217" s="12"/>
      <c r="LVC1217" s="12"/>
      <c r="LVD1217" s="12"/>
      <c r="LVE1217" s="12"/>
      <c r="LVF1217" s="12"/>
      <c r="LVG1217" s="12"/>
      <c r="LVH1217" s="12"/>
      <c r="LVI1217" s="12"/>
      <c r="LVJ1217" s="12"/>
      <c r="LVK1217" s="12"/>
      <c r="LVL1217" s="12"/>
      <c r="LVM1217" s="12"/>
      <c r="LVN1217" s="12"/>
      <c r="LVO1217" s="12"/>
      <c r="LVP1217" s="12"/>
      <c r="LVQ1217" s="12"/>
      <c r="LVR1217" s="12"/>
      <c r="LVS1217" s="12"/>
      <c r="LVT1217" s="12"/>
      <c r="LVU1217" s="12"/>
      <c r="LVV1217" s="12"/>
      <c r="LVW1217" s="12"/>
      <c r="LVX1217" s="12"/>
      <c r="LVY1217" s="12"/>
      <c r="LVZ1217" s="12"/>
      <c r="LWA1217" s="12"/>
      <c r="LWB1217" s="12"/>
      <c r="LWC1217" s="12"/>
      <c r="LWD1217" s="12"/>
      <c r="LWE1217" s="12"/>
      <c r="LWF1217" s="12"/>
      <c r="LWG1217" s="12"/>
      <c r="LWH1217" s="12"/>
      <c r="LWI1217" s="12"/>
      <c r="LWJ1217" s="12"/>
      <c r="LWK1217" s="12"/>
      <c r="LWL1217" s="12"/>
      <c r="LWM1217" s="12"/>
      <c r="LWN1217" s="12"/>
      <c r="LWO1217" s="12"/>
      <c r="LWP1217" s="12"/>
      <c r="LWQ1217" s="12"/>
      <c r="LWR1217" s="12"/>
      <c r="LWS1217" s="12"/>
      <c r="LWT1217" s="12"/>
      <c r="LWU1217" s="12"/>
      <c r="LWV1217" s="12"/>
      <c r="LWW1217" s="12"/>
      <c r="LWX1217" s="12"/>
      <c r="LWY1217" s="12"/>
      <c r="LWZ1217" s="12"/>
      <c r="LXA1217" s="12"/>
      <c r="LXB1217" s="12"/>
      <c r="LXC1217" s="12"/>
      <c r="LXD1217" s="12"/>
      <c r="LXE1217" s="12"/>
      <c r="LXF1217" s="12"/>
      <c r="LXG1217" s="12"/>
      <c r="LXH1217" s="12"/>
      <c r="LXI1217" s="12"/>
      <c r="LXJ1217" s="12"/>
      <c r="LXK1217" s="12"/>
      <c r="LXL1217" s="12"/>
      <c r="LXM1217" s="12"/>
      <c r="LXN1217" s="12"/>
      <c r="LXO1217" s="12"/>
      <c r="LXP1217" s="12"/>
      <c r="LXQ1217" s="12"/>
      <c r="LXR1217" s="12"/>
      <c r="LXS1217" s="12"/>
      <c r="LXT1217" s="12"/>
      <c r="LXU1217" s="12"/>
      <c r="LXV1217" s="12"/>
      <c r="LXW1217" s="12"/>
      <c r="LXX1217" s="12"/>
      <c r="LXY1217" s="12"/>
      <c r="LXZ1217" s="12"/>
      <c r="LYA1217" s="12"/>
      <c r="LYB1217" s="12"/>
      <c r="LYC1217" s="12"/>
      <c r="LYD1217" s="12"/>
      <c r="LYE1217" s="12"/>
      <c r="LYF1217" s="12"/>
      <c r="LYG1217" s="12"/>
      <c r="LYH1217" s="12"/>
      <c r="LYI1217" s="12"/>
      <c r="LYJ1217" s="12"/>
      <c r="LYK1217" s="12"/>
      <c r="LYL1217" s="12"/>
      <c r="LYM1217" s="12"/>
      <c r="LYN1217" s="12"/>
      <c r="LYO1217" s="12"/>
      <c r="LYP1217" s="12"/>
      <c r="LYQ1217" s="12"/>
      <c r="LYR1217" s="12"/>
      <c r="LYS1217" s="12"/>
      <c r="LYT1217" s="12"/>
      <c r="LYU1217" s="12"/>
      <c r="LYV1217" s="12"/>
      <c r="LYW1217" s="12"/>
      <c r="LYX1217" s="12"/>
      <c r="LYY1217" s="12"/>
      <c r="LYZ1217" s="12"/>
      <c r="LZA1217" s="12"/>
      <c r="LZB1217" s="12"/>
      <c r="LZC1217" s="12"/>
      <c r="LZD1217" s="12"/>
      <c r="LZE1217" s="12"/>
      <c r="LZF1217" s="12"/>
      <c r="LZG1217" s="12"/>
      <c r="LZH1217" s="12"/>
      <c r="LZI1217" s="12"/>
      <c r="LZJ1217" s="12"/>
      <c r="LZK1217" s="12"/>
      <c r="LZL1217" s="12"/>
      <c r="LZM1217" s="12"/>
      <c r="LZN1217" s="12"/>
      <c r="LZO1217" s="12"/>
      <c r="LZP1217" s="12"/>
      <c r="LZQ1217" s="12"/>
      <c r="LZR1217" s="12"/>
      <c r="LZS1217" s="12"/>
      <c r="LZT1217" s="12"/>
      <c r="LZU1217" s="12"/>
      <c r="LZV1217" s="12"/>
      <c r="LZW1217" s="12"/>
      <c r="LZX1217" s="12"/>
      <c r="LZY1217" s="12"/>
      <c r="LZZ1217" s="12"/>
      <c r="MAA1217" s="12"/>
      <c r="MAB1217" s="12"/>
      <c r="MAC1217" s="12"/>
      <c r="MAD1217" s="12"/>
      <c r="MAE1217" s="12"/>
      <c r="MAF1217" s="12"/>
      <c r="MAG1217" s="12"/>
      <c r="MAH1217" s="12"/>
      <c r="MAI1217" s="12"/>
      <c r="MAJ1217" s="12"/>
      <c r="MAK1217" s="12"/>
      <c r="MAL1217" s="12"/>
      <c r="MAM1217" s="12"/>
      <c r="MAN1217" s="12"/>
      <c r="MAO1217" s="12"/>
      <c r="MAP1217" s="12"/>
      <c r="MAQ1217" s="12"/>
      <c r="MAR1217" s="12"/>
      <c r="MAS1217" s="12"/>
      <c r="MAT1217" s="12"/>
      <c r="MAU1217" s="12"/>
      <c r="MAV1217" s="12"/>
      <c r="MAW1217" s="12"/>
      <c r="MAX1217" s="12"/>
      <c r="MAY1217" s="12"/>
      <c r="MAZ1217" s="12"/>
      <c r="MBA1217" s="12"/>
      <c r="MBB1217" s="12"/>
      <c r="MBC1217" s="12"/>
      <c r="MBD1217" s="12"/>
      <c r="MBE1217" s="12"/>
      <c r="MBF1217" s="12"/>
      <c r="MBG1217" s="12"/>
      <c r="MBH1217" s="12"/>
      <c r="MBI1217" s="12"/>
      <c r="MBJ1217" s="12"/>
      <c r="MBK1217" s="12"/>
      <c r="MBL1217" s="12"/>
      <c r="MBM1217" s="12"/>
      <c r="MBN1217" s="12"/>
      <c r="MBO1217" s="12"/>
      <c r="MBP1217" s="12"/>
      <c r="MBQ1217" s="12"/>
      <c r="MBR1217" s="12"/>
      <c r="MBS1217" s="12"/>
      <c r="MBT1217" s="12"/>
      <c r="MBU1217" s="12"/>
      <c r="MBV1217" s="12"/>
      <c r="MBW1217" s="12"/>
      <c r="MBX1217" s="12"/>
      <c r="MBY1217" s="12"/>
      <c r="MBZ1217" s="12"/>
      <c r="MCA1217" s="12"/>
      <c r="MCB1217" s="12"/>
      <c r="MCC1217" s="12"/>
      <c r="MCD1217" s="12"/>
      <c r="MCE1217" s="12"/>
      <c r="MCF1217" s="12"/>
      <c r="MCG1217" s="12"/>
      <c r="MCH1217" s="12"/>
      <c r="MCI1217" s="12"/>
      <c r="MCJ1217" s="12"/>
      <c r="MCK1217" s="12"/>
      <c r="MCL1217" s="12"/>
      <c r="MCM1217" s="12"/>
      <c r="MCN1217" s="12"/>
      <c r="MCO1217" s="12"/>
      <c r="MCP1217" s="12"/>
      <c r="MCQ1217" s="12"/>
      <c r="MCR1217" s="12"/>
      <c r="MCS1217" s="12"/>
      <c r="MCT1217" s="12"/>
      <c r="MCU1217" s="12"/>
      <c r="MCV1217" s="12"/>
      <c r="MCW1217" s="12"/>
      <c r="MCX1217" s="12"/>
      <c r="MCY1217" s="12"/>
      <c r="MCZ1217" s="12"/>
      <c r="MDA1217" s="12"/>
      <c r="MDB1217" s="12"/>
      <c r="MDC1217" s="12"/>
      <c r="MDD1217" s="12"/>
      <c r="MDE1217" s="12"/>
      <c r="MDF1217" s="12"/>
      <c r="MDG1217" s="12"/>
      <c r="MDH1217" s="12"/>
      <c r="MDI1217" s="12"/>
      <c r="MDJ1217" s="12"/>
      <c r="MDK1217" s="12"/>
      <c r="MDL1217" s="12"/>
      <c r="MDM1217" s="12"/>
      <c r="MDN1217" s="12"/>
      <c r="MDO1217" s="12"/>
      <c r="MDP1217" s="12"/>
      <c r="MDQ1217" s="12"/>
      <c r="MDR1217" s="12"/>
      <c r="MDS1217" s="12"/>
      <c r="MDT1217" s="12"/>
      <c r="MDU1217" s="12"/>
      <c r="MDV1217" s="12"/>
      <c r="MDW1217" s="12"/>
      <c r="MDX1217" s="12"/>
      <c r="MDY1217" s="12"/>
      <c r="MDZ1217" s="12"/>
      <c r="MEA1217" s="12"/>
      <c r="MEB1217" s="12"/>
      <c r="MEC1217" s="12"/>
      <c r="MED1217" s="12"/>
      <c r="MEE1217" s="12"/>
      <c r="MEF1217" s="12"/>
      <c r="MEG1217" s="12"/>
      <c r="MEH1217" s="12"/>
      <c r="MEI1217" s="12"/>
      <c r="MEJ1217" s="12"/>
      <c r="MEK1217" s="12"/>
      <c r="MEL1217" s="12"/>
      <c r="MEM1217" s="12"/>
      <c r="MEN1217" s="12"/>
      <c r="MEO1217" s="12"/>
      <c r="MEP1217" s="12"/>
      <c r="MEQ1217" s="12"/>
      <c r="MER1217" s="12"/>
      <c r="MES1217" s="12"/>
      <c r="MET1217" s="12"/>
      <c r="MEU1217" s="12"/>
      <c r="MEV1217" s="12"/>
      <c r="MEW1217" s="12"/>
      <c r="MEX1217" s="12"/>
      <c r="MEY1217" s="12"/>
      <c r="MEZ1217" s="12"/>
      <c r="MFA1217" s="12"/>
      <c r="MFB1217" s="12"/>
      <c r="MFC1217" s="12"/>
      <c r="MFD1217" s="12"/>
      <c r="MFE1217" s="12"/>
      <c r="MFF1217" s="12"/>
      <c r="MFG1217" s="12"/>
      <c r="MFH1217" s="12"/>
      <c r="MFI1217" s="12"/>
      <c r="MFJ1217" s="12"/>
      <c r="MFK1217" s="12"/>
      <c r="MFL1217" s="12"/>
      <c r="MFM1217" s="12"/>
      <c r="MFN1217" s="12"/>
      <c r="MFO1217" s="12"/>
      <c r="MFP1217" s="12"/>
      <c r="MFQ1217" s="12"/>
      <c r="MFR1217" s="12"/>
      <c r="MFS1217" s="12"/>
      <c r="MFT1217" s="12"/>
      <c r="MFU1217" s="12"/>
      <c r="MFV1217" s="12"/>
      <c r="MFW1217" s="12"/>
      <c r="MFX1217" s="12"/>
      <c r="MFY1217" s="12"/>
      <c r="MFZ1217" s="12"/>
      <c r="MGA1217" s="12"/>
      <c r="MGB1217" s="12"/>
      <c r="MGC1217" s="12"/>
      <c r="MGD1217" s="12"/>
      <c r="MGE1217" s="12"/>
      <c r="MGF1217" s="12"/>
      <c r="MGG1217" s="12"/>
      <c r="MGH1217" s="12"/>
      <c r="MGI1217" s="12"/>
      <c r="MGJ1217" s="12"/>
      <c r="MGK1217" s="12"/>
      <c r="MGL1217" s="12"/>
      <c r="MGM1217" s="12"/>
      <c r="MGN1217" s="12"/>
      <c r="MGO1217" s="12"/>
      <c r="MGP1217" s="12"/>
      <c r="MGQ1217" s="12"/>
      <c r="MGR1217" s="12"/>
      <c r="MGS1217" s="12"/>
      <c r="MGT1217" s="12"/>
      <c r="MGU1217" s="12"/>
      <c r="MGV1217" s="12"/>
      <c r="MGW1217" s="12"/>
      <c r="MGX1217" s="12"/>
      <c r="MGY1217" s="12"/>
      <c r="MGZ1217" s="12"/>
      <c r="MHA1217" s="12"/>
      <c r="MHB1217" s="12"/>
      <c r="MHC1217" s="12"/>
      <c r="MHD1217" s="12"/>
      <c r="MHE1217" s="12"/>
      <c r="MHF1217" s="12"/>
      <c r="MHG1217" s="12"/>
      <c r="MHH1217" s="12"/>
      <c r="MHI1217" s="12"/>
      <c r="MHJ1217" s="12"/>
      <c r="MHK1217" s="12"/>
      <c r="MHL1217" s="12"/>
      <c r="MHM1217" s="12"/>
      <c r="MHN1217" s="12"/>
      <c r="MHO1217" s="12"/>
      <c r="MHP1217" s="12"/>
      <c r="MHQ1217" s="12"/>
      <c r="MHR1217" s="12"/>
      <c r="MHS1217" s="12"/>
      <c r="MHT1217" s="12"/>
      <c r="MHU1217" s="12"/>
      <c r="MHV1217" s="12"/>
      <c r="MHW1217" s="12"/>
      <c r="MHX1217" s="12"/>
      <c r="MHY1217" s="12"/>
      <c r="MHZ1217" s="12"/>
      <c r="MIA1217" s="12"/>
      <c r="MIB1217" s="12"/>
      <c r="MIC1217" s="12"/>
      <c r="MID1217" s="12"/>
      <c r="MIE1217" s="12"/>
      <c r="MIF1217" s="12"/>
      <c r="MIG1217" s="12"/>
      <c r="MIH1217" s="12"/>
      <c r="MII1217" s="12"/>
      <c r="MIJ1217" s="12"/>
      <c r="MIK1217" s="12"/>
      <c r="MIL1217" s="12"/>
      <c r="MIM1217" s="12"/>
      <c r="MIN1217" s="12"/>
      <c r="MIO1217" s="12"/>
      <c r="MIP1217" s="12"/>
      <c r="MIQ1217" s="12"/>
      <c r="MIR1217" s="12"/>
      <c r="MIS1217" s="12"/>
      <c r="MIT1217" s="12"/>
      <c r="MIU1217" s="12"/>
      <c r="MIV1217" s="12"/>
      <c r="MIW1217" s="12"/>
      <c r="MIX1217" s="12"/>
      <c r="MIY1217" s="12"/>
      <c r="MIZ1217" s="12"/>
      <c r="MJA1217" s="12"/>
      <c r="MJB1217" s="12"/>
      <c r="MJC1217" s="12"/>
      <c r="MJD1217" s="12"/>
      <c r="MJE1217" s="12"/>
      <c r="MJF1217" s="12"/>
      <c r="MJG1217" s="12"/>
      <c r="MJH1217" s="12"/>
      <c r="MJI1217" s="12"/>
      <c r="MJJ1217" s="12"/>
      <c r="MJK1217" s="12"/>
      <c r="MJL1217" s="12"/>
      <c r="MJM1217" s="12"/>
      <c r="MJN1217" s="12"/>
      <c r="MJO1217" s="12"/>
      <c r="MJP1217" s="12"/>
      <c r="MJQ1217" s="12"/>
      <c r="MJR1217" s="12"/>
      <c r="MJS1217" s="12"/>
      <c r="MJT1217" s="12"/>
      <c r="MJU1217" s="12"/>
      <c r="MJV1217" s="12"/>
      <c r="MJW1217" s="12"/>
      <c r="MJX1217" s="12"/>
      <c r="MJY1217" s="12"/>
      <c r="MJZ1217" s="12"/>
      <c r="MKA1217" s="12"/>
      <c r="MKB1217" s="12"/>
      <c r="MKC1217" s="12"/>
      <c r="MKD1217" s="12"/>
      <c r="MKE1217" s="12"/>
      <c r="MKF1217" s="12"/>
      <c r="MKG1217" s="12"/>
      <c r="MKH1217" s="12"/>
      <c r="MKI1217" s="12"/>
      <c r="MKJ1217" s="12"/>
      <c r="MKK1217" s="12"/>
      <c r="MKL1217" s="12"/>
      <c r="MKM1217" s="12"/>
      <c r="MKN1217" s="12"/>
      <c r="MKO1217" s="12"/>
      <c r="MKP1217" s="12"/>
      <c r="MKQ1217" s="12"/>
      <c r="MKR1217" s="12"/>
      <c r="MKS1217" s="12"/>
      <c r="MKT1217" s="12"/>
      <c r="MKU1217" s="12"/>
      <c r="MKV1217" s="12"/>
      <c r="MKW1217" s="12"/>
      <c r="MKX1217" s="12"/>
      <c r="MKY1217" s="12"/>
      <c r="MKZ1217" s="12"/>
      <c r="MLA1217" s="12"/>
      <c r="MLB1217" s="12"/>
      <c r="MLC1217" s="12"/>
      <c r="MLD1217" s="12"/>
      <c r="MLE1217" s="12"/>
      <c r="MLF1217" s="12"/>
      <c r="MLG1217" s="12"/>
      <c r="MLH1217" s="12"/>
      <c r="MLI1217" s="12"/>
      <c r="MLJ1217" s="12"/>
      <c r="MLK1217" s="12"/>
      <c r="MLL1217" s="12"/>
      <c r="MLM1217" s="12"/>
      <c r="MLN1217" s="12"/>
      <c r="MLO1217" s="12"/>
      <c r="MLP1217" s="12"/>
      <c r="MLQ1217" s="12"/>
      <c r="MLR1217" s="12"/>
      <c r="MLS1217" s="12"/>
      <c r="MLT1217" s="12"/>
      <c r="MLU1217" s="12"/>
      <c r="MLV1217" s="12"/>
      <c r="MLW1217" s="12"/>
      <c r="MLX1217" s="12"/>
      <c r="MLY1217" s="12"/>
      <c r="MLZ1217" s="12"/>
      <c r="MMA1217" s="12"/>
      <c r="MMB1217" s="12"/>
      <c r="MMC1217" s="12"/>
      <c r="MMD1217" s="12"/>
      <c r="MME1217" s="12"/>
      <c r="MMF1217" s="12"/>
      <c r="MMG1217" s="12"/>
      <c r="MMH1217" s="12"/>
      <c r="MMI1217" s="12"/>
      <c r="MMJ1217" s="12"/>
      <c r="MMK1217" s="12"/>
      <c r="MML1217" s="12"/>
      <c r="MMM1217" s="12"/>
      <c r="MMN1217" s="12"/>
      <c r="MMO1217" s="12"/>
      <c r="MMP1217" s="12"/>
      <c r="MMQ1217" s="12"/>
      <c r="MMR1217" s="12"/>
      <c r="MMS1217" s="12"/>
      <c r="MMT1217" s="12"/>
      <c r="MMU1217" s="12"/>
      <c r="MMV1217" s="12"/>
      <c r="MMW1217" s="12"/>
      <c r="MMX1217" s="12"/>
      <c r="MMY1217" s="12"/>
      <c r="MMZ1217" s="12"/>
      <c r="MNA1217" s="12"/>
      <c r="MNB1217" s="12"/>
      <c r="MNC1217" s="12"/>
      <c r="MND1217" s="12"/>
      <c r="MNE1217" s="12"/>
      <c r="MNF1217" s="12"/>
      <c r="MNG1217" s="12"/>
      <c r="MNH1217" s="12"/>
      <c r="MNI1217" s="12"/>
      <c r="MNJ1217" s="12"/>
      <c r="MNK1217" s="12"/>
      <c r="MNL1217" s="12"/>
      <c r="MNM1217" s="12"/>
      <c r="MNN1217" s="12"/>
      <c r="MNO1217" s="12"/>
      <c r="MNP1217" s="12"/>
      <c r="MNQ1217" s="12"/>
      <c r="MNR1217" s="12"/>
      <c r="MNS1217" s="12"/>
      <c r="MNT1217" s="12"/>
      <c r="MNU1217" s="12"/>
      <c r="MNV1217" s="12"/>
      <c r="MNW1217" s="12"/>
      <c r="MNX1217" s="12"/>
      <c r="MNY1217" s="12"/>
      <c r="MNZ1217" s="12"/>
      <c r="MOA1217" s="12"/>
      <c r="MOB1217" s="12"/>
      <c r="MOC1217" s="12"/>
      <c r="MOD1217" s="12"/>
      <c r="MOE1217" s="12"/>
      <c r="MOF1217" s="12"/>
      <c r="MOG1217" s="12"/>
      <c r="MOH1217" s="12"/>
      <c r="MOI1217" s="12"/>
      <c r="MOJ1217" s="12"/>
      <c r="MOK1217" s="12"/>
      <c r="MOL1217" s="12"/>
      <c r="MOM1217" s="12"/>
      <c r="MON1217" s="12"/>
      <c r="MOO1217" s="12"/>
      <c r="MOP1217" s="12"/>
      <c r="MOQ1217" s="12"/>
      <c r="MOR1217" s="12"/>
      <c r="MOS1217" s="12"/>
      <c r="MOT1217" s="12"/>
      <c r="MOU1217" s="12"/>
      <c r="MOV1217" s="12"/>
      <c r="MOW1217" s="12"/>
      <c r="MOX1217" s="12"/>
      <c r="MOY1217" s="12"/>
      <c r="MOZ1217" s="12"/>
      <c r="MPA1217" s="12"/>
      <c r="MPB1217" s="12"/>
      <c r="MPC1217" s="12"/>
      <c r="MPD1217" s="12"/>
      <c r="MPE1217" s="12"/>
      <c r="MPF1217" s="12"/>
      <c r="MPG1217" s="12"/>
      <c r="MPH1217" s="12"/>
      <c r="MPI1217" s="12"/>
      <c r="MPJ1217" s="12"/>
      <c r="MPK1217" s="12"/>
      <c r="MPL1217" s="12"/>
      <c r="MPM1217" s="12"/>
      <c r="MPN1217" s="12"/>
      <c r="MPO1217" s="12"/>
      <c r="MPP1217" s="12"/>
      <c r="MPQ1217" s="12"/>
      <c r="MPR1217" s="12"/>
      <c r="MPS1217" s="12"/>
      <c r="MPT1217" s="12"/>
      <c r="MPU1217" s="12"/>
      <c r="MPV1217" s="12"/>
      <c r="MPW1217" s="12"/>
      <c r="MPX1217" s="12"/>
      <c r="MPY1217" s="12"/>
      <c r="MPZ1217" s="12"/>
      <c r="MQA1217" s="12"/>
      <c r="MQB1217" s="12"/>
      <c r="MQC1217" s="12"/>
      <c r="MQD1217" s="12"/>
      <c r="MQE1217" s="12"/>
      <c r="MQF1217" s="12"/>
      <c r="MQG1217" s="12"/>
      <c r="MQH1217" s="12"/>
      <c r="MQI1217" s="12"/>
      <c r="MQJ1217" s="12"/>
      <c r="MQK1217" s="12"/>
      <c r="MQL1217" s="12"/>
      <c r="MQM1217" s="12"/>
      <c r="MQN1217" s="12"/>
      <c r="MQO1217" s="12"/>
      <c r="MQP1217" s="12"/>
      <c r="MQQ1217" s="12"/>
      <c r="MQR1217" s="12"/>
      <c r="MQS1217" s="12"/>
      <c r="MQT1217" s="12"/>
      <c r="MQU1217" s="12"/>
      <c r="MQV1217" s="12"/>
      <c r="MQW1217" s="12"/>
      <c r="MQX1217" s="12"/>
      <c r="MQY1217" s="12"/>
      <c r="MQZ1217" s="12"/>
      <c r="MRA1217" s="12"/>
      <c r="MRB1217" s="12"/>
      <c r="MRC1217" s="12"/>
      <c r="MRD1217" s="12"/>
      <c r="MRE1217" s="12"/>
      <c r="MRF1217" s="12"/>
      <c r="MRG1217" s="12"/>
      <c r="MRH1217" s="12"/>
      <c r="MRI1217" s="12"/>
      <c r="MRJ1217" s="12"/>
      <c r="MRK1217" s="12"/>
      <c r="MRL1217" s="12"/>
      <c r="MRM1217" s="12"/>
      <c r="MRN1217" s="12"/>
      <c r="MRO1217" s="12"/>
      <c r="MRP1217" s="12"/>
      <c r="MRQ1217" s="12"/>
      <c r="MRR1217" s="12"/>
      <c r="MRS1217" s="12"/>
      <c r="MRT1217" s="12"/>
      <c r="MRU1217" s="12"/>
      <c r="MRV1217" s="12"/>
      <c r="MRW1217" s="12"/>
      <c r="MRX1217" s="12"/>
      <c r="MRY1217" s="12"/>
      <c r="MRZ1217" s="12"/>
      <c r="MSA1217" s="12"/>
      <c r="MSB1217" s="12"/>
      <c r="MSC1217" s="12"/>
      <c r="MSD1217" s="12"/>
      <c r="MSE1217" s="12"/>
      <c r="MSF1217" s="12"/>
      <c r="MSG1217" s="12"/>
      <c r="MSH1217" s="12"/>
      <c r="MSI1217" s="12"/>
      <c r="MSJ1217" s="12"/>
      <c r="MSK1217" s="12"/>
      <c r="MSL1217" s="12"/>
      <c r="MSM1217" s="12"/>
      <c r="MSN1217" s="12"/>
      <c r="MSO1217" s="12"/>
      <c r="MSP1217" s="12"/>
      <c r="MSQ1217" s="12"/>
      <c r="MSR1217" s="12"/>
      <c r="MSS1217" s="12"/>
      <c r="MST1217" s="12"/>
      <c r="MSU1217" s="12"/>
      <c r="MSV1217" s="12"/>
      <c r="MSW1217" s="12"/>
      <c r="MSX1217" s="12"/>
      <c r="MSY1217" s="12"/>
      <c r="MSZ1217" s="12"/>
      <c r="MTA1217" s="12"/>
      <c r="MTB1217" s="12"/>
      <c r="MTC1217" s="12"/>
      <c r="MTD1217" s="12"/>
      <c r="MTE1217" s="12"/>
      <c r="MTF1217" s="12"/>
      <c r="MTG1217" s="12"/>
      <c r="MTH1217" s="12"/>
      <c r="MTI1217" s="12"/>
      <c r="MTJ1217" s="12"/>
      <c r="MTK1217" s="12"/>
      <c r="MTL1217" s="12"/>
      <c r="MTM1217" s="12"/>
      <c r="MTN1217" s="12"/>
      <c r="MTO1217" s="12"/>
      <c r="MTP1217" s="12"/>
      <c r="MTQ1217" s="12"/>
      <c r="MTR1217" s="12"/>
      <c r="MTS1217" s="12"/>
      <c r="MTT1217" s="12"/>
      <c r="MTU1217" s="12"/>
      <c r="MTV1217" s="12"/>
      <c r="MTW1217" s="12"/>
      <c r="MTX1217" s="12"/>
      <c r="MTY1217" s="12"/>
      <c r="MTZ1217" s="12"/>
      <c r="MUA1217" s="12"/>
      <c r="MUB1217" s="12"/>
      <c r="MUC1217" s="12"/>
      <c r="MUD1217" s="12"/>
      <c r="MUE1217" s="12"/>
      <c r="MUF1217" s="12"/>
      <c r="MUG1217" s="12"/>
      <c r="MUH1217" s="12"/>
      <c r="MUI1217" s="12"/>
      <c r="MUJ1217" s="12"/>
      <c r="MUK1217" s="12"/>
      <c r="MUL1217" s="12"/>
      <c r="MUM1217" s="12"/>
      <c r="MUN1217" s="12"/>
      <c r="MUO1217" s="12"/>
      <c r="MUP1217" s="12"/>
      <c r="MUQ1217" s="12"/>
      <c r="MUR1217" s="12"/>
      <c r="MUS1217" s="12"/>
      <c r="MUT1217" s="12"/>
      <c r="MUU1217" s="12"/>
      <c r="MUV1217" s="12"/>
      <c r="MUW1217" s="12"/>
      <c r="MUX1217" s="12"/>
      <c r="MUY1217" s="12"/>
      <c r="MUZ1217" s="12"/>
      <c r="MVA1217" s="12"/>
      <c r="MVB1217" s="12"/>
      <c r="MVC1217" s="12"/>
      <c r="MVD1217" s="12"/>
      <c r="MVE1217" s="12"/>
      <c r="MVF1217" s="12"/>
      <c r="MVG1217" s="12"/>
      <c r="MVH1217" s="12"/>
      <c r="MVI1217" s="12"/>
      <c r="MVJ1217" s="12"/>
      <c r="MVK1217" s="12"/>
      <c r="MVL1217" s="12"/>
      <c r="MVM1217" s="12"/>
      <c r="MVN1217" s="12"/>
      <c r="MVO1217" s="12"/>
      <c r="MVP1217" s="12"/>
      <c r="MVQ1217" s="12"/>
      <c r="MVR1217" s="12"/>
      <c r="MVS1217" s="12"/>
      <c r="MVT1217" s="12"/>
      <c r="MVU1217" s="12"/>
      <c r="MVV1217" s="12"/>
      <c r="MVW1217" s="12"/>
      <c r="MVX1217" s="12"/>
      <c r="MVY1217" s="12"/>
      <c r="MVZ1217" s="12"/>
      <c r="MWA1217" s="12"/>
      <c r="MWB1217" s="12"/>
      <c r="MWC1217" s="12"/>
      <c r="MWD1217" s="12"/>
      <c r="MWE1217" s="12"/>
      <c r="MWF1217" s="12"/>
      <c r="MWG1217" s="12"/>
      <c r="MWH1217" s="12"/>
      <c r="MWI1217" s="12"/>
      <c r="MWJ1217" s="12"/>
      <c r="MWK1217" s="12"/>
      <c r="MWL1217" s="12"/>
      <c r="MWM1217" s="12"/>
      <c r="MWN1217" s="12"/>
      <c r="MWO1217" s="12"/>
      <c r="MWP1217" s="12"/>
      <c r="MWQ1217" s="12"/>
      <c r="MWR1217" s="12"/>
      <c r="MWS1217" s="12"/>
      <c r="MWT1217" s="12"/>
      <c r="MWU1217" s="12"/>
      <c r="MWV1217" s="12"/>
      <c r="MWW1217" s="12"/>
      <c r="MWX1217" s="12"/>
      <c r="MWY1217" s="12"/>
      <c r="MWZ1217" s="12"/>
      <c r="MXA1217" s="12"/>
      <c r="MXB1217" s="12"/>
      <c r="MXC1217" s="12"/>
      <c r="MXD1217" s="12"/>
      <c r="MXE1217" s="12"/>
      <c r="MXF1217" s="12"/>
      <c r="MXG1217" s="12"/>
      <c r="MXH1217" s="12"/>
      <c r="MXI1217" s="12"/>
      <c r="MXJ1217" s="12"/>
      <c r="MXK1217" s="12"/>
      <c r="MXL1217" s="12"/>
      <c r="MXM1217" s="12"/>
      <c r="MXN1217" s="12"/>
      <c r="MXO1217" s="12"/>
      <c r="MXP1217" s="12"/>
      <c r="MXQ1217" s="12"/>
      <c r="MXR1217" s="12"/>
      <c r="MXS1217" s="12"/>
      <c r="MXT1217" s="12"/>
      <c r="MXU1217" s="12"/>
      <c r="MXV1217" s="12"/>
      <c r="MXW1217" s="12"/>
      <c r="MXX1217" s="12"/>
      <c r="MXY1217" s="12"/>
      <c r="MXZ1217" s="12"/>
      <c r="MYA1217" s="12"/>
      <c r="MYB1217" s="12"/>
      <c r="MYC1217" s="12"/>
      <c r="MYD1217" s="12"/>
      <c r="MYE1217" s="12"/>
      <c r="MYF1217" s="12"/>
      <c r="MYG1217" s="12"/>
      <c r="MYH1217" s="12"/>
      <c r="MYI1217" s="12"/>
      <c r="MYJ1217" s="12"/>
      <c r="MYK1217" s="12"/>
      <c r="MYL1217" s="12"/>
      <c r="MYM1217" s="12"/>
      <c r="MYN1217" s="12"/>
      <c r="MYO1217" s="12"/>
      <c r="MYP1217" s="12"/>
      <c r="MYQ1217" s="12"/>
      <c r="MYR1217" s="12"/>
      <c r="MYS1217" s="12"/>
      <c r="MYT1217" s="12"/>
      <c r="MYU1217" s="12"/>
      <c r="MYV1217" s="12"/>
      <c r="MYW1217" s="12"/>
      <c r="MYX1217" s="12"/>
      <c r="MYY1217" s="12"/>
      <c r="MYZ1217" s="12"/>
      <c r="MZA1217" s="12"/>
      <c r="MZB1217" s="12"/>
      <c r="MZC1217" s="12"/>
      <c r="MZD1217" s="12"/>
      <c r="MZE1217" s="12"/>
      <c r="MZF1217" s="12"/>
      <c r="MZG1217" s="12"/>
      <c r="MZH1217" s="12"/>
      <c r="MZI1217" s="12"/>
      <c r="MZJ1217" s="12"/>
      <c r="MZK1217" s="12"/>
      <c r="MZL1217" s="12"/>
      <c r="MZM1217" s="12"/>
      <c r="MZN1217" s="12"/>
      <c r="MZO1217" s="12"/>
      <c r="MZP1217" s="12"/>
      <c r="MZQ1217" s="12"/>
      <c r="MZR1217" s="12"/>
      <c r="MZS1217" s="12"/>
      <c r="MZT1217" s="12"/>
      <c r="MZU1217" s="12"/>
      <c r="MZV1217" s="12"/>
      <c r="MZW1217" s="12"/>
      <c r="MZX1217" s="12"/>
      <c r="MZY1217" s="12"/>
      <c r="MZZ1217" s="12"/>
      <c r="NAA1217" s="12"/>
      <c r="NAB1217" s="12"/>
      <c r="NAC1217" s="12"/>
      <c r="NAD1217" s="12"/>
      <c r="NAE1217" s="12"/>
      <c r="NAF1217" s="12"/>
      <c r="NAG1217" s="12"/>
      <c r="NAH1217" s="12"/>
      <c r="NAI1217" s="12"/>
      <c r="NAJ1217" s="12"/>
      <c r="NAK1217" s="12"/>
      <c r="NAL1217" s="12"/>
      <c r="NAM1217" s="12"/>
      <c r="NAN1217" s="12"/>
      <c r="NAO1217" s="12"/>
      <c r="NAP1217" s="12"/>
      <c r="NAQ1217" s="12"/>
      <c r="NAR1217" s="12"/>
      <c r="NAS1217" s="12"/>
      <c r="NAT1217" s="12"/>
      <c r="NAU1217" s="12"/>
      <c r="NAV1217" s="12"/>
      <c r="NAW1217" s="12"/>
      <c r="NAX1217" s="12"/>
      <c r="NAY1217" s="12"/>
      <c r="NAZ1217" s="12"/>
      <c r="NBA1217" s="12"/>
      <c r="NBB1217" s="12"/>
      <c r="NBC1217" s="12"/>
      <c r="NBD1217" s="12"/>
      <c r="NBE1217" s="12"/>
      <c r="NBF1217" s="12"/>
      <c r="NBG1217" s="12"/>
      <c r="NBH1217" s="12"/>
      <c r="NBI1217" s="12"/>
      <c r="NBJ1217" s="12"/>
      <c r="NBK1217" s="12"/>
      <c r="NBL1217" s="12"/>
      <c r="NBM1217" s="12"/>
      <c r="NBN1217" s="12"/>
      <c r="NBO1217" s="12"/>
      <c r="NBP1217" s="12"/>
      <c r="NBQ1217" s="12"/>
      <c r="NBR1217" s="12"/>
      <c r="NBS1217" s="12"/>
      <c r="NBT1217" s="12"/>
      <c r="NBU1217" s="12"/>
      <c r="NBV1217" s="12"/>
      <c r="NBW1217" s="12"/>
      <c r="NBX1217" s="12"/>
      <c r="NBY1217" s="12"/>
      <c r="NBZ1217" s="12"/>
      <c r="NCA1217" s="12"/>
      <c r="NCB1217" s="12"/>
      <c r="NCC1217" s="12"/>
      <c r="NCD1217" s="12"/>
      <c r="NCE1217" s="12"/>
      <c r="NCF1217" s="12"/>
      <c r="NCG1217" s="12"/>
      <c r="NCH1217" s="12"/>
      <c r="NCI1217" s="12"/>
      <c r="NCJ1217" s="12"/>
      <c r="NCK1217" s="12"/>
      <c r="NCL1217" s="12"/>
      <c r="NCM1217" s="12"/>
      <c r="NCN1217" s="12"/>
      <c r="NCO1217" s="12"/>
      <c r="NCP1217" s="12"/>
      <c r="NCQ1217" s="12"/>
      <c r="NCR1217" s="12"/>
      <c r="NCS1217" s="12"/>
      <c r="NCT1217" s="12"/>
      <c r="NCU1217" s="12"/>
      <c r="NCV1217" s="12"/>
      <c r="NCW1217" s="12"/>
      <c r="NCX1217" s="12"/>
      <c r="NCY1217" s="12"/>
      <c r="NCZ1217" s="12"/>
      <c r="NDA1217" s="12"/>
      <c r="NDB1217" s="12"/>
      <c r="NDC1217" s="12"/>
      <c r="NDD1217" s="12"/>
      <c r="NDE1217" s="12"/>
      <c r="NDF1217" s="12"/>
      <c r="NDG1217" s="12"/>
      <c r="NDH1217" s="12"/>
      <c r="NDI1217" s="12"/>
      <c r="NDJ1217" s="12"/>
      <c r="NDK1217" s="12"/>
      <c r="NDL1217" s="12"/>
      <c r="NDM1217" s="12"/>
      <c r="NDN1217" s="12"/>
      <c r="NDO1217" s="12"/>
      <c r="NDP1217" s="12"/>
      <c r="NDQ1217" s="12"/>
      <c r="NDR1217" s="12"/>
      <c r="NDS1217" s="12"/>
      <c r="NDT1217" s="12"/>
      <c r="NDU1217" s="12"/>
      <c r="NDV1217" s="12"/>
      <c r="NDW1217" s="12"/>
      <c r="NDX1217" s="12"/>
      <c r="NDY1217" s="12"/>
      <c r="NDZ1217" s="12"/>
      <c r="NEA1217" s="12"/>
      <c r="NEB1217" s="12"/>
      <c r="NEC1217" s="12"/>
      <c r="NED1217" s="12"/>
      <c r="NEE1217" s="12"/>
      <c r="NEF1217" s="12"/>
      <c r="NEG1217" s="12"/>
      <c r="NEH1217" s="12"/>
      <c r="NEI1217" s="12"/>
      <c r="NEJ1217" s="12"/>
      <c r="NEK1217" s="12"/>
      <c r="NEL1217" s="12"/>
      <c r="NEM1217" s="12"/>
      <c r="NEN1217" s="12"/>
      <c r="NEO1217" s="12"/>
      <c r="NEP1217" s="12"/>
      <c r="NEQ1217" s="12"/>
      <c r="NER1217" s="12"/>
      <c r="NES1217" s="12"/>
      <c r="NET1217" s="12"/>
      <c r="NEU1217" s="12"/>
      <c r="NEV1217" s="12"/>
      <c r="NEW1217" s="12"/>
      <c r="NEX1217" s="12"/>
      <c r="NEY1217" s="12"/>
      <c r="NEZ1217" s="12"/>
      <c r="NFA1217" s="12"/>
      <c r="NFB1217" s="12"/>
      <c r="NFC1217" s="12"/>
      <c r="NFD1217" s="12"/>
      <c r="NFE1217" s="12"/>
      <c r="NFF1217" s="12"/>
      <c r="NFG1217" s="12"/>
      <c r="NFH1217" s="12"/>
      <c r="NFI1217" s="12"/>
      <c r="NFJ1217" s="12"/>
      <c r="NFK1217" s="12"/>
      <c r="NFL1217" s="12"/>
      <c r="NFM1217" s="12"/>
      <c r="NFN1217" s="12"/>
      <c r="NFO1217" s="12"/>
      <c r="NFP1217" s="12"/>
      <c r="NFQ1217" s="12"/>
      <c r="NFR1217" s="12"/>
      <c r="NFS1217" s="12"/>
      <c r="NFT1217" s="12"/>
      <c r="NFU1217" s="12"/>
      <c r="NFV1217" s="12"/>
      <c r="NFW1217" s="12"/>
      <c r="NFX1217" s="12"/>
      <c r="NFY1217" s="12"/>
      <c r="NFZ1217" s="12"/>
      <c r="NGA1217" s="12"/>
      <c r="NGB1217" s="12"/>
      <c r="NGC1217" s="12"/>
      <c r="NGD1217" s="12"/>
      <c r="NGE1217" s="12"/>
      <c r="NGF1217" s="12"/>
      <c r="NGG1217" s="12"/>
      <c r="NGH1217" s="12"/>
      <c r="NGI1217" s="12"/>
      <c r="NGJ1217" s="12"/>
      <c r="NGK1217" s="12"/>
      <c r="NGL1217" s="12"/>
      <c r="NGM1217" s="12"/>
      <c r="NGN1217" s="12"/>
      <c r="NGO1217" s="12"/>
      <c r="NGP1217" s="12"/>
      <c r="NGQ1217" s="12"/>
      <c r="NGR1217" s="12"/>
      <c r="NGS1217" s="12"/>
      <c r="NGT1217" s="12"/>
      <c r="NGU1217" s="12"/>
      <c r="NGV1217" s="12"/>
      <c r="NGW1217" s="12"/>
      <c r="NGX1217" s="12"/>
      <c r="NGY1217" s="12"/>
      <c r="NGZ1217" s="12"/>
      <c r="NHA1217" s="12"/>
      <c r="NHB1217" s="12"/>
      <c r="NHC1217" s="12"/>
      <c r="NHD1217" s="12"/>
      <c r="NHE1217" s="12"/>
      <c r="NHF1217" s="12"/>
      <c r="NHG1217" s="12"/>
      <c r="NHH1217" s="12"/>
      <c r="NHI1217" s="12"/>
      <c r="NHJ1217" s="12"/>
      <c r="NHK1217" s="12"/>
      <c r="NHL1217" s="12"/>
      <c r="NHM1217" s="12"/>
      <c r="NHN1217" s="12"/>
      <c r="NHO1217" s="12"/>
      <c r="NHP1217" s="12"/>
      <c r="NHQ1217" s="12"/>
      <c r="NHR1217" s="12"/>
      <c r="NHS1217" s="12"/>
      <c r="NHT1217" s="12"/>
      <c r="NHU1217" s="12"/>
      <c r="NHV1217" s="12"/>
      <c r="NHW1217" s="12"/>
      <c r="NHX1217" s="12"/>
      <c r="NHY1217" s="12"/>
      <c r="NHZ1217" s="12"/>
      <c r="NIA1217" s="12"/>
      <c r="NIB1217" s="12"/>
      <c r="NIC1217" s="12"/>
      <c r="NID1217" s="12"/>
      <c r="NIE1217" s="12"/>
      <c r="NIF1217" s="12"/>
      <c r="NIG1217" s="12"/>
      <c r="NIH1217" s="12"/>
      <c r="NII1217" s="12"/>
      <c r="NIJ1217" s="12"/>
      <c r="NIK1217" s="12"/>
      <c r="NIL1217" s="12"/>
      <c r="NIM1217" s="12"/>
      <c r="NIN1217" s="12"/>
      <c r="NIO1217" s="12"/>
      <c r="NIP1217" s="12"/>
      <c r="NIQ1217" s="12"/>
      <c r="NIR1217" s="12"/>
      <c r="NIS1217" s="12"/>
      <c r="NIT1217" s="12"/>
      <c r="NIU1217" s="12"/>
      <c r="NIV1217" s="12"/>
      <c r="NIW1217" s="12"/>
      <c r="NIX1217" s="12"/>
      <c r="NIY1217" s="12"/>
      <c r="NIZ1217" s="12"/>
      <c r="NJA1217" s="12"/>
      <c r="NJB1217" s="12"/>
      <c r="NJC1217" s="12"/>
      <c r="NJD1217" s="12"/>
      <c r="NJE1217" s="12"/>
      <c r="NJF1217" s="12"/>
      <c r="NJG1217" s="12"/>
      <c r="NJH1217" s="12"/>
      <c r="NJI1217" s="12"/>
      <c r="NJJ1217" s="12"/>
      <c r="NJK1217" s="12"/>
      <c r="NJL1217" s="12"/>
      <c r="NJM1217" s="12"/>
      <c r="NJN1217" s="12"/>
      <c r="NJO1217" s="12"/>
      <c r="NJP1217" s="12"/>
      <c r="NJQ1217" s="12"/>
      <c r="NJR1217" s="12"/>
      <c r="NJS1217" s="12"/>
      <c r="NJT1217" s="12"/>
      <c r="NJU1217" s="12"/>
      <c r="NJV1217" s="12"/>
      <c r="NJW1217" s="12"/>
      <c r="NJX1217" s="12"/>
      <c r="NJY1217" s="12"/>
      <c r="NJZ1217" s="12"/>
      <c r="NKA1217" s="12"/>
      <c r="NKB1217" s="12"/>
      <c r="NKC1217" s="12"/>
      <c r="NKD1217" s="12"/>
      <c r="NKE1217" s="12"/>
      <c r="NKF1217" s="12"/>
      <c r="NKG1217" s="12"/>
      <c r="NKH1217" s="12"/>
      <c r="NKI1217" s="12"/>
      <c r="NKJ1217" s="12"/>
      <c r="NKK1217" s="12"/>
      <c r="NKL1217" s="12"/>
      <c r="NKM1217" s="12"/>
      <c r="NKN1217" s="12"/>
      <c r="NKO1217" s="12"/>
      <c r="NKP1217" s="12"/>
      <c r="NKQ1217" s="12"/>
      <c r="NKR1217" s="12"/>
      <c r="NKS1217" s="12"/>
      <c r="NKT1217" s="12"/>
      <c r="NKU1217" s="12"/>
      <c r="NKV1217" s="12"/>
      <c r="NKW1217" s="12"/>
      <c r="NKX1217" s="12"/>
      <c r="NKY1217" s="12"/>
      <c r="NKZ1217" s="12"/>
      <c r="NLA1217" s="12"/>
      <c r="NLB1217" s="12"/>
      <c r="NLC1217" s="12"/>
      <c r="NLD1217" s="12"/>
      <c r="NLE1217" s="12"/>
      <c r="NLF1217" s="12"/>
      <c r="NLG1217" s="12"/>
      <c r="NLH1217" s="12"/>
      <c r="NLI1217" s="12"/>
      <c r="NLJ1217" s="12"/>
      <c r="NLK1217" s="12"/>
      <c r="NLL1217" s="12"/>
      <c r="NLM1217" s="12"/>
      <c r="NLN1217" s="12"/>
      <c r="NLO1217" s="12"/>
      <c r="NLP1217" s="12"/>
      <c r="NLQ1217" s="12"/>
      <c r="NLR1217" s="12"/>
      <c r="NLS1217" s="12"/>
      <c r="NLT1217" s="12"/>
      <c r="NLU1217" s="12"/>
      <c r="NLV1217" s="12"/>
      <c r="NLW1217" s="12"/>
      <c r="NLX1217" s="12"/>
      <c r="NLY1217" s="12"/>
      <c r="NLZ1217" s="12"/>
      <c r="NMA1217" s="12"/>
      <c r="NMB1217" s="12"/>
      <c r="NMC1217" s="12"/>
      <c r="NMD1217" s="12"/>
      <c r="NME1217" s="12"/>
      <c r="NMF1217" s="12"/>
      <c r="NMG1217" s="12"/>
      <c r="NMH1217" s="12"/>
      <c r="NMI1217" s="12"/>
      <c r="NMJ1217" s="12"/>
      <c r="NMK1217" s="12"/>
      <c r="NML1217" s="12"/>
      <c r="NMM1217" s="12"/>
      <c r="NMN1217" s="12"/>
      <c r="NMO1217" s="12"/>
      <c r="NMP1217" s="12"/>
      <c r="NMQ1217" s="12"/>
      <c r="NMR1217" s="12"/>
      <c r="NMS1217" s="12"/>
      <c r="NMT1217" s="12"/>
      <c r="NMU1217" s="12"/>
      <c r="NMV1217" s="12"/>
      <c r="NMW1217" s="12"/>
      <c r="NMX1217" s="12"/>
      <c r="NMY1217" s="12"/>
      <c r="NMZ1217" s="12"/>
      <c r="NNA1217" s="12"/>
      <c r="NNB1217" s="12"/>
      <c r="NNC1217" s="12"/>
      <c r="NND1217" s="12"/>
      <c r="NNE1217" s="12"/>
      <c r="NNF1217" s="12"/>
      <c r="NNG1217" s="12"/>
      <c r="NNH1217" s="12"/>
      <c r="NNI1217" s="12"/>
      <c r="NNJ1217" s="12"/>
      <c r="NNK1217" s="12"/>
      <c r="NNL1217" s="12"/>
      <c r="NNM1217" s="12"/>
      <c r="NNN1217" s="12"/>
      <c r="NNO1217" s="12"/>
      <c r="NNP1217" s="12"/>
      <c r="NNQ1217" s="12"/>
      <c r="NNR1217" s="12"/>
      <c r="NNS1217" s="12"/>
      <c r="NNT1217" s="12"/>
      <c r="NNU1217" s="12"/>
      <c r="NNV1217" s="12"/>
      <c r="NNW1217" s="12"/>
      <c r="NNX1217" s="12"/>
      <c r="NNY1217" s="12"/>
      <c r="NNZ1217" s="12"/>
      <c r="NOA1217" s="12"/>
      <c r="NOB1217" s="12"/>
      <c r="NOC1217" s="12"/>
      <c r="NOD1217" s="12"/>
      <c r="NOE1217" s="12"/>
      <c r="NOF1217" s="12"/>
      <c r="NOG1217" s="12"/>
      <c r="NOH1217" s="12"/>
      <c r="NOI1217" s="12"/>
      <c r="NOJ1217" s="12"/>
      <c r="NOK1217" s="12"/>
      <c r="NOL1217" s="12"/>
      <c r="NOM1217" s="12"/>
      <c r="NON1217" s="12"/>
      <c r="NOO1217" s="12"/>
      <c r="NOP1217" s="12"/>
      <c r="NOQ1217" s="12"/>
      <c r="NOR1217" s="12"/>
      <c r="NOS1217" s="12"/>
      <c r="NOT1217" s="12"/>
      <c r="NOU1217" s="12"/>
      <c r="NOV1217" s="12"/>
      <c r="NOW1217" s="12"/>
      <c r="NOX1217" s="12"/>
      <c r="NOY1217" s="12"/>
      <c r="NOZ1217" s="12"/>
      <c r="NPA1217" s="12"/>
      <c r="NPB1217" s="12"/>
      <c r="NPC1217" s="12"/>
      <c r="NPD1217" s="12"/>
      <c r="NPE1217" s="12"/>
      <c r="NPF1217" s="12"/>
      <c r="NPG1217" s="12"/>
      <c r="NPH1217" s="12"/>
      <c r="NPI1217" s="12"/>
      <c r="NPJ1217" s="12"/>
      <c r="NPK1217" s="12"/>
      <c r="NPL1217" s="12"/>
      <c r="NPM1217" s="12"/>
      <c r="NPN1217" s="12"/>
      <c r="NPO1217" s="12"/>
      <c r="NPP1217" s="12"/>
      <c r="NPQ1217" s="12"/>
      <c r="NPR1217" s="12"/>
      <c r="NPS1217" s="12"/>
      <c r="NPT1217" s="12"/>
      <c r="NPU1217" s="12"/>
      <c r="NPV1217" s="12"/>
      <c r="NPW1217" s="12"/>
      <c r="NPX1217" s="12"/>
      <c r="NPY1217" s="12"/>
      <c r="NPZ1217" s="12"/>
      <c r="NQA1217" s="12"/>
      <c r="NQB1217" s="12"/>
      <c r="NQC1217" s="12"/>
      <c r="NQD1217" s="12"/>
      <c r="NQE1217" s="12"/>
      <c r="NQF1217" s="12"/>
      <c r="NQG1217" s="12"/>
      <c r="NQH1217" s="12"/>
      <c r="NQI1217" s="12"/>
      <c r="NQJ1217" s="12"/>
      <c r="NQK1217" s="12"/>
      <c r="NQL1217" s="12"/>
      <c r="NQM1217" s="12"/>
      <c r="NQN1217" s="12"/>
      <c r="NQO1217" s="12"/>
      <c r="NQP1217" s="12"/>
      <c r="NQQ1217" s="12"/>
      <c r="NQR1217" s="12"/>
      <c r="NQS1217" s="12"/>
      <c r="NQT1217" s="12"/>
      <c r="NQU1217" s="12"/>
      <c r="NQV1217" s="12"/>
      <c r="NQW1217" s="12"/>
      <c r="NQX1217" s="12"/>
      <c r="NQY1217" s="12"/>
      <c r="NQZ1217" s="12"/>
      <c r="NRA1217" s="12"/>
      <c r="NRB1217" s="12"/>
      <c r="NRC1217" s="12"/>
      <c r="NRD1217" s="12"/>
      <c r="NRE1217" s="12"/>
      <c r="NRF1217" s="12"/>
      <c r="NRG1217" s="12"/>
      <c r="NRH1217" s="12"/>
      <c r="NRI1217" s="12"/>
      <c r="NRJ1217" s="12"/>
      <c r="NRK1217" s="12"/>
      <c r="NRL1217" s="12"/>
      <c r="NRM1217" s="12"/>
      <c r="NRN1217" s="12"/>
      <c r="NRO1217" s="12"/>
      <c r="NRP1217" s="12"/>
      <c r="NRQ1217" s="12"/>
      <c r="NRR1217" s="12"/>
      <c r="NRS1217" s="12"/>
      <c r="NRT1217" s="12"/>
      <c r="NRU1217" s="12"/>
      <c r="NRV1217" s="12"/>
      <c r="NRW1217" s="12"/>
      <c r="NRX1217" s="12"/>
      <c r="NRY1217" s="12"/>
      <c r="NRZ1217" s="12"/>
      <c r="NSA1217" s="12"/>
      <c r="NSB1217" s="12"/>
      <c r="NSC1217" s="12"/>
      <c r="NSD1217" s="12"/>
      <c r="NSE1217" s="12"/>
      <c r="NSF1217" s="12"/>
      <c r="NSG1217" s="12"/>
      <c r="NSH1217" s="12"/>
      <c r="NSI1217" s="12"/>
      <c r="NSJ1217" s="12"/>
      <c r="NSK1217" s="12"/>
      <c r="NSL1217" s="12"/>
      <c r="NSM1217" s="12"/>
      <c r="NSN1217" s="12"/>
      <c r="NSO1217" s="12"/>
      <c r="NSP1217" s="12"/>
      <c r="NSQ1217" s="12"/>
      <c r="NSR1217" s="12"/>
      <c r="NSS1217" s="12"/>
      <c r="NST1217" s="12"/>
      <c r="NSU1217" s="12"/>
      <c r="NSV1217" s="12"/>
      <c r="NSW1217" s="12"/>
      <c r="NSX1217" s="12"/>
      <c r="NSY1217" s="12"/>
      <c r="NSZ1217" s="12"/>
      <c r="NTA1217" s="12"/>
      <c r="NTB1217" s="12"/>
      <c r="NTC1217" s="12"/>
      <c r="NTD1217" s="12"/>
      <c r="NTE1217" s="12"/>
      <c r="NTF1217" s="12"/>
      <c r="NTG1217" s="12"/>
      <c r="NTH1217" s="12"/>
      <c r="NTI1217" s="12"/>
      <c r="NTJ1217" s="12"/>
      <c r="NTK1217" s="12"/>
      <c r="NTL1217" s="12"/>
      <c r="NTM1217" s="12"/>
      <c r="NTN1217" s="12"/>
      <c r="NTO1217" s="12"/>
      <c r="NTP1217" s="12"/>
      <c r="NTQ1217" s="12"/>
      <c r="NTR1217" s="12"/>
      <c r="NTS1217" s="12"/>
      <c r="NTT1217" s="12"/>
      <c r="NTU1217" s="12"/>
      <c r="NTV1217" s="12"/>
      <c r="NTW1217" s="12"/>
      <c r="NTX1217" s="12"/>
      <c r="NTY1217" s="12"/>
      <c r="NTZ1217" s="12"/>
      <c r="NUA1217" s="12"/>
      <c r="NUB1217" s="12"/>
      <c r="NUC1217" s="12"/>
      <c r="NUD1217" s="12"/>
      <c r="NUE1217" s="12"/>
      <c r="NUF1217" s="12"/>
      <c r="NUG1217" s="12"/>
      <c r="NUH1217" s="12"/>
      <c r="NUI1217" s="12"/>
      <c r="NUJ1217" s="12"/>
      <c r="NUK1217" s="12"/>
      <c r="NUL1217" s="12"/>
      <c r="NUM1217" s="12"/>
      <c r="NUN1217" s="12"/>
      <c r="NUO1217" s="12"/>
      <c r="NUP1217" s="12"/>
      <c r="NUQ1217" s="12"/>
      <c r="NUR1217" s="12"/>
      <c r="NUS1217" s="12"/>
      <c r="NUT1217" s="12"/>
      <c r="NUU1217" s="12"/>
      <c r="NUV1217" s="12"/>
      <c r="NUW1217" s="12"/>
      <c r="NUX1217" s="12"/>
      <c r="NUY1217" s="12"/>
      <c r="NUZ1217" s="12"/>
      <c r="NVA1217" s="12"/>
      <c r="NVB1217" s="12"/>
      <c r="NVC1217" s="12"/>
      <c r="NVD1217" s="12"/>
      <c r="NVE1217" s="12"/>
      <c r="NVF1217" s="12"/>
      <c r="NVG1217" s="12"/>
      <c r="NVH1217" s="12"/>
      <c r="NVI1217" s="12"/>
      <c r="NVJ1217" s="12"/>
      <c r="NVK1217" s="12"/>
      <c r="NVL1217" s="12"/>
      <c r="NVM1217" s="12"/>
      <c r="NVN1217" s="12"/>
      <c r="NVO1217" s="12"/>
      <c r="NVP1217" s="12"/>
      <c r="NVQ1217" s="12"/>
      <c r="NVR1217" s="12"/>
      <c r="NVS1217" s="12"/>
      <c r="NVT1217" s="12"/>
      <c r="NVU1217" s="12"/>
      <c r="NVV1217" s="12"/>
      <c r="NVW1217" s="12"/>
      <c r="NVX1217" s="12"/>
      <c r="NVY1217" s="12"/>
      <c r="NVZ1217" s="12"/>
      <c r="NWA1217" s="12"/>
      <c r="NWB1217" s="12"/>
      <c r="NWC1217" s="12"/>
      <c r="NWD1217" s="12"/>
      <c r="NWE1217" s="12"/>
      <c r="NWF1217" s="12"/>
      <c r="NWG1217" s="12"/>
      <c r="NWH1217" s="12"/>
      <c r="NWI1217" s="12"/>
      <c r="NWJ1217" s="12"/>
      <c r="NWK1217" s="12"/>
      <c r="NWL1217" s="12"/>
      <c r="NWM1217" s="12"/>
      <c r="NWN1217" s="12"/>
      <c r="NWO1217" s="12"/>
      <c r="NWP1217" s="12"/>
      <c r="NWQ1217" s="12"/>
      <c r="NWR1217" s="12"/>
      <c r="NWS1217" s="12"/>
      <c r="NWT1217" s="12"/>
      <c r="NWU1217" s="12"/>
      <c r="NWV1217" s="12"/>
      <c r="NWW1217" s="12"/>
      <c r="NWX1217" s="12"/>
      <c r="NWY1217" s="12"/>
      <c r="NWZ1217" s="12"/>
      <c r="NXA1217" s="12"/>
      <c r="NXB1217" s="12"/>
      <c r="NXC1217" s="12"/>
      <c r="NXD1217" s="12"/>
      <c r="NXE1217" s="12"/>
      <c r="NXF1217" s="12"/>
      <c r="NXG1217" s="12"/>
      <c r="NXH1217" s="12"/>
      <c r="NXI1217" s="12"/>
      <c r="NXJ1217" s="12"/>
      <c r="NXK1217" s="12"/>
      <c r="NXL1217" s="12"/>
      <c r="NXM1217" s="12"/>
      <c r="NXN1217" s="12"/>
      <c r="NXO1217" s="12"/>
      <c r="NXP1217" s="12"/>
      <c r="NXQ1217" s="12"/>
      <c r="NXR1217" s="12"/>
      <c r="NXS1217" s="12"/>
      <c r="NXT1217" s="12"/>
      <c r="NXU1217" s="12"/>
      <c r="NXV1217" s="12"/>
      <c r="NXW1217" s="12"/>
      <c r="NXX1217" s="12"/>
      <c r="NXY1217" s="12"/>
      <c r="NXZ1217" s="12"/>
      <c r="NYA1217" s="12"/>
      <c r="NYB1217" s="12"/>
      <c r="NYC1217" s="12"/>
      <c r="NYD1217" s="12"/>
      <c r="NYE1217" s="12"/>
      <c r="NYF1217" s="12"/>
      <c r="NYG1217" s="12"/>
      <c r="NYH1217" s="12"/>
      <c r="NYI1217" s="12"/>
      <c r="NYJ1217" s="12"/>
      <c r="NYK1217" s="12"/>
      <c r="NYL1217" s="12"/>
      <c r="NYM1217" s="12"/>
      <c r="NYN1217" s="12"/>
      <c r="NYO1217" s="12"/>
      <c r="NYP1217" s="12"/>
      <c r="NYQ1217" s="12"/>
      <c r="NYR1217" s="12"/>
      <c r="NYS1217" s="12"/>
      <c r="NYT1217" s="12"/>
      <c r="NYU1217" s="12"/>
      <c r="NYV1217" s="12"/>
      <c r="NYW1217" s="12"/>
      <c r="NYX1217" s="12"/>
      <c r="NYY1217" s="12"/>
      <c r="NYZ1217" s="12"/>
      <c r="NZA1217" s="12"/>
      <c r="NZB1217" s="12"/>
      <c r="NZC1217" s="12"/>
      <c r="NZD1217" s="12"/>
      <c r="NZE1217" s="12"/>
      <c r="NZF1217" s="12"/>
      <c r="NZG1217" s="12"/>
      <c r="NZH1217" s="12"/>
      <c r="NZI1217" s="12"/>
      <c r="NZJ1217" s="12"/>
      <c r="NZK1217" s="12"/>
      <c r="NZL1217" s="12"/>
      <c r="NZM1217" s="12"/>
      <c r="NZN1217" s="12"/>
      <c r="NZO1217" s="12"/>
      <c r="NZP1217" s="12"/>
      <c r="NZQ1217" s="12"/>
      <c r="NZR1217" s="12"/>
      <c r="NZS1217" s="12"/>
      <c r="NZT1217" s="12"/>
      <c r="NZU1217" s="12"/>
      <c r="NZV1217" s="12"/>
      <c r="NZW1217" s="12"/>
      <c r="NZX1217" s="12"/>
      <c r="NZY1217" s="12"/>
      <c r="NZZ1217" s="12"/>
      <c r="OAA1217" s="12"/>
      <c r="OAB1217" s="12"/>
      <c r="OAC1217" s="12"/>
      <c r="OAD1217" s="12"/>
      <c r="OAE1217" s="12"/>
      <c r="OAF1217" s="12"/>
      <c r="OAG1217" s="12"/>
      <c r="OAH1217" s="12"/>
      <c r="OAI1217" s="12"/>
      <c r="OAJ1217" s="12"/>
      <c r="OAK1217" s="12"/>
      <c r="OAL1217" s="12"/>
      <c r="OAM1217" s="12"/>
      <c r="OAN1217" s="12"/>
      <c r="OAO1217" s="12"/>
      <c r="OAP1217" s="12"/>
      <c r="OAQ1217" s="12"/>
      <c r="OAR1217" s="12"/>
      <c r="OAS1217" s="12"/>
      <c r="OAT1217" s="12"/>
      <c r="OAU1217" s="12"/>
      <c r="OAV1217" s="12"/>
      <c r="OAW1217" s="12"/>
      <c r="OAX1217" s="12"/>
      <c r="OAY1217" s="12"/>
      <c r="OAZ1217" s="12"/>
      <c r="OBA1217" s="12"/>
      <c r="OBB1217" s="12"/>
      <c r="OBC1217" s="12"/>
      <c r="OBD1217" s="12"/>
      <c r="OBE1217" s="12"/>
      <c r="OBF1217" s="12"/>
      <c r="OBG1217" s="12"/>
      <c r="OBH1217" s="12"/>
      <c r="OBI1217" s="12"/>
      <c r="OBJ1217" s="12"/>
      <c r="OBK1217" s="12"/>
      <c r="OBL1217" s="12"/>
      <c r="OBM1217" s="12"/>
      <c r="OBN1217" s="12"/>
      <c r="OBO1217" s="12"/>
      <c r="OBP1217" s="12"/>
      <c r="OBQ1217" s="12"/>
      <c r="OBR1217" s="12"/>
      <c r="OBS1217" s="12"/>
      <c r="OBT1217" s="12"/>
      <c r="OBU1217" s="12"/>
      <c r="OBV1217" s="12"/>
      <c r="OBW1217" s="12"/>
      <c r="OBX1217" s="12"/>
      <c r="OBY1217" s="12"/>
      <c r="OBZ1217" s="12"/>
      <c r="OCA1217" s="12"/>
      <c r="OCB1217" s="12"/>
      <c r="OCC1217" s="12"/>
      <c r="OCD1217" s="12"/>
      <c r="OCE1217" s="12"/>
      <c r="OCF1217" s="12"/>
      <c r="OCG1217" s="12"/>
      <c r="OCH1217" s="12"/>
      <c r="OCI1217" s="12"/>
      <c r="OCJ1217" s="12"/>
      <c r="OCK1217" s="12"/>
      <c r="OCL1217" s="12"/>
      <c r="OCM1217" s="12"/>
      <c r="OCN1217" s="12"/>
      <c r="OCO1217" s="12"/>
      <c r="OCP1217" s="12"/>
      <c r="OCQ1217" s="12"/>
      <c r="OCR1217" s="12"/>
      <c r="OCS1217" s="12"/>
      <c r="OCT1217" s="12"/>
      <c r="OCU1217" s="12"/>
      <c r="OCV1217" s="12"/>
      <c r="OCW1217" s="12"/>
      <c r="OCX1217" s="12"/>
      <c r="OCY1217" s="12"/>
      <c r="OCZ1217" s="12"/>
      <c r="ODA1217" s="12"/>
      <c r="ODB1217" s="12"/>
      <c r="ODC1217" s="12"/>
      <c r="ODD1217" s="12"/>
      <c r="ODE1217" s="12"/>
      <c r="ODF1217" s="12"/>
      <c r="ODG1217" s="12"/>
      <c r="ODH1217" s="12"/>
      <c r="ODI1217" s="12"/>
      <c r="ODJ1217" s="12"/>
      <c r="ODK1217" s="12"/>
      <c r="ODL1217" s="12"/>
      <c r="ODM1217" s="12"/>
      <c r="ODN1217" s="12"/>
      <c r="ODO1217" s="12"/>
      <c r="ODP1217" s="12"/>
      <c r="ODQ1217" s="12"/>
      <c r="ODR1217" s="12"/>
      <c r="ODS1217" s="12"/>
      <c r="ODT1217" s="12"/>
      <c r="ODU1217" s="12"/>
      <c r="ODV1217" s="12"/>
      <c r="ODW1217" s="12"/>
      <c r="ODX1217" s="12"/>
      <c r="ODY1217" s="12"/>
      <c r="ODZ1217" s="12"/>
      <c r="OEA1217" s="12"/>
      <c r="OEB1217" s="12"/>
      <c r="OEC1217" s="12"/>
      <c r="OED1217" s="12"/>
      <c r="OEE1217" s="12"/>
      <c r="OEF1217" s="12"/>
      <c r="OEG1217" s="12"/>
      <c r="OEH1217" s="12"/>
      <c r="OEI1217" s="12"/>
      <c r="OEJ1217" s="12"/>
      <c r="OEK1217" s="12"/>
      <c r="OEL1217" s="12"/>
      <c r="OEM1217" s="12"/>
      <c r="OEN1217" s="12"/>
      <c r="OEO1217" s="12"/>
      <c r="OEP1217" s="12"/>
      <c r="OEQ1217" s="12"/>
      <c r="OER1217" s="12"/>
      <c r="OES1217" s="12"/>
      <c r="OET1217" s="12"/>
      <c r="OEU1217" s="12"/>
      <c r="OEV1217" s="12"/>
      <c r="OEW1217" s="12"/>
      <c r="OEX1217" s="12"/>
      <c r="OEY1217" s="12"/>
      <c r="OEZ1217" s="12"/>
      <c r="OFA1217" s="12"/>
      <c r="OFB1217" s="12"/>
      <c r="OFC1217" s="12"/>
      <c r="OFD1217" s="12"/>
      <c r="OFE1217" s="12"/>
      <c r="OFF1217" s="12"/>
      <c r="OFG1217" s="12"/>
      <c r="OFH1217" s="12"/>
      <c r="OFI1217" s="12"/>
      <c r="OFJ1217" s="12"/>
      <c r="OFK1217" s="12"/>
      <c r="OFL1217" s="12"/>
      <c r="OFM1217" s="12"/>
      <c r="OFN1217" s="12"/>
      <c r="OFO1217" s="12"/>
      <c r="OFP1217" s="12"/>
      <c r="OFQ1217" s="12"/>
      <c r="OFR1217" s="12"/>
      <c r="OFS1217" s="12"/>
      <c r="OFT1217" s="12"/>
      <c r="OFU1217" s="12"/>
      <c r="OFV1217" s="12"/>
      <c r="OFW1217" s="12"/>
      <c r="OFX1217" s="12"/>
      <c r="OFY1217" s="12"/>
      <c r="OFZ1217" s="12"/>
      <c r="OGA1217" s="12"/>
      <c r="OGB1217" s="12"/>
      <c r="OGC1217" s="12"/>
      <c r="OGD1217" s="12"/>
      <c r="OGE1217" s="12"/>
      <c r="OGF1217" s="12"/>
      <c r="OGG1217" s="12"/>
      <c r="OGH1217" s="12"/>
      <c r="OGI1217" s="12"/>
      <c r="OGJ1217" s="12"/>
      <c r="OGK1217" s="12"/>
      <c r="OGL1217" s="12"/>
      <c r="OGM1217" s="12"/>
      <c r="OGN1217" s="12"/>
      <c r="OGO1217" s="12"/>
      <c r="OGP1217" s="12"/>
      <c r="OGQ1217" s="12"/>
      <c r="OGR1217" s="12"/>
      <c r="OGS1217" s="12"/>
      <c r="OGT1217" s="12"/>
      <c r="OGU1217" s="12"/>
      <c r="OGV1217" s="12"/>
      <c r="OGW1217" s="12"/>
      <c r="OGX1217" s="12"/>
      <c r="OGY1217" s="12"/>
      <c r="OGZ1217" s="12"/>
      <c r="OHA1217" s="12"/>
      <c r="OHB1217" s="12"/>
      <c r="OHC1217" s="12"/>
      <c r="OHD1217" s="12"/>
      <c r="OHE1217" s="12"/>
      <c r="OHF1217" s="12"/>
      <c r="OHG1217" s="12"/>
      <c r="OHH1217" s="12"/>
      <c r="OHI1217" s="12"/>
      <c r="OHJ1217" s="12"/>
      <c r="OHK1217" s="12"/>
      <c r="OHL1217" s="12"/>
      <c r="OHM1217" s="12"/>
      <c r="OHN1217" s="12"/>
      <c r="OHO1217" s="12"/>
      <c r="OHP1217" s="12"/>
      <c r="OHQ1217" s="12"/>
      <c r="OHR1217" s="12"/>
      <c r="OHS1217" s="12"/>
      <c r="OHT1217" s="12"/>
      <c r="OHU1217" s="12"/>
      <c r="OHV1217" s="12"/>
      <c r="OHW1217" s="12"/>
      <c r="OHX1217" s="12"/>
      <c r="OHY1217" s="12"/>
      <c r="OHZ1217" s="12"/>
      <c r="OIA1217" s="12"/>
      <c r="OIB1217" s="12"/>
      <c r="OIC1217" s="12"/>
      <c r="OID1217" s="12"/>
      <c r="OIE1217" s="12"/>
      <c r="OIF1217" s="12"/>
      <c r="OIG1217" s="12"/>
      <c r="OIH1217" s="12"/>
      <c r="OII1217" s="12"/>
      <c r="OIJ1217" s="12"/>
      <c r="OIK1217" s="12"/>
      <c r="OIL1217" s="12"/>
      <c r="OIM1217" s="12"/>
      <c r="OIN1217" s="12"/>
      <c r="OIO1217" s="12"/>
      <c r="OIP1217" s="12"/>
      <c r="OIQ1217" s="12"/>
      <c r="OIR1217" s="12"/>
      <c r="OIS1217" s="12"/>
      <c r="OIT1217" s="12"/>
      <c r="OIU1217" s="12"/>
      <c r="OIV1217" s="12"/>
      <c r="OIW1217" s="12"/>
      <c r="OIX1217" s="12"/>
      <c r="OIY1217" s="12"/>
      <c r="OIZ1217" s="12"/>
      <c r="OJA1217" s="12"/>
      <c r="OJB1217" s="12"/>
      <c r="OJC1217" s="12"/>
      <c r="OJD1217" s="12"/>
      <c r="OJE1217" s="12"/>
      <c r="OJF1217" s="12"/>
      <c r="OJG1217" s="12"/>
      <c r="OJH1217" s="12"/>
      <c r="OJI1217" s="12"/>
      <c r="OJJ1217" s="12"/>
      <c r="OJK1217" s="12"/>
      <c r="OJL1217" s="12"/>
      <c r="OJM1217" s="12"/>
      <c r="OJN1217" s="12"/>
      <c r="OJO1217" s="12"/>
      <c r="OJP1217" s="12"/>
      <c r="OJQ1217" s="12"/>
      <c r="OJR1217" s="12"/>
      <c r="OJS1217" s="12"/>
      <c r="OJT1217" s="12"/>
      <c r="OJU1217" s="12"/>
      <c r="OJV1217" s="12"/>
      <c r="OJW1217" s="12"/>
      <c r="OJX1217" s="12"/>
      <c r="OJY1217" s="12"/>
      <c r="OJZ1217" s="12"/>
      <c r="OKA1217" s="12"/>
      <c r="OKB1217" s="12"/>
      <c r="OKC1217" s="12"/>
      <c r="OKD1217" s="12"/>
      <c r="OKE1217" s="12"/>
      <c r="OKF1217" s="12"/>
      <c r="OKG1217" s="12"/>
      <c r="OKH1217" s="12"/>
      <c r="OKI1217" s="12"/>
      <c r="OKJ1217" s="12"/>
      <c r="OKK1217" s="12"/>
      <c r="OKL1217" s="12"/>
      <c r="OKM1217" s="12"/>
      <c r="OKN1217" s="12"/>
      <c r="OKO1217" s="12"/>
      <c r="OKP1217" s="12"/>
      <c r="OKQ1217" s="12"/>
      <c r="OKR1217" s="12"/>
      <c r="OKS1217" s="12"/>
      <c r="OKT1217" s="12"/>
      <c r="OKU1217" s="12"/>
      <c r="OKV1217" s="12"/>
      <c r="OKW1217" s="12"/>
      <c r="OKX1217" s="12"/>
      <c r="OKY1217" s="12"/>
      <c r="OKZ1217" s="12"/>
      <c r="OLA1217" s="12"/>
      <c r="OLB1217" s="12"/>
      <c r="OLC1217" s="12"/>
      <c r="OLD1217" s="12"/>
      <c r="OLE1217" s="12"/>
      <c r="OLF1217" s="12"/>
      <c r="OLG1217" s="12"/>
      <c r="OLH1217" s="12"/>
      <c r="OLI1217" s="12"/>
      <c r="OLJ1217" s="12"/>
      <c r="OLK1217" s="12"/>
      <c r="OLL1217" s="12"/>
      <c r="OLM1217" s="12"/>
      <c r="OLN1217" s="12"/>
      <c r="OLO1217" s="12"/>
      <c r="OLP1217" s="12"/>
      <c r="OLQ1217" s="12"/>
      <c r="OLR1217" s="12"/>
      <c r="OLS1217" s="12"/>
      <c r="OLT1217" s="12"/>
      <c r="OLU1217" s="12"/>
      <c r="OLV1217" s="12"/>
      <c r="OLW1217" s="12"/>
      <c r="OLX1217" s="12"/>
      <c r="OLY1217" s="12"/>
      <c r="OLZ1217" s="12"/>
      <c r="OMA1217" s="12"/>
      <c r="OMB1217" s="12"/>
      <c r="OMC1217" s="12"/>
      <c r="OMD1217" s="12"/>
      <c r="OME1217" s="12"/>
      <c r="OMF1217" s="12"/>
      <c r="OMG1217" s="12"/>
      <c r="OMH1217" s="12"/>
      <c r="OMI1217" s="12"/>
      <c r="OMJ1217" s="12"/>
      <c r="OMK1217" s="12"/>
      <c r="OML1217" s="12"/>
      <c r="OMM1217" s="12"/>
      <c r="OMN1217" s="12"/>
      <c r="OMO1217" s="12"/>
      <c r="OMP1217" s="12"/>
      <c r="OMQ1217" s="12"/>
      <c r="OMR1217" s="12"/>
      <c r="OMS1217" s="12"/>
      <c r="OMT1217" s="12"/>
      <c r="OMU1217" s="12"/>
      <c r="OMV1217" s="12"/>
      <c r="OMW1217" s="12"/>
      <c r="OMX1217" s="12"/>
      <c r="OMY1217" s="12"/>
      <c r="OMZ1217" s="12"/>
      <c r="ONA1217" s="12"/>
      <c r="ONB1217" s="12"/>
      <c r="ONC1217" s="12"/>
      <c r="OND1217" s="12"/>
      <c r="ONE1217" s="12"/>
      <c r="ONF1217" s="12"/>
      <c r="ONG1217" s="12"/>
      <c r="ONH1217" s="12"/>
      <c r="ONI1217" s="12"/>
      <c r="ONJ1217" s="12"/>
      <c r="ONK1217" s="12"/>
      <c r="ONL1217" s="12"/>
      <c r="ONM1217" s="12"/>
      <c r="ONN1217" s="12"/>
      <c r="ONO1217" s="12"/>
      <c r="ONP1217" s="12"/>
      <c r="ONQ1217" s="12"/>
      <c r="ONR1217" s="12"/>
      <c r="ONS1217" s="12"/>
      <c r="ONT1217" s="12"/>
      <c r="ONU1217" s="12"/>
      <c r="ONV1217" s="12"/>
      <c r="ONW1217" s="12"/>
      <c r="ONX1217" s="12"/>
      <c r="ONY1217" s="12"/>
      <c r="ONZ1217" s="12"/>
      <c r="OOA1217" s="12"/>
      <c r="OOB1217" s="12"/>
      <c r="OOC1217" s="12"/>
      <c r="OOD1217" s="12"/>
      <c r="OOE1217" s="12"/>
      <c r="OOF1217" s="12"/>
      <c r="OOG1217" s="12"/>
      <c r="OOH1217" s="12"/>
      <c r="OOI1217" s="12"/>
      <c r="OOJ1217" s="12"/>
      <c r="OOK1217" s="12"/>
      <c r="OOL1217" s="12"/>
      <c r="OOM1217" s="12"/>
      <c r="OON1217" s="12"/>
      <c r="OOO1217" s="12"/>
      <c r="OOP1217" s="12"/>
      <c r="OOQ1217" s="12"/>
      <c r="OOR1217" s="12"/>
      <c r="OOS1217" s="12"/>
      <c r="OOT1217" s="12"/>
      <c r="OOU1217" s="12"/>
      <c r="OOV1217" s="12"/>
      <c r="OOW1217" s="12"/>
      <c r="OOX1217" s="12"/>
      <c r="OOY1217" s="12"/>
      <c r="OOZ1217" s="12"/>
      <c r="OPA1217" s="12"/>
      <c r="OPB1217" s="12"/>
      <c r="OPC1217" s="12"/>
      <c r="OPD1217" s="12"/>
      <c r="OPE1217" s="12"/>
      <c r="OPF1217" s="12"/>
      <c r="OPG1217" s="12"/>
      <c r="OPH1217" s="12"/>
      <c r="OPI1217" s="12"/>
      <c r="OPJ1217" s="12"/>
      <c r="OPK1217" s="12"/>
      <c r="OPL1217" s="12"/>
      <c r="OPM1217" s="12"/>
      <c r="OPN1217" s="12"/>
      <c r="OPO1217" s="12"/>
      <c r="OPP1217" s="12"/>
      <c r="OPQ1217" s="12"/>
      <c r="OPR1217" s="12"/>
      <c r="OPS1217" s="12"/>
      <c r="OPT1217" s="12"/>
      <c r="OPU1217" s="12"/>
      <c r="OPV1217" s="12"/>
      <c r="OPW1217" s="12"/>
      <c r="OPX1217" s="12"/>
      <c r="OPY1217" s="12"/>
      <c r="OPZ1217" s="12"/>
      <c r="OQA1217" s="12"/>
      <c r="OQB1217" s="12"/>
      <c r="OQC1217" s="12"/>
      <c r="OQD1217" s="12"/>
      <c r="OQE1217" s="12"/>
      <c r="OQF1217" s="12"/>
      <c r="OQG1217" s="12"/>
      <c r="OQH1217" s="12"/>
      <c r="OQI1217" s="12"/>
      <c r="OQJ1217" s="12"/>
      <c r="OQK1217" s="12"/>
      <c r="OQL1217" s="12"/>
      <c r="OQM1217" s="12"/>
      <c r="OQN1217" s="12"/>
      <c r="OQO1217" s="12"/>
      <c r="OQP1217" s="12"/>
      <c r="OQQ1217" s="12"/>
      <c r="OQR1217" s="12"/>
      <c r="OQS1217" s="12"/>
      <c r="OQT1217" s="12"/>
      <c r="OQU1217" s="12"/>
      <c r="OQV1217" s="12"/>
      <c r="OQW1217" s="12"/>
      <c r="OQX1217" s="12"/>
      <c r="OQY1217" s="12"/>
      <c r="OQZ1217" s="12"/>
      <c r="ORA1217" s="12"/>
      <c r="ORB1217" s="12"/>
      <c r="ORC1217" s="12"/>
      <c r="ORD1217" s="12"/>
      <c r="ORE1217" s="12"/>
      <c r="ORF1217" s="12"/>
      <c r="ORG1217" s="12"/>
      <c r="ORH1217" s="12"/>
      <c r="ORI1217" s="12"/>
      <c r="ORJ1217" s="12"/>
      <c r="ORK1217" s="12"/>
      <c r="ORL1217" s="12"/>
      <c r="ORM1217" s="12"/>
      <c r="ORN1217" s="12"/>
      <c r="ORO1217" s="12"/>
      <c r="ORP1217" s="12"/>
      <c r="ORQ1217" s="12"/>
      <c r="ORR1217" s="12"/>
      <c r="ORS1217" s="12"/>
      <c r="ORT1217" s="12"/>
      <c r="ORU1217" s="12"/>
      <c r="ORV1217" s="12"/>
      <c r="ORW1217" s="12"/>
      <c r="ORX1217" s="12"/>
      <c r="ORY1217" s="12"/>
      <c r="ORZ1217" s="12"/>
      <c r="OSA1217" s="12"/>
      <c r="OSB1217" s="12"/>
      <c r="OSC1217" s="12"/>
      <c r="OSD1217" s="12"/>
      <c r="OSE1217" s="12"/>
      <c r="OSF1217" s="12"/>
      <c r="OSG1217" s="12"/>
      <c r="OSH1217" s="12"/>
      <c r="OSI1217" s="12"/>
      <c r="OSJ1217" s="12"/>
      <c r="OSK1217" s="12"/>
      <c r="OSL1217" s="12"/>
      <c r="OSM1217" s="12"/>
      <c r="OSN1217" s="12"/>
      <c r="OSO1217" s="12"/>
      <c r="OSP1217" s="12"/>
      <c r="OSQ1217" s="12"/>
      <c r="OSR1217" s="12"/>
      <c r="OSS1217" s="12"/>
      <c r="OST1217" s="12"/>
      <c r="OSU1217" s="12"/>
      <c r="OSV1217" s="12"/>
      <c r="OSW1217" s="12"/>
      <c r="OSX1217" s="12"/>
      <c r="OSY1217" s="12"/>
      <c r="OSZ1217" s="12"/>
      <c r="OTA1217" s="12"/>
      <c r="OTB1217" s="12"/>
      <c r="OTC1217" s="12"/>
      <c r="OTD1217" s="12"/>
      <c r="OTE1217" s="12"/>
      <c r="OTF1217" s="12"/>
      <c r="OTG1217" s="12"/>
      <c r="OTH1217" s="12"/>
      <c r="OTI1217" s="12"/>
      <c r="OTJ1217" s="12"/>
      <c r="OTK1217" s="12"/>
      <c r="OTL1217" s="12"/>
      <c r="OTM1217" s="12"/>
      <c r="OTN1217" s="12"/>
      <c r="OTO1217" s="12"/>
      <c r="OTP1217" s="12"/>
      <c r="OTQ1217" s="12"/>
      <c r="OTR1217" s="12"/>
      <c r="OTS1217" s="12"/>
      <c r="OTT1217" s="12"/>
      <c r="OTU1217" s="12"/>
      <c r="OTV1217" s="12"/>
      <c r="OTW1217" s="12"/>
      <c r="OTX1217" s="12"/>
      <c r="OTY1217" s="12"/>
      <c r="OTZ1217" s="12"/>
      <c r="OUA1217" s="12"/>
      <c r="OUB1217" s="12"/>
      <c r="OUC1217" s="12"/>
      <c r="OUD1217" s="12"/>
      <c r="OUE1217" s="12"/>
      <c r="OUF1217" s="12"/>
      <c r="OUG1217" s="12"/>
      <c r="OUH1217" s="12"/>
      <c r="OUI1217" s="12"/>
      <c r="OUJ1217" s="12"/>
      <c r="OUK1217" s="12"/>
      <c r="OUL1217" s="12"/>
      <c r="OUM1217" s="12"/>
      <c r="OUN1217" s="12"/>
      <c r="OUO1217" s="12"/>
      <c r="OUP1217" s="12"/>
      <c r="OUQ1217" s="12"/>
      <c r="OUR1217" s="12"/>
      <c r="OUS1217" s="12"/>
      <c r="OUT1217" s="12"/>
      <c r="OUU1217" s="12"/>
      <c r="OUV1217" s="12"/>
      <c r="OUW1217" s="12"/>
      <c r="OUX1217" s="12"/>
      <c r="OUY1217" s="12"/>
      <c r="OUZ1217" s="12"/>
      <c r="OVA1217" s="12"/>
      <c r="OVB1217" s="12"/>
      <c r="OVC1217" s="12"/>
      <c r="OVD1217" s="12"/>
      <c r="OVE1217" s="12"/>
      <c r="OVF1217" s="12"/>
      <c r="OVG1217" s="12"/>
      <c r="OVH1217" s="12"/>
      <c r="OVI1217" s="12"/>
      <c r="OVJ1217" s="12"/>
      <c r="OVK1217" s="12"/>
      <c r="OVL1217" s="12"/>
      <c r="OVM1217" s="12"/>
      <c r="OVN1217" s="12"/>
      <c r="OVO1217" s="12"/>
      <c r="OVP1217" s="12"/>
      <c r="OVQ1217" s="12"/>
      <c r="OVR1217" s="12"/>
      <c r="OVS1217" s="12"/>
      <c r="OVT1217" s="12"/>
      <c r="OVU1217" s="12"/>
      <c r="OVV1217" s="12"/>
      <c r="OVW1217" s="12"/>
      <c r="OVX1217" s="12"/>
      <c r="OVY1217" s="12"/>
      <c r="OVZ1217" s="12"/>
      <c r="OWA1217" s="12"/>
      <c r="OWB1217" s="12"/>
      <c r="OWC1217" s="12"/>
      <c r="OWD1217" s="12"/>
      <c r="OWE1217" s="12"/>
      <c r="OWF1217" s="12"/>
      <c r="OWG1217" s="12"/>
      <c r="OWH1217" s="12"/>
      <c r="OWI1217" s="12"/>
      <c r="OWJ1217" s="12"/>
      <c r="OWK1217" s="12"/>
      <c r="OWL1217" s="12"/>
      <c r="OWM1217" s="12"/>
      <c r="OWN1217" s="12"/>
      <c r="OWO1217" s="12"/>
      <c r="OWP1217" s="12"/>
      <c r="OWQ1217" s="12"/>
      <c r="OWR1217" s="12"/>
      <c r="OWS1217" s="12"/>
      <c r="OWT1217" s="12"/>
      <c r="OWU1217" s="12"/>
      <c r="OWV1217" s="12"/>
      <c r="OWW1217" s="12"/>
      <c r="OWX1217" s="12"/>
      <c r="OWY1217" s="12"/>
      <c r="OWZ1217" s="12"/>
      <c r="OXA1217" s="12"/>
      <c r="OXB1217" s="12"/>
      <c r="OXC1217" s="12"/>
      <c r="OXD1217" s="12"/>
      <c r="OXE1217" s="12"/>
      <c r="OXF1217" s="12"/>
      <c r="OXG1217" s="12"/>
      <c r="OXH1217" s="12"/>
      <c r="OXI1217" s="12"/>
      <c r="OXJ1217" s="12"/>
      <c r="OXK1217" s="12"/>
      <c r="OXL1217" s="12"/>
      <c r="OXM1217" s="12"/>
      <c r="OXN1217" s="12"/>
      <c r="OXO1217" s="12"/>
      <c r="OXP1217" s="12"/>
      <c r="OXQ1217" s="12"/>
      <c r="OXR1217" s="12"/>
      <c r="OXS1217" s="12"/>
      <c r="OXT1217" s="12"/>
      <c r="OXU1217" s="12"/>
      <c r="OXV1217" s="12"/>
      <c r="OXW1217" s="12"/>
      <c r="OXX1217" s="12"/>
      <c r="OXY1217" s="12"/>
      <c r="OXZ1217" s="12"/>
      <c r="OYA1217" s="12"/>
      <c r="OYB1217" s="12"/>
      <c r="OYC1217" s="12"/>
      <c r="OYD1217" s="12"/>
      <c r="OYE1217" s="12"/>
      <c r="OYF1217" s="12"/>
      <c r="OYG1217" s="12"/>
      <c r="OYH1217" s="12"/>
      <c r="OYI1217" s="12"/>
      <c r="OYJ1217" s="12"/>
      <c r="OYK1217" s="12"/>
      <c r="OYL1217" s="12"/>
      <c r="OYM1217" s="12"/>
      <c r="OYN1217" s="12"/>
      <c r="OYO1217" s="12"/>
      <c r="OYP1217" s="12"/>
      <c r="OYQ1217" s="12"/>
      <c r="OYR1217" s="12"/>
      <c r="OYS1217" s="12"/>
      <c r="OYT1217" s="12"/>
      <c r="OYU1217" s="12"/>
      <c r="OYV1217" s="12"/>
      <c r="OYW1217" s="12"/>
      <c r="OYX1217" s="12"/>
      <c r="OYY1217" s="12"/>
      <c r="OYZ1217" s="12"/>
      <c r="OZA1217" s="12"/>
      <c r="OZB1217" s="12"/>
      <c r="OZC1217" s="12"/>
      <c r="OZD1217" s="12"/>
      <c r="OZE1217" s="12"/>
      <c r="OZF1217" s="12"/>
      <c r="OZG1217" s="12"/>
      <c r="OZH1217" s="12"/>
      <c r="OZI1217" s="12"/>
      <c r="OZJ1217" s="12"/>
      <c r="OZK1217" s="12"/>
      <c r="OZL1217" s="12"/>
      <c r="OZM1217" s="12"/>
      <c r="OZN1217" s="12"/>
      <c r="OZO1217" s="12"/>
      <c r="OZP1217" s="12"/>
      <c r="OZQ1217" s="12"/>
      <c r="OZR1217" s="12"/>
      <c r="OZS1217" s="12"/>
      <c r="OZT1217" s="12"/>
      <c r="OZU1217" s="12"/>
      <c r="OZV1217" s="12"/>
      <c r="OZW1217" s="12"/>
      <c r="OZX1217" s="12"/>
      <c r="OZY1217" s="12"/>
      <c r="OZZ1217" s="12"/>
      <c r="PAA1217" s="12"/>
      <c r="PAB1217" s="12"/>
      <c r="PAC1217" s="12"/>
      <c r="PAD1217" s="12"/>
      <c r="PAE1217" s="12"/>
      <c r="PAF1217" s="12"/>
      <c r="PAG1217" s="12"/>
      <c r="PAH1217" s="12"/>
      <c r="PAI1217" s="12"/>
      <c r="PAJ1217" s="12"/>
      <c r="PAK1217" s="12"/>
      <c r="PAL1217" s="12"/>
      <c r="PAM1217" s="12"/>
      <c r="PAN1217" s="12"/>
      <c r="PAO1217" s="12"/>
      <c r="PAP1217" s="12"/>
      <c r="PAQ1217" s="12"/>
      <c r="PAR1217" s="12"/>
      <c r="PAS1217" s="12"/>
      <c r="PAT1217" s="12"/>
      <c r="PAU1217" s="12"/>
      <c r="PAV1217" s="12"/>
      <c r="PAW1217" s="12"/>
      <c r="PAX1217" s="12"/>
      <c r="PAY1217" s="12"/>
      <c r="PAZ1217" s="12"/>
      <c r="PBA1217" s="12"/>
      <c r="PBB1217" s="12"/>
      <c r="PBC1217" s="12"/>
      <c r="PBD1217" s="12"/>
      <c r="PBE1217" s="12"/>
      <c r="PBF1217" s="12"/>
      <c r="PBG1217" s="12"/>
      <c r="PBH1217" s="12"/>
      <c r="PBI1217" s="12"/>
      <c r="PBJ1217" s="12"/>
      <c r="PBK1217" s="12"/>
      <c r="PBL1217" s="12"/>
      <c r="PBM1217" s="12"/>
      <c r="PBN1217" s="12"/>
      <c r="PBO1217" s="12"/>
      <c r="PBP1217" s="12"/>
      <c r="PBQ1217" s="12"/>
      <c r="PBR1217" s="12"/>
      <c r="PBS1217" s="12"/>
      <c r="PBT1217" s="12"/>
      <c r="PBU1217" s="12"/>
      <c r="PBV1217" s="12"/>
      <c r="PBW1217" s="12"/>
      <c r="PBX1217" s="12"/>
      <c r="PBY1217" s="12"/>
      <c r="PBZ1217" s="12"/>
      <c r="PCA1217" s="12"/>
      <c r="PCB1217" s="12"/>
      <c r="PCC1217" s="12"/>
      <c r="PCD1217" s="12"/>
      <c r="PCE1217" s="12"/>
      <c r="PCF1217" s="12"/>
      <c r="PCG1217" s="12"/>
      <c r="PCH1217" s="12"/>
      <c r="PCI1217" s="12"/>
      <c r="PCJ1217" s="12"/>
      <c r="PCK1217" s="12"/>
      <c r="PCL1217" s="12"/>
      <c r="PCM1217" s="12"/>
      <c r="PCN1217" s="12"/>
      <c r="PCO1217" s="12"/>
      <c r="PCP1217" s="12"/>
      <c r="PCQ1217" s="12"/>
      <c r="PCR1217" s="12"/>
      <c r="PCS1217" s="12"/>
      <c r="PCT1217" s="12"/>
      <c r="PCU1217" s="12"/>
      <c r="PCV1217" s="12"/>
      <c r="PCW1217" s="12"/>
      <c r="PCX1217" s="12"/>
      <c r="PCY1217" s="12"/>
      <c r="PCZ1217" s="12"/>
      <c r="PDA1217" s="12"/>
      <c r="PDB1217" s="12"/>
      <c r="PDC1217" s="12"/>
      <c r="PDD1217" s="12"/>
      <c r="PDE1217" s="12"/>
      <c r="PDF1217" s="12"/>
      <c r="PDG1217" s="12"/>
      <c r="PDH1217" s="12"/>
      <c r="PDI1217" s="12"/>
      <c r="PDJ1217" s="12"/>
      <c r="PDK1217" s="12"/>
      <c r="PDL1217" s="12"/>
      <c r="PDM1217" s="12"/>
      <c r="PDN1217" s="12"/>
      <c r="PDO1217" s="12"/>
      <c r="PDP1217" s="12"/>
      <c r="PDQ1217" s="12"/>
      <c r="PDR1217" s="12"/>
      <c r="PDS1217" s="12"/>
      <c r="PDT1217" s="12"/>
      <c r="PDU1217" s="12"/>
      <c r="PDV1217" s="12"/>
      <c r="PDW1217" s="12"/>
      <c r="PDX1217" s="12"/>
      <c r="PDY1217" s="12"/>
      <c r="PDZ1217" s="12"/>
      <c r="PEA1217" s="12"/>
      <c r="PEB1217" s="12"/>
      <c r="PEC1217" s="12"/>
      <c r="PED1217" s="12"/>
      <c r="PEE1217" s="12"/>
      <c r="PEF1217" s="12"/>
      <c r="PEG1217" s="12"/>
      <c r="PEH1217" s="12"/>
      <c r="PEI1217" s="12"/>
      <c r="PEJ1217" s="12"/>
      <c r="PEK1217" s="12"/>
      <c r="PEL1217" s="12"/>
      <c r="PEM1217" s="12"/>
      <c r="PEN1217" s="12"/>
      <c r="PEO1217" s="12"/>
      <c r="PEP1217" s="12"/>
      <c r="PEQ1217" s="12"/>
      <c r="PER1217" s="12"/>
      <c r="PES1217" s="12"/>
      <c r="PET1217" s="12"/>
      <c r="PEU1217" s="12"/>
      <c r="PEV1217" s="12"/>
      <c r="PEW1217" s="12"/>
      <c r="PEX1217" s="12"/>
      <c r="PEY1217" s="12"/>
      <c r="PEZ1217" s="12"/>
      <c r="PFA1217" s="12"/>
      <c r="PFB1217" s="12"/>
      <c r="PFC1217" s="12"/>
      <c r="PFD1217" s="12"/>
      <c r="PFE1217" s="12"/>
      <c r="PFF1217" s="12"/>
      <c r="PFG1217" s="12"/>
      <c r="PFH1217" s="12"/>
      <c r="PFI1217" s="12"/>
      <c r="PFJ1217" s="12"/>
      <c r="PFK1217" s="12"/>
      <c r="PFL1217" s="12"/>
      <c r="PFM1217" s="12"/>
      <c r="PFN1217" s="12"/>
      <c r="PFO1217" s="12"/>
      <c r="PFP1217" s="12"/>
      <c r="PFQ1217" s="12"/>
      <c r="PFR1217" s="12"/>
      <c r="PFS1217" s="12"/>
      <c r="PFT1217" s="12"/>
      <c r="PFU1217" s="12"/>
      <c r="PFV1217" s="12"/>
      <c r="PFW1217" s="12"/>
      <c r="PFX1217" s="12"/>
      <c r="PFY1217" s="12"/>
      <c r="PFZ1217" s="12"/>
      <c r="PGA1217" s="12"/>
      <c r="PGB1217" s="12"/>
      <c r="PGC1217" s="12"/>
      <c r="PGD1217" s="12"/>
      <c r="PGE1217" s="12"/>
      <c r="PGF1217" s="12"/>
      <c r="PGG1217" s="12"/>
      <c r="PGH1217" s="12"/>
      <c r="PGI1217" s="12"/>
      <c r="PGJ1217" s="12"/>
      <c r="PGK1217" s="12"/>
      <c r="PGL1217" s="12"/>
      <c r="PGM1217" s="12"/>
      <c r="PGN1217" s="12"/>
      <c r="PGO1217" s="12"/>
      <c r="PGP1217" s="12"/>
      <c r="PGQ1217" s="12"/>
      <c r="PGR1217" s="12"/>
      <c r="PGS1217" s="12"/>
      <c r="PGT1217" s="12"/>
      <c r="PGU1217" s="12"/>
      <c r="PGV1217" s="12"/>
      <c r="PGW1217" s="12"/>
      <c r="PGX1217" s="12"/>
      <c r="PGY1217" s="12"/>
      <c r="PGZ1217" s="12"/>
      <c r="PHA1217" s="12"/>
      <c r="PHB1217" s="12"/>
      <c r="PHC1217" s="12"/>
      <c r="PHD1217" s="12"/>
      <c r="PHE1217" s="12"/>
      <c r="PHF1217" s="12"/>
      <c r="PHG1217" s="12"/>
      <c r="PHH1217" s="12"/>
      <c r="PHI1217" s="12"/>
      <c r="PHJ1217" s="12"/>
      <c r="PHK1217" s="12"/>
      <c r="PHL1217" s="12"/>
      <c r="PHM1217" s="12"/>
      <c r="PHN1217" s="12"/>
      <c r="PHO1217" s="12"/>
      <c r="PHP1217" s="12"/>
      <c r="PHQ1217" s="12"/>
      <c r="PHR1217" s="12"/>
      <c r="PHS1217" s="12"/>
      <c r="PHT1217" s="12"/>
      <c r="PHU1217" s="12"/>
      <c r="PHV1217" s="12"/>
      <c r="PHW1217" s="12"/>
      <c r="PHX1217" s="12"/>
      <c r="PHY1217" s="12"/>
      <c r="PHZ1217" s="12"/>
      <c r="PIA1217" s="12"/>
      <c r="PIB1217" s="12"/>
      <c r="PIC1217" s="12"/>
      <c r="PID1217" s="12"/>
      <c r="PIE1217" s="12"/>
      <c r="PIF1217" s="12"/>
      <c r="PIG1217" s="12"/>
      <c r="PIH1217" s="12"/>
      <c r="PII1217" s="12"/>
      <c r="PIJ1217" s="12"/>
      <c r="PIK1217" s="12"/>
      <c r="PIL1217" s="12"/>
      <c r="PIM1217" s="12"/>
      <c r="PIN1217" s="12"/>
      <c r="PIO1217" s="12"/>
      <c r="PIP1217" s="12"/>
      <c r="PIQ1217" s="12"/>
      <c r="PIR1217" s="12"/>
      <c r="PIS1217" s="12"/>
      <c r="PIT1217" s="12"/>
      <c r="PIU1217" s="12"/>
      <c r="PIV1217" s="12"/>
      <c r="PIW1217" s="12"/>
      <c r="PIX1217" s="12"/>
      <c r="PIY1217" s="12"/>
      <c r="PIZ1217" s="12"/>
      <c r="PJA1217" s="12"/>
      <c r="PJB1217" s="12"/>
      <c r="PJC1217" s="12"/>
      <c r="PJD1217" s="12"/>
      <c r="PJE1217" s="12"/>
      <c r="PJF1217" s="12"/>
      <c r="PJG1217" s="12"/>
      <c r="PJH1217" s="12"/>
      <c r="PJI1217" s="12"/>
      <c r="PJJ1217" s="12"/>
      <c r="PJK1217" s="12"/>
      <c r="PJL1217" s="12"/>
      <c r="PJM1217" s="12"/>
      <c r="PJN1217" s="12"/>
      <c r="PJO1217" s="12"/>
      <c r="PJP1217" s="12"/>
      <c r="PJQ1217" s="12"/>
      <c r="PJR1217" s="12"/>
      <c r="PJS1217" s="12"/>
      <c r="PJT1217" s="12"/>
      <c r="PJU1217" s="12"/>
      <c r="PJV1217" s="12"/>
      <c r="PJW1217" s="12"/>
      <c r="PJX1217" s="12"/>
      <c r="PJY1217" s="12"/>
      <c r="PJZ1217" s="12"/>
      <c r="PKA1217" s="12"/>
      <c r="PKB1217" s="12"/>
      <c r="PKC1217" s="12"/>
      <c r="PKD1217" s="12"/>
      <c r="PKE1217" s="12"/>
      <c r="PKF1217" s="12"/>
      <c r="PKG1217" s="12"/>
      <c r="PKH1217" s="12"/>
      <c r="PKI1217" s="12"/>
      <c r="PKJ1217" s="12"/>
      <c r="PKK1217" s="12"/>
      <c r="PKL1217" s="12"/>
      <c r="PKM1217" s="12"/>
      <c r="PKN1217" s="12"/>
      <c r="PKO1217" s="12"/>
      <c r="PKP1217" s="12"/>
      <c r="PKQ1217" s="12"/>
      <c r="PKR1217" s="12"/>
      <c r="PKS1217" s="12"/>
      <c r="PKT1217" s="12"/>
      <c r="PKU1217" s="12"/>
      <c r="PKV1217" s="12"/>
      <c r="PKW1217" s="12"/>
      <c r="PKX1217" s="12"/>
      <c r="PKY1217" s="12"/>
      <c r="PKZ1217" s="12"/>
      <c r="PLA1217" s="12"/>
      <c r="PLB1217" s="12"/>
      <c r="PLC1217" s="12"/>
      <c r="PLD1217" s="12"/>
      <c r="PLE1217" s="12"/>
      <c r="PLF1217" s="12"/>
      <c r="PLG1217" s="12"/>
      <c r="PLH1217" s="12"/>
      <c r="PLI1217" s="12"/>
      <c r="PLJ1217" s="12"/>
      <c r="PLK1217" s="12"/>
      <c r="PLL1217" s="12"/>
      <c r="PLM1217" s="12"/>
      <c r="PLN1217" s="12"/>
      <c r="PLO1217" s="12"/>
      <c r="PLP1217" s="12"/>
      <c r="PLQ1217" s="12"/>
      <c r="PLR1217" s="12"/>
      <c r="PLS1217" s="12"/>
      <c r="PLT1217" s="12"/>
      <c r="PLU1217" s="12"/>
      <c r="PLV1217" s="12"/>
      <c r="PLW1217" s="12"/>
      <c r="PLX1217" s="12"/>
      <c r="PLY1217" s="12"/>
      <c r="PLZ1217" s="12"/>
      <c r="PMA1217" s="12"/>
      <c r="PMB1217" s="12"/>
      <c r="PMC1217" s="12"/>
      <c r="PMD1217" s="12"/>
      <c r="PME1217" s="12"/>
      <c r="PMF1217" s="12"/>
      <c r="PMG1217" s="12"/>
      <c r="PMH1217" s="12"/>
      <c r="PMI1217" s="12"/>
      <c r="PMJ1217" s="12"/>
      <c r="PMK1217" s="12"/>
      <c r="PML1217" s="12"/>
      <c r="PMM1217" s="12"/>
      <c r="PMN1217" s="12"/>
      <c r="PMO1217" s="12"/>
      <c r="PMP1217" s="12"/>
      <c r="PMQ1217" s="12"/>
      <c r="PMR1217" s="12"/>
      <c r="PMS1217" s="12"/>
      <c r="PMT1217" s="12"/>
      <c r="PMU1217" s="12"/>
      <c r="PMV1217" s="12"/>
      <c r="PMW1217" s="12"/>
      <c r="PMX1217" s="12"/>
      <c r="PMY1217" s="12"/>
      <c r="PMZ1217" s="12"/>
      <c r="PNA1217" s="12"/>
      <c r="PNB1217" s="12"/>
      <c r="PNC1217" s="12"/>
      <c r="PND1217" s="12"/>
      <c r="PNE1217" s="12"/>
      <c r="PNF1217" s="12"/>
      <c r="PNG1217" s="12"/>
      <c r="PNH1217" s="12"/>
      <c r="PNI1217" s="12"/>
      <c r="PNJ1217" s="12"/>
      <c r="PNK1217" s="12"/>
      <c r="PNL1217" s="12"/>
      <c r="PNM1217" s="12"/>
      <c r="PNN1217" s="12"/>
      <c r="PNO1217" s="12"/>
      <c r="PNP1217" s="12"/>
      <c r="PNQ1217" s="12"/>
      <c r="PNR1217" s="12"/>
      <c r="PNS1217" s="12"/>
      <c r="PNT1217" s="12"/>
      <c r="PNU1217" s="12"/>
      <c r="PNV1217" s="12"/>
      <c r="PNW1217" s="12"/>
      <c r="PNX1217" s="12"/>
      <c r="PNY1217" s="12"/>
      <c r="PNZ1217" s="12"/>
      <c r="POA1217" s="12"/>
      <c r="POB1217" s="12"/>
      <c r="POC1217" s="12"/>
      <c r="POD1217" s="12"/>
      <c r="POE1217" s="12"/>
      <c r="POF1217" s="12"/>
      <c r="POG1217" s="12"/>
      <c r="POH1217" s="12"/>
      <c r="POI1217" s="12"/>
      <c r="POJ1217" s="12"/>
      <c r="POK1217" s="12"/>
      <c r="POL1217" s="12"/>
      <c r="POM1217" s="12"/>
      <c r="PON1217" s="12"/>
      <c r="POO1217" s="12"/>
      <c r="POP1217" s="12"/>
      <c r="POQ1217" s="12"/>
      <c r="POR1217" s="12"/>
      <c r="POS1217" s="12"/>
      <c r="POT1217" s="12"/>
      <c r="POU1217" s="12"/>
      <c r="POV1217" s="12"/>
      <c r="POW1217" s="12"/>
      <c r="POX1217" s="12"/>
      <c r="POY1217" s="12"/>
      <c r="POZ1217" s="12"/>
      <c r="PPA1217" s="12"/>
      <c r="PPB1217" s="12"/>
      <c r="PPC1217" s="12"/>
      <c r="PPD1217" s="12"/>
      <c r="PPE1217" s="12"/>
      <c r="PPF1217" s="12"/>
      <c r="PPG1217" s="12"/>
      <c r="PPH1217" s="12"/>
      <c r="PPI1217" s="12"/>
      <c r="PPJ1217" s="12"/>
      <c r="PPK1217" s="12"/>
      <c r="PPL1217" s="12"/>
      <c r="PPM1217" s="12"/>
      <c r="PPN1217" s="12"/>
      <c r="PPO1217" s="12"/>
      <c r="PPP1217" s="12"/>
      <c r="PPQ1217" s="12"/>
      <c r="PPR1217" s="12"/>
      <c r="PPS1217" s="12"/>
      <c r="PPT1217" s="12"/>
      <c r="PPU1217" s="12"/>
      <c r="PPV1217" s="12"/>
      <c r="PPW1217" s="12"/>
      <c r="PPX1217" s="12"/>
      <c r="PPY1217" s="12"/>
      <c r="PPZ1217" s="12"/>
      <c r="PQA1217" s="12"/>
      <c r="PQB1217" s="12"/>
      <c r="PQC1217" s="12"/>
      <c r="PQD1217" s="12"/>
      <c r="PQE1217" s="12"/>
      <c r="PQF1217" s="12"/>
      <c r="PQG1217" s="12"/>
      <c r="PQH1217" s="12"/>
      <c r="PQI1217" s="12"/>
      <c r="PQJ1217" s="12"/>
      <c r="PQK1217" s="12"/>
      <c r="PQL1217" s="12"/>
      <c r="PQM1217" s="12"/>
      <c r="PQN1217" s="12"/>
      <c r="PQO1217" s="12"/>
      <c r="PQP1217" s="12"/>
      <c r="PQQ1217" s="12"/>
      <c r="PQR1217" s="12"/>
      <c r="PQS1217" s="12"/>
      <c r="PQT1217" s="12"/>
      <c r="PQU1217" s="12"/>
      <c r="PQV1217" s="12"/>
      <c r="PQW1217" s="12"/>
      <c r="PQX1217" s="12"/>
      <c r="PQY1217" s="12"/>
      <c r="PQZ1217" s="12"/>
      <c r="PRA1217" s="12"/>
      <c r="PRB1217" s="12"/>
      <c r="PRC1217" s="12"/>
      <c r="PRD1217" s="12"/>
      <c r="PRE1217" s="12"/>
      <c r="PRF1217" s="12"/>
      <c r="PRG1217" s="12"/>
      <c r="PRH1217" s="12"/>
      <c r="PRI1217" s="12"/>
      <c r="PRJ1217" s="12"/>
      <c r="PRK1217" s="12"/>
      <c r="PRL1217" s="12"/>
      <c r="PRM1217" s="12"/>
      <c r="PRN1217" s="12"/>
      <c r="PRO1217" s="12"/>
      <c r="PRP1217" s="12"/>
      <c r="PRQ1217" s="12"/>
      <c r="PRR1217" s="12"/>
      <c r="PRS1217" s="12"/>
      <c r="PRT1217" s="12"/>
      <c r="PRU1217" s="12"/>
      <c r="PRV1217" s="12"/>
      <c r="PRW1217" s="12"/>
      <c r="PRX1217" s="12"/>
      <c r="PRY1217" s="12"/>
      <c r="PRZ1217" s="12"/>
      <c r="PSA1217" s="12"/>
      <c r="PSB1217" s="12"/>
      <c r="PSC1217" s="12"/>
      <c r="PSD1217" s="12"/>
      <c r="PSE1217" s="12"/>
      <c r="PSF1217" s="12"/>
      <c r="PSG1217" s="12"/>
      <c r="PSH1217" s="12"/>
      <c r="PSI1217" s="12"/>
      <c r="PSJ1217" s="12"/>
      <c r="PSK1217" s="12"/>
      <c r="PSL1217" s="12"/>
      <c r="PSM1217" s="12"/>
      <c r="PSN1217" s="12"/>
      <c r="PSO1217" s="12"/>
      <c r="PSP1217" s="12"/>
      <c r="PSQ1217" s="12"/>
      <c r="PSR1217" s="12"/>
      <c r="PSS1217" s="12"/>
      <c r="PST1217" s="12"/>
      <c r="PSU1217" s="12"/>
      <c r="PSV1217" s="12"/>
      <c r="PSW1217" s="12"/>
      <c r="PSX1217" s="12"/>
      <c r="PSY1217" s="12"/>
      <c r="PSZ1217" s="12"/>
      <c r="PTA1217" s="12"/>
      <c r="PTB1217" s="12"/>
      <c r="PTC1217" s="12"/>
      <c r="PTD1217" s="12"/>
      <c r="PTE1217" s="12"/>
      <c r="PTF1217" s="12"/>
      <c r="PTG1217" s="12"/>
      <c r="PTH1217" s="12"/>
      <c r="PTI1217" s="12"/>
      <c r="PTJ1217" s="12"/>
      <c r="PTK1217" s="12"/>
      <c r="PTL1217" s="12"/>
      <c r="PTM1217" s="12"/>
      <c r="PTN1217" s="12"/>
      <c r="PTO1217" s="12"/>
      <c r="PTP1217" s="12"/>
      <c r="PTQ1217" s="12"/>
      <c r="PTR1217" s="12"/>
      <c r="PTS1217" s="12"/>
      <c r="PTT1217" s="12"/>
      <c r="PTU1217" s="12"/>
      <c r="PTV1217" s="12"/>
      <c r="PTW1217" s="12"/>
      <c r="PTX1217" s="12"/>
      <c r="PTY1217" s="12"/>
      <c r="PTZ1217" s="12"/>
      <c r="PUA1217" s="12"/>
      <c r="PUB1217" s="12"/>
      <c r="PUC1217" s="12"/>
      <c r="PUD1217" s="12"/>
      <c r="PUE1217" s="12"/>
      <c r="PUF1217" s="12"/>
      <c r="PUG1217" s="12"/>
      <c r="PUH1217" s="12"/>
      <c r="PUI1217" s="12"/>
      <c r="PUJ1217" s="12"/>
      <c r="PUK1217" s="12"/>
      <c r="PUL1217" s="12"/>
      <c r="PUM1217" s="12"/>
      <c r="PUN1217" s="12"/>
      <c r="PUO1217" s="12"/>
      <c r="PUP1217" s="12"/>
      <c r="PUQ1217" s="12"/>
      <c r="PUR1217" s="12"/>
      <c r="PUS1217" s="12"/>
      <c r="PUT1217" s="12"/>
      <c r="PUU1217" s="12"/>
      <c r="PUV1217" s="12"/>
      <c r="PUW1217" s="12"/>
      <c r="PUX1217" s="12"/>
      <c r="PUY1217" s="12"/>
      <c r="PUZ1217" s="12"/>
      <c r="PVA1217" s="12"/>
      <c r="PVB1217" s="12"/>
      <c r="PVC1217" s="12"/>
      <c r="PVD1217" s="12"/>
      <c r="PVE1217" s="12"/>
      <c r="PVF1217" s="12"/>
      <c r="PVG1217" s="12"/>
      <c r="PVH1217" s="12"/>
      <c r="PVI1217" s="12"/>
      <c r="PVJ1217" s="12"/>
      <c r="PVK1217" s="12"/>
      <c r="PVL1217" s="12"/>
      <c r="PVM1217" s="12"/>
      <c r="PVN1217" s="12"/>
      <c r="PVO1217" s="12"/>
      <c r="PVP1217" s="12"/>
      <c r="PVQ1217" s="12"/>
      <c r="PVR1217" s="12"/>
      <c r="PVS1217" s="12"/>
      <c r="PVT1217" s="12"/>
      <c r="PVU1217" s="12"/>
      <c r="PVV1217" s="12"/>
      <c r="PVW1217" s="12"/>
      <c r="PVX1217" s="12"/>
      <c r="PVY1217" s="12"/>
      <c r="PVZ1217" s="12"/>
      <c r="PWA1217" s="12"/>
      <c r="PWB1217" s="12"/>
      <c r="PWC1217" s="12"/>
      <c r="PWD1217" s="12"/>
      <c r="PWE1217" s="12"/>
      <c r="PWF1217" s="12"/>
      <c r="PWG1217" s="12"/>
      <c r="PWH1217" s="12"/>
      <c r="PWI1217" s="12"/>
      <c r="PWJ1217" s="12"/>
      <c r="PWK1217" s="12"/>
      <c r="PWL1217" s="12"/>
      <c r="PWM1217" s="12"/>
      <c r="PWN1217" s="12"/>
      <c r="PWO1217" s="12"/>
      <c r="PWP1217" s="12"/>
      <c r="PWQ1217" s="12"/>
      <c r="PWR1217" s="12"/>
      <c r="PWS1217" s="12"/>
      <c r="PWT1217" s="12"/>
      <c r="PWU1217" s="12"/>
      <c r="PWV1217" s="12"/>
      <c r="PWW1217" s="12"/>
      <c r="PWX1217" s="12"/>
      <c r="PWY1217" s="12"/>
      <c r="PWZ1217" s="12"/>
      <c r="PXA1217" s="12"/>
      <c r="PXB1217" s="12"/>
      <c r="PXC1217" s="12"/>
      <c r="PXD1217" s="12"/>
      <c r="PXE1217" s="12"/>
      <c r="PXF1217" s="12"/>
      <c r="PXG1217" s="12"/>
      <c r="PXH1217" s="12"/>
      <c r="PXI1217" s="12"/>
      <c r="PXJ1217" s="12"/>
      <c r="PXK1217" s="12"/>
      <c r="PXL1217" s="12"/>
      <c r="PXM1217" s="12"/>
      <c r="PXN1217" s="12"/>
      <c r="PXO1217" s="12"/>
      <c r="PXP1217" s="12"/>
      <c r="PXQ1217" s="12"/>
      <c r="PXR1217" s="12"/>
      <c r="PXS1217" s="12"/>
      <c r="PXT1217" s="12"/>
      <c r="PXU1217" s="12"/>
      <c r="PXV1217" s="12"/>
      <c r="PXW1217" s="12"/>
      <c r="PXX1217" s="12"/>
      <c r="PXY1217" s="12"/>
      <c r="PXZ1217" s="12"/>
      <c r="PYA1217" s="12"/>
      <c r="PYB1217" s="12"/>
      <c r="PYC1217" s="12"/>
      <c r="PYD1217" s="12"/>
      <c r="PYE1217" s="12"/>
      <c r="PYF1217" s="12"/>
      <c r="PYG1217" s="12"/>
      <c r="PYH1217" s="12"/>
      <c r="PYI1217" s="12"/>
      <c r="PYJ1217" s="12"/>
      <c r="PYK1217" s="12"/>
      <c r="PYL1217" s="12"/>
      <c r="PYM1217" s="12"/>
      <c r="PYN1217" s="12"/>
      <c r="PYO1217" s="12"/>
      <c r="PYP1217" s="12"/>
      <c r="PYQ1217" s="12"/>
      <c r="PYR1217" s="12"/>
      <c r="PYS1217" s="12"/>
      <c r="PYT1217" s="12"/>
      <c r="PYU1217" s="12"/>
      <c r="PYV1217" s="12"/>
      <c r="PYW1217" s="12"/>
      <c r="PYX1217" s="12"/>
      <c r="PYY1217" s="12"/>
      <c r="PYZ1217" s="12"/>
      <c r="PZA1217" s="12"/>
      <c r="PZB1217" s="12"/>
      <c r="PZC1217" s="12"/>
      <c r="PZD1217" s="12"/>
      <c r="PZE1217" s="12"/>
      <c r="PZF1217" s="12"/>
      <c r="PZG1217" s="12"/>
      <c r="PZH1217" s="12"/>
      <c r="PZI1217" s="12"/>
      <c r="PZJ1217" s="12"/>
      <c r="PZK1217" s="12"/>
      <c r="PZL1217" s="12"/>
      <c r="PZM1217" s="12"/>
      <c r="PZN1217" s="12"/>
      <c r="PZO1217" s="12"/>
      <c r="PZP1217" s="12"/>
      <c r="PZQ1217" s="12"/>
      <c r="PZR1217" s="12"/>
      <c r="PZS1217" s="12"/>
      <c r="PZT1217" s="12"/>
      <c r="PZU1217" s="12"/>
      <c r="PZV1217" s="12"/>
      <c r="PZW1217" s="12"/>
      <c r="PZX1217" s="12"/>
      <c r="PZY1217" s="12"/>
      <c r="PZZ1217" s="12"/>
      <c r="QAA1217" s="12"/>
      <c r="QAB1217" s="12"/>
      <c r="QAC1217" s="12"/>
      <c r="QAD1217" s="12"/>
      <c r="QAE1217" s="12"/>
      <c r="QAF1217" s="12"/>
      <c r="QAG1217" s="12"/>
      <c r="QAH1217" s="12"/>
      <c r="QAI1217" s="12"/>
      <c r="QAJ1217" s="12"/>
      <c r="QAK1217" s="12"/>
      <c r="QAL1217" s="12"/>
      <c r="QAM1217" s="12"/>
      <c r="QAN1217" s="12"/>
      <c r="QAO1217" s="12"/>
      <c r="QAP1217" s="12"/>
      <c r="QAQ1217" s="12"/>
      <c r="QAR1217" s="12"/>
      <c r="QAS1217" s="12"/>
      <c r="QAT1217" s="12"/>
      <c r="QAU1217" s="12"/>
      <c r="QAV1217" s="12"/>
      <c r="QAW1217" s="12"/>
      <c r="QAX1217" s="12"/>
      <c r="QAY1217" s="12"/>
      <c r="QAZ1217" s="12"/>
      <c r="QBA1217" s="12"/>
      <c r="QBB1217" s="12"/>
      <c r="QBC1217" s="12"/>
      <c r="QBD1217" s="12"/>
      <c r="QBE1217" s="12"/>
      <c r="QBF1217" s="12"/>
      <c r="QBG1217" s="12"/>
      <c r="QBH1217" s="12"/>
      <c r="QBI1217" s="12"/>
      <c r="QBJ1217" s="12"/>
      <c r="QBK1217" s="12"/>
      <c r="QBL1217" s="12"/>
      <c r="QBM1217" s="12"/>
      <c r="QBN1217" s="12"/>
      <c r="QBO1217" s="12"/>
      <c r="QBP1217" s="12"/>
      <c r="QBQ1217" s="12"/>
      <c r="QBR1217" s="12"/>
      <c r="QBS1217" s="12"/>
      <c r="QBT1217" s="12"/>
      <c r="QBU1217" s="12"/>
      <c r="QBV1217" s="12"/>
      <c r="QBW1217" s="12"/>
      <c r="QBX1217" s="12"/>
      <c r="QBY1217" s="12"/>
      <c r="QBZ1217" s="12"/>
      <c r="QCA1217" s="12"/>
      <c r="QCB1217" s="12"/>
      <c r="QCC1217" s="12"/>
      <c r="QCD1217" s="12"/>
      <c r="QCE1217" s="12"/>
      <c r="QCF1217" s="12"/>
      <c r="QCG1217" s="12"/>
      <c r="QCH1217" s="12"/>
      <c r="QCI1217" s="12"/>
      <c r="QCJ1217" s="12"/>
      <c r="QCK1217" s="12"/>
      <c r="QCL1217" s="12"/>
      <c r="QCM1217" s="12"/>
      <c r="QCN1217" s="12"/>
      <c r="QCO1217" s="12"/>
      <c r="QCP1217" s="12"/>
      <c r="QCQ1217" s="12"/>
      <c r="QCR1217" s="12"/>
      <c r="QCS1217" s="12"/>
      <c r="QCT1217" s="12"/>
      <c r="QCU1217" s="12"/>
      <c r="QCV1217" s="12"/>
      <c r="QCW1217" s="12"/>
      <c r="QCX1217" s="12"/>
      <c r="QCY1217" s="12"/>
      <c r="QCZ1217" s="12"/>
      <c r="QDA1217" s="12"/>
      <c r="QDB1217" s="12"/>
      <c r="QDC1217" s="12"/>
      <c r="QDD1217" s="12"/>
      <c r="QDE1217" s="12"/>
      <c r="QDF1217" s="12"/>
      <c r="QDG1217" s="12"/>
      <c r="QDH1217" s="12"/>
      <c r="QDI1217" s="12"/>
      <c r="QDJ1217" s="12"/>
      <c r="QDK1217" s="12"/>
      <c r="QDL1217" s="12"/>
      <c r="QDM1217" s="12"/>
      <c r="QDN1217" s="12"/>
      <c r="QDO1217" s="12"/>
      <c r="QDP1217" s="12"/>
      <c r="QDQ1217" s="12"/>
      <c r="QDR1217" s="12"/>
      <c r="QDS1217" s="12"/>
      <c r="QDT1217" s="12"/>
      <c r="QDU1217" s="12"/>
      <c r="QDV1217" s="12"/>
      <c r="QDW1217" s="12"/>
      <c r="QDX1217" s="12"/>
      <c r="QDY1217" s="12"/>
      <c r="QDZ1217" s="12"/>
      <c r="QEA1217" s="12"/>
      <c r="QEB1217" s="12"/>
      <c r="QEC1217" s="12"/>
      <c r="QED1217" s="12"/>
      <c r="QEE1217" s="12"/>
      <c r="QEF1217" s="12"/>
      <c r="QEG1217" s="12"/>
      <c r="QEH1217" s="12"/>
      <c r="QEI1217" s="12"/>
      <c r="QEJ1217" s="12"/>
      <c r="QEK1217" s="12"/>
      <c r="QEL1217" s="12"/>
      <c r="QEM1217" s="12"/>
      <c r="QEN1217" s="12"/>
      <c r="QEO1217" s="12"/>
      <c r="QEP1217" s="12"/>
      <c r="QEQ1217" s="12"/>
      <c r="QER1217" s="12"/>
      <c r="QES1217" s="12"/>
      <c r="QET1217" s="12"/>
      <c r="QEU1217" s="12"/>
      <c r="QEV1217" s="12"/>
      <c r="QEW1217" s="12"/>
      <c r="QEX1217" s="12"/>
      <c r="QEY1217" s="12"/>
      <c r="QEZ1217" s="12"/>
      <c r="QFA1217" s="12"/>
      <c r="QFB1217" s="12"/>
      <c r="QFC1217" s="12"/>
      <c r="QFD1217" s="12"/>
      <c r="QFE1217" s="12"/>
      <c r="QFF1217" s="12"/>
      <c r="QFG1217" s="12"/>
      <c r="QFH1217" s="12"/>
      <c r="QFI1217" s="12"/>
      <c r="QFJ1217" s="12"/>
      <c r="QFK1217" s="12"/>
      <c r="QFL1217" s="12"/>
      <c r="QFM1217" s="12"/>
      <c r="QFN1217" s="12"/>
      <c r="QFO1217" s="12"/>
      <c r="QFP1217" s="12"/>
      <c r="QFQ1217" s="12"/>
      <c r="QFR1217" s="12"/>
      <c r="QFS1217" s="12"/>
      <c r="QFT1217" s="12"/>
      <c r="QFU1217" s="12"/>
      <c r="QFV1217" s="12"/>
      <c r="QFW1217" s="12"/>
      <c r="QFX1217" s="12"/>
      <c r="QFY1217" s="12"/>
      <c r="QFZ1217" s="12"/>
      <c r="QGA1217" s="12"/>
      <c r="QGB1217" s="12"/>
      <c r="QGC1217" s="12"/>
      <c r="QGD1217" s="12"/>
      <c r="QGE1217" s="12"/>
      <c r="QGF1217" s="12"/>
      <c r="QGG1217" s="12"/>
      <c r="QGH1217" s="12"/>
      <c r="QGI1217" s="12"/>
      <c r="QGJ1217" s="12"/>
      <c r="QGK1217" s="12"/>
      <c r="QGL1217" s="12"/>
      <c r="QGM1217" s="12"/>
      <c r="QGN1217" s="12"/>
      <c r="QGO1217" s="12"/>
      <c r="QGP1217" s="12"/>
      <c r="QGQ1217" s="12"/>
      <c r="QGR1217" s="12"/>
      <c r="QGS1217" s="12"/>
      <c r="QGT1217" s="12"/>
      <c r="QGU1217" s="12"/>
      <c r="QGV1217" s="12"/>
      <c r="QGW1217" s="12"/>
      <c r="QGX1217" s="12"/>
      <c r="QGY1217" s="12"/>
      <c r="QGZ1217" s="12"/>
      <c r="QHA1217" s="12"/>
      <c r="QHB1217" s="12"/>
      <c r="QHC1217" s="12"/>
      <c r="QHD1217" s="12"/>
      <c r="QHE1217" s="12"/>
      <c r="QHF1217" s="12"/>
      <c r="QHG1217" s="12"/>
      <c r="QHH1217" s="12"/>
      <c r="QHI1217" s="12"/>
      <c r="QHJ1217" s="12"/>
      <c r="QHK1217" s="12"/>
      <c r="QHL1217" s="12"/>
      <c r="QHM1217" s="12"/>
      <c r="QHN1217" s="12"/>
      <c r="QHO1217" s="12"/>
      <c r="QHP1217" s="12"/>
      <c r="QHQ1217" s="12"/>
      <c r="QHR1217" s="12"/>
      <c r="QHS1217" s="12"/>
      <c r="QHT1217" s="12"/>
      <c r="QHU1217" s="12"/>
      <c r="QHV1217" s="12"/>
      <c r="QHW1217" s="12"/>
      <c r="QHX1217" s="12"/>
      <c r="QHY1217" s="12"/>
      <c r="QHZ1217" s="12"/>
      <c r="QIA1217" s="12"/>
      <c r="QIB1217" s="12"/>
      <c r="QIC1217" s="12"/>
      <c r="QID1217" s="12"/>
      <c r="QIE1217" s="12"/>
      <c r="QIF1217" s="12"/>
      <c r="QIG1217" s="12"/>
      <c r="QIH1217" s="12"/>
      <c r="QII1217" s="12"/>
      <c r="QIJ1217" s="12"/>
      <c r="QIK1217" s="12"/>
      <c r="QIL1217" s="12"/>
      <c r="QIM1217" s="12"/>
      <c r="QIN1217" s="12"/>
      <c r="QIO1217" s="12"/>
      <c r="QIP1217" s="12"/>
      <c r="QIQ1217" s="12"/>
      <c r="QIR1217" s="12"/>
      <c r="QIS1217" s="12"/>
      <c r="QIT1217" s="12"/>
      <c r="QIU1217" s="12"/>
      <c r="QIV1217" s="12"/>
      <c r="QIW1217" s="12"/>
      <c r="QIX1217" s="12"/>
      <c r="QIY1217" s="12"/>
      <c r="QIZ1217" s="12"/>
      <c r="QJA1217" s="12"/>
      <c r="QJB1217" s="12"/>
      <c r="QJC1217" s="12"/>
      <c r="QJD1217" s="12"/>
      <c r="QJE1217" s="12"/>
      <c r="QJF1217" s="12"/>
      <c r="QJG1217" s="12"/>
      <c r="QJH1217" s="12"/>
      <c r="QJI1217" s="12"/>
      <c r="QJJ1217" s="12"/>
      <c r="QJK1217" s="12"/>
      <c r="QJL1217" s="12"/>
      <c r="QJM1217" s="12"/>
      <c r="QJN1217" s="12"/>
      <c r="QJO1217" s="12"/>
      <c r="QJP1217" s="12"/>
      <c r="QJQ1217" s="12"/>
      <c r="QJR1217" s="12"/>
      <c r="QJS1217" s="12"/>
      <c r="QJT1217" s="12"/>
      <c r="QJU1217" s="12"/>
      <c r="QJV1217" s="12"/>
      <c r="QJW1217" s="12"/>
      <c r="QJX1217" s="12"/>
      <c r="QJY1217" s="12"/>
      <c r="QJZ1217" s="12"/>
      <c r="QKA1217" s="12"/>
      <c r="QKB1217" s="12"/>
      <c r="QKC1217" s="12"/>
      <c r="QKD1217" s="12"/>
      <c r="QKE1217" s="12"/>
      <c r="QKF1217" s="12"/>
      <c r="QKG1217" s="12"/>
      <c r="QKH1217" s="12"/>
      <c r="QKI1217" s="12"/>
      <c r="QKJ1217" s="12"/>
      <c r="QKK1217" s="12"/>
      <c r="QKL1217" s="12"/>
      <c r="QKM1217" s="12"/>
      <c r="QKN1217" s="12"/>
      <c r="QKO1217" s="12"/>
      <c r="QKP1217" s="12"/>
      <c r="QKQ1217" s="12"/>
      <c r="QKR1217" s="12"/>
      <c r="QKS1217" s="12"/>
      <c r="QKT1217" s="12"/>
      <c r="QKU1217" s="12"/>
      <c r="QKV1217" s="12"/>
      <c r="QKW1217" s="12"/>
      <c r="QKX1217" s="12"/>
      <c r="QKY1217" s="12"/>
      <c r="QKZ1217" s="12"/>
      <c r="QLA1217" s="12"/>
      <c r="QLB1217" s="12"/>
      <c r="QLC1217" s="12"/>
      <c r="QLD1217" s="12"/>
      <c r="QLE1217" s="12"/>
      <c r="QLF1217" s="12"/>
      <c r="QLG1217" s="12"/>
      <c r="QLH1217" s="12"/>
      <c r="QLI1217" s="12"/>
      <c r="QLJ1217" s="12"/>
      <c r="QLK1217" s="12"/>
      <c r="QLL1217" s="12"/>
      <c r="QLM1217" s="12"/>
      <c r="QLN1217" s="12"/>
      <c r="QLO1217" s="12"/>
      <c r="QLP1217" s="12"/>
      <c r="QLQ1217" s="12"/>
      <c r="QLR1217" s="12"/>
      <c r="QLS1217" s="12"/>
      <c r="QLT1217" s="12"/>
      <c r="QLU1217" s="12"/>
      <c r="QLV1217" s="12"/>
      <c r="QLW1217" s="12"/>
      <c r="QLX1217" s="12"/>
      <c r="QLY1217" s="12"/>
      <c r="QLZ1217" s="12"/>
      <c r="QMA1217" s="12"/>
      <c r="QMB1217" s="12"/>
      <c r="QMC1217" s="12"/>
      <c r="QMD1217" s="12"/>
      <c r="QME1217" s="12"/>
      <c r="QMF1217" s="12"/>
      <c r="QMG1217" s="12"/>
      <c r="QMH1217" s="12"/>
      <c r="QMI1217" s="12"/>
      <c r="QMJ1217" s="12"/>
      <c r="QMK1217" s="12"/>
      <c r="QML1217" s="12"/>
      <c r="QMM1217" s="12"/>
      <c r="QMN1217" s="12"/>
      <c r="QMO1217" s="12"/>
      <c r="QMP1217" s="12"/>
      <c r="QMQ1217" s="12"/>
      <c r="QMR1217" s="12"/>
      <c r="QMS1217" s="12"/>
      <c r="QMT1217" s="12"/>
      <c r="QMU1217" s="12"/>
      <c r="QMV1217" s="12"/>
      <c r="QMW1217" s="12"/>
      <c r="QMX1217" s="12"/>
      <c r="QMY1217" s="12"/>
      <c r="QMZ1217" s="12"/>
      <c r="QNA1217" s="12"/>
      <c r="QNB1217" s="12"/>
      <c r="QNC1217" s="12"/>
      <c r="QND1217" s="12"/>
      <c r="QNE1217" s="12"/>
      <c r="QNF1217" s="12"/>
      <c r="QNG1217" s="12"/>
      <c r="QNH1217" s="12"/>
      <c r="QNI1217" s="12"/>
      <c r="QNJ1217" s="12"/>
      <c r="QNK1217" s="12"/>
      <c r="QNL1217" s="12"/>
      <c r="QNM1217" s="12"/>
      <c r="QNN1217" s="12"/>
      <c r="QNO1217" s="12"/>
      <c r="QNP1217" s="12"/>
      <c r="QNQ1217" s="12"/>
      <c r="QNR1217" s="12"/>
      <c r="QNS1217" s="12"/>
      <c r="QNT1217" s="12"/>
      <c r="QNU1217" s="12"/>
      <c r="QNV1217" s="12"/>
      <c r="QNW1217" s="12"/>
      <c r="QNX1217" s="12"/>
      <c r="QNY1217" s="12"/>
      <c r="QNZ1217" s="12"/>
      <c r="QOA1217" s="12"/>
      <c r="QOB1217" s="12"/>
      <c r="QOC1217" s="12"/>
      <c r="QOD1217" s="12"/>
      <c r="QOE1217" s="12"/>
      <c r="QOF1217" s="12"/>
      <c r="QOG1217" s="12"/>
      <c r="QOH1217" s="12"/>
      <c r="QOI1217" s="12"/>
      <c r="QOJ1217" s="12"/>
      <c r="QOK1217" s="12"/>
      <c r="QOL1217" s="12"/>
      <c r="QOM1217" s="12"/>
      <c r="QON1217" s="12"/>
      <c r="QOO1217" s="12"/>
      <c r="QOP1217" s="12"/>
      <c r="QOQ1217" s="12"/>
      <c r="QOR1217" s="12"/>
      <c r="QOS1217" s="12"/>
      <c r="QOT1217" s="12"/>
      <c r="QOU1217" s="12"/>
      <c r="QOV1217" s="12"/>
      <c r="QOW1217" s="12"/>
      <c r="QOX1217" s="12"/>
      <c r="QOY1217" s="12"/>
      <c r="QOZ1217" s="12"/>
      <c r="QPA1217" s="12"/>
      <c r="QPB1217" s="12"/>
      <c r="QPC1217" s="12"/>
      <c r="QPD1217" s="12"/>
      <c r="QPE1217" s="12"/>
      <c r="QPF1217" s="12"/>
      <c r="QPG1217" s="12"/>
      <c r="QPH1217" s="12"/>
      <c r="QPI1217" s="12"/>
      <c r="QPJ1217" s="12"/>
      <c r="QPK1217" s="12"/>
      <c r="QPL1217" s="12"/>
      <c r="QPM1217" s="12"/>
      <c r="QPN1217" s="12"/>
      <c r="QPO1217" s="12"/>
      <c r="QPP1217" s="12"/>
      <c r="QPQ1217" s="12"/>
      <c r="QPR1217" s="12"/>
      <c r="QPS1217" s="12"/>
      <c r="QPT1217" s="12"/>
      <c r="QPU1217" s="12"/>
      <c r="QPV1217" s="12"/>
      <c r="QPW1217" s="12"/>
      <c r="QPX1217" s="12"/>
      <c r="QPY1217" s="12"/>
      <c r="QPZ1217" s="12"/>
      <c r="QQA1217" s="12"/>
      <c r="QQB1217" s="12"/>
      <c r="QQC1217" s="12"/>
      <c r="QQD1217" s="12"/>
      <c r="QQE1217" s="12"/>
      <c r="QQF1217" s="12"/>
      <c r="QQG1217" s="12"/>
      <c r="QQH1217" s="12"/>
      <c r="QQI1217" s="12"/>
      <c r="QQJ1217" s="12"/>
      <c r="QQK1217" s="12"/>
      <c r="QQL1217" s="12"/>
      <c r="QQM1217" s="12"/>
      <c r="QQN1217" s="12"/>
      <c r="QQO1217" s="12"/>
      <c r="QQP1217" s="12"/>
      <c r="QQQ1217" s="12"/>
      <c r="QQR1217" s="12"/>
      <c r="QQS1217" s="12"/>
      <c r="QQT1217" s="12"/>
      <c r="QQU1217" s="12"/>
      <c r="QQV1217" s="12"/>
      <c r="QQW1217" s="12"/>
      <c r="QQX1217" s="12"/>
      <c r="QQY1217" s="12"/>
      <c r="QQZ1217" s="12"/>
      <c r="QRA1217" s="12"/>
      <c r="QRB1217" s="12"/>
      <c r="QRC1217" s="12"/>
      <c r="QRD1217" s="12"/>
      <c r="QRE1217" s="12"/>
      <c r="QRF1217" s="12"/>
      <c r="QRG1217" s="12"/>
      <c r="QRH1217" s="12"/>
      <c r="QRI1217" s="12"/>
      <c r="QRJ1217" s="12"/>
      <c r="QRK1217" s="12"/>
      <c r="QRL1217" s="12"/>
      <c r="QRM1217" s="12"/>
      <c r="QRN1217" s="12"/>
      <c r="QRO1217" s="12"/>
      <c r="QRP1217" s="12"/>
      <c r="QRQ1217" s="12"/>
      <c r="QRR1217" s="12"/>
      <c r="QRS1217" s="12"/>
      <c r="QRT1217" s="12"/>
      <c r="QRU1217" s="12"/>
      <c r="QRV1217" s="12"/>
      <c r="QRW1217" s="12"/>
      <c r="QRX1217" s="12"/>
      <c r="QRY1217" s="12"/>
      <c r="QRZ1217" s="12"/>
      <c r="QSA1217" s="12"/>
      <c r="QSB1217" s="12"/>
      <c r="QSC1217" s="12"/>
      <c r="QSD1217" s="12"/>
      <c r="QSE1217" s="12"/>
      <c r="QSF1217" s="12"/>
      <c r="QSG1217" s="12"/>
      <c r="QSH1217" s="12"/>
      <c r="QSI1217" s="12"/>
      <c r="QSJ1217" s="12"/>
      <c r="QSK1217" s="12"/>
      <c r="QSL1217" s="12"/>
      <c r="QSM1217" s="12"/>
      <c r="QSN1217" s="12"/>
      <c r="QSO1217" s="12"/>
      <c r="QSP1217" s="12"/>
      <c r="QSQ1217" s="12"/>
      <c r="QSR1217" s="12"/>
      <c r="QSS1217" s="12"/>
      <c r="QST1217" s="12"/>
      <c r="QSU1217" s="12"/>
      <c r="QSV1217" s="12"/>
      <c r="QSW1217" s="12"/>
      <c r="QSX1217" s="12"/>
      <c r="QSY1217" s="12"/>
      <c r="QSZ1217" s="12"/>
      <c r="QTA1217" s="12"/>
      <c r="QTB1217" s="12"/>
      <c r="QTC1217" s="12"/>
      <c r="QTD1217" s="12"/>
      <c r="QTE1217" s="12"/>
      <c r="QTF1217" s="12"/>
      <c r="QTG1217" s="12"/>
      <c r="QTH1217" s="12"/>
      <c r="QTI1217" s="12"/>
      <c r="QTJ1217" s="12"/>
      <c r="QTK1217" s="12"/>
      <c r="QTL1217" s="12"/>
      <c r="QTM1217" s="12"/>
      <c r="QTN1217" s="12"/>
      <c r="QTO1217" s="12"/>
      <c r="QTP1217" s="12"/>
      <c r="QTQ1217" s="12"/>
      <c r="QTR1217" s="12"/>
      <c r="QTS1217" s="12"/>
      <c r="QTT1217" s="12"/>
      <c r="QTU1217" s="12"/>
      <c r="QTV1217" s="12"/>
      <c r="QTW1217" s="12"/>
      <c r="QTX1217" s="12"/>
      <c r="QTY1217" s="12"/>
      <c r="QTZ1217" s="12"/>
      <c r="QUA1217" s="12"/>
      <c r="QUB1217" s="12"/>
      <c r="QUC1217" s="12"/>
      <c r="QUD1217" s="12"/>
      <c r="QUE1217" s="12"/>
      <c r="QUF1217" s="12"/>
      <c r="QUG1217" s="12"/>
      <c r="QUH1217" s="12"/>
      <c r="QUI1217" s="12"/>
      <c r="QUJ1217" s="12"/>
      <c r="QUK1217" s="12"/>
      <c r="QUL1217" s="12"/>
      <c r="QUM1217" s="12"/>
      <c r="QUN1217" s="12"/>
      <c r="QUO1217" s="12"/>
      <c r="QUP1217" s="12"/>
      <c r="QUQ1217" s="12"/>
      <c r="QUR1217" s="12"/>
      <c r="QUS1217" s="12"/>
      <c r="QUT1217" s="12"/>
      <c r="QUU1217" s="12"/>
      <c r="QUV1217" s="12"/>
      <c r="QUW1217" s="12"/>
      <c r="QUX1217" s="12"/>
      <c r="QUY1217" s="12"/>
      <c r="QUZ1217" s="12"/>
      <c r="QVA1217" s="12"/>
      <c r="QVB1217" s="12"/>
      <c r="QVC1217" s="12"/>
      <c r="QVD1217" s="12"/>
      <c r="QVE1217" s="12"/>
      <c r="QVF1217" s="12"/>
      <c r="QVG1217" s="12"/>
      <c r="QVH1217" s="12"/>
      <c r="QVI1217" s="12"/>
      <c r="QVJ1217" s="12"/>
      <c r="QVK1217" s="12"/>
      <c r="QVL1217" s="12"/>
      <c r="QVM1217" s="12"/>
      <c r="QVN1217" s="12"/>
      <c r="QVO1217" s="12"/>
      <c r="QVP1217" s="12"/>
      <c r="QVQ1217" s="12"/>
      <c r="QVR1217" s="12"/>
      <c r="QVS1217" s="12"/>
      <c r="QVT1217" s="12"/>
      <c r="QVU1217" s="12"/>
      <c r="QVV1217" s="12"/>
      <c r="QVW1217" s="12"/>
      <c r="QVX1217" s="12"/>
      <c r="QVY1217" s="12"/>
      <c r="QVZ1217" s="12"/>
      <c r="QWA1217" s="12"/>
      <c r="QWB1217" s="12"/>
      <c r="QWC1217" s="12"/>
      <c r="QWD1217" s="12"/>
      <c r="QWE1217" s="12"/>
      <c r="QWF1217" s="12"/>
      <c r="QWG1217" s="12"/>
      <c r="QWH1217" s="12"/>
      <c r="QWI1217" s="12"/>
      <c r="QWJ1217" s="12"/>
      <c r="QWK1217" s="12"/>
      <c r="QWL1217" s="12"/>
      <c r="QWM1217" s="12"/>
      <c r="QWN1217" s="12"/>
      <c r="QWO1217" s="12"/>
      <c r="QWP1217" s="12"/>
      <c r="QWQ1217" s="12"/>
      <c r="QWR1217" s="12"/>
      <c r="QWS1217" s="12"/>
      <c r="QWT1217" s="12"/>
      <c r="QWU1217" s="12"/>
      <c r="QWV1217" s="12"/>
      <c r="QWW1217" s="12"/>
      <c r="QWX1217" s="12"/>
      <c r="QWY1217" s="12"/>
      <c r="QWZ1217" s="12"/>
      <c r="QXA1217" s="12"/>
      <c r="QXB1217" s="12"/>
      <c r="QXC1217" s="12"/>
      <c r="QXD1217" s="12"/>
      <c r="QXE1217" s="12"/>
      <c r="QXF1217" s="12"/>
      <c r="QXG1217" s="12"/>
      <c r="QXH1217" s="12"/>
      <c r="QXI1217" s="12"/>
      <c r="QXJ1217" s="12"/>
      <c r="QXK1217" s="12"/>
      <c r="QXL1217" s="12"/>
      <c r="QXM1217" s="12"/>
      <c r="QXN1217" s="12"/>
      <c r="QXO1217" s="12"/>
      <c r="QXP1217" s="12"/>
      <c r="QXQ1217" s="12"/>
      <c r="QXR1217" s="12"/>
      <c r="QXS1217" s="12"/>
      <c r="QXT1217" s="12"/>
      <c r="QXU1217" s="12"/>
      <c r="QXV1217" s="12"/>
      <c r="QXW1217" s="12"/>
      <c r="QXX1217" s="12"/>
      <c r="QXY1217" s="12"/>
      <c r="QXZ1217" s="12"/>
      <c r="QYA1217" s="12"/>
      <c r="QYB1217" s="12"/>
      <c r="QYC1217" s="12"/>
      <c r="QYD1217" s="12"/>
      <c r="QYE1217" s="12"/>
      <c r="QYF1217" s="12"/>
      <c r="QYG1217" s="12"/>
      <c r="QYH1217" s="12"/>
      <c r="QYI1217" s="12"/>
      <c r="QYJ1217" s="12"/>
      <c r="QYK1217" s="12"/>
      <c r="QYL1217" s="12"/>
      <c r="QYM1217" s="12"/>
      <c r="QYN1217" s="12"/>
      <c r="QYO1217" s="12"/>
      <c r="QYP1217" s="12"/>
      <c r="QYQ1217" s="12"/>
      <c r="QYR1217" s="12"/>
      <c r="QYS1217" s="12"/>
      <c r="QYT1217" s="12"/>
      <c r="QYU1217" s="12"/>
      <c r="QYV1217" s="12"/>
      <c r="QYW1217" s="12"/>
      <c r="QYX1217" s="12"/>
      <c r="QYY1217" s="12"/>
      <c r="QYZ1217" s="12"/>
      <c r="QZA1217" s="12"/>
      <c r="QZB1217" s="12"/>
      <c r="QZC1217" s="12"/>
      <c r="QZD1217" s="12"/>
      <c r="QZE1217" s="12"/>
      <c r="QZF1217" s="12"/>
      <c r="QZG1217" s="12"/>
      <c r="QZH1217" s="12"/>
      <c r="QZI1217" s="12"/>
      <c r="QZJ1217" s="12"/>
      <c r="QZK1217" s="12"/>
      <c r="QZL1217" s="12"/>
      <c r="QZM1217" s="12"/>
      <c r="QZN1217" s="12"/>
      <c r="QZO1217" s="12"/>
      <c r="QZP1217" s="12"/>
      <c r="QZQ1217" s="12"/>
      <c r="QZR1217" s="12"/>
      <c r="QZS1217" s="12"/>
      <c r="QZT1217" s="12"/>
      <c r="QZU1217" s="12"/>
      <c r="QZV1217" s="12"/>
      <c r="QZW1217" s="12"/>
      <c r="QZX1217" s="12"/>
      <c r="QZY1217" s="12"/>
      <c r="QZZ1217" s="12"/>
      <c r="RAA1217" s="12"/>
      <c r="RAB1217" s="12"/>
      <c r="RAC1217" s="12"/>
      <c r="RAD1217" s="12"/>
      <c r="RAE1217" s="12"/>
      <c r="RAF1217" s="12"/>
      <c r="RAG1217" s="12"/>
      <c r="RAH1217" s="12"/>
      <c r="RAI1217" s="12"/>
      <c r="RAJ1217" s="12"/>
      <c r="RAK1217" s="12"/>
      <c r="RAL1217" s="12"/>
      <c r="RAM1217" s="12"/>
      <c r="RAN1217" s="12"/>
      <c r="RAO1217" s="12"/>
      <c r="RAP1217" s="12"/>
      <c r="RAQ1217" s="12"/>
      <c r="RAR1217" s="12"/>
      <c r="RAS1217" s="12"/>
      <c r="RAT1217" s="12"/>
      <c r="RAU1217" s="12"/>
      <c r="RAV1217" s="12"/>
      <c r="RAW1217" s="12"/>
      <c r="RAX1217" s="12"/>
      <c r="RAY1217" s="12"/>
      <c r="RAZ1217" s="12"/>
      <c r="RBA1217" s="12"/>
      <c r="RBB1217" s="12"/>
      <c r="RBC1217" s="12"/>
      <c r="RBD1217" s="12"/>
      <c r="RBE1217" s="12"/>
      <c r="RBF1217" s="12"/>
      <c r="RBG1217" s="12"/>
      <c r="RBH1217" s="12"/>
      <c r="RBI1217" s="12"/>
      <c r="RBJ1217" s="12"/>
      <c r="RBK1217" s="12"/>
      <c r="RBL1217" s="12"/>
      <c r="RBM1217" s="12"/>
      <c r="RBN1217" s="12"/>
      <c r="RBO1217" s="12"/>
      <c r="RBP1217" s="12"/>
      <c r="RBQ1217" s="12"/>
      <c r="RBR1217" s="12"/>
      <c r="RBS1217" s="12"/>
      <c r="RBT1217" s="12"/>
      <c r="RBU1217" s="12"/>
      <c r="RBV1217" s="12"/>
      <c r="RBW1217" s="12"/>
      <c r="RBX1217" s="12"/>
      <c r="RBY1217" s="12"/>
      <c r="RBZ1217" s="12"/>
      <c r="RCA1217" s="12"/>
      <c r="RCB1217" s="12"/>
      <c r="RCC1217" s="12"/>
      <c r="RCD1217" s="12"/>
      <c r="RCE1217" s="12"/>
      <c r="RCF1217" s="12"/>
      <c r="RCG1217" s="12"/>
      <c r="RCH1217" s="12"/>
      <c r="RCI1217" s="12"/>
      <c r="RCJ1217" s="12"/>
      <c r="RCK1217" s="12"/>
      <c r="RCL1217" s="12"/>
      <c r="RCM1217" s="12"/>
      <c r="RCN1217" s="12"/>
      <c r="RCO1217" s="12"/>
      <c r="RCP1217" s="12"/>
      <c r="RCQ1217" s="12"/>
      <c r="RCR1217" s="12"/>
      <c r="RCS1217" s="12"/>
      <c r="RCT1217" s="12"/>
      <c r="RCU1217" s="12"/>
      <c r="RCV1217" s="12"/>
      <c r="RCW1217" s="12"/>
      <c r="RCX1217" s="12"/>
      <c r="RCY1217" s="12"/>
      <c r="RCZ1217" s="12"/>
      <c r="RDA1217" s="12"/>
      <c r="RDB1217" s="12"/>
      <c r="RDC1217" s="12"/>
      <c r="RDD1217" s="12"/>
      <c r="RDE1217" s="12"/>
      <c r="RDF1217" s="12"/>
      <c r="RDG1217" s="12"/>
      <c r="RDH1217" s="12"/>
      <c r="RDI1217" s="12"/>
      <c r="RDJ1217" s="12"/>
      <c r="RDK1217" s="12"/>
      <c r="RDL1217" s="12"/>
      <c r="RDM1217" s="12"/>
      <c r="RDN1217" s="12"/>
      <c r="RDO1217" s="12"/>
      <c r="RDP1217" s="12"/>
      <c r="RDQ1217" s="12"/>
      <c r="RDR1217" s="12"/>
      <c r="RDS1217" s="12"/>
      <c r="RDT1217" s="12"/>
      <c r="RDU1217" s="12"/>
      <c r="RDV1217" s="12"/>
      <c r="RDW1217" s="12"/>
      <c r="RDX1217" s="12"/>
      <c r="RDY1217" s="12"/>
      <c r="RDZ1217" s="12"/>
      <c r="REA1217" s="12"/>
      <c r="REB1217" s="12"/>
      <c r="REC1217" s="12"/>
      <c r="RED1217" s="12"/>
      <c r="REE1217" s="12"/>
      <c r="REF1217" s="12"/>
      <c r="REG1217" s="12"/>
      <c r="REH1217" s="12"/>
      <c r="REI1217" s="12"/>
      <c r="REJ1217" s="12"/>
      <c r="REK1217" s="12"/>
      <c r="REL1217" s="12"/>
      <c r="REM1217" s="12"/>
      <c r="REN1217" s="12"/>
      <c r="REO1217" s="12"/>
      <c r="REP1217" s="12"/>
      <c r="REQ1217" s="12"/>
      <c r="RER1217" s="12"/>
      <c r="RES1217" s="12"/>
      <c r="RET1217" s="12"/>
      <c r="REU1217" s="12"/>
      <c r="REV1217" s="12"/>
      <c r="REW1217" s="12"/>
      <c r="REX1217" s="12"/>
      <c r="REY1217" s="12"/>
      <c r="REZ1217" s="12"/>
      <c r="RFA1217" s="12"/>
      <c r="RFB1217" s="12"/>
      <c r="RFC1217" s="12"/>
      <c r="RFD1217" s="12"/>
      <c r="RFE1217" s="12"/>
      <c r="RFF1217" s="12"/>
      <c r="RFG1217" s="12"/>
      <c r="RFH1217" s="12"/>
      <c r="RFI1217" s="12"/>
      <c r="RFJ1217" s="12"/>
      <c r="RFK1217" s="12"/>
      <c r="RFL1217" s="12"/>
      <c r="RFM1217" s="12"/>
      <c r="RFN1217" s="12"/>
      <c r="RFO1217" s="12"/>
      <c r="RFP1217" s="12"/>
      <c r="RFQ1217" s="12"/>
      <c r="RFR1217" s="12"/>
      <c r="RFS1217" s="12"/>
      <c r="RFT1217" s="12"/>
      <c r="RFU1217" s="12"/>
      <c r="RFV1217" s="12"/>
      <c r="RFW1217" s="12"/>
      <c r="RFX1217" s="12"/>
      <c r="RFY1217" s="12"/>
      <c r="RFZ1217" s="12"/>
      <c r="RGA1217" s="12"/>
      <c r="RGB1217" s="12"/>
      <c r="RGC1217" s="12"/>
      <c r="RGD1217" s="12"/>
      <c r="RGE1217" s="12"/>
      <c r="RGF1217" s="12"/>
      <c r="RGG1217" s="12"/>
      <c r="RGH1217" s="12"/>
      <c r="RGI1217" s="12"/>
      <c r="RGJ1217" s="12"/>
      <c r="RGK1217" s="12"/>
      <c r="RGL1217" s="12"/>
      <c r="RGM1217" s="12"/>
      <c r="RGN1217" s="12"/>
      <c r="RGO1217" s="12"/>
      <c r="RGP1217" s="12"/>
      <c r="RGQ1217" s="12"/>
      <c r="RGR1217" s="12"/>
      <c r="RGS1217" s="12"/>
      <c r="RGT1217" s="12"/>
      <c r="RGU1217" s="12"/>
      <c r="RGV1217" s="12"/>
      <c r="RGW1217" s="12"/>
      <c r="RGX1217" s="12"/>
      <c r="RGY1217" s="12"/>
      <c r="RGZ1217" s="12"/>
      <c r="RHA1217" s="12"/>
      <c r="RHB1217" s="12"/>
      <c r="RHC1217" s="12"/>
      <c r="RHD1217" s="12"/>
      <c r="RHE1217" s="12"/>
      <c r="RHF1217" s="12"/>
      <c r="RHG1217" s="12"/>
      <c r="RHH1217" s="12"/>
      <c r="RHI1217" s="12"/>
      <c r="RHJ1217" s="12"/>
      <c r="RHK1217" s="12"/>
      <c r="RHL1217" s="12"/>
      <c r="RHM1217" s="12"/>
      <c r="RHN1217" s="12"/>
      <c r="RHO1217" s="12"/>
      <c r="RHP1217" s="12"/>
      <c r="RHQ1217" s="12"/>
      <c r="RHR1217" s="12"/>
      <c r="RHS1217" s="12"/>
      <c r="RHT1217" s="12"/>
      <c r="RHU1217" s="12"/>
      <c r="RHV1217" s="12"/>
      <c r="RHW1217" s="12"/>
      <c r="RHX1217" s="12"/>
      <c r="RHY1217" s="12"/>
      <c r="RHZ1217" s="12"/>
      <c r="RIA1217" s="12"/>
      <c r="RIB1217" s="12"/>
      <c r="RIC1217" s="12"/>
      <c r="RID1217" s="12"/>
      <c r="RIE1217" s="12"/>
      <c r="RIF1217" s="12"/>
      <c r="RIG1217" s="12"/>
      <c r="RIH1217" s="12"/>
      <c r="RII1217" s="12"/>
      <c r="RIJ1217" s="12"/>
      <c r="RIK1217" s="12"/>
      <c r="RIL1217" s="12"/>
      <c r="RIM1217" s="12"/>
      <c r="RIN1217" s="12"/>
      <c r="RIO1217" s="12"/>
      <c r="RIP1217" s="12"/>
      <c r="RIQ1217" s="12"/>
      <c r="RIR1217" s="12"/>
      <c r="RIS1217" s="12"/>
      <c r="RIT1217" s="12"/>
      <c r="RIU1217" s="12"/>
      <c r="RIV1217" s="12"/>
      <c r="RIW1217" s="12"/>
      <c r="RIX1217" s="12"/>
      <c r="RIY1217" s="12"/>
      <c r="RIZ1217" s="12"/>
      <c r="RJA1217" s="12"/>
      <c r="RJB1217" s="12"/>
      <c r="RJC1217" s="12"/>
      <c r="RJD1217" s="12"/>
      <c r="RJE1217" s="12"/>
      <c r="RJF1217" s="12"/>
      <c r="RJG1217" s="12"/>
      <c r="RJH1217" s="12"/>
      <c r="RJI1217" s="12"/>
      <c r="RJJ1217" s="12"/>
      <c r="RJK1217" s="12"/>
      <c r="RJL1217" s="12"/>
      <c r="RJM1217" s="12"/>
      <c r="RJN1217" s="12"/>
      <c r="RJO1217" s="12"/>
      <c r="RJP1217" s="12"/>
      <c r="RJQ1217" s="12"/>
      <c r="RJR1217" s="12"/>
      <c r="RJS1217" s="12"/>
      <c r="RJT1217" s="12"/>
      <c r="RJU1217" s="12"/>
      <c r="RJV1217" s="12"/>
      <c r="RJW1217" s="12"/>
      <c r="RJX1217" s="12"/>
      <c r="RJY1217" s="12"/>
      <c r="RJZ1217" s="12"/>
      <c r="RKA1217" s="12"/>
      <c r="RKB1217" s="12"/>
      <c r="RKC1217" s="12"/>
      <c r="RKD1217" s="12"/>
      <c r="RKE1217" s="12"/>
      <c r="RKF1217" s="12"/>
      <c r="RKG1217" s="12"/>
      <c r="RKH1217" s="12"/>
      <c r="RKI1217" s="12"/>
      <c r="RKJ1217" s="12"/>
      <c r="RKK1217" s="12"/>
      <c r="RKL1217" s="12"/>
      <c r="RKM1217" s="12"/>
      <c r="RKN1217" s="12"/>
      <c r="RKO1217" s="12"/>
      <c r="RKP1217" s="12"/>
      <c r="RKQ1217" s="12"/>
      <c r="RKR1217" s="12"/>
      <c r="RKS1217" s="12"/>
      <c r="RKT1217" s="12"/>
      <c r="RKU1217" s="12"/>
      <c r="RKV1217" s="12"/>
      <c r="RKW1217" s="12"/>
      <c r="RKX1217" s="12"/>
      <c r="RKY1217" s="12"/>
      <c r="RKZ1217" s="12"/>
      <c r="RLA1217" s="12"/>
      <c r="RLB1217" s="12"/>
      <c r="RLC1217" s="12"/>
      <c r="RLD1217" s="12"/>
      <c r="RLE1217" s="12"/>
      <c r="RLF1217" s="12"/>
      <c r="RLG1217" s="12"/>
      <c r="RLH1217" s="12"/>
      <c r="RLI1217" s="12"/>
      <c r="RLJ1217" s="12"/>
      <c r="RLK1217" s="12"/>
      <c r="RLL1217" s="12"/>
      <c r="RLM1217" s="12"/>
      <c r="RLN1217" s="12"/>
      <c r="RLO1217" s="12"/>
      <c r="RLP1217" s="12"/>
      <c r="RLQ1217" s="12"/>
      <c r="RLR1217" s="12"/>
      <c r="RLS1217" s="12"/>
      <c r="RLT1217" s="12"/>
      <c r="RLU1217" s="12"/>
      <c r="RLV1217" s="12"/>
      <c r="RLW1217" s="12"/>
      <c r="RLX1217" s="12"/>
      <c r="RLY1217" s="12"/>
      <c r="RLZ1217" s="12"/>
      <c r="RMA1217" s="12"/>
      <c r="RMB1217" s="12"/>
      <c r="RMC1217" s="12"/>
      <c r="RMD1217" s="12"/>
      <c r="RME1217" s="12"/>
      <c r="RMF1217" s="12"/>
      <c r="RMG1217" s="12"/>
      <c r="RMH1217" s="12"/>
      <c r="RMI1217" s="12"/>
      <c r="RMJ1217" s="12"/>
      <c r="RMK1217" s="12"/>
      <c r="RML1217" s="12"/>
      <c r="RMM1217" s="12"/>
      <c r="RMN1217" s="12"/>
      <c r="RMO1217" s="12"/>
      <c r="RMP1217" s="12"/>
      <c r="RMQ1217" s="12"/>
      <c r="RMR1217" s="12"/>
      <c r="RMS1217" s="12"/>
      <c r="RMT1217" s="12"/>
      <c r="RMU1217" s="12"/>
      <c r="RMV1217" s="12"/>
      <c r="RMW1217" s="12"/>
      <c r="RMX1217" s="12"/>
      <c r="RMY1217" s="12"/>
      <c r="RMZ1217" s="12"/>
      <c r="RNA1217" s="12"/>
      <c r="RNB1217" s="12"/>
      <c r="RNC1217" s="12"/>
      <c r="RND1217" s="12"/>
      <c r="RNE1217" s="12"/>
      <c r="RNF1217" s="12"/>
      <c r="RNG1217" s="12"/>
      <c r="RNH1217" s="12"/>
      <c r="RNI1217" s="12"/>
      <c r="RNJ1217" s="12"/>
      <c r="RNK1217" s="12"/>
      <c r="RNL1217" s="12"/>
      <c r="RNM1217" s="12"/>
      <c r="RNN1217" s="12"/>
      <c r="RNO1217" s="12"/>
      <c r="RNP1217" s="12"/>
      <c r="RNQ1217" s="12"/>
      <c r="RNR1217" s="12"/>
      <c r="RNS1217" s="12"/>
      <c r="RNT1217" s="12"/>
      <c r="RNU1217" s="12"/>
      <c r="RNV1217" s="12"/>
      <c r="RNW1217" s="12"/>
      <c r="RNX1217" s="12"/>
      <c r="RNY1217" s="12"/>
      <c r="RNZ1217" s="12"/>
      <c r="ROA1217" s="12"/>
      <c r="ROB1217" s="12"/>
      <c r="ROC1217" s="12"/>
      <c r="ROD1217" s="12"/>
      <c r="ROE1217" s="12"/>
      <c r="ROF1217" s="12"/>
      <c r="ROG1217" s="12"/>
      <c r="ROH1217" s="12"/>
      <c r="ROI1217" s="12"/>
      <c r="ROJ1217" s="12"/>
      <c r="ROK1217" s="12"/>
      <c r="ROL1217" s="12"/>
      <c r="ROM1217" s="12"/>
      <c r="RON1217" s="12"/>
      <c r="ROO1217" s="12"/>
      <c r="ROP1217" s="12"/>
      <c r="ROQ1217" s="12"/>
      <c r="ROR1217" s="12"/>
      <c r="ROS1217" s="12"/>
      <c r="ROT1217" s="12"/>
      <c r="ROU1217" s="12"/>
      <c r="ROV1217" s="12"/>
      <c r="ROW1217" s="12"/>
      <c r="ROX1217" s="12"/>
      <c r="ROY1217" s="12"/>
      <c r="ROZ1217" s="12"/>
      <c r="RPA1217" s="12"/>
      <c r="RPB1217" s="12"/>
      <c r="RPC1217" s="12"/>
      <c r="RPD1217" s="12"/>
      <c r="RPE1217" s="12"/>
      <c r="RPF1217" s="12"/>
      <c r="RPG1217" s="12"/>
      <c r="RPH1217" s="12"/>
      <c r="RPI1217" s="12"/>
      <c r="RPJ1217" s="12"/>
      <c r="RPK1217" s="12"/>
      <c r="RPL1217" s="12"/>
      <c r="RPM1217" s="12"/>
      <c r="RPN1217" s="12"/>
      <c r="RPO1217" s="12"/>
      <c r="RPP1217" s="12"/>
      <c r="RPQ1217" s="12"/>
      <c r="RPR1217" s="12"/>
      <c r="RPS1217" s="12"/>
      <c r="RPT1217" s="12"/>
      <c r="RPU1217" s="12"/>
      <c r="RPV1217" s="12"/>
      <c r="RPW1217" s="12"/>
      <c r="RPX1217" s="12"/>
      <c r="RPY1217" s="12"/>
      <c r="RPZ1217" s="12"/>
      <c r="RQA1217" s="12"/>
      <c r="RQB1217" s="12"/>
      <c r="RQC1217" s="12"/>
      <c r="RQD1217" s="12"/>
      <c r="RQE1217" s="12"/>
      <c r="RQF1217" s="12"/>
      <c r="RQG1217" s="12"/>
      <c r="RQH1217" s="12"/>
      <c r="RQI1217" s="12"/>
      <c r="RQJ1217" s="12"/>
      <c r="RQK1217" s="12"/>
      <c r="RQL1217" s="12"/>
      <c r="RQM1217" s="12"/>
      <c r="RQN1217" s="12"/>
      <c r="RQO1217" s="12"/>
      <c r="RQP1217" s="12"/>
      <c r="RQQ1217" s="12"/>
      <c r="RQR1217" s="12"/>
      <c r="RQS1217" s="12"/>
      <c r="RQT1217" s="12"/>
      <c r="RQU1217" s="12"/>
      <c r="RQV1217" s="12"/>
      <c r="RQW1217" s="12"/>
      <c r="RQX1217" s="12"/>
      <c r="RQY1217" s="12"/>
      <c r="RQZ1217" s="12"/>
      <c r="RRA1217" s="12"/>
      <c r="RRB1217" s="12"/>
      <c r="RRC1217" s="12"/>
      <c r="RRD1217" s="12"/>
      <c r="RRE1217" s="12"/>
      <c r="RRF1217" s="12"/>
      <c r="RRG1217" s="12"/>
      <c r="RRH1217" s="12"/>
      <c r="RRI1217" s="12"/>
      <c r="RRJ1217" s="12"/>
      <c r="RRK1217" s="12"/>
      <c r="RRL1217" s="12"/>
      <c r="RRM1217" s="12"/>
      <c r="RRN1217" s="12"/>
      <c r="RRO1217" s="12"/>
      <c r="RRP1217" s="12"/>
      <c r="RRQ1217" s="12"/>
      <c r="RRR1217" s="12"/>
      <c r="RRS1217" s="12"/>
      <c r="RRT1217" s="12"/>
      <c r="RRU1217" s="12"/>
      <c r="RRV1217" s="12"/>
      <c r="RRW1217" s="12"/>
      <c r="RRX1217" s="12"/>
      <c r="RRY1217" s="12"/>
      <c r="RRZ1217" s="12"/>
      <c r="RSA1217" s="12"/>
      <c r="RSB1217" s="12"/>
      <c r="RSC1217" s="12"/>
      <c r="RSD1217" s="12"/>
      <c r="RSE1217" s="12"/>
      <c r="RSF1217" s="12"/>
      <c r="RSG1217" s="12"/>
      <c r="RSH1217" s="12"/>
      <c r="RSI1217" s="12"/>
      <c r="RSJ1217" s="12"/>
      <c r="RSK1217" s="12"/>
      <c r="RSL1217" s="12"/>
      <c r="RSM1217" s="12"/>
      <c r="RSN1217" s="12"/>
      <c r="RSO1217" s="12"/>
      <c r="RSP1217" s="12"/>
      <c r="RSQ1217" s="12"/>
      <c r="RSR1217" s="12"/>
      <c r="RSS1217" s="12"/>
      <c r="RST1217" s="12"/>
      <c r="RSU1217" s="12"/>
      <c r="RSV1217" s="12"/>
      <c r="RSW1217" s="12"/>
      <c r="RSX1217" s="12"/>
      <c r="RSY1217" s="12"/>
      <c r="RSZ1217" s="12"/>
      <c r="RTA1217" s="12"/>
      <c r="RTB1217" s="12"/>
      <c r="RTC1217" s="12"/>
      <c r="RTD1217" s="12"/>
      <c r="RTE1217" s="12"/>
      <c r="RTF1217" s="12"/>
      <c r="RTG1217" s="12"/>
      <c r="RTH1217" s="12"/>
      <c r="RTI1217" s="12"/>
      <c r="RTJ1217" s="12"/>
      <c r="RTK1217" s="12"/>
      <c r="RTL1217" s="12"/>
      <c r="RTM1217" s="12"/>
      <c r="RTN1217" s="12"/>
      <c r="RTO1217" s="12"/>
      <c r="RTP1217" s="12"/>
      <c r="RTQ1217" s="12"/>
      <c r="RTR1217" s="12"/>
      <c r="RTS1217" s="12"/>
      <c r="RTT1217" s="12"/>
      <c r="RTU1217" s="12"/>
      <c r="RTV1217" s="12"/>
      <c r="RTW1217" s="12"/>
      <c r="RTX1217" s="12"/>
      <c r="RTY1217" s="12"/>
      <c r="RTZ1217" s="12"/>
      <c r="RUA1217" s="12"/>
      <c r="RUB1217" s="12"/>
      <c r="RUC1217" s="12"/>
      <c r="RUD1217" s="12"/>
      <c r="RUE1217" s="12"/>
      <c r="RUF1217" s="12"/>
      <c r="RUG1217" s="12"/>
      <c r="RUH1217" s="12"/>
      <c r="RUI1217" s="12"/>
      <c r="RUJ1217" s="12"/>
      <c r="RUK1217" s="12"/>
      <c r="RUL1217" s="12"/>
      <c r="RUM1217" s="12"/>
      <c r="RUN1217" s="12"/>
      <c r="RUO1217" s="12"/>
      <c r="RUP1217" s="12"/>
      <c r="RUQ1217" s="12"/>
      <c r="RUR1217" s="12"/>
      <c r="RUS1217" s="12"/>
      <c r="RUT1217" s="12"/>
      <c r="RUU1217" s="12"/>
      <c r="RUV1217" s="12"/>
      <c r="RUW1217" s="12"/>
      <c r="RUX1217" s="12"/>
      <c r="RUY1217" s="12"/>
      <c r="RUZ1217" s="12"/>
      <c r="RVA1217" s="12"/>
      <c r="RVB1217" s="12"/>
      <c r="RVC1217" s="12"/>
      <c r="RVD1217" s="12"/>
      <c r="RVE1217" s="12"/>
      <c r="RVF1217" s="12"/>
      <c r="RVG1217" s="12"/>
      <c r="RVH1217" s="12"/>
      <c r="RVI1217" s="12"/>
      <c r="RVJ1217" s="12"/>
      <c r="RVK1217" s="12"/>
      <c r="RVL1217" s="12"/>
      <c r="RVM1217" s="12"/>
      <c r="RVN1217" s="12"/>
      <c r="RVO1217" s="12"/>
      <c r="RVP1217" s="12"/>
      <c r="RVQ1217" s="12"/>
      <c r="RVR1217" s="12"/>
      <c r="RVS1217" s="12"/>
      <c r="RVT1217" s="12"/>
      <c r="RVU1217" s="12"/>
      <c r="RVV1217" s="12"/>
      <c r="RVW1217" s="12"/>
      <c r="RVX1217" s="12"/>
      <c r="RVY1217" s="12"/>
      <c r="RVZ1217" s="12"/>
      <c r="RWA1217" s="12"/>
      <c r="RWB1217" s="12"/>
      <c r="RWC1217" s="12"/>
      <c r="RWD1217" s="12"/>
      <c r="RWE1217" s="12"/>
      <c r="RWF1217" s="12"/>
      <c r="RWG1217" s="12"/>
      <c r="RWH1217" s="12"/>
      <c r="RWI1217" s="12"/>
      <c r="RWJ1217" s="12"/>
      <c r="RWK1217" s="12"/>
      <c r="RWL1217" s="12"/>
      <c r="RWM1217" s="12"/>
      <c r="RWN1217" s="12"/>
      <c r="RWO1217" s="12"/>
      <c r="RWP1217" s="12"/>
      <c r="RWQ1217" s="12"/>
      <c r="RWR1217" s="12"/>
      <c r="RWS1217" s="12"/>
      <c r="RWT1217" s="12"/>
      <c r="RWU1217" s="12"/>
      <c r="RWV1217" s="12"/>
      <c r="RWW1217" s="12"/>
      <c r="RWX1217" s="12"/>
      <c r="RWY1217" s="12"/>
      <c r="RWZ1217" s="12"/>
      <c r="RXA1217" s="12"/>
      <c r="RXB1217" s="12"/>
      <c r="RXC1217" s="12"/>
      <c r="RXD1217" s="12"/>
      <c r="RXE1217" s="12"/>
      <c r="RXF1217" s="12"/>
      <c r="RXG1217" s="12"/>
      <c r="RXH1217" s="12"/>
      <c r="RXI1217" s="12"/>
      <c r="RXJ1217" s="12"/>
      <c r="RXK1217" s="12"/>
      <c r="RXL1217" s="12"/>
      <c r="RXM1217" s="12"/>
      <c r="RXN1217" s="12"/>
      <c r="RXO1217" s="12"/>
      <c r="RXP1217" s="12"/>
      <c r="RXQ1217" s="12"/>
      <c r="RXR1217" s="12"/>
      <c r="RXS1217" s="12"/>
      <c r="RXT1217" s="12"/>
      <c r="RXU1217" s="12"/>
      <c r="RXV1217" s="12"/>
      <c r="RXW1217" s="12"/>
      <c r="RXX1217" s="12"/>
      <c r="RXY1217" s="12"/>
      <c r="RXZ1217" s="12"/>
      <c r="RYA1217" s="12"/>
      <c r="RYB1217" s="12"/>
      <c r="RYC1217" s="12"/>
      <c r="RYD1217" s="12"/>
      <c r="RYE1217" s="12"/>
      <c r="RYF1217" s="12"/>
      <c r="RYG1217" s="12"/>
      <c r="RYH1217" s="12"/>
      <c r="RYI1217" s="12"/>
      <c r="RYJ1217" s="12"/>
      <c r="RYK1217" s="12"/>
      <c r="RYL1217" s="12"/>
      <c r="RYM1217" s="12"/>
      <c r="RYN1217" s="12"/>
      <c r="RYO1217" s="12"/>
      <c r="RYP1217" s="12"/>
      <c r="RYQ1217" s="12"/>
      <c r="RYR1217" s="12"/>
      <c r="RYS1217" s="12"/>
      <c r="RYT1217" s="12"/>
      <c r="RYU1217" s="12"/>
      <c r="RYV1217" s="12"/>
      <c r="RYW1217" s="12"/>
      <c r="RYX1217" s="12"/>
      <c r="RYY1217" s="12"/>
      <c r="RYZ1217" s="12"/>
      <c r="RZA1217" s="12"/>
      <c r="RZB1217" s="12"/>
      <c r="RZC1217" s="12"/>
      <c r="RZD1217" s="12"/>
      <c r="RZE1217" s="12"/>
      <c r="RZF1217" s="12"/>
      <c r="RZG1217" s="12"/>
      <c r="RZH1217" s="12"/>
      <c r="RZI1217" s="12"/>
      <c r="RZJ1217" s="12"/>
      <c r="RZK1217" s="12"/>
      <c r="RZL1217" s="12"/>
      <c r="RZM1217" s="12"/>
      <c r="RZN1217" s="12"/>
      <c r="RZO1217" s="12"/>
      <c r="RZP1217" s="12"/>
      <c r="RZQ1217" s="12"/>
      <c r="RZR1217" s="12"/>
      <c r="RZS1217" s="12"/>
      <c r="RZT1217" s="12"/>
      <c r="RZU1217" s="12"/>
      <c r="RZV1217" s="12"/>
      <c r="RZW1217" s="12"/>
      <c r="RZX1217" s="12"/>
      <c r="RZY1217" s="12"/>
      <c r="RZZ1217" s="12"/>
      <c r="SAA1217" s="12"/>
      <c r="SAB1217" s="12"/>
      <c r="SAC1217" s="12"/>
      <c r="SAD1217" s="12"/>
      <c r="SAE1217" s="12"/>
      <c r="SAF1217" s="12"/>
      <c r="SAG1217" s="12"/>
      <c r="SAH1217" s="12"/>
      <c r="SAI1217" s="12"/>
      <c r="SAJ1217" s="12"/>
      <c r="SAK1217" s="12"/>
      <c r="SAL1217" s="12"/>
      <c r="SAM1217" s="12"/>
      <c r="SAN1217" s="12"/>
      <c r="SAO1217" s="12"/>
      <c r="SAP1217" s="12"/>
      <c r="SAQ1217" s="12"/>
      <c r="SAR1217" s="12"/>
      <c r="SAS1217" s="12"/>
      <c r="SAT1217" s="12"/>
      <c r="SAU1217" s="12"/>
      <c r="SAV1217" s="12"/>
      <c r="SAW1217" s="12"/>
      <c r="SAX1217" s="12"/>
      <c r="SAY1217" s="12"/>
      <c r="SAZ1217" s="12"/>
      <c r="SBA1217" s="12"/>
      <c r="SBB1217" s="12"/>
      <c r="SBC1217" s="12"/>
      <c r="SBD1217" s="12"/>
      <c r="SBE1217" s="12"/>
      <c r="SBF1217" s="12"/>
      <c r="SBG1217" s="12"/>
      <c r="SBH1217" s="12"/>
      <c r="SBI1217" s="12"/>
      <c r="SBJ1217" s="12"/>
      <c r="SBK1217" s="12"/>
      <c r="SBL1217" s="12"/>
      <c r="SBM1217" s="12"/>
      <c r="SBN1217" s="12"/>
      <c r="SBO1217" s="12"/>
      <c r="SBP1217" s="12"/>
      <c r="SBQ1217" s="12"/>
      <c r="SBR1217" s="12"/>
      <c r="SBS1217" s="12"/>
      <c r="SBT1217" s="12"/>
      <c r="SBU1217" s="12"/>
      <c r="SBV1217" s="12"/>
      <c r="SBW1217" s="12"/>
      <c r="SBX1217" s="12"/>
      <c r="SBY1217" s="12"/>
      <c r="SBZ1217" s="12"/>
      <c r="SCA1217" s="12"/>
      <c r="SCB1217" s="12"/>
      <c r="SCC1217" s="12"/>
      <c r="SCD1217" s="12"/>
      <c r="SCE1217" s="12"/>
      <c r="SCF1217" s="12"/>
      <c r="SCG1217" s="12"/>
      <c r="SCH1217" s="12"/>
      <c r="SCI1217" s="12"/>
      <c r="SCJ1217" s="12"/>
      <c r="SCK1217" s="12"/>
      <c r="SCL1217" s="12"/>
      <c r="SCM1217" s="12"/>
      <c r="SCN1217" s="12"/>
      <c r="SCO1217" s="12"/>
      <c r="SCP1217" s="12"/>
      <c r="SCQ1217" s="12"/>
      <c r="SCR1217" s="12"/>
      <c r="SCS1217" s="12"/>
      <c r="SCT1217" s="12"/>
      <c r="SCU1217" s="12"/>
      <c r="SCV1217" s="12"/>
      <c r="SCW1217" s="12"/>
      <c r="SCX1217" s="12"/>
      <c r="SCY1217" s="12"/>
      <c r="SCZ1217" s="12"/>
      <c r="SDA1217" s="12"/>
      <c r="SDB1217" s="12"/>
      <c r="SDC1217" s="12"/>
      <c r="SDD1217" s="12"/>
      <c r="SDE1217" s="12"/>
      <c r="SDF1217" s="12"/>
      <c r="SDG1217" s="12"/>
      <c r="SDH1217" s="12"/>
      <c r="SDI1217" s="12"/>
      <c r="SDJ1217" s="12"/>
      <c r="SDK1217" s="12"/>
      <c r="SDL1217" s="12"/>
      <c r="SDM1217" s="12"/>
      <c r="SDN1217" s="12"/>
      <c r="SDO1217" s="12"/>
      <c r="SDP1217" s="12"/>
      <c r="SDQ1217" s="12"/>
      <c r="SDR1217" s="12"/>
      <c r="SDS1217" s="12"/>
      <c r="SDT1217" s="12"/>
      <c r="SDU1217" s="12"/>
      <c r="SDV1217" s="12"/>
      <c r="SDW1217" s="12"/>
      <c r="SDX1217" s="12"/>
      <c r="SDY1217" s="12"/>
      <c r="SDZ1217" s="12"/>
      <c r="SEA1217" s="12"/>
      <c r="SEB1217" s="12"/>
      <c r="SEC1217" s="12"/>
      <c r="SED1217" s="12"/>
      <c r="SEE1217" s="12"/>
      <c r="SEF1217" s="12"/>
      <c r="SEG1217" s="12"/>
      <c r="SEH1217" s="12"/>
      <c r="SEI1217" s="12"/>
      <c r="SEJ1217" s="12"/>
      <c r="SEK1217" s="12"/>
      <c r="SEL1217" s="12"/>
      <c r="SEM1217" s="12"/>
      <c r="SEN1217" s="12"/>
      <c r="SEO1217" s="12"/>
      <c r="SEP1217" s="12"/>
      <c r="SEQ1217" s="12"/>
      <c r="SER1217" s="12"/>
      <c r="SES1217" s="12"/>
      <c r="SET1217" s="12"/>
      <c r="SEU1217" s="12"/>
      <c r="SEV1217" s="12"/>
      <c r="SEW1217" s="12"/>
      <c r="SEX1217" s="12"/>
      <c r="SEY1217" s="12"/>
      <c r="SEZ1217" s="12"/>
      <c r="SFA1217" s="12"/>
      <c r="SFB1217" s="12"/>
      <c r="SFC1217" s="12"/>
      <c r="SFD1217" s="12"/>
      <c r="SFE1217" s="12"/>
      <c r="SFF1217" s="12"/>
      <c r="SFG1217" s="12"/>
      <c r="SFH1217" s="12"/>
      <c r="SFI1217" s="12"/>
      <c r="SFJ1217" s="12"/>
      <c r="SFK1217" s="12"/>
      <c r="SFL1217" s="12"/>
      <c r="SFM1217" s="12"/>
      <c r="SFN1217" s="12"/>
      <c r="SFO1217" s="12"/>
      <c r="SFP1217" s="12"/>
      <c r="SFQ1217" s="12"/>
      <c r="SFR1217" s="12"/>
      <c r="SFS1217" s="12"/>
      <c r="SFT1217" s="12"/>
      <c r="SFU1217" s="12"/>
      <c r="SFV1217" s="12"/>
      <c r="SFW1217" s="12"/>
      <c r="SFX1217" s="12"/>
      <c r="SFY1217" s="12"/>
      <c r="SFZ1217" s="12"/>
      <c r="SGA1217" s="12"/>
      <c r="SGB1217" s="12"/>
      <c r="SGC1217" s="12"/>
      <c r="SGD1217" s="12"/>
      <c r="SGE1217" s="12"/>
      <c r="SGF1217" s="12"/>
      <c r="SGG1217" s="12"/>
      <c r="SGH1217" s="12"/>
      <c r="SGI1217" s="12"/>
      <c r="SGJ1217" s="12"/>
      <c r="SGK1217" s="12"/>
      <c r="SGL1217" s="12"/>
      <c r="SGM1217" s="12"/>
      <c r="SGN1217" s="12"/>
      <c r="SGO1217" s="12"/>
      <c r="SGP1217" s="12"/>
      <c r="SGQ1217" s="12"/>
      <c r="SGR1217" s="12"/>
      <c r="SGS1217" s="12"/>
      <c r="SGT1217" s="12"/>
      <c r="SGU1217" s="12"/>
      <c r="SGV1217" s="12"/>
      <c r="SGW1217" s="12"/>
      <c r="SGX1217" s="12"/>
      <c r="SGY1217" s="12"/>
      <c r="SGZ1217" s="12"/>
      <c r="SHA1217" s="12"/>
      <c r="SHB1217" s="12"/>
      <c r="SHC1217" s="12"/>
      <c r="SHD1217" s="12"/>
      <c r="SHE1217" s="12"/>
      <c r="SHF1217" s="12"/>
      <c r="SHG1217" s="12"/>
      <c r="SHH1217" s="12"/>
      <c r="SHI1217" s="12"/>
      <c r="SHJ1217" s="12"/>
      <c r="SHK1217" s="12"/>
      <c r="SHL1217" s="12"/>
      <c r="SHM1217" s="12"/>
      <c r="SHN1217" s="12"/>
      <c r="SHO1217" s="12"/>
      <c r="SHP1217" s="12"/>
      <c r="SHQ1217" s="12"/>
      <c r="SHR1217" s="12"/>
      <c r="SHS1217" s="12"/>
      <c r="SHT1217" s="12"/>
      <c r="SHU1217" s="12"/>
      <c r="SHV1217" s="12"/>
      <c r="SHW1217" s="12"/>
      <c r="SHX1217" s="12"/>
      <c r="SHY1217" s="12"/>
      <c r="SHZ1217" s="12"/>
      <c r="SIA1217" s="12"/>
      <c r="SIB1217" s="12"/>
      <c r="SIC1217" s="12"/>
      <c r="SID1217" s="12"/>
      <c r="SIE1217" s="12"/>
      <c r="SIF1217" s="12"/>
      <c r="SIG1217" s="12"/>
      <c r="SIH1217" s="12"/>
      <c r="SII1217" s="12"/>
      <c r="SIJ1217" s="12"/>
      <c r="SIK1217" s="12"/>
      <c r="SIL1217" s="12"/>
      <c r="SIM1217" s="12"/>
      <c r="SIN1217" s="12"/>
      <c r="SIO1217" s="12"/>
      <c r="SIP1217" s="12"/>
      <c r="SIQ1217" s="12"/>
      <c r="SIR1217" s="12"/>
      <c r="SIS1217" s="12"/>
      <c r="SIT1217" s="12"/>
      <c r="SIU1217" s="12"/>
      <c r="SIV1217" s="12"/>
      <c r="SIW1217" s="12"/>
      <c r="SIX1217" s="12"/>
      <c r="SIY1217" s="12"/>
      <c r="SIZ1217" s="12"/>
      <c r="SJA1217" s="12"/>
      <c r="SJB1217" s="12"/>
      <c r="SJC1217" s="12"/>
      <c r="SJD1217" s="12"/>
      <c r="SJE1217" s="12"/>
      <c r="SJF1217" s="12"/>
      <c r="SJG1217" s="12"/>
      <c r="SJH1217" s="12"/>
      <c r="SJI1217" s="12"/>
      <c r="SJJ1217" s="12"/>
      <c r="SJK1217" s="12"/>
      <c r="SJL1217" s="12"/>
      <c r="SJM1217" s="12"/>
      <c r="SJN1217" s="12"/>
      <c r="SJO1217" s="12"/>
      <c r="SJP1217" s="12"/>
      <c r="SJQ1217" s="12"/>
      <c r="SJR1217" s="12"/>
      <c r="SJS1217" s="12"/>
      <c r="SJT1217" s="12"/>
      <c r="SJU1217" s="12"/>
      <c r="SJV1217" s="12"/>
      <c r="SJW1217" s="12"/>
      <c r="SJX1217" s="12"/>
      <c r="SJY1217" s="12"/>
      <c r="SJZ1217" s="12"/>
      <c r="SKA1217" s="12"/>
      <c r="SKB1217" s="12"/>
      <c r="SKC1217" s="12"/>
      <c r="SKD1217" s="12"/>
      <c r="SKE1217" s="12"/>
      <c r="SKF1217" s="12"/>
      <c r="SKG1217" s="12"/>
      <c r="SKH1217" s="12"/>
      <c r="SKI1217" s="12"/>
      <c r="SKJ1217" s="12"/>
      <c r="SKK1217" s="12"/>
      <c r="SKL1217" s="12"/>
      <c r="SKM1217" s="12"/>
      <c r="SKN1217" s="12"/>
      <c r="SKO1217" s="12"/>
      <c r="SKP1217" s="12"/>
      <c r="SKQ1217" s="12"/>
      <c r="SKR1217" s="12"/>
      <c r="SKS1217" s="12"/>
      <c r="SKT1217" s="12"/>
      <c r="SKU1217" s="12"/>
      <c r="SKV1217" s="12"/>
      <c r="SKW1217" s="12"/>
      <c r="SKX1217" s="12"/>
      <c r="SKY1217" s="12"/>
      <c r="SKZ1217" s="12"/>
      <c r="SLA1217" s="12"/>
      <c r="SLB1217" s="12"/>
      <c r="SLC1217" s="12"/>
      <c r="SLD1217" s="12"/>
      <c r="SLE1217" s="12"/>
      <c r="SLF1217" s="12"/>
      <c r="SLG1217" s="12"/>
      <c r="SLH1217" s="12"/>
      <c r="SLI1217" s="12"/>
      <c r="SLJ1217" s="12"/>
      <c r="SLK1217" s="12"/>
      <c r="SLL1217" s="12"/>
      <c r="SLM1217" s="12"/>
      <c r="SLN1217" s="12"/>
      <c r="SLO1217" s="12"/>
      <c r="SLP1217" s="12"/>
      <c r="SLQ1217" s="12"/>
      <c r="SLR1217" s="12"/>
      <c r="SLS1217" s="12"/>
      <c r="SLT1217" s="12"/>
      <c r="SLU1217" s="12"/>
      <c r="SLV1217" s="12"/>
      <c r="SLW1217" s="12"/>
      <c r="SLX1217" s="12"/>
      <c r="SLY1217" s="12"/>
      <c r="SLZ1217" s="12"/>
      <c r="SMA1217" s="12"/>
      <c r="SMB1217" s="12"/>
      <c r="SMC1217" s="12"/>
      <c r="SMD1217" s="12"/>
      <c r="SME1217" s="12"/>
      <c r="SMF1217" s="12"/>
      <c r="SMG1217" s="12"/>
      <c r="SMH1217" s="12"/>
      <c r="SMI1217" s="12"/>
      <c r="SMJ1217" s="12"/>
      <c r="SMK1217" s="12"/>
      <c r="SML1217" s="12"/>
      <c r="SMM1217" s="12"/>
      <c r="SMN1217" s="12"/>
      <c r="SMO1217" s="12"/>
      <c r="SMP1217" s="12"/>
      <c r="SMQ1217" s="12"/>
      <c r="SMR1217" s="12"/>
      <c r="SMS1217" s="12"/>
      <c r="SMT1217" s="12"/>
      <c r="SMU1217" s="12"/>
      <c r="SMV1217" s="12"/>
      <c r="SMW1217" s="12"/>
      <c r="SMX1217" s="12"/>
      <c r="SMY1217" s="12"/>
      <c r="SMZ1217" s="12"/>
      <c r="SNA1217" s="12"/>
      <c r="SNB1217" s="12"/>
      <c r="SNC1217" s="12"/>
      <c r="SND1217" s="12"/>
      <c r="SNE1217" s="12"/>
      <c r="SNF1217" s="12"/>
      <c r="SNG1217" s="12"/>
      <c r="SNH1217" s="12"/>
      <c r="SNI1217" s="12"/>
      <c r="SNJ1217" s="12"/>
      <c r="SNK1217" s="12"/>
      <c r="SNL1217" s="12"/>
      <c r="SNM1217" s="12"/>
      <c r="SNN1217" s="12"/>
      <c r="SNO1217" s="12"/>
      <c r="SNP1217" s="12"/>
      <c r="SNQ1217" s="12"/>
      <c r="SNR1217" s="12"/>
      <c r="SNS1217" s="12"/>
      <c r="SNT1217" s="12"/>
      <c r="SNU1217" s="12"/>
      <c r="SNV1217" s="12"/>
      <c r="SNW1217" s="12"/>
      <c r="SNX1217" s="12"/>
      <c r="SNY1217" s="12"/>
      <c r="SNZ1217" s="12"/>
      <c r="SOA1217" s="12"/>
      <c r="SOB1217" s="12"/>
      <c r="SOC1217" s="12"/>
      <c r="SOD1217" s="12"/>
      <c r="SOE1217" s="12"/>
      <c r="SOF1217" s="12"/>
      <c r="SOG1217" s="12"/>
      <c r="SOH1217" s="12"/>
      <c r="SOI1217" s="12"/>
      <c r="SOJ1217" s="12"/>
      <c r="SOK1217" s="12"/>
      <c r="SOL1217" s="12"/>
      <c r="SOM1217" s="12"/>
      <c r="SON1217" s="12"/>
      <c r="SOO1217" s="12"/>
      <c r="SOP1217" s="12"/>
      <c r="SOQ1217" s="12"/>
      <c r="SOR1217" s="12"/>
      <c r="SOS1217" s="12"/>
      <c r="SOT1217" s="12"/>
      <c r="SOU1217" s="12"/>
      <c r="SOV1217" s="12"/>
      <c r="SOW1217" s="12"/>
      <c r="SOX1217" s="12"/>
      <c r="SOY1217" s="12"/>
      <c r="SOZ1217" s="12"/>
      <c r="SPA1217" s="12"/>
      <c r="SPB1217" s="12"/>
      <c r="SPC1217" s="12"/>
      <c r="SPD1217" s="12"/>
      <c r="SPE1217" s="12"/>
      <c r="SPF1217" s="12"/>
      <c r="SPG1217" s="12"/>
      <c r="SPH1217" s="12"/>
      <c r="SPI1217" s="12"/>
      <c r="SPJ1217" s="12"/>
      <c r="SPK1217" s="12"/>
      <c r="SPL1217" s="12"/>
      <c r="SPM1217" s="12"/>
      <c r="SPN1217" s="12"/>
      <c r="SPO1217" s="12"/>
      <c r="SPP1217" s="12"/>
      <c r="SPQ1217" s="12"/>
      <c r="SPR1217" s="12"/>
      <c r="SPS1217" s="12"/>
      <c r="SPT1217" s="12"/>
      <c r="SPU1217" s="12"/>
      <c r="SPV1217" s="12"/>
      <c r="SPW1217" s="12"/>
      <c r="SPX1217" s="12"/>
      <c r="SPY1217" s="12"/>
      <c r="SPZ1217" s="12"/>
      <c r="SQA1217" s="12"/>
      <c r="SQB1217" s="12"/>
      <c r="SQC1217" s="12"/>
      <c r="SQD1217" s="12"/>
      <c r="SQE1217" s="12"/>
      <c r="SQF1217" s="12"/>
      <c r="SQG1217" s="12"/>
      <c r="SQH1217" s="12"/>
      <c r="SQI1217" s="12"/>
      <c r="SQJ1217" s="12"/>
      <c r="SQK1217" s="12"/>
      <c r="SQL1217" s="12"/>
      <c r="SQM1217" s="12"/>
      <c r="SQN1217" s="12"/>
      <c r="SQO1217" s="12"/>
      <c r="SQP1217" s="12"/>
      <c r="SQQ1217" s="12"/>
      <c r="SQR1217" s="12"/>
      <c r="SQS1217" s="12"/>
      <c r="SQT1217" s="12"/>
      <c r="SQU1217" s="12"/>
      <c r="SQV1217" s="12"/>
      <c r="SQW1217" s="12"/>
      <c r="SQX1217" s="12"/>
      <c r="SQY1217" s="12"/>
      <c r="SQZ1217" s="12"/>
      <c r="SRA1217" s="12"/>
      <c r="SRB1217" s="12"/>
      <c r="SRC1217" s="12"/>
      <c r="SRD1217" s="12"/>
      <c r="SRE1217" s="12"/>
      <c r="SRF1217" s="12"/>
      <c r="SRG1217" s="12"/>
      <c r="SRH1217" s="12"/>
      <c r="SRI1217" s="12"/>
      <c r="SRJ1217" s="12"/>
      <c r="SRK1217" s="12"/>
      <c r="SRL1217" s="12"/>
      <c r="SRM1217" s="12"/>
      <c r="SRN1217" s="12"/>
      <c r="SRO1217" s="12"/>
      <c r="SRP1217" s="12"/>
      <c r="SRQ1217" s="12"/>
      <c r="SRR1217" s="12"/>
      <c r="SRS1217" s="12"/>
      <c r="SRT1217" s="12"/>
      <c r="SRU1217" s="12"/>
      <c r="SRV1217" s="12"/>
      <c r="SRW1217" s="12"/>
      <c r="SRX1217" s="12"/>
      <c r="SRY1217" s="12"/>
      <c r="SRZ1217" s="12"/>
      <c r="SSA1217" s="12"/>
      <c r="SSB1217" s="12"/>
      <c r="SSC1217" s="12"/>
      <c r="SSD1217" s="12"/>
      <c r="SSE1217" s="12"/>
      <c r="SSF1217" s="12"/>
      <c r="SSG1217" s="12"/>
      <c r="SSH1217" s="12"/>
      <c r="SSI1217" s="12"/>
      <c r="SSJ1217" s="12"/>
      <c r="SSK1217" s="12"/>
      <c r="SSL1217" s="12"/>
      <c r="SSM1217" s="12"/>
      <c r="SSN1217" s="12"/>
      <c r="SSO1217" s="12"/>
      <c r="SSP1217" s="12"/>
      <c r="SSQ1217" s="12"/>
      <c r="SSR1217" s="12"/>
      <c r="SSS1217" s="12"/>
      <c r="SST1217" s="12"/>
      <c r="SSU1217" s="12"/>
      <c r="SSV1217" s="12"/>
      <c r="SSW1217" s="12"/>
      <c r="SSX1217" s="12"/>
      <c r="SSY1217" s="12"/>
      <c r="SSZ1217" s="12"/>
      <c r="STA1217" s="12"/>
      <c r="STB1217" s="12"/>
      <c r="STC1217" s="12"/>
      <c r="STD1217" s="12"/>
      <c r="STE1217" s="12"/>
      <c r="STF1217" s="12"/>
      <c r="STG1217" s="12"/>
      <c r="STH1217" s="12"/>
      <c r="STI1217" s="12"/>
      <c r="STJ1217" s="12"/>
      <c r="STK1217" s="12"/>
      <c r="STL1217" s="12"/>
      <c r="STM1217" s="12"/>
      <c r="STN1217" s="12"/>
      <c r="STO1217" s="12"/>
      <c r="STP1217" s="12"/>
      <c r="STQ1217" s="12"/>
      <c r="STR1217" s="12"/>
      <c r="STS1217" s="12"/>
      <c r="STT1217" s="12"/>
      <c r="STU1217" s="12"/>
      <c r="STV1217" s="12"/>
      <c r="STW1217" s="12"/>
      <c r="STX1217" s="12"/>
      <c r="STY1217" s="12"/>
      <c r="STZ1217" s="12"/>
      <c r="SUA1217" s="12"/>
      <c r="SUB1217" s="12"/>
      <c r="SUC1217" s="12"/>
      <c r="SUD1217" s="12"/>
      <c r="SUE1217" s="12"/>
      <c r="SUF1217" s="12"/>
      <c r="SUG1217" s="12"/>
      <c r="SUH1217" s="12"/>
      <c r="SUI1217" s="12"/>
      <c r="SUJ1217" s="12"/>
      <c r="SUK1217" s="12"/>
      <c r="SUL1217" s="12"/>
      <c r="SUM1217" s="12"/>
      <c r="SUN1217" s="12"/>
      <c r="SUO1217" s="12"/>
      <c r="SUP1217" s="12"/>
      <c r="SUQ1217" s="12"/>
      <c r="SUR1217" s="12"/>
      <c r="SUS1217" s="12"/>
      <c r="SUT1217" s="12"/>
      <c r="SUU1217" s="12"/>
      <c r="SUV1217" s="12"/>
      <c r="SUW1217" s="12"/>
      <c r="SUX1217" s="12"/>
      <c r="SUY1217" s="12"/>
      <c r="SUZ1217" s="12"/>
      <c r="SVA1217" s="12"/>
      <c r="SVB1217" s="12"/>
      <c r="SVC1217" s="12"/>
      <c r="SVD1217" s="12"/>
      <c r="SVE1217" s="12"/>
      <c r="SVF1217" s="12"/>
      <c r="SVG1217" s="12"/>
      <c r="SVH1217" s="12"/>
      <c r="SVI1217" s="12"/>
      <c r="SVJ1217" s="12"/>
      <c r="SVK1217" s="12"/>
      <c r="SVL1217" s="12"/>
      <c r="SVM1217" s="12"/>
      <c r="SVN1217" s="12"/>
      <c r="SVO1217" s="12"/>
      <c r="SVP1217" s="12"/>
      <c r="SVQ1217" s="12"/>
      <c r="SVR1217" s="12"/>
      <c r="SVS1217" s="12"/>
      <c r="SVT1217" s="12"/>
      <c r="SVU1217" s="12"/>
      <c r="SVV1217" s="12"/>
      <c r="SVW1217" s="12"/>
      <c r="SVX1217" s="12"/>
      <c r="SVY1217" s="12"/>
      <c r="SVZ1217" s="12"/>
      <c r="SWA1217" s="12"/>
      <c r="SWB1217" s="12"/>
      <c r="SWC1217" s="12"/>
      <c r="SWD1217" s="12"/>
      <c r="SWE1217" s="12"/>
      <c r="SWF1217" s="12"/>
      <c r="SWG1217" s="12"/>
      <c r="SWH1217" s="12"/>
      <c r="SWI1217" s="12"/>
      <c r="SWJ1217" s="12"/>
      <c r="SWK1217" s="12"/>
      <c r="SWL1217" s="12"/>
      <c r="SWM1217" s="12"/>
      <c r="SWN1217" s="12"/>
      <c r="SWO1217" s="12"/>
      <c r="SWP1217" s="12"/>
      <c r="SWQ1217" s="12"/>
      <c r="SWR1217" s="12"/>
      <c r="SWS1217" s="12"/>
      <c r="SWT1217" s="12"/>
      <c r="SWU1217" s="12"/>
      <c r="SWV1217" s="12"/>
      <c r="SWW1217" s="12"/>
      <c r="SWX1217" s="12"/>
      <c r="SWY1217" s="12"/>
      <c r="SWZ1217" s="12"/>
      <c r="SXA1217" s="12"/>
      <c r="SXB1217" s="12"/>
      <c r="SXC1217" s="12"/>
      <c r="SXD1217" s="12"/>
      <c r="SXE1217" s="12"/>
      <c r="SXF1217" s="12"/>
      <c r="SXG1217" s="12"/>
      <c r="SXH1217" s="12"/>
      <c r="SXI1217" s="12"/>
      <c r="SXJ1217" s="12"/>
      <c r="SXK1217" s="12"/>
      <c r="SXL1217" s="12"/>
      <c r="SXM1217" s="12"/>
      <c r="SXN1217" s="12"/>
      <c r="SXO1217" s="12"/>
      <c r="SXP1217" s="12"/>
      <c r="SXQ1217" s="12"/>
      <c r="SXR1217" s="12"/>
      <c r="SXS1217" s="12"/>
      <c r="SXT1217" s="12"/>
      <c r="SXU1217" s="12"/>
      <c r="SXV1217" s="12"/>
      <c r="SXW1217" s="12"/>
      <c r="SXX1217" s="12"/>
      <c r="SXY1217" s="12"/>
      <c r="SXZ1217" s="12"/>
      <c r="SYA1217" s="12"/>
      <c r="SYB1217" s="12"/>
      <c r="SYC1217" s="12"/>
      <c r="SYD1217" s="12"/>
      <c r="SYE1217" s="12"/>
      <c r="SYF1217" s="12"/>
      <c r="SYG1217" s="12"/>
      <c r="SYH1217" s="12"/>
      <c r="SYI1217" s="12"/>
      <c r="SYJ1217" s="12"/>
      <c r="SYK1217" s="12"/>
      <c r="SYL1217" s="12"/>
      <c r="SYM1217" s="12"/>
      <c r="SYN1217" s="12"/>
      <c r="SYO1217" s="12"/>
      <c r="SYP1217" s="12"/>
      <c r="SYQ1217" s="12"/>
      <c r="SYR1217" s="12"/>
      <c r="SYS1217" s="12"/>
      <c r="SYT1217" s="12"/>
      <c r="SYU1217" s="12"/>
      <c r="SYV1217" s="12"/>
      <c r="SYW1217" s="12"/>
      <c r="SYX1217" s="12"/>
      <c r="SYY1217" s="12"/>
      <c r="SYZ1217" s="12"/>
      <c r="SZA1217" s="12"/>
      <c r="SZB1217" s="12"/>
      <c r="SZC1217" s="12"/>
      <c r="SZD1217" s="12"/>
      <c r="SZE1217" s="12"/>
      <c r="SZF1217" s="12"/>
      <c r="SZG1217" s="12"/>
      <c r="SZH1217" s="12"/>
      <c r="SZI1217" s="12"/>
      <c r="SZJ1217" s="12"/>
      <c r="SZK1217" s="12"/>
      <c r="SZL1217" s="12"/>
      <c r="SZM1217" s="12"/>
      <c r="SZN1217" s="12"/>
      <c r="SZO1217" s="12"/>
      <c r="SZP1217" s="12"/>
      <c r="SZQ1217" s="12"/>
      <c r="SZR1217" s="12"/>
      <c r="SZS1217" s="12"/>
      <c r="SZT1217" s="12"/>
      <c r="SZU1217" s="12"/>
      <c r="SZV1217" s="12"/>
      <c r="SZW1217" s="12"/>
      <c r="SZX1217" s="12"/>
      <c r="SZY1217" s="12"/>
      <c r="SZZ1217" s="12"/>
      <c r="TAA1217" s="12"/>
      <c r="TAB1217" s="12"/>
      <c r="TAC1217" s="12"/>
      <c r="TAD1217" s="12"/>
      <c r="TAE1217" s="12"/>
      <c r="TAF1217" s="12"/>
      <c r="TAG1217" s="12"/>
      <c r="TAH1217" s="12"/>
      <c r="TAI1217" s="12"/>
      <c r="TAJ1217" s="12"/>
      <c r="TAK1217" s="12"/>
      <c r="TAL1217" s="12"/>
      <c r="TAM1217" s="12"/>
      <c r="TAN1217" s="12"/>
      <c r="TAO1217" s="12"/>
      <c r="TAP1217" s="12"/>
      <c r="TAQ1217" s="12"/>
      <c r="TAR1217" s="12"/>
      <c r="TAS1217" s="12"/>
      <c r="TAT1217" s="12"/>
      <c r="TAU1217" s="12"/>
      <c r="TAV1217" s="12"/>
      <c r="TAW1217" s="12"/>
      <c r="TAX1217" s="12"/>
      <c r="TAY1217" s="12"/>
      <c r="TAZ1217" s="12"/>
      <c r="TBA1217" s="12"/>
      <c r="TBB1217" s="12"/>
      <c r="TBC1217" s="12"/>
      <c r="TBD1217" s="12"/>
      <c r="TBE1217" s="12"/>
      <c r="TBF1217" s="12"/>
      <c r="TBG1217" s="12"/>
      <c r="TBH1217" s="12"/>
      <c r="TBI1217" s="12"/>
      <c r="TBJ1217" s="12"/>
      <c r="TBK1217" s="12"/>
      <c r="TBL1217" s="12"/>
      <c r="TBM1217" s="12"/>
      <c r="TBN1217" s="12"/>
      <c r="TBO1217" s="12"/>
      <c r="TBP1217" s="12"/>
      <c r="TBQ1217" s="12"/>
      <c r="TBR1217" s="12"/>
      <c r="TBS1217" s="12"/>
      <c r="TBT1217" s="12"/>
      <c r="TBU1217" s="12"/>
      <c r="TBV1217" s="12"/>
      <c r="TBW1217" s="12"/>
      <c r="TBX1217" s="12"/>
      <c r="TBY1217" s="12"/>
      <c r="TBZ1217" s="12"/>
      <c r="TCA1217" s="12"/>
      <c r="TCB1217" s="12"/>
      <c r="TCC1217" s="12"/>
      <c r="TCD1217" s="12"/>
      <c r="TCE1217" s="12"/>
      <c r="TCF1217" s="12"/>
      <c r="TCG1217" s="12"/>
      <c r="TCH1217" s="12"/>
      <c r="TCI1217" s="12"/>
      <c r="TCJ1217" s="12"/>
      <c r="TCK1217" s="12"/>
      <c r="TCL1217" s="12"/>
      <c r="TCM1217" s="12"/>
      <c r="TCN1217" s="12"/>
      <c r="TCO1217" s="12"/>
      <c r="TCP1217" s="12"/>
      <c r="TCQ1217" s="12"/>
      <c r="TCR1217" s="12"/>
      <c r="TCS1217" s="12"/>
      <c r="TCT1217" s="12"/>
      <c r="TCU1217" s="12"/>
      <c r="TCV1217" s="12"/>
      <c r="TCW1217" s="12"/>
      <c r="TCX1217" s="12"/>
      <c r="TCY1217" s="12"/>
      <c r="TCZ1217" s="12"/>
      <c r="TDA1217" s="12"/>
      <c r="TDB1217" s="12"/>
      <c r="TDC1217" s="12"/>
      <c r="TDD1217" s="12"/>
      <c r="TDE1217" s="12"/>
      <c r="TDF1217" s="12"/>
      <c r="TDG1217" s="12"/>
      <c r="TDH1217" s="12"/>
      <c r="TDI1217" s="12"/>
      <c r="TDJ1217" s="12"/>
      <c r="TDK1217" s="12"/>
      <c r="TDL1217" s="12"/>
      <c r="TDM1217" s="12"/>
      <c r="TDN1217" s="12"/>
      <c r="TDO1217" s="12"/>
      <c r="TDP1217" s="12"/>
      <c r="TDQ1217" s="12"/>
      <c r="TDR1217" s="12"/>
      <c r="TDS1217" s="12"/>
      <c r="TDT1217" s="12"/>
      <c r="TDU1217" s="12"/>
      <c r="TDV1217" s="12"/>
      <c r="TDW1217" s="12"/>
      <c r="TDX1217" s="12"/>
      <c r="TDY1217" s="12"/>
      <c r="TDZ1217" s="12"/>
      <c r="TEA1217" s="12"/>
      <c r="TEB1217" s="12"/>
      <c r="TEC1217" s="12"/>
      <c r="TED1217" s="12"/>
      <c r="TEE1217" s="12"/>
      <c r="TEF1217" s="12"/>
      <c r="TEG1217" s="12"/>
      <c r="TEH1217" s="12"/>
      <c r="TEI1217" s="12"/>
      <c r="TEJ1217" s="12"/>
      <c r="TEK1217" s="12"/>
      <c r="TEL1217" s="12"/>
      <c r="TEM1217" s="12"/>
      <c r="TEN1217" s="12"/>
      <c r="TEO1217" s="12"/>
      <c r="TEP1217" s="12"/>
      <c r="TEQ1217" s="12"/>
      <c r="TER1217" s="12"/>
      <c r="TES1217" s="12"/>
      <c r="TET1217" s="12"/>
      <c r="TEU1217" s="12"/>
      <c r="TEV1217" s="12"/>
      <c r="TEW1217" s="12"/>
      <c r="TEX1217" s="12"/>
      <c r="TEY1217" s="12"/>
      <c r="TEZ1217" s="12"/>
      <c r="TFA1217" s="12"/>
      <c r="TFB1217" s="12"/>
      <c r="TFC1217" s="12"/>
      <c r="TFD1217" s="12"/>
      <c r="TFE1217" s="12"/>
      <c r="TFF1217" s="12"/>
      <c r="TFG1217" s="12"/>
      <c r="TFH1217" s="12"/>
      <c r="TFI1217" s="12"/>
      <c r="TFJ1217" s="12"/>
      <c r="TFK1217" s="12"/>
      <c r="TFL1217" s="12"/>
      <c r="TFM1217" s="12"/>
      <c r="TFN1217" s="12"/>
      <c r="TFO1217" s="12"/>
      <c r="TFP1217" s="12"/>
      <c r="TFQ1217" s="12"/>
      <c r="TFR1217" s="12"/>
      <c r="TFS1217" s="12"/>
      <c r="TFT1217" s="12"/>
      <c r="TFU1217" s="12"/>
      <c r="TFV1217" s="12"/>
      <c r="TFW1217" s="12"/>
      <c r="TFX1217" s="12"/>
      <c r="TFY1217" s="12"/>
      <c r="TFZ1217" s="12"/>
      <c r="TGA1217" s="12"/>
      <c r="TGB1217" s="12"/>
      <c r="TGC1217" s="12"/>
      <c r="TGD1217" s="12"/>
      <c r="TGE1217" s="12"/>
      <c r="TGF1217" s="12"/>
      <c r="TGG1217" s="12"/>
      <c r="TGH1217" s="12"/>
      <c r="TGI1217" s="12"/>
      <c r="TGJ1217" s="12"/>
      <c r="TGK1217" s="12"/>
      <c r="TGL1217" s="12"/>
      <c r="TGM1217" s="12"/>
      <c r="TGN1217" s="12"/>
      <c r="TGO1217" s="12"/>
      <c r="TGP1217" s="12"/>
      <c r="TGQ1217" s="12"/>
      <c r="TGR1217" s="12"/>
      <c r="TGS1217" s="12"/>
      <c r="TGT1217" s="12"/>
      <c r="TGU1217" s="12"/>
      <c r="TGV1217" s="12"/>
      <c r="TGW1217" s="12"/>
      <c r="TGX1217" s="12"/>
      <c r="TGY1217" s="12"/>
      <c r="TGZ1217" s="12"/>
      <c r="THA1217" s="12"/>
      <c r="THB1217" s="12"/>
      <c r="THC1217" s="12"/>
      <c r="THD1217" s="12"/>
      <c r="THE1217" s="12"/>
      <c r="THF1217" s="12"/>
      <c r="THG1217" s="12"/>
      <c r="THH1217" s="12"/>
      <c r="THI1217" s="12"/>
      <c r="THJ1217" s="12"/>
      <c r="THK1217" s="12"/>
      <c r="THL1217" s="12"/>
      <c r="THM1217" s="12"/>
      <c r="THN1217" s="12"/>
      <c r="THO1217" s="12"/>
      <c r="THP1217" s="12"/>
      <c r="THQ1217" s="12"/>
      <c r="THR1217" s="12"/>
      <c r="THS1217" s="12"/>
      <c r="THT1217" s="12"/>
      <c r="THU1217" s="12"/>
      <c r="THV1217" s="12"/>
      <c r="THW1217" s="12"/>
      <c r="THX1217" s="12"/>
      <c r="THY1217" s="12"/>
      <c r="THZ1217" s="12"/>
      <c r="TIA1217" s="12"/>
      <c r="TIB1217" s="12"/>
      <c r="TIC1217" s="12"/>
      <c r="TID1217" s="12"/>
      <c r="TIE1217" s="12"/>
      <c r="TIF1217" s="12"/>
      <c r="TIG1217" s="12"/>
      <c r="TIH1217" s="12"/>
      <c r="TII1217" s="12"/>
      <c r="TIJ1217" s="12"/>
      <c r="TIK1217" s="12"/>
      <c r="TIL1217" s="12"/>
      <c r="TIM1217" s="12"/>
      <c r="TIN1217" s="12"/>
      <c r="TIO1217" s="12"/>
      <c r="TIP1217" s="12"/>
      <c r="TIQ1217" s="12"/>
      <c r="TIR1217" s="12"/>
      <c r="TIS1217" s="12"/>
      <c r="TIT1217" s="12"/>
      <c r="TIU1217" s="12"/>
      <c r="TIV1217" s="12"/>
      <c r="TIW1217" s="12"/>
      <c r="TIX1217" s="12"/>
      <c r="TIY1217" s="12"/>
      <c r="TIZ1217" s="12"/>
      <c r="TJA1217" s="12"/>
      <c r="TJB1217" s="12"/>
      <c r="TJC1217" s="12"/>
      <c r="TJD1217" s="12"/>
      <c r="TJE1217" s="12"/>
      <c r="TJF1217" s="12"/>
      <c r="TJG1217" s="12"/>
      <c r="TJH1217" s="12"/>
      <c r="TJI1217" s="12"/>
      <c r="TJJ1217" s="12"/>
      <c r="TJK1217" s="12"/>
      <c r="TJL1217" s="12"/>
      <c r="TJM1217" s="12"/>
      <c r="TJN1217" s="12"/>
      <c r="TJO1217" s="12"/>
      <c r="TJP1217" s="12"/>
      <c r="TJQ1217" s="12"/>
      <c r="TJR1217" s="12"/>
      <c r="TJS1217" s="12"/>
      <c r="TJT1217" s="12"/>
      <c r="TJU1217" s="12"/>
      <c r="TJV1217" s="12"/>
      <c r="TJW1217" s="12"/>
      <c r="TJX1217" s="12"/>
      <c r="TJY1217" s="12"/>
      <c r="TJZ1217" s="12"/>
      <c r="TKA1217" s="12"/>
      <c r="TKB1217" s="12"/>
      <c r="TKC1217" s="12"/>
      <c r="TKD1217" s="12"/>
      <c r="TKE1217" s="12"/>
      <c r="TKF1217" s="12"/>
      <c r="TKG1217" s="12"/>
      <c r="TKH1217" s="12"/>
      <c r="TKI1217" s="12"/>
      <c r="TKJ1217" s="12"/>
      <c r="TKK1217" s="12"/>
      <c r="TKL1217" s="12"/>
      <c r="TKM1217" s="12"/>
      <c r="TKN1217" s="12"/>
      <c r="TKO1217" s="12"/>
      <c r="TKP1217" s="12"/>
      <c r="TKQ1217" s="12"/>
      <c r="TKR1217" s="12"/>
      <c r="TKS1217" s="12"/>
      <c r="TKT1217" s="12"/>
      <c r="TKU1217" s="12"/>
      <c r="TKV1217" s="12"/>
      <c r="TKW1217" s="12"/>
      <c r="TKX1217" s="12"/>
      <c r="TKY1217" s="12"/>
      <c r="TKZ1217" s="12"/>
      <c r="TLA1217" s="12"/>
      <c r="TLB1217" s="12"/>
      <c r="TLC1217" s="12"/>
      <c r="TLD1217" s="12"/>
      <c r="TLE1217" s="12"/>
      <c r="TLF1217" s="12"/>
      <c r="TLG1217" s="12"/>
      <c r="TLH1217" s="12"/>
      <c r="TLI1217" s="12"/>
      <c r="TLJ1217" s="12"/>
      <c r="TLK1217" s="12"/>
      <c r="TLL1217" s="12"/>
      <c r="TLM1217" s="12"/>
      <c r="TLN1217" s="12"/>
      <c r="TLO1217" s="12"/>
      <c r="TLP1217" s="12"/>
      <c r="TLQ1217" s="12"/>
      <c r="TLR1217" s="12"/>
      <c r="TLS1217" s="12"/>
      <c r="TLT1217" s="12"/>
      <c r="TLU1217" s="12"/>
      <c r="TLV1217" s="12"/>
      <c r="TLW1217" s="12"/>
      <c r="TLX1217" s="12"/>
      <c r="TLY1217" s="12"/>
      <c r="TLZ1217" s="12"/>
      <c r="TMA1217" s="12"/>
      <c r="TMB1217" s="12"/>
      <c r="TMC1217" s="12"/>
      <c r="TMD1217" s="12"/>
      <c r="TME1217" s="12"/>
      <c r="TMF1217" s="12"/>
      <c r="TMG1217" s="12"/>
      <c r="TMH1217" s="12"/>
      <c r="TMI1217" s="12"/>
      <c r="TMJ1217" s="12"/>
      <c r="TMK1217" s="12"/>
      <c r="TML1217" s="12"/>
      <c r="TMM1217" s="12"/>
      <c r="TMN1217" s="12"/>
      <c r="TMO1217" s="12"/>
      <c r="TMP1217" s="12"/>
      <c r="TMQ1217" s="12"/>
      <c r="TMR1217" s="12"/>
      <c r="TMS1217" s="12"/>
      <c r="TMT1217" s="12"/>
      <c r="TMU1217" s="12"/>
      <c r="TMV1217" s="12"/>
      <c r="TMW1217" s="12"/>
      <c r="TMX1217" s="12"/>
      <c r="TMY1217" s="12"/>
      <c r="TMZ1217" s="12"/>
      <c r="TNA1217" s="12"/>
      <c r="TNB1217" s="12"/>
      <c r="TNC1217" s="12"/>
      <c r="TND1217" s="12"/>
      <c r="TNE1217" s="12"/>
      <c r="TNF1217" s="12"/>
      <c r="TNG1217" s="12"/>
      <c r="TNH1217" s="12"/>
      <c r="TNI1217" s="12"/>
      <c r="TNJ1217" s="12"/>
      <c r="TNK1217" s="12"/>
      <c r="TNL1217" s="12"/>
      <c r="TNM1217" s="12"/>
      <c r="TNN1217" s="12"/>
      <c r="TNO1217" s="12"/>
      <c r="TNP1217" s="12"/>
      <c r="TNQ1217" s="12"/>
      <c r="TNR1217" s="12"/>
      <c r="TNS1217" s="12"/>
      <c r="TNT1217" s="12"/>
      <c r="TNU1217" s="12"/>
      <c r="TNV1217" s="12"/>
      <c r="TNW1217" s="12"/>
      <c r="TNX1217" s="12"/>
      <c r="TNY1217" s="12"/>
      <c r="TNZ1217" s="12"/>
      <c r="TOA1217" s="12"/>
      <c r="TOB1217" s="12"/>
      <c r="TOC1217" s="12"/>
      <c r="TOD1217" s="12"/>
      <c r="TOE1217" s="12"/>
      <c r="TOF1217" s="12"/>
      <c r="TOG1217" s="12"/>
      <c r="TOH1217" s="12"/>
      <c r="TOI1217" s="12"/>
      <c r="TOJ1217" s="12"/>
      <c r="TOK1217" s="12"/>
      <c r="TOL1217" s="12"/>
      <c r="TOM1217" s="12"/>
      <c r="TON1217" s="12"/>
      <c r="TOO1217" s="12"/>
      <c r="TOP1217" s="12"/>
      <c r="TOQ1217" s="12"/>
      <c r="TOR1217" s="12"/>
      <c r="TOS1217" s="12"/>
      <c r="TOT1217" s="12"/>
      <c r="TOU1217" s="12"/>
      <c r="TOV1217" s="12"/>
      <c r="TOW1217" s="12"/>
      <c r="TOX1217" s="12"/>
      <c r="TOY1217" s="12"/>
      <c r="TOZ1217" s="12"/>
      <c r="TPA1217" s="12"/>
      <c r="TPB1217" s="12"/>
      <c r="TPC1217" s="12"/>
      <c r="TPD1217" s="12"/>
      <c r="TPE1217" s="12"/>
      <c r="TPF1217" s="12"/>
      <c r="TPG1217" s="12"/>
      <c r="TPH1217" s="12"/>
      <c r="TPI1217" s="12"/>
      <c r="TPJ1217" s="12"/>
      <c r="TPK1217" s="12"/>
      <c r="TPL1217" s="12"/>
      <c r="TPM1217" s="12"/>
      <c r="TPN1217" s="12"/>
      <c r="TPO1217" s="12"/>
      <c r="TPP1217" s="12"/>
      <c r="TPQ1217" s="12"/>
      <c r="TPR1217" s="12"/>
      <c r="TPS1217" s="12"/>
      <c r="TPT1217" s="12"/>
      <c r="TPU1217" s="12"/>
      <c r="TPV1217" s="12"/>
      <c r="TPW1217" s="12"/>
      <c r="TPX1217" s="12"/>
      <c r="TPY1217" s="12"/>
      <c r="TPZ1217" s="12"/>
      <c r="TQA1217" s="12"/>
      <c r="TQB1217" s="12"/>
      <c r="TQC1217" s="12"/>
      <c r="TQD1217" s="12"/>
      <c r="TQE1217" s="12"/>
      <c r="TQF1217" s="12"/>
      <c r="TQG1217" s="12"/>
      <c r="TQH1217" s="12"/>
      <c r="TQI1217" s="12"/>
      <c r="TQJ1217" s="12"/>
      <c r="TQK1217" s="12"/>
      <c r="TQL1217" s="12"/>
      <c r="TQM1217" s="12"/>
      <c r="TQN1217" s="12"/>
      <c r="TQO1217" s="12"/>
      <c r="TQP1217" s="12"/>
      <c r="TQQ1217" s="12"/>
      <c r="TQR1217" s="12"/>
      <c r="TQS1217" s="12"/>
      <c r="TQT1217" s="12"/>
      <c r="TQU1217" s="12"/>
      <c r="TQV1217" s="12"/>
      <c r="TQW1217" s="12"/>
      <c r="TQX1217" s="12"/>
      <c r="TQY1217" s="12"/>
      <c r="TQZ1217" s="12"/>
      <c r="TRA1217" s="12"/>
      <c r="TRB1217" s="12"/>
      <c r="TRC1217" s="12"/>
      <c r="TRD1217" s="12"/>
      <c r="TRE1217" s="12"/>
      <c r="TRF1217" s="12"/>
      <c r="TRG1217" s="12"/>
      <c r="TRH1217" s="12"/>
      <c r="TRI1217" s="12"/>
      <c r="TRJ1217" s="12"/>
      <c r="TRK1217" s="12"/>
      <c r="TRL1217" s="12"/>
      <c r="TRM1217" s="12"/>
      <c r="TRN1217" s="12"/>
      <c r="TRO1217" s="12"/>
      <c r="TRP1217" s="12"/>
      <c r="TRQ1217" s="12"/>
      <c r="TRR1217" s="12"/>
      <c r="TRS1217" s="12"/>
      <c r="TRT1217" s="12"/>
      <c r="TRU1217" s="12"/>
      <c r="TRV1217" s="12"/>
      <c r="TRW1217" s="12"/>
      <c r="TRX1217" s="12"/>
      <c r="TRY1217" s="12"/>
      <c r="TRZ1217" s="12"/>
      <c r="TSA1217" s="12"/>
      <c r="TSB1217" s="12"/>
      <c r="TSC1217" s="12"/>
      <c r="TSD1217" s="12"/>
      <c r="TSE1217" s="12"/>
      <c r="TSF1217" s="12"/>
      <c r="TSG1217" s="12"/>
      <c r="TSH1217" s="12"/>
      <c r="TSI1217" s="12"/>
      <c r="TSJ1217" s="12"/>
      <c r="TSK1217" s="12"/>
      <c r="TSL1217" s="12"/>
      <c r="TSM1217" s="12"/>
      <c r="TSN1217" s="12"/>
      <c r="TSO1217" s="12"/>
      <c r="TSP1217" s="12"/>
      <c r="TSQ1217" s="12"/>
      <c r="TSR1217" s="12"/>
      <c r="TSS1217" s="12"/>
      <c r="TST1217" s="12"/>
      <c r="TSU1217" s="12"/>
      <c r="TSV1217" s="12"/>
      <c r="TSW1217" s="12"/>
      <c r="TSX1217" s="12"/>
      <c r="TSY1217" s="12"/>
      <c r="TSZ1217" s="12"/>
      <c r="TTA1217" s="12"/>
      <c r="TTB1217" s="12"/>
      <c r="TTC1217" s="12"/>
      <c r="TTD1217" s="12"/>
      <c r="TTE1217" s="12"/>
      <c r="TTF1217" s="12"/>
      <c r="TTG1217" s="12"/>
      <c r="TTH1217" s="12"/>
      <c r="TTI1217" s="12"/>
      <c r="TTJ1217" s="12"/>
      <c r="TTK1217" s="12"/>
      <c r="TTL1217" s="12"/>
      <c r="TTM1217" s="12"/>
      <c r="TTN1217" s="12"/>
      <c r="TTO1217" s="12"/>
      <c r="TTP1217" s="12"/>
      <c r="TTQ1217" s="12"/>
      <c r="TTR1217" s="12"/>
      <c r="TTS1217" s="12"/>
      <c r="TTT1217" s="12"/>
      <c r="TTU1217" s="12"/>
      <c r="TTV1217" s="12"/>
      <c r="TTW1217" s="12"/>
      <c r="TTX1217" s="12"/>
      <c r="TTY1217" s="12"/>
      <c r="TTZ1217" s="12"/>
      <c r="TUA1217" s="12"/>
      <c r="TUB1217" s="12"/>
      <c r="TUC1217" s="12"/>
      <c r="TUD1217" s="12"/>
      <c r="TUE1217" s="12"/>
      <c r="TUF1217" s="12"/>
      <c r="TUG1217" s="12"/>
      <c r="TUH1217" s="12"/>
      <c r="TUI1217" s="12"/>
      <c r="TUJ1217" s="12"/>
      <c r="TUK1217" s="12"/>
      <c r="TUL1217" s="12"/>
      <c r="TUM1217" s="12"/>
      <c r="TUN1217" s="12"/>
      <c r="TUO1217" s="12"/>
      <c r="TUP1217" s="12"/>
      <c r="TUQ1217" s="12"/>
      <c r="TUR1217" s="12"/>
      <c r="TUS1217" s="12"/>
      <c r="TUT1217" s="12"/>
      <c r="TUU1217" s="12"/>
      <c r="TUV1217" s="12"/>
      <c r="TUW1217" s="12"/>
      <c r="TUX1217" s="12"/>
      <c r="TUY1217" s="12"/>
      <c r="TUZ1217" s="12"/>
      <c r="TVA1217" s="12"/>
      <c r="TVB1217" s="12"/>
      <c r="TVC1217" s="12"/>
      <c r="TVD1217" s="12"/>
      <c r="TVE1217" s="12"/>
      <c r="TVF1217" s="12"/>
      <c r="TVG1217" s="12"/>
      <c r="TVH1217" s="12"/>
      <c r="TVI1217" s="12"/>
      <c r="TVJ1217" s="12"/>
      <c r="TVK1217" s="12"/>
      <c r="TVL1217" s="12"/>
      <c r="TVM1217" s="12"/>
      <c r="TVN1217" s="12"/>
      <c r="TVO1217" s="12"/>
      <c r="TVP1217" s="12"/>
      <c r="TVQ1217" s="12"/>
      <c r="TVR1217" s="12"/>
      <c r="TVS1217" s="12"/>
      <c r="TVT1217" s="12"/>
      <c r="TVU1217" s="12"/>
      <c r="TVV1217" s="12"/>
      <c r="TVW1217" s="12"/>
      <c r="TVX1217" s="12"/>
      <c r="TVY1217" s="12"/>
      <c r="TVZ1217" s="12"/>
      <c r="TWA1217" s="12"/>
      <c r="TWB1217" s="12"/>
      <c r="TWC1217" s="12"/>
      <c r="TWD1217" s="12"/>
      <c r="TWE1217" s="12"/>
      <c r="TWF1217" s="12"/>
      <c r="TWG1217" s="12"/>
      <c r="TWH1217" s="12"/>
      <c r="TWI1217" s="12"/>
      <c r="TWJ1217" s="12"/>
      <c r="TWK1217" s="12"/>
      <c r="TWL1217" s="12"/>
      <c r="TWM1217" s="12"/>
      <c r="TWN1217" s="12"/>
      <c r="TWO1217" s="12"/>
      <c r="TWP1217" s="12"/>
      <c r="TWQ1217" s="12"/>
      <c r="TWR1217" s="12"/>
      <c r="TWS1217" s="12"/>
      <c r="TWT1217" s="12"/>
      <c r="TWU1217" s="12"/>
      <c r="TWV1217" s="12"/>
      <c r="TWW1217" s="12"/>
      <c r="TWX1217" s="12"/>
      <c r="TWY1217" s="12"/>
      <c r="TWZ1217" s="12"/>
      <c r="TXA1217" s="12"/>
      <c r="TXB1217" s="12"/>
      <c r="TXC1217" s="12"/>
      <c r="TXD1217" s="12"/>
      <c r="TXE1217" s="12"/>
      <c r="TXF1217" s="12"/>
      <c r="TXG1217" s="12"/>
      <c r="TXH1217" s="12"/>
      <c r="TXI1217" s="12"/>
      <c r="TXJ1217" s="12"/>
      <c r="TXK1217" s="12"/>
      <c r="TXL1217" s="12"/>
      <c r="TXM1217" s="12"/>
      <c r="TXN1217" s="12"/>
      <c r="TXO1217" s="12"/>
      <c r="TXP1217" s="12"/>
      <c r="TXQ1217" s="12"/>
      <c r="TXR1217" s="12"/>
      <c r="TXS1217" s="12"/>
      <c r="TXT1217" s="12"/>
      <c r="TXU1217" s="12"/>
      <c r="TXV1217" s="12"/>
      <c r="TXW1217" s="12"/>
      <c r="TXX1217" s="12"/>
      <c r="TXY1217" s="12"/>
      <c r="TXZ1217" s="12"/>
      <c r="TYA1217" s="12"/>
      <c r="TYB1217" s="12"/>
      <c r="TYC1217" s="12"/>
      <c r="TYD1217" s="12"/>
      <c r="TYE1217" s="12"/>
      <c r="TYF1217" s="12"/>
      <c r="TYG1217" s="12"/>
      <c r="TYH1217" s="12"/>
      <c r="TYI1217" s="12"/>
      <c r="TYJ1217" s="12"/>
      <c r="TYK1217" s="12"/>
      <c r="TYL1217" s="12"/>
      <c r="TYM1217" s="12"/>
      <c r="TYN1217" s="12"/>
      <c r="TYO1217" s="12"/>
      <c r="TYP1217" s="12"/>
      <c r="TYQ1217" s="12"/>
      <c r="TYR1217" s="12"/>
      <c r="TYS1217" s="12"/>
      <c r="TYT1217" s="12"/>
      <c r="TYU1217" s="12"/>
      <c r="TYV1217" s="12"/>
      <c r="TYW1217" s="12"/>
      <c r="TYX1217" s="12"/>
      <c r="TYY1217" s="12"/>
      <c r="TYZ1217" s="12"/>
      <c r="TZA1217" s="12"/>
      <c r="TZB1217" s="12"/>
      <c r="TZC1217" s="12"/>
      <c r="TZD1217" s="12"/>
      <c r="TZE1217" s="12"/>
      <c r="TZF1217" s="12"/>
      <c r="TZG1217" s="12"/>
      <c r="TZH1217" s="12"/>
      <c r="TZI1217" s="12"/>
      <c r="TZJ1217" s="12"/>
      <c r="TZK1217" s="12"/>
      <c r="TZL1217" s="12"/>
      <c r="TZM1217" s="12"/>
      <c r="TZN1217" s="12"/>
      <c r="TZO1217" s="12"/>
      <c r="TZP1217" s="12"/>
      <c r="TZQ1217" s="12"/>
      <c r="TZR1217" s="12"/>
      <c r="TZS1217" s="12"/>
      <c r="TZT1217" s="12"/>
      <c r="TZU1217" s="12"/>
      <c r="TZV1217" s="12"/>
      <c r="TZW1217" s="12"/>
      <c r="TZX1217" s="12"/>
      <c r="TZY1217" s="12"/>
      <c r="TZZ1217" s="12"/>
      <c r="UAA1217" s="12"/>
      <c r="UAB1217" s="12"/>
      <c r="UAC1217" s="12"/>
      <c r="UAD1217" s="12"/>
      <c r="UAE1217" s="12"/>
      <c r="UAF1217" s="12"/>
      <c r="UAG1217" s="12"/>
      <c r="UAH1217" s="12"/>
      <c r="UAI1217" s="12"/>
      <c r="UAJ1217" s="12"/>
      <c r="UAK1217" s="12"/>
      <c r="UAL1217" s="12"/>
      <c r="UAM1217" s="12"/>
      <c r="UAN1217" s="12"/>
      <c r="UAO1217" s="12"/>
      <c r="UAP1217" s="12"/>
      <c r="UAQ1217" s="12"/>
      <c r="UAR1217" s="12"/>
      <c r="UAS1217" s="12"/>
      <c r="UAT1217" s="12"/>
      <c r="UAU1217" s="12"/>
      <c r="UAV1217" s="12"/>
      <c r="UAW1217" s="12"/>
      <c r="UAX1217" s="12"/>
      <c r="UAY1217" s="12"/>
      <c r="UAZ1217" s="12"/>
      <c r="UBA1217" s="12"/>
      <c r="UBB1217" s="12"/>
      <c r="UBC1217" s="12"/>
      <c r="UBD1217" s="12"/>
      <c r="UBE1217" s="12"/>
      <c r="UBF1217" s="12"/>
      <c r="UBG1217" s="12"/>
      <c r="UBH1217" s="12"/>
      <c r="UBI1217" s="12"/>
      <c r="UBJ1217" s="12"/>
      <c r="UBK1217" s="12"/>
      <c r="UBL1217" s="12"/>
      <c r="UBM1217" s="12"/>
      <c r="UBN1217" s="12"/>
      <c r="UBO1217" s="12"/>
      <c r="UBP1217" s="12"/>
      <c r="UBQ1217" s="12"/>
      <c r="UBR1217" s="12"/>
      <c r="UBS1217" s="12"/>
      <c r="UBT1217" s="12"/>
      <c r="UBU1217" s="12"/>
      <c r="UBV1217" s="12"/>
      <c r="UBW1217" s="12"/>
      <c r="UBX1217" s="12"/>
      <c r="UBY1217" s="12"/>
      <c r="UBZ1217" s="12"/>
      <c r="UCA1217" s="12"/>
      <c r="UCB1217" s="12"/>
      <c r="UCC1217" s="12"/>
      <c r="UCD1217" s="12"/>
      <c r="UCE1217" s="12"/>
      <c r="UCF1217" s="12"/>
      <c r="UCG1217" s="12"/>
      <c r="UCH1217" s="12"/>
      <c r="UCI1217" s="12"/>
      <c r="UCJ1217" s="12"/>
      <c r="UCK1217" s="12"/>
      <c r="UCL1217" s="12"/>
      <c r="UCM1217" s="12"/>
      <c r="UCN1217" s="12"/>
      <c r="UCO1217" s="12"/>
      <c r="UCP1217" s="12"/>
      <c r="UCQ1217" s="12"/>
      <c r="UCR1217" s="12"/>
      <c r="UCS1217" s="12"/>
      <c r="UCT1217" s="12"/>
      <c r="UCU1217" s="12"/>
      <c r="UCV1217" s="12"/>
      <c r="UCW1217" s="12"/>
      <c r="UCX1217" s="12"/>
      <c r="UCY1217" s="12"/>
      <c r="UCZ1217" s="12"/>
      <c r="UDA1217" s="12"/>
      <c r="UDB1217" s="12"/>
      <c r="UDC1217" s="12"/>
      <c r="UDD1217" s="12"/>
      <c r="UDE1217" s="12"/>
      <c r="UDF1217" s="12"/>
      <c r="UDG1217" s="12"/>
      <c r="UDH1217" s="12"/>
      <c r="UDI1217" s="12"/>
      <c r="UDJ1217" s="12"/>
      <c r="UDK1217" s="12"/>
      <c r="UDL1217" s="12"/>
      <c r="UDM1217" s="12"/>
      <c r="UDN1217" s="12"/>
      <c r="UDO1217" s="12"/>
      <c r="UDP1217" s="12"/>
      <c r="UDQ1217" s="12"/>
      <c r="UDR1217" s="12"/>
      <c r="UDS1217" s="12"/>
      <c r="UDT1217" s="12"/>
      <c r="UDU1217" s="12"/>
      <c r="UDV1217" s="12"/>
      <c r="UDW1217" s="12"/>
      <c r="UDX1217" s="12"/>
      <c r="UDY1217" s="12"/>
      <c r="UDZ1217" s="12"/>
      <c r="UEA1217" s="12"/>
      <c r="UEB1217" s="12"/>
      <c r="UEC1217" s="12"/>
      <c r="UED1217" s="12"/>
      <c r="UEE1217" s="12"/>
      <c r="UEF1217" s="12"/>
      <c r="UEG1217" s="12"/>
      <c r="UEH1217" s="12"/>
      <c r="UEI1217" s="12"/>
      <c r="UEJ1217" s="12"/>
      <c r="UEK1217" s="12"/>
      <c r="UEL1217" s="12"/>
      <c r="UEM1217" s="12"/>
      <c r="UEN1217" s="12"/>
      <c r="UEO1217" s="12"/>
      <c r="UEP1217" s="12"/>
      <c r="UEQ1217" s="12"/>
      <c r="UER1217" s="12"/>
      <c r="UES1217" s="12"/>
      <c r="UET1217" s="12"/>
      <c r="UEU1217" s="12"/>
      <c r="UEV1217" s="12"/>
      <c r="UEW1217" s="12"/>
      <c r="UEX1217" s="12"/>
      <c r="UEY1217" s="12"/>
      <c r="UEZ1217" s="12"/>
      <c r="UFA1217" s="12"/>
      <c r="UFB1217" s="12"/>
      <c r="UFC1217" s="12"/>
      <c r="UFD1217" s="12"/>
      <c r="UFE1217" s="12"/>
      <c r="UFF1217" s="12"/>
      <c r="UFG1217" s="12"/>
      <c r="UFH1217" s="12"/>
      <c r="UFI1217" s="12"/>
      <c r="UFJ1217" s="12"/>
      <c r="UFK1217" s="12"/>
      <c r="UFL1217" s="12"/>
      <c r="UFM1217" s="12"/>
      <c r="UFN1217" s="12"/>
      <c r="UFO1217" s="12"/>
      <c r="UFP1217" s="12"/>
      <c r="UFQ1217" s="12"/>
      <c r="UFR1217" s="12"/>
      <c r="UFS1217" s="12"/>
      <c r="UFT1217" s="12"/>
      <c r="UFU1217" s="12"/>
      <c r="UFV1217" s="12"/>
      <c r="UFW1217" s="12"/>
      <c r="UFX1217" s="12"/>
      <c r="UFY1217" s="12"/>
      <c r="UFZ1217" s="12"/>
      <c r="UGA1217" s="12"/>
      <c r="UGB1217" s="12"/>
      <c r="UGC1217" s="12"/>
      <c r="UGD1217" s="12"/>
      <c r="UGE1217" s="12"/>
      <c r="UGF1217" s="12"/>
      <c r="UGG1217" s="12"/>
      <c r="UGH1217" s="12"/>
      <c r="UGI1217" s="12"/>
      <c r="UGJ1217" s="12"/>
      <c r="UGK1217" s="12"/>
      <c r="UGL1217" s="12"/>
      <c r="UGM1217" s="12"/>
      <c r="UGN1217" s="12"/>
      <c r="UGO1217" s="12"/>
      <c r="UGP1217" s="12"/>
      <c r="UGQ1217" s="12"/>
      <c r="UGR1217" s="12"/>
      <c r="UGS1217" s="12"/>
      <c r="UGT1217" s="12"/>
      <c r="UGU1217" s="12"/>
      <c r="UGV1217" s="12"/>
      <c r="UGW1217" s="12"/>
      <c r="UGX1217" s="12"/>
      <c r="UGY1217" s="12"/>
      <c r="UGZ1217" s="12"/>
      <c r="UHA1217" s="12"/>
      <c r="UHB1217" s="12"/>
      <c r="UHC1217" s="12"/>
      <c r="UHD1217" s="12"/>
      <c r="UHE1217" s="12"/>
      <c r="UHF1217" s="12"/>
      <c r="UHG1217" s="12"/>
      <c r="UHH1217" s="12"/>
      <c r="UHI1217" s="12"/>
      <c r="UHJ1217" s="12"/>
      <c r="UHK1217" s="12"/>
      <c r="UHL1217" s="12"/>
      <c r="UHM1217" s="12"/>
      <c r="UHN1217" s="12"/>
      <c r="UHO1217" s="12"/>
      <c r="UHP1217" s="12"/>
      <c r="UHQ1217" s="12"/>
      <c r="UHR1217" s="12"/>
      <c r="UHS1217" s="12"/>
      <c r="UHT1217" s="12"/>
      <c r="UHU1217" s="12"/>
      <c r="UHV1217" s="12"/>
      <c r="UHW1217" s="12"/>
      <c r="UHX1217" s="12"/>
      <c r="UHY1217" s="12"/>
      <c r="UHZ1217" s="12"/>
      <c r="UIA1217" s="12"/>
      <c r="UIB1217" s="12"/>
      <c r="UIC1217" s="12"/>
      <c r="UID1217" s="12"/>
      <c r="UIE1217" s="12"/>
      <c r="UIF1217" s="12"/>
      <c r="UIG1217" s="12"/>
      <c r="UIH1217" s="12"/>
      <c r="UII1217" s="12"/>
      <c r="UIJ1217" s="12"/>
      <c r="UIK1217" s="12"/>
      <c r="UIL1217" s="12"/>
      <c r="UIM1217" s="12"/>
      <c r="UIN1217" s="12"/>
      <c r="UIO1217" s="12"/>
      <c r="UIP1217" s="12"/>
      <c r="UIQ1217" s="12"/>
      <c r="UIR1217" s="12"/>
      <c r="UIS1217" s="12"/>
      <c r="UIT1217" s="12"/>
      <c r="UIU1217" s="12"/>
      <c r="UIV1217" s="12"/>
      <c r="UIW1217" s="12"/>
      <c r="UIX1217" s="12"/>
      <c r="UIY1217" s="12"/>
      <c r="UIZ1217" s="12"/>
      <c r="UJA1217" s="12"/>
      <c r="UJB1217" s="12"/>
      <c r="UJC1217" s="12"/>
      <c r="UJD1217" s="12"/>
      <c r="UJE1217" s="12"/>
      <c r="UJF1217" s="12"/>
      <c r="UJG1217" s="12"/>
      <c r="UJH1217" s="12"/>
      <c r="UJI1217" s="12"/>
      <c r="UJJ1217" s="12"/>
      <c r="UJK1217" s="12"/>
      <c r="UJL1217" s="12"/>
      <c r="UJM1217" s="12"/>
      <c r="UJN1217" s="12"/>
      <c r="UJO1217" s="12"/>
      <c r="UJP1217" s="12"/>
      <c r="UJQ1217" s="12"/>
      <c r="UJR1217" s="12"/>
      <c r="UJS1217" s="12"/>
      <c r="UJT1217" s="12"/>
      <c r="UJU1217" s="12"/>
      <c r="UJV1217" s="12"/>
      <c r="UJW1217" s="12"/>
      <c r="UJX1217" s="12"/>
      <c r="UJY1217" s="12"/>
      <c r="UJZ1217" s="12"/>
      <c r="UKA1217" s="12"/>
      <c r="UKB1217" s="12"/>
      <c r="UKC1217" s="12"/>
      <c r="UKD1217" s="12"/>
      <c r="UKE1217" s="12"/>
      <c r="UKF1217" s="12"/>
      <c r="UKG1217" s="12"/>
      <c r="UKH1217" s="12"/>
      <c r="UKI1217" s="12"/>
      <c r="UKJ1217" s="12"/>
      <c r="UKK1217" s="12"/>
      <c r="UKL1217" s="12"/>
      <c r="UKM1217" s="12"/>
      <c r="UKN1217" s="12"/>
      <c r="UKO1217" s="12"/>
      <c r="UKP1217" s="12"/>
      <c r="UKQ1217" s="12"/>
      <c r="UKR1217" s="12"/>
      <c r="UKS1217" s="12"/>
      <c r="UKT1217" s="12"/>
      <c r="UKU1217" s="12"/>
      <c r="UKV1217" s="12"/>
      <c r="UKW1217" s="12"/>
      <c r="UKX1217" s="12"/>
      <c r="UKY1217" s="12"/>
      <c r="UKZ1217" s="12"/>
      <c r="ULA1217" s="12"/>
      <c r="ULB1217" s="12"/>
      <c r="ULC1217" s="12"/>
      <c r="ULD1217" s="12"/>
      <c r="ULE1217" s="12"/>
      <c r="ULF1217" s="12"/>
      <c r="ULG1217" s="12"/>
      <c r="ULH1217" s="12"/>
      <c r="ULI1217" s="12"/>
      <c r="ULJ1217" s="12"/>
      <c r="ULK1217" s="12"/>
      <c r="ULL1217" s="12"/>
      <c r="ULM1217" s="12"/>
      <c r="ULN1217" s="12"/>
      <c r="ULO1217" s="12"/>
      <c r="ULP1217" s="12"/>
      <c r="ULQ1217" s="12"/>
      <c r="ULR1217" s="12"/>
      <c r="ULS1217" s="12"/>
      <c r="ULT1217" s="12"/>
      <c r="ULU1217" s="12"/>
      <c r="ULV1217" s="12"/>
      <c r="ULW1217" s="12"/>
      <c r="ULX1217" s="12"/>
      <c r="ULY1217" s="12"/>
      <c r="ULZ1217" s="12"/>
      <c r="UMA1217" s="12"/>
      <c r="UMB1217" s="12"/>
      <c r="UMC1217" s="12"/>
      <c r="UMD1217" s="12"/>
      <c r="UME1217" s="12"/>
      <c r="UMF1217" s="12"/>
      <c r="UMG1217" s="12"/>
      <c r="UMH1217" s="12"/>
      <c r="UMI1217" s="12"/>
      <c r="UMJ1217" s="12"/>
      <c r="UMK1217" s="12"/>
      <c r="UML1217" s="12"/>
      <c r="UMM1217" s="12"/>
      <c r="UMN1217" s="12"/>
      <c r="UMO1217" s="12"/>
      <c r="UMP1217" s="12"/>
      <c r="UMQ1217" s="12"/>
      <c r="UMR1217" s="12"/>
      <c r="UMS1217" s="12"/>
      <c r="UMT1217" s="12"/>
      <c r="UMU1217" s="12"/>
      <c r="UMV1217" s="12"/>
      <c r="UMW1217" s="12"/>
      <c r="UMX1217" s="12"/>
      <c r="UMY1217" s="12"/>
      <c r="UMZ1217" s="12"/>
      <c r="UNA1217" s="12"/>
      <c r="UNB1217" s="12"/>
      <c r="UNC1217" s="12"/>
      <c r="UND1217" s="12"/>
      <c r="UNE1217" s="12"/>
      <c r="UNF1217" s="12"/>
      <c r="UNG1217" s="12"/>
      <c r="UNH1217" s="12"/>
      <c r="UNI1217" s="12"/>
      <c r="UNJ1217" s="12"/>
      <c r="UNK1217" s="12"/>
      <c r="UNL1217" s="12"/>
      <c r="UNM1217" s="12"/>
      <c r="UNN1217" s="12"/>
      <c r="UNO1217" s="12"/>
      <c r="UNP1217" s="12"/>
      <c r="UNQ1217" s="12"/>
      <c r="UNR1217" s="12"/>
      <c r="UNS1217" s="12"/>
      <c r="UNT1217" s="12"/>
      <c r="UNU1217" s="12"/>
      <c r="UNV1217" s="12"/>
      <c r="UNW1217" s="12"/>
      <c r="UNX1217" s="12"/>
      <c r="UNY1217" s="12"/>
      <c r="UNZ1217" s="12"/>
      <c r="UOA1217" s="12"/>
      <c r="UOB1217" s="12"/>
      <c r="UOC1217" s="12"/>
      <c r="UOD1217" s="12"/>
      <c r="UOE1217" s="12"/>
      <c r="UOF1217" s="12"/>
      <c r="UOG1217" s="12"/>
      <c r="UOH1217" s="12"/>
      <c r="UOI1217" s="12"/>
      <c r="UOJ1217" s="12"/>
      <c r="UOK1217" s="12"/>
      <c r="UOL1217" s="12"/>
      <c r="UOM1217" s="12"/>
      <c r="UON1217" s="12"/>
      <c r="UOO1217" s="12"/>
      <c r="UOP1217" s="12"/>
      <c r="UOQ1217" s="12"/>
      <c r="UOR1217" s="12"/>
      <c r="UOS1217" s="12"/>
      <c r="UOT1217" s="12"/>
      <c r="UOU1217" s="12"/>
      <c r="UOV1217" s="12"/>
      <c r="UOW1217" s="12"/>
      <c r="UOX1217" s="12"/>
      <c r="UOY1217" s="12"/>
      <c r="UOZ1217" s="12"/>
      <c r="UPA1217" s="12"/>
      <c r="UPB1217" s="12"/>
      <c r="UPC1217" s="12"/>
      <c r="UPD1217" s="12"/>
      <c r="UPE1217" s="12"/>
      <c r="UPF1217" s="12"/>
      <c r="UPG1217" s="12"/>
      <c r="UPH1217" s="12"/>
      <c r="UPI1217" s="12"/>
      <c r="UPJ1217" s="12"/>
      <c r="UPK1217" s="12"/>
      <c r="UPL1217" s="12"/>
      <c r="UPM1217" s="12"/>
      <c r="UPN1217" s="12"/>
      <c r="UPO1217" s="12"/>
      <c r="UPP1217" s="12"/>
      <c r="UPQ1217" s="12"/>
      <c r="UPR1217" s="12"/>
      <c r="UPS1217" s="12"/>
      <c r="UPT1217" s="12"/>
      <c r="UPU1217" s="12"/>
      <c r="UPV1217" s="12"/>
      <c r="UPW1217" s="12"/>
      <c r="UPX1217" s="12"/>
      <c r="UPY1217" s="12"/>
      <c r="UPZ1217" s="12"/>
      <c r="UQA1217" s="12"/>
      <c r="UQB1217" s="12"/>
      <c r="UQC1217" s="12"/>
      <c r="UQD1217" s="12"/>
      <c r="UQE1217" s="12"/>
      <c r="UQF1217" s="12"/>
      <c r="UQG1217" s="12"/>
      <c r="UQH1217" s="12"/>
      <c r="UQI1217" s="12"/>
      <c r="UQJ1217" s="12"/>
      <c r="UQK1217" s="12"/>
      <c r="UQL1217" s="12"/>
      <c r="UQM1217" s="12"/>
      <c r="UQN1217" s="12"/>
      <c r="UQO1217" s="12"/>
      <c r="UQP1217" s="12"/>
      <c r="UQQ1217" s="12"/>
      <c r="UQR1217" s="12"/>
      <c r="UQS1217" s="12"/>
      <c r="UQT1217" s="12"/>
      <c r="UQU1217" s="12"/>
      <c r="UQV1217" s="12"/>
      <c r="UQW1217" s="12"/>
      <c r="UQX1217" s="12"/>
      <c r="UQY1217" s="12"/>
      <c r="UQZ1217" s="12"/>
      <c r="URA1217" s="12"/>
      <c r="URB1217" s="12"/>
      <c r="URC1217" s="12"/>
      <c r="URD1217" s="12"/>
      <c r="URE1217" s="12"/>
      <c r="URF1217" s="12"/>
      <c r="URG1217" s="12"/>
      <c r="URH1217" s="12"/>
      <c r="URI1217" s="12"/>
      <c r="URJ1217" s="12"/>
      <c r="URK1217" s="12"/>
      <c r="URL1217" s="12"/>
      <c r="URM1217" s="12"/>
      <c r="URN1217" s="12"/>
      <c r="URO1217" s="12"/>
      <c r="URP1217" s="12"/>
      <c r="URQ1217" s="12"/>
      <c r="URR1217" s="12"/>
      <c r="URS1217" s="12"/>
      <c r="URT1217" s="12"/>
      <c r="URU1217" s="12"/>
      <c r="URV1217" s="12"/>
      <c r="URW1217" s="12"/>
      <c r="URX1217" s="12"/>
      <c r="URY1217" s="12"/>
      <c r="URZ1217" s="12"/>
      <c r="USA1217" s="12"/>
      <c r="USB1217" s="12"/>
      <c r="USC1217" s="12"/>
      <c r="USD1217" s="12"/>
      <c r="USE1217" s="12"/>
      <c r="USF1217" s="12"/>
      <c r="USG1217" s="12"/>
      <c r="USH1217" s="12"/>
      <c r="USI1217" s="12"/>
      <c r="USJ1217" s="12"/>
      <c r="USK1217" s="12"/>
      <c r="USL1217" s="12"/>
      <c r="USM1217" s="12"/>
      <c r="USN1217" s="12"/>
      <c r="USO1217" s="12"/>
      <c r="USP1217" s="12"/>
      <c r="USQ1217" s="12"/>
      <c r="USR1217" s="12"/>
      <c r="USS1217" s="12"/>
      <c r="UST1217" s="12"/>
      <c r="USU1217" s="12"/>
      <c r="USV1217" s="12"/>
      <c r="USW1217" s="12"/>
      <c r="USX1217" s="12"/>
      <c r="USY1217" s="12"/>
      <c r="USZ1217" s="12"/>
      <c r="UTA1217" s="12"/>
      <c r="UTB1217" s="12"/>
      <c r="UTC1217" s="12"/>
      <c r="UTD1217" s="12"/>
      <c r="UTE1217" s="12"/>
      <c r="UTF1217" s="12"/>
      <c r="UTG1217" s="12"/>
      <c r="UTH1217" s="12"/>
      <c r="UTI1217" s="12"/>
      <c r="UTJ1217" s="12"/>
      <c r="UTK1217" s="12"/>
      <c r="UTL1217" s="12"/>
      <c r="UTM1217" s="12"/>
      <c r="UTN1217" s="12"/>
      <c r="UTO1217" s="12"/>
      <c r="UTP1217" s="12"/>
      <c r="UTQ1217" s="12"/>
      <c r="UTR1217" s="12"/>
      <c r="UTS1217" s="12"/>
      <c r="UTT1217" s="12"/>
      <c r="UTU1217" s="12"/>
      <c r="UTV1217" s="12"/>
      <c r="UTW1217" s="12"/>
      <c r="UTX1217" s="12"/>
      <c r="UTY1217" s="12"/>
      <c r="UTZ1217" s="12"/>
      <c r="UUA1217" s="12"/>
      <c r="UUB1217" s="12"/>
      <c r="UUC1217" s="12"/>
      <c r="UUD1217" s="12"/>
      <c r="UUE1217" s="12"/>
      <c r="UUF1217" s="12"/>
      <c r="UUG1217" s="12"/>
      <c r="UUH1217" s="12"/>
      <c r="UUI1217" s="12"/>
      <c r="UUJ1217" s="12"/>
      <c r="UUK1217" s="12"/>
      <c r="UUL1217" s="12"/>
      <c r="UUM1217" s="12"/>
      <c r="UUN1217" s="12"/>
      <c r="UUO1217" s="12"/>
      <c r="UUP1217" s="12"/>
      <c r="UUQ1217" s="12"/>
      <c r="UUR1217" s="12"/>
      <c r="UUS1217" s="12"/>
      <c r="UUT1217" s="12"/>
      <c r="UUU1217" s="12"/>
      <c r="UUV1217" s="12"/>
      <c r="UUW1217" s="12"/>
      <c r="UUX1217" s="12"/>
      <c r="UUY1217" s="12"/>
      <c r="UUZ1217" s="12"/>
      <c r="UVA1217" s="12"/>
      <c r="UVB1217" s="12"/>
      <c r="UVC1217" s="12"/>
      <c r="UVD1217" s="12"/>
      <c r="UVE1217" s="12"/>
      <c r="UVF1217" s="12"/>
      <c r="UVG1217" s="12"/>
      <c r="UVH1217" s="12"/>
      <c r="UVI1217" s="12"/>
      <c r="UVJ1217" s="12"/>
      <c r="UVK1217" s="12"/>
      <c r="UVL1217" s="12"/>
      <c r="UVM1217" s="12"/>
      <c r="UVN1217" s="12"/>
      <c r="UVO1217" s="12"/>
      <c r="UVP1217" s="12"/>
      <c r="UVQ1217" s="12"/>
      <c r="UVR1217" s="12"/>
      <c r="UVS1217" s="12"/>
      <c r="UVT1217" s="12"/>
      <c r="UVU1217" s="12"/>
      <c r="UVV1217" s="12"/>
      <c r="UVW1217" s="12"/>
      <c r="UVX1217" s="12"/>
      <c r="UVY1217" s="12"/>
      <c r="UVZ1217" s="12"/>
      <c r="UWA1217" s="12"/>
      <c r="UWB1217" s="12"/>
      <c r="UWC1217" s="12"/>
      <c r="UWD1217" s="12"/>
      <c r="UWE1217" s="12"/>
      <c r="UWF1217" s="12"/>
      <c r="UWG1217" s="12"/>
      <c r="UWH1217" s="12"/>
      <c r="UWI1217" s="12"/>
      <c r="UWJ1217" s="12"/>
      <c r="UWK1217" s="12"/>
      <c r="UWL1217" s="12"/>
      <c r="UWM1217" s="12"/>
      <c r="UWN1217" s="12"/>
      <c r="UWO1217" s="12"/>
      <c r="UWP1217" s="12"/>
      <c r="UWQ1217" s="12"/>
      <c r="UWR1217" s="12"/>
      <c r="UWS1217" s="12"/>
      <c r="UWT1217" s="12"/>
      <c r="UWU1217" s="12"/>
      <c r="UWV1217" s="12"/>
      <c r="UWW1217" s="12"/>
      <c r="UWX1217" s="12"/>
      <c r="UWY1217" s="12"/>
      <c r="UWZ1217" s="12"/>
      <c r="UXA1217" s="12"/>
      <c r="UXB1217" s="12"/>
      <c r="UXC1217" s="12"/>
      <c r="UXD1217" s="12"/>
      <c r="UXE1217" s="12"/>
      <c r="UXF1217" s="12"/>
      <c r="UXG1217" s="12"/>
      <c r="UXH1217" s="12"/>
      <c r="UXI1217" s="12"/>
      <c r="UXJ1217" s="12"/>
      <c r="UXK1217" s="12"/>
      <c r="UXL1217" s="12"/>
      <c r="UXM1217" s="12"/>
      <c r="UXN1217" s="12"/>
      <c r="UXO1217" s="12"/>
      <c r="UXP1217" s="12"/>
      <c r="UXQ1217" s="12"/>
      <c r="UXR1217" s="12"/>
      <c r="UXS1217" s="12"/>
      <c r="UXT1217" s="12"/>
      <c r="UXU1217" s="12"/>
      <c r="UXV1217" s="12"/>
      <c r="UXW1217" s="12"/>
      <c r="UXX1217" s="12"/>
      <c r="UXY1217" s="12"/>
      <c r="UXZ1217" s="12"/>
      <c r="UYA1217" s="12"/>
      <c r="UYB1217" s="12"/>
      <c r="UYC1217" s="12"/>
      <c r="UYD1217" s="12"/>
      <c r="UYE1217" s="12"/>
      <c r="UYF1217" s="12"/>
      <c r="UYG1217" s="12"/>
      <c r="UYH1217" s="12"/>
      <c r="UYI1217" s="12"/>
      <c r="UYJ1217" s="12"/>
      <c r="UYK1217" s="12"/>
      <c r="UYL1217" s="12"/>
      <c r="UYM1217" s="12"/>
      <c r="UYN1217" s="12"/>
      <c r="UYO1217" s="12"/>
      <c r="UYP1217" s="12"/>
      <c r="UYQ1217" s="12"/>
      <c r="UYR1217" s="12"/>
      <c r="UYS1217" s="12"/>
      <c r="UYT1217" s="12"/>
      <c r="UYU1217" s="12"/>
      <c r="UYV1217" s="12"/>
      <c r="UYW1217" s="12"/>
      <c r="UYX1217" s="12"/>
      <c r="UYY1217" s="12"/>
      <c r="UYZ1217" s="12"/>
      <c r="UZA1217" s="12"/>
      <c r="UZB1217" s="12"/>
      <c r="UZC1217" s="12"/>
      <c r="UZD1217" s="12"/>
      <c r="UZE1217" s="12"/>
      <c r="UZF1217" s="12"/>
      <c r="UZG1217" s="12"/>
      <c r="UZH1217" s="12"/>
      <c r="UZI1217" s="12"/>
      <c r="UZJ1217" s="12"/>
      <c r="UZK1217" s="12"/>
      <c r="UZL1217" s="12"/>
      <c r="UZM1217" s="12"/>
      <c r="UZN1217" s="12"/>
      <c r="UZO1217" s="12"/>
      <c r="UZP1217" s="12"/>
      <c r="UZQ1217" s="12"/>
      <c r="UZR1217" s="12"/>
      <c r="UZS1217" s="12"/>
      <c r="UZT1217" s="12"/>
      <c r="UZU1217" s="12"/>
      <c r="UZV1217" s="12"/>
      <c r="UZW1217" s="12"/>
      <c r="UZX1217" s="12"/>
      <c r="UZY1217" s="12"/>
      <c r="UZZ1217" s="12"/>
      <c r="VAA1217" s="12"/>
      <c r="VAB1217" s="12"/>
      <c r="VAC1217" s="12"/>
      <c r="VAD1217" s="12"/>
      <c r="VAE1217" s="12"/>
      <c r="VAF1217" s="12"/>
      <c r="VAG1217" s="12"/>
      <c r="VAH1217" s="12"/>
      <c r="VAI1217" s="12"/>
      <c r="VAJ1217" s="12"/>
      <c r="VAK1217" s="12"/>
      <c r="VAL1217" s="12"/>
      <c r="VAM1217" s="12"/>
      <c r="VAN1217" s="12"/>
      <c r="VAO1217" s="12"/>
      <c r="VAP1217" s="12"/>
      <c r="VAQ1217" s="12"/>
      <c r="VAR1217" s="12"/>
      <c r="VAS1217" s="12"/>
      <c r="VAT1217" s="12"/>
      <c r="VAU1217" s="12"/>
      <c r="VAV1217" s="12"/>
      <c r="VAW1217" s="12"/>
      <c r="VAX1217" s="12"/>
      <c r="VAY1217" s="12"/>
      <c r="VAZ1217" s="12"/>
      <c r="VBA1217" s="12"/>
      <c r="VBB1217" s="12"/>
      <c r="VBC1217" s="12"/>
      <c r="VBD1217" s="12"/>
      <c r="VBE1217" s="12"/>
      <c r="VBF1217" s="12"/>
      <c r="VBG1217" s="12"/>
      <c r="VBH1217" s="12"/>
      <c r="VBI1217" s="12"/>
      <c r="VBJ1217" s="12"/>
      <c r="VBK1217" s="12"/>
      <c r="VBL1217" s="12"/>
      <c r="VBM1217" s="12"/>
      <c r="VBN1217" s="12"/>
      <c r="VBO1217" s="12"/>
      <c r="VBP1217" s="12"/>
      <c r="VBQ1217" s="12"/>
      <c r="VBR1217" s="12"/>
      <c r="VBS1217" s="12"/>
      <c r="VBT1217" s="12"/>
      <c r="VBU1217" s="12"/>
      <c r="VBV1217" s="12"/>
      <c r="VBW1217" s="12"/>
      <c r="VBX1217" s="12"/>
      <c r="VBY1217" s="12"/>
      <c r="VBZ1217" s="12"/>
      <c r="VCA1217" s="12"/>
      <c r="VCB1217" s="12"/>
      <c r="VCC1217" s="12"/>
      <c r="VCD1217" s="12"/>
      <c r="VCE1217" s="12"/>
      <c r="VCF1217" s="12"/>
      <c r="VCG1217" s="12"/>
      <c r="VCH1217" s="12"/>
      <c r="VCI1217" s="12"/>
      <c r="VCJ1217" s="12"/>
      <c r="VCK1217" s="12"/>
      <c r="VCL1217" s="12"/>
      <c r="VCM1217" s="12"/>
      <c r="VCN1217" s="12"/>
      <c r="VCO1217" s="12"/>
      <c r="VCP1217" s="12"/>
      <c r="VCQ1217" s="12"/>
      <c r="VCR1217" s="12"/>
      <c r="VCS1217" s="12"/>
      <c r="VCT1217" s="12"/>
      <c r="VCU1217" s="12"/>
      <c r="VCV1217" s="12"/>
      <c r="VCW1217" s="12"/>
      <c r="VCX1217" s="12"/>
      <c r="VCY1217" s="12"/>
      <c r="VCZ1217" s="12"/>
      <c r="VDA1217" s="12"/>
      <c r="VDB1217" s="12"/>
      <c r="VDC1217" s="12"/>
      <c r="VDD1217" s="12"/>
      <c r="VDE1217" s="12"/>
      <c r="VDF1217" s="12"/>
      <c r="VDG1217" s="12"/>
      <c r="VDH1217" s="12"/>
      <c r="VDI1217" s="12"/>
      <c r="VDJ1217" s="12"/>
      <c r="VDK1217" s="12"/>
      <c r="VDL1217" s="12"/>
      <c r="VDM1217" s="12"/>
      <c r="VDN1217" s="12"/>
      <c r="VDO1217" s="12"/>
      <c r="VDP1217" s="12"/>
      <c r="VDQ1217" s="12"/>
      <c r="VDR1217" s="12"/>
      <c r="VDS1217" s="12"/>
      <c r="VDT1217" s="12"/>
      <c r="VDU1217" s="12"/>
      <c r="VDV1217" s="12"/>
      <c r="VDW1217" s="12"/>
      <c r="VDX1217" s="12"/>
      <c r="VDY1217" s="12"/>
      <c r="VDZ1217" s="12"/>
      <c r="VEA1217" s="12"/>
      <c r="VEB1217" s="12"/>
      <c r="VEC1217" s="12"/>
      <c r="VED1217" s="12"/>
      <c r="VEE1217" s="12"/>
      <c r="VEF1217" s="12"/>
      <c r="VEG1217" s="12"/>
      <c r="VEH1217" s="12"/>
      <c r="VEI1217" s="12"/>
      <c r="VEJ1217" s="12"/>
      <c r="VEK1217" s="12"/>
      <c r="VEL1217" s="12"/>
      <c r="VEM1217" s="12"/>
      <c r="VEN1217" s="12"/>
      <c r="VEO1217" s="12"/>
      <c r="VEP1217" s="12"/>
      <c r="VEQ1217" s="12"/>
      <c r="VER1217" s="12"/>
      <c r="VES1217" s="12"/>
      <c r="VET1217" s="12"/>
      <c r="VEU1217" s="12"/>
      <c r="VEV1217" s="12"/>
      <c r="VEW1217" s="12"/>
      <c r="VEX1217" s="12"/>
      <c r="VEY1217" s="12"/>
      <c r="VEZ1217" s="12"/>
      <c r="VFA1217" s="12"/>
      <c r="VFB1217" s="12"/>
      <c r="VFC1217" s="12"/>
      <c r="VFD1217" s="12"/>
      <c r="VFE1217" s="12"/>
      <c r="VFF1217" s="12"/>
      <c r="VFG1217" s="12"/>
      <c r="VFH1217" s="12"/>
      <c r="VFI1217" s="12"/>
      <c r="VFJ1217" s="12"/>
      <c r="VFK1217" s="12"/>
      <c r="VFL1217" s="12"/>
      <c r="VFM1217" s="12"/>
      <c r="VFN1217" s="12"/>
      <c r="VFO1217" s="12"/>
      <c r="VFP1217" s="12"/>
      <c r="VFQ1217" s="12"/>
      <c r="VFR1217" s="12"/>
      <c r="VFS1217" s="12"/>
      <c r="VFT1217" s="12"/>
      <c r="VFU1217" s="12"/>
      <c r="VFV1217" s="12"/>
      <c r="VFW1217" s="12"/>
      <c r="VFX1217" s="12"/>
      <c r="VFY1217" s="12"/>
      <c r="VFZ1217" s="12"/>
      <c r="VGA1217" s="12"/>
      <c r="VGB1217" s="12"/>
      <c r="VGC1217" s="12"/>
      <c r="VGD1217" s="12"/>
      <c r="VGE1217" s="12"/>
      <c r="VGF1217" s="12"/>
      <c r="VGG1217" s="12"/>
      <c r="VGH1217" s="12"/>
      <c r="VGI1217" s="12"/>
      <c r="VGJ1217" s="12"/>
      <c r="VGK1217" s="12"/>
      <c r="VGL1217" s="12"/>
      <c r="VGM1217" s="12"/>
      <c r="VGN1217" s="12"/>
      <c r="VGO1217" s="12"/>
      <c r="VGP1217" s="12"/>
      <c r="VGQ1217" s="12"/>
      <c r="VGR1217" s="12"/>
      <c r="VGS1217" s="12"/>
      <c r="VGT1217" s="12"/>
      <c r="VGU1217" s="12"/>
      <c r="VGV1217" s="12"/>
      <c r="VGW1217" s="12"/>
      <c r="VGX1217" s="12"/>
      <c r="VGY1217" s="12"/>
      <c r="VGZ1217" s="12"/>
      <c r="VHA1217" s="12"/>
      <c r="VHB1217" s="12"/>
      <c r="VHC1217" s="12"/>
      <c r="VHD1217" s="12"/>
      <c r="VHE1217" s="12"/>
      <c r="VHF1217" s="12"/>
      <c r="VHG1217" s="12"/>
      <c r="VHH1217" s="12"/>
      <c r="VHI1217" s="12"/>
      <c r="VHJ1217" s="12"/>
      <c r="VHK1217" s="12"/>
      <c r="VHL1217" s="12"/>
      <c r="VHM1217" s="12"/>
      <c r="VHN1217" s="12"/>
      <c r="VHO1217" s="12"/>
      <c r="VHP1217" s="12"/>
      <c r="VHQ1217" s="12"/>
      <c r="VHR1217" s="12"/>
      <c r="VHS1217" s="12"/>
      <c r="VHT1217" s="12"/>
      <c r="VHU1217" s="12"/>
      <c r="VHV1217" s="12"/>
      <c r="VHW1217" s="12"/>
      <c r="VHX1217" s="12"/>
      <c r="VHY1217" s="12"/>
      <c r="VHZ1217" s="12"/>
      <c r="VIA1217" s="12"/>
      <c r="VIB1217" s="12"/>
      <c r="VIC1217" s="12"/>
      <c r="VID1217" s="12"/>
      <c r="VIE1217" s="12"/>
      <c r="VIF1217" s="12"/>
      <c r="VIG1217" s="12"/>
      <c r="VIH1217" s="12"/>
      <c r="VII1217" s="12"/>
      <c r="VIJ1217" s="12"/>
      <c r="VIK1217" s="12"/>
      <c r="VIL1217" s="12"/>
      <c r="VIM1217" s="12"/>
      <c r="VIN1217" s="12"/>
      <c r="VIO1217" s="12"/>
      <c r="VIP1217" s="12"/>
      <c r="VIQ1217" s="12"/>
      <c r="VIR1217" s="12"/>
      <c r="VIS1217" s="12"/>
      <c r="VIT1217" s="12"/>
      <c r="VIU1217" s="12"/>
      <c r="VIV1217" s="12"/>
      <c r="VIW1217" s="12"/>
      <c r="VIX1217" s="12"/>
      <c r="VIY1217" s="12"/>
      <c r="VIZ1217" s="12"/>
      <c r="VJA1217" s="12"/>
      <c r="VJB1217" s="12"/>
      <c r="VJC1217" s="12"/>
      <c r="VJD1217" s="12"/>
      <c r="VJE1217" s="12"/>
      <c r="VJF1217" s="12"/>
      <c r="VJG1217" s="12"/>
      <c r="VJH1217" s="12"/>
      <c r="VJI1217" s="12"/>
      <c r="VJJ1217" s="12"/>
      <c r="VJK1217" s="12"/>
      <c r="VJL1217" s="12"/>
      <c r="VJM1217" s="12"/>
      <c r="VJN1217" s="12"/>
      <c r="VJO1217" s="12"/>
      <c r="VJP1217" s="12"/>
      <c r="VJQ1217" s="12"/>
      <c r="VJR1217" s="12"/>
      <c r="VJS1217" s="12"/>
      <c r="VJT1217" s="12"/>
      <c r="VJU1217" s="12"/>
      <c r="VJV1217" s="12"/>
      <c r="VJW1217" s="12"/>
      <c r="VJX1217" s="12"/>
      <c r="VJY1217" s="12"/>
      <c r="VJZ1217" s="12"/>
      <c r="VKA1217" s="12"/>
      <c r="VKB1217" s="12"/>
      <c r="VKC1217" s="12"/>
      <c r="VKD1217" s="12"/>
      <c r="VKE1217" s="12"/>
      <c r="VKF1217" s="12"/>
      <c r="VKG1217" s="12"/>
      <c r="VKH1217" s="12"/>
      <c r="VKI1217" s="12"/>
      <c r="VKJ1217" s="12"/>
      <c r="VKK1217" s="12"/>
      <c r="VKL1217" s="12"/>
      <c r="VKM1217" s="12"/>
      <c r="VKN1217" s="12"/>
      <c r="VKO1217" s="12"/>
      <c r="VKP1217" s="12"/>
      <c r="VKQ1217" s="12"/>
      <c r="VKR1217" s="12"/>
      <c r="VKS1217" s="12"/>
      <c r="VKT1217" s="12"/>
      <c r="VKU1217" s="12"/>
      <c r="VKV1217" s="12"/>
      <c r="VKW1217" s="12"/>
      <c r="VKX1217" s="12"/>
      <c r="VKY1217" s="12"/>
      <c r="VKZ1217" s="12"/>
      <c r="VLA1217" s="12"/>
      <c r="VLB1217" s="12"/>
      <c r="VLC1217" s="12"/>
      <c r="VLD1217" s="12"/>
      <c r="VLE1217" s="12"/>
      <c r="VLF1217" s="12"/>
      <c r="VLG1217" s="12"/>
      <c r="VLH1217" s="12"/>
      <c r="VLI1217" s="12"/>
      <c r="VLJ1217" s="12"/>
      <c r="VLK1217" s="12"/>
      <c r="VLL1217" s="12"/>
      <c r="VLM1217" s="12"/>
      <c r="VLN1217" s="12"/>
      <c r="VLO1217" s="12"/>
      <c r="VLP1217" s="12"/>
      <c r="VLQ1217" s="12"/>
      <c r="VLR1217" s="12"/>
      <c r="VLS1217" s="12"/>
      <c r="VLT1217" s="12"/>
      <c r="VLU1217" s="12"/>
      <c r="VLV1217" s="12"/>
      <c r="VLW1217" s="12"/>
      <c r="VLX1217" s="12"/>
      <c r="VLY1217" s="12"/>
      <c r="VLZ1217" s="12"/>
      <c r="VMA1217" s="12"/>
      <c r="VMB1217" s="12"/>
      <c r="VMC1217" s="12"/>
      <c r="VMD1217" s="12"/>
      <c r="VME1217" s="12"/>
      <c r="VMF1217" s="12"/>
      <c r="VMG1217" s="12"/>
      <c r="VMH1217" s="12"/>
      <c r="VMI1217" s="12"/>
      <c r="VMJ1217" s="12"/>
      <c r="VMK1217" s="12"/>
      <c r="VML1217" s="12"/>
      <c r="VMM1217" s="12"/>
      <c r="VMN1217" s="12"/>
      <c r="VMO1217" s="12"/>
      <c r="VMP1217" s="12"/>
      <c r="VMQ1217" s="12"/>
      <c r="VMR1217" s="12"/>
      <c r="VMS1217" s="12"/>
      <c r="VMT1217" s="12"/>
      <c r="VMU1217" s="12"/>
      <c r="VMV1217" s="12"/>
      <c r="VMW1217" s="12"/>
      <c r="VMX1217" s="12"/>
      <c r="VMY1217" s="12"/>
      <c r="VMZ1217" s="12"/>
      <c r="VNA1217" s="12"/>
      <c r="VNB1217" s="12"/>
      <c r="VNC1217" s="12"/>
      <c r="VND1217" s="12"/>
      <c r="VNE1217" s="12"/>
      <c r="VNF1217" s="12"/>
      <c r="VNG1217" s="12"/>
      <c r="VNH1217" s="12"/>
      <c r="VNI1217" s="12"/>
      <c r="VNJ1217" s="12"/>
      <c r="VNK1217" s="12"/>
      <c r="VNL1217" s="12"/>
      <c r="VNM1217" s="12"/>
      <c r="VNN1217" s="12"/>
      <c r="VNO1217" s="12"/>
      <c r="VNP1217" s="12"/>
      <c r="VNQ1217" s="12"/>
      <c r="VNR1217" s="12"/>
      <c r="VNS1217" s="12"/>
      <c r="VNT1217" s="12"/>
      <c r="VNU1217" s="12"/>
      <c r="VNV1217" s="12"/>
      <c r="VNW1217" s="12"/>
      <c r="VNX1217" s="12"/>
      <c r="VNY1217" s="12"/>
      <c r="VNZ1217" s="12"/>
      <c r="VOA1217" s="12"/>
      <c r="VOB1217" s="12"/>
      <c r="VOC1217" s="12"/>
      <c r="VOD1217" s="12"/>
      <c r="VOE1217" s="12"/>
      <c r="VOF1217" s="12"/>
      <c r="VOG1217" s="12"/>
      <c r="VOH1217" s="12"/>
      <c r="VOI1217" s="12"/>
      <c r="VOJ1217" s="12"/>
      <c r="VOK1217" s="12"/>
      <c r="VOL1217" s="12"/>
      <c r="VOM1217" s="12"/>
      <c r="VON1217" s="12"/>
      <c r="VOO1217" s="12"/>
      <c r="VOP1217" s="12"/>
      <c r="VOQ1217" s="12"/>
      <c r="VOR1217" s="12"/>
      <c r="VOS1217" s="12"/>
      <c r="VOT1217" s="12"/>
      <c r="VOU1217" s="12"/>
      <c r="VOV1217" s="12"/>
      <c r="VOW1217" s="12"/>
      <c r="VOX1217" s="12"/>
      <c r="VOY1217" s="12"/>
      <c r="VOZ1217" s="12"/>
      <c r="VPA1217" s="12"/>
      <c r="VPB1217" s="12"/>
      <c r="VPC1217" s="12"/>
      <c r="VPD1217" s="12"/>
      <c r="VPE1217" s="12"/>
      <c r="VPF1217" s="12"/>
      <c r="VPG1217" s="12"/>
      <c r="VPH1217" s="12"/>
      <c r="VPI1217" s="12"/>
      <c r="VPJ1217" s="12"/>
      <c r="VPK1217" s="12"/>
      <c r="VPL1217" s="12"/>
      <c r="VPM1217" s="12"/>
      <c r="VPN1217" s="12"/>
      <c r="VPO1217" s="12"/>
      <c r="VPP1217" s="12"/>
      <c r="VPQ1217" s="12"/>
      <c r="VPR1217" s="12"/>
      <c r="VPS1217" s="12"/>
      <c r="VPT1217" s="12"/>
      <c r="VPU1217" s="12"/>
      <c r="VPV1217" s="12"/>
      <c r="VPW1217" s="12"/>
      <c r="VPX1217" s="12"/>
      <c r="VPY1217" s="12"/>
      <c r="VPZ1217" s="12"/>
      <c r="VQA1217" s="12"/>
      <c r="VQB1217" s="12"/>
      <c r="VQC1217" s="12"/>
      <c r="VQD1217" s="12"/>
      <c r="VQE1217" s="12"/>
      <c r="VQF1217" s="12"/>
      <c r="VQG1217" s="12"/>
      <c r="VQH1217" s="12"/>
      <c r="VQI1217" s="12"/>
      <c r="VQJ1217" s="12"/>
      <c r="VQK1217" s="12"/>
      <c r="VQL1217" s="12"/>
      <c r="VQM1217" s="12"/>
      <c r="VQN1217" s="12"/>
      <c r="VQO1217" s="12"/>
      <c r="VQP1217" s="12"/>
      <c r="VQQ1217" s="12"/>
      <c r="VQR1217" s="12"/>
      <c r="VQS1217" s="12"/>
      <c r="VQT1217" s="12"/>
      <c r="VQU1217" s="12"/>
      <c r="VQV1217" s="12"/>
      <c r="VQW1217" s="12"/>
      <c r="VQX1217" s="12"/>
      <c r="VQY1217" s="12"/>
      <c r="VQZ1217" s="12"/>
      <c r="VRA1217" s="12"/>
      <c r="VRB1217" s="12"/>
      <c r="VRC1217" s="12"/>
      <c r="VRD1217" s="12"/>
      <c r="VRE1217" s="12"/>
      <c r="VRF1217" s="12"/>
      <c r="VRG1217" s="12"/>
      <c r="VRH1217" s="12"/>
      <c r="VRI1217" s="12"/>
      <c r="VRJ1217" s="12"/>
      <c r="VRK1217" s="12"/>
      <c r="VRL1217" s="12"/>
      <c r="VRM1217" s="12"/>
      <c r="VRN1217" s="12"/>
      <c r="VRO1217" s="12"/>
      <c r="VRP1217" s="12"/>
      <c r="VRQ1217" s="12"/>
      <c r="VRR1217" s="12"/>
      <c r="VRS1217" s="12"/>
      <c r="VRT1217" s="12"/>
      <c r="VRU1217" s="12"/>
      <c r="VRV1217" s="12"/>
      <c r="VRW1217" s="12"/>
      <c r="VRX1217" s="12"/>
      <c r="VRY1217" s="12"/>
      <c r="VRZ1217" s="12"/>
      <c r="VSA1217" s="12"/>
      <c r="VSB1217" s="12"/>
      <c r="VSC1217" s="12"/>
      <c r="VSD1217" s="12"/>
      <c r="VSE1217" s="12"/>
      <c r="VSF1217" s="12"/>
      <c r="VSG1217" s="12"/>
      <c r="VSH1217" s="12"/>
      <c r="VSI1217" s="12"/>
      <c r="VSJ1217" s="12"/>
      <c r="VSK1217" s="12"/>
      <c r="VSL1217" s="12"/>
      <c r="VSM1217" s="12"/>
      <c r="VSN1217" s="12"/>
      <c r="VSO1217" s="12"/>
      <c r="VSP1217" s="12"/>
      <c r="VSQ1217" s="12"/>
      <c r="VSR1217" s="12"/>
      <c r="VSS1217" s="12"/>
      <c r="VST1217" s="12"/>
      <c r="VSU1217" s="12"/>
      <c r="VSV1217" s="12"/>
      <c r="VSW1217" s="12"/>
      <c r="VSX1217" s="12"/>
      <c r="VSY1217" s="12"/>
      <c r="VSZ1217" s="12"/>
      <c r="VTA1217" s="12"/>
      <c r="VTB1217" s="12"/>
      <c r="VTC1217" s="12"/>
      <c r="VTD1217" s="12"/>
      <c r="VTE1217" s="12"/>
      <c r="VTF1217" s="12"/>
      <c r="VTG1217" s="12"/>
      <c r="VTH1217" s="12"/>
      <c r="VTI1217" s="12"/>
      <c r="VTJ1217" s="12"/>
      <c r="VTK1217" s="12"/>
      <c r="VTL1217" s="12"/>
      <c r="VTM1217" s="12"/>
      <c r="VTN1217" s="12"/>
      <c r="VTO1217" s="12"/>
      <c r="VTP1217" s="12"/>
      <c r="VTQ1217" s="12"/>
      <c r="VTR1217" s="12"/>
      <c r="VTS1217" s="12"/>
      <c r="VTT1217" s="12"/>
      <c r="VTU1217" s="12"/>
      <c r="VTV1217" s="12"/>
      <c r="VTW1217" s="12"/>
      <c r="VTX1217" s="12"/>
      <c r="VTY1217" s="12"/>
      <c r="VTZ1217" s="12"/>
      <c r="VUA1217" s="12"/>
      <c r="VUB1217" s="12"/>
      <c r="VUC1217" s="12"/>
      <c r="VUD1217" s="12"/>
      <c r="VUE1217" s="12"/>
      <c r="VUF1217" s="12"/>
      <c r="VUG1217" s="12"/>
      <c r="VUH1217" s="12"/>
      <c r="VUI1217" s="12"/>
      <c r="VUJ1217" s="12"/>
      <c r="VUK1217" s="12"/>
      <c r="VUL1217" s="12"/>
      <c r="VUM1217" s="12"/>
      <c r="VUN1217" s="12"/>
      <c r="VUO1217" s="12"/>
      <c r="VUP1217" s="12"/>
      <c r="VUQ1217" s="12"/>
      <c r="VUR1217" s="12"/>
      <c r="VUS1217" s="12"/>
      <c r="VUT1217" s="12"/>
      <c r="VUU1217" s="12"/>
      <c r="VUV1217" s="12"/>
      <c r="VUW1217" s="12"/>
      <c r="VUX1217" s="12"/>
      <c r="VUY1217" s="12"/>
      <c r="VUZ1217" s="12"/>
      <c r="VVA1217" s="12"/>
      <c r="VVB1217" s="12"/>
      <c r="VVC1217" s="12"/>
      <c r="VVD1217" s="12"/>
      <c r="VVE1217" s="12"/>
      <c r="VVF1217" s="12"/>
      <c r="VVG1217" s="12"/>
      <c r="VVH1217" s="12"/>
      <c r="VVI1217" s="12"/>
      <c r="VVJ1217" s="12"/>
      <c r="VVK1217" s="12"/>
      <c r="VVL1217" s="12"/>
      <c r="VVM1217" s="12"/>
      <c r="VVN1217" s="12"/>
      <c r="VVO1217" s="12"/>
      <c r="VVP1217" s="12"/>
      <c r="VVQ1217" s="12"/>
      <c r="VVR1217" s="12"/>
      <c r="VVS1217" s="12"/>
      <c r="VVT1217" s="12"/>
      <c r="VVU1217" s="12"/>
      <c r="VVV1217" s="12"/>
      <c r="VVW1217" s="12"/>
      <c r="VVX1217" s="12"/>
      <c r="VVY1217" s="12"/>
      <c r="VVZ1217" s="12"/>
      <c r="VWA1217" s="12"/>
      <c r="VWB1217" s="12"/>
      <c r="VWC1217" s="12"/>
      <c r="VWD1217" s="12"/>
      <c r="VWE1217" s="12"/>
      <c r="VWF1217" s="12"/>
      <c r="VWG1217" s="12"/>
      <c r="VWH1217" s="12"/>
      <c r="VWI1217" s="12"/>
      <c r="VWJ1217" s="12"/>
      <c r="VWK1217" s="12"/>
      <c r="VWL1217" s="12"/>
      <c r="VWM1217" s="12"/>
      <c r="VWN1217" s="12"/>
      <c r="VWO1217" s="12"/>
      <c r="VWP1217" s="12"/>
      <c r="VWQ1217" s="12"/>
      <c r="VWR1217" s="12"/>
      <c r="VWS1217" s="12"/>
      <c r="VWT1217" s="12"/>
      <c r="VWU1217" s="12"/>
      <c r="VWV1217" s="12"/>
      <c r="VWW1217" s="12"/>
      <c r="VWX1217" s="12"/>
      <c r="VWY1217" s="12"/>
      <c r="VWZ1217" s="12"/>
      <c r="VXA1217" s="12"/>
      <c r="VXB1217" s="12"/>
      <c r="VXC1217" s="12"/>
      <c r="VXD1217" s="12"/>
      <c r="VXE1217" s="12"/>
      <c r="VXF1217" s="12"/>
      <c r="VXG1217" s="12"/>
      <c r="VXH1217" s="12"/>
      <c r="VXI1217" s="12"/>
      <c r="VXJ1217" s="12"/>
      <c r="VXK1217" s="12"/>
      <c r="VXL1217" s="12"/>
      <c r="VXM1217" s="12"/>
      <c r="VXN1217" s="12"/>
      <c r="VXO1217" s="12"/>
      <c r="VXP1217" s="12"/>
      <c r="VXQ1217" s="12"/>
      <c r="VXR1217" s="12"/>
      <c r="VXS1217" s="12"/>
      <c r="VXT1217" s="12"/>
      <c r="VXU1217" s="12"/>
      <c r="VXV1217" s="12"/>
      <c r="VXW1217" s="12"/>
      <c r="VXX1217" s="12"/>
      <c r="VXY1217" s="12"/>
      <c r="VXZ1217" s="12"/>
      <c r="VYA1217" s="12"/>
      <c r="VYB1217" s="12"/>
      <c r="VYC1217" s="12"/>
      <c r="VYD1217" s="12"/>
      <c r="VYE1217" s="12"/>
      <c r="VYF1217" s="12"/>
      <c r="VYG1217" s="12"/>
      <c r="VYH1217" s="12"/>
      <c r="VYI1217" s="12"/>
      <c r="VYJ1217" s="12"/>
      <c r="VYK1217" s="12"/>
      <c r="VYL1217" s="12"/>
      <c r="VYM1217" s="12"/>
      <c r="VYN1217" s="12"/>
      <c r="VYO1217" s="12"/>
      <c r="VYP1217" s="12"/>
      <c r="VYQ1217" s="12"/>
      <c r="VYR1217" s="12"/>
      <c r="VYS1217" s="12"/>
      <c r="VYT1217" s="12"/>
      <c r="VYU1217" s="12"/>
      <c r="VYV1217" s="12"/>
      <c r="VYW1217" s="12"/>
      <c r="VYX1217" s="12"/>
      <c r="VYY1217" s="12"/>
      <c r="VYZ1217" s="12"/>
      <c r="VZA1217" s="12"/>
      <c r="VZB1217" s="12"/>
      <c r="VZC1217" s="12"/>
      <c r="VZD1217" s="12"/>
      <c r="VZE1217" s="12"/>
      <c r="VZF1217" s="12"/>
      <c r="VZG1217" s="12"/>
      <c r="VZH1217" s="12"/>
      <c r="VZI1217" s="12"/>
      <c r="VZJ1217" s="12"/>
      <c r="VZK1217" s="12"/>
      <c r="VZL1217" s="12"/>
      <c r="VZM1217" s="12"/>
      <c r="VZN1217" s="12"/>
      <c r="VZO1217" s="12"/>
      <c r="VZP1217" s="12"/>
      <c r="VZQ1217" s="12"/>
      <c r="VZR1217" s="12"/>
      <c r="VZS1217" s="12"/>
      <c r="VZT1217" s="12"/>
      <c r="VZU1217" s="12"/>
      <c r="VZV1217" s="12"/>
      <c r="VZW1217" s="12"/>
      <c r="VZX1217" s="12"/>
      <c r="VZY1217" s="12"/>
      <c r="VZZ1217" s="12"/>
      <c r="WAA1217" s="12"/>
      <c r="WAB1217" s="12"/>
      <c r="WAC1217" s="12"/>
      <c r="WAD1217" s="12"/>
      <c r="WAE1217" s="12"/>
      <c r="WAF1217" s="12"/>
      <c r="WAG1217" s="12"/>
      <c r="WAH1217" s="12"/>
      <c r="WAI1217" s="12"/>
      <c r="WAJ1217" s="12"/>
      <c r="WAK1217" s="12"/>
      <c r="WAL1217" s="12"/>
      <c r="WAM1217" s="12"/>
      <c r="WAN1217" s="12"/>
      <c r="WAO1217" s="12"/>
      <c r="WAP1217" s="12"/>
      <c r="WAQ1217" s="12"/>
      <c r="WAR1217" s="12"/>
      <c r="WAS1217" s="12"/>
      <c r="WAT1217" s="12"/>
      <c r="WAU1217" s="12"/>
      <c r="WAV1217" s="12"/>
      <c r="WAW1217" s="12"/>
      <c r="WAX1217" s="12"/>
      <c r="WAY1217" s="12"/>
      <c r="WAZ1217" s="12"/>
      <c r="WBA1217" s="12"/>
      <c r="WBB1217" s="12"/>
      <c r="WBC1217" s="12"/>
      <c r="WBD1217" s="12"/>
      <c r="WBE1217" s="12"/>
      <c r="WBF1217" s="12"/>
      <c r="WBG1217" s="12"/>
      <c r="WBH1217" s="12"/>
      <c r="WBI1217" s="12"/>
      <c r="WBJ1217" s="12"/>
      <c r="WBK1217" s="12"/>
      <c r="WBL1217" s="12"/>
      <c r="WBM1217" s="12"/>
      <c r="WBN1217" s="12"/>
      <c r="WBO1217" s="12"/>
      <c r="WBP1217" s="12"/>
      <c r="WBQ1217" s="12"/>
      <c r="WBR1217" s="12"/>
      <c r="WBS1217" s="12"/>
      <c r="WBT1217" s="12"/>
      <c r="WBU1217" s="12"/>
      <c r="WBV1217" s="12"/>
      <c r="WBW1217" s="12"/>
      <c r="WBX1217" s="12"/>
      <c r="WBY1217" s="12"/>
      <c r="WBZ1217" s="12"/>
      <c r="WCA1217" s="12"/>
      <c r="WCB1217" s="12"/>
      <c r="WCC1217" s="12"/>
      <c r="WCD1217" s="12"/>
      <c r="WCE1217" s="12"/>
      <c r="WCF1217" s="12"/>
      <c r="WCG1217" s="12"/>
      <c r="WCH1217" s="12"/>
      <c r="WCI1217" s="12"/>
      <c r="WCJ1217" s="12"/>
      <c r="WCK1217" s="12"/>
      <c r="WCL1217" s="12"/>
      <c r="WCM1217" s="12"/>
      <c r="WCN1217" s="12"/>
      <c r="WCO1217" s="12"/>
      <c r="WCP1217" s="12"/>
      <c r="WCQ1217" s="12"/>
      <c r="WCR1217" s="12"/>
      <c r="WCS1217" s="12"/>
      <c r="WCT1217" s="12"/>
      <c r="WCU1217" s="12"/>
      <c r="WCV1217" s="12"/>
      <c r="WCW1217" s="12"/>
      <c r="WCX1217" s="12"/>
      <c r="WCY1217" s="12"/>
      <c r="WCZ1217" s="12"/>
      <c r="WDA1217" s="12"/>
      <c r="WDB1217" s="12"/>
      <c r="WDC1217" s="12"/>
      <c r="WDD1217" s="12"/>
      <c r="WDE1217" s="12"/>
      <c r="WDF1217" s="12"/>
      <c r="WDG1217" s="12"/>
      <c r="WDH1217" s="12"/>
      <c r="WDI1217" s="12"/>
      <c r="WDJ1217" s="12"/>
      <c r="WDK1217" s="12"/>
      <c r="WDL1217" s="12"/>
      <c r="WDM1217" s="12"/>
      <c r="WDN1217" s="12"/>
      <c r="WDO1217" s="12"/>
      <c r="WDP1217" s="12"/>
      <c r="WDQ1217" s="12"/>
      <c r="WDR1217" s="12"/>
      <c r="WDS1217" s="12"/>
      <c r="WDT1217" s="12"/>
      <c r="WDU1217" s="12"/>
      <c r="WDV1217" s="12"/>
      <c r="WDW1217" s="12"/>
      <c r="WDX1217" s="12"/>
      <c r="WDY1217" s="12"/>
      <c r="WDZ1217" s="12"/>
      <c r="WEA1217" s="12"/>
      <c r="WEB1217" s="12"/>
      <c r="WEC1217" s="12"/>
      <c r="WED1217" s="12"/>
      <c r="WEE1217" s="12"/>
      <c r="WEF1217" s="12"/>
      <c r="WEG1217" s="12"/>
      <c r="WEH1217" s="12"/>
      <c r="WEI1217" s="12"/>
      <c r="WEJ1217" s="12"/>
      <c r="WEK1217" s="12"/>
      <c r="WEL1217" s="12"/>
      <c r="WEM1217" s="12"/>
      <c r="WEN1217" s="12"/>
      <c r="WEO1217" s="12"/>
      <c r="WEP1217" s="12"/>
      <c r="WEQ1217" s="12"/>
      <c r="WER1217" s="12"/>
      <c r="WES1217" s="12"/>
      <c r="WET1217" s="12"/>
      <c r="WEU1217" s="12"/>
      <c r="WEV1217" s="12"/>
      <c r="WEW1217" s="12"/>
      <c r="WEX1217" s="12"/>
      <c r="WEY1217" s="12"/>
      <c r="WEZ1217" s="12"/>
      <c r="WFA1217" s="12"/>
      <c r="WFB1217" s="12"/>
      <c r="WFC1217" s="12"/>
      <c r="WFD1217" s="12"/>
      <c r="WFE1217" s="12"/>
      <c r="WFF1217" s="12"/>
      <c r="WFG1217" s="12"/>
      <c r="WFH1217" s="12"/>
      <c r="WFI1217" s="12"/>
      <c r="WFJ1217" s="12"/>
      <c r="WFK1217" s="12"/>
      <c r="WFL1217" s="12"/>
      <c r="WFM1217" s="12"/>
      <c r="WFN1217" s="12"/>
      <c r="WFO1217" s="12"/>
      <c r="WFP1217" s="12"/>
      <c r="WFQ1217" s="12"/>
      <c r="WFR1217" s="12"/>
      <c r="WFS1217" s="12"/>
      <c r="WFT1217" s="12"/>
      <c r="WFU1217" s="12"/>
      <c r="WFV1217" s="12"/>
      <c r="WFW1217" s="12"/>
      <c r="WFX1217" s="12"/>
      <c r="WFY1217" s="12"/>
      <c r="WFZ1217" s="12"/>
      <c r="WGA1217" s="12"/>
      <c r="WGB1217" s="12"/>
      <c r="WGC1217" s="12"/>
      <c r="WGD1217" s="12"/>
      <c r="WGE1217" s="12"/>
      <c r="WGF1217" s="12"/>
      <c r="WGG1217" s="12"/>
      <c r="WGH1217" s="12"/>
      <c r="WGI1217" s="12"/>
      <c r="WGJ1217" s="12"/>
      <c r="WGK1217" s="12"/>
      <c r="WGL1217" s="12"/>
      <c r="WGM1217" s="12"/>
      <c r="WGN1217" s="12"/>
      <c r="WGO1217" s="12"/>
      <c r="WGP1217" s="12"/>
      <c r="WGQ1217" s="12"/>
      <c r="WGR1217" s="12"/>
      <c r="WGS1217" s="12"/>
      <c r="WGT1217" s="12"/>
      <c r="WGU1217" s="12"/>
      <c r="WGV1217" s="12"/>
      <c r="WGW1217" s="12"/>
      <c r="WGX1217" s="12"/>
      <c r="WGY1217" s="12"/>
      <c r="WGZ1217" s="12"/>
      <c r="WHA1217" s="12"/>
      <c r="WHB1217" s="12"/>
      <c r="WHC1217" s="12"/>
      <c r="WHD1217" s="12"/>
      <c r="WHE1217" s="12"/>
      <c r="WHF1217" s="12"/>
      <c r="WHG1217" s="12"/>
      <c r="WHH1217" s="12"/>
      <c r="WHI1217" s="12"/>
      <c r="WHJ1217" s="12"/>
      <c r="WHK1217" s="12"/>
      <c r="WHL1217" s="12"/>
      <c r="WHM1217" s="12"/>
      <c r="WHN1217" s="12"/>
      <c r="WHO1217" s="12"/>
      <c r="WHP1217" s="12"/>
      <c r="WHQ1217" s="12"/>
      <c r="WHR1217" s="12"/>
      <c r="WHS1217" s="12"/>
      <c r="WHT1217" s="12"/>
      <c r="WHU1217" s="12"/>
      <c r="WHV1217" s="12"/>
      <c r="WHW1217" s="12"/>
      <c r="WHX1217" s="12"/>
      <c r="WHY1217" s="12"/>
      <c r="WHZ1217" s="12"/>
      <c r="WIA1217" s="12"/>
      <c r="WIB1217" s="12"/>
      <c r="WIC1217" s="12"/>
      <c r="WID1217" s="12"/>
      <c r="WIE1217" s="12"/>
      <c r="WIF1217" s="12"/>
      <c r="WIG1217" s="12"/>
      <c r="WIH1217" s="12"/>
      <c r="WII1217" s="12"/>
      <c r="WIJ1217" s="12"/>
      <c r="WIK1217" s="12"/>
      <c r="WIL1217" s="12"/>
      <c r="WIM1217" s="12"/>
      <c r="WIN1217" s="12"/>
      <c r="WIO1217" s="12"/>
      <c r="WIP1217" s="12"/>
      <c r="WIQ1217" s="12"/>
      <c r="WIR1217" s="12"/>
      <c r="WIS1217" s="12"/>
      <c r="WIT1217" s="12"/>
      <c r="WIU1217" s="12"/>
      <c r="WIV1217" s="12"/>
      <c r="WIW1217" s="12"/>
      <c r="WIX1217" s="12"/>
      <c r="WIY1217" s="12"/>
      <c r="WIZ1217" s="12"/>
      <c r="WJA1217" s="12"/>
      <c r="WJB1217" s="12"/>
      <c r="WJC1217" s="12"/>
      <c r="WJD1217" s="12"/>
      <c r="WJE1217" s="12"/>
      <c r="WJF1217" s="12"/>
      <c r="WJG1217" s="12"/>
      <c r="WJH1217" s="12"/>
      <c r="WJI1217" s="12"/>
      <c r="WJJ1217" s="12"/>
      <c r="WJK1217" s="12"/>
      <c r="WJL1217" s="12"/>
      <c r="WJM1217" s="12"/>
      <c r="WJN1217" s="12"/>
      <c r="WJO1217" s="12"/>
      <c r="WJP1217" s="12"/>
      <c r="WJQ1217" s="12"/>
      <c r="WJR1217" s="12"/>
      <c r="WJS1217" s="12"/>
      <c r="WJT1217" s="12"/>
      <c r="WJU1217" s="12"/>
      <c r="WJV1217" s="12"/>
      <c r="WJW1217" s="12"/>
      <c r="WJX1217" s="12"/>
      <c r="WJY1217" s="12"/>
      <c r="WJZ1217" s="12"/>
      <c r="WKA1217" s="12"/>
      <c r="WKB1217" s="12"/>
      <c r="WKC1217" s="12"/>
      <c r="WKD1217" s="12"/>
      <c r="WKE1217" s="12"/>
      <c r="WKF1217" s="12"/>
      <c r="WKG1217" s="12"/>
      <c r="WKH1217" s="12"/>
      <c r="WKI1217" s="12"/>
      <c r="WKJ1217" s="12"/>
      <c r="WKK1217" s="12"/>
      <c r="WKL1217" s="12"/>
      <c r="WKM1217" s="12"/>
      <c r="WKN1217" s="12"/>
      <c r="WKO1217" s="12"/>
      <c r="WKP1217" s="12"/>
      <c r="WKQ1217" s="12"/>
      <c r="WKR1217" s="12"/>
      <c r="WKS1217" s="12"/>
      <c r="WKT1217" s="12"/>
      <c r="WKU1217" s="12"/>
      <c r="WKV1217" s="12"/>
      <c r="WKW1217" s="12"/>
      <c r="WKX1217" s="12"/>
      <c r="WKY1217" s="12"/>
      <c r="WKZ1217" s="12"/>
      <c r="WLA1217" s="12"/>
      <c r="WLB1217" s="12"/>
      <c r="WLC1217" s="12"/>
      <c r="WLD1217" s="12"/>
      <c r="WLE1217" s="12"/>
      <c r="WLF1217" s="12"/>
      <c r="WLG1217" s="12"/>
      <c r="WLH1217" s="12"/>
      <c r="WLI1217" s="12"/>
      <c r="WLJ1217" s="12"/>
      <c r="WLK1217" s="12"/>
      <c r="WLL1217" s="12"/>
      <c r="WLM1217" s="12"/>
      <c r="WLN1217" s="12"/>
      <c r="WLO1217" s="12"/>
      <c r="WLP1217" s="12"/>
      <c r="WLQ1217" s="12"/>
      <c r="WLR1217" s="12"/>
      <c r="WLS1217" s="12"/>
      <c r="WLT1217" s="12"/>
      <c r="WLU1217" s="12"/>
      <c r="WLV1217" s="12"/>
      <c r="WLW1217" s="12"/>
      <c r="WLX1217" s="12"/>
      <c r="WLY1217" s="12"/>
      <c r="WLZ1217" s="12"/>
      <c r="WMA1217" s="12"/>
      <c r="WMB1217" s="12"/>
      <c r="WMC1217" s="12"/>
      <c r="WMD1217" s="12"/>
      <c r="WME1217" s="12"/>
      <c r="WMF1217" s="12"/>
      <c r="WMG1217" s="12"/>
      <c r="WMH1217" s="12"/>
      <c r="WMI1217" s="12"/>
      <c r="WMJ1217" s="12"/>
      <c r="WMK1217" s="12"/>
      <c r="WML1217" s="12"/>
      <c r="WMM1217" s="12"/>
      <c r="WMN1217" s="12"/>
      <c r="WMO1217" s="12"/>
      <c r="WMP1217" s="12"/>
      <c r="WMQ1217" s="12"/>
      <c r="WMR1217" s="12"/>
      <c r="WMS1217" s="12"/>
      <c r="WMT1217" s="12"/>
      <c r="WMU1217" s="12"/>
      <c r="WMV1217" s="12"/>
      <c r="WMW1217" s="12"/>
      <c r="WMX1217" s="12"/>
      <c r="WMY1217" s="12"/>
      <c r="WMZ1217" s="12"/>
      <c r="WNA1217" s="12"/>
      <c r="WNB1217" s="12"/>
      <c r="WNC1217" s="12"/>
      <c r="WND1217" s="12"/>
      <c r="WNE1217" s="12"/>
      <c r="WNF1217" s="12"/>
      <c r="WNG1217" s="12"/>
      <c r="WNH1217" s="12"/>
      <c r="WNI1217" s="12"/>
      <c r="WNJ1217" s="12"/>
      <c r="WNK1217" s="12"/>
      <c r="WNL1217" s="12"/>
      <c r="WNM1217" s="12"/>
      <c r="WNN1217" s="12"/>
      <c r="WNO1217" s="12"/>
      <c r="WNP1217" s="12"/>
      <c r="WNQ1217" s="12"/>
      <c r="WNR1217" s="12"/>
      <c r="WNS1217" s="12"/>
      <c r="WNT1217" s="12"/>
      <c r="WNU1217" s="12"/>
      <c r="WNV1217" s="12"/>
      <c r="WNW1217" s="12"/>
      <c r="WNX1217" s="12"/>
      <c r="WNY1217" s="12"/>
      <c r="WNZ1217" s="12"/>
      <c r="WOA1217" s="12"/>
      <c r="WOB1217" s="12"/>
      <c r="WOC1217" s="12"/>
      <c r="WOD1217" s="12"/>
      <c r="WOE1217" s="12"/>
      <c r="WOF1217" s="12"/>
      <c r="WOG1217" s="12"/>
      <c r="WOH1217" s="12"/>
      <c r="WOI1217" s="12"/>
      <c r="WOJ1217" s="12"/>
      <c r="WOK1217" s="12"/>
      <c r="WOL1217" s="12"/>
      <c r="WOM1217" s="12"/>
      <c r="WON1217" s="12"/>
      <c r="WOO1217" s="12"/>
      <c r="WOP1217" s="12"/>
      <c r="WOQ1217" s="12"/>
      <c r="WOR1217" s="12"/>
      <c r="WOS1217" s="12"/>
      <c r="WOT1217" s="12"/>
      <c r="WOU1217" s="12"/>
      <c r="WOV1217" s="12"/>
      <c r="WOW1217" s="12"/>
      <c r="WOX1217" s="12"/>
      <c r="WOY1217" s="12"/>
      <c r="WOZ1217" s="12"/>
      <c r="WPA1217" s="12"/>
      <c r="WPB1217" s="12"/>
      <c r="WPC1217" s="12"/>
      <c r="WPD1217" s="12"/>
      <c r="WPE1217" s="12"/>
      <c r="WPF1217" s="12"/>
      <c r="WPG1217" s="12"/>
      <c r="WPH1217" s="12"/>
      <c r="WPI1217" s="12"/>
      <c r="WPJ1217" s="12"/>
      <c r="WPK1217" s="12"/>
      <c r="WPL1217" s="12"/>
      <c r="WPM1217" s="12"/>
      <c r="WPN1217" s="12"/>
      <c r="WPO1217" s="12"/>
      <c r="WPP1217" s="12"/>
      <c r="WPQ1217" s="12"/>
      <c r="WPR1217" s="12"/>
      <c r="WPS1217" s="12"/>
      <c r="WPT1217" s="12"/>
      <c r="WPU1217" s="12"/>
      <c r="WPV1217" s="12"/>
      <c r="WPW1217" s="12"/>
      <c r="WPX1217" s="12"/>
      <c r="WPY1217" s="12"/>
      <c r="WPZ1217" s="12"/>
      <c r="WQA1217" s="12"/>
      <c r="WQB1217" s="12"/>
      <c r="WQC1217" s="12"/>
      <c r="WQD1217" s="12"/>
      <c r="WQE1217" s="12"/>
      <c r="WQF1217" s="12"/>
      <c r="WQG1217" s="12"/>
      <c r="WQH1217" s="12"/>
      <c r="WQI1217" s="12"/>
      <c r="WQJ1217" s="12"/>
      <c r="WQK1217" s="12"/>
      <c r="WQL1217" s="12"/>
      <c r="WQM1217" s="12"/>
      <c r="WQN1217" s="12"/>
      <c r="WQO1217" s="12"/>
      <c r="WQP1217" s="12"/>
      <c r="WQQ1217" s="12"/>
      <c r="WQR1217" s="12"/>
      <c r="WQS1217" s="12"/>
      <c r="WQT1217" s="12"/>
      <c r="WQU1217" s="12"/>
      <c r="WQV1217" s="12"/>
      <c r="WQW1217" s="12"/>
      <c r="WQX1217" s="12"/>
      <c r="WQY1217" s="12"/>
      <c r="WQZ1217" s="12"/>
      <c r="WRA1217" s="12"/>
      <c r="WRB1217" s="12"/>
      <c r="WRC1217" s="12"/>
      <c r="WRD1217" s="12"/>
      <c r="WRE1217" s="12"/>
      <c r="WRF1217" s="12"/>
      <c r="WRG1217" s="12"/>
      <c r="WRH1217" s="12"/>
      <c r="WRI1217" s="12"/>
      <c r="WRJ1217" s="12"/>
      <c r="WRK1217" s="12"/>
      <c r="WRL1217" s="12"/>
      <c r="WRM1217" s="12"/>
      <c r="WRN1217" s="12"/>
      <c r="WRO1217" s="12"/>
      <c r="WRP1217" s="12"/>
      <c r="WRQ1217" s="12"/>
      <c r="WRR1217" s="12"/>
      <c r="WRS1217" s="12"/>
      <c r="WRT1217" s="12"/>
      <c r="WRU1217" s="12"/>
      <c r="WRV1217" s="12"/>
      <c r="WRW1217" s="12"/>
      <c r="WRX1217" s="12"/>
      <c r="WRY1217" s="12"/>
      <c r="WRZ1217" s="12"/>
      <c r="WSA1217" s="12"/>
      <c r="WSB1217" s="12"/>
      <c r="WSC1217" s="12"/>
      <c r="WSD1217" s="12"/>
      <c r="WSE1217" s="12"/>
      <c r="WSF1217" s="12"/>
      <c r="WSG1217" s="12"/>
      <c r="WSH1217" s="12"/>
      <c r="WSI1217" s="12"/>
      <c r="WSJ1217" s="12"/>
      <c r="WSK1217" s="12"/>
      <c r="WSL1217" s="12"/>
      <c r="WSM1217" s="12"/>
      <c r="WSN1217" s="12"/>
      <c r="WSO1217" s="12"/>
      <c r="WSP1217" s="12"/>
      <c r="WSQ1217" s="12"/>
      <c r="WSR1217" s="12"/>
      <c r="WSS1217" s="12"/>
      <c r="WST1217" s="12"/>
      <c r="WSU1217" s="12"/>
      <c r="WSV1217" s="12"/>
      <c r="WSW1217" s="12"/>
      <c r="WSX1217" s="12"/>
      <c r="WSY1217" s="12"/>
      <c r="WSZ1217" s="12"/>
      <c r="WTA1217" s="12"/>
      <c r="WTB1217" s="12"/>
      <c r="WTC1217" s="12"/>
      <c r="WTD1217" s="12"/>
      <c r="WTE1217" s="12"/>
      <c r="WTF1217" s="12"/>
      <c r="WTG1217" s="12"/>
      <c r="WTH1217" s="12"/>
      <c r="WTI1217" s="12"/>
      <c r="WTJ1217" s="12"/>
      <c r="WTK1217" s="12"/>
      <c r="WTL1217" s="12"/>
      <c r="WTM1217" s="12"/>
      <c r="WTN1217" s="12"/>
      <c r="WTO1217" s="12"/>
      <c r="WTP1217" s="12"/>
      <c r="WTQ1217" s="12"/>
      <c r="WTR1217" s="12"/>
      <c r="WTS1217" s="12"/>
      <c r="WTT1217" s="12"/>
      <c r="WTU1217" s="12"/>
      <c r="WTV1217" s="12"/>
      <c r="WTW1217" s="12"/>
      <c r="WTX1217" s="12"/>
      <c r="WTY1217" s="12"/>
      <c r="WTZ1217" s="12"/>
      <c r="WUA1217" s="12"/>
      <c r="WUB1217" s="12"/>
      <c r="WUC1217" s="12"/>
      <c r="WUD1217" s="12"/>
      <c r="WUE1217" s="12"/>
      <c r="WUF1217" s="12"/>
      <c r="WUG1217" s="12"/>
      <c r="WUH1217" s="12"/>
      <c r="WUI1217" s="12"/>
      <c r="WUJ1217" s="12"/>
      <c r="WUK1217" s="12"/>
      <c r="WUL1217" s="12"/>
      <c r="WUM1217" s="12"/>
      <c r="WUN1217" s="12"/>
      <c r="WUO1217" s="12"/>
      <c r="WUP1217" s="12"/>
      <c r="WUQ1217" s="12"/>
      <c r="WUR1217" s="12"/>
      <c r="WUS1217" s="12"/>
      <c r="WUT1217" s="12"/>
      <c r="WUU1217" s="12"/>
      <c r="WUV1217" s="12"/>
      <c r="WUW1217" s="12"/>
      <c r="WUX1217" s="12"/>
      <c r="WUY1217" s="12"/>
      <c r="WUZ1217" s="12"/>
      <c r="WVA1217" s="12"/>
      <c r="WVB1217" s="12"/>
      <c r="WVC1217" s="12"/>
      <c r="WVD1217" s="12"/>
      <c r="WVE1217" s="12"/>
      <c r="WVF1217" s="12"/>
      <c r="WVG1217" s="12"/>
      <c r="WVH1217" s="12"/>
      <c r="WVI1217" s="12"/>
      <c r="WVJ1217" s="12"/>
      <c r="WVK1217" s="12"/>
      <c r="WVL1217" s="12"/>
      <c r="WVM1217" s="12"/>
      <c r="WVN1217" s="12"/>
      <c r="WVO1217" s="12"/>
      <c r="WVP1217" s="12"/>
      <c r="WVQ1217" s="12"/>
      <c r="WVR1217" s="12"/>
      <c r="WVS1217" s="12"/>
      <c r="WVT1217" s="12"/>
      <c r="WVU1217" s="12"/>
      <c r="WVV1217" s="12"/>
      <c r="WVW1217" s="12"/>
      <c r="WVX1217" s="12"/>
      <c r="WVY1217" s="12"/>
      <c r="WVZ1217" s="12"/>
      <c r="WWA1217" s="12"/>
      <c r="WWB1217" s="12"/>
      <c r="WWC1217" s="12"/>
      <c r="WWD1217" s="12"/>
      <c r="WWE1217" s="12"/>
      <c r="WWF1217" s="12"/>
      <c r="WWG1217" s="12"/>
      <c r="WWH1217" s="12"/>
      <c r="WWI1217" s="12"/>
      <c r="WWJ1217" s="12"/>
      <c r="WWK1217" s="12"/>
      <c r="WWL1217" s="12"/>
      <c r="WWM1217" s="12"/>
      <c r="WWN1217" s="12"/>
      <c r="WWO1217" s="12"/>
      <c r="WWP1217" s="12"/>
      <c r="WWQ1217" s="12"/>
      <c r="WWR1217" s="12"/>
      <c r="WWS1217" s="12"/>
      <c r="WWT1217" s="12"/>
      <c r="WWU1217" s="12"/>
      <c r="WWV1217" s="12"/>
      <c r="WWW1217" s="12"/>
      <c r="WWX1217" s="12"/>
      <c r="WWY1217" s="12"/>
      <c r="WWZ1217" s="12"/>
      <c r="WXA1217" s="12"/>
      <c r="WXB1217" s="12"/>
      <c r="WXC1217" s="12"/>
      <c r="WXD1217" s="12"/>
      <c r="WXE1217" s="12"/>
      <c r="WXF1217" s="12"/>
      <c r="WXG1217" s="12"/>
      <c r="WXH1217" s="12"/>
      <c r="WXI1217" s="12"/>
      <c r="WXJ1217" s="12"/>
      <c r="WXK1217" s="12"/>
      <c r="WXL1217" s="12"/>
      <c r="WXM1217" s="12"/>
      <c r="WXN1217" s="12"/>
      <c r="WXO1217" s="12"/>
      <c r="WXP1217" s="12"/>
      <c r="WXQ1217" s="12"/>
      <c r="WXR1217" s="12"/>
      <c r="WXS1217" s="12"/>
      <c r="WXT1217" s="12"/>
      <c r="WXU1217" s="12"/>
      <c r="WXV1217" s="12"/>
      <c r="WXW1217" s="12"/>
      <c r="WXX1217" s="12"/>
      <c r="WXY1217" s="12"/>
      <c r="WXZ1217" s="12"/>
      <c r="WYA1217" s="12"/>
      <c r="WYB1217" s="12"/>
      <c r="WYC1217" s="12"/>
      <c r="WYD1217" s="12"/>
      <c r="WYE1217" s="12"/>
      <c r="WYF1217" s="12"/>
      <c r="WYG1217" s="12"/>
      <c r="WYH1217" s="12"/>
      <c r="WYI1217" s="12"/>
      <c r="WYJ1217" s="12"/>
      <c r="WYK1217" s="12"/>
      <c r="WYL1217" s="12"/>
      <c r="WYM1217" s="12"/>
      <c r="WYN1217" s="12"/>
      <c r="WYO1217" s="12"/>
      <c r="WYP1217" s="12"/>
      <c r="WYQ1217" s="12"/>
      <c r="WYR1217" s="12"/>
      <c r="WYS1217" s="12"/>
      <c r="WYT1217" s="12"/>
      <c r="WYU1217" s="12"/>
      <c r="WYV1217" s="12"/>
      <c r="WYW1217" s="12"/>
      <c r="WYX1217" s="12"/>
      <c r="WYY1217" s="12"/>
      <c r="WYZ1217" s="12"/>
      <c r="WZA1217" s="12"/>
      <c r="WZB1217" s="12"/>
      <c r="WZC1217" s="12"/>
      <c r="WZD1217" s="12"/>
      <c r="WZE1217" s="12"/>
      <c r="WZF1217" s="12"/>
      <c r="WZG1217" s="12"/>
      <c r="WZH1217" s="12"/>
      <c r="WZI1217" s="12"/>
      <c r="WZJ1217" s="12"/>
      <c r="WZK1217" s="12"/>
      <c r="WZL1217" s="12"/>
      <c r="WZM1217" s="12"/>
      <c r="WZN1217" s="12"/>
      <c r="WZO1217" s="12"/>
      <c r="WZP1217" s="12"/>
      <c r="WZQ1217" s="12"/>
      <c r="WZR1217" s="12"/>
      <c r="WZS1217" s="12"/>
      <c r="WZT1217" s="12"/>
      <c r="WZU1217" s="12"/>
      <c r="WZV1217" s="12"/>
      <c r="WZW1217" s="12"/>
      <c r="WZX1217" s="12"/>
      <c r="WZY1217" s="12"/>
      <c r="WZZ1217" s="12"/>
      <c r="XAA1217" s="12"/>
      <c r="XAB1217" s="12"/>
      <c r="XAC1217" s="12"/>
      <c r="XAD1217" s="12"/>
      <c r="XAE1217" s="12"/>
      <c r="XAF1217" s="12"/>
      <c r="XAG1217" s="12"/>
      <c r="XAH1217" s="12"/>
      <c r="XAI1217" s="12"/>
      <c r="XAJ1217" s="12"/>
      <c r="XAK1217" s="12"/>
      <c r="XAL1217" s="12"/>
      <c r="XAM1217" s="12"/>
      <c r="XAN1217" s="12"/>
      <c r="XAO1217" s="12"/>
      <c r="XAP1217" s="12"/>
      <c r="XAQ1217" s="12"/>
      <c r="XAR1217" s="12"/>
      <c r="XAS1217" s="12"/>
      <c r="XAT1217" s="12"/>
      <c r="XAU1217" s="12"/>
      <c r="XAV1217" s="12"/>
      <c r="XAW1217" s="12"/>
      <c r="XAX1217" s="12"/>
      <c r="XAY1217" s="12"/>
      <c r="XAZ1217" s="12"/>
      <c r="XBA1217" s="12"/>
      <c r="XBB1217" s="12"/>
      <c r="XBC1217" s="12"/>
      <c r="XBD1217" s="12"/>
      <c r="XBE1217" s="12"/>
      <c r="XBF1217" s="12"/>
      <c r="XBG1217" s="12"/>
      <c r="XBH1217" s="12"/>
      <c r="XBI1217" s="12"/>
      <c r="XBJ1217" s="12"/>
      <c r="XBK1217" s="12"/>
      <c r="XBL1217" s="12"/>
      <c r="XBM1217" s="12"/>
      <c r="XBN1217" s="12"/>
      <c r="XBO1217" s="12"/>
      <c r="XBP1217" s="12"/>
      <c r="XBQ1217" s="12"/>
      <c r="XBR1217" s="12"/>
      <c r="XBS1217" s="12"/>
      <c r="XBT1217" s="12"/>
      <c r="XBU1217" s="12"/>
      <c r="XBV1217" s="12"/>
      <c r="XBW1217" s="12"/>
      <c r="XBX1217" s="12"/>
      <c r="XBY1217" s="12"/>
      <c r="XBZ1217" s="12"/>
      <c r="XCA1217" s="12"/>
      <c r="XCB1217" s="12"/>
      <c r="XCC1217" s="12"/>
      <c r="XCD1217" s="12"/>
      <c r="XCE1217" s="12"/>
      <c r="XCF1217" s="12"/>
      <c r="XCG1217" s="12"/>
      <c r="XCH1217" s="12"/>
      <c r="XCI1217" s="12"/>
      <c r="XCJ1217" s="12"/>
      <c r="XCK1217" s="12"/>
      <c r="XCL1217" s="12"/>
      <c r="XCM1217" s="12"/>
      <c r="XCN1217" s="12"/>
      <c r="XCO1217" s="12"/>
      <c r="XCP1217" s="12"/>
      <c r="XCQ1217" s="12"/>
      <c r="XCR1217" s="12"/>
      <c r="XCS1217" s="12"/>
      <c r="XCT1217" s="12"/>
      <c r="XCU1217" s="12"/>
      <c r="XCV1217" s="12"/>
      <c r="XCW1217" s="12"/>
      <c r="XCX1217" s="12"/>
    </row>
    <row r="1218" spans="1:16326" s="3" customFormat="1" ht="61.5" x14ac:dyDescent="0.85">
      <c r="A1218" s="12">
        <v>1</v>
      </c>
      <c r="B1218" s="45">
        <f>SUBTOTAL(103,$A$1032:A1218)</f>
        <v>184</v>
      </c>
      <c r="C1218" s="15" t="s">
        <v>1039</v>
      </c>
      <c r="D1218" s="21">
        <v>3636229.96</v>
      </c>
      <c r="E1218" s="21">
        <v>0</v>
      </c>
      <c r="F1218" s="21">
        <v>0</v>
      </c>
      <c r="G1218" s="21">
        <v>0</v>
      </c>
      <c r="H1218" s="21">
        <v>0</v>
      </c>
      <c r="I1218" s="21">
        <v>0</v>
      </c>
      <c r="J1218" s="21">
        <v>0</v>
      </c>
      <c r="K1218" s="52">
        <v>0</v>
      </c>
      <c r="L1218" s="21">
        <v>0</v>
      </c>
      <c r="M1218" s="21">
        <v>597.82000000000005</v>
      </c>
      <c r="N1218" s="21">
        <v>3560045</v>
      </c>
      <c r="O1218" s="21">
        <v>0</v>
      </c>
      <c r="P1218" s="21">
        <v>0</v>
      </c>
      <c r="Q1218" s="21">
        <v>0</v>
      </c>
      <c r="R1218" s="21">
        <v>0</v>
      </c>
      <c r="S1218" s="21">
        <v>0</v>
      </c>
      <c r="T1218" s="21">
        <v>0</v>
      </c>
      <c r="U1218" s="21">
        <v>0</v>
      </c>
      <c r="V1218" s="21">
        <v>0</v>
      </c>
      <c r="W1218" s="21">
        <v>0</v>
      </c>
      <c r="X1218" s="21">
        <v>0</v>
      </c>
      <c r="Y1218" s="21">
        <v>0</v>
      </c>
      <c r="Z1218" s="21">
        <v>0</v>
      </c>
      <c r="AA1218" s="21">
        <v>0</v>
      </c>
      <c r="AB1218" s="21">
        <v>0</v>
      </c>
      <c r="AC1218" s="21">
        <v>76184.960000000006</v>
      </c>
      <c r="AD1218" s="21">
        <v>0</v>
      </c>
      <c r="AE1218" s="21">
        <v>0</v>
      </c>
      <c r="AF1218" s="24" t="s">
        <v>262</v>
      </c>
      <c r="AG1218" s="24">
        <v>2022</v>
      </c>
      <c r="AH1218" s="25">
        <v>2022</v>
      </c>
      <c r="AI1218" s="12"/>
      <c r="AJ1218" s="12"/>
      <c r="AK1218" s="12"/>
      <c r="AL1218" s="12"/>
      <c r="AM1218" s="12"/>
      <c r="AN1218" s="12"/>
      <c r="AO1218" s="12"/>
      <c r="AP1218" s="12"/>
      <c r="AQ1218" s="12"/>
      <c r="AR1218" s="12"/>
      <c r="AS1218" s="12"/>
      <c r="AT1218" s="12" t="e">
        <f>VLOOKUP(C1218,AW:AX,2,FALSE)</f>
        <v>#N/A</v>
      </c>
      <c r="AU1218" s="12"/>
      <c r="AV1218" s="12"/>
      <c r="AW1218" s="12"/>
      <c r="AX1218" s="12"/>
      <c r="AY1218" s="12"/>
      <c r="AZ1218" s="12"/>
      <c r="BA1218" s="12"/>
      <c r="BB1218" s="12"/>
      <c r="BC1218" s="12"/>
      <c r="BD1218" s="12"/>
      <c r="BE1218" s="12"/>
      <c r="BF1218" s="12"/>
      <c r="BG1218" s="12"/>
      <c r="BH1218" s="12"/>
      <c r="BI1218" s="12"/>
      <c r="BJ1218" s="12"/>
      <c r="BK1218" s="12"/>
      <c r="BL1218" s="12"/>
      <c r="BM1218" s="12"/>
      <c r="BN1218" s="12"/>
      <c r="BO1218" s="12"/>
      <c r="BP1218" s="12"/>
      <c r="BQ1218" s="12"/>
      <c r="BR1218" s="12"/>
      <c r="BS1218" s="12"/>
      <c r="BT1218" s="12"/>
      <c r="BU1218" s="12"/>
      <c r="BV1218" s="12"/>
      <c r="BW1218" s="49"/>
      <c r="BX1218" s="12"/>
      <c r="BY1218" s="12"/>
      <c r="BZ1218" s="12"/>
      <c r="CA1218" s="12" t="e">
        <f t="shared" si="110"/>
        <v>#N/A</v>
      </c>
      <c r="CB1218" s="12"/>
      <c r="CC1218" s="12"/>
      <c r="CD1218" s="12"/>
      <c r="CE1218" s="12" t="e">
        <f t="shared" si="108"/>
        <v>#N/A</v>
      </c>
      <c r="CF1218" s="12"/>
      <c r="CG1218" s="12"/>
      <c r="CH1218" s="12"/>
      <c r="CI1218" s="12"/>
      <c r="CJ1218" s="12"/>
      <c r="CK1218" s="12"/>
      <c r="CL1218" s="12" t="e">
        <f t="shared" si="109"/>
        <v>#N/A</v>
      </c>
      <c r="CM1218" s="12"/>
      <c r="CN1218" s="12"/>
      <c r="CO1218" s="12"/>
      <c r="CP1218" s="12"/>
      <c r="CQ1218" s="12"/>
      <c r="CR1218" s="12"/>
      <c r="CS1218" s="12"/>
      <c r="CT1218" s="12"/>
      <c r="CU1218" s="12"/>
      <c r="CV1218" s="12"/>
      <c r="CW1218" s="12"/>
      <c r="CX1218" s="12"/>
      <c r="CY1218" s="12"/>
      <c r="CZ1218" s="12"/>
      <c r="DA1218" s="12"/>
      <c r="DB1218" s="12"/>
      <c r="DC1218" s="12"/>
      <c r="DD1218" s="12"/>
      <c r="DE1218" s="12"/>
      <c r="DF1218" s="12"/>
      <c r="DG1218" s="12"/>
      <c r="DH1218" s="12"/>
      <c r="DI1218" s="12"/>
      <c r="DJ1218" s="12"/>
      <c r="DK1218" s="12"/>
      <c r="DL1218" s="12"/>
      <c r="DM1218" s="12"/>
      <c r="DN1218" s="12"/>
      <c r="DO1218" s="12"/>
      <c r="DP1218" s="12"/>
      <c r="DQ1218" s="12"/>
      <c r="DR1218" s="12"/>
      <c r="DS1218" s="12"/>
      <c r="DT1218" s="12"/>
      <c r="DU1218" s="12"/>
      <c r="DV1218" s="12"/>
      <c r="DW1218" s="12"/>
      <c r="DX1218" s="12"/>
      <c r="DY1218" s="12"/>
      <c r="DZ1218" s="12"/>
      <c r="EA1218" s="12"/>
      <c r="EB1218" s="12"/>
      <c r="EC1218" s="12"/>
      <c r="ED1218" s="12"/>
      <c r="EE1218" s="12"/>
      <c r="EF1218" s="12"/>
      <c r="EG1218" s="12"/>
      <c r="EH1218" s="12"/>
      <c r="EI1218" s="12"/>
      <c r="EJ1218" s="12"/>
      <c r="EK1218" s="12"/>
      <c r="EL1218" s="12"/>
      <c r="EM1218" s="12"/>
      <c r="EN1218" s="12"/>
      <c r="EO1218" s="12"/>
      <c r="EP1218" s="12"/>
      <c r="EQ1218" s="12"/>
      <c r="ER1218" s="12"/>
      <c r="ES1218" s="12"/>
      <c r="ET1218" s="12"/>
      <c r="EU1218" s="12"/>
      <c r="EV1218" s="12"/>
      <c r="EW1218" s="12"/>
      <c r="EX1218" s="12"/>
      <c r="EY1218" s="12"/>
      <c r="EZ1218" s="12"/>
      <c r="FA1218" s="12"/>
      <c r="FB1218" s="12"/>
      <c r="FC1218" s="12"/>
      <c r="FD1218" s="12"/>
      <c r="FE1218" s="12"/>
      <c r="FF1218" s="12"/>
      <c r="FG1218" s="12"/>
      <c r="FH1218" s="12"/>
      <c r="FI1218" s="12"/>
      <c r="FJ1218" s="12"/>
      <c r="FK1218" s="12"/>
      <c r="FL1218" s="12"/>
      <c r="FM1218" s="12"/>
      <c r="FN1218" s="12"/>
      <c r="FO1218" s="12"/>
      <c r="FP1218" s="12"/>
      <c r="FQ1218" s="12"/>
      <c r="FR1218" s="12"/>
      <c r="FS1218" s="12"/>
      <c r="FT1218" s="12"/>
      <c r="FU1218" s="12"/>
      <c r="FV1218" s="12"/>
      <c r="FW1218" s="12"/>
      <c r="FX1218" s="12"/>
      <c r="FY1218" s="12"/>
      <c r="FZ1218" s="12"/>
      <c r="GA1218" s="12"/>
      <c r="GB1218" s="12"/>
      <c r="GC1218" s="12"/>
      <c r="GD1218" s="12"/>
      <c r="GE1218" s="12"/>
      <c r="GF1218" s="12"/>
      <c r="GG1218" s="12"/>
      <c r="GH1218" s="12"/>
      <c r="GI1218" s="12"/>
      <c r="GJ1218" s="12"/>
      <c r="GK1218" s="12"/>
      <c r="GL1218" s="12"/>
      <c r="GM1218" s="12"/>
      <c r="GN1218" s="12"/>
      <c r="GO1218" s="12"/>
      <c r="GP1218" s="12"/>
      <c r="GQ1218" s="12"/>
      <c r="GR1218" s="12"/>
      <c r="GS1218" s="12"/>
      <c r="GT1218" s="12"/>
      <c r="GU1218" s="12"/>
      <c r="GV1218" s="12"/>
      <c r="GW1218" s="12"/>
      <c r="GX1218" s="12"/>
      <c r="GY1218" s="12"/>
      <c r="GZ1218" s="12"/>
      <c r="HA1218" s="12"/>
      <c r="HB1218" s="12"/>
      <c r="HC1218" s="12"/>
      <c r="HD1218" s="12"/>
      <c r="HE1218" s="12"/>
      <c r="HF1218" s="12"/>
      <c r="HG1218" s="12"/>
      <c r="HH1218" s="12"/>
      <c r="HI1218" s="12"/>
      <c r="HJ1218" s="12"/>
      <c r="HK1218" s="12"/>
      <c r="HL1218" s="12"/>
      <c r="HM1218" s="12"/>
      <c r="HN1218" s="12"/>
      <c r="HO1218" s="12"/>
      <c r="HP1218" s="12"/>
      <c r="HQ1218" s="12"/>
      <c r="HR1218" s="12"/>
      <c r="HS1218" s="12"/>
      <c r="HT1218" s="12"/>
      <c r="HU1218" s="12"/>
      <c r="HV1218" s="12"/>
      <c r="HW1218" s="12"/>
      <c r="HX1218" s="12"/>
      <c r="HY1218" s="12"/>
      <c r="HZ1218" s="12"/>
      <c r="IA1218" s="12"/>
      <c r="IB1218" s="12"/>
      <c r="IC1218" s="12"/>
      <c r="ID1218" s="12"/>
      <c r="IE1218" s="12"/>
      <c r="IF1218" s="12"/>
      <c r="IG1218" s="12"/>
      <c r="IH1218" s="12"/>
      <c r="II1218" s="12"/>
      <c r="IJ1218" s="12"/>
      <c r="IK1218" s="12"/>
      <c r="IL1218" s="12"/>
      <c r="IM1218" s="12"/>
      <c r="IN1218" s="12"/>
      <c r="IO1218" s="12"/>
      <c r="IP1218" s="12"/>
      <c r="IQ1218" s="12"/>
      <c r="IR1218" s="12"/>
      <c r="IS1218" s="12"/>
      <c r="IT1218" s="12"/>
      <c r="IU1218" s="12"/>
      <c r="IV1218" s="12"/>
      <c r="IW1218" s="12"/>
      <c r="IX1218" s="12"/>
      <c r="IY1218" s="12"/>
      <c r="IZ1218" s="12"/>
      <c r="JA1218" s="12"/>
      <c r="JB1218" s="12"/>
      <c r="JC1218" s="12"/>
      <c r="JD1218" s="12"/>
      <c r="JE1218" s="12"/>
      <c r="JF1218" s="12"/>
      <c r="JG1218" s="12"/>
      <c r="JH1218" s="12"/>
      <c r="JI1218" s="12"/>
      <c r="JJ1218" s="12"/>
      <c r="JK1218" s="12"/>
      <c r="JL1218" s="12"/>
      <c r="JM1218" s="12"/>
      <c r="JN1218" s="12"/>
      <c r="JO1218" s="12"/>
      <c r="JP1218" s="12"/>
      <c r="JQ1218" s="12"/>
      <c r="JR1218" s="12"/>
      <c r="JS1218" s="12"/>
      <c r="JT1218" s="12"/>
      <c r="JU1218" s="12"/>
      <c r="JV1218" s="12"/>
      <c r="JW1218" s="12"/>
      <c r="JX1218" s="12"/>
      <c r="JY1218" s="12"/>
      <c r="JZ1218" s="12"/>
      <c r="KA1218" s="12"/>
      <c r="KB1218" s="12"/>
      <c r="KC1218" s="12"/>
      <c r="KD1218" s="12"/>
      <c r="KE1218" s="12"/>
      <c r="KF1218" s="12"/>
      <c r="KG1218" s="12"/>
      <c r="KH1218" s="12"/>
      <c r="KI1218" s="12"/>
      <c r="KJ1218" s="12"/>
      <c r="KK1218" s="12"/>
      <c r="KL1218" s="12"/>
      <c r="KM1218" s="12"/>
      <c r="KN1218" s="12"/>
      <c r="KO1218" s="12"/>
      <c r="KP1218" s="12"/>
      <c r="KQ1218" s="12"/>
      <c r="KR1218" s="12"/>
      <c r="KS1218" s="12"/>
      <c r="KT1218" s="12"/>
      <c r="KU1218" s="12"/>
      <c r="KV1218" s="12"/>
      <c r="KW1218" s="12"/>
      <c r="KX1218" s="12"/>
      <c r="KY1218" s="12"/>
      <c r="KZ1218" s="12"/>
      <c r="LA1218" s="12"/>
      <c r="LB1218" s="12"/>
      <c r="LC1218" s="12"/>
      <c r="LD1218" s="12"/>
      <c r="LE1218" s="12"/>
      <c r="LF1218" s="12"/>
      <c r="LG1218" s="12"/>
      <c r="LH1218" s="12"/>
      <c r="LI1218" s="12"/>
      <c r="LJ1218" s="12"/>
      <c r="LK1218" s="12"/>
      <c r="LL1218" s="12"/>
      <c r="LM1218" s="12"/>
      <c r="LN1218" s="12"/>
      <c r="LO1218" s="12"/>
      <c r="LP1218" s="12"/>
      <c r="LQ1218" s="12"/>
      <c r="LR1218" s="12"/>
      <c r="LS1218" s="12"/>
      <c r="LT1218" s="12"/>
      <c r="LU1218" s="12"/>
      <c r="LV1218" s="12"/>
      <c r="LW1218" s="12"/>
      <c r="LX1218" s="12"/>
      <c r="LY1218" s="12"/>
      <c r="LZ1218" s="12"/>
      <c r="MA1218" s="12"/>
      <c r="MB1218" s="12"/>
      <c r="MC1218" s="12"/>
      <c r="MD1218" s="12"/>
      <c r="ME1218" s="12"/>
      <c r="MF1218" s="12"/>
      <c r="MG1218" s="12"/>
      <c r="MH1218" s="12"/>
      <c r="MI1218" s="12"/>
      <c r="MJ1218" s="12"/>
      <c r="MK1218" s="12"/>
      <c r="ML1218" s="12"/>
      <c r="MM1218" s="12"/>
      <c r="MN1218" s="12"/>
      <c r="MO1218" s="12"/>
      <c r="MP1218" s="12"/>
      <c r="MQ1218" s="12"/>
      <c r="MR1218" s="12"/>
      <c r="MS1218" s="12"/>
      <c r="MT1218" s="12"/>
      <c r="MU1218" s="12"/>
      <c r="MV1218" s="12"/>
      <c r="MW1218" s="12"/>
      <c r="MX1218" s="12"/>
      <c r="MY1218" s="12"/>
      <c r="MZ1218" s="12"/>
      <c r="NA1218" s="12"/>
      <c r="NB1218" s="12"/>
      <c r="NC1218" s="12"/>
      <c r="ND1218" s="12"/>
      <c r="NE1218" s="12"/>
      <c r="NF1218" s="12"/>
      <c r="NG1218" s="12"/>
      <c r="NH1218" s="12"/>
      <c r="NI1218" s="12"/>
      <c r="NJ1218" s="12"/>
      <c r="NK1218" s="12"/>
      <c r="NL1218" s="12"/>
      <c r="NM1218" s="12"/>
      <c r="NN1218" s="12"/>
      <c r="NO1218" s="12"/>
      <c r="NP1218" s="12"/>
      <c r="NQ1218" s="12"/>
      <c r="NR1218" s="12"/>
      <c r="NS1218" s="12"/>
      <c r="NT1218" s="12"/>
      <c r="NU1218" s="12"/>
      <c r="NV1218" s="12"/>
      <c r="NW1218" s="12"/>
      <c r="NX1218" s="12"/>
      <c r="NY1218" s="12"/>
      <c r="NZ1218" s="12"/>
      <c r="OA1218" s="12"/>
      <c r="OB1218" s="12"/>
      <c r="OC1218" s="12"/>
      <c r="OD1218" s="12"/>
      <c r="OE1218" s="12"/>
      <c r="OF1218" s="12"/>
      <c r="OG1218" s="12"/>
      <c r="OH1218" s="12"/>
      <c r="OI1218" s="12"/>
      <c r="OJ1218" s="12"/>
      <c r="OK1218" s="12"/>
      <c r="OL1218" s="12"/>
      <c r="OM1218" s="12"/>
      <c r="ON1218" s="12"/>
      <c r="OO1218" s="12"/>
      <c r="OP1218" s="12"/>
      <c r="OQ1218" s="12"/>
      <c r="OR1218" s="12"/>
      <c r="OS1218" s="12"/>
      <c r="OT1218" s="12"/>
      <c r="OU1218" s="12"/>
      <c r="OV1218" s="12"/>
      <c r="OW1218" s="12"/>
      <c r="OX1218" s="12"/>
      <c r="OY1218" s="12"/>
      <c r="OZ1218" s="12"/>
      <c r="PA1218" s="12"/>
      <c r="PB1218" s="12"/>
      <c r="PC1218" s="12"/>
      <c r="PD1218" s="12"/>
      <c r="PE1218" s="12"/>
      <c r="PF1218" s="12"/>
      <c r="PG1218" s="12"/>
      <c r="PH1218" s="12"/>
      <c r="PI1218" s="12"/>
      <c r="PJ1218" s="12"/>
      <c r="PK1218" s="12"/>
      <c r="PL1218" s="12"/>
      <c r="PM1218" s="12"/>
      <c r="PN1218" s="12"/>
      <c r="PO1218" s="12"/>
      <c r="PP1218" s="12"/>
      <c r="PQ1218" s="12"/>
      <c r="PR1218" s="12"/>
      <c r="PS1218" s="12"/>
      <c r="PT1218" s="12"/>
      <c r="PU1218" s="12"/>
      <c r="PV1218" s="12"/>
      <c r="PW1218" s="12"/>
      <c r="PX1218" s="12"/>
      <c r="PY1218" s="12"/>
      <c r="PZ1218" s="12"/>
      <c r="QA1218" s="12"/>
      <c r="QB1218" s="12"/>
      <c r="QC1218" s="12"/>
      <c r="QD1218" s="12"/>
      <c r="QE1218" s="12"/>
      <c r="QF1218" s="12"/>
      <c r="QG1218" s="12"/>
      <c r="QH1218" s="12"/>
      <c r="QI1218" s="12"/>
      <c r="QJ1218" s="12"/>
      <c r="QK1218" s="12"/>
      <c r="QL1218" s="12"/>
      <c r="QM1218" s="12"/>
      <c r="QN1218" s="12"/>
      <c r="QO1218" s="12"/>
      <c r="QP1218" s="12"/>
      <c r="QQ1218" s="12"/>
      <c r="QR1218" s="12"/>
      <c r="QS1218" s="12"/>
      <c r="QT1218" s="12"/>
      <c r="QU1218" s="12"/>
      <c r="QV1218" s="12"/>
      <c r="QW1218" s="12"/>
      <c r="QX1218" s="12"/>
      <c r="QY1218" s="12"/>
      <c r="QZ1218" s="12"/>
      <c r="RA1218" s="12"/>
      <c r="RB1218" s="12"/>
      <c r="RC1218" s="12"/>
      <c r="RD1218" s="12"/>
      <c r="RE1218" s="12"/>
      <c r="RF1218" s="12"/>
      <c r="RG1218" s="12"/>
      <c r="RH1218" s="12"/>
      <c r="RI1218" s="12"/>
      <c r="RJ1218" s="12"/>
      <c r="RK1218" s="12"/>
      <c r="RL1218" s="12"/>
      <c r="RM1218" s="12"/>
      <c r="RN1218" s="12"/>
      <c r="RO1218" s="12"/>
      <c r="RP1218" s="12"/>
      <c r="RQ1218" s="12"/>
      <c r="RR1218" s="12"/>
      <c r="RS1218" s="12"/>
      <c r="RT1218" s="12"/>
      <c r="RU1218" s="12"/>
      <c r="RV1218" s="12"/>
      <c r="RW1218" s="12"/>
      <c r="RX1218" s="12"/>
      <c r="RY1218" s="12"/>
      <c r="RZ1218" s="12"/>
      <c r="SA1218" s="12"/>
      <c r="SB1218" s="12"/>
      <c r="SC1218" s="12"/>
      <c r="SD1218" s="12"/>
      <c r="SE1218" s="12"/>
      <c r="SF1218" s="12"/>
      <c r="SG1218" s="12"/>
      <c r="SH1218" s="12"/>
      <c r="SI1218" s="12"/>
      <c r="SJ1218" s="12"/>
      <c r="SK1218" s="12"/>
      <c r="SL1218" s="12"/>
      <c r="SM1218" s="12"/>
      <c r="SN1218" s="12"/>
      <c r="SO1218" s="12"/>
      <c r="SP1218" s="12"/>
      <c r="SQ1218" s="12"/>
      <c r="SR1218" s="12"/>
      <c r="SS1218" s="12"/>
      <c r="ST1218" s="12"/>
      <c r="SU1218" s="12"/>
      <c r="SV1218" s="12"/>
      <c r="SW1218" s="12"/>
      <c r="SX1218" s="12"/>
      <c r="SY1218" s="12"/>
      <c r="SZ1218" s="12"/>
      <c r="TA1218" s="12"/>
      <c r="TB1218" s="12"/>
      <c r="TC1218" s="12"/>
      <c r="TD1218" s="12"/>
      <c r="TE1218" s="12"/>
      <c r="TF1218" s="12"/>
      <c r="TG1218" s="12"/>
      <c r="TH1218" s="12"/>
      <c r="TI1218" s="12"/>
      <c r="TJ1218" s="12"/>
      <c r="TK1218" s="12"/>
      <c r="TL1218" s="12"/>
      <c r="TM1218" s="12"/>
      <c r="TN1218" s="12"/>
      <c r="TO1218" s="12"/>
      <c r="TP1218" s="12"/>
      <c r="TQ1218" s="12"/>
      <c r="TR1218" s="12"/>
      <c r="TS1218" s="12"/>
      <c r="TT1218" s="12"/>
      <c r="TU1218" s="12"/>
      <c r="TV1218" s="12"/>
      <c r="TW1218" s="12"/>
      <c r="TX1218" s="12"/>
      <c r="TY1218" s="12"/>
      <c r="TZ1218" s="12"/>
      <c r="UA1218" s="12"/>
      <c r="UB1218" s="12"/>
      <c r="UC1218" s="12"/>
      <c r="UD1218" s="12"/>
      <c r="UE1218" s="12"/>
      <c r="UF1218" s="12"/>
      <c r="UG1218" s="12"/>
      <c r="UH1218" s="12"/>
      <c r="UI1218" s="12"/>
      <c r="UJ1218" s="12"/>
      <c r="UK1218" s="12"/>
      <c r="UL1218" s="12"/>
      <c r="UM1218" s="12"/>
      <c r="UN1218" s="12"/>
      <c r="UO1218" s="12"/>
      <c r="UP1218" s="12"/>
      <c r="UQ1218" s="12"/>
      <c r="UR1218" s="12"/>
      <c r="US1218" s="12"/>
      <c r="UT1218" s="12"/>
      <c r="UU1218" s="12"/>
      <c r="UV1218" s="12"/>
      <c r="UW1218" s="12"/>
      <c r="UX1218" s="12"/>
      <c r="UY1218" s="12"/>
      <c r="UZ1218" s="12"/>
      <c r="VA1218" s="12"/>
      <c r="VB1218" s="12"/>
      <c r="VC1218" s="12"/>
      <c r="VD1218" s="12"/>
      <c r="VE1218" s="12"/>
      <c r="VF1218" s="12"/>
      <c r="VG1218" s="12"/>
      <c r="VH1218" s="12"/>
      <c r="VI1218" s="12"/>
      <c r="VJ1218" s="12"/>
      <c r="VK1218" s="12"/>
      <c r="VL1218" s="12"/>
      <c r="VM1218" s="12"/>
      <c r="VN1218" s="12"/>
      <c r="VO1218" s="12"/>
      <c r="VP1218" s="12"/>
      <c r="VQ1218" s="12"/>
      <c r="VR1218" s="12"/>
      <c r="VS1218" s="12"/>
      <c r="VT1218" s="12"/>
      <c r="VU1218" s="12"/>
      <c r="VV1218" s="12"/>
      <c r="VW1218" s="12"/>
      <c r="VX1218" s="12"/>
      <c r="VY1218" s="12"/>
      <c r="VZ1218" s="12"/>
      <c r="WA1218" s="12"/>
      <c r="WB1218" s="12"/>
      <c r="WC1218" s="12"/>
      <c r="WD1218" s="12"/>
      <c r="WE1218" s="12"/>
      <c r="WF1218" s="12"/>
      <c r="WG1218" s="12"/>
      <c r="WH1218" s="12"/>
      <c r="WI1218" s="12"/>
      <c r="WJ1218" s="12"/>
      <c r="WK1218" s="12"/>
      <c r="WL1218" s="12"/>
      <c r="WM1218" s="12"/>
      <c r="WN1218" s="12"/>
      <c r="WO1218" s="12"/>
      <c r="WP1218" s="12"/>
      <c r="WQ1218" s="12"/>
      <c r="WR1218" s="12"/>
      <c r="WS1218" s="12"/>
      <c r="WT1218" s="12"/>
      <c r="WU1218" s="12"/>
      <c r="WV1218" s="12"/>
      <c r="WW1218" s="12"/>
      <c r="WX1218" s="12"/>
      <c r="WY1218" s="12"/>
      <c r="WZ1218" s="12"/>
      <c r="XA1218" s="12"/>
      <c r="XB1218" s="12"/>
      <c r="XC1218" s="12"/>
      <c r="XD1218" s="12"/>
      <c r="XE1218" s="12"/>
      <c r="XF1218" s="12"/>
      <c r="XG1218" s="12"/>
      <c r="XH1218" s="12"/>
      <c r="XI1218" s="12"/>
      <c r="XJ1218" s="12"/>
      <c r="XK1218" s="12"/>
      <c r="XL1218" s="12"/>
      <c r="XM1218" s="12"/>
      <c r="XN1218" s="12"/>
      <c r="XO1218" s="12"/>
      <c r="XP1218" s="12"/>
      <c r="XQ1218" s="12"/>
      <c r="XR1218" s="12"/>
      <c r="XS1218" s="12"/>
      <c r="XT1218" s="12"/>
      <c r="XU1218" s="12"/>
      <c r="XV1218" s="12"/>
      <c r="XW1218" s="12"/>
      <c r="XX1218" s="12"/>
      <c r="XY1218" s="12"/>
      <c r="XZ1218" s="12"/>
      <c r="YA1218" s="12"/>
      <c r="YB1218" s="12"/>
      <c r="YC1218" s="12"/>
      <c r="YD1218" s="12"/>
      <c r="YE1218" s="12"/>
      <c r="YF1218" s="12"/>
      <c r="YG1218" s="12"/>
      <c r="YH1218" s="12"/>
      <c r="YI1218" s="12"/>
      <c r="YJ1218" s="12"/>
      <c r="YK1218" s="12"/>
      <c r="YL1218" s="12"/>
      <c r="YM1218" s="12"/>
      <c r="YN1218" s="12"/>
      <c r="YO1218" s="12"/>
      <c r="YP1218" s="12"/>
      <c r="YQ1218" s="12"/>
      <c r="YR1218" s="12"/>
      <c r="YS1218" s="12"/>
      <c r="YT1218" s="12"/>
      <c r="YU1218" s="12"/>
      <c r="YV1218" s="12"/>
      <c r="YW1218" s="12"/>
      <c r="YX1218" s="12"/>
      <c r="YY1218" s="12"/>
      <c r="YZ1218" s="12"/>
      <c r="ZA1218" s="12"/>
      <c r="ZB1218" s="12"/>
      <c r="ZC1218" s="12"/>
      <c r="ZD1218" s="12"/>
      <c r="ZE1218" s="12"/>
      <c r="ZF1218" s="12"/>
      <c r="ZG1218" s="12"/>
      <c r="ZH1218" s="12"/>
      <c r="ZI1218" s="12"/>
      <c r="ZJ1218" s="12"/>
      <c r="ZK1218" s="12"/>
      <c r="ZL1218" s="12"/>
      <c r="ZM1218" s="12"/>
      <c r="ZN1218" s="12"/>
      <c r="ZO1218" s="12"/>
      <c r="ZP1218" s="12"/>
      <c r="ZQ1218" s="12"/>
      <c r="ZR1218" s="12"/>
      <c r="ZS1218" s="12"/>
      <c r="ZT1218" s="12"/>
      <c r="ZU1218" s="12"/>
      <c r="ZV1218" s="12"/>
      <c r="ZW1218" s="12"/>
      <c r="ZX1218" s="12"/>
      <c r="ZY1218" s="12"/>
      <c r="ZZ1218" s="12"/>
      <c r="AAA1218" s="12"/>
      <c r="AAB1218" s="12"/>
      <c r="AAC1218" s="12"/>
      <c r="AAD1218" s="12"/>
      <c r="AAE1218" s="12"/>
      <c r="AAF1218" s="12"/>
      <c r="AAG1218" s="12"/>
      <c r="AAH1218" s="12"/>
      <c r="AAI1218" s="12"/>
      <c r="AAJ1218" s="12"/>
      <c r="AAK1218" s="12"/>
      <c r="AAL1218" s="12"/>
      <c r="AAM1218" s="12"/>
      <c r="AAN1218" s="12"/>
      <c r="AAO1218" s="12"/>
      <c r="AAP1218" s="12"/>
      <c r="AAQ1218" s="12"/>
      <c r="AAR1218" s="12"/>
      <c r="AAS1218" s="12"/>
      <c r="AAT1218" s="12"/>
      <c r="AAU1218" s="12"/>
      <c r="AAV1218" s="12"/>
      <c r="AAW1218" s="12"/>
      <c r="AAX1218" s="12"/>
      <c r="AAY1218" s="12"/>
      <c r="AAZ1218" s="12"/>
      <c r="ABA1218" s="12"/>
      <c r="ABB1218" s="12"/>
      <c r="ABC1218" s="12"/>
      <c r="ABD1218" s="12"/>
      <c r="ABE1218" s="12"/>
      <c r="ABF1218" s="12"/>
      <c r="ABG1218" s="12"/>
      <c r="ABH1218" s="12"/>
      <c r="ABI1218" s="12"/>
      <c r="ABJ1218" s="12"/>
      <c r="ABK1218" s="12"/>
      <c r="ABL1218" s="12"/>
      <c r="ABM1218" s="12"/>
      <c r="ABN1218" s="12"/>
      <c r="ABO1218" s="12"/>
      <c r="ABP1218" s="12"/>
      <c r="ABQ1218" s="12"/>
      <c r="ABR1218" s="12"/>
      <c r="ABS1218" s="12"/>
      <c r="ABT1218" s="12"/>
      <c r="ABU1218" s="12"/>
      <c r="ABV1218" s="12"/>
      <c r="ABW1218" s="12"/>
      <c r="ABX1218" s="12"/>
      <c r="ABY1218" s="12"/>
      <c r="ABZ1218" s="12"/>
      <c r="ACA1218" s="12"/>
      <c r="ACB1218" s="12"/>
      <c r="ACC1218" s="12"/>
      <c r="ACD1218" s="12"/>
      <c r="ACE1218" s="12"/>
      <c r="ACF1218" s="12"/>
      <c r="ACG1218" s="12"/>
      <c r="ACH1218" s="12"/>
      <c r="ACI1218" s="12"/>
      <c r="ACJ1218" s="12"/>
      <c r="ACK1218" s="12"/>
      <c r="ACL1218" s="12"/>
      <c r="ACM1218" s="12"/>
      <c r="ACN1218" s="12"/>
      <c r="ACO1218" s="12"/>
      <c r="ACP1218" s="12"/>
      <c r="ACQ1218" s="12"/>
      <c r="ACR1218" s="12"/>
      <c r="ACS1218" s="12"/>
      <c r="ACT1218" s="12"/>
      <c r="ACU1218" s="12"/>
      <c r="ACV1218" s="12"/>
      <c r="ACW1218" s="12"/>
      <c r="ACX1218" s="12"/>
      <c r="ACY1218" s="12"/>
      <c r="ACZ1218" s="12"/>
      <c r="ADA1218" s="12"/>
      <c r="ADB1218" s="12"/>
      <c r="ADC1218" s="12"/>
      <c r="ADD1218" s="12"/>
      <c r="ADE1218" s="12"/>
      <c r="ADF1218" s="12"/>
      <c r="ADG1218" s="12"/>
      <c r="ADH1218" s="12"/>
      <c r="ADI1218" s="12"/>
      <c r="ADJ1218" s="12"/>
      <c r="ADK1218" s="12"/>
      <c r="ADL1218" s="12"/>
      <c r="ADM1218" s="12"/>
      <c r="ADN1218" s="12"/>
      <c r="ADO1218" s="12"/>
      <c r="ADP1218" s="12"/>
      <c r="ADQ1218" s="12"/>
      <c r="ADR1218" s="12"/>
      <c r="ADS1218" s="12"/>
      <c r="ADT1218" s="12"/>
      <c r="ADU1218" s="12"/>
      <c r="ADV1218" s="12"/>
      <c r="ADW1218" s="12"/>
      <c r="ADX1218" s="12"/>
      <c r="ADY1218" s="12"/>
      <c r="ADZ1218" s="12"/>
      <c r="AEA1218" s="12"/>
      <c r="AEB1218" s="12"/>
      <c r="AEC1218" s="12"/>
      <c r="AED1218" s="12"/>
      <c r="AEE1218" s="12"/>
      <c r="AEF1218" s="12"/>
      <c r="AEG1218" s="12"/>
      <c r="AEH1218" s="12"/>
      <c r="AEI1218" s="12"/>
      <c r="AEJ1218" s="12"/>
      <c r="AEK1218" s="12"/>
      <c r="AEL1218" s="12"/>
      <c r="AEM1218" s="12"/>
      <c r="AEN1218" s="12"/>
      <c r="AEO1218" s="12"/>
      <c r="AEP1218" s="12"/>
      <c r="AEQ1218" s="12"/>
      <c r="AER1218" s="12"/>
      <c r="AES1218" s="12"/>
      <c r="AET1218" s="12"/>
      <c r="AEU1218" s="12"/>
      <c r="AEV1218" s="12"/>
      <c r="AEW1218" s="12"/>
      <c r="AEX1218" s="12"/>
      <c r="AEY1218" s="12"/>
      <c r="AEZ1218" s="12"/>
      <c r="AFA1218" s="12"/>
      <c r="AFB1218" s="12"/>
      <c r="AFC1218" s="12"/>
      <c r="AFD1218" s="12"/>
      <c r="AFE1218" s="12"/>
      <c r="AFF1218" s="12"/>
      <c r="AFG1218" s="12"/>
      <c r="AFH1218" s="12"/>
      <c r="AFI1218" s="12"/>
      <c r="AFJ1218" s="12"/>
      <c r="AFK1218" s="12"/>
      <c r="AFL1218" s="12"/>
      <c r="AFM1218" s="12"/>
      <c r="AFN1218" s="12"/>
      <c r="AFO1218" s="12"/>
      <c r="AFP1218" s="12"/>
      <c r="AFQ1218" s="12"/>
      <c r="AFR1218" s="12"/>
      <c r="AFS1218" s="12"/>
      <c r="AFT1218" s="12"/>
      <c r="AFU1218" s="12"/>
      <c r="AFV1218" s="12"/>
      <c r="AFW1218" s="12"/>
      <c r="AFX1218" s="12"/>
      <c r="AFY1218" s="12"/>
      <c r="AFZ1218" s="12"/>
      <c r="AGA1218" s="12"/>
      <c r="AGB1218" s="12"/>
      <c r="AGC1218" s="12"/>
      <c r="AGD1218" s="12"/>
      <c r="AGE1218" s="12"/>
      <c r="AGF1218" s="12"/>
      <c r="AGG1218" s="12"/>
      <c r="AGH1218" s="12"/>
      <c r="AGI1218" s="12"/>
      <c r="AGJ1218" s="12"/>
      <c r="AGK1218" s="12"/>
      <c r="AGL1218" s="12"/>
      <c r="AGM1218" s="12"/>
      <c r="AGN1218" s="12"/>
      <c r="AGO1218" s="12"/>
      <c r="AGP1218" s="12"/>
      <c r="AGQ1218" s="12"/>
      <c r="AGR1218" s="12"/>
      <c r="AGS1218" s="12"/>
      <c r="AGT1218" s="12"/>
      <c r="AGU1218" s="12"/>
      <c r="AGV1218" s="12"/>
      <c r="AGW1218" s="12"/>
      <c r="AGX1218" s="12"/>
      <c r="AGY1218" s="12"/>
      <c r="AGZ1218" s="12"/>
      <c r="AHA1218" s="12"/>
      <c r="AHB1218" s="12"/>
      <c r="AHC1218" s="12"/>
      <c r="AHD1218" s="12"/>
      <c r="AHE1218" s="12"/>
      <c r="AHF1218" s="12"/>
      <c r="AHG1218" s="12"/>
      <c r="AHH1218" s="12"/>
      <c r="AHI1218" s="12"/>
      <c r="AHJ1218" s="12"/>
      <c r="AHK1218" s="12"/>
      <c r="AHL1218" s="12"/>
      <c r="AHM1218" s="12"/>
      <c r="AHN1218" s="12"/>
      <c r="AHO1218" s="12"/>
      <c r="AHP1218" s="12"/>
      <c r="AHQ1218" s="12"/>
      <c r="AHR1218" s="12"/>
      <c r="AHS1218" s="12"/>
      <c r="AHT1218" s="12"/>
      <c r="AHU1218" s="12"/>
      <c r="AHV1218" s="12"/>
      <c r="AHW1218" s="12"/>
      <c r="AHX1218" s="12"/>
      <c r="AHY1218" s="12"/>
      <c r="AHZ1218" s="12"/>
      <c r="AIA1218" s="12"/>
      <c r="AIB1218" s="12"/>
      <c r="AIC1218" s="12"/>
      <c r="AID1218" s="12"/>
      <c r="AIE1218" s="12"/>
      <c r="AIF1218" s="12"/>
      <c r="AIG1218" s="12"/>
      <c r="AIH1218" s="12"/>
      <c r="AII1218" s="12"/>
      <c r="AIJ1218" s="12"/>
      <c r="AIK1218" s="12"/>
      <c r="AIL1218" s="12"/>
      <c r="AIM1218" s="12"/>
      <c r="AIN1218" s="12"/>
      <c r="AIO1218" s="12"/>
      <c r="AIP1218" s="12"/>
      <c r="AIQ1218" s="12"/>
      <c r="AIR1218" s="12"/>
      <c r="AIS1218" s="12"/>
      <c r="AIT1218" s="12"/>
      <c r="AIU1218" s="12"/>
      <c r="AIV1218" s="12"/>
      <c r="AIW1218" s="12"/>
      <c r="AIX1218" s="12"/>
      <c r="AIY1218" s="12"/>
      <c r="AIZ1218" s="12"/>
      <c r="AJA1218" s="12"/>
      <c r="AJB1218" s="12"/>
      <c r="AJC1218" s="12"/>
      <c r="AJD1218" s="12"/>
      <c r="AJE1218" s="12"/>
      <c r="AJF1218" s="12"/>
      <c r="AJG1218" s="12"/>
      <c r="AJH1218" s="12"/>
      <c r="AJI1218" s="12"/>
      <c r="AJJ1218" s="12"/>
      <c r="AJK1218" s="12"/>
      <c r="AJL1218" s="12"/>
      <c r="AJM1218" s="12"/>
      <c r="AJN1218" s="12"/>
      <c r="AJO1218" s="12"/>
      <c r="AJP1218" s="12"/>
      <c r="AJQ1218" s="12"/>
      <c r="AJR1218" s="12"/>
      <c r="AJS1218" s="12"/>
      <c r="AJT1218" s="12"/>
      <c r="AJU1218" s="12"/>
      <c r="AJV1218" s="12"/>
      <c r="AJW1218" s="12"/>
      <c r="AJX1218" s="12"/>
      <c r="AJY1218" s="12"/>
      <c r="AJZ1218" s="12"/>
      <c r="AKA1218" s="12"/>
      <c r="AKB1218" s="12"/>
      <c r="AKC1218" s="12"/>
      <c r="AKD1218" s="12"/>
      <c r="AKE1218" s="12"/>
      <c r="AKF1218" s="12"/>
      <c r="AKG1218" s="12"/>
      <c r="AKH1218" s="12"/>
      <c r="AKI1218" s="12"/>
      <c r="AKJ1218" s="12"/>
      <c r="AKK1218" s="12"/>
      <c r="AKL1218" s="12"/>
      <c r="AKM1218" s="12"/>
      <c r="AKN1218" s="12"/>
      <c r="AKO1218" s="12"/>
      <c r="AKP1218" s="12"/>
      <c r="AKQ1218" s="12"/>
      <c r="AKR1218" s="12"/>
      <c r="AKS1218" s="12"/>
      <c r="AKT1218" s="12"/>
      <c r="AKU1218" s="12"/>
      <c r="AKV1218" s="12"/>
      <c r="AKW1218" s="12"/>
      <c r="AKX1218" s="12"/>
      <c r="AKY1218" s="12"/>
      <c r="AKZ1218" s="12"/>
      <c r="ALA1218" s="12"/>
      <c r="ALB1218" s="12"/>
      <c r="ALC1218" s="12"/>
      <c r="ALD1218" s="12"/>
      <c r="ALE1218" s="12"/>
      <c r="ALF1218" s="12"/>
      <c r="ALG1218" s="12"/>
      <c r="ALH1218" s="12"/>
      <c r="ALI1218" s="12"/>
      <c r="ALJ1218" s="12"/>
      <c r="ALK1218" s="12"/>
      <c r="ALL1218" s="12"/>
      <c r="ALM1218" s="12"/>
      <c r="ALN1218" s="12"/>
      <c r="ALO1218" s="12"/>
      <c r="ALP1218" s="12"/>
      <c r="ALQ1218" s="12"/>
      <c r="ALR1218" s="12"/>
      <c r="ALS1218" s="12"/>
      <c r="ALT1218" s="12"/>
      <c r="ALU1218" s="12"/>
      <c r="ALV1218" s="12"/>
      <c r="ALW1218" s="12"/>
      <c r="ALX1218" s="12"/>
      <c r="ALY1218" s="12"/>
      <c r="ALZ1218" s="12"/>
      <c r="AMA1218" s="12"/>
      <c r="AMB1218" s="12"/>
      <c r="AMC1218" s="12"/>
      <c r="AMD1218" s="12"/>
      <c r="AME1218" s="12"/>
      <c r="AMF1218" s="12"/>
      <c r="AMG1218" s="12"/>
      <c r="AMH1218" s="12"/>
      <c r="AMI1218" s="12"/>
      <c r="AMJ1218" s="12"/>
      <c r="AMK1218" s="12"/>
      <c r="AML1218" s="12"/>
      <c r="AMM1218" s="12"/>
      <c r="AMN1218" s="12"/>
      <c r="AMO1218" s="12"/>
      <c r="AMP1218" s="12"/>
      <c r="AMQ1218" s="12"/>
      <c r="AMR1218" s="12"/>
      <c r="AMS1218" s="12"/>
      <c r="AMT1218" s="12"/>
      <c r="AMU1218" s="12"/>
      <c r="AMV1218" s="12"/>
      <c r="AMW1218" s="12"/>
      <c r="AMX1218" s="12"/>
      <c r="AMY1218" s="12"/>
      <c r="AMZ1218" s="12"/>
      <c r="ANA1218" s="12"/>
      <c r="ANB1218" s="12"/>
      <c r="ANC1218" s="12"/>
      <c r="AND1218" s="12"/>
      <c r="ANE1218" s="12"/>
      <c r="ANF1218" s="12"/>
      <c r="ANG1218" s="12"/>
      <c r="ANH1218" s="12"/>
      <c r="ANI1218" s="12"/>
      <c r="ANJ1218" s="12"/>
      <c r="ANK1218" s="12"/>
      <c r="ANL1218" s="12"/>
      <c r="ANM1218" s="12"/>
      <c r="ANN1218" s="12"/>
      <c r="ANO1218" s="12"/>
      <c r="ANP1218" s="12"/>
      <c r="ANQ1218" s="12"/>
      <c r="ANR1218" s="12"/>
      <c r="ANS1218" s="12"/>
      <c r="ANT1218" s="12"/>
      <c r="ANU1218" s="12"/>
      <c r="ANV1218" s="12"/>
      <c r="ANW1218" s="12"/>
      <c r="ANX1218" s="12"/>
      <c r="ANY1218" s="12"/>
      <c r="ANZ1218" s="12"/>
      <c r="AOA1218" s="12"/>
      <c r="AOB1218" s="12"/>
      <c r="AOC1218" s="12"/>
      <c r="AOD1218" s="12"/>
      <c r="AOE1218" s="12"/>
      <c r="AOF1218" s="12"/>
      <c r="AOG1218" s="12"/>
      <c r="AOH1218" s="12"/>
      <c r="AOI1218" s="12"/>
      <c r="AOJ1218" s="12"/>
      <c r="AOK1218" s="12"/>
      <c r="AOL1218" s="12"/>
      <c r="AOM1218" s="12"/>
      <c r="AON1218" s="12"/>
      <c r="AOO1218" s="12"/>
      <c r="AOP1218" s="12"/>
      <c r="AOQ1218" s="12"/>
      <c r="AOR1218" s="12"/>
      <c r="AOS1218" s="12"/>
      <c r="AOT1218" s="12"/>
      <c r="AOU1218" s="12"/>
      <c r="AOV1218" s="12"/>
      <c r="AOW1218" s="12"/>
      <c r="AOX1218" s="12"/>
      <c r="AOY1218" s="12"/>
      <c r="AOZ1218" s="12"/>
      <c r="APA1218" s="12"/>
      <c r="APB1218" s="12"/>
      <c r="APC1218" s="12"/>
      <c r="APD1218" s="12"/>
      <c r="APE1218" s="12"/>
      <c r="APF1218" s="12"/>
      <c r="APG1218" s="12"/>
      <c r="APH1218" s="12"/>
      <c r="API1218" s="12"/>
      <c r="APJ1218" s="12"/>
      <c r="APK1218" s="12"/>
      <c r="APL1218" s="12"/>
      <c r="APM1218" s="12"/>
      <c r="APN1218" s="12"/>
      <c r="APO1218" s="12"/>
      <c r="APP1218" s="12"/>
      <c r="APQ1218" s="12"/>
      <c r="APR1218" s="12"/>
      <c r="APS1218" s="12"/>
      <c r="APT1218" s="12"/>
      <c r="APU1218" s="12"/>
      <c r="APV1218" s="12"/>
      <c r="APW1218" s="12"/>
      <c r="APX1218" s="12"/>
      <c r="APY1218" s="12"/>
      <c r="APZ1218" s="12"/>
      <c r="AQA1218" s="12"/>
      <c r="AQB1218" s="12"/>
      <c r="AQC1218" s="12"/>
      <c r="AQD1218" s="12"/>
      <c r="AQE1218" s="12"/>
      <c r="AQF1218" s="12"/>
      <c r="AQG1218" s="12"/>
      <c r="AQH1218" s="12"/>
      <c r="AQI1218" s="12"/>
      <c r="AQJ1218" s="12"/>
      <c r="AQK1218" s="12"/>
      <c r="AQL1218" s="12"/>
      <c r="AQM1218" s="12"/>
      <c r="AQN1218" s="12"/>
      <c r="AQO1218" s="12"/>
      <c r="AQP1218" s="12"/>
      <c r="AQQ1218" s="12"/>
      <c r="AQR1218" s="12"/>
      <c r="AQS1218" s="12"/>
      <c r="AQT1218" s="12"/>
      <c r="AQU1218" s="12"/>
      <c r="AQV1218" s="12"/>
      <c r="AQW1218" s="12"/>
      <c r="AQX1218" s="12"/>
      <c r="AQY1218" s="12"/>
      <c r="AQZ1218" s="12"/>
      <c r="ARA1218" s="12"/>
      <c r="ARB1218" s="12"/>
      <c r="ARC1218" s="12"/>
      <c r="ARD1218" s="12"/>
      <c r="ARE1218" s="12"/>
      <c r="ARF1218" s="12"/>
      <c r="ARG1218" s="12"/>
      <c r="ARH1218" s="12"/>
      <c r="ARI1218" s="12"/>
      <c r="ARJ1218" s="12"/>
      <c r="ARK1218" s="12"/>
      <c r="ARL1218" s="12"/>
      <c r="ARM1218" s="12"/>
      <c r="ARN1218" s="12"/>
      <c r="ARO1218" s="12"/>
      <c r="ARP1218" s="12"/>
      <c r="ARQ1218" s="12"/>
      <c r="ARR1218" s="12"/>
      <c r="ARS1218" s="12"/>
      <c r="ART1218" s="12"/>
      <c r="ARU1218" s="12"/>
      <c r="ARV1218" s="12"/>
      <c r="ARW1218" s="12"/>
      <c r="ARX1218" s="12"/>
      <c r="ARY1218" s="12"/>
      <c r="ARZ1218" s="12"/>
      <c r="ASA1218" s="12"/>
      <c r="ASB1218" s="12"/>
      <c r="ASC1218" s="12"/>
      <c r="ASD1218" s="12"/>
      <c r="ASE1218" s="12"/>
      <c r="ASF1218" s="12"/>
      <c r="ASG1218" s="12"/>
      <c r="ASH1218" s="12"/>
      <c r="ASI1218" s="12"/>
      <c r="ASJ1218" s="12"/>
      <c r="ASK1218" s="12"/>
      <c r="ASL1218" s="12"/>
      <c r="ASM1218" s="12"/>
      <c r="ASN1218" s="12"/>
      <c r="ASO1218" s="12"/>
      <c r="ASP1218" s="12"/>
      <c r="ASQ1218" s="12"/>
      <c r="ASR1218" s="12"/>
      <c r="ASS1218" s="12"/>
      <c r="AST1218" s="12"/>
      <c r="ASU1218" s="12"/>
      <c r="ASV1218" s="12"/>
      <c r="ASW1218" s="12"/>
      <c r="ASX1218" s="12"/>
      <c r="ASY1218" s="12"/>
      <c r="ASZ1218" s="12"/>
      <c r="ATA1218" s="12"/>
      <c r="ATB1218" s="12"/>
      <c r="ATC1218" s="12"/>
      <c r="ATD1218" s="12"/>
      <c r="ATE1218" s="12"/>
      <c r="ATF1218" s="12"/>
      <c r="ATG1218" s="12"/>
      <c r="ATH1218" s="12"/>
      <c r="ATI1218" s="12"/>
      <c r="ATJ1218" s="12"/>
      <c r="ATK1218" s="12"/>
      <c r="ATL1218" s="12"/>
      <c r="ATM1218" s="12"/>
      <c r="ATN1218" s="12"/>
      <c r="ATO1218" s="12"/>
      <c r="ATP1218" s="12"/>
      <c r="ATQ1218" s="12"/>
      <c r="ATR1218" s="12"/>
      <c r="ATS1218" s="12"/>
      <c r="ATT1218" s="12"/>
      <c r="ATU1218" s="12"/>
      <c r="ATV1218" s="12"/>
      <c r="ATW1218" s="12"/>
      <c r="ATX1218" s="12"/>
      <c r="ATY1218" s="12"/>
      <c r="ATZ1218" s="12"/>
      <c r="AUA1218" s="12"/>
      <c r="AUB1218" s="12"/>
      <c r="AUC1218" s="12"/>
      <c r="AUD1218" s="12"/>
      <c r="AUE1218" s="12"/>
      <c r="AUF1218" s="12"/>
      <c r="AUG1218" s="12"/>
      <c r="AUH1218" s="12"/>
      <c r="AUI1218" s="12"/>
      <c r="AUJ1218" s="12"/>
      <c r="AUK1218" s="12"/>
      <c r="AUL1218" s="12"/>
      <c r="AUM1218" s="12"/>
      <c r="AUN1218" s="12"/>
      <c r="AUO1218" s="12"/>
      <c r="AUP1218" s="12"/>
      <c r="AUQ1218" s="12"/>
      <c r="AUR1218" s="12"/>
      <c r="AUS1218" s="12"/>
      <c r="AUT1218" s="12"/>
      <c r="AUU1218" s="12"/>
      <c r="AUV1218" s="12"/>
      <c r="AUW1218" s="12"/>
      <c r="AUX1218" s="12"/>
      <c r="AUY1218" s="12"/>
      <c r="AUZ1218" s="12"/>
      <c r="AVA1218" s="12"/>
      <c r="AVB1218" s="12"/>
      <c r="AVC1218" s="12"/>
      <c r="AVD1218" s="12"/>
      <c r="AVE1218" s="12"/>
      <c r="AVF1218" s="12"/>
      <c r="AVG1218" s="12"/>
      <c r="AVH1218" s="12"/>
      <c r="AVI1218" s="12"/>
      <c r="AVJ1218" s="12"/>
      <c r="AVK1218" s="12"/>
      <c r="AVL1218" s="12"/>
      <c r="AVM1218" s="12"/>
      <c r="AVN1218" s="12"/>
      <c r="AVO1218" s="12"/>
      <c r="AVP1218" s="12"/>
      <c r="AVQ1218" s="12"/>
      <c r="AVR1218" s="12"/>
      <c r="AVS1218" s="12"/>
      <c r="AVT1218" s="12"/>
      <c r="AVU1218" s="12"/>
      <c r="AVV1218" s="12"/>
      <c r="AVW1218" s="12"/>
      <c r="AVX1218" s="12"/>
      <c r="AVY1218" s="12"/>
      <c r="AVZ1218" s="12"/>
      <c r="AWA1218" s="12"/>
      <c r="AWB1218" s="12"/>
      <c r="AWC1218" s="12"/>
      <c r="AWD1218" s="12"/>
      <c r="AWE1218" s="12"/>
      <c r="AWF1218" s="12"/>
      <c r="AWG1218" s="12"/>
      <c r="AWH1218" s="12"/>
      <c r="AWI1218" s="12"/>
      <c r="AWJ1218" s="12"/>
      <c r="AWK1218" s="12"/>
      <c r="AWL1218" s="12"/>
      <c r="AWM1218" s="12"/>
      <c r="AWN1218" s="12"/>
      <c r="AWO1218" s="12"/>
      <c r="AWP1218" s="12"/>
      <c r="AWQ1218" s="12"/>
      <c r="AWR1218" s="12"/>
      <c r="AWS1218" s="12"/>
      <c r="AWT1218" s="12"/>
      <c r="AWU1218" s="12"/>
      <c r="AWV1218" s="12"/>
      <c r="AWW1218" s="12"/>
      <c r="AWX1218" s="12"/>
      <c r="AWY1218" s="12"/>
      <c r="AWZ1218" s="12"/>
      <c r="AXA1218" s="12"/>
      <c r="AXB1218" s="12"/>
      <c r="AXC1218" s="12"/>
      <c r="AXD1218" s="12"/>
      <c r="AXE1218" s="12"/>
      <c r="AXF1218" s="12"/>
      <c r="AXG1218" s="12"/>
      <c r="AXH1218" s="12"/>
      <c r="AXI1218" s="12"/>
      <c r="AXJ1218" s="12"/>
      <c r="AXK1218" s="12"/>
      <c r="AXL1218" s="12"/>
      <c r="AXM1218" s="12"/>
      <c r="AXN1218" s="12"/>
      <c r="AXO1218" s="12"/>
      <c r="AXP1218" s="12"/>
      <c r="AXQ1218" s="12"/>
      <c r="AXR1218" s="12"/>
      <c r="AXS1218" s="12"/>
      <c r="AXT1218" s="12"/>
      <c r="AXU1218" s="12"/>
      <c r="AXV1218" s="12"/>
      <c r="AXW1218" s="12"/>
      <c r="AXX1218" s="12"/>
      <c r="AXY1218" s="12"/>
      <c r="AXZ1218" s="12"/>
      <c r="AYA1218" s="12"/>
      <c r="AYB1218" s="12"/>
      <c r="AYC1218" s="12"/>
      <c r="AYD1218" s="12"/>
      <c r="AYE1218" s="12"/>
      <c r="AYF1218" s="12"/>
      <c r="AYG1218" s="12"/>
      <c r="AYH1218" s="12"/>
      <c r="AYI1218" s="12"/>
      <c r="AYJ1218" s="12"/>
      <c r="AYK1218" s="12"/>
      <c r="AYL1218" s="12"/>
      <c r="AYM1218" s="12"/>
      <c r="AYN1218" s="12"/>
      <c r="AYO1218" s="12"/>
      <c r="AYP1218" s="12"/>
      <c r="AYQ1218" s="12"/>
      <c r="AYR1218" s="12"/>
      <c r="AYS1218" s="12"/>
      <c r="AYT1218" s="12"/>
      <c r="AYU1218" s="12"/>
      <c r="AYV1218" s="12"/>
      <c r="AYW1218" s="12"/>
      <c r="AYX1218" s="12"/>
      <c r="AYY1218" s="12"/>
      <c r="AYZ1218" s="12"/>
      <c r="AZA1218" s="12"/>
      <c r="AZB1218" s="12"/>
      <c r="AZC1218" s="12"/>
      <c r="AZD1218" s="12"/>
      <c r="AZE1218" s="12"/>
      <c r="AZF1218" s="12"/>
      <c r="AZG1218" s="12"/>
      <c r="AZH1218" s="12"/>
      <c r="AZI1218" s="12"/>
      <c r="AZJ1218" s="12"/>
      <c r="AZK1218" s="12"/>
      <c r="AZL1218" s="12"/>
      <c r="AZM1218" s="12"/>
      <c r="AZN1218" s="12"/>
      <c r="AZO1218" s="12"/>
      <c r="AZP1218" s="12"/>
      <c r="AZQ1218" s="12"/>
      <c r="AZR1218" s="12"/>
      <c r="AZS1218" s="12"/>
      <c r="AZT1218" s="12"/>
      <c r="AZU1218" s="12"/>
      <c r="AZV1218" s="12"/>
      <c r="AZW1218" s="12"/>
      <c r="AZX1218" s="12"/>
      <c r="AZY1218" s="12"/>
      <c r="AZZ1218" s="12"/>
      <c r="BAA1218" s="12"/>
      <c r="BAB1218" s="12"/>
      <c r="BAC1218" s="12"/>
      <c r="BAD1218" s="12"/>
      <c r="BAE1218" s="12"/>
      <c r="BAF1218" s="12"/>
      <c r="BAG1218" s="12"/>
      <c r="BAH1218" s="12"/>
      <c r="BAI1218" s="12"/>
      <c r="BAJ1218" s="12"/>
      <c r="BAK1218" s="12"/>
      <c r="BAL1218" s="12"/>
      <c r="BAM1218" s="12"/>
      <c r="BAN1218" s="12"/>
      <c r="BAO1218" s="12"/>
      <c r="BAP1218" s="12"/>
      <c r="BAQ1218" s="12"/>
      <c r="BAR1218" s="12"/>
      <c r="BAS1218" s="12"/>
      <c r="BAT1218" s="12"/>
      <c r="BAU1218" s="12"/>
      <c r="BAV1218" s="12"/>
      <c r="BAW1218" s="12"/>
      <c r="BAX1218" s="12"/>
      <c r="BAY1218" s="12"/>
      <c r="BAZ1218" s="12"/>
      <c r="BBA1218" s="12"/>
      <c r="BBB1218" s="12"/>
      <c r="BBC1218" s="12"/>
      <c r="BBD1218" s="12"/>
      <c r="BBE1218" s="12"/>
      <c r="BBF1218" s="12"/>
      <c r="BBG1218" s="12"/>
      <c r="BBH1218" s="12"/>
      <c r="BBI1218" s="12"/>
      <c r="BBJ1218" s="12"/>
      <c r="BBK1218" s="12"/>
      <c r="BBL1218" s="12"/>
      <c r="BBM1218" s="12"/>
      <c r="BBN1218" s="12"/>
      <c r="BBO1218" s="12"/>
      <c r="BBP1218" s="12"/>
      <c r="BBQ1218" s="12"/>
      <c r="BBR1218" s="12"/>
      <c r="BBS1218" s="12"/>
      <c r="BBT1218" s="12"/>
      <c r="BBU1218" s="12"/>
      <c r="BBV1218" s="12"/>
      <c r="BBW1218" s="12"/>
      <c r="BBX1218" s="12"/>
      <c r="BBY1218" s="12"/>
      <c r="BBZ1218" s="12"/>
      <c r="BCA1218" s="12"/>
      <c r="BCB1218" s="12"/>
      <c r="BCC1218" s="12"/>
      <c r="BCD1218" s="12"/>
      <c r="BCE1218" s="12"/>
      <c r="BCF1218" s="12"/>
      <c r="BCG1218" s="12"/>
      <c r="BCH1218" s="12"/>
      <c r="BCI1218" s="12"/>
      <c r="BCJ1218" s="12"/>
      <c r="BCK1218" s="12"/>
      <c r="BCL1218" s="12"/>
      <c r="BCM1218" s="12"/>
      <c r="BCN1218" s="12"/>
      <c r="BCO1218" s="12"/>
      <c r="BCP1218" s="12"/>
      <c r="BCQ1218" s="12"/>
      <c r="BCR1218" s="12"/>
      <c r="BCS1218" s="12"/>
      <c r="BCT1218" s="12"/>
      <c r="BCU1218" s="12"/>
      <c r="BCV1218" s="12"/>
      <c r="BCW1218" s="12"/>
      <c r="BCX1218" s="12"/>
      <c r="BCY1218" s="12"/>
      <c r="BCZ1218" s="12"/>
      <c r="BDA1218" s="12"/>
      <c r="BDB1218" s="12"/>
      <c r="BDC1218" s="12"/>
      <c r="BDD1218" s="12"/>
      <c r="BDE1218" s="12"/>
      <c r="BDF1218" s="12"/>
      <c r="BDG1218" s="12"/>
      <c r="BDH1218" s="12"/>
      <c r="BDI1218" s="12"/>
      <c r="BDJ1218" s="12"/>
      <c r="BDK1218" s="12"/>
      <c r="BDL1218" s="12"/>
      <c r="BDM1218" s="12"/>
      <c r="BDN1218" s="12"/>
      <c r="BDO1218" s="12"/>
      <c r="BDP1218" s="12"/>
      <c r="BDQ1218" s="12"/>
      <c r="BDR1218" s="12"/>
      <c r="BDS1218" s="12"/>
      <c r="BDT1218" s="12"/>
      <c r="BDU1218" s="12"/>
      <c r="BDV1218" s="12"/>
      <c r="BDW1218" s="12"/>
      <c r="BDX1218" s="12"/>
      <c r="BDY1218" s="12"/>
      <c r="BDZ1218" s="12"/>
      <c r="BEA1218" s="12"/>
      <c r="BEB1218" s="12"/>
      <c r="BEC1218" s="12"/>
      <c r="BED1218" s="12"/>
      <c r="BEE1218" s="12"/>
      <c r="BEF1218" s="12"/>
      <c r="BEG1218" s="12"/>
      <c r="BEH1218" s="12"/>
      <c r="BEI1218" s="12"/>
      <c r="BEJ1218" s="12"/>
      <c r="BEK1218" s="12"/>
      <c r="BEL1218" s="12"/>
      <c r="BEM1218" s="12"/>
      <c r="BEN1218" s="12"/>
      <c r="BEO1218" s="12"/>
      <c r="BEP1218" s="12"/>
      <c r="BEQ1218" s="12"/>
      <c r="BER1218" s="12"/>
      <c r="BES1218" s="12"/>
      <c r="BET1218" s="12"/>
      <c r="BEU1218" s="12"/>
      <c r="BEV1218" s="12"/>
      <c r="BEW1218" s="12"/>
      <c r="BEX1218" s="12"/>
      <c r="BEY1218" s="12"/>
      <c r="BEZ1218" s="12"/>
      <c r="BFA1218" s="12"/>
      <c r="BFB1218" s="12"/>
      <c r="BFC1218" s="12"/>
      <c r="BFD1218" s="12"/>
      <c r="BFE1218" s="12"/>
      <c r="BFF1218" s="12"/>
      <c r="BFG1218" s="12"/>
      <c r="BFH1218" s="12"/>
      <c r="BFI1218" s="12"/>
      <c r="BFJ1218" s="12"/>
      <c r="BFK1218" s="12"/>
      <c r="BFL1218" s="12"/>
      <c r="BFM1218" s="12"/>
      <c r="BFN1218" s="12"/>
      <c r="BFO1218" s="12"/>
      <c r="BFP1218" s="12"/>
      <c r="BFQ1218" s="12"/>
      <c r="BFR1218" s="12"/>
      <c r="BFS1218" s="12"/>
      <c r="BFT1218" s="12"/>
      <c r="BFU1218" s="12"/>
      <c r="BFV1218" s="12"/>
      <c r="BFW1218" s="12"/>
      <c r="BFX1218" s="12"/>
      <c r="BFY1218" s="12"/>
      <c r="BFZ1218" s="12"/>
      <c r="BGA1218" s="12"/>
      <c r="BGB1218" s="12"/>
      <c r="BGC1218" s="12"/>
      <c r="BGD1218" s="12"/>
      <c r="BGE1218" s="12"/>
      <c r="BGF1218" s="12"/>
      <c r="BGG1218" s="12"/>
      <c r="BGH1218" s="12"/>
      <c r="BGI1218" s="12"/>
      <c r="BGJ1218" s="12"/>
      <c r="BGK1218" s="12"/>
      <c r="BGL1218" s="12"/>
      <c r="BGM1218" s="12"/>
      <c r="BGN1218" s="12"/>
      <c r="BGO1218" s="12"/>
      <c r="BGP1218" s="12"/>
      <c r="BGQ1218" s="12"/>
      <c r="BGR1218" s="12"/>
      <c r="BGS1218" s="12"/>
      <c r="BGT1218" s="12"/>
      <c r="BGU1218" s="12"/>
      <c r="BGV1218" s="12"/>
      <c r="BGW1218" s="12"/>
      <c r="BGX1218" s="12"/>
      <c r="BGY1218" s="12"/>
      <c r="BGZ1218" s="12"/>
      <c r="BHA1218" s="12"/>
      <c r="BHB1218" s="12"/>
      <c r="BHC1218" s="12"/>
      <c r="BHD1218" s="12"/>
      <c r="BHE1218" s="12"/>
      <c r="BHF1218" s="12"/>
      <c r="BHG1218" s="12"/>
      <c r="BHH1218" s="12"/>
      <c r="BHI1218" s="12"/>
      <c r="BHJ1218" s="12"/>
      <c r="BHK1218" s="12"/>
      <c r="BHL1218" s="12"/>
      <c r="BHM1218" s="12"/>
      <c r="BHN1218" s="12"/>
      <c r="BHO1218" s="12"/>
      <c r="BHP1218" s="12"/>
      <c r="BHQ1218" s="12"/>
      <c r="BHR1218" s="12"/>
      <c r="BHS1218" s="12"/>
      <c r="BHT1218" s="12"/>
      <c r="BHU1218" s="12"/>
      <c r="BHV1218" s="12"/>
      <c r="BHW1218" s="12"/>
      <c r="BHX1218" s="12"/>
      <c r="BHY1218" s="12"/>
      <c r="BHZ1218" s="12"/>
      <c r="BIA1218" s="12"/>
      <c r="BIB1218" s="12"/>
      <c r="BIC1218" s="12"/>
      <c r="BID1218" s="12"/>
      <c r="BIE1218" s="12"/>
      <c r="BIF1218" s="12"/>
      <c r="BIG1218" s="12"/>
      <c r="BIH1218" s="12"/>
      <c r="BII1218" s="12"/>
      <c r="BIJ1218" s="12"/>
      <c r="BIK1218" s="12"/>
      <c r="BIL1218" s="12"/>
      <c r="BIM1218" s="12"/>
      <c r="BIN1218" s="12"/>
      <c r="BIO1218" s="12"/>
      <c r="BIP1218" s="12"/>
      <c r="BIQ1218" s="12"/>
      <c r="BIR1218" s="12"/>
      <c r="BIS1218" s="12"/>
      <c r="BIT1218" s="12"/>
      <c r="BIU1218" s="12"/>
      <c r="BIV1218" s="12"/>
      <c r="BIW1218" s="12"/>
      <c r="BIX1218" s="12"/>
      <c r="BIY1218" s="12"/>
      <c r="BIZ1218" s="12"/>
      <c r="BJA1218" s="12"/>
      <c r="BJB1218" s="12"/>
      <c r="BJC1218" s="12"/>
      <c r="BJD1218" s="12"/>
      <c r="BJE1218" s="12"/>
      <c r="BJF1218" s="12"/>
      <c r="BJG1218" s="12"/>
      <c r="BJH1218" s="12"/>
      <c r="BJI1218" s="12"/>
      <c r="BJJ1218" s="12"/>
      <c r="BJK1218" s="12"/>
      <c r="BJL1218" s="12"/>
      <c r="BJM1218" s="12"/>
      <c r="BJN1218" s="12"/>
      <c r="BJO1218" s="12"/>
      <c r="BJP1218" s="12"/>
      <c r="BJQ1218" s="12"/>
      <c r="BJR1218" s="12"/>
      <c r="BJS1218" s="12"/>
      <c r="BJT1218" s="12"/>
      <c r="BJU1218" s="12"/>
      <c r="BJV1218" s="12"/>
      <c r="BJW1218" s="12"/>
      <c r="BJX1218" s="12"/>
      <c r="BJY1218" s="12"/>
      <c r="BJZ1218" s="12"/>
      <c r="BKA1218" s="12"/>
      <c r="BKB1218" s="12"/>
      <c r="BKC1218" s="12"/>
      <c r="BKD1218" s="12"/>
      <c r="BKE1218" s="12"/>
      <c r="BKF1218" s="12"/>
      <c r="BKG1218" s="12"/>
      <c r="BKH1218" s="12"/>
      <c r="BKI1218" s="12"/>
      <c r="BKJ1218" s="12"/>
      <c r="BKK1218" s="12"/>
      <c r="BKL1218" s="12"/>
      <c r="BKM1218" s="12"/>
      <c r="BKN1218" s="12"/>
      <c r="BKO1218" s="12"/>
      <c r="BKP1218" s="12"/>
      <c r="BKQ1218" s="12"/>
      <c r="BKR1218" s="12"/>
      <c r="BKS1218" s="12"/>
      <c r="BKT1218" s="12"/>
      <c r="BKU1218" s="12"/>
      <c r="BKV1218" s="12"/>
      <c r="BKW1218" s="12"/>
      <c r="BKX1218" s="12"/>
      <c r="BKY1218" s="12"/>
      <c r="BKZ1218" s="12"/>
      <c r="BLA1218" s="12"/>
      <c r="BLB1218" s="12"/>
      <c r="BLC1218" s="12"/>
      <c r="BLD1218" s="12"/>
      <c r="BLE1218" s="12"/>
      <c r="BLF1218" s="12"/>
      <c r="BLG1218" s="12"/>
      <c r="BLH1218" s="12"/>
      <c r="BLI1218" s="12"/>
      <c r="BLJ1218" s="12"/>
      <c r="BLK1218" s="12"/>
      <c r="BLL1218" s="12"/>
      <c r="BLM1218" s="12"/>
      <c r="BLN1218" s="12"/>
      <c r="BLO1218" s="12"/>
      <c r="BLP1218" s="12"/>
      <c r="BLQ1218" s="12"/>
      <c r="BLR1218" s="12"/>
      <c r="BLS1218" s="12"/>
      <c r="BLT1218" s="12"/>
      <c r="BLU1218" s="12"/>
      <c r="BLV1218" s="12"/>
      <c r="BLW1218" s="12"/>
      <c r="BLX1218" s="12"/>
      <c r="BLY1218" s="12"/>
      <c r="BLZ1218" s="12"/>
      <c r="BMA1218" s="12"/>
      <c r="BMB1218" s="12"/>
      <c r="BMC1218" s="12"/>
      <c r="BMD1218" s="12"/>
      <c r="BME1218" s="12"/>
      <c r="BMF1218" s="12"/>
      <c r="BMG1218" s="12"/>
      <c r="BMH1218" s="12"/>
      <c r="BMI1218" s="12"/>
      <c r="BMJ1218" s="12"/>
      <c r="BMK1218" s="12"/>
      <c r="BML1218" s="12"/>
      <c r="BMM1218" s="12"/>
      <c r="BMN1218" s="12"/>
      <c r="BMO1218" s="12"/>
      <c r="BMP1218" s="12"/>
      <c r="BMQ1218" s="12"/>
      <c r="BMR1218" s="12"/>
      <c r="BMS1218" s="12"/>
      <c r="BMT1218" s="12"/>
      <c r="BMU1218" s="12"/>
      <c r="BMV1218" s="12"/>
      <c r="BMW1218" s="12"/>
      <c r="BMX1218" s="12"/>
      <c r="BMY1218" s="12"/>
      <c r="BMZ1218" s="12"/>
      <c r="BNA1218" s="12"/>
      <c r="BNB1218" s="12"/>
      <c r="BNC1218" s="12"/>
      <c r="BND1218" s="12"/>
      <c r="BNE1218" s="12"/>
      <c r="BNF1218" s="12"/>
      <c r="BNG1218" s="12"/>
      <c r="BNH1218" s="12"/>
      <c r="BNI1218" s="12"/>
      <c r="BNJ1218" s="12"/>
      <c r="BNK1218" s="12"/>
      <c r="BNL1218" s="12"/>
      <c r="BNM1218" s="12"/>
      <c r="BNN1218" s="12"/>
      <c r="BNO1218" s="12"/>
      <c r="BNP1218" s="12"/>
      <c r="BNQ1218" s="12"/>
      <c r="BNR1218" s="12"/>
      <c r="BNS1218" s="12"/>
      <c r="BNT1218" s="12"/>
      <c r="BNU1218" s="12"/>
      <c r="BNV1218" s="12"/>
      <c r="BNW1218" s="12"/>
      <c r="BNX1218" s="12"/>
      <c r="BNY1218" s="12"/>
      <c r="BNZ1218" s="12"/>
      <c r="BOA1218" s="12"/>
      <c r="BOB1218" s="12"/>
      <c r="BOC1218" s="12"/>
      <c r="BOD1218" s="12"/>
      <c r="BOE1218" s="12"/>
      <c r="BOF1218" s="12"/>
      <c r="BOG1218" s="12"/>
      <c r="BOH1218" s="12"/>
      <c r="BOI1218" s="12"/>
      <c r="BOJ1218" s="12"/>
      <c r="BOK1218" s="12"/>
      <c r="BOL1218" s="12"/>
      <c r="BOM1218" s="12"/>
      <c r="BON1218" s="12"/>
      <c r="BOO1218" s="12"/>
      <c r="BOP1218" s="12"/>
      <c r="BOQ1218" s="12"/>
      <c r="BOR1218" s="12"/>
      <c r="BOS1218" s="12"/>
      <c r="BOT1218" s="12"/>
      <c r="BOU1218" s="12"/>
      <c r="BOV1218" s="12"/>
      <c r="BOW1218" s="12"/>
      <c r="BOX1218" s="12"/>
      <c r="BOY1218" s="12"/>
      <c r="BOZ1218" s="12"/>
      <c r="BPA1218" s="12"/>
      <c r="BPB1218" s="12"/>
      <c r="BPC1218" s="12"/>
      <c r="BPD1218" s="12"/>
      <c r="BPE1218" s="12"/>
      <c r="BPF1218" s="12"/>
      <c r="BPG1218" s="12"/>
      <c r="BPH1218" s="12"/>
      <c r="BPI1218" s="12"/>
      <c r="BPJ1218" s="12"/>
      <c r="BPK1218" s="12"/>
      <c r="BPL1218" s="12"/>
      <c r="BPM1218" s="12"/>
      <c r="BPN1218" s="12"/>
      <c r="BPO1218" s="12"/>
      <c r="BPP1218" s="12"/>
      <c r="BPQ1218" s="12"/>
      <c r="BPR1218" s="12"/>
      <c r="BPS1218" s="12"/>
      <c r="BPT1218" s="12"/>
      <c r="BPU1218" s="12"/>
      <c r="BPV1218" s="12"/>
      <c r="BPW1218" s="12"/>
      <c r="BPX1218" s="12"/>
      <c r="BPY1218" s="12"/>
      <c r="BPZ1218" s="12"/>
      <c r="BQA1218" s="12"/>
      <c r="BQB1218" s="12"/>
      <c r="BQC1218" s="12"/>
      <c r="BQD1218" s="12"/>
      <c r="BQE1218" s="12"/>
      <c r="BQF1218" s="12"/>
      <c r="BQG1218" s="12"/>
      <c r="BQH1218" s="12"/>
      <c r="BQI1218" s="12"/>
      <c r="BQJ1218" s="12"/>
      <c r="BQK1218" s="12"/>
      <c r="BQL1218" s="12"/>
      <c r="BQM1218" s="12"/>
      <c r="BQN1218" s="12"/>
      <c r="BQO1218" s="12"/>
      <c r="BQP1218" s="12"/>
      <c r="BQQ1218" s="12"/>
      <c r="BQR1218" s="12"/>
      <c r="BQS1218" s="12"/>
      <c r="BQT1218" s="12"/>
      <c r="BQU1218" s="12"/>
      <c r="BQV1218" s="12"/>
      <c r="BQW1218" s="12"/>
      <c r="BQX1218" s="12"/>
      <c r="BQY1218" s="12"/>
      <c r="BQZ1218" s="12"/>
      <c r="BRA1218" s="12"/>
      <c r="BRB1218" s="12"/>
      <c r="BRC1218" s="12"/>
      <c r="BRD1218" s="12"/>
      <c r="BRE1218" s="12"/>
      <c r="BRF1218" s="12"/>
      <c r="BRG1218" s="12"/>
      <c r="BRH1218" s="12"/>
      <c r="BRI1218" s="12"/>
      <c r="BRJ1218" s="12"/>
      <c r="BRK1218" s="12"/>
      <c r="BRL1218" s="12"/>
      <c r="BRM1218" s="12"/>
      <c r="BRN1218" s="12"/>
      <c r="BRO1218" s="12"/>
      <c r="BRP1218" s="12"/>
      <c r="BRQ1218" s="12"/>
      <c r="BRR1218" s="12"/>
      <c r="BRS1218" s="12"/>
      <c r="BRT1218" s="12"/>
      <c r="BRU1218" s="12"/>
      <c r="BRV1218" s="12"/>
      <c r="BRW1218" s="12"/>
      <c r="BRX1218" s="12"/>
      <c r="BRY1218" s="12"/>
      <c r="BRZ1218" s="12"/>
      <c r="BSA1218" s="12"/>
      <c r="BSB1218" s="12"/>
      <c r="BSC1218" s="12"/>
      <c r="BSD1218" s="12"/>
      <c r="BSE1218" s="12"/>
      <c r="BSF1218" s="12"/>
      <c r="BSG1218" s="12"/>
      <c r="BSH1218" s="12"/>
      <c r="BSI1218" s="12"/>
      <c r="BSJ1218" s="12"/>
      <c r="BSK1218" s="12"/>
      <c r="BSL1218" s="12"/>
      <c r="BSM1218" s="12"/>
      <c r="BSN1218" s="12"/>
      <c r="BSO1218" s="12"/>
      <c r="BSP1218" s="12"/>
      <c r="BSQ1218" s="12"/>
      <c r="BSR1218" s="12"/>
      <c r="BSS1218" s="12"/>
      <c r="BST1218" s="12"/>
      <c r="BSU1218" s="12"/>
      <c r="BSV1218" s="12"/>
      <c r="BSW1218" s="12"/>
      <c r="BSX1218" s="12"/>
      <c r="BSY1218" s="12"/>
      <c r="BSZ1218" s="12"/>
      <c r="BTA1218" s="12"/>
      <c r="BTB1218" s="12"/>
      <c r="BTC1218" s="12"/>
      <c r="BTD1218" s="12"/>
      <c r="BTE1218" s="12"/>
      <c r="BTF1218" s="12"/>
      <c r="BTG1218" s="12"/>
      <c r="BTH1218" s="12"/>
      <c r="BTI1218" s="12"/>
      <c r="BTJ1218" s="12"/>
      <c r="BTK1218" s="12"/>
      <c r="BTL1218" s="12"/>
      <c r="BTM1218" s="12"/>
      <c r="BTN1218" s="12"/>
      <c r="BTO1218" s="12"/>
      <c r="BTP1218" s="12"/>
      <c r="BTQ1218" s="12"/>
      <c r="BTR1218" s="12"/>
      <c r="BTS1218" s="12"/>
      <c r="BTT1218" s="12"/>
      <c r="BTU1218" s="12"/>
      <c r="BTV1218" s="12"/>
      <c r="BTW1218" s="12"/>
      <c r="BTX1218" s="12"/>
      <c r="BTY1218" s="12"/>
      <c r="BTZ1218" s="12"/>
      <c r="BUA1218" s="12"/>
      <c r="BUB1218" s="12"/>
      <c r="BUC1218" s="12"/>
      <c r="BUD1218" s="12"/>
      <c r="BUE1218" s="12"/>
      <c r="BUF1218" s="12"/>
      <c r="BUG1218" s="12"/>
      <c r="BUH1218" s="12"/>
      <c r="BUI1218" s="12"/>
      <c r="BUJ1218" s="12"/>
      <c r="BUK1218" s="12"/>
      <c r="BUL1218" s="12"/>
      <c r="BUM1218" s="12"/>
      <c r="BUN1218" s="12"/>
      <c r="BUO1218" s="12"/>
      <c r="BUP1218" s="12"/>
      <c r="BUQ1218" s="12"/>
      <c r="BUR1218" s="12"/>
      <c r="BUS1218" s="12"/>
      <c r="BUT1218" s="12"/>
      <c r="BUU1218" s="12"/>
      <c r="BUV1218" s="12"/>
      <c r="BUW1218" s="12"/>
      <c r="BUX1218" s="12"/>
      <c r="BUY1218" s="12"/>
      <c r="BUZ1218" s="12"/>
      <c r="BVA1218" s="12"/>
      <c r="BVB1218" s="12"/>
      <c r="BVC1218" s="12"/>
      <c r="BVD1218" s="12"/>
      <c r="BVE1218" s="12"/>
      <c r="BVF1218" s="12"/>
      <c r="BVG1218" s="12"/>
      <c r="BVH1218" s="12"/>
      <c r="BVI1218" s="12"/>
      <c r="BVJ1218" s="12"/>
      <c r="BVK1218" s="12"/>
      <c r="BVL1218" s="12"/>
      <c r="BVM1218" s="12"/>
      <c r="BVN1218" s="12"/>
      <c r="BVO1218" s="12"/>
      <c r="BVP1218" s="12"/>
      <c r="BVQ1218" s="12"/>
      <c r="BVR1218" s="12"/>
      <c r="BVS1218" s="12"/>
      <c r="BVT1218" s="12"/>
      <c r="BVU1218" s="12"/>
      <c r="BVV1218" s="12"/>
      <c r="BVW1218" s="12"/>
      <c r="BVX1218" s="12"/>
      <c r="BVY1218" s="12"/>
      <c r="BVZ1218" s="12"/>
      <c r="BWA1218" s="12"/>
      <c r="BWB1218" s="12"/>
      <c r="BWC1218" s="12"/>
      <c r="BWD1218" s="12"/>
      <c r="BWE1218" s="12"/>
      <c r="BWF1218" s="12"/>
      <c r="BWG1218" s="12"/>
      <c r="BWH1218" s="12"/>
      <c r="BWI1218" s="12"/>
      <c r="BWJ1218" s="12"/>
      <c r="BWK1218" s="12"/>
      <c r="BWL1218" s="12"/>
      <c r="BWM1218" s="12"/>
      <c r="BWN1218" s="12"/>
      <c r="BWO1218" s="12"/>
      <c r="BWP1218" s="12"/>
      <c r="BWQ1218" s="12"/>
      <c r="BWR1218" s="12"/>
      <c r="BWS1218" s="12"/>
      <c r="BWT1218" s="12"/>
      <c r="BWU1218" s="12"/>
      <c r="BWV1218" s="12"/>
      <c r="BWW1218" s="12"/>
      <c r="BWX1218" s="12"/>
      <c r="BWY1218" s="12"/>
      <c r="BWZ1218" s="12"/>
      <c r="BXA1218" s="12"/>
      <c r="BXB1218" s="12"/>
      <c r="BXC1218" s="12"/>
      <c r="BXD1218" s="12"/>
      <c r="BXE1218" s="12"/>
      <c r="BXF1218" s="12"/>
      <c r="BXG1218" s="12"/>
      <c r="BXH1218" s="12"/>
      <c r="BXI1218" s="12"/>
      <c r="BXJ1218" s="12"/>
      <c r="BXK1218" s="12"/>
      <c r="BXL1218" s="12"/>
      <c r="BXM1218" s="12"/>
      <c r="BXN1218" s="12"/>
      <c r="BXO1218" s="12"/>
      <c r="BXP1218" s="12"/>
      <c r="BXQ1218" s="12"/>
      <c r="BXR1218" s="12"/>
      <c r="BXS1218" s="12"/>
      <c r="BXT1218" s="12"/>
      <c r="BXU1218" s="12"/>
      <c r="BXV1218" s="12"/>
      <c r="BXW1218" s="12"/>
      <c r="BXX1218" s="12"/>
      <c r="BXY1218" s="12"/>
      <c r="BXZ1218" s="12"/>
      <c r="BYA1218" s="12"/>
      <c r="BYB1218" s="12"/>
      <c r="BYC1218" s="12"/>
      <c r="BYD1218" s="12"/>
      <c r="BYE1218" s="12"/>
      <c r="BYF1218" s="12"/>
      <c r="BYG1218" s="12"/>
      <c r="BYH1218" s="12"/>
      <c r="BYI1218" s="12"/>
      <c r="BYJ1218" s="12"/>
      <c r="BYK1218" s="12"/>
      <c r="BYL1218" s="12"/>
      <c r="BYM1218" s="12"/>
      <c r="BYN1218" s="12"/>
      <c r="BYO1218" s="12"/>
      <c r="BYP1218" s="12"/>
      <c r="BYQ1218" s="12"/>
      <c r="BYR1218" s="12"/>
      <c r="BYS1218" s="12"/>
      <c r="BYT1218" s="12"/>
      <c r="BYU1218" s="12"/>
      <c r="BYV1218" s="12"/>
      <c r="BYW1218" s="12"/>
      <c r="BYX1218" s="12"/>
      <c r="BYY1218" s="12"/>
      <c r="BYZ1218" s="12"/>
      <c r="BZA1218" s="12"/>
      <c r="BZB1218" s="12"/>
      <c r="BZC1218" s="12"/>
      <c r="BZD1218" s="12"/>
      <c r="BZE1218" s="12"/>
      <c r="BZF1218" s="12"/>
      <c r="BZG1218" s="12"/>
      <c r="BZH1218" s="12"/>
      <c r="BZI1218" s="12"/>
      <c r="BZJ1218" s="12"/>
      <c r="BZK1218" s="12"/>
      <c r="BZL1218" s="12"/>
      <c r="BZM1218" s="12"/>
      <c r="BZN1218" s="12"/>
      <c r="BZO1218" s="12"/>
      <c r="BZP1218" s="12"/>
      <c r="BZQ1218" s="12"/>
      <c r="BZR1218" s="12"/>
      <c r="BZS1218" s="12"/>
      <c r="BZT1218" s="12"/>
      <c r="BZU1218" s="12"/>
      <c r="BZV1218" s="12"/>
      <c r="BZW1218" s="12"/>
      <c r="BZX1218" s="12"/>
      <c r="BZY1218" s="12"/>
      <c r="BZZ1218" s="12"/>
      <c r="CAA1218" s="12"/>
      <c r="CAB1218" s="12"/>
      <c r="CAC1218" s="12"/>
      <c r="CAD1218" s="12"/>
      <c r="CAE1218" s="12"/>
      <c r="CAF1218" s="12"/>
      <c r="CAG1218" s="12"/>
      <c r="CAH1218" s="12"/>
      <c r="CAI1218" s="12"/>
      <c r="CAJ1218" s="12"/>
      <c r="CAK1218" s="12"/>
      <c r="CAL1218" s="12"/>
      <c r="CAM1218" s="12"/>
      <c r="CAN1218" s="12"/>
      <c r="CAO1218" s="12"/>
      <c r="CAP1218" s="12"/>
      <c r="CAQ1218" s="12"/>
      <c r="CAR1218" s="12"/>
      <c r="CAS1218" s="12"/>
      <c r="CAT1218" s="12"/>
      <c r="CAU1218" s="12"/>
      <c r="CAV1218" s="12"/>
      <c r="CAW1218" s="12"/>
      <c r="CAX1218" s="12"/>
      <c r="CAY1218" s="12"/>
      <c r="CAZ1218" s="12"/>
      <c r="CBA1218" s="12"/>
      <c r="CBB1218" s="12"/>
      <c r="CBC1218" s="12"/>
      <c r="CBD1218" s="12"/>
      <c r="CBE1218" s="12"/>
      <c r="CBF1218" s="12"/>
      <c r="CBG1218" s="12"/>
      <c r="CBH1218" s="12"/>
      <c r="CBI1218" s="12"/>
      <c r="CBJ1218" s="12"/>
      <c r="CBK1218" s="12"/>
      <c r="CBL1218" s="12"/>
      <c r="CBM1218" s="12"/>
      <c r="CBN1218" s="12"/>
      <c r="CBO1218" s="12"/>
      <c r="CBP1218" s="12"/>
      <c r="CBQ1218" s="12"/>
      <c r="CBR1218" s="12"/>
      <c r="CBS1218" s="12"/>
      <c r="CBT1218" s="12"/>
      <c r="CBU1218" s="12"/>
      <c r="CBV1218" s="12"/>
      <c r="CBW1218" s="12"/>
      <c r="CBX1218" s="12"/>
      <c r="CBY1218" s="12"/>
      <c r="CBZ1218" s="12"/>
      <c r="CCA1218" s="12"/>
      <c r="CCB1218" s="12"/>
      <c r="CCC1218" s="12"/>
      <c r="CCD1218" s="12"/>
      <c r="CCE1218" s="12"/>
      <c r="CCF1218" s="12"/>
      <c r="CCG1218" s="12"/>
      <c r="CCH1218" s="12"/>
      <c r="CCI1218" s="12"/>
      <c r="CCJ1218" s="12"/>
      <c r="CCK1218" s="12"/>
      <c r="CCL1218" s="12"/>
      <c r="CCM1218" s="12"/>
      <c r="CCN1218" s="12"/>
      <c r="CCO1218" s="12"/>
      <c r="CCP1218" s="12"/>
      <c r="CCQ1218" s="12"/>
      <c r="CCR1218" s="12"/>
      <c r="CCS1218" s="12"/>
      <c r="CCT1218" s="12"/>
      <c r="CCU1218" s="12"/>
      <c r="CCV1218" s="12"/>
      <c r="CCW1218" s="12"/>
      <c r="CCX1218" s="12"/>
      <c r="CCY1218" s="12"/>
      <c r="CCZ1218" s="12"/>
      <c r="CDA1218" s="12"/>
      <c r="CDB1218" s="12"/>
      <c r="CDC1218" s="12"/>
      <c r="CDD1218" s="12"/>
      <c r="CDE1218" s="12"/>
      <c r="CDF1218" s="12"/>
      <c r="CDG1218" s="12"/>
      <c r="CDH1218" s="12"/>
      <c r="CDI1218" s="12"/>
      <c r="CDJ1218" s="12"/>
      <c r="CDK1218" s="12"/>
      <c r="CDL1218" s="12"/>
      <c r="CDM1218" s="12"/>
      <c r="CDN1218" s="12"/>
      <c r="CDO1218" s="12"/>
      <c r="CDP1218" s="12"/>
      <c r="CDQ1218" s="12"/>
      <c r="CDR1218" s="12"/>
      <c r="CDS1218" s="12"/>
      <c r="CDT1218" s="12"/>
      <c r="CDU1218" s="12"/>
      <c r="CDV1218" s="12"/>
      <c r="CDW1218" s="12"/>
      <c r="CDX1218" s="12"/>
      <c r="CDY1218" s="12"/>
      <c r="CDZ1218" s="12"/>
      <c r="CEA1218" s="12"/>
      <c r="CEB1218" s="12"/>
      <c r="CEC1218" s="12"/>
      <c r="CED1218" s="12"/>
      <c r="CEE1218" s="12"/>
      <c r="CEF1218" s="12"/>
      <c r="CEG1218" s="12"/>
      <c r="CEH1218" s="12"/>
      <c r="CEI1218" s="12"/>
      <c r="CEJ1218" s="12"/>
      <c r="CEK1218" s="12"/>
      <c r="CEL1218" s="12"/>
      <c r="CEM1218" s="12"/>
      <c r="CEN1218" s="12"/>
      <c r="CEO1218" s="12"/>
      <c r="CEP1218" s="12"/>
      <c r="CEQ1218" s="12"/>
      <c r="CER1218" s="12"/>
      <c r="CES1218" s="12"/>
      <c r="CET1218" s="12"/>
      <c r="CEU1218" s="12"/>
      <c r="CEV1218" s="12"/>
      <c r="CEW1218" s="12"/>
      <c r="CEX1218" s="12"/>
      <c r="CEY1218" s="12"/>
      <c r="CEZ1218" s="12"/>
      <c r="CFA1218" s="12"/>
      <c r="CFB1218" s="12"/>
      <c r="CFC1218" s="12"/>
      <c r="CFD1218" s="12"/>
      <c r="CFE1218" s="12"/>
      <c r="CFF1218" s="12"/>
      <c r="CFG1218" s="12"/>
      <c r="CFH1218" s="12"/>
      <c r="CFI1218" s="12"/>
      <c r="CFJ1218" s="12"/>
      <c r="CFK1218" s="12"/>
      <c r="CFL1218" s="12"/>
      <c r="CFM1218" s="12"/>
      <c r="CFN1218" s="12"/>
      <c r="CFO1218" s="12"/>
      <c r="CFP1218" s="12"/>
      <c r="CFQ1218" s="12"/>
      <c r="CFR1218" s="12"/>
      <c r="CFS1218" s="12"/>
      <c r="CFT1218" s="12"/>
      <c r="CFU1218" s="12"/>
      <c r="CFV1218" s="12"/>
      <c r="CFW1218" s="12"/>
      <c r="CFX1218" s="12"/>
      <c r="CFY1218" s="12"/>
      <c r="CFZ1218" s="12"/>
      <c r="CGA1218" s="12"/>
      <c r="CGB1218" s="12"/>
      <c r="CGC1218" s="12"/>
      <c r="CGD1218" s="12"/>
      <c r="CGE1218" s="12"/>
      <c r="CGF1218" s="12"/>
      <c r="CGG1218" s="12"/>
      <c r="CGH1218" s="12"/>
      <c r="CGI1218" s="12"/>
      <c r="CGJ1218" s="12"/>
      <c r="CGK1218" s="12"/>
      <c r="CGL1218" s="12"/>
      <c r="CGM1218" s="12"/>
      <c r="CGN1218" s="12"/>
      <c r="CGO1218" s="12"/>
      <c r="CGP1218" s="12"/>
      <c r="CGQ1218" s="12"/>
      <c r="CGR1218" s="12"/>
      <c r="CGS1218" s="12"/>
      <c r="CGT1218" s="12"/>
      <c r="CGU1218" s="12"/>
      <c r="CGV1218" s="12"/>
      <c r="CGW1218" s="12"/>
      <c r="CGX1218" s="12"/>
      <c r="CGY1218" s="12"/>
      <c r="CGZ1218" s="12"/>
      <c r="CHA1218" s="12"/>
      <c r="CHB1218" s="12"/>
      <c r="CHC1218" s="12"/>
      <c r="CHD1218" s="12"/>
      <c r="CHE1218" s="12"/>
      <c r="CHF1218" s="12"/>
      <c r="CHG1218" s="12"/>
      <c r="CHH1218" s="12"/>
      <c r="CHI1218" s="12"/>
      <c r="CHJ1218" s="12"/>
      <c r="CHK1218" s="12"/>
      <c r="CHL1218" s="12"/>
      <c r="CHM1218" s="12"/>
      <c r="CHN1218" s="12"/>
      <c r="CHO1218" s="12"/>
      <c r="CHP1218" s="12"/>
      <c r="CHQ1218" s="12"/>
      <c r="CHR1218" s="12"/>
      <c r="CHS1218" s="12"/>
      <c r="CHT1218" s="12"/>
      <c r="CHU1218" s="12"/>
      <c r="CHV1218" s="12"/>
      <c r="CHW1218" s="12"/>
      <c r="CHX1218" s="12"/>
      <c r="CHY1218" s="12"/>
      <c r="CHZ1218" s="12"/>
      <c r="CIA1218" s="12"/>
      <c r="CIB1218" s="12"/>
      <c r="CIC1218" s="12"/>
      <c r="CID1218" s="12"/>
      <c r="CIE1218" s="12"/>
      <c r="CIF1218" s="12"/>
      <c r="CIG1218" s="12"/>
      <c r="CIH1218" s="12"/>
      <c r="CII1218" s="12"/>
      <c r="CIJ1218" s="12"/>
      <c r="CIK1218" s="12"/>
      <c r="CIL1218" s="12"/>
      <c r="CIM1218" s="12"/>
      <c r="CIN1218" s="12"/>
      <c r="CIO1218" s="12"/>
      <c r="CIP1218" s="12"/>
      <c r="CIQ1218" s="12"/>
      <c r="CIR1218" s="12"/>
      <c r="CIS1218" s="12"/>
      <c r="CIT1218" s="12"/>
      <c r="CIU1218" s="12"/>
      <c r="CIV1218" s="12"/>
      <c r="CIW1218" s="12"/>
      <c r="CIX1218" s="12"/>
      <c r="CIY1218" s="12"/>
      <c r="CIZ1218" s="12"/>
      <c r="CJA1218" s="12"/>
      <c r="CJB1218" s="12"/>
      <c r="CJC1218" s="12"/>
      <c r="CJD1218" s="12"/>
      <c r="CJE1218" s="12"/>
      <c r="CJF1218" s="12"/>
      <c r="CJG1218" s="12"/>
      <c r="CJH1218" s="12"/>
      <c r="CJI1218" s="12"/>
      <c r="CJJ1218" s="12"/>
      <c r="CJK1218" s="12"/>
      <c r="CJL1218" s="12"/>
      <c r="CJM1218" s="12"/>
      <c r="CJN1218" s="12"/>
      <c r="CJO1218" s="12"/>
      <c r="CJP1218" s="12"/>
      <c r="CJQ1218" s="12"/>
      <c r="CJR1218" s="12"/>
      <c r="CJS1218" s="12"/>
      <c r="CJT1218" s="12"/>
      <c r="CJU1218" s="12"/>
      <c r="CJV1218" s="12"/>
      <c r="CJW1218" s="12"/>
      <c r="CJX1218" s="12"/>
      <c r="CJY1218" s="12"/>
      <c r="CJZ1218" s="12"/>
      <c r="CKA1218" s="12"/>
      <c r="CKB1218" s="12"/>
      <c r="CKC1218" s="12"/>
      <c r="CKD1218" s="12"/>
      <c r="CKE1218" s="12"/>
      <c r="CKF1218" s="12"/>
      <c r="CKG1218" s="12"/>
      <c r="CKH1218" s="12"/>
      <c r="CKI1218" s="12"/>
      <c r="CKJ1218" s="12"/>
      <c r="CKK1218" s="12"/>
      <c r="CKL1218" s="12"/>
      <c r="CKM1218" s="12"/>
      <c r="CKN1218" s="12"/>
      <c r="CKO1218" s="12"/>
      <c r="CKP1218" s="12"/>
      <c r="CKQ1218" s="12"/>
      <c r="CKR1218" s="12"/>
      <c r="CKS1218" s="12"/>
      <c r="CKT1218" s="12"/>
      <c r="CKU1218" s="12"/>
      <c r="CKV1218" s="12"/>
      <c r="CKW1218" s="12"/>
      <c r="CKX1218" s="12"/>
      <c r="CKY1218" s="12"/>
      <c r="CKZ1218" s="12"/>
      <c r="CLA1218" s="12"/>
      <c r="CLB1218" s="12"/>
      <c r="CLC1218" s="12"/>
      <c r="CLD1218" s="12"/>
      <c r="CLE1218" s="12"/>
      <c r="CLF1218" s="12"/>
      <c r="CLG1218" s="12"/>
      <c r="CLH1218" s="12"/>
      <c r="CLI1218" s="12"/>
      <c r="CLJ1218" s="12"/>
      <c r="CLK1218" s="12"/>
      <c r="CLL1218" s="12"/>
      <c r="CLM1218" s="12"/>
      <c r="CLN1218" s="12"/>
      <c r="CLO1218" s="12"/>
      <c r="CLP1218" s="12"/>
      <c r="CLQ1218" s="12"/>
      <c r="CLR1218" s="12"/>
      <c r="CLS1218" s="12"/>
      <c r="CLT1218" s="12"/>
      <c r="CLU1218" s="12"/>
      <c r="CLV1218" s="12"/>
      <c r="CLW1218" s="12"/>
      <c r="CLX1218" s="12"/>
      <c r="CLY1218" s="12"/>
      <c r="CLZ1218" s="12"/>
      <c r="CMA1218" s="12"/>
      <c r="CMB1218" s="12"/>
      <c r="CMC1218" s="12"/>
      <c r="CMD1218" s="12"/>
      <c r="CME1218" s="12"/>
      <c r="CMF1218" s="12"/>
      <c r="CMG1218" s="12"/>
      <c r="CMH1218" s="12"/>
      <c r="CMI1218" s="12"/>
      <c r="CMJ1218" s="12"/>
      <c r="CMK1218" s="12"/>
      <c r="CML1218" s="12"/>
      <c r="CMM1218" s="12"/>
      <c r="CMN1218" s="12"/>
      <c r="CMO1218" s="12"/>
      <c r="CMP1218" s="12"/>
      <c r="CMQ1218" s="12"/>
      <c r="CMR1218" s="12"/>
      <c r="CMS1218" s="12"/>
      <c r="CMT1218" s="12"/>
      <c r="CMU1218" s="12"/>
      <c r="CMV1218" s="12"/>
      <c r="CMW1218" s="12"/>
      <c r="CMX1218" s="12"/>
      <c r="CMY1218" s="12"/>
      <c r="CMZ1218" s="12"/>
      <c r="CNA1218" s="12"/>
      <c r="CNB1218" s="12"/>
      <c r="CNC1218" s="12"/>
      <c r="CND1218" s="12"/>
      <c r="CNE1218" s="12"/>
      <c r="CNF1218" s="12"/>
      <c r="CNG1218" s="12"/>
      <c r="CNH1218" s="12"/>
      <c r="CNI1218" s="12"/>
      <c r="CNJ1218" s="12"/>
      <c r="CNK1218" s="12"/>
      <c r="CNL1218" s="12"/>
      <c r="CNM1218" s="12"/>
      <c r="CNN1218" s="12"/>
      <c r="CNO1218" s="12"/>
      <c r="CNP1218" s="12"/>
      <c r="CNQ1218" s="12"/>
      <c r="CNR1218" s="12"/>
      <c r="CNS1218" s="12"/>
      <c r="CNT1218" s="12"/>
      <c r="CNU1218" s="12"/>
      <c r="CNV1218" s="12"/>
      <c r="CNW1218" s="12"/>
      <c r="CNX1218" s="12"/>
      <c r="CNY1218" s="12"/>
      <c r="CNZ1218" s="12"/>
      <c r="COA1218" s="12"/>
      <c r="COB1218" s="12"/>
      <c r="COC1218" s="12"/>
      <c r="COD1218" s="12"/>
      <c r="COE1218" s="12"/>
      <c r="COF1218" s="12"/>
      <c r="COG1218" s="12"/>
      <c r="COH1218" s="12"/>
      <c r="COI1218" s="12"/>
      <c r="COJ1218" s="12"/>
      <c r="COK1218" s="12"/>
      <c r="COL1218" s="12"/>
      <c r="COM1218" s="12"/>
      <c r="CON1218" s="12"/>
      <c r="COO1218" s="12"/>
      <c r="COP1218" s="12"/>
      <c r="COQ1218" s="12"/>
      <c r="COR1218" s="12"/>
      <c r="COS1218" s="12"/>
      <c r="COT1218" s="12"/>
      <c r="COU1218" s="12"/>
      <c r="COV1218" s="12"/>
      <c r="COW1218" s="12"/>
      <c r="COX1218" s="12"/>
      <c r="COY1218" s="12"/>
      <c r="COZ1218" s="12"/>
      <c r="CPA1218" s="12"/>
      <c r="CPB1218" s="12"/>
      <c r="CPC1218" s="12"/>
      <c r="CPD1218" s="12"/>
      <c r="CPE1218" s="12"/>
      <c r="CPF1218" s="12"/>
      <c r="CPG1218" s="12"/>
      <c r="CPH1218" s="12"/>
      <c r="CPI1218" s="12"/>
      <c r="CPJ1218" s="12"/>
      <c r="CPK1218" s="12"/>
      <c r="CPL1218" s="12"/>
      <c r="CPM1218" s="12"/>
      <c r="CPN1218" s="12"/>
      <c r="CPO1218" s="12"/>
      <c r="CPP1218" s="12"/>
      <c r="CPQ1218" s="12"/>
      <c r="CPR1218" s="12"/>
      <c r="CPS1218" s="12"/>
      <c r="CPT1218" s="12"/>
      <c r="CPU1218" s="12"/>
      <c r="CPV1218" s="12"/>
      <c r="CPW1218" s="12"/>
      <c r="CPX1218" s="12"/>
      <c r="CPY1218" s="12"/>
      <c r="CPZ1218" s="12"/>
      <c r="CQA1218" s="12"/>
      <c r="CQB1218" s="12"/>
      <c r="CQC1218" s="12"/>
      <c r="CQD1218" s="12"/>
      <c r="CQE1218" s="12"/>
      <c r="CQF1218" s="12"/>
      <c r="CQG1218" s="12"/>
      <c r="CQH1218" s="12"/>
      <c r="CQI1218" s="12"/>
      <c r="CQJ1218" s="12"/>
      <c r="CQK1218" s="12"/>
      <c r="CQL1218" s="12"/>
      <c r="CQM1218" s="12"/>
      <c r="CQN1218" s="12"/>
      <c r="CQO1218" s="12"/>
      <c r="CQP1218" s="12"/>
      <c r="CQQ1218" s="12"/>
      <c r="CQR1218" s="12"/>
      <c r="CQS1218" s="12"/>
      <c r="CQT1218" s="12"/>
      <c r="CQU1218" s="12"/>
      <c r="CQV1218" s="12"/>
      <c r="CQW1218" s="12"/>
      <c r="CQX1218" s="12"/>
      <c r="CQY1218" s="12"/>
      <c r="CQZ1218" s="12"/>
      <c r="CRA1218" s="12"/>
      <c r="CRB1218" s="12"/>
      <c r="CRC1218" s="12"/>
      <c r="CRD1218" s="12"/>
      <c r="CRE1218" s="12"/>
      <c r="CRF1218" s="12"/>
      <c r="CRG1218" s="12"/>
      <c r="CRH1218" s="12"/>
      <c r="CRI1218" s="12"/>
      <c r="CRJ1218" s="12"/>
      <c r="CRK1218" s="12"/>
      <c r="CRL1218" s="12"/>
      <c r="CRM1218" s="12"/>
      <c r="CRN1218" s="12"/>
      <c r="CRO1218" s="12"/>
      <c r="CRP1218" s="12"/>
      <c r="CRQ1218" s="12"/>
      <c r="CRR1218" s="12"/>
      <c r="CRS1218" s="12"/>
      <c r="CRT1218" s="12"/>
      <c r="CRU1218" s="12"/>
      <c r="CRV1218" s="12"/>
      <c r="CRW1218" s="12"/>
      <c r="CRX1218" s="12"/>
      <c r="CRY1218" s="12"/>
      <c r="CRZ1218" s="12"/>
      <c r="CSA1218" s="12"/>
      <c r="CSB1218" s="12"/>
      <c r="CSC1218" s="12"/>
      <c r="CSD1218" s="12"/>
      <c r="CSE1218" s="12"/>
      <c r="CSF1218" s="12"/>
      <c r="CSG1218" s="12"/>
      <c r="CSH1218" s="12"/>
      <c r="CSI1218" s="12"/>
      <c r="CSJ1218" s="12"/>
      <c r="CSK1218" s="12"/>
      <c r="CSL1218" s="12"/>
      <c r="CSM1218" s="12"/>
      <c r="CSN1218" s="12"/>
      <c r="CSO1218" s="12"/>
      <c r="CSP1218" s="12"/>
      <c r="CSQ1218" s="12"/>
      <c r="CSR1218" s="12"/>
      <c r="CSS1218" s="12"/>
      <c r="CST1218" s="12"/>
      <c r="CSU1218" s="12"/>
      <c r="CSV1218" s="12"/>
      <c r="CSW1218" s="12"/>
      <c r="CSX1218" s="12"/>
      <c r="CSY1218" s="12"/>
      <c r="CSZ1218" s="12"/>
      <c r="CTA1218" s="12"/>
      <c r="CTB1218" s="12"/>
      <c r="CTC1218" s="12"/>
      <c r="CTD1218" s="12"/>
      <c r="CTE1218" s="12"/>
      <c r="CTF1218" s="12"/>
      <c r="CTG1218" s="12"/>
      <c r="CTH1218" s="12"/>
      <c r="CTI1218" s="12"/>
      <c r="CTJ1218" s="12"/>
      <c r="CTK1218" s="12"/>
      <c r="CTL1218" s="12"/>
      <c r="CTM1218" s="12"/>
      <c r="CTN1218" s="12"/>
      <c r="CTO1218" s="12"/>
      <c r="CTP1218" s="12"/>
      <c r="CTQ1218" s="12"/>
      <c r="CTR1218" s="12"/>
      <c r="CTS1218" s="12"/>
      <c r="CTT1218" s="12"/>
      <c r="CTU1218" s="12"/>
      <c r="CTV1218" s="12"/>
      <c r="CTW1218" s="12"/>
      <c r="CTX1218" s="12"/>
      <c r="CTY1218" s="12"/>
      <c r="CTZ1218" s="12"/>
      <c r="CUA1218" s="12"/>
      <c r="CUB1218" s="12"/>
      <c r="CUC1218" s="12"/>
      <c r="CUD1218" s="12"/>
      <c r="CUE1218" s="12"/>
      <c r="CUF1218" s="12"/>
      <c r="CUG1218" s="12"/>
      <c r="CUH1218" s="12"/>
      <c r="CUI1218" s="12"/>
      <c r="CUJ1218" s="12"/>
      <c r="CUK1218" s="12"/>
      <c r="CUL1218" s="12"/>
      <c r="CUM1218" s="12"/>
      <c r="CUN1218" s="12"/>
      <c r="CUO1218" s="12"/>
      <c r="CUP1218" s="12"/>
      <c r="CUQ1218" s="12"/>
      <c r="CUR1218" s="12"/>
      <c r="CUS1218" s="12"/>
      <c r="CUT1218" s="12"/>
      <c r="CUU1218" s="12"/>
      <c r="CUV1218" s="12"/>
      <c r="CUW1218" s="12"/>
      <c r="CUX1218" s="12"/>
      <c r="CUY1218" s="12"/>
      <c r="CUZ1218" s="12"/>
      <c r="CVA1218" s="12"/>
      <c r="CVB1218" s="12"/>
      <c r="CVC1218" s="12"/>
      <c r="CVD1218" s="12"/>
      <c r="CVE1218" s="12"/>
      <c r="CVF1218" s="12"/>
      <c r="CVG1218" s="12"/>
      <c r="CVH1218" s="12"/>
      <c r="CVI1218" s="12"/>
      <c r="CVJ1218" s="12"/>
      <c r="CVK1218" s="12"/>
      <c r="CVL1218" s="12"/>
      <c r="CVM1218" s="12"/>
      <c r="CVN1218" s="12"/>
      <c r="CVO1218" s="12"/>
      <c r="CVP1218" s="12"/>
      <c r="CVQ1218" s="12"/>
      <c r="CVR1218" s="12"/>
      <c r="CVS1218" s="12"/>
      <c r="CVT1218" s="12"/>
      <c r="CVU1218" s="12"/>
      <c r="CVV1218" s="12"/>
      <c r="CVW1218" s="12"/>
      <c r="CVX1218" s="12"/>
      <c r="CVY1218" s="12"/>
      <c r="CVZ1218" s="12"/>
      <c r="CWA1218" s="12"/>
      <c r="CWB1218" s="12"/>
      <c r="CWC1218" s="12"/>
      <c r="CWD1218" s="12"/>
      <c r="CWE1218" s="12"/>
      <c r="CWF1218" s="12"/>
      <c r="CWG1218" s="12"/>
      <c r="CWH1218" s="12"/>
      <c r="CWI1218" s="12"/>
      <c r="CWJ1218" s="12"/>
      <c r="CWK1218" s="12"/>
      <c r="CWL1218" s="12"/>
      <c r="CWM1218" s="12"/>
      <c r="CWN1218" s="12"/>
      <c r="CWO1218" s="12"/>
      <c r="CWP1218" s="12"/>
      <c r="CWQ1218" s="12"/>
      <c r="CWR1218" s="12"/>
      <c r="CWS1218" s="12"/>
      <c r="CWT1218" s="12"/>
      <c r="CWU1218" s="12"/>
      <c r="CWV1218" s="12"/>
      <c r="CWW1218" s="12"/>
      <c r="CWX1218" s="12"/>
      <c r="CWY1218" s="12"/>
      <c r="CWZ1218" s="12"/>
      <c r="CXA1218" s="12"/>
      <c r="CXB1218" s="12"/>
      <c r="CXC1218" s="12"/>
      <c r="CXD1218" s="12"/>
      <c r="CXE1218" s="12"/>
      <c r="CXF1218" s="12"/>
      <c r="CXG1218" s="12"/>
      <c r="CXH1218" s="12"/>
      <c r="CXI1218" s="12"/>
      <c r="CXJ1218" s="12"/>
      <c r="CXK1218" s="12"/>
      <c r="CXL1218" s="12"/>
      <c r="CXM1218" s="12"/>
      <c r="CXN1218" s="12"/>
      <c r="CXO1218" s="12"/>
      <c r="CXP1218" s="12"/>
      <c r="CXQ1218" s="12"/>
      <c r="CXR1218" s="12"/>
      <c r="CXS1218" s="12"/>
      <c r="CXT1218" s="12"/>
      <c r="CXU1218" s="12"/>
      <c r="CXV1218" s="12"/>
      <c r="CXW1218" s="12"/>
      <c r="CXX1218" s="12"/>
      <c r="CXY1218" s="12"/>
      <c r="CXZ1218" s="12"/>
      <c r="CYA1218" s="12"/>
      <c r="CYB1218" s="12"/>
      <c r="CYC1218" s="12"/>
      <c r="CYD1218" s="12"/>
      <c r="CYE1218" s="12"/>
      <c r="CYF1218" s="12"/>
      <c r="CYG1218" s="12"/>
      <c r="CYH1218" s="12"/>
      <c r="CYI1218" s="12"/>
      <c r="CYJ1218" s="12"/>
      <c r="CYK1218" s="12"/>
      <c r="CYL1218" s="12"/>
      <c r="CYM1218" s="12"/>
      <c r="CYN1218" s="12"/>
      <c r="CYO1218" s="12"/>
      <c r="CYP1218" s="12"/>
      <c r="CYQ1218" s="12"/>
      <c r="CYR1218" s="12"/>
      <c r="CYS1218" s="12"/>
      <c r="CYT1218" s="12"/>
      <c r="CYU1218" s="12"/>
      <c r="CYV1218" s="12"/>
      <c r="CYW1218" s="12"/>
      <c r="CYX1218" s="12"/>
      <c r="CYY1218" s="12"/>
      <c r="CYZ1218" s="12"/>
      <c r="CZA1218" s="12"/>
      <c r="CZB1218" s="12"/>
      <c r="CZC1218" s="12"/>
      <c r="CZD1218" s="12"/>
      <c r="CZE1218" s="12"/>
      <c r="CZF1218" s="12"/>
      <c r="CZG1218" s="12"/>
      <c r="CZH1218" s="12"/>
      <c r="CZI1218" s="12"/>
      <c r="CZJ1218" s="12"/>
      <c r="CZK1218" s="12"/>
      <c r="CZL1218" s="12"/>
      <c r="CZM1218" s="12"/>
      <c r="CZN1218" s="12"/>
      <c r="CZO1218" s="12"/>
      <c r="CZP1218" s="12"/>
      <c r="CZQ1218" s="12"/>
      <c r="CZR1218" s="12"/>
      <c r="CZS1218" s="12"/>
      <c r="CZT1218" s="12"/>
      <c r="CZU1218" s="12"/>
      <c r="CZV1218" s="12"/>
      <c r="CZW1218" s="12"/>
      <c r="CZX1218" s="12"/>
      <c r="CZY1218" s="12"/>
      <c r="CZZ1218" s="12"/>
      <c r="DAA1218" s="12"/>
      <c r="DAB1218" s="12"/>
      <c r="DAC1218" s="12"/>
      <c r="DAD1218" s="12"/>
      <c r="DAE1218" s="12"/>
      <c r="DAF1218" s="12"/>
      <c r="DAG1218" s="12"/>
      <c r="DAH1218" s="12"/>
      <c r="DAI1218" s="12"/>
      <c r="DAJ1218" s="12"/>
      <c r="DAK1218" s="12"/>
      <c r="DAL1218" s="12"/>
      <c r="DAM1218" s="12"/>
      <c r="DAN1218" s="12"/>
      <c r="DAO1218" s="12"/>
      <c r="DAP1218" s="12"/>
      <c r="DAQ1218" s="12"/>
      <c r="DAR1218" s="12"/>
      <c r="DAS1218" s="12"/>
      <c r="DAT1218" s="12"/>
      <c r="DAU1218" s="12"/>
      <c r="DAV1218" s="12"/>
      <c r="DAW1218" s="12"/>
      <c r="DAX1218" s="12"/>
      <c r="DAY1218" s="12"/>
      <c r="DAZ1218" s="12"/>
      <c r="DBA1218" s="12"/>
      <c r="DBB1218" s="12"/>
      <c r="DBC1218" s="12"/>
      <c r="DBD1218" s="12"/>
      <c r="DBE1218" s="12"/>
      <c r="DBF1218" s="12"/>
      <c r="DBG1218" s="12"/>
      <c r="DBH1218" s="12"/>
      <c r="DBI1218" s="12"/>
      <c r="DBJ1218" s="12"/>
      <c r="DBK1218" s="12"/>
      <c r="DBL1218" s="12"/>
      <c r="DBM1218" s="12"/>
      <c r="DBN1218" s="12"/>
      <c r="DBO1218" s="12"/>
      <c r="DBP1218" s="12"/>
      <c r="DBQ1218" s="12"/>
      <c r="DBR1218" s="12"/>
      <c r="DBS1218" s="12"/>
      <c r="DBT1218" s="12"/>
      <c r="DBU1218" s="12"/>
      <c r="DBV1218" s="12"/>
      <c r="DBW1218" s="12"/>
      <c r="DBX1218" s="12"/>
      <c r="DBY1218" s="12"/>
      <c r="DBZ1218" s="12"/>
      <c r="DCA1218" s="12"/>
      <c r="DCB1218" s="12"/>
      <c r="DCC1218" s="12"/>
      <c r="DCD1218" s="12"/>
      <c r="DCE1218" s="12"/>
      <c r="DCF1218" s="12"/>
      <c r="DCG1218" s="12"/>
      <c r="DCH1218" s="12"/>
      <c r="DCI1218" s="12"/>
      <c r="DCJ1218" s="12"/>
      <c r="DCK1218" s="12"/>
      <c r="DCL1218" s="12"/>
      <c r="DCM1218" s="12"/>
      <c r="DCN1218" s="12"/>
      <c r="DCO1218" s="12"/>
      <c r="DCP1218" s="12"/>
      <c r="DCQ1218" s="12"/>
      <c r="DCR1218" s="12"/>
      <c r="DCS1218" s="12"/>
      <c r="DCT1218" s="12"/>
      <c r="DCU1218" s="12"/>
      <c r="DCV1218" s="12"/>
      <c r="DCW1218" s="12"/>
      <c r="DCX1218" s="12"/>
      <c r="DCY1218" s="12"/>
      <c r="DCZ1218" s="12"/>
      <c r="DDA1218" s="12"/>
      <c r="DDB1218" s="12"/>
      <c r="DDC1218" s="12"/>
      <c r="DDD1218" s="12"/>
      <c r="DDE1218" s="12"/>
      <c r="DDF1218" s="12"/>
      <c r="DDG1218" s="12"/>
      <c r="DDH1218" s="12"/>
      <c r="DDI1218" s="12"/>
      <c r="DDJ1218" s="12"/>
      <c r="DDK1218" s="12"/>
      <c r="DDL1218" s="12"/>
      <c r="DDM1218" s="12"/>
      <c r="DDN1218" s="12"/>
      <c r="DDO1218" s="12"/>
      <c r="DDP1218" s="12"/>
      <c r="DDQ1218" s="12"/>
      <c r="DDR1218" s="12"/>
      <c r="DDS1218" s="12"/>
      <c r="DDT1218" s="12"/>
      <c r="DDU1218" s="12"/>
      <c r="DDV1218" s="12"/>
      <c r="DDW1218" s="12"/>
      <c r="DDX1218" s="12"/>
      <c r="DDY1218" s="12"/>
      <c r="DDZ1218" s="12"/>
      <c r="DEA1218" s="12"/>
      <c r="DEB1218" s="12"/>
      <c r="DEC1218" s="12"/>
      <c r="DED1218" s="12"/>
      <c r="DEE1218" s="12"/>
      <c r="DEF1218" s="12"/>
      <c r="DEG1218" s="12"/>
      <c r="DEH1218" s="12"/>
      <c r="DEI1218" s="12"/>
      <c r="DEJ1218" s="12"/>
      <c r="DEK1218" s="12"/>
      <c r="DEL1218" s="12"/>
      <c r="DEM1218" s="12"/>
      <c r="DEN1218" s="12"/>
      <c r="DEO1218" s="12"/>
      <c r="DEP1218" s="12"/>
      <c r="DEQ1218" s="12"/>
      <c r="DER1218" s="12"/>
      <c r="DES1218" s="12"/>
      <c r="DET1218" s="12"/>
      <c r="DEU1218" s="12"/>
      <c r="DEV1218" s="12"/>
      <c r="DEW1218" s="12"/>
      <c r="DEX1218" s="12"/>
      <c r="DEY1218" s="12"/>
      <c r="DEZ1218" s="12"/>
      <c r="DFA1218" s="12"/>
      <c r="DFB1218" s="12"/>
      <c r="DFC1218" s="12"/>
      <c r="DFD1218" s="12"/>
      <c r="DFE1218" s="12"/>
      <c r="DFF1218" s="12"/>
      <c r="DFG1218" s="12"/>
      <c r="DFH1218" s="12"/>
      <c r="DFI1218" s="12"/>
      <c r="DFJ1218" s="12"/>
      <c r="DFK1218" s="12"/>
      <c r="DFL1218" s="12"/>
      <c r="DFM1218" s="12"/>
      <c r="DFN1218" s="12"/>
      <c r="DFO1218" s="12"/>
      <c r="DFP1218" s="12"/>
      <c r="DFQ1218" s="12"/>
      <c r="DFR1218" s="12"/>
      <c r="DFS1218" s="12"/>
      <c r="DFT1218" s="12"/>
      <c r="DFU1218" s="12"/>
      <c r="DFV1218" s="12"/>
      <c r="DFW1218" s="12"/>
      <c r="DFX1218" s="12"/>
      <c r="DFY1218" s="12"/>
      <c r="DFZ1218" s="12"/>
      <c r="DGA1218" s="12"/>
      <c r="DGB1218" s="12"/>
      <c r="DGC1218" s="12"/>
      <c r="DGD1218" s="12"/>
      <c r="DGE1218" s="12"/>
      <c r="DGF1218" s="12"/>
      <c r="DGG1218" s="12"/>
      <c r="DGH1218" s="12"/>
      <c r="DGI1218" s="12"/>
      <c r="DGJ1218" s="12"/>
      <c r="DGK1218" s="12"/>
      <c r="DGL1218" s="12"/>
      <c r="DGM1218" s="12"/>
      <c r="DGN1218" s="12"/>
      <c r="DGO1218" s="12"/>
      <c r="DGP1218" s="12"/>
      <c r="DGQ1218" s="12"/>
      <c r="DGR1218" s="12"/>
      <c r="DGS1218" s="12"/>
      <c r="DGT1218" s="12"/>
      <c r="DGU1218" s="12"/>
      <c r="DGV1218" s="12"/>
      <c r="DGW1218" s="12"/>
      <c r="DGX1218" s="12"/>
      <c r="DGY1218" s="12"/>
      <c r="DGZ1218" s="12"/>
      <c r="DHA1218" s="12"/>
      <c r="DHB1218" s="12"/>
      <c r="DHC1218" s="12"/>
      <c r="DHD1218" s="12"/>
      <c r="DHE1218" s="12"/>
      <c r="DHF1218" s="12"/>
      <c r="DHG1218" s="12"/>
      <c r="DHH1218" s="12"/>
      <c r="DHI1218" s="12"/>
      <c r="DHJ1218" s="12"/>
      <c r="DHK1218" s="12"/>
      <c r="DHL1218" s="12"/>
      <c r="DHM1218" s="12"/>
      <c r="DHN1218" s="12"/>
      <c r="DHO1218" s="12"/>
      <c r="DHP1218" s="12"/>
      <c r="DHQ1218" s="12"/>
      <c r="DHR1218" s="12"/>
      <c r="DHS1218" s="12"/>
      <c r="DHT1218" s="12"/>
      <c r="DHU1218" s="12"/>
      <c r="DHV1218" s="12"/>
      <c r="DHW1218" s="12"/>
      <c r="DHX1218" s="12"/>
      <c r="DHY1218" s="12"/>
      <c r="DHZ1218" s="12"/>
      <c r="DIA1218" s="12"/>
      <c r="DIB1218" s="12"/>
      <c r="DIC1218" s="12"/>
      <c r="DID1218" s="12"/>
      <c r="DIE1218" s="12"/>
      <c r="DIF1218" s="12"/>
      <c r="DIG1218" s="12"/>
      <c r="DIH1218" s="12"/>
      <c r="DII1218" s="12"/>
      <c r="DIJ1218" s="12"/>
      <c r="DIK1218" s="12"/>
      <c r="DIL1218" s="12"/>
      <c r="DIM1218" s="12"/>
      <c r="DIN1218" s="12"/>
      <c r="DIO1218" s="12"/>
      <c r="DIP1218" s="12"/>
      <c r="DIQ1218" s="12"/>
      <c r="DIR1218" s="12"/>
      <c r="DIS1218" s="12"/>
      <c r="DIT1218" s="12"/>
      <c r="DIU1218" s="12"/>
      <c r="DIV1218" s="12"/>
      <c r="DIW1218" s="12"/>
      <c r="DIX1218" s="12"/>
      <c r="DIY1218" s="12"/>
      <c r="DIZ1218" s="12"/>
      <c r="DJA1218" s="12"/>
      <c r="DJB1218" s="12"/>
      <c r="DJC1218" s="12"/>
      <c r="DJD1218" s="12"/>
      <c r="DJE1218" s="12"/>
      <c r="DJF1218" s="12"/>
      <c r="DJG1218" s="12"/>
      <c r="DJH1218" s="12"/>
      <c r="DJI1218" s="12"/>
      <c r="DJJ1218" s="12"/>
      <c r="DJK1218" s="12"/>
      <c r="DJL1218" s="12"/>
      <c r="DJM1218" s="12"/>
      <c r="DJN1218" s="12"/>
      <c r="DJO1218" s="12"/>
      <c r="DJP1218" s="12"/>
      <c r="DJQ1218" s="12"/>
      <c r="DJR1218" s="12"/>
      <c r="DJS1218" s="12"/>
      <c r="DJT1218" s="12"/>
      <c r="DJU1218" s="12"/>
      <c r="DJV1218" s="12"/>
      <c r="DJW1218" s="12"/>
      <c r="DJX1218" s="12"/>
      <c r="DJY1218" s="12"/>
      <c r="DJZ1218" s="12"/>
      <c r="DKA1218" s="12"/>
      <c r="DKB1218" s="12"/>
      <c r="DKC1218" s="12"/>
      <c r="DKD1218" s="12"/>
      <c r="DKE1218" s="12"/>
      <c r="DKF1218" s="12"/>
      <c r="DKG1218" s="12"/>
      <c r="DKH1218" s="12"/>
      <c r="DKI1218" s="12"/>
      <c r="DKJ1218" s="12"/>
      <c r="DKK1218" s="12"/>
      <c r="DKL1218" s="12"/>
      <c r="DKM1218" s="12"/>
      <c r="DKN1218" s="12"/>
      <c r="DKO1218" s="12"/>
      <c r="DKP1218" s="12"/>
      <c r="DKQ1218" s="12"/>
      <c r="DKR1218" s="12"/>
      <c r="DKS1218" s="12"/>
      <c r="DKT1218" s="12"/>
      <c r="DKU1218" s="12"/>
      <c r="DKV1218" s="12"/>
      <c r="DKW1218" s="12"/>
      <c r="DKX1218" s="12"/>
      <c r="DKY1218" s="12"/>
      <c r="DKZ1218" s="12"/>
      <c r="DLA1218" s="12"/>
      <c r="DLB1218" s="12"/>
      <c r="DLC1218" s="12"/>
      <c r="DLD1218" s="12"/>
      <c r="DLE1218" s="12"/>
      <c r="DLF1218" s="12"/>
      <c r="DLG1218" s="12"/>
      <c r="DLH1218" s="12"/>
      <c r="DLI1218" s="12"/>
      <c r="DLJ1218" s="12"/>
      <c r="DLK1218" s="12"/>
      <c r="DLL1218" s="12"/>
      <c r="DLM1218" s="12"/>
      <c r="DLN1218" s="12"/>
      <c r="DLO1218" s="12"/>
      <c r="DLP1218" s="12"/>
      <c r="DLQ1218" s="12"/>
      <c r="DLR1218" s="12"/>
      <c r="DLS1218" s="12"/>
      <c r="DLT1218" s="12"/>
      <c r="DLU1218" s="12"/>
      <c r="DLV1218" s="12"/>
      <c r="DLW1218" s="12"/>
      <c r="DLX1218" s="12"/>
      <c r="DLY1218" s="12"/>
      <c r="DLZ1218" s="12"/>
      <c r="DMA1218" s="12"/>
      <c r="DMB1218" s="12"/>
      <c r="DMC1218" s="12"/>
      <c r="DMD1218" s="12"/>
      <c r="DME1218" s="12"/>
      <c r="DMF1218" s="12"/>
      <c r="DMG1218" s="12"/>
      <c r="DMH1218" s="12"/>
      <c r="DMI1218" s="12"/>
      <c r="DMJ1218" s="12"/>
      <c r="DMK1218" s="12"/>
      <c r="DML1218" s="12"/>
      <c r="DMM1218" s="12"/>
      <c r="DMN1218" s="12"/>
      <c r="DMO1218" s="12"/>
      <c r="DMP1218" s="12"/>
      <c r="DMQ1218" s="12"/>
      <c r="DMR1218" s="12"/>
      <c r="DMS1218" s="12"/>
      <c r="DMT1218" s="12"/>
      <c r="DMU1218" s="12"/>
      <c r="DMV1218" s="12"/>
      <c r="DMW1218" s="12"/>
      <c r="DMX1218" s="12"/>
      <c r="DMY1218" s="12"/>
      <c r="DMZ1218" s="12"/>
      <c r="DNA1218" s="12"/>
      <c r="DNB1218" s="12"/>
      <c r="DNC1218" s="12"/>
      <c r="DND1218" s="12"/>
      <c r="DNE1218" s="12"/>
      <c r="DNF1218" s="12"/>
      <c r="DNG1218" s="12"/>
      <c r="DNH1218" s="12"/>
      <c r="DNI1218" s="12"/>
      <c r="DNJ1218" s="12"/>
      <c r="DNK1218" s="12"/>
      <c r="DNL1218" s="12"/>
      <c r="DNM1218" s="12"/>
      <c r="DNN1218" s="12"/>
      <c r="DNO1218" s="12"/>
      <c r="DNP1218" s="12"/>
      <c r="DNQ1218" s="12"/>
      <c r="DNR1218" s="12"/>
      <c r="DNS1218" s="12"/>
      <c r="DNT1218" s="12"/>
      <c r="DNU1218" s="12"/>
      <c r="DNV1218" s="12"/>
      <c r="DNW1218" s="12"/>
      <c r="DNX1218" s="12"/>
      <c r="DNY1218" s="12"/>
      <c r="DNZ1218" s="12"/>
      <c r="DOA1218" s="12"/>
      <c r="DOB1218" s="12"/>
      <c r="DOC1218" s="12"/>
      <c r="DOD1218" s="12"/>
      <c r="DOE1218" s="12"/>
      <c r="DOF1218" s="12"/>
      <c r="DOG1218" s="12"/>
      <c r="DOH1218" s="12"/>
      <c r="DOI1218" s="12"/>
      <c r="DOJ1218" s="12"/>
      <c r="DOK1218" s="12"/>
      <c r="DOL1218" s="12"/>
      <c r="DOM1218" s="12"/>
      <c r="DON1218" s="12"/>
      <c r="DOO1218" s="12"/>
      <c r="DOP1218" s="12"/>
      <c r="DOQ1218" s="12"/>
      <c r="DOR1218" s="12"/>
      <c r="DOS1218" s="12"/>
      <c r="DOT1218" s="12"/>
      <c r="DOU1218" s="12"/>
      <c r="DOV1218" s="12"/>
      <c r="DOW1218" s="12"/>
      <c r="DOX1218" s="12"/>
      <c r="DOY1218" s="12"/>
      <c r="DOZ1218" s="12"/>
      <c r="DPA1218" s="12"/>
      <c r="DPB1218" s="12"/>
      <c r="DPC1218" s="12"/>
      <c r="DPD1218" s="12"/>
      <c r="DPE1218" s="12"/>
      <c r="DPF1218" s="12"/>
      <c r="DPG1218" s="12"/>
      <c r="DPH1218" s="12"/>
      <c r="DPI1218" s="12"/>
      <c r="DPJ1218" s="12"/>
      <c r="DPK1218" s="12"/>
      <c r="DPL1218" s="12"/>
      <c r="DPM1218" s="12"/>
      <c r="DPN1218" s="12"/>
      <c r="DPO1218" s="12"/>
      <c r="DPP1218" s="12"/>
      <c r="DPQ1218" s="12"/>
      <c r="DPR1218" s="12"/>
      <c r="DPS1218" s="12"/>
      <c r="DPT1218" s="12"/>
      <c r="DPU1218" s="12"/>
      <c r="DPV1218" s="12"/>
      <c r="DPW1218" s="12"/>
      <c r="DPX1218" s="12"/>
      <c r="DPY1218" s="12"/>
      <c r="DPZ1218" s="12"/>
      <c r="DQA1218" s="12"/>
      <c r="DQB1218" s="12"/>
      <c r="DQC1218" s="12"/>
      <c r="DQD1218" s="12"/>
      <c r="DQE1218" s="12"/>
      <c r="DQF1218" s="12"/>
      <c r="DQG1218" s="12"/>
      <c r="DQH1218" s="12"/>
      <c r="DQI1218" s="12"/>
      <c r="DQJ1218" s="12"/>
      <c r="DQK1218" s="12"/>
      <c r="DQL1218" s="12"/>
      <c r="DQM1218" s="12"/>
      <c r="DQN1218" s="12"/>
      <c r="DQO1218" s="12"/>
      <c r="DQP1218" s="12"/>
      <c r="DQQ1218" s="12"/>
      <c r="DQR1218" s="12"/>
      <c r="DQS1218" s="12"/>
      <c r="DQT1218" s="12"/>
      <c r="DQU1218" s="12"/>
      <c r="DQV1218" s="12"/>
      <c r="DQW1218" s="12"/>
      <c r="DQX1218" s="12"/>
      <c r="DQY1218" s="12"/>
      <c r="DQZ1218" s="12"/>
      <c r="DRA1218" s="12"/>
      <c r="DRB1218" s="12"/>
      <c r="DRC1218" s="12"/>
      <c r="DRD1218" s="12"/>
      <c r="DRE1218" s="12"/>
      <c r="DRF1218" s="12"/>
      <c r="DRG1218" s="12"/>
      <c r="DRH1218" s="12"/>
      <c r="DRI1218" s="12"/>
      <c r="DRJ1218" s="12"/>
      <c r="DRK1218" s="12"/>
      <c r="DRL1218" s="12"/>
      <c r="DRM1218" s="12"/>
      <c r="DRN1218" s="12"/>
      <c r="DRO1218" s="12"/>
      <c r="DRP1218" s="12"/>
      <c r="DRQ1218" s="12"/>
      <c r="DRR1218" s="12"/>
      <c r="DRS1218" s="12"/>
      <c r="DRT1218" s="12"/>
      <c r="DRU1218" s="12"/>
      <c r="DRV1218" s="12"/>
      <c r="DRW1218" s="12"/>
      <c r="DRX1218" s="12"/>
      <c r="DRY1218" s="12"/>
      <c r="DRZ1218" s="12"/>
      <c r="DSA1218" s="12"/>
      <c r="DSB1218" s="12"/>
      <c r="DSC1218" s="12"/>
      <c r="DSD1218" s="12"/>
      <c r="DSE1218" s="12"/>
      <c r="DSF1218" s="12"/>
      <c r="DSG1218" s="12"/>
      <c r="DSH1218" s="12"/>
      <c r="DSI1218" s="12"/>
      <c r="DSJ1218" s="12"/>
      <c r="DSK1218" s="12"/>
      <c r="DSL1218" s="12"/>
      <c r="DSM1218" s="12"/>
      <c r="DSN1218" s="12"/>
      <c r="DSO1218" s="12"/>
      <c r="DSP1218" s="12"/>
      <c r="DSQ1218" s="12"/>
      <c r="DSR1218" s="12"/>
      <c r="DSS1218" s="12"/>
      <c r="DST1218" s="12"/>
      <c r="DSU1218" s="12"/>
      <c r="DSV1218" s="12"/>
      <c r="DSW1218" s="12"/>
      <c r="DSX1218" s="12"/>
      <c r="DSY1218" s="12"/>
      <c r="DSZ1218" s="12"/>
      <c r="DTA1218" s="12"/>
      <c r="DTB1218" s="12"/>
      <c r="DTC1218" s="12"/>
      <c r="DTD1218" s="12"/>
      <c r="DTE1218" s="12"/>
      <c r="DTF1218" s="12"/>
      <c r="DTG1218" s="12"/>
      <c r="DTH1218" s="12"/>
      <c r="DTI1218" s="12"/>
      <c r="DTJ1218" s="12"/>
      <c r="DTK1218" s="12"/>
      <c r="DTL1218" s="12"/>
      <c r="DTM1218" s="12"/>
      <c r="DTN1218" s="12"/>
      <c r="DTO1218" s="12"/>
      <c r="DTP1218" s="12"/>
      <c r="DTQ1218" s="12"/>
      <c r="DTR1218" s="12"/>
      <c r="DTS1218" s="12"/>
      <c r="DTT1218" s="12"/>
      <c r="DTU1218" s="12"/>
      <c r="DTV1218" s="12"/>
      <c r="DTW1218" s="12"/>
      <c r="DTX1218" s="12"/>
      <c r="DTY1218" s="12"/>
      <c r="DTZ1218" s="12"/>
      <c r="DUA1218" s="12"/>
      <c r="DUB1218" s="12"/>
      <c r="DUC1218" s="12"/>
      <c r="DUD1218" s="12"/>
      <c r="DUE1218" s="12"/>
      <c r="DUF1218" s="12"/>
      <c r="DUG1218" s="12"/>
      <c r="DUH1218" s="12"/>
      <c r="DUI1218" s="12"/>
      <c r="DUJ1218" s="12"/>
      <c r="DUK1218" s="12"/>
      <c r="DUL1218" s="12"/>
      <c r="DUM1218" s="12"/>
      <c r="DUN1218" s="12"/>
      <c r="DUO1218" s="12"/>
      <c r="DUP1218" s="12"/>
      <c r="DUQ1218" s="12"/>
      <c r="DUR1218" s="12"/>
      <c r="DUS1218" s="12"/>
      <c r="DUT1218" s="12"/>
      <c r="DUU1218" s="12"/>
      <c r="DUV1218" s="12"/>
      <c r="DUW1218" s="12"/>
      <c r="DUX1218" s="12"/>
      <c r="DUY1218" s="12"/>
      <c r="DUZ1218" s="12"/>
      <c r="DVA1218" s="12"/>
      <c r="DVB1218" s="12"/>
      <c r="DVC1218" s="12"/>
      <c r="DVD1218" s="12"/>
      <c r="DVE1218" s="12"/>
      <c r="DVF1218" s="12"/>
      <c r="DVG1218" s="12"/>
      <c r="DVH1218" s="12"/>
      <c r="DVI1218" s="12"/>
      <c r="DVJ1218" s="12"/>
      <c r="DVK1218" s="12"/>
      <c r="DVL1218" s="12"/>
      <c r="DVM1218" s="12"/>
      <c r="DVN1218" s="12"/>
      <c r="DVO1218" s="12"/>
      <c r="DVP1218" s="12"/>
      <c r="DVQ1218" s="12"/>
      <c r="DVR1218" s="12"/>
      <c r="DVS1218" s="12"/>
      <c r="DVT1218" s="12"/>
      <c r="DVU1218" s="12"/>
      <c r="DVV1218" s="12"/>
      <c r="DVW1218" s="12"/>
      <c r="DVX1218" s="12"/>
      <c r="DVY1218" s="12"/>
      <c r="DVZ1218" s="12"/>
      <c r="DWA1218" s="12"/>
      <c r="DWB1218" s="12"/>
      <c r="DWC1218" s="12"/>
      <c r="DWD1218" s="12"/>
      <c r="DWE1218" s="12"/>
      <c r="DWF1218" s="12"/>
      <c r="DWG1218" s="12"/>
      <c r="DWH1218" s="12"/>
      <c r="DWI1218" s="12"/>
      <c r="DWJ1218" s="12"/>
      <c r="DWK1218" s="12"/>
      <c r="DWL1218" s="12"/>
      <c r="DWM1218" s="12"/>
      <c r="DWN1218" s="12"/>
      <c r="DWO1218" s="12"/>
      <c r="DWP1218" s="12"/>
      <c r="DWQ1218" s="12"/>
      <c r="DWR1218" s="12"/>
      <c r="DWS1218" s="12"/>
      <c r="DWT1218" s="12"/>
      <c r="DWU1218" s="12"/>
      <c r="DWV1218" s="12"/>
      <c r="DWW1218" s="12"/>
      <c r="DWX1218" s="12"/>
      <c r="DWY1218" s="12"/>
      <c r="DWZ1218" s="12"/>
      <c r="DXA1218" s="12"/>
      <c r="DXB1218" s="12"/>
      <c r="DXC1218" s="12"/>
      <c r="DXD1218" s="12"/>
      <c r="DXE1218" s="12"/>
      <c r="DXF1218" s="12"/>
      <c r="DXG1218" s="12"/>
      <c r="DXH1218" s="12"/>
      <c r="DXI1218" s="12"/>
      <c r="DXJ1218" s="12"/>
      <c r="DXK1218" s="12"/>
      <c r="DXL1218" s="12"/>
      <c r="DXM1218" s="12"/>
      <c r="DXN1218" s="12"/>
      <c r="DXO1218" s="12"/>
      <c r="DXP1218" s="12"/>
      <c r="DXQ1218" s="12"/>
      <c r="DXR1218" s="12"/>
      <c r="DXS1218" s="12"/>
      <c r="DXT1218" s="12"/>
      <c r="DXU1218" s="12"/>
      <c r="DXV1218" s="12"/>
      <c r="DXW1218" s="12"/>
      <c r="DXX1218" s="12"/>
      <c r="DXY1218" s="12"/>
      <c r="DXZ1218" s="12"/>
      <c r="DYA1218" s="12"/>
      <c r="DYB1218" s="12"/>
      <c r="DYC1218" s="12"/>
      <c r="DYD1218" s="12"/>
      <c r="DYE1218" s="12"/>
      <c r="DYF1218" s="12"/>
      <c r="DYG1218" s="12"/>
      <c r="DYH1218" s="12"/>
      <c r="DYI1218" s="12"/>
      <c r="DYJ1218" s="12"/>
      <c r="DYK1218" s="12"/>
      <c r="DYL1218" s="12"/>
      <c r="DYM1218" s="12"/>
      <c r="DYN1218" s="12"/>
      <c r="DYO1218" s="12"/>
      <c r="DYP1218" s="12"/>
      <c r="DYQ1218" s="12"/>
      <c r="DYR1218" s="12"/>
      <c r="DYS1218" s="12"/>
      <c r="DYT1218" s="12"/>
      <c r="DYU1218" s="12"/>
      <c r="DYV1218" s="12"/>
      <c r="DYW1218" s="12"/>
      <c r="DYX1218" s="12"/>
      <c r="DYY1218" s="12"/>
      <c r="DYZ1218" s="12"/>
      <c r="DZA1218" s="12"/>
      <c r="DZB1218" s="12"/>
      <c r="DZC1218" s="12"/>
      <c r="DZD1218" s="12"/>
      <c r="DZE1218" s="12"/>
      <c r="DZF1218" s="12"/>
      <c r="DZG1218" s="12"/>
      <c r="DZH1218" s="12"/>
      <c r="DZI1218" s="12"/>
      <c r="DZJ1218" s="12"/>
      <c r="DZK1218" s="12"/>
      <c r="DZL1218" s="12"/>
      <c r="DZM1218" s="12"/>
      <c r="DZN1218" s="12"/>
      <c r="DZO1218" s="12"/>
      <c r="DZP1218" s="12"/>
      <c r="DZQ1218" s="12"/>
      <c r="DZR1218" s="12"/>
      <c r="DZS1218" s="12"/>
      <c r="DZT1218" s="12"/>
      <c r="DZU1218" s="12"/>
      <c r="DZV1218" s="12"/>
      <c r="DZW1218" s="12"/>
      <c r="DZX1218" s="12"/>
      <c r="DZY1218" s="12"/>
      <c r="DZZ1218" s="12"/>
      <c r="EAA1218" s="12"/>
      <c r="EAB1218" s="12"/>
      <c r="EAC1218" s="12"/>
      <c r="EAD1218" s="12"/>
      <c r="EAE1218" s="12"/>
      <c r="EAF1218" s="12"/>
      <c r="EAG1218" s="12"/>
      <c r="EAH1218" s="12"/>
      <c r="EAI1218" s="12"/>
      <c r="EAJ1218" s="12"/>
      <c r="EAK1218" s="12"/>
      <c r="EAL1218" s="12"/>
      <c r="EAM1218" s="12"/>
      <c r="EAN1218" s="12"/>
      <c r="EAO1218" s="12"/>
      <c r="EAP1218" s="12"/>
      <c r="EAQ1218" s="12"/>
      <c r="EAR1218" s="12"/>
      <c r="EAS1218" s="12"/>
      <c r="EAT1218" s="12"/>
      <c r="EAU1218" s="12"/>
      <c r="EAV1218" s="12"/>
      <c r="EAW1218" s="12"/>
      <c r="EAX1218" s="12"/>
      <c r="EAY1218" s="12"/>
      <c r="EAZ1218" s="12"/>
      <c r="EBA1218" s="12"/>
      <c r="EBB1218" s="12"/>
      <c r="EBC1218" s="12"/>
      <c r="EBD1218" s="12"/>
      <c r="EBE1218" s="12"/>
      <c r="EBF1218" s="12"/>
      <c r="EBG1218" s="12"/>
      <c r="EBH1218" s="12"/>
      <c r="EBI1218" s="12"/>
      <c r="EBJ1218" s="12"/>
      <c r="EBK1218" s="12"/>
      <c r="EBL1218" s="12"/>
      <c r="EBM1218" s="12"/>
      <c r="EBN1218" s="12"/>
      <c r="EBO1218" s="12"/>
      <c r="EBP1218" s="12"/>
      <c r="EBQ1218" s="12"/>
      <c r="EBR1218" s="12"/>
      <c r="EBS1218" s="12"/>
      <c r="EBT1218" s="12"/>
      <c r="EBU1218" s="12"/>
      <c r="EBV1218" s="12"/>
      <c r="EBW1218" s="12"/>
      <c r="EBX1218" s="12"/>
      <c r="EBY1218" s="12"/>
      <c r="EBZ1218" s="12"/>
      <c r="ECA1218" s="12"/>
      <c r="ECB1218" s="12"/>
      <c r="ECC1218" s="12"/>
      <c r="ECD1218" s="12"/>
      <c r="ECE1218" s="12"/>
      <c r="ECF1218" s="12"/>
      <c r="ECG1218" s="12"/>
      <c r="ECH1218" s="12"/>
      <c r="ECI1218" s="12"/>
      <c r="ECJ1218" s="12"/>
      <c r="ECK1218" s="12"/>
      <c r="ECL1218" s="12"/>
      <c r="ECM1218" s="12"/>
      <c r="ECN1218" s="12"/>
      <c r="ECO1218" s="12"/>
      <c r="ECP1218" s="12"/>
      <c r="ECQ1218" s="12"/>
      <c r="ECR1218" s="12"/>
      <c r="ECS1218" s="12"/>
      <c r="ECT1218" s="12"/>
      <c r="ECU1218" s="12"/>
      <c r="ECV1218" s="12"/>
      <c r="ECW1218" s="12"/>
      <c r="ECX1218" s="12"/>
      <c r="ECY1218" s="12"/>
      <c r="ECZ1218" s="12"/>
      <c r="EDA1218" s="12"/>
      <c r="EDB1218" s="12"/>
      <c r="EDC1218" s="12"/>
      <c r="EDD1218" s="12"/>
      <c r="EDE1218" s="12"/>
      <c r="EDF1218" s="12"/>
      <c r="EDG1218" s="12"/>
      <c r="EDH1218" s="12"/>
      <c r="EDI1218" s="12"/>
      <c r="EDJ1218" s="12"/>
      <c r="EDK1218" s="12"/>
      <c r="EDL1218" s="12"/>
      <c r="EDM1218" s="12"/>
      <c r="EDN1218" s="12"/>
      <c r="EDO1218" s="12"/>
      <c r="EDP1218" s="12"/>
      <c r="EDQ1218" s="12"/>
      <c r="EDR1218" s="12"/>
      <c r="EDS1218" s="12"/>
      <c r="EDT1218" s="12"/>
      <c r="EDU1218" s="12"/>
      <c r="EDV1218" s="12"/>
      <c r="EDW1218" s="12"/>
      <c r="EDX1218" s="12"/>
      <c r="EDY1218" s="12"/>
      <c r="EDZ1218" s="12"/>
      <c r="EEA1218" s="12"/>
      <c r="EEB1218" s="12"/>
      <c r="EEC1218" s="12"/>
      <c r="EED1218" s="12"/>
      <c r="EEE1218" s="12"/>
      <c r="EEF1218" s="12"/>
      <c r="EEG1218" s="12"/>
      <c r="EEH1218" s="12"/>
      <c r="EEI1218" s="12"/>
      <c r="EEJ1218" s="12"/>
      <c r="EEK1218" s="12"/>
      <c r="EEL1218" s="12"/>
      <c r="EEM1218" s="12"/>
      <c r="EEN1218" s="12"/>
      <c r="EEO1218" s="12"/>
      <c r="EEP1218" s="12"/>
      <c r="EEQ1218" s="12"/>
      <c r="EER1218" s="12"/>
      <c r="EES1218" s="12"/>
      <c r="EET1218" s="12"/>
      <c r="EEU1218" s="12"/>
      <c r="EEV1218" s="12"/>
      <c r="EEW1218" s="12"/>
      <c r="EEX1218" s="12"/>
      <c r="EEY1218" s="12"/>
      <c r="EEZ1218" s="12"/>
      <c r="EFA1218" s="12"/>
      <c r="EFB1218" s="12"/>
      <c r="EFC1218" s="12"/>
      <c r="EFD1218" s="12"/>
      <c r="EFE1218" s="12"/>
      <c r="EFF1218" s="12"/>
      <c r="EFG1218" s="12"/>
      <c r="EFH1218" s="12"/>
      <c r="EFI1218" s="12"/>
      <c r="EFJ1218" s="12"/>
      <c r="EFK1218" s="12"/>
      <c r="EFL1218" s="12"/>
      <c r="EFM1218" s="12"/>
      <c r="EFN1218" s="12"/>
      <c r="EFO1218" s="12"/>
      <c r="EFP1218" s="12"/>
      <c r="EFQ1218" s="12"/>
      <c r="EFR1218" s="12"/>
      <c r="EFS1218" s="12"/>
      <c r="EFT1218" s="12"/>
      <c r="EFU1218" s="12"/>
      <c r="EFV1218" s="12"/>
      <c r="EFW1218" s="12"/>
      <c r="EFX1218" s="12"/>
      <c r="EFY1218" s="12"/>
      <c r="EFZ1218" s="12"/>
      <c r="EGA1218" s="12"/>
      <c r="EGB1218" s="12"/>
      <c r="EGC1218" s="12"/>
      <c r="EGD1218" s="12"/>
      <c r="EGE1218" s="12"/>
      <c r="EGF1218" s="12"/>
      <c r="EGG1218" s="12"/>
      <c r="EGH1218" s="12"/>
      <c r="EGI1218" s="12"/>
      <c r="EGJ1218" s="12"/>
      <c r="EGK1218" s="12"/>
      <c r="EGL1218" s="12"/>
      <c r="EGM1218" s="12"/>
      <c r="EGN1218" s="12"/>
      <c r="EGO1218" s="12"/>
      <c r="EGP1218" s="12"/>
      <c r="EGQ1218" s="12"/>
      <c r="EGR1218" s="12"/>
      <c r="EGS1218" s="12"/>
      <c r="EGT1218" s="12"/>
      <c r="EGU1218" s="12"/>
      <c r="EGV1218" s="12"/>
      <c r="EGW1218" s="12"/>
      <c r="EGX1218" s="12"/>
      <c r="EGY1218" s="12"/>
      <c r="EGZ1218" s="12"/>
      <c r="EHA1218" s="12"/>
      <c r="EHB1218" s="12"/>
      <c r="EHC1218" s="12"/>
      <c r="EHD1218" s="12"/>
      <c r="EHE1218" s="12"/>
      <c r="EHF1218" s="12"/>
      <c r="EHG1218" s="12"/>
      <c r="EHH1218" s="12"/>
      <c r="EHI1218" s="12"/>
      <c r="EHJ1218" s="12"/>
      <c r="EHK1218" s="12"/>
      <c r="EHL1218" s="12"/>
      <c r="EHM1218" s="12"/>
      <c r="EHN1218" s="12"/>
      <c r="EHO1218" s="12"/>
      <c r="EHP1218" s="12"/>
      <c r="EHQ1218" s="12"/>
      <c r="EHR1218" s="12"/>
      <c r="EHS1218" s="12"/>
      <c r="EHT1218" s="12"/>
      <c r="EHU1218" s="12"/>
      <c r="EHV1218" s="12"/>
      <c r="EHW1218" s="12"/>
      <c r="EHX1218" s="12"/>
      <c r="EHY1218" s="12"/>
      <c r="EHZ1218" s="12"/>
      <c r="EIA1218" s="12"/>
      <c r="EIB1218" s="12"/>
      <c r="EIC1218" s="12"/>
      <c r="EID1218" s="12"/>
      <c r="EIE1218" s="12"/>
      <c r="EIF1218" s="12"/>
      <c r="EIG1218" s="12"/>
      <c r="EIH1218" s="12"/>
      <c r="EII1218" s="12"/>
      <c r="EIJ1218" s="12"/>
      <c r="EIK1218" s="12"/>
      <c r="EIL1218" s="12"/>
      <c r="EIM1218" s="12"/>
      <c r="EIN1218" s="12"/>
      <c r="EIO1218" s="12"/>
      <c r="EIP1218" s="12"/>
      <c r="EIQ1218" s="12"/>
      <c r="EIR1218" s="12"/>
      <c r="EIS1218" s="12"/>
      <c r="EIT1218" s="12"/>
      <c r="EIU1218" s="12"/>
      <c r="EIV1218" s="12"/>
      <c r="EIW1218" s="12"/>
      <c r="EIX1218" s="12"/>
      <c r="EIY1218" s="12"/>
      <c r="EIZ1218" s="12"/>
      <c r="EJA1218" s="12"/>
      <c r="EJB1218" s="12"/>
      <c r="EJC1218" s="12"/>
      <c r="EJD1218" s="12"/>
      <c r="EJE1218" s="12"/>
      <c r="EJF1218" s="12"/>
      <c r="EJG1218" s="12"/>
      <c r="EJH1218" s="12"/>
      <c r="EJI1218" s="12"/>
      <c r="EJJ1218" s="12"/>
      <c r="EJK1218" s="12"/>
      <c r="EJL1218" s="12"/>
      <c r="EJM1218" s="12"/>
      <c r="EJN1218" s="12"/>
      <c r="EJO1218" s="12"/>
      <c r="EJP1218" s="12"/>
      <c r="EJQ1218" s="12"/>
      <c r="EJR1218" s="12"/>
      <c r="EJS1218" s="12"/>
      <c r="EJT1218" s="12"/>
      <c r="EJU1218" s="12"/>
      <c r="EJV1218" s="12"/>
      <c r="EJW1218" s="12"/>
      <c r="EJX1218" s="12"/>
      <c r="EJY1218" s="12"/>
      <c r="EJZ1218" s="12"/>
      <c r="EKA1218" s="12"/>
      <c r="EKB1218" s="12"/>
      <c r="EKC1218" s="12"/>
      <c r="EKD1218" s="12"/>
      <c r="EKE1218" s="12"/>
      <c r="EKF1218" s="12"/>
      <c r="EKG1218" s="12"/>
      <c r="EKH1218" s="12"/>
      <c r="EKI1218" s="12"/>
      <c r="EKJ1218" s="12"/>
      <c r="EKK1218" s="12"/>
      <c r="EKL1218" s="12"/>
      <c r="EKM1218" s="12"/>
      <c r="EKN1218" s="12"/>
      <c r="EKO1218" s="12"/>
      <c r="EKP1218" s="12"/>
      <c r="EKQ1218" s="12"/>
      <c r="EKR1218" s="12"/>
      <c r="EKS1218" s="12"/>
      <c r="EKT1218" s="12"/>
      <c r="EKU1218" s="12"/>
      <c r="EKV1218" s="12"/>
      <c r="EKW1218" s="12"/>
      <c r="EKX1218" s="12"/>
      <c r="EKY1218" s="12"/>
      <c r="EKZ1218" s="12"/>
      <c r="ELA1218" s="12"/>
      <c r="ELB1218" s="12"/>
      <c r="ELC1218" s="12"/>
      <c r="ELD1218" s="12"/>
      <c r="ELE1218" s="12"/>
      <c r="ELF1218" s="12"/>
      <c r="ELG1218" s="12"/>
      <c r="ELH1218" s="12"/>
      <c r="ELI1218" s="12"/>
      <c r="ELJ1218" s="12"/>
      <c r="ELK1218" s="12"/>
      <c r="ELL1218" s="12"/>
      <c r="ELM1218" s="12"/>
      <c r="ELN1218" s="12"/>
      <c r="ELO1218" s="12"/>
      <c r="ELP1218" s="12"/>
      <c r="ELQ1218" s="12"/>
      <c r="ELR1218" s="12"/>
      <c r="ELS1218" s="12"/>
      <c r="ELT1218" s="12"/>
      <c r="ELU1218" s="12"/>
      <c r="ELV1218" s="12"/>
      <c r="ELW1218" s="12"/>
      <c r="ELX1218" s="12"/>
      <c r="ELY1218" s="12"/>
      <c r="ELZ1218" s="12"/>
      <c r="EMA1218" s="12"/>
      <c r="EMB1218" s="12"/>
      <c r="EMC1218" s="12"/>
      <c r="EMD1218" s="12"/>
      <c r="EME1218" s="12"/>
      <c r="EMF1218" s="12"/>
      <c r="EMG1218" s="12"/>
      <c r="EMH1218" s="12"/>
      <c r="EMI1218" s="12"/>
      <c r="EMJ1218" s="12"/>
      <c r="EMK1218" s="12"/>
      <c r="EML1218" s="12"/>
      <c r="EMM1218" s="12"/>
      <c r="EMN1218" s="12"/>
      <c r="EMO1218" s="12"/>
      <c r="EMP1218" s="12"/>
      <c r="EMQ1218" s="12"/>
      <c r="EMR1218" s="12"/>
      <c r="EMS1218" s="12"/>
      <c r="EMT1218" s="12"/>
      <c r="EMU1218" s="12"/>
      <c r="EMV1218" s="12"/>
      <c r="EMW1218" s="12"/>
      <c r="EMX1218" s="12"/>
      <c r="EMY1218" s="12"/>
      <c r="EMZ1218" s="12"/>
      <c r="ENA1218" s="12"/>
      <c r="ENB1218" s="12"/>
      <c r="ENC1218" s="12"/>
      <c r="END1218" s="12"/>
      <c r="ENE1218" s="12"/>
      <c r="ENF1218" s="12"/>
      <c r="ENG1218" s="12"/>
      <c r="ENH1218" s="12"/>
      <c r="ENI1218" s="12"/>
      <c r="ENJ1218" s="12"/>
      <c r="ENK1218" s="12"/>
      <c r="ENL1218" s="12"/>
      <c r="ENM1218" s="12"/>
      <c r="ENN1218" s="12"/>
      <c r="ENO1218" s="12"/>
      <c r="ENP1218" s="12"/>
      <c r="ENQ1218" s="12"/>
      <c r="ENR1218" s="12"/>
      <c r="ENS1218" s="12"/>
      <c r="ENT1218" s="12"/>
      <c r="ENU1218" s="12"/>
      <c r="ENV1218" s="12"/>
      <c r="ENW1218" s="12"/>
      <c r="ENX1218" s="12"/>
      <c r="ENY1218" s="12"/>
      <c r="ENZ1218" s="12"/>
      <c r="EOA1218" s="12"/>
      <c r="EOB1218" s="12"/>
      <c r="EOC1218" s="12"/>
      <c r="EOD1218" s="12"/>
      <c r="EOE1218" s="12"/>
      <c r="EOF1218" s="12"/>
      <c r="EOG1218" s="12"/>
      <c r="EOH1218" s="12"/>
      <c r="EOI1218" s="12"/>
      <c r="EOJ1218" s="12"/>
      <c r="EOK1218" s="12"/>
      <c r="EOL1218" s="12"/>
      <c r="EOM1218" s="12"/>
      <c r="EON1218" s="12"/>
      <c r="EOO1218" s="12"/>
      <c r="EOP1218" s="12"/>
      <c r="EOQ1218" s="12"/>
      <c r="EOR1218" s="12"/>
      <c r="EOS1218" s="12"/>
      <c r="EOT1218" s="12"/>
      <c r="EOU1218" s="12"/>
      <c r="EOV1218" s="12"/>
      <c r="EOW1218" s="12"/>
      <c r="EOX1218" s="12"/>
      <c r="EOY1218" s="12"/>
      <c r="EOZ1218" s="12"/>
      <c r="EPA1218" s="12"/>
      <c r="EPB1218" s="12"/>
      <c r="EPC1218" s="12"/>
      <c r="EPD1218" s="12"/>
      <c r="EPE1218" s="12"/>
      <c r="EPF1218" s="12"/>
      <c r="EPG1218" s="12"/>
      <c r="EPH1218" s="12"/>
      <c r="EPI1218" s="12"/>
      <c r="EPJ1218" s="12"/>
      <c r="EPK1218" s="12"/>
      <c r="EPL1218" s="12"/>
      <c r="EPM1218" s="12"/>
      <c r="EPN1218" s="12"/>
      <c r="EPO1218" s="12"/>
      <c r="EPP1218" s="12"/>
      <c r="EPQ1218" s="12"/>
      <c r="EPR1218" s="12"/>
      <c r="EPS1218" s="12"/>
      <c r="EPT1218" s="12"/>
      <c r="EPU1218" s="12"/>
      <c r="EPV1218" s="12"/>
      <c r="EPW1218" s="12"/>
      <c r="EPX1218" s="12"/>
      <c r="EPY1218" s="12"/>
      <c r="EPZ1218" s="12"/>
      <c r="EQA1218" s="12"/>
      <c r="EQB1218" s="12"/>
      <c r="EQC1218" s="12"/>
      <c r="EQD1218" s="12"/>
      <c r="EQE1218" s="12"/>
      <c r="EQF1218" s="12"/>
      <c r="EQG1218" s="12"/>
      <c r="EQH1218" s="12"/>
      <c r="EQI1218" s="12"/>
      <c r="EQJ1218" s="12"/>
      <c r="EQK1218" s="12"/>
      <c r="EQL1218" s="12"/>
      <c r="EQM1218" s="12"/>
      <c r="EQN1218" s="12"/>
      <c r="EQO1218" s="12"/>
      <c r="EQP1218" s="12"/>
      <c r="EQQ1218" s="12"/>
      <c r="EQR1218" s="12"/>
      <c r="EQS1218" s="12"/>
      <c r="EQT1218" s="12"/>
      <c r="EQU1218" s="12"/>
      <c r="EQV1218" s="12"/>
      <c r="EQW1218" s="12"/>
      <c r="EQX1218" s="12"/>
      <c r="EQY1218" s="12"/>
      <c r="EQZ1218" s="12"/>
      <c r="ERA1218" s="12"/>
      <c r="ERB1218" s="12"/>
      <c r="ERC1218" s="12"/>
      <c r="ERD1218" s="12"/>
      <c r="ERE1218" s="12"/>
      <c r="ERF1218" s="12"/>
      <c r="ERG1218" s="12"/>
      <c r="ERH1218" s="12"/>
      <c r="ERI1218" s="12"/>
      <c r="ERJ1218" s="12"/>
      <c r="ERK1218" s="12"/>
      <c r="ERL1218" s="12"/>
      <c r="ERM1218" s="12"/>
      <c r="ERN1218" s="12"/>
      <c r="ERO1218" s="12"/>
      <c r="ERP1218" s="12"/>
      <c r="ERQ1218" s="12"/>
      <c r="ERR1218" s="12"/>
      <c r="ERS1218" s="12"/>
      <c r="ERT1218" s="12"/>
      <c r="ERU1218" s="12"/>
      <c r="ERV1218" s="12"/>
      <c r="ERW1218" s="12"/>
      <c r="ERX1218" s="12"/>
      <c r="ERY1218" s="12"/>
      <c r="ERZ1218" s="12"/>
      <c r="ESA1218" s="12"/>
      <c r="ESB1218" s="12"/>
      <c r="ESC1218" s="12"/>
      <c r="ESD1218" s="12"/>
      <c r="ESE1218" s="12"/>
      <c r="ESF1218" s="12"/>
      <c r="ESG1218" s="12"/>
      <c r="ESH1218" s="12"/>
      <c r="ESI1218" s="12"/>
      <c r="ESJ1218" s="12"/>
      <c r="ESK1218" s="12"/>
      <c r="ESL1218" s="12"/>
      <c r="ESM1218" s="12"/>
      <c r="ESN1218" s="12"/>
      <c r="ESO1218" s="12"/>
      <c r="ESP1218" s="12"/>
      <c r="ESQ1218" s="12"/>
      <c r="ESR1218" s="12"/>
      <c r="ESS1218" s="12"/>
      <c r="EST1218" s="12"/>
      <c r="ESU1218" s="12"/>
      <c r="ESV1218" s="12"/>
      <c r="ESW1218" s="12"/>
      <c r="ESX1218" s="12"/>
      <c r="ESY1218" s="12"/>
      <c r="ESZ1218" s="12"/>
      <c r="ETA1218" s="12"/>
      <c r="ETB1218" s="12"/>
      <c r="ETC1218" s="12"/>
      <c r="ETD1218" s="12"/>
      <c r="ETE1218" s="12"/>
      <c r="ETF1218" s="12"/>
      <c r="ETG1218" s="12"/>
      <c r="ETH1218" s="12"/>
      <c r="ETI1218" s="12"/>
      <c r="ETJ1218" s="12"/>
      <c r="ETK1218" s="12"/>
      <c r="ETL1218" s="12"/>
      <c r="ETM1218" s="12"/>
      <c r="ETN1218" s="12"/>
      <c r="ETO1218" s="12"/>
      <c r="ETP1218" s="12"/>
      <c r="ETQ1218" s="12"/>
      <c r="ETR1218" s="12"/>
      <c r="ETS1218" s="12"/>
      <c r="ETT1218" s="12"/>
      <c r="ETU1218" s="12"/>
      <c r="ETV1218" s="12"/>
      <c r="ETW1218" s="12"/>
      <c r="ETX1218" s="12"/>
      <c r="ETY1218" s="12"/>
      <c r="ETZ1218" s="12"/>
      <c r="EUA1218" s="12"/>
      <c r="EUB1218" s="12"/>
      <c r="EUC1218" s="12"/>
      <c r="EUD1218" s="12"/>
      <c r="EUE1218" s="12"/>
      <c r="EUF1218" s="12"/>
      <c r="EUG1218" s="12"/>
      <c r="EUH1218" s="12"/>
      <c r="EUI1218" s="12"/>
      <c r="EUJ1218" s="12"/>
      <c r="EUK1218" s="12"/>
      <c r="EUL1218" s="12"/>
      <c r="EUM1218" s="12"/>
      <c r="EUN1218" s="12"/>
      <c r="EUO1218" s="12"/>
      <c r="EUP1218" s="12"/>
      <c r="EUQ1218" s="12"/>
      <c r="EUR1218" s="12"/>
      <c r="EUS1218" s="12"/>
      <c r="EUT1218" s="12"/>
      <c r="EUU1218" s="12"/>
      <c r="EUV1218" s="12"/>
      <c r="EUW1218" s="12"/>
      <c r="EUX1218" s="12"/>
      <c r="EUY1218" s="12"/>
      <c r="EUZ1218" s="12"/>
      <c r="EVA1218" s="12"/>
      <c r="EVB1218" s="12"/>
      <c r="EVC1218" s="12"/>
      <c r="EVD1218" s="12"/>
      <c r="EVE1218" s="12"/>
      <c r="EVF1218" s="12"/>
      <c r="EVG1218" s="12"/>
      <c r="EVH1218" s="12"/>
      <c r="EVI1218" s="12"/>
      <c r="EVJ1218" s="12"/>
      <c r="EVK1218" s="12"/>
      <c r="EVL1218" s="12"/>
      <c r="EVM1218" s="12"/>
      <c r="EVN1218" s="12"/>
      <c r="EVO1218" s="12"/>
      <c r="EVP1218" s="12"/>
      <c r="EVQ1218" s="12"/>
      <c r="EVR1218" s="12"/>
      <c r="EVS1218" s="12"/>
      <c r="EVT1218" s="12"/>
      <c r="EVU1218" s="12"/>
      <c r="EVV1218" s="12"/>
      <c r="EVW1218" s="12"/>
      <c r="EVX1218" s="12"/>
      <c r="EVY1218" s="12"/>
      <c r="EVZ1218" s="12"/>
      <c r="EWA1218" s="12"/>
      <c r="EWB1218" s="12"/>
      <c r="EWC1218" s="12"/>
      <c r="EWD1218" s="12"/>
      <c r="EWE1218" s="12"/>
      <c r="EWF1218" s="12"/>
      <c r="EWG1218" s="12"/>
      <c r="EWH1218" s="12"/>
      <c r="EWI1218" s="12"/>
      <c r="EWJ1218" s="12"/>
      <c r="EWK1218" s="12"/>
      <c r="EWL1218" s="12"/>
      <c r="EWM1218" s="12"/>
      <c r="EWN1218" s="12"/>
      <c r="EWO1218" s="12"/>
      <c r="EWP1218" s="12"/>
      <c r="EWQ1218" s="12"/>
      <c r="EWR1218" s="12"/>
      <c r="EWS1218" s="12"/>
      <c r="EWT1218" s="12"/>
      <c r="EWU1218" s="12"/>
      <c r="EWV1218" s="12"/>
      <c r="EWW1218" s="12"/>
      <c r="EWX1218" s="12"/>
      <c r="EWY1218" s="12"/>
      <c r="EWZ1218" s="12"/>
      <c r="EXA1218" s="12"/>
      <c r="EXB1218" s="12"/>
      <c r="EXC1218" s="12"/>
      <c r="EXD1218" s="12"/>
      <c r="EXE1218" s="12"/>
      <c r="EXF1218" s="12"/>
      <c r="EXG1218" s="12"/>
      <c r="EXH1218" s="12"/>
      <c r="EXI1218" s="12"/>
      <c r="EXJ1218" s="12"/>
      <c r="EXK1218" s="12"/>
      <c r="EXL1218" s="12"/>
      <c r="EXM1218" s="12"/>
      <c r="EXN1218" s="12"/>
      <c r="EXO1218" s="12"/>
      <c r="EXP1218" s="12"/>
      <c r="EXQ1218" s="12"/>
      <c r="EXR1218" s="12"/>
      <c r="EXS1218" s="12"/>
      <c r="EXT1218" s="12"/>
      <c r="EXU1218" s="12"/>
      <c r="EXV1218" s="12"/>
      <c r="EXW1218" s="12"/>
      <c r="EXX1218" s="12"/>
      <c r="EXY1218" s="12"/>
      <c r="EXZ1218" s="12"/>
      <c r="EYA1218" s="12"/>
      <c r="EYB1218" s="12"/>
      <c r="EYC1218" s="12"/>
      <c r="EYD1218" s="12"/>
      <c r="EYE1218" s="12"/>
      <c r="EYF1218" s="12"/>
      <c r="EYG1218" s="12"/>
      <c r="EYH1218" s="12"/>
      <c r="EYI1218" s="12"/>
      <c r="EYJ1218" s="12"/>
      <c r="EYK1218" s="12"/>
      <c r="EYL1218" s="12"/>
      <c r="EYM1218" s="12"/>
      <c r="EYN1218" s="12"/>
      <c r="EYO1218" s="12"/>
      <c r="EYP1218" s="12"/>
      <c r="EYQ1218" s="12"/>
      <c r="EYR1218" s="12"/>
      <c r="EYS1218" s="12"/>
      <c r="EYT1218" s="12"/>
      <c r="EYU1218" s="12"/>
      <c r="EYV1218" s="12"/>
      <c r="EYW1218" s="12"/>
      <c r="EYX1218" s="12"/>
      <c r="EYY1218" s="12"/>
      <c r="EYZ1218" s="12"/>
      <c r="EZA1218" s="12"/>
      <c r="EZB1218" s="12"/>
      <c r="EZC1218" s="12"/>
      <c r="EZD1218" s="12"/>
      <c r="EZE1218" s="12"/>
      <c r="EZF1218" s="12"/>
      <c r="EZG1218" s="12"/>
      <c r="EZH1218" s="12"/>
      <c r="EZI1218" s="12"/>
      <c r="EZJ1218" s="12"/>
      <c r="EZK1218" s="12"/>
      <c r="EZL1218" s="12"/>
      <c r="EZM1218" s="12"/>
      <c r="EZN1218" s="12"/>
      <c r="EZO1218" s="12"/>
      <c r="EZP1218" s="12"/>
      <c r="EZQ1218" s="12"/>
      <c r="EZR1218" s="12"/>
      <c r="EZS1218" s="12"/>
      <c r="EZT1218" s="12"/>
      <c r="EZU1218" s="12"/>
      <c r="EZV1218" s="12"/>
      <c r="EZW1218" s="12"/>
      <c r="EZX1218" s="12"/>
      <c r="EZY1218" s="12"/>
      <c r="EZZ1218" s="12"/>
      <c r="FAA1218" s="12"/>
      <c r="FAB1218" s="12"/>
      <c r="FAC1218" s="12"/>
      <c r="FAD1218" s="12"/>
      <c r="FAE1218" s="12"/>
      <c r="FAF1218" s="12"/>
      <c r="FAG1218" s="12"/>
      <c r="FAH1218" s="12"/>
      <c r="FAI1218" s="12"/>
      <c r="FAJ1218" s="12"/>
      <c r="FAK1218" s="12"/>
      <c r="FAL1218" s="12"/>
      <c r="FAM1218" s="12"/>
      <c r="FAN1218" s="12"/>
      <c r="FAO1218" s="12"/>
      <c r="FAP1218" s="12"/>
      <c r="FAQ1218" s="12"/>
      <c r="FAR1218" s="12"/>
      <c r="FAS1218" s="12"/>
      <c r="FAT1218" s="12"/>
      <c r="FAU1218" s="12"/>
      <c r="FAV1218" s="12"/>
      <c r="FAW1218" s="12"/>
      <c r="FAX1218" s="12"/>
      <c r="FAY1218" s="12"/>
      <c r="FAZ1218" s="12"/>
      <c r="FBA1218" s="12"/>
      <c r="FBB1218" s="12"/>
      <c r="FBC1218" s="12"/>
      <c r="FBD1218" s="12"/>
      <c r="FBE1218" s="12"/>
      <c r="FBF1218" s="12"/>
      <c r="FBG1218" s="12"/>
      <c r="FBH1218" s="12"/>
      <c r="FBI1218" s="12"/>
      <c r="FBJ1218" s="12"/>
      <c r="FBK1218" s="12"/>
      <c r="FBL1218" s="12"/>
      <c r="FBM1218" s="12"/>
      <c r="FBN1218" s="12"/>
      <c r="FBO1218" s="12"/>
      <c r="FBP1218" s="12"/>
      <c r="FBQ1218" s="12"/>
      <c r="FBR1218" s="12"/>
      <c r="FBS1218" s="12"/>
      <c r="FBT1218" s="12"/>
      <c r="FBU1218" s="12"/>
      <c r="FBV1218" s="12"/>
      <c r="FBW1218" s="12"/>
      <c r="FBX1218" s="12"/>
      <c r="FBY1218" s="12"/>
      <c r="FBZ1218" s="12"/>
      <c r="FCA1218" s="12"/>
      <c r="FCB1218" s="12"/>
      <c r="FCC1218" s="12"/>
      <c r="FCD1218" s="12"/>
      <c r="FCE1218" s="12"/>
      <c r="FCF1218" s="12"/>
      <c r="FCG1218" s="12"/>
      <c r="FCH1218" s="12"/>
      <c r="FCI1218" s="12"/>
      <c r="FCJ1218" s="12"/>
      <c r="FCK1218" s="12"/>
      <c r="FCL1218" s="12"/>
      <c r="FCM1218" s="12"/>
      <c r="FCN1218" s="12"/>
      <c r="FCO1218" s="12"/>
      <c r="FCP1218" s="12"/>
      <c r="FCQ1218" s="12"/>
      <c r="FCR1218" s="12"/>
      <c r="FCS1218" s="12"/>
      <c r="FCT1218" s="12"/>
      <c r="FCU1218" s="12"/>
      <c r="FCV1218" s="12"/>
      <c r="FCW1218" s="12"/>
      <c r="FCX1218" s="12"/>
      <c r="FCY1218" s="12"/>
      <c r="FCZ1218" s="12"/>
      <c r="FDA1218" s="12"/>
      <c r="FDB1218" s="12"/>
      <c r="FDC1218" s="12"/>
      <c r="FDD1218" s="12"/>
      <c r="FDE1218" s="12"/>
      <c r="FDF1218" s="12"/>
      <c r="FDG1218" s="12"/>
      <c r="FDH1218" s="12"/>
      <c r="FDI1218" s="12"/>
      <c r="FDJ1218" s="12"/>
      <c r="FDK1218" s="12"/>
      <c r="FDL1218" s="12"/>
      <c r="FDM1218" s="12"/>
      <c r="FDN1218" s="12"/>
      <c r="FDO1218" s="12"/>
      <c r="FDP1218" s="12"/>
      <c r="FDQ1218" s="12"/>
      <c r="FDR1218" s="12"/>
      <c r="FDS1218" s="12"/>
      <c r="FDT1218" s="12"/>
      <c r="FDU1218" s="12"/>
      <c r="FDV1218" s="12"/>
      <c r="FDW1218" s="12"/>
      <c r="FDX1218" s="12"/>
      <c r="FDY1218" s="12"/>
      <c r="FDZ1218" s="12"/>
      <c r="FEA1218" s="12"/>
      <c r="FEB1218" s="12"/>
      <c r="FEC1218" s="12"/>
      <c r="FED1218" s="12"/>
      <c r="FEE1218" s="12"/>
      <c r="FEF1218" s="12"/>
      <c r="FEG1218" s="12"/>
      <c r="FEH1218" s="12"/>
      <c r="FEI1218" s="12"/>
      <c r="FEJ1218" s="12"/>
      <c r="FEK1218" s="12"/>
      <c r="FEL1218" s="12"/>
      <c r="FEM1218" s="12"/>
      <c r="FEN1218" s="12"/>
      <c r="FEO1218" s="12"/>
      <c r="FEP1218" s="12"/>
      <c r="FEQ1218" s="12"/>
      <c r="FER1218" s="12"/>
      <c r="FES1218" s="12"/>
      <c r="FET1218" s="12"/>
      <c r="FEU1218" s="12"/>
      <c r="FEV1218" s="12"/>
      <c r="FEW1218" s="12"/>
      <c r="FEX1218" s="12"/>
      <c r="FEY1218" s="12"/>
      <c r="FEZ1218" s="12"/>
      <c r="FFA1218" s="12"/>
      <c r="FFB1218" s="12"/>
      <c r="FFC1218" s="12"/>
      <c r="FFD1218" s="12"/>
      <c r="FFE1218" s="12"/>
      <c r="FFF1218" s="12"/>
      <c r="FFG1218" s="12"/>
      <c r="FFH1218" s="12"/>
      <c r="FFI1218" s="12"/>
      <c r="FFJ1218" s="12"/>
      <c r="FFK1218" s="12"/>
      <c r="FFL1218" s="12"/>
      <c r="FFM1218" s="12"/>
      <c r="FFN1218" s="12"/>
      <c r="FFO1218" s="12"/>
      <c r="FFP1218" s="12"/>
      <c r="FFQ1218" s="12"/>
      <c r="FFR1218" s="12"/>
      <c r="FFS1218" s="12"/>
      <c r="FFT1218" s="12"/>
      <c r="FFU1218" s="12"/>
      <c r="FFV1218" s="12"/>
      <c r="FFW1218" s="12"/>
      <c r="FFX1218" s="12"/>
      <c r="FFY1218" s="12"/>
      <c r="FFZ1218" s="12"/>
      <c r="FGA1218" s="12"/>
      <c r="FGB1218" s="12"/>
      <c r="FGC1218" s="12"/>
      <c r="FGD1218" s="12"/>
      <c r="FGE1218" s="12"/>
      <c r="FGF1218" s="12"/>
      <c r="FGG1218" s="12"/>
      <c r="FGH1218" s="12"/>
      <c r="FGI1218" s="12"/>
      <c r="FGJ1218" s="12"/>
      <c r="FGK1218" s="12"/>
      <c r="FGL1218" s="12"/>
      <c r="FGM1218" s="12"/>
      <c r="FGN1218" s="12"/>
      <c r="FGO1218" s="12"/>
      <c r="FGP1218" s="12"/>
      <c r="FGQ1218" s="12"/>
      <c r="FGR1218" s="12"/>
      <c r="FGS1218" s="12"/>
      <c r="FGT1218" s="12"/>
      <c r="FGU1218" s="12"/>
      <c r="FGV1218" s="12"/>
      <c r="FGW1218" s="12"/>
      <c r="FGX1218" s="12"/>
      <c r="FGY1218" s="12"/>
      <c r="FGZ1218" s="12"/>
      <c r="FHA1218" s="12"/>
      <c r="FHB1218" s="12"/>
      <c r="FHC1218" s="12"/>
      <c r="FHD1218" s="12"/>
      <c r="FHE1218" s="12"/>
      <c r="FHF1218" s="12"/>
      <c r="FHG1218" s="12"/>
      <c r="FHH1218" s="12"/>
      <c r="FHI1218" s="12"/>
      <c r="FHJ1218" s="12"/>
      <c r="FHK1218" s="12"/>
      <c r="FHL1218" s="12"/>
      <c r="FHM1218" s="12"/>
      <c r="FHN1218" s="12"/>
      <c r="FHO1218" s="12"/>
      <c r="FHP1218" s="12"/>
      <c r="FHQ1218" s="12"/>
      <c r="FHR1218" s="12"/>
      <c r="FHS1218" s="12"/>
      <c r="FHT1218" s="12"/>
      <c r="FHU1218" s="12"/>
      <c r="FHV1218" s="12"/>
      <c r="FHW1218" s="12"/>
      <c r="FHX1218" s="12"/>
      <c r="FHY1218" s="12"/>
      <c r="FHZ1218" s="12"/>
      <c r="FIA1218" s="12"/>
      <c r="FIB1218" s="12"/>
      <c r="FIC1218" s="12"/>
      <c r="FID1218" s="12"/>
      <c r="FIE1218" s="12"/>
      <c r="FIF1218" s="12"/>
      <c r="FIG1218" s="12"/>
      <c r="FIH1218" s="12"/>
      <c r="FII1218" s="12"/>
      <c r="FIJ1218" s="12"/>
      <c r="FIK1218" s="12"/>
      <c r="FIL1218" s="12"/>
      <c r="FIM1218" s="12"/>
      <c r="FIN1218" s="12"/>
      <c r="FIO1218" s="12"/>
      <c r="FIP1218" s="12"/>
      <c r="FIQ1218" s="12"/>
      <c r="FIR1218" s="12"/>
      <c r="FIS1218" s="12"/>
      <c r="FIT1218" s="12"/>
      <c r="FIU1218" s="12"/>
      <c r="FIV1218" s="12"/>
      <c r="FIW1218" s="12"/>
      <c r="FIX1218" s="12"/>
      <c r="FIY1218" s="12"/>
      <c r="FIZ1218" s="12"/>
      <c r="FJA1218" s="12"/>
      <c r="FJB1218" s="12"/>
      <c r="FJC1218" s="12"/>
      <c r="FJD1218" s="12"/>
      <c r="FJE1218" s="12"/>
      <c r="FJF1218" s="12"/>
      <c r="FJG1218" s="12"/>
      <c r="FJH1218" s="12"/>
      <c r="FJI1218" s="12"/>
      <c r="FJJ1218" s="12"/>
      <c r="FJK1218" s="12"/>
      <c r="FJL1218" s="12"/>
      <c r="FJM1218" s="12"/>
      <c r="FJN1218" s="12"/>
      <c r="FJO1218" s="12"/>
      <c r="FJP1218" s="12"/>
      <c r="FJQ1218" s="12"/>
      <c r="FJR1218" s="12"/>
      <c r="FJS1218" s="12"/>
      <c r="FJT1218" s="12"/>
      <c r="FJU1218" s="12"/>
      <c r="FJV1218" s="12"/>
      <c r="FJW1218" s="12"/>
      <c r="FJX1218" s="12"/>
      <c r="FJY1218" s="12"/>
      <c r="FJZ1218" s="12"/>
      <c r="FKA1218" s="12"/>
      <c r="FKB1218" s="12"/>
      <c r="FKC1218" s="12"/>
      <c r="FKD1218" s="12"/>
      <c r="FKE1218" s="12"/>
      <c r="FKF1218" s="12"/>
      <c r="FKG1218" s="12"/>
      <c r="FKH1218" s="12"/>
      <c r="FKI1218" s="12"/>
      <c r="FKJ1218" s="12"/>
      <c r="FKK1218" s="12"/>
      <c r="FKL1218" s="12"/>
      <c r="FKM1218" s="12"/>
      <c r="FKN1218" s="12"/>
      <c r="FKO1218" s="12"/>
      <c r="FKP1218" s="12"/>
      <c r="FKQ1218" s="12"/>
      <c r="FKR1218" s="12"/>
      <c r="FKS1218" s="12"/>
      <c r="FKT1218" s="12"/>
      <c r="FKU1218" s="12"/>
      <c r="FKV1218" s="12"/>
      <c r="FKW1218" s="12"/>
      <c r="FKX1218" s="12"/>
      <c r="FKY1218" s="12"/>
      <c r="FKZ1218" s="12"/>
      <c r="FLA1218" s="12"/>
      <c r="FLB1218" s="12"/>
      <c r="FLC1218" s="12"/>
      <c r="FLD1218" s="12"/>
      <c r="FLE1218" s="12"/>
      <c r="FLF1218" s="12"/>
      <c r="FLG1218" s="12"/>
      <c r="FLH1218" s="12"/>
      <c r="FLI1218" s="12"/>
      <c r="FLJ1218" s="12"/>
      <c r="FLK1218" s="12"/>
      <c r="FLL1218" s="12"/>
      <c r="FLM1218" s="12"/>
      <c r="FLN1218" s="12"/>
      <c r="FLO1218" s="12"/>
      <c r="FLP1218" s="12"/>
      <c r="FLQ1218" s="12"/>
      <c r="FLR1218" s="12"/>
      <c r="FLS1218" s="12"/>
      <c r="FLT1218" s="12"/>
      <c r="FLU1218" s="12"/>
      <c r="FLV1218" s="12"/>
      <c r="FLW1218" s="12"/>
      <c r="FLX1218" s="12"/>
      <c r="FLY1218" s="12"/>
      <c r="FLZ1218" s="12"/>
      <c r="FMA1218" s="12"/>
      <c r="FMB1218" s="12"/>
      <c r="FMC1218" s="12"/>
      <c r="FMD1218" s="12"/>
      <c r="FME1218" s="12"/>
      <c r="FMF1218" s="12"/>
      <c r="FMG1218" s="12"/>
      <c r="FMH1218" s="12"/>
      <c r="FMI1218" s="12"/>
      <c r="FMJ1218" s="12"/>
      <c r="FMK1218" s="12"/>
      <c r="FML1218" s="12"/>
      <c r="FMM1218" s="12"/>
      <c r="FMN1218" s="12"/>
      <c r="FMO1218" s="12"/>
      <c r="FMP1218" s="12"/>
      <c r="FMQ1218" s="12"/>
      <c r="FMR1218" s="12"/>
      <c r="FMS1218" s="12"/>
      <c r="FMT1218" s="12"/>
      <c r="FMU1218" s="12"/>
      <c r="FMV1218" s="12"/>
      <c r="FMW1218" s="12"/>
      <c r="FMX1218" s="12"/>
      <c r="FMY1218" s="12"/>
      <c r="FMZ1218" s="12"/>
      <c r="FNA1218" s="12"/>
      <c r="FNB1218" s="12"/>
      <c r="FNC1218" s="12"/>
      <c r="FND1218" s="12"/>
      <c r="FNE1218" s="12"/>
      <c r="FNF1218" s="12"/>
      <c r="FNG1218" s="12"/>
      <c r="FNH1218" s="12"/>
      <c r="FNI1218" s="12"/>
      <c r="FNJ1218" s="12"/>
      <c r="FNK1218" s="12"/>
      <c r="FNL1218" s="12"/>
      <c r="FNM1218" s="12"/>
      <c r="FNN1218" s="12"/>
      <c r="FNO1218" s="12"/>
      <c r="FNP1218" s="12"/>
      <c r="FNQ1218" s="12"/>
      <c r="FNR1218" s="12"/>
      <c r="FNS1218" s="12"/>
      <c r="FNT1218" s="12"/>
      <c r="FNU1218" s="12"/>
      <c r="FNV1218" s="12"/>
      <c r="FNW1218" s="12"/>
      <c r="FNX1218" s="12"/>
      <c r="FNY1218" s="12"/>
      <c r="FNZ1218" s="12"/>
      <c r="FOA1218" s="12"/>
      <c r="FOB1218" s="12"/>
      <c r="FOC1218" s="12"/>
      <c r="FOD1218" s="12"/>
      <c r="FOE1218" s="12"/>
      <c r="FOF1218" s="12"/>
      <c r="FOG1218" s="12"/>
      <c r="FOH1218" s="12"/>
      <c r="FOI1218" s="12"/>
      <c r="FOJ1218" s="12"/>
      <c r="FOK1218" s="12"/>
      <c r="FOL1218" s="12"/>
      <c r="FOM1218" s="12"/>
      <c r="FON1218" s="12"/>
      <c r="FOO1218" s="12"/>
      <c r="FOP1218" s="12"/>
      <c r="FOQ1218" s="12"/>
      <c r="FOR1218" s="12"/>
      <c r="FOS1218" s="12"/>
      <c r="FOT1218" s="12"/>
      <c r="FOU1218" s="12"/>
      <c r="FOV1218" s="12"/>
      <c r="FOW1218" s="12"/>
      <c r="FOX1218" s="12"/>
      <c r="FOY1218" s="12"/>
      <c r="FOZ1218" s="12"/>
      <c r="FPA1218" s="12"/>
      <c r="FPB1218" s="12"/>
      <c r="FPC1218" s="12"/>
      <c r="FPD1218" s="12"/>
      <c r="FPE1218" s="12"/>
      <c r="FPF1218" s="12"/>
      <c r="FPG1218" s="12"/>
      <c r="FPH1218" s="12"/>
      <c r="FPI1218" s="12"/>
      <c r="FPJ1218" s="12"/>
      <c r="FPK1218" s="12"/>
      <c r="FPL1218" s="12"/>
      <c r="FPM1218" s="12"/>
      <c r="FPN1218" s="12"/>
      <c r="FPO1218" s="12"/>
      <c r="FPP1218" s="12"/>
      <c r="FPQ1218" s="12"/>
      <c r="FPR1218" s="12"/>
      <c r="FPS1218" s="12"/>
      <c r="FPT1218" s="12"/>
      <c r="FPU1218" s="12"/>
      <c r="FPV1218" s="12"/>
      <c r="FPW1218" s="12"/>
      <c r="FPX1218" s="12"/>
      <c r="FPY1218" s="12"/>
      <c r="FPZ1218" s="12"/>
      <c r="FQA1218" s="12"/>
      <c r="FQB1218" s="12"/>
      <c r="FQC1218" s="12"/>
      <c r="FQD1218" s="12"/>
      <c r="FQE1218" s="12"/>
      <c r="FQF1218" s="12"/>
      <c r="FQG1218" s="12"/>
      <c r="FQH1218" s="12"/>
      <c r="FQI1218" s="12"/>
      <c r="FQJ1218" s="12"/>
      <c r="FQK1218" s="12"/>
      <c r="FQL1218" s="12"/>
      <c r="FQM1218" s="12"/>
      <c r="FQN1218" s="12"/>
      <c r="FQO1218" s="12"/>
      <c r="FQP1218" s="12"/>
      <c r="FQQ1218" s="12"/>
      <c r="FQR1218" s="12"/>
      <c r="FQS1218" s="12"/>
      <c r="FQT1218" s="12"/>
      <c r="FQU1218" s="12"/>
      <c r="FQV1218" s="12"/>
      <c r="FQW1218" s="12"/>
      <c r="FQX1218" s="12"/>
      <c r="FQY1218" s="12"/>
      <c r="FQZ1218" s="12"/>
      <c r="FRA1218" s="12"/>
      <c r="FRB1218" s="12"/>
      <c r="FRC1218" s="12"/>
      <c r="FRD1218" s="12"/>
      <c r="FRE1218" s="12"/>
      <c r="FRF1218" s="12"/>
      <c r="FRG1218" s="12"/>
      <c r="FRH1218" s="12"/>
      <c r="FRI1218" s="12"/>
      <c r="FRJ1218" s="12"/>
      <c r="FRK1218" s="12"/>
      <c r="FRL1218" s="12"/>
      <c r="FRM1218" s="12"/>
      <c r="FRN1218" s="12"/>
      <c r="FRO1218" s="12"/>
      <c r="FRP1218" s="12"/>
      <c r="FRQ1218" s="12"/>
      <c r="FRR1218" s="12"/>
      <c r="FRS1218" s="12"/>
      <c r="FRT1218" s="12"/>
      <c r="FRU1218" s="12"/>
      <c r="FRV1218" s="12"/>
      <c r="FRW1218" s="12"/>
      <c r="FRX1218" s="12"/>
      <c r="FRY1218" s="12"/>
      <c r="FRZ1218" s="12"/>
      <c r="FSA1218" s="12"/>
      <c r="FSB1218" s="12"/>
      <c r="FSC1218" s="12"/>
      <c r="FSD1218" s="12"/>
      <c r="FSE1218" s="12"/>
      <c r="FSF1218" s="12"/>
      <c r="FSG1218" s="12"/>
      <c r="FSH1218" s="12"/>
      <c r="FSI1218" s="12"/>
      <c r="FSJ1218" s="12"/>
      <c r="FSK1218" s="12"/>
      <c r="FSL1218" s="12"/>
      <c r="FSM1218" s="12"/>
      <c r="FSN1218" s="12"/>
      <c r="FSO1218" s="12"/>
      <c r="FSP1218" s="12"/>
      <c r="FSQ1218" s="12"/>
      <c r="FSR1218" s="12"/>
      <c r="FSS1218" s="12"/>
      <c r="FST1218" s="12"/>
      <c r="FSU1218" s="12"/>
      <c r="FSV1218" s="12"/>
      <c r="FSW1218" s="12"/>
      <c r="FSX1218" s="12"/>
      <c r="FSY1218" s="12"/>
      <c r="FSZ1218" s="12"/>
      <c r="FTA1218" s="12"/>
      <c r="FTB1218" s="12"/>
      <c r="FTC1218" s="12"/>
      <c r="FTD1218" s="12"/>
      <c r="FTE1218" s="12"/>
      <c r="FTF1218" s="12"/>
      <c r="FTG1218" s="12"/>
      <c r="FTH1218" s="12"/>
      <c r="FTI1218" s="12"/>
      <c r="FTJ1218" s="12"/>
      <c r="FTK1218" s="12"/>
      <c r="FTL1218" s="12"/>
      <c r="FTM1218" s="12"/>
      <c r="FTN1218" s="12"/>
      <c r="FTO1218" s="12"/>
      <c r="FTP1218" s="12"/>
      <c r="FTQ1218" s="12"/>
      <c r="FTR1218" s="12"/>
      <c r="FTS1218" s="12"/>
      <c r="FTT1218" s="12"/>
      <c r="FTU1218" s="12"/>
      <c r="FTV1218" s="12"/>
      <c r="FTW1218" s="12"/>
      <c r="FTX1218" s="12"/>
      <c r="FTY1218" s="12"/>
      <c r="FTZ1218" s="12"/>
      <c r="FUA1218" s="12"/>
      <c r="FUB1218" s="12"/>
      <c r="FUC1218" s="12"/>
      <c r="FUD1218" s="12"/>
      <c r="FUE1218" s="12"/>
      <c r="FUF1218" s="12"/>
      <c r="FUG1218" s="12"/>
      <c r="FUH1218" s="12"/>
      <c r="FUI1218" s="12"/>
      <c r="FUJ1218" s="12"/>
      <c r="FUK1218" s="12"/>
      <c r="FUL1218" s="12"/>
      <c r="FUM1218" s="12"/>
      <c r="FUN1218" s="12"/>
      <c r="FUO1218" s="12"/>
      <c r="FUP1218" s="12"/>
      <c r="FUQ1218" s="12"/>
      <c r="FUR1218" s="12"/>
      <c r="FUS1218" s="12"/>
      <c r="FUT1218" s="12"/>
      <c r="FUU1218" s="12"/>
      <c r="FUV1218" s="12"/>
      <c r="FUW1218" s="12"/>
      <c r="FUX1218" s="12"/>
      <c r="FUY1218" s="12"/>
      <c r="FUZ1218" s="12"/>
      <c r="FVA1218" s="12"/>
      <c r="FVB1218" s="12"/>
      <c r="FVC1218" s="12"/>
      <c r="FVD1218" s="12"/>
      <c r="FVE1218" s="12"/>
      <c r="FVF1218" s="12"/>
      <c r="FVG1218" s="12"/>
      <c r="FVH1218" s="12"/>
      <c r="FVI1218" s="12"/>
      <c r="FVJ1218" s="12"/>
      <c r="FVK1218" s="12"/>
      <c r="FVL1218" s="12"/>
      <c r="FVM1218" s="12"/>
      <c r="FVN1218" s="12"/>
      <c r="FVO1218" s="12"/>
      <c r="FVP1218" s="12"/>
      <c r="FVQ1218" s="12"/>
      <c r="FVR1218" s="12"/>
      <c r="FVS1218" s="12"/>
      <c r="FVT1218" s="12"/>
      <c r="FVU1218" s="12"/>
      <c r="FVV1218" s="12"/>
      <c r="FVW1218" s="12"/>
      <c r="FVX1218" s="12"/>
      <c r="FVY1218" s="12"/>
      <c r="FVZ1218" s="12"/>
      <c r="FWA1218" s="12"/>
      <c r="FWB1218" s="12"/>
      <c r="FWC1218" s="12"/>
      <c r="FWD1218" s="12"/>
      <c r="FWE1218" s="12"/>
      <c r="FWF1218" s="12"/>
      <c r="FWG1218" s="12"/>
      <c r="FWH1218" s="12"/>
      <c r="FWI1218" s="12"/>
      <c r="FWJ1218" s="12"/>
      <c r="FWK1218" s="12"/>
      <c r="FWL1218" s="12"/>
      <c r="FWM1218" s="12"/>
      <c r="FWN1218" s="12"/>
      <c r="FWO1218" s="12"/>
      <c r="FWP1218" s="12"/>
      <c r="FWQ1218" s="12"/>
      <c r="FWR1218" s="12"/>
      <c r="FWS1218" s="12"/>
      <c r="FWT1218" s="12"/>
      <c r="FWU1218" s="12"/>
      <c r="FWV1218" s="12"/>
      <c r="FWW1218" s="12"/>
      <c r="FWX1218" s="12"/>
      <c r="FWY1218" s="12"/>
      <c r="FWZ1218" s="12"/>
      <c r="FXA1218" s="12"/>
      <c r="FXB1218" s="12"/>
      <c r="FXC1218" s="12"/>
      <c r="FXD1218" s="12"/>
      <c r="FXE1218" s="12"/>
      <c r="FXF1218" s="12"/>
      <c r="FXG1218" s="12"/>
      <c r="FXH1218" s="12"/>
      <c r="FXI1218" s="12"/>
      <c r="FXJ1218" s="12"/>
      <c r="FXK1218" s="12"/>
      <c r="FXL1218" s="12"/>
      <c r="FXM1218" s="12"/>
      <c r="FXN1218" s="12"/>
      <c r="FXO1218" s="12"/>
      <c r="FXP1218" s="12"/>
      <c r="FXQ1218" s="12"/>
      <c r="FXR1218" s="12"/>
      <c r="FXS1218" s="12"/>
      <c r="FXT1218" s="12"/>
      <c r="FXU1218" s="12"/>
      <c r="FXV1218" s="12"/>
      <c r="FXW1218" s="12"/>
      <c r="FXX1218" s="12"/>
      <c r="FXY1218" s="12"/>
      <c r="FXZ1218" s="12"/>
      <c r="FYA1218" s="12"/>
      <c r="FYB1218" s="12"/>
      <c r="FYC1218" s="12"/>
      <c r="FYD1218" s="12"/>
      <c r="FYE1218" s="12"/>
      <c r="FYF1218" s="12"/>
      <c r="FYG1218" s="12"/>
      <c r="FYH1218" s="12"/>
      <c r="FYI1218" s="12"/>
      <c r="FYJ1218" s="12"/>
      <c r="FYK1218" s="12"/>
      <c r="FYL1218" s="12"/>
      <c r="FYM1218" s="12"/>
      <c r="FYN1218" s="12"/>
      <c r="FYO1218" s="12"/>
      <c r="FYP1218" s="12"/>
      <c r="FYQ1218" s="12"/>
      <c r="FYR1218" s="12"/>
      <c r="FYS1218" s="12"/>
      <c r="FYT1218" s="12"/>
      <c r="FYU1218" s="12"/>
      <c r="FYV1218" s="12"/>
      <c r="FYW1218" s="12"/>
      <c r="FYX1218" s="12"/>
      <c r="FYY1218" s="12"/>
      <c r="FYZ1218" s="12"/>
      <c r="FZA1218" s="12"/>
      <c r="FZB1218" s="12"/>
      <c r="FZC1218" s="12"/>
      <c r="FZD1218" s="12"/>
      <c r="FZE1218" s="12"/>
      <c r="FZF1218" s="12"/>
      <c r="FZG1218" s="12"/>
      <c r="FZH1218" s="12"/>
      <c r="FZI1218" s="12"/>
      <c r="FZJ1218" s="12"/>
      <c r="FZK1218" s="12"/>
      <c r="FZL1218" s="12"/>
      <c r="FZM1218" s="12"/>
      <c r="FZN1218" s="12"/>
      <c r="FZO1218" s="12"/>
      <c r="FZP1218" s="12"/>
      <c r="FZQ1218" s="12"/>
      <c r="FZR1218" s="12"/>
      <c r="FZS1218" s="12"/>
      <c r="FZT1218" s="12"/>
      <c r="FZU1218" s="12"/>
      <c r="FZV1218" s="12"/>
      <c r="FZW1218" s="12"/>
      <c r="FZX1218" s="12"/>
      <c r="FZY1218" s="12"/>
      <c r="FZZ1218" s="12"/>
      <c r="GAA1218" s="12"/>
      <c r="GAB1218" s="12"/>
      <c r="GAC1218" s="12"/>
      <c r="GAD1218" s="12"/>
      <c r="GAE1218" s="12"/>
      <c r="GAF1218" s="12"/>
      <c r="GAG1218" s="12"/>
      <c r="GAH1218" s="12"/>
      <c r="GAI1218" s="12"/>
      <c r="GAJ1218" s="12"/>
      <c r="GAK1218" s="12"/>
      <c r="GAL1218" s="12"/>
      <c r="GAM1218" s="12"/>
      <c r="GAN1218" s="12"/>
      <c r="GAO1218" s="12"/>
      <c r="GAP1218" s="12"/>
      <c r="GAQ1218" s="12"/>
      <c r="GAR1218" s="12"/>
      <c r="GAS1218" s="12"/>
      <c r="GAT1218" s="12"/>
      <c r="GAU1218" s="12"/>
      <c r="GAV1218" s="12"/>
      <c r="GAW1218" s="12"/>
      <c r="GAX1218" s="12"/>
      <c r="GAY1218" s="12"/>
      <c r="GAZ1218" s="12"/>
      <c r="GBA1218" s="12"/>
      <c r="GBB1218" s="12"/>
      <c r="GBC1218" s="12"/>
      <c r="GBD1218" s="12"/>
      <c r="GBE1218" s="12"/>
      <c r="GBF1218" s="12"/>
      <c r="GBG1218" s="12"/>
      <c r="GBH1218" s="12"/>
      <c r="GBI1218" s="12"/>
      <c r="GBJ1218" s="12"/>
      <c r="GBK1218" s="12"/>
      <c r="GBL1218" s="12"/>
      <c r="GBM1218" s="12"/>
      <c r="GBN1218" s="12"/>
      <c r="GBO1218" s="12"/>
      <c r="GBP1218" s="12"/>
      <c r="GBQ1218" s="12"/>
      <c r="GBR1218" s="12"/>
      <c r="GBS1218" s="12"/>
      <c r="GBT1218" s="12"/>
      <c r="GBU1218" s="12"/>
      <c r="GBV1218" s="12"/>
      <c r="GBW1218" s="12"/>
      <c r="GBX1218" s="12"/>
      <c r="GBY1218" s="12"/>
      <c r="GBZ1218" s="12"/>
      <c r="GCA1218" s="12"/>
      <c r="GCB1218" s="12"/>
      <c r="GCC1218" s="12"/>
      <c r="GCD1218" s="12"/>
      <c r="GCE1218" s="12"/>
      <c r="GCF1218" s="12"/>
      <c r="GCG1218" s="12"/>
      <c r="GCH1218" s="12"/>
      <c r="GCI1218" s="12"/>
      <c r="GCJ1218" s="12"/>
      <c r="GCK1218" s="12"/>
      <c r="GCL1218" s="12"/>
      <c r="GCM1218" s="12"/>
      <c r="GCN1218" s="12"/>
      <c r="GCO1218" s="12"/>
      <c r="GCP1218" s="12"/>
      <c r="GCQ1218" s="12"/>
      <c r="GCR1218" s="12"/>
      <c r="GCS1218" s="12"/>
      <c r="GCT1218" s="12"/>
      <c r="GCU1218" s="12"/>
      <c r="GCV1218" s="12"/>
      <c r="GCW1218" s="12"/>
      <c r="GCX1218" s="12"/>
      <c r="GCY1218" s="12"/>
      <c r="GCZ1218" s="12"/>
      <c r="GDA1218" s="12"/>
      <c r="GDB1218" s="12"/>
      <c r="GDC1218" s="12"/>
      <c r="GDD1218" s="12"/>
      <c r="GDE1218" s="12"/>
      <c r="GDF1218" s="12"/>
      <c r="GDG1218" s="12"/>
      <c r="GDH1218" s="12"/>
      <c r="GDI1218" s="12"/>
      <c r="GDJ1218" s="12"/>
      <c r="GDK1218" s="12"/>
      <c r="GDL1218" s="12"/>
      <c r="GDM1218" s="12"/>
      <c r="GDN1218" s="12"/>
      <c r="GDO1218" s="12"/>
      <c r="GDP1218" s="12"/>
      <c r="GDQ1218" s="12"/>
      <c r="GDR1218" s="12"/>
      <c r="GDS1218" s="12"/>
      <c r="GDT1218" s="12"/>
      <c r="GDU1218" s="12"/>
      <c r="GDV1218" s="12"/>
      <c r="GDW1218" s="12"/>
      <c r="GDX1218" s="12"/>
      <c r="GDY1218" s="12"/>
      <c r="GDZ1218" s="12"/>
      <c r="GEA1218" s="12"/>
      <c r="GEB1218" s="12"/>
      <c r="GEC1218" s="12"/>
      <c r="GED1218" s="12"/>
      <c r="GEE1218" s="12"/>
      <c r="GEF1218" s="12"/>
      <c r="GEG1218" s="12"/>
      <c r="GEH1218" s="12"/>
      <c r="GEI1218" s="12"/>
      <c r="GEJ1218" s="12"/>
      <c r="GEK1218" s="12"/>
      <c r="GEL1218" s="12"/>
      <c r="GEM1218" s="12"/>
      <c r="GEN1218" s="12"/>
      <c r="GEO1218" s="12"/>
      <c r="GEP1218" s="12"/>
      <c r="GEQ1218" s="12"/>
      <c r="GER1218" s="12"/>
      <c r="GES1218" s="12"/>
      <c r="GET1218" s="12"/>
      <c r="GEU1218" s="12"/>
      <c r="GEV1218" s="12"/>
      <c r="GEW1218" s="12"/>
      <c r="GEX1218" s="12"/>
      <c r="GEY1218" s="12"/>
      <c r="GEZ1218" s="12"/>
      <c r="GFA1218" s="12"/>
      <c r="GFB1218" s="12"/>
      <c r="GFC1218" s="12"/>
      <c r="GFD1218" s="12"/>
      <c r="GFE1218" s="12"/>
      <c r="GFF1218" s="12"/>
      <c r="GFG1218" s="12"/>
      <c r="GFH1218" s="12"/>
      <c r="GFI1218" s="12"/>
      <c r="GFJ1218" s="12"/>
      <c r="GFK1218" s="12"/>
      <c r="GFL1218" s="12"/>
      <c r="GFM1218" s="12"/>
      <c r="GFN1218" s="12"/>
      <c r="GFO1218" s="12"/>
      <c r="GFP1218" s="12"/>
      <c r="GFQ1218" s="12"/>
      <c r="GFR1218" s="12"/>
      <c r="GFS1218" s="12"/>
      <c r="GFT1218" s="12"/>
      <c r="GFU1218" s="12"/>
      <c r="GFV1218" s="12"/>
      <c r="GFW1218" s="12"/>
      <c r="GFX1218" s="12"/>
      <c r="GFY1218" s="12"/>
      <c r="GFZ1218" s="12"/>
      <c r="GGA1218" s="12"/>
      <c r="GGB1218" s="12"/>
      <c r="GGC1218" s="12"/>
      <c r="GGD1218" s="12"/>
      <c r="GGE1218" s="12"/>
      <c r="GGF1218" s="12"/>
      <c r="GGG1218" s="12"/>
      <c r="GGH1218" s="12"/>
      <c r="GGI1218" s="12"/>
      <c r="GGJ1218" s="12"/>
      <c r="GGK1218" s="12"/>
      <c r="GGL1218" s="12"/>
      <c r="GGM1218" s="12"/>
      <c r="GGN1218" s="12"/>
      <c r="GGO1218" s="12"/>
      <c r="GGP1218" s="12"/>
      <c r="GGQ1218" s="12"/>
      <c r="GGR1218" s="12"/>
      <c r="GGS1218" s="12"/>
      <c r="GGT1218" s="12"/>
      <c r="GGU1218" s="12"/>
      <c r="GGV1218" s="12"/>
      <c r="GGW1218" s="12"/>
      <c r="GGX1218" s="12"/>
      <c r="GGY1218" s="12"/>
      <c r="GGZ1218" s="12"/>
      <c r="GHA1218" s="12"/>
      <c r="GHB1218" s="12"/>
      <c r="GHC1218" s="12"/>
      <c r="GHD1218" s="12"/>
      <c r="GHE1218" s="12"/>
      <c r="GHF1218" s="12"/>
      <c r="GHG1218" s="12"/>
      <c r="GHH1218" s="12"/>
      <c r="GHI1218" s="12"/>
      <c r="GHJ1218" s="12"/>
      <c r="GHK1218" s="12"/>
      <c r="GHL1218" s="12"/>
      <c r="GHM1218" s="12"/>
      <c r="GHN1218" s="12"/>
      <c r="GHO1218" s="12"/>
      <c r="GHP1218" s="12"/>
      <c r="GHQ1218" s="12"/>
      <c r="GHR1218" s="12"/>
      <c r="GHS1218" s="12"/>
      <c r="GHT1218" s="12"/>
      <c r="GHU1218" s="12"/>
      <c r="GHV1218" s="12"/>
      <c r="GHW1218" s="12"/>
      <c r="GHX1218" s="12"/>
      <c r="GHY1218" s="12"/>
      <c r="GHZ1218" s="12"/>
      <c r="GIA1218" s="12"/>
      <c r="GIB1218" s="12"/>
      <c r="GIC1218" s="12"/>
      <c r="GID1218" s="12"/>
      <c r="GIE1218" s="12"/>
      <c r="GIF1218" s="12"/>
      <c r="GIG1218" s="12"/>
      <c r="GIH1218" s="12"/>
      <c r="GII1218" s="12"/>
      <c r="GIJ1218" s="12"/>
      <c r="GIK1218" s="12"/>
      <c r="GIL1218" s="12"/>
      <c r="GIM1218" s="12"/>
      <c r="GIN1218" s="12"/>
      <c r="GIO1218" s="12"/>
      <c r="GIP1218" s="12"/>
      <c r="GIQ1218" s="12"/>
      <c r="GIR1218" s="12"/>
      <c r="GIS1218" s="12"/>
      <c r="GIT1218" s="12"/>
      <c r="GIU1218" s="12"/>
      <c r="GIV1218" s="12"/>
      <c r="GIW1218" s="12"/>
      <c r="GIX1218" s="12"/>
      <c r="GIY1218" s="12"/>
      <c r="GIZ1218" s="12"/>
      <c r="GJA1218" s="12"/>
      <c r="GJB1218" s="12"/>
      <c r="GJC1218" s="12"/>
      <c r="GJD1218" s="12"/>
      <c r="GJE1218" s="12"/>
      <c r="GJF1218" s="12"/>
      <c r="GJG1218" s="12"/>
      <c r="GJH1218" s="12"/>
      <c r="GJI1218" s="12"/>
      <c r="GJJ1218" s="12"/>
      <c r="GJK1218" s="12"/>
      <c r="GJL1218" s="12"/>
      <c r="GJM1218" s="12"/>
      <c r="GJN1218" s="12"/>
      <c r="GJO1218" s="12"/>
      <c r="GJP1218" s="12"/>
      <c r="GJQ1218" s="12"/>
      <c r="GJR1218" s="12"/>
      <c r="GJS1218" s="12"/>
      <c r="GJT1218" s="12"/>
      <c r="GJU1218" s="12"/>
      <c r="GJV1218" s="12"/>
      <c r="GJW1218" s="12"/>
      <c r="GJX1218" s="12"/>
      <c r="GJY1218" s="12"/>
      <c r="GJZ1218" s="12"/>
      <c r="GKA1218" s="12"/>
      <c r="GKB1218" s="12"/>
      <c r="GKC1218" s="12"/>
      <c r="GKD1218" s="12"/>
      <c r="GKE1218" s="12"/>
      <c r="GKF1218" s="12"/>
      <c r="GKG1218" s="12"/>
      <c r="GKH1218" s="12"/>
      <c r="GKI1218" s="12"/>
      <c r="GKJ1218" s="12"/>
      <c r="GKK1218" s="12"/>
      <c r="GKL1218" s="12"/>
      <c r="GKM1218" s="12"/>
      <c r="GKN1218" s="12"/>
      <c r="GKO1218" s="12"/>
      <c r="GKP1218" s="12"/>
      <c r="GKQ1218" s="12"/>
      <c r="GKR1218" s="12"/>
      <c r="GKS1218" s="12"/>
      <c r="GKT1218" s="12"/>
      <c r="GKU1218" s="12"/>
      <c r="GKV1218" s="12"/>
      <c r="GKW1218" s="12"/>
      <c r="GKX1218" s="12"/>
      <c r="GKY1218" s="12"/>
      <c r="GKZ1218" s="12"/>
      <c r="GLA1218" s="12"/>
      <c r="GLB1218" s="12"/>
      <c r="GLC1218" s="12"/>
      <c r="GLD1218" s="12"/>
      <c r="GLE1218" s="12"/>
      <c r="GLF1218" s="12"/>
      <c r="GLG1218" s="12"/>
      <c r="GLH1218" s="12"/>
      <c r="GLI1218" s="12"/>
      <c r="GLJ1218" s="12"/>
      <c r="GLK1218" s="12"/>
      <c r="GLL1218" s="12"/>
      <c r="GLM1218" s="12"/>
      <c r="GLN1218" s="12"/>
      <c r="GLO1218" s="12"/>
      <c r="GLP1218" s="12"/>
      <c r="GLQ1218" s="12"/>
      <c r="GLR1218" s="12"/>
      <c r="GLS1218" s="12"/>
      <c r="GLT1218" s="12"/>
      <c r="GLU1218" s="12"/>
      <c r="GLV1218" s="12"/>
      <c r="GLW1218" s="12"/>
      <c r="GLX1218" s="12"/>
      <c r="GLY1218" s="12"/>
      <c r="GLZ1218" s="12"/>
      <c r="GMA1218" s="12"/>
      <c r="GMB1218" s="12"/>
      <c r="GMC1218" s="12"/>
      <c r="GMD1218" s="12"/>
      <c r="GME1218" s="12"/>
      <c r="GMF1218" s="12"/>
      <c r="GMG1218" s="12"/>
      <c r="GMH1218" s="12"/>
      <c r="GMI1218" s="12"/>
      <c r="GMJ1218" s="12"/>
      <c r="GMK1218" s="12"/>
      <c r="GML1218" s="12"/>
      <c r="GMM1218" s="12"/>
      <c r="GMN1218" s="12"/>
      <c r="GMO1218" s="12"/>
      <c r="GMP1218" s="12"/>
      <c r="GMQ1218" s="12"/>
      <c r="GMR1218" s="12"/>
      <c r="GMS1218" s="12"/>
      <c r="GMT1218" s="12"/>
      <c r="GMU1218" s="12"/>
      <c r="GMV1218" s="12"/>
      <c r="GMW1218" s="12"/>
      <c r="GMX1218" s="12"/>
      <c r="GMY1218" s="12"/>
      <c r="GMZ1218" s="12"/>
      <c r="GNA1218" s="12"/>
      <c r="GNB1218" s="12"/>
      <c r="GNC1218" s="12"/>
      <c r="GND1218" s="12"/>
      <c r="GNE1218" s="12"/>
      <c r="GNF1218" s="12"/>
      <c r="GNG1218" s="12"/>
      <c r="GNH1218" s="12"/>
      <c r="GNI1218" s="12"/>
      <c r="GNJ1218" s="12"/>
      <c r="GNK1218" s="12"/>
      <c r="GNL1218" s="12"/>
      <c r="GNM1218" s="12"/>
      <c r="GNN1218" s="12"/>
      <c r="GNO1218" s="12"/>
      <c r="GNP1218" s="12"/>
      <c r="GNQ1218" s="12"/>
      <c r="GNR1218" s="12"/>
      <c r="GNS1218" s="12"/>
      <c r="GNT1218" s="12"/>
      <c r="GNU1218" s="12"/>
      <c r="GNV1218" s="12"/>
      <c r="GNW1218" s="12"/>
      <c r="GNX1218" s="12"/>
      <c r="GNY1218" s="12"/>
      <c r="GNZ1218" s="12"/>
      <c r="GOA1218" s="12"/>
      <c r="GOB1218" s="12"/>
      <c r="GOC1218" s="12"/>
      <c r="GOD1218" s="12"/>
      <c r="GOE1218" s="12"/>
      <c r="GOF1218" s="12"/>
      <c r="GOG1218" s="12"/>
      <c r="GOH1218" s="12"/>
      <c r="GOI1218" s="12"/>
      <c r="GOJ1218" s="12"/>
      <c r="GOK1218" s="12"/>
      <c r="GOL1218" s="12"/>
      <c r="GOM1218" s="12"/>
      <c r="GON1218" s="12"/>
      <c r="GOO1218" s="12"/>
      <c r="GOP1218" s="12"/>
      <c r="GOQ1218" s="12"/>
      <c r="GOR1218" s="12"/>
      <c r="GOS1218" s="12"/>
      <c r="GOT1218" s="12"/>
      <c r="GOU1218" s="12"/>
      <c r="GOV1218" s="12"/>
      <c r="GOW1218" s="12"/>
      <c r="GOX1218" s="12"/>
      <c r="GOY1218" s="12"/>
      <c r="GOZ1218" s="12"/>
      <c r="GPA1218" s="12"/>
      <c r="GPB1218" s="12"/>
      <c r="GPC1218" s="12"/>
      <c r="GPD1218" s="12"/>
      <c r="GPE1218" s="12"/>
      <c r="GPF1218" s="12"/>
      <c r="GPG1218" s="12"/>
      <c r="GPH1218" s="12"/>
      <c r="GPI1218" s="12"/>
      <c r="GPJ1218" s="12"/>
      <c r="GPK1218" s="12"/>
      <c r="GPL1218" s="12"/>
      <c r="GPM1218" s="12"/>
      <c r="GPN1218" s="12"/>
      <c r="GPO1218" s="12"/>
      <c r="GPP1218" s="12"/>
      <c r="GPQ1218" s="12"/>
      <c r="GPR1218" s="12"/>
      <c r="GPS1218" s="12"/>
      <c r="GPT1218" s="12"/>
      <c r="GPU1218" s="12"/>
      <c r="GPV1218" s="12"/>
      <c r="GPW1218" s="12"/>
      <c r="GPX1218" s="12"/>
      <c r="GPY1218" s="12"/>
      <c r="GPZ1218" s="12"/>
      <c r="GQA1218" s="12"/>
      <c r="GQB1218" s="12"/>
      <c r="GQC1218" s="12"/>
      <c r="GQD1218" s="12"/>
      <c r="GQE1218" s="12"/>
      <c r="GQF1218" s="12"/>
      <c r="GQG1218" s="12"/>
      <c r="GQH1218" s="12"/>
      <c r="GQI1218" s="12"/>
      <c r="GQJ1218" s="12"/>
      <c r="GQK1218" s="12"/>
      <c r="GQL1218" s="12"/>
      <c r="GQM1218" s="12"/>
      <c r="GQN1218" s="12"/>
      <c r="GQO1218" s="12"/>
      <c r="GQP1218" s="12"/>
      <c r="GQQ1218" s="12"/>
      <c r="GQR1218" s="12"/>
      <c r="GQS1218" s="12"/>
      <c r="GQT1218" s="12"/>
      <c r="GQU1218" s="12"/>
      <c r="GQV1218" s="12"/>
      <c r="GQW1218" s="12"/>
      <c r="GQX1218" s="12"/>
      <c r="GQY1218" s="12"/>
      <c r="GQZ1218" s="12"/>
      <c r="GRA1218" s="12"/>
      <c r="GRB1218" s="12"/>
      <c r="GRC1218" s="12"/>
      <c r="GRD1218" s="12"/>
      <c r="GRE1218" s="12"/>
      <c r="GRF1218" s="12"/>
      <c r="GRG1218" s="12"/>
      <c r="GRH1218" s="12"/>
      <c r="GRI1218" s="12"/>
      <c r="GRJ1218" s="12"/>
      <c r="GRK1218" s="12"/>
      <c r="GRL1218" s="12"/>
      <c r="GRM1218" s="12"/>
      <c r="GRN1218" s="12"/>
      <c r="GRO1218" s="12"/>
      <c r="GRP1218" s="12"/>
      <c r="GRQ1218" s="12"/>
      <c r="GRR1218" s="12"/>
      <c r="GRS1218" s="12"/>
      <c r="GRT1218" s="12"/>
      <c r="GRU1218" s="12"/>
      <c r="GRV1218" s="12"/>
      <c r="GRW1218" s="12"/>
      <c r="GRX1218" s="12"/>
      <c r="GRY1218" s="12"/>
      <c r="GRZ1218" s="12"/>
      <c r="GSA1218" s="12"/>
      <c r="GSB1218" s="12"/>
      <c r="GSC1218" s="12"/>
      <c r="GSD1218" s="12"/>
      <c r="GSE1218" s="12"/>
      <c r="GSF1218" s="12"/>
      <c r="GSG1218" s="12"/>
      <c r="GSH1218" s="12"/>
      <c r="GSI1218" s="12"/>
      <c r="GSJ1218" s="12"/>
      <c r="GSK1218" s="12"/>
      <c r="GSL1218" s="12"/>
      <c r="GSM1218" s="12"/>
      <c r="GSN1218" s="12"/>
      <c r="GSO1218" s="12"/>
      <c r="GSP1218" s="12"/>
      <c r="GSQ1218" s="12"/>
      <c r="GSR1218" s="12"/>
      <c r="GSS1218" s="12"/>
      <c r="GST1218" s="12"/>
      <c r="GSU1218" s="12"/>
      <c r="GSV1218" s="12"/>
      <c r="GSW1218" s="12"/>
      <c r="GSX1218" s="12"/>
      <c r="GSY1218" s="12"/>
      <c r="GSZ1218" s="12"/>
      <c r="GTA1218" s="12"/>
      <c r="GTB1218" s="12"/>
      <c r="GTC1218" s="12"/>
      <c r="GTD1218" s="12"/>
      <c r="GTE1218" s="12"/>
      <c r="GTF1218" s="12"/>
      <c r="GTG1218" s="12"/>
      <c r="GTH1218" s="12"/>
      <c r="GTI1218" s="12"/>
      <c r="GTJ1218" s="12"/>
      <c r="GTK1218" s="12"/>
      <c r="GTL1218" s="12"/>
      <c r="GTM1218" s="12"/>
      <c r="GTN1218" s="12"/>
      <c r="GTO1218" s="12"/>
      <c r="GTP1218" s="12"/>
      <c r="GTQ1218" s="12"/>
      <c r="GTR1218" s="12"/>
      <c r="GTS1218" s="12"/>
      <c r="GTT1218" s="12"/>
      <c r="GTU1218" s="12"/>
      <c r="GTV1218" s="12"/>
      <c r="GTW1218" s="12"/>
      <c r="GTX1218" s="12"/>
      <c r="GTY1218" s="12"/>
      <c r="GTZ1218" s="12"/>
      <c r="GUA1218" s="12"/>
      <c r="GUB1218" s="12"/>
      <c r="GUC1218" s="12"/>
      <c r="GUD1218" s="12"/>
      <c r="GUE1218" s="12"/>
      <c r="GUF1218" s="12"/>
      <c r="GUG1218" s="12"/>
      <c r="GUH1218" s="12"/>
      <c r="GUI1218" s="12"/>
      <c r="GUJ1218" s="12"/>
      <c r="GUK1218" s="12"/>
      <c r="GUL1218" s="12"/>
      <c r="GUM1218" s="12"/>
      <c r="GUN1218" s="12"/>
      <c r="GUO1218" s="12"/>
      <c r="GUP1218" s="12"/>
      <c r="GUQ1218" s="12"/>
      <c r="GUR1218" s="12"/>
      <c r="GUS1218" s="12"/>
      <c r="GUT1218" s="12"/>
      <c r="GUU1218" s="12"/>
      <c r="GUV1218" s="12"/>
      <c r="GUW1218" s="12"/>
      <c r="GUX1218" s="12"/>
      <c r="GUY1218" s="12"/>
      <c r="GUZ1218" s="12"/>
      <c r="GVA1218" s="12"/>
      <c r="GVB1218" s="12"/>
      <c r="GVC1218" s="12"/>
      <c r="GVD1218" s="12"/>
      <c r="GVE1218" s="12"/>
      <c r="GVF1218" s="12"/>
      <c r="GVG1218" s="12"/>
      <c r="GVH1218" s="12"/>
      <c r="GVI1218" s="12"/>
      <c r="GVJ1218" s="12"/>
      <c r="GVK1218" s="12"/>
      <c r="GVL1218" s="12"/>
      <c r="GVM1218" s="12"/>
      <c r="GVN1218" s="12"/>
      <c r="GVO1218" s="12"/>
      <c r="GVP1218" s="12"/>
      <c r="GVQ1218" s="12"/>
      <c r="GVR1218" s="12"/>
      <c r="GVS1218" s="12"/>
      <c r="GVT1218" s="12"/>
      <c r="GVU1218" s="12"/>
      <c r="GVV1218" s="12"/>
      <c r="GVW1218" s="12"/>
      <c r="GVX1218" s="12"/>
      <c r="GVY1218" s="12"/>
      <c r="GVZ1218" s="12"/>
      <c r="GWA1218" s="12"/>
      <c r="GWB1218" s="12"/>
      <c r="GWC1218" s="12"/>
      <c r="GWD1218" s="12"/>
      <c r="GWE1218" s="12"/>
      <c r="GWF1218" s="12"/>
      <c r="GWG1218" s="12"/>
      <c r="GWH1218" s="12"/>
      <c r="GWI1218" s="12"/>
      <c r="GWJ1218" s="12"/>
      <c r="GWK1218" s="12"/>
      <c r="GWL1218" s="12"/>
      <c r="GWM1218" s="12"/>
      <c r="GWN1218" s="12"/>
      <c r="GWO1218" s="12"/>
      <c r="GWP1218" s="12"/>
      <c r="GWQ1218" s="12"/>
      <c r="GWR1218" s="12"/>
      <c r="GWS1218" s="12"/>
      <c r="GWT1218" s="12"/>
      <c r="GWU1218" s="12"/>
      <c r="GWV1218" s="12"/>
      <c r="GWW1218" s="12"/>
      <c r="GWX1218" s="12"/>
      <c r="GWY1218" s="12"/>
      <c r="GWZ1218" s="12"/>
      <c r="GXA1218" s="12"/>
      <c r="GXB1218" s="12"/>
      <c r="GXC1218" s="12"/>
      <c r="GXD1218" s="12"/>
      <c r="GXE1218" s="12"/>
      <c r="GXF1218" s="12"/>
      <c r="GXG1218" s="12"/>
      <c r="GXH1218" s="12"/>
      <c r="GXI1218" s="12"/>
      <c r="GXJ1218" s="12"/>
      <c r="GXK1218" s="12"/>
      <c r="GXL1218" s="12"/>
      <c r="GXM1218" s="12"/>
      <c r="GXN1218" s="12"/>
      <c r="GXO1218" s="12"/>
      <c r="GXP1218" s="12"/>
      <c r="GXQ1218" s="12"/>
      <c r="GXR1218" s="12"/>
      <c r="GXS1218" s="12"/>
      <c r="GXT1218" s="12"/>
      <c r="GXU1218" s="12"/>
      <c r="GXV1218" s="12"/>
      <c r="GXW1218" s="12"/>
      <c r="GXX1218" s="12"/>
      <c r="GXY1218" s="12"/>
      <c r="GXZ1218" s="12"/>
      <c r="GYA1218" s="12"/>
      <c r="GYB1218" s="12"/>
      <c r="GYC1218" s="12"/>
      <c r="GYD1218" s="12"/>
      <c r="GYE1218" s="12"/>
      <c r="GYF1218" s="12"/>
      <c r="GYG1218" s="12"/>
      <c r="GYH1218" s="12"/>
      <c r="GYI1218" s="12"/>
      <c r="GYJ1218" s="12"/>
      <c r="GYK1218" s="12"/>
      <c r="GYL1218" s="12"/>
      <c r="GYM1218" s="12"/>
      <c r="GYN1218" s="12"/>
      <c r="GYO1218" s="12"/>
      <c r="GYP1218" s="12"/>
      <c r="GYQ1218" s="12"/>
      <c r="GYR1218" s="12"/>
      <c r="GYS1218" s="12"/>
      <c r="GYT1218" s="12"/>
      <c r="GYU1218" s="12"/>
      <c r="GYV1218" s="12"/>
      <c r="GYW1218" s="12"/>
      <c r="GYX1218" s="12"/>
      <c r="GYY1218" s="12"/>
      <c r="GYZ1218" s="12"/>
      <c r="GZA1218" s="12"/>
      <c r="GZB1218" s="12"/>
      <c r="GZC1218" s="12"/>
      <c r="GZD1218" s="12"/>
      <c r="GZE1218" s="12"/>
      <c r="GZF1218" s="12"/>
      <c r="GZG1218" s="12"/>
      <c r="GZH1218" s="12"/>
      <c r="GZI1218" s="12"/>
      <c r="GZJ1218" s="12"/>
      <c r="GZK1218" s="12"/>
      <c r="GZL1218" s="12"/>
      <c r="GZM1218" s="12"/>
      <c r="GZN1218" s="12"/>
      <c r="GZO1218" s="12"/>
      <c r="GZP1218" s="12"/>
      <c r="GZQ1218" s="12"/>
      <c r="GZR1218" s="12"/>
      <c r="GZS1218" s="12"/>
      <c r="GZT1218" s="12"/>
      <c r="GZU1218" s="12"/>
      <c r="GZV1218" s="12"/>
      <c r="GZW1218" s="12"/>
      <c r="GZX1218" s="12"/>
      <c r="GZY1218" s="12"/>
      <c r="GZZ1218" s="12"/>
      <c r="HAA1218" s="12"/>
      <c r="HAB1218" s="12"/>
      <c r="HAC1218" s="12"/>
      <c r="HAD1218" s="12"/>
      <c r="HAE1218" s="12"/>
      <c r="HAF1218" s="12"/>
      <c r="HAG1218" s="12"/>
      <c r="HAH1218" s="12"/>
      <c r="HAI1218" s="12"/>
      <c r="HAJ1218" s="12"/>
      <c r="HAK1218" s="12"/>
      <c r="HAL1218" s="12"/>
      <c r="HAM1218" s="12"/>
      <c r="HAN1218" s="12"/>
      <c r="HAO1218" s="12"/>
      <c r="HAP1218" s="12"/>
      <c r="HAQ1218" s="12"/>
      <c r="HAR1218" s="12"/>
      <c r="HAS1218" s="12"/>
      <c r="HAT1218" s="12"/>
      <c r="HAU1218" s="12"/>
      <c r="HAV1218" s="12"/>
      <c r="HAW1218" s="12"/>
      <c r="HAX1218" s="12"/>
      <c r="HAY1218" s="12"/>
      <c r="HAZ1218" s="12"/>
      <c r="HBA1218" s="12"/>
      <c r="HBB1218" s="12"/>
      <c r="HBC1218" s="12"/>
      <c r="HBD1218" s="12"/>
      <c r="HBE1218" s="12"/>
      <c r="HBF1218" s="12"/>
      <c r="HBG1218" s="12"/>
      <c r="HBH1218" s="12"/>
      <c r="HBI1218" s="12"/>
      <c r="HBJ1218" s="12"/>
      <c r="HBK1218" s="12"/>
      <c r="HBL1218" s="12"/>
      <c r="HBM1218" s="12"/>
      <c r="HBN1218" s="12"/>
      <c r="HBO1218" s="12"/>
      <c r="HBP1218" s="12"/>
      <c r="HBQ1218" s="12"/>
      <c r="HBR1218" s="12"/>
      <c r="HBS1218" s="12"/>
      <c r="HBT1218" s="12"/>
      <c r="HBU1218" s="12"/>
      <c r="HBV1218" s="12"/>
      <c r="HBW1218" s="12"/>
      <c r="HBX1218" s="12"/>
      <c r="HBY1218" s="12"/>
      <c r="HBZ1218" s="12"/>
      <c r="HCA1218" s="12"/>
      <c r="HCB1218" s="12"/>
      <c r="HCC1218" s="12"/>
      <c r="HCD1218" s="12"/>
      <c r="HCE1218" s="12"/>
      <c r="HCF1218" s="12"/>
      <c r="HCG1218" s="12"/>
      <c r="HCH1218" s="12"/>
      <c r="HCI1218" s="12"/>
      <c r="HCJ1218" s="12"/>
      <c r="HCK1218" s="12"/>
      <c r="HCL1218" s="12"/>
      <c r="HCM1218" s="12"/>
      <c r="HCN1218" s="12"/>
      <c r="HCO1218" s="12"/>
      <c r="HCP1218" s="12"/>
      <c r="HCQ1218" s="12"/>
      <c r="HCR1218" s="12"/>
      <c r="HCS1218" s="12"/>
      <c r="HCT1218" s="12"/>
      <c r="HCU1218" s="12"/>
      <c r="HCV1218" s="12"/>
      <c r="HCW1218" s="12"/>
      <c r="HCX1218" s="12"/>
      <c r="HCY1218" s="12"/>
      <c r="HCZ1218" s="12"/>
      <c r="HDA1218" s="12"/>
      <c r="HDB1218" s="12"/>
      <c r="HDC1218" s="12"/>
      <c r="HDD1218" s="12"/>
      <c r="HDE1218" s="12"/>
      <c r="HDF1218" s="12"/>
      <c r="HDG1218" s="12"/>
      <c r="HDH1218" s="12"/>
      <c r="HDI1218" s="12"/>
      <c r="HDJ1218" s="12"/>
      <c r="HDK1218" s="12"/>
      <c r="HDL1218" s="12"/>
      <c r="HDM1218" s="12"/>
      <c r="HDN1218" s="12"/>
      <c r="HDO1218" s="12"/>
      <c r="HDP1218" s="12"/>
      <c r="HDQ1218" s="12"/>
      <c r="HDR1218" s="12"/>
      <c r="HDS1218" s="12"/>
      <c r="HDT1218" s="12"/>
      <c r="HDU1218" s="12"/>
      <c r="HDV1218" s="12"/>
      <c r="HDW1218" s="12"/>
      <c r="HDX1218" s="12"/>
      <c r="HDY1218" s="12"/>
      <c r="HDZ1218" s="12"/>
      <c r="HEA1218" s="12"/>
      <c r="HEB1218" s="12"/>
      <c r="HEC1218" s="12"/>
      <c r="HED1218" s="12"/>
      <c r="HEE1218" s="12"/>
      <c r="HEF1218" s="12"/>
      <c r="HEG1218" s="12"/>
      <c r="HEH1218" s="12"/>
      <c r="HEI1218" s="12"/>
      <c r="HEJ1218" s="12"/>
      <c r="HEK1218" s="12"/>
      <c r="HEL1218" s="12"/>
      <c r="HEM1218" s="12"/>
      <c r="HEN1218" s="12"/>
      <c r="HEO1218" s="12"/>
      <c r="HEP1218" s="12"/>
      <c r="HEQ1218" s="12"/>
      <c r="HER1218" s="12"/>
      <c r="HES1218" s="12"/>
      <c r="HET1218" s="12"/>
      <c r="HEU1218" s="12"/>
      <c r="HEV1218" s="12"/>
      <c r="HEW1218" s="12"/>
      <c r="HEX1218" s="12"/>
      <c r="HEY1218" s="12"/>
      <c r="HEZ1218" s="12"/>
      <c r="HFA1218" s="12"/>
      <c r="HFB1218" s="12"/>
      <c r="HFC1218" s="12"/>
      <c r="HFD1218" s="12"/>
      <c r="HFE1218" s="12"/>
      <c r="HFF1218" s="12"/>
      <c r="HFG1218" s="12"/>
      <c r="HFH1218" s="12"/>
      <c r="HFI1218" s="12"/>
      <c r="HFJ1218" s="12"/>
      <c r="HFK1218" s="12"/>
      <c r="HFL1218" s="12"/>
      <c r="HFM1218" s="12"/>
      <c r="HFN1218" s="12"/>
      <c r="HFO1218" s="12"/>
      <c r="HFP1218" s="12"/>
      <c r="HFQ1218" s="12"/>
      <c r="HFR1218" s="12"/>
      <c r="HFS1218" s="12"/>
      <c r="HFT1218" s="12"/>
      <c r="HFU1218" s="12"/>
      <c r="HFV1218" s="12"/>
      <c r="HFW1218" s="12"/>
      <c r="HFX1218" s="12"/>
      <c r="HFY1218" s="12"/>
      <c r="HFZ1218" s="12"/>
      <c r="HGA1218" s="12"/>
      <c r="HGB1218" s="12"/>
      <c r="HGC1218" s="12"/>
      <c r="HGD1218" s="12"/>
      <c r="HGE1218" s="12"/>
      <c r="HGF1218" s="12"/>
      <c r="HGG1218" s="12"/>
      <c r="HGH1218" s="12"/>
      <c r="HGI1218" s="12"/>
      <c r="HGJ1218" s="12"/>
      <c r="HGK1218" s="12"/>
      <c r="HGL1218" s="12"/>
      <c r="HGM1218" s="12"/>
      <c r="HGN1218" s="12"/>
      <c r="HGO1218" s="12"/>
      <c r="HGP1218" s="12"/>
      <c r="HGQ1218" s="12"/>
      <c r="HGR1218" s="12"/>
      <c r="HGS1218" s="12"/>
      <c r="HGT1218" s="12"/>
      <c r="HGU1218" s="12"/>
      <c r="HGV1218" s="12"/>
      <c r="HGW1218" s="12"/>
      <c r="HGX1218" s="12"/>
      <c r="HGY1218" s="12"/>
      <c r="HGZ1218" s="12"/>
      <c r="HHA1218" s="12"/>
      <c r="HHB1218" s="12"/>
      <c r="HHC1218" s="12"/>
      <c r="HHD1218" s="12"/>
      <c r="HHE1218" s="12"/>
      <c r="HHF1218" s="12"/>
      <c r="HHG1218" s="12"/>
      <c r="HHH1218" s="12"/>
      <c r="HHI1218" s="12"/>
      <c r="HHJ1218" s="12"/>
      <c r="HHK1218" s="12"/>
      <c r="HHL1218" s="12"/>
      <c r="HHM1218" s="12"/>
      <c r="HHN1218" s="12"/>
      <c r="HHO1218" s="12"/>
      <c r="HHP1218" s="12"/>
      <c r="HHQ1218" s="12"/>
      <c r="HHR1218" s="12"/>
      <c r="HHS1218" s="12"/>
      <c r="HHT1218" s="12"/>
      <c r="HHU1218" s="12"/>
      <c r="HHV1218" s="12"/>
      <c r="HHW1218" s="12"/>
      <c r="HHX1218" s="12"/>
      <c r="HHY1218" s="12"/>
      <c r="HHZ1218" s="12"/>
      <c r="HIA1218" s="12"/>
      <c r="HIB1218" s="12"/>
      <c r="HIC1218" s="12"/>
      <c r="HID1218" s="12"/>
      <c r="HIE1218" s="12"/>
      <c r="HIF1218" s="12"/>
      <c r="HIG1218" s="12"/>
      <c r="HIH1218" s="12"/>
      <c r="HII1218" s="12"/>
      <c r="HIJ1218" s="12"/>
      <c r="HIK1218" s="12"/>
      <c r="HIL1218" s="12"/>
      <c r="HIM1218" s="12"/>
      <c r="HIN1218" s="12"/>
      <c r="HIO1218" s="12"/>
      <c r="HIP1218" s="12"/>
      <c r="HIQ1218" s="12"/>
      <c r="HIR1218" s="12"/>
      <c r="HIS1218" s="12"/>
      <c r="HIT1218" s="12"/>
      <c r="HIU1218" s="12"/>
      <c r="HIV1218" s="12"/>
      <c r="HIW1218" s="12"/>
      <c r="HIX1218" s="12"/>
      <c r="HIY1218" s="12"/>
      <c r="HIZ1218" s="12"/>
      <c r="HJA1218" s="12"/>
      <c r="HJB1218" s="12"/>
      <c r="HJC1218" s="12"/>
      <c r="HJD1218" s="12"/>
      <c r="HJE1218" s="12"/>
      <c r="HJF1218" s="12"/>
      <c r="HJG1218" s="12"/>
      <c r="HJH1218" s="12"/>
      <c r="HJI1218" s="12"/>
      <c r="HJJ1218" s="12"/>
      <c r="HJK1218" s="12"/>
      <c r="HJL1218" s="12"/>
      <c r="HJM1218" s="12"/>
      <c r="HJN1218" s="12"/>
      <c r="HJO1218" s="12"/>
      <c r="HJP1218" s="12"/>
      <c r="HJQ1218" s="12"/>
      <c r="HJR1218" s="12"/>
      <c r="HJS1218" s="12"/>
      <c r="HJT1218" s="12"/>
      <c r="HJU1218" s="12"/>
      <c r="HJV1218" s="12"/>
      <c r="HJW1218" s="12"/>
      <c r="HJX1218" s="12"/>
      <c r="HJY1218" s="12"/>
      <c r="HJZ1218" s="12"/>
      <c r="HKA1218" s="12"/>
      <c r="HKB1218" s="12"/>
      <c r="HKC1218" s="12"/>
      <c r="HKD1218" s="12"/>
      <c r="HKE1218" s="12"/>
      <c r="HKF1218" s="12"/>
      <c r="HKG1218" s="12"/>
      <c r="HKH1218" s="12"/>
      <c r="HKI1218" s="12"/>
      <c r="HKJ1218" s="12"/>
      <c r="HKK1218" s="12"/>
      <c r="HKL1218" s="12"/>
      <c r="HKM1218" s="12"/>
      <c r="HKN1218" s="12"/>
      <c r="HKO1218" s="12"/>
      <c r="HKP1218" s="12"/>
      <c r="HKQ1218" s="12"/>
      <c r="HKR1218" s="12"/>
      <c r="HKS1218" s="12"/>
      <c r="HKT1218" s="12"/>
      <c r="HKU1218" s="12"/>
      <c r="HKV1218" s="12"/>
      <c r="HKW1218" s="12"/>
      <c r="HKX1218" s="12"/>
      <c r="HKY1218" s="12"/>
      <c r="HKZ1218" s="12"/>
      <c r="HLA1218" s="12"/>
      <c r="HLB1218" s="12"/>
      <c r="HLC1218" s="12"/>
      <c r="HLD1218" s="12"/>
      <c r="HLE1218" s="12"/>
      <c r="HLF1218" s="12"/>
      <c r="HLG1218" s="12"/>
      <c r="HLH1218" s="12"/>
      <c r="HLI1218" s="12"/>
      <c r="HLJ1218" s="12"/>
      <c r="HLK1218" s="12"/>
      <c r="HLL1218" s="12"/>
      <c r="HLM1218" s="12"/>
      <c r="HLN1218" s="12"/>
      <c r="HLO1218" s="12"/>
      <c r="HLP1218" s="12"/>
      <c r="HLQ1218" s="12"/>
      <c r="HLR1218" s="12"/>
      <c r="HLS1218" s="12"/>
      <c r="HLT1218" s="12"/>
      <c r="HLU1218" s="12"/>
      <c r="HLV1218" s="12"/>
      <c r="HLW1218" s="12"/>
      <c r="HLX1218" s="12"/>
      <c r="HLY1218" s="12"/>
      <c r="HLZ1218" s="12"/>
      <c r="HMA1218" s="12"/>
      <c r="HMB1218" s="12"/>
      <c r="HMC1218" s="12"/>
      <c r="HMD1218" s="12"/>
      <c r="HME1218" s="12"/>
      <c r="HMF1218" s="12"/>
      <c r="HMG1218" s="12"/>
      <c r="HMH1218" s="12"/>
      <c r="HMI1218" s="12"/>
      <c r="HMJ1218" s="12"/>
      <c r="HMK1218" s="12"/>
      <c r="HML1218" s="12"/>
      <c r="HMM1218" s="12"/>
      <c r="HMN1218" s="12"/>
      <c r="HMO1218" s="12"/>
      <c r="HMP1218" s="12"/>
      <c r="HMQ1218" s="12"/>
      <c r="HMR1218" s="12"/>
      <c r="HMS1218" s="12"/>
      <c r="HMT1218" s="12"/>
      <c r="HMU1218" s="12"/>
      <c r="HMV1218" s="12"/>
      <c r="HMW1218" s="12"/>
      <c r="HMX1218" s="12"/>
      <c r="HMY1218" s="12"/>
      <c r="HMZ1218" s="12"/>
      <c r="HNA1218" s="12"/>
      <c r="HNB1218" s="12"/>
      <c r="HNC1218" s="12"/>
      <c r="HND1218" s="12"/>
      <c r="HNE1218" s="12"/>
      <c r="HNF1218" s="12"/>
      <c r="HNG1218" s="12"/>
      <c r="HNH1218" s="12"/>
      <c r="HNI1218" s="12"/>
      <c r="HNJ1218" s="12"/>
      <c r="HNK1218" s="12"/>
      <c r="HNL1218" s="12"/>
      <c r="HNM1218" s="12"/>
      <c r="HNN1218" s="12"/>
      <c r="HNO1218" s="12"/>
      <c r="HNP1218" s="12"/>
      <c r="HNQ1218" s="12"/>
      <c r="HNR1218" s="12"/>
      <c r="HNS1218" s="12"/>
      <c r="HNT1218" s="12"/>
      <c r="HNU1218" s="12"/>
      <c r="HNV1218" s="12"/>
      <c r="HNW1218" s="12"/>
      <c r="HNX1218" s="12"/>
      <c r="HNY1218" s="12"/>
      <c r="HNZ1218" s="12"/>
      <c r="HOA1218" s="12"/>
      <c r="HOB1218" s="12"/>
      <c r="HOC1218" s="12"/>
      <c r="HOD1218" s="12"/>
      <c r="HOE1218" s="12"/>
      <c r="HOF1218" s="12"/>
      <c r="HOG1218" s="12"/>
      <c r="HOH1218" s="12"/>
      <c r="HOI1218" s="12"/>
      <c r="HOJ1218" s="12"/>
      <c r="HOK1218" s="12"/>
      <c r="HOL1218" s="12"/>
      <c r="HOM1218" s="12"/>
      <c r="HON1218" s="12"/>
      <c r="HOO1218" s="12"/>
      <c r="HOP1218" s="12"/>
      <c r="HOQ1218" s="12"/>
      <c r="HOR1218" s="12"/>
      <c r="HOS1218" s="12"/>
      <c r="HOT1218" s="12"/>
      <c r="HOU1218" s="12"/>
      <c r="HOV1218" s="12"/>
      <c r="HOW1218" s="12"/>
      <c r="HOX1218" s="12"/>
      <c r="HOY1218" s="12"/>
      <c r="HOZ1218" s="12"/>
      <c r="HPA1218" s="12"/>
      <c r="HPB1218" s="12"/>
      <c r="HPC1218" s="12"/>
      <c r="HPD1218" s="12"/>
      <c r="HPE1218" s="12"/>
      <c r="HPF1218" s="12"/>
      <c r="HPG1218" s="12"/>
      <c r="HPH1218" s="12"/>
      <c r="HPI1218" s="12"/>
      <c r="HPJ1218" s="12"/>
      <c r="HPK1218" s="12"/>
      <c r="HPL1218" s="12"/>
      <c r="HPM1218" s="12"/>
      <c r="HPN1218" s="12"/>
      <c r="HPO1218" s="12"/>
      <c r="HPP1218" s="12"/>
      <c r="HPQ1218" s="12"/>
      <c r="HPR1218" s="12"/>
      <c r="HPS1218" s="12"/>
      <c r="HPT1218" s="12"/>
      <c r="HPU1218" s="12"/>
      <c r="HPV1218" s="12"/>
      <c r="HPW1218" s="12"/>
      <c r="HPX1218" s="12"/>
      <c r="HPY1218" s="12"/>
      <c r="HPZ1218" s="12"/>
      <c r="HQA1218" s="12"/>
      <c r="HQB1218" s="12"/>
      <c r="HQC1218" s="12"/>
      <c r="HQD1218" s="12"/>
      <c r="HQE1218" s="12"/>
      <c r="HQF1218" s="12"/>
      <c r="HQG1218" s="12"/>
      <c r="HQH1218" s="12"/>
      <c r="HQI1218" s="12"/>
      <c r="HQJ1218" s="12"/>
      <c r="HQK1218" s="12"/>
      <c r="HQL1218" s="12"/>
      <c r="HQM1218" s="12"/>
      <c r="HQN1218" s="12"/>
      <c r="HQO1218" s="12"/>
      <c r="HQP1218" s="12"/>
      <c r="HQQ1218" s="12"/>
      <c r="HQR1218" s="12"/>
      <c r="HQS1218" s="12"/>
      <c r="HQT1218" s="12"/>
      <c r="HQU1218" s="12"/>
      <c r="HQV1218" s="12"/>
      <c r="HQW1218" s="12"/>
      <c r="HQX1218" s="12"/>
      <c r="HQY1218" s="12"/>
      <c r="HQZ1218" s="12"/>
      <c r="HRA1218" s="12"/>
      <c r="HRB1218" s="12"/>
      <c r="HRC1218" s="12"/>
      <c r="HRD1218" s="12"/>
      <c r="HRE1218" s="12"/>
      <c r="HRF1218" s="12"/>
      <c r="HRG1218" s="12"/>
      <c r="HRH1218" s="12"/>
      <c r="HRI1218" s="12"/>
      <c r="HRJ1218" s="12"/>
      <c r="HRK1218" s="12"/>
      <c r="HRL1218" s="12"/>
      <c r="HRM1218" s="12"/>
      <c r="HRN1218" s="12"/>
      <c r="HRO1218" s="12"/>
      <c r="HRP1218" s="12"/>
      <c r="HRQ1218" s="12"/>
      <c r="HRR1218" s="12"/>
      <c r="HRS1218" s="12"/>
      <c r="HRT1218" s="12"/>
      <c r="HRU1218" s="12"/>
      <c r="HRV1218" s="12"/>
      <c r="HRW1218" s="12"/>
      <c r="HRX1218" s="12"/>
      <c r="HRY1218" s="12"/>
      <c r="HRZ1218" s="12"/>
      <c r="HSA1218" s="12"/>
      <c r="HSB1218" s="12"/>
      <c r="HSC1218" s="12"/>
      <c r="HSD1218" s="12"/>
      <c r="HSE1218" s="12"/>
      <c r="HSF1218" s="12"/>
      <c r="HSG1218" s="12"/>
      <c r="HSH1218" s="12"/>
      <c r="HSI1218" s="12"/>
      <c r="HSJ1218" s="12"/>
      <c r="HSK1218" s="12"/>
      <c r="HSL1218" s="12"/>
      <c r="HSM1218" s="12"/>
      <c r="HSN1218" s="12"/>
      <c r="HSO1218" s="12"/>
      <c r="HSP1218" s="12"/>
      <c r="HSQ1218" s="12"/>
      <c r="HSR1218" s="12"/>
      <c r="HSS1218" s="12"/>
      <c r="HST1218" s="12"/>
      <c r="HSU1218" s="12"/>
      <c r="HSV1218" s="12"/>
      <c r="HSW1218" s="12"/>
      <c r="HSX1218" s="12"/>
      <c r="HSY1218" s="12"/>
      <c r="HSZ1218" s="12"/>
      <c r="HTA1218" s="12"/>
      <c r="HTB1218" s="12"/>
      <c r="HTC1218" s="12"/>
      <c r="HTD1218" s="12"/>
      <c r="HTE1218" s="12"/>
      <c r="HTF1218" s="12"/>
      <c r="HTG1218" s="12"/>
      <c r="HTH1218" s="12"/>
      <c r="HTI1218" s="12"/>
      <c r="HTJ1218" s="12"/>
      <c r="HTK1218" s="12"/>
      <c r="HTL1218" s="12"/>
      <c r="HTM1218" s="12"/>
      <c r="HTN1218" s="12"/>
      <c r="HTO1218" s="12"/>
      <c r="HTP1218" s="12"/>
      <c r="HTQ1218" s="12"/>
      <c r="HTR1218" s="12"/>
      <c r="HTS1218" s="12"/>
      <c r="HTT1218" s="12"/>
      <c r="HTU1218" s="12"/>
      <c r="HTV1218" s="12"/>
      <c r="HTW1218" s="12"/>
      <c r="HTX1218" s="12"/>
      <c r="HTY1218" s="12"/>
      <c r="HTZ1218" s="12"/>
      <c r="HUA1218" s="12"/>
      <c r="HUB1218" s="12"/>
      <c r="HUC1218" s="12"/>
      <c r="HUD1218" s="12"/>
      <c r="HUE1218" s="12"/>
      <c r="HUF1218" s="12"/>
      <c r="HUG1218" s="12"/>
      <c r="HUH1218" s="12"/>
      <c r="HUI1218" s="12"/>
      <c r="HUJ1218" s="12"/>
      <c r="HUK1218" s="12"/>
      <c r="HUL1218" s="12"/>
      <c r="HUM1218" s="12"/>
      <c r="HUN1218" s="12"/>
      <c r="HUO1218" s="12"/>
      <c r="HUP1218" s="12"/>
      <c r="HUQ1218" s="12"/>
      <c r="HUR1218" s="12"/>
      <c r="HUS1218" s="12"/>
      <c r="HUT1218" s="12"/>
      <c r="HUU1218" s="12"/>
      <c r="HUV1218" s="12"/>
      <c r="HUW1218" s="12"/>
      <c r="HUX1218" s="12"/>
      <c r="HUY1218" s="12"/>
      <c r="HUZ1218" s="12"/>
      <c r="HVA1218" s="12"/>
      <c r="HVB1218" s="12"/>
      <c r="HVC1218" s="12"/>
      <c r="HVD1218" s="12"/>
      <c r="HVE1218" s="12"/>
      <c r="HVF1218" s="12"/>
      <c r="HVG1218" s="12"/>
      <c r="HVH1218" s="12"/>
      <c r="HVI1218" s="12"/>
      <c r="HVJ1218" s="12"/>
      <c r="HVK1218" s="12"/>
      <c r="HVL1218" s="12"/>
      <c r="HVM1218" s="12"/>
      <c r="HVN1218" s="12"/>
      <c r="HVO1218" s="12"/>
      <c r="HVP1218" s="12"/>
      <c r="HVQ1218" s="12"/>
      <c r="HVR1218" s="12"/>
      <c r="HVS1218" s="12"/>
      <c r="HVT1218" s="12"/>
      <c r="HVU1218" s="12"/>
      <c r="HVV1218" s="12"/>
      <c r="HVW1218" s="12"/>
      <c r="HVX1218" s="12"/>
      <c r="HVY1218" s="12"/>
      <c r="HVZ1218" s="12"/>
      <c r="HWA1218" s="12"/>
      <c r="HWB1218" s="12"/>
      <c r="HWC1218" s="12"/>
      <c r="HWD1218" s="12"/>
      <c r="HWE1218" s="12"/>
      <c r="HWF1218" s="12"/>
      <c r="HWG1218" s="12"/>
      <c r="HWH1218" s="12"/>
      <c r="HWI1218" s="12"/>
      <c r="HWJ1218" s="12"/>
      <c r="HWK1218" s="12"/>
      <c r="HWL1218" s="12"/>
      <c r="HWM1218" s="12"/>
      <c r="HWN1218" s="12"/>
      <c r="HWO1218" s="12"/>
      <c r="HWP1218" s="12"/>
      <c r="HWQ1218" s="12"/>
      <c r="HWR1218" s="12"/>
      <c r="HWS1218" s="12"/>
      <c r="HWT1218" s="12"/>
      <c r="HWU1218" s="12"/>
      <c r="HWV1218" s="12"/>
      <c r="HWW1218" s="12"/>
      <c r="HWX1218" s="12"/>
      <c r="HWY1218" s="12"/>
      <c r="HWZ1218" s="12"/>
      <c r="HXA1218" s="12"/>
      <c r="HXB1218" s="12"/>
      <c r="HXC1218" s="12"/>
      <c r="HXD1218" s="12"/>
      <c r="HXE1218" s="12"/>
      <c r="HXF1218" s="12"/>
      <c r="HXG1218" s="12"/>
      <c r="HXH1218" s="12"/>
      <c r="HXI1218" s="12"/>
      <c r="HXJ1218" s="12"/>
      <c r="HXK1218" s="12"/>
      <c r="HXL1218" s="12"/>
      <c r="HXM1218" s="12"/>
      <c r="HXN1218" s="12"/>
      <c r="HXO1218" s="12"/>
      <c r="HXP1218" s="12"/>
      <c r="HXQ1218" s="12"/>
      <c r="HXR1218" s="12"/>
      <c r="HXS1218" s="12"/>
      <c r="HXT1218" s="12"/>
      <c r="HXU1218" s="12"/>
      <c r="HXV1218" s="12"/>
      <c r="HXW1218" s="12"/>
      <c r="HXX1218" s="12"/>
      <c r="HXY1218" s="12"/>
      <c r="HXZ1218" s="12"/>
      <c r="HYA1218" s="12"/>
      <c r="HYB1218" s="12"/>
      <c r="HYC1218" s="12"/>
      <c r="HYD1218" s="12"/>
      <c r="HYE1218" s="12"/>
      <c r="HYF1218" s="12"/>
      <c r="HYG1218" s="12"/>
      <c r="HYH1218" s="12"/>
      <c r="HYI1218" s="12"/>
      <c r="HYJ1218" s="12"/>
      <c r="HYK1218" s="12"/>
      <c r="HYL1218" s="12"/>
      <c r="HYM1218" s="12"/>
      <c r="HYN1218" s="12"/>
      <c r="HYO1218" s="12"/>
      <c r="HYP1218" s="12"/>
      <c r="HYQ1218" s="12"/>
      <c r="HYR1218" s="12"/>
      <c r="HYS1218" s="12"/>
      <c r="HYT1218" s="12"/>
      <c r="HYU1218" s="12"/>
      <c r="HYV1218" s="12"/>
      <c r="HYW1218" s="12"/>
      <c r="HYX1218" s="12"/>
      <c r="HYY1218" s="12"/>
      <c r="HYZ1218" s="12"/>
      <c r="HZA1218" s="12"/>
      <c r="HZB1218" s="12"/>
      <c r="HZC1218" s="12"/>
      <c r="HZD1218" s="12"/>
      <c r="HZE1218" s="12"/>
      <c r="HZF1218" s="12"/>
      <c r="HZG1218" s="12"/>
      <c r="HZH1218" s="12"/>
      <c r="HZI1218" s="12"/>
      <c r="HZJ1218" s="12"/>
      <c r="HZK1218" s="12"/>
      <c r="HZL1218" s="12"/>
      <c r="HZM1218" s="12"/>
      <c r="HZN1218" s="12"/>
      <c r="HZO1218" s="12"/>
      <c r="HZP1218" s="12"/>
      <c r="HZQ1218" s="12"/>
      <c r="HZR1218" s="12"/>
      <c r="HZS1218" s="12"/>
      <c r="HZT1218" s="12"/>
      <c r="HZU1218" s="12"/>
      <c r="HZV1218" s="12"/>
      <c r="HZW1218" s="12"/>
      <c r="HZX1218" s="12"/>
      <c r="HZY1218" s="12"/>
      <c r="HZZ1218" s="12"/>
      <c r="IAA1218" s="12"/>
      <c r="IAB1218" s="12"/>
      <c r="IAC1218" s="12"/>
      <c r="IAD1218" s="12"/>
      <c r="IAE1218" s="12"/>
      <c r="IAF1218" s="12"/>
      <c r="IAG1218" s="12"/>
      <c r="IAH1218" s="12"/>
      <c r="IAI1218" s="12"/>
      <c r="IAJ1218" s="12"/>
      <c r="IAK1218" s="12"/>
      <c r="IAL1218" s="12"/>
      <c r="IAM1218" s="12"/>
      <c r="IAN1218" s="12"/>
      <c r="IAO1218" s="12"/>
      <c r="IAP1218" s="12"/>
      <c r="IAQ1218" s="12"/>
      <c r="IAR1218" s="12"/>
      <c r="IAS1218" s="12"/>
      <c r="IAT1218" s="12"/>
      <c r="IAU1218" s="12"/>
      <c r="IAV1218" s="12"/>
      <c r="IAW1218" s="12"/>
      <c r="IAX1218" s="12"/>
      <c r="IAY1218" s="12"/>
      <c r="IAZ1218" s="12"/>
      <c r="IBA1218" s="12"/>
      <c r="IBB1218" s="12"/>
      <c r="IBC1218" s="12"/>
      <c r="IBD1218" s="12"/>
      <c r="IBE1218" s="12"/>
      <c r="IBF1218" s="12"/>
      <c r="IBG1218" s="12"/>
      <c r="IBH1218" s="12"/>
      <c r="IBI1218" s="12"/>
      <c r="IBJ1218" s="12"/>
      <c r="IBK1218" s="12"/>
      <c r="IBL1218" s="12"/>
      <c r="IBM1218" s="12"/>
      <c r="IBN1218" s="12"/>
      <c r="IBO1218" s="12"/>
      <c r="IBP1218" s="12"/>
      <c r="IBQ1218" s="12"/>
      <c r="IBR1218" s="12"/>
      <c r="IBS1218" s="12"/>
      <c r="IBT1218" s="12"/>
      <c r="IBU1218" s="12"/>
      <c r="IBV1218" s="12"/>
      <c r="IBW1218" s="12"/>
      <c r="IBX1218" s="12"/>
      <c r="IBY1218" s="12"/>
      <c r="IBZ1218" s="12"/>
      <c r="ICA1218" s="12"/>
      <c r="ICB1218" s="12"/>
      <c r="ICC1218" s="12"/>
      <c r="ICD1218" s="12"/>
      <c r="ICE1218" s="12"/>
      <c r="ICF1218" s="12"/>
      <c r="ICG1218" s="12"/>
      <c r="ICH1218" s="12"/>
      <c r="ICI1218" s="12"/>
      <c r="ICJ1218" s="12"/>
      <c r="ICK1218" s="12"/>
      <c r="ICL1218" s="12"/>
      <c r="ICM1218" s="12"/>
      <c r="ICN1218" s="12"/>
      <c r="ICO1218" s="12"/>
      <c r="ICP1218" s="12"/>
      <c r="ICQ1218" s="12"/>
      <c r="ICR1218" s="12"/>
      <c r="ICS1218" s="12"/>
      <c r="ICT1218" s="12"/>
      <c r="ICU1218" s="12"/>
      <c r="ICV1218" s="12"/>
      <c r="ICW1218" s="12"/>
      <c r="ICX1218" s="12"/>
      <c r="ICY1218" s="12"/>
      <c r="ICZ1218" s="12"/>
      <c r="IDA1218" s="12"/>
      <c r="IDB1218" s="12"/>
      <c r="IDC1218" s="12"/>
      <c r="IDD1218" s="12"/>
      <c r="IDE1218" s="12"/>
      <c r="IDF1218" s="12"/>
      <c r="IDG1218" s="12"/>
      <c r="IDH1218" s="12"/>
      <c r="IDI1218" s="12"/>
      <c r="IDJ1218" s="12"/>
      <c r="IDK1218" s="12"/>
      <c r="IDL1218" s="12"/>
      <c r="IDM1218" s="12"/>
      <c r="IDN1218" s="12"/>
      <c r="IDO1218" s="12"/>
      <c r="IDP1218" s="12"/>
      <c r="IDQ1218" s="12"/>
      <c r="IDR1218" s="12"/>
      <c r="IDS1218" s="12"/>
      <c r="IDT1218" s="12"/>
      <c r="IDU1218" s="12"/>
      <c r="IDV1218" s="12"/>
      <c r="IDW1218" s="12"/>
      <c r="IDX1218" s="12"/>
      <c r="IDY1218" s="12"/>
      <c r="IDZ1218" s="12"/>
      <c r="IEA1218" s="12"/>
      <c r="IEB1218" s="12"/>
      <c r="IEC1218" s="12"/>
      <c r="IED1218" s="12"/>
      <c r="IEE1218" s="12"/>
      <c r="IEF1218" s="12"/>
      <c r="IEG1218" s="12"/>
      <c r="IEH1218" s="12"/>
      <c r="IEI1218" s="12"/>
      <c r="IEJ1218" s="12"/>
      <c r="IEK1218" s="12"/>
      <c r="IEL1218" s="12"/>
      <c r="IEM1218" s="12"/>
      <c r="IEN1218" s="12"/>
      <c r="IEO1218" s="12"/>
      <c r="IEP1218" s="12"/>
      <c r="IEQ1218" s="12"/>
      <c r="IER1218" s="12"/>
      <c r="IES1218" s="12"/>
      <c r="IET1218" s="12"/>
      <c r="IEU1218" s="12"/>
      <c r="IEV1218" s="12"/>
      <c r="IEW1218" s="12"/>
      <c r="IEX1218" s="12"/>
      <c r="IEY1218" s="12"/>
      <c r="IEZ1218" s="12"/>
      <c r="IFA1218" s="12"/>
      <c r="IFB1218" s="12"/>
      <c r="IFC1218" s="12"/>
      <c r="IFD1218" s="12"/>
      <c r="IFE1218" s="12"/>
      <c r="IFF1218" s="12"/>
      <c r="IFG1218" s="12"/>
      <c r="IFH1218" s="12"/>
      <c r="IFI1218" s="12"/>
      <c r="IFJ1218" s="12"/>
      <c r="IFK1218" s="12"/>
      <c r="IFL1218" s="12"/>
      <c r="IFM1218" s="12"/>
      <c r="IFN1218" s="12"/>
      <c r="IFO1218" s="12"/>
      <c r="IFP1218" s="12"/>
      <c r="IFQ1218" s="12"/>
      <c r="IFR1218" s="12"/>
      <c r="IFS1218" s="12"/>
      <c r="IFT1218" s="12"/>
      <c r="IFU1218" s="12"/>
      <c r="IFV1218" s="12"/>
      <c r="IFW1218" s="12"/>
      <c r="IFX1218" s="12"/>
      <c r="IFY1218" s="12"/>
      <c r="IFZ1218" s="12"/>
      <c r="IGA1218" s="12"/>
      <c r="IGB1218" s="12"/>
      <c r="IGC1218" s="12"/>
      <c r="IGD1218" s="12"/>
      <c r="IGE1218" s="12"/>
      <c r="IGF1218" s="12"/>
      <c r="IGG1218" s="12"/>
      <c r="IGH1218" s="12"/>
      <c r="IGI1218" s="12"/>
      <c r="IGJ1218" s="12"/>
      <c r="IGK1218" s="12"/>
      <c r="IGL1218" s="12"/>
      <c r="IGM1218" s="12"/>
      <c r="IGN1218" s="12"/>
      <c r="IGO1218" s="12"/>
      <c r="IGP1218" s="12"/>
      <c r="IGQ1218" s="12"/>
      <c r="IGR1218" s="12"/>
      <c r="IGS1218" s="12"/>
      <c r="IGT1218" s="12"/>
      <c r="IGU1218" s="12"/>
      <c r="IGV1218" s="12"/>
      <c r="IGW1218" s="12"/>
      <c r="IGX1218" s="12"/>
      <c r="IGY1218" s="12"/>
      <c r="IGZ1218" s="12"/>
      <c r="IHA1218" s="12"/>
      <c r="IHB1218" s="12"/>
      <c r="IHC1218" s="12"/>
      <c r="IHD1218" s="12"/>
      <c r="IHE1218" s="12"/>
      <c r="IHF1218" s="12"/>
      <c r="IHG1218" s="12"/>
      <c r="IHH1218" s="12"/>
      <c r="IHI1218" s="12"/>
      <c r="IHJ1218" s="12"/>
      <c r="IHK1218" s="12"/>
      <c r="IHL1218" s="12"/>
      <c r="IHM1218" s="12"/>
      <c r="IHN1218" s="12"/>
      <c r="IHO1218" s="12"/>
      <c r="IHP1218" s="12"/>
      <c r="IHQ1218" s="12"/>
      <c r="IHR1218" s="12"/>
      <c r="IHS1218" s="12"/>
      <c r="IHT1218" s="12"/>
      <c r="IHU1218" s="12"/>
      <c r="IHV1218" s="12"/>
      <c r="IHW1218" s="12"/>
      <c r="IHX1218" s="12"/>
      <c r="IHY1218" s="12"/>
      <c r="IHZ1218" s="12"/>
      <c r="IIA1218" s="12"/>
      <c r="IIB1218" s="12"/>
      <c r="IIC1218" s="12"/>
      <c r="IID1218" s="12"/>
      <c r="IIE1218" s="12"/>
      <c r="IIF1218" s="12"/>
      <c r="IIG1218" s="12"/>
      <c r="IIH1218" s="12"/>
      <c r="III1218" s="12"/>
      <c r="IIJ1218" s="12"/>
      <c r="IIK1218" s="12"/>
      <c r="IIL1218" s="12"/>
      <c r="IIM1218" s="12"/>
      <c r="IIN1218" s="12"/>
      <c r="IIO1218" s="12"/>
      <c r="IIP1218" s="12"/>
      <c r="IIQ1218" s="12"/>
      <c r="IIR1218" s="12"/>
      <c r="IIS1218" s="12"/>
      <c r="IIT1218" s="12"/>
      <c r="IIU1218" s="12"/>
      <c r="IIV1218" s="12"/>
      <c r="IIW1218" s="12"/>
      <c r="IIX1218" s="12"/>
      <c r="IIY1218" s="12"/>
      <c r="IIZ1218" s="12"/>
      <c r="IJA1218" s="12"/>
      <c r="IJB1218" s="12"/>
      <c r="IJC1218" s="12"/>
      <c r="IJD1218" s="12"/>
      <c r="IJE1218" s="12"/>
      <c r="IJF1218" s="12"/>
      <c r="IJG1218" s="12"/>
      <c r="IJH1218" s="12"/>
      <c r="IJI1218" s="12"/>
      <c r="IJJ1218" s="12"/>
      <c r="IJK1218" s="12"/>
      <c r="IJL1218" s="12"/>
      <c r="IJM1218" s="12"/>
      <c r="IJN1218" s="12"/>
      <c r="IJO1218" s="12"/>
      <c r="IJP1218" s="12"/>
      <c r="IJQ1218" s="12"/>
      <c r="IJR1218" s="12"/>
      <c r="IJS1218" s="12"/>
      <c r="IJT1218" s="12"/>
      <c r="IJU1218" s="12"/>
      <c r="IJV1218" s="12"/>
      <c r="IJW1218" s="12"/>
      <c r="IJX1218" s="12"/>
      <c r="IJY1218" s="12"/>
      <c r="IJZ1218" s="12"/>
      <c r="IKA1218" s="12"/>
      <c r="IKB1218" s="12"/>
      <c r="IKC1218" s="12"/>
      <c r="IKD1218" s="12"/>
      <c r="IKE1218" s="12"/>
      <c r="IKF1218" s="12"/>
      <c r="IKG1218" s="12"/>
      <c r="IKH1218" s="12"/>
      <c r="IKI1218" s="12"/>
      <c r="IKJ1218" s="12"/>
      <c r="IKK1218" s="12"/>
      <c r="IKL1218" s="12"/>
      <c r="IKM1218" s="12"/>
      <c r="IKN1218" s="12"/>
      <c r="IKO1218" s="12"/>
      <c r="IKP1218" s="12"/>
      <c r="IKQ1218" s="12"/>
      <c r="IKR1218" s="12"/>
      <c r="IKS1218" s="12"/>
      <c r="IKT1218" s="12"/>
      <c r="IKU1218" s="12"/>
      <c r="IKV1218" s="12"/>
      <c r="IKW1218" s="12"/>
      <c r="IKX1218" s="12"/>
      <c r="IKY1218" s="12"/>
      <c r="IKZ1218" s="12"/>
      <c r="ILA1218" s="12"/>
      <c r="ILB1218" s="12"/>
      <c r="ILC1218" s="12"/>
      <c r="ILD1218" s="12"/>
      <c r="ILE1218" s="12"/>
      <c r="ILF1218" s="12"/>
      <c r="ILG1218" s="12"/>
      <c r="ILH1218" s="12"/>
      <c r="ILI1218" s="12"/>
      <c r="ILJ1218" s="12"/>
      <c r="ILK1218" s="12"/>
      <c r="ILL1218" s="12"/>
      <c r="ILM1218" s="12"/>
      <c r="ILN1218" s="12"/>
      <c r="ILO1218" s="12"/>
      <c r="ILP1218" s="12"/>
      <c r="ILQ1218" s="12"/>
      <c r="ILR1218" s="12"/>
      <c r="ILS1218" s="12"/>
      <c r="ILT1218" s="12"/>
      <c r="ILU1218" s="12"/>
      <c r="ILV1218" s="12"/>
      <c r="ILW1218" s="12"/>
      <c r="ILX1218" s="12"/>
      <c r="ILY1218" s="12"/>
      <c r="ILZ1218" s="12"/>
      <c r="IMA1218" s="12"/>
      <c r="IMB1218" s="12"/>
      <c r="IMC1218" s="12"/>
      <c r="IMD1218" s="12"/>
      <c r="IME1218" s="12"/>
      <c r="IMF1218" s="12"/>
      <c r="IMG1218" s="12"/>
      <c r="IMH1218" s="12"/>
      <c r="IMI1218" s="12"/>
      <c r="IMJ1218" s="12"/>
      <c r="IMK1218" s="12"/>
      <c r="IML1218" s="12"/>
      <c r="IMM1218" s="12"/>
      <c r="IMN1218" s="12"/>
      <c r="IMO1218" s="12"/>
      <c r="IMP1218" s="12"/>
      <c r="IMQ1218" s="12"/>
      <c r="IMR1218" s="12"/>
      <c r="IMS1218" s="12"/>
      <c r="IMT1218" s="12"/>
      <c r="IMU1218" s="12"/>
      <c r="IMV1218" s="12"/>
      <c r="IMW1218" s="12"/>
      <c r="IMX1218" s="12"/>
      <c r="IMY1218" s="12"/>
      <c r="IMZ1218" s="12"/>
      <c r="INA1218" s="12"/>
      <c r="INB1218" s="12"/>
      <c r="INC1218" s="12"/>
      <c r="IND1218" s="12"/>
      <c r="INE1218" s="12"/>
      <c r="INF1218" s="12"/>
      <c r="ING1218" s="12"/>
      <c r="INH1218" s="12"/>
      <c r="INI1218" s="12"/>
      <c r="INJ1218" s="12"/>
      <c r="INK1218" s="12"/>
      <c r="INL1218" s="12"/>
      <c r="INM1218" s="12"/>
      <c r="INN1218" s="12"/>
      <c r="INO1218" s="12"/>
      <c r="INP1218" s="12"/>
      <c r="INQ1218" s="12"/>
      <c r="INR1218" s="12"/>
      <c r="INS1218" s="12"/>
      <c r="INT1218" s="12"/>
      <c r="INU1218" s="12"/>
      <c r="INV1218" s="12"/>
      <c r="INW1218" s="12"/>
      <c r="INX1218" s="12"/>
      <c r="INY1218" s="12"/>
      <c r="INZ1218" s="12"/>
      <c r="IOA1218" s="12"/>
      <c r="IOB1218" s="12"/>
      <c r="IOC1218" s="12"/>
      <c r="IOD1218" s="12"/>
      <c r="IOE1218" s="12"/>
      <c r="IOF1218" s="12"/>
      <c r="IOG1218" s="12"/>
      <c r="IOH1218" s="12"/>
      <c r="IOI1218" s="12"/>
      <c r="IOJ1218" s="12"/>
      <c r="IOK1218" s="12"/>
      <c r="IOL1218" s="12"/>
      <c r="IOM1218" s="12"/>
      <c r="ION1218" s="12"/>
      <c r="IOO1218" s="12"/>
      <c r="IOP1218" s="12"/>
      <c r="IOQ1218" s="12"/>
      <c r="IOR1218" s="12"/>
      <c r="IOS1218" s="12"/>
      <c r="IOT1218" s="12"/>
      <c r="IOU1218" s="12"/>
      <c r="IOV1218" s="12"/>
      <c r="IOW1218" s="12"/>
      <c r="IOX1218" s="12"/>
      <c r="IOY1218" s="12"/>
      <c r="IOZ1218" s="12"/>
      <c r="IPA1218" s="12"/>
      <c r="IPB1218" s="12"/>
      <c r="IPC1218" s="12"/>
      <c r="IPD1218" s="12"/>
      <c r="IPE1218" s="12"/>
      <c r="IPF1218" s="12"/>
      <c r="IPG1218" s="12"/>
      <c r="IPH1218" s="12"/>
      <c r="IPI1218" s="12"/>
      <c r="IPJ1218" s="12"/>
      <c r="IPK1218" s="12"/>
      <c r="IPL1218" s="12"/>
      <c r="IPM1218" s="12"/>
      <c r="IPN1218" s="12"/>
      <c r="IPO1218" s="12"/>
      <c r="IPP1218" s="12"/>
      <c r="IPQ1218" s="12"/>
      <c r="IPR1218" s="12"/>
      <c r="IPS1218" s="12"/>
      <c r="IPT1218" s="12"/>
      <c r="IPU1218" s="12"/>
      <c r="IPV1218" s="12"/>
      <c r="IPW1218" s="12"/>
      <c r="IPX1218" s="12"/>
      <c r="IPY1218" s="12"/>
      <c r="IPZ1218" s="12"/>
      <c r="IQA1218" s="12"/>
      <c r="IQB1218" s="12"/>
      <c r="IQC1218" s="12"/>
      <c r="IQD1218" s="12"/>
      <c r="IQE1218" s="12"/>
      <c r="IQF1218" s="12"/>
      <c r="IQG1218" s="12"/>
      <c r="IQH1218" s="12"/>
      <c r="IQI1218" s="12"/>
      <c r="IQJ1218" s="12"/>
      <c r="IQK1218" s="12"/>
      <c r="IQL1218" s="12"/>
      <c r="IQM1218" s="12"/>
      <c r="IQN1218" s="12"/>
      <c r="IQO1218" s="12"/>
      <c r="IQP1218" s="12"/>
      <c r="IQQ1218" s="12"/>
      <c r="IQR1218" s="12"/>
      <c r="IQS1218" s="12"/>
      <c r="IQT1218" s="12"/>
      <c r="IQU1218" s="12"/>
      <c r="IQV1218" s="12"/>
      <c r="IQW1218" s="12"/>
      <c r="IQX1218" s="12"/>
      <c r="IQY1218" s="12"/>
      <c r="IQZ1218" s="12"/>
      <c r="IRA1218" s="12"/>
      <c r="IRB1218" s="12"/>
      <c r="IRC1218" s="12"/>
      <c r="IRD1218" s="12"/>
      <c r="IRE1218" s="12"/>
      <c r="IRF1218" s="12"/>
      <c r="IRG1218" s="12"/>
      <c r="IRH1218" s="12"/>
      <c r="IRI1218" s="12"/>
      <c r="IRJ1218" s="12"/>
      <c r="IRK1218" s="12"/>
      <c r="IRL1218" s="12"/>
      <c r="IRM1218" s="12"/>
      <c r="IRN1218" s="12"/>
      <c r="IRO1218" s="12"/>
      <c r="IRP1218" s="12"/>
      <c r="IRQ1218" s="12"/>
      <c r="IRR1218" s="12"/>
      <c r="IRS1218" s="12"/>
      <c r="IRT1218" s="12"/>
      <c r="IRU1218" s="12"/>
      <c r="IRV1218" s="12"/>
      <c r="IRW1218" s="12"/>
      <c r="IRX1218" s="12"/>
      <c r="IRY1218" s="12"/>
      <c r="IRZ1218" s="12"/>
      <c r="ISA1218" s="12"/>
      <c r="ISB1218" s="12"/>
      <c r="ISC1218" s="12"/>
      <c r="ISD1218" s="12"/>
      <c r="ISE1218" s="12"/>
      <c r="ISF1218" s="12"/>
      <c r="ISG1218" s="12"/>
      <c r="ISH1218" s="12"/>
      <c r="ISI1218" s="12"/>
      <c r="ISJ1218" s="12"/>
      <c r="ISK1218" s="12"/>
      <c r="ISL1218" s="12"/>
      <c r="ISM1218" s="12"/>
      <c r="ISN1218" s="12"/>
      <c r="ISO1218" s="12"/>
      <c r="ISP1218" s="12"/>
      <c r="ISQ1218" s="12"/>
      <c r="ISR1218" s="12"/>
      <c r="ISS1218" s="12"/>
      <c r="IST1218" s="12"/>
      <c r="ISU1218" s="12"/>
      <c r="ISV1218" s="12"/>
      <c r="ISW1218" s="12"/>
      <c r="ISX1218" s="12"/>
      <c r="ISY1218" s="12"/>
      <c r="ISZ1218" s="12"/>
      <c r="ITA1218" s="12"/>
      <c r="ITB1218" s="12"/>
      <c r="ITC1218" s="12"/>
      <c r="ITD1218" s="12"/>
      <c r="ITE1218" s="12"/>
      <c r="ITF1218" s="12"/>
      <c r="ITG1218" s="12"/>
      <c r="ITH1218" s="12"/>
      <c r="ITI1218" s="12"/>
      <c r="ITJ1218" s="12"/>
      <c r="ITK1218" s="12"/>
      <c r="ITL1218" s="12"/>
      <c r="ITM1218" s="12"/>
      <c r="ITN1218" s="12"/>
      <c r="ITO1218" s="12"/>
      <c r="ITP1218" s="12"/>
      <c r="ITQ1218" s="12"/>
      <c r="ITR1218" s="12"/>
      <c r="ITS1218" s="12"/>
      <c r="ITT1218" s="12"/>
      <c r="ITU1218" s="12"/>
      <c r="ITV1218" s="12"/>
      <c r="ITW1218" s="12"/>
      <c r="ITX1218" s="12"/>
      <c r="ITY1218" s="12"/>
      <c r="ITZ1218" s="12"/>
      <c r="IUA1218" s="12"/>
      <c r="IUB1218" s="12"/>
      <c r="IUC1218" s="12"/>
      <c r="IUD1218" s="12"/>
      <c r="IUE1218" s="12"/>
      <c r="IUF1218" s="12"/>
      <c r="IUG1218" s="12"/>
      <c r="IUH1218" s="12"/>
      <c r="IUI1218" s="12"/>
      <c r="IUJ1218" s="12"/>
      <c r="IUK1218" s="12"/>
      <c r="IUL1218" s="12"/>
      <c r="IUM1218" s="12"/>
      <c r="IUN1218" s="12"/>
      <c r="IUO1218" s="12"/>
      <c r="IUP1218" s="12"/>
      <c r="IUQ1218" s="12"/>
      <c r="IUR1218" s="12"/>
      <c r="IUS1218" s="12"/>
      <c r="IUT1218" s="12"/>
      <c r="IUU1218" s="12"/>
      <c r="IUV1218" s="12"/>
      <c r="IUW1218" s="12"/>
      <c r="IUX1218" s="12"/>
      <c r="IUY1218" s="12"/>
      <c r="IUZ1218" s="12"/>
      <c r="IVA1218" s="12"/>
      <c r="IVB1218" s="12"/>
      <c r="IVC1218" s="12"/>
      <c r="IVD1218" s="12"/>
      <c r="IVE1218" s="12"/>
      <c r="IVF1218" s="12"/>
      <c r="IVG1218" s="12"/>
      <c r="IVH1218" s="12"/>
      <c r="IVI1218" s="12"/>
      <c r="IVJ1218" s="12"/>
      <c r="IVK1218" s="12"/>
      <c r="IVL1218" s="12"/>
      <c r="IVM1218" s="12"/>
      <c r="IVN1218" s="12"/>
      <c r="IVO1218" s="12"/>
      <c r="IVP1218" s="12"/>
      <c r="IVQ1218" s="12"/>
      <c r="IVR1218" s="12"/>
      <c r="IVS1218" s="12"/>
      <c r="IVT1218" s="12"/>
      <c r="IVU1218" s="12"/>
      <c r="IVV1218" s="12"/>
      <c r="IVW1218" s="12"/>
      <c r="IVX1218" s="12"/>
      <c r="IVY1218" s="12"/>
      <c r="IVZ1218" s="12"/>
      <c r="IWA1218" s="12"/>
      <c r="IWB1218" s="12"/>
      <c r="IWC1218" s="12"/>
      <c r="IWD1218" s="12"/>
      <c r="IWE1218" s="12"/>
      <c r="IWF1218" s="12"/>
      <c r="IWG1218" s="12"/>
      <c r="IWH1218" s="12"/>
      <c r="IWI1218" s="12"/>
      <c r="IWJ1218" s="12"/>
      <c r="IWK1218" s="12"/>
      <c r="IWL1218" s="12"/>
      <c r="IWM1218" s="12"/>
      <c r="IWN1218" s="12"/>
      <c r="IWO1218" s="12"/>
      <c r="IWP1218" s="12"/>
      <c r="IWQ1218" s="12"/>
      <c r="IWR1218" s="12"/>
      <c r="IWS1218" s="12"/>
      <c r="IWT1218" s="12"/>
      <c r="IWU1218" s="12"/>
      <c r="IWV1218" s="12"/>
      <c r="IWW1218" s="12"/>
      <c r="IWX1218" s="12"/>
      <c r="IWY1218" s="12"/>
      <c r="IWZ1218" s="12"/>
      <c r="IXA1218" s="12"/>
      <c r="IXB1218" s="12"/>
      <c r="IXC1218" s="12"/>
      <c r="IXD1218" s="12"/>
      <c r="IXE1218" s="12"/>
      <c r="IXF1218" s="12"/>
      <c r="IXG1218" s="12"/>
      <c r="IXH1218" s="12"/>
      <c r="IXI1218" s="12"/>
      <c r="IXJ1218" s="12"/>
      <c r="IXK1218" s="12"/>
      <c r="IXL1218" s="12"/>
      <c r="IXM1218" s="12"/>
      <c r="IXN1218" s="12"/>
      <c r="IXO1218" s="12"/>
      <c r="IXP1218" s="12"/>
      <c r="IXQ1218" s="12"/>
      <c r="IXR1218" s="12"/>
      <c r="IXS1218" s="12"/>
      <c r="IXT1218" s="12"/>
      <c r="IXU1218" s="12"/>
      <c r="IXV1218" s="12"/>
      <c r="IXW1218" s="12"/>
      <c r="IXX1218" s="12"/>
      <c r="IXY1218" s="12"/>
      <c r="IXZ1218" s="12"/>
      <c r="IYA1218" s="12"/>
      <c r="IYB1218" s="12"/>
      <c r="IYC1218" s="12"/>
      <c r="IYD1218" s="12"/>
      <c r="IYE1218" s="12"/>
      <c r="IYF1218" s="12"/>
      <c r="IYG1218" s="12"/>
      <c r="IYH1218" s="12"/>
      <c r="IYI1218" s="12"/>
      <c r="IYJ1218" s="12"/>
      <c r="IYK1218" s="12"/>
      <c r="IYL1218" s="12"/>
      <c r="IYM1218" s="12"/>
      <c r="IYN1218" s="12"/>
      <c r="IYO1218" s="12"/>
      <c r="IYP1218" s="12"/>
      <c r="IYQ1218" s="12"/>
      <c r="IYR1218" s="12"/>
      <c r="IYS1218" s="12"/>
      <c r="IYT1218" s="12"/>
      <c r="IYU1218" s="12"/>
      <c r="IYV1218" s="12"/>
      <c r="IYW1218" s="12"/>
      <c r="IYX1218" s="12"/>
      <c r="IYY1218" s="12"/>
      <c r="IYZ1218" s="12"/>
      <c r="IZA1218" s="12"/>
      <c r="IZB1218" s="12"/>
      <c r="IZC1218" s="12"/>
      <c r="IZD1218" s="12"/>
      <c r="IZE1218" s="12"/>
      <c r="IZF1218" s="12"/>
      <c r="IZG1218" s="12"/>
      <c r="IZH1218" s="12"/>
      <c r="IZI1218" s="12"/>
      <c r="IZJ1218" s="12"/>
      <c r="IZK1218" s="12"/>
      <c r="IZL1218" s="12"/>
      <c r="IZM1218" s="12"/>
      <c r="IZN1218" s="12"/>
      <c r="IZO1218" s="12"/>
      <c r="IZP1218" s="12"/>
      <c r="IZQ1218" s="12"/>
      <c r="IZR1218" s="12"/>
      <c r="IZS1218" s="12"/>
      <c r="IZT1218" s="12"/>
      <c r="IZU1218" s="12"/>
      <c r="IZV1218" s="12"/>
      <c r="IZW1218" s="12"/>
      <c r="IZX1218" s="12"/>
      <c r="IZY1218" s="12"/>
      <c r="IZZ1218" s="12"/>
      <c r="JAA1218" s="12"/>
      <c r="JAB1218" s="12"/>
      <c r="JAC1218" s="12"/>
      <c r="JAD1218" s="12"/>
      <c r="JAE1218" s="12"/>
      <c r="JAF1218" s="12"/>
      <c r="JAG1218" s="12"/>
      <c r="JAH1218" s="12"/>
      <c r="JAI1218" s="12"/>
      <c r="JAJ1218" s="12"/>
      <c r="JAK1218" s="12"/>
      <c r="JAL1218" s="12"/>
      <c r="JAM1218" s="12"/>
      <c r="JAN1218" s="12"/>
      <c r="JAO1218" s="12"/>
      <c r="JAP1218" s="12"/>
      <c r="JAQ1218" s="12"/>
      <c r="JAR1218" s="12"/>
      <c r="JAS1218" s="12"/>
      <c r="JAT1218" s="12"/>
      <c r="JAU1218" s="12"/>
      <c r="JAV1218" s="12"/>
      <c r="JAW1218" s="12"/>
      <c r="JAX1218" s="12"/>
      <c r="JAY1218" s="12"/>
      <c r="JAZ1218" s="12"/>
      <c r="JBA1218" s="12"/>
      <c r="JBB1218" s="12"/>
      <c r="JBC1218" s="12"/>
      <c r="JBD1218" s="12"/>
      <c r="JBE1218" s="12"/>
      <c r="JBF1218" s="12"/>
      <c r="JBG1218" s="12"/>
      <c r="JBH1218" s="12"/>
      <c r="JBI1218" s="12"/>
      <c r="JBJ1218" s="12"/>
      <c r="JBK1218" s="12"/>
      <c r="JBL1218" s="12"/>
      <c r="JBM1218" s="12"/>
      <c r="JBN1218" s="12"/>
      <c r="JBO1218" s="12"/>
      <c r="JBP1218" s="12"/>
      <c r="JBQ1218" s="12"/>
      <c r="JBR1218" s="12"/>
      <c r="JBS1218" s="12"/>
      <c r="JBT1218" s="12"/>
      <c r="JBU1218" s="12"/>
      <c r="JBV1218" s="12"/>
      <c r="JBW1218" s="12"/>
      <c r="JBX1218" s="12"/>
      <c r="JBY1218" s="12"/>
      <c r="JBZ1218" s="12"/>
      <c r="JCA1218" s="12"/>
      <c r="JCB1218" s="12"/>
      <c r="JCC1218" s="12"/>
      <c r="JCD1218" s="12"/>
      <c r="JCE1218" s="12"/>
      <c r="JCF1218" s="12"/>
      <c r="JCG1218" s="12"/>
      <c r="JCH1218" s="12"/>
      <c r="JCI1218" s="12"/>
      <c r="JCJ1218" s="12"/>
      <c r="JCK1218" s="12"/>
      <c r="JCL1218" s="12"/>
      <c r="JCM1218" s="12"/>
      <c r="JCN1218" s="12"/>
      <c r="JCO1218" s="12"/>
      <c r="JCP1218" s="12"/>
      <c r="JCQ1218" s="12"/>
      <c r="JCR1218" s="12"/>
      <c r="JCS1218" s="12"/>
      <c r="JCT1218" s="12"/>
      <c r="JCU1218" s="12"/>
      <c r="JCV1218" s="12"/>
      <c r="JCW1218" s="12"/>
      <c r="JCX1218" s="12"/>
      <c r="JCY1218" s="12"/>
      <c r="JCZ1218" s="12"/>
      <c r="JDA1218" s="12"/>
      <c r="JDB1218" s="12"/>
      <c r="JDC1218" s="12"/>
      <c r="JDD1218" s="12"/>
      <c r="JDE1218" s="12"/>
      <c r="JDF1218" s="12"/>
      <c r="JDG1218" s="12"/>
      <c r="JDH1218" s="12"/>
      <c r="JDI1218" s="12"/>
      <c r="JDJ1218" s="12"/>
      <c r="JDK1218" s="12"/>
      <c r="JDL1218" s="12"/>
      <c r="JDM1218" s="12"/>
      <c r="JDN1218" s="12"/>
      <c r="JDO1218" s="12"/>
      <c r="JDP1218" s="12"/>
      <c r="JDQ1218" s="12"/>
      <c r="JDR1218" s="12"/>
      <c r="JDS1218" s="12"/>
      <c r="JDT1218" s="12"/>
      <c r="JDU1218" s="12"/>
      <c r="JDV1218" s="12"/>
      <c r="JDW1218" s="12"/>
      <c r="JDX1218" s="12"/>
      <c r="JDY1218" s="12"/>
      <c r="JDZ1218" s="12"/>
      <c r="JEA1218" s="12"/>
      <c r="JEB1218" s="12"/>
      <c r="JEC1218" s="12"/>
      <c r="JED1218" s="12"/>
      <c r="JEE1218" s="12"/>
      <c r="JEF1218" s="12"/>
      <c r="JEG1218" s="12"/>
      <c r="JEH1218" s="12"/>
      <c r="JEI1218" s="12"/>
      <c r="JEJ1218" s="12"/>
      <c r="JEK1218" s="12"/>
      <c r="JEL1218" s="12"/>
      <c r="JEM1218" s="12"/>
      <c r="JEN1218" s="12"/>
      <c r="JEO1218" s="12"/>
      <c r="JEP1218" s="12"/>
      <c r="JEQ1218" s="12"/>
      <c r="JER1218" s="12"/>
      <c r="JES1218" s="12"/>
      <c r="JET1218" s="12"/>
      <c r="JEU1218" s="12"/>
      <c r="JEV1218" s="12"/>
      <c r="JEW1218" s="12"/>
      <c r="JEX1218" s="12"/>
      <c r="JEY1218" s="12"/>
      <c r="JEZ1218" s="12"/>
      <c r="JFA1218" s="12"/>
      <c r="JFB1218" s="12"/>
      <c r="JFC1218" s="12"/>
      <c r="JFD1218" s="12"/>
      <c r="JFE1218" s="12"/>
      <c r="JFF1218" s="12"/>
      <c r="JFG1218" s="12"/>
      <c r="JFH1218" s="12"/>
      <c r="JFI1218" s="12"/>
      <c r="JFJ1218" s="12"/>
      <c r="JFK1218" s="12"/>
      <c r="JFL1218" s="12"/>
      <c r="JFM1218" s="12"/>
      <c r="JFN1218" s="12"/>
      <c r="JFO1218" s="12"/>
      <c r="JFP1218" s="12"/>
      <c r="JFQ1218" s="12"/>
      <c r="JFR1218" s="12"/>
      <c r="JFS1218" s="12"/>
      <c r="JFT1218" s="12"/>
      <c r="JFU1218" s="12"/>
      <c r="JFV1218" s="12"/>
      <c r="JFW1218" s="12"/>
      <c r="JFX1218" s="12"/>
      <c r="JFY1218" s="12"/>
      <c r="JFZ1218" s="12"/>
      <c r="JGA1218" s="12"/>
      <c r="JGB1218" s="12"/>
      <c r="JGC1218" s="12"/>
      <c r="JGD1218" s="12"/>
      <c r="JGE1218" s="12"/>
      <c r="JGF1218" s="12"/>
      <c r="JGG1218" s="12"/>
      <c r="JGH1218" s="12"/>
      <c r="JGI1218" s="12"/>
      <c r="JGJ1218" s="12"/>
      <c r="JGK1218" s="12"/>
      <c r="JGL1218" s="12"/>
      <c r="JGM1218" s="12"/>
      <c r="JGN1218" s="12"/>
      <c r="JGO1218" s="12"/>
      <c r="JGP1218" s="12"/>
      <c r="JGQ1218" s="12"/>
      <c r="JGR1218" s="12"/>
      <c r="JGS1218" s="12"/>
      <c r="JGT1218" s="12"/>
      <c r="JGU1218" s="12"/>
      <c r="JGV1218" s="12"/>
      <c r="JGW1218" s="12"/>
      <c r="JGX1218" s="12"/>
      <c r="JGY1218" s="12"/>
      <c r="JGZ1218" s="12"/>
      <c r="JHA1218" s="12"/>
      <c r="JHB1218" s="12"/>
      <c r="JHC1218" s="12"/>
      <c r="JHD1218" s="12"/>
      <c r="JHE1218" s="12"/>
      <c r="JHF1218" s="12"/>
      <c r="JHG1218" s="12"/>
      <c r="JHH1218" s="12"/>
      <c r="JHI1218" s="12"/>
      <c r="JHJ1218" s="12"/>
      <c r="JHK1218" s="12"/>
      <c r="JHL1218" s="12"/>
      <c r="JHM1218" s="12"/>
      <c r="JHN1218" s="12"/>
      <c r="JHO1218" s="12"/>
      <c r="JHP1218" s="12"/>
      <c r="JHQ1218" s="12"/>
      <c r="JHR1218" s="12"/>
      <c r="JHS1218" s="12"/>
      <c r="JHT1218" s="12"/>
      <c r="JHU1218" s="12"/>
      <c r="JHV1218" s="12"/>
      <c r="JHW1218" s="12"/>
      <c r="JHX1218" s="12"/>
      <c r="JHY1218" s="12"/>
      <c r="JHZ1218" s="12"/>
      <c r="JIA1218" s="12"/>
      <c r="JIB1218" s="12"/>
      <c r="JIC1218" s="12"/>
      <c r="JID1218" s="12"/>
      <c r="JIE1218" s="12"/>
      <c r="JIF1218" s="12"/>
      <c r="JIG1218" s="12"/>
      <c r="JIH1218" s="12"/>
      <c r="JII1218" s="12"/>
      <c r="JIJ1218" s="12"/>
      <c r="JIK1218" s="12"/>
      <c r="JIL1218" s="12"/>
      <c r="JIM1218" s="12"/>
      <c r="JIN1218" s="12"/>
      <c r="JIO1218" s="12"/>
      <c r="JIP1218" s="12"/>
      <c r="JIQ1218" s="12"/>
      <c r="JIR1218" s="12"/>
      <c r="JIS1218" s="12"/>
      <c r="JIT1218" s="12"/>
      <c r="JIU1218" s="12"/>
      <c r="JIV1218" s="12"/>
      <c r="JIW1218" s="12"/>
      <c r="JIX1218" s="12"/>
      <c r="JIY1218" s="12"/>
      <c r="JIZ1218" s="12"/>
      <c r="JJA1218" s="12"/>
      <c r="JJB1218" s="12"/>
      <c r="JJC1218" s="12"/>
      <c r="JJD1218" s="12"/>
      <c r="JJE1218" s="12"/>
      <c r="JJF1218" s="12"/>
      <c r="JJG1218" s="12"/>
      <c r="JJH1218" s="12"/>
      <c r="JJI1218" s="12"/>
      <c r="JJJ1218" s="12"/>
      <c r="JJK1218" s="12"/>
      <c r="JJL1218" s="12"/>
      <c r="JJM1218" s="12"/>
      <c r="JJN1218" s="12"/>
      <c r="JJO1218" s="12"/>
      <c r="JJP1218" s="12"/>
      <c r="JJQ1218" s="12"/>
      <c r="JJR1218" s="12"/>
      <c r="JJS1218" s="12"/>
      <c r="JJT1218" s="12"/>
      <c r="JJU1218" s="12"/>
      <c r="JJV1218" s="12"/>
      <c r="JJW1218" s="12"/>
      <c r="JJX1218" s="12"/>
      <c r="JJY1218" s="12"/>
      <c r="JJZ1218" s="12"/>
      <c r="JKA1218" s="12"/>
      <c r="JKB1218" s="12"/>
      <c r="JKC1218" s="12"/>
      <c r="JKD1218" s="12"/>
      <c r="JKE1218" s="12"/>
      <c r="JKF1218" s="12"/>
      <c r="JKG1218" s="12"/>
      <c r="JKH1218" s="12"/>
      <c r="JKI1218" s="12"/>
      <c r="JKJ1218" s="12"/>
      <c r="JKK1218" s="12"/>
      <c r="JKL1218" s="12"/>
      <c r="JKM1218" s="12"/>
      <c r="JKN1218" s="12"/>
      <c r="JKO1218" s="12"/>
      <c r="JKP1218" s="12"/>
      <c r="JKQ1218" s="12"/>
      <c r="JKR1218" s="12"/>
      <c r="JKS1218" s="12"/>
      <c r="JKT1218" s="12"/>
      <c r="JKU1218" s="12"/>
      <c r="JKV1218" s="12"/>
      <c r="JKW1218" s="12"/>
      <c r="JKX1218" s="12"/>
      <c r="JKY1218" s="12"/>
      <c r="JKZ1218" s="12"/>
      <c r="JLA1218" s="12"/>
      <c r="JLB1218" s="12"/>
      <c r="JLC1218" s="12"/>
      <c r="JLD1218" s="12"/>
      <c r="JLE1218" s="12"/>
      <c r="JLF1218" s="12"/>
      <c r="JLG1218" s="12"/>
      <c r="JLH1218" s="12"/>
      <c r="JLI1218" s="12"/>
      <c r="JLJ1218" s="12"/>
      <c r="JLK1218" s="12"/>
      <c r="JLL1218" s="12"/>
      <c r="JLM1218" s="12"/>
      <c r="JLN1218" s="12"/>
      <c r="JLO1218" s="12"/>
      <c r="JLP1218" s="12"/>
      <c r="JLQ1218" s="12"/>
      <c r="JLR1218" s="12"/>
      <c r="JLS1218" s="12"/>
      <c r="JLT1218" s="12"/>
      <c r="JLU1218" s="12"/>
      <c r="JLV1218" s="12"/>
      <c r="JLW1218" s="12"/>
      <c r="JLX1218" s="12"/>
      <c r="JLY1218" s="12"/>
      <c r="JLZ1218" s="12"/>
      <c r="JMA1218" s="12"/>
      <c r="JMB1218" s="12"/>
      <c r="JMC1218" s="12"/>
      <c r="JMD1218" s="12"/>
      <c r="JME1218" s="12"/>
      <c r="JMF1218" s="12"/>
      <c r="JMG1218" s="12"/>
      <c r="JMH1218" s="12"/>
      <c r="JMI1218" s="12"/>
      <c r="JMJ1218" s="12"/>
      <c r="JMK1218" s="12"/>
      <c r="JML1218" s="12"/>
      <c r="JMM1218" s="12"/>
      <c r="JMN1218" s="12"/>
      <c r="JMO1218" s="12"/>
      <c r="JMP1218" s="12"/>
      <c r="JMQ1218" s="12"/>
      <c r="JMR1218" s="12"/>
      <c r="JMS1218" s="12"/>
      <c r="JMT1218" s="12"/>
      <c r="JMU1218" s="12"/>
      <c r="JMV1218" s="12"/>
      <c r="JMW1218" s="12"/>
      <c r="JMX1218" s="12"/>
      <c r="JMY1218" s="12"/>
      <c r="JMZ1218" s="12"/>
      <c r="JNA1218" s="12"/>
      <c r="JNB1218" s="12"/>
      <c r="JNC1218" s="12"/>
      <c r="JND1218" s="12"/>
      <c r="JNE1218" s="12"/>
      <c r="JNF1218" s="12"/>
      <c r="JNG1218" s="12"/>
      <c r="JNH1218" s="12"/>
      <c r="JNI1218" s="12"/>
      <c r="JNJ1218" s="12"/>
      <c r="JNK1218" s="12"/>
      <c r="JNL1218" s="12"/>
      <c r="JNM1218" s="12"/>
      <c r="JNN1218" s="12"/>
      <c r="JNO1218" s="12"/>
      <c r="JNP1218" s="12"/>
      <c r="JNQ1218" s="12"/>
      <c r="JNR1218" s="12"/>
      <c r="JNS1218" s="12"/>
      <c r="JNT1218" s="12"/>
      <c r="JNU1218" s="12"/>
      <c r="JNV1218" s="12"/>
      <c r="JNW1218" s="12"/>
      <c r="JNX1218" s="12"/>
      <c r="JNY1218" s="12"/>
      <c r="JNZ1218" s="12"/>
      <c r="JOA1218" s="12"/>
      <c r="JOB1218" s="12"/>
      <c r="JOC1218" s="12"/>
      <c r="JOD1218" s="12"/>
      <c r="JOE1218" s="12"/>
      <c r="JOF1218" s="12"/>
      <c r="JOG1218" s="12"/>
      <c r="JOH1218" s="12"/>
      <c r="JOI1218" s="12"/>
      <c r="JOJ1218" s="12"/>
      <c r="JOK1218" s="12"/>
      <c r="JOL1218" s="12"/>
      <c r="JOM1218" s="12"/>
      <c r="JON1218" s="12"/>
      <c r="JOO1218" s="12"/>
      <c r="JOP1218" s="12"/>
      <c r="JOQ1218" s="12"/>
      <c r="JOR1218" s="12"/>
      <c r="JOS1218" s="12"/>
      <c r="JOT1218" s="12"/>
      <c r="JOU1218" s="12"/>
      <c r="JOV1218" s="12"/>
      <c r="JOW1218" s="12"/>
      <c r="JOX1218" s="12"/>
      <c r="JOY1218" s="12"/>
      <c r="JOZ1218" s="12"/>
      <c r="JPA1218" s="12"/>
      <c r="JPB1218" s="12"/>
      <c r="JPC1218" s="12"/>
      <c r="JPD1218" s="12"/>
      <c r="JPE1218" s="12"/>
      <c r="JPF1218" s="12"/>
      <c r="JPG1218" s="12"/>
      <c r="JPH1218" s="12"/>
      <c r="JPI1218" s="12"/>
      <c r="JPJ1218" s="12"/>
      <c r="JPK1218" s="12"/>
      <c r="JPL1218" s="12"/>
      <c r="JPM1218" s="12"/>
      <c r="JPN1218" s="12"/>
      <c r="JPO1218" s="12"/>
      <c r="JPP1218" s="12"/>
      <c r="JPQ1218" s="12"/>
      <c r="JPR1218" s="12"/>
      <c r="JPS1218" s="12"/>
      <c r="JPT1218" s="12"/>
      <c r="JPU1218" s="12"/>
      <c r="JPV1218" s="12"/>
      <c r="JPW1218" s="12"/>
      <c r="JPX1218" s="12"/>
      <c r="JPY1218" s="12"/>
      <c r="JPZ1218" s="12"/>
      <c r="JQA1218" s="12"/>
      <c r="JQB1218" s="12"/>
      <c r="JQC1218" s="12"/>
      <c r="JQD1218" s="12"/>
      <c r="JQE1218" s="12"/>
      <c r="JQF1218" s="12"/>
      <c r="JQG1218" s="12"/>
      <c r="JQH1218" s="12"/>
      <c r="JQI1218" s="12"/>
      <c r="JQJ1218" s="12"/>
      <c r="JQK1218" s="12"/>
      <c r="JQL1218" s="12"/>
      <c r="JQM1218" s="12"/>
      <c r="JQN1218" s="12"/>
      <c r="JQO1218" s="12"/>
      <c r="JQP1218" s="12"/>
      <c r="JQQ1218" s="12"/>
      <c r="JQR1218" s="12"/>
      <c r="JQS1218" s="12"/>
      <c r="JQT1218" s="12"/>
      <c r="JQU1218" s="12"/>
      <c r="JQV1218" s="12"/>
      <c r="JQW1218" s="12"/>
      <c r="JQX1218" s="12"/>
      <c r="JQY1218" s="12"/>
      <c r="JQZ1218" s="12"/>
      <c r="JRA1218" s="12"/>
      <c r="JRB1218" s="12"/>
      <c r="JRC1218" s="12"/>
      <c r="JRD1218" s="12"/>
      <c r="JRE1218" s="12"/>
      <c r="JRF1218" s="12"/>
      <c r="JRG1218" s="12"/>
      <c r="JRH1218" s="12"/>
      <c r="JRI1218" s="12"/>
      <c r="JRJ1218" s="12"/>
      <c r="JRK1218" s="12"/>
      <c r="JRL1218" s="12"/>
      <c r="JRM1218" s="12"/>
      <c r="JRN1218" s="12"/>
      <c r="JRO1218" s="12"/>
      <c r="JRP1218" s="12"/>
      <c r="JRQ1218" s="12"/>
      <c r="JRR1218" s="12"/>
      <c r="JRS1218" s="12"/>
      <c r="JRT1218" s="12"/>
      <c r="JRU1218" s="12"/>
      <c r="JRV1218" s="12"/>
      <c r="JRW1218" s="12"/>
      <c r="JRX1218" s="12"/>
      <c r="JRY1218" s="12"/>
      <c r="JRZ1218" s="12"/>
      <c r="JSA1218" s="12"/>
      <c r="JSB1218" s="12"/>
      <c r="JSC1218" s="12"/>
      <c r="JSD1218" s="12"/>
      <c r="JSE1218" s="12"/>
      <c r="JSF1218" s="12"/>
      <c r="JSG1218" s="12"/>
      <c r="JSH1218" s="12"/>
      <c r="JSI1218" s="12"/>
      <c r="JSJ1218" s="12"/>
      <c r="JSK1218" s="12"/>
      <c r="JSL1218" s="12"/>
      <c r="JSM1218" s="12"/>
      <c r="JSN1218" s="12"/>
      <c r="JSO1218" s="12"/>
      <c r="JSP1218" s="12"/>
      <c r="JSQ1218" s="12"/>
      <c r="JSR1218" s="12"/>
      <c r="JSS1218" s="12"/>
      <c r="JST1218" s="12"/>
      <c r="JSU1218" s="12"/>
      <c r="JSV1218" s="12"/>
      <c r="JSW1218" s="12"/>
      <c r="JSX1218" s="12"/>
      <c r="JSY1218" s="12"/>
      <c r="JSZ1218" s="12"/>
      <c r="JTA1218" s="12"/>
      <c r="JTB1218" s="12"/>
      <c r="JTC1218" s="12"/>
      <c r="JTD1218" s="12"/>
      <c r="JTE1218" s="12"/>
      <c r="JTF1218" s="12"/>
      <c r="JTG1218" s="12"/>
      <c r="JTH1218" s="12"/>
      <c r="JTI1218" s="12"/>
      <c r="JTJ1218" s="12"/>
      <c r="JTK1218" s="12"/>
      <c r="JTL1218" s="12"/>
      <c r="JTM1218" s="12"/>
      <c r="JTN1218" s="12"/>
      <c r="JTO1218" s="12"/>
      <c r="JTP1218" s="12"/>
      <c r="JTQ1218" s="12"/>
      <c r="JTR1218" s="12"/>
      <c r="JTS1218" s="12"/>
      <c r="JTT1218" s="12"/>
      <c r="JTU1218" s="12"/>
      <c r="JTV1218" s="12"/>
      <c r="JTW1218" s="12"/>
      <c r="JTX1218" s="12"/>
      <c r="JTY1218" s="12"/>
      <c r="JTZ1218" s="12"/>
      <c r="JUA1218" s="12"/>
      <c r="JUB1218" s="12"/>
      <c r="JUC1218" s="12"/>
      <c r="JUD1218" s="12"/>
      <c r="JUE1218" s="12"/>
      <c r="JUF1218" s="12"/>
      <c r="JUG1218" s="12"/>
      <c r="JUH1218" s="12"/>
      <c r="JUI1218" s="12"/>
      <c r="JUJ1218" s="12"/>
      <c r="JUK1218" s="12"/>
      <c r="JUL1218" s="12"/>
      <c r="JUM1218" s="12"/>
      <c r="JUN1218" s="12"/>
      <c r="JUO1218" s="12"/>
      <c r="JUP1218" s="12"/>
      <c r="JUQ1218" s="12"/>
      <c r="JUR1218" s="12"/>
      <c r="JUS1218" s="12"/>
      <c r="JUT1218" s="12"/>
      <c r="JUU1218" s="12"/>
      <c r="JUV1218" s="12"/>
      <c r="JUW1218" s="12"/>
      <c r="JUX1218" s="12"/>
      <c r="JUY1218" s="12"/>
      <c r="JUZ1218" s="12"/>
      <c r="JVA1218" s="12"/>
      <c r="JVB1218" s="12"/>
      <c r="JVC1218" s="12"/>
      <c r="JVD1218" s="12"/>
      <c r="JVE1218" s="12"/>
      <c r="JVF1218" s="12"/>
      <c r="JVG1218" s="12"/>
      <c r="JVH1218" s="12"/>
      <c r="JVI1218" s="12"/>
      <c r="JVJ1218" s="12"/>
      <c r="JVK1218" s="12"/>
      <c r="JVL1218" s="12"/>
      <c r="JVM1218" s="12"/>
      <c r="JVN1218" s="12"/>
      <c r="JVO1218" s="12"/>
      <c r="JVP1218" s="12"/>
      <c r="JVQ1218" s="12"/>
      <c r="JVR1218" s="12"/>
      <c r="JVS1218" s="12"/>
      <c r="JVT1218" s="12"/>
      <c r="JVU1218" s="12"/>
      <c r="JVV1218" s="12"/>
      <c r="JVW1218" s="12"/>
      <c r="JVX1218" s="12"/>
      <c r="JVY1218" s="12"/>
      <c r="JVZ1218" s="12"/>
      <c r="JWA1218" s="12"/>
      <c r="JWB1218" s="12"/>
      <c r="JWC1218" s="12"/>
      <c r="JWD1218" s="12"/>
      <c r="JWE1218" s="12"/>
      <c r="JWF1218" s="12"/>
      <c r="JWG1218" s="12"/>
      <c r="JWH1218" s="12"/>
      <c r="JWI1218" s="12"/>
      <c r="JWJ1218" s="12"/>
      <c r="JWK1218" s="12"/>
      <c r="JWL1218" s="12"/>
      <c r="JWM1218" s="12"/>
      <c r="JWN1218" s="12"/>
      <c r="JWO1218" s="12"/>
      <c r="JWP1218" s="12"/>
      <c r="JWQ1218" s="12"/>
      <c r="JWR1218" s="12"/>
      <c r="JWS1218" s="12"/>
      <c r="JWT1218" s="12"/>
      <c r="JWU1218" s="12"/>
      <c r="JWV1218" s="12"/>
      <c r="JWW1218" s="12"/>
      <c r="JWX1218" s="12"/>
      <c r="JWY1218" s="12"/>
      <c r="JWZ1218" s="12"/>
      <c r="JXA1218" s="12"/>
      <c r="JXB1218" s="12"/>
      <c r="JXC1218" s="12"/>
      <c r="JXD1218" s="12"/>
      <c r="JXE1218" s="12"/>
      <c r="JXF1218" s="12"/>
      <c r="JXG1218" s="12"/>
      <c r="JXH1218" s="12"/>
      <c r="JXI1218" s="12"/>
      <c r="JXJ1218" s="12"/>
      <c r="JXK1218" s="12"/>
      <c r="JXL1218" s="12"/>
      <c r="JXM1218" s="12"/>
      <c r="JXN1218" s="12"/>
      <c r="JXO1218" s="12"/>
      <c r="JXP1218" s="12"/>
      <c r="JXQ1218" s="12"/>
      <c r="JXR1218" s="12"/>
      <c r="JXS1218" s="12"/>
      <c r="JXT1218" s="12"/>
      <c r="JXU1218" s="12"/>
      <c r="JXV1218" s="12"/>
      <c r="JXW1218" s="12"/>
      <c r="JXX1218" s="12"/>
      <c r="JXY1218" s="12"/>
      <c r="JXZ1218" s="12"/>
      <c r="JYA1218" s="12"/>
      <c r="JYB1218" s="12"/>
      <c r="JYC1218" s="12"/>
      <c r="JYD1218" s="12"/>
      <c r="JYE1218" s="12"/>
      <c r="JYF1218" s="12"/>
      <c r="JYG1218" s="12"/>
      <c r="JYH1218" s="12"/>
      <c r="JYI1218" s="12"/>
      <c r="JYJ1218" s="12"/>
      <c r="JYK1218" s="12"/>
      <c r="JYL1218" s="12"/>
      <c r="JYM1218" s="12"/>
      <c r="JYN1218" s="12"/>
      <c r="JYO1218" s="12"/>
      <c r="JYP1218" s="12"/>
      <c r="JYQ1218" s="12"/>
      <c r="JYR1218" s="12"/>
      <c r="JYS1218" s="12"/>
      <c r="JYT1218" s="12"/>
      <c r="JYU1218" s="12"/>
      <c r="JYV1218" s="12"/>
      <c r="JYW1218" s="12"/>
      <c r="JYX1218" s="12"/>
      <c r="JYY1218" s="12"/>
      <c r="JYZ1218" s="12"/>
      <c r="JZA1218" s="12"/>
      <c r="JZB1218" s="12"/>
      <c r="JZC1218" s="12"/>
      <c r="JZD1218" s="12"/>
      <c r="JZE1218" s="12"/>
      <c r="JZF1218" s="12"/>
      <c r="JZG1218" s="12"/>
      <c r="JZH1218" s="12"/>
      <c r="JZI1218" s="12"/>
      <c r="JZJ1218" s="12"/>
      <c r="JZK1218" s="12"/>
      <c r="JZL1218" s="12"/>
      <c r="JZM1218" s="12"/>
      <c r="JZN1218" s="12"/>
      <c r="JZO1218" s="12"/>
      <c r="JZP1218" s="12"/>
      <c r="JZQ1218" s="12"/>
      <c r="JZR1218" s="12"/>
      <c r="JZS1218" s="12"/>
      <c r="JZT1218" s="12"/>
      <c r="JZU1218" s="12"/>
      <c r="JZV1218" s="12"/>
      <c r="JZW1218" s="12"/>
      <c r="JZX1218" s="12"/>
      <c r="JZY1218" s="12"/>
      <c r="JZZ1218" s="12"/>
      <c r="KAA1218" s="12"/>
      <c r="KAB1218" s="12"/>
      <c r="KAC1218" s="12"/>
      <c r="KAD1218" s="12"/>
      <c r="KAE1218" s="12"/>
      <c r="KAF1218" s="12"/>
      <c r="KAG1218" s="12"/>
      <c r="KAH1218" s="12"/>
      <c r="KAI1218" s="12"/>
      <c r="KAJ1218" s="12"/>
      <c r="KAK1218" s="12"/>
      <c r="KAL1218" s="12"/>
      <c r="KAM1218" s="12"/>
      <c r="KAN1218" s="12"/>
      <c r="KAO1218" s="12"/>
      <c r="KAP1218" s="12"/>
      <c r="KAQ1218" s="12"/>
      <c r="KAR1218" s="12"/>
      <c r="KAS1218" s="12"/>
      <c r="KAT1218" s="12"/>
      <c r="KAU1218" s="12"/>
      <c r="KAV1218" s="12"/>
      <c r="KAW1218" s="12"/>
      <c r="KAX1218" s="12"/>
      <c r="KAY1218" s="12"/>
      <c r="KAZ1218" s="12"/>
      <c r="KBA1218" s="12"/>
      <c r="KBB1218" s="12"/>
      <c r="KBC1218" s="12"/>
      <c r="KBD1218" s="12"/>
      <c r="KBE1218" s="12"/>
      <c r="KBF1218" s="12"/>
      <c r="KBG1218" s="12"/>
      <c r="KBH1218" s="12"/>
      <c r="KBI1218" s="12"/>
      <c r="KBJ1218" s="12"/>
      <c r="KBK1218" s="12"/>
      <c r="KBL1218" s="12"/>
      <c r="KBM1218" s="12"/>
      <c r="KBN1218" s="12"/>
      <c r="KBO1218" s="12"/>
      <c r="KBP1218" s="12"/>
      <c r="KBQ1218" s="12"/>
      <c r="KBR1218" s="12"/>
      <c r="KBS1218" s="12"/>
      <c r="KBT1218" s="12"/>
      <c r="KBU1218" s="12"/>
      <c r="KBV1218" s="12"/>
      <c r="KBW1218" s="12"/>
      <c r="KBX1218" s="12"/>
      <c r="KBY1218" s="12"/>
      <c r="KBZ1218" s="12"/>
      <c r="KCA1218" s="12"/>
      <c r="KCB1218" s="12"/>
      <c r="KCC1218" s="12"/>
      <c r="KCD1218" s="12"/>
      <c r="KCE1218" s="12"/>
      <c r="KCF1218" s="12"/>
      <c r="KCG1218" s="12"/>
      <c r="KCH1218" s="12"/>
      <c r="KCI1218" s="12"/>
      <c r="KCJ1218" s="12"/>
      <c r="KCK1218" s="12"/>
      <c r="KCL1218" s="12"/>
      <c r="KCM1218" s="12"/>
      <c r="KCN1218" s="12"/>
      <c r="KCO1218" s="12"/>
      <c r="KCP1218" s="12"/>
      <c r="KCQ1218" s="12"/>
      <c r="KCR1218" s="12"/>
      <c r="KCS1218" s="12"/>
      <c r="KCT1218" s="12"/>
      <c r="KCU1218" s="12"/>
      <c r="KCV1218" s="12"/>
      <c r="KCW1218" s="12"/>
      <c r="KCX1218" s="12"/>
      <c r="KCY1218" s="12"/>
      <c r="KCZ1218" s="12"/>
      <c r="KDA1218" s="12"/>
      <c r="KDB1218" s="12"/>
      <c r="KDC1218" s="12"/>
      <c r="KDD1218" s="12"/>
      <c r="KDE1218" s="12"/>
      <c r="KDF1218" s="12"/>
      <c r="KDG1218" s="12"/>
      <c r="KDH1218" s="12"/>
      <c r="KDI1218" s="12"/>
      <c r="KDJ1218" s="12"/>
      <c r="KDK1218" s="12"/>
      <c r="KDL1218" s="12"/>
      <c r="KDM1218" s="12"/>
      <c r="KDN1218" s="12"/>
      <c r="KDO1218" s="12"/>
      <c r="KDP1218" s="12"/>
      <c r="KDQ1218" s="12"/>
      <c r="KDR1218" s="12"/>
      <c r="KDS1218" s="12"/>
      <c r="KDT1218" s="12"/>
      <c r="KDU1218" s="12"/>
      <c r="KDV1218" s="12"/>
      <c r="KDW1218" s="12"/>
      <c r="KDX1218" s="12"/>
      <c r="KDY1218" s="12"/>
      <c r="KDZ1218" s="12"/>
      <c r="KEA1218" s="12"/>
      <c r="KEB1218" s="12"/>
      <c r="KEC1218" s="12"/>
      <c r="KED1218" s="12"/>
      <c r="KEE1218" s="12"/>
      <c r="KEF1218" s="12"/>
      <c r="KEG1218" s="12"/>
      <c r="KEH1218" s="12"/>
      <c r="KEI1218" s="12"/>
      <c r="KEJ1218" s="12"/>
      <c r="KEK1218" s="12"/>
      <c r="KEL1218" s="12"/>
      <c r="KEM1218" s="12"/>
      <c r="KEN1218" s="12"/>
      <c r="KEO1218" s="12"/>
      <c r="KEP1218" s="12"/>
      <c r="KEQ1218" s="12"/>
      <c r="KER1218" s="12"/>
      <c r="KES1218" s="12"/>
      <c r="KET1218" s="12"/>
      <c r="KEU1218" s="12"/>
      <c r="KEV1218" s="12"/>
      <c r="KEW1218" s="12"/>
      <c r="KEX1218" s="12"/>
      <c r="KEY1218" s="12"/>
      <c r="KEZ1218" s="12"/>
      <c r="KFA1218" s="12"/>
      <c r="KFB1218" s="12"/>
      <c r="KFC1218" s="12"/>
      <c r="KFD1218" s="12"/>
      <c r="KFE1218" s="12"/>
      <c r="KFF1218" s="12"/>
      <c r="KFG1218" s="12"/>
      <c r="KFH1218" s="12"/>
      <c r="KFI1218" s="12"/>
      <c r="KFJ1218" s="12"/>
      <c r="KFK1218" s="12"/>
      <c r="KFL1218" s="12"/>
      <c r="KFM1218" s="12"/>
      <c r="KFN1218" s="12"/>
      <c r="KFO1218" s="12"/>
      <c r="KFP1218" s="12"/>
      <c r="KFQ1218" s="12"/>
      <c r="KFR1218" s="12"/>
      <c r="KFS1218" s="12"/>
      <c r="KFT1218" s="12"/>
      <c r="KFU1218" s="12"/>
      <c r="KFV1218" s="12"/>
      <c r="KFW1218" s="12"/>
      <c r="KFX1218" s="12"/>
      <c r="KFY1218" s="12"/>
      <c r="KFZ1218" s="12"/>
      <c r="KGA1218" s="12"/>
      <c r="KGB1218" s="12"/>
      <c r="KGC1218" s="12"/>
      <c r="KGD1218" s="12"/>
      <c r="KGE1218" s="12"/>
      <c r="KGF1218" s="12"/>
      <c r="KGG1218" s="12"/>
      <c r="KGH1218" s="12"/>
      <c r="KGI1218" s="12"/>
      <c r="KGJ1218" s="12"/>
      <c r="KGK1218" s="12"/>
      <c r="KGL1218" s="12"/>
      <c r="KGM1218" s="12"/>
      <c r="KGN1218" s="12"/>
      <c r="KGO1218" s="12"/>
      <c r="KGP1218" s="12"/>
      <c r="KGQ1218" s="12"/>
      <c r="KGR1218" s="12"/>
      <c r="KGS1218" s="12"/>
      <c r="KGT1218" s="12"/>
      <c r="KGU1218" s="12"/>
      <c r="KGV1218" s="12"/>
      <c r="KGW1218" s="12"/>
      <c r="KGX1218" s="12"/>
      <c r="KGY1218" s="12"/>
      <c r="KGZ1218" s="12"/>
      <c r="KHA1218" s="12"/>
      <c r="KHB1218" s="12"/>
      <c r="KHC1218" s="12"/>
      <c r="KHD1218" s="12"/>
      <c r="KHE1218" s="12"/>
      <c r="KHF1218" s="12"/>
      <c r="KHG1218" s="12"/>
      <c r="KHH1218" s="12"/>
      <c r="KHI1218" s="12"/>
      <c r="KHJ1218" s="12"/>
      <c r="KHK1218" s="12"/>
      <c r="KHL1218" s="12"/>
      <c r="KHM1218" s="12"/>
      <c r="KHN1218" s="12"/>
      <c r="KHO1218" s="12"/>
      <c r="KHP1218" s="12"/>
      <c r="KHQ1218" s="12"/>
      <c r="KHR1218" s="12"/>
      <c r="KHS1218" s="12"/>
      <c r="KHT1218" s="12"/>
      <c r="KHU1218" s="12"/>
      <c r="KHV1218" s="12"/>
      <c r="KHW1218" s="12"/>
      <c r="KHX1218" s="12"/>
      <c r="KHY1218" s="12"/>
      <c r="KHZ1218" s="12"/>
      <c r="KIA1218" s="12"/>
      <c r="KIB1218" s="12"/>
      <c r="KIC1218" s="12"/>
      <c r="KID1218" s="12"/>
      <c r="KIE1218" s="12"/>
      <c r="KIF1218" s="12"/>
      <c r="KIG1218" s="12"/>
      <c r="KIH1218" s="12"/>
      <c r="KII1218" s="12"/>
      <c r="KIJ1218" s="12"/>
      <c r="KIK1218" s="12"/>
      <c r="KIL1218" s="12"/>
      <c r="KIM1218" s="12"/>
      <c r="KIN1218" s="12"/>
      <c r="KIO1218" s="12"/>
      <c r="KIP1218" s="12"/>
      <c r="KIQ1218" s="12"/>
      <c r="KIR1218" s="12"/>
      <c r="KIS1218" s="12"/>
      <c r="KIT1218" s="12"/>
      <c r="KIU1218" s="12"/>
      <c r="KIV1218" s="12"/>
      <c r="KIW1218" s="12"/>
      <c r="KIX1218" s="12"/>
      <c r="KIY1218" s="12"/>
      <c r="KIZ1218" s="12"/>
      <c r="KJA1218" s="12"/>
      <c r="KJB1218" s="12"/>
      <c r="KJC1218" s="12"/>
      <c r="KJD1218" s="12"/>
      <c r="KJE1218" s="12"/>
      <c r="KJF1218" s="12"/>
      <c r="KJG1218" s="12"/>
      <c r="KJH1218" s="12"/>
      <c r="KJI1218" s="12"/>
      <c r="KJJ1218" s="12"/>
      <c r="KJK1218" s="12"/>
      <c r="KJL1218" s="12"/>
      <c r="KJM1218" s="12"/>
      <c r="KJN1218" s="12"/>
      <c r="KJO1218" s="12"/>
      <c r="KJP1218" s="12"/>
      <c r="KJQ1218" s="12"/>
      <c r="KJR1218" s="12"/>
      <c r="KJS1218" s="12"/>
      <c r="KJT1218" s="12"/>
      <c r="KJU1218" s="12"/>
      <c r="KJV1218" s="12"/>
      <c r="KJW1218" s="12"/>
      <c r="KJX1218" s="12"/>
      <c r="KJY1218" s="12"/>
      <c r="KJZ1218" s="12"/>
      <c r="KKA1218" s="12"/>
      <c r="KKB1218" s="12"/>
      <c r="KKC1218" s="12"/>
      <c r="KKD1218" s="12"/>
      <c r="KKE1218" s="12"/>
      <c r="KKF1218" s="12"/>
      <c r="KKG1218" s="12"/>
      <c r="KKH1218" s="12"/>
      <c r="KKI1218" s="12"/>
      <c r="KKJ1218" s="12"/>
      <c r="KKK1218" s="12"/>
      <c r="KKL1218" s="12"/>
      <c r="KKM1218" s="12"/>
      <c r="KKN1218" s="12"/>
      <c r="KKO1218" s="12"/>
      <c r="KKP1218" s="12"/>
      <c r="KKQ1218" s="12"/>
      <c r="KKR1218" s="12"/>
      <c r="KKS1218" s="12"/>
      <c r="KKT1218" s="12"/>
      <c r="KKU1218" s="12"/>
      <c r="KKV1218" s="12"/>
      <c r="KKW1218" s="12"/>
      <c r="KKX1218" s="12"/>
      <c r="KKY1218" s="12"/>
      <c r="KKZ1218" s="12"/>
      <c r="KLA1218" s="12"/>
      <c r="KLB1218" s="12"/>
      <c r="KLC1218" s="12"/>
      <c r="KLD1218" s="12"/>
      <c r="KLE1218" s="12"/>
      <c r="KLF1218" s="12"/>
      <c r="KLG1218" s="12"/>
      <c r="KLH1218" s="12"/>
      <c r="KLI1218" s="12"/>
      <c r="KLJ1218" s="12"/>
      <c r="KLK1218" s="12"/>
      <c r="KLL1218" s="12"/>
      <c r="KLM1218" s="12"/>
      <c r="KLN1218" s="12"/>
      <c r="KLO1218" s="12"/>
      <c r="KLP1218" s="12"/>
      <c r="KLQ1218" s="12"/>
      <c r="KLR1218" s="12"/>
      <c r="KLS1218" s="12"/>
      <c r="KLT1218" s="12"/>
      <c r="KLU1218" s="12"/>
      <c r="KLV1218" s="12"/>
      <c r="KLW1218" s="12"/>
      <c r="KLX1218" s="12"/>
      <c r="KLY1218" s="12"/>
      <c r="KLZ1218" s="12"/>
      <c r="KMA1218" s="12"/>
      <c r="KMB1218" s="12"/>
      <c r="KMC1218" s="12"/>
      <c r="KMD1218" s="12"/>
      <c r="KME1218" s="12"/>
      <c r="KMF1218" s="12"/>
      <c r="KMG1218" s="12"/>
      <c r="KMH1218" s="12"/>
      <c r="KMI1218" s="12"/>
      <c r="KMJ1218" s="12"/>
      <c r="KMK1218" s="12"/>
      <c r="KML1218" s="12"/>
      <c r="KMM1218" s="12"/>
      <c r="KMN1218" s="12"/>
      <c r="KMO1218" s="12"/>
      <c r="KMP1218" s="12"/>
      <c r="KMQ1218" s="12"/>
      <c r="KMR1218" s="12"/>
      <c r="KMS1218" s="12"/>
      <c r="KMT1218" s="12"/>
      <c r="KMU1218" s="12"/>
      <c r="KMV1218" s="12"/>
      <c r="KMW1218" s="12"/>
      <c r="KMX1218" s="12"/>
      <c r="KMY1218" s="12"/>
      <c r="KMZ1218" s="12"/>
      <c r="KNA1218" s="12"/>
      <c r="KNB1218" s="12"/>
      <c r="KNC1218" s="12"/>
      <c r="KND1218" s="12"/>
      <c r="KNE1218" s="12"/>
      <c r="KNF1218" s="12"/>
      <c r="KNG1218" s="12"/>
      <c r="KNH1218" s="12"/>
      <c r="KNI1218" s="12"/>
      <c r="KNJ1218" s="12"/>
      <c r="KNK1218" s="12"/>
      <c r="KNL1218" s="12"/>
      <c r="KNM1218" s="12"/>
      <c r="KNN1218" s="12"/>
      <c r="KNO1218" s="12"/>
      <c r="KNP1218" s="12"/>
      <c r="KNQ1218" s="12"/>
      <c r="KNR1218" s="12"/>
      <c r="KNS1218" s="12"/>
      <c r="KNT1218" s="12"/>
      <c r="KNU1218" s="12"/>
      <c r="KNV1218" s="12"/>
      <c r="KNW1218" s="12"/>
      <c r="KNX1218" s="12"/>
      <c r="KNY1218" s="12"/>
      <c r="KNZ1218" s="12"/>
      <c r="KOA1218" s="12"/>
      <c r="KOB1218" s="12"/>
      <c r="KOC1218" s="12"/>
      <c r="KOD1218" s="12"/>
      <c r="KOE1218" s="12"/>
      <c r="KOF1218" s="12"/>
      <c r="KOG1218" s="12"/>
      <c r="KOH1218" s="12"/>
      <c r="KOI1218" s="12"/>
      <c r="KOJ1218" s="12"/>
      <c r="KOK1218" s="12"/>
      <c r="KOL1218" s="12"/>
      <c r="KOM1218" s="12"/>
      <c r="KON1218" s="12"/>
      <c r="KOO1218" s="12"/>
      <c r="KOP1218" s="12"/>
      <c r="KOQ1218" s="12"/>
      <c r="KOR1218" s="12"/>
      <c r="KOS1218" s="12"/>
      <c r="KOT1218" s="12"/>
      <c r="KOU1218" s="12"/>
      <c r="KOV1218" s="12"/>
      <c r="KOW1218" s="12"/>
      <c r="KOX1218" s="12"/>
      <c r="KOY1218" s="12"/>
      <c r="KOZ1218" s="12"/>
      <c r="KPA1218" s="12"/>
      <c r="KPB1218" s="12"/>
      <c r="KPC1218" s="12"/>
      <c r="KPD1218" s="12"/>
      <c r="KPE1218" s="12"/>
      <c r="KPF1218" s="12"/>
      <c r="KPG1218" s="12"/>
      <c r="KPH1218" s="12"/>
      <c r="KPI1218" s="12"/>
      <c r="KPJ1218" s="12"/>
      <c r="KPK1218" s="12"/>
      <c r="KPL1218" s="12"/>
      <c r="KPM1218" s="12"/>
      <c r="KPN1218" s="12"/>
      <c r="KPO1218" s="12"/>
      <c r="KPP1218" s="12"/>
      <c r="KPQ1218" s="12"/>
      <c r="KPR1218" s="12"/>
      <c r="KPS1218" s="12"/>
      <c r="KPT1218" s="12"/>
      <c r="KPU1218" s="12"/>
      <c r="KPV1218" s="12"/>
      <c r="KPW1218" s="12"/>
      <c r="KPX1218" s="12"/>
      <c r="KPY1218" s="12"/>
      <c r="KPZ1218" s="12"/>
      <c r="KQA1218" s="12"/>
      <c r="KQB1218" s="12"/>
      <c r="KQC1218" s="12"/>
      <c r="KQD1218" s="12"/>
      <c r="KQE1218" s="12"/>
      <c r="KQF1218" s="12"/>
      <c r="KQG1218" s="12"/>
      <c r="KQH1218" s="12"/>
      <c r="KQI1218" s="12"/>
      <c r="KQJ1218" s="12"/>
      <c r="KQK1218" s="12"/>
      <c r="KQL1218" s="12"/>
      <c r="KQM1218" s="12"/>
      <c r="KQN1218" s="12"/>
      <c r="KQO1218" s="12"/>
      <c r="KQP1218" s="12"/>
      <c r="KQQ1218" s="12"/>
      <c r="KQR1218" s="12"/>
      <c r="KQS1218" s="12"/>
      <c r="KQT1218" s="12"/>
      <c r="KQU1218" s="12"/>
      <c r="KQV1218" s="12"/>
      <c r="KQW1218" s="12"/>
      <c r="KQX1218" s="12"/>
      <c r="KQY1218" s="12"/>
      <c r="KQZ1218" s="12"/>
      <c r="KRA1218" s="12"/>
      <c r="KRB1218" s="12"/>
      <c r="KRC1218" s="12"/>
      <c r="KRD1218" s="12"/>
      <c r="KRE1218" s="12"/>
      <c r="KRF1218" s="12"/>
      <c r="KRG1218" s="12"/>
      <c r="KRH1218" s="12"/>
      <c r="KRI1218" s="12"/>
      <c r="KRJ1218" s="12"/>
      <c r="KRK1218" s="12"/>
      <c r="KRL1218" s="12"/>
      <c r="KRM1218" s="12"/>
      <c r="KRN1218" s="12"/>
      <c r="KRO1218" s="12"/>
      <c r="KRP1218" s="12"/>
      <c r="KRQ1218" s="12"/>
      <c r="KRR1218" s="12"/>
      <c r="KRS1218" s="12"/>
      <c r="KRT1218" s="12"/>
      <c r="KRU1218" s="12"/>
      <c r="KRV1218" s="12"/>
      <c r="KRW1218" s="12"/>
      <c r="KRX1218" s="12"/>
      <c r="KRY1218" s="12"/>
      <c r="KRZ1218" s="12"/>
      <c r="KSA1218" s="12"/>
      <c r="KSB1218" s="12"/>
      <c r="KSC1218" s="12"/>
      <c r="KSD1218" s="12"/>
      <c r="KSE1218" s="12"/>
      <c r="KSF1218" s="12"/>
      <c r="KSG1218" s="12"/>
      <c r="KSH1218" s="12"/>
      <c r="KSI1218" s="12"/>
      <c r="KSJ1218" s="12"/>
      <c r="KSK1218" s="12"/>
      <c r="KSL1218" s="12"/>
      <c r="KSM1218" s="12"/>
      <c r="KSN1218" s="12"/>
      <c r="KSO1218" s="12"/>
      <c r="KSP1218" s="12"/>
      <c r="KSQ1218" s="12"/>
      <c r="KSR1218" s="12"/>
      <c r="KSS1218" s="12"/>
      <c r="KST1218" s="12"/>
      <c r="KSU1218" s="12"/>
      <c r="KSV1218" s="12"/>
      <c r="KSW1218" s="12"/>
      <c r="KSX1218" s="12"/>
      <c r="KSY1218" s="12"/>
      <c r="KSZ1218" s="12"/>
      <c r="KTA1218" s="12"/>
      <c r="KTB1218" s="12"/>
      <c r="KTC1218" s="12"/>
      <c r="KTD1218" s="12"/>
      <c r="KTE1218" s="12"/>
      <c r="KTF1218" s="12"/>
      <c r="KTG1218" s="12"/>
      <c r="KTH1218" s="12"/>
      <c r="KTI1218" s="12"/>
      <c r="KTJ1218" s="12"/>
      <c r="KTK1218" s="12"/>
      <c r="KTL1218" s="12"/>
      <c r="KTM1218" s="12"/>
      <c r="KTN1218" s="12"/>
      <c r="KTO1218" s="12"/>
      <c r="KTP1218" s="12"/>
      <c r="KTQ1218" s="12"/>
      <c r="KTR1218" s="12"/>
      <c r="KTS1218" s="12"/>
      <c r="KTT1218" s="12"/>
      <c r="KTU1218" s="12"/>
      <c r="KTV1218" s="12"/>
      <c r="KTW1218" s="12"/>
      <c r="KTX1218" s="12"/>
      <c r="KTY1218" s="12"/>
      <c r="KTZ1218" s="12"/>
      <c r="KUA1218" s="12"/>
      <c r="KUB1218" s="12"/>
      <c r="KUC1218" s="12"/>
      <c r="KUD1218" s="12"/>
      <c r="KUE1218" s="12"/>
      <c r="KUF1218" s="12"/>
      <c r="KUG1218" s="12"/>
      <c r="KUH1218" s="12"/>
      <c r="KUI1218" s="12"/>
      <c r="KUJ1218" s="12"/>
      <c r="KUK1218" s="12"/>
      <c r="KUL1218" s="12"/>
      <c r="KUM1218" s="12"/>
      <c r="KUN1218" s="12"/>
      <c r="KUO1218" s="12"/>
      <c r="KUP1218" s="12"/>
      <c r="KUQ1218" s="12"/>
      <c r="KUR1218" s="12"/>
      <c r="KUS1218" s="12"/>
      <c r="KUT1218" s="12"/>
      <c r="KUU1218" s="12"/>
      <c r="KUV1218" s="12"/>
      <c r="KUW1218" s="12"/>
      <c r="KUX1218" s="12"/>
      <c r="KUY1218" s="12"/>
      <c r="KUZ1218" s="12"/>
      <c r="KVA1218" s="12"/>
      <c r="KVB1218" s="12"/>
      <c r="KVC1218" s="12"/>
      <c r="KVD1218" s="12"/>
      <c r="KVE1218" s="12"/>
      <c r="KVF1218" s="12"/>
      <c r="KVG1218" s="12"/>
      <c r="KVH1218" s="12"/>
      <c r="KVI1218" s="12"/>
      <c r="KVJ1218" s="12"/>
      <c r="KVK1218" s="12"/>
      <c r="KVL1218" s="12"/>
      <c r="KVM1218" s="12"/>
      <c r="KVN1218" s="12"/>
      <c r="KVO1218" s="12"/>
      <c r="KVP1218" s="12"/>
      <c r="KVQ1218" s="12"/>
      <c r="KVR1218" s="12"/>
      <c r="KVS1218" s="12"/>
      <c r="KVT1218" s="12"/>
      <c r="KVU1218" s="12"/>
      <c r="KVV1218" s="12"/>
      <c r="KVW1218" s="12"/>
      <c r="KVX1218" s="12"/>
      <c r="KVY1218" s="12"/>
      <c r="KVZ1218" s="12"/>
      <c r="KWA1218" s="12"/>
      <c r="KWB1218" s="12"/>
      <c r="KWC1218" s="12"/>
      <c r="KWD1218" s="12"/>
      <c r="KWE1218" s="12"/>
      <c r="KWF1218" s="12"/>
      <c r="KWG1218" s="12"/>
      <c r="KWH1218" s="12"/>
      <c r="KWI1218" s="12"/>
      <c r="KWJ1218" s="12"/>
      <c r="KWK1218" s="12"/>
      <c r="KWL1218" s="12"/>
      <c r="KWM1218" s="12"/>
      <c r="KWN1218" s="12"/>
      <c r="KWO1218" s="12"/>
      <c r="KWP1218" s="12"/>
      <c r="KWQ1218" s="12"/>
      <c r="KWR1218" s="12"/>
      <c r="KWS1218" s="12"/>
      <c r="KWT1218" s="12"/>
      <c r="KWU1218" s="12"/>
      <c r="KWV1218" s="12"/>
      <c r="KWW1218" s="12"/>
      <c r="KWX1218" s="12"/>
      <c r="KWY1218" s="12"/>
      <c r="KWZ1218" s="12"/>
      <c r="KXA1218" s="12"/>
      <c r="KXB1218" s="12"/>
      <c r="KXC1218" s="12"/>
      <c r="KXD1218" s="12"/>
      <c r="KXE1218" s="12"/>
      <c r="KXF1218" s="12"/>
      <c r="KXG1218" s="12"/>
      <c r="KXH1218" s="12"/>
      <c r="KXI1218" s="12"/>
      <c r="KXJ1218" s="12"/>
      <c r="KXK1218" s="12"/>
      <c r="KXL1218" s="12"/>
      <c r="KXM1218" s="12"/>
      <c r="KXN1218" s="12"/>
      <c r="KXO1218" s="12"/>
      <c r="KXP1218" s="12"/>
      <c r="KXQ1218" s="12"/>
      <c r="KXR1218" s="12"/>
      <c r="KXS1218" s="12"/>
      <c r="KXT1218" s="12"/>
      <c r="KXU1218" s="12"/>
      <c r="KXV1218" s="12"/>
      <c r="KXW1218" s="12"/>
      <c r="KXX1218" s="12"/>
      <c r="KXY1218" s="12"/>
      <c r="KXZ1218" s="12"/>
      <c r="KYA1218" s="12"/>
      <c r="KYB1218" s="12"/>
      <c r="KYC1218" s="12"/>
      <c r="KYD1218" s="12"/>
      <c r="KYE1218" s="12"/>
      <c r="KYF1218" s="12"/>
      <c r="KYG1218" s="12"/>
      <c r="KYH1218" s="12"/>
      <c r="KYI1218" s="12"/>
      <c r="KYJ1218" s="12"/>
      <c r="KYK1218" s="12"/>
      <c r="KYL1218" s="12"/>
      <c r="KYM1218" s="12"/>
      <c r="KYN1218" s="12"/>
      <c r="KYO1218" s="12"/>
      <c r="KYP1218" s="12"/>
      <c r="KYQ1218" s="12"/>
      <c r="KYR1218" s="12"/>
      <c r="KYS1218" s="12"/>
      <c r="KYT1218" s="12"/>
      <c r="KYU1218" s="12"/>
      <c r="KYV1218" s="12"/>
      <c r="KYW1218" s="12"/>
      <c r="KYX1218" s="12"/>
      <c r="KYY1218" s="12"/>
      <c r="KYZ1218" s="12"/>
      <c r="KZA1218" s="12"/>
      <c r="KZB1218" s="12"/>
      <c r="KZC1218" s="12"/>
      <c r="KZD1218" s="12"/>
      <c r="KZE1218" s="12"/>
      <c r="KZF1218" s="12"/>
      <c r="KZG1218" s="12"/>
      <c r="KZH1218" s="12"/>
      <c r="KZI1218" s="12"/>
      <c r="KZJ1218" s="12"/>
      <c r="KZK1218" s="12"/>
      <c r="KZL1218" s="12"/>
      <c r="KZM1218" s="12"/>
      <c r="KZN1218" s="12"/>
      <c r="KZO1218" s="12"/>
      <c r="KZP1218" s="12"/>
      <c r="KZQ1218" s="12"/>
      <c r="KZR1218" s="12"/>
      <c r="KZS1218" s="12"/>
      <c r="KZT1218" s="12"/>
      <c r="KZU1218" s="12"/>
      <c r="KZV1218" s="12"/>
      <c r="KZW1218" s="12"/>
      <c r="KZX1218" s="12"/>
      <c r="KZY1218" s="12"/>
      <c r="KZZ1218" s="12"/>
      <c r="LAA1218" s="12"/>
      <c r="LAB1218" s="12"/>
      <c r="LAC1218" s="12"/>
      <c r="LAD1218" s="12"/>
      <c r="LAE1218" s="12"/>
      <c r="LAF1218" s="12"/>
      <c r="LAG1218" s="12"/>
      <c r="LAH1218" s="12"/>
      <c r="LAI1218" s="12"/>
      <c r="LAJ1218" s="12"/>
      <c r="LAK1218" s="12"/>
      <c r="LAL1218" s="12"/>
      <c r="LAM1218" s="12"/>
      <c r="LAN1218" s="12"/>
      <c r="LAO1218" s="12"/>
      <c r="LAP1218" s="12"/>
      <c r="LAQ1218" s="12"/>
      <c r="LAR1218" s="12"/>
      <c r="LAS1218" s="12"/>
      <c r="LAT1218" s="12"/>
      <c r="LAU1218" s="12"/>
      <c r="LAV1218" s="12"/>
      <c r="LAW1218" s="12"/>
      <c r="LAX1218" s="12"/>
      <c r="LAY1218" s="12"/>
      <c r="LAZ1218" s="12"/>
      <c r="LBA1218" s="12"/>
      <c r="LBB1218" s="12"/>
      <c r="LBC1218" s="12"/>
      <c r="LBD1218" s="12"/>
      <c r="LBE1218" s="12"/>
      <c r="LBF1218" s="12"/>
      <c r="LBG1218" s="12"/>
      <c r="LBH1218" s="12"/>
      <c r="LBI1218" s="12"/>
      <c r="LBJ1218" s="12"/>
      <c r="LBK1218" s="12"/>
      <c r="LBL1218" s="12"/>
      <c r="LBM1218" s="12"/>
      <c r="LBN1218" s="12"/>
      <c r="LBO1218" s="12"/>
      <c r="LBP1218" s="12"/>
      <c r="LBQ1218" s="12"/>
      <c r="LBR1218" s="12"/>
      <c r="LBS1218" s="12"/>
      <c r="LBT1218" s="12"/>
      <c r="LBU1218" s="12"/>
      <c r="LBV1218" s="12"/>
      <c r="LBW1218" s="12"/>
      <c r="LBX1218" s="12"/>
      <c r="LBY1218" s="12"/>
      <c r="LBZ1218" s="12"/>
      <c r="LCA1218" s="12"/>
      <c r="LCB1218" s="12"/>
      <c r="LCC1218" s="12"/>
      <c r="LCD1218" s="12"/>
      <c r="LCE1218" s="12"/>
      <c r="LCF1218" s="12"/>
      <c r="LCG1218" s="12"/>
      <c r="LCH1218" s="12"/>
      <c r="LCI1218" s="12"/>
      <c r="LCJ1218" s="12"/>
      <c r="LCK1218" s="12"/>
      <c r="LCL1218" s="12"/>
      <c r="LCM1218" s="12"/>
      <c r="LCN1218" s="12"/>
      <c r="LCO1218" s="12"/>
      <c r="LCP1218" s="12"/>
      <c r="LCQ1218" s="12"/>
      <c r="LCR1218" s="12"/>
      <c r="LCS1218" s="12"/>
      <c r="LCT1218" s="12"/>
      <c r="LCU1218" s="12"/>
      <c r="LCV1218" s="12"/>
      <c r="LCW1218" s="12"/>
      <c r="LCX1218" s="12"/>
      <c r="LCY1218" s="12"/>
      <c r="LCZ1218" s="12"/>
      <c r="LDA1218" s="12"/>
      <c r="LDB1218" s="12"/>
      <c r="LDC1218" s="12"/>
      <c r="LDD1218" s="12"/>
      <c r="LDE1218" s="12"/>
      <c r="LDF1218" s="12"/>
      <c r="LDG1218" s="12"/>
      <c r="LDH1218" s="12"/>
      <c r="LDI1218" s="12"/>
      <c r="LDJ1218" s="12"/>
      <c r="LDK1218" s="12"/>
      <c r="LDL1218" s="12"/>
      <c r="LDM1218" s="12"/>
      <c r="LDN1218" s="12"/>
      <c r="LDO1218" s="12"/>
      <c r="LDP1218" s="12"/>
      <c r="LDQ1218" s="12"/>
      <c r="LDR1218" s="12"/>
      <c r="LDS1218" s="12"/>
      <c r="LDT1218" s="12"/>
      <c r="LDU1218" s="12"/>
      <c r="LDV1218" s="12"/>
      <c r="LDW1218" s="12"/>
      <c r="LDX1218" s="12"/>
      <c r="LDY1218" s="12"/>
      <c r="LDZ1218" s="12"/>
      <c r="LEA1218" s="12"/>
      <c r="LEB1218" s="12"/>
      <c r="LEC1218" s="12"/>
      <c r="LED1218" s="12"/>
      <c r="LEE1218" s="12"/>
      <c r="LEF1218" s="12"/>
      <c r="LEG1218" s="12"/>
      <c r="LEH1218" s="12"/>
      <c r="LEI1218" s="12"/>
      <c r="LEJ1218" s="12"/>
      <c r="LEK1218" s="12"/>
      <c r="LEL1218" s="12"/>
      <c r="LEM1218" s="12"/>
      <c r="LEN1218" s="12"/>
      <c r="LEO1218" s="12"/>
      <c r="LEP1218" s="12"/>
      <c r="LEQ1218" s="12"/>
      <c r="LER1218" s="12"/>
      <c r="LES1218" s="12"/>
      <c r="LET1218" s="12"/>
      <c r="LEU1218" s="12"/>
      <c r="LEV1218" s="12"/>
      <c r="LEW1218" s="12"/>
      <c r="LEX1218" s="12"/>
      <c r="LEY1218" s="12"/>
      <c r="LEZ1218" s="12"/>
      <c r="LFA1218" s="12"/>
      <c r="LFB1218" s="12"/>
      <c r="LFC1218" s="12"/>
      <c r="LFD1218" s="12"/>
      <c r="LFE1218" s="12"/>
      <c r="LFF1218" s="12"/>
      <c r="LFG1218" s="12"/>
      <c r="LFH1218" s="12"/>
      <c r="LFI1218" s="12"/>
      <c r="LFJ1218" s="12"/>
      <c r="LFK1218" s="12"/>
      <c r="LFL1218" s="12"/>
      <c r="LFM1218" s="12"/>
      <c r="LFN1218" s="12"/>
      <c r="LFO1218" s="12"/>
      <c r="LFP1218" s="12"/>
      <c r="LFQ1218" s="12"/>
      <c r="LFR1218" s="12"/>
      <c r="LFS1218" s="12"/>
      <c r="LFT1218" s="12"/>
      <c r="LFU1218" s="12"/>
      <c r="LFV1218" s="12"/>
      <c r="LFW1218" s="12"/>
      <c r="LFX1218" s="12"/>
      <c r="LFY1218" s="12"/>
      <c r="LFZ1218" s="12"/>
      <c r="LGA1218" s="12"/>
      <c r="LGB1218" s="12"/>
      <c r="LGC1218" s="12"/>
      <c r="LGD1218" s="12"/>
      <c r="LGE1218" s="12"/>
      <c r="LGF1218" s="12"/>
      <c r="LGG1218" s="12"/>
      <c r="LGH1218" s="12"/>
      <c r="LGI1218" s="12"/>
      <c r="LGJ1218" s="12"/>
      <c r="LGK1218" s="12"/>
      <c r="LGL1218" s="12"/>
      <c r="LGM1218" s="12"/>
      <c r="LGN1218" s="12"/>
      <c r="LGO1218" s="12"/>
      <c r="LGP1218" s="12"/>
      <c r="LGQ1218" s="12"/>
      <c r="LGR1218" s="12"/>
      <c r="LGS1218" s="12"/>
      <c r="LGT1218" s="12"/>
      <c r="LGU1218" s="12"/>
      <c r="LGV1218" s="12"/>
      <c r="LGW1218" s="12"/>
      <c r="LGX1218" s="12"/>
      <c r="LGY1218" s="12"/>
      <c r="LGZ1218" s="12"/>
      <c r="LHA1218" s="12"/>
      <c r="LHB1218" s="12"/>
      <c r="LHC1218" s="12"/>
      <c r="LHD1218" s="12"/>
      <c r="LHE1218" s="12"/>
      <c r="LHF1218" s="12"/>
      <c r="LHG1218" s="12"/>
      <c r="LHH1218" s="12"/>
      <c r="LHI1218" s="12"/>
      <c r="LHJ1218" s="12"/>
      <c r="LHK1218" s="12"/>
      <c r="LHL1218" s="12"/>
      <c r="LHM1218" s="12"/>
      <c r="LHN1218" s="12"/>
      <c r="LHO1218" s="12"/>
      <c r="LHP1218" s="12"/>
      <c r="LHQ1218" s="12"/>
      <c r="LHR1218" s="12"/>
      <c r="LHS1218" s="12"/>
      <c r="LHT1218" s="12"/>
      <c r="LHU1218" s="12"/>
      <c r="LHV1218" s="12"/>
      <c r="LHW1218" s="12"/>
      <c r="LHX1218" s="12"/>
      <c r="LHY1218" s="12"/>
      <c r="LHZ1218" s="12"/>
      <c r="LIA1218" s="12"/>
      <c r="LIB1218" s="12"/>
      <c r="LIC1218" s="12"/>
      <c r="LID1218" s="12"/>
      <c r="LIE1218" s="12"/>
      <c r="LIF1218" s="12"/>
      <c r="LIG1218" s="12"/>
      <c r="LIH1218" s="12"/>
      <c r="LII1218" s="12"/>
      <c r="LIJ1218" s="12"/>
      <c r="LIK1218" s="12"/>
      <c r="LIL1218" s="12"/>
      <c r="LIM1218" s="12"/>
      <c r="LIN1218" s="12"/>
      <c r="LIO1218" s="12"/>
      <c r="LIP1218" s="12"/>
      <c r="LIQ1218" s="12"/>
      <c r="LIR1218" s="12"/>
      <c r="LIS1218" s="12"/>
      <c r="LIT1218" s="12"/>
      <c r="LIU1218" s="12"/>
      <c r="LIV1218" s="12"/>
      <c r="LIW1218" s="12"/>
      <c r="LIX1218" s="12"/>
      <c r="LIY1218" s="12"/>
      <c r="LIZ1218" s="12"/>
      <c r="LJA1218" s="12"/>
      <c r="LJB1218" s="12"/>
      <c r="LJC1218" s="12"/>
      <c r="LJD1218" s="12"/>
      <c r="LJE1218" s="12"/>
      <c r="LJF1218" s="12"/>
      <c r="LJG1218" s="12"/>
      <c r="LJH1218" s="12"/>
      <c r="LJI1218" s="12"/>
      <c r="LJJ1218" s="12"/>
      <c r="LJK1218" s="12"/>
      <c r="LJL1218" s="12"/>
      <c r="LJM1218" s="12"/>
      <c r="LJN1218" s="12"/>
      <c r="LJO1218" s="12"/>
      <c r="LJP1218" s="12"/>
      <c r="LJQ1218" s="12"/>
      <c r="LJR1218" s="12"/>
      <c r="LJS1218" s="12"/>
      <c r="LJT1218" s="12"/>
      <c r="LJU1218" s="12"/>
      <c r="LJV1218" s="12"/>
      <c r="LJW1218" s="12"/>
      <c r="LJX1218" s="12"/>
      <c r="LJY1218" s="12"/>
      <c r="LJZ1218" s="12"/>
      <c r="LKA1218" s="12"/>
      <c r="LKB1218" s="12"/>
      <c r="LKC1218" s="12"/>
      <c r="LKD1218" s="12"/>
      <c r="LKE1218" s="12"/>
      <c r="LKF1218" s="12"/>
      <c r="LKG1218" s="12"/>
      <c r="LKH1218" s="12"/>
      <c r="LKI1218" s="12"/>
      <c r="LKJ1218" s="12"/>
      <c r="LKK1218" s="12"/>
      <c r="LKL1218" s="12"/>
      <c r="LKM1218" s="12"/>
      <c r="LKN1218" s="12"/>
      <c r="LKO1218" s="12"/>
      <c r="LKP1218" s="12"/>
      <c r="LKQ1218" s="12"/>
      <c r="LKR1218" s="12"/>
      <c r="LKS1218" s="12"/>
      <c r="LKT1218" s="12"/>
      <c r="LKU1218" s="12"/>
      <c r="LKV1218" s="12"/>
      <c r="LKW1218" s="12"/>
      <c r="LKX1218" s="12"/>
      <c r="LKY1218" s="12"/>
      <c r="LKZ1218" s="12"/>
      <c r="LLA1218" s="12"/>
      <c r="LLB1218" s="12"/>
      <c r="LLC1218" s="12"/>
      <c r="LLD1218" s="12"/>
      <c r="LLE1218" s="12"/>
      <c r="LLF1218" s="12"/>
      <c r="LLG1218" s="12"/>
      <c r="LLH1218" s="12"/>
      <c r="LLI1218" s="12"/>
      <c r="LLJ1218" s="12"/>
      <c r="LLK1218" s="12"/>
      <c r="LLL1218" s="12"/>
      <c r="LLM1218" s="12"/>
      <c r="LLN1218" s="12"/>
      <c r="LLO1218" s="12"/>
      <c r="LLP1218" s="12"/>
      <c r="LLQ1218" s="12"/>
      <c r="LLR1218" s="12"/>
      <c r="LLS1218" s="12"/>
      <c r="LLT1218" s="12"/>
      <c r="LLU1218" s="12"/>
      <c r="LLV1218" s="12"/>
      <c r="LLW1218" s="12"/>
      <c r="LLX1218" s="12"/>
      <c r="LLY1218" s="12"/>
      <c r="LLZ1218" s="12"/>
      <c r="LMA1218" s="12"/>
      <c r="LMB1218" s="12"/>
      <c r="LMC1218" s="12"/>
      <c r="LMD1218" s="12"/>
      <c r="LME1218" s="12"/>
      <c r="LMF1218" s="12"/>
      <c r="LMG1218" s="12"/>
      <c r="LMH1218" s="12"/>
      <c r="LMI1218" s="12"/>
      <c r="LMJ1218" s="12"/>
      <c r="LMK1218" s="12"/>
      <c r="LML1218" s="12"/>
      <c r="LMM1218" s="12"/>
      <c r="LMN1218" s="12"/>
      <c r="LMO1218" s="12"/>
      <c r="LMP1218" s="12"/>
      <c r="LMQ1218" s="12"/>
      <c r="LMR1218" s="12"/>
      <c r="LMS1218" s="12"/>
      <c r="LMT1218" s="12"/>
      <c r="LMU1218" s="12"/>
      <c r="LMV1218" s="12"/>
      <c r="LMW1218" s="12"/>
      <c r="LMX1218" s="12"/>
      <c r="LMY1218" s="12"/>
      <c r="LMZ1218" s="12"/>
      <c r="LNA1218" s="12"/>
      <c r="LNB1218" s="12"/>
      <c r="LNC1218" s="12"/>
      <c r="LND1218" s="12"/>
      <c r="LNE1218" s="12"/>
      <c r="LNF1218" s="12"/>
      <c r="LNG1218" s="12"/>
      <c r="LNH1218" s="12"/>
      <c r="LNI1218" s="12"/>
      <c r="LNJ1218" s="12"/>
      <c r="LNK1218" s="12"/>
      <c r="LNL1218" s="12"/>
      <c r="LNM1218" s="12"/>
      <c r="LNN1218" s="12"/>
      <c r="LNO1218" s="12"/>
      <c r="LNP1218" s="12"/>
      <c r="LNQ1218" s="12"/>
      <c r="LNR1218" s="12"/>
      <c r="LNS1218" s="12"/>
      <c r="LNT1218" s="12"/>
      <c r="LNU1218" s="12"/>
      <c r="LNV1218" s="12"/>
      <c r="LNW1218" s="12"/>
      <c r="LNX1218" s="12"/>
      <c r="LNY1218" s="12"/>
      <c r="LNZ1218" s="12"/>
      <c r="LOA1218" s="12"/>
      <c r="LOB1218" s="12"/>
      <c r="LOC1218" s="12"/>
      <c r="LOD1218" s="12"/>
      <c r="LOE1218" s="12"/>
      <c r="LOF1218" s="12"/>
      <c r="LOG1218" s="12"/>
      <c r="LOH1218" s="12"/>
      <c r="LOI1218" s="12"/>
      <c r="LOJ1218" s="12"/>
      <c r="LOK1218" s="12"/>
      <c r="LOL1218" s="12"/>
      <c r="LOM1218" s="12"/>
      <c r="LON1218" s="12"/>
      <c r="LOO1218" s="12"/>
      <c r="LOP1218" s="12"/>
      <c r="LOQ1218" s="12"/>
      <c r="LOR1218" s="12"/>
      <c r="LOS1218" s="12"/>
      <c r="LOT1218" s="12"/>
      <c r="LOU1218" s="12"/>
      <c r="LOV1218" s="12"/>
      <c r="LOW1218" s="12"/>
      <c r="LOX1218" s="12"/>
      <c r="LOY1218" s="12"/>
      <c r="LOZ1218" s="12"/>
      <c r="LPA1218" s="12"/>
      <c r="LPB1218" s="12"/>
      <c r="LPC1218" s="12"/>
      <c r="LPD1218" s="12"/>
      <c r="LPE1218" s="12"/>
      <c r="LPF1218" s="12"/>
      <c r="LPG1218" s="12"/>
      <c r="LPH1218" s="12"/>
      <c r="LPI1218" s="12"/>
      <c r="LPJ1218" s="12"/>
      <c r="LPK1218" s="12"/>
      <c r="LPL1218" s="12"/>
      <c r="LPM1218" s="12"/>
      <c r="LPN1218" s="12"/>
      <c r="LPO1218" s="12"/>
      <c r="LPP1218" s="12"/>
      <c r="LPQ1218" s="12"/>
      <c r="LPR1218" s="12"/>
      <c r="LPS1218" s="12"/>
      <c r="LPT1218" s="12"/>
      <c r="LPU1218" s="12"/>
      <c r="LPV1218" s="12"/>
      <c r="LPW1218" s="12"/>
      <c r="LPX1218" s="12"/>
      <c r="LPY1218" s="12"/>
      <c r="LPZ1218" s="12"/>
      <c r="LQA1218" s="12"/>
      <c r="LQB1218" s="12"/>
      <c r="LQC1218" s="12"/>
      <c r="LQD1218" s="12"/>
      <c r="LQE1218" s="12"/>
      <c r="LQF1218" s="12"/>
      <c r="LQG1218" s="12"/>
      <c r="LQH1218" s="12"/>
      <c r="LQI1218" s="12"/>
      <c r="LQJ1218" s="12"/>
      <c r="LQK1218" s="12"/>
      <c r="LQL1218" s="12"/>
      <c r="LQM1218" s="12"/>
      <c r="LQN1218" s="12"/>
      <c r="LQO1218" s="12"/>
      <c r="LQP1218" s="12"/>
      <c r="LQQ1218" s="12"/>
      <c r="LQR1218" s="12"/>
      <c r="LQS1218" s="12"/>
      <c r="LQT1218" s="12"/>
      <c r="LQU1218" s="12"/>
      <c r="LQV1218" s="12"/>
      <c r="LQW1218" s="12"/>
      <c r="LQX1218" s="12"/>
      <c r="LQY1218" s="12"/>
      <c r="LQZ1218" s="12"/>
      <c r="LRA1218" s="12"/>
      <c r="LRB1218" s="12"/>
      <c r="LRC1218" s="12"/>
      <c r="LRD1218" s="12"/>
      <c r="LRE1218" s="12"/>
      <c r="LRF1218" s="12"/>
      <c r="LRG1218" s="12"/>
      <c r="LRH1218" s="12"/>
      <c r="LRI1218" s="12"/>
      <c r="LRJ1218" s="12"/>
      <c r="LRK1218" s="12"/>
      <c r="LRL1218" s="12"/>
      <c r="LRM1218" s="12"/>
      <c r="LRN1218" s="12"/>
      <c r="LRO1218" s="12"/>
      <c r="LRP1218" s="12"/>
      <c r="LRQ1218" s="12"/>
      <c r="LRR1218" s="12"/>
      <c r="LRS1218" s="12"/>
      <c r="LRT1218" s="12"/>
      <c r="LRU1218" s="12"/>
      <c r="LRV1218" s="12"/>
      <c r="LRW1218" s="12"/>
      <c r="LRX1218" s="12"/>
      <c r="LRY1218" s="12"/>
      <c r="LRZ1218" s="12"/>
      <c r="LSA1218" s="12"/>
      <c r="LSB1218" s="12"/>
      <c r="LSC1218" s="12"/>
      <c r="LSD1218" s="12"/>
      <c r="LSE1218" s="12"/>
      <c r="LSF1218" s="12"/>
      <c r="LSG1218" s="12"/>
      <c r="LSH1218" s="12"/>
      <c r="LSI1218" s="12"/>
      <c r="LSJ1218" s="12"/>
      <c r="LSK1218" s="12"/>
      <c r="LSL1218" s="12"/>
      <c r="LSM1218" s="12"/>
      <c r="LSN1218" s="12"/>
      <c r="LSO1218" s="12"/>
      <c r="LSP1218" s="12"/>
      <c r="LSQ1218" s="12"/>
      <c r="LSR1218" s="12"/>
      <c r="LSS1218" s="12"/>
      <c r="LST1218" s="12"/>
      <c r="LSU1218" s="12"/>
      <c r="LSV1218" s="12"/>
      <c r="LSW1218" s="12"/>
      <c r="LSX1218" s="12"/>
      <c r="LSY1218" s="12"/>
      <c r="LSZ1218" s="12"/>
      <c r="LTA1218" s="12"/>
      <c r="LTB1218" s="12"/>
      <c r="LTC1218" s="12"/>
      <c r="LTD1218" s="12"/>
      <c r="LTE1218" s="12"/>
      <c r="LTF1218" s="12"/>
      <c r="LTG1218" s="12"/>
      <c r="LTH1218" s="12"/>
      <c r="LTI1218" s="12"/>
      <c r="LTJ1218" s="12"/>
      <c r="LTK1218" s="12"/>
      <c r="LTL1218" s="12"/>
      <c r="LTM1218" s="12"/>
      <c r="LTN1218" s="12"/>
      <c r="LTO1218" s="12"/>
      <c r="LTP1218" s="12"/>
      <c r="LTQ1218" s="12"/>
      <c r="LTR1218" s="12"/>
      <c r="LTS1218" s="12"/>
      <c r="LTT1218" s="12"/>
      <c r="LTU1218" s="12"/>
      <c r="LTV1218" s="12"/>
      <c r="LTW1218" s="12"/>
      <c r="LTX1218" s="12"/>
      <c r="LTY1218" s="12"/>
      <c r="LTZ1218" s="12"/>
      <c r="LUA1218" s="12"/>
      <c r="LUB1218" s="12"/>
      <c r="LUC1218" s="12"/>
      <c r="LUD1218" s="12"/>
      <c r="LUE1218" s="12"/>
      <c r="LUF1218" s="12"/>
      <c r="LUG1218" s="12"/>
      <c r="LUH1218" s="12"/>
      <c r="LUI1218" s="12"/>
      <c r="LUJ1218" s="12"/>
      <c r="LUK1218" s="12"/>
      <c r="LUL1218" s="12"/>
      <c r="LUM1218" s="12"/>
      <c r="LUN1218" s="12"/>
      <c r="LUO1218" s="12"/>
      <c r="LUP1218" s="12"/>
      <c r="LUQ1218" s="12"/>
      <c r="LUR1218" s="12"/>
      <c r="LUS1218" s="12"/>
      <c r="LUT1218" s="12"/>
      <c r="LUU1218" s="12"/>
      <c r="LUV1218" s="12"/>
      <c r="LUW1218" s="12"/>
      <c r="LUX1218" s="12"/>
      <c r="LUY1218" s="12"/>
      <c r="LUZ1218" s="12"/>
      <c r="LVA1218" s="12"/>
      <c r="LVB1218" s="12"/>
      <c r="LVC1218" s="12"/>
      <c r="LVD1218" s="12"/>
      <c r="LVE1218" s="12"/>
      <c r="LVF1218" s="12"/>
      <c r="LVG1218" s="12"/>
      <c r="LVH1218" s="12"/>
      <c r="LVI1218" s="12"/>
      <c r="LVJ1218" s="12"/>
      <c r="LVK1218" s="12"/>
      <c r="LVL1218" s="12"/>
      <c r="LVM1218" s="12"/>
      <c r="LVN1218" s="12"/>
      <c r="LVO1218" s="12"/>
      <c r="LVP1218" s="12"/>
      <c r="LVQ1218" s="12"/>
      <c r="LVR1218" s="12"/>
      <c r="LVS1218" s="12"/>
      <c r="LVT1218" s="12"/>
      <c r="LVU1218" s="12"/>
      <c r="LVV1218" s="12"/>
      <c r="LVW1218" s="12"/>
      <c r="LVX1218" s="12"/>
      <c r="LVY1218" s="12"/>
      <c r="LVZ1218" s="12"/>
      <c r="LWA1218" s="12"/>
      <c r="LWB1218" s="12"/>
      <c r="LWC1218" s="12"/>
      <c r="LWD1218" s="12"/>
      <c r="LWE1218" s="12"/>
      <c r="LWF1218" s="12"/>
      <c r="LWG1218" s="12"/>
      <c r="LWH1218" s="12"/>
      <c r="LWI1218" s="12"/>
      <c r="LWJ1218" s="12"/>
      <c r="LWK1218" s="12"/>
      <c r="LWL1218" s="12"/>
      <c r="LWM1218" s="12"/>
      <c r="LWN1218" s="12"/>
      <c r="LWO1218" s="12"/>
      <c r="LWP1218" s="12"/>
      <c r="LWQ1218" s="12"/>
      <c r="LWR1218" s="12"/>
      <c r="LWS1218" s="12"/>
      <c r="LWT1218" s="12"/>
      <c r="LWU1218" s="12"/>
      <c r="LWV1218" s="12"/>
      <c r="LWW1218" s="12"/>
      <c r="LWX1218" s="12"/>
      <c r="LWY1218" s="12"/>
      <c r="LWZ1218" s="12"/>
      <c r="LXA1218" s="12"/>
      <c r="LXB1218" s="12"/>
      <c r="LXC1218" s="12"/>
      <c r="LXD1218" s="12"/>
      <c r="LXE1218" s="12"/>
      <c r="LXF1218" s="12"/>
      <c r="LXG1218" s="12"/>
      <c r="LXH1218" s="12"/>
      <c r="LXI1218" s="12"/>
      <c r="LXJ1218" s="12"/>
      <c r="LXK1218" s="12"/>
      <c r="LXL1218" s="12"/>
      <c r="LXM1218" s="12"/>
      <c r="LXN1218" s="12"/>
      <c r="LXO1218" s="12"/>
      <c r="LXP1218" s="12"/>
      <c r="LXQ1218" s="12"/>
      <c r="LXR1218" s="12"/>
      <c r="LXS1218" s="12"/>
      <c r="LXT1218" s="12"/>
      <c r="LXU1218" s="12"/>
      <c r="LXV1218" s="12"/>
      <c r="LXW1218" s="12"/>
      <c r="LXX1218" s="12"/>
      <c r="LXY1218" s="12"/>
      <c r="LXZ1218" s="12"/>
      <c r="LYA1218" s="12"/>
      <c r="LYB1218" s="12"/>
      <c r="LYC1218" s="12"/>
      <c r="LYD1218" s="12"/>
      <c r="LYE1218" s="12"/>
      <c r="LYF1218" s="12"/>
      <c r="LYG1218" s="12"/>
      <c r="LYH1218" s="12"/>
      <c r="LYI1218" s="12"/>
      <c r="LYJ1218" s="12"/>
      <c r="LYK1218" s="12"/>
      <c r="LYL1218" s="12"/>
      <c r="LYM1218" s="12"/>
      <c r="LYN1218" s="12"/>
      <c r="LYO1218" s="12"/>
      <c r="LYP1218" s="12"/>
      <c r="LYQ1218" s="12"/>
      <c r="LYR1218" s="12"/>
      <c r="LYS1218" s="12"/>
      <c r="LYT1218" s="12"/>
      <c r="LYU1218" s="12"/>
      <c r="LYV1218" s="12"/>
      <c r="LYW1218" s="12"/>
      <c r="LYX1218" s="12"/>
      <c r="LYY1218" s="12"/>
      <c r="LYZ1218" s="12"/>
      <c r="LZA1218" s="12"/>
      <c r="LZB1218" s="12"/>
      <c r="LZC1218" s="12"/>
      <c r="LZD1218" s="12"/>
      <c r="LZE1218" s="12"/>
      <c r="LZF1218" s="12"/>
      <c r="LZG1218" s="12"/>
      <c r="LZH1218" s="12"/>
      <c r="LZI1218" s="12"/>
      <c r="LZJ1218" s="12"/>
      <c r="LZK1218" s="12"/>
      <c r="LZL1218" s="12"/>
      <c r="LZM1218" s="12"/>
      <c r="LZN1218" s="12"/>
      <c r="LZO1218" s="12"/>
      <c r="LZP1218" s="12"/>
      <c r="LZQ1218" s="12"/>
      <c r="LZR1218" s="12"/>
      <c r="LZS1218" s="12"/>
      <c r="LZT1218" s="12"/>
      <c r="LZU1218" s="12"/>
      <c r="LZV1218" s="12"/>
      <c r="LZW1218" s="12"/>
      <c r="LZX1218" s="12"/>
      <c r="LZY1218" s="12"/>
      <c r="LZZ1218" s="12"/>
      <c r="MAA1218" s="12"/>
      <c r="MAB1218" s="12"/>
      <c r="MAC1218" s="12"/>
      <c r="MAD1218" s="12"/>
      <c r="MAE1218" s="12"/>
      <c r="MAF1218" s="12"/>
      <c r="MAG1218" s="12"/>
      <c r="MAH1218" s="12"/>
      <c r="MAI1218" s="12"/>
      <c r="MAJ1218" s="12"/>
      <c r="MAK1218" s="12"/>
      <c r="MAL1218" s="12"/>
      <c r="MAM1218" s="12"/>
      <c r="MAN1218" s="12"/>
      <c r="MAO1218" s="12"/>
      <c r="MAP1218" s="12"/>
      <c r="MAQ1218" s="12"/>
      <c r="MAR1218" s="12"/>
      <c r="MAS1218" s="12"/>
      <c r="MAT1218" s="12"/>
      <c r="MAU1218" s="12"/>
      <c r="MAV1218" s="12"/>
      <c r="MAW1218" s="12"/>
      <c r="MAX1218" s="12"/>
      <c r="MAY1218" s="12"/>
      <c r="MAZ1218" s="12"/>
      <c r="MBA1218" s="12"/>
      <c r="MBB1218" s="12"/>
      <c r="MBC1218" s="12"/>
      <c r="MBD1218" s="12"/>
      <c r="MBE1218" s="12"/>
      <c r="MBF1218" s="12"/>
      <c r="MBG1218" s="12"/>
      <c r="MBH1218" s="12"/>
      <c r="MBI1218" s="12"/>
      <c r="MBJ1218" s="12"/>
      <c r="MBK1218" s="12"/>
      <c r="MBL1218" s="12"/>
      <c r="MBM1218" s="12"/>
      <c r="MBN1218" s="12"/>
      <c r="MBO1218" s="12"/>
      <c r="MBP1218" s="12"/>
      <c r="MBQ1218" s="12"/>
      <c r="MBR1218" s="12"/>
      <c r="MBS1218" s="12"/>
      <c r="MBT1218" s="12"/>
      <c r="MBU1218" s="12"/>
      <c r="MBV1218" s="12"/>
      <c r="MBW1218" s="12"/>
      <c r="MBX1218" s="12"/>
      <c r="MBY1218" s="12"/>
      <c r="MBZ1218" s="12"/>
      <c r="MCA1218" s="12"/>
      <c r="MCB1218" s="12"/>
      <c r="MCC1218" s="12"/>
      <c r="MCD1218" s="12"/>
      <c r="MCE1218" s="12"/>
      <c r="MCF1218" s="12"/>
      <c r="MCG1218" s="12"/>
      <c r="MCH1218" s="12"/>
      <c r="MCI1218" s="12"/>
      <c r="MCJ1218" s="12"/>
      <c r="MCK1218" s="12"/>
      <c r="MCL1218" s="12"/>
      <c r="MCM1218" s="12"/>
      <c r="MCN1218" s="12"/>
      <c r="MCO1218" s="12"/>
      <c r="MCP1218" s="12"/>
      <c r="MCQ1218" s="12"/>
      <c r="MCR1218" s="12"/>
      <c r="MCS1218" s="12"/>
      <c r="MCT1218" s="12"/>
      <c r="MCU1218" s="12"/>
      <c r="MCV1218" s="12"/>
      <c r="MCW1218" s="12"/>
      <c r="MCX1218" s="12"/>
      <c r="MCY1218" s="12"/>
      <c r="MCZ1218" s="12"/>
      <c r="MDA1218" s="12"/>
      <c r="MDB1218" s="12"/>
      <c r="MDC1218" s="12"/>
      <c r="MDD1218" s="12"/>
      <c r="MDE1218" s="12"/>
      <c r="MDF1218" s="12"/>
      <c r="MDG1218" s="12"/>
      <c r="MDH1218" s="12"/>
      <c r="MDI1218" s="12"/>
      <c r="MDJ1218" s="12"/>
      <c r="MDK1218" s="12"/>
      <c r="MDL1218" s="12"/>
      <c r="MDM1218" s="12"/>
      <c r="MDN1218" s="12"/>
      <c r="MDO1218" s="12"/>
      <c r="MDP1218" s="12"/>
      <c r="MDQ1218" s="12"/>
      <c r="MDR1218" s="12"/>
      <c r="MDS1218" s="12"/>
      <c r="MDT1218" s="12"/>
      <c r="MDU1218" s="12"/>
      <c r="MDV1218" s="12"/>
      <c r="MDW1218" s="12"/>
      <c r="MDX1218" s="12"/>
      <c r="MDY1218" s="12"/>
      <c r="MDZ1218" s="12"/>
      <c r="MEA1218" s="12"/>
      <c r="MEB1218" s="12"/>
      <c r="MEC1218" s="12"/>
      <c r="MED1218" s="12"/>
      <c r="MEE1218" s="12"/>
      <c r="MEF1218" s="12"/>
      <c r="MEG1218" s="12"/>
      <c r="MEH1218" s="12"/>
      <c r="MEI1218" s="12"/>
      <c r="MEJ1218" s="12"/>
      <c r="MEK1218" s="12"/>
      <c r="MEL1218" s="12"/>
      <c r="MEM1218" s="12"/>
      <c r="MEN1218" s="12"/>
      <c r="MEO1218" s="12"/>
      <c r="MEP1218" s="12"/>
      <c r="MEQ1218" s="12"/>
      <c r="MER1218" s="12"/>
      <c r="MES1218" s="12"/>
      <c r="MET1218" s="12"/>
      <c r="MEU1218" s="12"/>
      <c r="MEV1218" s="12"/>
      <c r="MEW1218" s="12"/>
      <c r="MEX1218" s="12"/>
      <c r="MEY1218" s="12"/>
      <c r="MEZ1218" s="12"/>
      <c r="MFA1218" s="12"/>
      <c r="MFB1218" s="12"/>
      <c r="MFC1218" s="12"/>
      <c r="MFD1218" s="12"/>
      <c r="MFE1218" s="12"/>
      <c r="MFF1218" s="12"/>
      <c r="MFG1218" s="12"/>
      <c r="MFH1218" s="12"/>
      <c r="MFI1218" s="12"/>
      <c r="MFJ1218" s="12"/>
      <c r="MFK1218" s="12"/>
      <c r="MFL1218" s="12"/>
      <c r="MFM1218" s="12"/>
      <c r="MFN1218" s="12"/>
      <c r="MFO1218" s="12"/>
      <c r="MFP1218" s="12"/>
      <c r="MFQ1218" s="12"/>
      <c r="MFR1218" s="12"/>
      <c r="MFS1218" s="12"/>
      <c r="MFT1218" s="12"/>
      <c r="MFU1218" s="12"/>
      <c r="MFV1218" s="12"/>
      <c r="MFW1218" s="12"/>
      <c r="MFX1218" s="12"/>
      <c r="MFY1218" s="12"/>
      <c r="MFZ1218" s="12"/>
      <c r="MGA1218" s="12"/>
      <c r="MGB1218" s="12"/>
      <c r="MGC1218" s="12"/>
      <c r="MGD1218" s="12"/>
      <c r="MGE1218" s="12"/>
      <c r="MGF1218" s="12"/>
      <c r="MGG1218" s="12"/>
      <c r="MGH1218" s="12"/>
      <c r="MGI1218" s="12"/>
      <c r="MGJ1218" s="12"/>
      <c r="MGK1218" s="12"/>
      <c r="MGL1218" s="12"/>
      <c r="MGM1218" s="12"/>
      <c r="MGN1218" s="12"/>
      <c r="MGO1218" s="12"/>
      <c r="MGP1218" s="12"/>
      <c r="MGQ1218" s="12"/>
      <c r="MGR1218" s="12"/>
      <c r="MGS1218" s="12"/>
      <c r="MGT1218" s="12"/>
      <c r="MGU1218" s="12"/>
      <c r="MGV1218" s="12"/>
      <c r="MGW1218" s="12"/>
      <c r="MGX1218" s="12"/>
      <c r="MGY1218" s="12"/>
      <c r="MGZ1218" s="12"/>
      <c r="MHA1218" s="12"/>
      <c r="MHB1218" s="12"/>
      <c r="MHC1218" s="12"/>
      <c r="MHD1218" s="12"/>
      <c r="MHE1218" s="12"/>
      <c r="MHF1218" s="12"/>
      <c r="MHG1218" s="12"/>
      <c r="MHH1218" s="12"/>
      <c r="MHI1218" s="12"/>
      <c r="MHJ1218" s="12"/>
      <c r="MHK1218" s="12"/>
      <c r="MHL1218" s="12"/>
      <c r="MHM1218" s="12"/>
      <c r="MHN1218" s="12"/>
      <c r="MHO1218" s="12"/>
      <c r="MHP1218" s="12"/>
      <c r="MHQ1218" s="12"/>
      <c r="MHR1218" s="12"/>
      <c r="MHS1218" s="12"/>
      <c r="MHT1218" s="12"/>
      <c r="MHU1218" s="12"/>
      <c r="MHV1218" s="12"/>
      <c r="MHW1218" s="12"/>
      <c r="MHX1218" s="12"/>
      <c r="MHY1218" s="12"/>
      <c r="MHZ1218" s="12"/>
      <c r="MIA1218" s="12"/>
      <c r="MIB1218" s="12"/>
      <c r="MIC1218" s="12"/>
      <c r="MID1218" s="12"/>
      <c r="MIE1218" s="12"/>
      <c r="MIF1218" s="12"/>
      <c r="MIG1218" s="12"/>
      <c r="MIH1218" s="12"/>
      <c r="MII1218" s="12"/>
      <c r="MIJ1218" s="12"/>
      <c r="MIK1218" s="12"/>
      <c r="MIL1218" s="12"/>
      <c r="MIM1218" s="12"/>
      <c r="MIN1218" s="12"/>
      <c r="MIO1218" s="12"/>
      <c r="MIP1218" s="12"/>
      <c r="MIQ1218" s="12"/>
      <c r="MIR1218" s="12"/>
      <c r="MIS1218" s="12"/>
      <c r="MIT1218" s="12"/>
      <c r="MIU1218" s="12"/>
      <c r="MIV1218" s="12"/>
      <c r="MIW1218" s="12"/>
      <c r="MIX1218" s="12"/>
      <c r="MIY1218" s="12"/>
      <c r="MIZ1218" s="12"/>
      <c r="MJA1218" s="12"/>
      <c r="MJB1218" s="12"/>
      <c r="MJC1218" s="12"/>
      <c r="MJD1218" s="12"/>
      <c r="MJE1218" s="12"/>
      <c r="MJF1218" s="12"/>
      <c r="MJG1218" s="12"/>
      <c r="MJH1218" s="12"/>
      <c r="MJI1218" s="12"/>
      <c r="MJJ1218" s="12"/>
      <c r="MJK1218" s="12"/>
      <c r="MJL1218" s="12"/>
      <c r="MJM1218" s="12"/>
      <c r="MJN1218" s="12"/>
      <c r="MJO1218" s="12"/>
      <c r="MJP1218" s="12"/>
      <c r="MJQ1218" s="12"/>
      <c r="MJR1218" s="12"/>
      <c r="MJS1218" s="12"/>
      <c r="MJT1218" s="12"/>
      <c r="MJU1218" s="12"/>
      <c r="MJV1218" s="12"/>
      <c r="MJW1218" s="12"/>
      <c r="MJX1218" s="12"/>
      <c r="MJY1218" s="12"/>
      <c r="MJZ1218" s="12"/>
      <c r="MKA1218" s="12"/>
      <c r="MKB1218" s="12"/>
      <c r="MKC1218" s="12"/>
      <c r="MKD1218" s="12"/>
      <c r="MKE1218" s="12"/>
      <c r="MKF1218" s="12"/>
      <c r="MKG1218" s="12"/>
      <c r="MKH1218" s="12"/>
      <c r="MKI1218" s="12"/>
      <c r="MKJ1218" s="12"/>
      <c r="MKK1218" s="12"/>
      <c r="MKL1218" s="12"/>
      <c r="MKM1218" s="12"/>
      <c r="MKN1218" s="12"/>
      <c r="MKO1218" s="12"/>
      <c r="MKP1218" s="12"/>
      <c r="MKQ1218" s="12"/>
      <c r="MKR1218" s="12"/>
      <c r="MKS1218" s="12"/>
      <c r="MKT1218" s="12"/>
      <c r="MKU1218" s="12"/>
      <c r="MKV1218" s="12"/>
      <c r="MKW1218" s="12"/>
      <c r="MKX1218" s="12"/>
      <c r="MKY1218" s="12"/>
      <c r="MKZ1218" s="12"/>
      <c r="MLA1218" s="12"/>
      <c r="MLB1218" s="12"/>
      <c r="MLC1218" s="12"/>
      <c r="MLD1218" s="12"/>
      <c r="MLE1218" s="12"/>
      <c r="MLF1218" s="12"/>
      <c r="MLG1218" s="12"/>
      <c r="MLH1218" s="12"/>
      <c r="MLI1218" s="12"/>
      <c r="MLJ1218" s="12"/>
      <c r="MLK1218" s="12"/>
      <c r="MLL1218" s="12"/>
      <c r="MLM1218" s="12"/>
      <c r="MLN1218" s="12"/>
      <c r="MLO1218" s="12"/>
      <c r="MLP1218" s="12"/>
      <c r="MLQ1218" s="12"/>
      <c r="MLR1218" s="12"/>
      <c r="MLS1218" s="12"/>
      <c r="MLT1218" s="12"/>
      <c r="MLU1218" s="12"/>
      <c r="MLV1218" s="12"/>
      <c r="MLW1218" s="12"/>
      <c r="MLX1218" s="12"/>
      <c r="MLY1218" s="12"/>
      <c r="MLZ1218" s="12"/>
      <c r="MMA1218" s="12"/>
      <c r="MMB1218" s="12"/>
      <c r="MMC1218" s="12"/>
      <c r="MMD1218" s="12"/>
      <c r="MME1218" s="12"/>
      <c r="MMF1218" s="12"/>
      <c r="MMG1218" s="12"/>
      <c r="MMH1218" s="12"/>
      <c r="MMI1218" s="12"/>
      <c r="MMJ1218" s="12"/>
      <c r="MMK1218" s="12"/>
      <c r="MML1218" s="12"/>
      <c r="MMM1218" s="12"/>
      <c r="MMN1218" s="12"/>
      <c r="MMO1218" s="12"/>
      <c r="MMP1218" s="12"/>
      <c r="MMQ1218" s="12"/>
      <c r="MMR1218" s="12"/>
      <c r="MMS1218" s="12"/>
      <c r="MMT1218" s="12"/>
      <c r="MMU1218" s="12"/>
      <c r="MMV1218" s="12"/>
      <c r="MMW1218" s="12"/>
      <c r="MMX1218" s="12"/>
      <c r="MMY1218" s="12"/>
      <c r="MMZ1218" s="12"/>
      <c r="MNA1218" s="12"/>
      <c r="MNB1218" s="12"/>
      <c r="MNC1218" s="12"/>
      <c r="MND1218" s="12"/>
      <c r="MNE1218" s="12"/>
      <c r="MNF1218" s="12"/>
      <c r="MNG1218" s="12"/>
      <c r="MNH1218" s="12"/>
      <c r="MNI1218" s="12"/>
      <c r="MNJ1218" s="12"/>
      <c r="MNK1218" s="12"/>
      <c r="MNL1218" s="12"/>
      <c r="MNM1218" s="12"/>
      <c r="MNN1218" s="12"/>
      <c r="MNO1218" s="12"/>
      <c r="MNP1218" s="12"/>
      <c r="MNQ1218" s="12"/>
      <c r="MNR1218" s="12"/>
      <c r="MNS1218" s="12"/>
      <c r="MNT1218" s="12"/>
      <c r="MNU1218" s="12"/>
      <c r="MNV1218" s="12"/>
      <c r="MNW1218" s="12"/>
      <c r="MNX1218" s="12"/>
      <c r="MNY1218" s="12"/>
      <c r="MNZ1218" s="12"/>
      <c r="MOA1218" s="12"/>
      <c r="MOB1218" s="12"/>
      <c r="MOC1218" s="12"/>
      <c r="MOD1218" s="12"/>
      <c r="MOE1218" s="12"/>
      <c r="MOF1218" s="12"/>
      <c r="MOG1218" s="12"/>
      <c r="MOH1218" s="12"/>
      <c r="MOI1218" s="12"/>
      <c r="MOJ1218" s="12"/>
      <c r="MOK1218" s="12"/>
      <c r="MOL1218" s="12"/>
      <c r="MOM1218" s="12"/>
      <c r="MON1218" s="12"/>
      <c r="MOO1218" s="12"/>
      <c r="MOP1218" s="12"/>
      <c r="MOQ1218" s="12"/>
      <c r="MOR1218" s="12"/>
      <c r="MOS1218" s="12"/>
      <c r="MOT1218" s="12"/>
      <c r="MOU1218" s="12"/>
      <c r="MOV1218" s="12"/>
      <c r="MOW1218" s="12"/>
      <c r="MOX1218" s="12"/>
      <c r="MOY1218" s="12"/>
      <c r="MOZ1218" s="12"/>
      <c r="MPA1218" s="12"/>
      <c r="MPB1218" s="12"/>
      <c r="MPC1218" s="12"/>
      <c r="MPD1218" s="12"/>
      <c r="MPE1218" s="12"/>
      <c r="MPF1218" s="12"/>
      <c r="MPG1218" s="12"/>
      <c r="MPH1218" s="12"/>
      <c r="MPI1218" s="12"/>
      <c r="MPJ1218" s="12"/>
      <c r="MPK1218" s="12"/>
      <c r="MPL1218" s="12"/>
      <c r="MPM1218" s="12"/>
      <c r="MPN1218" s="12"/>
      <c r="MPO1218" s="12"/>
      <c r="MPP1218" s="12"/>
      <c r="MPQ1218" s="12"/>
      <c r="MPR1218" s="12"/>
      <c r="MPS1218" s="12"/>
      <c r="MPT1218" s="12"/>
      <c r="MPU1218" s="12"/>
      <c r="MPV1218" s="12"/>
      <c r="MPW1218" s="12"/>
      <c r="MPX1218" s="12"/>
      <c r="MPY1218" s="12"/>
      <c r="MPZ1218" s="12"/>
      <c r="MQA1218" s="12"/>
      <c r="MQB1218" s="12"/>
      <c r="MQC1218" s="12"/>
      <c r="MQD1218" s="12"/>
      <c r="MQE1218" s="12"/>
      <c r="MQF1218" s="12"/>
      <c r="MQG1218" s="12"/>
      <c r="MQH1218" s="12"/>
      <c r="MQI1218" s="12"/>
      <c r="MQJ1218" s="12"/>
      <c r="MQK1218" s="12"/>
      <c r="MQL1218" s="12"/>
      <c r="MQM1218" s="12"/>
      <c r="MQN1218" s="12"/>
      <c r="MQO1218" s="12"/>
      <c r="MQP1218" s="12"/>
      <c r="MQQ1218" s="12"/>
      <c r="MQR1218" s="12"/>
      <c r="MQS1218" s="12"/>
      <c r="MQT1218" s="12"/>
      <c r="MQU1218" s="12"/>
      <c r="MQV1218" s="12"/>
      <c r="MQW1218" s="12"/>
      <c r="MQX1218" s="12"/>
      <c r="MQY1218" s="12"/>
      <c r="MQZ1218" s="12"/>
      <c r="MRA1218" s="12"/>
      <c r="MRB1218" s="12"/>
      <c r="MRC1218" s="12"/>
      <c r="MRD1218" s="12"/>
      <c r="MRE1218" s="12"/>
      <c r="MRF1218" s="12"/>
      <c r="MRG1218" s="12"/>
      <c r="MRH1218" s="12"/>
      <c r="MRI1218" s="12"/>
      <c r="MRJ1218" s="12"/>
      <c r="MRK1218" s="12"/>
      <c r="MRL1218" s="12"/>
      <c r="MRM1218" s="12"/>
      <c r="MRN1218" s="12"/>
      <c r="MRO1218" s="12"/>
      <c r="MRP1218" s="12"/>
      <c r="MRQ1218" s="12"/>
      <c r="MRR1218" s="12"/>
      <c r="MRS1218" s="12"/>
      <c r="MRT1218" s="12"/>
      <c r="MRU1218" s="12"/>
      <c r="MRV1218" s="12"/>
      <c r="MRW1218" s="12"/>
      <c r="MRX1218" s="12"/>
      <c r="MRY1218" s="12"/>
      <c r="MRZ1218" s="12"/>
      <c r="MSA1218" s="12"/>
      <c r="MSB1218" s="12"/>
      <c r="MSC1218" s="12"/>
      <c r="MSD1218" s="12"/>
      <c r="MSE1218" s="12"/>
      <c r="MSF1218" s="12"/>
      <c r="MSG1218" s="12"/>
      <c r="MSH1218" s="12"/>
      <c r="MSI1218" s="12"/>
      <c r="MSJ1218" s="12"/>
      <c r="MSK1218" s="12"/>
      <c r="MSL1218" s="12"/>
      <c r="MSM1218" s="12"/>
      <c r="MSN1218" s="12"/>
      <c r="MSO1218" s="12"/>
      <c r="MSP1218" s="12"/>
      <c r="MSQ1218" s="12"/>
      <c r="MSR1218" s="12"/>
      <c r="MSS1218" s="12"/>
      <c r="MST1218" s="12"/>
      <c r="MSU1218" s="12"/>
      <c r="MSV1218" s="12"/>
      <c r="MSW1218" s="12"/>
      <c r="MSX1218" s="12"/>
      <c r="MSY1218" s="12"/>
      <c r="MSZ1218" s="12"/>
      <c r="MTA1218" s="12"/>
      <c r="MTB1218" s="12"/>
      <c r="MTC1218" s="12"/>
      <c r="MTD1218" s="12"/>
      <c r="MTE1218" s="12"/>
      <c r="MTF1218" s="12"/>
      <c r="MTG1218" s="12"/>
      <c r="MTH1218" s="12"/>
      <c r="MTI1218" s="12"/>
      <c r="MTJ1218" s="12"/>
      <c r="MTK1218" s="12"/>
      <c r="MTL1218" s="12"/>
      <c r="MTM1218" s="12"/>
      <c r="MTN1218" s="12"/>
      <c r="MTO1218" s="12"/>
      <c r="MTP1218" s="12"/>
      <c r="MTQ1218" s="12"/>
      <c r="MTR1218" s="12"/>
      <c r="MTS1218" s="12"/>
      <c r="MTT1218" s="12"/>
      <c r="MTU1218" s="12"/>
      <c r="MTV1218" s="12"/>
      <c r="MTW1218" s="12"/>
      <c r="MTX1218" s="12"/>
      <c r="MTY1218" s="12"/>
      <c r="MTZ1218" s="12"/>
      <c r="MUA1218" s="12"/>
      <c r="MUB1218" s="12"/>
      <c r="MUC1218" s="12"/>
      <c r="MUD1218" s="12"/>
      <c r="MUE1218" s="12"/>
      <c r="MUF1218" s="12"/>
      <c r="MUG1218" s="12"/>
      <c r="MUH1218" s="12"/>
      <c r="MUI1218" s="12"/>
      <c r="MUJ1218" s="12"/>
      <c r="MUK1218" s="12"/>
      <c r="MUL1218" s="12"/>
      <c r="MUM1218" s="12"/>
      <c r="MUN1218" s="12"/>
      <c r="MUO1218" s="12"/>
      <c r="MUP1218" s="12"/>
      <c r="MUQ1218" s="12"/>
      <c r="MUR1218" s="12"/>
      <c r="MUS1218" s="12"/>
      <c r="MUT1218" s="12"/>
      <c r="MUU1218" s="12"/>
      <c r="MUV1218" s="12"/>
      <c r="MUW1218" s="12"/>
      <c r="MUX1218" s="12"/>
      <c r="MUY1218" s="12"/>
      <c r="MUZ1218" s="12"/>
      <c r="MVA1218" s="12"/>
      <c r="MVB1218" s="12"/>
      <c r="MVC1218" s="12"/>
      <c r="MVD1218" s="12"/>
      <c r="MVE1218" s="12"/>
      <c r="MVF1218" s="12"/>
      <c r="MVG1218" s="12"/>
      <c r="MVH1218" s="12"/>
      <c r="MVI1218" s="12"/>
      <c r="MVJ1218" s="12"/>
      <c r="MVK1218" s="12"/>
      <c r="MVL1218" s="12"/>
      <c r="MVM1218" s="12"/>
      <c r="MVN1218" s="12"/>
      <c r="MVO1218" s="12"/>
      <c r="MVP1218" s="12"/>
      <c r="MVQ1218" s="12"/>
      <c r="MVR1218" s="12"/>
      <c r="MVS1218" s="12"/>
      <c r="MVT1218" s="12"/>
      <c r="MVU1218" s="12"/>
      <c r="MVV1218" s="12"/>
      <c r="MVW1218" s="12"/>
      <c r="MVX1218" s="12"/>
      <c r="MVY1218" s="12"/>
      <c r="MVZ1218" s="12"/>
      <c r="MWA1218" s="12"/>
      <c r="MWB1218" s="12"/>
      <c r="MWC1218" s="12"/>
      <c r="MWD1218" s="12"/>
      <c r="MWE1218" s="12"/>
      <c r="MWF1218" s="12"/>
      <c r="MWG1218" s="12"/>
      <c r="MWH1218" s="12"/>
      <c r="MWI1218" s="12"/>
      <c r="MWJ1218" s="12"/>
      <c r="MWK1218" s="12"/>
      <c r="MWL1218" s="12"/>
      <c r="MWM1218" s="12"/>
      <c r="MWN1218" s="12"/>
      <c r="MWO1218" s="12"/>
      <c r="MWP1218" s="12"/>
      <c r="MWQ1218" s="12"/>
      <c r="MWR1218" s="12"/>
      <c r="MWS1218" s="12"/>
      <c r="MWT1218" s="12"/>
      <c r="MWU1218" s="12"/>
      <c r="MWV1218" s="12"/>
      <c r="MWW1218" s="12"/>
      <c r="MWX1218" s="12"/>
      <c r="MWY1218" s="12"/>
      <c r="MWZ1218" s="12"/>
      <c r="MXA1218" s="12"/>
      <c r="MXB1218" s="12"/>
      <c r="MXC1218" s="12"/>
      <c r="MXD1218" s="12"/>
      <c r="MXE1218" s="12"/>
      <c r="MXF1218" s="12"/>
      <c r="MXG1218" s="12"/>
      <c r="MXH1218" s="12"/>
      <c r="MXI1218" s="12"/>
      <c r="MXJ1218" s="12"/>
      <c r="MXK1218" s="12"/>
      <c r="MXL1218" s="12"/>
      <c r="MXM1218" s="12"/>
      <c r="MXN1218" s="12"/>
      <c r="MXO1218" s="12"/>
      <c r="MXP1218" s="12"/>
      <c r="MXQ1218" s="12"/>
      <c r="MXR1218" s="12"/>
      <c r="MXS1218" s="12"/>
      <c r="MXT1218" s="12"/>
      <c r="MXU1218" s="12"/>
      <c r="MXV1218" s="12"/>
      <c r="MXW1218" s="12"/>
      <c r="MXX1218" s="12"/>
      <c r="MXY1218" s="12"/>
      <c r="MXZ1218" s="12"/>
      <c r="MYA1218" s="12"/>
      <c r="MYB1218" s="12"/>
      <c r="MYC1218" s="12"/>
      <c r="MYD1218" s="12"/>
      <c r="MYE1218" s="12"/>
      <c r="MYF1218" s="12"/>
      <c r="MYG1218" s="12"/>
      <c r="MYH1218" s="12"/>
      <c r="MYI1218" s="12"/>
      <c r="MYJ1218" s="12"/>
      <c r="MYK1218" s="12"/>
      <c r="MYL1218" s="12"/>
      <c r="MYM1218" s="12"/>
      <c r="MYN1218" s="12"/>
      <c r="MYO1218" s="12"/>
      <c r="MYP1218" s="12"/>
      <c r="MYQ1218" s="12"/>
      <c r="MYR1218" s="12"/>
      <c r="MYS1218" s="12"/>
      <c r="MYT1218" s="12"/>
      <c r="MYU1218" s="12"/>
      <c r="MYV1218" s="12"/>
      <c r="MYW1218" s="12"/>
      <c r="MYX1218" s="12"/>
      <c r="MYY1218" s="12"/>
      <c r="MYZ1218" s="12"/>
      <c r="MZA1218" s="12"/>
      <c r="MZB1218" s="12"/>
      <c r="MZC1218" s="12"/>
      <c r="MZD1218" s="12"/>
      <c r="MZE1218" s="12"/>
      <c r="MZF1218" s="12"/>
      <c r="MZG1218" s="12"/>
      <c r="MZH1218" s="12"/>
      <c r="MZI1218" s="12"/>
      <c r="MZJ1218" s="12"/>
      <c r="MZK1218" s="12"/>
      <c r="MZL1218" s="12"/>
      <c r="MZM1218" s="12"/>
      <c r="MZN1218" s="12"/>
      <c r="MZO1218" s="12"/>
      <c r="MZP1218" s="12"/>
      <c r="MZQ1218" s="12"/>
      <c r="MZR1218" s="12"/>
      <c r="MZS1218" s="12"/>
      <c r="MZT1218" s="12"/>
      <c r="MZU1218" s="12"/>
      <c r="MZV1218" s="12"/>
      <c r="MZW1218" s="12"/>
      <c r="MZX1218" s="12"/>
      <c r="MZY1218" s="12"/>
      <c r="MZZ1218" s="12"/>
      <c r="NAA1218" s="12"/>
      <c r="NAB1218" s="12"/>
      <c r="NAC1218" s="12"/>
      <c r="NAD1218" s="12"/>
      <c r="NAE1218" s="12"/>
      <c r="NAF1218" s="12"/>
      <c r="NAG1218" s="12"/>
      <c r="NAH1218" s="12"/>
      <c r="NAI1218" s="12"/>
      <c r="NAJ1218" s="12"/>
      <c r="NAK1218" s="12"/>
      <c r="NAL1218" s="12"/>
      <c r="NAM1218" s="12"/>
      <c r="NAN1218" s="12"/>
      <c r="NAO1218" s="12"/>
      <c r="NAP1218" s="12"/>
      <c r="NAQ1218" s="12"/>
      <c r="NAR1218" s="12"/>
      <c r="NAS1218" s="12"/>
      <c r="NAT1218" s="12"/>
      <c r="NAU1218" s="12"/>
      <c r="NAV1218" s="12"/>
      <c r="NAW1218" s="12"/>
      <c r="NAX1218" s="12"/>
      <c r="NAY1218" s="12"/>
      <c r="NAZ1218" s="12"/>
      <c r="NBA1218" s="12"/>
      <c r="NBB1218" s="12"/>
      <c r="NBC1218" s="12"/>
      <c r="NBD1218" s="12"/>
      <c r="NBE1218" s="12"/>
      <c r="NBF1218" s="12"/>
      <c r="NBG1218" s="12"/>
      <c r="NBH1218" s="12"/>
      <c r="NBI1218" s="12"/>
      <c r="NBJ1218" s="12"/>
      <c r="NBK1218" s="12"/>
      <c r="NBL1218" s="12"/>
      <c r="NBM1218" s="12"/>
      <c r="NBN1218" s="12"/>
      <c r="NBO1218" s="12"/>
      <c r="NBP1218" s="12"/>
      <c r="NBQ1218" s="12"/>
      <c r="NBR1218" s="12"/>
      <c r="NBS1218" s="12"/>
      <c r="NBT1218" s="12"/>
      <c r="NBU1218" s="12"/>
      <c r="NBV1218" s="12"/>
      <c r="NBW1218" s="12"/>
      <c r="NBX1218" s="12"/>
      <c r="NBY1218" s="12"/>
      <c r="NBZ1218" s="12"/>
      <c r="NCA1218" s="12"/>
      <c r="NCB1218" s="12"/>
      <c r="NCC1218" s="12"/>
      <c r="NCD1218" s="12"/>
      <c r="NCE1218" s="12"/>
      <c r="NCF1218" s="12"/>
      <c r="NCG1218" s="12"/>
      <c r="NCH1218" s="12"/>
      <c r="NCI1218" s="12"/>
      <c r="NCJ1218" s="12"/>
      <c r="NCK1218" s="12"/>
      <c r="NCL1218" s="12"/>
      <c r="NCM1218" s="12"/>
      <c r="NCN1218" s="12"/>
      <c r="NCO1218" s="12"/>
      <c r="NCP1218" s="12"/>
      <c r="NCQ1218" s="12"/>
      <c r="NCR1218" s="12"/>
      <c r="NCS1218" s="12"/>
      <c r="NCT1218" s="12"/>
      <c r="NCU1218" s="12"/>
      <c r="NCV1218" s="12"/>
      <c r="NCW1218" s="12"/>
      <c r="NCX1218" s="12"/>
      <c r="NCY1218" s="12"/>
      <c r="NCZ1218" s="12"/>
      <c r="NDA1218" s="12"/>
      <c r="NDB1218" s="12"/>
      <c r="NDC1218" s="12"/>
      <c r="NDD1218" s="12"/>
      <c r="NDE1218" s="12"/>
      <c r="NDF1218" s="12"/>
      <c r="NDG1218" s="12"/>
      <c r="NDH1218" s="12"/>
      <c r="NDI1218" s="12"/>
      <c r="NDJ1218" s="12"/>
      <c r="NDK1218" s="12"/>
      <c r="NDL1218" s="12"/>
      <c r="NDM1218" s="12"/>
      <c r="NDN1218" s="12"/>
      <c r="NDO1218" s="12"/>
      <c r="NDP1218" s="12"/>
      <c r="NDQ1218" s="12"/>
      <c r="NDR1218" s="12"/>
      <c r="NDS1218" s="12"/>
      <c r="NDT1218" s="12"/>
      <c r="NDU1218" s="12"/>
      <c r="NDV1218" s="12"/>
      <c r="NDW1218" s="12"/>
      <c r="NDX1218" s="12"/>
      <c r="NDY1218" s="12"/>
      <c r="NDZ1218" s="12"/>
      <c r="NEA1218" s="12"/>
      <c r="NEB1218" s="12"/>
      <c r="NEC1218" s="12"/>
      <c r="NED1218" s="12"/>
      <c r="NEE1218" s="12"/>
      <c r="NEF1218" s="12"/>
      <c r="NEG1218" s="12"/>
      <c r="NEH1218" s="12"/>
      <c r="NEI1218" s="12"/>
      <c r="NEJ1218" s="12"/>
      <c r="NEK1218" s="12"/>
      <c r="NEL1218" s="12"/>
      <c r="NEM1218" s="12"/>
      <c r="NEN1218" s="12"/>
      <c r="NEO1218" s="12"/>
      <c r="NEP1218" s="12"/>
      <c r="NEQ1218" s="12"/>
      <c r="NER1218" s="12"/>
      <c r="NES1218" s="12"/>
      <c r="NET1218" s="12"/>
      <c r="NEU1218" s="12"/>
      <c r="NEV1218" s="12"/>
      <c r="NEW1218" s="12"/>
      <c r="NEX1218" s="12"/>
      <c r="NEY1218" s="12"/>
      <c r="NEZ1218" s="12"/>
      <c r="NFA1218" s="12"/>
      <c r="NFB1218" s="12"/>
      <c r="NFC1218" s="12"/>
      <c r="NFD1218" s="12"/>
      <c r="NFE1218" s="12"/>
      <c r="NFF1218" s="12"/>
      <c r="NFG1218" s="12"/>
      <c r="NFH1218" s="12"/>
      <c r="NFI1218" s="12"/>
      <c r="NFJ1218" s="12"/>
      <c r="NFK1218" s="12"/>
      <c r="NFL1218" s="12"/>
      <c r="NFM1218" s="12"/>
      <c r="NFN1218" s="12"/>
      <c r="NFO1218" s="12"/>
      <c r="NFP1218" s="12"/>
      <c r="NFQ1218" s="12"/>
      <c r="NFR1218" s="12"/>
      <c r="NFS1218" s="12"/>
      <c r="NFT1218" s="12"/>
      <c r="NFU1218" s="12"/>
      <c r="NFV1218" s="12"/>
      <c r="NFW1218" s="12"/>
      <c r="NFX1218" s="12"/>
      <c r="NFY1218" s="12"/>
      <c r="NFZ1218" s="12"/>
      <c r="NGA1218" s="12"/>
      <c r="NGB1218" s="12"/>
      <c r="NGC1218" s="12"/>
      <c r="NGD1218" s="12"/>
      <c r="NGE1218" s="12"/>
      <c r="NGF1218" s="12"/>
      <c r="NGG1218" s="12"/>
      <c r="NGH1218" s="12"/>
      <c r="NGI1218" s="12"/>
      <c r="NGJ1218" s="12"/>
      <c r="NGK1218" s="12"/>
      <c r="NGL1218" s="12"/>
      <c r="NGM1218" s="12"/>
      <c r="NGN1218" s="12"/>
      <c r="NGO1218" s="12"/>
      <c r="NGP1218" s="12"/>
      <c r="NGQ1218" s="12"/>
      <c r="NGR1218" s="12"/>
      <c r="NGS1218" s="12"/>
      <c r="NGT1218" s="12"/>
      <c r="NGU1218" s="12"/>
      <c r="NGV1218" s="12"/>
      <c r="NGW1218" s="12"/>
      <c r="NGX1218" s="12"/>
      <c r="NGY1218" s="12"/>
      <c r="NGZ1218" s="12"/>
      <c r="NHA1218" s="12"/>
      <c r="NHB1218" s="12"/>
      <c r="NHC1218" s="12"/>
      <c r="NHD1218" s="12"/>
      <c r="NHE1218" s="12"/>
      <c r="NHF1218" s="12"/>
      <c r="NHG1218" s="12"/>
      <c r="NHH1218" s="12"/>
      <c r="NHI1218" s="12"/>
      <c r="NHJ1218" s="12"/>
      <c r="NHK1218" s="12"/>
      <c r="NHL1218" s="12"/>
      <c r="NHM1218" s="12"/>
      <c r="NHN1218" s="12"/>
      <c r="NHO1218" s="12"/>
      <c r="NHP1218" s="12"/>
      <c r="NHQ1218" s="12"/>
      <c r="NHR1218" s="12"/>
      <c r="NHS1218" s="12"/>
      <c r="NHT1218" s="12"/>
      <c r="NHU1218" s="12"/>
      <c r="NHV1218" s="12"/>
      <c r="NHW1218" s="12"/>
      <c r="NHX1218" s="12"/>
      <c r="NHY1218" s="12"/>
      <c r="NHZ1218" s="12"/>
      <c r="NIA1218" s="12"/>
      <c r="NIB1218" s="12"/>
      <c r="NIC1218" s="12"/>
      <c r="NID1218" s="12"/>
      <c r="NIE1218" s="12"/>
      <c r="NIF1218" s="12"/>
      <c r="NIG1218" s="12"/>
      <c r="NIH1218" s="12"/>
      <c r="NII1218" s="12"/>
      <c r="NIJ1218" s="12"/>
      <c r="NIK1218" s="12"/>
      <c r="NIL1218" s="12"/>
      <c r="NIM1218" s="12"/>
      <c r="NIN1218" s="12"/>
      <c r="NIO1218" s="12"/>
      <c r="NIP1218" s="12"/>
      <c r="NIQ1218" s="12"/>
      <c r="NIR1218" s="12"/>
      <c r="NIS1218" s="12"/>
      <c r="NIT1218" s="12"/>
      <c r="NIU1218" s="12"/>
      <c r="NIV1218" s="12"/>
      <c r="NIW1218" s="12"/>
      <c r="NIX1218" s="12"/>
      <c r="NIY1218" s="12"/>
      <c r="NIZ1218" s="12"/>
      <c r="NJA1218" s="12"/>
      <c r="NJB1218" s="12"/>
      <c r="NJC1218" s="12"/>
      <c r="NJD1218" s="12"/>
      <c r="NJE1218" s="12"/>
      <c r="NJF1218" s="12"/>
      <c r="NJG1218" s="12"/>
      <c r="NJH1218" s="12"/>
      <c r="NJI1218" s="12"/>
      <c r="NJJ1218" s="12"/>
      <c r="NJK1218" s="12"/>
      <c r="NJL1218" s="12"/>
      <c r="NJM1218" s="12"/>
      <c r="NJN1218" s="12"/>
      <c r="NJO1218" s="12"/>
      <c r="NJP1218" s="12"/>
      <c r="NJQ1218" s="12"/>
      <c r="NJR1218" s="12"/>
      <c r="NJS1218" s="12"/>
      <c r="NJT1218" s="12"/>
      <c r="NJU1218" s="12"/>
      <c r="NJV1218" s="12"/>
      <c r="NJW1218" s="12"/>
      <c r="NJX1218" s="12"/>
      <c r="NJY1218" s="12"/>
      <c r="NJZ1218" s="12"/>
      <c r="NKA1218" s="12"/>
      <c r="NKB1218" s="12"/>
      <c r="NKC1218" s="12"/>
      <c r="NKD1218" s="12"/>
      <c r="NKE1218" s="12"/>
      <c r="NKF1218" s="12"/>
      <c r="NKG1218" s="12"/>
      <c r="NKH1218" s="12"/>
      <c r="NKI1218" s="12"/>
      <c r="NKJ1218" s="12"/>
      <c r="NKK1218" s="12"/>
      <c r="NKL1218" s="12"/>
      <c r="NKM1218" s="12"/>
      <c r="NKN1218" s="12"/>
      <c r="NKO1218" s="12"/>
      <c r="NKP1218" s="12"/>
      <c r="NKQ1218" s="12"/>
      <c r="NKR1218" s="12"/>
      <c r="NKS1218" s="12"/>
      <c r="NKT1218" s="12"/>
      <c r="NKU1218" s="12"/>
      <c r="NKV1218" s="12"/>
      <c r="NKW1218" s="12"/>
      <c r="NKX1218" s="12"/>
      <c r="NKY1218" s="12"/>
      <c r="NKZ1218" s="12"/>
      <c r="NLA1218" s="12"/>
      <c r="NLB1218" s="12"/>
      <c r="NLC1218" s="12"/>
      <c r="NLD1218" s="12"/>
      <c r="NLE1218" s="12"/>
      <c r="NLF1218" s="12"/>
      <c r="NLG1218" s="12"/>
      <c r="NLH1218" s="12"/>
      <c r="NLI1218" s="12"/>
      <c r="NLJ1218" s="12"/>
      <c r="NLK1218" s="12"/>
      <c r="NLL1218" s="12"/>
      <c r="NLM1218" s="12"/>
      <c r="NLN1218" s="12"/>
      <c r="NLO1218" s="12"/>
      <c r="NLP1218" s="12"/>
      <c r="NLQ1218" s="12"/>
      <c r="NLR1218" s="12"/>
      <c r="NLS1218" s="12"/>
      <c r="NLT1218" s="12"/>
      <c r="NLU1218" s="12"/>
      <c r="NLV1218" s="12"/>
      <c r="NLW1218" s="12"/>
      <c r="NLX1218" s="12"/>
      <c r="NLY1218" s="12"/>
      <c r="NLZ1218" s="12"/>
      <c r="NMA1218" s="12"/>
      <c r="NMB1218" s="12"/>
      <c r="NMC1218" s="12"/>
      <c r="NMD1218" s="12"/>
      <c r="NME1218" s="12"/>
      <c r="NMF1218" s="12"/>
      <c r="NMG1218" s="12"/>
      <c r="NMH1218" s="12"/>
      <c r="NMI1218" s="12"/>
      <c r="NMJ1218" s="12"/>
      <c r="NMK1218" s="12"/>
      <c r="NML1218" s="12"/>
      <c r="NMM1218" s="12"/>
      <c r="NMN1218" s="12"/>
      <c r="NMO1218" s="12"/>
      <c r="NMP1218" s="12"/>
      <c r="NMQ1218" s="12"/>
      <c r="NMR1218" s="12"/>
      <c r="NMS1218" s="12"/>
      <c r="NMT1218" s="12"/>
      <c r="NMU1218" s="12"/>
      <c r="NMV1218" s="12"/>
      <c r="NMW1218" s="12"/>
      <c r="NMX1218" s="12"/>
      <c r="NMY1218" s="12"/>
      <c r="NMZ1218" s="12"/>
      <c r="NNA1218" s="12"/>
      <c r="NNB1218" s="12"/>
      <c r="NNC1218" s="12"/>
      <c r="NND1218" s="12"/>
      <c r="NNE1218" s="12"/>
      <c r="NNF1218" s="12"/>
      <c r="NNG1218" s="12"/>
      <c r="NNH1218" s="12"/>
      <c r="NNI1218" s="12"/>
      <c r="NNJ1218" s="12"/>
      <c r="NNK1218" s="12"/>
      <c r="NNL1218" s="12"/>
      <c r="NNM1218" s="12"/>
      <c r="NNN1218" s="12"/>
      <c r="NNO1218" s="12"/>
      <c r="NNP1218" s="12"/>
      <c r="NNQ1218" s="12"/>
      <c r="NNR1218" s="12"/>
      <c r="NNS1218" s="12"/>
      <c r="NNT1218" s="12"/>
      <c r="NNU1218" s="12"/>
      <c r="NNV1218" s="12"/>
      <c r="NNW1218" s="12"/>
      <c r="NNX1218" s="12"/>
      <c r="NNY1218" s="12"/>
      <c r="NNZ1218" s="12"/>
      <c r="NOA1218" s="12"/>
      <c r="NOB1218" s="12"/>
      <c r="NOC1218" s="12"/>
      <c r="NOD1218" s="12"/>
      <c r="NOE1218" s="12"/>
      <c r="NOF1218" s="12"/>
      <c r="NOG1218" s="12"/>
      <c r="NOH1218" s="12"/>
      <c r="NOI1218" s="12"/>
      <c r="NOJ1218" s="12"/>
      <c r="NOK1218" s="12"/>
      <c r="NOL1218" s="12"/>
      <c r="NOM1218" s="12"/>
      <c r="NON1218" s="12"/>
      <c r="NOO1218" s="12"/>
      <c r="NOP1218" s="12"/>
      <c r="NOQ1218" s="12"/>
      <c r="NOR1218" s="12"/>
      <c r="NOS1218" s="12"/>
      <c r="NOT1218" s="12"/>
      <c r="NOU1218" s="12"/>
      <c r="NOV1218" s="12"/>
      <c r="NOW1218" s="12"/>
      <c r="NOX1218" s="12"/>
      <c r="NOY1218" s="12"/>
      <c r="NOZ1218" s="12"/>
      <c r="NPA1218" s="12"/>
      <c r="NPB1218" s="12"/>
      <c r="NPC1218" s="12"/>
      <c r="NPD1218" s="12"/>
      <c r="NPE1218" s="12"/>
      <c r="NPF1218" s="12"/>
      <c r="NPG1218" s="12"/>
      <c r="NPH1218" s="12"/>
      <c r="NPI1218" s="12"/>
      <c r="NPJ1218" s="12"/>
      <c r="NPK1218" s="12"/>
      <c r="NPL1218" s="12"/>
      <c r="NPM1218" s="12"/>
      <c r="NPN1218" s="12"/>
      <c r="NPO1218" s="12"/>
      <c r="NPP1218" s="12"/>
      <c r="NPQ1218" s="12"/>
      <c r="NPR1218" s="12"/>
      <c r="NPS1218" s="12"/>
      <c r="NPT1218" s="12"/>
      <c r="NPU1218" s="12"/>
      <c r="NPV1218" s="12"/>
      <c r="NPW1218" s="12"/>
      <c r="NPX1218" s="12"/>
      <c r="NPY1218" s="12"/>
      <c r="NPZ1218" s="12"/>
      <c r="NQA1218" s="12"/>
      <c r="NQB1218" s="12"/>
      <c r="NQC1218" s="12"/>
      <c r="NQD1218" s="12"/>
      <c r="NQE1218" s="12"/>
      <c r="NQF1218" s="12"/>
      <c r="NQG1218" s="12"/>
      <c r="NQH1218" s="12"/>
      <c r="NQI1218" s="12"/>
      <c r="NQJ1218" s="12"/>
      <c r="NQK1218" s="12"/>
      <c r="NQL1218" s="12"/>
      <c r="NQM1218" s="12"/>
      <c r="NQN1218" s="12"/>
      <c r="NQO1218" s="12"/>
      <c r="NQP1218" s="12"/>
      <c r="NQQ1218" s="12"/>
      <c r="NQR1218" s="12"/>
      <c r="NQS1218" s="12"/>
      <c r="NQT1218" s="12"/>
      <c r="NQU1218" s="12"/>
      <c r="NQV1218" s="12"/>
      <c r="NQW1218" s="12"/>
      <c r="NQX1218" s="12"/>
      <c r="NQY1218" s="12"/>
      <c r="NQZ1218" s="12"/>
      <c r="NRA1218" s="12"/>
      <c r="NRB1218" s="12"/>
      <c r="NRC1218" s="12"/>
      <c r="NRD1218" s="12"/>
      <c r="NRE1218" s="12"/>
      <c r="NRF1218" s="12"/>
      <c r="NRG1218" s="12"/>
      <c r="NRH1218" s="12"/>
      <c r="NRI1218" s="12"/>
      <c r="NRJ1218" s="12"/>
      <c r="NRK1218" s="12"/>
      <c r="NRL1218" s="12"/>
      <c r="NRM1218" s="12"/>
      <c r="NRN1218" s="12"/>
      <c r="NRO1218" s="12"/>
      <c r="NRP1218" s="12"/>
      <c r="NRQ1218" s="12"/>
      <c r="NRR1218" s="12"/>
      <c r="NRS1218" s="12"/>
      <c r="NRT1218" s="12"/>
      <c r="NRU1218" s="12"/>
      <c r="NRV1218" s="12"/>
      <c r="NRW1218" s="12"/>
      <c r="NRX1218" s="12"/>
      <c r="NRY1218" s="12"/>
      <c r="NRZ1218" s="12"/>
      <c r="NSA1218" s="12"/>
      <c r="NSB1218" s="12"/>
      <c r="NSC1218" s="12"/>
      <c r="NSD1218" s="12"/>
      <c r="NSE1218" s="12"/>
      <c r="NSF1218" s="12"/>
      <c r="NSG1218" s="12"/>
      <c r="NSH1218" s="12"/>
      <c r="NSI1218" s="12"/>
      <c r="NSJ1218" s="12"/>
      <c r="NSK1218" s="12"/>
      <c r="NSL1218" s="12"/>
      <c r="NSM1218" s="12"/>
      <c r="NSN1218" s="12"/>
      <c r="NSO1218" s="12"/>
      <c r="NSP1218" s="12"/>
      <c r="NSQ1218" s="12"/>
      <c r="NSR1218" s="12"/>
      <c r="NSS1218" s="12"/>
      <c r="NST1218" s="12"/>
      <c r="NSU1218" s="12"/>
      <c r="NSV1218" s="12"/>
      <c r="NSW1218" s="12"/>
      <c r="NSX1218" s="12"/>
      <c r="NSY1218" s="12"/>
      <c r="NSZ1218" s="12"/>
      <c r="NTA1218" s="12"/>
      <c r="NTB1218" s="12"/>
      <c r="NTC1218" s="12"/>
      <c r="NTD1218" s="12"/>
      <c r="NTE1218" s="12"/>
      <c r="NTF1218" s="12"/>
      <c r="NTG1218" s="12"/>
      <c r="NTH1218" s="12"/>
      <c r="NTI1218" s="12"/>
      <c r="NTJ1218" s="12"/>
      <c r="NTK1218" s="12"/>
      <c r="NTL1218" s="12"/>
      <c r="NTM1218" s="12"/>
      <c r="NTN1218" s="12"/>
      <c r="NTO1218" s="12"/>
      <c r="NTP1218" s="12"/>
      <c r="NTQ1218" s="12"/>
      <c r="NTR1218" s="12"/>
      <c r="NTS1218" s="12"/>
      <c r="NTT1218" s="12"/>
      <c r="NTU1218" s="12"/>
      <c r="NTV1218" s="12"/>
      <c r="NTW1218" s="12"/>
      <c r="NTX1218" s="12"/>
      <c r="NTY1218" s="12"/>
      <c r="NTZ1218" s="12"/>
      <c r="NUA1218" s="12"/>
      <c r="NUB1218" s="12"/>
      <c r="NUC1218" s="12"/>
      <c r="NUD1218" s="12"/>
      <c r="NUE1218" s="12"/>
      <c r="NUF1218" s="12"/>
      <c r="NUG1218" s="12"/>
      <c r="NUH1218" s="12"/>
      <c r="NUI1218" s="12"/>
      <c r="NUJ1218" s="12"/>
      <c r="NUK1218" s="12"/>
      <c r="NUL1218" s="12"/>
      <c r="NUM1218" s="12"/>
      <c r="NUN1218" s="12"/>
      <c r="NUO1218" s="12"/>
      <c r="NUP1218" s="12"/>
      <c r="NUQ1218" s="12"/>
      <c r="NUR1218" s="12"/>
      <c r="NUS1218" s="12"/>
      <c r="NUT1218" s="12"/>
      <c r="NUU1218" s="12"/>
      <c r="NUV1218" s="12"/>
      <c r="NUW1218" s="12"/>
      <c r="NUX1218" s="12"/>
      <c r="NUY1218" s="12"/>
      <c r="NUZ1218" s="12"/>
      <c r="NVA1218" s="12"/>
      <c r="NVB1218" s="12"/>
      <c r="NVC1218" s="12"/>
      <c r="NVD1218" s="12"/>
      <c r="NVE1218" s="12"/>
      <c r="NVF1218" s="12"/>
      <c r="NVG1218" s="12"/>
      <c r="NVH1218" s="12"/>
      <c r="NVI1218" s="12"/>
      <c r="NVJ1218" s="12"/>
      <c r="NVK1218" s="12"/>
      <c r="NVL1218" s="12"/>
      <c r="NVM1218" s="12"/>
      <c r="NVN1218" s="12"/>
      <c r="NVO1218" s="12"/>
      <c r="NVP1218" s="12"/>
      <c r="NVQ1218" s="12"/>
      <c r="NVR1218" s="12"/>
      <c r="NVS1218" s="12"/>
      <c r="NVT1218" s="12"/>
      <c r="NVU1218" s="12"/>
      <c r="NVV1218" s="12"/>
      <c r="NVW1218" s="12"/>
      <c r="NVX1218" s="12"/>
      <c r="NVY1218" s="12"/>
      <c r="NVZ1218" s="12"/>
      <c r="NWA1218" s="12"/>
      <c r="NWB1218" s="12"/>
      <c r="NWC1218" s="12"/>
      <c r="NWD1218" s="12"/>
      <c r="NWE1218" s="12"/>
      <c r="NWF1218" s="12"/>
      <c r="NWG1218" s="12"/>
      <c r="NWH1218" s="12"/>
      <c r="NWI1218" s="12"/>
      <c r="NWJ1218" s="12"/>
      <c r="NWK1218" s="12"/>
      <c r="NWL1218" s="12"/>
      <c r="NWM1218" s="12"/>
      <c r="NWN1218" s="12"/>
      <c r="NWO1218" s="12"/>
      <c r="NWP1218" s="12"/>
      <c r="NWQ1218" s="12"/>
      <c r="NWR1218" s="12"/>
      <c r="NWS1218" s="12"/>
      <c r="NWT1218" s="12"/>
      <c r="NWU1218" s="12"/>
      <c r="NWV1218" s="12"/>
      <c r="NWW1218" s="12"/>
      <c r="NWX1218" s="12"/>
      <c r="NWY1218" s="12"/>
      <c r="NWZ1218" s="12"/>
      <c r="NXA1218" s="12"/>
      <c r="NXB1218" s="12"/>
      <c r="NXC1218" s="12"/>
      <c r="NXD1218" s="12"/>
      <c r="NXE1218" s="12"/>
      <c r="NXF1218" s="12"/>
      <c r="NXG1218" s="12"/>
      <c r="NXH1218" s="12"/>
      <c r="NXI1218" s="12"/>
      <c r="NXJ1218" s="12"/>
      <c r="NXK1218" s="12"/>
      <c r="NXL1218" s="12"/>
      <c r="NXM1218" s="12"/>
      <c r="NXN1218" s="12"/>
      <c r="NXO1218" s="12"/>
      <c r="NXP1218" s="12"/>
      <c r="NXQ1218" s="12"/>
      <c r="NXR1218" s="12"/>
      <c r="NXS1218" s="12"/>
      <c r="NXT1218" s="12"/>
      <c r="NXU1218" s="12"/>
      <c r="NXV1218" s="12"/>
      <c r="NXW1218" s="12"/>
      <c r="NXX1218" s="12"/>
      <c r="NXY1218" s="12"/>
      <c r="NXZ1218" s="12"/>
      <c r="NYA1218" s="12"/>
      <c r="NYB1218" s="12"/>
      <c r="NYC1218" s="12"/>
      <c r="NYD1218" s="12"/>
      <c r="NYE1218" s="12"/>
      <c r="NYF1218" s="12"/>
      <c r="NYG1218" s="12"/>
      <c r="NYH1218" s="12"/>
      <c r="NYI1218" s="12"/>
      <c r="NYJ1218" s="12"/>
      <c r="NYK1218" s="12"/>
      <c r="NYL1218" s="12"/>
      <c r="NYM1218" s="12"/>
      <c r="NYN1218" s="12"/>
      <c r="NYO1218" s="12"/>
      <c r="NYP1218" s="12"/>
      <c r="NYQ1218" s="12"/>
      <c r="NYR1218" s="12"/>
      <c r="NYS1218" s="12"/>
      <c r="NYT1218" s="12"/>
      <c r="NYU1218" s="12"/>
      <c r="NYV1218" s="12"/>
      <c r="NYW1218" s="12"/>
      <c r="NYX1218" s="12"/>
      <c r="NYY1218" s="12"/>
      <c r="NYZ1218" s="12"/>
      <c r="NZA1218" s="12"/>
      <c r="NZB1218" s="12"/>
      <c r="NZC1218" s="12"/>
      <c r="NZD1218" s="12"/>
      <c r="NZE1218" s="12"/>
      <c r="NZF1218" s="12"/>
      <c r="NZG1218" s="12"/>
      <c r="NZH1218" s="12"/>
      <c r="NZI1218" s="12"/>
      <c r="NZJ1218" s="12"/>
      <c r="NZK1218" s="12"/>
      <c r="NZL1218" s="12"/>
      <c r="NZM1218" s="12"/>
      <c r="NZN1218" s="12"/>
      <c r="NZO1218" s="12"/>
      <c r="NZP1218" s="12"/>
      <c r="NZQ1218" s="12"/>
      <c r="NZR1218" s="12"/>
      <c r="NZS1218" s="12"/>
      <c r="NZT1218" s="12"/>
      <c r="NZU1218" s="12"/>
      <c r="NZV1218" s="12"/>
      <c r="NZW1218" s="12"/>
      <c r="NZX1218" s="12"/>
      <c r="NZY1218" s="12"/>
      <c r="NZZ1218" s="12"/>
      <c r="OAA1218" s="12"/>
      <c r="OAB1218" s="12"/>
      <c r="OAC1218" s="12"/>
      <c r="OAD1218" s="12"/>
      <c r="OAE1218" s="12"/>
      <c r="OAF1218" s="12"/>
      <c r="OAG1218" s="12"/>
      <c r="OAH1218" s="12"/>
      <c r="OAI1218" s="12"/>
      <c r="OAJ1218" s="12"/>
      <c r="OAK1218" s="12"/>
      <c r="OAL1218" s="12"/>
      <c r="OAM1218" s="12"/>
      <c r="OAN1218" s="12"/>
      <c r="OAO1218" s="12"/>
      <c r="OAP1218" s="12"/>
      <c r="OAQ1218" s="12"/>
      <c r="OAR1218" s="12"/>
      <c r="OAS1218" s="12"/>
      <c r="OAT1218" s="12"/>
      <c r="OAU1218" s="12"/>
      <c r="OAV1218" s="12"/>
      <c r="OAW1218" s="12"/>
      <c r="OAX1218" s="12"/>
      <c r="OAY1218" s="12"/>
      <c r="OAZ1218" s="12"/>
      <c r="OBA1218" s="12"/>
      <c r="OBB1218" s="12"/>
      <c r="OBC1218" s="12"/>
      <c r="OBD1218" s="12"/>
      <c r="OBE1218" s="12"/>
      <c r="OBF1218" s="12"/>
      <c r="OBG1218" s="12"/>
      <c r="OBH1218" s="12"/>
      <c r="OBI1218" s="12"/>
      <c r="OBJ1218" s="12"/>
      <c r="OBK1218" s="12"/>
      <c r="OBL1218" s="12"/>
      <c r="OBM1218" s="12"/>
      <c r="OBN1218" s="12"/>
      <c r="OBO1218" s="12"/>
      <c r="OBP1218" s="12"/>
      <c r="OBQ1218" s="12"/>
      <c r="OBR1218" s="12"/>
      <c r="OBS1218" s="12"/>
      <c r="OBT1218" s="12"/>
      <c r="OBU1218" s="12"/>
      <c r="OBV1218" s="12"/>
      <c r="OBW1218" s="12"/>
      <c r="OBX1218" s="12"/>
      <c r="OBY1218" s="12"/>
      <c r="OBZ1218" s="12"/>
      <c r="OCA1218" s="12"/>
      <c r="OCB1218" s="12"/>
      <c r="OCC1218" s="12"/>
      <c r="OCD1218" s="12"/>
      <c r="OCE1218" s="12"/>
      <c r="OCF1218" s="12"/>
      <c r="OCG1218" s="12"/>
      <c r="OCH1218" s="12"/>
      <c r="OCI1218" s="12"/>
      <c r="OCJ1218" s="12"/>
      <c r="OCK1218" s="12"/>
      <c r="OCL1218" s="12"/>
      <c r="OCM1218" s="12"/>
      <c r="OCN1218" s="12"/>
      <c r="OCO1218" s="12"/>
      <c r="OCP1218" s="12"/>
      <c r="OCQ1218" s="12"/>
      <c r="OCR1218" s="12"/>
      <c r="OCS1218" s="12"/>
      <c r="OCT1218" s="12"/>
      <c r="OCU1218" s="12"/>
      <c r="OCV1218" s="12"/>
      <c r="OCW1218" s="12"/>
      <c r="OCX1218" s="12"/>
      <c r="OCY1218" s="12"/>
      <c r="OCZ1218" s="12"/>
      <c r="ODA1218" s="12"/>
      <c r="ODB1218" s="12"/>
      <c r="ODC1218" s="12"/>
      <c r="ODD1218" s="12"/>
      <c r="ODE1218" s="12"/>
      <c r="ODF1218" s="12"/>
      <c r="ODG1218" s="12"/>
      <c r="ODH1218" s="12"/>
      <c r="ODI1218" s="12"/>
      <c r="ODJ1218" s="12"/>
      <c r="ODK1218" s="12"/>
      <c r="ODL1218" s="12"/>
      <c r="ODM1218" s="12"/>
      <c r="ODN1218" s="12"/>
      <c r="ODO1218" s="12"/>
      <c r="ODP1218" s="12"/>
      <c r="ODQ1218" s="12"/>
      <c r="ODR1218" s="12"/>
      <c r="ODS1218" s="12"/>
      <c r="ODT1218" s="12"/>
      <c r="ODU1218" s="12"/>
      <c r="ODV1218" s="12"/>
      <c r="ODW1218" s="12"/>
      <c r="ODX1218" s="12"/>
      <c r="ODY1218" s="12"/>
      <c r="ODZ1218" s="12"/>
      <c r="OEA1218" s="12"/>
      <c r="OEB1218" s="12"/>
      <c r="OEC1218" s="12"/>
      <c r="OED1218" s="12"/>
      <c r="OEE1218" s="12"/>
      <c r="OEF1218" s="12"/>
      <c r="OEG1218" s="12"/>
      <c r="OEH1218" s="12"/>
      <c r="OEI1218" s="12"/>
      <c r="OEJ1218" s="12"/>
      <c r="OEK1218" s="12"/>
      <c r="OEL1218" s="12"/>
      <c r="OEM1218" s="12"/>
      <c r="OEN1218" s="12"/>
      <c r="OEO1218" s="12"/>
      <c r="OEP1218" s="12"/>
      <c r="OEQ1218" s="12"/>
      <c r="OER1218" s="12"/>
      <c r="OES1218" s="12"/>
      <c r="OET1218" s="12"/>
      <c r="OEU1218" s="12"/>
      <c r="OEV1218" s="12"/>
      <c r="OEW1218" s="12"/>
      <c r="OEX1218" s="12"/>
      <c r="OEY1218" s="12"/>
      <c r="OEZ1218" s="12"/>
      <c r="OFA1218" s="12"/>
      <c r="OFB1218" s="12"/>
      <c r="OFC1218" s="12"/>
      <c r="OFD1218" s="12"/>
      <c r="OFE1218" s="12"/>
      <c r="OFF1218" s="12"/>
      <c r="OFG1218" s="12"/>
      <c r="OFH1218" s="12"/>
      <c r="OFI1218" s="12"/>
      <c r="OFJ1218" s="12"/>
      <c r="OFK1218" s="12"/>
      <c r="OFL1218" s="12"/>
      <c r="OFM1218" s="12"/>
      <c r="OFN1218" s="12"/>
      <c r="OFO1218" s="12"/>
      <c r="OFP1218" s="12"/>
      <c r="OFQ1218" s="12"/>
      <c r="OFR1218" s="12"/>
      <c r="OFS1218" s="12"/>
      <c r="OFT1218" s="12"/>
      <c r="OFU1218" s="12"/>
      <c r="OFV1218" s="12"/>
      <c r="OFW1218" s="12"/>
      <c r="OFX1218" s="12"/>
      <c r="OFY1218" s="12"/>
      <c r="OFZ1218" s="12"/>
      <c r="OGA1218" s="12"/>
      <c r="OGB1218" s="12"/>
      <c r="OGC1218" s="12"/>
      <c r="OGD1218" s="12"/>
      <c r="OGE1218" s="12"/>
      <c r="OGF1218" s="12"/>
      <c r="OGG1218" s="12"/>
      <c r="OGH1218" s="12"/>
      <c r="OGI1218" s="12"/>
      <c r="OGJ1218" s="12"/>
      <c r="OGK1218" s="12"/>
      <c r="OGL1218" s="12"/>
      <c r="OGM1218" s="12"/>
      <c r="OGN1218" s="12"/>
      <c r="OGO1218" s="12"/>
      <c r="OGP1218" s="12"/>
      <c r="OGQ1218" s="12"/>
      <c r="OGR1218" s="12"/>
      <c r="OGS1218" s="12"/>
      <c r="OGT1218" s="12"/>
      <c r="OGU1218" s="12"/>
      <c r="OGV1218" s="12"/>
      <c r="OGW1218" s="12"/>
      <c r="OGX1218" s="12"/>
      <c r="OGY1218" s="12"/>
      <c r="OGZ1218" s="12"/>
      <c r="OHA1218" s="12"/>
      <c r="OHB1218" s="12"/>
      <c r="OHC1218" s="12"/>
      <c r="OHD1218" s="12"/>
      <c r="OHE1218" s="12"/>
      <c r="OHF1218" s="12"/>
      <c r="OHG1218" s="12"/>
      <c r="OHH1218" s="12"/>
      <c r="OHI1218" s="12"/>
      <c r="OHJ1218" s="12"/>
      <c r="OHK1218" s="12"/>
      <c r="OHL1218" s="12"/>
      <c r="OHM1218" s="12"/>
      <c r="OHN1218" s="12"/>
      <c r="OHO1218" s="12"/>
      <c r="OHP1218" s="12"/>
      <c r="OHQ1218" s="12"/>
      <c r="OHR1218" s="12"/>
      <c r="OHS1218" s="12"/>
      <c r="OHT1218" s="12"/>
      <c r="OHU1218" s="12"/>
      <c r="OHV1218" s="12"/>
      <c r="OHW1218" s="12"/>
      <c r="OHX1218" s="12"/>
      <c r="OHY1218" s="12"/>
      <c r="OHZ1218" s="12"/>
      <c r="OIA1218" s="12"/>
      <c r="OIB1218" s="12"/>
      <c r="OIC1218" s="12"/>
      <c r="OID1218" s="12"/>
      <c r="OIE1218" s="12"/>
      <c r="OIF1218" s="12"/>
      <c r="OIG1218" s="12"/>
      <c r="OIH1218" s="12"/>
      <c r="OII1218" s="12"/>
      <c r="OIJ1218" s="12"/>
      <c r="OIK1218" s="12"/>
      <c r="OIL1218" s="12"/>
      <c r="OIM1218" s="12"/>
      <c r="OIN1218" s="12"/>
      <c r="OIO1218" s="12"/>
      <c r="OIP1218" s="12"/>
      <c r="OIQ1218" s="12"/>
      <c r="OIR1218" s="12"/>
      <c r="OIS1218" s="12"/>
      <c r="OIT1218" s="12"/>
      <c r="OIU1218" s="12"/>
      <c r="OIV1218" s="12"/>
      <c r="OIW1218" s="12"/>
      <c r="OIX1218" s="12"/>
      <c r="OIY1218" s="12"/>
      <c r="OIZ1218" s="12"/>
      <c r="OJA1218" s="12"/>
      <c r="OJB1218" s="12"/>
      <c r="OJC1218" s="12"/>
      <c r="OJD1218" s="12"/>
      <c r="OJE1218" s="12"/>
      <c r="OJF1218" s="12"/>
      <c r="OJG1218" s="12"/>
      <c r="OJH1218" s="12"/>
      <c r="OJI1218" s="12"/>
      <c r="OJJ1218" s="12"/>
      <c r="OJK1218" s="12"/>
      <c r="OJL1218" s="12"/>
      <c r="OJM1218" s="12"/>
      <c r="OJN1218" s="12"/>
      <c r="OJO1218" s="12"/>
      <c r="OJP1218" s="12"/>
      <c r="OJQ1218" s="12"/>
      <c r="OJR1218" s="12"/>
      <c r="OJS1218" s="12"/>
      <c r="OJT1218" s="12"/>
      <c r="OJU1218" s="12"/>
      <c r="OJV1218" s="12"/>
      <c r="OJW1218" s="12"/>
      <c r="OJX1218" s="12"/>
      <c r="OJY1218" s="12"/>
      <c r="OJZ1218" s="12"/>
      <c r="OKA1218" s="12"/>
      <c r="OKB1218" s="12"/>
      <c r="OKC1218" s="12"/>
      <c r="OKD1218" s="12"/>
      <c r="OKE1218" s="12"/>
      <c r="OKF1218" s="12"/>
      <c r="OKG1218" s="12"/>
      <c r="OKH1218" s="12"/>
      <c r="OKI1218" s="12"/>
      <c r="OKJ1218" s="12"/>
      <c r="OKK1218" s="12"/>
      <c r="OKL1218" s="12"/>
      <c r="OKM1218" s="12"/>
      <c r="OKN1218" s="12"/>
      <c r="OKO1218" s="12"/>
      <c r="OKP1218" s="12"/>
      <c r="OKQ1218" s="12"/>
      <c r="OKR1218" s="12"/>
      <c r="OKS1218" s="12"/>
      <c r="OKT1218" s="12"/>
      <c r="OKU1218" s="12"/>
      <c r="OKV1218" s="12"/>
      <c r="OKW1218" s="12"/>
      <c r="OKX1218" s="12"/>
      <c r="OKY1218" s="12"/>
      <c r="OKZ1218" s="12"/>
      <c r="OLA1218" s="12"/>
      <c r="OLB1218" s="12"/>
      <c r="OLC1218" s="12"/>
      <c r="OLD1218" s="12"/>
      <c r="OLE1218" s="12"/>
      <c r="OLF1218" s="12"/>
      <c r="OLG1218" s="12"/>
      <c r="OLH1218" s="12"/>
      <c r="OLI1218" s="12"/>
      <c r="OLJ1218" s="12"/>
      <c r="OLK1218" s="12"/>
      <c r="OLL1218" s="12"/>
      <c r="OLM1218" s="12"/>
      <c r="OLN1218" s="12"/>
      <c r="OLO1218" s="12"/>
      <c r="OLP1218" s="12"/>
      <c r="OLQ1218" s="12"/>
      <c r="OLR1218" s="12"/>
      <c r="OLS1218" s="12"/>
      <c r="OLT1218" s="12"/>
      <c r="OLU1218" s="12"/>
      <c r="OLV1218" s="12"/>
      <c r="OLW1218" s="12"/>
      <c r="OLX1218" s="12"/>
      <c r="OLY1218" s="12"/>
      <c r="OLZ1218" s="12"/>
      <c r="OMA1218" s="12"/>
      <c r="OMB1218" s="12"/>
      <c r="OMC1218" s="12"/>
      <c r="OMD1218" s="12"/>
      <c r="OME1218" s="12"/>
      <c r="OMF1218" s="12"/>
      <c r="OMG1218" s="12"/>
      <c r="OMH1218" s="12"/>
      <c r="OMI1218" s="12"/>
      <c r="OMJ1218" s="12"/>
      <c r="OMK1218" s="12"/>
      <c r="OML1218" s="12"/>
      <c r="OMM1218" s="12"/>
      <c r="OMN1218" s="12"/>
      <c r="OMO1218" s="12"/>
      <c r="OMP1218" s="12"/>
      <c r="OMQ1218" s="12"/>
      <c r="OMR1218" s="12"/>
      <c r="OMS1218" s="12"/>
      <c r="OMT1218" s="12"/>
      <c r="OMU1218" s="12"/>
      <c r="OMV1218" s="12"/>
      <c r="OMW1218" s="12"/>
      <c r="OMX1218" s="12"/>
      <c r="OMY1218" s="12"/>
      <c r="OMZ1218" s="12"/>
      <c r="ONA1218" s="12"/>
      <c r="ONB1218" s="12"/>
      <c r="ONC1218" s="12"/>
      <c r="OND1218" s="12"/>
      <c r="ONE1218" s="12"/>
      <c r="ONF1218" s="12"/>
      <c r="ONG1218" s="12"/>
      <c r="ONH1218" s="12"/>
      <c r="ONI1218" s="12"/>
      <c r="ONJ1218" s="12"/>
      <c r="ONK1218" s="12"/>
      <c r="ONL1218" s="12"/>
      <c r="ONM1218" s="12"/>
      <c r="ONN1218" s="12"/>
      <c r="ONO1218" s="12"/>
      <c r="ONP1218" s="12"/>
      <c r="ONQ1218" s="12"/>
      <c r="ONR1218" s="12"/>
      <c r="ONS1218" s="12"/>
      <c r="ONT1218" s="12"/>
      <c r="ONU1218" s="12"/>
      <c r="ONV1218" s="12"/>
      <c r="ONW1218" s="12"/>
      <c r="ONX1218" s="12"/>
      <c r="ONY1218" s="12"/>
      <c r="ONZ1218" s="12"/>
      <c r="OOA1218" s="12"/>
      <c r="OOB1218" s="12"/>
      <c r="OOC1218" s="12"/>
      <c r="OOD1218" s="12"/>
      <c r="OOE1218" s="12"/>
      <c r="OOF1218" s="12"/>
      <c r="OOG1218" s="12"/>
      <c r="OOH1218" s="12"/>
      <c r="OOI1218" s="12"/>
      <c r="OOJ1218" s="12"/>
      <c r="OOK1218" s="12"/>
      <c r="OOL1218" s="12"/>
      <c r="OOM1218" s="12"/>
      <c r="OON1218" s="12"/>
      <c r="OOO1218" s="12"/>
      <c r="OOP1218" s="12"/>
      <c r="OOQ1218" s="12"/>
      <c r="OOR1218" s="12"/>
      <c r="OOS1218" s="12"/>
      <c r="OOT1218" s="12"/>
      <c r="OOU1218" s="12"/>
      <c r="OOV1218" s="12"/>
      <c r="OOW1218" s="12"/>
      <c r="OOX1218" s="12"/>
      <c r="OOY1218" s="12"/>
      <c r="OOZ1218" s="12"/>
      <c r="OPA1218" s="12"/>
      <c r="OPB1218" s="12"/>
      <c r="OPC1218" s="12"/>
      <c r="OPD1218" s="12"/>
      <c r="OPE1218" s="12"/>
      <c r="OPF1218" s="12"/>
      <c r="OPG1218" s="12"/>
      <c r="OPH1218" s="12"/>
      <c r="OPI1218" s="12"/>
      <c r="OPJ1218" s="12"/>
      <c r="OPK1218" s="12"/>
      <c r="OPL1218" s="12"/>
      <c r="OPM1218" s="12"/>
      <c r="OPN1218" s="12"/>
      <c r="OPO1218" s="12"/>
      <c r="OPP1218" s="12"/>
      <c r="OPQ1218" s="12"/>
      <c r="OPR1218" s="12"/>
      <c r="OPS1218" s="12"/>
      <c r="OPT1218" s="12"/>
      <c r="OPU1218" s="12"/>
      <c r="OPV1218" s="12"/>
      <c r="OPW1218" s="12"/>
      <c r="OPX1218" s="12"/>
      <c r="OPY1218" s="12"/>
      <c r="OPZ1218" s="12"/>
      <c r="OQA1218" s="12"/>
      <c r="OQB1218" s="12"/>
      <c r="OQC1218" s="12"/>
      <c r="OQD1218" s="12"/>
      <c r="OQE1218" s="12"/>
      <c r="OQF1218" s="12"/>
      <c r="OQG1218" s="12"/>
      <c r="OQH1218" s="12"/>
      <c r="OQI1218" s="12"/>
      <c r="OQJ1218" s="12"/>
      <c r="OQK1218" s="12"/>
      <c r="OQL1218" s="12"/>
      <c r="OQM1218" s="12"/>
      <c r="OQN1218" s="12"/>
      <c r="OQO1218" s="12"/>
      <c r="OQP1218" s="12"/>
      <c r="OQQ1218" s="12"/>
      <c r="OQR1218" s="12"/>
      <c r="OQS1218" s="12"/>
      <c r="OQT1218" s="12"/>
      <c r="OQU1218" s="12"/>
      <c r="OQV1218" s="12"/>
      <c r="OQW1218" s="12"/>
      <c r="OQX1218" s="12"/>
      <c r="OQY1218" s="12"/>
      <c r="OQZ1218" s="12"/>
      <c r="ORA1218" s="12"/>
      <c r="ORB1218" s="12"/>
      <c r="ORC1218" s="12"/>
      <c r="ORD1218" s="12"/>
      <c r="ORE1218" s="12"/>
      <c r="ORF1218" s="12"/>
      <c r="ORG1218" s="12"/>
      <c r="ORH1218" s="12"/>
      <c r="ORI1218" s="12"/>
      <c r="ORJ1218" s="12"/>
      <c r="ORK1218" s="12"/>
      <c r="ORL1218" s="12"/>
      <c r="ORM1218" s="12"/>
      <c r="ORN1218" s="12"/>
      <c r="ORO1218" s="12"/>
      <c r="ORP1218" s="12"/>
      <c r="ORQ1218" s="12"/>
      <c r="ORR1218" s="12"/>
      <c r="ORS1218" s="12"/>
      <c r="ORT1218" s="12"/>
      <c r="ORU1218" s="12"/>
      <c r="ORV1218" s="12"/>
      <c r="ORW1218" s="12"/>
      <c r="ORX1218" s="12"/>
      <c r="ORY1218" s="12"/>
      <c r="ORZ1218" s="12"/>
      <c r="OSA1218" s="12"/>
      <c r="OSB1218" s="12"/>
      <c r="OSC1218" s="12"/>
      <c r="OSD1218" s="12"/>
      <c r="OSE1218" s="12"/>
      <c r="OSF1218" s="12"/>
      <c r="OSG1218" s="12"/>
      <c r="OSH1218" s="12"/>
      <c r="OSI1218" s="12"/>
      <c r="OSJ1218" s="12"/>
      <c r="OSK1218" s="12"/>
      <c r="OSL1218" s="12"/>
      <c r="OSM1218" s="12"/>
      <c r="OSN1218" s="12"/>
      <c r="OSO1218" s="12"/>
      <c r="OSP1218" s="12"/>
      <c r="OSQ1218" s="12"/>
      <c r="OSR1218" s="12"/>
      <c r="OSS1218" s="12"/>
      <c r="OST1218" s="12"/>
      <c r="OSU1218" s="12"/>
      <c r="OSV1218" s="12"/>
      <c r="OSW1218" s="12"/>
      <c r="OSX1218" s="12"/>
      <c r="OSY1218" s="12"/>
      <c r="OSZ1218" s="12"/>
      <c r="OTA1218" s="12"/>
      <c r="OTB1218" s="12"/>
      <c r="OTC1218" s="12"/>
      <c r="OTD1218" s="12"/>
      <c r="OTE1218" s="12"/>
      <c r="OTF1218" s="12"/>
      <c r="OTG1218" s="12"/>
      <c r="OTH1218" s="12"/>
      <c r="OTI1218" s="12"/>
      <c r="OTJ1218" s="12"/>
      <c r="OTK1218" s="12"/>
      <c r="OTL1218" s="12"/>
      <c r="OTM1218" s="12"/>
      <c r="OTN1218" s="12"/>
      <c r="OTO1218" s="12"/>
      <c r="OTP1218" s="12"/>
      <c r="OTQ1218" s="12"/>
      <c r="OTR1218" s="12"/>
      <c r="OTS1218" s="12"/>
      <c r="OTT1218" s="12"/>
      <c r="OTU1218" s="12"/>
      <c r="OTV1218" s="12"/>
      <c r="OTW1218" s="12"/>
      <c r="OTX1218" s="12"/>
      <c r="OTY1218" s="12"/>
      <c r="OTZ1218" s="12"/>
      <c r="OUA1218" s="12"/>
      <c r="OUB1218" s="12"/>
      <c r="OUC1218" s="12"/>
      <c r="OUD1218" s="12"/>
      <c r="OUE1218" s="12"/>
      <c r="OUF1218" s="12"/>
      <c r="OUG1218" s="12"/>
      <c r="OUH1218" s="12"/>
      <c r="OUI1218" s="12"/>
      <c r="OUJ1218" s="12"/>
      <c r="OUK1218" s="12"/>
      <c r="OUL1218" s="12"/>
      <c r="OUM1218" s="12"/>
      <c r="OUN1218" s="12"/>
      <c r="OUO1218" s="12"/>
      <c r="OUP1218" s="12"/>
      <c r="OUQ1218" s="12"/>
      <c r="OUR1218" s="12"/>
      <c r="OUS1218" s="12"/>
      <c r="OUT1218" s="12"/>
      <c r="OUU1218" s="12"/>
      <c r="OUV1218" s="12"/>
      <c r="OUW1218" s="12"/>
      <c r="OUX1218" s="12"/>
      <c r="OUY1218" s="12"/>
      <c r="OUZ1218" s="12"/>
      <c r="OVA1218" s="12"/>
      <c r="OVB1218" s="12"/>
      <c r="OVC1218" s="12"/>
      <c r="OVD1218" s="12"/>
      <c r="OVE1218" s="12"/>
      <c r="OVF1218" s="12"/>
      <c r="OVG1218" s="12"/>
      <c r="OVH1218" s="12"/>
      <c r="OVI1218" s="12"/>
      <c r="OVJ1218" s="12"/>
      <c r="OVK1218" s="12"/>
      <c r="OVL1218" s="12"/>
      <c r="OVM1218" s="12"/>
      <c r="OVN1218" s="12"/>
      <c r="OVO1218" s="12"/>
      <c r="OVP1218" s="12"/>
      <c r="OVQ1218" s="12"/>
      <c r="OVR1218" s="12"/>
      <c r="OVS1218" s="12"/>
      <c r="OVT1218" s="12"/>
      <c r="OVU1218" s="12"/>
      <c r="OVV1218" s="12"/>
      <c r="OVW1218" s="12"/>
      <c r="OVX1218" s="12"/>
      <c r="OVY1218" s="12"/>
      <c r="OVZ1218" s="12"/>
      <c r="OWA1218" s="12"/>
      <c r="OWB1218" s="12"/>
      <c r="OWC1218" s="12"/>
      <c r="OWD1218" s="12"/>
      <c r="OWE1218" s="12"/>
      <c r="OWF1218" s="12"/>
      <c r="OWG1218" s="12"/>
      <c r="OWH1218" s="12"/>
      <c r="OWI1218" s="12"/>
      <c r="OWJ1218" s="12"/>
      <c r="OWK1218" s="12"/>
      <c r="OWL1218" s="12"/>
      <c r="OWM1218" s="12"/>
      <c r="OWN1218" s="12"/>
      <c r="OWO1218" s="12"/>
      <c r="OWP1218" s="12"/>
      <c r="OWQ1218" s="12"/>
      <c r="OWR1218" s="12"/>
      <c r="OWS1218" s="12"/>
      <c r="OWT1218" s="12"/>
      <c r="OWU1218" s="12"/>
      <c r="OWV1218" s="12"/>
      <c r="OWW1218" s="12"/>
      <c r="OWX1218" s="12"/>
      <c r="OWY1218" s="12"/>
      <c r="OWZ1218" s="12"/>
      <c r="OXA1218" s="12"/>
      <c r="OXB1218" s="12"/>
      <c r="OXC1218" s="12"/>
      <c r="OXD1218" s="12"/>
      <c r="OXE1218" s="12"/>
      <c r="OXF1218" s="12"/>
      <c r="OXG1218" s="12"/>
      <c r="OXH1218" s="12"/>
      <c r="OXI1218" s="12"/>
      <c r="OXJ1218" s="12"/>
      <c r="OXK1218" s="12"/>
      <c r="OXL1218" s="12"/>
      <c r="OXM1218" s="12"/>
      <c r="OXN1218" s="12"/>
      <c r="OXO1218" s="12"/>
      <c r="OXP1218" s="12"/>
      <c r="OXQ1218" s="12"/>
      <c r="OXR1218" s="12"/>
      <c r="OXS1218" s="12"/>
      <c r="OXT1218" s="12"/>
      <c r="OXU1218" s="12"/>
      <c r="OXV1218" s="12"/>
      <c r="OXW1218" s="12"/>
      <c r="OXX1218" s="12"/>
      <c r="OXY1218" s="12"/>
      <c r="OXZ1218" s="12"/>
      <c r="OYA1218" s="12"/>
      <c r="OYB1218" s="12"/>
      <c r="OYC1218" s="12"/>
      <c r="OYD1218" s="12"/>
      <c r="OYE1218" s="12"/>
      <c r="OYF1218" s="12"/>
      <c r="OYG1218" s="12"/>
      <c r="OYH1218" s="12"/>
      <c r="OYI1218" s="12"/>
      <c r="OYJ1218" s="12"/>
      <c r="OYK1218" s="12"/>
      <c r="OYL1218" s="12"/>
      <c r="OYM1218" s="12"/>
      <c r="OYN1218" s="12"/>
      <c r="OYO1218" s="12"/>
      <c r="OYP1218" s="12"/>
      <c r="OYQ1218" s="12"/>
      <c r="OYR1218" s="12"/>
      <c r="OYS1218" s="12"/>
      <c r="OYT1218" s="12"/>
      <c r="OYU1218" s="12"/>
      <c r="OYV1218" s="12"/>
      <c r="OYW1218" s="12"/>
      <c r="OYX1218" s="12"/>
      <c r="OYY1218" s="12"/>
      <c r="OYZ1218" s="12"/>
      <c r="OZA1218" s="12"/>
      <c r="OZB1218" s="12"/>
      <c r="OZC1218" s="12"/>
      <c r="OZD1218" s="12"/>
      <c r="OZE1218" s="12"/>
      <c r="OZF1218" s="12"/>
      <c r="OZG1218" s="12"/>
      <c r="OZH1218" s="12"/>
      <c r="OZI1218" s="12"/>
      <c r="OZJ1218" s="12"/>
      <c r="OZK1218" s="12"/>
      <c r="OZL1218" s="12"/>
      <c r="OZM1218" s="12"/>
      <c r="OZN1218" s="12"/>
      <c r="OZO1218" s="12"/>
      <c r="OZP1218" s="12"/>
      <c r="OZQ1218" s="12"/>
      <c r="OZR1218" s="12"/>
      <c r="OZS1218" s="12"/>
      <c r="OZT1218" s="12"/>
      <c r="OZU1218" s="12"/>
      <c r="OZV1218" s="12"/>
      <c r="OZW1218" s="12"/>
      <c r="OZX1218" s="12"/>
      <c r="OZY1218" s="12"/>
      <c r="OZZ1218" s="12"/>
      <c r="PAA1218" s="12"/>
      <c r="PAB1218" s="12"/>
      <c r="PAC1218" s="12"/>
      <c r="PAD1218" s="12"/>
      <c r="PAE1218" s="12"/>
      <c r="PAF1218" s="12"/>
      <c r="PAG1218" s="12"/>
      <c r="PAH1218" s="12"/>
      <c r="PAI1218" s="12"/>
      <c r="PAJ1218" s="12"/>
      <c r="PAK1218" s="12"/>
      <c r="PAL1218" s="12"/>
      <c r="PAM1218" s="12"/>
      <c r="PAN1218" s="12"/>
      <c r="PAO1218" s="12"/>
      <c r="PAP1218" s="12"/>
      <c r="PAQ1218" s="12"/>
      <c r="PAR1218" s="12"/>
      <c r="PAS1218" s="12"/>
      <c r="PAT1218" s="12"/>
      <c r="PAU1218" s="12"/>
      <c r="PAV1218" s="12"/>
      <c r="PAW1218" s="12"/>
      <c r="PAX1218" s="12"/>
      <c r="PAY1218" s="12"/>
      <c r="PAZ1218" s="12"/>
      <c r="PBA1218" s="12"/>
      <c r="PBB1218" s="12"/>
      <c r="PBC1218" s="12"/>
      <c r="PBD1218" s="12"/>
      <c r="PBE1218" s="12"/>
      <c r="PBF1218" s="12"/>
      <c r="PBG1218" s="12"/>
      <c r="PBH1218" s="12"/>
      <c r="PBI1218" s="12"/>
      <c r="PBJ1218" s="12"/>
      <c r="PBK1218" s="12"/>
      <c r="PBL1218" s="12"/>
      <c r="PBM1218" s="12"/>
      <c r="PBN1218" s="12"/>
      <c r="PBO1218" s="12"/>
      <c r="PBP1218" s="12"/>
      <c r="PBQ1218" s="12"/>
      <c r="PBR1218" s="12"/>
      <c r="PBS1218" s="12"/>
      <c r="PBT1218" s="12"/>
      <c r="PBU1218" s="12"/>
      <c r="PBV1218" s="12"/>
      <c r="PBW1218" s="12"/>
      <c r="PBX1218" s="12"/>
      <c r="PBY1218" s="12"/>
      <c r="PBZ1218" s="12"/>
      <c r="PCA1218" s="12"/>
      <c r="PCB1218" s="12"/>
      <c r="PCC1218" s="12"/>
      <c r="PCD1218" s="12"/>
      <c r="PCE1218" s="12"/>
      <c r="PCF1218" s="12"/>
      <c r="PCG1218" s="12"/>
      <c r="PCH1218" s="12"/>
      <c r="PCI1218" s="12"/>
      <c r="PCJ1218" s="12"/>
      <c r="PCK1218" s="12"/>
      <c r="PCL1218" s="12"/>
      <c r="PCM1218" s="12"/>
      <c r="PCN1218" s="12"/>
      <c r="PCO1218" s="12"/>
      <c r="PCP1218" s="12"/>
      <c r="PCQ1218" s="12"/>
      <c r="PCR1218" s="12"/>
      <c r="PCS1218" s="12"/>
      <c r="PCT1218" s="12"/>
      <c r="PCU1218" s="12"/>
      <c r="PCV1218" s="12"/>
      <c r="PCW1218" s="12"/>
      <c r="PCX1218" s="12"/>
      <c r="PCY1218" s="12"/>
      <c r="PCZ1218" s="12"/>
      <c r="PDA1218" s="12"/>
      <c r="PDB1218" s="12"/>
      <c r="PDC1218" s="12"/>
      <c r="PDD1218" s="12"/>
      <c r="PDE1218" s="12"/>
      <c r="PDF1218" s="12"/>
      <c r="PDG1218" s="12"/>
      <c r="PDH1218" s="12"/>
      <c r="PDI1218" s="12"/>
      <c r="PDJ1218" s="12"/>
      <c r="PDK1218" s="12"/>
      <c r="PDL1218" s="12"/>
      <c r="PDM1218" s="12"/>
      <c r="PDN1218" s="12"/>
      <c r="PDO1218" s="12"/>
      <c r="PDP1218" s="12"/>
      <c r="PDQ1218" s="12"/>
      <c r="PDR1218" s="12"/>
      <c r="PDS1218" s="12"/>
      <c r="PDT1218" s="12"/>
      <c r="PDU1218" s="12"/>
      <c r="PDV1218" s="12"/>
      <c r="PDW1218" s="12"/>
      <c r="PDX1218" s="12"/>
      <c r="PDY1218" s="12"/>
      <c r="PDZ1218" s="12"/>
      <c r="PEA1218" s="12"/>
      <c r="PEB1218" s="12"/>
      <c r="PEC1218" s="12"/>
      <c r="PED1218" s="12"/>
      <c r="PEE1218" s="12"/>
      <c r="PEF1218" s="12"/>
      <c r="PEG1218" s="12"/>
      <c r="PEH1218" s="12"/>
      <c r="PEI1218" s="12"/>
      <c r="PEJ1218" s="12"/>
      <c r="PEK1218" s="12"/>
      <c r="PEL1218" s="12"/>
      <c r="PEM1218" s="12"/>
      <c r="PEN1218" s="12"/>
      <c r="PEO1218" s="12"/>
      <c r="PEP1218" s="12"/>
      <c r="PEQ1218" s="12"/>
      <c r="PER1218" s="12"/>
      <c r="PES1218" s="12"/>
      <c r="PET1218" s="12"/>
      <c r="PEU1218" s="12"/>
      <c r="PEV1218" s="12"/>
      <c r="PEW1218" s="12"/>
      <c r="PEX1218" s="12"/>
      <c r="PEY1218" s="12"/>
      <c r="PEZ1218" s="12"/>
      <c r="PFA1218" s="12"/>
      <c r="PFB1218" s="12"/>
      <c r="PFC1218" s="12"/>
      <c r="PFD1218" s="12"/>
      <c r="PFE1218" s="12"/>
      <c r="PFF1218" s="12"/>
      <c r="PFG1218" s="12"/>
      <c r="PFH1218" s="12"/>
      <c r="PFI1218" s="12"/>
      <c r="PFJ1218" s="12"/>
      <c r="PFK1218" s="12"/>
      <c r="PFL1218" s="12"/>
      <c r="PFM1218" s="12"/>
      <c r="PFN1218" s="12"/>
      <c r="PFO1218" s="12"/>
      <c r="PFP1218" s="12"/>
      <c r="PFQ1218" s="12"/>
      <c r="PFR1218" s="12"/>
      <c r="PFS1218" s="12"/>
      <c r="PFT1218" s="12"/>
      <c r="PFU1218" s="12"/>
      <c r="PFV1218" s="12"/>
      <c r="PFW1218" s="12"/>
      <c r="PFX1218" s="12"/>
      <c r="PFY1218" s="12"/>
      <c r="PFZ1218" s="12"/>
      <c r="PGA1218" s="12"/>
      <c r="PGB1218" s="12"/>
      <c r="PGC1218" s="12"/>
      <c r="PGD1218" s="12"/>
      <c r="PGE1218" s="12"/>
      <c r="PGF1218" s="12"/>
      <c r="PGG1218" s="12"/>
      <c r="PGH1218" s="12"/>
      <c r="PGI1218" s="12"/>
      <c r="PGJ1218" s="12"/>
      <c r="PGK1218" s="12"/>
      <c r="PGL1218" s="12"/>
      <c r="PGM1218" s="12"/>
      <c r="PGN1218" s="12"/>
      <c r="PGO1218" s="12"/>
      <c r="PGP1218" s="12"/>
      <c r="PGQ1218" s="12"/>
      <c r="PGR1218" s="12"/>
      <c r="PGS1218" s="12"/>
      <c r="PGT1218" s="12"/>
      <c r="PGU1218" s="12"/>
      <c r="PGV1218" s="12"/>
      <c r="PGW1218" s="12"/>
      <c r="PGX1218" s="12"/>
      <c r="PGY1218" s="12"/>
      <c r="PGZ1218" s="12"/>
      <c r="PHA1218" s="12"/>
      <c r="PHB1218" s="12"/>
      <c r="PHC1218" s="12"/>
      <c r="PHD1218" s="12"/>
      <c r="PHE1218" s="12"/>
      <c r="PHF1218" s="12"/>
      <c r="PHG1218" s="12"/>
      <c r="PHH1218" s="12"/>
      <c r="PHI1218" s="12"/>
      <c r="PHJ1218" s="12"/>
      <c r="PHK1218" s="12"/>
      <c r="PHL1218" s="12"/>
      <c r="PHM1218" s="12"/>
      <c r="PHN1218" s="12"/>
      <c r="PHO1218" s="12"/>
      <c r="PHP1218" s="12"/>
      <c r="PHQ1218" s="12"/>
      <c r="PHR1218" s="12"/>
      <c r="PHS1218" s="12"/>
      <c r="PHT1218" s="12"/>
      <c r="PHU1218" s="12"/>
      <c r="PHV1218" s="12"/>
      <c r="PHW1218" s="12"/>
      <c r="PHX1218" s="12"/>
      <c r="PHY1218" s="12"/>
      <c r="PHZ1218" s="12"/>
      <c r="PIA1218" s="12"/>
      <c r="PIB1218" s="12"/>
      <c r="PIC1218" s="12"/>
      <c r="PID1218" s="12"/>
      <c r="PIE1218" s="12"/>
      <c r="PIF1218" s="12"/>
      <c r="PIG1218" s="12"/>
      <c r="PIH1218" s="12"/>
      <c r="PII1218" s="12"/>
      <c r="PIJ1218" s="12"/>
      <c r="PIK1218" s="12"/>
      <c r="PIL1218" s="12"/>
      <c r="PIM1218" s="12"/>
      <c r="PIN1218" s="12"/>
      <c r="PIO1218" s="12"/>
      <c r="PIP1218" s="12"/>
      <c r="PIQ1218" s="12"/>
      <c r="PIR1218" s="12"/>
      <c r="PIS1218" s="12"/>
      <c r="PIT1218" s="12"/>
      <c r="PIU1218" s="12"/>
      <c r="PIV1218" s="12"/>
      <c r="PIW1218" s="12"/>
      <c r="PIX1218" s="12"/>
      <c r="PIY1218" s="12"/>
      <c r="PIZ1218" s="12"/>
      <c r="PJA1218" s="12"/>
      <c r="PJB1218" s="12"/>
      <c r="PJC1218" s="12"/>
      <c r="PJD1218" s="12"/>
      <c r="PJE1218" s="12"/>
      <c r="PJF1218" s="12"/>
      <c r="PJG1218" s="12"/>
      <c r="PJH1218" s="12"/>
      <c r="PJI1218" s="12"/>
      <c r="PJJ1218" s="12"/>
      <c r="PJK1218" s="12"/>
      <c r="PJL1218" s="12"/>
      <c r="PJM1218" s="12"/>
      <c r="PJN1218" s="12"/>
      <c r="PJO1218" s="12"/>
      <c r="PJP1218" s="12"/>
      <c r="PJQ1218" s="12"/>
      <c r="PJR1218" s="12"/>
      <c r="PJS1218" s="12"/>
      <c r="PJT1218" s="12"/>
      <c r="PJU1218" s="12"/>
      <c r="PJV1218" s="12"/>
      <c r="PJW1218" s="12"/>
      <c r="PJX1218" s="12"/>
      <c r="PJY1218" s="12"/>
      <c r="PJZ1218" s="12"/>
      <c r="PKA1218" s="12"/>
      <c r="PKB1218" s="12"/>
      <c r="PKC1218" s="12"/>
      <c r="PKD1218" s="12"/>
      <c r="PKE1218" s="12"/>
      <c r="PKF1218" s="12"/>
      <c r="PKG1218" s="12"/>
      <c r="PKH1218" s="12"/>
      <c r="PKI1218" s="12"/>
      <c r="PKJ1218" s="12"/>
      <c r="PKK1218" s="12"/>
      <c r="PKL1218" s="12"/>
      <c r="PKM1218" s="12"/>
      <c r="PKN1218" s="12"/>
      <c r="PKO1218" s="12"/>
      <c r="PKP1218" s="12"/>
      <c r="PKQ1218" s="12"/>
      <c r="PKR1218" s="12"/>
      <c r="PKS1218" s="12"/>
      <c r="PKT1218" s="12"/>
      <c r="PKU1218" s="12"/>
      <c r="PKV1218" s="12"/>
      <c r="PKW1218" s="12"/>
      <c r="PKX1218" s="12"/>
      <c r="PKY1218" s="12"/>
      <c r="PKZ1218" s="12"/>
      <c r="PLA1218" s="12"/>
      <c r="PLB1218" s="12"/>
      <c r="PLC1218" s="12"/>
      <c r="PLD1218" s="12"/>
      <c r="PLE1218" s="12"/>
      <c r="PLF1218" s="12"/>
      <c r="PLG1218" s="12"/>
      <c r="PLH1218" s="12"/>
      <c r="PLI1218" s="12"/>
      <c r="PLJ1218" s="12"/>
      <c r="PLK1218" s="12"/>
      <c r="PLL1218" s="12"/>
      <c r="PLM1218" s="12"/>
      <c r="PLN1218" s="12"/>
      <c r="PLO1218" s="12"/>
      <c r="PLP1218" s="12"/>
      <c r="PLQ1218" s="12"/>
      <c r="PLR1218" s="12"/>
      <c r="PLS1218" s="12"/>
      <c r="PLT1218" s="12"/>
      <c r="PLU1218" s="12"/>
      <c r="PLV1218" s="12"/>
      <c r="PLW1218" s="12"/>
      <c r="PLX1218" s="12"/>
      <c r="PLY1218" s="12"/>
      <c r="PLZ1218" s="12"/>
      <c r="PMA1218" s="12"/>
      <c r="PMB1218" s="12"/>
      <c r="PMC1218" s="12"/>
      <c r="PMD1218" s="12"/>
      <c r="PME1218" s="12"/>
      <c r="PMF1218" s="12"/>
      <c r="PMG1218" s="12"/>
      <c r="PMH1218" s="12"/>
      <c r="PMI1218" s="12"/>
      <c r="PMJ1218" s="12"/>
      <c r="PMK1218" s="12"/>
      <c r="PML1218" s="12"/>
      <c r="PMM1218" s="12"/>
      <c r="PMN1218" s="12"/>
      <c r="PMO1218" s="12"/>
      <c r="PMP1218" s="12"/>
      <c r="PMQ1218" s="12"/>
      <c r="PMR1218" s="12"/>
      <c r="PMS1218" s="12"/>
      <c r="PMT1218" s="12"/>
      <c r="PMU1218" s="12"/>
      <c r="PMV1218" s="12"/>
      <c r="PMW1218" s="12"/>
      <c r="PMX1218" s="12"/>
      <c r="PMY1218" s="12"/>
      <c r="PMZ1218" s="12"/>
      <c r="PNA1218" s="12"/>
      <c r="PNB1218" s="12"/>
      <c r="PNC1218" s="12"/>
      <c r="PND1218" s="12"/>
      <c r="PNE1218" s="12"/>
      <c r="PNF1218" s="12"/>
      <c r="PNG1218" s="12"/>
      <c r="PNH1218" s="12"/>
      <c r="PNI1218" s="12"/>
      <c r="PNJ1218" s="12"/>
      <c r="PNK1218" s="12"/>
      <c r="PNL1218" s="12"/>
      <c r="PNM1218" s="12"/>
      <c r="PNN1218" s="12"/>
      <c r="PNO1218" s="12"/>
      <c r="PNP1218" s="12"/>
      <c r="PNQ1218" s="12"/>
      <c r="PNR1218" s="12"/>
      <c r="PNS1218" s="12"/>
      <c r="PNT1218" s="12"/>
      <c r="PNU1218" s="12"/>
      <c r="PNV1218" s="12"/>
      <c r="PNW1218" s="12"/>
      <c r="PNX1218" s="12"/>
      <c r="PNY1218" s="12"/>
      <c r="PNZ1218" s="12"/>
      <c r="POA1218" s="12"/>
      <c r="POB1218" s="12"/>
      <c r="POC1218" s="12"/>
      <c r="POD1218" s="12"/>
      <c r="POE1218" s="12"/>
      <c r="POF1218" s="12"/>
      <c r="POG1218" s="12"/>
      <c r="POH1218" s="12"/>
      <c r="POI1218" s="12"/>
      <c r="POJ1218" s="12"/>
      <c r="POK1218" s="12"/>
      <c r="POL1218" s="12"/>
      <c r="POM1218" s="12"/>
      <c r="PON1218" s="12"/>
      <c r="POO1218" s="12"/>
      <c r="POP1218" s="12"/>
      <c r="POQ1218" s="12"/>
      <c r="POR1218" s="12"/>
      <c r="POS1218" s="12"/>
      <c r="POT1218" s="12"/>
      <c r="POU1218" s="12"/>
      <c r="POV1218" s="12"/>
      <c r="POW1218" s="12"/>
      <c r="POX1218" s="12"/>
      <c r="POY1218" s="12"/>
      <c r="POZ1218" s="12"/>
      <c r="PPA1218" s="12"/>
      <c r="PPB1218" s="12"/>
      <c r="PPC1218" s="12"/>
      <c r="PPD1218" s="12"/>
      <c r="PPE1218" s="12"/>
      <c r="PPF1218" s="12"/>
      <c r="PPG1218" s="12"/>
      <c r="PPH1218" s="12"/>
      <c r="PPI1218" s="12"/>
      <c r="PPJ1218" s="12"/>
      <c r="PPK1218" s="12"/>
      <c r="PPL1218" s="12"/>
      <c r="PPM1218" s="12"/>
      <c r="PPN1218" s="12"/>
      <c r="PPO1218" s="12"/>
      <c r="PPP1218" s="12"/>
      <c r="PPQ1218" s="12"/>
      <c r="PPR1218" s="12"/>
      <c r="PPS1218" s="12"/>
      <c r="PPT1218" s="12"/>
      <c r="PPU1218" s="12"/>
      <c r="PPV1218" s="12"/>
      <c r="PPW1218" s="12"/>
      <c r="PPX1218" s="12"/>
      <c r="PPY1218" s="12"/>
      <c r="PPZ1218" s="12"/>
      <c r="PQA1218" s="12"/>
      <c r="PQB1218" s="12"/>
      <c r="PQC1218" s="12"/>
      <c r="PQD1218" s="12"/>
      <c r="PQE1218" s="12"/>
      <c r="PQF1218" s="12"/>
      <c r="PQG1218" s="12"/>
      <c r="PQH1218" s="12"/>
      <c r="PQI1218" s="12"/>
      <c r="PQJ1218" s="12"/>
      <c r="PQK1218" s="12"/>
      <c r="PQL1218" s="12"/>
      <c r="PQM1218" s="12"/>
      <c r="PQN1218" s="12"/>
      <c r="PQO1218" s="12"/>
      <c r="PQP1218" s="12"/>
      <c r="PQQ1218" s="12"/>
      <c r="PQR1218" s="12"/>
      <c r="PQS1218" s="12"/>
      <c r="PQT1218" s="12"/>
      <c r="PQU1218" s="12"/>
      <c r="PQV1218" s="12"/>
      <c r="PQW1218" s="12"/>
      <c r="PQX1218" s="12"/>
      <c r="PQY1218" s="12"/>
      <c r="PQZ1218" s="12"/>
      <c r="PRA1218" s="12"/>
      <c r="PRB1218" s="12"/>
      <c r="PRC1218" s="12"/>
      <c r="PRD1218" s="12"/>
      <c r="PRE1218" s="12"/>
      <c r="PRF1218" s="12"/>
      <c r="PRG1218" s="12"/>
      <c r="PRH1218" s="12"/>
      <c r="PRI1218" s="12"/>
      <c r="PRJ1218" s="12"/>
      <c r="PRK1218" s="12"/>
      <c r="PRL1218" s="12"/>
      <c r="PRM1218" s="12"/>
      <c r="PRN1218" s="12"/>
      <c r="PRO1218" s="12"/>
      <c r="PRP1218" s="12"/>
      <c r="PRQ1218" s="12"/>
      <c r="PRR1218" s="12"/>
      <c r="PRS1218" s="12"/>
      <c r="PRT1218" s="12"/>
      <c r="PRU1218" s="12"/>
      <c r="PRV1218" s="12"/>
      <c r="PRW1218" s="12"/>
      <c r="PRX1218" s="12"/>
      <c r="PRY1218" s="12"/>
      <c r="PRZ1218" s="12"/>
      <c r="PSA1218" s="12"/>
      <c r="PSB1218" s="12"/>
      <c r="PSC1218" s="12"/>
      <c r="PSD1218" s="12"/>
      <c r="PSE1218" s="12"/>
      <c r="PSF1218" s="12"/>
      <c r="PSG1218" s="12"/>
      <c r="PSH1218" s="12"/>
      <c r="PSI1218" s="12"/>
      <c r="PSJ1218" s="12"/>
      <c r="PSK1218" s="12"/>
      <c r="PSL1218" s="12"/>
      <c r="PSM1218" s="12"/>
      <c r="PSN1218" s="12"/>
      <c r="PSO1218" s="12"/>
      <c r="PSP1218" s="12"/>
      <c r="PSQ1218" s="12"/>
      <c r="PSR1218" s="12"/>
      <c r="PSS1218" s="12"/>
      <c r="PST1218" s="12"/>
      <c r="PSU1218" s="12"/>
      <c r="PSV1218" s="12"/>
      <c r="PSW1218" s="12"/>
      <c r="PSX1218" s="12"/>
      <c r="PSY1218" s="12"/>
      <c r="PSZ1218" s="12"/>
      <c r="PTA1218" s="12"/>
      <c r="PTB1218" s="12"/>
      <c r="PTC1218" s="12"/>
      <c r="PTD1218" s="12"/>
      <c r="PTE1218" s="12"/>
      <c r="PTF1218" s="12"/>
      <c r="PTG1218" s="12"/>
      <c r="PTH1218" s="12"/>
      <c r="PTI1218" s="12"/>
      <c r="PTJ1218" s="12"/>
      <c r="PTK1218" s="12"/>
      <c r="PTL1218" s="12"/>
      <c r="PTM1218" s="12"/>
      <c r="PTN1218" s="12"/>
      <c r="PTO1218" s="12"/>
      <c r="PTP1218" s="12"/>
      <c r="PTQ1218" s="12"/>
      <c r="PTR1218" s="12"/>
      <c r="PTS1218" s="12"/>
      <c r="PTT1218" s="12"/>
      <c r="PTU1218" s="12"/>
      <c r="PTV1218" s="12"/>
      <c r="PTW1218" s="12"/>
      <c r="PTX1218" s="12"/>
      <c r="PTY1218" s="12"/>
      <c r="PTZ1218" s="12"/>
      <c r="PUA1218" s="12"/>
      <c r="PUB1218" s="12"/>
      <c r="PUC1218" s="12"/>
      <c r="PUD1218" s="12"/>
      <c r="PUE1218" s="12"/>
      <c r="PUF1218" s="12"/>
      <c r="PUG1218" s="12"/>
      <c r="PUH1218" s="12"/>
      <c r="PUI1218" s="12"/>
      <c r="PUJ1218" s="12"/>
      <c r="PUK1218" s="12"/>
      <c r="PUL1218" s="12"/>
      <c r="PUM1218" s="12"/>
      <c r="PUN1218" s="12"/>
      <c r="PUO1218" s="12"/>
      <c r="PUP1218" s="12"/>
      <c r="PUQ1218" s="12"/>
      <c r="PUR1218" s="12"/>
      <c r="PUS1218" s="12"/>
      <c r="PUT1218" s="12"/>
      <c r="PUU1218" s="12"/>
      <c r="PUV1218" s="12"/>
      <c r="PUW1218" s="12"/>
      <c r="PUX1218" s="12"/>
      <c r="PUY1218" s="12"/>
      <c r="PUZ1218" s="12"/>
      <c r="PVA1218" s="12"/>
      <c r="PVB1218" s="12"/>
      <c r="PVC1218" s="12"/>
      <c r="PVD1218" s="12"/>
      <c r="PVE1218" s="12"/>
      <c r="PVF1218" s="12"/>
      <c r="PVG1218" s="12"/>
      <c r="PVH1218" s="12"/>
      <c r="PVI1218" s="12"/>
      <c r="PVJ1218" s="12"/>
      <c r="PVK1218" s="12"/>
      <c r="PVL1218" s="12"/>
      <c r="PVM1218" s="12"/>
      <c r="PVN1218" s="12"/>
      <c r="PVO1218" s="12"/>
      <c r="PVP1218" s="12"/>
      <c r="PVQ1218" s="12"/>
      <c r="PVR1218" s="12"/>
      <c r="PVS1218" s="12"/>
      <c r="PVT1218" s="12"/>
      <c r="PVU1218" s="12"/>
      <c r="PVV1218" s="12"/>
      <c r="PVW1218" s="12"/>
      <c r="PVX1218" s="12"/>
      <c r="PVY1218" s="12"/>
      <c r="PVZ1218" s="12"/>
      <c r="PWA1218" s="12"/>
      <c r="PWB1218" s="12"/>
      <c r="PWC1218" s="12"/>
      <c r="PWD1218" s="12"/>
      <c r="PWE1218" s="12"/>
      <c r="PWF1218" s="12"/>
      <c r="PWG1218" s="12"/>
      <c r="PWH1218" s="12"/>
      <c r="PWI1218" s="12"/>
      <c r="PWJ1218" s="12"/>
      <c r="PWK1218" s="12"/>
      <c r="PWL1218" s="12"/>
      <c r="PWM1218" s="12"/>
      <c r="PWN1218" s="12"/>
      <c r="PWO1218" s="12"/>
      <c r="PWP1218" s="12"/>
      <c r="PWQ1218" s="12"/>
      <c r="PWR1218" s="12"/>
      <c r="PWS1218" s="12"/>
      <c r="PWT1218" s="12"/>
      <c r="PWU1218" s="12"/>
      <c r="PWV1218" s="12"/>
      <c r="PWW1218" s="12"/>
      <c r="PWX1218" s="12"/>
      <c r="PWY1218" s="12"/>
      <c r="PWZ1218" s="12"/>
      <c r="PXA1218" s="12"/>
      <c r="PXB1218" s="12"/>
      <c r="PXC1218" s="12"/>
      <c r="PXD1218" s="12"/>
      <c r="PXE1218" s="12"/>
      <c r="PXF1218" s="12"/>
      <c r="PXG1218" s="12"/>
      <c r="PXH1218" s="12"/>
      <c r="PXI1218" s="12"/>
      <c r="PXJ1218" s="12"/>
      <c r="PXK1218" s="12"/>
      <c r="PXL1218" s="12"/>
      <c r="PXM1218" s="12"/>
      <c r="PXN1218" s="12"/>
      <c r="PXO1218" s="12"/>
      <c r="PXP1218" s="12"/>
      <c r="PXQ1218" s="12"/>
      <c r="PXR1218" s="12"/>
      <c r="PXS1218" s="12"/>
      <c r="PXT1218" s="12"/>
      <c r="PXU1218" s="12"/>
      <c r="PXV1218" s="12"/>
      <c r="PXW1218" s="12"/>
      <c r="PXX1218" s="12"/>
      <c r="PXY1218" s="12"/>
      <c r="PXZ1218" s="12"/>
      <c r="PYA1218" s="12"/>
      <c r="PYB1218" s="12"/>
      <c r="PYC1218" s="12"/>
      <c r="PYD1218" s="12"/>
      <c r="PYE1218" s="12"/>
      <c r="PYF1218" s="12"/>
      <c r="PYG1218" s="12"/>
      <c r="PYH1218" s="12"/>
      <c r="PYI1218" s="12"/>
      <c r="PYJ1218" s="12"/>
      <c r="PYK1218" s="12"/>
      <c r="PYL1218" s="12"/>
      <c r="PYM1218" s="12"/>
      <c r="PYN1218" s="12"/>
      <c r="PYO1218" s="12"/>
      <c r="PYP1218" s="12"/>
      <c r="PYQ1218" s="12"/>
      <c r="PYR1218" s="12"/>
      <c r="PYS1218" s="12"/>
      <c r="PYT1218" s="12"/>
      <c r="PYU1218" s="12"/>
      <c r="PYV1218" s="12"/>
      <c r="PYW1218" s="12"/>
      <c r="PYX1218" s="12"/>
      <c r="PYY1218" s="12"/>
      <c r="PYZ1218" s="12"/>
      <c r="PZA1218" s="12"/>
      <c r="PZB1218" s="12"/>
      <c r="PZC1218" s="12"/>
      <c r="PZD1218" s="12"/>
      <c r="PZE1218" s="12"/>
      <c r="PZF1218" s="12"/>
      <c r="PZG1218" s="12"/>
      <c r="PZH1218" s="12"/>
      <c r="PZI1218" s="12"/>
      <c r="PZJ1218" s="12"/>
      <c r="PZK1218" s="12"/>
      <c r="PZL1218" s="12"/>
      <c r="PZM1218" s="12"/>
      <c r="PZN1218" s="12"/>
      <c r="PZO1218" s="12"/>
      <c r="PZP1218" s="12"/>
      <c r="PZQ1218" s="12"/>
      <c r="PZR1218" s="12"/>
      <c r="PZS1218" s="12"/>
      <c r="PZT1218" s="12"/>
      <c r="PZU1218" s="12"/>
      <c r="PZV1218" s="12"/>
      <c r="PZW1218" s="12"/>
      <c r="PZX1218" s="12"/>
      <c r="PZY1218" s="12"/>
      <c r="PZZ1218" s="12"/>
      <c r="QAA1218" s="12"/>
      <c r="QAB1218" s="12"/>
      <c r="QAC1218" s="12"/>
      <c r="QAD1218" s="12"/>
      <c r="QAE1218" s="12"/>
      <c r="QAF1218" s="12"/>
      <c r="QAG1218" s="12"/>
      <c r="QAH1218" s="12"/>
      <c r="QAI1218" s="12"/>
      <c r="QAJ1218" s="12"/>
      <c r="QAK1218" s="12"/>
      <c r="QAL1218" s="12"/>
      <c r="QAM1218" s="12"/>
      <c r="QAN1218" s="12"/>
      <c r="QAO1218" s="12"/>
      <c r="QAP1218" s="12"/>
      <c r="QAQ1218" s="12"/>
      <c r="QAR1218" s="12"/>
      <c r="QAS1218" s="12"/>
      <c r="QAT1218" s="12"/>
      <c r="QAU1218" s="12"/>
      <c r="QAV1218" s="12"/>
      <c r="QAW1218" s="12"/>
      <c r="QAX1218" s="12"/>
      <c r="QAY1218" s="12"/>
      <c r="QAZ1218" s="12"/>
      <c r="QBA1218" s="12"/>
      <c r="QBB1218" s="12"/>
      <c r="QBC1218" s="12"/>
      <c r="QBD1218" s="12"/>
      <c r="QBE1218" s="12"/>
      <c r="QBF1218" s="12"/>
      <c r="QBG1218" s="12"/>
      <c r="QBH1218" s="12"/>
      <c r="QBI1218" s="12"/>
      <c r="QBJ1218" s="12"/>
      <c r="QBK1218" s="12"/>
      <c r="QBL1218" s="12"/>
      <c r="QBM1218" s="12"/>
      <c r="QBN1218" s="12"/>
      <c r="QBO1218" s="12"/>
      <c r="QBP1218" s="12"/>
      <c r="QBQ1218" s="12"/>
      <c r="QBR1218" s="12"/>
      <c r="QBS1218" s="12"/>
      <c r="QBT1218" s="12"/>
      <c r="QBU1218" s="12"/>
      <c r="QBV1218" s="12"/>
      <c r="QBW1218" s="12"/>
      <c r="QBX1218" s="12"/>
      <c r="QBY1218" s="12"/>
      <c r="QBZ1218" s="12"/>
      <c r="QCA1218" s="12"/>
      <c r="QCB1218" s="12"/>
      <c r="QCC1218" s="12"/>
      <c r="QCD1218" s="12"/>
      <c r="QCE1218" s="12"/>
      <c r="QCF1218" s="12"/>
      <c r="QCG1218" s="12"/>
      <c r="QCH1218" s="12"/>
      <c r="QCI1218" s="12"/>
      <c r="QCJ1218" s="12"/>
      <c r="QCK1218" s="12"/>
      <c r="QCL1218" s="12"/>
      <c r="QCM1218" s="12"/>
      <c r="QCN1218" s="12"/>
      <c r="QCO1218" s="12"/>
      <c r="QCP1218" s="12"/>
      <c r="QCQ1218" s="12"/>
      <c r="QCR1218" s="12"/>
      <c r="QCS1218" s="12"/>
      <c r="QCT1218" s="12"/>
      <c r="QCU1218" s="12"/>
      <c r="QCV1218" s="12"/>
      <c r="QCW1218" s="12"/>
      <c r="QCX1218" s="12"/>
      <c r="QCY1218" s="12"/>
      <c r="QCZ1218" s="12"/>
      <c r="QDA1218" s="12"/>
      <c r="QDB1218" s="12"/>
      <c r="QDC1218" s="12"/>
      <c r="QDD1218" s="12"/>
      <c r="QDE1218" s="12"/>
      <c r="QDF1218" s="12"/>
      <c r="QDG1218" s="12"/>
      <c r="QDH1218" s="12"/>
      <c r="QDI1218" s="12"/>
      <c r="QDJ1218" s="12"/>
      <c r="QDK1218" s="12"/>
      <c r="QDL1218" s="12"/>
      <c r="QDM1218" s="12"/>
      <c r="QDN1218" s="12"/>
      <c r="QDO1218" s="12"/>
      <c r="QDP1218" s="12"/>
      <c r="QDQ1218" s="12"/>
      <c r="QDR1218" s="12"/>
      <c r="QDS1218" s="12"/>
      <c r="QDT1218" s="12"/>
      <c r="QDU1218" s="12"/>
      <c r="QDV1218" s="12"/>
      <c r="QDW1218" s="12"/>
      <c r="QDX1218" s="12"/>
      <c r="QDY1218" s="12"/>
      <c r="QDZ1218" s="12"/>
      <c r="QEA1218" s="12"/>
      <c r="QEB1218" s="12"/>
      <c r="QEC1218" s="12"/>
      <c r="QED1218" s="12"/>
      <c r="QEE1218" s="12"/>
      <c r="QEF1218" s="12"/>
      <c r="QEG1218" s="12"/>
      <c r="QEH1218" s="12"/>
      <c r="QEI1218" s="12"/>
      <c r="QEJ1218" s="12"/>
      <c r="QEK1218" s="12"/>
      <c r="QEL1218" s="12"/>
      <c r="QEM1218" s="12"/>
      <c r="QEN1218" s="12"/>
      <c r="QEO1218" s="12"/>
      <c r="QEP1218" s="12"/>
      <c r="QEQ1218" s="12"/>
      <c r="QER1218" s="12"/>
      <c r="QES1218" s="12"/>
      <c r="QET1218" s="12"/>
      <c r="QEU1218" s="12"/>
      <c r="QEV1218" s="12"/>
      <c r="QEW1218" s="12"/>
      <c r="QEX1218" s="12"/>
      <c r="QEY1218" s="12"/>
      <c r="QEZ1218" s="12"/>
      <c r="QFA1218" s="12"/>
      <c r="QFB1218" s="12"/>
      <c r="QFC1218" s="12"/>
      <c r="QFD1218" s="12"/>
      <c r="QFE1218" s="12"/>
      <c r="QFF1218" s="12"/>
      <c r="QFG1218" s="12"/>
      <c r="QFH1218" s="12"/>
      <c r="QFI1218" s="12"/>
      <c r="QFJ1218" s="12"/>
      <c r="QFK1218" s="12"/>
      <c r="QFL1218" s="12"/>
      <c r="QFM1218" s="12"/>
      <c r="QFN1218" s="12"/>
      <c r="QFO1218" s="12"/>
      <c r="QFP1218" s="12"/>
      <c r="QFQ1218" s="12"/>
      <c r="QFR1218" s="12"/>
      <c r="QFS1218" s="12"/>
      <c r="QFT1218" s="12"/>
      <c r="QFU1218" s="12"/>
      <c r="QFV1218" s="12"/>
      <c r="QFW1218" s="12"/>
      <c r="QFX1218" s="12"/>
      <c r="QFY1218" s="12"/>
      <c r="QFZ1218" s="12"/>
      <c r="QGA1218" s="12"/>
      <c r="QGB1218" s="12"/>
      <c r="QGC1218" s="12"/>
      <c r="QGD1218" s="12"/>
      <c r="QGE1218" s="12"/>
      <c r="QGF1218" s="12"/>
      <c r="QGG1218" s="12"/>
      <c r="QGH1218" s="12"/>
      <c r="QGI1218" s="12"/>
      <c r="QGJ1218" s="12"/>
      <c r="QGK1218" s="12"/>
      <c r="QGL1218" s="12"/>
      <c r="QGM1218" s="12"/>
      <c r="QGN1218" s="12"/>
      <c r="QGO1218" s="12"/>
      <c r="QGP1218" s="12"/>
      <c r="QGQ1218" s="12"/>
      <c r="QGR1218" s="12"/>
      <c r="QGS1218" s="12"/>
      <c r="QGT1218" s="12"/>
      <c r="QGU1218" s="12"/>
      <c r="QGV1218" s="12"/>
      <c r="QGW1218" s="12"/>
      <c r="QGX1218" s="12"/>
      <c r="QGY1218" s="12"/>
      <c r="QGZ1218" s="12"/>
      <c r="QHA1218" s="12"/>
      <c r="QHB1218" s="12"/>
      <c r="QHC1218" s="12"/>
      <c r="QHD1218" s="12"/>
      <c r="QHE1218" s="12"/>
      <c r="QHF1218" s="12"/>
      <c r="QHG1218" s="12"/>
      <c r="QHH1218" s="12"/>
      <c r="QHI1218" s="12"/>
      <c r="QHJ1218" s="12"/>
      <c r="QHK1218" s="12"/>
      <c r="QHL1218" s="12"/>
      <c r="QHM1218" s="12"/>
      <c r="QHN1218" s="12"/>
      <c r="QHO1218" s="12"/>
      <c r="QHP1218" s="12"/>
      <c r="QHQ1218" s="12"/>
      <c r="QHR1218" s="12"/>
      <c r="QHS1218" s="12"/>
      <c r="QHT1218" s="12"/>
      <c r="QHU1218" s="12"/>
      <c r="QHV1218" s="12"/>
      <c r="QHW1218" s="12"/>
      <c r="QHX1218" s="12"/>
      <c r="QHY1218" s="12"/>
      <c r="QHZ1218" s="12"/>
      <c r="QIA1218" s="12"/>
      <c r="QIB1218" s="12"/>
      <c r="QIC1218" s="12"/>
      <c r="QID1218" s="12"/>
      <c r="QIE1218" s="12"/>
      <c r="QIF1218" s="12"/>
      <c r="QIG1218" s="12"/>
      <c r="QIH1218" s="12"/>
      <c r="QII1218" s="12"/>
      <c r="QIJ1218" s="12"/>
      <c r="QIK1218" s="12"/>
      <c r="QIL1218" s="12"/>
      <c r="QIM1218" s="12"/>
      <c r="QIN1218" s="12"/>
      <c r="QIO1218" s="12"/>
      <c r="QIP1218" s="12"/>
      <c r="QIQ1218" s="12"/>
      <c r="QIR1218" s="12"/>
      <c r="QIS1218" s="12"/>
      <c r="QIT1218" s="12"/>
      <c r="QIU1218" s="12"/>
      <c r="QIV1218" s="12"/>
      <c r="QIW1218" s="12"/>
      <c r="QIX1218" s="12"/>
      <c r="QIY1218" s="12"/>
      <c r="QIZ1218" s="12"/>
      <c r="QJA1218" s="12"/>
      <c r="QJB1218" s="12"/>
      <c r="QJC1218" s="12"/>
      <c r="QJD1218" s="12"/>
      <c r="QJE1218" s="12"/>
      <c r="QJF1218" s="12"/>
      <c r="QJG1218" s="12"/>
      <c r="QJH1218" s="12"/>
      <c r="QJI1218" s="12"/>
      <c r="QJJ1218" s="12"/>
      <c r="QJK1218" s="12"/>
      <c r="QJL1218" s="12"/>
      <c r="QJM1218" s="12"/>
      <c r="QJN1218" s="12"/>
      <c r="QJO1218" s="12"/>
      <c r="QJP1218" s="12"/>
      <c r="QJQ1218" s="12"/>
      <c r="QJR1218" s="12"/>
      <c r="QJS1218" s="12"/>
      <c r="QJT1218" s="12"/>
      <c r="QJU1218" s="12"/>
      <c r="QJV1218" s="12"/>
      <c r="QJW1218" s="12"/>
      <c r="QJX1218" s="12"/>
      <c r="QJY1218" s="12"/>
      <c r="QJZ1218" s="12"/>
      <c r="QKA1218" s="12"/>
      <c r="QKB1218" s="12"/>
      <c r="QKC1218" s="12"/>
      <c r="QKD1218" s="12"/>
      <c r="QKE1218" s="12"/>
      <c r="QKF1218" s="12"/>
      <c r="QKG1218" s="12"/>
      <c r="QKH1218" s="12"/>
      <c r="QKI1218" s="12"/>
      <c r="QKJ1218" s="12"/>
      <c r="QKK1218" s="12"/>
      <c r="QKL1218" s="12"/>
      <c r="QKM1218" s="12"/>
      <c r="QKN1218" s="12"/>
      <c r="QKO1218" s="12"/>
      <c r="QKP1218" s="12"/>
      <c r="QKQ1218" s="12"/>
      <c r="QKR1218" s="12"/>
      <c r="QKS1218" s="12"/>
      <c r="QKT1218" s="12"/>
      <c r="QKU1218" s="12"/>
      <c r="QKV1218" s="12"/>
      <c r="QKW1218" s="12"/>
      <c r="QKX1218" s="12"/>
      <c r="QKY1218" s="12"/>
      <c r="QKZ1218" s="12"/>
      <c r="QLA1218" s="12"/>
      <c r="QLB1218" s="12"/>
      <c r="QLC1218" s="12"/>
      <c r="QLD1218" s="12"/>
      <c r="QLE1218" s="12"/>
      <c r="QLF1218" s="12"/>
      <c r="QLG1218" s="12"/>
      <c r="QLH1218" s="12"/>
      <c r="QLI1218" s="12"/>
      <c r="QLJ1218" s="12"/>
      <c r="QLK1218" s="12"/>
      <c r="QLL1218" s="12"/>
      <c r="QLM1218" s="12"/>
      <c r="QLN1218" s="12"/>
      <c r="QLO1218" s="12"/>
      <c r="QLP1218" s="12"/>
      <c r="QLQ1218" s="12"/>
      <c r="QLR1218" s="12"/>
      <c r="QLS1218" s="12"/>
      <c r="QLT1218" s="12"/>
      <c r="QLU1218" s="12"/>
      <c r="QLV1218" s="12"/>
      <c r="QLW1218" s="12"/>
      <c r="QLX1218" s="12"/>
      <c r="QLY1218" s="12"/>
      <c r="QLZ1218" s="12"/>
      <c r="QMA1218" s="12"/>
      <c r="QMB1218" s="12"/>
      <c r="QMC1218" s="12"/>
      <c r="QMD1218" s="12"/>
      <c r="QME1218" s="12"/>
      <c r="QMF1218" s="12"/>
      <c r="QMG1218" s="12"/>
      <c r="QMH1218" s="12"/>
      <c r="QMI1218" s="12"/>
      <c r="QMJ1218" s="12"/>
      <c r="QMK1218" s="12"/>
      <c r="QML1218" s="12"/>
      <c r="QMM1218" s="12"/>
      <c r="QMN1218" s="12"/>
      <c r="QMO1218" s="12"/>
      <c r="QMP1218" s="12"/>
      <c r="QMQ1218" s="12"/>
      <c r="QMR1218" s="12"/>
      <c r="QMS1218" s="12"/>
      <c r="QMT1218" s="12"/>
      <c r="QMU1218" s="12"/>
      <c r="QMV1218" s="12"/>
      <c r="QMW1218" s="12"/>
      <c r="QMX1218" s="12"/>
      <c r="QMY1218" s="12"/>
      <c r="QMZ1218" s="12"/>
      <c r="QNA1218" s="12"/>
      <c r="QNB1218" s="12"/>
      <c r="QNC1218" s="12"/>
      <c r="QND1218" s="12"/>
      <c r="QNE1218" s="12"/>
      <c r="QNF1218" s="12"/>
      <c r="QNG1218" s="12"/>
      <c r="QNH1218" s="12"/>
      <c r="QNI1218" s="12"/>
      <c r="QNJ1218" s="12"/>
      <c r="QNK1218" s="12"/>
      <c r="QNL1218" s="12"/>
      <c r="QNM1218" s="12"/>
      <c r="QNN1218" s="12"/>
      <c r="QNO1218" s="12"/>
      <c r="QNP1218" s="12"/>
      <c r="QNQ1218" s="12"/>
      <c r="QNR1218" s="12"/>
      <c r="QNS1218" s="12"/>
      <c r="QNT1218" s="12"/>
      <c r="QNU1218" s="12"/>
      <c r="QNV1218" s="12"/>
      <c r="QNW1218" s="12"/>
      <c r="QNX1218" s="12"/>
      <c r="QNY1218" s="12"/>
      <c r="QNZ1218" s="12"/>
      <c r="QOA1218" s="12"/>
      <c r="QOB1218" s="12"/>
      <c r="QOC1218" s="12"/>
      <c r="QOD1218" s="12"/>
      <c r="QOE1218" s="12"/>
      <c r="QOF1218" s="12"/>
      <c r="QOG1218" s="12"/>
      <c r="QOH1218" s="12"/>
      <c r="QOI1218" s="12"/>
      <c r="QOJ1218" s="12"/>
      <c r="QOK1218" s="12"/>
      <c r="QOL1218" s="12"/>
      <c r="QOM1218" s="12"/>
      <c r="QON1218" s="12"/>
      <c r="QOO1218" s="12"/>
      <c r="QOP1218" s="12"/>
      <c r="QOQ1218" s="12"/>
      <c r="QOR1218" s="12"/>
      <c r="QOS1218" s="12"/>
      <c r="QOT1218" s="12"/>
      <c r="QOU1218" s="12"/>
      <c r="QOV1218" s="12"/>
      <c r="QOW1218" s="12"/>
      <c r="QOX1218" s="12"/>
      <c r="QOY1218" s="12"/>
      <c r="QOZ1218" s="12"/>
      <c r="QPA1218" s="12"/>
      <c r="QPB1218" s="12"/>
      <c r="QPC1218" s="12"/>
      <c r="QPD1218" s="12"/>
      <c r="QPE1218" s="12"/>
      <c r="QPF1218" s="12"/>
      <c r="QPG1218" s="12"/>
      <c r="QPH1218" s="12"/>
      <c r="QPI1218" s="12"/>
      <c r="QPJ1218" s="12"/>
      <c r="QPK1218" s="12"/>
      <c r="QPL1218" s="12"/>
      <c r="QPM1218" s="12"/>
      <c r="QPN1218" s="12"/>
      <c r="QPO1218" s="12"/>
      <c r="QPP1218" s="12"/>
      <c r="QPQ1218" s="12"/>
      <c r="QPR1218" s="12"/>
      <c r="QPS1218" s="12"/>
      <c r="QPT1218" s="12"/>
      <c r="QPU1218" s="12"/>
      <c r="QPV1218" s="12"/>
      <c r="QPW1218" s="12"/>
      <c r="QPX1218" s="12"/>
      <c r="QPY1218" s="12"/>
      <c r="QPZ1218" s="12"/>
      <c r="QQA1218" s="12"/>
      <c r="QQB1218" s="12"/>
      <c r="QQC1218" s="12"/>
      <c r="QQD1218" s="12"/>
      <c r="QQE1218" s="12"/>
      <c r="QQF1218" s="12"/>
      <c r="QQG1218" s="12"/>
      <c r="QQH1218" s="12"/>
      <c r="QQI1218" s="12"/>
      <c r="QQJ1218" s="12"/>
      <c r="QQK1218" s="12"/>
      <c r="QQL1218" s="12"/>
      <c r="QQM1218" s="12"/>
      <c r="QQN1218" s="12"/>
      <c r="QQO1218" s="12"/>
      <c r="QQP1218" s="12"/>
      <c r="QQQ1218" s="12"/>
      <c r="QQR1218" s="12"/>
      <c r="QQS1218" s="12"/>
      <c r="QQT1218" s="12"/>
      <c r="QQU1218" s="12"/>
      <c r="QQV1218" s="12"/>
      <c r="QQW1218" s="12"/>
      <c r="QQX1218" s="12"/>
      <c r="QQY1218" s="12"/>
      <c r="QQZ1218" s="12"/>
      <c r="QRA1218" s="12"/>
      <c r="QRB1218" s="12"/>
      <c r="QRC1218" s="12"/>
      <c r="QRD1218" s="12"/>
      <c r="QRE1218" s="12"/>
      <c r="QRF1218" s="12"/>
      <c r="QRG1218" s="12"/>
      <c r="QRH1218" s="12"/>
      <c r="QRI1218" s="12"/>
      <c r="QRJ1218" s="12"/>
      <c r="QRK1218" s="12"/>
      <c r="QRL1218" s="12"/>
      <c r="QRM1218" s="12"/>
      <c r="QRN1218" s="12"/>
      <c r="QRO1218" s="12"/>
      <c r="QRP1218" s="12"/>
      <c r="QRQ1218" s="12"/>
      <c r="QRR1218" s="12"/>
      <c r="QRS1218" s="12"/>
      <c r="QRT1218" s="12"/>
      <c r="QRU1218" s="12"/>
      <c r="QRV1218" s="12"/>
      <c r="QRW1218" s="12"/>
      <c r="QRX1218" s="12"/>
      <c r="QRY1218" s="12"/>
      <c r="QRZ1218" s="12"/>
      <c r="QSA1218" s="12"/>
      <c r="QSB1218" s="12"/>
      <c r="QSC1218" s="12"/>
      <c r="QSD1218" s="12"/>
      <c r="QSE1218" s="12"/>
      <c r="QSF1218" s="12"/>
      <c r="QSG1218" s="12"/>
      <c r="QSH1218" s="12"/>
      <c r="QSI1218" s="12"/>
      <c r="QSJ1218" s="12"/>
      <c r="QSK1218" s="12"/>
      <c r="QSL1218" s="12"/>
      <c r="QSM1218" s="12"/>
      <c r="QSN1218" s="12"/>
      <c r="QSO1218" s="12"/>
      <c r="QSP1218" s="12"/>
      <c r="QSQ1218" s="12"/>
      <c r="QSR1218" s="12"/>
      <c r="QSS1218" s="12"/>
      <c r="QST1218" s="12"/>
      <c r="QSU1218" s="12"/>
      <c r="QSV1218" s="12"/>
      <c r="QSW1218" s="12"/>
      <c r="QSX1218" s="12"/>
      <c r="QSY1218" s="12"/>
      <c r="QSZ1218" s="12"/>
      <c r="QTA1218" s="12"/>
      <c r="QTB1218" s="12"/>
      <c r="QTC1218" s="12"/>
      <c r="QTD1218" s="12"/>
      <c r="QTE1218" s="12"/>
      <c r="QTF1218" s="12"/>
      <c r="QTG1218" s="12"/>
      <c r="QTH1218" s="12"/>
      <c r="QTI1218" s="12"/>
      <c r="QTJ1218" s="12"/>
      <c r="QTK1218" s="12"/>
      <c r="QTL1218" s="12"/>
      <c r="QTM1218" s="12"/>
      <c r="QTN1218" s="12"/>
      <c r="QTO1218" s="12"/>
      <c r="QTP1218" s="12"/>
      <c r="QTQ1218" s="12"/>
      <c r="QTR1218" s="12"/>
      <c r="QTS1218" s="12"/>
      <c r="QTT1218" s="12"/>
      <c r="QTU1218" s="12"/>
      <c r="QTV1218" s="12"/>
      <c r="QTW1218" s="12"/>
      <c r="QTX1218" s="12"/>
      <c r="QTY1218" s="12"/>
      <c r="QTZ1218" s="12"/>
      <c r="QUA1218" s="12"/>
      <c r="QUB1218" s="12"/>
      <c r="QUC1218" s="12"/>
      <c r="QUD1218" s="12"/>
      <c r="QUE1218" s="12"/>
      <c r="QUF1218" s="12"/>
      <c r="QUG1218" s="12"/>
      <c r="QUH1218" s="12"/>
      <c r="QUI1218" s="12"/>
      <c r="QUJ1218" s="12"/>
      <c r="QUK1218" s="12"/>
      <c r="QUL1218" s="12"/>
      <c r="QUM1218" s="12"/>
      <c r="QUN1218" s="12"/>
      <c r="QUO1218" s="12"/>
      <c r="QUP1218" s="12"/>
      <c r="QUQ1218" s="12"/>
      <c r="QUR1218" s="12"/>
      <c r="QUS1218" s="12"/>
      <c r="QUT1218" s="12"/>
      <c r="QUU1218" s="12"/>
      <c r="QUV1218" s="12"/>
      <c r="QUW1218" s="12"/>
      <c r="QUX1218" s="12"/>
      <c r="QUY1218" s="12"/>
      <c r="QUZ1218" s="12"/>
      <c r="QVA1218" s="12"/>
      <c r="QVB1218" s="12"/>
      <c r="QVC1218" s="12"/>
      <c r="QVD1218" s="12"/>
      <c r="QVE1218" s="12"/>
      <c r="QVF1218" s="12"/>
      <c r="QVG1218" s="12"/>
      <c r="QVH1218" s="12"/>
      <c r="QVI1218" s="12"/>
      <c r="QVJ1218" s="12"/>
      <c r="QVK1218" s="12"/>
      <c r="QVL1218" s="12"/>
      <c r="QVM1218" s="12"/>
      <c r="QVN1218" s="12"/>
      <c r="QVO1218" s="12"/>
      <c r="QVP1218" s="12"/>
      <c r="QVQ1218" s="12"/>
      <c r="QVR1218" s="12"/>
      <c r="QVS1218" s="12"/>
      <c r="QVT1218" s="12"/>
      <c r="QVU1218" s="12"/>
      <c r="QVV1218" s="12"/>
      <c r="QVW1218" s="12"/>
      <c r="QVX1218" s="12"/>
      <c r="QVY1218" s="12"/>
      <c r="QVZ1218" s="12"/>
      <c r="QWA1218" s="12"/>
      <c r="QWB1218" s="12"/>
      <c r="QWC1218" s="12"/>
      <c r="QWD1218" s="12"/>
      <c r="QWE1218" s="12"/>
      <c r="QWF1218" s="12"/>
      <c r="QWG1218" s="12"/>
      <c r="QWH1218" s="12"/>
      <c r="QWI1218" s="12"/>
      <c r="QWJ1218" s="12"/>
      <c r="QWK1218" s="12"/>
      <c r="QWL1218" s="12"/>
      <c r="QWM1218" s="12"/>
      <c r="QWN1218" s="12"/>
      <c r="QWO1218" s="12"/>
      <c r="QWP1218" s="12"/>
      <c r="QWQ1218" s="12"/>
      <c r="QWR1218" s="12"/>
      <c r="QWS1218" s="12"/>
      <c r="QWT1218" s="12"/>
      <c r="QWU1218" s="12"/>
      <c r="QWV1218" s="12"/>
      <c r="QWW1218" s="12"/>
      <c r="QWX1218" s="12"/>
      <c r="QWY1218" s="12"/>
      <c r="QWZ1218" s="12"/>
      <c r="QXA1218" s="12"/>
      <c r="QXB1218" s="12"/>
      <c r="QXC1218" s="12"/>
      <c r="QXD1218" s="12"/>
      <c r="QXE1218" s="12"/>
      <c r="QXF1218" s="12"/>
      <c r="QXG1218" s="12"/>
      <c r="QXH1218" s="12"/>
      <c r="QXI1218" s="12"/>
      <c r="QXJ1218" s="12"/>
      <c r="QXK1218" s="12"/>
      <c r="QXL1218" s="12"/>
      <c r="QXM1218" s="12"/>
      <c r="QXN1218" s="12"/>
      <c r="QXO1218" s="12"/>
      <c r="QXP1218" s="12"/>
      <c r="QXQ1218" s="12"/>
      <c r="QXR1218" s="12"/>
      <c r="QXS1218" s="12"/>
      <c r="QXT1218" s="12"/>
      <c r="QXU1218" s="12"/>
      <c r="QXV1218" s="12"/>
      <c r="QXW1218" s="12"/>
      <c r="QXX1218" s="12"/>
      <c r="QXY1218" s="12"/>
      <c r="QXZ1218" s="12"/>
      <c r="QYA1218" s="12"/>
      <c r="QYB1218" s="12"/>
      <c r="QYC1218" s="12"/>
      <c r="QYD1218" s="12"/>
      <c r="QYE1218" s="12"/>
      <c r="QYF1218" s="12"/>
      <c r="QYG1218" s="12"/>
      <c r="QYH1218" s="12"/>
      <c r="QYI1218" s="12"/>
      <c r="QYJ1218" s="12"/>
      <c r="QYK1218" s="12"/>
      <c r="QYL1218" s="12"/>
      <c r="QYM1218" s="12"/>
      <c r="QYN1218" s="12"/>
      <c r="QYO1218" s="12"/>
      <c r="QYP1218" s="12"/>
      <c r="QYQ1218" s="12"/>
      <c r="QYR1218" s="12"/>
      <c r="QYS1218" s="12"/>
      <c r="QYT1218" s="12"/>
      <c r="QYU1218" s="12"/>
      <c r="QYV1218" s="12"/>
      <c r="QYW1218" s="12"/>
      <c r="QYX1218" s="12"/>
      <c r="QYY1218" s="12"/>
      <c r="QYZ1218" s="12"/>
      <c r="QZA1218" s="12"/>
      <c r="QZB1218" s="12"/>
      <c r="QZC1218" s="12"/>
      <c r="QZD1218" s="12"/>
      <c r="QZE1218" s="12"/>
      <c r="QZF1218" s="12"/>
      <c r="QZG1218" s="12"/>
      <c r="QZH1218" s="12"/>
      <c r="QZI1218" s="12"/>
      <c r="QZJ1218" s="12"/>
      <c r="QZK1218" s="12"/>
      <c r="QZL1218" s="12"/>
      <c r="QZM1218" s="12"/>
      <c r="QZN1218" s="12"/>
      <c r="QZO1218" s="12"/>
      <c r="QZP1218" s="12"/>
      <c r="QZQ1218" s="12"/>
      <c r="QZR1218" s="12"/>
      <c r="QZS1218" s="12"/>
      <c r="QZT1218" s="12"/>
      <c r="QZU1218" s="12"/>
      <c r="QZV1218" s="12"/>
      <c r="QZW1218" s="12"/>
      <c r="QZX1218" s="12"/>
      <c r="QZY1218" s="12"/>
      <c r="QZZ1218" s="12"/>
      <c r="RAA1218" s="12"/>
      <c r="RAB1218" s="12"/>
      <c r="RAC1218" s="12"/>
      <c r="RAD1218" s="12"/>
      <c r="RAE1218" s="12"/>
      <c r="RAF1218" s="12"/>
      <c r="RAG1218" s="12"/>
      <c r="RAH1218" s="12"/>
      <c r="RAI1218" s="12"/>
      <c r="RAJ1218" s="12"/>
      <c r="RAK1218" s="12"/>
      <c r="RAL1218" s="12"/>
      <c r="RAM1218" s="12"/>
      <c r="RAN1218" s="12"/>
      <c r="RAO1218" s="12"/>
      <c r="RAP1218" s="12"/>
      <c r="RAQ1218" s="12"/>
      <c r="RAR1218" s="12"/>
      <c r="RAS1218" s="12"/>
      <c r="RAT1218" s="12"/>
      <c r="RAU1218" s="12"/>
      <c r="RAV1218" s="12"/>
      <c r="RAW1218" s="12"/>
      <c r="RAX1218" s="12"/>
      <c r="RAY1218" s="12"/>
      <c r="RAZ1218" s="12"/>
      <c r="RBA1218" s="12"/>
      <c r="RBB1218" s="12"/>
      <c r="RBC1218" s="12"/>
      <c r="RBD1218" s="12"/>
      <c r="RBE1218" s="12"/>
      <c r="RBF1218" s="12"/>
      <c r="RBG1218" s="12"/>
      <c r="RBH1218" s="12"/>
      <c r="RBI1218" s="12"/>
      <c r="RBJ1218" s="12"/>
      <c r="RBK1218" s="12"/>
      <c r="RBL1218" s="12"/>
      <c r="RBM1218" s="12"/>
      <c r="RBN1218" s="12"/>
      <c r="RBO1218" s="12"/>
      <c r="RBP1218" s="12"/>
      <c r="RBQ1218" s="12"/>
      <c r="RBR1218" s="12"/>
      <c r="RBS1218" s="12"/>
      <c r="RBT1218" s="12"/>
      <c r="RBU1218" s="12"/>
      <c r="RBV1218" s="12"/>
      <c r="RBW1218" s="12"/>
      <c r="RBX1218" s="12"/>
      <c r="RBY1218" s="12"/>
      <c r="RBZ1218" s="12"/>
      <c r="RCA1218" s="12"/>
      <c r="RCB1218" s="12"/>
      <c r="RCC1218" s="12"/>
      <c r="RCD1218" s="12"/>
      <c r="RCE1218" s="12"/>
      <c r="RCF1218" s="12"/>
      <c r="RCG1218" s="12"/>
      <c r="RCH1218" s="12"/>
      <c r="RCI1218" s="12"/>
      <c r="RCJ1218" s="12"/>
      <c r="RCK1218" s="12"/>
      <c r="RCL1218" s="12"/>
      <c r="RCM1218" s="12"/>
      <c r="RCN1218" s="12"/>
      <c r="RCO1218" s="12"/>
      <c r="RCP1218" s="12"/>
      <c r="RCQ1218" s="12"/>
      <c r="RCR1218" s="12"/>
      <c r="RCS1218" s="12"/>
      <c r="RCT1218" s="12"/>
      <c r="RCU1218" s="12"/>
      <c r="RCV1218" s="12"/>
      <c r="RCW1218" s="12"/>
      <c r="RCX1218" s="12"/>
      <c r="RCY1218" s="12"/>
      <c r="RCZ1218" s="12"/>
      <c r="RDA1218" s="12"/>
      <c r="RDB1218" s="12"/>
      <c r="RDC1218" s="12"/>
      <c r="RDD1218" s="12"/>
      <c r="RDE1218" s="12"/>
      <c r="RDF1218" s="12"/>
      <c r="RDG1218" s="12"/>
      <c r="RDH1218" s="12"/>
      <c r="RDI1218" s="12"/>
      <c r="RDJ1218" s="12"/>
      <c r="RDK1218" s="12"/>
      <c r="RDL1218" s="12"/>
      <c r="RDM1218" s="12"/>
      <c r="RDN1218" s="12"/>
      <c r="RDO1218" s="12"/>
      <c r="RDP1218" s="12"/>
      <c r="RDQ1218" s="12"/>
      <c r="RDR1218" s="12"/>
      <c r="RDS1218" s="12"/>
      <c r="RDT1218" s="12"/>
      <c r="RDU1218" s="12"/>
      <c r="RDV1218" s="12"/>
      <c r="RDW1218" s="12"/>
      <c r="RDX1218" s="12"/>
      <c r="RDY1218" s="12"/>
      <c r="RDZ1218" s="12"/>
      <c r="REA1218" s="12"/>
      <c r="REB1218" s="12"/>
      <c r="REC1218" s="12"/>
      <c r="RED1218" s="12"/>
      <c r="REE1218" s="12"/>
      <c r="REF1218" s="12"/>
      <c r="REG1218" s="12"/>
      <c r="REH1218" s="12"/>
      <c r="REI1218" s="12"/>
      <c r="REJ1218" s="12"/>
      <c r="REK1218" s="12"/>
      <c r="REL1218" s="12"/>
      <c r="REM1218" s="12"/>
      <c r="REN1218" s="12"/>
      <c r="REO1218" s="12"/>
      <c r="REP1218" s="12"/>
      <c r="REQ1218" s="12"/>
      <c r="RER1218" s="12"/>
      <c r="RES1218" s="12"/>
      <c r="RET1218" s="12"/>
      <c r="REU1218" s="12"/>
      <c r="REV1218" s="12"/>
      <c r="REW1218" s="12"/>
      <c r="REX1218" s="12"/>
      <c r="REY1218" s="12"/>
      <c r="REZ1218" s="12"/>
      <c r="RFA1218" s="12"/>
      <c r="RFB1218" s="12"/>
      <c r="RFC1218" s="12"/>
      <c r="RFD1218" s="12"/>
      <c r="RFE1218" s="12"/>
      <c r="RFF1218" s="12"/>
      <c r="RFG1218" s="12"/>
      <c r="RFH1218" s="12"/>
      <c r="RFI1218" s="12"/>
      <c r="RFJ1218" s="12"/>
      <c r="RFK1218" s="12"/>
      <c r="RFL1218" s="12"/>
      <c r="RFM1218" s="12"/>
      <c r="RFN1218" s="12"/>
      <c r="RFO1218" s="12"/>
      <c r="RFP1218" s="12"/>
      <c r="RFQ1218" s="12"/>
      <c r="RFR1218" s="12"/>
      <c r="RFS1218" s="12"/>
      <c r="RFT1218" s="12"/>
      <c r="RFU1218" s="12"/>
      <c r="RFV1218" s="12"/>
      <c r="RFW1218" s="12"/>
      <c r="RFX1218" s="12"/>
      <c r="RFY1218" s="12"/>
      <c r="RFZ1218" s="12"/>
      <c r="RGA1218" s="12"/>
      <c r="RGB1218" s="12"/>
      <c r="RGC1218" s="12"/>
      <c r="RGD1218" s="12"/>
      <c r="RGE1218" s="12"/>
      <c r="RGF1218" s="12"/>
      <c r="RGG1218" s="12"/>
      <c r="RGH1218" s="12"/>
      <c r="RGI1218" s="12"/>
      <c r="RGJ1218" s="12"/>
      <c r="RGK1218" s="12"/>
      <c r="RGL1218" s="12"/>
      <c r="RGM1218" s="12"/>
      <c r="RGN1218" s="12"/>
      <c r="RGO1218" s="12"/>
      <c r="RGP1218" s="12"/>
      <c r="RGQ1218" s="12"/>
      <c r="RGR1218" s="12"/>
      <c r="RGS1218" s="12"/>
      <c r="RGT1218" s="12"/>
      <c r="RGU1218" s="12"/>
      <c r="RGV1218" s="12"/>
      <c r="RGW1218" s="12"/>
      <c r="RGX1218" s="12"/>
      <c r="RGY1218" s="12"/>
      <c r="RGZ1218" s="12"/>
      <c r="RHA1218" s="12"/>
      <c r="RHB1218" s="12"/>
      <c r="RHC1218" s="12"/>
      <c r="RHD1218" s="12"/>
      <c r="RHE1218" s="12"/>
      <c r="RHF1218" s="12"/>
      <c r="RHG1218" s="12"/>
      <c r="RHH1218" s="12"/>
      <c r="RHI1218" s="12"/>
      <c r="RHJ1218" s="12"/>
      <c r="RHK1218" s="12"/>
      <c r="RHL1218" s="12"/>
      <c r="RHM1218" s="12"/>
      <c r="RHN1218" s="12"/>
      <c r="RHO1218" s="12"/>
      <c r="RHP1218" s="12"/>
      <c r="RHQ1218" s="12"/>
      <c r="RHR1218" s="12"/>
      <c r="RHS1218" s="12"/>
      <c r="RHT1218" s="12"/>
      <c r="RHU1218" s="12"/>
      <c r="RHV1218" s="12"/>
      <c r="RHW1218" s="12"/>
      <c r="RHX1218" s="12"/>
      <c r="RHY1218" s="12"/>
      <c r="RHZ1218" s="12"/>
      <c r="RIA1218" s="12"/>
      <c r="RIB1218" s="12"/>
      <c r="RIC1218" s="12"/>
      <c r="RID1218" s="12"/>
      <c r="RIE1218" s="12"/>
      <c r="RIF1218" s="12"/>
      <c r="RIG1218" s="12"/>
      <c r="RIH1218" s="12"/>
      <c r="RII1218" s="12"/>
      <c r="RIJ1218" s="12"/>
      <c r="RIK1218" s="12"/>
      <c r="RIL1218" s="12"/>
      <c r="RIM1218" s="12"/>
      <c r="RIN1218" s="12"/>
      <c r="RIO1218" s="12"/>
      <c r="RIP1218" s="12"/>
      <c r="RIQ1218" s="12"/>
      <c r="RIR1218" s="12"/>
      <c r="RIS1218" s="12"/>
      <c r="RIT1218" s="12"/>
      <c r="RIU1218" s="12"/>
      <c r="RIV1218" s="12"/>
      <c r="RIW1218" s="12"/>
      <c r="RIX1218" s="12"/>
      <c r="RIY1218" s="12"/>
      <c r="RIZ1218" s="12"/>
      <c r="RJA1218" s="12"/>
      <c r="RJB1218" s="12"/>
      <c r="RJC1218" s="12"/>
      <c r="RJD1218" s="12"/>
      <c r="RJE1218" s="12"/>
      <c r="RJF1218" s="12"/>
      <c r="RJG1218" s="12"/>
      <c r="RJH1218" s="12"/>
      <c r="RJI1218" s="12"/>
      <c r="RJJ1218" s="12"/>
      <c r="RJK1218" s="12"/>
      <c r="RJL1218" s="12"/>
      <c r="RJM1218" s="12"/>
      <c r="RJN1218" s="12"/>
      <c r="RJO1218" s="12"/>
      <c r="RJP1218" s="12"/>
      <c r="RJQ1218" s="12"/>
      <c r="RJR1218" s="12"/>
      <c r="RJS1218" s="12"/>
      <c r="RJT1218" s="12"/>
      <c r="RJU1218" s="12"/>
      <c r="RJV1218" s="12"/>
      <c r="RJW1218" s="12"/>
      <c r="RJX1218" s="12"/>
      <c r="RJY1218" s="12"/>
      <c r="RJZ1218" s="12"/>
      <c r="RKA1218" s="12"/>
      <c r="RKB1218" s="12"/>
      <c r="RKC1218" s="12"/>
      <c r="RKD1218" s="12"/>
      <c r="RKE1218" s="12"/>
      <c r="RKF1218" s="12"/>
      <c r="RKG1218" s="12"/>
      <c r="RKH1218" s="12"/>
      <c r="RKI1218" s="12"/>
      <c r="RKJ1218" s="12"/>
      <c r="RKK1218" s="12"/>
      <c r="RKL1218" s="12"/>
      <c r="RKM1218" s="12"/>
      <c r="RKN1218" s="12"/>
      <c r="RKO1218" s="12"/>
      <c r="RKP1218" s="12"/>
      <c r="RKQ1218" s="12"/>
      <c r="RKR1218" s="12"/>
      <c r="RKS1218" s="12"/>
      <c r="RKT1218" s="12"/>
      <c r="RKU1218" s="12"/>
      <c r="RKV1218" s="12"/>
      <c r="RKW1218" s="12"/>
      <c r="RKX1218" s="12"/>
      <c r="RKY1218" s="12"/>
      <c r="RKZ1218" s="12"/>
      <c r="RLA1218" s="12"/>
      <c r="RLB1218" s="12"/>
      <c r="RLC1218" s="12"/>
      <c r="RLD1218" s="12"/>
      <c r="RLE1218" s="12"/>
      <c r="RLF1218" s="12"/>
      <c r="RLG1218" s="12"/>
      <c r="RLH1218" s="12"/>
      <c r="RLI1218" s="12"/>
      <c r="RLJ1218" s="12"/>
      <c r="RLK1218" s="12"/>
      <c r="RLL1218" s="12"/>
      <c r="RLM1218" s="12"/>
      <c r="RLN1218" s="12"/>
      <c r="RLO1218" s="12"/>
      <c r="RLP1218" s="12"/>
      <c r="RLQ1218" s="12"/>
      <c r="RLR1218" s="12"/>
      <c r="RLS1218" s="12"/>
      <c r="RLT1218" s="12"/>
      <c r="RLU1218" s="12"/>
      <c r="RLV1218" s="12"/>
      <c r="RLW1218" s="12"/>
      <c r="RLX1218" s="12"/>
      <c r="RLY1218" s="12"/>
      <c r="RLZ1218" s="12"/>
      <c r="RMA1218" s="12"/>
      <c r="RMB1218" s="12"/>
      <c r="RMC1218" s="12"/>
      <c r="RMD1218" s="12"/>
      <c r="RME1218" s="12"/>
      <c r="RMF1218" s="12"/>
      <c r="RMG1218" s="12"/>
      <c r="RMH1218" s="12"/>
      <c r="RMI1218" s="12"/>
      <c r="RMJ1218" s="12"/>
      <c r="RMK1218" s="12"/>
      <c r="RML1218" s="12"/>
      <c r="RMM1218" s="12"/>
      <c r="RMN1218" s="12"/>
      <c r="RMO1218" s="12"/>
      <c r="RMP1218" s="12"/>
      <c r="RMQ1218" s="12"/>
      <c r="RMR1218" s="12"/>
      <c r="RMS1218" s="12"/>
      <c r="RMT1218" s="12"/>
      <c r="RMU1218" s="12"/>
      <c r="RMV1218" s="12"/>
      <c r="RMW1218" s="12"/>
      <c r="RMX1218" s="12"/>
      <c r="RMY1218" s="12"/>
      <c r="RMZ1218" s="12"/>
      <c r="RNA1218" s="12"/>
      <c r="RNB1218" s="12"/>
      <c r="RNC1218" s="12"/>
      <c r="RND1218" s="12"/>
      <c r="RNE1218" s="12"/>
      <c r="RNF1218" s="12"/>
      <c r="RNG1218" s="12"/>
      <c r="RNH1218" s="12"/>
      <c r="RNI1218" s="12"/>
      <c r="RNJ1218" s="12"/>
      <c r="RNK1218" s="12"/>
      <c r="RNL1218" s="12"/>
      <c r="RNM1218" s="12"/>
      <c r="RNN1218" s="12"/>
      <c r="RNO1218" s="12"/>
      <c r="RNP1218" s="12"/>
      <c r="RNQ1218" s="12"/>
      <c r="RNR1218" s="12"/>
      <c r="RNS1218" s="12"/>
      <c r="RNT1218" s="12"/>
      <c r="RNU1218" s="12"/>
      <c r="RNV1218" s="12"/>
      <c r="RNW1218" s="12"/>
      <c r="RNX1218" s="12"/>
      <c r="RNY1218" s="12"/>
      <c r="RNZ1218" s="12"/>
      <c r="ROA1218" s="12"/>
      <c r="ROB1218" s="12"/>
      <c r="ROC1218" s="12"/>
      <c r="ROD1218" s="12"/>
      <c r="ROE1218" s="12"/>
      <c r="ROF1218" s="12"/>
      <c r="ROG1218" s="12"/>
      <c r="ROH1218" s="12"/>
      <c r="ROI1218" s="12"/>
      <c r="ROJ1218" s="12"/>
      <c r="ROK1218" s="12"/>
      <c r="ROL1218" s="12"/>
      <c r="ROM1218" s="12"/>
      <c r="RON1218" s="12"/>
      <c r="ROO1218" s="12"/>
      <c r="ROP1218" s="12"/>
      <c r="ROQ1218" s="12"/>
      <c r="ROR1218" s="12"/>
      <c r="ROS1218" s="12"/>
      <c r="ROT1218" s="12"/>
      <c r="ROU1218" s="12"/>
      <c r="ROV1218" s="12"/>
      <c r="ROW1218" s="12"/>
      <c r="ROX1218" s="12"/>
      <c r="ROY1218" s="12"/>
      <c r="ROZ1218" s="12"/>
      <c r="RPA1218" s="12"/>
      <c r="RPB1218" s="12"/>
      <c r="RPC1218" s="12"/>
      <c r="RPD1218" s="12"/>
      <c r="RPE1218" s="12"/>
      <c r="RPF1218" s="12"/>
      <c r="RPG1218" s="12"/>
      <c r="RPH1218" s="12"/>
      <c r="RPI1218" s="12"/>
      <c r="RPJ1218" s="12"/>
      <c r="RPK1218" s="12"/>
      <c r="RPL1218" s="12"/>
      <c r="RPM1218" s="12"/>
      <c r="RPN1218" s="12"/>
      <c r="RPO1218" s="12"/>
      <c r="RPP1218" s="12"/>
      <c r="RPQ1218" s="12"/>
      <c r="RPR1218" s="12"/>
      <c r="RPS1218" s="12"/>
      <c r="RPT1218" s="12"/>
      <c r="RPU1218" s="12"/>
      <c r="RPV1218" s="12"/>
      <c r="RPW1218" s="12"/>
      <c r="RPX1218" s="12"/>
      <c r="RPY1218" s="12"/>
      <c r="RPZ1218" s="12"/>
      <c r="RQA1218" s="12"/>
      <c r="RQB1218" s="12"/>
      <c r="RQC1218" s="12"/>
      <c r="RQD1218" s="12"/>
      <c r="RQE1218" s="12"/>
      <c r="RQF1218" s="12"/>
      <c r="RQG1218" s="12"/>
      <c r="RQH1218" s="12"/>
      <c r="RQI1218" s="12"/>
      <c r="RQJ1218" s="12"/>
      <c r="RQK1218" s="12"/>
      <c r="RQL1218" s="12"/>
      <c r="RQM1218" s="12"/>
      <c r="RQN1218" s="12"/>
      <c r="RQO1218" s="12"/>
      <c r="RQP1218" s="12"/>
      <c r="RQQ1218" s="12"/>
      <c r="RQR1218" s="12"/>
      <c r="RQS1218" s="12"/>
      <c r="RQT1218" s="12"/>
      <c r="RQU1218" s="12"/>
      <c r="RQV1218" s="12"/>
      <c r="RQW1218" s="12"/>
      <c r="RQX1218" s="12"/>
      <c r="RQY1218" s="12"/>
      <c r="RQZ1218" s="12"/>
      <c r="RRA1218" s="12"/>
      <c r="RRB1218" s="12"/>
      <c r="RRC1218" s="12"/>
      <c r="RRD1218" s="12"/>
      <c r="RRE1218" s="12"/>
      <c r="RRF1218" s="12"/>
      <c r="RRG1218" s="12"/>
      <c r="RRH1218" s="12"/>
      <c r="RRI1218" s="12"/>
      <c r="RRJ1218" s="12"/>
      <c r="RRK1218" s="12"/>
      <c r="RRL1218" s="12"/>
      <c r="RRM1218" s="12"/>
      <c r="RRN1218" s="12"/>
      <c r="RRO1218" s="12"/>
      <c r="RRP1218" s="12"/>
      <c r="RRQ1218" s="12"/>
      <c r="RRR1218" s="12"/>
      <c r="RRS1218" s="12"/>
      <c r="RRT1218" s="12"/>
      <c r="RRU1218" s="12"/>
      <c r="RRV1218" s="12"/>
      <c r="RRW1218" s="12"/>
      <c r="RRX1218" s="12"/>
      <c r="RRY1218" s="12"/>
      <c r="RRZ1218" s="12"/>
      <c r="RSA1218" s="12"/>
      <c r="RSB1218" s="12"/>
      <c r="RSC1218" s="12"/>
      <c r="RSD1218" s="12"/>
      <c r="RSE1218" s="12"/>
      <c r="RSF1218" s="12"/>
      <c r="RSG1218" s="12"/>
      <c r="RSH1218" s="12"/>
      <c r="RSI1218" s="12"/>
      <c r="RSJ1218" s="12"/>
      <c r="RSK1218" s="12"/>
      <c r="RSL1218" s="12"/>
      <c r="RSM1218" s="12"/>
      <c r="RSN1218" s="12"/>
      <c r="RSO1218" s="12"/>
      <c r="RSP1218" s="12"/>
      <c r="RSQ1218" s="12"/>
      <c r="RSR1218" s="12"/>
      <c r="RSS1218" s="12"/>
      <c r="RST1218" s="12"/>
      <c r="RSU1218" s="12"/>
      <c r="RSV1218" s="12"/>
      <c r="RSW1218" s="12"/>
      <c r="RSX1218" s="12"/>
      <c r="RSY1218" s="12"/>
      <c r="RSZ1218" s="12"/>
      <c r="RTA1218" s="12"/>
      <c r="RTB1218" s="12"/>
      <c r="RTC1218" s="12"/>
      <c r="RTD1218" s="12"/>
      <c r="RTE1218" s="12"/>
      <c r="RTF1218" s="12"/>
      <c r="RTG1218" s="12"/>
      <c r="RTH1218" s="12"/>
      <c r="RTI1218" s="12"/>
      <c r="RTJ1218" s="12"/>
      <c r="RTK1218" s="12"/>
      <c r="RTL1218" s="12"/>
      <c r="RTM1218" s="12"/>
      <c r="RTN1218" s="12"/>
      <c r="RTO1218" s="12"/>
      <c r="RTP1218" s="12"/>
      <c r="RTQ1218" s="12"/>
      <c r="RTR1218" s="12"/>
      <c r="RTS1218" s="12"/>
      <c r="RTT1218" s="12"/>
      <c r="RTU1218" s="12"/>
      <c r="RTV1218" s="12"/>
      <c r="RTW1218" s="12"/>
      <c r="RTX1218" s="12"/>
      <c r="RTY1218" s="12"/>
      <c r="RTZ1218" s="12"/>
      <c r="RUA1218" s="12"/>
      <c r="RUB1218" s="12"/>
      <c r="RUC1218" s="12"/>
      <c r="RUD1218" s="12"/>
      <c r="RUE1218" s="12"/>
      <c r="RUF1218" s="12"/>
      <c r="RUG1218" s="12"/>
      <c r="RUH1218" s="12"/>
      <c r="RUI1218" s="12"/>
      <c r="RUJ1218" s="12"/>
      <c r="RUK1218" s="12"/>
      <c r="RUL1218" s="12"/>
      <c r="RUM1218" s="12"/>
      <c r="RUN1218" s="12"/>
      <c r="RUO1218" s="12"/>
      <c r="RUP1218" s="12"/>
      <c r="RUQ1218" s="12"/>
      <c r="RUR1218" s="12"/>
      <c r="RUS1218" s="12"/>
      <c r="RUT1218" s="12"/>
      <c r="RUU1218" s="12"/>
      <c r="RUV1218" s="12"/>
      <c r="RUW1218" s="12"/>
      <c r="RUX1218" s="12"/>
      <c r="RUY1218" s="12"/>
      <c r="RUZ1218" s="12"/>
      <c r="RVA1218" s="12"/>
      <c r="RVB1218" s="12"/>
      <c r="RVC1218" s="12"/>
      <c r="RVD1218" s="12"/>
      <c r="RVE1218" s="12"/>
      <c r="RVF1218" s="12"/>
      <c r="RVG1218" s="12"/>
      <c r="RVH1218" s="12"/>
      <c r="RVI1218" s="12"/>
      <c r="RVJ1218" s="12"/>
      <c r="RVK1218" s="12"/>
      <c r="RVL1218" s="12"/>
      <c r="RVM1218" s="12"/>
      <c r="RVN1218" s="12"/>
      <c r="RVO1218" s="12"/>
      <c r="RVP1218" s="12"/>
      <c r="RVQ1218" s="12"/>
      <c r="RVR1218" s="12"/>
      <c r="RVS1218" s="12"/>
      <c r="RVT1218" s="12"/>
      <c r="RVU1218" s="12"/>
      <c r="RVV1218" s="12"/>
      <c r="RVW1218" s="12"/>
      <c r="RVX1218" s="12"/>
      <c r="RVY1218" s="12"/>
      <c r="RVZ1218" s="12"/>
      <c r="RWA1218" s="12"/>
      <c r="RWB1218" s="12"/>
      <c r="RWC1218" s="12"/>
      <c r="RWD1218" s="12"/>
      <c r="RWE1218" s="12"/>
      <c r="RWF1218" s="12"/>
      <c r="RWG1218" s="12"/>
      <c r="RWH1218" s="12"/>
      <c r="RWI1218" s="12"/>
      <c r="RWJ1218" s="12"/>
      <c r="RWK1218" s="12"/>
      <c r="RWL1218" s="12"/>
      <c r="RWM1218" s="12"/>
      <c r="RWN1218" s="12"/>
      <c r="RWO1218" s="12"/>
      <c r="RWP1218" s="12"/>
      <c r="RWQ1218" s="12"/>
      <c r="RWR1218" s="12"/>
      <c r="RWS1218" s="12"/>
      <c r="RWT1218" s="12"/>
      <c r="RWU1218" s="12"/>
      <c r="RWV1218" s="12"/>
      <c r="RWW1218" s="12"/>
      <c r="RWX1218" s="12"/>
      <c r="RWY1218" s="12"/>
      <c r="RWZ1218" s="12"/>
      <c r="RXA1218" s="12"/>
      <c r="RXB1218" s="12"/>
      <c r="RXC1218" s="12"/>
      <c r="RXD1218" s="12"/>
      <c r="RXE1218" s="12"/>
      <c r="RXF1218" s="12"/>
      <c r="RXG1218" s="12"/>
      <c r="RXH1218" s="12"/>
      <c r="RXI1218" s="12"/>
      <c r="RXJ1218" s="12"/>
      <c r="RXK1218" s="12"/>
      <c r="RXL1218" s="12"/>
      <c r="RXM1218" s="12"/>
      <c r="RXN1218" s="12"/>
      <c r="RXO1218" s="12"/>
      <c r="RXP1218" s="12"/>
      <c r="RXQ1218" s="12"/>
      <c r="RXR1218" s="12"/>
      <c r="RXS1218" s="12"/>
      <c r="RXT1218" s="12"/>
      <c r="RXU1218" s="12"/>
      <c r="RXV1218" s="12"/>
      <c r="RXW1218" s="12"/>
      <c r="RXX1218" s="12"/>
      <c r="RXY1218" s="12"/>
      <c r="RXZ1218" s="12"/>
      <c r="RYA1218" s="12"/>
      <c r="RYB1218" s="12"/>
      <c r="RYC1218" s="12"/>
      <c r="RYD1218" s="12"/>
      <c r="RYE1218" s="12"/>
      <c r="RYF1218" s="12"/>
      <c r="RYG1218" s="12"/>
      <c r="RYH1218" s="12"/>
      <c r="RYI1218" s="12"/>
      <c r="RYJ1218" s="12"/>
      <c r="RYK1218" s="12"/>
      <c r="RYL1218" s="12"/>
      <c r="RYM1218" s="12"/>
      <c r="RYN1218" s="12"/>
      <c r="RYO1218" s="12"/>
      <c r="RYP1218" s="12"/>
      <c r="RYQ1218" s="12"/>
      <c r="RYR1218" s="12"/>
      <c r="RYS1218" s="12"/>
      <c r="RYT1218" s="12"/>
      <c r="RYU1218" s="12"/>
      <c r="RYV1218" s="12"/>
      <c r="RYW1218" s="12"/>
      <c r="RYX1218" s="12"/>
      <c r="RYY1218" s="12"/>
      <c r="RYZ1218" s="12"/>
      <c r="RZA1218" s="12"/>
      <c r="RZB1218" s="12"/>
      <c r="RZC1218" s="12"/>
      <c r="RZD1218" s="12"/>
      <c r="RZE1218" s="12"/>
      <c r="RZF1218" s="12"/>
      <c r="RZG1218" s="12"/>
      <c r="RZH1218" s="12"/>
      <c r="RZI1218" s="12"/>
      <c r="RZJ1218" s="12"/>
      <c r="RZK1218" s="12"/>
      <c r="RZL1218" s="12"/>
      <c r="RZM1218" s="12"/>
      <c r="RZN1218" s="12"/>
      <c r="RZO1218" s="12"/>
      <c r="RZP1218" s="12"/>
      <c r="RZQ1218" s="12"/>
      <c r="RZR1218" s="12"/>
      <c r="RZS1218" s="12"/>
      <c r="RZT1218" s="12"/>
      <c r="RZU1218" s="12"/>
      <c r="RZV1218" s="12"/>
      <c r="RZW1218" s="12"/>
      <c r="RZX1218" s="12"/>
      <c r="RZY1218" s="12"/>
      <c r="RZZ1218" s="12"/>
      <c r="SAA1218" s="12"/>
      <c r="SAB1218" s="12"/>
      <c r="SAC1218" s="12"/>
      <c r="SAD1218" s="12"/>
      <c r="SAE1218" s="12"/>
      <c r="SAF1218" s="12"/>
      <c r="SAG1218" s="12"/>
      <c r="SAH1218" s="12"/>
      <c r="SAI1218" s="12"/>
      <c r="SAJ1218" s="12"/>
      <c r="SAK1218" s="12"/>
      <c r="SAL1218" s="12"/>
      <c r="SAM1218" s="12"/>
      <c r="SAN1218" s="12"/>
      <c r="SAO1218" s="12"/>
      <c r="SAP1218" s="12"/>
      <c r="SAQ1218" s="12"/>
      <c r="SAR1218" s="12"/>
      <c r="SAS1218" s="12"/>
      <c r="SAT1218" s="12"/>
      <c r="SAU1218" s="12"/>
      <c r="SAV1218" s="12"/>
      <c r="SAW1218" s="12"/>
      <c r="SAX1218" s="12"/>
      <c r="SAY1218" s="12"/>
      <c r="SAZ1218" s="12"/>
      <c r="SBA1218" s="12"/>
      <c r="SBB1218" s="12"/>
      <c r="SBC1218" s="12"/>
      <c r="SBD1218" s="12"/>
      <c r="SBE1218" s="12"/>
      <c r="SBF1218" s="12"/>
      <c r="SBG1218" s="12"/>
      <c r="SBH1218" s="12"/>
      <c r="SBI1218" s="12"/>
      <c r="SBJ1218" s="12"/>
      <c r="SBK1218" s="12"/>
      <c r="SBL1218" s="12"/>
      <c r="SBM1218" s="12"/>
      <c r="SBN1218" s="12"/>
      <c r="SBO1218" s="12"/>
      <c r="SBP1218" s="12"/>
      <c r="SBQ1218" s="12"/>
      <c r="SBR1218" s="12"/>
      <c r="SBS1218" s="12"/>
      <c r="SBT1218" s="12"/>
      <c r="SBU1218" s="12"/>
      <c r="SBV1218" s="12"/>
      <c r="SBW1218" s="12"/>
      <c r="SBX1218" s="12"/>
      <c r="SBY1218" s="12"/>
      <c r="SBZ1218" s="12"/>
      <c r="SCA1218" s="12"/>
      <c r="SCB1218" s="12"/>
      <c r="SCC1218" s="12"/>
      <c r="SCD1218" s="12"/>
      <c r="SCE1218" s="12"/>
      <c r="SCF1218" s="12"/>
      <c r="SCG1218" s="12"/>
      <c r="SCH1218" s="12"/>
      <c r="SCI1218" s="12"/>
      <c r="SCJ1218" s="12"/>
      <c r="SCK1218" s="12"/>
      <c r="SCL1218" s="12"/>
      <c r="SCM1218" s="12"/>
      <c r="SCN1218" s="12"/>
      <c r="SCO1218" s="12"/>
      <c r="SCP1218" s="12"/>
      <c r="SCQ1218" s="12"/>
      <c r="SCR1218" s="12"/>
      <c r="SCS1218" s="12"/>
      <c r="SCT1218" s="12"/>
      <c r="SCU1218" s="12"/>
      <c r="SCV1218" s="12"/>
      <c r="SCW1218" s="12"/>
      <c r="SCX1218" s="12"/>
      <c r="SCY1218" s="12"/>
      <c r="SCZ1218" s="12"/>
      <c r="SDA1218" s="12"/>
      <c r="SDB1218" s="12"/>
      <c r="SDC1218" s="12"/>
      <c r="SDD1218" s="12"/>
      <c r="SDE1218" s="12"/>
      <c r="SDF1218" s="12"/>
      <c r="SDG1218" s="12"/>
      <c r="SDH1218" s="12"/>
      <c r="SDI1218" s="12"/>
      <c r="SDJ1218" s="12"/>
      <c r="SDK1218" s="12"/>
      <c r="SDL1218" s="12"/>
      <c r="SDM1218" s="12"/>
      <c r="SDN1218" s="12"/>
      <c r="SDO1218" s="12"/>
      <c r="SDP1218" s="12"/>
      <c r="SDQ1218" s="12"/>
      <c r="SDR1218" s="12"/>
      <c r="SDS1218" s="12"/>
      <c r="SDT1218" s="12"/>
      <c r="SDU1218" s="12"/>
      <c r="SDV1218" s="12"/>
      <c r="SDW1218" s="12"/>
      <c r="SDX1218" s="12"/>
      <c r="SDY1218" s="12"/>
      <c r="SDZ1218" s="12"/>
      <c r="SEA1218" s="12"/>
      <c r="SEB1218" s="12"/>
      <c r="SEC1218" s="12"/>
      <c r="SED1218" s="12"/>
      <c r="SEE1218" s="12"/>
      <c r="SEF1218" s="12"/>
      <c r="SEG1218" s="12"/>
      <c r="SEH1218" s="12"/>
      <c r="SEI1218" s="12"/>
      <c r="SEJ1218" s="12"/>
      <c r="SEK1218" s="12"/>
      <c r="SEL1218" s="12"/>
      <c r="SEM1218" s="12"/>
      <c r="SEN1218" s="12"/>
      <c r="SEO1218" s="12"/>
      <c r="SEP1218" s="12"/>
      <c r="SEQ1218" s="12"/>
      <c r="SER1218" s="12"/>
      <c r="SES1218" s="12"/>
      <c r="SET1218" s="12"/>
      <c r="SEU1218" s="12"/>
      <c r="SEV1218" s="12"/>
      <c r="SEW1218" s="12"/>
      <c r="SEX1218" s="12"/>
      <c r="SEY1218" s="12"/>
      <c r="SEZ1218" s="12"/>
      <c r="SFA1218" s="12"/>
      <c r="SFB1218" s="12"/>
      <c r="SFC1218" s="12"/>
      <c r="SFD1218" s="12"/>
      <c r="SFE1218" s="12"/>
      <c r="SFF1218" s="12"/>
      <c r="SFG1218" s="12"/>
      <c r="SFH1218" s="12"/>
      <c r="SFI1218" s="12"/>
      <c r="SFJ1218" s="12"/>
      <c r="SFK1218" s="12"/>
      <c r="SFL1218" s="12"/>
      <c r="SFM1218" s="12"/>
      <c r="SFN1218" s="12"/>
      <c r="SFO1218" s="12"/>
      <c r="SFP1218" s="12"/>
      <c r="SFQ1218" s="12"/>
      <c r="SFR1218" s="12"/>
      <c r="SFS1218" s="12"/>
      <c r="SFT1218" s="12"/>
      <c r="SFU1218" s="12"/>
      <c r="SFV1218" s="12"/>
      <c r="SFW1218" s="12"/>
      <c r="SFX1218" s="12"/>
      <c r="SFY1218" s="12"/>
      <c r="SFZ1218" s="12"/>
      <c r="SGA1218" s="12"/>
      <c r="SGB1218" s="12"/>
      <c r="SGC1218" s="12"/>
      <c r="SGD1218" s="12"/>
      <c r="SGE1218" s="12"/>
      <c r="SGF1218" s="12"/>
      <c r="SGG1218" s="12"/>
      <c r="SGH1218" s="12"/>
      <c r="SGI1218" s="12"/>
      <c r="SGJ1218" s="12"/>
      <c r="SGK1218" s="12"/>
      <c r="SGL1218" s="12"/>
      <c r="SGM1218" s="12"/>
      <c r="SGN1218" s="12"/>
      <c r="SGO1218" s="12"/>
      <c r="SGP1218" s="12"/>
      <c r="SGQ1218" s="12"/>
      <c r="SGR1218" s="12"/>
      <c r="SGS1218" s="12"/>
      <c r="SGT1218" s="12"/>
      <c r="SGU1218" s="12"/>
      <c r="SGV1218" s="12"/>
      <c r="SGW1218" s="12"/>
      <c r="SGX1218" s="12"/>
      <c r="SGY1218" s="12"/>
      <c r="SGZ1218" s="12"/>
      <c r="SHA1218" s="12"/>
      <c r="SHB1218" s="12"/>
      <c r="SHC1218" s="12"/>
      <c r="SHD1218" s="12"/>
      <c r="SHE1218" s="12"/>
      <c r="SHF1218" s="12"/>
      <c r="SHG1218" s="12"/>
      <c r="SHH1218" s="12"/>
      <c r="SHI1218" s="12"/>
      <c r="SHJ1218" s="12"/>
      <c r="SHK1218" s="12"/>
      <c r="SHL1218" s="12"/>
      <c r="SHM1218" s="12"/>
      <c r="SHN1218" s="12"/>
      <c r="SHO1218" s="12"/>
      <c r="SHP1218" s="12"/>
      <c r="SHQ1218" s="12"/>
      <c r="SHR1218" s="12"/>
      <c r="SHS1218" s="12"/>
      <c r="SHT1218" s="12"/>
      <c r="SHU1218" s="12"/>
      <c r="SHV1218" s="12"/>
      <c r="SHW1218" s="12"/>
      <c r="SHX1218" s="12"/>
      <c r="SHY1218" s="12"/>
      <c r="SHZ1218" s="12"/>
      <c r="SIA1218" s="12"/>
      <c r="SIB1218" s="12"/>
      <c r="SIC1218" s="12"/>
      <c r="SID1218" s="12"/>
      <c r="SIE1218" s="12"/>
      <c r="SIF1218" s="12"/>
      <c r="SIG1218" s="12"/>
      <c r="SIH1218" s="12"/>
      <c r="SII1218" s="12"/>
      <c r="SIJ1218" s="12"/>
      <c r="SIK1218" s="12"/>
      <c r="SIL1218" s="12"/>
      <c r="SIM1218" s="12"/>
      <c r="SIN1218" s="12"/>
      <c r="SIO1218" s="12"/>
      <c r="SIP1218" s="12"/>
      <c r="SIQ1218" s="12"/>
      <c r="SIR1218" s="12"/>
      <c r="SIS1218" s="12"/>
      <c r="SIT1218" s="12"/>
      <c r="SIU1218" s="12"/>
      <c r="SIV1218" s="12"/>
      <c r="SIW1218" s="12"/>
      <c r="SIX1218" s="12"/>
      <c r="SIY1218" s="12"/>
      <c r="SIZ1218" s="12"/>
      <c r="SJA1218" s="12"/>
      <c r="SJB1218" s="12"/>
      <c r="SJC1218" s="12"/>
      <c r="SJD1218" s="12"/>
      <c r="SJE1218" s="12"/>
      <c r="SJF1218" s="12"/>
      <c r="SJG1218" s="12"/>
      <c r="SJH1218" s="12"/>
      <c r="SJI1218" s="12"/>
      <c r="SJJ1218" s="12"/>
      <c r="SJK1218" s="12"/>
      <c r="SJL1218" s="12"/>
      <c r="SJM1218" s="12"/>
      <c r="SJN1218" s="12"/>
      <c r="SJO1218" s="12"/>
      <c r="SJP1218" s="12"/>
      <c r="SJQ1218" s="12"/>
      <c r="SJR1218" s="12"/>
      <c r="SJS1218" s="12"/>
      <c r="SJT1218" s="12"/>
      <c r="SJU1218" s="12"/>
      <c r="SJV1218" s="12"/>
      <c r="SJW1218" s="12"/>
      <c r="SJX1218" s="12"/>
      <c r="SJY1218" s="12"/>
      <c r="SJZ1218" s="12"/>
      <c r="SKA1218" s="12"/>
      <c r="SKB1218" s="12"/>
      <c r="SKC1218" s="12"/>
      <c r="SKD1218" s="12"/>
      <c r="SKE1218" s="12"/>
      <c r="SKF1218" s="12"/>
      <c r="SKG1218" s="12"/>
      <c r="SKH1218" s="12"/>
      <c r="SKI1218" s="12"/>
      <c r="SKJ1218" s="12"/>
      <c r="SKK1218" s="12"/>
      <c r="SKL1218" s="12"/>
      <c r="SKM1218" s="12"/>
      <c r="SKN1218" s="12"/>
      <c r="SKO1218" s="12"/>
      <c r="SKP1218" s="12"/>
      <c r="SKQ1218" s="12"/>
      <c r="SKR1218" s="12"/>
      <c r="SKS1218" s="12"/>
      <c r="SKT1218" s="12"/>
      <c r="SKU1218" s="12"/>
      <c r="SKV1218" s="12"/>
      <c r="SKW1218" s="12"/>
      <c r="SKX1218" s="12"/>
      <c r="SKY1218" s="12"/>
      <c r="SKZ1218" s="12"/>
      <c r="SLA1218" s="12"/>
      <c r="SLB1218" s="12"/>
      <c r="SLC1218" s="12"/>
      <c r="SLD1218" s="12"/>
      <c r="SLE1218" s="12"/>
      <c r="SLF1218" s="12"/>
      <c r="SLG1218" s="12"/>
      <c r="SLH1218" s="12"/>
      <c r="SLI1218" s="12"/>
      <c r="SLJ1218" s="12"/>
      <c r="SLK1218" s="12"/>
      <c r="SLL1218" s="12"/>
      <c r="SLM1218" s="12"/>
      <c r="SLN1218" s="12"/>
      <c r="SLO1218" s="12"/>
      <c r="SLP1218" s="12"/>
      <c r="SLQ1218" s="12"/>
      <c r="SLR1218" s="12"/>
      <c r="SLS1218" s="12"/>
      <c r="SLT1218" s="12"/>
      <c r="SLU1218" s="12"/>
      <c r="SLV1218" s="12"/>
      <c r="SLW1218" s="12"/>
      <c r="SLX1218" s="12"/>
      <c r="SLY1218" s="12"/>
      <c r="SLZ1218" s="12"/>
      <c r="SMA1218" s="12"/>
      <c r="SMB1218" s="12"/>
      <c r="SMC1218" s="12"/>
      <c r="SMD1218" s="12"/>
      <c r="SME1218" s="12"/>
      <c r="SMF1218" s="12"/>
      <c r="SMG1218" s="12"/>
      <c r="SMH1218" s="12"/>
      <c r="SMI1218" s="12"/>
      <c r="SMJ1218" s="12"/>
      <c r="SMK1218" s="12"/>
      <c r="SML1218" s="12"/>
      <c r="SMM1218" s="12"/>
      <c r="SMN1218" s="12"/>
      <c r="SMO1218" s="12"/>
      <c r="SMP1218" s="12"/>
      <c r="SMQ1218" s="12"/>
      <c r="SMR1218" s="12"/>
      <c r="SMS1218" s="12"/>
      <c r="SMT1218" s="12"/>
      <c r="SMU1218" s="12"/>
      <c r="SMV1218" s="12"/>
      <c r="SMW1218" s="12"/>
      <c r="SMX1218" s="12"/>
      <c r="SMY1218" s="12"/>
      <c r="SMZ1218" s="12"/>
      <c r="SNA1218" s="12"/>
      <c r="SNB1218" s="12"/>
      <c r="SNC1218" s="12"/>
      <c r="SND1218" s="12"/>
      <c r="SNE1218" s="12"/>
      <c r="SNF1218" s="12"/>
      <c r="SNG1218" s="12"/>
      <c r="SNH1218" s="12"/>
      <c r="SNI1218" s="12"/>
      <c r="SNJ1218" s="12"/>
      <c r="SNK1218" s="12"/>
      <c r="SNL1218" s="12"/>
      <c r="SNM1218" s="12"/>
      <c r="SNN1218" s="12"/>
      <c r="SNO1218" s="12"/>
      <c r="SNP1218" s="12"/>
      <c r="SNQ1218" s="12"/>
      <c r="SNR1218" s="12"/>
      <c r="SNS1218" s="12"/>
      <c r="SNT1218" s="12"/>
      <c r="SNU1218" s="12"/>
      <c r="SNV1218" s="12"/>
      <c r="SNW1218" s="12"/>
      <c r="SNX1218" s="12"/>
      <c r="SNY1218" s="12"/>
      <c r="SNZ1218" s="12"/>
      <c r="SOA1218" s="12"/>
      <c r="SOB1218" s="12"/>
      <c r="SOC1218" s="12"/>
      <c r="SOD1218" s="12"/>
      <c r="SOE1218" s="12"/>
      <c r="SOF1218" s="12"/>
      <c r="SOG1218" s="12"/>
      <c r="SOH1218" s="12"/>
      <c r="SOI1218" s="12"/>
      <c r="SOJ1218" s="12"/>
      <c r="SOK1218" s="12"/>
      <c r="SOL1218" s="12"/>
      <c r="SOM1218" s="12"/>
      <c r="SON1218" s="12"/>
      <c r="SOO1218" s="12"/>
      <c r="SOP1218" s="12"/>
      <c r="SOQ1218" s="12"/>
      <c r="SOR1218" s="12"/>
      <c r="SOS1218" s="12"/>
      <c r="SOT1218" s="12"/>
      <c r="SOU1218" s="12"/>
      <c r="SOV1218" s="12"/>
      <c r="SOW1218" s="12"/>
      <c r="SOX1218" s="12"/>
      <c r="SOY1218" s="12"/>
      <c r="SOZ1218" s="12"/>
      <c r="SPA1218" s="12"/>
      <c r="SPB1218" s="12"/>
      <c r="SPC1218" s="12"/>
      <c r="SPD1218" s="12"/>
      <c r="SPE1218" s="12"/>
      <c r="SPF1218" s="12"/>
      <c r="SPG1218" s="12"/>
      <c r="SPH1218" s="12"/>
      <c r="SPI1218" s="12"/>
      <c r="SPJ1218" s="12"/>
      <c r="SPK1218" s="12"/>
      <c r="SPL1218" s="12"/>
      <c r="SPM1218" s="12"/>
      <c r="SPN1218" s="12"/>
      <c r="SPO1218" s="12"/>
      <c r="SPP1218" s="12"/>
      <c r="SPQ1218" s="12"/>
      <c r="SPR1218" s="12"/>
      <c r="SPS1218" s="12"/>
      <c r="SPT1218" s="12"/>
      <c r="SPU1218" s="12"/>
      <c r="SPV1218" s="12"/>
      <c r="SPW1218" s="12"/>
      <c r="SPX1218" s="12"/>
      <c r="SPY1218" s="12"/>
      <c r="SPZ1218" s="12"/>
      <c r="SQA1218" s="12"/>
      <c r="SQB1218" s="12"/>
      <c r="SQC1218" s="12"/>
      <c r="SQD1218" s="12"/>
      <c r="SQE1218" s="12"/>
      <c r="SQF1218" s="12"/>
      <c r="SQG1218" s="12"/>
      <c r="SQH1218" s="12"/>
      <c r="SQI1218" s="12"/>
      <c r="SQJ1218" s="12"/>
      <c r="SQK1218" s="12"/>
      <c r="SQL1218" s="12"/>
      <c r="SQM1218" s="12"/>
      <c r="SQN1218" s="12"/>
      <c r="SQO1218" s="12"/>
      <c r="SQP1218" s="12"/>
      <c r="SQQ1218" s="12"/>
      <c r="SQR1218" s="12"/>
      <c r="SQS1218" s="12"/>
      <c r="SQT1218" s="12"/>
      <c r="SQU1218" s="12"/>
      <c r="SQV1218" s="12"/>
      <c r="SQW1218" s="12"/>
      <c r="SQX1218" s="12"/>
      <c r="SQY1218" s="12"/>
      <c r="SQZ1218" s="12"/>
      <c r="SRA1218" s="12"/>
      <c r="SRB1218" s="12"/>
      <c r="SRC1218" s="12"/>
      <c r="SRD1218" s="12"/>
      <c r="SRE1218" s="12"/>
      <c r="SRF1218" s="12"/>
      <c r="SRG1218" s="12"/>
      <c r="SRH1218" s="12"/>
      <c r="SRI1218" s="12"/>
      <c r="SRJ1218" s="12"/>
      <c r="SRK1218" s="12"/>
      <c r="SRL1218" s="12"/>
      <c r="SRM1218" s="12"/>
      <c r="SRN1218" s="12"/>
      <c r="SRO1218" s="12"/>
      <c r="SRP1218" s="12"/>
      <c r="SRQ1218" s="12"/>
      <c r="SRR1218" s="12"/>
      <c r="SRS1218" s="12"/>
      <c r="SRT1218" s="12"/>
      <c r="SRU1218" s="12"/>
      <c r="SRV1218" s="12"/>
      <c r="SRW1218" s="12"/>
      <c r="SRX1218" s="12"/>
      <c r="SRY1218" s="12"/>
      <c r="SRZ1218" s="12"/>
      <c r="SSA1218" s="12"/>
      <c r="SSB1218" s="12"/>
      <c r="SSC1218" s="12"/>
      <c r="SSD1218" s="12"/>
      <c r="SSE1218" s="12"/>
      <c r="SSF1218" s="12"/>
      <c r="SSG1218" s="12"/>
      <c r="SSH1218" s="12"/>
      <c r="SSI1218" s="12"/>
      <c r="SSJ1218" s="12"/>
      <c r="SSK1218" s="12"/>
      <c r="SSL1218" s="12"/>
      <c r="SSM1218" s="12"/>
      <c r="SSN1218" s="12"/>
      <c r="SSO1218" s="12"/>
      <c r="SSP1218" s="12"/>
      <c r="SSQ1218" s="12"/>
      <c r="SSR1218" s="12"/>
      <c r="SSS1218" s="12"/>
      <c r="SST1218" s="12"/>
      <c r="SSU1218" s="12"/>
      <c r="SSV1218" s="12"/>
      <c r="SSW1218" s="12"/>
      <c r="SSX1218" s="12"/>
      <c r="SSY1218" s="12"/>
      <c r="SSZ1218" s="12"/>
      <c r="STA1218" s="12"/>
      <c r="STB1218" s="12"/>
      <c r="STC1218" s="12"/>
      <c r="STD1218" s="12"/>
      <c r="STE1218" s="12"/>
      <c r="STF1218" s="12"/>
      <c r="STG1218" s="12"/>
      <c r="STH1218" s="12"/>
      <c r="STI1218" s="12"/>
      <c r="STJ1218" s="12"/>
      <c r="STK1218" s="12"/>
      <c r="STL1218" s="12"/>
      <c r="STM1218" s="12"/>
      <c r="STN1218" s="12"/>
      <c r="STO1218" s="12"/>
      <c r="STP1218" s="12"/>
      <c r="STQ1218" s="12"/>
      <c r="STR1218" s="12"/>
      <c r="STS1218" s="12"/>
      <c r="STT1218" s="12"/>
      <c r="STU1218" s="12"/>
      <c r="STV1218" s="12"/>
      <c r="STW1218" s="12"/>
      <c r="STX1218" s="12"/>
      <c r="STY1218" s="12"/>
      <c r="STZ1218" s="12"/>
      <c r="SUA1218" s="12"/>
      <c r="SUB1218" s="12"/>
      <c r="SUC1218" s="12"/>
      <c r="SUD1218" s="12"/>
      <c r="SUE1218" s="12"/>
      <c r="SUF1218" s="12"/>
      <c r="SUG1218" s="12"/>
      <c r="SUH1218" s="12"/>
      <c r="SUI1218" s="12"/>
      <c r="SUJ1218" s="12"/>
      <c r="SUK1218" s="12"/>
      <c r="SUL1218" s="12"/>
      <c r="SUM1218" s="12"/>
      <c r="SUN1218" s="12"/>
      <c r="SUO1218" s="12"/>
      <c r="SUP1218" s="12"/>
      <c r="SUQ1218" s="12"/>
      <c r="SUR1218" s="12"/>
      <c r="SUS1218" s="12"/>
      <c r="SUT1218" s="12"/>
      <c r="SUU1218" s="12"/>
      <c r="SUV1218" s="12"/>
      <c r="SUW1218" s="12"/>
      <c r="SUX1218" s="12"/>
      <c r="SUY1218" s="12"/>
      <c r="SUZ1218" s="12"/>
      <c r="SVA1218" s="12"/>
      <c r="SVB1218" s="12"/>
      <c r="SVC1218" s="12"/>
      <c r="SVD1218" s="12"/>
      <c r="SVE1218" s="12"/>
      <c r="SVF1218" s="12"/>
      <c r="SVG1218" s="12"/>
      <c r="SVH1218" s="12"/>
      <c r="SVI1218" s="12"/>
      <c r="SVJ1218" s="12"/>
      <c r="SVK1218" s="12"/>
      <c r="SVL1218" s="12"/>
      <c r="SVM1218" s="12"/>
      <c r="SVN1218" s="12"/>
      <c r="SVO1218" s="12"/>
      <c r="SVP1218" s="12"/>
      <c r="SVQ1218" s="12"/>
      <c r="SVR1218" s="12"/>
      <c r="SVS1218" s="12"/>
      <c r="SVT1218" s="12"/>
      <c r="SVU1218" s="12"/>
      <c r="SVV1218" s="12"/>
      <c r="SVW1218" s="12"/>
      <c r="SVX1218" s="12"/>
      <c r="SVY1218" s="12"/>
      <c r="SVZ1218" s="12"/>
      <c r="SWA1218" s="12"/>
      <c r="SWB1218" s="12"/>
      <c r="SWC1218" s="12"/>
      <c r="SWD1218" s="12"/>
      <c r="SWE1218" s="12"/>
      <c r="SWF1218" s="12"/>
      <c r="SWG1218" s="12"/>
      <c r="SWH1218" s="12"/>
      <c r="SWI1218" s="12"/>
      <c r="SWJ1218" s="12"/>
      <c r="SWK1218" s="12"/>
      <c r="SWL1218" s="12"/>
      <c r="SWM1218" s="12"/>
      <c r="SWN1218" s="12"/>
      <c r="SWO1218" s="12"/>
      <c r="SWP1218" s="12"/>
      <c r="SWQ1218" s="12"/>
      <c r="SWR1218" s="12"/>
      <c r="SWS1218" s="12"/>
      <c r="SWT1218" s="12"/>
      <c r="SWU1218" s="12"/>
      <c r="SWV1218" s="12"/>
      <c r="SWW1218" s="12"/>
      <c r="SWX1218" s="12"/>
      <c r="SWY1218" s="12"/>
      <c r="SWZ1218" s="12"/>
      <c r="SXA1218" s="12"/>
      <c r="SXB1218" s="12"/>
      <c r="SXC1218" s="12"/>
      <c r="SXD1218" s="12"/>
      <c r="SXE1218" s="12"/>
      <c r="SXF1218" s="12"/>
      <c r="SXG1218" s="12"/>
      <c r="SXH1218" s="12"/>
      <c r="SXI1218" s="12"/>
      <c r="SXJ1218" s="12"/>
      <c r="SXK1218" s="12"/>
      <c r="SXL1218" s="12"/>
      <c r="SXM1218" s="12"/>
      <c r="SXN1218" s="12"/>
      <c r="SXO1218" s="12"/>
      <c r="SXP1218" s="12"/>
      <c r="SXQ1218" s="12"/>
      <c r="SXR1218" s="12"/>
      <c r="SXS1218" s="12"/>
      <c r="SXT1218" s="12"/>
      <c r="SXU1218" s="12"/>
      <c r="SXV1218" s="12"/>
      <c r="SXW1218" s="12"/>
      <c r="SXX1218" s="12"/>
      <c r="SXY1218" s="12"/>
      <c r="SXZ1218" s="12"/>
      <c r="SYA1218" s="12"/>
      <c r="SYB1218" s="12"/>
      <c r="SYC1218" s="12"/>
      <c r="SYD1218" s="12"/>
      <c r="SYE1218" s="12"/>
      <c r="SYF1218" s="12"/>
      <c r="SYG1218" s="12"/>
      <c r="SYH1218" s="12"/>
      <c r="SYI1218" s="12"/>
      <c r="SYJ1218" s="12"/>
      <c r="SYK1218" s="12"/>
      <c r="SYL1218" s="12"/>
      <c r="SYM1218" s="12"/>
      <c r="SYN1218" s="12"/>
      <c r="SYO1218" s="12"/>
      <c r="SYP1218" s="12"/>
      <c r="SYQ1218" s="12"/>
      <c r="SYR1218" s="12"/>
      <c r="SYS1218" s="12"/>
      <c r="SYT1218" s="12"/>
      <c r="SYU1218" s="12"/>
      <c r="SYV1218" s="12"/>
      <c r="SYW1218" s="12"/>
      <c r="SYX1218" s="12"/>
      <c r="SYY1218" s="12"/>
      <c r="SYZ1218" s="12"/>
      <c r="SZA1218" s="12"/>
      <c r="SZB1218" s="12"/>
      <c r="SZC1218" s="12"/>
      <c r="SZD1218" s="12"/>
      <c r="SZE1218" s="12"/>
      <c r="SZF1218" s="12"/>
      <c r="SZG1218" s="12"/>
      <c r="SZH1218" s="12"/>
      <c r="SZI1218" s="12"/>
      <c r="SZJ1218" s="12"/>
      <c r="SZK1218" s="12"/>
      <c r="SZL1218" s="12"/>
      <c r="SZM1218" s="12"/>
      <c r="SZN1218" s="12"/>
      <c r="SZO1218" s="12"/>
      <c r="SZP1218" s="12"/>
      <c r="SZQ1218" s="12"/>
      <c r="SZR1218" s="12"/>
      <c r="SZS1218" s="12"/>
      <c r="SZT1218" s="12"/>
      <c r="SZU1218" s="12"/>
      <c r="SZV1218" s="12"/>
      <c r="SZW1218" s="12"/>
      <c r="SZX1218" s="12"/>
      <c r="SZY1218" s="12"/>
      <c r="SZZ1218" s="12"/>
      <c r="TAA1218" s="12"/>
      <c r="TAB1218" s="12"/>
      <c r="TAC1218" s="12"/>
      <c r="TAD1218" s="12"/>
      <c r="TAE1218" s="12"/>
      <c r="TAF1218" s="12"/>
      <c r="TAG1218" s="12"/>
      <c r="TAH1218" s="12"/>
      <c r="TAI1218" s="12"/>
      <c r="TAJ1218" s="12"/>
      <c r="TAK1218" s="12"/>
      <c r="TAL1218" s="12"/>
      <c r="TAM1218" s="12"/>
      <c r="TAN1218" s="12"/>
      <c r="TAO1218" s="12"/>
      <c r="TAP1218" s="12"/>
      <c r="TAQ1218" s="12"/>
      <c r="TAR1218" s="12"/>
      <c r="TAS1218" s="12"/>
      <c r="TAT1218" s="12"/>
      <c r="TAU1218" s="12"/>
      <c r="TAV1218" s="12"/>
      <c r="TAW1218" s="12"/>
      <c r="TAX1218" s="12"/>
      <c r="TAY1218" s="12"/>
      <c r="TAZ1218" s="12"/>
      <c r="TBA1218" s="12"/>
      <c r="TBB1218" s="12"/>
      <c r="TBC1218" s="12"/>
      <c r="TBD1218" s="12"/>
      <c r="TBE1218" s="12"/>
      <c r="TBF1218" s="12"/>
      <c r="TBG1218" s="12"/>
      <c r="TBH1218" s="12"/>
      <c r="TBI1218" s="12"/>
      <c r="TBJ1218" s="12"/>
      <c r="TBK1218" s="12"/>
      <c r="TBL1218" s="12"/>
      <c r="TBM1218" s="12"/>
      <c r="TBN1218" s="12"/>
      <c r="TBO1218" s="12"/>
      <c r="TBP1218" s="12"/>
      <c r="TBQ1218" s="12"/>
      <c r="TBR1218" s="12"/>
      <c r="TBS1218" s="12"/>
      <c r="TBT1218" s="12"/>
      <c r="TBU1218" s="12"/>
      <c r="TBV1218" s="12"/>
      <c r="TBW1218" s="12"/>
      <c r="TBX1218" s="12"/>
      <c r="TBY1218" s="12"/>
      <c r="TBZ1218" s="12"/>
      <c r="TCA1218" s="12"/>
      <c r="TCB1218" s="12"/>
      <c r="TCC1218" s="12"/>
      <c r="TCD1218" s="12"/>
      <c r="TCE1218" s="12"/>
      <c r="TCF1218" s="12"/>
      <c r="TCG1218" s="12"/>
      <c r="TCH1218" s="12"/>
      <c r="TCI1218" s="12"/>
      <c r="TCJ1218" s="12"/>
      <c r="TCK1218" s="12"/>
      <c r="TCL1218" s="12"/>
      <c r="TCM1218" s="12"/>
      <c r="TCN1218" s="12"/>
      <c r="TCO1218" s="12"/>
      <c r="TCP1218" s="12"/>
      <c r="TCQ1218" s="12"/>
      <c r="TCR1218" s="12"/>
      <c r="TCS1218" s="12"/>
      <c r="TCT1218" s="12"/>
      <c r="TCU1218" s="12"/>
      <c r="TCV1218" s="12"/>
      <c r="TCW1218" s="12"/>
      <c r="TCX1218" s="12"/>
      <c r="TCY1218" s="12"/>
      <c r="TCZ1218" s="12"/>
      <c r="TDA1218" s="12"/>
      <c r="TDB1218" s="12"/>
      <c r="TDC1218" s="12"/>
      <c r="TDD1218" s="12"/>
      <c r="TDE1218" s="12"/>
      <c r="TDF1218" s="12"/>
      <c r="TDG1218" s="12"/>
      <c r="TDH1218" s="12"/>
      <c r="TDI1218" s="12"/>
      <c r="TDJ1218" s="12"/>
      <c r="TDK1218" s="12"/>
      <c r="TDL1218" s="12"/>
      <c r="TDM1218" s="12"/>
      <c r="TDN1218" s="12"/>
      <c r="TDO1218" s="12"/>
      <c r="TDP1218" s="12"/>
      <c r="TDQ1218" s="12"/>
      <c r="TDR1218" s="12"/>
      <c r="TDS1218" s="12"/>
      <c r="TDT1218" s="12"/>
      <c r="TDU1218" s="12"/>
      <c r="TDV1218" s="12"/>
      <c r="TDW1218" s="12"/>
      <c r="TDX1218" s="12"/>
      <c r="TDY1218" s="12"/>
      <c r="TDZ1218" s="12"/>
      <c r="TEA1218" s="12"/>
      <c r="TEB1218" s="12"/>
      <c r="TEC1218" s="12"/>
      <c r="TED1218" s="12"/>
      <c r="TEE1218" s="12"/>
      <c r="TEF1218" s="12"/>
      <c r="TEG1218" s="12"/>
      <c r="TEH1218" s="12"/>
      <c r="TEI1218" s="12"/>
      <c r="TEJ1218" s="12"/>
      <c r="TEK1218" s="12"/>
      <c r="TEL1218" s="12"/>
      <c r="TEM1218" s="12"/>
      <c r="TEN1218" s="12"/>
      <c r="TEO1218" s="12"/>
      <c r="TEP1218" s="12"/>
      <c r="TEQ1218" s="12"/>
      <c r="TER1218" s="12"/>
      <c r="TES1218" s="12"/>
      <c r="TET1218" s="12"/>
      <c r="TEU1218" s="12"/>
      <c r="TEV1218" s="12"/>
      <c r="TEW1218" s="12"/>
      <c r="TEX1218" s="12"/>
      <c r="TEY1218" s="12"/>
      <c r="TEZ1218" s="12"/>
      <c r="TFA1218" s="12"/>
      <c r="TFB1218" s="12"/>
      <c r="TFC1218" s="12"/>
      <c r="TFD1218" s="12"/>
      <c r="TFE1218" s="12"/>
      <c r="TFF1218" s="12"/>
      <c r="TFG1218" s="12"/>
      <c r="TFH1218" s="12"/>
      <c r="TFI1218" s="12"/>
      <c r="TFJ1218" s="12"/>
      <c r="TFK1218" s="12"/>
      <c r="TFL1218" s="12"/>
      <c r="TFM1218" s="12"/>
      <c r="TFN1218" s="12"/>
      <c r="TFO1218" s="12"/>
      <c r="TFP1218" s="12"/>
      <c r="TFQ1218" s="12"/>
      <c r="TFR1218" s="12"/>
      <c r="TFS1218" s="12"/>
      <c r="TFT1218" s="12"/>
      <c r="TFU1218" s="12"/>
      <c r="TFV1218" s="12"/>
      <c r="TFW1218" s="12"/>
      <c r="TFX1218" s="12"/>
      <c r="TFY1218" s="12"/>
      <c r="TFZ1218" s="12"/>
      <c r="TGA1218" s="12"/>
      <c r="TGB1218" s="12"/>
      <c r="TGC1218" s="12"/>
      <c r="TGD1218" s="12"/>
      <c r="TGE1218" s="12"/>
      <c r="TGF1218" s="12"/>
      <c r="TGG1218" s="12"/>
      <c r="TGH1218" s="12"/>
      <c r="TGI1218" s="12"/>
      <c r="TGJ1218" s="12"/>
      <c r="TGK1218" s="12"/>
      <c r="TGL1218" s="12"/>
      <c r="TGM1218" s="12"/>
      <c r="TGN1218" s="12"/>
      <c r="TGO1218" s="12"/>
      <c r="TGP1218" s="12"/>
      <c r="TGQ1218" s="12"/>
      <c r="TGR1218" s="12"/>
      <c r="TGS1218" s="12"/>
      <c r="TGT1218" s="12"/>
      <c r="TGU1218" s="12"/>
      <c r="TGV1218" s="12"/>
      <c r="TGW1218" s="12"/>
      <c r="TGX1218" s="12"/>
      <c r="TGY1218" s="12"/>
      <c r="TGZ1218" s="12"/>
      <c r="THA1218" s="12"/>
      <c r="THB1218" s="12"/>
      <c r="THC1218" s="12"/>
      <c r="THD1218" s="12"/>
      <c r="THE1218" s="12"/>
      <c r="THF1218" s="12"/>
      <c r="THG1218" s="12"/>
      <c r="THH1218" s="12"/>
      <c r="THI1218" s="12"/>
      <c r="THJ1218" s="12"/>
      <c r="THK1218" s="12"/>
      <c r="THL1218" s="12"/>
      <c r="THM1218" s="12"/>
      <c r="THN1218" s="12"/>
      <c r="THO1218" s="12"/>
      <c r="THP1218" s="12"/>
      <c r="THQ1218" s="12"/>
      <c r="THR1218" s="12"/>
      <c r="THS1218" s="12"/>
      <c r="THT1218" s="12"/>
      <c r="THU1218" s="12"/>
      <c r="THV1218" s="12"/>
      <c r="THW1218" s="12"/>
      <c r="THX1218" s="12"/>
      <c r="THY1218" s="12"/>
      <c r="THZ1218" s="12"/>
      <c r="TIA1218" s="12"/>
      <c r="TIB1218" s="12"/>
      <c r="TIC1218" s="12"/>
      <c r="TID1218" s="12"/>
      <c r="TIE1218" s="12"/>
      <c r="TIF1218" s="12"/>
      <c r="TIG1218" s="12"/>
      <c r="TIH1218" s="12"/>
      <c r="TII1218" s="12"/>
      <c r="TIJ1218" s="12"/>
      <c r="TIK1218" s="12"/>
      <c r="TIL1218" s="12"/>
      <c r="TIM1218" s="12"/>
      <c r="TIN1218" s="12"/>
      <c r="TIO1218" s="12"/>
      <c r="TIP1218" s="12"/>
      <c r="TIQ1218" s="12"/>
      <c r="TIR1218" s="12"/>
      <c r="TIS1218" s="12"/>
      <c r="TIT1218" s="12"/>
      <c r="TIU1218" s="12"/>
      <c r="TIV1218" s="12"/>
      <c r="TIW1218" s="12"/>
      <c r="TIX1218" s="12"/>
      <c r="TIY1218" s="12"/>
      <c r="TIZ1218" s="12"/>
      <c r="TJA1218" s="12"/>
      <c r="TJB1218" s="12"/>
      <c r="TJC1218" s="12"/>
      <c r="TJD1218" s="12"/>
      <c r="TJE1218" s="12"/>
      <c r="TJF1218" s="12"/>
      <c r="TJG1218" s="12"/>
      <c r="TJH1218" s="12"/>
      <c r="TJI1218" s="12"/>
      <c r="TJJ1218" s="12"/>
      <c r="TJK1218" s="12"/>
      <c r="TJL1218" s="12"/>
      <c r="TJM1218" s="12"/>
      <c r="TJN1218" s="12"/>
      <c r="TJO1218" s="12"/>
      <c r="TJP1218" s="12"/>
      <c r="TJQ1218" s="12"/>
      <c r="TJR1218" s="12"/>
      <c r="TJS1218" s="12"/>
      <c r="TJT1218" s="12"/>
      <c r="TJU1218" s="12"/>
      <c r="TJV1218" s="12"/>
      <c r="TJW1218" s="12"/>
      <c r="TJX1218" s="12"/>
      <c r="TJY1218" s="12"/>
      <c r="TJZ1218" s="12"/>
      <c r="TKA1218" s="12"/>
      <c r="TKB1218" s="12"/>
      <c r="TKC1218" s="12"/>
      <c r="TKD1218" s="12"/>
      <c r="TKE1218" s="12"/>
      <c r="TKF1218" s="12"/>
      <c r="TKG1218" s="12"/>
      <c r="TKH1218" s="12"/>
      <c r="TKI1218" s="12"/>
      <c r="TKJ1218" s="12"/>
      <c r="TKK1218" s="12"/>
      <c r="TKL1218" s="12"/>
      <c r="TKM1218" s="12"/>
      <c r="TKN1218" s="12"/>
      <c r="TKO1218" s="12"/>
      <c r="TKP1218" s="12"/>
      <c r="TKQ1218" s="12"/>
      <c r="TKR1218" s="12"/>
      <c r="TKS1218" s="12"/>
      <c r="TKT1218" s="12"/>
      <c r="TKU1218" s="12"/>
      <c r="TKV1218" s="12"/>
      <c r="TKW1218" s="12"/>
      <c r="TKX1218" s="12"/>
      <c r="TKY1218" s="12"/>
      <c r="TKZ1218" s="12"/>
      <c r="TLA1218" s="12"/>
      <c r="TLB1218" s="12"/>
      <c r="TLC1218" s="12"/>
      <c r="TLD1218" s="12"/>
      <c r="TLE1218" s="12"/>
      <c r="TLF1218" s="12"/>
      <c r="TLG1218" s="12"/>
      <c r="TLH1218" s="12"/>
      <c r="TLI1218" s="12"/>
      <c r="TLJ1218" s="12"/>
      <c r="TLK1218" s="12"/>
      <c r="TLL1218" s="12"/>
      <c r="TLM1218" s="12"/>
      <c r="TLN1218" s="12"/>
      <c r="TLO1218" s="12"/>
      <c r="TLP1218" s="12"/>
      <c r="TLQ1218" s="12"/>
      <c r="TLR1218" s="12"/>
      <c r="TLS1218" s="12"/>
      <c r="TLT1218" s="12"/>
      <c r="TLU1218" s="12"/>
      <c r="TLV1218" s="12"/>
      <c r="TLW1218" s="12"/>
      <c r="TLX1218" s="12"/>
      <c r="TLY1218" s="12"/>
      <c r="TLZ1218" s="12"/>
      <c r="TMA1218" s="12"/>
      <c r="TMB1218" s="12"/>
      <c r="TMC1218" s="12"/>
      <c r="TMD1218" s="12"/>
      <c r="TME1218" s="12"/>
      <c r="TMF1218" s="12"/>
      <c r="TMG1218" s="12"/>
      <c r="TMH1218" s="12"/>
      <c r="TMI1218" s="12"/>
      <c r="TMJ1218" s="12"/>
      <c r="TMK1218" s="12"/>
      <c r="TML1218" s="12"/>
      <c r="TMM1218" s="12"/>
      <c r="TMN1218" s="12"/>
      <c r="TMO1218" s="12"/>
      <c r="TMP1218" s="12"/>
      <c r="TMQ1218" s="12"/>
      <c r="TMR1218" s="12"/>
      <c r="TMS1218" s="12"/>
      <c r="TMT1218" s="12"/>
      <c r="TMU1218" s="12"/>
      <c r="TMV1218" s="12"/>
      <c r="TMW1218" s="12"/>
      <c r="TMX1218" s="12"/>
      <c r="TMY1218" s="12"/>
      <c r="TMZ1218" s="12"/>
      <c r="TNA1218" s="12"/>
      <c r="TNB1218" s="12"/>
      <c r="TNC1218" s="12"/>
      <c r="TND1218" s="12"/>
      <c r="TNE1218" s="12"/>
      <c r="TNF1218" s="12"/>
      <c r="TNG1218" s="12"/>
      <c r="TNH1218" s="12"/>
      <c r="TNI1218" s="12"/>
      <c r="TNJ1218" s="12"/>
      <c r="TNK1218" s="12"/>
      <c r="TNL1218" s="12"/>
      <c r="TNM1218" s="12"/>
      <c r="TNN1218" s="12"/>
      <c r="TNO1218" s="12"/>
      <c r="TNP1218" s="12"/>
      <c r="TNQ1218" s="12"/>
      <c r="TNR1218" s="12"/>
      <c r="TNS1218" s="12"/>
      <c r="TNT1218" s="12"/>
      <c r="TNU1218" s="12"/>
      <c r="TNV1218" s="12"/>
      <c r="TNW1218" s="12"/>
      <c r="TNX1218" s="12"/>
      <c r="TNY1218" s="12"/>
      <c r="TNZ1218" s="12"/>
      <c r="TOA1218" s="12"/>
      <c r="TOB1218" s="12"/>
      <c r="TOC1218" s="12"/>
      <c r="TOD1218" s="12"/>
      <c r="TOE1218" s="12"/>
      <c r="TOF1218" s="12"/>
      <c r="TOG1218" s="12"/>
      <c r="TOH1218" s="12"/>
      <c r="TOI1218" s="12"/>
      <c r="TOJ1218" s="12"/>
      <c r="TOK1218" s="12"/>
      <c r="TOL1218" s="12"/>
      <c r="TOM1218" s="12"/>
      <c r="TON1218" s="12"/>
      <c r="TOO1218" s="12"/>
      <c r="TOP1218" s="12"/>
      <c r="TOQ1218" s="12"/>
      <c r="TOR1218" s="12"/>
      <c r="TOS1218" s="12"/>
      <c r="TOT1218" s="12"/>
      <c r="TOU1218" s="12"/>
      <c r="TOV1218" s="12"/>
      <c r="TOW1218" s="12"/>
      <c r="TOX1218" s="12"/>
      <c r="TOY1218" s="12"/>
      <c r="TOZ1218" s="12"/>
      <c r="TPA1218" s="12"/>
      <c r="TPB1218" s="12"/>
      <c r="TPC1218" s="12"/>
      <c r="TPD1218" s="12"/>
      <c r="TPE1218" s="12"/>
      <c r="TPF1218" s="12"/>
      <c r="TPG1218" s="12"/>
      <c r="TPH1218" s="12"/>
      <c r="TPI1218" s="12"/>
      <c r="TPJ1218" s="12"/>
      <c r="TPK1218" s="12"/>
      <c r="TPL1218" s="12"/>
      <c r="TPM1218" s="12"/>
      <c r="TPN1218" s="12"/>
      <c r="TPO1218" s="12"/>
      <c r="TPP1218" s="12"/>
      <c r="TPQ1218" s="12"/>
      <c r="TPR1218" s="12"/>
      <c r="TPS1218" s="12"/>
      <c r="TPT1218" s="12"/>
      <c r="TPU1218" s="12"/>
      <c r="TPV1218" s="12"/>
      <c r="TPW1218" s="12"/>
      <c r="TPX1218" s="12"/>
      <c r="TPY1218" s="12"/>
      <c r="TPZ1218" s="12"/>
      <c r="TQA1218" s="12"/>
      <c r="TQB1218" s="12"/>
      <c r="TQC1218" s="12"/>
      <c r="TQD1218" s="12"/>
      <c r="TQE1218" s="12"/>
      <c r="TQF1218" s="12"/>
      <c r="TQG1218" s="12"/>
      <c r="TQH1218" s="12"/>
      <c r="TQI1218" s="12"/>
      <c r="TQJ1218" s="12"/>
      <c r="TQK1218" s="12"/>
      <c r="TQL1218" s="12"/>
      <c r="TQM1218" s="12"/>
      <c r="TQN1218" s="12"/>
      <c r="TQO1218" s="12"/>
      <c r="TQP1218" s="12"/>
      <c r="TQQ1218" s="12"/>
      <c r="TQR1218" s="12"/>
      <c r="TQS1218" s="12"/>
      <c r="TQT1218" s="12"/>
      <c r="TQU1218" s="12"/>
      <c r="TQV1218" s="12"/>
      <c r="TQW1218" s="12"/>
      <c r="TQX1218" s="12"/>
      <c r="TQY1218" s="12"/>
      <c r="TQZ1218" s="12"/>
      <c r="TRA1218" s="12"/>
      <c r="TRB1218" s="12"/>
      <c r="TRC1218" s="12"/>
      <c r="TRD1218" s="12"/>
      <c r="TRE1218" s="12"/>
      <c r="TRF1218" s="12"/>
      <c r="TRG1218" s="12"/>
      <c r="TRH1218" s="12"/>
      <c r="TRI1218" s="12"/>
      <c r="TRJ1218" s="12"/>
      <c r="TRK1218" s="12"/>
      <c r="TRL1218" s="12"/>
      <c r="TRM1218" s="12"/>
      <c r="TRN1218" s="12"/>
      <c r="TRO1218" s="12"/>
      <c r="TRP1218" s="12"/>
      <c r="TRQ1218" s="12"/>
      <c r="TRR1218" s="12"/>
      <c r="TRS1218" s="12"/>
      <c r="TRT1218" s="12"/>
      <c r="TRU1218" s="12"/>
      <c r="TRV1218" s="12"/>
      <c r="TRW1218" s="12"/>
      <c r="TRX1218" s="12"/>
      <c r="TRY1218" s="12"/>
      <c r="TRZ1218" s="12"/>
      <c r="TSA1218" s="12"/>
      <c r="TSB1218" s="12"/>
      <c r="TSC1218" s="12"/>
      <c r="TSD1218" s="12"/>
      <c r="TSE1218" s="12"/>
      <c r="TSF1218" s="12"/>
      <c r="TSG1218" s="12"/>
      <c r="TSH1218" s="12"/>
      <c r="TSI1218" s="12"/>
      <c r="TSJ1218" s="12"/>
      <c r="TSK1218" s="12"/>
      <c r="TSL1218" s="12"/>
      <c r="TSM1218" s="12"/>
      <c r="TSN1218" s="12"/>
      <c r="TSO1218" s="12"/>
      <c r="TSP1218" s="12"/>
      <c r="TSQ1218" s="12"/>
      <c r="TSR1218" s="12"/>
      <c r="TSS1218" s="12"/>
      <c r="TST1218" s="12"/>
      <c r="TSU1218" s="12"/>
      <c r="TSV1218" s="12"/>
      <c r="TSW1218" s="12"/>
      <c r="TSX1218" s="12"/>
      <c r="TSY1218" s="12"/>
      <c r="TSZ1218" s="12"/>
      <c r="TTA1218" s="12"/>
      <c r="TTB1218" s="12"/>
      <c r="TTC1218" s="12"/>
      <c r="TTD1218" s="12"/>
      <c r="TTE1218" s="12"/>
      <c r="TTF1218" s="12"/>
      <c r="TTG1218" s="12"/>
      <c r="TTH1218" s="12"/>
      <c r="TTI1218" s="12"/>
      <c r="TTJ1218" s="12"/>
      <c r="TTK1218" s="12"/>
      <c r="TTL1218" s="12"/>
      <c r="TTM1218" s="12"/>
      <c r="TTN1218" s="12"/>
      <c r="TTO1218" s="12"/>
      <c r="TTP1218" s="12"/>
      <c r="TTQ1218" s="12"/>
      <c r="TTR1218" s="12"/>
      <c r="TTS1218" s="12"/>
      <c r="TTT1218" s="12"/>
      <c r="TTU1218" s="12"/>
      <c r="TTV1218" s="12"/>
      <c r="TTW1218" s="12"/>
      <c r="TTX1218" s="12"/>
      <c r="TTY1218" s="12"/>
      <c r="TTZ1218" s="12"/>
      <c r="TUA1218" s="12"/>
      <c r="TUB1218" s="12"/>
      <c r="TUC1218" s="12"/>
      <c r="TUD1218" s="12"/>
      <c r="TUE1218" s="12"/>
      <c r="TUF1218" s="12"/>
      <c r="TUG1218" s="12"/>
      <c r="TUH1218" s="12"/>
      <c r="TUI1218" s="12"/>
      <c r="TUJ1218" s="12"/>
      <c r="TUK1218" s="12"/>
      <c r="TUL1218" s="12"/>
      <c r="TUM1218" s="12"/>
      <c r="TUN1218" s="12"/>
      <c r="TUO1218" s="12"/>
      <c r="TUP1218" s="12"/>
      <c r="TUQ1218" s="12"/>
      <c r="TUR1218" s="12"/>
      <c r="TUS1218" s="12"/>
      <c r="TUT1218" s="12"/>
      <c r="TUU1218" s="12"/>
      <c r="TUV1218" s="12"/>
      <c r="TUW1218" s="12"/>
      <c r="TUX1218" s="12"/>
      <c r="TUY1218" s="12"/>
      <c r="TUZ1218" s="12"/>
      <c r="TVA1218" s="12"/>
      <c r="TVB1218" s="12"/>
      <c r="TVC1218" s="12"/>
      <c r="TVD1218" s="12"/>
      <c r="TVE1218" s="12"/>
      <c r="TVF1218" s="12"/>
      <c r="TVG1218" s="12"/>
      <c r="TVH1218" s="12"/>
      <c r="TVI1218" s="12"/>
      <c r="TVJ1218" s="12"/>
      <c r="TVK1218" s="12"/>
      <c r="TVL1218" s="12"/>
      <c r="TVM1218" s="12"/>
      <c r="TVN1218" s="12"/>
      <c r="TVO1218" s="12"/>
      <c r="TVP1218" s="12"/>
      <c r="TVQ1218" s="12"/>
      <c r="TVR1218" s="12"/>
      <c r="TVS1218" s="12"/>
      <c r="TVT1218" s="12"/>
      <c r="TVU1218" s="12"/>
      <c r="TVV1218" s="12"/>
      <c r="TVW1218" s="12"/>
      <c r="TVX1218" s="12"/>
      <c r="TVY1218" s="12"/>
      <c r="TVZ1218" s="12"/>
      <c r="TWA1218" s="12"/>
      <c r="TWB1218" s="12"/>
      <c r="TWC1218" s="12"/>
      <c r="TWD1218" s="12"/>
      <c r="TWE1218" s="12"/>
      <c r="TWF1218" s="12"/>
      <c r="TWG1218" s="12"/>
      <c r="TWH1218" s="12"/>
      <c r="TWI1218" s="12"/>
      <c r="TWJ1218" s="12"/>
      <c r="TWK1218" s="12"/>
      <c r="TWL1218" s="12"/>
      <c r="TWM1218" s="12"/>
      <c r="TWN1218" s="12"/>
      <c r="TWO1218" s="12"/>
      <c r="TWP1218" s="12"/>
      <c r="TWQ1218" s="12"/>
      <c r="TWR1218" s="12"/>
      <c r="TWS1218" s="12"/>
      <c r="TWT1218" s="12"/>
      <c r="TWU1218" s="12"/>
      <c r="TWV1218" s="12"/>
      <c r="TWW1218" s="12"/>
      <c r="TWX1218" s="12"/>
      <c r="TWY1218" s="12"/>
      <c r="TWZ1218" s="12"/>
      <c r="TXA1218" s="12"/>
      <c r="TXB1218" s="12"/>
      <c r="TXC1218" s="12"/>
      <c r="TXD1218" s="12"/>
      <c r="TXE1218" s="12"/>
      <c r="TXF1218" s="12"/>
      <c r="TXG1218" s="12"/>
      <c r="TXH1218" s="12"/>
      <c r="TXI1218" s="12"/>
      <c r="TXJ1218" s="12"/>
      <c r="TXK1218" s="12"/>
      <c r="TXL1218" s="12"/>
      <c r="TXM1218" s="12"/>
      <c r="TXN1218" s="12"/>
      <c r="TXO1218" s="12"/>
      <c r="TXP1218" s="12"/>
      <c r="TXQ1218" s="12"/>
      <c r="TXR1218" s="12"/>
      <c r="TXS1218" s="12"/>
      <c r="TXT1218" s="12"/>
      <c r="TXU1218" s="12"/>
      <c r="TXV1218" s="12"/>
      <c r="TXW1218" s="12"/>
      <c r="TXX1218" s="12"/>
      <c r="TXY1218" s="12"/>
      <c r="TXZ1218" s="12"/>
      <c r="TYA1218" s="12"/>
      <c r="TYB1218" s="12"/>
      <c r="TYC1218" s="12"/>
      <c r="TYD1218" s="12"/>
      <c r="TYE1218" s="12"/>
      <c r="TYF1218" s="12"/>
      <c r="TYG1218" s="12"/>
      <c r="TYH1218" s="12"/>
      <c r="TYI1218" s="12"/>
      <c r="TYJ1218" s="12"/>
      <c r="TYK1218" s="12"/>
      <c r="TYL1218" s="12"/>
      <c r="TYM1218" s="12"/>
      <c r="TYN1218" s="12"/>
      <c r="TYO1218" s="12"/>
      <c r="TYP1218" s="12"/>
      <c r="TYQ1218" s="12"/>
      <c r="TYR1218" s="12"/>
      <c r="TYS1218" s="12"/>
      <c r="TYT1218" s="12"/>
      <c r="TYU1218" s="12"/>
      <c r="TYV1218" s="12"/>
      <c r="TYW1218" s="12"/>
      <c r="TYX1218" s="12"/>
      <c r="TYY1218" s="12"/>
      <c r="TYZ1218" s="12"/>
      <c r="TZA1218" s="12"/>
      <c r="TZB1218" s="12"/>
      <c r="TZC1218" s="12"/>
      <c r="TZD1218" s="12"/>
      <c r="TZE1218" s="12"/>
      <c r="TZF1218" s="12"/>
      <c r="TZG1218" s="12"/>
      <c r="TZH1218" s="12"/>
      <c r="TZI1218" s="12"/>
      <c r="TZJ1218" s="12"/>
      <c r="TZK1218" s="12"/>
      <c r="TZL1218" s="12"/>
      <c r="TZM1218" s="12"/>
      <c r="TZN1218" s="12"/>
      <c r="TZO1218" s="12"/>
      <c r="TZP1218" s="12"/>
      <c r="TZQ1218" s="12"/>
      <c r="TZR1218" s="12"/>
      <c r="TZS1218" s="12"/>
      <c r="TZT1218" s="12"/>
      <c r="TZU1218" s="12"/>
      <c r="TZV1218" s="12"/>
      <c r="TZW1218" s="12"/>
      <c r="TZX1218" s="12"/>
      <c r="TZY1218" s="12"/>
      <c r="TZZ1218" s="12"/>
      <c r="UAA1218" s="12"/>
      <c r="UAB1218" s="12"/>
      <c r="UAC1218" s="12"/>
      <c r="UAD1218" s="12"/>
      <c r="UAE1218" s="12"/>
      <c r="UAF1218" s="12"/>
      <c r="UAG1218" s="12"/>
      <c r="UAH1218" s="12"/>
      <c r="UAI1218" s="12"/>
      <c r="UAJ1218" s="12"/>
      <c r="UAK1218" s="12"/>
      <c r="UAL1218" s="12"/>
      <c r="UAM1218" s="12"/>
      <c r="UAN1218" s="12"/>
      <c r="UAO1218" s="12"/>
      <c r="UAP1218" s="12"/>
      <c r="UAQ1218" s="12"/>
      <c r="UAR1218" s="12"/>
      <c r="UAS1218" s="12"/>
      <c r="UAT1218" s="12"/>
      <c r="UAU1218" s="12"/>
      <c r="UAV1218" s="12"/>
      <c r="UAW1218" s="12"/>
      <c r="UAX1218" s="12"/>
      <c r="UAY1218" s="12"/>
      <c r="UAZ1218" s="12"/>
      <c r="UBA1218" s="12"/>
      <c r="UBB1218" s="12"/>
      <c r="UBC1218" s="12"/>
      <c r="UBD1218" s="12"/>
      <c r="UBE1218" s="12"/>
      <c r="UBF1218" s="12"/>
      <c r="UBG1218" s="12"/>
      <c r="UBH1218" s="12"/>
      <c r="UBI1218" s="12"/>
      <c r="UBJ1218" s="12"/>
      <c r="UBK1218" s="12"/>
      <c r="UBL1218" s="12"/>
      <c r="UBM1218" s="12"/>
      <c r="UBN1218" s="12"/>
      <c r="UBO1218" s="12"/>
      <c r="UBP1218" s="12"/>
      <c r="UBQ1218" s="12"/>
      <c r="UBR1218" s="12"/>
      <c r="UBS1218" s="12"/>
      <c r="UBT1218" s="12"/>
      <c r="UBU1218" s="12"/>
      <c r="UBV1218" s="12"/>
      <c r="UBW1218" s="12"/>
      <c r="UBX1218" s="12"/>
      <c r="UBY1218" s="12"/>
      <c r="UBZ1218" s="12"/>
      <c r="UCA1218" s="12"/>
      <c r="UCB1218" s="12"/>
      <c r="UCC1218" s="12"/>
      <c r="UCD1218" s="12"/>
      <c r="UCE1218" s="12"/>
      <c r="UCF1218" s="12"/>
      <c r="UCG1218" s="12"/>
      <c r="UCH1218" s="12"/>
      <c r="UCI1218" s="12"/>
      <c r="UCJ1218" s="12"/>
      <c r="UCK1218" s="12"/>
      <c r="UCL1218" s="12"/>
      <c r="UCM1218" s="12"/>
      <c r="UCN1218" s="12"/>
      <c r="UCO1218" s="12"/>
      <c r="UCP1218" s="12"/>
      <c r="UCQ1218" s="12"/>
      <c r="UCR1218" s="12"/>
      <c r="UCS1218" s="12"/>
      <c r="UCT1218" s="12"/>
      <c r="UCU1218" s="12"/>
      <c r="UCV1218" s="12"/>
      <c r="UCW1218" s="12"/>
      <c r="UCX1218" s="12"/>
      <c r="UCY1218" s="12"/>
      <c r="UCZ1218" s="12"/>
      <c r="UDA1218" s="12"/>
      <c r="UDB1218" s="12"/>
      <c r="UDC1218" s="12"/>
      <c r="UDD1218" s="12"/>
      <c r="UDE1218" s="12"/>
      <c r="UDF1218" s="12"/>
      <c r="UDG1218" s="12"/>
      <c r="UDH1218" s="12"/>
      <c r="UDI1218" s="12"/>
      <c r="UDJ1218" s="12"/>
      <c r="UDK1218" s="12"/>
      <c r="UDL1218" s="12"/>
      <c r="UDM1218" s="12"/>
      <c r="UDN1218" s="12"/>
      <c r="UDO1218" s="12"/>
      <c r="UDP1218" s="12"/>
      <c r="UDQ1218" s="12"/>
      <c r="UDR1218" s="12"/>
      <c r="UDS1218" s="12"/>
      <c r="UDT1218" s="12"/>
      <c r="UDU1218" s="12"/>
      <c r="UDV1218" s="12"/>
      <c r="UDW1218" s="12"/>
      <c r="UDX1218" s="12"/>
      <c r="UDY1218" s="12"/>
      <c r="UDZ1218" s="12"/>
      <c r="UEA1218" s="12"/>
      <c r="UEB1218" s="12"/>
      <c r="UEC1218" s="12"/>
      <c r="UED1218" s="12"/>
      <c r="UEE1218" s="12"/>
      <c r="UEF1218" s="12"/>
      <c r="UEG1218" s="12"/>
      <c r="UEH1218" s="12"/>
      <c r="UEI1218" s="12"/>
      <c r="UEJ1218" s="12"/>
      <c r="UEK1218" s="12"/>
      <c r="UEL1218" s="12"/>
      <c r="UEM1218" s="12"/>
      <c r="UEN1218" s="12"/>
      <c r="UEO1218" s="12"/>
      <c r="UEP1218" s="12"/>
      <c r="UEQ1218" s="12"/>
      <c r="UER1218" s="12"/>
      <c r="UES1218" s="12"/>
      <c r="UET1218" s="12"/>
      <c r="UEU1218" s="12"/>
      <c r="UEV1218" s="12"/>
      <c r="UEW1218" s="12"/>
      <c r="UEX1218" s="12"/>
      <c r="UEY1218" s="12"/>
      <c r="UEZ1218" s="12"/>
      <c r="UFA1218" s="12"/>
      <c r="UFB1218" s="12"/>
      <c r="UFC1218" s="12"/>
      <c r="UFD1218" s="12"/>
      <c r="UFE1218" s="12"/>
      <c r="UFF1218" s="12"/>
      <c r="UFG1218" s="12"/>
      <c r="UFH1218" s="12"/>
      <c r="UFI1218" s="12"/>
      <c r="UFJ1218" s="12"/>
      <c r="UFK1218" s="12"/>
      <c r="UFL1218" s="12"/>
      <c r="UFM1218" s="12"/>
      <c r="UFN1218" s="12"/>
      <c r="UFO1218" s="12"/>
      <c r="UFP1218" s="12"/>
      <c r="UFQ1218" s="12"/>
      <c r="UFR1218" s="12"/>
      <c r="UFS1218" s="12"/>
      <c r="UFT1218" s="12"/>
      <c r="UFU1218" s="12"/>
      <c r="UFV1218" s="12"/>
      <c r="UFW1218" s="12"/>
      <c r="UFX1218" s="12"/>
      <c r="UFY1218" s="12"/>
      <c r="UFZ1218" s="12"/>
      <c r="UGA1218" s="12"/>
      <c r="UGB1218" s="12"/>
      <c r="UGC1218" s="12"/>
      <c r="UGD1218" s="12"/>
      <c r="UGE1218" s="12"/>
      <c r="UGF1218" s="12"/>
      <c r="UGG1218" s="12"/>
      <c r="UGH1218" s="12"/>
      <c r="UGI1218" s="12"/>
      <c r="UGJ1218" s="12"/>
      <c r="UGK1218" s="12"/>
      <c r="UGL1218" s="12"/>
      <c r="UGM1218" s="12"/>
      <c r="UGN1218" s="12"/>
      <c r="UGO1218" s="12"/>
      <c r="UGP1218" s="12"/>
      <c r="UGQ1218" s="12"/>
      <c r="UGR1218" s="12"/>
      <c r="UGS1218" s="12"/>
      <c r="UGT1218" s="12"/>
      <c r="UGU1218" s="12"/>
      <c r="UGV1218" s="12"/>
      <c r="UGW1218" s="12"/>
      <c r="UGX1218" s="12"/>
      <c r="UGY1218" s="12"/>
      <c r="UGZ1218" s="12"/>
      <c r="UHA1218" s="12"/>
      <c r="UHB1218" s="12"/>
      <c r="UHC1218" s="12"/>
      <c r="UHD1218" s="12"/>
      <c r="UHE1218" s="12"/>
      <c r="UHF1218" s="12"/>
      <c r="UHG1218" s="12"/>
      <c r="UHH1218" s="12"/>
      <c r="UHI1218" s="12"/>
      <c r="UHJ1218" s="12"/>
      <c r="UHK1218" s="12"/>
      <c r="UHL1218" s="12"/>
      <c r="UHM1218" s="12"/>
      <c r="UHN1218" s="12"/>
      <c r="UHO1218" s="12"/>
      <c r="UHP1218" s="12"/>
      <c r="UHQ1218" s="12"/>
      <c r="UHR1218" s="12"/>
      <c r="UHS1218" s="12"/>
      <c r="UHT1218" s="12"/>
      <c r="UHU1218" s="12"/>
      <c r="UHV1218" s="12"/>
      <c r="UHW1218" s="12"/>
      <c r="UHX1218" s="12"/>
      <c r="UHY1218" s="12"/>
      <c r="UHZ1218" s="12"/>
      <c r="UIA1218" s="12"/>
      <c r="UIB1218" s="12"/>
      <c r="UIC1218" s="12"/>
      <c r="UID1218" s="12"/>
      <c r="UIE1218" s="12"/>
      <c r="UIF1218" s="12"/>
      <c r="UIG1218" s="12"/>
      <c r="UIH1218" s="12"/>
      <c r="UII1218" s="12"/>
      <c r="UIJ1218" s="12"/>
      <c r="UIK1218" s="12"/>
      <c r="UIL1218" s="12"/>
      <c r="UIM1218" s="12"/>
      <c r="UIN1218" s="12"/>
      <c r="UIO1218" s="12"/>
      <c r="UIP1218" s="12"/>
      <c r="UIQ1218" s="12"/>
      <c r="UIR1218" s="12"/>
      <c r="UIS1218" s="12"/>
      <c r="UIT1218" s="12"/>
      <c r="UIU1218" s="12"/>
      <c r="UIV1218" s="12"/>
      <c r="UIW1218" s="12"/>
      <c r="UIX1218" s="12"/>
      <c r="UIY1218" s="12"/>
      <c r="UIZ1218" s="12"/>
      <c r="UJA1218" s="12"/>
      <c r="UJB1218" s="12"/>
      <c r="UJC1218" s="12"/>
      <c r="UJD1218" s="12"/>
      <c r="UJE1218" s="12"/>
      <c r="UJF1218" s="12"/>
      <c r="UJG1218" s="12"/>
      <c r="UJH1218" s="12"/>
      <c r="UJI1218" s="12"/>
      <c r="UJJ1218" s="12"/>
      <c r="UJK1218" s="12"/>
      <c r="UJL1218" s="12"/>
      <c r="UJM1218" s="12"/>
      <c r="UJN1218" s="12"/>
      <c r="UJO1218" s="12"/>
      <c r="UJP1218" s="12"/>
      <c r="UJQ1218" s="12"/>
      <c r="UJR1218" s="12"/>
      <c r="UJS1218" s="12"/>
      <c r="UJT1218" s="12"/>
      <c r="UJU1218" s="12"/>
      <c r="UJV1218" s="12"/>
      <c r="UJW1218" s="12"/>
      <c r="UJX1218" s="12"/>
      <c r="UJY1218" s="12"/>
      <c r="UJZ1218" s="12"/>
      <c r="UKA1218" s="12"/>
      <c r="UKB1218" s="12"/>
      <c r="UKC1218" s="12"/>
      <c r="UKD1218" s="12"/>
      <c r="UKE1218" s="12"/>
      <c r="UKF1218" s="12"/>
      <c r="UKG1218" s="12"/>
      <c r="UKH1218" s="12"/>
      <c r="UKI1218" s="12"/>
      <c r="UKJ1218" s="12"/>
      <c r="UKK1218" s="12"/>
      <c r="UKL1218" s="12"/>
      <c r="UKM1218" s="12"/>
      <c r="UKN1218" s="12"/>
      <c r="UKO1218" s="12"/>
      <c r="UKP1218" s="12"/>
      <c r="UKQ1218" s="12"/>
      <c r="UKR1218" s="12"/>
      <c r="UKS1218" s="12"/>
      <c r="UKT1218" s="12"/>
      <c r="UKU1218" s="12"/>
      <c r="UKV1218" s="12"/>
      <c r="UKW1218" s="12"/>
      <c r="UKX1218" s="12"/>
      <c r="UKY1218" s="12"/>
      <c r="UKZ1218" s="12"/>
      <c r="ULA1218" s="12"/>
      <c r="ULB1218" s="12"/>
      <c r="ULC1218" s="12"/>
      <c r="ULD1218" s="12"/>
      <c r="ULE1218" s="12"/>
      <c r="ULF1218" s="12"/>
      <c r="ULG1218" s="12"/>
      <c r="ULH1218" s="12"/>
      <c r="ULI1218" s="12"/>
      <c r="ULJ1218" s="12"/>
      <c r="ULK1218" s="12"/>
      <c r="ULL1218" s="12"/>
      <c r="ULM1218" s="12"/>
      <c r="ULN1218" s="12"/>
      <c r="ULO1218" s="12"/>
      <c r="ULP1218" s="12"/>
      <c r="ULQ1218" s="12"/>
      <c r="ULR1218" s="12"/>
      <c r="ULS1218" s="12"/>
      <c r="ULT1218" s="12"/>
      <c r="ULU1218" s="12"/>
      <c r="ULV1218" s="12"/>
      <c r="ULW1218" s="12"/>
      <c r="ULX1218" s="12"/>
      <c r="ULY1218" s="12"/>
      <c r="ULZ1218" s="12"/>
      <c r="UMA1218" s="12"/>
      <c r="UMB1218" s="12"/>
      <c r="UMC1218" s="12"/>
      <c r="UMD1218" s="12"/>
      <c r="UME1218" s="12"/>
      <c r="UMF1218" s="12"/>
      <c r="UMG1218" s="12"/>
      <c r="UMH1218" s="12"/>
      <c r="UMI1218" s="12"/>
      <c r="UMJ1218" s="12"/>
      <c r="UMK1218" s="12"/>
      <c r="UML1218" s="12"/>
      <c r="UMM1218" s="12"/>
      <c r="UMN1218" s="12"/>
      <c r="UMO1218" s="12"/>
      <c r="UMP1218" s="12"/>
      <c r="UMQ1218" s="12"/>
      <c r="UMR1218" s="12"/>
      <c r="UMS1218" s="12"/>
      <c r="UMT1218" s="12"/>
      <c r="UMU1218" s="12"/>
      <c r="UMV1218" s="12"/>
      <c r="UMW1218" s="12"/>
      <c r="UMX1218" s="12"/>
      <c r="UMY1218" s="12"/>
      <c r="UMZ1218" s="12"/>
      <c r="UNA1218" s="12"/>
      <c r="UNB1218" s="12"/>
      <c r="UNC1218" s="12"/>
      <c r="UND1218" s="12"/>
      <c r="UNE1218" s="12"/>
      <c r="UNF1218" s="12"/>
      <c r="UNG1218" s="12"/>
      <c r="UNH1218" s="12"/>
      <c r="UNI1218" s="12"/>
      <c r="UNJ1218" s="12"/>
      <c r="UNK1218" s="12"/>
      <c r="UNL1218" s="12"/>
      <c r="UNM1218" s="12"/>
      <c r="UNN1218" s="12"/>
      <c r="UNO1218" s="12"/>
      <c r="UNP1218" s="12"/>
      <c r="UNQ1218" s="12"/>
      <c r="UNR1218" s="12"/>
      <c r="UNS1218" s="12"/>
      <c r="UNT1218" s="12"/>
      <c r="UNU1218" s="12"/>
      <c r="UNV1218" s="12"/>
      <c r="UNW1218" s="12"/>
      <c r="UNX1218" s="12"/>
      <c r="UNY1218" s="12"/>
      <c r="UNZ1218" s="12"/>
      <c r="UOA1218" s="12"/>
      <c r="UOB1218" s="12"/>
      <c r="UOC1218" s="12"/>
      <c r="UOD1218" s="12"/>
      <c r="UOE1218" s="12"/>
      <c r="UOF1218" s="12"/>
      <c r="UOG1218" s="12"/>
      <c r="UOH1218" s="12"/>
      <c r="UOI1218" s="12"/>
      <c r="UOJ1218" s="12"/>
      <c r="UOK1218" s="12"/>
      <c r="UOL1218" s="12"/>
      <c r="UOM1218" s="12"/>
      <c r="UON1218" s="12"/>
      <c r="UOO1218" s="12"/>
      <c r="UOP1218" s="12"/>
      <c r="UOQ1218" s="12"/>
      <c r="UOR1218" s="12"/>
      <c r="UOS1218" s="12"/>
      <c r="UOT1218" s="12"/>
      <c r="UOU1218" s="12"/>
      <c r="UOV1218" s="12"/>
      <c r="UOW1218" s="12"/>
      <c r="UOX1218" s="12"/>
      <c r="UOY1218" s="12"/>
      <c r="UOZ1218" s="12"/>
      <c r="UPA1218" s="12"/>
      <c r="UPB1218" s="12"/>
      <c r="UPC1218" s="12"/>
      <c r="UPD1218" s="12"/>
      <c r="UPE1218" s="12"/>
      <c r="UPF1218" s="12"/>
      <c r="UPG1218" s="12"/>
      <c r="UPH1218" s="12"/>
      <c r="UPI1218" s="12"/>
      <c r="UPJ1218" s="12"/>
      <c r="UPK1218" s="12"/>
      <c r="UPL1218" s="12"/>
      <c r="UPM1218" s="12"/>
      <c r="UPN1218" s="12"/>
      <c r="UPO1218" s="12"/>
      <c r="UPP1218" s="12"/>
      <c r="UPQ1218" s="12"/>
      <c r="UPR1218" s="12"/>
      <c r="UPS1218" s="12"/>
      <c r="UPT1218" s="12"/>
      <c r="UPU1218" s="12"/>
      <c r="UPV1218" s="12"/>
      <c r="UPW1218" s="12"/>
      <c r="UPX1218" s="12"/>
      <c r="UPY1218" s="12"/>
      <c r="UPZ1218" s="12"/>
      <c r="UQA1218" s="12"/>
      <c r="UQB1218" s="12"/>
      <c r="UQC1218" s="12"/>
      <c r="UQD1218" s="12"/>
      <c r="UQE1218" s="12"/>
      <c r="UQF1218" s="12"/>
      <c r="UQG1218" s="12"/>
      <c r="UQH1218" s="12"/>
      <c r="UQI1218" s="12"/>
      <c r="UQJ1218" s="12"/>
      <c r="UQK1218" s="12"/>
      <c r="UQL1218" s="12"/>
      <c r="UQM1218" s="12"/>
      <c r="UQN1218" s="12"/>
      <c r="UQO1218" s="12"/>
      <c r="UQP1218" s="12"/>
      <c r="UQQ1218" s="12"/>
      <c r="UQR1218" s="12"/>
      <c r="UQS1218" s="12"/>
      <c r="UQT1218" s="12"/>
      <c r="UQU1218" s="12"/>
      <c r="UQV1218" s="12"/>
      <c r="UQW1218" s="12"/>
      <c r="UQX1218" s="12"/>
      <c r="UQY1218" s="12"/>
      <c r="UQZ1218" s="12"/>
      <c r="URA1218" s="12"/>
      <c r="URB1218" s="12"/>
      <c r="URC1218" s="12"/>
      <c r="URD1218" s="12"/>
      <c r="URE1218" s="12"/>
      <c r="URF1218" s="12"/>
      <c r="URG1218" s="12"/>
      <c r="URH1218" s="12"/>
      <c r="URI1218" s="12"/>
      <c r="URJ1218" s="12"/>
      <c r="URK1218" s="12"/>
      <c r="URL1218" s="12"/>
      <c r="URM1218" s="12"/>
      <c r="URN1218" s="12"/>
      <c r="URO1218" s="12"/>
      <c r="URP1218" s="12"/>
      <c r="URQ1218" s="12"/>
      <c r="URR1218" s="12"/>
      <c r="URS1218" s="12"/>
      <c r="URT1218" s="12"/>
      <c r="URU1218" s="12"/>
      <c r="URV1218" s="12"/>
      <c r="URW1218" s="12"/>
      <c r="URX1218" s="12"/>
      <c r="URY1218" s="12"/>
      <c r="URZ1218" s="12"/>
      <c r="USA1218" s="12"/>
      <c r="USB1218" s="12"/>
      <c r="USC1218" s="12"/>
      <c r="USD1218" s="12"/>
      <c r="USE1218" s="12"/>
      <c r="USF1218" s="12"/>
      <c r="USG1218" s="12"/>
      <c r="USH1218" s="12"/>
      <c r="USI1218" s="12"/>
      <c r="USJ1218" s="12"/>
      <c r="USK1218" s="12"/>
      <c r="USL1218" s="12"/>
      <c r="USM1218" s="12"/>
      <c r="USN1218" s="12"/>
      <c r="USO1218" s="12"/>
      <c r="USP1218" s="12"/>
      <c r="USQ1218" s="12"/>
      <c r="USR1218" s="12"/>
      <c r="USS1218" s="12"/>
      <c r="UST1218" s="12"/>
      <c r="USU1218" s="12"/>
      <c r="USV1218" s="12"/>
      <c r="USW1218" s="12"/>
      <c r="USX1218" s="12"/>
      <c r="USY1218" s="12"/>
      <c r="USZ1218" s="12"/>
      <c r="UTA1218" s="12"/>
      <c r="UTB1218" s="12"/>
      <c r="UTC1218" s="12"/>
      <c r="UTD1218" s="12"/>
      <c r="UTE1218" s="12"/>
      <c r="UTF1218" s="12"/>
      <c r="UTG1218" s="12"/>
      <c r="UTH1218" s="12"/>
      <c r="UTI1218" s="12"/>
      <c r="UTJ1218" s="12"/>
      <c r="UTK1218" s="12"/>
      <c r="UTL1218" s="12"/>
      <c r="UTM1218" s="12"/>
      <c r="UTN1218" s="12"/>
      <c r="UTO1218" s="12"/>
      <c r="UTP1218" s="12"/>
      <c r="UTQ1218" s="12"/>
      <c r="UTR1218" s="12"/>
      <c r="UTS1218" s="12"/>
      <c r="UTT1218" s="12"/>
      <c r="UTU1218" s="12"/>
      <c r="UTV1218" s="12"/>
      <c r="UTW1218" s="12"/>
      <c r="UTX1218" s="12"/>
      <c r="UTY1218" s="12"/>
      <c r="UTZ1218" s="12"/>
      <c r="UUA1218" s="12"/>
      <c r="UUB1218" s="12"/>
      <c r="UUC1218" s="12"/>
      <c r="UUD1218" s="12"/>
      <c r="UUE1218" s="12"/>
      <c r="UUF1218" s="12"/>
      <c r="UUG1218" s="12"/>
      <c r="UUH1218" s="12"/>
      <c r="UUI1218" s="12"/>
      <c r="UUJ1218" s="12"/>
      <c r="UUK1218" s="12"/>
      <c r="UUL1218" s="12"/>
      <c r="UUM1218" s="12"/>
      <c r="UUN1218" s="12"/>
      <c r="UUO1218" s="12"/>
      <c r="UUP1218" s="12"/>
      <c r="UUQ1218" s="12"/>
      <c r="UUR1218" s="12"/>
      <c r="UUS1218" s="12"/>
      <c r="UUT1218" s="12"/>
      <c r="UUU1218" s="12"/>
      <c r="UUV1218" s="12"/>
      <c r="UUW1218" s="12"/>
      <c r="UUX1218" s="12"/>
      <c r="UUY1218" s="12"/>
      <c r="UUZ1218" s="12"/>
      <c r="UVA1218" s="12"/>
      <c r="UVB1218" s="12"/>
      <c r="UVC1218" s="12"/>
      <c r="UVD1218" s="12"/>
      <c r="UVE1218" s="12"/>
      <c r="UVF1218" s="12"/>
      <c r="UVG1218" s="12"/>
      <c r="UVH1218" s="12"/>
      <c r="UVI1218" s="12"/>
      <c r="UVJ1218" s="12"/>
      <c r="UVK1218" s="12"/>
      <c r="UVL1218" s="12"/>
      <c r="UVM1218" s="12"/>
      <c r="UVN1218" s="12"/>
      <c r="UVO1218" s="12"/>
      <c r="UVP1218" s="12"/>
      <c r="UVQ1218" s="12"/>
      <c r="UVR1218" s="12"/>
      <c r="UVS1218" s="12"/>
      <c r="UVT1218" s="12"/>
      <c r="UVU1218" s="12"/>
      <c r="UVV1218" s="12"/>
      <c r="UVW1218" s="12"/>
      <c r="UVX1218" s="12"/>
      <c r="UVY1218" s="12"/>
      <c r="UVZ1218" s="12"/>
      <c r="UWA1218" s="12"/>
      <c r="UWB1218" s="12"/>
      <c r="UWC1218" s="12"/>
      <c r="UWD1218" s="12"/>
      <c r="UWE1218" s="12"/>
      <c r="UWF1218" s="12"/>
      <c r="UWG1218" s="12"/>
      <c r="UWH1218" s="12"/>
      <c r="UWI1218" s="12"/>
      <c r="UWJ1218" s="12"/>
      <c r="UWK1218" s="12"/>
      <c r="UWL1218" s="12"/>
      <c r="UWM1218" s="12"/>
      <c r="UWN1218" s="12"/>
      <c r="UWO1218" s="12"/>
      <c r="UWP1218" s="12"/>
      <c r="UWQ1218" s="12"/>
      <c r="UWR1218" s="12"/>
      <c r="UWS1218" s="12"/>
      <c r="UWT1218" s="12"/>
      <c r="UWU1218" s="12"/>
      <c r="UWV1218" s="12"/>
      <c r="UWW1218" s="12"/>
      <c r="UWX1218" s="12"/>
      <c r="UWY1218" s="12"/>
      <c r="UWZ1218" s="12"/>
      <c r="UXA1218" s="12"/>
      <c r="UXB1218" s="12"/>
      <c r="UXC1218" s="12"/>
      <c r="UXD1218" s="12"/>
      <c r="UXE1218" s="12"/>
      <c r="UXF1218" s="12"/>
      <c r="UXG1218" s="12"/>
      <c r="UXH1218" s="12"/>
      <c r="UXI1218" s="12"/>
      <c r="UXJ1218" s="12"/>
      <c r="UXK1218" s="12"/>
      <c r="UXL1218" s="12"/>
      <c r="UXM1218" s="12"/>
      <c r="UXN1218" s="12"/>
      <c r="UXO1218" s="12"/>
      <c r="UXP1218" s="12"/>
      <c r="UXQ1218" s="12"/>
      <c r="UXR1218" s="12"/>
      <c r="UXS1218" s="12"/>
      <c r="UXT1218" s="12"/>
      <c r="UXU1218" s="12"/>
      <c r="UXV1218" s="12"/>
      <c r="UXW1218" s="12"/>
      <c r="UXX1218" s="12"/>
      <c r="UXY1218" s="12"/>
      <c r="UXZ1218" s="12"/>
      <c r="UYA1218" s="12"/>
      <c r="UYB1218" s="12"/>
      <c r="UYC1218" s="12"/>
      <c r="UYD1218" s="12"/>
      <c r="UYE1218" s="12"/>
      <c r="UYF1218" s="12"/>
      <c r="UYG1218" s="12"/>
      <c r="UYH1218" s="12"/>
      <c r="UYI1218" s="12"/>
      <c r="UYJ1218" s="12"/>
      <c r="UYK1218" s="12"/>
      <c r="UYL1218" s="12"/>
      <c r="UYM1218" s="12"/>
      <c r="UYN1218" s="12"/>
      <c r="UYO1218" s="12"/>
      <c r="UYP1218" s="12"/>
      <c r="UYQ1218" s="12"/>
      <c r="UYR1218" s="12"/>
      <c r="UYS1218" s="12"/>
      <c r="UYT1218" s="12"/>
      <c r="UYU1218" s="12"/>
      <c r="UYV1218" s="12"/>
      <c r="UYW1218" s="12"/>
      <c r="UYX1218" s="12"/>
      <c r="UYY1218" s="12"/>
      <c r="UYZ1218" s="12"/>
      <c r="UZA1218" s="12"/>
      <c r="UZB1218" s="12"/>
      <c r="UZC1218" s="12"/>
      <c r="UZD1218" s="12"/>
      <c r="UZE1218" s="12"/>
      <c r="UZF1218" s="12"/>
      <c r="UZG1218" s="12"/>
      <c r="UZH1218" s="12"/>
      <c r="UZI1218" s="12"/>
      <c r="UZJ1218" s="12"/>
      <c r="UZK1218" s="12"/>
      <c r="UZL1218" s="12"/>
      <c r="UZM1218" s="12"/>
      <c r="UZN1218" s="12"/>
      <c r="UZO1218" s="12"/>
      <c r="UZP1218" s="12"/>
      <c r="UZQ1218" s="12"/>
      <c r="UZR1218" s="12"/>
      <c r="UZS1218" s="12"/>
      <c r="UZT1218" s="12"/>
      <c r="UZU1218" s="12"/>
      <c r="UZV1218" s="12"/>
      <c r="UZW1218" s="12"/>
      <c r="UZX1218" s="12"/>
      <c r="UZY1218" s="12"/>
      <c r="UZZ1218" s="12"/>
      <c r="VAA1218" s="12"/>
      <c r="VAB1218" s="12"/>
      <c r="VAC1218" s="12"/>
      <c r="VAD1218" s="12"/>
      <c r="VAE1218" s="12"/>
      <c r="VAF1218" s="12"/>
      <c r="VAG1218" s="12"/>
      <c r="VAH1218" s="12"/>
      <c r="VAI1218" s="12"/>
      <c r="VAJ1218" s="12"/>
      <c r="VAK1218" s="12"/>
      <c r="VAL1218" s="12"/>
      <c r="VAM1218" s="12"/>
      <c r="VAN1218" s="12"/>
      <c r="VAO1218" s="12"/>
      <c r="VAP1218" s="12"/>
      <c r="VAQ1218" s="12"/>
      <c r="VAR1218" s="12"/>
      <c r="VAS1218" s="12"/>
      <c r="VAT1218" s="12"/>
      <c r="VAU1218" s="12"/>
      <c r="VAV1218" s="12"/>
      <c r="VAW1218" s="12"/>
      <c r="VAX1218" s="12"/>
      <c r="VAY1218" s="12"/>
      <c r="VAZ1218" s="12"/>
      <c r="VBA1218" s="12"/>
      <c r="VBB1218" s="12"/>
      <c r="VBC1218" s="12"/>
      <c r="VBD1218" s="12"/>
      <c r="VBE1218" s="12"/>
      <c r="VBF1218" s="12"/>
      <c r="VBG1218" s="12"/>
      <c r="VBH1218" s="12"/>
      <c r="VBI1218" s="12"/>
      <c r="VBJ1218" s="12"/>
      <c r="VBK1218" s="12"/>
      <c r="VBL1218" s="12"/>
      <c r="VBM1218" s="12"/>
      <c r="VBN1218" s="12"/>
      <c r="VBO1218" s="12"/>
      <c r="VBP1218" s="12"/>
      <c r="VBQ1218" s="12"/>
      <c r="VBR1218" s="12"/>
      <c r="VBS1218" s="12"/>
      <c r="VBT1218" s="12"/>
      <c r="VBU1218" s="12"/>
      <c r="VBV1218" s="12"/>
      <c r="VBW1218" s="12"/>
      <c r="VBX1218" s="12"/>
      <c r="VBY1218" s="12"/>
      <c r="VBZ1218" s="12"/>
      <c r="VCA1218" s="12"/>
      <c r="VCB1218" s="12"/>
      <c r="VCC1218" s="12"/>
      <c r="VCD1218" s="12"/>
      <c r="VCE1218" s="12"/>
      <c r="VCF1218" s="12"/>
      <c r="VCG1218" s="12"/>
      <c r="VCH1218" s="12"/>
      <c r="VCI1218" s="12"/>
      <c r="VCJ1218" s="12"/>
      <c r="VCK1218" s="12"/>
      <c r="VCL1218" s="12"/>
      <c r="VCM1218" s="12"/>
      <c r="VCN1218" s="12"/>
      <c r="VCO1218" s="12"/>
      <c r="VCP1218" s="12"/>
      <c r="VCQ1218" s="12"/>
      <c r="VCR1218" s="12"/>
      <c r="VCS1218" s="12"/>
      <c r="VCT1218" s="12"/>
      <c r="VCU1218" s="12"/>
      <c r="VCV1218" s="12"/>
      <c r="VCW1218" s="12"/>
      <c r="VCX1218" s="12"/>
      <c r="VCY1218" s="12"/>
      <c r="VCZ1218" s="12"/>
      <c r="VDA1218" s="12"/>
      <c r="VDB1218" s="12"/>
      <c r="VDC1218" s="12"/>
      <c r="VDD1218" s="12"/>
      <c r="VDE1218" s="12"/>
      <c r="VDF1218" s="12"/>
      <c r="VDG1218" s="12"/>
      <c r="VDH1218" s="12"/>
      <c r="VDI1218" s="12"/>
      <c r="VDJ1218" s="12"/>
      <c r="VDK1218" s="12"/>
      <c r="VDL1218" s="12"/>
      <c r="VDM1218" s="12"/>
      <c r="VDN1218" s="12"/>
      <c r="VDO1218" s="12"/>
      <c r="VDP1218" s="12"/>
      <c r="VDQ1218" s="12"/>
      <c r="VDR1218" s="12"/>
      <c r="VDS1218" s="12"/>
      <c r="VDT1218" s="12"/>
      <c r="VDU1218" s="12"/>
      <c r="VDV1218" s="12"/>
      <c r="VDW1218" s="12"/>
      <c r="VDX1218" s="12"/>
      <c r="VDY1218" s="12"/>
      <c r="VDZ1218" s="12"/>
      <c r="VEA1218" s="12"/>
      <c r="VEB1218" s="12"/>
      <c r="VEC1218" s="12"/>
      <c r="VED1218" s="12"/>
      <c r="VEE1218" s="12"/>
      <c r="VEF1218" s="12"/>
      <c r="VEG1218" s="12"/>
      <c r="VEH1218" s="12"/>
      <c r="VEI1218" s="12"/>
      <c r="VEJ1218" s="12"/>
      <c r="VEK1218" s="12"/>
      <c r="VEL1218" s="12"/>
      <c r="VEM1218" s="12"/>
      <c r="VEN1218" s="12"/>
      <c r="VEO1218" s="12"/>
      <c r="VEP1218" s="12"/>
      <c r="VEQ1218" s="12"/>
      <c r="VER1218" s="12"/>
      <c r="VES1218" s="12"/>
      <c r="VET1218" s="12"/>
      <c r="VEU1218" s="12"/>
      <c r="VEV1218" s="12"/>
      <c r="VEW1218" s="12"/>
      <c r="VEX1218" s="12"/>
      <c r="VEY1218" s="12"/>
      <c r="VEZ1218" s="12"/>
      <c r="VFA1218" s="12"/>
      <c r="VFB1218" s="12"/>
      <c r="VFC1218" s="12"/>
      <c r="VFD1218" s="12"/>
      <c r="VFE1218" s="12"/>
      <c r="VFF1218" s="12"/>
      <c r="VFG1218" s="12"/>
      <c r="VFH1218" s="12"/>
      <c r="VFI1218" s="12"/>
      <c r="VFJ1218" s="12"/>
      <c r="VFK1218" s="12"/>
      <c r="VFL1218" s="12"/>
      <c r="VFM1218" s="12"/>
      <c r="VFN1218" s="12"/>
      <c r="VFO1218" s="12"/>
      <c r="VFP1218" s="12"/>
      <c r="VFQ1218" s="12"/>
      <c r="VFR1218" s="12"/>
      <c r="VFS1218" s="12"/>
      <c r="VFT1218" s="12"/>
      <c r="VFU1218" s="12"/>
      <c r="VFV1218" s="12"/>
      <c r="VFW1218" s="12"/>
      <c r="VFX1218" s="12"/>
      <c r="VFY1218" s="12"/>
      <c r="VFZ1218" s="12"/>
      <c r="VGA1218" s="12"/>
      <c r="VGB1218" s="12"/>
      <c r="VGC1218" s="12"/>
      <c r="VGD1218" s="12"/>
      <c r="VGE1218" s="12"/>
      <c r="VGF1218" s="12"/>
      <c r="VGG1218" s="12"/>
      <c r="VGH1218" s="12"/>
      <c r="VGI1218" s="12"/>
      <c r="VGJ1218" s="12"/>
      <c r="VGK1218" s="12"/>
      <c r="VGL1218" s="12"/>
      <c r="VGM1218" s="12"/>
      <c r="VGN1218" s="12"/>
      <c r="VGO1218" s="12"/>
      <c r="VGP1218" s="12"/>
      <c r="VGQ1218" s="12"/>
      <c r="VGR1218" s="12"/>
      <c r="VGS1218" s="12"/>
      <c r="VGT1218" s="12"/>
      <c r="VGU1218" s="12"/>
      <c r="VGV1218" s="12"/>
      <c r="VGW1218" s="12"/>
      <c r="VGX1218" s="12"/>
      <c r="VGY1218" s="12"/>
      <c r="VGZ1218" s="12"/>
      <c r="VHA1218" s="12"/>
      <c r="VHB1218" s="12"/>
      <c r="VHC1218" s="12"/>
      <c r="VHD1218" s="12"/>
      <c r="VHE1218" s="12"/>
      <c r="VHF1218" s="12"/>
      <c r="VHG1218" s="12"/>
      <c r="VHH1218" s="12"/>
      <c r="VHI1218" s="12"/>
      <c r="VHJ1218" s="12"/>
      <c r="VHK1218" s="12"/>
      <c r="VHL1218" s="12"/>
      <c r="VHM1218" s="12"/>
      <c r="VHN1218" s="12"/>
      <c r="VHO1218" s="12"/>
      <c r="VHP1218" s="12"/>
      <c r="VHQ1218" s="12"/>
      <c r="VHR1218" s="12"/>
      <c r="VHS1218" s="12"/>
      <c r="VHT1218" s="12"/>
      <c r="VHU1218" s="12"/>
      <c r="VHV1218" s="12"/>
      <c r="VHW1218" s="12"/>
      <c r="VHX1218" s="12"/>
      <c r="VHY1218" s="12"/>
      <c r="VHZ1218" s="12"/>
      <c r="VIA1218" s="12"/>
      <c r="VIB1218" s="12"/>
      <c r="VIC1218" s="12"/>
      <c r="VID1218" s="12"/>
      <c r="VIE1218" s="12"/>
      <c r="VIF1218" s="12"/>
      <c r="VIG1218" s="12"/>
      <c r="VIH1218" s="12"/>
      <c r="VII1218" s="12"/>
      <c r="VIJ1218" s="12"/>
      <c r="VIK1218" s="12"/>
      <c r="VIL1218" s="12"/>
      <c r="VIM1218" s="12"/>
      <c r="VIN1218" s="12"/>
      <c r="VIO1218" s="12"/>
      <c r="VIP1218" s="12"/>
      <c r="VIQ1218" s="12"/>
      <c r="VIR1218" s="12"/>
      <c r="VIS1218" s="12"/>
      <c r="VIT1218" s="12"/>
      <c r="VIU1218" s="12"/>
      <c r="VIV1218" s="12"/>
      <c r="VIW1218" s="12"/>
      <c r="VIX1218" s="12"/>
      <c r="VIY1218" s="12"/>
      <c r="VIZ1218" s="12"/>
      <c r="VJA1218" s="12"/>
      <c r="VJB1218" s="12"/>
      <c r="VJC1218" s="12"/>
      <c r="VJD1218" s="12"/>
      <c r="VJE1218" s="12"/>
      <c r="VJF1218" s="12"/>
      <c r="VJG1218" s="12"/>
      <c r="VJH1218" s="12"/>
      <c r="VJI1218" s="12"/>
      <c r="VJJ1218" s="12"/>
      <c r="VJK1218" s="12"/>
      <c r="VJL1218" s="12"/>
      <c r="VJM1218" s="12"/>
      <c r="VJN1218" s="12"/>
      <c r="VJO1218" s="12"/>
      <c r="VJP1218" s="12"/>
      <c r="VJQ1218" s="12"/>
      <c r="VJR1218" s="12"/>
      <c r="VJS1218" s="12"/>
      <c r="VJT1218" s="12"/>
      <c r="VJU1218" s="12"/>
      <c r="VJV1218" s="12"/>
      <c r="VJW1218" s="12"/>
      <c r="VJX1218" s="12"/>
      <c r="VJY1218" s="12"/>
      <c r="VJZ1218" s="12"/>
      <c r="VKA1218" s="12"/>
      <c r="VKB1218" s="12"/>
      <c r="VKC1218" s="12"/>
      <c r="VKD1218" s="12"/>
      <c r="VKE1218" s="12"/>
      <c r="VKF1218" s="12"/>
      <c r="VKG1218" s="12"/>
      <c r="VKH1218" s="12"/>
      <c r="VKI1218" s="12"/>
      <c r="VKJ1218" s="12"/>
      <c r="VKK1218" s="12"/>
      <c r="VKL1218" s="12"/>
      <c r="VKM1218" s="12"/>
      <c r="VKN1218" s="12"/>
      <c r="VKO1218" s="12"/>
      <c r="VKP1218" s="12"/>
      <c r="VKQ1218" s="12"/>
      <c r="VKR1218" s="12"/>
      <c r="VKS1218" s="12"/>
      <c r="VKT1218" s="12"/>
      <c r="VKU1218" s="12"/>
      <c r="VKV1218" s="12"/>
      <c r="VKW1218" s="12"/>
      <c r="VKX1218" s="12"/>
      <c r="VKY1218" s="12"/>
      <c r="VKZ1218" s="12"/>
      <c r="VLA1218" s="12"/>
      <c r="VLB1218" s="12"/>
      <c r="VLC1218" s="12"/>
      <c r="VLD1218" s="12"/>
      <c r="VLE1218" s="12"/>
      <c r="VLF1218" s="12"/>
      <c r="VLG1218" s="12"/>
      <c r="VLH1218" s="12"/>
      <c r="VLI1218" s="12"/>
      <c r="VLJ1218" s="12"/>
      <c r="VLK1218" s="12"/>
      <c r="VLL1218" s="12"/>
      <c r="VLM1218" s="12"/>
      <c r="VLN1218" s="12"/>
      <c r="VLO1218" s="12"/>
      <c r="VLP1218" s="12"/>
      <c r="VLQ1218" s="12"/>
      <c r="VLR1218" s="12"/>
      <c r="VLS1218" s="12"/>
      <c r="VLT1218" s="12"/>
      <c r="VLU1218" s="12"/>
      <c r="VLV1218" s="12"/>
      <c r="VLW1218" s="12"/>
      <c r="VLX1218" s="12"/>
      <c r="VLY1218" s="12"/>
      <c r="VLZ1218" s="12"/>
      <c r="VMA1218" s="12"/>
      <c r="VMB1218" s="12"/>
      <c r="VMC1218" s="12"/>
      <c r="VMD1218" s="12"/>
      <c r="VME1218" s="12"/>
      <c r="VMF1218" s="12"/>
      <c r="VMG1218" s="12"/>
      <c r="VMH1218" s="12"/>
      <c r="VMI1218" s="12"/>
      <c r="VMJ1218" s="12"/>
      <c r="VMK1218" s="12"/>
      <c r="VML1218" s="12"/>
      <c r="VMM1218" s="12"/>
      <c r="VMN1218" s="12"/>
      <c r="VMO1218" s="12"/>
      <c r="VMP1218" s="12"/>
      <c r="VMQ1218" s="12"/>
      <c r="VMR1218" s="12"/>
      <c r="VMS1218" s="12"/>
      <c r="VMT1218" s="12"/>
      <c r="VMU1218" s="12"/>
      <c r="VMV1218" s="12"/>
      <c r="VMW1218" s="12"/>
      <c r="VMX1218" s="12"/>
      <c r="VMY1218" s="12"/>
      <c r="VMZ1218" s="12"/>
      <c r="VNA1218" s="12"/>
      <c r="VNB1218" s="12"/>
      <c r="VNC1218" s="12"/>
      <c r="VND1218" s="12"/>
      <c r="VNE1218" s="12"/>
      <c r="VNF1218" s="12"/>
      <c r="VNG1218" s="12"/>
      <c r="VNH1218" s="12"/>
      <c r="VNI1218" s="12"/>
      <c r="VNJ1218" s="12"/>
      <c r="VNK1218" s="12"/>
      <c r="VNL1218" s="12"/>
      <c r="VNM1218" s="12"/>
      <c r="VNN1218" s="12"/>
      <c r="VNO1218" s="12"/>
      <c r="VNP1218" s="12"/>
      <c r="VNQ1218" s="12"/>
      <c r="VNR1218" s="12"/>
      <c r="VNS1218" s="12"/>
      <c r="VNT1218" s="12"/>
      <c r="VNU1218" s="12"/>
      <c r="VNV1218" s="12"/>
      <c r="VNW1218" s="12"/>
      <c r="VNX1218" s="12"/>
      <c r="VNY1218" s="12"/>
      <c r="VNZ1218" s="12"/>
      <c r="VOA1218" s="12"/>
      <c r="VOB1218" s="12"/>
      <c r="VOC1218" s="12"/>
      <c r="VOD1218" s="12"/>
      <c r="VOE1218" s="12"/>
      <c r="VOF1218" s="12"/>
      <c r="VOG1218" s="12"/>
      <c r="VOH1218" s="12"/>
      <c r="VOI1218" s="12"/>
      <c r="VOJ1218" s="12"/>
      <c r="VOK1218" s="12"/>
      <c r="VOL1218" s="12"/>
      <c r="VOM1218" s="12"/>
      <c r="VON1218" s="12"/>
      <c r="VOO1218" s="12"/>
      <c r="VOP1218" s="12"/>
      <c r="VOQ1218" s="12"/>
      <c r="VOR1218" s="12"/>
      <c r="VOS1218" s="12"/>
      <c r="VOT1218" s="12"/>
      <c r="VOU1218" s="12"/>
      <c r="VOV1218" s="12"/>
      <c r="VOW1218" s="12"/>
      <c r="VOX1218" s="12"/>
      <c r="VOY1218" s="12"/>
      <c r="VOZ1218" s="12"/>
      <c r="VPA1218" s="12"/>
      <c r="VPB1218" s="12"/>
      <c r="VPC1218" s="12"/>
      <c r="VPD1218" s="12"/>
      <c r="VPE1218" s="12"/>
      <c r="VPF1218" s="12"/>
      <c r="VPG1218" s="12"/>
      <c r="VPH1218" s="12"/>
      <c r="VPI1218" s="12"/>
      <c r="VPJ1218" s="12"/>
      <c r="VPK1218" s="12"/>
      <c r="VPL1218" s="12"/>
      <c r="VPM1218" s="12"/>
      <c r="VPN1218" s="12"/>
      <c r="VPO1218" s="12"/>
      <c r="VPP1218" s="12"/>
      <c r="VPQ1218" s="12"/>
      <c r="VPR1218" s="12"/>
      <c r="VPS1218" s="12"/>
      <c r="VPT1218" s="12"/>
      <c r="VPU1218" s="12"/>
      <c r="VPV1218" s="12"/>
      <c r="VPW1218" s="12"/>
      <c r="VPX1218" s="12"/>
      <c r="VPY1218" s="12"/>
      <c r="VPZ1218" s="12"/>
      <c r="VQA1218" s="12"/>
      <c r="VQB1218" s="12"/>
      <c r="VQC1218" s="12"/>
      <c r="VQD1218" s="12"/>
      <c r="VQE1218" s="12"/>
      <c r="VQF1218" s="12"/>
      <c r="VQG1218" s="12"/>
      <c r="VQH1218" s="12"/>
      <c r="VQI1218" s="12"/>
      <c r="VQJ1218" s="12"/>
      <c r="VQK1218" s="12"/>
      <c r="VQL1218" s="12"/>
      <c r="VQM1218" s="12"/>
      <c r="VQN1218" s="12"/>
      <c r="VQO1218" s="12"/>
      <c r="VQP1218" s="12"/>
      <c r="VQQ1218" s="12"/>
      <c r="VQR1218" s="12"/>
      <c r="VQS1218" s="12"/>
      <c r="VQT1218" s="12"/>
      <c r="VQU1218" s="12"/>
      <c r="VQV1218" s="12"/>
      <c r="VQW1218" s="12"/>
      <c r="VQX1218" s="12"/>
      <c r="VQY1218" s="12"/>
      <c r="VQZ1218" s="12"/>
      <c r="VRA1218" s="12"/>
      <c r="VRB1218" s="12"/>
      <c r="VRC1218" s="12"/>
      <c r="VRD1218" s="12"/>
      <c r="VRE1218" s="12"/>
      <c r="VRF1218" s="12"/>
      <c r="VRG1218" s="12"/>
      <c r="VRH1218" s="12"/>
      <c r="VRI1218" s="12"/>
      <c r="VRJ1218" s="12"/>
      <c r="VRK1218" s="12"/>
      <c r="VRL1218" s="12"/>
      <c r="VRM1218" s="12"/>
      <c r="VRN1218" s="12"/>
      <c r="VRO1218" s="12"/>
      <c r="VRP1218" s="12"/>
      <c r="VRQ1218" s="12"/>
      <c r="VRR1218" s="12"/>
      <c r="VRS1218" s="12"/>
      <c r="VRT1218" s="12"/>
      <c r="VRU1218" s="12"/>
      <c r="VRV1218" s="12"/>
      <c r="VRW1218" s="12"/>
      <c r="VRX1218" s="12"/>
      <c r="VRY1218" s="12"/>
      <c r="VRZ1218" s="12"/>
      <c r="VSA1218" s="12"/>
      <c r="VSB1218" s="12"/>
      <c r="VSC1218" s="12"/>
      <c r="VSD1218" s="12"/>
      <c r="VSE1218" s="12"/>
      <c r="VSF1218" s="12"/>
      <c r="VSG1218" s="12"/>
      <c r="VSH1218" s="12"/>
      <c r="VSI1218" s="12"/>
      <c r="VSJ1218" s="12"/>
      <c r="VSK1218" s="12"/>
      <c r="VSL1218" s="12"/>
      <c r="VSM1218" s="12"/>
      <c r="VSN1218" s="12"/>
      <c r="VSO1218" s="12"/>
      <c r="VSP1218" s="12"/>
      <c r="VSQ1218" s="12"/>
      <c r="VSR1218" s="12"/>
      <c r="VSS1218" s="12"/>
      <c r="VST1218" s="12"/>
      <c r="VSU1218" s="12"/>
      <c r="VSV1218" s="12"/>
      <c r="VSW1218" s="12"/>
      <c r="VSX1218" s="12"/>
      <c r="VSY1218" s="12"/>
      <c r="VSZ1218" s="12"/>
      <c r="VTA1218" s="12"/>
      <c r="VTB1218" s="12"/>
      <c r="VTC1218" s="12"/>
      <c r="VTD1218" s="12"/>
      <c r="VTE1218" s="12"/>
      <c r="VTF1218" s="12"/>
      <c r="VTG1218" s="12"/>
      <c r="VTH1218" s="12"/>
      <c r="VTI1218" s="12"/>
      <c r="VTJ1218" s="12"/>
      <c r="VTK1218" s="12"/>
      <c r="VTL1218" s="12"/>
      <c r="VTM1218" s="12"/>
      <c r="VTN1218" s="12"/>
      <c r="VTO1218" s="12"/>
      <c r="VTP1218" s="12"/>
      <c r="VTQ1218" s="12"/>
      <c r="VTR1218" s="12"/>
      <c r="VTS1218" s="12"/>
      <c r="VTT1218" s="12"/>
      <c r="VTU1218" s="12"/>
      <c r="VTV1218" s="12"/>
      <c r="VTW1218" s="12"/>
      <c r="VTX1218" s="12"/>
      <c r="VTY1218" s="12"/>
      <c r="VTZ1218" s="12"/>
      <c r="VUA1218" s="12"/>
      <c r="VUB1218" s="12"/>
      <c r="VUC1218" s="12"/>
      <c r="VUD1218" s="12"/>
      <c r="VUE1218" s="12"/>
      <c r="VUF1218" s="12"/>
      <c r="VUG1218" s="12"/>
      <c r="VUH1218" s="12"/>
      <c r="VUI1218" s="12"/>
      <c r="VUJ1218" s="12"/>
      <c r="VUK1218" s="12"/>
      <c r="VUL1218" s="12"/>
      <c r="VUM1218" s="12"/>
      <c r="VUN1218" s="12"/>
      <c r="VUO1218" s="12"/>
      <c r="VUP1218" s="12"/>
      <c r="VUQ1218" s="12"/>
      <c r="VUR1218" s="12"/>
      <c r="VUS1218" s="12"/>
      <c r="VUT1218" s="12"/>
      <c r="VUU1218" s="12"/>
      <c r="VUV1218" s="12"/>
      <c r="VUW1218" s="12"/>
      <c r="VUX1218" s="12"/>
      <c r="VUY1218" s="12"/>
      <c r="VUZ1218" s="12"/>
      <c r="VVA1218" s="12"/>
      <c r="VVB1218" s="12"/>
      <c r="VVC1218" s="12"/>
      <c r="VVD1218" s="12"/>
      <c r="VVE1218" s="12"/>
      <c r="VVF1218" s="12"/>
      <c r="VVG1218" s="12"/>
      <c r="VVH1218" s="12"/>
      <c r="VVI1218" s="12"/>
      <c r="VVJ1218" s="12"/>
      <c r="VVK1218" s="12"/>
      <c r="VVL1218" s="12"/>
      <c r="VVM1218" s="12"/>
      <c r="VVN1218" s="12"/>
      <c r="VVO1218" s="12"/>
      <c r="VVP1218" s="12"/>
      <c r="VVQ1218" s="12"/>
      <c r="VVR1218" s="12"/>
      <c r="VVS1218" s="12"/>
      <c r="VVT1218" s="12"/>
      <c r="VVU1218" s="12"/>
      <c r="VVV1218" s="12"/>
      <c r="VVW1218" s="12"/>
      <c r="VVX1218" s="12"/>
      <c r="VVY1218" s="12"/>
      <c r="VVZ1218" s="12"/>
      <c r="VWA1218" s="12"/>
      <c r="VWB1218" s="12"/>
      <c r="VWC1218" s="12"/>
      <c r="VWD1218" s="12"/>
      <c r="VWE1218" s="12"/>
      <c r="VWF1218" s="12"/>
      <c r="VWG1218" s="12"/>
      <c r="VWH1218" s="12"/>
      <c r="VWI1218" s="12"/>
      <c r="VWJ1218" s="12"/>
      <c r="VWK1218" s="12"/>
      <c r="VWL1218" s="12"/>
      <c r="VWM1218" s="12"/>
      <c r="VWN1218" s="12"/>
      <c r="VWO1218" s="12"/>
      <c r="VWP1218" s="12"/>
      <c r="VWQ1218" s="12"/>
      <c r="VWR1218" s="12"/>
      <c r="VWS1218" s="12"/>
      <c r="VWT1218" s="12"/>
      <c r="VWU1218" s="12"/>
      <c r="VWV1218" s="12"/>
      <c r="VWW1218" s="12"/>
      <c r="VWX1218" s="12"/>
      <c r="VWY1218" s="12"/>
      <c r="VWZ1218" s="12"/>
      <c r="VXA1218" s="12"/>
      <c r="VXB1218" s="12"/>
      <c r="VXC1218" s="12"/>
      <c r="VXD1218" s="12"/>
      <c r="VXE1218" s="12"/>
      <c r="VXF1218" s="12"/>
      <c r="VXG1218" s="12"/>
      <c r="VXH1218" s="12"/>
      <c r="VXI1218" s="12"/>
      <c r="VXJ1218" s="12"/>
      <c r="VXK1218" s="12"/>
      <c r="VXL1218" s="12"/>
      <c r="VXM1218" s="12"/>
      <c r="VXN1218" s="12"/>
      <c r="VXO1218" s="12"/>
      <c r="VXP1218" s="12"/>
      <c r="VXQ1218" s="12"/>
      <c r="VXR1218" s="12"/>
      <c r="VXS1218" s="12"/>
      <c r="VXT1218" s="12"/>
      <c r="VXU1218" s="12"/>
      <c r="VXV1218" s="12"/>
      <c r="VXW1218" s="12"/>
      <c r="VXX1218" s="12"/>
      <c r="VXY1218" s="12"/>
      <c r="VXZ1218" s="12"/>
      <c r="VYA1218" s="12"/>
      <c r="VYB1218" s="12"/>
      <c r="VYC1218" s="12"/>
      <c r="VYD1218" s="12"/>
      <c r="VYE1218" s="12"/>
      <c r="VYF1218" s="12"/>
      <c r="VYG1218" s="12"/>
      <c r="VYH1218" s="12"/>
      <c r="VYI1218" s="12"/>
      <c r="VYJ1218" s="12"/>
      <c r="VYK1218" s="12"/>
      <c r="VYL1218" s="12"/>
      <c r="VYM1218" s="12"/>
      <c r="VYN1218" s="12"/>
      <c r="VYO1218" s="12"/>
      <c r="VYP1218" s="12"/>
      <c r="VYQ1218" s="12"/>
      <c r="VYR1218" s="12"/>
      <c r="VYS1218" s="12"/>
      <c r="VYT1218" s="12"/>
      <c r="VYU1218" s="12"/>
      <c r="VYV1218" s="12"/>
      <c r="VYW1218" s="12"/>
      <c r="VYX1218" s="12"/>
      <c r="VYY1218" s="12"/>
      <c r="VYZ1218" s="12"/>
      <c r="VZA1218" s="12"/>
      <c r="VZB1218" s="12"/>
      <c r="VZC1218" s="12"/>
      <c r="VZD1218" s="12"/>
      <c r="VZE1218" s="12"/>
      <c r="VZF1218" s="12"/>
      <c r="VZG1218" s="12"/>
      <c r="VZH1218" s="12"/>
      <c r="VZI1218" s="12"/>
      <c r="VZJ1218" s="12"/>
      <c r="VZK1218" s="12"/>
      <c r="VZL1218" s="12"/>
      <c r="VZM1218" s="12"/>
      <c r="VZN1218" s="12"/>
      <c r="VZO1218" s="12"/>
      <c r="VZP1218" s="12"/>
      <c r="VZQ1218" s="12"/>
      <c r="VZR1218" s="12"/>
      <c r="VZS1218" s="12"/>
      <c r="VZT1218" s="12"/>
      <c r="VZU1218" s="12"/>
      <c r="VZV1218" s="12"/>
      <c r="VZW1218" s="12"/>
      <c r="VZX1218" s="12"/>
      <c r="VZY1218" s="12"/>
      <c r="VZZ1218" s="12"/>
      <c r="WAA1218" s="12"/>
      <c r="WAB1218" s="12"/>
      <c r="WAC1218" s="12"/>
      <c r="WAD1218" s="12"/>
      <c r="WAE1218" s="12"/>
      <c r="WAF1218" s="12"/>
      <c r="WAG1218" s="12"/>
      <c r="WAH1218" s="12"/>
      <c r="WAI1218" s="12"/>
      <c r="WAJ1218" s="12"/>
      <c r="WAK1218" s="12"/>
      <c r="WAL1218" s="12"/>
      <c r="WAM1218" s="12"/>
      <c r="WAN1218" s="12"/>
      <c r="WAO1218" s="12"/>
      <c r="WAP1218" s="12"/>
      <c r="WAQ1218" s="12"/>
      <c r="WAR1218" s="12"/>
      <c r="WAS1218" s="12"/>
      <c r="WAT1218" s="12"/>
      <c r="WAU1218" s="12"/>
      <c r="WAV1218" s="12"/>
      <c r="WAW1218" s="12"/>
      <c r="WAX1218" s="12"/>
      <c r="WAY1218" s="12"/>
      <c r="WAZ1218" s="12"/>
      <c r="WBA1218" s="12"/>
      <c r="WBB1218" s="12"/>
      <c r="WBC1218" s="12"/>
      <c r="WBD1218" s="12"/>
      <c r="WBE1218" s="12"/>
      <c r="WBF1218" s="12"/>
      <c r="WBG1218" s="12"/>
      <c r="WBH1218" s="12"/>
      <c r="WBI1218" s="12"/>
      <c r="WBJ1218" s="12"/>
      <c r="WBK1218" s="12"/>
      <c r="WBL1218" s="12"/>
      <c r="WBM1218" s="12"/>
      <c r="WBN1218" s="12"/>
      <c r="WBO1218" s="12"/>
      <c r="WBP1218" s="12"/>
      <c r="WBQ1218" s="12"/>
      <c r="WBR1218" s="12"/>
      <c r="WBS1218" s="12"/>
      <c r="WBT1218" s="12"/>
      <c r="WBU1218" s="12"/>
      <c r="WBV1218" s="12"/>
      <c r="WBW1218" s="12"/>
      <c r="WBX1218" s="12"/>
      <c r="WBY1218" s="12"/>
      <c r="WBZ1218" s="12"/>
      <c r="WCA1218" s="12"/>
      <c r="WCB1218" s="12"/>
      <c r="WCC1218" s="12"/>
      <c r="WCD1218" s="12"/>
      <c r="WCE1218" s="12"/>
      <c r="WCF1218" s="12"/>
      <c r="WCG1218" s="12"/>
      <c r="WCH1218" s="12"/>
      <c r="WCI1218" s="12"/>
      <c r="WCJ1218" s="12"/>
      <c r="WCK1218" s="12"/>
      <c r="WCL1218" s="12"/>
      <c r="WCM1218" s="12"/>
      <c r="WCN1218" s="12"/>
      <c r="WCO1218" s="12"/>
      <c r="WCP1218" s="12"/>
      <c r="WCQ1218" s="12"/>
      <c r="WCR1218" s="12"/>
      <c r="WCS1218" s="12"/>
      <c r="WCT1218" s="12"/>
      <c r="WCU1218" s="12"/>
      <c r="WCV1218" s="12"/>
      <c r="WCW1218" s="12"/>
      <c r="WCX1218" s="12"/>
      <c r="WCY1218" s="12"/>
      <c r="WCZ1218" s="12"/>
      <c r="WDA1218" s="12"/>
      <c r="WDB1218" s="12"/>
      <c r="WDC1218" s="12"/>
      <c r="WDD1218" s="12"/>
      <c r="WDE1218" s="12"/>
      <c r="WDF1218" s="12"/>
      <c r="WDG1218" s="12"/>
      <c r="WDH1218" s="12"/>
      <c r="WDI1218" s="12"/>
      <c r="WDJ1218" s="12"/>
      <c r="WDK1218" s="12"/>
      <c r="WDL1218" s="12"/>
      <c r="WDM1218" s="12"/>
      <c r="WDN1218" s="12"/>
      <c r="WDO1218" s="12"/>
      <c r="WDP1218" s="12"/>
      <c r="WDQ1218" s="12"/>
      <c r="WDR1218" s="12"/>
      <c r="WDS1218" s="12"/>
      <c r="WDT1218" s="12"/>
      <c r="WDU1218" s="12"/>
      <c r="WDV1218" s="12"/>
      <c r="WDW1218" s="12"/>
      <c r="WDX1218" s="12"/>
      <c r="WDY1218" s="12"/>
      <c r="WDZ1218" s="12"/>
      <c r="WEA1218" s="12"/>
      <c r="WEB1218" s="12"/>
      <c r="WEC1218" s="12"/>
      <c r="WED1218" s="12"/>
      <c r="WEE1218" s="12"/>
      <c r="WEF1218" s="12"/>
      <c r="WEG1218" s="12"/>
      <c r="WEH1218" s="12"/>
      <c r="WEI1218" s="12"/>
      <c r="WEJ1218" s="12"/>
      <c r="WEK1218" s="12"/>
      <c r="WEL1218" s="12"/>
      <c r="WEM1218" s="12"/>
      <c r="WEN1218" s="12"/>
      <c r="WEO1218" s="12"/>
      <c r="WEP1218" s="12"/>
      <c r="WEQ1218" s="12"/>
      <c r="WER1218" s="12"/>
      <c r="WES1218" s="12"/>
      <c r="WET1218" s="12"/>
      <c r="WEU1218" s="12"/>
      <c r="WEV1218" s="12"/>
      <c r="WEW1218" s="12"/>
      <c r="WEX1218" s="12"/>
      <c r="WEY1218" s="12"/>
      <c r="WEZ1218" s="12"/>
      <c r="WFA1218" s="12"/>
      <c r="WFB1218" s="12"/>
      <c r="WFC1218" s="12"/>
      <c r="WFD1218" s="12"/>
      <c r="WFE1218" s="12"/>
      <c r="WFF1218" s="12"/>
      <c r="WFG1218" s="12"/>
      <c r="WFH1218" s="12"/>
      <c r="WFI1218" s="12"/>
      <c r="WFJ1218" s="12"/>
      <c r="WFK1218" s="12"/>
      <c r="WFL1218" s="12"/>
      <c r="WFM1218" s="12"/>
      <c r="WFN1218" s="12"/>
      <c r="WFO1218" s="12"/>
      <c r="WFP1218" s="12"/>
      <c r="WFQ1218" s="12"/>
      <c r="WFR1218" s="12"/>
      <c r="WFS1218" s="12"/>
      <c r="WFT1218" s="12"/>
      <c r="WFU1218" s="12"/>
      <c r="WFV1218" s="12"/>
      <c r="WFW1218" s="12"/>
      <c r="WFX1218" s="12"/>
      <c r="WFY1218" s="12"/>
      <c r="WFZ1218" s="12"/>
      <c r="WGA1218" s="12"/>
      <c r="WGB1218" s="12"/>
      <c r="WGC1218" s="12"/>
      <c r="WGD1218" s="12"/>
      <c r="WGE1218" s="12"/>
      <c r="WGF1218" s="12"/>
      <c r="WGG1218" s="12"/>
      <c r="WGH1218" s="12"/>
      <c r="WGI1218" s="12"/>
      <c r="WGJ1218" s="12"/>
      <c r="WGK1218" s="12"/>
      <c r="WGL1218" s="12"/>
      <c r="WGM1218" s="12"/>
      <c r="WGN1218" s="12"/>
      <c r="WGO1218" s="12"/>
      <c r="WGP1218" s="12"/>
      <c r="WGQ1218" s="12"/>
      <c r="WGR1218" s="12"/>
      <c r="WGS1218" s="12"/>
      <c r="WGT1218" s="12"/>
      <c r="WGU1218" s="12"/>
      <c r="WGV1218" s="12"/>
      <c r="WGW1218" s="12"/>
      <c r="WGX1218" s="12"/>
      <c r="WGY1218" s="12"/>
      <c r="WGZ1218" s="12"/>
      <c r="WHA1218" s="12"/>
      <c r="WHB1218" s="12"/>
      <c r="WHC1218" s="12"/>
      <c r="WHD1218" s="12"/>
      <c r="WHE1218" s="12"/>
      <c r="WHF1218" s="12"/>
      <c r="WHG1218" s="12"/>
      <c r="WHH1218" s="12"/>
      <c r="WHI1218" s="12"/>
      <c r="WHJ1218" s="12"/>
      <c r="WHK1218" s="12"/>
      <c r="WHL1218" s="12"/>
      <c r="WHM1218" s="12"/>
      <c r="WHN1218" s="12"/>
      <c r="WHO1218" s="12"/>
      <c r="WHP1218" s="12"/>
      <c r="WHQ1218" s="12"/>
      <c r="WHR1218" s="12"/>
      <c r="WHS1218" s="12"/>
      <c r="WHT1218" s="12"/>
      <c r="WHU1218" s="12"/>
      <c r="WHV1218" s="12"/>
      <c r="WHW1218" s="12"/>
      <c r="WHX1218" s="12"/>
      <c r="WHY1218" s="12"/>
      <c r="WHZ1218" s="12"/>
      <c r="WIA1218" s="12"/>
      <c r="WIB1218" s="12"/>
      <c r="WIC1218" s="12"/>
      <c r="WID1218" s="12"/>
      <c r="WIE1218" s="12"/>
      <c r="WIF1218" s="12"/>
      <c r="WIG1218" s="12"/>
      <c r="WIH1218" s="12"/>
      <c r="WII1218" s="12"/>
      <c r="WIJ1218" s="12"/>
      <c r="WIK1218" s="12"/>
      <c r="WIL1218" s="12"/>
      <c r="WIM1218" s="12"/>
      <c r="WIN1218" s="12"/>
      <c r="WIO1218" s="12"/>
      <c r="WIP1218" s="12"/>
      <c r="WIQ1218" s="12"/>
      <c r="WIR1218" s="12"/>
      <c r="WIS1218" s="12"/>
      <c r="WIT1218" s="12"/>
      <c r="WIU1218" s="12"/>
      <c r="WIV1218" s="12"/>
      <c r="WIW1218" s="12"/>
      <c r="WIX1218" s="12"/>
      <c r="WIY1218" s="12"/>
      <c r="WIZ1218" s="12"/>
      <c r="WJA1218" s="12"/>
      <c r="WJB1218" s="12"/>
      <c r="WJC1218" s="12"/>
      <c r="WJD1218" s="12"/>
      <c r="WJE1218" s="12"/>
      <c r="WJF1218" s="12"/>
      <c r="WJG1218" s="12"/>
      <c r="WJH1218" s="12"/>
      <c r="WJI1218" s="12"/>
      <c r="WJJ1218" s="12"/>
      <c r="WJK1218" s="12"/>
      <c r="WJL1218" s="12"/>
      <c r="WJM1218" s="12"/>
      <c r="WJN1218" s="12"/>
      <c r="WJO1218" s="12"/>
      <c r="WJP1218" s="12"/>
      <c r="WJQ1218" s="12"/>
      <c r="WJR1218" s="12"/>
      <c r="WJS1218" s="12"/>
      <c r="WJT1218" s="12"/>
      <c r="WJU1218" s="12"/>
      <c r="WJV1218" s="12"/>
      <c r="WJW1218" s="12"/>
      <c r="WJX1218" s="12"/>
      <c r="WJY1218" s="12"/>
      <c r="WJZ1218" s="12"/>
      <c r="WKA1218" s="12"/>
      <c r="WKB1218" s="12"/>
      <c r="WKC1218" s="12"/>
      <c r="WKD1218" s="12"/>
      <c r="WKE1218" s="12"/>
      <c r="WKF1218" s="12"/>
      <c r="WKG1218" s="12"/>
      <c r="WKH1218" s="12"/>
      <c r="WKI1218" s="12"/>
      <c r="WKJ1218" s="12"/>
      <c r="WKK1218" s="12"/>
      <c r="WKL1218" s="12"/>
      <c r="WKM1218" s="12"/>
      <c r="WKN1218" s="12"/>
      <c r="WKO1218" s="12"/>
      <c r="WKP1218" s="12"/>
      <c r="WKQ1218" s="12"/>
      <c r="WKR1218" s="12"/>
      <c r="WKS1218" s="12"/>
      <c r="WKT1218" s="12"/>
      <c r="WKU1218" s="12"/>
      <c r="WKV1218" s="12"/>
      <c r="WKW1218" s="12"/>
      <c r="WKX1218" s="12"/>
      <c r="WKY1218" s="12"/>
      <c r="WKZ1218" s="12"/>
      <c r="WLA1218" s="12"/>
      <c r="WLB1218" s="12"/>
      <c r="WLC1218" s="12"/>
      <c r="WLD1218" s="12"/>
      <c r="WLE1218" s="12"/>
      <c r="WLF1218" s="12"/>
      <c r="WLG1218" s="12"/>
      <c r="WLH1218" s="12"/>
      <c r="WLI1218" s="12"/>
      <c r="WLJ1218" s="12"/>
      <c r="WLK1218" s="12"/>
      <c r="WLL1218" s="12"/>
      <c r="WLM1218" s="12"/>
      <c r="WLN1218" s="12"/>
      <c r="WLO1218" s="12"/>
      <c r="WLP1218" s="12"/>
      <c r="WLQ1218" s="12"/>
      <c r="WLR1218" s="12"/>
      <c r="WLS1218" s="12"/>
      <c r="WLT1218" s="12"/>
      <c r="WLU1218" s="12"/>
      <c r="WLV1218" s="12"/>
      <c r="WLW1218" s="12"/>
      <c r="WLX1218" s="12"/>
      <c r="WLY1218" s="12"/>
      <c r="WLZ1218" s="12"/>
      <c r="WMA1218" s="12"/>
      <c r="WMB1218" s="12"/>
      <c r="WMC1218" s="12"/>
      <c r="WMD1218" s="12"/>
      <c r="WME1218" s="12"/>
      <c r="WMF1218" s="12"/>
      <c r="WMG1218" s="12"/>
      <c r="WMH1218" s="12"/>
      <c r="WMI1218" s="12"/>
      <c r="WMJ1218" s="12"/>
      <c r="WMK1218" s="12"/>
      <c r="WML1218" s="12"/>
      <c r="WMM1218" s="12"/>
      <c r="WMN1218" s="12"/>
      <c r="WMO1218" s="12"/>
      <c r="WMP1218" s="12"/>
      <c r="WMQ1218" s="12"/>
      <c r="WMR1218" s="12"/>
      <c r="WMS1218" s="12"/>
      <c r="WMT1218" s="12"/>
      <c r="WMU1218" s="12"/>
      <c r="WMV1218" s="12"/>
      <c r="WMW1218" s="12"/>
      <c r="WMX1218" s="12"/>
      <c r="WMY1218" s="12"/>
      <c r="WMZ1218" s="12"/>
      <c r="WNA1218" s="12"/>
      <c r="WNB1218" s="12"/>
      <c r="WNC1218" s="12"/>
      <c r="WND1218" s="12"/>
      <c r="WNE1218" s="12"/>
      <c r="WNF1218" s="12"/>
      <c r="WNG1218" s="12"/>
      <c r="WNH1218" s="12"/>
      <c r="WNI1218" s="12"/>
      <c r="WNJ1218" s="12"/>
      <c r="WNK1218" s="12"/>
      <c r="WNL1218" s="12"/>
      <c r="WNM1218" s="12"/>
      <c r="WNN1218" s="12"/>
      <c r="WNO1218" s="12"/>
      <c r="WNP1218" s="12"/>
      <c r="WNQ1218" s="12"/>
      <c r="WNR1218" s="12"/>
      <c r="WNS1218" s="12"/>
      <c r="WNT1218" s="12"/>
      <c r="WNU1218" s="12"/>
      <c r="WNV1218" s="12"/>
      <c r="WNW1218" s="12"/>
      <c r="WNX1218" s="12"/>
      <c r="WNY1218" s="12"/>
      <c r="WNZ1218" s="12"/>
      <c r="WOA1218" s="12"/>
      <c r="WOB1218" s="12"/>
      <c r="WOC1218" s="12"/>
      <c r="WOD1218" s="12"/>
      <c r="WOE1218" s="12"/>
      <c r="WOF1218" s="12"/>
      <c r="WOG1218" s="12"/>
      <c r="WOH1218" s="12"/>
      <c r="WOI1218" s="12"/>
      <c r="WOJ1218" s="12"/>
      <c r="WOK1218" s="12"/>
      <c r="WOL1218" s="12"/>
      <c r="WOM1218" s="12"/>
      <c r="WON1218" s="12"/>
      <c r="WOO1218" s="12"/>
      <c r="WOP1218" s="12"/>
      <c r="WOQ1218" s="12"/>
      <c r="WOR1218" s="12"/>
      <c r="WOS1218" s="12"/>
      <c r="WOT1218" s="12"/>
      <c r="WOU1218" s="12"/>
      <c r="WOV1218" s="12"/>
      <c r="WOW1218" s="12"/>
      <c r="WOX1218" s="12"/>
      <c r="WOY1218" s="12"/>
      <c r="WOZ1218" s="12"/>
      <c r="WPA1218" s="12"/>
      <c r="WPB1218" s="12"/>
      <c r="WPC1218" s="12"/>
      <c r="WPD1218" s="12"/>
      <c r="WPE1218" s="12"/>
      <c r="WPF1218" s="12"/>
      <c r="WPG1218" s="12"/>
      <c r="WPH1218" s="12"/>
      <c r="WPI1218" s="12"/>
      <c r="WPJ1218" s="12"/>
      <c r="WPK1218" s="12"/>
      <c r="WPL1218" s="12"/>
      <c r="WPM1218" s="12"/>
      <c r="WPN1218" s="12"/>
      <c r="WPO1218" s="12"/>
      <c r="WPP1218" s="12"/>
      <c r="WPQ1218" s="12"/>
      <c r="WPR1218" s="12"/>
      <c r="WPS1218" s="12"/>
      <c r="WPT1218" s="12"/>
      <c r="WPU1218" s="12"/>
      <c r="WPV1218" s="12"/>
      <c r="WPW1218" s="12"/>
      <c r="WPX1218" s="12"/>
      <c r="WPY1218" s="12"/>
      <c r="WPZ1218" s="12"/>
      <c r="WQA1218" s="12"/>
      <c r="WQB1218" s="12"/>
      <c r="WQC1218" s="12"/>
      <c r="WQD1218" s="12"/>
      <c r="WQE1218" s="12"/>
      <c r="WQF1218" s="12"/>
      <c r="WQG1218" s="12"/>
      <c r="WQH1218" s="12"/>
      <c r="WQI1218" s="12"/>
      <c r="WQJ1218" s="12"/>
      <c r="WQK1218" s="12"/>
      <c r="WQL1218" s="12"/>
      <c r="WQM1218" s="12"/>
      <c r="WQN1218" s="12"/>
      <c r="WQO1218" s="12"/>
      <c r="WQP1218" s="12"/>
      <c r="WQQ1218" s="12"/>
      <c r="WQR1218" s="12"/>
      <c r="WQS1218" s="12"/>
      <c r="WQT1218" s="12"/>
      <c r="WQU1218" s="12"/>
      <c r="WQV1218" s="12"/>
      <c r="WQW1218" s="12"/>
      <c r="WQX1218" s="12"/>
      <c r="WQY1218" s="12"/>
      <c r="WQZ1218" s="12"/>
      <c r="WRA1218" s="12"/>
      <c r="WRB1218" s="12"/>
      <c r="WRC1218" s="12"/>
      <c r="WRD1218" s="12"/>
      <c r="WRE1218" s="12"/>
      <c r="WRF1218" s="12"/>
      <c r="WRG1218" s="12"/>
      <c r="WRH1218" s="12"/>
      <c r="WRI1218" s="12"/>
      <c r="WRJ1218" s="12"/>
      <c r="WRK1218" s="12"/>
      <c r="WRL1218" s="12"/>
      <c r="WRM1218" s="12"/>
      <c r="WRN1218" s="12"/>
      <c r="WRO1218" s="12"/>
      <c r="WRP1218" s="12"/>
      <c r="WRQ1218" s="12"/>
      <c r="WRR1218" s="12"/>
      <c r="WRS1218" s="12"/>
      <c r="WRT1218" s="12"/>
      <c r="WRU1218" s="12"/>
      <c r="WRV1218" s="12"/>
      <c r="WRW1218" s="12"/>
      <c r="WRX1218" s="12"/>
      <c r="WRY1218" s="12"/>
      <c r="WRZ1218" s="12"/>
      <c r="WSA1218" s="12"/>
      <c r="WSB1218" s="12"/>
      <c r="WSC1218" s="12"/>
      <c r="WSD1218" s="12"/>
      <c r="WSE1218" s="12"/>
      <c r="WSF1218" s="12"/>
      <c r="WSG1218" s="12"/>
      <c r="WSH1218" s="12"/>
      <c r="WSI1218" s="12"/>
      <c r="WSJ1218" s="12"/>
      <c r="WSK1218" s="12"/>
      <c r="WSL1218" s="12"/>
      <c r="WSM1218" s="12"/>
      <c r="WSN1218" s="12"/>
      <c r="WSO1218" s="12"/>
      <c r="WSP1218" s="12"/>
      <c r="WSQ1218" s="12"/>
      <c r="WSR1218" s="12"/>
      <c r="WSS1218" s="12"/>
      <c r="WST1218" s="12"/>
      <c r="WSU1218" s="12"/>
      <c r="WSV1218" s="12"/>
      <c r="WSW1218" s="12"/>
      <c r="WSX1218" s="12"/>
      <c r="WSY1218" s="12"/>
      <c r="WSZ1218" s="12"/>
      <c r="WTA1218" s="12"/>
      <c r="WTB1218" s="12"/>
      <c r="WTC1218" s="12"/>
      <c r="WTD1218" s="12"/>
      <c r="WTE1218" s="12"/>
      <c r="WTF1218" s="12"/>
      <c r="WTG1218" s="12"/>
      <c r="WTH1218" s="12"/>
      <c r="WTI1218" s="12"/>
      <c r="WTJ1218" s="12"/>
      <c r="WTK1218" s="12"/>
      <c r="WTL1218" s="12"/>
      <c r="WTM1218" s="12"/>
      <c r="WTN1218" s="12"/>
      <c r="WTO1218" s="12"/>
      <c r="WTP1218" s="12"/>
      <c r="WTQ1218" s="12"/>
      <c r="WTR1218" s="12"/>
      <c r="WTS1218" s="12"/>
      <c r="WTT1218" s="12"/>
      <c r="WTU1218" s="12"/>
      <c r="WTV1218" s="12"/>
      <c r="WTW1218" s="12"/>
      <c r="WTX1218" s="12"/>
      <c r="WTY1218" s="12"/>
      <c r="WTZ1218" s="12"/>
      <c r="WUA1218" s="12"/>
      <c r="WUB1218" s="12"/>
      <c r="WUC1218" s="12"/>
      <c r="WUD1218" s="12"/>
      <c r="WUE1218" s="12"/>
      <c r="WUF1218" s="12"/>
      <c r="WUG1218" s="12"/>
      <c r="WUH1218" s="12"/>
      <c r="WUI1218" s="12"/>
      <c r="WUJ1218" s="12"/>
      <c r="WUK1218" s="12"/>
      <c r="WUL1218" s="12"/>
      <c r="WUM1218" s="12"/>
      <c r="WUN1218" s="12"/>
      <c r="WUO1218" s="12"/>
      <c r="WUP1218" s="12"/>
      <c r="WUQ1218" s="12"/>
      <c r="WUR1218" s="12"/>
      <c r="WUS1218" s="12"/>
      <c r="WUT1218" s="12"/>
      <c r="WUU1218" s="12"/>
      <c r="WUV1218" s="12"/>
      <c r="WUW1218" s="12"/>
      <c r="WUX1218" s="12"/>
      <c r="WUY1218" s="12"/>
      <c r="WUZ1218" s="12"/>
      <c r="WVA1218" s="12"/>
      <c r="WVB1218" s="12"/>
      <c r="WVC1218" s="12"/>
      <c r="WVD1218" s="12"/>
      <c r="WVE1218" s="12"/>
      <c r="WVF1218" s="12"/>
      <c r="WVG1218" s="12"/>
      <c r="WVH1218" s="12"/>
      <c r="WVI1218" s="12"/>
      <c r="WVJ1218" s="12"/>
      <c r="WVK1218" s="12"/>
      <c r="WVL1218" s="12"/>
      <c r="WVM1218" s="12"/>
      <c r="WVN1218" s="12"/>
      <c r="WVO1218" s="12"/>
      <c r="WVP1218" s="12"/>
      <c r="WVQ1218" s="12"/>
      <c r="WVR1218" s="12"/>
      <c r="WVS1218" s="12"/>
      <c r="WVT1218" s="12"/>
      <c r="WVU1218" s="12"/>
      <c r="WVV1218" s="12"/>
      <c r="WVW1218" s="12"/>
      <c r="WVX1218" s="12"/>
      <c r="WVY1218" s="12"/>
      <c r="WVZ1218" s="12"/>
      <c r="WWA1218" s="12"/>
      <c r="WWB1218" s="12"/>
      <c r="WWC1218" s="12"/>
      <c r="WWD1218" s="12"/>
      <c r="WWE1218" s="12"/>
      <c r="WWF1218" s="12"/>
      <c r="WWG1218" s="12"/>
      <c r="WWH1218" s="12"/>
      <c r="WWI1218" s="12"/>
      <c r="WWJ1218" s="12"/>
      <c r="WWK1218" s="12"/>
      <c r="WWL1218" s="12"/>
      <c r="WWM1218" s="12"/>
      <c r="WWN1218" s="12"/>
      <c r="WWO1218" s="12"/>
      <c r="WWP1218" s="12"/>
      <c r="WWQ1218" s="12"/>
      <c r="WWR1218" s="12"/>
      <c r="WWS1218" s="12"/>
      <c r="WWT1218" s="12"/>
      <c r="WWU1218" s="12"/>
      <c r="WWV1218" s="12"/>
      <c r="WWW1218" s="12"/>
      <c r="WWX1218" s="12"/>
      <c r="WWY1218" s="12"/>
      <c r="WWZ1218" s="12"/>
      <c r="WXA1218" s="12"/>
      <c r="WXB1218" s="12"/>
      <c r="WXC1218" s="12"/>
      <c r="WXD1218" s="12"/>
      <c r="WXE1218" s="12"/>
      <c r="WXF1218" s="12"/>
      <c r="WXG1218" s="12"/>
      <c r="WXH1218" s="12"/>
      <c r="WXI1218" s="12"/>
      <c r="WXJ1218" s="12"/>
      <c r="WXK1218" s="12"/>
      <c r="WXL1218" s="12"/>
      <c r="WXM1218" s="12"/>
      <c r="WXN1218" s="12"/>
      <c r="WXO1218" s="12"/>
      <c r="WXP1218" s="12"/>
      <c r="WXQ1218" s="12"/>
      <c r="WXR1218" s="12"/>
      <c r="WXS1218" s="12"/>
      <c r="WXT1218" s="12"/>
      <c r="WXU1218" s="12"/>
      <c r="WXV1218" s="12"/>
      <c r="WXW1218" s="12"/>
      <c r="WXX1218" s="12"/>
      <c r="WXY1218" s="12"/>
      <c r="WXZ1218" s="12"/>
      <c r="WYA1218" s="12"/>
      <c r="WYB1218" s="12"/>
      <c r="WYC1218" s="12"/>
      <c r="WYD1218" s="12"/>
      <c r="WYE1218" s="12"/>
      <c r="WYF1218" s="12"/>
      <c r="WYG1218" s="12"/>
      <c r="WYH1218" s="12"/>
      <c r="WYI1218" s="12"/>
      <c r="WYJ1218" s="12"/>
      <c r="WYK1218" s="12"/>
      <c r="WYL1218" s="12"/>
      <c r="WYM1218" s="12"/>
      <c r="WYN1218" s="12"/>
      <c r="WYO1218" s="12"/>
      <c r="WYP1218" s="12"/>
      <c r="WYQ1218" s="12"/>
      <c r="WYR1218" s="12"/>
      <c r="WYS1218" s="12"/>
      <c r="WYT1218" s="12"/>
      <c r="WYU1218" s="12"/>
      <c r="WYV1218" s="12"/>
      <c r="WYW1218" s="12"/>
      <c r="WYX1218" s="12"/>
      <c r="WYY1218" s="12"/>
      <c r="WYZ1218" s="12"/>
      <c r="WZA1218" s="12"/>
      <c r="WZB1218" s="12"/>
      <c r="WZC1218" s="12"/>
      <c r="WZD1218" s="12"/>
      <c r="WZE1218" s="12"/>
      <c r="WZF1218" s="12"/>
      <c r="WZG1218" s="12"/>
      <c r="WZH1218" s="12"/>
      <c r="WZI1218" s="12"/>
      <c r="WZJ1218" s="12"/>
      <c r="WZK1218" s="12"/>
      <c r="WZL1218" s="12"/>
      <c r="WZM1218" s="12"/>
      <c r="WZN1218" s="12"/>
      <c r="WZO1218" s="12"/>
      <c r="WZP1218" s="12"/>
      <c r="WZQ1218" s="12"/>
      <c r="WZR1218" s="12"/>
      <c r="WZS1218" s="12"/>
      <c r="WZT1218" s="12"/>
      <c r="WZU1218" s="12"/>
      <c r="WZV1218" s="12"/>
      <c r="WZW1218" s="12"/>
      <c r="WZX1218" s="12"/>
      <c r="WZY1218" s="12"/>
      <c r="WZZ1218" s="12"/>
      <c r="XAA1218" s="12"/>
      <c r="XAB1218" s="12"/>
      <c r="XAC1218" s="12"/>
      <c r="XAD1218" s="12"/>
      <c r="XAE1218" s="12"/>
      <c r="XAF1218" s="12"/>
      <c r="XAG1218" s="12"/>
      <c r="XAH1218" s="12"/>
      <c r="XAI1218" s="12"/>
      <c r="XAJ1218" s="12"/>
      <c r="XAK1218" s="12"/>
      <c r="XAL1218" s="12"/>
      <c r="XAM1218" s="12"/>
      <c r="XAN1218" s="12"/>
      <c r="XAO1218" s="12"/>
      <c r="XAP1218" s="12"/>
      <c r="XAQ1218" s="12"/>
      <c r="XAR1218" s="12"/>
      <c r="XAS1218" s="12"/>
      <c r="XAT1218" s="12"/>
      <c r="XAU1218" s="12"/>
      <c r="XAV1218" s="12"/>
      <c r="XAW1218" s="12"/>
      <c r="XAX1218" s="12"/>
      <c r="XAY1218" s="12"/>
      <c r="XAZ1218" s="12"/>
      <c r="XBA1218" s="12"/>
      <c r="XBB1218" s="12"/>
      <c r="XBC1218" s="12"/>
      <c r="XBD1218" s="12"/>
      <c r="XBE1218" s="12"/>
      <c r="XBF1218" s="12"/>
      <c r="XBG1218" s="12"/>
      <c r="XBH1218" s="12"/>
      <c r="XBI1218" s="12"/>
      <c r="XBJ1218" s="12"/>
      <c r="XBK1218" s="12"/>
      <c r="XBL1218" s="12"/>
      <c r="XBM1218" s="12"/>
      <c r="XBN1218" s="12"/>
      <c r="XBO1218" s="12"/>
      <c r="XBP1218" s="12"/>
      <c r="XBQ1218" s="12"/>
      <c r="XBR1218" s="12"/>
      <c r="XBS1218" s="12"/>
      <c r="XBT1218" s="12"/>
      <c r="XBU1218" s="12"/>
      <c r="XBV1218" s="12"/>
      <c r="XBW1218" s="12"/>
      <c r="XBX1218" s="12"/>
      <c r="XBY1218" s="12"/>
      <c r="XBZ1218" s="12"/>
      <c r="XCA1218" s="12"/>
      <c r="XCB1218" s="12"/>
      <c r="XCC1218" s="12"/>
      <c r="XCD1218" s="12"/>
      <c r="XCE1218" s="12"/>
      <c r="XCF1218" s="12"/>
      <c r="XCG1218" s="12"/>
      <c r="XCH1218" s="12"/>
      <c r="XCI1218" s="12"/>
      <c r="XCJ1218" s="12"/>
      <c r="XCK1218" s="12"/>
      <c r="XCL1218" s="12"/>
      <c r="XCM1218" s="12"/>
      <c r="XCN1218" s="12"/>
      <c r="XCO1218" s="12"/>
      <c r="XCP1218" s="12"/>
      <c r="XCQ1218" s="12"/>
      <c r="XCR1218" s="12"/>
      <c r="XCS1218" s="12"/>
      <c r="XCT1218" s="12"/>
      <c r="XCU1218" s="12"/>
      <c r="XCV1218" s="12"/>
      <c r="XCW1218" s="12"/>
      <c r="XCX1218" s="12"/>
    </row>
    <row r="1219" spans="1:16326" s="3" customFormat="1" ht="61.5" x14ac:dyDescent="0.85">
      <c r="A1219" s="12">
        <v>1</v>
      </c>
      <c r="B1219" s="45">
        <f>SUBTOTAL(103,$A$1032:A1219)</f>
        <v>185</v>
      </c>
      <c r="C1219" s="15" t="s">
        <v>2073</v>
      </c>
      <c r="D1219" s="21">
        <v>3616502.85</v>
      </c>
      <c r="E1219" s="21">
        <v>0</v>
      </c>
      <c r="F1219" s="21">
        <v>0</v>
      </c>
      <c r="G1219" s="21">
        <v>0</v>
      </c>
      <c r="H1219" s="21">
        <v>0</v>
      </c>
      <c r="I1219" s="21">
        <v>0</v>
      </c>
      <c r="J1219" s="21">
        <v>0</v>
      </c>
      <c r="K1219" s="52">
        <v>2</v>
      </c>
      <c r="L1219" s="21">
        <v>3540731.2</v>
      </c>
      <c r="M1219" s="21">
        <v>0</v>
      </c>
      <c r="N1219" s="21">
        <v>0</v>
      </c>
      <c r="O1219" s="21">
        <v>0</v>
      </c>
      <c r="P1219" s="21">
        <v>0</v>
      </c>
      <c r="Q1219" s="21">
        <v>0</v>
      </c>
      <c r="R1219" s="21">
        <v>0</v>
      </c>
      <c r="S1219" s="21">
        <v>0</v>
      </c>
      <c r="T1219" s="21">
        <v>0</v>
      </c>
      <c r="U1219" s="21">
        <v>0</v>
      </c>
      <c r="V1219" s="21">
        <v>0</v>
      </c>
      <c r="W1219" s="21">
        <v>0</v>
      </c>
      <c r="X1219" s="21">
        <v>0</v>
      </c>
      <c r="Y1219" s="21">
        <v>0</v>
      </c>
      <c r="Z1219" s="21">
        <v>0</v>
      </c>
      <c r="AA1219" s="21">
        <v>0</v>
      </c>
      <c r="AB1219" s="21">
        <v>0</v>
      </c>
      <c r="AC1219" s="21">
        <v>75771.649999999994</v>
      </c>
      <c r="AD1219" s="21">
        <v>0</v>
      </c>
      <c r="AE1219" s="21">
        <v>0</v>
      </c>
      <c r="AF1219" s="24" t="s">
        <v>262</v>
      </c>
      <c r="AG1219" s="24">
        <v>2022</v>
      </c>
      <c r="AH1219" s="25">
        <v>2022</v>
      </c>
      <c r="AI1219" s="12"/>
      <c r="AJ1219" s="12"/>
      <c r="AK1219" s="12"/>
      <c r="AL1219" s="12"/>
      <c r="AM1219" s="12"/>
      <c r="AN1219" s="12"/>
      <c r="AO1219" s="12"/>
      <c r="AP1219" s="12"/>
      <c r="AQ1219" s="12"/>
      <c r="AR1219" s="12"/>
      <c r="AS1219" s="12"/>
      <c r="AT1219" s="12"/>
      <c r="AU1219" s="12"/>
      <c r="AV1219" s="12"/>
      <c r="AW1219" s="12"/>
      <c r="AX1219" s="12"/>
      <c r="AY1219" s="12"/>
      <c r="AZ1219" s="12"/>
      <c r="BA1219" s="12"/>
      <c r="BB1219" s="12"/>
      <c r="BC1219" s="12"/>
      <c r="BD1219" s="12"/>
      <c r="BE1219" s="12"/>
      <c r="BF1219" s="12"/>
      <c r="BG1219" s="12"/>
      <c r="BH1219" s="12"/>
      <c r="BI1219" s="12"/>
      <c r="BJ1219" s="12"/>
      <c r="BK1219" s="12"/>
      <c r="BL1219" s="12"/>
      <c r="BM1219" s="12"/>
      <c r="BN1219" s="12"/>
      <c r="BO1219" s="12"/>
      <c r="BP1219" s="12"/>
      <c r="BQ1219" s="12"/>
      <c r="BR1219" s="12"/>
      <c r="BS1219" s="12"/>
      <c r="BT1219" s="12"/>
      <c r="BU1219" s="12"/>
      <c r="BV1219" s="269">
        <v>2</v>
      </c>
      <c r="BW1219" s="49"/>
      <c r="BX1219" s="12"/>
      <c r="BY1219" s="12"/>
      <c r="BZ1219" s="12"/>
      <c r="CA1219" s="12" t="e">
        <f t="shared" si="110"/>
        <v>#N/A</v>
      </c>
      <c r="CB1219" s="12"/>
      <c r="CC1219" s="12"/>
      <c r="CD1219" s="12"/>
      <c r="CE1219" s="12" t="e">
        <f t="shared" si="108"/>
        <v>#N/A</v>
      </c>
      <c r="CF1219" s="12"/>
      <c r="CG1219" s="12"/>
      <c r="CH1219" s="12"/>
      <c r="CI1219" s="12"/>
      <c r="CJ1219" s="12"/>
      <c r="CK1219" s="12"/>
      <c r="CL1219" s="12" t="e">
        <f t="shared" si="109"/>
        <v>#N/A</v>
      </c>
      <c r="CM1219" s="12"/>
      <c r="CN1219" s="12"/>
      <c r="CO1219" s="12"/>
      <c r="CP1219" s="12"/>
      <c r="CQ1219" s="12"/>
      <c r="CR1219" s="12"/>
      <c r="CS1219" s="12"/>
      <c r="CT1219" s="12"/>
      <c r="CU1219" s="12"/>
      <c r="CV1219" s="12"/>
      <c r="CW1219" s="12"/>
      <c r="CX1219" s="12"/>
      <c r="CY1219" s="12"/>
      <c r="CZ1219" s="12"/>
      <c r="DA1219" s="12"/>
      <c r="DB1219" s="12"/>
      <c r="DC1219" s="12"/>
      <c r="DD1219" s="12"/>
      <c r="DE1219" s="12"/>
      <c r="DF1219" s="12"/>
      <c r="DG1219" s="12"/>
      <c r="DH1219" s="12"/>
      <c r="DI1219" s="12"/>
      <c r="DJ1219" s="12"/>
      <c r="DK1219" s="12"/>
      <c r="DL1219" s="12"/>
      <c r="DM1219" s="12"/>
      <c r="DN1219" s="12"/>
      <c r="DO1219" s="12"/>
      <c r="DP1219" s="12"/>
      <c r="DQ1219" s="12"/>
      <c r="DR1219" s="12"/>
      <c r="DS1219" s="12"/>
      <c r="DT1219" s="12"/>
      <c r="DU1219" s="12"/>
      <c r="DV1219" s="12"/>
      <c r="DW1219" s="12"/>
      <c r="DX1219" s="12"/>
      <c r="DY1219" s="12"/>
      <c r="DZ1219" s="12"/>
      <c r="EA1219" s="12"/>
      <c r="EB1219" s="12"/>
      <c r="EC1219" s="12"/>
      <c r="ED1219" s="12"/>
      <c r="EE1219" s="12"/>
      <c r="EF1219" s="12"/>
      <c r="EG1219" s="12"/>
      <c r="EH1219" s="12"/>
      <c r="EI1219" s="12"/>
      <c r="EJ1219" s="12"/>
      <c r="EK1219" s="12"/>
      <c r="EL1219" s="12"/>
      <c r="EM1219" s="12"/>
      <c r="EN1219" s="12"/>
      <c r="EO1219" s="12"/>
      <c r="EP1219" s="12"/>
      <c r="EQ1219" s="12"/>
      <c r="ER1219" s="12"/>
      <c r="ES1219" s="12"/>
      <c r="ET1219" s="12"/>
      <c r="EU1219" s="12"/>
      <c r="EV1219" s="12"/>
      <c r="EW1219" s="12"/>
      <c r="EX1219" s="12"/>
      <c r="EY1219" s="12"/>
      <c r="EZ1219" s="12"/>
      <c r="FA1219" s="12"/>
      <c r="FB1219" s="12"/>
      <c r="FC1219" s="12"/>
      <c r="FD1219" s="12"/>
      <c r="FE1219" s="12"/>
      <c r="FF1219" s="12"/>
      <c r="FG1219" s="12"/>
      <c r="FH1219" s="12"/>
      <c r="FI1219" s="12"/>
      <c r="FJ1219" s="12"/>
      <c r="FK1219" s="12"/>
      <c r="FL1219" s="12"/>
      <c r="FM1219" s="12"/>
      <c r="FN1219" s="12"/>
      <c r="FO1219" s="12"/>
      <c r="FP1219" s="12"/>
      <c r="FQ1219" s="12"/>
      <c r="FR1219" s="12"/>
      <c r="FS1219" s="12"/>
      <c r="FT1219" s="12"/>
      <c r="FU1219" s="12"/>
      <c r="FV1219" s="12"/>
      <c r="FW1219" s="12"/>
      <c r="FX1219" s="12"/>
      <c r="FY1219" s="12"/>
      <c r="FZ1219" s="12"/>
      <c r="GA1219" s="12"/>
      <c r="GB1219" s="12"/>
      <c r="GC1219" s="12"/>
      <c r="GD1219" s="12"/>
      <c r="GE1219" s="12"/>
      <c r="GF1219" s="12"/>
      <c r="GG1219" s="12"/>
      <c r="GH1219" s="12"/>
      <c r="GI1219" s="12"/>
      <c r="GJ1219" s="12"/>
      <c r="GK1219" s="12"/>
      <c r="GL1219" s="12"/>
      <c r="GM1219" s="12"/>
      <c r="GN1219" s="12"/>
      <c r="GO1219" s="12"/>
      <c r="GP1219" s="12"/>
      <c r="GQ1219" s="12"/>
      <c r="GR1219" s="12"/>
      <c r="GS1219" s="12"/>
      <c r="GT1219" s="12"/>
      <c r="GU1219" s="12"/>
      <c r="GV1219" s="12"/>
      <c r="GW1219" s="12"/>
      <c r="GX1219" s="12"/>
      <c r="GY1219" s="12"/>
      <c r="GZ1219" s="12"/>
      <c r="HA1219" s="12"/>
      <c r="HB1219" s="12"/>
      <c r="HC1219" s="12"/>
      <c r="HD1219" s="12"/>
      <c r="HE1219" s="12"/>
      <c r="HF1219" s="12"/>
      <c r="HG1219" s="12"/>
      <c r="HH1219" s="12"/>
      <c r="HI1219" s="12"/>
      <c r="HJ1219" s="12"/>
      <c r="HK1219" s="12"/>
      <c r="HL1219" s="12"/>
      <c r="HM1219" s="12"/>
      <c r="HN1219" s="12"/>
      <c r="HO1219" s="12"/>
      <c r="HP1219" s="12"/>
      <c r="HQ1219" s="12"/>
      <c r="HR1219" s="12"/>
      <c r="HS1219" s="12"/>
      <c r="HT1219" s="12"/>
      <c r="HU1219" s="12"/>
      <c r="HV1219" s="12"/>
      <c r="HW1219" s="12"/>
      <c r="HX1219" s="12"/>
      <c r="HY1219" s="12"/>
      <c r="HZ1219" s="12"/>
      <c r="IA1219" s="12"/>
      <c r="IB1219" s="12"/>
      <c r="IC1219" s="12"/>
      <c r="ID1219" s="12"/>
      <c r="IE1219" s="12"/>
      <c r="IF1219" s="12"/>
      <c r="IG1219" s="12"/>
      <c r="IH1219" s="12"/>
      <c r="II1219" s="12"/>
      <c r="IJ1219" s="12"/>
      <c r="IK1219" s="12"/>
      <c r="IL1219" s="12"/>
      <c r="IM1219" s="12"/>
      <c r="IN1219" s="12"/>
      <c r="IO1219" s="12"/>
      <c r="IP1219" s="12"/>
      <c r="IQ1219" s="12"/>
      <c r="IR1219" s="12"/>
      <c r="IS1219" s="12"/>
      <c r="IT1219" s="12"/>
      <c r="IU1219" s="12"/>
      <c r="IV1219" s="12"/>
      <c r="IW1219" s="12"/>
      <c r="IX1219" s="12"/>
      <c r="IY1219" s="12"/>
      <c r="IZ1219" s="12"/>
      <c r="JA1219" s="12"/>
      <c r="JB1219" s="12"/>
      <c r="JC1219" s="12"/>
      <c r="JD1219" s="12"/>
      <c r="JE1219" s="12"/>
      <c r="JF1219" s="12"/>
      <c r="JG1219" s="12"/>
      <c r="JH1219" s="12"/>
      <c r="JI1219" s="12"/>
      <c r="JJ1219" s="12"/>
      <c r="JK1219" s="12"/>
      <c r="JL1219" s="12"/>
      <c r="JM1219" s="12"/>
      <c r="JN1219" s="12"/>
      <c r="JO1219" s="12"/>
      <c r="JP1219" s="12"/>
      <c r="JQ1219" s="12"/>
      <c r="JR1219" s="12"/>
      <c r="JS1219" s="12"/>
      <c r="JT1219" s="12"/>
      <c r="JU1219" s="12"/>
      <c r="JV1219" s="12"/>
      <c r="JW1219" s="12"/>
      <c r="JX1219" s="12"/>
      <c r="JY1219" s="12"/>
      <c r="JZ1219" s="12"/>
      <c r="KA1219" s="12"/>
      <c r="KB1219" s="12"/>
      <c r="KC1219" s="12"/>
      <c r="KD1219" s="12"/>
      <c r="KE1219" s="12"/>
      <c r="KF1219" s="12"/>
      <c r="KG1219" s="12"/>
      <c r="KH1219" s="12"/>
      <c r="KI1219" s="12"/>
      <c r="KJ1219" s="12"/>
      <c r="KK1219" s="12"/>
      <c r="KL1219" s="12"/>
      <c r="KM1219" s="12"/>
      <c r="KN1219" s="12"/>
      <c r="KO1219" s="12"/>
      <c r="KP1219" s="12"/>
      <c r="KQ1219" s="12"/>
      <c r="KR1219" s="12"/>
      <c r="KS1219" s="12"/>
      <c r="KT1219" s="12"/>
      <c r="KU1219" s="12"/>
      <c r="KV1219" s="12"/>
      <c r="KW1219" s="12"/>
      <c r="KX1219" s="12"/>
      <c r="KY1219" s="12"/>
      <c r="KZ1219" s="12"/>
      <c r="LA1219" s="12"/>
      <c r="LB1219" s="12"/>
      <c r="LC1219" s="12"/>
      <c r="LD1219" s="12"/>
      <c r="LE1219" s="12"/>
      <c r="LF1219" s="12"/>
      <c r="LG1219" s="12"/>
      <c r="LH1219" s="12"/>
      <c r="LI1219" s="12"/>
      <c r="LJ1219" s="12"/>
      <c r="LK1219" s="12"/>
      <c r="LL1219" s="12"/>
      <c r="LM1219" s="12"/>
      <c r="LN1219" s="12"/>
      <c r="LO1219" s="12"/>
      <c r="LP1219" s="12"/>
      <c r="LQ1219" s="12"/>
      <c r="LR1219" s="12"/>
      <c r="LS1219" s="12"/>
      <c r="LT1219" s="12"/>
      <c r="LU1219" s="12"/>
      <c r="LV1219" s="12"/>
      <c r="LW1219" s="12"/>
      <c r="LX1219" s="12"/>
      <c r="LY1219" s="12"/>
      <c r="LZ1219" s="12"/>
      <c r="MA1219" s="12"/>
      <c r="MB1219" s="12"/>
      <c r="MC1219" s="12"/>
      <c r="MD1219" s="12"/>
      <c r="ME1219" s="12"/>
      <c r="MF1219" s="12"/>
      <c r="MG1219" s="12"/>
      <c r="MH1219" s="12"/>
      <c r="MI1219" s="12"/>
      <c r="MJ1219" s="12"/>
      <c r="MK1219" s="12"/>
      <c r="ML1219" s="12"/>
      <c r="MM1219" s="12"/>
      <c r="MN1219" s="12"/>
      <c r="MO1219" s="12"/>
      <c r="MP1219" s="12"/>
      <c r="MQ1219" s="12"/>
      <c r="MR1219" s="12"/>
      <c r="MS1219" s="12"/>
      <c r="MT1219" s="12"/>
      <c r="MU1219" s="12"/>
      <c r="MV1219" s="12"/>
      <c r="MW1219" s="12"/>
      <c r="MX1219" s="12"/>
      <c r="MY1219" s="12"/>
      <c r="MZ1219" s="12"/>
      <c r="NA1219" s="12"/>
      <c r="NB1219" s="12"/>
      <c r="NC1219" s="12"/>
      <c r="ND1219" s="12"/>
      <c r="NE1219" s="12"/>
      <c r="NF1219" s="12"/>
      <c r="NG1219" s="12"/>
      <c r="NH1219" s="12"/>
      <c r="NI1219" s="12"/>
      <c r="NJ1219" s="12"/>
      <c r="NK1219" s="12"/>
      <c r="NL1219" s="12"/>
      <c r="NM1219" s="12"/>
      <c r="NN1219" s="12"/>
      <c r="NO1219" s="12"/>
      <c r="NP1219" s="12"/>
      <c r="NQ1219" s="12"/>
      <c r="NR1219" s="12"/>
      <c r="NS1219" s="12"/>
      <c r="NT1219" s="12"/>
      <c r="NU1219" s="12"/>
      <c r="NV1219" s="12"/>
      <c r="NW1219" s="12"/>
      <c r="NX1219" s="12"/>
      <c r="NY1219" s="12"/>
      <c r="NZ1219" s="12"/>
      <c r="OA1219" s="12"/>
      <c r="OB1219" s="12"/>
      <c r="OC1219" s="12"/>
      <c r="OD1219" s="12"/>
      <c r="OE1219" s="12"/>
      <c r="OF1219" s="12"/>
      <c r="OG1219" s="12"/>
      <c r="OH1219" s="12"/>
      <c r="OI1219" s="12"/>
      <c r="OJ1219" s="12"/>
      <c r="OK1219" s="12"/>
      <c r="OL1219" s="12"/>
      <c r="OM1219" s="12"/>
      <c r="ON1219" s="12"/>
      <c r="OO1219" s="12"/>
      <c r="OP1219" s="12"/>
      <c r="OQ1219" s="12"/>
      <c r="OR1219" s="12"/>
      <c r="OS1219" s="12"/>
      <c r="OT1219" s="12"/>
      <c r="OU1219" s="12"/>
      <c r="OV1219" s="12"/>
      <c r="OW1219" s="12"/>
      <c r="OX1219" s="12"/>
      <c r="OY1219" s="12"/>
      <c r="OZ1219" s="12"/>
      <c r="PA1219" s="12"/>
      <c r="PB1219" s="12"/>
      <c r="PC1219" s="12"/>
      <c r="PD1219" s="12"/>
      <c r="PE1219" s="12"/>
      <c r="PF1219" s="12"/>
      <c r="PG1219" s="12"/>
      <c r="PH1219" s="12"/>
      <c r="PI1219" s="12"/>
      <c r="PJ1219" s="12"/>
      <c r="PK1219" s="12"/>
      <c r="PL1219" s="12"/>
      <c r="PM1219" s="12"/>
      <c r="PN1219" s="12"/>
      <c r="PO1219" s="12"/>
      <c r="PP1219" s="12"/>
      <c r="PQ1219" s="12"/>
      <c r="PR1219" s="12"/>
      <c r="PS1219" s="12"/>
      <c r="PT1219" s="12"/>
      <c r="PU1219" s="12"/>
      <c r="PV1219" s="12"/>
      <c r="PW1219" s="12"/>
      <c r="PX1219" s="12"/>
      <c r="PY1219" s="12"/>
      <c r="PZ1219" s="12"/>
      <c r="QA1219" s="12"/>
      <c r="QB1219" s="12"/>
      <c r="QC1219" s="12"/>
      <c r="QD1219" s="12"/>
      <c r="QE1219" s="12"/>
      <c r="QF1219" s="12"/>
      <c r="QG1219" s="12"/>
      <c r="QH1219" s="12"/>
      <c r="QI1219" s="12"/>
      <c r="QJ1219" s="12"/>
      <c r="QK1219" s="12"/>
      <c r="QL1219" s="12"/>
      <c r="QM1219" s="12"/>
      <c r="QN1219" s="12"/>
      <c r="QO1219" s="12"/>
      <c r="QP1219" s="12"/>
      <c r="QQ1219" s="12"/>
      <c r="QR1219" s="12"/>
      <c r="QS1219" s="12"/>
      <c r="QT1219" s="12"/>
      <c r="QU1219" s="12"/>
      <c r="QV1219" s="12"/>
      <c r="QW1219" s="12"/>
      <c r="QX1219" s="12"/>
      <c r="QY1219" s="12"/>
      <c r="QZ1219" s="12"/>
      <c r="RA1219" s="12"/>
      <c r="RB1219" s="12"/>
      <c r="RC1219" s="12"/>
      <c r="RD1219" s="12"/>
      <c r="RE1219" s="12"/>
      <c r="RF1219" s="12"/>
      <c r="RG1219" s="12"/>
      <c r="RH1219" s="12"/>
      <c r="RI1219" s="12"/>
      <c r="RJ1219" s="12"/>
      <c r="RK1219" s="12"/>
      <c r="RL1219" s="12"/>
      <c r="RM1219" s="12"/>
      <c r="RN1219" s="12"/>
      <c r="RO1219" s="12"/>
      <c r="RP1219" s="12"/>
      <c r="RQ1219" s="12"/>
      <c r="RR1219" s="12"/>
      <c r="RS1219" s="12"/>
      <c r="RT1219" s="12"/>
      <c r="RU1219" s="12"/>
      <c r="RV1219" s="12"/>
      <c r="RW1219" s="12"/>
      <c r="RX1219" s="12"/>
      <c r="RY1219" s="12"/>
      <c r="RZ1219" s="12"/>
      <c r="SA1219" s="12"/>
      <c r="SB1219" s="12"/>
      <c r="SC1219" s="12"/>
      <c r="SD1219" s="12"/>
      <c r="SE1219" s="12"/>
      <c r="SF1219" s="12"/>
      <c r="SG1219" s="12"/>
      <c r="SH1219" s="12"/>
      <c r="SI1219" s="12"/>
      <c r="SJ1219" s="12"/>
      <c r="SK1219" s="12"/>
      <c r="SL1219" s="12"/>
      <c r="SM1219" s="12"/>
      <c r="SN1219" s="12"/>
      <c r="SO1219" s="12"/>
      <c r="SP1219" s="12"/>
      <c r="SQ1219" s="12"/>
      <c r="SR1219" s="12"/>
      <c r="SS1219" s="12"/>
      <c r="ST1219" s="12"/>
      <c r="SU1219" s="12"/>
      <c r="SV1219" s="12"/>
      <c r="SW1219" s="12"/>
      <c r="SX1219" s="12"/>
      <c r="SY1219" s="12"/>
      <c r="SZ1219" s="12"/>
      <c r="TA1219" s="12"/>
      <c r="TB1219" s="12"/>
      <c r="TC1219" s="12"/>
      <c r="TD1219" s="12"/>
      <c r="TE1219" s="12"/>
      <c r="TF1219" s="12"/>
      <c r="TG1219" s="12"/>
      <c r="TH1219" s="12"/>
      <c r="TI1219" s="12"/>
      <c r="TJ1219" s="12"/>
      <c r="TK1219" s="12"/>
      <c r="TL1219" s="12"/>
      <c r="TM1219" s="12"/>
      <c r="TN1219" s="12"/>
      <c r="TO1219" s="12"/>
      <c r="TP1219" s="12"/>
      <c r="TQ1219" s="12"/>
      <c r="TR1219" s="12"/>
      <c r="TS1219" s="12"/>
      <c r="TT1219" s="12"/>
      <c r="TU1219" s="12"/>
      <c r="TV1219" s="12"/>
      <c r="TW1219" s="12"/>
      <c r="TX1219" s="12"/>
      <c r="TY1219" s="12"/>
      <c r="TZ1219" s="12"/>
      <c r="UA1219" s="12"/>
      <c r="UB1219" s="12"/>
      <c r="UC1219" s="12"/>
      <c r="UD1219" s="12"/>
      <c r="UE1219" s="12"/>
      <c r="UF1219" s="12"/>
      <c r="UG1219" s="12"/>
      <c r="UH1219" s="12"/>
      <c r="UI1219" s="12"/>
      <c r="UJ1219" s="12"/>
      <c r="UK1219" s="12"/>
      <c r="UL1219" s="12"/>
      <c r="UM1219" s="12"/>
      <c r="UN1219" s="12"/>
      <c r="UO1219" s="12"/>
      <c r="UP1219" s="12"/>
      <c r="UQ1219" s="12"/>
      <c r="UR1219" s="12"/>
      <c r="US1219" s="12"/>
      <c r="UT1219" s="12"/>
      <c r="UU1219" s="12"/>
      <c r="UV1219" s="12"/>
      <c r="UW1219" s="12"/>
      <c r="UX1219" s="12"/>
      <c r="UY1219" s="12"/>
      <c r="UZ1219" s="12"/>
      <c r="VA1219" s="12"/>
      <c r="VB1219" s="12"/>
      <c r="VC1219" s="12"/>
      <c r="VD1219" s="12"/>
      <c r="VE1219" s="12"/>
      <c r="VF1219" s="12"/>
      <c r="VG1219" s="12"/>
      <c r="VH1219" s="12"/>
      <c r="VI1219" s="12"/>
      <c r="VJ1219" s="12"/>
      <c r="VK1219" s="12"/>
      <c r="VL1219" s="12"/>
      <c r="VM1219" s="12"/>
      <c r="VN1219" s="12"/>
      <c r="VO1219" s="12"/>
      <c r="VP1219" s="12"/>
      <c r="VQ1219" s="12"/>
      <c r="VR1219" s="12"/>
      <c r="VS1219" s="12"/>
      <c r="VT1219" s="12"/>
      <c r="VU1219" s="12"/>
      <c r="VV1219" s="12"/>
      <c r="VW1219" s="12"/>
      <c r="VX1219" s="12"/>
      <c r="VY1219" s="12"/>
      <c r="VZ1219" s="12"/>
      <c r="WA1219" s="12"/>
      <c r="WB1219" s="12"/>
      <c r="WC1219" s="12"/>
      <c r="WD1219" s="12"/>
      <c r="WE1219" s="12"/>
      <c r="WF1219" s="12"/>
      <c r="WG1219" s="12"/>
      <c r="WH1219" s="12"/>
      <c r="WI1219" s="12"/>
      <c r="WJ1219" s="12"/>
      <c r="WK1219" s="12"/>
      <c r="WL1219" s="12"/>
      <c r="WM1219" s="12"/>
      <c r="WN1219" s="12"/>
      <c r="WO1219" s="12"/>
      <c r="WP1219" s="12"/>
      <c r="WQ1219" s="12"/>
      <c r="WR1219" s="12"/>
      <c r="WS1219" s="12"/>
      <c r="WT1219" s="12"/>
      <c r="WU1219" s="12"/>
      <c r="WV1219" s="12"/>
      <c r="WW1219" s="12"/>
      <c r="WX1219" s="12"/>
      <c r="WY1219" s="12"/>
      <c r="WZ1219" s="12"/>
      <c r="XA1219" s="12"/>
      <c r="XB1219" s="12"/>
      <c r="XC1219" s="12"/>
      <c r="XD1219" s="12"/>
      <c r="XE1219" s="12"/>
      <c r="XF1219" s="12"/>
      <c r="XG1219" s="12"/>
      <c r="XH1219" s="12"/>
      <c r="XI1219" s="12"/>
      <c r="XJ1219" s="12"/>
      <c r="XK1219" s="12"/>
      <c r="XL1219" s="12"/>
      <c r="XM1219" s="12"/>
      <c r="XN1219" s="12"/>
      <c r="XO1219" s="12"/>
      <c r="XP1219" s="12"/>
      <c r="XQ1219" s="12"/>
      <c r="XR1219" s="12"/>
      <c r="XS1219" s="12"/>
      <c r="XT1219" s="12"/>
      <c r="XU1219" s="12"/>
      <c r="XV1219" s="12"/>
      <c r="XW1219" s="12"/>
      <c r="XX1219" s="12"/>
      <c r="XY1219" s="12"/>
      <c r="XZ1219" s="12"/>
      <c r="YA1219" s="12"/>
      <c r="YB1219" s="12"/>
      <c r="YC1219" s="12"/>
      <c r="YD1219" s="12"/>
      <c r="YE1219" s="12"/>
      <c r="YF1219" s="12"/>
      <c r="YG1219" s="12"/>
      <c r="YH1219" s="12"/>
      <c r="YI1219" s="12"/>
      <c r="YJ1219" s="12"/>
      <c r="YK1219" s="12"/>
      <c r="YL1219" s="12"/>
      <c r="YM1219" s="12"/>
      <c r="YN1219" s="12"/>
      <c r="YO1219" s="12"/>
      <c r="YP1219" s="12"/>
      <c r="YQ1219" s="12"/>
      <c r="YR1219" s="12"/>
      <c r="YS1219" s="12"/>
      <c r="YT1219" s="12"/>
      <c r="YU1219" s="12"/>
      <c r="YV1219" s="12"/>
      <c r="YW1219" s="12"/>
      <c r="YX1219" s="12"/>
      <c r="YY1219" s="12"/>
      <c r="YZ1219" s="12"/>
      <c r="ZA1219" s="12"/>
      <c r="ZB1219" s="12"/>
      <c r="ZC1219" s="12"/>
      <c r="ZD1219" s="12"/>
      <c r="ZE1219" s="12"/>
      <c r="ZF1219" s="12"/>
      <c r="ZG1219" s="12"/>
      <c r="ZH1219" s="12"/>
      <c r="ZI1219" s="12"/>
      <c r="ZJ1219" s="12"/>
      <c r="ZK1219" s="12"/>
      <c r="ZL1219" s="12"/>
      <c r="ZM1219" s="12"/>
      <c r="ZN1219" s="12"/>
      <c r="ZO1219" s="12"/>
      <c r="ZP1219" s="12"/>
      <c r="ZQ1219" s="12"/>
      <c r="ZR1219" s="12"/>
      <c r="ZS1219" s="12"/>
      <c r="ZT1219" s="12"/>
      <c r="ZU1219" s="12"/>
      <c r="ZV1219" s="12"/>
      <c r="ZW1219" s="12"/>
      <c r="ZX1219" s="12"/>
      <c r="ZY1219" s="12"/>
      <c r="ZZ1219" s="12"/>
      <c r="AAA1219" s="12"/>
      <c r="AAB1219" s="12"/>
      <c r="AAC1219" s="12"/>
      <c r="AAD1219" s="12"/>
      <c r="AAE1219" s="12"/>
      <c r="AAF1219" s="12"/>
      <c r="AAG1219" s="12"/>
      <c r="AAH1219" s="12"/>
      <c r="AAI1219" s="12"/>
      <c r="AAJ1219" s="12"/>
      <c r="AAK1219" s="12"/>
      <c r="AAL1219" s="12"/>
      <c r="AAM1219" s="12"/>
      <c r="AAN1219" s="12"/>
      <c r="AAO1219" s="12"/>
      <c r="AAP1219" s="12"/>
      <c r="AAQ1219" s="12"/>
      <c r="AAR1219" s="12"/>
      <c r="AAS1219" s="12"/>
      <c r="AAT1219" s="12"/>
      <c r="AAU1219" s="12"/>
      <c r="AAV1219" s="12"/>
      <c r="AAW1219" s="12"/>
      <c r="AAX1219" s="12"/>
      <c r="AAY1219" s="12"/>
      <c r="AAZ1219" s="12"/>
      <c r="ABA1219" s="12"/>
      <c r="ABB1219" s="12"/>
      <c r="ABC1219" s="12"/>
      <c r="ABD1219" s="12"/>
      <c r="ABE1219" s="12"/>
      <c r="ABF1219" s="12"/>
      <c r="ABG1219" s="12"/>
      <c r="ABH1219" s="12"/>
      <c r="ABI1219" s="12"/>
      <c r="ABJ1219" s="12"/>
      <c r="ABK1219" s="12"/>
      <c r="ABL1219" s="12"/>
      <c r="ABM1219" s="12"/>
      <c r="ABN1219" s="12"/>
      <c r="ABO1219" s="12"/>
      <c r="ABP1219" s="12"/>
      <c r="ABQ1219" s="12"/>
      <c r="ABR1219" s="12"/>
      <c r="ABS1219" s="12"/>
      <c r="ABT1219" s="12"/>
      <c r="ABU1219" s="12"/>
      <c r="ABV1219" s="12"/>
      <c r="ABW1219" s="12"/>
      <c r="ABX1219" s="12"/>
      <c r="ABY1219" s="12"/>
      <c r="ABZ1219" s="12"/>
      <c r="ACA1219" s="12"/>
      <c r="ACB1219" s="12"/>
      <c r="ACC1219" s="12"/>
      <c r="ACD1219" s="12"/>
      <c r="ACE1219" s="12"/>
      <c r="ACF1219" s="12"/>
      <c r="ACG1219" s="12"/>
      <c r="ACH1219" s="12"/>
      <c r="ACI1219" s="12"/>
      <c r="ACJ1219" s="12"/>
      <c r="ACK1219" s="12"/>
      <c r="ACL1219" s="12"/>
      <c r="ACM1219" s="12"/>
      <c r="ACN1219" s="12"/>
      <c r="ACO1219" s="12"/>
      <c r="ACP1219" s="12"/>
      <c r="ACQ1219" s="12"/>
      <c r="ACR1219" s="12"/>
      <c r="ACS1219" s="12"/>
      <c r="ACT1219" s="12"/>
      <c r="ACU1219" s="12"/>
      <c r="ACV1219" s="12"/>
      <c r="ACW1219" s="12"/>
      <c r="ACX1219" s="12"/>
      <c r="ACY1219" s="12"/>
      <c r="ACZ1219" s="12"/>
      <c r="ADA1219" s="12"/>
      <c r="ADB1219" s="12"/>
      <c r="ADC1219" s="12"/>
      <c r="ADD1219" s="12"/>
      <c r="ADE1219" s="12"/>
      <c r="ADF1219" s="12"/>
      <c r="ADG1219" s="12"/>
      <c r="ADH1219" s="12"/>
      <c r="ADI1219" s="12"/>
      <c r="ADJ1219" s="12"/>
      <c r="ADK1219" s="12"/>
      <c r="ADL1219" s="12"/>
      <c r="ADM1219" s="12"/>
      <c r="ADN1219" s="12"/>
      <c r="ADO1219" s="12"/>
      <c r="ADP1219" s="12"/>
      <c r="ADQ1219" s="12"/>
      <c r="ADR1219" s="12"/>
      <c r="ADS1219" s="12"/>
      <c r="ADT1219" s="12"/>
      <c r="ADU1219" s="12"/>
      <c r="ADV1219" s="12"/>
      <c r="ADW1219" s="12"/>
      <c r="ADX1219" s="12"/>
      <c r="ADY1219" s="12"/>
      <c r="ADZ1219" s="12"/>
      <c r="AEA1219" s="12"/>
      <c r="AEB1219" s="12"/>
      <c r="AEC1219" s="12"/>
      <c r="AED1219" s="12"/>
      <c r="AEE1219" s="12"/>
      <c r="AEF1219" s="12"/>
      <c r="AEG1219" s="12"/>
      <c r="AEH1219" s="12"/>
      <c r="AEI1219" s="12"/>
      <c r="AEJ1219" s="12"/>
      <c r="AEK1219" s="12"/>
      <c r="AEL1219" s="12"/>
      <c r="AEM1219" s="12"/>
      <c r="AEN1219" s="12"/>
      <c r="AEO1219" s="12"/>
      <c r="AEP1219" s="12"/>
      <c r="AEQ1219" s="12"/>
      <c r="AER1219" s="12"/>
      <c r="AES1219" s="12"/>
      <c r="AET1219" s="12"/>
      <c r="AEU1219" s="12"/>
      <c r="AEV1219" s="12"/>
      <c r="AEW1219" s="12"/>
      <c r="AEX1219" s="12"/>
      <c r="AEY1219" s="12"/>
      <c r="AEZ1219" s="12"/>
      <c r="AFA1219" s="12"/>
      <c r="AFB1219" s="12"/>
      <c r="AFC1219" s="12"/>
      <c r="AFD1219" s="12"/>
      <c r="AFE1219" s="12"/>
      <c r="AFF1219" s="12"/>
      <c r="AFG1219" s="12"/>
      <c r="AFH1219" s="12"/>
      <c r="AFI1219" s="12"/>
      <c r="AFJ1219" s="12"/>
      <c r="AFK1219" s="12"/>
      <c r="AFL1219" s="12"/>
      <c r="AFM1219" s="12"/>
      <c r="AFN1219" s="12"/>
      <c r="AFO1219" s="12"/>
      <c r="AFP1219" s="12"/>
      <c r="AFQ1219" s="12"/>
      <c r="AFR1219" s="12"/>
      <c r="AFS1219" s="12"/>
      <c r="AFT1219" s="12"/>
      <c r="AFU1219" s="12"/>
      <c r="AFV1219" s="12"/>
      <c r="AFW1219" s="12"/>
      <c r="AFX1219" s="12"/>
      <c r="AFY1219" s="12"/>
      <c r="AFZ1219" s="12"/>
      <c r="AGA1219" s="12"/>
      <c r="AGB1219" s="12"/>
      <c r="AGC1219" s="12"/>
      <c r="AGD1219" s="12"/>
      <c r="AGE1219" s="12"/>
      <c r="AGF1219" s="12"/>
      <c r="AGG1219" s="12"/>
      <c r="AGH1219" s="12"/>
      <c r="AGI1219" s="12"/>
      <c r="AGJ1219" s="12"/>
      <c r="AGK1219" s="12"/>
      <c r="AGL1219" s="12"/>
      <c r="AGM1219" s="12"/>
      <c r="AGN1219" s="12"/>
      <c r="AGO1219" s="12"/>
      <c r="AGP1219" s="12"/>
      <c r="AGQ1219" s="12"/>
      <c r="AGR1219" s="12"/>
      <c r="AGS1219" s="12"/>
      <c r="AGT1219" s="12"/>
      <c r="AGU1219" s="12"/>
      <c r="AGV1219" s="12"/>
      <c r="AGW1219" s="12"/>
      <c r="AGX1219" s="12"/>
      <c r="AGY1219" s="12"/>
      <c r="AGZ1219" s="12"/>
      <c r="AHA1219" s="12"/>
      <c r="AHB1219" s="12"/>
      <c r="AHC1219" s="12"/>
      <c r="AHD1219" s="12"/>
      <c r="AHE1219" s="12"/>
      <c r="AHF1219" s="12"/>
      <c r="AHG1219" s="12"/>
      <c r="AHH1219" s="12"/>
      <c r="AHI1219" s="12"/>
      <c r="AHJ1219" s="12"/>
      <c r="AHK1219" s="12"/>
      <c r="AHL1219" s="12"/>
      <c r="AHM1219" s="12"/>
      <c r="AHN1219" s="12"/>
      <c r="AHO1219" s="12"/>
      <c r="AHP1219" s="12"/>
      <c r="AHQ1219" s="12"/>
      <c r="AHR1219" s="12"/>
      <c r="AHS1219" s="12"/>
      <c r="AHT1219" s="12"/>
      <c r="AHU1219" s="12"/>
      <c r="AHV1219" s="12"/>
      <c r="AHW1219" s="12"/>
      <c r="AHX1219" s="12"/>
      <c r="AHY1219" s="12"/>
      <c r="AHZ1219" s="12"/>
      <c r="AIA1219" s="12"/>
      <c r="AIB1219" s="12"/>
      <c r="AIC1219" s="12"/>
      <c r="AID1219" s="12"/>
      <c r="AIE1219" s="12"/>
      <c r="AIF1219" s="12"/>
      <c r="AIG1219" s="12"/>
      <c r="AIH1219" s="12"/>
      <c r="AII1219" s="12"/>
      <c r="AIJ1219" s="12"/>
      <c r="AIK1219" s="12"/>
      <c r="AIL1219" s="12"/>
      <c r="AIM1219" s="12"/>
      <c r="AIN1219" s="12"/>
      <c r="AIO1219" s="12"/>
      <c r="AIP1219" s="12"/>
      <c r="AIQ1219" s="12"/>
      <c r="AIR1219" s="12"/>
      <c r="AIS1219" s="12"/>
      <c r="AIT1219" s="12"/>
      <c r="AIU1219" s="12"/>
      <c r="AIV1219" s="12"/>
      <c r="AIW1219" s="12"/>
      <c r="AIX1219" s="12"/>
      <c r="AIY1219" s="12"/>
      <c r="AIZ1219" s="12"/>
      <c r="AJA1219" s="12"/>
      <c r="AJB1219" s="12"/>
      <c r="AJC1219" s="12"/>
      <c r="AJD1219" s="12"/>
      <c r="AJE1219" s="12"/>
      <c r="AJF1219" s="12"/>
      <c r="AJG1219" s="12"/>
      <c r="AJH1219" s="12"/>
      <c r="AJI1219" s="12"/>
      <c r="AJJ1219" s="12"/>
      <c r="AJK1219" s="12"/>
      <c r="AJL1219" s="12"/>
      <c r="AJM1219" s="12"/>
      <c r="AJN1219" s="12"/>
      <c r="AJO1219" s="12"/>
      <c r="AJP1219" s="12"/>
      <c r="AJQ1219" s="12"/>
      <c r="AJR1219" s="12"/>
      <c r="AJS1219" s="12"/>
      <c r="AJT1219" s="12"/>
      <c r="AJU1219" s="12"/>
      <c r="AJV1219" s="12"/>
      <c r="AJW1219" s="12"/>
      <c r="AJX1219" s="12"/>
      <c r="AJY1219" s="12"/>
      <c r="AJZ1219" s="12"/>
      <c r="AKA1219" s="12"/>
      <c r="AKB1219" s="12"/>
      <c r="AKC1219" s="12"/>
      <c r="AKD1219" s="12"/>
      <c r="AKE1219" s="12"/>
      <c r="AKF1219" s="12"/>
      <c r="AKG1219" s="12"/>
      <c r="AKH1219" s="12"/>
      <c r="AKI1219" s="12"/>
      <c r="AKJ1219" s="12"/>
      <c r="AKK1219" s="12"/>
      <c r="AKL1219" s="12"/>
      <c r="AKM1219" s="12"/>
      <c r="AKN1219" s="12"/>
      <c r="AKO1219" s="12"/>
      <c r="AKP1219" s="12"/>
      <c r="AKQ1219" s="12"/>
      <c r="AKR1219" s="12"/>
      <c r="AKS1219" s="12"/>
      <c r="AKT1219" s="12"/>
      <c r="AKU1219" s="12"/>
      <c r="AKV1219" s="12"/>
      <c r="AKW1219" s="12"/>
      <c r="AKX1219" s="12"/>
      <c r="AKY1219" s="12"/>
      <c r="AKZ1219" s="12"/>
      <c r="ALA1219" s="12"/>
      <c r="ALB1219" s="12"/>
      <c r="ALC1219" s="12"/>
      <c r="ALD1219" s="12"/>
      <c r="ALE1219" s="12"/>
      <c r="ALF1219" s="12"/>
      <c r="ALG1219" s="12"/>
      <c r="ALH1219" s="12"/>
      <c r="ALI1219" s="12"/>
      <c r="ALJ1219" s="12"/>
      <c r="ALK1219" s="12"/>
      <c r="ALL1219" s="12"/>
      <c r="ALM1219" s="12"/>
      <c r="ALN1219" s="12"/>
      <c r="ALO1219" s="12"/>
      <c r="ALP1219" s="12"/>
      <c r="ALQ1219" s="12"/>
      <c r="ALR1219" s="12"/>
      <c r="ALS1219" s="12"/>
      <c r="ALT1219" s="12"/>
      <c r="ALU1219" s="12"/>
      <c r="ALV1219" s="12"/>
      <c r="ALW1219" s="12"/>
      <c r="ALX1219" s="12"/>
      <c r="ALY1219" s="12"/>
      <c r="ALZ1219" s="12"/>
      <c r="AMA1219" s="12"/>
      <c r="AMB1219" s="12"/>
      <c r="AMC1219" s="12"/>
      <c r="AMD1219" s="12"/>
      <c r="AME1219" s="12"/>
      <c r="AMF1219" s="12"/>
      <c r="AMG1219" s="12"/>
      <c r="AMH1219" s="12"/>
      <c r="AMI1219" s="12"/>
      <c r="AMJ1219" s="12"/>
      <c r="AMK1219" s="12"/>
      <c r="AML1219" s="12"/>
      <c r="AMM1219" s="12"/>
      <c r="AMN1219" s="12"/>
      <c r="AMO1219" s="12"/>
      <c r="AMP1219" s="12"/>
      <c r="AMQ1219" s="12"/>
      <c r="AMR1219" s="12"/>
      <c r="AMS1219" s="12"/>
      <c r="AMT1219" s="12"/>
      <c r="AMU1219" s="12"/>
      <c r="AMV1219" s="12"/>
      <c r="AMW1219" s="12"/>
      <c r="AMX1219" s="12"/>
      <c r="AMY1219" s="12"/>
      <c r="AMZ1219" s="12"/>
      <c r="ANA1219" s="12"/>
      <c r="ANB1219" s="12"/>
      <c r="ANC1219" s="12"/>
      <c r="AND1219" s="12"/>
      <c r="ANE1219" s="12"/>
      <c r="ANF1219" s="12"/>
      <c r="ANG1219" s="12"/>
      <c r="ANH1219" s="12"/>
      <c r="ANI1219" s="12"/>
      <c r="ANJ1219" s="12"/>
      <c r="ANK1219" s="12"/>
      <c r="ANL1219" s="12"/>
      <c r="ANM1219" s="12"/>
      <c r="ANN1219" s="12"/>
      <c r="ANO1219" s="12"/>
      <c r="ANP1219" s="12"/>
      <c r="ANQ1219" s="12"/>
      <c r="ANR1219" s="12"/>
      <c r="ANS1219" s="12"/>
      <c r="ANT1219" s="12"/>
      <c r="ANU1219" s="12"/>
      <c r="ANV1219" s="12"/>
      <c r="ANW1219" s="12"/>
      <c r="ANX1219" s="12"/>
      <c r="ANY1219" s="12"/>
      <c r="ANZ1219" s="12"/>
      <c r="AOA1219" s="12"/>
      <c r="AOB1219" s="12"/>
      <c r="AOC1219" s="12"/>
      <c r="AOD1219" s="12"/>
      <c r="AOE1219" s="12"/>
      <c r="AOF1219" s="12"/>
      <c r="AOG1219" s="12"/>
      <c r="AOH1219" s="12"/>
      <c r="AOI1219" s="12"/>
      <c r="AOJ1219" s="12"/>
      <c r="AOK1219" s="12"/>
      <c r="AOL1219" s="12"/>
      <c r="AOM1219" s="12"/>
      <c r="AON1219" s="12"/>
      <c r="AOO1219" s="12"/>
      <c r="AOP1219" s="12"/>
      <c r="AOQ1219" s="12"/>
      <c r="AOR1219" s="12"/>
      <c r="AOS1219" s="12"/>
      <c r="AOT1219" s="12"/>
      <c r="AOU1219" s="12"/>
      <c r="AOV1219" s="12"/>
      <c r="AOW1219" s="12"/>
      <c r="AOX1219" s="12"/>
      <c r="AOY1219" s="12"/>
      <c r="AOZ1219" s="12"/>
      <c r="APA1219" s="12"/>
      <c r="APB1219" s="12"/>
      <c r="APC1219" s="12"/>
      <c r="APD1219" s="12"/>
      <c r="APE1219" s="12"/>
      <c r="APF1219" s="12"/>
      <c r="APG1219" s="12"/>
      <c r="APH1219" s="12"/>
      <c r="API1219" s="12"/>
      <c r="APJ1219" s="12"/>
      <c r="APK1219" s="12"/>
      <c r="APL1219" s="12"/>
      <c r="APM1219" s="12"/>
      <c r="APN1219" s="12"/>
      <c r="APO1219" s="12"/>
      <c r="APP1219" s="12"/>
      <c r="APQ1219" s="12"/>
      <c r="APR1219" s="12"/>
      <c r="APS1219" s="12"/>
      <c r="APT1219" s="12"/>
      <c r="APU1219" s="12"/>
      <c r="APV1219" s="12"/>
      <c r="APW1219" s="12"/>
      <c r="APX1219" s="12"/>
      <c r="APY1219" s="12"/>
      <c r="APZ1219" s="12"/>
      <c r="AQA1219" s="12"/>
      <c r="AQB1219" s="12"/>
      <c r="AQC1219" s="12"/>
      <c r="AQD1219" s="12"/>
      <c r="AQE1219" s="12"/>
      <c r="AQF1219" s="12"/>
      <c r="AQG1219" s="12"/>
      <c r="AQH1219" s="12"/>
      <c r="AQI1219" s="12"/>
      <c r="AQJ1219" s="12"/>
      <c r="AQK1219" s="12"/>
      <c r="AQL1219" s="12"/>
      <c r="AQM1219" s="12"/>
      <c r="AQN1219" s="12"/>
      <c r="AQO1219" s="12"/>
      <c r="AQP1219" s="12"/>
      <c r="AQQ1219" s="12"/>
      <c r="AQR1219" s="12"/>
      <c r="AQS1219" s="12"/>
      <c r="AQT1219" s="12"/>
      <c r="AQU1219" s="12"/>
      <c r="AQV1219" s="12"/>
      <c r="AQW1219" s="12"/>
      <c r="AQX1219" s="12"/>
      <c r="AQY1219" s="12"/>
      <c r="AQZ1219" s="12"/>
      <c r="ARA1219" s="12"/>
      <c r="ARB1219" s="12"/>
      <c r="ARC1219" s="12"/>
      <c r="ARD1219" s="12"/>
      <c r="ARE1219" s="12"/>
      <c r="ARF1219" s="12"/>
      <c r="ARG1219" s="12"/>
      <c r="ARH1219" s="12"/>
      <c r="ARI1219" s="12"/>
      <c r="ARJ1219" s="12"/>
      <c r="ARK1219" s="12"/>
      <c r="ARL1219" s="12"/>
      <c r="ARM1219" s="12"/>
      <c r="ARN1219" s="12"/>
      <c r="ARO1219" s="12"/>
      <c r="ARP1219" s="12"/>
      <c r="ARQ1219" s="12"/>
      <c r="ARR1219" s="12"/>
      <c r="ARS1219" s="12"/>
      <c r="ART1219" s="12"/>
      <c r="ARU1219" s="12"/>
      <c r="ARV1219" s="12"/>
      <c r="ARW1219" s="12"/>
      <c r="ARX1219" s="12"/>
      <c r="ARY1219" s="12"/>
      <c r="ARZ1219" s="12"/>
      <c r="ASA1219" s="12"/>
      <c r="ASB1219" s="12"/>
      <c r="ASC1219" s="12"/>
      <c r="ASD1219" s="12"/>
      <c r="ASE1219" s="12"/>
      <c r="ASF1219" s="12"/>
      <c r="ASG1219" s="12"/>
      <c r="ASH1219" s="12"/>
      <c r="ASI1219" s="12"/>
      <c r="ASJ1219" s="12"/>
      <c r="ASK1219" s="12"/>
      <c r="ASL1219" s="12"/>
      <c r="ASM1219" s="12"/>
      <c r="ASN1219" s="12"/>
      <c r="ASO1219" s="12"/>
      <c r="ASP1219" s="12"/>
      <c r="ASQ1219" s="12"/>
      <c r="ASR1219" s="12"/>
      <c r="ASS1219" s="12"/>
      <c r="AST1219" s="12"/>
      <c r="ASU1219" s="12"/>
      <c r="ASV1219" s="12"/>
      <c r="ASW1219" s="12"/>
      <c r="ASX1219" s="12"/>
      <c r="ASY1219" s="12"/>
      <c r="ASZ1219" s="12"/>
      <c r="ATA1219" s="12"/>
      <c r="ATB1219" s="12"/>
      <c r="ATC1219" s="12"/>
      <c r="ATD1219" s="12"/>
      <c r="ATE1219" s="12"/>
      <c r="ATF1219" s="12"/>
      <c r="ATG1219" s="12"/>
      <c r="ATH1219" s="12"/>
      <c r="ATI1219" s="12"/>
      <c r="ATJ1219" s="12"/>
      <c r="ATK1219" s="12"/>
      <c r="ATL1219" s="12"/>
      <c r="ATM1219" s="12"/>
      <c r="ATN1219" s="12"/>
      <c r="ATO1219" s="12"/>
      <c r="ATP1219" s="12"/>
      <c r="ATQ1219" s="12"/>
      <c r="ATR1219" s="12"/>
      <c r="ATS1219" s="12"/>
      <c r="ATT1219" s="12"/>
      <c r="ATU1219" s="12"/>
      <c r="ATV1219" s="12"/>
      <c r="ATW1219" s="12"/>
      <c r="ATX1219" s="12"/>
      <c r="ATY1219" s="12"/>
      <c r="ATZ1219" s="12"/>
      <c r="AUA1219" s="12"/>
      <c r="AUB1219" s="12"/>
      <c r="AUC1219" s="12"/>
      <c r="AUD1219" s="12"/>
      <c r="AUE1219" s="12"/>
      <c r="AUF1219" s="12"/>
      <c r="AUG1219" s="12"/>
      <c r="AUH1219" s="12"/>
      <c r="AUI1219" s="12"/>
      <c r="AUJ1219" s="12"/>
      <c r="AUK1219" s="12"/>
      <c r="AUL1219" s="12"/>
      <c r="AUM1219" s="12"/>
      <c r="AUN1219" s="12"/>
      <c r="AUO1219" s="12"/>
      <c r="AUP1219" s="12"/>
      <c r="AUQ1219" s="12"/>
      <c r="AUR1219" s="12"/>
      <c r="AUS1219" s="12"/>
      <c r="AUT1219" s="12"/>
      <c r="AUU1219" s="12"/>
      <c r="AUV1219" s="12"/>
      <c r="AUW1219" s="12"/>
      <c r="AUX1219" s="12"/>
      <c r="AUY1219" s="12"/>
      <c r="AUZ1219" s="12"/>
      <c r="AVA1219" s="12"/>
      <c r="AVB1219" s="12"/>
      <c r="AVC1219" s="12"/>
      <c r="AVD1219" s="12"/>
      <c r="AVE1219" s="12"/>
      <c r="AVF1219" s="12"/>
      <c r="AVG1219" s="12"/>
      <c r="AVH1219" s="12"/>
      <c r="AVI1219" s="12"/>
      <c r="AVJ1219" s="12"/>
      <c r="AVK1219" s="12"/>
      <c r="AVL1219" s="12"/>
      <c r="AVM1219" s="12"/>
      <c r="AVN1219" s="12"/>
      <c r="AVO1219" s="12"/>
      <c r="AVP1219" s="12"/>
      <c r="AVQ1219" s="12"/>
      <c r="AVR1219" s="12"/>
      <c r="AVS1219" s="12"/>
      <c r="AVT1219" s="12"/>
      <c r="AVU1219" s="12"/>
      <c r="AVV1219" s="12"/>
      <c r="AVW1219" s="12"/>
      <c r="AVX1219" s="12"/>
      <c r="AVY1219" s="12"/>
      <c r="AVZ1219" s="12"/>
      <c r="AWA1219" s="12"/>
      <c r="AWB1219" s="12"/>
      <c r="AWC1219" s="12"/>
      <c r="AWD1219" s="12"/>
      <c r="AWE1219" s="12"/>
      <c r="AWF1219" s="12"/>
      <c r="AWG1219" s="12"/>
      <c r="AWH1219" s="12"/>
      <c r="AWI1219" s="12"/>
      <c r="AWJ1219" s="12"/>
      <c r="AWK1219" s="12"/>
      <c r="AWL1219" s="12"/>
      <c r="AWM1219" s="12"/>
      <c r="AWN1219" s="12"/>
      <c r="AWO1219" s="12"/>
      <c r="AWP1219" s="12"/>
      <c r="AWQ1219" s="12"/>
      <c r="AWR1219" s="12"/>
      <c r="AWS1219" s="12"/>
      <c r="AWT1219" s="12"/>
      <c r="AWU1219" s="12"/>
      <c r="AWV1219" s="12"/>
      <c r="AWW1219" s="12"/>
      <c r="AWX1219" s="12"/>
      <c r="AWY1219" s="12"/>
      <c r="AWZ1219" s="12"/>
      <c r="AXA1219" s="12"/>
      <c r="AXB1219" s="12"/>
      <c r="AXC1219" s="12"/>
      <c r="AXD1219" s="12"/>
      <c r="AXE1219" s="12"/>
      <c r="AXF1219" s="12"/>
      <c r="AXG1219" s="12"/>
      <c r="AXH1219" s="12"/>
      <c r="AXI1219" s="12"/>
      <c r="AXJ1219" s="12"/>
      <c r="AXK1219" s="12"/>
      <c r="AXL1219" s="12"/>
      <c r="AXM1219" s="12"/>
      <c r="AXN1219" s="12"/>
      <c r="AXO1219" s="12"/>
      <c r="AXP1219" s="12"/>
      <c r="AXQ1219" s="12"/>
      <c r="AXR1219" s="12"/>
      <c r="AXS1219" s="12"/>
      <c r="AXT1219" s="12"/>
      <c r="AXU1219" s="12"/>
      <c r="AXV1219" s="12"/>
      <c r="AXW1219" s="12"/>
      <c r="AXX1219" s="12"/>
      <c r="AXY1219" s="12"/>
      <c r="AXZ1219" s="12"/>
      <c r="AYA1219" s="12"/>
      <c r="AYB1219" s="12"/>
      <c r="AYC1219" s="12"/>
      <c r="AYD1219" s="12"/>
      <c r="AYE1219" s="12"/>
      <c r="AYF1219" s="12"/>
      <c r="AYG1219" s="12"/>
      <c r="AYH1219" s="12"/>
      <c r="AYI1219" s="12"/>
      <c r="AYJ1219" s="12"/>
      <c r="AYK1219" s="12"/>
      <c r="AYL1219" s="12"/>
      <c r="AYM1219" s="12"/>
      <c r="AYN1219" s="12"/>
      <c r="AYO1219" s="12"/>
      <c r="AYP1219" s="12"/>
      <c r="AYQ1219" s="12"/>
      <c r="AYR1219" s="12"/>
      <c r="AYS1219" s="12"/>
      <c r="AYT1219" s="12"/>
      <c r="AYU1219" s="12"/>
      <c r="AYV1219" s="12"/>
      <c r="AYW1219" s="12"/>
      <c r="AYX1219" s="12"/>
      <c r="AYY1219" s="12"/>
      <c r="AYZ1219" s="12"/>
      <c r="AZA1219" s="12"/>
      <c r="AZB1219" s="12"/>
      <c r="AZC1219" s="12"/>
      <c r="AZD1219" s="12"/>
      <c r="AZE1219" s="12"/>
      <c r="AZF1219" s="12"/>
      <c r="AZG1219" s="12"/>
      <c r="AZH1219" s="12"/>
      <c r="AZI1219" s="12"/>
      <c r="AZJ1219" s="12"/>
      <c r="AZK1219" s="12"/>
      <c r="AZL1219" s="12"/>
      <c r="AZM1219" s="12"/>
      <c r="AZN1219" s="12"/>
      <c r="AZO1219" s="12"/>
      <c r="AZP1219" s="12"/>
      <c r="AZQ1219" s="12"/>
      <c r="AZR1219" s="12"/>
      <c r="AZS1219" s="12"/>
      <c r="AZT1219" s="12"/>
      <c r="AZU1219" s="12"/>
      <c r="AZV1219" s="12"/>
      <c r="AZW1219" s="12"/>
      <c r="AZX1219" s="12"/>
      <c r="AZY1219" s="12"/>
      <c r="AZZ1219" s="12"/>
      <c r="BAA1219" s="12"/>
      <c r="BAB1219" s="12"/>
      <c r="BAC1219" s="12"/>
      <c r="BAD1219" s="12"/>
      <c r="BAE1219" s="12"/>
      <c r="BAF1219" s="12"/>
      <c r="BAG1219" s="12"/>
      <c r="BAH1219" s="12"/>
      <c r="BAI1219" s="12"/>
      <c r="BAJ1219" s="12"/>
      <c r="BAK1219" s="12"/>
      <c r="BAL1219" s="12"/>
      <c r="BAM1219" s="12"/>
      <c r="BAN1219" s="12"/>
      <c r="BAO1219" s="12"/>
      <c r="BAP1219" s="12"/>
      <c r="BAQ1219" s="12"/>
      <c r="BAR1219" s="12"/>
      <c r="BAS1219" s="12"/>
      <c r="BAT1219" s="12"/>
      <c r="BAU1219" s="12"/>
      <c r="BAV1219" s="12"/>
      <c r="BAW1219" s="12"/>
      <c r="BAX1219" s="12"/>
      <c r="BAY1219" s="12"/>
      <c r="BAZ1219" s="12"/>
      <c r="BBA1219" s="12"/>
      <c r="BBB1219" s="12"/>
      <c r="BBC1219" s="12"/>
      <c r="BBD1219" s="12"/>
      <c r="BBE1219" s="12"/>
      <c r="BBF1219" s="12"/>
      <c r="BBG1219" s="12"/>
      <c r="BBH1219" s="12"/>
      <c r="BBI1219" s="12"/>
      <c r="BBJ1219" s="12"/>
      <c r="BBK1219" s="12"/>
      <c r="BBL1219" s="12"/>
      <c r="BBM1219" s="12"/>
      <c r="BBN1219" s="12"/>
      <c r="BBO1219" s="12"/>
      <c r="BBP1219" s="12"/>
      <c r="BBQ1219" s="12"/>
      <c r="BBR1219" s="12"/>
      <c r="BBS1219" s="12"/>
      <c r="BBT1219" s="12"/>
      <c r="BBU1219" s="12"/>
      <c r="BBV1219" s="12"/>
      <c r="BBW1219" s="12"/>
      <c r="BBX1219" s="12"/>
      <c r="BBY1219" s="12"/>
      <c r="BBZ1219" s="12"/>
      <c r="BCA1219" s="12"/>
      <c r="BCB1219" s="12"/>
      <c r="BCC1219" s="12"/>
      <c r="BCD1219" s="12"/>
      <c r="BCE1219" s="12"/>
      <c r="BCF1219" s="12"/>
      <c r="BCG1219" s="12"/>
      <c r="BCH1219" s="12"/>
      <c r="BCI1219" s="12"/>
      <c r="BCJ1219" s="12"/>
      <c r="BCK1219" s="12"/>
      <c r="BCL1219" s="12"/>
      <c r="BCM1219" s="12"/>
      <c r="BCN1219" s="12"/>
      <c r="BCO1219" s="12"/>
      <c r="BCP1219" s="12"/>
      <c r="BCQ1219" s="12"/>
      <c r="BCR1219" s="12"/>
      <c r="BCS1219" s="12"/>
      <c r="BCT1219" s="12"/>
      <c r="BCU1219" s="12"/>
      <c r="BCV1219" s="12"/>
      <c r="BCW1219" s="12"/>
      <c r="BCX1219" s="12"/>
      <c r="BCY1219" s="12"/>
      <c r="BCZ1219" s="12"/>
      <c r="BDA1219" s="12"/>
      <c r="BDB1219" s="12"/>
      <c r="BDC1219" s="12"/>
      <c r="BDD1219" s="12"/>
      <c r="BDE1219" s="12"/>
      <c r="BDF1219" s="12"/>
      <c r="BDG1219" s="12"/>
      <c r="BDH1219" s="12"/>
      <c r="BDI1219" s="12"/>
      <c r="BDJ1219" s="12"/>
      <c r="BDK1219" s="12"/>
      <c r="BDL1219" s="12"/>
      <c r="BDM1219" s="12"/>
      <c r="BDN1219" s="12"/>
      <c r="BDO1219" s="12"/>
      <c r="BDP1219" s="12"/>
      <c r="BDQ1219" s="12"/>
      <c r="BDR1219" s="12"/>
      <c r="BDS1219" s="12"/>
      <c r="BDT1219" s="12"/>
      <c r="BDU1219" s="12"/>
      <c r="BDV1219" s="12"/>
      <c r="BDW1219" s="12"/>
      <c r="BDX1219" s="12"/>
      <c r="BDY1219" s="12"/>
      <c r="BDZ1219" s="12"/>
      <c r="BEA1219" s="12"/>
      <c r="BEB1219" s="12"/>
      <c r="BEC1219" s="12"/>
      <c r="BED1219" s="12"/>
      <c r="BEE1219" s="12"/>
      <c r="BEF1219" s="12"/>
      <c r="BEG1219" s="12"/>
      <c r="BEH1219" s="12"/>
      <c r="BEI1219" s="12"/>
      <c r="BEJ1219" s="12"/>
      <c r="BEK1219" s="12"/>
      <c r="BEL1219" s="12"/>
      <c r="BEM1219" s="12"/>
      <c r="BEN1219" s="12"/>
      <c r="BEO1219" s="12"/>
      <c r="BEP1219" s="12"/>
      <c r="BEQ1219" s="12"/>
      <c r="BER1219" s="12"/>
      <c r="BES1219" s="12"/>
      <c r="BET1219" s="12"/>
      <c r="BEU1219" s="12"/>
      <c r="BEV1219" s="12"/>
      <c r="BEW1219" s="12"/>
      <c r="BEX1219" s="12"/>
      <c r="BEY1219" s="12"/>
      <c r="BEZ1219" s="12"/>
      <c r="BFA1219" s="12"/>
      <c r="BFB1219" s="12"/>
      <c r="BFC1219" s="12"/>
      <c r="BFD1219" s="12"/>
      <c r="BFE1219" s="12"/>
      <c r="BFF1219" s="12"/>
      <c r="BFG1219" s="12"/>
      <c r="BFH1219" s="12"/>
      <c r="BFI1219" s="12"/>
      <c r="BFJ1219" s="12"/>
      <c r="BFK1219" s="12"/>
      <c r="BFL1219" s="12"/>
      <c r="BFM1219" s="12"/>
      <c r="BFN1219" s="12"/>
      <c r="BFO1219" s="12"/>
      <c r="BFP1219" s="12"/>
      <c r="BFQ1219" s="12"/>
      <c r="BFR1219" s="12"/>
      <c r="BFS1219" s="12"/>
      <c r="BFT1219" s="12"/>
      <c r="BFU1219" s="12"/>
      <c r="BFV1219" s="12"/>
      <c r="BFW1219" s="12"/>
      <c r="BFX1219" s="12"/>
      <c r="BFY1219" s="12"/>
      <c r="BFZ1219" s="12"/>
      <c r="BGA1219" s="12"/>
      <c r="BGB1219" s="12"/>
      <c r="BGC1219" s="12"/>
      <c r="BGD1219" s="12"/>
      <c r="BGE1219" s="12"/>
      <c r="BGF1219" s="12"/>
      <c r="BGG1219" s="12"/>
      <c r="BGH1219" s="12"/>
      <c r="BGI1219" s="12"/>
      <c r="BGJ1219" s="12"/>
      <c r="BGK1219" s="12"/>
      <c r="BGL1219" s="12"/>
      <c r="BGM1219" s="12"/>
      <c r="BGN1219" s="12"/>
      <c r="BGO1219" s="12"/>
      <c r="BGP1219" s="12"/>
      <c r="BGQ1219" s="12"/>
      <c r="BGR1219" s="12"/>
      <c r="BGS1219" s="12"/>
      <c r="BGT1219" s="12"/>
      <c r="BGU1219" s="12"/>
      <c r="BGV1219" s="12"/>
      <c r="BGW1219" s="12"/>
      <c r="BGX1219" s="12"/>
      <c r="BGY1219" s="12"/>
      <c r="BGZ1219" s="12"/>
      <c r="BHA1219" s="12"/>
      <c r="BHB1219" s="12"/>
      <c r="BHC1219" s="12"/>
      <c r="BHD1219" s="12"/>
      <c r="BHE1219" s="12"/>
      <c r="BHF1219" s="12"/>
      <c r="BHG1219" s="12"/>
      <c r="BHH1219" s="12"/>
      <c r="BHI1219" s="12"/>
      <c r="BHJ1219" s="12"/>
      <c r="BHK1219" s="12"/>
      <c r="BHL1219" s="12"/>
      <c r="BHM1219" s="12"/>
      <c r="BHN1219" s="12"/>
      <c r="BHO1219" s="12"/>
      <c r="BHP1219" s="12"/>
      <c r="BHQ1219" s="12"/>
      <c r="BHR1219" s="12"/>
      <c r="BHS1219" s="12"/>
      <c r="BHT1219" s="12"/>
      <c r="BHU1219" s="12"/>
      <c r="BHV1219" s="12"/>
      <c r="BHW1219" s="12"/>
      <c r="BHX1219" s="12"/>
      <c r="BHY1219" s="12"/>
      <c r="BHZ1219" s="12"/>
      <c r="BIA1219" s="12"/>
      <c r="BIB1219" s="12"/>
      <c r="BIC1219" s="12"/>
      <c r="BID1219" s="12"/>
      <c r="BIE1219" s="12"/>
      <c r="BIF1219" s="12"/>
      <c r="BIG1219" s="12"/>
      <c r="BIH1219" s="12"/>
      <c r="BII1219" s="12"/>
      <c r="BIJ1219" s="12"/>
      <c r="BIK1219" s="12"/>
      <c r="BIL1219" s="12"/>
      <c r="BIM1219" s="12"/>
      <c r="BIN1219" s="12"/>
      <c r="BIO1219" s="12"/>
      <c r="BIP1219" s="12"/>
      <c r="BIQ1219" s="12"/>
      <c r="BIR1219" s="12"/>
      <c r="BIS1219" s="12"/>
      <c r="BIT1219" s="12"/>
      <c r="BIU1219" s="12"/>
      <c r="BIV1219" s="12"/>
      <c r="BIW1219" s="12"/>
      <c r="BIX1219" s="12"/>
      <c r="BIY1219" s="12"/>
      <c r="BIZ1219" s="12"/>
      <c r="BJA1219" s="12"/>
      <c r="BJB1219" s="12"/>
      <c r="BJC1219" s="12"/>
      <c r="BJD1219" s="12"/>
      <c r="BJE1219" s="12"/>
      <c r="BJF1219" s="12"/>
      <c r="BJG1219" s="12"/>
      <c r="BJH1219" s="12"/>
      <c r="BJI1219" s="12"/>
      <c r="BJJ1219" s="12"/>
      <c r="BJK1219" s="12"/>
      <c r="BJL1219" s="12"/>
      <c r="BJM1219" s="12"/>
      <c r="BJN1219" s="12"/>
      <c r="BJO1219" s="12"/>
      <c r="BJP1219" s="12"/>
      <c r="BJQ1219" s="12"/>
      <c r="BJR1219" s="12"/>
      <c r="BJS1219" s="12"/>
      <c r="BJT1219" s="12"/>
      <c r="BJU1219" s="12"/>
      <c r="BJV1219" s="12"/>
      <c r="BJW1219" s="12"/>
      <c r="BJX1219" s="12"/>
      <c r="BJY1219" s="12"/>
      <c r="BJZ1219" s="12"/>
      <c r="BKA1219" s="12"/>
      <c r="BKB1219" s="12"/>
      <c r="BKC1219" s="12"/>
      <c r="BKD1219" s="12"/>
      <c r="BKE1219" s="12"/>
      <c r="BKF1219" s="12"/>
      <c r="BKG1219" s="12"/>
      <c r="BKH1219" s="12"/>
      <c r="BKI1219" s="12"/>
      <c r="BKJ1219" s="12"/>
      <c r="BKK1219" s="12"/>
      <c r="BKL1219" s="12"/>
      <c r="BKM1219" s="12"/>
      <c r="BKN1219" s="12"/>
      <c r="BKO1219" s="12"/>
      <c r="BKP1219" s="12"/>
      <c r="BKQ1219" s="12"/>
      <c r="BKR1219" s="12"/>
      <c r="BKS1219" s="12"/>
      <c r="BKT1219" s="12"/>
      <c r="BKU1219" s="12"/>
      <c r="BKV1219" s="12"/>
      <c r="BKW1219" s="12"/>
      <c r="BKX1219" s="12"/>
      <c r="BKY1219" s="12"/>
      <c r="BKZ1219" s="12"/>
      <c r="BLA1219" s="12"/>
      <c r="BLB1219" s="12"/>
      <c r="BLC1219" s="12"/>
      <c r="BLD1219" s="12"/>
      <c r="BLE1219" s="12"/>
      <c r="BLF1219" s="12"/>
      <c r="BLG1219" s="12"/>
      <c r="BLH1219" s="12"/>
      <c r="BLI1219" s="12"/>
      <c r="BLJ1219" s="12"/>
      <c r="BLK1219" s="12"/>
      <c r="BLL1219" s="12"/>
      <c r="BLM1219" s="12"/>
      <c r="BLN1219" s="12"/>
      <c r="BLO1219" s="12"/>
      <c r="BLP1219" s="12"/>
      <c r="BLQ1219" s="12"/>
      <c r="BLR1219" s="12"/>
      <c r="BLS1219" s="12"/>
      <c r="BLT1219" s="12"/>
      <c r="BLU1219" s="12"/>
      <c r="BLV1219" s="12"/>
      <c r="BLW1219" s="12"/>
      <c r="BLX1219" s="12"/>
      <c r="BLY1219" s="12"/>
      <c r="BLZ1219" s="12"/>
      <c r="BMA1219" s="12"/>
      <c r="BMB1219" s="12"/>
      <c r="BMC1219" s="12"/>
      <c r="BMD1219" s="12"/>
      <c r="BME1219" s="12"/>
      <c r="BMF1219" s="12"/>
      <c r="BMG1219" s="12"/>
      <c r="BMH1219" s="12"/>
      <c r="BMI1219" s="12"/>
      <c r="BMJ1219" s="12"/>
      <c r="BMK1219" s="12"/>
      <c r="BML1219" s="12"/>
      <c r="BMM1219" s="12"/>
      <c r="BMN1219" s="12"/>
      <c r="BMO1219" s="12"/>
      <c r="BMP1219" s="12"/>
      <c r="BMQ1219" s="12"/>
      <c r="BMR1219" s="12"/>
      <c r="BMS1219" s="12"/>
      <c r="BMT1219" s="12"/>
      <c r="BMU1219" s="12"/>
      <c r="BMV1219" s="12"/>
      <c r="BMW1219" s="12"/>
      <c r="BMX1219" s="12"/>
      <c r="BMY1219" s="12"/>
      <c r="BMZ1219" s="12"/>
      <c r="BNA1219" s="12"/>
      <c r="BNB1219" s="12"/>
      <c r="BNC1219" s="12"/>
      <c r="BND1219" s="12"/>
      <c r="BNE1219" s="12"/>
      <c r="BNF1219" s="12"/>
      <c r="BNG1219" s="12"/>
      <c r="BNH1219" s="12"/>
      <c r="BNI1219" s="12"/>
      <c r="BNJ1219" s="12"/>
      <c r="BNK1219" s="12"/>
      <c r="BNL1219" s="12"/>
      <c r="BNM1219" s="12"/>
      <c r="BNN1219" s="12"/>
      <c r="BNO1219" s="12"/>
      <c r="BNP1219" s="12"/>
      <c r="BNQ1219" s="12"/>
      <c r="BNR1219" s="12"/>
      <c r="BNS1219" s="12"/>
      <c r="BNT1219" s="12"/>
      <c r="BNU1219" s="12"/>
      <c r="BNV1219" s="12"/>
      <c r="BNW1219" s="12"/>
      <c r="BNX1219" s="12"/>
      <c r="BNY1219" s="12"/>
      <c r="BNZ1219" s="12"/>
      <c r="BOA1219" s="12"/>
      <c r="BOB1219" s="12"/>
      <c r="BOC1219" s="12"/>
      <c r="BOD1219" s="12"/>
      <c r="BOE1219" s="12"/>
      <c r="BOF1219" s="12"/>
      <c r="BOG1219" s="12"/>
      <c r="BOH1219" s="12"/>
      <c r="BOI1219" s="12"/>
      <c r="BOJ1219" s="12"/>
      <c r="BOK1219" s="12"/>
      <c r="BOL1219" s="12"/>
      <c r="BOM1219" s="12"/>
      <c r="BON1219" s="12"/>
      <c r="BOO1219" s="12"/>
      <c r="BOP1219" s="12"/>
      <c r="BOQ1219" s="12"/>
      <c r="BOR1219" s="12"/>
      <c r="BOS1219" s="12"/>
      <c r="BOT1219" s="12"/>
      <c r="BOU1219" s="12"/>
      <c r="BOV1219" s="12"/>
      <c r="BOW1219" s="12"/>
      <c r="BOX1219" s="12"/>
      <c r="BOY1219" s="12"/>
      <c r="BOZ1219" s="12"/>
      <c r="BPA1219" s="12"/>
      <c r="BPB1219" s="12"/>
      <c r="BPC1219" s="12"/>
      <c r="BPD1219" s="12"/>
      <c r="BPE1219" s="12"/>
      <c r="BPF1219" s="12"/>
      <c r="BPG1219" s="12"/>
      <c r="BPH1219" s="12"/>
      <c r="BPI1219" s="12"/>
      <c r="BPJ1219" s="12"/>
      <c r="BPK1219" s="12"/>
      <c r="BPL1219" s="12"/>
      <c r="BPM1219" s="12"/>
      <c r="BPN1219" s="12"/>
      <c r="BPO1219" s="12"/>
      <c r="BPP1219" s="12"/>
      <c r="BPQ1219" s="12"/>
      <c r="BPR1219" s="12"/>
      <c r="BPS1219" s="12"/>
      <c r="BPT1219" s="12"/>
      <c r="BPU1219" s="12"/>
      <c r="BPV1219" s="12"/>
      <c r="BPW1219" s="12"/>
      <c r="BPX1219" s="12"/>
      <c r="BPY1219" s="12"/>
      <c r="BPZ1219" s="12"/>
      <c r="BQA1219" s="12"/>
      <c r="BQB1219" s="12"/>
      <c r="BQC1219" s="12"/>
      <c r="BQD1219" s="12"/>
      <c r="BQE1219" s="12"/>
      <c r="BQF1219" s="12"/>
      <c r="BQG1219" s="12"/>
      <c r="BQH1219" s="12"/>
      <c r="BQI1219" s="12"/>
      <c r="BQJ1219" s="12"/>
      <c r="BQK1219" s="12"/>
      <c r="BQL1219" s="12"/>
      <c r="BQM1219" s="12"/>
      <c r="BQN1219" s="12"/>
      <c r="BQO1219" s="12"/>
      <c r="BQP1219" s="12"/>
      <c r="BQQ1219" s="12"/>
      <c r="BQR1219" s="12"/>
      <c r="BQS1219" s="12"/>
      <c r="BQT1219" s="12"/>
      <c r="BQU1219" s="12"/>
      <c r="BQV1219" s="12"/>
      <c r="BQW1219" s="12"/>
      <c r="BQX1219" s="12"/>
      <c r="BQY1219" s="12"/>
      <c r="BQZ1219" s="12"/>
      <c r="BRA1219" s="12"/>
      <c r="BRB1219" s="12"/>
      <c r="BRC1219" s="12"/>
      <c r="BRD1219" s="12"/>
      <c r="BRE1219" s="12"/>
      <c r="BRF1219" s="12"/>
      <c r="BRG1219" s="12"/>
      <c r="BRH1219" s="12"/>
      <c r="BRI1219" s="12"/>
      <c r="BRJ1219" s="12"/>
      <c r="BRK1219" s="12"/>
      <c r="BRL1219" s="12"/>
      <c r="BRM1219" s="12"/>
      <c r="BRN1219" s="12"/>
      <c r="BRO1219" s="12"/>
      <c r="BRP1219" s="12"/>
      <c r="BRQ1219" s="12"/>
      <c r="BRR1219" s="12"/>
      <c r="BRS1219" s="12"/>
      <c r="BRT1219" s="12"/>
      <c r="BRU1219" s="12"/>
      <c r="BRV1219" s="12"/>
      <c r="BRW1219" s="12"/>
      <c r="BRX1219" s="12"/>
      <c r="BRY1219" s="12"/>
      <c r="BRZ1219" s="12"/>
      <c r="BSA1219" s="12"/>
      <c r="BSB1219" s="12"/>
      <c r="BSC1219" s="12"/>
      <c r="BSD1219" s="12"/>
      <c r="BSE1219" s="12"/>
      <c r="BSF1219" s="12"/>
      <c r="BSG1219" s="12"/>
      <c r="BSH1219" s="12"/>
      <c r="BSI1219" s="12"/>
      <c r="BSJ1219" s="12"/>
      <c r="BSK1219" s="12"/>
      <c r="BSL1219" s="12"/>
      <c r="BSM1219" s="12"/>
      <c r="BSN1219" s="12"/>
      <c r="BSO1219" s="12"/>
      <c r="BSP1219" s="12"/>
      <c r="BSQ1219" s="12"/>
      <c r="BSR1219" s="12"/>
      <c r="BSS1219" s="12"/>
      <c r="BST1219" s="12"/>
      <c r="BSU1219" s="12"/>
      <c r="BSV1219" s="12"/>
      <c r="BSW1219" s="12"/>
      <c r="BSX1219" s="12"/>
      <c r="BSY1219" s="12"/>
      <c r="BSZ1219" s="12"/>
      <c r="BTA1219" s="12"/>
      <c r="BTB1219" s="12"/>
      <c r="BTC1219" s="12"/>
      <c r="BTD1219" s="12"/>
      <c r="BTE1219" s="12"/>
      <c r="BTF1219" s="12"/>
      <c r="BTG1219" s="12"/>
      <c r="BTH1219" s="12"/>
      <c r="BTI1219" s="12"/>
      <c r="BTJ1219" s="12"/>
      <c r="BTK1219" s="12"/>
      <c r="BTL1219" s="12"/>
      <c r="BTM1219" s="12"/>
      <c r="BTN1219" s="12"/>
      <c r="BTO1219" s="12"/>
      <c r="BTP1219" s="12"/>
      <c r="BTQ1219" s="12"/>
      <c r="BTR1219" s="12"/>
      <c r="BTS1219" s="12"/>
      <c r="BTT1219" s="12"/>
      <c r="BTU1219" s="12"/>
      <c r="BTV1219" s="12"/>
      <c r="BTW1219" s="12"/>
      <c r="BTX1219" s="12"/>
      <c r="BTY1219" s="12"/>
      <c r="BTZ1219" s="12"/>
      <c r="BUA1219" s="12"/>
      <c r="BUB1219" s="12"/>
      <c r="BUC1219" s="12"/>
      <c r="BUD1219" s="12"/>
      <c r="BUE1219" s="12"/>
      <c r="BUF1219" s="12"/>
      <c r="BUG1219" s="12"/>
      <c r="BUH1219" s="12"/>
      <c r="BUI1219" s="12"/>
      <c r="BUJ1219" s="12"/>
      <c r="BUK1219" s="12"/>
      <c r="BUL1219" s="12"/>
      <c r="BUM1219" s="12"/>
      <c r="BUN1219" s="12"/>
      <c r="BUO1219" s="12"/>
      <c r="BUP1219" s="12"/>
      <c r="BUQ1219" s="12"/>
      <c r="BUR1219" s="12"/>
      <c r="BUS1219" s="12"/>
      <c r="BUT1219" s="12"/>
      <c r="BUU1219" s="12"/>
      <c r="BUV1219" s="12"/>
      <c r="BUW1219" s="12"/>
      <c r="BUX1219" s="12"/>
      <c r="BUY1219" s="12"/>
      <c r="BUZ1219" s="12"/>
      <c r="BVA1219" s="12"/>
      <c r="BVB1219" s="12"/>
      <c r="BVC1219" s="12"/>
      <c r="BVD1219" s="12"/>
      <c r="BVE1219" s="12"/>
      <c r="BVF1219" s="12"/>
      <c r="BVG1219" s="12"/>
      <c r="BVH1219" s="12"/>
      <c r="BVI1219" s="12"/>
      <c r="BVJ1219" s="12"/>
      <c r="BVK1219" s="12"/>
      <c r="BVL1219" s="12"/>
      <c r="BVM1219" s="12"/>
      <c r="BVN1219" s="12"/>
      <c r="BVO1219" s="12"/>
      <c r="BVP1219" s="12"/>
      <c r="BVQ1219" s="12"/>
      <c r="BVR1219" s="12"/>
      <c r="BVS1219" s="12"/>
      <c r="BVT1219" s="12"/>
      <c r="BVU1219" s="12"/>
      <c r="BVV1219" s="12"/>
      <c r="BVW1219" s="12"/>
      <c r="BVX1219" s="12"/>
      <c r="BVY1219" s="12"/>
      <c r="BVZ1219" s="12"/>
      <c r="BWA1219" s="12"/>
      <c r="BWB1219" s="12"/>
      <c r="BWC1219" s="12"/>
      <c r="BWD1219" s="12"/>
      <c r="BWE1219" s="12"/>
      <c r="BWF1219" s="12"/>
      <c r="BWG1219" s="12"/>
      <c r="BWH1219" s="12"/>
      <c r="BWI1219" s="12"/>
      <c r="BWJ1219" s="12"/>
      <c r="BWK1219" s="12"/>
      <c r="BWL1219" s="12"/>
      <c r="BWM1219" s="12"/>
      <c r="BWN1219" s="12"/>
      <c r="BWO1219" s="12"/>
      <c r="BWP1219" s="12"/>
      <c r="BWQ1219" s="12"/>
      <c r="BWR1219" s="12"/>
      <c r="BWS1219" s="12"/>
      <c r="BWT1219" s="12"/>
      <c r="BWU1219" s="12"/>
      <c r="BWV1219" s="12"/>
      <c r="BWW1219" s="12"/>
      <c r="BWX1219" s="12"/>
      <c r="BWY1219" s="12"/>
      <c r="BWZ1219" s="12"/>
      <c r="BXA1219" s="12"/>
      <c r="BXB1219" s="12"/>
      <c r="BXC1219" s="12"/>
      <c r="BXD1219" s="12"/>
      <c r="BXE1219" s="12"/>
      <c r="BXF1219" s="12"/>
      <c r="BXG1219" s="12"/>
      <c r="BXH1219" s="12"/>
      <c r="BXI1219" s="12"/>
      <c r="BXJ1219" s="12"/>
      <c r="BXK1219" s="12"/>
      <c r="BXL1219" s="12"/>
      <c r="BXM1219" s="12"/>
      <c r="BXN1219" s="12"/>
      <c r="BXO1219" s="12"/>
      <c r="BXP1219" s="12"/>
      <c r="BXQ1219" s="12"/>
      <c r="BXR1219" s="12"/>
      <c r="BXS1219" s="12"/>
      <c r="BXT1219" s="12"/>
      <c r="BXU1219" s="12"/>
      <c r="BXV1219" s="12"/>
      <c r="BXW1219" s="12"/>
      <c r="BXX1219" s="12"/>
      <c r="BXY1219" s="12"/>
      <c r="BXZ1219" s="12"/>
      <c r="BYA1219" s="12"/>
      <c r="BYB1219" s="12"/>
      <c r="BYC1219" s="12"/>
      <c r="BYD1219" s="12"/>
      <c r="BYE1219" s="12"/>
      <c r="BYF1219" s="12"/>
      <c r="BYG1219" s="12"/>
      <c r="BYH1219" s="12"/>
      <c r="BYI1219" s="12"/>
      <c r="BYJ1219" s="12"/>
      <c r="BYK1219" s="12"/>
      <c r="BYL1219" s="12"/>
      <c r="BYM1219" s="12"/>
      <c r="BYN1219" s="12"/>
      <c r="BYO1219" s="12"/>
      <c r="BYP1219" s="12"/>
      <c r="BYQ1219" s="12"/>
      <c r="BYR1219" s="12"/>
      <c r="BYS1219" s="12"/>
      <c r="BYT1219" s="12"/>
      <c r="BYU1219" s="12"/>
      <c r="BYV1219" s="12"/>
      <c r="BYW1219" s="12"/>
      <c r="BYX1219" s="12"/>
      <c r="BYY1219" s="12"/>
      <c r="BYZ1219" s="12"/>
      <c r="BZA1219" s="12"/>
      <c r="BZB1219" s="12"/>
      <c r="BZC1219" s="12"/>
      <c r="BZD1219" s="12"/>
      <c r="BZE1219" s="12"/>
      <c r="BZF1219" s="12"/>
      <c r="BZG1219" s="12"/>
      <c r="BZH1219" s="12"/>
      <c r="BZI1219" s="12"/>
      <c r="BZJ1219" s="12"/>
      <c r="BZK1219" s="12"/>
      <c r="BZL1219" s="12"/>
      <c r="BZM1219" s="12"/>
      <c r="BZN1219" s="12"/>
      <c r="BZO1219" s="12"/>
      <c r="BZP1219" s="12"/>
      <c r="BZQ1219" s="12"/>
      <c r="BZR1219" s="12"/>
      <c r="BZS1219" s="12"/>
      <c r="BZT1219" s="12"/>
      <c r="BZU1219" s="12"/>
      <c r="BZV1219" s="12"/>
      <c r="BZW1219" s="12"/>
      <c r="BZX1219" s="12"/>
      <c r="BZY1219" s="12"/>
      <c r="BZZ1219" s="12"/>
      <c r="CAA1219" s="12"/>
      <c r="CAB1219" s="12"/>
      <c r="CAC1219" s="12"/>
      <c r="CAD1219" s="12"/>
      <c r="CAE1219" s="12"/>
      <c r="CAF1219" s="12"/>
      <c r="CAG1219" s="12"/>
      <c r="CAH1219" s="12"/>
      <c r="CAI1219" s="12"/>
      <c r="CAJ1219" s="12"/>
      <c r="CAK1219" s="12"/>
      <c r="CAL1219" s="12"/>
      <c r="CAM1219" s="12"/>
      <c r="CAN1219" s="12"/>
      <c r="CAO1219" s="12"/>
      <c r="CAP1219" s="12"/>
      <c r="CAQ1219" s="12"/>
      <c r="CAR1219" s="12"/>
      <c r="CAS1219" s="12"/>
      <c r="CAT1219" s="12"/>
      <c r="CAU1219" s="12"/>
      <c r="CAV1219" s="12"/>
      <c r="CAW1219" s="12"/>
      <c r="CAX1219" s="12"/>
      <c r="CAY1219" s="12"/>
      <c r="CAZ1219" s="12"/>
      <c r="CBA1219" s="12"/>
      <c r="CBB1219" s="12"/>
      <c r="CBC1219" s="12"/>
      <c r="CBD1219" s="12"/>
      <c r="CBE1219" s="12"/>
      <c r="CBF1219" s="12"/>
      <c r="CBG1219" s="12"/>
      <c r="CBH1219" s="12"/>
      <c r="CBI1219" s="12"/>
      <c r="CBJ1219" s="12"/>
      <c r="CBK1219" s="12"/>
      <c r="CBL1219" s="12"/>
      <c r="CBM1219" s="12"/>
      <c r="CBN1219" s="12"/>
      <c r="CBO1219" s="12"/>
      <c r="CBP1219" s="12"/>
      <c r="CBQ1219" s="12"/>
      <c r="CBR1219" s="12"/>
      <c r="CBS1219" s="12"/>
      <c r="CBT1219" s="12"/>
      <c r="CBU1219" s="12"/>
      <c r="CBV1219" s="12"/>
      <c r="CBW1219" s="12"/>
      <c r="CBX1219" s="12"/>
      <c r="CBY1219" s="12"/>
      <c r="CBZ1219" s="12"/>
      <c r="CCA1219" s="12"/>
      <c r="CCB1219" s="12"/>
      <c r="CCC1219" s="12"/>
      <c r="CCD1219" s="12"/>
      <c r="CCE1219" s="12"/>
      <c r="CCF1219" s="12"/>
      <c r="CCG1219" s="12"/>
      <c r="CCH1219" s="12"/>
      <c r="CCI1219" s="12"/>
      <c r="CCJ1219" s="12"/>
      <c r="CCK1219" s="12"/>
      <c r="CCL1219" s="12"/>
      <c r="CCM1219" s="12"/>
      <c r="CCN1219" s="12"/>
      <c r="CCO1219" s="12"/>
      <c r="CCP1219" s="12"/>
      <c r="CCQ1219" s="12"/>
      <c r="CCR1219" s="12"/>
      <c r="CCS1219" s="12"/>
      <c r="CCT1219" s="12"/>
      <c r="CCU1219" s="12"/>
      <c r="CCV1219" s="12"/>
      <c r="CCW1219" s="12"/>
      <c r="CCX1219" s="12"/>
      <c r="CCY1219" s="12"/>
      <c r="CCZ1219" s="12"/>
      <c r="CDA1219" s="12"/>
      <c r="CDB1219" s="12"/>
      <c r="CDC1219" s="12"/>
      <c r="CDD1219" s="12"/>
      <c r="CDE1219" s="12"/>
      <c r="CDF1219" s="12"/>
      <c r="CDG1219" s="12"/>
      <c r="CDH1219" s="12"/>
      <c r="CDI1219" s="12"/>
      <c r="CDJ1219" s="12"/>
      <c r="CDK1219" s="12"/>
      <c r="CDL1219" s="12"/>
      <c r="CDM1219" s="12"/>
      <c r="CDN1219" s="12"/>
      <c r="CDO1219" s="12"/>
      <c r="CDP1219" s="12"/>
      <c r="CDQ1219" s="12"/>
      <c r="CDR1219" s="12"/>
      <c r="CDS1219" s="12"/>
      <c r="CDT1219" s="12"/>
      <c r="CDU1219" s="12"/>
      <c r="CDV1219" s="12"/>
      <c r="CDW1219" s="12"/>
      <c r="CDX1219" s="12"/>
      <c r="CDY1219" s="12"/>
      <c r="CDZ1219" s="12"/>
      <c r="CEA1219" s="12"/>
      <c r="CEB1219" s="12"/>
      <c r="CEC1219" s="12"/>
      <c r="CED1219" s="12"/>
      <c r="CEE1219" s="12"/>
      <c r="CEF1219" s="12"/>
      <c r="CEG1219" s="12"/>
      <c r="CEH1219" s="12"/>
      <c r="CEI1219" s="12"/>
      <c r="CEJ1219" s="12"/>
      <c r="CEK1219" s="12"/>
      <c r="CEL1219" s="12"/>
      <c r="CEM1219" s="12"/>
      <c r="CEN1219" s="12"/>
      <c r="CEO1219" s="12"/>
      <c r="CEP1219" s="12"/>
      <c r="CEQ1219" s="12"/>
      <c r="CER1219" s="12"/>
      <c r="CES1219" s="12"/>
      <c r="CET1219" s="12"/>
      <c r="CEU1219" s="12"/>
      <c r="CEV1219" s="12"/>
      <c r="CEW1219" s="12"/>
      <c r="CEX1219" s="12"/>
      <c r="CEY1219" s="12"/>
      <c r="CEZ1219" s="12"/>
      <c r="CFA1219" s="12"/>
      <c r="CFB1219" s="12"/>
      <c r="CFC1219" s="12"/>
      <c r="CFD1219" s="12"/>
      <c r="CFE1219" s="12"/>
      <c r="CFF1219" s="12"/>
      <c r="CFG1219" s="12"/>
      <c r="CFH1219" s="12"/>
      <c r="CFI1219" s="12"/>
      <c r="CFJ1219" s="12"/>
      <c r="CFK1219" s="12"/>
      <c r="CFL1219" s="12"/>
      <c r="CFM1219" s="12"/>
      <c r="CFN1219" s="12"/>
      <c r="CFO1219" s="12"/>
      <c r="CFP1219" s="12"/>
      <c r="CFQ1219" s="12"/>
      <c r="CFR1219" s="12"/>
      <c r="CFS1219" s="12"/>
      <c r="CFT1219" s="12"/>
      <c r="CFU1219" s="12"/>
      <c r="CFV1219" s="12"/>
      <c r="CFW1219" s="12"/>
      <c r="CFX1219" s="12"/>
      <c r="CFY1219" s="12"/>
      <c r="CFZ1219" s="12"/>
      <c r="CGA1219" s="12"/>
      <c r="CGB1219" s="12"/>
      <c r="CGC1219" s="12"/>
      <c r="CGD1219" s="12"/>
      <c r="CGE1219" s="12"/>
      <c r="CGF1219" s="12"/>
      <c r="CGG1219" s="12"/>
      <c r="CGH1219" s="12"/>
      <c r="CGI1219" s="12"/>
      <c r="CGJ1219" s="12"/>
      <c r="CGK1219" s="12"/>
      <c r="CGL1219" s="12"/>
      <c r="CGM1219" s="12"/>
      <c r="CGN1219" s="12"/>
      <c r="CGO1219" s="12"/>
      <c r="CGP1219" s="12"/>
      <c r="CGQ1219" s="12"/>
      <c r="CGR1219" s="12"/>
      <c r="CGS1219" s="12"/>
      <c r="CGT1219" s="12"/>
      <c r="CGU1219" s="12"/>
      <c r="CGV1219" s="12"/>
      <c r="CGW1219" s="12"/>
      <c r="CGX1219" s="12"/>
      <c r="CGY1219" s="12"/>
      <c r="CGZ1219" s="12"/>
      <c r="CHA1219" s="12"/>
      <c r="CHB1219" s="12"/>
      <c r="CHC1219" s="12"/>
      <c r="CHD1219" s="12"/>
      <c r="CHE1219" s="12"/>
      <c r="CHF1219" s="12"/>
      <c r="CHG1219" s="12"/>
      <c r="CHH1219" s="12"/>
      <c r="CHI1219" s="12"/>
      <c r="CHJ1219" s="12"/>
      <c r="CHK1219" s="12"/>
      <c r="CHL1219" s="12"/>
      <c r="CHM1219" s="12"/>
      <c r="CHN1219" s="12"/>
      <c r="CHO1219" s="12"/>
      <c r="CHP1219" s="12"/>
      <c r="CHQ1219" s="12"/>
      <c r="CHR1219" s="12"/>
      <c r="CHS1219" s="12"/>
      <c r="CHT1219" s="12"/>
      <c r="CHU1219" s="12"/>
      <c r="CHV1219" s="12"/>
      <c r="CHW1219" s="12"/>
      <c r="CHX1219" s="12"/>
      <c r="CHY1219" s="12"/>
      <c r="CHZ1219" s="12"/>
      <c r="CIA1219" s="12"/>
      <c r="CIB1219" s="12"/>
      <c r="CIC1219" s="12"/>
      <c r="CID1219" s="12"/>
      <c r="CIE1219" s="12"/>
      <c r="CIF1219" s="12"/>
      <c r="CIG1219" s="12"/>
      <c r="CIH1219" s="12"/>
      <c r="CII1219" s="12"/>
      <c r="CIJ1219" s="12"/>
      <c r="CIK1219" s="12"/>
      <c r="CIL1219" s="12"/>
      <c r="CIM1219" s="12"/>
      <c r="CIN1219" s="12"/>
      <c r="CIO1219" s="12"/>
      <c r="CIP1219" s="12"/>
      <c r="CIQ1219" s="12"/>
      <c r="CIR1219" s="12"/>
      <c r="CIS1219" s="12"/>
      <c r="CIT1219" s="12"/>
      <c r="CIU1219" s="12"/>
      <c r="CIV1219" s="12"/>
      <c r="CIW1219" s="12"/>
      <c r="CIX1219" s="12"/>
      <c r="CIY1219" s="12"/>
      <c r="CIZ1219" s="12"/>
      <c r="CJA1219" s="12"/>
      <c r="CJB1219" s="12"/>
      <c r="CJC1219" s="12"/>
      <c r="CJD1219" s="12"/>
      <c r="CJE1219" s="12"/>
      <c r="CJF1219" s="12"/>
      <c r="CJG1219" s="12"/>
      <c r="CJH1219" s="12"/>
      <c r="CJI1219" s="12"/>
      <c r="CJJ1219" s="12"/>
      <c r="CJK1219" s="12"/>
      <c r="CJL1219" s="12"/>
      <c r="CJM1219" s="12"/>
      <c r="CJN1219" s="12"/>
      <c r="CJO1219" s="12"/>
      <c r="CJP1219" s="12"/>
      <c r="CJQ1219" s="12"/>
      <c r="CJR1219" s="12"/>
      <c r="CJS1219" s="12"/>
      <c r="CJT1219" s="12"/>
      <c r="CJU1219" s="12"/>
      <c r="CJV1219" s="12"/>
      <c r="CJW1219" s="12"/>
      <c r="CJX1219" s="12"/>
      <c r="CJY1219" s="12"/>
      <c r="CJZ1219" s="12"/>
      <c r="CKA1219" s="12"/>
      <c r="CKB1219" s="12"/>
      <c r="CKC1219" s="12"/>
      <c r="CKD1219" s="12"/>
      <c r="CKE1219" s="12"/>
      <c r="CKF1219" s="12"/>
      <c r="CKG1219" s="12"/>
      <c r="CKH1219" s="12"/>
      <c r="CKI1219" s="12"/>
      <c r="CKJ1219" s="12"/>
      <c r="CKK1219" s="12"/>
      <c r="CKL1219" s="12"/>
      <c r="CKM1219" s="12"/>
      <c r="CKN1219" s="12"/>
      <c r="CKO1219" s="12"/>
      <c r="CKP1219" s="12"/>
      <c r="CKQ1219" s="12"/>
      <c r="CKR1219" s="12"/>
      <c r="CKS1219" s="12"/>
      <c r="CKT1219" s="12"/>
      <c r="CKU1219" s="12"/>
      <c r="CKV1219" s="12"/>
      <c r="CKW1219" s="12"/>
      <c r="CKX1219" s="12"/>
      <c r="CKY1219" s="12"/>
      <c r="CKZ1219" s="12"/>
      <c r="CLA1219" s="12"/>
      <c r="CLB1219" s="12"/>
      <c r="CLC1219" s="12"/>
      <c r="CLD1219" s="12"/>
      <c r="CLE1219" s="12"/>
      <c r="CLF1219" s="12"/>
      <c r="CLG1219" s="12"/>
      <c r="CLH1219" s="12"/>
      <c r="CLI1219" s="12"/>
      <c r="CLJ1219" s="12"/>
      <c r="CLK1219" s="12"/>
      <c r="CLL1219" s="12"/>
      <c r="CLM1219" s="12"/>
      <c r="CLN1219" s="12"/>
      <c r="CLO1219" s="12"/>
      <c r="CLP1219" s="12"/>
      <c r="CLQ1219" s="12"/>
      <c r="CLR1219" s="12"/>
      <c r="CLS1219" s="12"/>
      <c r="CLT1219" s="12"/>
      <c r="CLU1219" s="12"/>
      <c r="CLV1219" s="12"/>
      <c r="CLW1219" s="12"/>
      <c r="CLX1219" s="12"/>
      <c r="CLY1219" s="12"/>
      <c r="CLZ1219" s="12"/>
      <c r="CMA1219" s="12"/>
      <c r="CMB1219" s="12"/>
      <c r="CMC1219" s="12"/>
      <c r="CMD1219" s="12"/>
      <c r="CME1219" s="12"/>
      <c r="CMF1219" s="12"/>
      <c r="CMG1219" s="12"/>
      <c r="CMH1219" s="12"/>
      <c r="CMI1219" s="12"/>
      <c r="CMJ1219" s="12"/>
      <c r="CMK1219" s="12"/>
      <c r="CML1219" s="12"/>
      <c r="CMM1219" s="12"/>
      <c r="CMN1219" s="12"/>
      <c r="CMO1219" s="12"/>
      <c r="CMP1219" s="12"/>
      <c r="CMQ1219" s="12"/>
      <c r="CMR1219" s="12"/>
      <c r="CMS1219" s="12"/>
      <c r="CMT1219" s="12"/>
      <c r="CMU1219" s="12"/>
      <c r="CMV1219" s="12"/>
      <c r="CMW1219" s="12"/>
      <c r="CMX1219" s="12"/>
      <c r="CMY1219" s="12"/>
      <c r="CMZ1219" s="12"/>
      <c r="CNA1219" s="12"/>
      <c r="CNB1219" s="12"/>
      <c r="CNC1219" s="12"/>
      <c r="CND1219" s="12"/>
      <c r="CNE1219" s="12"/>
      <c r="CNF1219" s="12"/>
      <c r="CNG1219" s="12"/>
      <c r="CNH1219" s="12"/>
      <c r="CNI1219" s="12"/>
      <c r="CNJ1219" s="12"/>
      <c r="CNK1219" s="12"/>
      <c r="CNL1219" s="12"/>
      <c r="CNM1219" s="12"/>
      <c r="CNN1219" s="12"/>
      <c r="CNO1219" s="12"/>
      <c r="CNP1219" s="12"/>
      <c r="CNQ1219" s="12"/>
      <c r="CNR1219" s="12"/>
      <c r="CNS1219" s="12"/>
      <c r="CNT1219" s="12"/>
      <c r="CNU1219" s="12"/>
      <c r="CNV1219" s="12"/>
      <c r="CNW1219" s="12"/>
      <c r="CNX1219" s="12"/>
      <c r="CNY1219" s="12"/>
      <c r="CNZ1219" s="12"/>
      <c r="COA1219" s="12"/>
      <c r="COB1219" s="12"/>
      <c r="COC1219" s="12"/>
      <c r="COD1219" s="12"/>
      <c r="COE1219" s="12"/>
      <c r="COF1219" s="12"/>
      <c r="COG1219" s="12"/>
      <c r="COH1219" s="12"/>
      <c r="COI1219" s="12"/>
      <c r="COJ1219" s="12"/>
      <c r="COK1219" s="12"/>
      <c r="COL1219" s="12"/>
      <c r="COM1219" s="12"/>
      <c r="CON1219" s="12"/>
      <c r="COO1219" s="12"/>
      <c r="COP1219" s="12"/>
      <c r="COQ1219" s="12"/>
      <c r="COR1219" s="12"/>
      <c r="COS1219" s="12"/>
      <c r="COT1219" s="12"/>
      <c r="COU1219" s="12"/>
      <c r="COV1219" s="12"/>
      <c r="COW1219" s="12"/>
      <c r="COX1219" s="12"/>
      <c r="COY1219" s="12"/>
      <c r="COZ1219" s="12"/>
      <c r="CPA1219" s="12"/>
      <c r="CPB1219" s="12"/>
      <c r="CPC1219" s="12"/>
      <c r="CPD1219" s="12"/>
      <c r="CPE1219" s="12"/>
      <c r="CPF1219" s="12"/>
      <c r="CPG1219" s="12"/>
      <c r="CPH1219" s="12"/>
      <c r="CPI1219" s="12"/>
      <c r="CPJ1219" s="12"/>
      <c r="CPK1219" s="12"/>
      <c r="CPL1219" s="12"/>
      <c r="CPM1219" s="12"/>
      <c r="CPN1219" s="12"/>
      <c r="CPO1219" s="12"/>
      <c r="CPP1219" s="12"/>
      <c r="CPQ1219" s="12"/>
      <c r="CPR1219" s="12"/>
      <c r="CPS1219" s="12"/>
      <c r="CPT1219" s="12"/>
      <c r="CPU1219" s="12"/>
      <c r="CPV1219" s="12"/>
      <c r="CPW1219" s="12"/>
      <c r="CPX1219" s="12"/>
      <c r="CPY1219" s="12"/>
      <c r="CPZ1219" s="12"/>
      <c r="CQA1219" s="12"/>
      <c r="CQB1219" s="12"/>
      <c r="CQC1219" s="12"/>
      <c r="CQD1219" s="12"/>
      <c r="CQE1219" s="12"/>
      <c r="CQF1219" s="12"/>
      <c r="CQG1219" s="12"/>
      <c r="CQH1219" s="12"/>
      <c r="CQI1219" s="12"/>
      <c r="CQJ1219" s="12"/>
      <c r="CQK1219" s="12"/>
      <c r="CQL1219" s="12"/>
      <c r="CQM1219" s="12"/>
      <c r="CQN1219" s="12"/>
      <c r="CQO1219" s="12"/>
      <c r="CQP1219" s="12"/>
      <c r="CQQ1219" s="12"/>
      <c r="CQR1219" s="12"/>
      <c r="CQS1219" s="12"/>
      <c r="CQT1219" s="12"/>
      <c r="CQU1219" s="12"/>
      <c r="CQV1219" s="12"/>
      <c r="CQW1219" s="12"/>
      <c r="CQX1219" s="12"/>
      <c r="CQY1219" s="12"/>
      <c r="CQZ1219" s="12"/>
      <c r="CRA1219" s="12"/>
      <c r="CRB1219" s="12"/>
      <c r="CRC1219" s="12"/>
      <c r="CRD1219" s="12"/>
      <c r="CRE1219" s="12"/>
      <c r="CRF1219" s="12"/>
      <c r="CRG1219" s="12"/>
      <c r="CRH1219" s="12"/>
      <c r="CRI1219" s="12"/>
      <c r="CRJ1219" s="12"/>
      <c r="CRK1219" s="12"/>
      <c r="CRL1219" s="12"/>
      <c r="CRM1219" s="12"/>
      <c r="CRN1219" s="12"/>
      <c r="CRO1219" s="12"/>
      <c r="CRP1219" s="12"/>
      <c r="CRQ1219" s="12"/>
      <c r="CRR1219" s="12"/>
      <c r="CRS1219" s="12"/>
      <c r="CRT1219" s="12"/>
      <c r="CRU1219" s="12"/>
      <c r="CRV1219" s="12"/>
      <c r="CRW1219" s="12"/>
      <c r="CRX1219" s="12"/>
      <c r="CRY1219" s="12"/>
      <c r="CRZ1219" s="12"/>
      <c r="CSA1219" s="12"/>
      <c r="CSB1219" s="12"/>
      <c r="CSC1219" s="12"/>
      <c r="CSD1219" s="12"/>
      <c r="CSE1219" s="12"/>
      <c r="CSF1219" s="12"/>
      <c r="CSG1219" s="12"/>
      <c r="CSH1219" s="12"/>
      <c r="CSI1219" s="12"/>
      <c r="CSJ1219" s="12"/>
      <c r="CSK1219" s="12"/>
      <c r="CSL1219" s="12"/>
      <c r="CSM1219" s="12"/>
      <c r="CSN1219" s="12"/>
      <c r="CSO1219" s="12"/>
      <c r="CSP1219" s="12"/>
      <c r="CSQ1219" s="12"/>
      <c r="CSR1219" s="12"/>
      <c r="CSS1219" s="12"/>
      <c r="CST1219" s="12"/>
      <c r="CSU1219" s="12"/>
      <c r="CSV1219" s="12"/>
      <c r="CSW1219" s="12"/>
      <c r="CSX1219" s="12"/>
      <c r="CSY1219" s="12"/>
      <c r="CSZ1219" s="12"/>
      <c r="CTA1219" s="12"/>
      <c r="CTB1219" s="12"/>
      <c r="CTC1219" s="12"/>
      <c r="CTD1219" s="12"/>
      <c r="CTE1219" s="12"/>
      <c r="CTF1219" s="12"/>
      <c r="CTG1219" s="12"/>
      <c r="CTH1219" s="12"/>
      <c r="CTI1219" s="12"/>
      <c r="CTJ1219" s="12"/>
      <c r="CTK1219" s="12"/>
      <c r="CTL1219" s="12"/>
      <c r="CTM1219" s="12"/>
      <c r="CTN1219" s="12"/>
      <c r="CTO1219" s="12"/>
      <c r="CTP1219" s="12"/>
      <c r="CTQ1219" s="12"/>
      <c r="CTR1219" s="12"/>
      <c r="CTS1219" s="12"/>
      <c r="CTT1219" s="12"/>
      <c r="CTU1219" s="12"/>
      <c r="CTV1219" s="12"/>
      <c r="CTW1219" s="12"/>
      <c r="CTX1219" s="12"/>
      <c r="CTY1219" s="12"/>
      <c r="CTZ1219" s="12"/>
      <c r="CUA1219" s="12"/>
      <c r="CUB1219" s="12"/>
      <c r="CUC1219" s="12"/>
      <c r="CUD1219" s="12"/>
      <c r="CUE1219" s="12"/>
      <c r="CUF1219" s="12"/>
      <c r="CUG1219" s="12"/>
      <c r="CUH1219" s="12"/>
      <c r="CUI1219" s="12"/>
      <c r="CUJ1219" s="12"/>
      <c r="CUK1219" s="12"/>
      <c r="CUL1219" s="12"/>
      <c r="CUM1219" s="12"/>
      <c r="CUN1219" s="12"/>
      <c r="CUO1219" s="12"/>
      <c r="CUP1219" s="12"/>
      <c r="CUQ1219" s="12"/>
      <c r="CUR1219" s="12"/>
      <c r="CUS1219" s="12"/>
      <c r="CUT1219" s="12"/>
      <c r="CUU1219" s="12"/>
      <c r="CUV1219" s="12"/>
      <c r="CUW1219" s="12"/>
      <c r="CUX1219" s="12"/>
      <c r="CUY1219" s="12"/>
      <c r="CUZ1219" s="12"/>
      <c r="CVA1219" s="12"/>
      <c r="CVB1219" s="12"/>
      <c r="CVC1219" s="12"/>
      <c r="CVD1219" s="12"/>
      <c r="CVE1219" s="12"/>
      <c r="CVF1219" s="12"/>
      <c r="CVG1219" s="12"/>
      <c r="CVH1219" s="12"/>
      <c r="CVI1219" s="12"/>
      <c r="CVJ1219" s="12"/>
      <c r="CVK1219" s="12"/>
      <c r="CVL1219" s="12"/>
      <c r="CVM1219" s="12"/>
      <c r="CVN1219" s="12"/>
      <c r="CVO1219" s="12"/>
      <c r="CVP1219" s="12"/>
      <c r="CVQ1219" s="12"/>
      <c r="CVR1219" s="12"/>
      <c r="CVS1219" s="12"/>
      <c r="CVT1219" s="12"/>
      <c r="CVU1219" s="12"/>
      <c r="CVV1219" s="12"/>
      <c r="CVW1219" s="12"/>
      <c r="CVX1219" s="12"/>
      <c r="CVY1219" s="12"/>
      <c r="CVZ1219" s="12"/>
      <c r="CWA1219" s="12"/>
      <c r="CWB1219" s="12"/>
      <c r="CWC1219" s="12"/>
      <c r="CWD1219" s="12"/>
      <c r="CWE1219" s="12"/>
      <c r="CWF1219" s="12"/>
      <c r="CWG1219" s="12"/>
      <c r="CWH1219" s="12"/>
      <c r="CWI1219" s="12"/>
      <c r="CWJ1219" s="12"/>
      <c r="CWK1219" s="12"/>
      <c r="CWL1219" s="12"/>
      <c r="CWM1219" s="12"/>
      <c r="CWN1219" s="12"/>
      <c r="CWO1219" s="12"/>
      <c r="CWP1219" s="12"/>
      <c r="CWQ1219" s="12"/>
      <c r="CWR1219" s="12"/>
      <c r="CWS1219" s="12"/>
      <c r="CWT1219" s="12"/>
      <c r="CWU1219" s="12"/>
      <c r="CWV1219" s="12"/>
      <c r="CWW1219" s="12"/>
      <c r="CWX1219" s="12"/>
      <c r="CWY1219" s="12"/>
      <c r="CWZ1219" s="12"/>
      <c r="CXA1219" s="12"/>
      <c r="CXB1219" s="12"/>
      <c r="CXC1219" s="12"/>
      <c r="CXD1219" s="12"/>
      <c r="CXE1219" s="12"/>
      <c r="CXF1219" s="12"/>
      <c r="CXG1219" s="12"/>
      <c r="CXH1219" s="12"/>
      <c r="CXI1219" s="12"/>
      <c r="CXJ1219" s="12"/>
      <c r="CXK1219" s="12"/>
      <c r="CXL1219" s="12"/>
      <c r="CXM1219" s="12"/>
      <c r="CXN1219" s="12"/>
      <c r="CXO1219" s="12"/>
      <c r="CXP1219" s="12"/>
      <c r="CXQ1219" s="12"/>
      <c r="CXR1219" s="12"/>
      <c r="CXS1219" s="12"/>
      <c r="CXT1219" s="12"/>
      <c r="CXU1219" s="12"/>
      <c r="CXV1219" s="12"/>
      <c r="CXW1219" s="12"/>
      <c r="CXX1219" s="12"/>
      <c r="CXY1219" s="12"/>
      <c r="CXZ1219" s="12"/>
      <c r="CYA1219" s="12"/>
      <c r="CYB1219" s="12"/>
      <c r="CYC1219" s="12"/>
      <c r="CYD1219" s="12"/>
      <c r="CYE1219" s="12"/>
      <c r="CYF1219" s="12"/>
      <c r="CYG1219" s="12"/>
      <c r="CYH1219" s="12"/>
      <c r="CYI1219" s="12"/>
      <c r="CYJ1219" s="12"/>
      <c r="CYK1219" s="12"/>
      <c r="CYL1219" s="12"/>
      <c r="CYM1219" s="12"/>
      <c r="CYN1219" s="12"/>
      <c r="CYO1219" s="12"/>
      <c r="CYP1219" s="12"/>
      <c r="CYQ1219" s="12"/>
      <c r="CYR1219" s="12"/>
      <c r="CYS1219" s="12"/>
      <c r="CYT1219" s="12"/>
      <c r="CYU1219" s="12"/>
      <c r="CYV1219" s="12"/>
      <c r="CYW1219" s="12"/>
      <c r="CYX1219" s="12"/>
      <c r="CYY1219" s="12"/>
      <c r="CYZ1219" s="12"/>
      <c r="CZA1219" s="12"/>
      <c r="CZB1219" s="12"/>
      <c r="CZC1219" s="12"/>
      <c r="CZD1219" s="12"/>
      <c r="CZE1219" s="12"/>
      <c r="CZF1219" s="12"/>
      <c r="CZG1219" s="12"/>
      <c r="CZH1219" s="12"/>
      <c r="CZI1219" s="12"/>
      <c r="CZJ1219" s="12"/>
      <c r="CZK1219" s="12"/>
      <c r="CZL1219" s="12"/>
      <c r="CZM1219" s="12"/>
      <c r="CZN1219" s="12"/>
      <c r="CZO1219" s="12"/>
      <c r="CZP1219" s="12"/>
      <c r="CZQ1219" s="12"/>
      <c r="CZR1219" s="12"/>
      <c r="CZS1219" s="12"/>
      <c r="CZT1219" s="12"/>
      <c r="CZU1219" s="12"/>
      <c r="CZV1219" s="12"/>
      <c r="CZW1219" s="12"/>
      <c r="CZX1219" s="12"/>
      <c r="CZY1219" s="12"/>
      <c r="CZZ1219" s="12"/>
      <c r="DAA1219" s="12"/>
      <c r="DAB1219" s="12"/>
      <c r="DAC1219" s="12"/>
      <c r="DAD1219" s="12"/>
      <c r="DAE1219" s="12"/>
      <c r="DAF1219" s="12"/>
      <c r="DAG1219" s="12"/>
      <c r="DAH1219" s="12"/>
      <c r="DAI1219" s="12"/>
      <c r="DAJ1219" s="12"/>
      <c r="DAK1219" s="12"/>
      <c r="DAL1219" s="12"/>
      <c r="DAM1219" s="12"/>
      <c r="DAN1219" s="12"/>
      <c r="DAO1219" s="12"/>
      <c r="DAP1219" s="12"/>
      <c r="DAQ1219" s="12"/>
      <c r="DAR1219" s="12"/>
      <c r="DAS1219" s="12"/>
      <c r="DAT1219" s="12"/>
      <c r="DAU1219" s="12"/>
      <c r="DAV1219" s="12"/>
      <c r="DAW1219" s="12"/>
      <c r="DAX1219" s="12"/>
      <c r="DAY1219" s="12"/>
      <c r="DAZ1219" s="12"/>
      <c r="DBA1219" s="12"/>
      <c r="DBB1219" s="12"/>
      <c r="DBC1219" s="12"/>
      <c r="DBD1219" s="12"/>
      <c r="DBE1219" s="12"/>
      <c r="DBF1219" s="12"/>
      <c r="DBG1219" s="12"/>
      <c r="DBH1219" s="12"/>
      <c r="DBI1219" s="12"/>
      <c r="DBJ1219" s="12"/>
      <c r="DBK1219" s="12"/>
      <c r="DBL1219" s="12"/>
      <c r="DBM1219" s="12"/>
      <c r="DBN1219" s="12"/>
      <c r="DBO1219" s="12"/>
      <c r="DBP1219" s="12"/>
      <c r="DBQ1219" s="12"/>
      <c r="DBR1219" s="12"/>
      <c r="DBS1219" s="12"/>
      <c r="DBT1219" s="12"/>
      <c r="DBU1219" s="12"/>
      <c r="DBV1219" s="12"/>
      <c r="DBW1219" s="12"/>
      <c r="DBX1219" s="12"/>
      <c r="DBY1219" s="12"/>
      <c r="DBZ1219" s="12"/>
      <c r="DCA1219" s="12"/>
      <c r="DCB1219" s="12"/>
      <c r="DCC1219" s="12"/>
      <c r="DCD1219" s="12"/>
      <c r="DCE1219" s="12"/>
      <c r="DCF1219" s="12"/>
      <c r="DCG1219" s="12"/>
      <c r="DCH1219" s="12"/>
      <c r="DCI1219" s="12"/>
      <c r="DCJ1219" s="12"/>
      <c r="DCK1219" s="12"/>
      <c r="DCL1219" s="12"/>
      <c r="DCM1219" s="12"/>
      <c r="DCN1219" s="12"/>
      <c r="DCO1219" s="12"/>
      <c r="DCP1219" s="12"/>
      <c r="DCQ1219" s="12"/>
      <c r="DCR1219" s="12"/>
      <c r="DCS1219" s="12"/>
      <c r="DCT1219" s="12"/>
      <c r="DCU1219" s="12"/>
      <c r="DCV1219" s="12"/>
      <c r="DCW1219" s="12"/>
      <c r="DCX1219" s="12"/>
      <c r="DCY1219" s="12"/>
      <c r="DCZ1219" s="12"/>
      <c r="DDA1219" s="12"/>
      <c r="DDB1219" s="12"/>
      <c r="DDC1219" s="12"/>
      <c r="DDD1219" s="12"/>
      <c r="DDE1219" s="12"/>
      <c r="DDF1219" s="12"/>
      <c r="DDG1219" s="12"/>
      <c r="DDH1219" s="12"/>
      <c r="DDI1219" s="12"/>
      <c r="DDJ1219" s="12"/>
      <c r="DDK1219" s="12"/>
      <c r="DDL1219" s="12"/>
      <c r="DDM1219" s="12"/>
      <c r="DDN1219" s="12"/>
      <c r="DDO1219" s="12"/>
      <c r="DDP1219" s="12"/>
      <c r="DDQ1219" s="12"/>
      <c r="DDR1219" s="12"/>
      <c r="DDS1219" s="12"/>
      <c r="DDT1219" s="12"/>
      <c r="DDU1219" s="12"/>
      <c r="DDV1219" s="12"/>
      <c r="DDW1219" s="12"/>
      <c r="DDX1219" s="12"/>
      <c r="DDY1219" s="12"/>
      <c r="DDZ1219" s="12"/>
      <c r="DEA1219" s="12"/>
      <c r="DEB1219" s="12"/>
      <c r="DEC1219" s="12"/>
      <c r="DED1219" s="12"/>
      <c r="DEE1219" s="12"/>
      <c r="DEF1219" s="12"/>
      <c r="DEG1219" s="12"/>
      <c r="DEH1219" s="12"/>
      <c r="DEI1219" s="12"/>
      <c r="DEJ1219" s="12"/>
      <c r="DEK1219" s="12"/>
      <c r="DEL1219" s="12"/>
      <c r="DEM1219" s="12"/>
      <c r="DEN1219" s="12"/>
      <c r="DEO1219" s="12"/>
      <c r="DEP1219" s="12"/>
      <c r="DEQ1219" s="12"/>
      <c r="DER1219" s="12"/>
      <c r="DES1219" s="12"/>
      <c r="DET1219" s="12"/>
      <c r="DEU1219" s="12"/>
      <c r="DEV1219" s="12"/>
      <c r="DEW1219" s="12"/>
      <c r="DEX1219" s="12"/>
      <c r="DEY1219" s="12"/>
      <c r="DEZ1219" s="12"/>
      <c r="DFA1219" s="12"/>
      <c r="DFB1219" s="12"/>
      <c r="DFC1219" s="12"/>
      <c r="DFD1219" s="12"/>
      <c r="DFE1219" s="12"/>
      <c r="DFF1219" s="12"/>
      <c r="DFG1219" s="12"/>
      <c r="DFH1219" s="12"/>
      <c r="DFI1219" s="12"/>
      <c r="DFJ1219" s="12"/>
      <c r="DFK1219" s="12"/>
      <c r="DFL1219" s="12"/>
      <c r="DFM1219" s="12"/>
      <c r="DFN1219" s="12"/>
      <c r="DFO1219" s="12"/>
      <c r="DFP1219" s="12"/>
      <c r="DFQ1219" s="12"/>
      <c r="DFR1219" s="12"/>
      <c r="DFS1219" s="12"/>
      <c r="DFT1219" s="12"/>
      <c r="DFU1219" s="12"/>
      <c r="DFV1219" s="12"/>
      <c r="DFW1219" s="12"/>
      <c r="DFX1219" s="12"/>
      <c r="DFY1219" s="12"/>
      <c r="DFZ1219" s="12"/>
      <c r="DGA1219" s="12"/>
      <c r="DGB1219" s="12"/>
      <c r="DGC1219" s="12"/>
      <c r="DGD1219" s="12"/>
      <c r="DGE1219" s="12"/>
      <c r="DGF1219" s="12"/>
      <c r="DGG1219" s="12"/>
      <c r="DGH1219" s="12"/>
      <c r="DGI1219" s="12"/>
      <c r="DGJ1219" s="12"/>
      <c r="DGK1219" s="12"/>
      <c r="DGL1219" s="12"/>
      <c r="DGM1219" s="12"/>
      <c r="DGN1219" s="12"/>
      <c r="DGO1219" s="12"/>
      <c r="DGP1219" s="12"/>
      <c r="DGQ1219" s="12"/>
      <c r="DGR1219" s="12"/>
      <c r="DGS1219" s="12"/>
      <c r="DGT1219" s="12"/>
      <c r="DGU1219" s="12"/>
      <c r="DGV1219" s="12"/>
      <c r="DGW1219" s="12"/>
      <c r="DGX1219" s="12"/>
      <c r="DGY1219" s="12"/>
      <c r="DGZ1219" s="12"/>
      <c r="DHA1219" s="12"/>
      <c r="DHB1219" s="12"/>
      <c r="DHC1219" s="12"/>
      <c r="DHD1219" s="12"/>
      <c r="DHE1219" s="12"/>
      <c r="DHF1219" s="12"/>
      <c r="DHG1219" s="12"/>
      <c r="DHH1219" s="12"/>
      <c r="DHI1219" s="12"/>
      <c r="DHJ1219" s="12"/>
      <c r="DHK1219" s="12"/>
      <c r="DHL1219" s="12"/>
      <c r="DHM1219" s="12"/>
      <c r="DHN1219" s="12"/>
      <c r="DHO1219" s="12"/>
      <c r="DHP1219" s="12"/>
      <c r="DHQ1219" s="12"/>
      <c r="DHR1219" s="12"/>
      <c r="DHS1219" s="12"/>
      <c r="DHT1219" s="12"/>
      <c r="DHU1219" s="12"/>
      <c r="DHV1219" s="12"/>
      <c r="DHW1219" s="12"/>
      <c r="DHX1219" s="12"/>
      <c r="DHY1219" s="12"/>
      <c r="DHZ1219" s="12"/>
      <c r="DIA1219" s="12"/>
      <c r="DIB1219" s="12"/>
      <c r="DIC1219" s="12"/>
      <c r="DID1219" s="12"/>
      <c r="DIE1219" s="12"/>
      <c r="DIF1219" s="12"/>
      <c r="DIG1219" s="12"/>
      <c r="DIH1219" s="12"/>
      <c r="DII1219" s="12"/>
      <c r="DIJ1219" s="12"/>
      <c r="DIK1219" s="12"/>
      <c r="DIL1219" s="12"/>
      <c r="DIM1219" s="12"/>
      <c r="DIN1219" s="12"/>
      <c r="DIO1219" s="12"/>
      <c r="DIP1219" s="12"/>
      <c r="DIQ1219" s="12"/>
      <c r="DIR1219" s="12"/>
      <c r="DIS1219" s="12"/>
      <c r="DIT1219" s="12"/>
      <c r="DIU1219" s="12"/>
      <c r="DIV1219" s="12"/>
      <c r="DIW1219" s="12"/>
      <c r="DIX1219" s="12"/>
      <c r="DIY1219" s="12"/>
      <c r="DIZ1219" s="12"/>
      <c r="DJA1219" s="12"/>
      <c r="DJB1219" s="12"/>
      <c r="DJC1219" s="12"/>
      <c r="DJD1219" s="12"/>
      <c r="DJE1219" s="12"/>
      <c r="DJF1219" s="12"/>
      <c r="DJG1219" s="12"/>
      <c r="DJH1219" s="12"/>
      <c r="DJI1219" s="12"/>
      <c r="DJJ1219" s="12"/>
      <c r="DJK1219" s="12"/>
      <c r="DJL1219" s="12"/>
      <c r="DJM1219" s="12"/>
      <c r="DJN1219" s="12"/>
      <c r="DJO1219" s="12"/>
      <c r="DJP1219" s="12"/>
      <c r="DJQ1219" s="12"/>
      <c r="DJR1219" s="12"/>
      <c r="DJS1219" s="12"/>
      <c r="DJT1219" s="12"/>
      <c r="DJU1219" s="12"/>
      <c r="DJV1219" s="12"/>
      <c r="DJW1219" s="12"/>
      <c r="DJX1219" s="12"/>
      <c r="DJY1219" s="12"/>
      <c r="DJZ1219" s="12"/>
      <c r="DKA1219" s="12"/>
      <c r="DKB1219" s="12"/>
      <c r="DKC1219" s="12"/>
      <c r="DKD1219" s="12"/>
      <c r="DKE1219" s="12"/>
      <c r="DKF1219" s="12"/>
      <c r="DKG1219" s="12"/>
      <c r="DKH1219" s="12"/>
      <c r="DKI1219" s="12"/>
      <c r="DKJ1219" s="12"/>
      <c r="DKK1219" s="12"/>
      <c r="DKL1219" s="12"/>
      <c r="DKM1219" s="12"/>
      <c r="DKN1219" s="12"/>
      <c r="DKO1219" s="12"/>
      <c r="DKP1219" s="12"/>
      <c r="DKQ1219" s="12"/>
      <c r="DKR1219" s="12"/>
      <c r="DKS1219" s="12"/>
      <c r="DKT1219" s="12"/>
      <c r="DKU1219" s="12"/>
      <c r="DKV1219" s="12"/>
      <c r="DKW1219" s="12"/>
      <c r="DKX1219" s="12"/>
      <c r="DKY1219" s="12"/>
      <c r="DKZ1219" s="12"/>
      <c r="DLA1219" s="12"/>
      <c r="DLB1219" s="12"/>
      <c r="DLC1219" s="12"/>
      <c r="DLD1219" s="12"/>
      <c r="DLE1219" s="12"/>
      <c r="DLF1219" s="12"/>
      <c r="DLG1219" s="12"/>
      <c r="DLH1219" s="12"/>
      <c r="DLI1219" s="12"/>
      <c r="DLJ1219" s="12"/>
      <c r="DLK1219" s="12"/>
      <c r="DLL1219" s="12"/>
      <c r="DLM1219" s="12"/>
      <c r="DLN1219" s="12"/>
      <c r="DLO1219" s="12"/>
      <c r="DLP1219" s="12"/>
      <c r="DLQ1219" s="12"/>
      <c r="DLR1219" s="12"/>
      <c r="DLS1219" s="12"/>
      <c r="DLT1219" s="12"/>
      <c r="DLU1219" s="12"/>
      <c r="DLV1219" s="12"/>
      <c r="DLW1219" s="12"/>
      <c r="DLX1219" s="12"/>
      <c r="DLY1219" s="12"/>
      <c r="DLZ1219" s="12"/>
      <c r="DMA1219" s="12"/>
      <c r="DMB1219" s="12"/>
      <c r="DMC1219" s="12"/>
      <c r="DMD1219" s="12"/>
      <c r="DME1219" s="12"/>
      <c r="DMF1219" s="12"/>
      <c r="DMG1219" s="12"/>
      <c r="DMH1219" s="12"/>
      <c r="DMI1219" s="12"/>
      <c r="DMJ1219" s="12"/>
      <c r="DMK1219" s="12"/>
      <c r="DML1219" s="12"/>
      <c r="DMM1219" s="12"/>
      <c r="DMN1219" s="12"/>
      <c r="DMO1219" s="12"/>
      <c r="DMP1219" s="12"/>
      <c r="DMQ1219" s="12"/>
      <c r="DMR1219" s="12"/>
      <c r="DMS1219" s="12"/>
      <c r="DMT1219" s="12"/>
      <c r="DMU1219" s="12"/>
      <c r="DMV1219" s="12"/>
      <c r="DMW1219" s="12"/>
      <c r="DMX1219" s="12"/>
      <c r="DMY1219" s="12"/>
      <c r="DMZ1219" s="12"/>
      <c r="DNA1219" s="12"/>
      <c r="DNB1219" s="12"/>
      <c r="DNC1219" s="12"/>
      <c r="DND1219" s="12"/>
      <c r="DNE1219" s="12"/>
      <c r="DNF1219" s="12"/>
      <c r="DNG1219" s="12"/>
      <c r="DNH1219" s="12"/>
      <c r="DNI1219" s="12"/>
      <c r="DNJ1219" s="12"/>
      <c r="DNK1219" s="12"/>
      <c r="DNL1219" s="12"/>
      <c r="DNM1219" s="12"/>
      <c r="DNN1219" s="12"/>
      <c r="DNO1219" s="12"/>
      <c r="DNP1219" s="12"/>
      <c r="DNQ1219" s="12"/>
      <c r="DNR1219" s="12"/>
      <c r="DNS1219" s="12"/>
      <c r="DNT1219" s="12"/>
      <c r="DNU1219" s="12"/>
      <c r="DNV1219" s="12"/>
      <c r="DNW1219" s="12"/>
      <c r="DNX1219" s="12"/>
      <c r="DNY1219" s="12"/>
      <c r="DNZ1219" s="12"/>
      <c r="DOA1219" s="12"/>
      <c r="DOB1219" s="12"/>
      <c r="DOC1219" s="12"/>
      <c r="DOD1219" s="12"/>
      <c r="DOE1219" s="12"/>
      <c r="DOF1219" s="12"/>
      <c r="DOG1219" s="12"/>
      <c r="DOH1219" s="12"/>
      <c r="DOI1219" s="12"/>
      <c r="DOJ1219" s="12"/>
      <c r="DOK1219" s="12"/>
      <c r="DOL1219" s="12"/>
      <c r="DOM1219" s="12"/>
      <c r="DON1219" s="12"/>
      <c r="DOO1219" s="12"/>
      <c r="DOP1219" s="12"/>
      <c r="DOQ1219" s="12"/>
      <c r="DOR1219" s="12"/>
      <c r="DOS1219" s="12"/>
      <c r="DOT1219" s="12"/>
      <c r="DOU1219" s="12"/>
      <c r="DOV1219" s="12"/>
      <c r="DOW1219" s="12"/>
      <c r="DOX1219" s="12"/>
      <c r="DOY1219" s="12"/>
      <c r="DOZ1219" s="12"/>
      <c r="DPA1219" s="12"/>
      <c r="DPB1219" s="12"/>
      <c r="DPC1219" s="12"/>
      <c r="DPD1219" s="12"/>
      <c r="DPE1219" s="12"/>
      <c r="DPF1219" s="12"/>
      <c r="DPG1219" s="12"/>
      <c r="DPH1219" s="12"/>
      <c r="DPI1219" s="12"/>
      <c r="DPJ1219" s="12"/>
      <c r="DPK1219" s="12"/>
      <c r="DPL1219" s="12"/>
      <c r="DPM1219" s="12"/>
      <c r="DPN1219" s="12"/>
      <c r="DPO1219" s="12"/>
      <c r="DPP1219" s="12"/>
      <c r="DPQ1219" s="12"/>
      <c r="DPR1219" s="12"/>
      <c r="DPS1219" s="12"/>
      <c r="DPT1219" s="12"/>
      <c r="DPU1219" s="12"/>
      <c r="DPV1219" s="12"/>
      <c r="DPW1219" s="12"/>
      <c r="DPX1219" s="12"/>
      <c r="DPY1219" s="12"/>
      <c r="DPZ1219" s="12"/>
      <c r="DQA1219" s="12"/>
      <c r="DQB1219" s="12"/>
      <c r="DQC1219" s="12"/>
      <c r="DQD1219" s="12"/>
      <c r="DQE1219" s="12"/>
      <c r="DQF1219" s="12"/>
      <c r="DQG1219" s="12"/>
      <c r="DQH1219" s="12"/>
      <c r="DQI1219" s="12"/>
      <c r="DQJ1219" s="12"/>
      <c r="DQK1219" s="12"/>
      <c r="DQL1219" s="12"/>
      <c r="DQM1219" s="12"/>
      <c r="DQN1219" s="12"/>
      <c r="DQO1219" s="12"/>
      <c r="DQP1219" s="12"/>
      <c r="DQQ1219" s="12"/>
      <c r="DQR1219" s="12"/>
      <c r="DQS1219" s="12"/>
      <c r="DQT1219" s="12"/>
      <c r="DQU1219" s="12"/>
      <c r="DQV1219" s="12"/>
      <c r="DQW1219" s="12"/>
      <c r="DQX1219" s="12"/>
      <c r="DQY1219" s="12"/>
      <c r="DQZ1219" s="12"/>
      <c r="DRA1219" s="12"/>
      <c r="DRB1219" s="12"/>
      <c r="DRC1219" s="12"/>
      <c r="DRD1219" s="12"/>
      <c r="DRE1219" s="12"/>
      <c r="DRF1219" s="12"/>
      <c r="DRG1219" s="12"/>
      <c r="DRH1219" s="12"/>
      <c r="DRI1219" s="12"/>
      <c r="DRJ1219" s="12"/>
      <c r="DRK1219" s="12"/>
      <c r="DRL1219" s="12"/>
      <c r="DRM1219" s="12"/>
      <c r="DRN1219" s="12"/>
      <c r="DRO1219" s="12"/>
      <c r="DRP1219" s="12"/>
      <c r="DRQ1219" s="12"/>
      <c r="DRR1219" s="12"/>
      <c r="DRS1219" s="12"/>
      <c r="DRT1219" s="12"/>
      <c r="DRU1219" s="12"/>
      <c r="DRV1219" s="12"/>
      <c r="DRW1219" s="12"/>
      <c r="DRX1219" s="12"/>
      <c r="DRY1219" s="12"/>
      <c r="DRZ1219" s="12"/>
      <c r="DSA1219" s="12"/>
      <c r="DSB1219" s="12"/>
      <c r="DSC1219" s="12"/>
      <c r="DSD1219" s="12"/>
      <c r="DSE1219" s="12"/>
      <c r="DSF1219" s="12"/>
      <c r="DSG1219" s="12"/>
      <c r="DSH1219" s="12"/>
      <c r="DSI1219" s="12"/>
      <c r="DSJ1219" s="12"/>
      <c r="DSK1219" s="12"/>
      <c r="DSL1219" s="12"/>
      <c r="DSM1219" s="12"/>
      <c r="DSN1219" s="12"/>
      <c r="DSO1219" s="12"/>
      <c r="DSP1219" s="12"/>
      <c r="DSQ1219" s="12"/>
      <c r="DSR1219" s="12"/>
      <c r="DSS1219" s="12"/>
      <c r="DST1219" s="12"/>
      <c r="DSU1219" s="12"/>
      <c r="DSV1219" s="12"/>
      <c r="DSW1219" s="12"/>
      <c r="DSX1219" s="12"/>
      <c r="DSY1219" s="12"/>
      <c r="DSZ1219" s="12"/>
      <c r="DTA1219" s="12"/>
      <c r="DTB1219" s="12"/>
      <c r="DTC1219" s="12"/>
      <c r="DTD1219" s="12"/>
      <c r="DTE1219" s="12"/>
      <c r="DTF1219" s="12"/>
      <c r="DTG1219" s="12"/>
      <c r="DTH1219" s="12"/>
      <c r="DTI1219" s="12"/>
      <c r="DTJ1219" s="12"/>
      <c r="DTK1219" s="12"/>
      <c r="DTL1219" s="12"/>
      <c r="DTM1219" s="12"/>
      <c r="DTN1219" s="12"/>
      <c r="DTO1219" s="12"/>
      <c r="DTP1219" s="12"/>
      <c r="DTQ1219" s="12"/>
      <c r="DTR1219" s="12"/>
      <c r="DTS1219" s="12"/>
      <c r="DTT1219" s="12"/>
      <c r="DTU1219" s="12"/>
      <c r="DTV1219" s="12"/>
      <c r="DTW1219" s="12"/>
      <c r="DTX1219" s="12"/>
      <c r="DTY1219" s="12"/>
      <c r="DTZ1219" s="12"/>
      <c r="DUA1219" s="12"/>
      <c r="DUB1219" s="12"/>
      <c r="DUC1219" s="12"/>
      <c r="DUD1219" s="12"/>
      <c r="DUE1219" s="12"/>
      <c r="DUF1219" s="12"/>
      <c r="DUG1219" s="12"/>
      <c r="DUH1219" s="12"/>
      <c r="DUI1219" s="12"/>
      <c r="DUJ1219" s="12"/>
      <c r="DUK1219" s="12"/>
      <c r="DUL1219" s="12"/>
      <c r="DUM1219" s="12"/>
      <c r="DUN1219" s="12"/>
      <c r="DUO1219" s="12"/>
      <c r="DUP1219" s="12"/>
      <c r="DUQ1219" s="12"/>
      <c r="DUR1219" s="12"/>
      <c r="DUS1219" s="12"/>
      <c r="DUT1219" s="12"/>
      <c r="DUU1219" s="12"/>
      <c r="DUV1219" s="12"/>
      <c r="DUW1219" s="12"/>
      <c r="DUX1219" s="12"/>
      <c r="DUY1219" s="12"/>
      <c r="DUZ1219" s="12"/>
      <c r="DVA1219" s="12"/>
      <c r="DVB1219" s="12"/>
      <c r="DVC1219" s="12"/>
      <c r="DVD1219" s="12"/>
      <c r="DVE1219" s="12"/>
      <c r="DVF1219" s="12"/>
      <c r="DVG1219" s="12"/>
      <c r="DVH1219" s="12"/>
      <c r="DVI1219" s="12"/>
      <c r="DVJ1219" s="12"/>
      <c r="DVK1219" s="12"/>
      <c r="DVL1219" s="12"/>
      <c r="DVM1219" s="12"/>
      <c r="DVN1219" s="12"/>
      <c r="DVO1219" s="12"/>
      <c r="DVP1219" s="12"/>
      <c r="DVQ1219" s="12"/>
      <c r="DVR1219" s="12"/>
      <c r="DVS1219" s="12"/>
      <c r="DVT1219" s="12"/>
      <c r="DVU1219" s="12"/>
      <c r="DVV1219" s="12"/>
      <c r="DVW1219" s="12"/>
      <c r="DVX1219" s="12"/>
      <c r="DVY1219" s="12"/>
      <c r="DVZ1219" s="12"/>
      <c r="DWA1219" s="12"/>
      <c r="DWB1219" s="12"/>
      <c r="DWC1219" s="12"/>
      <c r="DWD1219" s="12"/>
      <c r="DWE1219" s="12"/>
      <c r="DWF1219" s="12"/>
      <c r="DWG1219" s="12"/>
      <c r="DWH1219" s="12"/>
      <c r="DWI1219" s="12"/>
      <c r="DWJ1219" s="12"/>
      <c r="DWK1219" s="12"/>
      <c r="DWL1219" s="12"/>
      <c r="DWM1219" s="12"/>
      <c r="DWN1219" s="12"/>
      <c r="DWO1219" s="12"/>
      <c r="DWP1219" s="12"/>
      <c r="DWQ1219" s="12"/>
      <c r="DWR1219" s="12"/>
      <c r="DWS1219" s="12"/>
      <c r="DWT1219" s="12"/>
      <c r="DWU1219" s="12"/>
      <c r="DWV1219" s="12"/>
      <c r="DWW1219" s="12"/>
      <c r="DWX1219" s="12"/>
      <c r="DWY1219" s="12"/>
      <c r="DWZ1219" s="12"/>
      <c r="DXA1219" s="12"/>
      <c r="DXB1219" s="12"/>
      <c r="DXC1219" s="12"/>
      <c r="DXD1219" s="12"/>
      <c r="DXE1219" s="12"/>
      <c r="DXF1219" s="12"/>
      <c r="DXG1219" s="12"/>
      <c r="DXH1219" s="12"/>
      <c r="DXI1219" s="12"/>
      <c r="DXJ1219" s="12"/>
      <c r="DXK1219" s="12"/>
      <c r="DXL1219" s="12"/>
      <c r="DXM1219" s="12"/>
      <c r="DXN1219" s="12"/>
      <c r="DXO1219" s="12"/>
      <c r="DXP1219" s="12"/>
      <c r="DXQ1219" s="12"/>
      <c r="DXR1219" s="12"/>
      <c r="DXS1219" s="12"/>
      <c r="DXT1219" s="12"/>
      <c r="DXU1219" s="12"/>
      <c r="DXV1219" s="12"/>
      <c r="DXW1219" s="12"/>
      <c r="DXX1219" s="12"/>
      <c r="DXY1219" s="12"/>
      <c r="DXZ1219" s="12"/>
      <c r="DYA1219" s="12"/>
      <c r="DYB1219" s="12"/>
      <c r="DYC1219" s="12"/>
      <c r="DYD1219" s="12"/>
      <c r="DYE1219" s="12"/>
      <c r="DYF1219" s="12"/>
      <c r="DYG1219" s="12"/>
      <c r="DYH1219" s="12"/>
      <c r="DYI1219" s="12"/>
      <c r="DYJ1219" s="12"/>
      <c r="DYK1219" s="12"/>
      <c r="DYL1219" s="12"/>
      <c r="DYM1219" s="12"/>
      <c r="DYN1219" s="12"/>
      <c r="DYO1219" s="12"/>
      <c r="DYP1219" s="12"/>
      <c r="DYQ1219" s="12"/>
      <c r="DYR1219" s="12"/>
      <c r="DYS1219" s="12"/>
      <c r="DYT1219" s="12"/>
      <c r="DYU1219" s="12"/>
      <c r="DYV1219" s="12"/>
      <c r="DYW1219" s="12"/>
      <c r="DYX1219" s="12"/>
      <c r="DYY1219" s="12"/>
      <c r="DYZ1219" s="12"/>
      <c r="DZA1219" s="12"/>
      <c r="DZB1219" s="12"/>
      <c r="DZC1219" s="12"/>
      <c r="DZD1219" s="12"/>
      <c r="DZE1219" s="12"/>
      <c r="DZF1219" s="12"/>
      <c r="DZG1219" s="12"/>
      <c r="DZH1219" s="12"/>
      <c r="DZI1219" s="12"/>
      <c r="DZJ1219" s="12"/>
      <c r="DZK1219" s="12"/>
      <c r="DZL1219" s="12"/>
      <c r="DZM1219" s="12"/>
      <c r="DZN1219" s="12"/>
      <c r="DZO1219" s="12"/>
      <c r="DZP1219" s="12"/>
      <c r="DZQ1219" s="12"/>
      <c r="DZR1219" s="12"/>
      <c r="DZS1219" s="12"/>
      <c r="DZT1219" s="12"/>
      <c r="DZU1219" s="12"/>
      <c r="DZV1219" s="12"/>
      <c r="DZW1219" s="12"/>
      <c r="DZX1219" s="12"/>
      <c r="DZY1219" s="12"/>
      <c r="DZZ1219" s="12"/>
      <c r="EAA1219" s="12"/>
      <c r="EAB1219" s="12"/>
      <c r="EAC1219" s="12"/>
      <c r="EAD1219" s="12"/>
      <c r="EAE1219" s="12"/>
      <c r="EAF1219" s="12"/>
      <c r="EAG1219" s="12"/>
      <c r="EAH1219" s="12"/>
      <c r="EAI1219" s="12"/>
      <c r="EAJ1219" s="12"/>
      <c r="EAK1219" s="12"/>
      <c r="EAL1219" s="12"/>
      <c r="EAM1219" s="12"/>
      <c r="EAN1219" s="12"/>
      <c r="EAO1219" s="12"/>
      <c r="EAP1219" s="12"/>
      <c r="EAQ1219" s="12"/>
      <c r="EAR1219" s="12"/>
      <c r="EAS1219" s="12"/>
      <c r="EAT1219" s="12"/>
      <c r="EAU1219" s="12"/>
      <c r="EAV1219" s="12"/>
      <c r="EAW1219" s="12"/>
      <c r="EAX1219" s="12"/>
      <c r="EAY1219" s="12"/>
      <c r="EAZ1219" s="12"/>
      <c r="EBA1219" s="12"/>
      <c r="EBB1219" s="12"/>
      <c r="EBC1219" s="12"/>
      <c r="EBD1219" s="12"/>
      <c r="EBE1219" s="12"/>
      <c r="EBF1219" s="12"/>
      <c r="EBG1219" s="12"/>
      <c r="EBH1219" s="12"/>
      <c r="EBI1219" s="12"/>
      <c r="EBJ1219" s="12"/>
      <c r="EBK1219" s="12"/>
      <c r="EBL1219" s="12"/>
      <c r="EBM1219" s="12"/>
      <c r="EBN1219" s="12"/>
      <c r="EBO1219" s="12"/>
      <c r="EBP1219" s="12"/>
      <c r="EBQ1219" s="12"/>
      <c r="EBR1219" s="12"/>
      <c r="EBS1219" s="12"/>
      <c r="EBT1219" s="12"/>
      <c r="EBU1219" s="12"/>
      <c r="EBV1219" s="12"/>
      <c r="EBW1219" s="12"/>
      <c r="EBX1219" s="12"/>
      <c r="EBY1219" s="12"/>
      <c r="EBZ1219" s="12"/>
      <c r="ECA1219" s="12"/>
      <c r="ECB1219" s="12"/>
      <c r="ECC1219" s="12"/>
      <c r="ECD1219" s="12"/>
      <c r="ECE1219" s="12"/>
      <c r="ECF1219" s="12"/>
      <c r="ECG1219" s="12"/>
      <c r="ECH1219" s="12"/>
      <c r="ECI1219" s="12"/>
      <c r="ECJ1219" s="12"/>
      <c r="ECK1219" s="12"/>
      <c r="ECL1219" s="12"/>
      <c r="ECM1219" s="12"/>
      <c r="ECN1219" s="12"/>
      <c r="ECO1219" s="12"/>
      <c r="ECP1219" s="12"/>
      <c r="ECQ1219" s="12"/>
      <c r="ECR1219" s="12"/>
      <c r="ECS1219" s="12"/>
      <c r="ECT1219" s="12"/>
      <c r="ECU1219" s="12"/>
      <c r="ECV1219" s="12"/>
      <c r="ECW1219" s="12"/>
      <c r="ECX1219" s="12"/>
      <c r="ECY1219" s="12"/>
      <c r="ECZ1219" s="12"/>
      <c r="EDA1219" s="12"/>
      <c r="EDB1219" s="12"/>
      <c r="EDC1219" s="12"/>
      <c r="EDD1219" s="12"/>
      <c r="EDE1219" s="12"/>
      <c r="EDF1219" s="12"/>
      <c r="EDG1219" s="12"/>
      <c r="EDH1219" s="12"/>
      <c r="EDI1219" s="12"/>
      <c r="EDJ1219" s="12"/>
      <c r="EDK1219" s="12"/>
      <c r="EDL1219" s="12"/>
      <c r="EDM1219" s="12"/>
      <c r="EDN1219" s="12"/>
      <c r="EDO1219" s="12"/>
      <c r="EDP1219" s="12"/>
      <c r="EDQ1219" s="12"/>
      <c r="EDR1219" s="12"/>
      <c r="EDS1219" s="12"/>
      <c r="EDT1219" s="12"/>
      <c r="EDU1219" s="12"/>
      <c r="EDV1219" s="12"/>
      <c r="EDW1219" s="12"/>
      <c r="EDX1219" s="12"/>
      <c r="EDY1219" s="12"/>
      <c r="EDZ1219" s="12"/>
      <c r="EEA1219" s="12"/>
      <c r="EEB1219" s="12"/>
      <c r="EEC1219" s="12"/>
      <c r="EED1219" s="12"/>
      <c r="EEE1219" s="12"/>
      <c r="EEF1219" s="12"/>
      <c r="EEG1219" s="12"/>
      <c r="EEH1219" s="12"/>
      <c r="EEI1219" s="12"/>
      <c r="EEJ1219" s="12"/>
      <c r="EEK1219" s="12"/>
      <c r="EEL1219" s="12"/>
      <c r="EEM1219" s="12"/>
      <c r="EEN1219" s="12"/>
      <c r="EEO1219" s="12"/>
      <c r="EEP1219" s="12"/>
      <c r="EEQ1219" s="12"/>
      <c r="EER1219" s="12"/>
      <c r="EES1219" s="12"/>
      <c r="EET1219" s="12"/>
      <c r="EEU1219" s="12"/>
      <c r="EEV1219" s="12"/>
      <c r="EEW1219" s="12"/>
      <c r="EEX1219" s="12"/>
      <c r="EEY1219" s="12"/>
      <c r="EEZ1219" s="12"/>
      <c r="EFA1219" s="12"/>
      <c r="EFB1219" s="12"/>
      <c r="EFC1219" s="12"/>
      <c r="EFD1219" s="12"/>
      <c r="EFE1219" s="12"/>
      <c r="EFF1219" s="12"/>
      <c r="EFG1219" s="12"/>
      <c r="EFH1219" s="12"/>
      <c r="EFI1219" s="12"/>
      <c r="EFJ1219" s="12"/>
      <c r="EFK1219" s="12"/>
      <c r="EFL1219" s="12"/>
      <c r="EFM1219" s="12"/>
      <c r="EFN1219" s="12"/>
      <c r="EFO1219" s="12"/>
      <c r="EFP1219" s="12"/>
      <c r="EFQ1219" s="12"/>
      <c r="EFR1219" s="12"/>
      <c r="EFS1219" s="12"/>
      <c r="EFT1219" s="12"/>
      <c r="EFU1219" s="12"/>
      <c r="EFV1219" s="12"/>
      <c r="EFW1219" s="12"/>
      <c r="EFX1219" s="12"/>
      <c r="EFY1219" s="12"/>
      <c r="EFZ1219" s="12"/>
      <c r="EGA1219" s="12"/>
      <c r="EGB1219" s="12"/>
      <c r="EGC1219" s="12"/>
      <c r="EGD1219" s="12"/>
      <c r="EGE1219" s="12"/>
      <c r="EGF1219" s="12"/>
      <c r="EGG1219" s="12"/>
      <c r="EGH1219" s="12"/>
      <c r="EGI1219" s="12"/>
      <c r="EGJ1219" s="12"/>
      <c r="EGK1219" s="12"/>
      <c r="EGL1219" s="12"/>
      <c r="EGM1219" s="12"/>
      <c r="EGN1219" s="12"/>
      <c r="EGO1219" s="12"/>
      <c r="EGP1219" s="12"/>
      <c r="EGQ1219" s="12"/>
      <c r="EGR1219" s="12"/>
      <c r="EGS1219" s="12"/>
      <c r="EGT1219" s="12"/>
      <c r="EGU1219" s="12"/>
      <c r="EGV1219" s="12"/>
      <c r="EGW1219" s="12"/>
      <c r="EGX1219" s="12"/>
      <c r="EGY1219" s="12"/>
      <c r="EGZ1219" s="12"/>
      <c r="EHA1219" s="12"/>
      <c r="EHB1219" s="12"/>
      <c r="EHC1219" s="12"/>
      <c r="EHD1219" s="12"/>
      <c r="EHE1219" s="12"/>
      <c r="EHF1219" s="12"/>
      <c r="EHG1219" s="12"/>
      <c r="EHH1219" s="12"/>
      <c r="EHI1219" s="12"/>
      <c r="EHJ1219" s="12"/>
      <c r="EHK1219" s="12"/>
      <c r="EHL1219" s="12"/>
      <c r="EHM1219" s="12"/>
      <c r="EHN1219" s="12"/>
      <c r="EHO1219" s="12"/>
      <c r="EHP1219" s="12"/>
      <c r="EHQ1219" s="12"/>
      <c r="EHR1219" s="12"/>
      <c r="EHS1219" s="12"/>
      <c r="EHT1219" s="12"/>
      <c r="EHU1219" s="12"/>
      <c r="EHV1219" s="12"/>
      <c r="EHW1219" s="12"/>
      <c r="EHX1219" s="12"/>
      <c r="EHY1219" s="12"/>
      <c r="EHZ1219" s="12"/>
      <c r="EIA1219" s="12"/>
      <c r="EIB1219" s="12"/>
      <c r="EIC1219" s="12"/>
      <c r="EID1219" s="12"/>
      <c r="EIE1219" s="12"/>
      <c r="EIF1219" s="12"/>
      <c r="EIG1219" s="12"/>
      <c r="EIH1219" s="12"/>
      <c r="EII1219" s="12"/>
      <c r="EIJ1219" s="12"/>
      <c r="EIK1219" s="12"/>
      <c r="EIL1219" s="12"/>
      <c r="EIM1219" s="12"/>
      <c r="EIN1219" s="12"/>
      <c r="EIO1219" s="12"/>
      <c r="EIP1219" s="12"/>
      <c r="EIQ1219" s="12"/>
      <c r="EIR1219" s="12"/>
      <c r="EIS1219" s="12"/>
      <c r="EIT1219" s="12"/>
      <c r="EIU1219" s="12"/>
      <c r="EIV1219" s="12"/>
      <c r="EIW1219" s="12"/>
      <c r="EIX1219" s="12"/>
      <c r="EIY1219" s="12"/>
      <c r="EIZ1219" s="12"/>
      <c r="EJA1219" s="12"/>
      <c r="EJB1219" s="12"/>
      <c r="EJC1219" s="12"/>
      <c r="EJD1219" s="12"/>
      <c r="EJE1219" s="12"/>
      <c r="EJF1219" s="12"/>
      <c r="EJG1219" s="12"/>
      <c r="EJH1219" s="12"/>
      <c r="EJI1219" s="12"/>
      <c r="EJJ1219" s="12"/>
      <c r="EJK1219" s="12"/>
      <c r="EJL1219" s="12"/>
      <c r="EJM1219" s="12"/>
      <c r="EJN1219" s="12"/>
      <c r="EJO1219" s="12"/>
      <c r="EJP1219" s="12"/>
      <c r="EJQ1219" s="12"/>
      <c r="EJR1219" s="12"/>
      <c r="EJS1219" s="12"/>
      <c r="EJT1219" s="12"/>
      <c r="EJU1219" s="12"/>
      <c r="EJV1219" s="12"/>
      <c r="EJW1219" s="12"/>
      <c r="EJX1219" s="12"/>
      <c r="EJY1219" s="12"/>
      <c r="EJZ1219" s="12"/>
      <c r="EKA1219" s="12"/>
      <c r="EKB1219" s="12"/>
      <c r="EKC1219" s="12"/>
      <c r="EKD1219" s="12"/>
      <c r="EKE1219" s="12"/>
      <c r="EKF1219" s="12"/>
      <c r="EKG1219" s="12"/>
      <c r="EKH1219" s="12"/>
      <c r="EKI1219" s="12"/>
      <c r="EKJ1219" s="12"/>
      <c r="EKK1219" s="12"/>
      <c r="EKL1219" s="12"/>
      <c r="EKM1219" s="12"/>
      <c r="EKN1219" s="12"/>
      <c r="EKO1219" s="12"/>
      <c r="EKP1219" s="12"/>
      <c r="EKQ1219" s="12"/>
      <c r="EKR1219" s="12"/>
      <c r="EKS1219" s="12"/>
      <c r="EKT1219" s="12"/>
      <c r="EKU1219" s="12"/>
      <c r="EKV1219" s="12"/>
      <c r="EKW1219" s="12"/>
      <c r="EKX1219" s="12"/>
      <c r="EKY1219" s="12"/>
      <c r="EKZ1219" s="12"/>
      <c r="ELA1219" s="12"/>
      <c r="ELB1219" s="12"/>
      <c r="ELC1219" s="12"/>
      <c r="ELD1219" s="12"/>
      <c r="ELE1219" s="12"/>
      <c r="ELF1219" s="12"/>
      <c r="ELG1219" s="12"/>
      <c r="ELH1219" s="12"/>
      <c r="ELI1219" s="12"/>
      <c r="ELJ1219" s="12"/>
      <c r="ELK1219" s="12"/>
      <c r="ELL1219" s="12"/>
      <c r="ELM1219" s="12"/>
      <c r="ELN1219" s="12"/>
      <c r="ELO1219" s="12"/>
      <c r="ELP1219" s="12"/>
      <c r="ELQ1219" s="12"/>
      <c r="ELR1219" s="12"/>
      <c r="ELS1219" s="12"/>
      <c r="ELT1219" s="12"/>
      <c r="ELU1219" s="12"/>
      <c r="ELV1219" s="12"/>
      <c r="ELW1219" s="12"/>
      <c r="ELX1219" s="12"/>
      <c r="ELY1219" s="12"/>
      <c r="ELZ1219" s="12"/>
      <c r="EMA1219" s="12"/>
      <c r="EMB1219" s="12"/>
      <c r="EMC1219" s="12"/>
      <c r="EMD1219" s="12"/>
      <c r="EME1219" s="12"/>
      <c r="EMF1219" s="12"/>
      <c r="EMG1219" s="12"/>
      <c r="EMH1219" s="12"/>
      <c r="EMI1219" s="12"/>
      <c r="EMJ1219" s="12"/>
      <c r="EMK1219" s="12"/>
      <c r="EML1219" s="12"/>
      <c r="EMM1219" s="12"/>
      <c r="EMN1219" s="12"/>
      <c r="EMO1219" s="12"/>
      <c r="EMP1219" s="12"/>
      <c r="EMQ1219" s="12"/>
      <c r="EMR1219" s="12"/>
      <c r="EMS1219" s="12"/>
      <c r="EMT1219" s="12"/>
      <c r="EMU1219" s="12"/>
      <c r="EMV1219" s="12"/>
      <c r="EMW1219" s="12"/>
      <c r="EMX1219" s="12"/>
      <c r="EMY1219" s="12"/>
      <c r="EMZ1219" s="12"/>
      <c r="ENA1219" s="12"/>
      <c r="ENB1219" s="12"/>
      <c r="ENC1219" s="12"/>
      <c r="END1219" s="12"/>
      <c r="ENE1219" s="12"/>
      <c r="ENF1219" s="12"/>
      <c r="ENG1219" s="12"/>
      <c r="ENH1219" s="12"/>
      <c r="ENI1219" s="12"/>
      <c r="ENJ1219" s="12"/>
      <c r="ENK1219" s="12"/>
      <c r="ENL1219" s="12"/>
      <c r="ENM1219" s="12"/>
      <c r="ENN1219" s="12"/>
      <c r="ENO1219" s="12"/>
      <c r="ENP1219" s="12"/>
      <c r="ENQ1219" s="12"/>
      <c r="ENR1219" s="12"/>
      <c r="ENS1219" s="12"/>
      <c r="ENT1219" s="12"/>
      <c r="ENU1219" s="12"/>
      <c r="ENV1219" s="12"/>
      <c r="ENW1219" s="12"/>
      <c r="ENX1219" s="12"/>
      <c r="ENY1219" s="12"/>
      <c r="ENZ1219" s="12"/>
      <c r="EOA1219" s="12"/>
      <c r="EOB1219" s="12"/>
      <c r="EOC1219" s="12"/>
      <c r="EOD1219" s="12"/>
      <c r="EOE1219" s="12"/>
      <c r="EOF1219" s="12"/>
      <c r="EOG1219" s="12"/>
      <c r="EOH1219" s="12"/>
      <c r="EOI1219" s="12"/>
      <c r="EOJ1219" s="12"/>
      <c r="EOK1219" s="12"/>
      <c r="EOL1219" s="12"/>
      <c r="EOM1219" s="12"/>
      <c r="EON1219" s="12"/>
      <c r="EOO1219" s="12"/>
      <c r="EOP1219" s="12"/>
      <c r="EOQ1219" s="12"/>
      <c r="EOR1219" s="12"/>
      <c r="EOS1219" s="12"/>
      <c r="EOT1219" s="12"/>
      <c r="EOU1219" s="12"/>
      <c r="EOV1219" s="12"/>
      <c r="EOW1219" s="12"/>
      <c r="EOX1219" s="12"/>
      <c r="EOY1219" s="12"/>
      <c r="EOZ1219" s="12"/>
      <c r="EPA1219" s="12"/>
      <c r="EPB1219" s="12"/>
      <c r="EPC1219" s="12"/>
      <c r="EPD1219" s="12"/>
      <c r="EPE1219" s="12"/>
      <c r="EPF1219" s="12"/>
      <c r="EPG1219" s="12"/>
      <c r="EPH1219" s="12"/>
      <c r="EPI1219" s="12"/>
      <c r="EPJ1219" s="12"/>
      <c r="EPK1219" s="12"/>
      <c r="EPL1219" s="12"/>
      <c r="EPM1219" s="12"/>
      <c r="EPN1219" s="12"/>
      <c r="EPO1219" s="12"/>
      <c r="EPP1219" s="12"/>
      <c r="EPQ1219" s="12"/>
      <c r="EPR1219" s="12"/>
      <c r="EPS1219" s="12"/>
      <c r="EPT1219" s="12"/>
      <c r="EPU1219" s="12"/>
      <c r="EPV1219" s="12"/>
      <c r="EPW1219" s="12"/>
      <c r="EPX1219" s="12"/>
      <c r="EPY1219" s="12"/>
      <c r="EPZ1219" s="12"/>
      <c r="EQA1219" s="12"/>
      <c r="EQB1219" s="12"/>
      <c r="EQC1219" s="12"/>
      <c r="EQD1219" s="12"/>
      <c r="EQE1219" s="12"/>
      <c r="EQF1219" s="12"/>
      <c r="EQG1219" s="12"/>
      <c r="EQH1219" s="12"/>
      <c r="EQI1219" s="12"/>
      <c r="EQJ1219" s="12"/>
      <c r="EQK1219" s="12"/>
      <c r="EQL1219" s="12"/>
      <c r="EQM1219" s="12"/>
      <c r="EQN1219" s="12"/>
      <c r="EQO1219" s="12"/>
      <c r="EQP1219" s="12"/>
      <c r="EQQ1219" s="12"/>
      <c r="EQR1219" s="12"/>
      <c r="EQS1219" s="12"/>
      <c r="EQT1219" s="12"/>
      <c r="EQU1219" s="12"/>
      <c r="EQV1219" s="12"/>
      <c r="EQW1219" s="12"/>
      <c r="EQX1219" s="12"/>
      <c r="EQY1219" s="12"/>
      <c r="EQZ1219" s="12"/>
      <c r="ERA1219" s="12"/>
      <c r="ERB1219" s="12"/>
      <c r="ERC1219" s="12"/>
      <c r="ERD1219" s="12"/>
      <c r="ERE1219" s="12"/>
      <c r="ERF1219" s="12"/>
      <c r="ERG1219" s="12"/>
      <c r="ERH1219" s="12"/>
      <c r="ERI1219" s="12"/>
      <c r="ERJ1219" s="12"/>
      <c r="ERK1219" s="12"/>
      <c r="ERL1219" s="12"/>
      <c r="ERM1219" s="12"/>
      <c r="ERN1219" s="12"/>
      <c r="ERO1219" s="12"/>
      <c r="ERP1219" s="12"/>
      <c r="ERQ1219" s="12"/>
      <c r="ERR1219" s="12"/>
      <c r="ERS1219" s="12"/>
      <c r="ERT1219" s="12"/>
      <c r="ERU1219" s="12"/>
      <c r="ERV1219" s="12"/>
      <c r="ERW1219" s="12"/>
      <c r="ERX1219" s="12"/>
      <c r="ERY1219" s="12"/>
      <c r="ERZ1219" s="12"/>
      <c r="ESA1219" s="12"/>
      <c r="ESB1219" s="12"/>
      <c r="ESC1219" s="12"/>
      <c r="ESD1219" s="12"/>
      <c r="ESE1219" s="12"/>
      <c r="ESF1219" s="12"/>
      <c r="ESG1219" s="12"/>
      <c r="ESH1219" s="12"/>
      <c r="ESI1219" s="12"/>
      <c r="ESJ1219" s="12"/>
      <c r="ESK1219" s="12"/>
      <c r="ESL1219" s="12"/>
      <c r="ESM1219" s="12"/>
      <c r="ESN1219" s="12"/>
      <c r="ESO1219" s="12"/>
      <c r="ESP1219" s="12"/>
      <c r="ESQ1219" s="12"/>
      <c r="ESR1219" s="12"/>
      <c r="ESS1219" s="12"/>
      <c r="EST1219" s="12"/>
      <c r="ESU1219" s="12"/>
      <c r="ESV1219" s="12"/>
      <c r="ESW1219" s="12"/>
      <c r="ESX1219" s="12"/>
      <c r="ESY1219" s="12"/>
      <c r="ESZ1219" s="12"/>
      <c r="ETA1219" s="12"/>
      <c r="ETB1219" s="12"/>
      <c r="ETC1219" s="12"/>
      <c r="ETD1219" s="12"/>
      <c r="ETE1219" s="12"/>
      <c r="ETF1219" s="12"/>
      <c r="ETG1219" s="12"/>
      <c r="ETH1219" s="12"/>
      <c r="ETI1219" s="12"/>
      <c r="ETJ1219" s="12"/>
      <c r="ETK1219" s="12"/>
      <c r="ETL1219" s="12"/>
      <c r="ETM1219" s="12"/>
      <c r="ETN1219" s="12"/>
      <c r="ETO1219" s="12"/>
      <c r="ETP1219" s="12"/>
      <c r="ETQ1219" s="12"/>
      <c r="ETR1219" s="12"/>
      <c r="ETS1219" s="12"/>
      <c r="ETT1219" s="12"/>
      <c r="ETU1219" s="12"/>
      <c r="ETV1219" s="12"/>
      <c r="ETW1219" s="12"/>
      <c r="ETX1219" s="12"/>
      <c r="ETY1219" s="12"/>
      <c r="ETZ1219" s="12"/>
      <c r="EUA1219" s="12"/>
      <c r="EUB1219" s="12"/>
      <c r="EUC1219" s="12"/>
      <c r="EUD1219" s="12"/>
      <c r="EUE1219" s="12"/>
      <c r="EUF1219" s="12"/>
      <c r="EUG1219" s="12"/>
      <c r="EUH1219" s="12"/>
      <c r="EUI1219" s="12"/>
      <c r="EUJ1219" s="12"/>
      <c r="EUK1219" s="12"/>
      <c r="EUL1219" s="12"/>
      <c r="EUM1219" s="12"/>
      <c r="EUN1219" s="12"/>
      <c r="EUO1219" s="12"/>
      <c r="EUP1219" s="12"/>
      <c r="EUQ1219" s="12"/>
      <c r="EUR1219" s="12"/>
      <c r="EUS1219" s="12"/>
      <c r="EUT1219" s="12"/>
      <c r="EUU1219" s="12"/>
      <c r="EUV1219" s="12"/>
      <c r="EUW1219" s="12"/>
      <c r="EUX1219" s="12"/>
      <c r="EUY1219" s="12"/>
      <c r="EUZ1219" s="12"/>
      <c r="EVA1219" s="12"/>
      <c r="EVB1219" s="12"/>
      <c r="EVC1219" s="12"/>
      <c r="EVD1219" s="12"/>
      <c r="EVE1219" s="12"/>
      <c r="EVF1219" s="12"/>
      <c r="EVG1219" s="12"/>
      <c r="EVH1219" s="12"/>
      <c r="EVI1219" s="12"/>
      <c r="EVJ1219" s="12"/>
      <c r="EVK1219" s="12"/>
      <c r="EVL1219" s="12"/>
      <c r="EVM1219" s="12"/>
      <c r="EVN1219" s="12"/>
      <c r="EVO1219" s="12"/>
      <c r="EVP1219" s="12"/>
      <c r="EVQ1219" s="12"/>
      <c r="EVR1219" s="12"/>
      <c r="EVS1219" s="12"/>
      <c r="EVT1219" s="12"/>
      <c r="EVU1219" s="12"/>
      <c r="EVV1219" s="12"/>
      <c r="EVW1219" s="12"/>
      <c r="EVX1219" s="12"/>
      <c r="EVY1219" s="12"/>
      <c r="EVZ1219" s="12"/>
      <c r="EWA1219" s="12"/>
      <c r="EWB1219" s="12"/>
      <c r="EWC1219" s="12"/>
      <c r="EWD1219" s="12"/>
      <c r="EWE1219" s="12"/>
      <c r="EWF1219" s="12"/>
      <c r="EWG1219" s="12"/>
      <c r="EWH1219" s="12"/>
      <c r="EWI1219" s="12"/>
      <c r="EWJ1219" s="12"/>
      <c r="EWK1219" s="12"/>
      <c r="EWL1219" s="12"/>
      <c r="EWM1219" s="12"/>
      <c r="EWN1219" s="12"/>
      <c r="EWO1219" s="12"/>
      <c r="EWP1219" s="12"/>
      <c r="EWQ1219" s="12"/>
      <c r="EWR1219" s="12"/>
      <c r="EWS1219" s="12"/>
      <c r="EWT1219" s="12"/>
      <c r="EWU1219" s="12"/>
      <c r="EWV1219" s="12"/>
      <c r="EWW1219" s="12"/>
      <c r="EWX1219" s="12"/>
      <c r="EWY1219" s="12"/>
      <c r="EWZ1219" s="12"/>
      <c r="EXA1219" s="12"/>
      <c r="EXB1219" s="12"/>
      <c r="EXC1219" s="12"/>
      <c r="EXD1219" s="12"/>
      <c r="EXE1219" s="12"/>
      <c r="EXF1219" s="12"/>
      <c r="EXG1219" s="12"/>
      <c r="EXH1219" s="12"/>
      <c r="EXI1219" s="12"/>
      <c r="EXJ1219" s="12"/>
      <c r="EXK1219" s="12"/>
      <c r="EXL1219" s="12"/>
      <c r="EXM1219" s="12"/>
      <c r="EXN1219" s="12"/>
      <c r="EXO1219" s="12"/>
      <c r="EXP1219" s="12"/>
      <c r="EXQ1219" s="12"/>
      <c r="EXR1219" s="12"/>
      <c r="EXS1219" s="12"/>
      <c r="EXT1219" s="12"/>
      <c r="EXU1219" s="12"/>
      <c r="EXV1219" s="12"/>
      <c r="EXW1219" s="12"/>
      <c r="EXX1219" s="12"/>
      <c r="EXY1219" s="12"/>
      <c r="EXZ1219" s="12"/>
      <c r="EYA1219" s="12"/>
      <c r="EYB1219" s="12"/>
      <c r="EYC1219" s="12"/>
      <c r="EYD1219" s="12"/>
      <c r="EYE1219" s="12"/>
      <c r="EYF1219" s="12"/>
      <c r="EYG1219" s="12"/>
      <c r="EYH1219" s="12"/>
      <c r="EYI1219" s="12"/>
      <c r="EYJ1219" s="12"/>
      <c r="EYK1219" s="12"/>
      <c r="EYL1219" s="12"/>
      <c r="EYM1219" s="12"/>
      <c r="EYN1219" s="12"/>
      <c r="EYO1219" s="12"/>
      <c r="EYP1219" s="12"/>
      <c r="EYQ1219" s="12"/>
      <c r="EYR1219" s="12"/>
      <c r="EYS1219" s="12"/>
      <c r="EYT1219" s="12"/>
      <c r="EYU1219" s="12"/>
      <c r="EYV1219" s="12"/>
      <c r="EYW1219" s="12"/>
      <c r="EYX1219" s="12"/>
      <c r="EYY1219" s="12"/>
      <c r="EYZ1219" s="12"/>
      <c r="EZA1219" s="12"/>
      <c r="EZB1219" s="12"/>
      <c r="EZC1219" s="12"/>
      <c r="EZD1219" s="12"/>
      <c r="EZE1219" s="12"/>
      <c r="EZF1219" s="12"/>
      <c r="EZG1219" s="12"/>
      <c r="EZH1219" s="12"/>
      <c r="EZI1219" s="12"/>
      <c r="EZJ1219" s="12"/>
      <c r="EZK1219" s="12"/>
      <c r="EZL1219" s="12"/>
      <c r="EZM1219" s="12"/>
      <c r="EZN1219" s="12"/>
      <c r="EZO1219" s="12"/>
      <c r="EZP1219" s="12"/>
      <c r="EZQ1219" s="12"/>
      <c r="EZR1219" s="12"/>
      <c r="EZS1219" s="12"/>
      <c r="EZT1219" s="12"/>
      <c r="EZU1219" s="12"/>
      <c r="EZV1219" s="12"/>
      <c r="EZW1219" s="12"/>
      <c r="EZX1219" s="12"/>
      <c r="EZY1219" s="12"/>
      <c r="EZZ1219" s="12"/>
      <c r="FAA1219" s="12"/>
      <c r="FAB1219" s="12"/>
      <c r="FAC1219" s="12"/>
      <c r="FAD1219" s="12"/>
      <c r="FAE1219" s="12"/>
      <c r="FAF1219" s="12"/>
      <c r="FAG1219" s="12"/>
      <c r="FAH1219" s="12"/>
      <c r="FAI1219" s="12"/>
      <c r="FAJ1219" s="12"/>
      <c r="FAK1219" s="12"/>
      <c r="FAL1219" s="12"/>
      <c r="FAM1219" s="12"/>
      <c r="FAN1219" s="12"/>
      <c r="FAO1219" s="12"/>
      <c r="FAP1219" s="12"/>
      <c r="FAQ1219" s="12"/>
      <c r="FAR1219" s="12"/>
      <c r="FAS1219" s="12"/>
      <c r="FAT1219" s="12"/>
      <c r="FAU1219" s="12"/>
      <c r="FAV1219" s="12"/>
      <c r="FAW1219" s="12"/>
      <c r="FAX1219" s="12"/>
      <c r="FAY1219" s="12"/>
      <c r="FAZ1219" s="12"/>
      <c r="FBA1219" s="12"/>
      <c r="FBB1219" s="12"/>
      <c r="FBC1219" s="12"/>
      <c r="FBD1219" s="12"/>
      <c r="FBE1219" s="12"/>
      <c r="FBF1219" s="12"/>
      <c r="FBG1219" s="12"/>
      <c r="FBH1219" s="12"/>
      <c r="FBI1219" s="12"/>
      <c r="FBJ1219" s="12"/>
      <c r="FBK1219" s="12"/>
      <c r="FBL1219" s="12"/>
      <c r="FBM1219" s="12"/>
      <c r="FBN1219" s="12"/>
      <c r="FBO1219" s="12"/>
      <c r="FBP1219" s="12"/>
      <c r="FBQ1219" s="12"/>
      <c r="FBR1219" s="12"/>
      <c r="FBS1219" s="12"/>
      <c r="FBT1219" s="12"/>
      <c r="FBU1219" s="12"/>
      <c r="FBV1219" s="12"/>
      <c r="FBW1219" s="12"/>
      <c r="FBX1219" s="12"/>
      <c r="FBY1219" s="12"/>
      <c r="FBZ1219" s="12"/>
      <c r="FCA1219" s="12"/>
      <c r="FCB1219" s="12"/>
      <c r="FCC1219" s="12"/>
      <c r="FCD1219" s="12"/>
      <c r="FCE1219" s="12"/>
      <c r="FCF1219" s="12"/>
      <c r="FCG1219" s="12"/>
      <c r="FCH1219" s="12"/>
      <c r="FCI1219" s="12"/>
      <c r="FCJ1219" s="12"/>
      <c r="FCK1219" s="12"/>
      <c r="FCL1219" s="12"/>
      <c r="FCM1219" s="12"/>
      <c r="FCN1219" s="12"/>
      <c r="FCO1219" s="12"/>
      <c r="FCP1219" s="12"/>
      <c r="FCQ1219" s="12"/>
      <c r="FCR1219" s="12"/>
      <c r="FCS1219" s="12"/>
      <c r="FCT1219" s="12"/>
      <c r="FCU1219" s="12"/>
      <c r="FCV1219" s="12"/>
      <c r="FCW1219" s="12"/>
      <c r="FCX1219" s="12"/>
      <c r="FCY1219" s="12"/>
      <c r="FCZ1219" s="12"/>
      <c r="FDA1219" s="12"/>
      <c r="FDB1219" s="12"/>
      <c r="FDC1219" s="12"/>
      <c r="FDD1219" s="12"/>
      <c r="FDE1219" s="12"/>
      <c r="FDF1219" s="12"/>
      <c r="FDG1219" s="12"/>
      <c r="FDH1219" s="12"/>
      <c r="FDI1219" s="12"/>
      <c r="FDJ1219" s="12"/>
      <c r="FDK1219" s="12"/>
      <c r="FDL1219" s="12"/>
      <c r="FDM1219" s="12"/>
      <c r="FDN1219" s="12"/>
      <c r="FDO1219" s="12"/>
      <c r="FDP1219" s="12"/>
      <c r="FDQ1219" s="12"/>
      <c r="FDR1219" s="12"/>
      <c r="FDS1219" s="12"/>
      <c r="FDT1219" s="12"/>
      <c r="FDU1219" s="12"/>
      <c r="FDV1219" s="12"/>
      <c r="FDW1219" s="12"/>
      <c r="FDX1219" s="12"/>
      <c r="FDY1219" s="12"/>
      <c r="FDZ1219" s="12"/>
      <c r="FEA1219" s="12"/>
      <c r="FEB1219" s="12"/>
      <c r="FEC1219" s="12"/>
      <c r="FED1219" s="12"/>
      <c r="FEE1219" s="12"/>
      <c r="FEF1219" s="12"/>
      <c r="FEG1219" s="12"/>
      <c r="FEH1219" s="12"/>
      <c r="FEI1219" s="12"/>
      <c r="FEJ1219" s="12"/>
      <c r="FEK1219" s="12"/>
      <c r="FEL1219" s="12"/>
      <c r="FEM1219" s="12"/>
      <c r="FEN1219" s="12"/>
      <c r="FEO1219" s="12"/>
      <c r="FEP1219" s="12"/>
      <c r="FEQ1219" s="12"/>
      <c r="FER1219" s="12"/>
      <c r="FES1219" s="12"/>
      <c r="FET1219" s="12"/>
      <c r="FEU1219" s="12"/>
      <c r="FEV1219" s="12"/>
      <c r="FEW1219" s="12"/>
      <c r="FEX1219" s="12"/>
      <c r="FEY1219" s="12"/>
      <c r="FEZ1219" s="12"/>
      <c r="FFA1219" s="12"/>
      <c r="FFB1219" s="12"/>
      <c r="FFC1219" s="12"/>
      <c r="FFD1219" s="12"/>
      <c r="FFE1219" s="12"/>
      <c r="FFF1219" s="12"/>
      <c r="FFG1219" s="12"/>
      <c r="FFH1219" s="12"/>
      <c r="FFI1219" s="12"/>
      <c r="FFJ1219" s="12"/>
      <c r="FFK1219" s="12"/>
      <c r="FFL1219" s="12"/>
      <c r="FFM1219" s="12"/>
      <c r="FFN1219" s="12"/>
      <c r="FFO1219" s="12"/>
      <c r="FFP1219" s="12"/>
      <c r="FFQ1219" s="12"/>
      <c r="FFR1219" s="12"/>
      <c r="FFS1219" s="12"/>
      <c r="FFT1219" s="12"/>
      <c r="FFU1219" s="12"/>
      <c r="FFV1219" s="12"/>
      <c r="FFW1219" s="12"/>
      <c r="FFX1219" s="12"/>
      <c r="FFY1219" s="12"/>
      <c r="FFZ1219" s="12"/>
      <c r="FGA1219" s="12"/>
      <c r="FGB1219" s="12"/>
      <c r="FGC1219" s="12"/>
      <c r="FGD1219" s="12"/>
      <c r="FGE1219" s="12"/>
      <c r="FGF1219" s="12"/>
      <c r="FGG1219" s="12"/>
      <c r="FGH1219" s="12"/>
      <c r="FGI1219" s="12"/>
      <c r="FGJ1219" s="12"/>
      <c r="FGK1219" s="12"/>
      <c r="FGL1219" s="12"/>
      <c r="FGM1219" s="12"/>
      <c r="FGN1219" s="12"/>
      <c r="FGO1219" s="12"/>
      <c r="FGP1219" s="12"/>
      <c r="FGQ1219" s="12"/>
      <c r="FGR1219" s="12"/>
      <c r="FGS1219" s="12"/>
      <c r="FGT1219" s="12"/>
      <c r="FGU1219" s="12"/>
      <c r="FGV1219" s="12"/>
      <c r="FGW1219" s="12"/>
      <c r="FGX1219" s="12"/>
      <c r="FGY1219" s="12"/>
      <c r="FGZ1219" s="12"/>
      <c r="FHA1219" s="12"/>
      <c r="FHB1219" s="12"/>
      <c r="FHC1219" s="12"/>
      <c r="FHD1219" s="12"/>
      <c r="FHE1219" s="12"/>
      <c r="FHF1219" s="12"/>
      <c r="FHG1219" s="12"/>
      <c r="FHH1219" s="12"/>
      <c r="FHI1219" s="12"/>
      <c r="FHJ1219" s="12"/>
      <c r="FHK1219" s="12"/>
      <c r="FHL1219" s="12"/>
      <c r="FHM1219" s="12"/>
      <c r="FHN1219" s="12"/>
      <c r="FHO1219" s="12"/>
      <c r="FHP1219" s="12"/>
      <c r="FHQ1219" s="12"/>
      <c r="FHR1219" s="12"/>
      <c r="FHS1219" s="12"/>
      <c r="FHT1219" s="12"/>
      <c r="FHU1219" s="12"/>
      <c r="FHV1219" s="12"/>
      <c r="FHW1219" s="12"/>
      <c r="FHX1219" s="12"/>
      <c r="FHY1219" s="12"/>
      <c r="FHZ1219" s="12"/>
      <c r="FIA1219" s="12"/>
      <c r="FIB1219" s="12"/>
      <c r="FIC1219" s="12"/>
      <c r="FID1219" s="12"/>
      <c r="FIE1219" s="12"/>
      <c r="FIF1219" s="12"/>
      <c r="FIG1219" s="12"/>
      <c r="FIH1219" s="12"/>
      <c r="FII1219" s="12"/>
      <c r="FIJ1219" s="12"/>
      <c r="FIK1219" s="12"/>
      <c r="FIL1219" s="12"/>
      <c r="FIM1219" s="12"/>
      <c r="FIN1219" s="12"/>
      <c r="FIO1219" s="12"/>
      <c r="FIP1219" s="12"/>
      <c r="FIQ1219" s="12"/>
      <c r="FIR1219" s="12"/>
      <c r="FIS1219" s="12"/>
      <c r="FIT1219" s="12"/>
      <c r="FIU1219" s="12"/>
      <c r="FIV1219" s="12"/>
      <c r="FIW1219" s="12"/>
      <c r="FIX1219" s="12"/>
      <c r="FIY1219" s="12"/>
      <c r="FIZ1219" s="12"/>
      <c r="FJA1219" s="12"/>
      <c r="FJB1219" s="12"/>
      <c r="FJC1219" s="12"/>
      <c r="FJD1219" s="12"/>
      <c r="FJE1219" s="12"/>
      <c r="FJF1219" s="12"/>
      <c r="FJG1219" s="12"/>
      <c r="FJH1219" s="12"/>
      <c r="FJI1219" s="12"/>
      <c r="FJJ1219" s="12"/>
      <c r="FJK1219" s="12"/>
      <c r="FJL1219" s="12"/>
      <c r="FJM1219" s="12"/>
      <c r="FJN1219" s="12"/>
      <c r="FJO1219" s="12"/>
      <c r="FJP1219" s="12"/>
      <c r="FJQ1219" s="12"/>
      <c r="FJR1219" s="12"/>
      <c r="FJS1219" s="12"/>
      <c r="FJT1219" s="12"/>
      <c r="FJU1219" s="12"/>
      <c r="FJV1219" s="12"/>
      <c r="FJW1219" s="12"/>
      <c r="FJX1219" s="12"/>
      <c r="FJY1219" s="12"/>
      <c r="FJZ1219" s="12"/>
      <c r="FKA1219" s="12"/>
      <c r="FKB1219" s="12"/>
      <c r="FKC1219" s="12"/>
      <c r="FKD1219" s="12"/>
      <c r="FKE1219" s="12"/>
      <c r="FKF1219" s="12"/>
      <c r="FKG1219" s="12"/>
      <c r="FKH1219" s="12"/>
      <c r="FKI1219" s="12"/>
      <c r="FKJ1219" s="12"/>
      <c r="FKK1219" s="12"/>
      <c r="FKL1219" s="12"/>
      <c r="FKM1219" s="12"/>
      <c r="FKN1219" s="12"/>
      <c r="FKO1219" s="12"/>
      <c r="FKP1219" s="12"/>
      <c r="FKQ1219" s="12"/>
      <c r="FKR1219" s="12"/>
      <c r="FKS1219" s="12"/>
      <c r="FKT1219" s="12"/>
      <c r="FKU1219" s="12"/>
      <c r="FKV1219" s="12"/>
      <c r="FKW1219" s="12"/>
      <c r="FKX1219" s="12"/>
      <c r="FKY1219" s="12"/>
      <c r="FKZ1219" s="12"/>
      <c r="FLA1219" s="12"/>
      <c r="FLB1219" s="12"/>
      <c r="FLC1219" s="12"/>
      <c r="FLD1219" s="12"/>
      <c r="FLE1219" s="12"/>
      <c r="FLF1219" s="12"/>
      <c r="FLG1219" s="12"/>
      <c r="FLH1219" s="12"/>
      <c r="FLI1219" s="12"/>
      <c r="FLJ1219" s="12"/>
      <c r="FLK1219" s="12"/>
      <c r="FLL1219" s="12"/>
      <c r="FLM1219" s="12"/>
      <c r="FLN1219" s="12"/>
      <c r="FLO1219" s="12"/>
      <c r="FLP1219" s="12"/>
      <c r="FLQ1219" s="12"/>
      <c r="FLR1219" s="12"/>
      <c r="FLS1219" s="12"/>
      <c r="FLT1219" s="12"/>
      <c r="FLU1219" s="12"/>
      <c r="FLV1219" s="12"/>
      <c r="FLW1219" s="12"/>
      <c r="FLX1219" s="12"/>
      <c r="FLY1219" s="12"/>
      <c r="FLZ1219" s="12"/>
      <c r="FMA1219" s="12"/>
      <c r="FMB1219" s="12"/>
      <c r="FMC1219" s="12"/>
      <c r="FMD1219" s="12"/>
      <c r="FME1219" s="12"/>
      <c r="FMF1219" s="12"/>
      <c r="FMG1219" s="12"/>
      <c r="FMH1219" s="12"/>
      <c r="FMI1219" s="12"/>
      <c r="FMJ1219" s="12"/>
      <c r="FMK1219" s="12"/>
      <c r="FML1219" s="12"/>
      <c r="FMM1219" s="12"/>
      <c r="FMN1219" s="12"/>
      <c r="FMO1219" s="12"/>
      <c r="FMP1219" s="12"/>
      <c r="FMQ1219" s="12"/>
      <c r="FMR1219" s="12"/>
      <c r="FMS1219" s="12"/>
      <c r="FMT1219" s="12"/>
      <c r="FMU1219" s="12"/>
      <c r="FMV1219" s="12"/>
      <c r="FMW1219" s="12"/>
      <c r="FMX1219" s="12"/>
      <c r="FMY1219" s="12"/>
      <c r="FMZ1219" s="12"/>
      <c r="FNA1219" s="12"/>
      <c r="FNB1219" s="12"/>
      <c r="FNC1219" s="12"/>
      <c r="FND1219" s="12"/>
      <c r="FNE1219" s="12"/>
      <c r="FNF1219" s="12"/>
      <c r="FNG1219" s="12"/>
      <c r="FNH1219" s="12"/>
      <c r="FNI1219" s="12"/>
      <c r="FNJ1219" s="12"/>
      <c r="FNK1219" s="12"/>
      <c r="FNL1219" s="12"/>
      <c r="FNM1219" s="12"/>
      <c r="FNN1219" s="12"/>
      <c r="FNO1219" s="12"/>
      <c r="FNP1219" s="12"/>
      <c r="FNQ1219" s="12"/>
      <c r="FNR1219" s="12"/>
      <c r="FNS1219" s="12"/>
      <c r="FNT1219" s="12"/>
      <c r="FNU1219" s="12"/>
      <c r="FNV1219" s="12"/>
      <c r="FNW1219" s="12"/>
      <c r="FNX1219" s="12"/>
      <c r="FNY1219" s="12"/>
      <c r="FNZ1219" s="12"/>
      <c r="FOA1219" s="12"/>
      <c r="FOB1219" s="12"/>
      <c r="FOC1219" s="12"/>
      <c r="FOD1219" s="12"/>
      <c r="FOE1219" s="12"/>
      <c r="FOF1219" s="12"/>
      <c r="FOG1219" s="12"/>
      <c r="FOH1219" s="12"/>
      <c r="FOI1219" s="12"/>
      <c r="FOJ1219" s="12"/>
      <c r="FOK1219" s="12"/>
      <c r="FOL1219" s="12"/>
      <c r="FOM1219" s="12"/>
      <c r="FON1219" s="12"/>
      <c r="FOO1219" s="12"/>
      <c r="FOP1219" s="12"/>
      <c r="FOQ1219" s="12"/>
      <c r="FOR1219" s="12"/>
      <c r="FOS1219" s="12"/>
      <c r="FOT1219" s="12"/>
      <c r="FOU1219" s="12"/>
      <c r="FOV1219" s="12"/>
      <c r="FOW1219" s="12"/>
      <c r="FOX1219" s="12"/>
      <c r="FOY1219" s="12"/>
      <c r="FOZ1219" s="12"/>
      <c r="FPA1219" s="12"/>
      <c r="FPB1219" s="12"/>
      <c r="FPC1219" s="12"/>
      <c r="FPD1219" s="12"/>
      <c r="FPE1219" s="12"/>
      <c r="FPF1219" s="12"/>
      <c r="FPG1219" s="12"/>
      <c r="FPH1219" s="12"/>
      <c r="FPI1219" s="12"/>
      <c r="FPJ1219" s="12"/>
      <c r="FPK1219" s="12"/>
      <c r="FPL1219" s="12"/>
      <c r="FPM1219" s="12"/>
      <c r="FPN1219" s="12"/>
      <c r="FPO1219" s="12"/>
      <c r="FPP1219" s="12"/>
      <c r="FPQ1219" s="12"/>
      <c r="FPR1219" s="12"/>
      <c r="FPS1219" s="12"/>
      <c r="FPT1219" s="12"/>
      <c r="FPU1219" s="12"/>
      <c r="FPV1219" s="12"/>
      <c r="FPW1219" s="12"/>
      <c r="FPX1219" s="12"/>
      <c r="FPY1219" s="12"/>
      <c r="FPZ1219" s="12"/>
      <c r="FQA1219" s="12"/>
      <c r="FQB1219" s="12"/>
      <c r="FQC1219" s="12"/>
      <c r="FQD1219" s="12"/>
      <c r="FQE1219" s="12"/>
      <c r="FQF1219" s="12"/>
      <c r="FQG1219" s="12"/>
      <c r="FQH1219" s="12"/>
      <c r="FQI1219" s="12"/>
      <c r="FQJ1219" s="12"/>
      <c r="FQK1219" s="12"/>
      <c r="FQL1219" s="12"/>
      <c r="FQM1219" s="12"/>
      <c r="FQN1219" s="12"/>
      <c r="FQO1219" s="12"/>
      <c r="FQP1219" s="12"/>
      <c r="FQQ1219" s="12"/>
      <c r="FQR1219" s="12"/>
      <c r="FQS1219" s="12"/>
      <c r="FQT1219" s="12"/>
      <c r="FQU1219" s="12"/>
      <c r="FQV1219" s="12"/>
      <c r="FQW1219" s="12"/>
      <c r="FQX1219" s="12"/>
      <c r="FQY1219" s="12"/>
      <c r="FQZ1219" s="12"/>
      <c r="FRA1219" s="12"/>
      <c r="FRB1219" s="12"/>
      <c r="FRC1219" s="12"/>
      <c r="FRD1219" s="12"/>
      <c r="FRE1219" s="12"/>
      <c r="FRF1219" s="12"/>
      <c r="FRG1219" s="12"/>
      <c r="FRH1219" s="12"/>
      <c r="FRI1219" s="12"/>
      <c r="FRJ1219" s="12"/>
      <c r="FRK1219" s="12"/>
      <c r="FRL1219" s="12"/>
      <c r="FRM1219" s="12"/>
      <c r="FRN1219" s="12"/>
      <c r="FRO1219" s="12"/>
      <c r="FRP1219" s="12"/>
      <c r="FRQ1219" s="12"/>
      <c r="FRR1219" s="12"/>
      <c r="FRS1219" s="12"/>
      <c r="FRT1219" s="12"/>
      <c r="FRU1219" s="12"/>
      <c r="FRV1219" s="12"/>
      <c r="FRW1219" s="12"/>
      <c r="FRX1219" s="12"/>
      <c r="FRY1219" s="12"/>
      <c r="FRZ1219" s="12"/>
      <c r="FSA1219" s="12"/>
      <c r="FSB1219" s="12"/>
      <c r="FSC1219" s="12"/>
      <c r="FSD1219" s="12"/>
      <c r="FSE1219" s="12"/>
      <c r="FSF1219" s="12"/>
      <c r="FSG1219" s="12"/>
      <c r="FSH1219" s="12"/>
      <c r="FSI1219" s="12"/>
      <c r="FSJ1219" s="12"/>
      <c r="FSK1219" s="12"/>
      <c r="FSL1219" s="12"/>
      <c r="FSM1219" s="12"/>
      <c r="FSN1219" s="12"/>
      <c r="FSO1219" s="12"/>
      <c r="FSP1219" s="12"/>
      <c r="FSQ1219" s="12"/>
      <c r="FSR1219" s="12"/>
      <c r="FSS1219" s="12"/>
      <c r="FST1219" s="12"/>
      <c r="FSU1219" s="12"/>
      <c r="FSV1219" s="12"/>
      <c r="FSW1219" s="12"/>
      <c r="FSX1219" s="12"/>
      <c r="FSY1219" s="12"/>
      <c r="FSZ1219" s="12"/>
      <c r="FTA1219" s="12"/>
      <c r="FTB1219" s="12"/>
      <c r="FTC1219" s="12"/>
      <c r="FTD1219" s="12"/>
      <c r="FTE1219" s="12"/>
      <c r="FTF1219" s="12"/>
      <c r="FTG1219" s="12"/>
      <c r="FTH1219" s="12"/>
      <c r="FTI1219" s="12"/>
      <c r="FTJ1219" s="12"/>
      <c r="FTK1219" s="12"/>
      <c r="FTL1219" s="12"/>
      <c r="FTM1219" s="12"/>
      <c r="FTN1219" s="12"/>
      <c r="FTO1219" s="12"/>
      <c r="FTP1219" s="12"/>
      <c r="FTQ1219" s="12"/>
      <c r="FTR1219" s="12"/>
      <c r="FTS1219" s="12"/>
      <c r="FTT1219" s="12"/>
      <c r="FTU1219" s="12"/>
      <c r="FTV1219" s="12"/>
      <c r="FTW1219" s="12"/>
      <c r="FTX1219" s="12"/>
      <c r="FTY1219" s="12"/>
      <c r="FTZ1219" s="12"/>
      <c r="FUA1219" s="12"/>
      <c r="FUB1219" s="12"/>
      <c r="FUC1219" s="12"/>
      <c r="FUD1219" s="12"/>
      <c r="FUE1219" s="12"/>
      <c r="FUF1219" s="12"/>
      <c r="FUG1219" s="12"/>
      <c r="FUH1219" s="12"/>
      <c r="FUI1219" s="12"/>
      <c r="FUJ1219" s="12"/>
      <c r="FUK1219" s="12"/>
      <c r="FUL1219" s="12"/>
      <c r="FUM1219" s="12"/>
      <c r="FUN1219" s="12"/>
      <c r="FUO1219" s="12"/>
      <c r="FUP1219" s="12"/>
      <c r="FUQ1219" s="12"/>
      <c r="FUR1219" s="12"/>
      <c r="FUS1219" s="12"/>
      <c r="FUT1219" s="12"/>
      <c r="FUU1219" s="12"/>
      <c r="FUV1219" s="12"/>
      <c r="FUW1219" s="12"/>
      <c r="FUX1219" s="12"/>
      <c r="FUY1219" s="12"/>
      <c r="FUZ1219" s="12"/>
      <c r="FVA1219" s="12"/>
      <c r="FVB1219" s="12"/>
      <c r="FVC1219" s="12"/>
      <c r="FVD1219" s="12"/>
      <c r="FVE1219" s="12"/>
      <c r="FVF1219" s="12"/>
      <c r="FVG1219" s="12"/>
      <c r="FVH1219" s="12"/>
      <c r="FVI1219" s="12"/>
      <c r="FVJ1219" s="12"/>
      <c r="FVK1219" s="12"/>
      <c r="FVL1219" s="12"/>
      <c r="FVM1219" s="12"/>
      <c r="FVN1219" s="12"/>
      <c r="FVO1219" s="12"/>
      <c r="FVP1219" s="12"/>
      <c r="FVQ1219" s="12"/>
      <c r="FVR1219" s="12"/>
      <c r="FVS1219" s="12"/>
      <c r="FVT1219" s="12"/>
      <c r="FVU1219" s="12"/>
      <c r="FVV1219" s="12"/>
      <c r="FVW1219" s="12"/>
      <c r="FVX1219" s="12"/>
      <c r="FVY1219" s="12"/>
      <c r="FVZ1219" s="12"/>
      <c r="FWA1219" s="12"/>
      <c r="FWB1219" s="12"/>
      <c r="FWC1219" s="12"/>
      <c r="FWD1219" s="12"/>
      <c r="FWE1219" s="12"/>
      <c r="FWF1219" s="12"/>
      <c r="FWG1219" s="12"/>
      <c r="FWH1219" s="12"/>
      <c r="FWI1219" s="12"/>
      <c r="FWJ1219" s="12"/>
      <c r="FWK1219" s="12"/>
      <c r="FWL1219" s="12"/>
      <c r="FWM1219" s="12"/>
      <c r="FWN1219" s="12"/>
      <c r="FWO1219" s="12"/>
      <c r="FWP1219" s="12"/>
      <c r="FWQ1219" s="12"/>
      <c r="FWR1219" s="12"/>
      <c r="FWS1219" s="12"/>
      <c r="FWT1219" s="12"/>
      <c r="FWU1219" s="12"/>
      <c r="FWV1219" s="12"/>
      <c r="FWW1219" s="12"/>
      <c r="FWX1219" s="12"/>
      <c r="FWY1219" s="12"/>
      <c r="FWZ1219" s="12"/>
      <c r="FXA1219" s="12"/>
      <c r="FXB1219" s="12"/>
      <c r="FXC1219" s="12"/>
      <c r="FXD1219" s="12"/>
      <c r="FXE1219" s="12"/>
      <c r="FXF1219" s="12"/>
      <c r="FXG1219" s="12"/>
      <c r="FXH1219" s="12"/>
      <c r="FXI1219" s="12"/>
      <c r="FXJ1219" s="12"/>
      <c r="FXK1219" s="12"/>
      <c r="FXL1219" s="12"/>
      <c r="FXM1219" s="12"/>
      <c r="FXN1219" s="12"/>
      <c r="FXO1219" s="12"/>
      <c r="FXP1219" s="12"/>
      <c r="FXQ1219" s="12"/>
      <c r="FXR1219" s="12"/>
      <c r="FXS1219" s="12"/>
      <c r="FXT1219" s="12"/>
      <c r="FXU1219" s="12"/>
      <c r="FXV1219" s="12"/>
      <c r="FXW1219" s="12"/>
      <c r="FXX1219" s="12"/>
      <c r="FXY1219" s="12"/>
      <c r="FXZ1219" s="12"/>
      <c r="FYA1219" s="12"/>
      <c r="FYB1219" s="12"/>
      <c r="FYC1219" s="12"/>
      <c r="FYD1219" s="12"/>
      <c r="FYE1219" s="12"/>
      <c r="FYF1219" s="12"/>
      <c r="FYG1219" s="12"/>
      <c r="FYH1219" s="12"/>
      <c r="FYI1219" s="12"/>
      <c r="FYJ1219" s="12"/>
      <c r="FYK1219" s="12"/>
      <c r="FYL1219" s="12"/>
      <c r="FYM1219" s="12"/>
      <c r="FYN1219" s="12"/>
      <c r="FYO1219" s="12"/>
      <c r="FYP1219" s="12"/>
      <c r="FYQ1219" s="12"/>
      <c r="FYR1219" s="12"/>
      <c r="FYS1219" s="12"/>
      <c r="FYT1219" s="12"/>
      <c r="FYU1219" s="12"/>
      <c r="FYV1219" s="12"/>
      <c r="FYW1219" s="12"/>
      <c r="FYX1219" s="12"/>
      <c r="FYY1219" s="12"/>
      <c r="FYZ1219" s="12"/>
      <c r="FZA1219" s="12"/>
      <c r="FZB1219" s="12"/>
      <c r="FZC1219" s="12"/>
      <c r="FZD1219" s="12"/>
      <c r="FZE1219" s="12"/>
      <c r="FZF1219" s="12"/>
      <c r="FZG1219" s="12"/>
      <c r="FZH1219" s="12"/>
      <c r="FZI1219" s="12"/>
      <c r="FZJ1219" s="12"/>
      <c r="FZK1219" s="12"/>
      <c r="FZL1219" s="12"/>
      <c r="FZM1219" s="12"/>
      <c r="FZN1219" s="12"/>
      <c r="FZO1219" s="12"/>
      <c r="FZP1219" s="12"/>
      <c r="FZQ1219" s="12"/>
      <c r="FZR1219" s="12"/>
      <c r="FZS1219" s="12"/>
      <c r="FZT1219" s="12"/>
      <c r="FZU1219" s="12"/>
      <c r="FZV1219" s="12"/>
      <c r="FZW1219" s="12"/>
      <c r="FZX1219" s="12"/>
      <c r="FZY1219" s="12"/>
      <c r="FZZ1219" s="12"/>
      <c r="GAA1219" s="12"/>
      <c r="GAB1219" s="12"/>
      <c r="GAC1219" s="12"/>
      <c r="GAD1219" s="12"/>
      <c r="GAE1219" s="12"/>
      <c r="GAF1219" s="12"/>
      <c r="GAG1219" s="12"/>
      <c r="GAH1219" s="12"/>
      <c r="GAI1219" s="12"/>
      <c r="GAJ1219" s="12"/>
      <c r="GAK1219" s="12"/>
      <c r="GAL1219" s="12"/>
      <c r="GAM1219" s="12"/>
      <c r="GAN1219" s="12"/>
      <c r="GAO1219" s="12"/>
      <c r="GAP1219" s="12"/>
      <c r="GAQ1219" s="12"/>
      <c r="GAR1219" s="12"/>
      <c r="GAS1219" s="12"/>
      <c r="GAT1219" s="12"/>
      <c r="GAU1219" s="12"/>
      <c r="GAV1219" s="12"/>
      <c r="GAW1219" s="12"/>
      <c r="GAX1219" s="12"/>
      <c r="GAY1219" s="12"/>
      <c r="GAZ1219" s="12"/>
      <c r="GBA1219" s="12"/>
      <c r="GBB1219" s="12"/>
      <c r="GBC1219" s="12"/>
      <c r="GBD1219" s="12"/>
      <c r="GBE1219" s="12"/>
      <c r="GBF1219" s="12"/>
      <c r="GBG1219" s="12"/>
      <c r="GBH1219" s="12"/>
      <c r="GBI1219" s="12"/>
      <c r="GBJ1219" s="12"/>
      <c r="GBK1219" s="12"/>
      <c r="GBL1219" s="12"/>
      <c r="GBM1219" s="12"/>
      <c r="GBN1219" s="12"/>
      <c r="GBO1219" s="12"/>
      <c r="GBP1219" s="12"/>
      <c r="GBQ1219" s="12"/>
      <c r="GBR1219" s="12"/>
      <c r="GBS1219" s="12"/>
      <c r="GBT1219" s="12"/>
      <c r="GBU1219" s="12"/>
      <c r="GBV1219" s="12"/>
      <c r="GBW1219" s="12"/>
      <c r="GBX1219" s="12"/>
      <c r="GBY1219" s="12"/>
      <c r="GBZ1219" s="12"/>
      <c r="GCA1219" s="12"/>
      <c r="GCB1219" s="12"/>
      <c r="GCC1219" s="12"/>
      <c r="GCD1219" s="12"/>
      <c r="GCE1219" s="12"/>
      <c r="GCF1219" s="12"/>
      <c r="GCG1219" s="12"/>
      <c r="GCH1219" s="12"/>
      <c r="GCI1219" s="12"/>
      <c r="GCJ1219" s="12"/>
      <c r="GCK1219" s="12"/>
      <c r="GCL1219" s="12"/>
      <c r="GCM1219" s="12"/>
      <c r="GCN1219" s="12"/>
      <c r="GCO1219" s="12"/>
      <c r="GCP1219" s="12"/>
      <c r="GCQ1219" s="12"/>
      <c r="GCR1219" s="12"/>
      <c r="GCS1219" s="12"/>
      <c r="GCT1219" s="12"/>
      <c r="GCU1219" s="12"/>
      <c r="GCV1219" s="12"/>
      <c r="GCW1219" s="12"/>
      <c r="GCX1219" s="12"/>
      <c r="GCY1219" s="12"/>
      <c r="GCZ1219" s="12"/>
      <c r="GDA1219" s="12"/>
      <c r="GDB1219" s="12"/>
      <c r="GDC1219" s="12"/>
      <c r="GDD1219" s="12"/>
      <c r="GDE1219" s="12"/>
      <c r="GDF1219" s="12"/>
      <c r="GDG1219" s="12"/>
      <c r="GDH1219" s="12"/>
      <c r="GDI1219" s="12"/>
      <c r="GDJ1219" s="12"/>
      <c r="GDK1219" s="12"/>
      <c r="GDL1219" s="12"/>
      <c r="GDM1219" s="12"/>
      <c r="GDN1219" s="12"/>
      <c r="GDO1219" s="12"/>
      <c r="GDP1219" s="12"/>
      <c r="GDQ1219" s="12"/>
      <c r="GDR1219" s="12"/>
      <c r="GDS1219" s="12"/>
      <c r="GDT1219" s="12"/>
      <c r="GDU1219" s="12"/>
      <c r="GDV1219" s="12"/>
      <c r="GDW1219" s="12"/>
      <c r="GDX1219" s="12"/>
      <c r="GDY1219" s="12"/>
      <c r="GDZ1219" s="12"/>
      <c r="GEA1219" s="12"/>
      <c r="GEB1219" s="12"/>
      <c r="GEC1219" s="12"/>
      <c r="GED1219" s="12"/>
      <c r="GEE1219" s="12"/>
      <c r="GEF1219" s="12"/>
      <c r="GEG1219" s="12"/>
      <c r="GEH1219" s="12"/>
      <c r="GEI1219" s="12"/>
      <c r="GEJ1219" s="12"/>
      <c r="GEK1219" s="12"/>
      <c r="GEL1219" s="12"/>
      <c r="GEM1219" s="12"/>
      <c r="GEN1219" s="12"/>
      <c r="GEO1219" s="12"/>
      <c r="GEP1219" s="12"/>
      <c r="GEQ1219" s="12"/>
      <c r="GER1219" s="12"/>
      <c r="GES1219" s="12"/>
      <c r="GET1219" s="12"/>
      <c r="GEU1219" s="12"/>
      <c r="GEV1219" s="12"/>
      <c r="GEW1219" s="12"/>
      <c r="GEX1219" s="12"/>
      <c r="GEY1219" s="12"/>
      <c r="GEZ1219" s="12"/>
      <c r="GFA1219" s="12"/>
      <c r="GFB1219" s="12"/>
      <c r="GFC1219" s="12"/>
      <c r="GFD1219" s="12"/>
      <c r="GFE1219" s="12"/>
      <c r="GFF1219" s="12"/>
      <c r="GFG1219" s="12"/>
      <c r="GFH1219" s="12"/>
      <c r="GFI1219" s="12"/>
      <c r="GFJ1219" s="12"/>
      <c r="GFK1219" s="12"/>
      <c r="GFL1219" s="12"/>
      <c r="GFM1219" s="12"/>
      <c r="GFN1219" s="12"/>
      <c r="GFO1219" s="12"/>
      <c r="GFP1219" s="12"/>
      <c r="GFQ1219" s="12"/>
      <c r="GFR1219" s="12"/>
      <c r="GFS1219" s="12"/>
      <c r="GFT1219" s="12"/>
      <c r="GFU1219" s="12"/>
      <c r="GFV1219" s="12"/>
      <c r="GFW1219" s="12"/>
      <c r="GFX1219" s="12"/>
      <c r="GFY1219" s="12"/>
      <c r="GFZ1219" s="12"/>
      <c r="GGA1219" s="12"/>
      <c r="GGB1219" s="12"/>
      <c r="GGC1219" s="12"/>
      <c r="GGD1219" s="12"/>
      <c r="GGE1219" s="12"/>
      <c r="GGF1219" s="12"/>
      <c r="GGG1219" s="12"/>
      <c r="GGH1219" s="12"/>
      <c r="GGI1219" s="12"/>
      <c r="GGJ1219" s="12"/>
      <c r="GGK1219" s="12"/>
      <c r="GGL1219" s="12"/>
      <c r="GGM1219" s="12"/>
      <c r="GGN1219" s="12"/>
      <c r="GGO1219" s="12"/>
      <c r="GGP1219" s="12"/>
      <c r="GGQ1219" s="12"/>
      <c r="GGR1219" s="12"/>
      <c r="GGS1219" s="12"/>
      <c r="GGT1219" s="12"/>
      <c r="GGU1219" s="12"/>
      <c r="GGV1219" s="12"/>
      <c r="GGW1219" s="12"/>
      <c r="GGX1219" s="12"/>
      <c r="GGY1219" s="12"/>
      <c r="GGZ1219" s="12"/>
      <c r="GHA1219" s="12"/>
      <c r="GHB1219" s="12"/>
      <c r="GHC1219" s="12"/>
      <c r="GHD1219" s="12"/>
      <c r="GHE1219" s="12"/>
      <c r="GHF1219" s="12"/>
      <c r="GHG1219" s="12"/>
      <c r="GHH1219" s="12"/>
      <c r="GHI1219" s="12"/>
      <c r="GHJ1219" s="12"/>
      <c r="GHK1219" s="12"/>
      <c r="GHL1219" s="12"/>
      <c r="GHM1219" s="12"/>
      <c r="GHN1219" s="12"/>
      <c r="GHO1219" s="12"/>
      <c r="GHP1219" s="12"/>
      <c r="GHQ1219" s="12"/>
      <c r="GHR1219" s="12"/>
      <c r="GHS1219" s="12"/>
      <c r="GHT1219" s="12"/>
      <c r="GHU1219" s="12"/>
      <c r="GHV1219" s="12"/>
      <c r="GHW1219" s="12"/>
      <c r="GHX1219" s="12"/>
      <c r="GHY1219" s="12"/>
      <c r="GHZ1219" s="12"/>
      <c r="GIA1219" s="12"/>
      <c r="GIB1219" s="12"/>
      <c r="GIC1219" s="12"/>
      <c r="GID1219" s="12"/>
      <c r="GIE1219" s="12"/>
      <c r="GIF1219" s="12"/>
      <c r="GIG1219" s="12"/>
      <c r="GIH1219" s="12"/>
      <c r="GII1219" s="12"/>
      <c r="GIJ1219" s="12"/>
      <c r="GIK1219" s="12"/>
      <c r="GIL1219" s="12"/>
      <c r="GIM1219" s="12"/>
      <c r="GIN1219" s="12"/>
      <c r="GIO1219" s="12"/>
      <c r="GIP1219" s="12"/>
      <c r="GIQ1219" s="12"/>
      <c r="GIR1219" s="12"/>
      <c r="GIS1219" s="12"/>
      <c r="GIT1219" s="12"/>
      <c r="GIU1219" s="12"/>
      <c r="GIV1219" s="12"/>
      <c r="GIW1219" s="12"/>
      <c r="GIX1219" s="12"/>
      <c r="GIY1219" s="12"/>
      <c r="GIZ1219" s="12"/>
      <c r="GJA1219" s="12"/>
      <c r="GJB1219" s="12"/>
      <c r="GJC1219" s="12"/>
      <c r="GJD1219" s="12"/>
      <c r="GJE1219" s="12"/>
      <c r="GJF1219" s="12"/>
      <c r="GJG1219" s="12"/>
      <c r="GJH1219" s="12"/>
      <c r="GJI1219" s="12"/>
      <c r="GJJ1219" s="12"/>
      <c r="GJK1219" s="12"/>
      <c r="GJL1219" s="12"/>
      <c r="GJM1219" s="12"/>
      <c r="GJN1219" s="12"/>
      <c r="GJO1219" s="12"/>
      <c r="GJP1219" s="12"/>
      <c r="GJQ1219" s="12"/>
      <c r="GJR1219" s="12"/>
      <c r="GJS1219" s="12"/>
      <c r="GJT1219" s="12"/>
      <c r="GJU1219" s="12"/>
      <c r="GJV1219" s="12"/>
      <c r="GJW1219" s="12"/>
      <c r="GJX1219" s="12"/>
      <c r="GJY1219" s="12"/>
      <c r="GJZ1219" s="12"/>
      <c r="GKA1219" s="12"/>
      <c r="GKB1219" s="12"/>
      <c r="GKC1219" s="12"/>
      <c r="GKD1219" s="12"/>
      <c r="GKE1219" s="12"/>
      <c r="GKF1219" s="12"/>
      <c r="GKG1219" s="12"/>
      <c r="GKH1219" s="12"/>
      <c r="GKI1219" s="12"/>
      <c r="GKJ1219" s="12"/>
      <c r="GKK1219" s="12"/>
      <c r="GKL1219" s="12"/>
      <c r="GKM1219" s="12"/>
      <c r="GKN1219" s="12"/>
      <c r="GKO1219" s="12"/>
      <c r="GKP1219" s="12"/>
      <c r="GKQ1219" s="12"/>
      <c r="GKR1219" s="12"/>
      <c r="GKS1219" s="12"/>
      <c r="GKT1219" s="12"/>
      <c r="GKU1219" s="12"/>
      <c r="GKV1219" s="12"/>
      <c r="GKW1219" s="12"/>
      <c r="GKX1219" s="12"/>
      <c r="GKY1219" s="12"/>
      <c r="GKZ1219" s="12"/>
      <c r="GLA1219" s="12"/>
      <c r="GLB1219" s="12"/>
      <c r="GLC1219" s="12"/>
      <c r="GLD1219" s="12"/>
      <c r="GLE1219" s="12"/>
      <c r="GLF1219" s="12"/>
      <c r="GLG1219" s="12"/>
      <c r="GLH1219" s="12"/>
      <c r="GLI1219" s="12"/>
      <c r="GLJ1219" s="12"/>
      <c r="GLK1219" s="12"/>
      <c r="GLL1219" s="12"/>
      <c r="GLM1219" s="12"/>
      <c r="GLN1219" s="12"/>
      <c r="GLO1219" s="12"/>
      <c r="GLP1219" s="12"/>
      <c r="GLQ1219" s="12"/>
      <c r="GLR1219" s="12"/>
      <c r="GLS1219" s="12"/>
      <c r="GLT1219" s="12"/>
      <c r="GLU1219" s="12"/>
      <c r="GLV1219" s="12"/>
      <c r="GLW1219" s="12"/>
      <c r="GLX1219" s="12"/>
      <c r="GLY1219" s="12"/>
      <c r="GLZ1219" s="12"/>
      <c r="GMA1219" s="12"/>
      <c r="GMB1219" s="12"/>
      <c r="GMC1219" s="12"/>
      <c r="GMD1219" s="12"/>
      <c r="GME1219" s="12"/>
      <c r="GMF1219" s="12"/>
      <c r="GMG1219" s="12"/>
      <c r="GMH1219" s="12"/>
      <c r="GMI1219" s="12"/>
      <c r="GMJ1219" s="12"/>
      <c r="GMK1219" s="12"/>
      <c r="GML1219" s="12"/>
      <c r="GMM1219" s="12"/>
      <c r="GMN1219" s="12"/>
      <c r="GMO1219" s="12"/>
      <c r="GMP1219" s="12"/>
      <c r="GMQ1219" s="12"/>
      <c r="GMR1219" s="12"/>
      <c r="GMS1219" s="12"/>
      <c r="GMT1219" s="12"/>
      <c r="GMU1219" s="12"/>
      <c r="GMV1219" s="12"/>
      <c r="GMW1219" s="12"/>
      <c r="GMX1219" s="12"/>
      <c r="GMY1219" s="12"/>
      <c r="GMZ1219" s="12"/>
      <c r="GNA1219" s="12"/>
      <c r="GNB1219" s="12"/>
      <c r="GNC1219" s="12"/>
      <c r="GND1219" s="12"/>
      <c r="GNE1219" s="12"/>
      <c r="GNF1219" s="12"/>
      <c r="GNG1219" s="12"/>
      <c r="GNH1219" s="12"/>
      <c r="GNI1219" s="12"/>
      <c r="GNJ1219" s="12"/>
      <c r="GNK1219" s="12"/>
      <c r="GNL1219" s="12"/>
      <c r="GNM1219" s="12"/>
      <c r="GNN1219" s="12"/>
      <c r="GNO1219" s="12"/>
      <c r="GNP1219" s="12"/>
      <c r="GNQ1219" s="12"/>
      <c r="GNR1219" s="12"/>
      <c r="GNS1219" s="12"/>
      <c r="GNT1219" s="12"/>
      <c r="GNU1219" s="12"/>
      <c r="GNV1219" s="12"/>
      <c r="GNW1219" s="12"/>
      <c r="GNX1219" s="12"/>
      <c r="GNY1219" s="12"/>
      <c r="GNZ1219" s="12"/>
      <c r="GOA1219" s="12"/>
      <c r="GOB1219" s="12"/>
      <c r="GOC1219" s="12"/>
      <c r="GOD1219" s="12"/>
      <c r="GOE1219" s="12"/>
      <c r="GOF1219" s="12"/>
      <c r="GOG1219" s="12"/>
      <c r="GOH1219" s="12"/>
      <c r="GOI1219" s="12"/>
      <c r="GOJ1219" s="12"/>
      <c r="GOK1219" s="12"/>
      <c r="GOL1219" s="12"/>
      <c r="GOM1219" s="12"/>
      <c r="GON1219" s="12"/>
      <c r="GOO1219" s="12"/>
      <c r="GOP1219" s="12"/>
      <c r="GOQ1219" s="12"/>
      <c r="GOR1219" s="12"/>
      <c r="GOS1219" s="12"/>
      <c r="GOT1219" s="12"/>
      <c r="GOU1219" s="12"/>
      <c r="GOV1219" s="12"/>
      <c r="GOW1219" s="12"/>
      <c r="GOX1219" s="12"/>
      <c r="GOY1219" s="12"/>
      <c r="GOZ1219" s="12"/>
      <c r="GPA1219" s="12"/>
      <c r="GPB1219" s="12"/>
      <c r="GPC1219" s="12"/>
      <c r="GPD1219" s="12"/>
      <c r="GPE1219" s="12"/>
      <c r="GPF1219" s="12"/>
      <c r="GPG1219" s="12"/>
      <c r="GPH1219" s="12"/>
      <c r="GPI1219" s="12"/>
      <c r="GPJ1219" s="12"/>
      <c r="GPK1219" s="12"/>
      <c r="GPL1219" s="12"/>
      <c r="GPM1219" s="12"/>
      <c r="GPN1219" s="12"/>
      <c r="GPO1219" s="12"/>
      <c r="GPP1219" s="12"/>
      <c r="GPQ1219" s="12"/>
      <c r="GPR1219" s="12"/>
      <c r="GPS1219" s="12"/>
      <c r="GPT1219" s="12"/>
      <c r="GPU1219" s="12"/>
      <c r="GPV1219" s="12"/>
      <c r="GPW1219" s="12"/>
      <c r="GPX1219" s="12"/>
      <c r="GPY1219" s="12"/>
      <c r="GPZ1219" s="12"/>
      <c r="GQA1219" s="12"/>
      <c r="GQB1219" s="12"/>
      <c r="GQC1219" s="12"/>
      <c r="GQD1219" s="12"/>
      <c r="GQE1219" s="12"/>
      <c r="GQF1219" s="12"/>
      <c r="GQG1219" s="12"/>
      <c r="GQH1219" s="12"/>
      <c r="GQI1219" s="12"/>
      <c r="GQJ1219" s="12"/>
      <c r="GQK1219" s="12"/>
      <c r="GQL1219" s="12"/>
      <c r="GQM1219" s="12"/>
      <c r="GQN1219" s="12"/>
      <c r="GQO1219" s="12"/>
      <c r="GQP1219" s="12"/>
      <c r="GQQ1219" s="12"/>
      <c r="GQR1219" s="12"/>
      <c r="GQS1219" s="12"/>
      <c r="GQT1219" s="12"/>
      <c r="GQU1219" s="12"/>
      <c r="GQV1219" s="12"/>
      <c r="GQW1219" s="12"/>
      <c r="GQX1219" s="12"/>
      <c r="GQY1219" s="12"/>
      <c r="GQZ1219" s="12"/>
      <c r="GRA1219" s="12"/>
      <c r="GRB1219" s="12"/>
      <c r="GRC1219" s="12"/>
      <c r="GRD1219" s="12"/>
      <c r="GRE1219" s="12"/>
      <c r="GRF1219" s="12"/>
      <c r="GRG1219" s="12"/>
      <c r="GRH1219" s="12"/>
      <c r="GRI1219" s="12"/>
      <c r="GRJ1219" s="12"/>
      <c r="GRK1219" s="12"/>
      <c r="GRL1219" s="12"/>
      <c r="GRM1219" s="12"/>
      <c r="GRN1219" s="12"/>
      <c r="GRO1219" s="12"/>
      <c r="GRP1219" s="12"/>
      <c r="GRQ1219" s="12"/>
      <c r="GRR1219" s="12"/>
      <c r="GRS1219" s="12"/>
      <c r="GRT1219" s="12"/>
      <c r="GRU1219" s="12"/>
      <c r="GRV1219" s="12"/>
      <c r="GRW1219" s="12"/>
      <c r="GRX1219" s="12"/>
      <c r="GRY1219" s="12"/>
      <c r="GRZ1219" s="12"/>
      <c r="GSA1219" s="12"/>
      <c r="GSB1219" s="12"/>
      <c r="GSC1219" s="12"/>
      <c r="GSD1219" s="12"/>
      <c r="GSE1219" s="12"/>
      <c r="GSF1219" s="12"/>
      <c r="GSG1219" s="12"/>
      <c r="GSH1219" s="12"/>
      <c r="GSI1219" s="12"/>
      <c r="GSJ1219" s="12"/>
      <c r="GSK1219" s="12"/>
      <c r="GSL1219" s="12"/>
      <c r="GSM1219" s="12"/>
      <c r="GSN1219" s="12"/>
      <c r="GSO1219" s="12"/>
      <c r="GSP1219" s="12"/>
      <c r="GSQ1219" s="12"/>
      <c r="GSR1219" s="12"/>
      <c r="GSS1219" s="12"/>
      <c r="GST1219" s="12"/>
      <c r="GSU1219" s="12"/>
      <c r="GSV1219" s="12"/>
      <c r="GSW1219" s="12"/>
      <c r="GSX1219" s="12"/>
      <c r="GSY1219" s="12"/>
      <c r="GSZ1219" s="12"/>
      <c r="GTA1219" s="12"/>
      <c r="GTB1219" s="12"/>
      <c r="GTC1219" s="12"/>
      <c r="GTD1219" s="12"/>
      <c r="GTE1219" s="12"/>
      <c r="GTF1219" s="12"/>
      <c r="GTG1219" s="12"/>
      <c r="GTH1219" s="12"/>
      <c r="GTI1219" s="12"/>
      <c r="GTJ1219" s="12"/>
      <c r="GTK1219" s="12"/>
      <c r="GTL1219" s="12"/>
      <c r="GTM1219" s="12"/>
      <c r="GTN1219" s="12"/>
      <c r="GTO1219" s="12"/>
      <c r="GTP1219" s="12"/>
      <c r="GTQ1219" s="12"/>
      <c r="GTR1219" s="12"/>
      <c r="GTS1219" s="12"/>
      <c r="GTT1219" s="12"/>
      <c r="GTU1219" s="12"/>
      <c r="GTV1219" s="12"/>
      <c r="GTW1219" s="12"/>
      <c r="GTX1219" s="12"/>
      <c r="GTY1219" s="12"/>
      <c r="GTZ1219" s="12"/>
      <c r="GUA1219" s="12"/>
      <c r="GUB1219" s="12"/>
      <c r="GUC1219" s="12"/>
      <c r="GUD1219" s="12"/>
      <c r="GUE1219" s="12"/>
      <c r="GUF1219" s="12"/>
      <c r="GUG1219" s="12"/>
      <c r="GUH1219" s="12"/>
      <c r="GUI1219" s="12"/>
      <c r="GUJ1219" s="12"/>
      <c r="GUK1219" s="12"/>
      <c r="GUL1219" s="12"/>
      <c r="GUM1219" s="12"/>
      <c r="GUN1219" s="12"/>
      <c r="GUO1219" s="12"/>
      <c r="GUP1219" s="12"/>
      <c r="GUQ1219" s="12"/>
      <c r="GUR1219" s="12"/>
      <c r="GUS1219" s="12"/>
      <c r="GUT1219" s="12"/>
      <c r="GUU1219" s="12"/>
      <c r="GUV1219" s="12"/>
      <c r="GUW1219" s="12"/>
      <c r="GUX1219" s="12"/>
      <c r="GUY1219" s="12"/>
      <c r="GUZ1219" s="12"/>
      <c r="GVA1219" s="12"/>
      <c r="GVB1219" s="12"/>
      <c r="GVC1219" s="12"/>
      <c r="GVD1219" s="12"/>
      <c r="GVE1219" s="12"/>
      <c r="GVF1219" s="12"/>
      <c r="GVG1219" s="12"/>
      <c r="GVH1219" s="12"/>
      <c r="GVI1219" s="12"/>
      <c r="GVJ1219" s="12"/>
      <c r="GVK1219" s="12"/>
      <c r="GVL1219" s="12"/>
      <c r="GVM1219" s="12"/>
      <c r="GVN1219" s="12"/>
      <c r="GVO1219" s="12"/>
      <c r="GVP1219" s="12"/>
      <c r="GVQ1219" s="12"/>
      <c r="GVR1219" s="12"/>
      <c r="GVS1219" s="12"/>
      <c r="GVT1219" s="12"/>
      <c r="GVU1219" s="12"/>
      <c r="GVV1219" s="12"/>
      <c r="GVW1219" s="12"/>
      <c r="GVX1219" s="12"/>
      <c r="GVY1219" s="12"/>
      <c r="GVZ1219" s="12"/>
      <c r="GWA1219" s="12"/>
      <c r="GWB1219" s="12"/>
      <c r="GWC1219" s="12"/>
      <c r="GWD1219" s="12"/>
      <c r="GWE1219" s="12"/>
      <c r="GWF1219" s="12"/>
      <c r="GWG1219" s="12"/>
      <c r="GWH1219" s="12"/>
      <c r="GWI1219" s="12"/>
      <c r="GWJ1219" s="12"/>
      <c r="GWK1219" s="12"/>
      <c r="GWL1219" s="12"/>
      <c r="GWM1219" s="12"/>
      <c r="GWN1219" s="12"/>
      <c r="GWO1219" s="12"/>
      <c r="GWP1219" s="12"/>
      <c r="GWQ1219" s="12"/>
      <c r="GWR1219" s="12"/>
      <c r="GWS1219" s="12"/>
      <c r="GWT1219" s="12"/>
      <c r="GWU1219" s="12"/>
      <c r="GWV1219" s="12"/>
      <c r="GWW1219" s="12"/>
      <c r="GWX1219" s="12"/>
      <c r="GWY1219" s="12"/>
      <c r="GWZ1219" s="12"/>
      <c r="GXA1219" s="12"/>
      <c r="GXB1219" s="12"/>
      <c r="GXC1219" s="12"/>
      <c r="GXD1219" s="12"/>
      <c r="GXE1219" s="12"/>
      <c r="GXF1219" s="12"/>
      <c r="GXG1219" s="12"/>
      <c r="GXH1219" s="12"/>
      <c r="GXI1219" s="12"/>
      <c r="GXJ1219" s="12"/>
      <c r="GXK1219" s="12"/>
      <c r="GXL1219" s="12"/>
      <c r="GXM1219" s="12"/>
      <c r="GXN1219" s="12"/>
      <c r="GXO1219" s="12"/>
      <c r="GXP1219" s="12"/>
      <c r="GXQ1219" s="12"/>
      <c r="GXR1219" s="12"/>
      <c r="GXS1219" s="12"/>
      <c r="GXT1219" s="12"/>
      <c r="GXU1219" s="12"/>
      <c r="GXV1219" s="12"/>
      <c r="GXW1219" s="12"/>
      <c r="GXX1219" s="12"/>
      <c r="GXY1219" s="12"/>
      <c r="GXZ1219" s="12"/>
      <c r="GYA1219" s="12"/>
      <c r="GYB1219" s="12"/>
      <c r="GYC1219" s="12"/>
      <c r="GYD1219" s="12"/>
      <c r="GYE1219" s="12"/>
      <c r="GYF1219" s="12"/>
      <c r="GYG1219" s="12"/>
      <c r="GYH1219" s="12"/>
      <c r="GYI1219" s="12"/>
      <c r="GYJ1219" s="12"/>
      <c r="GYK1219" s="12"/>
      <c r="GYL1219" s="12"/>
      <c r="GYM1219" s="12"/>
      <c r="GYN1219" s="12"/>
      <c r="GYO1219" s="12"/>
      <c r="GYP1219" s="12"/>
      <c r="GYQ1219" s="12"/>
      <c r="GYR1219" s="12"/>
      <c r="GYS1219" s="12"/>
      <c r="GYT1219" s="12"/>
      <c r="GYU1219" s="12"/>
      <c r="GYV1219" s="12"/>
      <c r="GYW1219" s="12"/>
      <c r="GYX1219" s="12"/>
      <c r="GYY1219" s="12"/>
      <c r="GYZ1219" s="12"/>
      <c r="GZA1219" s="12"/>
      <c r="GZB1219" s="12"/>
      <c r="GZC1219" s="12"/>
      <c r="GZD1219" s="12"/>
      <c r="GZE1219" s="12"/>
      <c r="GZF1219" s="12"/>
      <c r="GZG1219" s="12"/>
      <c r="GZH1219" s="12"/>
      <c r="GZI1219" s="12"/>
      <c r="GZJ1219" s="12"/>
      <c r="GZK1219" s="12"/>
      <c r="GZL1219" s="12"/>
      <c r="GZM1219" s="12"/>
      <c r="GZN1219" s="12"/>
      <c r="GZO1219" s="12"/>
      <c r="GZP1219" s="12"/>
      <c r="GZQ1219" s="12"/>
      <c r="GZR1219" s="12"/>
      <c r="GZS1219" s="12"/>
      <c r="GZT1219" s="12"/>
      <c r="GZU1219" s="12"/>
      <c r="GZV1219" s="12"/>
      <c r="GZW1219" s="12"/>
      <c r="GZX1219" s="12"/>
      <c r="GZY1219" s="12"/>
      <c r="GZZ1219" s="12"/>
      <c r="HAA1219" s="12"/>
      <c r="HAB1219" s="12"/>
      <c r="HAC1219" s="12"/>
      <c r="HAD1219" s="12"/>
      <c r="HAE1219" s="12"/>
      <c r="HAF1219" s="12"/>
      <c r="HAG1219" s="12"/>
      <c r="HAH1219" s="12"/>
      <c r="HAI1219" s="12"/>
      <c r="HAJ1219" s="12"/>
      <c r="HAK1219" s="12"/>
      <c r="HAL1219" s="12"/>
      <c r="HAM1219" s="12"/>
      <c r="HAN1219" s="12"/>
      <c r="HAO1219" s="12"/>
      <c r="HAP1219" s="12"/>
      <c r="HAQ1219" s="12"/>
      <c r="HAR1219" s="12"/>
      <c r="HAS1219" s="12"/>
      <c r="HAT1219" s="12"/>
      <c r="HAU1219" s="12"/>
      <c r="HAV1219" s="12"/>
      <c r="HAW1219" s="12"/>
      <c r="HAX1219" s="12"/>
      <c r="HAY1219" s="12"/>
      <c r="HAZ1219" s="12"/>
      <c r="HBA1219" s="12"/>
      <c r="HBB1219" s="12"/>
      <c r="HBC1219" s="12"/>
      <c r="HBD1219" s="12"/>
      <c r="HBE1219" s="12"/>
      <c r="HBF1219" s="12"/>
      <c r="HBG1219" s="12"/>
      <c r="HBH1219" s="12"/>
      <c r="HBI1219" s="12"/>
      <c r="HBJ1219" s="12"/>
      <c r="HBK1219" s="12"/>
      <c r="HBL1219" s="12"/>
      <c r="HBM1219" s="12"/>
      <c r="HBN1219" s="12"/>
      <c r="HBO1219" s="12"/>
      <c r="HBP1219" s="12"/>
      <c r="HBQ1219" s="12"/>
      <c r="HBR1219" s="12"/>
      <c r="HBS1219" s="12"/>
      <c r="HBT1219" s="12"/>
      <c r="HBU1219" s="12"/>
      <c r="HBV1219" s="12"/>
      <c r="HBW1219" s="12"/>
      <c r="HBX1219" s="12"/>
      <c r="HBY1219" s="12"/>
      <c r="HBZ1219" s="12"/>
      <c r="HCA1219" s="12"/>
      <c r="HCB1219" s="12"/>
      <c r="HCC1219" s="12"/>
      <c r="HCD1219" s="12"/>
      <c r="HCE1219" s="12"/>
      <c r="HCF1219" s="12"/>
      <c r="HCG1219" s="12"/>
      <c r="HCH1219" s="12"/>
      <c r="HCI1219" s="12"/>
      <c r="HCJ1219" s="12"/>
      <c r="HCK1219" s="12"/>
      <c r="HCL1219" s="12"/>
      <c r="HCM1219" s="12"/>
      <c r="HCN1219" s="12"/>
      <c r="HCO1219" s="12"/>
      <c r="HCP1219" s="12"/>
      <c r="HCQ1219" s="12"/>
      <c r="HCR1219" s="12"/>
      <c r="HCS1219" s="12"/>
      <c r="HCT1219" s="12"/>
      <c r="HCU1219" s="12"/>
      <c r="HCV1219" s="12"/>
      <c r="HCW1219" s="12"/>
      <c r="HCX1219" s="12"/>
      <c r="HCY1219" s="12"/>
      <c r="HCZ1219" s="12"/>
      <c r="HDA1219" s="12"/>
      <c r="HDB1219" s="12"/>
      <c r="HDC1219" s="12"/>
      <c r="HDD1219" s="12"/>
      <c r="HDE1219" s="12"/>
      <c r="HDF1219" s="12"/>
      <c r="HDG1219" s="12"/>
      <c r="HDH1219" s="12"/>
      <c r="HDI1219" s="12"/>
      <c r="HDJ1219" s="12"/>
      <c r="HDK1219" s="12"/>
      <c r="HDL1219" s="12"/>
      <c r="HDM1219" s="12"/>
      <c r="HDN1219" s="12"/>
      <c r="HDO1219" s="12"/>
      <c r="HDP1219" s="12"/>
      <c r="HDQ1219" s="12"/>
      <c r="HDR1219" s="12"/>
      <c r="HDS1219" s="12"/>
      <c r="HDT1219" s="12"/>
      <c r="HDU1219" s="12"/>
      <c r="HDV1219" s="12"/>
      <c r="HDW1219" s="12"/>
      <c r="HDX1219" s="12"/>
      <c r="HDY1219" s="12"/>
      <c r="HDZ1219" s="12"/>
      <c r="HEA1219" s="12"/>
      <c r="HEB1219" s="12"/>
      <c r="HEC1219" s="12"/>
      <c r="HED1219" s="12"/>
      <c r="HEE1219" s="12"/>
      <c r="HEF1219" s="12"/>
      <c r="HEG1219" s="12"/>
      <c r="HEH1219" s="12"/>
      <c r="HEI1219" s="12"/>
      <c r="HEJ1219" s="12"/>
      <c r="HEK1219" s="12"/>
      <c r="HEL1219" s="12"/>
      <c r="HEM1219" s="12"/>
      <c r="HEN1219" s="12"/>
      <c r="HEO1219" s="12"/>
      <c r="HEP1219" s="12"/>
      <c r="HEQ1219" s="12"/>
      <c r="HER1219" s="12"/>
      <c r="HES1219" s="12"/>
      <c r="HET1219" s="12"/>
      <c r="HEU1219" s="12"/>
      <c r="HEV1219" s="12"/>
      <c r="HEW1219" s="12"/>
      <c r="HEX1219" s="12"/>
      <c r="HEY1219" s="12"/>
      <c r="HEZ1219" s="12"/>
      <c r="HFA1219" s="12"/>
      <c r="HFB1219" s="12"/>
      <c r="HFC1219" s="12"/>
      <c r="HFD1219" s="12"/>
      <c r="HFE1219" s="12"/>
      <c r="HFF1219" s="12"/>
      <c r="HFG1219" s="12"/>
      <c r="HFH1219" s="12"/>
      <c r="HFI1219" s="12"/>
      <c r="HFJ1219" s="12"/>
      <c r="HFK1219" s="12"/>
      <c r="HFL1219" s="12"/>
      <c r="HFM1219" s="12"/>
      <c r="HFN1219" s="12"/>
      <c r="HFO1219" s="12"/>
      <c r="HFP1219" s="12"/>
      <c r="HFQ1219" s="12"/>
      <c r="HFR1219" s="12"/>
      <c r="HFS1219" s="12"/>
      <c r="HFT1219" s="12"/>
      <c r="HFU1219" s="12"/>
      <c r="HFV1219" s="12"/>
      <c r="HFW1219" s="12"/>
      <c r="HFX1219" s="12"/>
      <c r="HFY1219" s="12"/>
      <c r="HFZ1219" s="12"/>
      <c r="HGA1219" s="12"/>
      <c r="HGB1219" s="12"/>
      <c r="HGC1219" s="12"/>
      <c r="HGD1219" s="12"/>
      <c r="HGE1219" s="12"/>
      <c r="HGF1219" s="12"/>
      <c r="HGG1219" s="12"/>
      <c r="HGH1219" s="12"/>
      <c r="HGI1219" s="12"/>
      <c r="HGJ1219" s="12"/>
      <c r="HGK1219" s="12"/>
      <c r="HGL1219" s="12"/>
      <c r="HGM1219" s="12"/>
      <c r="HGN1219" s="12"/>
      <c r="HGO1219" s="12"/>
      <c r="HGP1219" s="12"/>
      <c r="HGQ1219" s="12"/>
      <c r="HGR1219" s="12"/>
      <c r="HGS1219" s="12"/>
      <c r="HGT1219" s="12"/>
      <c r="HGU1219" s="12"/>
      <c r="HGV1219" s="12"/>
      <c r="HGW1219" s="12"/>
      <c r="HGX1219" s="12"/>
      <c r="HGY1219" s="12"/>
      <c r="HGZ1219" s="12"/>
      <c r="HHA1219" s="12"/>
      <c r="HHB1219" s="12"/>
      <c r="HHC1219" s="12"/>
      <c r="HHD1219" s="12"/>
      <c r="HHE1219" s="12"/>
      <c r="HHF1219" s="12"/>
      <c r="HHG1219" s="12"/>
      <c r="HHH1219" s="12"/>
      <c r="HHI1219" s="12"/>
      <c r="HHJ1219" s="12"/>
      <c r="HHK1219" s="12"/>
      <c r="HHL1219" s="12"/>
      <c r="HHM1219" s="12"/>
      <c r="HHN1219" s="12"/>
      <c r="HHO1219" s="12"/>
      <c r="HHP1219" s="12"/>
      <c r="HHQ1219" s="12"/>
      <c r="HHR1219" s="12"/>
      <c r="HHS1219" s="12"/>
      <c r="HHT1219" s="12"/>
      <c r="HHU1219" s="12"/>
      <c r="HHV1219" s="12"/>
      <c r="HHW1219" s="12"/>
      <c r="HHX1219" s="12"/>
      <c r="HHY1219" s="12"/>
      <c r="HHZ1219" s="12"/>
      <c r="HIA1219" s="12"/>
      <c r="HIB1219" s="12"/>
      <c r="HIC1219" s="12"/>
      <c r="HID1219" s="12"/>
      <c r="HIE1219" s="12"/>
      <c r="HIF1219" s="12"/>
      <c r="HIG1219" s="12"/>
      <c r="HIH1219" s="12"/>
      <c r="HII1219" s="12"/>
      <c r="HIJ1219" s="12"/>
      <c r="HIK1219" s="12"/>
      <c r="HIL1219" s="12"/>
      <c r="HIM1219" s="12"/>
      <c r="HIN1219" s="12"/>
      <c r="HIO1219" s="12"/>
      <c r="HIP1219" s="12"/>
      <c r="HIQ1219" s="12"/>
      <c r="HIR1219" s="12"/>
      <c r="HIS1219" s="12"/>
      <c r="HIT1219" s="12"/>
      <c r="HIU1219" s="12"/>
      <c r="HIV1219" s="12"/>
      <c r="HIW1219" s="12"/>
      <c r="HIX1219" s="12"/>
      <c r="HIY1219" s="12"/>
      <c r="HIZ1219" s="12"/>
      <c r="HJA1219" s="12"/>
      <c r="HJB1219" s="12"/>
      <c r="HJC1219" s="12"/>
      <c r="HJD1219" s="12"/>
      <c r="HJE1219" s="12"/>
      <c r="HJF1219" s="12"/>
      <c r="HJG1219" s="12"/>
      <c r="HJH1219" s="12"/>
      <c r="HJI1219" s="12"/>
      <c r="HJJ1219" s="12"/>
      <c r="HJK1219" s="12"/>
      <c r="HJL1219" s="12"/>
      <c r="HJM1219" s="12"/>
      <c r="HJN1219" s="12"/>
      <c r="HJO1219" s="12"/>
      <c r="HJP1219" s="12"/>
      <c r="HJQ1219" s="12"/>
      <c r="HJR1219" s="12"/>
      <c r="HJS1219" s="12"/>
      <c r="HJT1219" s="12"/>
      <c r="HJU1219" s="12"/>
      <c r="HJV1219" s="12"/>
      <c r="HJW1219" s="12"/>
      <c r="HJX1219" s="12"/>
      <c r="HJY1219" s="12"/>
      <c r="HJZ1219" s="12"/>
      <c r="HKA1219" s="12"/>
      <c r="HKB1219" s="12"/>
      <c r="HKC1219" s="12"/>
      <c r="HKD1219" s="12"/>
      <c r="HKE1219" s="12"/>
      <c r="HKF1219" s="12"/>
      <c r="HKG1219" s="12"/>
      <c r="HKH1219" s="12"/>
      <c r="HKI1219" s="12"/>
      <c r="HKJ1219" s="12"/>
      <c r="HKK1219" s="12"/>
      <c r="HKL1219" s="12"/>
      <c r="HKM1219" s="12"/>
      <c r="HKN1219" s="12"/>
      <c r="HKO1219" s="12"/>
      <c r="HKP1219" s="12"/>
      <c r="HKQ1219" s="12"/>
      <c r="HKR1219" s="12"/>
      <c r="HKS1219" s="12"/>
      <c r="HKT1219" s="12"/>
      <c r="HKU1219" s="12"/>
      <c r="HKV1219" s="12"/>
      <c r="HKW1219" s="12"/>
      <c r="HKX1219" s="12"/>
      <c r="HKY1219" s="12"/>
      <c r="HKZ1219" s="12"/>
      <c r="HLA1219" s="12"/>
      <c r="HLB1219" s="12"/>
      <c r="HLC1219" s="12"/>
      <c r="HLD1219" s="12"/>
      <c r="HLE1219" s="12"/>
      <c r="HLF1219" s="12"/>
      <c r="HLG1219" s="12"/>
      <c r="HLH1219" s="12"/>
      <c r="HLI1219" s="12"/>
      <c r="HLJ1219" s="12"/>
      <c r="HLK1219" s="12"/>
      <c r="HLL1219" s="12"/>
      <c r="HLM1219" s="12"/>
      <c r="HLN1219" s="12"/>
      <c r="HLO1219" s="12"/>
      <c r="HLP1219" s="12"/>
      <c r="HLQ1219" s="12"/>
      <c r="HLR1219" s="12"/>
      <c r="HLS1219" s="12"/>
      <c r="HLT1219" s="12"/>
      <c r="HLU1219" s="12"/>
      <c r="HLV1219" s="12"/>
      <c r="HLW1219" s="12"/>
      <c r="HLX1219" s="12"/>
      <c r="HLY1219" s="12"/>
      <c r="HLZ1219" s="12"/>
      <c r="HMA1219" s="12"/>
      <c r="HMB1219" s="12"/>
      <c r="HMC1219" s="12"/>
      <c r="HMD1219" s="12"/>
      <c r="HME1219" s="12"/>
      <c r="HMF1219" s="12"/>
      <c r="HMG1219" s="12"/>
      <c r="HMH1219" s="12"/>
      <c r="HMI1219" s="12"/>
      <c r="HMJ1219" s="12"/>
      <c r="HMK1219" s="12"/>
      <c r="HML1219" s="12"/>
      <c r="HMM1219" s="12"/>
      <c r="HMN1219" s="12"/>
      <c r="HMO1219" s="12"/>
      <c r="HMP1219" s="12"/>
      <c r="HMQ1219" s="12"/>
      <c r="HMR1219" s="12"/>
      <c r="HMS1219" s="12"/>
      <c r="HMT1219" s="12"/>
      <c r="HMU1219" s="12"/>
      <c r="HMV1219" s="12"/>
      <c r="HMW1219" s="12"/>
      <c r="HMX1219" s="12"/>
      <c r="HMY1219" s="12"/>
      <c r="HMZ1219" s="12"/>
      <c r="HNA1219" s="12"/>
      <c r="HNB1219" s="12"/>
      <c r="HNC1219" s="12"/>
      <c r="HND1219" s="12"/>
      <c r="HNE1219" s="12"/>
      <c r="HNF1219" s="12"/>
      <c r="HNG1219" s="12"/>
      <c r="HNH1219" s="12"/>
      <c r="HNI1219" s="12"/>
      <c r="HNJ1219" s="12"/>
      <c r="HNK1219" s="12"/>
      <c r="HNL1219" s="12"/>
      <c r="HNM1219" s="12"/>
      <c r="HNN1219" s="12"/>
      <c r="HNO1219" s="12"/>
      <c r="HNP1219" s="12"/>
      <c r="HNQ1219" s="12"/>
      <c r="HNR1219" s="12"/>
      <c r="HNS1219" s="12"/>
      <c r="HNT1219" s="12"/>
      <c r="HNU1219" s="12"/>
      <c r="HNV1219" s="12"/>
      <c r="HNW1219" s="12"/>
      <c r="HNX1219" s="12"/>
      <c r="HNY1219" s="12"/>
      <c r="HNZ1219" s="12"/>
      <c r="HOA1219" s="12"/>
      <c r="HOB1219" s="12"/>
      <c r="HOC1219" s="12"/>
      <c r="HOD1219" s="12"/>
      <c r="HOE1219" s="12"/>
      <c r="HOF1219" s="12"/>
      <c r="HOG1219" s="12"/>
      <c r="HOH1219" s="12"/>
      <c r="HOI1219" s="12"/>
      <c r="HOJ1219" s="12"/>
      <c r="HOK1219" s="12"/>
      <c r="HOL1219" s="12"/>
      <c r="HOM1219" s="12"/>
      <c r="HON1219" s="12"/>
      <c r="HOO1219" s="12"/>
      <c r="HOP1219" s="12"/>
      <c r="HOQ1219" s="12"/>
      <c r="HOR1219" s="12"/>
      <c r="HOS1219" s="12"/>
      <c r="HOT1219" s="12"/>
      <c r="HOU1219" s="12"/>
      <c r="HOV1219" s="12"/>
      <c r="HOW1219" s="12"/>
      <c r="HOX1219" s="12"/>
      <c r="HOY1219" s="12"/>
      <c r="HOZ1219" s="12"/>
      <c r="HPA1219" s="12"/>
      <c r="HPB1219" s="12"/>
      <c r="HPC1219" s="12"/>
      <c r="HPD1219" s="12"/>
      <c r="HPE1219" s="12"/>
      <c r="HPF1219" s="12"/>
      <c r="HPG1219" s="12"/>
      <c r="HPH1219" s="12"/>
      <c r="HPI1219" s="12"/>
      <c r="HPJ1219" s="12"/>
      <c r="HPK1219" s="12"/>
      <c r="HPL1219" s="12"/>
      <c r="HPM1219" s="12"/>
      <c r="HPN1219" s="12"/>
      <c r="HPO1219" s="12"/>
      <c r="HPP1219" s="12"/>
      <c r="HPQ1219" s="12"/>
      <c r="HPR1219" s="12"/>
      <c r="HPS1219" s="12"/>
      <c r="HPT1219" s="12"/>
      <c r="HPU1219" s="12"/>
      <c r="HPV1219" s="12"/>
      <c r="HPW1219" s="12"/>
      <c r="HPX1219" s="12"/>
      <c r="HPY1219" s="12"/>
      <c r="HPZ1219" s="12"/>
      <c r="HQA1219" s="12"/>
      <c r="HQB1219" s="12"/>
      <c r="HQC1219" s="12"/>
      <c r="HQD1219" s="12"/>
      <c r="HQE1219" s="12"/>
      <c r="HQF1219" s="12"/>
      <c r="HQG1219" s="12"/>
      <c r="HQH1219" s="12"/>
      <c r="HQI1219" s="12"/>
      <c r="HQJ1219" s="12"/>
      <c r="HQK1219" s="12"/>
      <c r="HQL1219" s="12"/>
      <c r="HQM1219" s="12"/>
      <c r="HQN1219" s="12"/>
      <c r="HQO1219" s="12"/>
      <c r="HQP1219" s="12"/>
      <c r="HQQ1219" s="12"/>
      <c r="HQR1219" s="12"/>
      <c r="HQS1219" s="12"/>
      <c r="HQT1219" s="12"/>
      <c r="HQU1219" s="12"/>
      <c r="HQV1219" s="12"/>
      <c r="HQW1219" s="12"/>
      <c r="HQX1219" s="12"/>
      <c r="HQY1219" s="12"/>
      <c r="HQZ1219" s="12"/>
      <c r="HRA1219" s="12"/>
      <c r="HRB1219" s="12"/>
      <c r="HRC1219" s="12"/>
      <c r="HRD1219" s="12"/>
      <c r="HRE1219" s="12"/>
      <c r="HRF1219" s="12"/>
      <c r="HRG1219" s="12"/>
      <c r="HRH1219" s="12"/>
      <c r="HRI1219" s="12"/>
      <c r="HRJ1219" s="12"/>
      <c r="HRK1219" s="12"/>
      <c r="HRL1219" s="12"/>
      <c r="HRM1219" s="12"/>
      <c r="HRN1219" s="12"/>
      <c r="HRO1219" s="12"/>
      <c r="HRP1219" s="12"/>
      <c r="HRQ1219" s="12"/>
      <c r="HRR1219" s="12"/>
      <c r="HRS1219" s="12"/>
      <c r="HRT1219" s="12"/>
      <c r="HRU1219" s="12"/>
      <c r="HRV1219" s="12"/>
      <c r="HRW1219" s="12"/>
      <c r="HRX1219" s="12"/>
      <c r="HRY1219" s="12"/>
      <c r="HRZ1219" s="12"/>
      <c r="HSA1219" s="12"/>
      <c r="HSB1219" s="12"/>
      <c r="HSC1219" s="12"/>
      <c r="HSD1219" s="12"/>
      <c r="HSE1219" s="12"/>
      <c r="HSF1219" s="12"/>
      <c r="HSG1219" s="12"/>
      <c r="HSH1219" s="12"/>
      <c r="HSI1219" s="12"/>
      <c r="HSJ1219" s="12"/>
      <c r="HSK1219" s="12"/>
      <c r="HSL1219" s="12"/>
      <c r="HSM1219" s="12"/>
      <c r="HSN1219" s="12"/>
      <c r="HSO1219" s="12"/>
      <c r="HSP1219" s="12"/>
      <c r="HSQ1219" s="12"/>
      <c r="HSR1219" s="12"/>
      <c r="HSS1219" s="12"/>
      <c r="HST1219" s="12"/>
      <c r="HSU1219" s="12"/>
      <c r="HSV1219" s="12"/>
      <c r="HSW1219" s="12"/>
      <c r="HSX1219" s="12"/>
      <c r="HSY1219" s="12"/>
      <c r="HSZ1219" s="12"/>
      <c r="HTA1219" s="12"/>
      <c r="HTB1219" s="12"/>
      <c r="HTC1219" s="12"/>
      <c r="HTD1219" s="12"/>
      <c r="HTE1219" s="12"/>
      <c r="HTF1219" s="12"/>
      <c r="HTG1219" s="12"/>
      <c r="HTH1219" s="12"/>
      <c r="HTI1219" s="12"/>
      <c r="HTJ1219" s="12"/>
      <c r="HTK1219" s="12"/>
      <c r="HTL1219" s="12"/>
      <c r="HTM1219" s="12"/>
      <c r="HTN1219" s="12"/>
      <c r="HTO1219" s="12"/>
      <c r="HTP1219" s="12"/>
      <c r="HTQ1219" s="12"/>
      <c r="HTR1219" s="12"/>
      <c r="HTS1219" s="12"/>
      <c r="HTT1219" s="12"/>
      <c r="HTU1219" s="12"/>
      <c r="HTV1219" s="12"/>
      <c r="HTW1219" s="12"/>
      <c r="HTX1219" s="12"/>
      <c r="HTY1219" s="12"/>
      <c r="HTZ1219" s="12"/>
      <c r="HUA1219" s="12"/>
      <c r="HUB1219" s="12"/>
      <c r="HUC1219" s="12"/>
      <c r="HUD1219" s="12"/>
      <c r="HUE1219" s="12"/>
      <c r="HUF1219" s="12"/>
      <c r="HUG1219" s="12"/>
      <c r="HUH1219" s="12"/>
      <c r="HUI1219" s="12"/>
      <c r="HUJ1219" s="12"/>
      <c r="HUK1219" s="12"/>
      <c r="HUL1219" s="12"/>
      <c r="HUM1219" s="12"/>
      <c r="HUN1219" s="12"/>
      <c r="HUO1219" s="12"/>
      <c r="HUP1219" s="12"/>
      <c r="HUQ1219" s="12"/>
      <c r="HUR1219" s="12"/>
      <c r="HUS1219" s="12"/>
      <c r="HUT1219" s="12"/>
      <c r="HUU1219" s="12"/>
      <c r="HUV1219" s="12"/>
      <c r="HUW1219" s="12"/>
      <c r="HUX1219" s="12"/>
      <c r="HUY1219" s="12"/>
      <c r="HUZ1219" s="12"/>
      <c r="HVA1219" s="12"/>
      <c r="HVB1219" s="12"/>
      <c r="HVC1219" s="12"/>
      <c r="HVD1219" s="12"/>
      <c r="HVE1219" s="12"/>
      <c r="HVF1219" s="12"/>
      <c r="HVG1219" s="12"/>
      <c r="HVH1219" s="12"/>
      <c r="HVI1219" s="12"/>
      <c r="HVJ1219" s="12"/>
      <c r="HVK1219" s="12"/>
      <c r="HVL1219" s="12"/>
      <c r="HVM1219" s="12"/>
      <c r="HVN1219" s="12"/>
      <c r="HVO1219" s="12"/>
      <c r="HVP1219" s="12"/>
      <c r="HVQ1219" s="12"/>
      <c r="HVR1219" s="12"/>
      <c r="HVS1219" s="12"/>
      <c r="HVT1219" s="12"/>
      <c r="HVU1219" s="12"/>
      <c r="HVV1219" s="12"/>
      <c r="HVW1219" s="12"/>
      <c r="HVX1219" s="12"/>
      <c r="HVY1219" s="12"/>
      <c r="HVZ1219" s="12"/>
      <c r="HWA1219" s="12"/>
      <c r="HWB1219" s="12"/>
      <c r="HWC1219" s="12"/>
      <c r="HWD1219" s="12"/>
      <c r="HWE1219" s="12"/>
      <c r="HWF1219" s="12"/>
      <c r="HWG1219" s="12"/>
      <c r="HWH1219" s="12"/>
      <c r="HWI1219" s="12"/>
      <c r="HWJ1219" s="12"/>
      <c r="HWK1219" s="12"/>
      <c r="HWL1219" s="12"/>
      <c r="HWM1219" s="12"/>
      <c r="HWN1219" s="12"/>
      <c r="HWO1219" s="12"/>
      <c r="HWP1219" s="12"/>
      <c r="HWQ1219" s="12"/>
      <c r="HWR1219" s="12"/>
      <c r="HWS1219" s="12"/>
      <c r="HWT1219" s="12"/>
      <c r="HWU1219" s="12"/>
      <c r="HWV1219" s="12"/>
      <c r="HWW1219" s="12"/>
      <c r="HWX1219" s="12"/>
      <c r="HWY1219" s="12"/>
      <c r="HWZ1219" s="12"/>
      <c r="HXA1219" s="12"/>
      <c r="HXB1219" s="12"/>
      <c r="HXC1219" s="12"/>
      <c r="HXD1219" s="12"/>
      <c r="HXE1219" s="12"/>
      <c r="HXF1219" s="12"/>
      <c r="HXG1219" s="12"/>
      <c r="HXH1219" s="12"/>
      <c r="HXI1219" s="12"/>
      <c r="HXJ1219" s="12"/>
      <c r="HXK1219" s="12"/>
      <c r="HXL1219" s="12"/>
      <c r="HXM1219" s="12"/>
      <c r="HXN1219" s="12"/>
      <c r="HXO1219" s="12"/>
      <c r="HXP1219" s="12"/>
      <c r="HXQ1219" s="12"/>
      <c r="HXR1219" s="12"/>
      <c r="HXS1219" s="12"/>
      <c r="HXT1219" s="12"/>
      <c r="HXU1219" s="12"/>
      <c r="HXV1219" s="12"/>
      <c r="HXW1219" s="12"/>
      <c r="HXX1219" s="12"/>
      <c r="HXY1219" s="12"/>
      <c r="HXZ1219" s="12"/>
      <c r="HYA1219" s="12"/>
      <c r="HYB1219" s="12"/>
      <c r="HYC1219" s="12"/>
      <c r="HYD1219" s="12"/>
      <c r="HYE1219" s="12"/>
      <c r="HYF1219" s="12"/>
      <c r="HYG1219" s="12"/>
      <c r="HYH1219" s="12"/>
      <c r="HYI1219" s="12"/>
      <c r="HYJ1219" s="12"/>
      <c r="HYK1219" s="12"/>
      <c r="HYL1219" s="12"/>
      <c r="HYM1219" s="12"/>
      <c r="HYN1219" s="12"/>
      <c r="HYO1219" s="12"/>
      <c r="HYP1219" s="12"/>
      <c r="HYQ1219" s="12"/>
      <c r="HYR1219" s="12"/>
      <c r="HYS1219" s="12"/>
      <c r="HYT1219" s="12"/>
      <c r="HYU1219" s="12"/>
      <c r="HYV1219" s="12"/>
      <c r="HYW1219" s="12"/>
      <c r="HYX1219" s="12"/>
      <c r="HYY1219" s="12"/>
      <c r="HYZ1219" s="12"/>
      <c r="HZA1219" s="12"/>
      <c r="HZB1219" s="12"/>
      <c r="HZC1219" s="12"/>
      <c r="HZD1219" s="12"/>
      <c r="HZE1219" s="12"/>
      <c r="HZF1219" s="12"/>
      <c r="HZG1219" s="12"/>
      <c r="HZH1219" s="12"/>
      <c r="HZI1219" s="12"/>
      <c r="HZJ1219" s="12"/>
      <c r="HZK1219" s="12"/>
      <c r="HZL1219" s="12"/>
      <c r="HZM1219" s="12"/>
      <c r="HZN1219" s="12"/>
      <c r="HZO1219" s="12"/>
      <c r="HZP1219" s="12"/>
      <c r="HZQ1219" s="12"/>
      <c r="HZR1219" s="12"/>
      <c r="HZS1219" s="12"/>
      <c r="HZT1219" s="12"/>
      <c r="HZU1219" s="12"/>
      <c r="HZV1219" s="12"/>
      <c r="HZW1219" s="12"/>
      <c r="HZX1219" s="12"/>
      <c r="HZY1219" s="12"/>
      <c r="HZZ1219" s="12"/>
      <c r="IAA1219" s="12"/>
      <c r="IAB1219" s="12"/>
      <c r="IAC1219" s="12"/>
      <c r="IAD1219" s="12"/>
      <c r="IAE1219" s="12"/>
      <c r="IAF1219" s="12"/>
      <c r="IAG1219" s="12"/>
      <c r="IAH1219" s="12"/>
      <c r="IAI1219" s="12"/>
      <c r="IAJ1219" s="12"/>
      <c r="IAK1219" s="12"/>
      <c r="IAL1219" s="12"/>
      <c r="IAM1219" s="12"/>
      <c r="IAN1219" s="12"/>
      <c r="IAO1219" s="12"/>
      <c r="IAP1219" s="12"/>
      <c r="IAQ1219" s="12"/>
      <c r="IAR1219" s="12"/>
      <c r="IAS1219" s="12"/>
      <c r="IAT1219" s="12"/>
      <c r="IAU1219" s="12"/>
      <c r="IAV1219" s="12"/>
      <c r="IAW1219" s="12"/>
      <c r="IAX1219" s="12"/>
      <c r="IAY1219" s="12"/>
      <c r="IAZ1219" s="12"/>
      <c r="IBA1219" s="12"/>
      <c r="IBB1219" s="12"/>
      <c r="IBC1219" s="12"/>
      <c r="IBD1219" s="12"/>
      <c r="IBE1219" s="12"/>
      <c r="IBF1219" s="12"/>
      <c r="IBG1219" s="12"/>
      <c r="IBH1219" s="12"/>
      <c r="IBI1219" s="12"/>
      <c r="IBJ1219" s="12"/>
      <c r="IBK1219" s="12"/>
      <c r="IBL1219" s="12"/>
      <c r="IBM1219" s="12"/>
      <c r="IBN1219" s="12"/>
      <c r="IBO1219" s="12"/>
      <c r="IBP1219" s="12"/>
      <c r="IBQ1219" s="12"/>
      <c r="IBR1219" s="12"/>
      <c r="IBS1219" s="12"/>
      <c r="IBT1219" s="12"/>
      <c r="IBU1219" s="12"/>
      <c r="IBV1219" s="12"/>
      <c r="IBW1219" s="12"/>
      <c r="IBX1219" s="12"/>
      <c r="IBY1219" s="12"/>
      <c r="IBZ1219" s="12"/>
      <c r="ICA1219" s="12"/>
      <c r="ICB1219" s="12"/>
      <c r="ICC1219" s="12"/>
      <c r="ICD1219" s="12"/>
      <c r="ICE1219" s="12"/>
      <c r="ICF1219" s="12"/>
      <c r="ICG1219" s="12"/>
      <c r="ICH1219" s="12"/>
      <c r="ICI1219" s="12"/>
      <c r="ICJ1219" s="12"/>
      <c r="ICK1219" s="12"/>
      <c r="ICL1219" s="12"/>
      <c r="ICM1219" s="12"/>
      <c r="ICN1219" s="12"/>
      <c r="ICO1219" s="12"/>
      <c r="ICP1219" s="12"/>
      <c r="ICQ1219" s="12"/>
      <c r="ICR1219" s="12"/>
      <c r="ICS1219" s="12"/>
      <c r="ICT1219" s="12"/>
      <c r="ICU1219" s="12"/>
      <c r="ICV1219" s="12"/>
      <c r="ICW1219" s="12"/>
      <c r="ICX1219" s="12"/>
      <c r="ICY1219" s="12"/>
      <c r="ICZ1219" s="12"/>
      <c r="IDA1219" s="12"/>
      <c r="IDB1219" s="12"/>
      <c r="IDC1219" s="12"/>
      <c r="IDD1219" s="12"/>
      <c r="IDE1219" s="12"/>
      <c r="IDF1219" s="12"/>
      <c r="IDG1219" s="12"/>
      <c r="IDH1219" s="12"/>
      <c r="IDI1219" s="12"/>
      <c r="IDJ1219" s="12"/>
      <c r="IDK1219" s="12"/>
      <c r="IDL1219" s="12"/>
      <c r="IDM1219" s="12"/>
      <c r="IDN1219" s="12"/>
      <c r="IDO1219" s="12"/>
      <c r="IDP1219" s="12"/>
      <c r="IDQ1219" s="12"/>
      <c r="IDR1219" s="12"/>
      <c r="IDS1219" s="12"/>
      <c r="IDT1219" s="12"/>
      <c r="IDU1219" s="12"/>
      <c r="IDV1219" s="12"/>
      <c r="IDW1219" s="12"/>
      <c r="IDX1219" s="12"/>
      <c r="IDY1219" s="12"/>
      <c r="IDZ1219" s="12"/>
      <c r="IEA1219" s="12"/>
      <c r="IEB1219" s="12"/>
      <c r="IEC1219" s="12"/>
      <c r="IED1219" s="12"/>
      <c r="IEE1219" s="12"/>
      <c r="IEF1219" s="12"/>
      <c r="IEG1219" s="12"/>
      <c r="IEH1219" s="12"/>
      <c r="IEI1219" s="12"/>
      <c r="IEJ1219" s="12"/>
      <c r="IEK1219" s="12"/>
      <c r="IEL1219" s="12"/>
      <c r="IEM1219" s="12"/>
      <c r="IEN1219" s="12"/>
      <c r="IEO1219" s="12"/>
      <c r="IEP1219" s="12"/>
      <c r="IEQ1219" s="12"/>
      <c r="IER1219" s="12"/>
      <c r="IES1219" s="12"/>
      <c r="IET1219" s="12"/>
      <c r="IEU1219" s="12"/>
      <c r="IEV1219" s="12"/>
      <c r="IEW1219" s="12"/>
      <c r="IEX1219" s="12"/>
      <c r="IEY1219" s="12"/>
      <c r="IEZ1219" s="12"/>
      <c r="IFA1219" s="12"/>
      <c r="IFB1219" s="12"/>
      <c r="IFC1219" s="12"/>
      <c r="IFD1219" s="12"/>
      <c r="IFE1219" s="12"/>
      <c r="IFF1219" s="12"/>
      <c r="IFG1219" s="12"/>
      <c r="IFH1219" s="12"/>
      <c r="IFI1219" s="12"/>
      <c r="IFJ1219" s="12"/>
      <c r="IFK1219" s="12"/>
      <c r="IFL1219" s="12"/>
      <c r="IFM1219" s="12"/>
      <c r="IFN1219" s="12"/>
      <c r="IFO1219" s="12"/>
      <c r="IFP1219" s="12"/>
      <c r="IFQ1219" s="12"/>
      <c r="IFR1219" s="12"/>
      <c r="IFS1219" s="12"/>
      <c r="IFT1219" s="12"/>
      <c r="IFU1219" s="12"/>
      <c r="IFV1219" s="12"/>
      <c r="IFW1219" s="12"/>
      <c r="IFX1219" s="12"/>
      <c r="IFY1219" s="12"/>
      <c r="IFZ1219" s="12"/>
      <c r="IGA1219" s="12"/>
      <c r="IGB1219" s="12"/>
      <c r="IGC1219" s="12"/>
      <c r="IGD1219" s="12"/>
      <c r="IGE1219" s="12"/>
      <c r="IGF1219" s="12"/>
      <c r="IGG1219" s="12"/>
      <c r="IGH1219" s="12"/>
      <c r="IGI1219" s="12"/>
      <c r="IGJ1219" s="12"/>
      <c r="IGK1219" s="12"/>
      <c r="IGL1219" s="12"/>
      <c r="IGM1219" s="12"/>
      <c r="IGN1219" s="12"/>
      <c r="IGO1219" s="12"/>
      <c r="IGP1219" s="12"/>
      <c r="IGQ1219" s="12"/>
      <c r="IGR1219" s="12"/>
      <c r="IGS1219" s="12"/>
      <c r="IGT1219" s="12"/>
      <c r="IGU1219" s="12"/>
      <c r="IGV1219" s="12"/>
      <c r="IGW1219" s="12"/>
      <c r="IGX1219" s="12"/>
      <c r="IGY1219" s="12"/>
      <c r="IGZ1219" s="12"/>
      <c r="IHA1219" s="12"/>
      <c r="IHB1219" s="12"/>
      <c r="IHC1219" s="12"/>
      <c r="IHD1219" s="12"/>
      <c r="IHE1219" s="12"/>
      <c r="IHF1219" s="12"/>
      <c r="IHG1219" s="12"/>
      <c r="IHH1219" s="12"/>
      <c r="IHI1219" s="12"/>
      <c r="IHJ1219" s="12"/>
      <c r="IHK1219" s="12"/>
      <c r="IHL1219" s="12"/>
      <c r="IHM1219" s="12"/>
      <c r="IHN1219" s="12"/>
      <c r="IHO1219" s="12"/>
      <c r="IHP1219" s="12"/>
      <c r="IHQ1219" s="12"/>
      <c r="IHR1219" s="12"/>
      <c r="IHS1219" s="12"/>
      <c r="IHT1219" s="12"/>
      <c r="IHU1219" s="12"/>
      <c r="IHV1219" s="12"/>
      <c r="IHW1219" s="12"/>
      <c r="IHX1219" s="12"/>
      <c r="IHY1219" s="12"/>
      <c r="IHZ1219" s="12"/>
      <c r="IIA1219" s="12"/>
      <c r="IIB1219" s="12"/>
      <c r="IIC1219" s="12"/>
      <c r="IID1219" s="12"/>
      <c r="IIE1219" s="12"/>
      <c r="IIF1219" s="12"/>
      <c r="IIG1219" s="12"/>
      <c r="IIH1219" s="12"/>
      <c r="III1219" s="12"/>
      <c r="IIJ1219" s="12"/>
      <c r="IIK1219" s="12"/>
      <c r="IIL1219" s="12"/>
      <c r="IIM1219" s="12"/>
      <c r="IIN1219" s="12"/>
      <c r="IIO1219" s="12"/>
      <c r="IIP1219" s="12"/>
      <c r="IIQ1219" s="12"/>
      <c r="IIR1219" s="12"/>
      <c r="IIS1219" s="12"/>
      <c r="IIT1219" s="12"/>
      <c r="IIU1219" s="12"/>
      <c r="IIV1219" s="12"/>
      <c r="IIW1219" s="12"/>
      <c r="IIX1219" s="12"/>
      <c r="IIY1219" s="12"/>
      <c r="IIZ1219" s="12"/>
      <c r="IJA1219" s="12"/>
      <c r="IJB1219" s="12"/>
      <c r="IJC1219" s="12"/>
      <c r="IJD1219" s="12"/>
      <c r="IJE1219" s="12"/>
      <c r="IJF1219" s="12"/>
      <c r="IJG1219" s="12"/>
      <c r="IJH1219" s="12"/>
      <c r="IJI1219" s="12"/>
      <c r="IJJ1219" s="12"/>
      <c r="IJK1219" s="12"/>
      <c r="IJL1219" s="12"/>
      <c r="IJM1219" s="12"/>
      <c r="IJN1219" s="12"/>
      <c r="IJO1219" s="12"/>
      <c r="IJP1219" s="12"/>
      <c r="IJQ1219" s="12"/>
      <c r="IJR1219" s="12"/>
      <c r="IJS1219" s="12"/>
      <c r="IJT1219" s="12"/>
      <c r="IJU1219" s="12"/>
      <c r="IJV1219" s="12"/>
      <c r="IJW1219" s="12"/>
      <c r="IJX1219" s="12"/>
      <c r="IJY1219" s="12"/>
      <c r="IJZ1219" s="12"/>
      <c r="IKA1219" s="12"/>
      <c r="IKB1219" s="12"/>
      <c r="IKC1219" s="12"/>
      <c r="IKD1219" s="12"/>
      <c r="IKE1219" s="12"/>
      <c r="IKF1219" s="12"/>
      <c r="IKG1219" s="12"/>
      <c r="IKH1219" s="12"/>
      <c r="IKI1219" s="12"/>
      <c r="IKJ1219" s="12"/>
      <c r="IKK1219" s="12"/>
      <c r="IKL1219" s="12"/>
      <c r="IKM1219" s="12"/>
      <c r="IKN1219" s="12"/>
      <c r="IKO1219" s="12"/>
      <c r="IKP1219" s="12"/>
      <c r="IKQ1219" s="12"/>
      <c r="IKR1219" s="12"/>
      <c r="IKS1219" s="12"/>
      <c r="IKT1219" s="12"/>
      <c r="IKU1219" s="12"/>
      <c r="IKV1219" s="12"/>
      <c r="IKW1219" s="12"/>
      <c r="IKX1219" s="12"/>
      <c r="IKY1219" s="12"/>
      <c r="IKZ1219" s="12"/>
      <c r="ILA1219" s="12"/>
      <c r="ILB1219" s="12"/>
      <c r="ILC1219" s="12"/>
      <c r="ILD1219" s="12"/>
      <c r="ILE1219" s="12"/>
      <c r="ILF1219" s="12"/>
      <c r="ILG1219" s="12"/>
      <c r="ILH1219" s="12"/>
      <c r="ILI1219" s="12"/>
      <c r="ILJ1219" s="12"/>
      <c r="ILK1219" s="12"/>
      <c r="ILL1219" s="12"/>
      <c r="ILM1219" s="12"/>
      <c r="ILN1219" s="12"/>
      <c r="ILO1219" s="12"/>
      <c r="ILP1219" s="12"/>
      <c r="ILQ1219" s="12"/>
      <c r="ILR1219" s="12"/>
      <c r="ILS1219" s="12"/>
      <c r="ILT1219" s="12"/>
      <c r="ILU1219" s="12"/>
      <c r="ILV1219" s="12"/>
      <c r="ILW1219" s="12"/>
      <c r="ILX1219" s="12"/>
      <c r="ILY1219" s="12"/>
      <c r="ILZ1219" s="12"/>
      <c r="IMA1219" s="12"/>
      <c r="IMB1219" s="12"/>
      <c r="IMC1219" s="12"/>
      <c r="IMD1219" s="12"/>
      <c r="IME1219" s="12"/>
      <c r="IMF1219" s="12"/>
      <c r="IMG1219" s="12"/>
      <c r="IMH1219" s="12"/>
      <c r="IMI1219" s="12"/>
      <c r="IMJ1219" s="12"/>
      <c r="IMK1219" s="12"/>
      <c r="IML1219" s="12"/>
      <c r="IMM1219" s="12"/>
      <c r="IMN1219" s="12"/>
      <c r="IMO1219" s="12"/>
      <c r="IMP1219" s="12"/>
      <c r="IMQ1219" s="12"/>
      <c r="IMR1219" s="12"/>
      <c r="IMS1219" s="12"/>
      <c r="IMT1219" s="12"/>
      <c r="IMU1219" s="12"/>
      <c r="IMV1219" s="12"/>
      <c r="IMW1219" s="12"/>
      <c r="IMX1219" s="12"/>
      <c r="IMY1219" s="12"/>
      <c r="IMZ1219" s="12"/>
      <c r="INA1219" s="12"/>
      <c r="INB1219" s="12"/>
      <c r="INC1219" s="12"/>
      <c r="IND1219" s="12"/>
      <c r="INE1219" s="12"/>
      <c r="INF1219" s="12"/>
      <c r="ING1219" s="12"/>
      <c r="INH1219" s="12"/>
      <c r="INI1219" s="12"/>
      <c r="INJ1219" s="12"/>
      <c r="INK1219" s="12"/>
      <c r="INL1219" s="12"/>
      <c r="INM1219" s="12"/>
      <c r="INN1219" s="12"/>
      <c r="INO1219" s="12"/>
      <c r="INP1219" s="12"/>
      <c r="INQ1219" s="12"/>
      <c r="INR1219" s="12"/>
      <c r="INS1219" s="12"/>
      <c r="INT1219" s="12"/>
      <c r="INU1219" s="12"/>
      <c r="INV1219" s="12"/>
      <c r="INW1219" s="12"/>
      <c r="INX1219" s="12"/>
      <c r="INY1219" s="12"/>
      <c r="INZ1219" s="12"/>
      <c r="IOA1219" s="12"/>
      <c r="IOB1219" s="12"/>
      <c r="IOC1219" s="12"/>
      <c r="IOD1219" s="12"/>
      <c r="IOE1219" s="12"/>
      <c r="IOF1219" s="12"/>
      <c r="IOG1219" s="12"/>
      <c r="IOH1219" s="12"/>
      <c r="IOI1219" s="12"/>
      <c r="IOJ1219" s="12"/>
      <c r="IOK1219" s="12"/>
      <c r="IOL1219" s="12"/>
      <c r="IOM1219" s="12"/>
      <c r="ION1219" s="12"/>
      <c r="IOO1219" s="12"/>
      <c r="IOP1219" s="12"/>
      <c r="IOQ1219" s="12"/>
      <c r="IOR1219" s="12"/>
      <c r="IOS1219" s="12"/>
      <c r="IOT1219" s="12"/>
      <c r="IOU1219" s="12"/>
      <c r="IOV1219" s="12"/>
      <c r="IOW1219" s="12"/>
      <c r="IOX1219" s="12"/>
      <c r="IOY1219" s="12"/>
      <c r="IOZ1219" s="12"/>
      <c r="IPA1219" s="12"/>
      <c r="IPB1219" s="12"/>
      <c r="IPC1219" s="12"/>
      <c r="IPD1219" s="12"/>
      <c r="IPE1219" s="12"/>
      <c r="IPF1219" s="12"/>
      <c r="IPG1219" s="12"/>
      <c r="IPH1219" s="12"/>
      <c r="IPI1219" s="12"/>
      <c r="IPJ1219" s="12"/>
      <c r="IPK1219" s="12"/>
      <c r="IPL1219" s="12"/>
      <c r="IPM1219" s="12"/>
      <c r="IPN1219" s="12"/>
      <c r="IPO1219" s="12"/>
      <c r="IPP1219" s="12"/>
      <c r="IPQ1219" s="12"/>
      <c r="IPR1219" s="12"/>
      <c r="IPS1219" s="12"/>
      <c r="IPT1219" s="12"/>
      <c r="IPU1219" s="12"/>
      <c r="IPV1219" s="12"/>
      <c r="IPW1219" s="12"/>
      <c r="IPX1219" s="12"/>
      <c r="IPY1219" s="12"/>
      <c r="IPZ1219" s="12"/>
      <c r="IQA1219" s="12"/>
      <c r="IQB1219" s="12"/>
      <c r="IQC1219" s="12"/>
      <c r="IQD1219" s="12"/>
      <c r="IQE1219" s="12"/>
      <c r="IQF1219" s="12"/>
      <c r="IQG1219" s="12"/>
      <c r="IQH1219" s="12"/>
      <c r="IQI1219" s="12"/>
      <c r="IQJ1219" s="12"/>
      <c r="IQK1219" s="12"/>
      <c r="IQL1219" s="12"/>
      <c r="IQM1219" s="12"/>
      <c r="IQN1219" s="12"/>
      <c r="IQO1219" s="12"/>
      <c r="IQP1219" s="12"/>
      <c r="IQQ1219" s="12"/>
      <c r="IQR1219" s="12"/>
      <c r="IQS1219" s="12"/>
      <c r="IQT1219" s="12"/>
      <c r="IQU1219" s="12"/>
      <c r="IQV1219" s="12"/>
      <c r="IQW1219" s="12"/>
      <c r="IQX1219" s="12"/>
      <c r="IQY1219" s="12"/>
      <c r="IQZ1219" s="12"/>
      <c r="IRA1219" s="12"/>
      <c r="IRB1219" s="12"/>
      <c r="IRC1219" s="12"/>
      <c r="IRD1219" s="12"/>
      <c r="IRE1219" s="12"/>
      <c r="IRF1219" s="12"/>
      <c r="IRG1219" s="12"/>
      <c r="IRH1219" s="12"/>
      <c r="IRI1219" s="12"/>
      <c r="IRJ1219" s="12"/>
      <c r="IRK1219" s="12"/>
      <c r="IRL1219" s="12"/>
      <c r="IRM1219" s="12"/>
      <c r="IRN1219" s="12"/>
      <c r="IRO1219" s="12"/>
      <c r="IRP1219" s="12"/>
      <c r="IRQ1219" s="12"/>
      <c r="IRR1219" s="12"/>
      <c r="IRS1219" s="12"/>
      <c r="IRT1219" s="12"/>
      <c r="IRU1219" s="12"/>
      <c r="IRV1219" s="12"/>
      <c r="IRW1219" s="12"/>
      <c r="IRX1219" s="12"/>
      <c r="IRY1219" s="12"/>
      <c r="IRZ1219" s="12"/>
      <c r="ISA1219" s="12"/>
      <c r="ISB1219" s="12"/>
      <c r="ISC1219" s="12"/>
      <c r="ISD1219" s="12"/>
      <c r="ISE1219" s="12"/>
      <c r="ISF1219" s="12"/>
      <c r="ISG1219" s="12"/>
      <c r="ISH1219" s="12"/>
      <c r="ISI1219" s="12"/>
      <c r="ISJ1219" s="12"/>
      <c r="ISK1219" s="12"/>
      <c r="ISL1219" s="12"/>
      <c r="ISM1219" s="12"/>
      <c r="ISN1219" s="12"/>
      <c r="ISO1219" s="12"/>
      <c r="ISP1219" s="12"/>
      <c r="ISQ1219" s="12"/>
      <c r="ISR1219" s="12"/>
      <c r="ISS1219" s="12"/>
      <c r="IST1219" s="12"/>
      <c r="ISU1219" s="12"/>
      <c r="ISV1219" s="12"/>
      <c r="ISW1219" s="12"/>
      <c r="ISX1219" s="12"/>
      <c r="ISY1219" s="12"/>
      <c r="ISZ1219" s="12"/>
      <c r="ITA1219" s="12"/>
      <c r="ITB1219" s="12"/>
      <c r="ITC1219" s="12"/>
      <c r="ITD1219" s="12"/>
      <c r="ITE1219" s="12"/>
      <c r="ITF1219" s="12"/>
      <c r="ITG1219" s="12"/>
      <c r="ITH1219" s="12"/>
      <c r="ITI1219" s="12"/>
      <c r="ITJ1219" s="12"/>
      <c r="ITK1219" s="12"/>
      <c r="ITL1219" s="12"/>
      <c r="ITM1219" s="12"/>
      <c r="ITN1219" s="12"/>
      <c r="ITO1219" s="12"/>
      <c r="ITP1219" s="12"/>
      <c r="ITQ1219" s="12"/>
      <c r="ITR1219" s="12"/>
      <c r="ITS1219" s="12"/>
      <c r="ITT1219" s="12"/>
      <c r="ITU1219" s="12"/>
      <c r="ITV1219" s="12"/>
      <c r="ITW1219" s="12"/>
      <c r="ITX1219" s="12"/>
      <c r="ITY1219" s="12"/>
      <c r="ITZ1219" s="12"/>
      <c r="IUA1219" s="12"/>
      <c r="IUB1219" s="12"/>
      <c r="IUC1219" s="12"/>
      <c r="IUD1219" s="12"/>
      <c r="IUE1219" s="12"/>
      <c r="IUF1219" s="12"/>
      <c r="IUG1219" s="12"/>
      <c r="IUH1219" s="12"/>
      <c r="IUI1219" s="12"/>
      <c r="IUJ1219" s="12"/>
      <c r="IUK1219" s="12"/>
      <c r="IUL1219" s="12"/>
      <c r="IUM1219" s="12"/>
      <c r="IUN1219" s="12"/>
      <c r="IUO1219" s="12"/>
      <c r="IUP1219" s="12"/>
      <c r="IUQ1219" s="12"/>
      <c r="IUR1219" s="12"/>
      <c r="IUS1219" s="12"/>
      <c r="IUT1219" s="12"/>
      <c r="IUU1219" s="12"/>
      <c r="IUV1219" s="12"/>
      <c r="IUW1219" s="12"/>
      <c r="IUX1219" s="12"/>
      <c r="IUY1219" s="12"/>
      <c r="IUZ1219" s="12"/>
      <c r="IVA1219" s="12"/>
      <c r="IVB1219" s="12"/>
      <c r="IVC1219" s="12"/>
      <c r="IVD1219" s="12"/>
      <c r="IVE1219" s="12"/>
      <c r="IVF1219" s="12"/>
      <c r="IVG1219" s="12"/>
      <c r="IVH1219" s="12"/>
      <c r="IVI1219" s="12"/>
      <c r="IVJ1219" s="12"/>
      <c r="IVK1219" s="12"/>
      <c r="IVL1219" s="12"/>
      <c r="IVM1219" s="12"/>
      <c r="IVN1219" s="12"/>
      <c r="IVO1219" s="12"/>
      <c r="IVP1219" s="12"/>
      <c r="IVQ1219" s="12"/>
      <c r="IVR1219" s="12"/>
      <c r="IVS1219" s="12"/>
      <c r="IVT1219" s="12"/>
      <c r="IVU1219" s="12"/>
      <c r="IVV1219" s="12"/>
      <c r="IVW1219" s="12"/>
      <c r="IVX1219" s="12"/>
      <c r="IVY1219" s="12"/>
      <c r="IVZ1219" s="12"/>
      <c r="IWA1219" s="12"/>
      <c r="IWB1219" s="12"/>
      <c r="IWC1219" s="12"/>
      <c r="IWD1219" s="12"/>
      <c r="IWE1219" s="12"/>
      <c r="IWF1219" s="12"/>
      <c r="IWG1219" s="12"/>
      <c r="IWH1219" s="12"/>
      <c r="IWI1219" s="12"/>
      <c r="IWJ1219" s="12"/>
      <c r="IWK1219" s="12"/>
      <c r="IWL1219" s="12"/>
      <c r="IWM1219" s="12"/>
      <c r="IWN1219" s="12"/>
      <c r="IWO1219" s="12"/>
      <c r="IWP1219" s="12"/>
      <c r="IWQ1219" s="12"/>
      <c r="IWR1219" s="12"/>
      <c r="IWS1219" s="12"/>
      <c r="IWT1219" s="12"/>
      <c r="IWU1219" s="12"/>
      <c r="IWV1219" s="12"/>
      <c r="IWW1219" s="12"/>
      <c r="IWX1219" s="12"/>
      <c r="IWY1219" s="12"/>
      <c r="IWZ1219" s="12"/>
      <c r="IXA1219" s="12"/>
      <c r="IXB1219" s="12"/>
      <c r="IXC1219" s="12"/>
      <c r="IXD1219" s="12"/>
      <c r="IXE1219" s="12"/>
      <c r="IXF1219" s="12"/>
      <c r="IXG1219" s="12"/>
      <c r="IXH1219" s="12"/>
      <c r="IXI1219" s="12"/>
      <c r="IXJ1219" s="12"/>
      <c r="IXK1219" s="12"/>
      <c r="IXL1219" s="12"/>
      <c r="IXM1219" s="12"/>
      <c r="IXN1219" s="12"/>
      <c r="IXO1219" s="12"/>
      <c r="IXP1219" s="12"/>
      <c r="IXQ1219" s="12"/>
      <c r="IXR1219" s="12"/>
      <c r="IXS1219" s="12"/>
      <c r="IXT1219" s="12"/>
      <c r="IXU1219" s="12"/>
      <c r="IXV1219" s="12"/>
      <c r="IXW1219" s="12"/>
      <c r="IXX1219" s="12"/>
      <c r="IXY1219" s="12"/>
      <c r="IXZ1219" s="12"/>
      <c r="IYA1219" s="12"/>
      <c r="IYB1219" s="12"/>
      <c r="IYC1219" s="12"/>
      <c r="IYD1219" s="12"/>
      <c r="IYE1219" s="12"/>
      <c r="IYF1219" s="12"/>
      <c r="IYG1219" s="12"/>
      <c r="IYH1219" s="12"/>
      <c r="IYI1219" s="12"/>
      <c r="IYJ1219" s="12"/>
      <c r="IYK1219" s="12"/>
      <c r="IYL1219" s="12"/>
      <c r="IYM1219" s="12"/>
      <c r="IYN1219" s="12"/>
      <c r="IYO1219" s="12"/>
      <c r="IYP1219" s="12"/>
      <c r="IYQ1219" s="12"/>
      <c r="IYR1219" s="12"/>
      <c r="IYS1219" s="12"/>
      <c r="IYT1219" s="12"/>
      <c r="IYU1219" s="12"/>
      <c r="IYV1219" s="12"/>
      <c r="IYW1219" s="12"/>
      <c r="IYX1219" s="12"/>
      <c r="IYY1219" s="12"/>
      <c r="IYZ1219" s="12"/>
      <c r="IZA1219" s="12"/>
      <c r="IZB1219" s="12"/>
      <c r="IZC1219" s="12"/>
      <c r="IZD1219" s="12"/>
      <c r="IZE1219" s="12"/>
      <c r="IZF1219" s="12"/>
      <c r="IZG1219" s="12"/>
      <c r="IZH1219" s="12"/>
      <c r="IZI1219" s="12"/>
      <c r="IZJ1219" s="12"/>
      <c r="IZK1219" s="12"/>
      <c r="IZL1219" s="12"/>
      <c r="IZM1219" s="12"/>
      <c r="IZN1219" s="12"/>
      <c r="IZO1219" s="12"/>
      <c r="IZP1219" s="12"/>
      <c r="IZQ1219" s="12"/>
      <c r="IZR1219" s="12"/>
      <c r="IZS1219" s="12"/>
      <c r="IZT1219" s="12"/>
      <c r="IZU1219" s="12"/>
      <c r="IZV1219" s="12"/>
      <c r="IZW1219" s="12"/>
      <c r="IZX1219" s="12"/>
      <c r="IZY1219" s="12"/>
      <c r="IZZ1219" s="12"/>
      <c r="JAA1219" s="12"/>
      <c r="JAB1219" s="12"/>
      <c r="JAC1219" s="12"/>
      <c r="JAD1219" s="12"/>
      <c r="JAE1219" s="12"/>
      <c r="JAF1219" s="12"/>
      <c r="JAG1219" s="12"/>
      <c r="JAH1219" s="12"/>
      <c r="JAI1219" s="12"/>
      <c r="JAJ1219" s="12"/>
      <c r="JAK1219" s="12"/>
      <c r="JAL1219" s="12"/>
      <c r="JAM1219" s="12"/>
      <c r="JAN1219" s="12"/>
      <c r="JAO1219" s="12"/>
      <c r="JAP1219" s="12"/>
      <c r="JAQ1219" s="12"/>
      <c r="JAR1219" s="12"/>
      <c r="JAS1219" s="12"/>
      <c r="JAT1219" s="12"/>
      <c r="JAU1219" s="12"/>
      <c r="JAV1219" s="12"/>
      <c r="JAW1219" s="12"/>
      <c r="JAX1219" s="12"/>
      <c r="JAY1219" s="12"/>
      <c r="JAZ1219" s="12"/>
      <c r="JBA1219" s="12"/>
      <c r="JBB1219" s="12"/>
      <c r="JBC1219" s="12"/>
      <c r="JBD1219" s="12"/>
      <c r="JBE1219" s="12"/>
      <c r="JBF1219" s="12"/>
      <c r="JBG1219" s="12"/>
      <c r="JBH1219" s="12"/>
      <c r="JBI1219" s="12"/>
      <c r="JBJ1219" s="12"/>
      <c r="JBK1219" s="12"/>
      <c r="JBL1219" s="12"/>
      <c r="JBM1219" s="12"/>
      <c r="JBN1219" s="12"/>
      <c r="JBO1219" s="12"/>
      <c r="JBP1219" s="12"/>
      <c r="JBQ1219" s="12"/>
      <c r="JBR1219" s="12"/>
      <c r="JBS1219" s="12"/>
      <c r="JBT1219" s="12"/>
      <c r="JBU1219" s="12"/>
      <c r="JBV1219" s="12"/>
      <c r="JBW1219" s="12"/>
      <c r="JBX1219" s="12"/>
      <c r="JBY1219" s="12"/>
      <c r="JBZ1219" s="12"/>
      <c r="JCA1219" s="12"/>
      <c r="JCB1219" s="12"/>
      <c r="JCC1219" s="12"/>
      <c r="JCD1219" s="12"/>
      <c r="JCE1219" s="12"/>
      <c r="JCF1219" s="12"/>
      <c r="JCG1219" s="12"/>
      <c r="JCH1219" s="12"/>
      <c r="JCI1219" s="12"/>
      <c r="JCJ1219" s="12"/>
      <c r="JCK1219" s="12"/>
      <c r="JCL1219" s="12"/>
      <c r="JCM1219" s="12"/>
      <c r="JCN1219" s="12"/>
      <c r="JCO1219" s="12"/>
      <c r="JCP1219" s="12"/>
      <c r="JCQ1219" s="12"/>
      <c r="JCR1219" s="12"/>
      <c r="JCS1219" s="12"/>
      <c r="JCT1219" s="12"/>
      <c r="JCU1219" s="12"/>
      <c r="JCV1219" s="12"/>
      <c r="JCW1219" s="12"/>
      <c r="JCX1219" s="12"/>
      <c r="JCY1219" s="12"/>
      <c r="JCZ1219" s="12"/>
      <c r="JDA1219" s="12"/>
      <c r="JDB1219" s="12"/>
      <c r="JDC1219" s="12"/>
      <c r="JDD1219" s="12"/>
      <c r="JDE1219" s="12"/>
      <c r="JDF1219" s="12"/>
      <c r="JDG1219" s="12"/>
      <c r="JDH1219" s="12"/>
      <c r="JDI1219" s="12"/>
      <c r="JDJ1219" s="12"/>
      <c r="JDK1219" s="12"/>
      <c r="JDL1219" s="12"/>
      <c r="JDM1219" s="12"/>
      <c r="JDN1219" s="12"/>
      <c r="JDO1219" s="12"/>
      <c r="JDP1219" s="12"/>
      <c r="JDQ1219" s="12"/>
      <c r="JDR1219" s="12"/>
      <c r="JDS1219" s="12"/>
      <c r="JDT1219" s="12"/>
      <c r="JDU1219" s="12"/>
      <c r="JDV1219" s="12"/>
      <c r="JDW1219" s="12"/>
      <c r="JDX1219" s="12"/>
      <c r="JDY1219" s="12"/>
      <c r="JDZ1219" s="12"/>
      <c r="JEA1219" s="12"/>
      <c r="JEB1219" s="12"/>
      <c r="JEC1219" s="12"/>
      <c r="JED1219" s="12"/>
      <c r="JEE1219" s="12"/>
      <c r="JEF1219" s="12"/>
      <c r="JEG1219" s="12"/>
      <c r="JEH1219" s="12"/>
      <c r="JEI1219" s="12"/>
      <c r="JEJ1219" s="12"/>
      <c r="JEK1219" s="12"/>
      <c r="JEL1219" s="12"/>
      <c r="JEM1219" s="12"/>
      <c r="JEN1219" s="12"/>
      <c r="JEO1219" s="12"/>
      <c r="JEP1219" s="12"/>
      <c r="JEQ1219" s="12"/>
      <c r="JER1219" s="12"/>
      <c r="JES1219" s="12"/>
      <c r="JET1219" s="12"/>
      <c r="JEU1219" s="12"/>
      <c r="JEV1219" s="12"/>
      <c r="JEW1219" s="12"/>
      <c r="JEX1219" s="12"/>
      <c r="JEY1219" s="12"/>
      <c r="JEZ1219" s="12"/>
      <c r="JFA1219" s="12"/>
      <c r="JFB1219" s="12"/>
      <c r="JFC1219" s="12"/>
      <c r="JFD1219" s="12"/>
      <c r="JFE1219" s="12"/>
      <c r="JFF1219" s="12"/>
      <c r="JFG1219" s="12"/>
      <c r="JFH1219" s="12"/>
      <c r="JFI1219" s="12"/>
      <c r="JFJ1219" s="12"/>
      <c r="JFK1219" s="12"/>
      <c r="JFL1219" s="12"/>
      <c r="JFM1219" s="12"/>
      <c r="JFN1219" s="12"/>
      <c r="JFO1219" s="12"/>
      <c r="JFP1219" s="12"/>
      <c r="JFQ1219" s="12"/>
      <c r="JFR1219" s="12"/>
      <c r="JFS1219" s="12"/>
      <c r="JFT1219" s="12"/>
      <c r="JFU1219" s="12"/>
      <c r="JFV1219" s="12"/>
      <c r="JFW1219" s="12"/>
      <c r="JFX1219" s="12"/>
      <c r="JFY1219" s="12"/>
      <c r="JFZ1219" s="12"/>
      <c r="JGA1219" s="12"/>
      <c r="JGB1219" s="12"/>
      <c r="JGC1219" s="12"/>
      <c r="JGD1219" s="12"/>
      <c r="JGE1219" s="12"/>
      <c r="JGF1219" s="12"/>
      <c r="JGG1219" s="12"/>
      <c r="JGH1219" s="12"/>
      <c r="JGI1219" s="12"/>
      <c r="JGJ1219" s="12"/>
      <c r="JGK1219" s="12"/>
      <c r="JGL1219" s="12"/>
      <c r="JGM1219" s="12"/>
      <c r="JGN1219" s="12"/>
      <c r="JGO1219" s="12"/>
      <c r="JGP1219" s="12"/>
      <c r="JGQ1219" s="12"/>
      <c r="JGR1219" s="12"/>
      <c r="JGS1219" s="12"/>
      <c r="JGT1219" s="12"/>
      <c r="JGU1219" s="12"/>
      <c r="JGV1219" s="12"/>
      <c r="JGW1219" s="12"/>
      <c r="JGX1219" s="12"/>
      <c r="JGY1219" s="12"/>
      <c r="JGZ1219" s="12"/>
      <c r="JHA1219" s="12"/>
      <c r="JHB1219" s="12"/>
      <c r="JHC1219" s="12"/>
      <c r="JHD1219" s="12"/>
      <c r="JHE1219" s="12"/>
      <c r="JHF1219" s="12"/>
      <c r="JHG1219" s="12"/>
      <c r="JHH1219" s="12"/>
      <c r="JHI1219" s="12"/>
      <c r="JHJ1219" s="12"/>
      <c r="JHK1219" s="12"/>
      <c r="JHL1219" s="12"/>
      <c r="JHM1219" s="12"/>
      <c r="JHN1219" s="12"/>
      <c r="JHO1219" s="12"/>
      <c r="JHP1219" s="12"/>
      <c r="JHQ1219" s="12"/>
      <c r="JHR1219" s="12"/>
      <c r="JHS1219" s="12"/>
      <c r="JHT1219" s="12"/>
      <c r="JHU1219" s="12"/>
      <c r="JHV1219" s="12"/>
      <c r="JHW1219" s="12"/>
      <c r="JHX1219" s="12"/>
      <c r="JHY1219" s="12"/>
      <c r="JHZ1219" s="12"/>
      <c r="JIA1219" s="12"/>
      <c r="JIB1219" s="12"/>
      <c r="JIC1219" s="12"/>
      <c r="JID1219" s="12"/>
      <c r="JIE1219" s="12"/>
      <c r="JIF1219" s="12"/>
      <c r="JIG1219" s="12"/>
      <c r="JIH1219" s="12"/>
      <c r="JII1219" s="12"/>
      <c r="JIJ1219" s="12"/>
      <c r="JIK1219" s="12"/>
      <c r="JIL1219" s="12"/>
      <c r="JIM1219" s="12"/>
      <c r="JIN1219" s="12"/>
      <c r="JIO1219" s="12"/>
      <c r="JIP1219" s="12"/>
      <c r="JIQ1219" s="12"/>
      <c r="JIR1219" s="12"/>
      <c r="JIS1219" s="12"/>
      <c r="JIT1219" s="12"/>
      <c r="JIU1219" s="12"/>
      <c r="JIV1219" s="12"/>
      <c r="JIW1219" s="12"/>
      <c r="JIX1219" s="12"/>
      <c r="JIY1219" s="12"/>
      <c r="JIZ1219" s="12"/>
      <c r="JJA1219" s="12"/>
      <c r="JJB1219" s="12"/>
      <c r="JJC1219" s="12"/>
      <c r="JJD1219" s="12"/>
      <c r="JJE1219" s="12"/>
      <c r="JJF1219" s="12"/>
      <c r="JJG1219" s="12"/>
      <c r="JJH1219" s="12"/>
      <c r="JJI1219" s="12"/>
      <c r="JJJ1219" s="12"/>
      <c r="JJK1219" s="12"/>
      <c r="JJL1219" s="12"/>
      <c r="JJM1219" s="12"/>
      <c r="JJN1219" s="12"/>
      <c r="JJO1219" s="12"/>
      <c r="JJP1219" s="12"/>
      <c r="JJQ1219" s="12"/>
      <c r="JJR1219" s="12"/>
      <c r="JJS1219" s="12"/>
      <c r="JJT1219" s="12"/>
      <c r="JJU1219" s="12"/>
      <c r="JJV1219" s="12"/>
      <c r="JJW1219" s="12"/>
      <c r="JJX1219" s="12"/>
      <c r="JJY1219" s="12"/>
      <c r="JJZ1219" s="12"/>
      <c r="JKA1219" s="12"/>
      <c r="JKB1219" s="12"/>
      <c r="JKC1219" s="12"/>
      <c r="JKD1219" s="12"/>
      <c r="JKE1219" s="12"/>
      <c r="JKF1219" s="12"/>
      <c r="JKG1219" s="12"/>
      <c r="JKH1219" s="12"/>
      <c r="JKI1219" s="12"/>
      <c r="JKJ1219" s="12"/>
      <c r="JKK1219" s="12"/>
      <c r="JKL1219" s="12"/>
      <c r="JKM1219" s="12"/>
      <c r="JKN1219" s="12"/>
      <c r="JKO1219" s="12"/>
      <c r="JKP1219" s="12"/>
      <c r="JKQ1219" s="12"/>
      <c r="JKR1219" s="12"/>
      <c r="JKS1219" s="12"/>
      <c r="JKT1219" s="12"/>
      <c r="JKU1219" s="12"/>
      <c r="JKV1219" s="12"/>
      <c r="JKW1219" s="12"/>
      <c r="JKX1219" s="12"/>
      <c r="JKY1219" s="12"/>
      <c r="JKZ1219" s="12"/>
      <c r="JLA1219" s="12"/>
      <c r="JLB1219" s="12"/>
      <c r="JLC1219" s="12"/>
      <c r="JLD1219" s="12"/>
      <c r="JLE1219" s="12"/>
      <c r="JLF1219" s="12"/>
      <c r="JLG1219" s="12"/>
      <c r="JLH1219" s="12"/>
      <c r="JLI1219" s="12"/>
      <c r="JLJ1219" s="12"/>
      <c r="JLK1219" s="12"/>
      <c r="JLL1219" s="12"/>
      <c r="JLM1219" s="12"/>
      <c r="JLN1219" s="12"/>
      <c r="JLO1219" s="12"/>
      <c r="JLP1219" s="12"/>
      <c r="JLQ1219" s="12"/>
      <c r="JLR1219" s="12"/>
      <c r="JLS1219" s="12"/>
      <c r="JLT1219" s="12"/>
      <c r="JLU1219" s="12"/>
      <c r="JLV1219" s="12"/>
      <c r="JLW1219" s="12"/>
      <c r="JLX1219" s="12"/>
      <c r="JLY1219" s="12"/>
      <c r="JLZ1219" s="12"/>
      <c r="JMA1219" s="12"/>
      <c r="JMB1219" s="12"/>
      <c r="JMC1219" s="12"/>
      <c r="JMD1219" s="12"/>
      <c r="JME1219" s="12"/>
      <c r="JMF1219" s="12"/>
      <c r="JMG1219" s="12"/>
      <c r="JMH1219" s="12"/>
      <c r="JMI1219" s="12"/>
      <c r="JMJ1219" s="12"/>
      <c r="JMK1219" s="12"/>
      <c r="JML1219" s="12"/>
      <c r="JMM1219" s="12"/>
      <c r="JMN1219" s="12"/>
      <c r="JMO1219" s="12"/>
      <c r="JMP1219" s="12"/>
      <c r="JMQ1219" s="12"/>
      <c r="JMR1219" s="12"/>
      <c r="JMS1219" s="12"/>
      <c r="JMT1219" s="12"/>
      <c r="JMU1219" s="12"/>
      <c r="JMV1219" s="12"/>
      <c r="JMW1219" s="12"/>
      <c r="JMX1219" s="12"/>
      <c r="JMY1219" s="12"/>
      <c r="JMZ1219" s="12"/>
      <c r="JNA1219" s="12"/>
      <c r="JNB1219" s="12"/>
      <c r="JNC1219" s="12"/>
      <c r="JND1219" s="12"/>
      <c r="JNE1219" s="12"/>
      <c r="JNF1219" s="12"/>
      <c r="JNG1219" s="12"/>
      <c r="JNH1219" s="12"/>
      <c r="JNI1219" s="12"/>
      <c r="JNJ1219" s="12"/>
      <c r="JNK1219" s="12"/>
      <c r="JNL1219" s="12"/>
      <c r="JNM1219" s="12"/>
      <c r="JNN1219" s="12"/>
      <c r="JNO1219" s="12"/>
      <c r="JNP1219" s="12"/>
      <c r="JNQ1219" s="12"/>
      <c r="JNR1219" s="12"/>
      <c r="JNS1219" s="12"/>
      <c r="JNT1219" s="12"/>
      <c r="JNU1219" s="12"/>
      <c r="JNV1219" s="12"/>
      <c r="JNW1219" s="12"/>
      <c r="JNX1219" s="12"/>
      <c r="JNY1219" s="12"/>
      <c r="JNZ1219" s="12"/>
      <c r="JOA1219" s="12"/>
      <c r="JOB1219" s="12"/>
      <c r="JOC1219" s="12"/>
      <c r="JOD1219" s="12"/>
      <c r="JOE1219" s="12"/>
      <c r="JOF1219" s="12"/>
      <c r="JOG1219" s="12"/>
      <c r="JOH1219" s="12"/>
      <c r="JOI1219" s="12"/>
      <c r="JOJ1219" s="12"/>
      <c r="JOK1219" s="12"/>
      <c r="JOL1219" s="12"/>
      <c r="JOM1219" s="12"/>
      <c r="JON1219" s="12"/>
      <c r="JOO1219" s="12"/>
      <c r="JOP1219" s="12"/>
      <c r="JOQ1219" s="12"/>
      <c r="JOR1219" s="12"/>
      <c r="JOS1219" s="12"/>
      <c r="JOT1219" s="12"/>
      <c r="JOU1219" s="12"/>
      <c r="JOV1219" s="12"/>
      <c r="JOW1219" s="12"/>
      <c r="JOX1219" s="12"/>
      <c r="JOY1219" s="12"/>
      <c r="JOZ1219" s="12"/>
      <c r="JPA1219" s="12"/>
      <c r="JPB1219" s="12"/>
      <c r="JPC1219" s="12"/>
      <c r="JPD1219" s="12"/>
      <c r="JPE1219" s="12"/>
      <c r="JPF1219" s="12"/>
      <c r="JPG1219" s="12"/>
      <c r="JPH1219" s="12"/>
      <c r="JPI1219" s="12"/>
      <c r="JPJ1219" s="12"/>
      <c r="JPK1219" s="12"/>
      <c r="JPL1219" s="12"/>
      <c r="JPM1219" s="12"/>
      <c r="JPN1219" s="12"/>
      <c r="JPO1219" s="12"/>
      <c r="JPP1219" s="12"/>
      <c r="JPQ1219" s="12"/>
      <c r="JPR1219" s="12"/>
      <c r="JPS1219" s="12"/>
      <c r="JPT1219" s="12"/>
      <c r="JPU1219" s="12"/>
      <c r="JPV1219" s="12"/>
      <c r="JPW1219" s="12"/>
      <c r="JPX1219" s="12"/>
      <c r="JPY1219" s="12"/>
      <c r="JPZ1219" s="12"/>
      <c r="JQA1219" s="12"/>
      <c r="JQB1219" s="12"/>
      <c r="JQC1219" s="12"/>
      <c r="JQD1219" s="12"/>
      <c r="JQE1219" s="12"/>
      <c r="JQF1219" s="12"/>
      <c r="JQG1219" s="12"/>
      <c r="JQH1219" s="12"/>
      <c r="JQI1219" s="12"/>
      <c r="JQJ1219" s="12"/>
      <c r="JQK1219" s="12"/>
      <c r="JQL1219" s="12"/>
      <c r="JQM1219" s="12"/>
      <c r="JQN1219" s="12"/>
      <c r="JQO1219" s="12"/>
      <c r="JQP1219" s="12"/>
      <c r="JQQ1219" s="12"/>
      <c r="JQR1219" s="12"/>
      <c r="JQS1219" s="12"/>
      <c r="JQT1219" s="12"/>
      <c r="JQU1219" s="12"/>
      <c r="JQV1219" s="12"/>
      <c r="JQW1219" s="12"/>
      <c r="JQX1219" s="12"/>
      <c r="JQY1219" s="12"/>
      <c r="JQZ1219" s="12"/>
      <c r="JRA1219" s="12"/>
      <c r="JRB1219" s="12"/>
      <c r="JRC1219" s="12"/>
      <c r="JRD1219" s="12"/>
      <c r="JRE1219" s="12"/>
      <c r="JRF1219" s="12"/>
      <c r="JRG1219" s="12"/>
      <c r="JRH1219" s="12"/>
      <c r="JRI1219" s="12"/>
      <c r="JRJ1219" s="12"/>
      <c r="JRK1219" s="12"/>
      <c r="JRL1219" s="12"/>
      <c r="JRM1219" s="12"/>
      <c r="JRN1219" s="12"/>
      <c r="JRO1219" s="12"/>
      <c r="JRP1219" s="12"/>
      <c r="JRQ1219" s="12"/>
      <c r="JRR1219" s="12"/>
      <c r="JRS1219" s="12"/>
      <c r="JRT1219" s="12"/>
      <c r="JRU1219" s="12"/>
      <c r="JRV1219" s="12"/>
      <c r="JRW1219" s="12"/>
      <c r="JRX1219" s="12"/>
      <c r="JRY1219" s="12"/>
      <c r="JRZ1219" s="12"/>
      <c r="JSA1219" s="12"/>
      <c r="JSB1219" s="12"/>
      <c r="JSC1219" s="12"/>
      <c r="JSD1219" s="12"/>
      <c r="JSE1219" s="12"/>
      <c r="JSF1219" s="12"/>
      <c r="JSG1219" s="12"/>
      <c r="JSH1219" s="12"/>
      <c r="JSI1219" s="12"/>
      <c r="JSJ1219" s="12"/>
      <c r="JSK1219" s="12"/>
      <c r="JSL1219" s="12"/>
      <c r="JSM1219" s="12"/>
      <c r="JSN1219" s="12"/>
      <c r="JSO1219" s="12"/>
      <c r="JSP1219" s="12"/>
      <c r="JSQ1219" s="12"/>
      <c r="JSR1219" s="12"/>
      <c r="JSS1219" s="12"/>
      <c r="JST1219" s="12"/>
      <c r="JSU1219" s="12"/>
      <c r="JSV1219" s="12"/>
      <c r="JSW1219" s="12"/>
      <c r="JSX1219" s="12"/>
      <c r="JSY1219" s="12"/>
      <c r="JSZ1219" s="12"/>
      <c r="JTA1219" s="12"/>
      <c r="JTB1219" s="12"/>
      <c r="JTC1219" s="12"/>
      <c r="JTD1219" s="12"/>
      <c r="JTE1219" s="12"/>
      <c r="JTF1219" s="12"/>
      <c r="JTG1219" s="12"/>
      <c r="JTH1219" s="12"/>
      <c r="JTI1219" s="12"/>
      <c r="JTJ1219" s="12"/>
      <c r="JTK1219" s="12"/>
      <c r="JTL1219" s="12"/>
      <c r="JTM1219" s="12"/>
      <c r="JTN1219" s="12"/>
      <c r="JTO1219" s="12"/>
      <c r="JTP1219" s="12"/>
      <c r="JTQ1219" s="12"/>
      <c r="JTR1219" s="12"/>
      <c r="JTS1219" s="12"/>
      <c r="JTT1219" s="12"/>
      <c r="JTU1219" s="12"/>
      <c r="JTV1219" s="12"/>
      <c r="JTW1219" s="12"/>
      <c r="JTX1219" s="12"/>
      <c r="JTY1219" s="12"/>
      <c r="JTZ1219" s="12"/>
      <c r="JUA1219" s="12"/>
      <c r="JUB1219" s="12"/>
      <c r="JUC1219" s="12"/>
      <c r="JUD1219" s="12"/>
      <c r="JUE1219" s="12"/>
      <c r="JUF1219" s="12"/>
      <c r="JUG1219" s="12"/>
      <c r="JUH1219" s="12"/>
      <c r="JUI1219" s="12"/>
      <c r="JUJ1219" s="12"/>
      <c r="JUK1219" s="12"/>
      <c r="JUL1219" s="12"/>
      <c r="JUM1219" s="12"/>
      <c r="JUN1219" s="12"/>
      <c r="JUO1219" s="12"/>
      <c r="JUP1219" s="12"/>
      <c r="JUQ1219" s="12"/>
      <c r="JUR1219" s="12"/>
      <c r="JUS1219" s="12"/>
      <c r="JUT1219" s="12"/>
      <c r="JUU1219" s="12"/>
      <c r="JUV1219" s="12"/>
      <c r="JUW1219" s="12"/>
      <c r="JUX1219" s="12"/>
      <c r="JUY1219" s="12"/>
      <c r="JUZ1219" s="12"/>
      <c r="JVA1219" s="12"/>
      <c r="JVB1219" s="12"/>
      <c r="JVC1219" s="12"/>
      <c r="JVD1219" s="12"/>
      <c r="JVE1219" s="12"/>
      <c r="JVF1219" s="12"/>
      <c r="JVG1219" s="12"/>
      <c r="JVH1219" s="12"/>
      <c r="JVI1219" s="12"/>
      <c r="JVJ1219" s="12"/>
      <c r="JVK1219" s="12"/>
      <c r="JVL1219" s="12"/>
      <c r="JVM1219" s="12"/>
      <c r="JVN1219" s="12"/>
      <c r="JVO1219" s="12"/>
      <c r="JVP1219" s="12"/>
      <c r="JVQ1219" s="12"/>
      <c r="JVR1219" s="12"/>
      <c r="JVS1219" s="12"/>
      <c r="JVT1219" s="12"/>
      <c r="JVU1219" s="12"/>
      <c r="JVV1219" s="12"/>
      <c r="JVW1219" s="12"/>
      <c r="JVX1219" s="12"/>
      <c r="JVY1219" s="12"/>
      <c r="JVZ1219" s="12"/>
      <c r="JWA1219" s="12"/>
      <c r="JWB1219" s="12"/>
      <c r="JWC1219" s="12"/>
      <c r="JWD1219" s="12"/>
      <c r="JWE1219" s="12"/>
      <c r="JWF1219" s="12"/>
      <c r="JWG1219" s="12"/>
      <c r="JWH1219" s="12"/>
      <c r="JWI1219" s="12"/>
      <c r="JWJ1219" s="12"/>
      <c r="JWK1219" s="12"/>
      <c r="JWL1219" s="12"/>
      <c r="JWM1219" s="12"/>
      <c r="JWN1219" s="12"/>
      <c r="JWO1219" s="12"/>
      <c r="JWP1219" s="12"/>
      <c r="JWQ1219" s="12"/>
      <c r="JWR1219" s="12"/>
      <c r="JWS1219" s="12"/>
      <c r="JWT1219" s="12"/>
      <c r="JWU1219" s="12"/>
      <c r="JWV1219" s="12"/>
      <c r="JWW1219" s="12"/>
      <c r="JWX1219" s="12"/>
      <c r="JWY1219" s="12"/>
      <c r="JWZ1219" s="12"/>
      <c r="JXA1219" s="12"/>
      <c r="JXB1219" s="12"/>
      <c r="JXC1219" s="12"/>
      <c r="JXD1219" s="12"/>
      <c r="JXE1219" s="12"/>
      <c r="JXF1219" s="12"/>
      <c r="JXG1219" s="12"/>
      <c r="JXH1219" s="12"/>
      <c r="JXI1219" s="12"/>
      <c r="JXJ1219" s="12"/>
      <c r="JXK1219" s="12"/>
      <c r="JXL1219" s="12"/>
      <c r="JXM1219" s="12"/>
      <c r="JXN1219" s="12"/>
      <c r="JXO1219" s="12"/>
      <c r="JXP1219" s="12"/>
      <c r="JXQ1219" s="12"/>
      <c r="JXR1219" s="12"/>
      <c r="JXS1219" s="12"/>
      <c r="JXT1219" s="12"/>
      <c r="JXU1219" s="12"/>
      <c r="JXV1219" s="12"/>
      <c r="JXW1219" s="12"/>
      <c r="JXX1219" s="12"/>
      <c r="JXY1219" s="12"/>
      <c r="JXZ1219" s="12"/>
      <c r="JYA1219" s="12"/>
      <c r="JYB1219" s="12"/>
      <c r="JYC1219" s="12"/>
      <c r="JYD1219" s="12"/>
      <c r="JYE1219" s="12"/>
      <c r="JYF1219" s="12"/>
      <c r="JYG1219" s="12"/>
      <c r="JYH1219" s="12"/>
      <c r="JYI1219" s="12"/>
      <c r="JYJ1219" s="12"/>
      <c r="JYK1219" s="12"/>
      <c r="JYL1219" s="12"/>
      <c r="JYM1219" s="12"/>
      <c r="JYN1219" s="12"/>
      <c r="JYO1219" s="12"/>
      <c r="JYP1219" s="12"/>
      <c r="JYQ1219" s="12"/>
      <c r="JYR1219" s="12"/>
      <c r="JYS1219" s="12"/>
      <c r="JYT1219" s="12"/>
      <c r="JYU1219" s="12"/>
      <c r="JYV1219" s="12"/>
      <c r="JYW1219" s="12"/>
      <c r="JYX1219" s="12"/>
      <c r="JYY1219" s="12"/>
      <c r="JYZ1219" s="12"/>
      <c r="JZA1219" s="12"/>
      <c r="JZB1219" s="12"/>
      <c r="JZC1219" s="12"/>
      <c r="JZD1219" s="12"/>
      <c r="JZE1219" s="12"/>
      <c r="JZF1219" s="12"/>
      <c r="JZG1219" s="12"/>
      <c r="JZH1219" s="12"/>
      <c r="JZI1219" s="12"/>
      <c r="JZJ1219" s="12"/>
      <c r="JZK1219" s="12"/>
      <c r="JZL1219" s="12"/>
      <c r="JZM1219" s="12"/>
      <c r="JZN1219" s="12"/>
      <c r="JZO1219" s="12"/>
      <c r="JZP1219" s="12"/>
      <c r="JZQ1219" s="12"/>
      <c r="JZR1219" s="12"/>
      <c r="JZS1219" s="12"/>
      <c r="JZT1219" s="12"/>
      <c r="JZU1219" s="12"/>
      <c r="JZV1219" s="12"/>
      <c r="JZW1219" s="12"/>
      <c r="JZX1219" s="12"/>
      <c r="JZY1219" s="12"/>
      <c r="JZZ1219" s="12"/>
      <c r="KAA1219" s="12"/>
      <c r="KAB1219" s="12"/>
      <c r="KAC1219" s="12"/>
      <c r="KAD1219" s="12"/>
      <c r="KAE1219" s="12"/>
      <c r="KAF1219" s="12"/>
      <c r="KAG1219" s="12"/>
      <c r="KAH1219" s="12"/>
      <c r="KAI1219" s="12"/>
      <c r="KAJ1219" s="12"/>
      <c r="KAK1219" s="12"/>
      <c r="KAL1219" s="12"/>
      <c r="KAM1219" s="12"/>
      <c r="KAN1219" s="12"/>
      <c r="KAO1219" s="12"/>
      <c r="KAP1219" s="12"/>
      <c r="KAQ1219" s="12"/>
      <c r="KAR1219" s="12"/>
      <c r="KAS1219" s="12"/>
      <c r="KAT1219" s="12"/>
      <c r="KAU1219" s="12"/>
      <c r="KAV1219" s="12"/>
      <c r="KAW1219" s="12"/>
      <c r="KAX1219" s="12"/>
      <c r="KAY1219" s="12"/>
      <c r="KAZ1219" s="12"/>
      <c r="KBA1219" s="12"/>
      <c r="KBB1219" s="12"/>
      <c r="KBC1219" s="12"/>
      <c r="KBD1219" s="12"/>
      <c r="KBE1219" s="12"/>
      <c r="KBF1219" s="12"/>
      <c r="KBG1219" s="12"/>
      <c r="KBH1219" s="12"/>
      <c r="KBI1219" s="12"/>
      <c r="KBJ1219" s="12"/>
      <c r="KBK1219" s="12"/>
      <c r="KBL1219" s="12"/>
      <c r="KBM1219" s="12"/>
      <c r="KBN1219" s="12"/>
      <c r="KBO1219" s="12"/>
      <c r="KBP1219" s="12"/>
      <c r="KBQ1219" s="12"/>
      <c r="KBR1219" s="12"/>
      <c r="KBS1219" s="12"/>
      <c r="KBT1219" s="12"/>
      <c r="KBU1219" s="12"/>
      <c r="KBV1219" s="12"/>
      <c r="KBW1219" s="12"/>
      <c r="KBX1219" s="12"/>
      <c r="KBY1219" s="12"/>
      <c r="KBZ1219" s="12"/>
      <c r="KCA1219" s="12"/>
      <c r="KCB1219" s="12"/>
      <c r="KCC1219" s="12"/>
      <c r="KCD1219" s="12"/>
      <c r="KCE1219" s="12"/>
      <c r="KCF1219" s="12"/>
      <c r="KCG1219" s="12"/>
      <c r="KCH1219" s="12"/>
      <c r="KCI1219" s="12"/>
      <c r="KCJ1219" s="12"/>
      <c r="KCK1219" s="12"/>
      <c r="KCL1219" s="12"/>
      <c r="KCM1219" s="12"/>
      <c r="KCN1219" s="12"/>
      <c r="KCO1219" s="12"/>
      <c r="KCP1219" s="12"/>
      <c r="KCQ1219" s="12"/>
      <c r="KCR1219" s="12"/>
      <c r="KCS1219" s="12"/>
      <c r="KCT1219" s="12"/>
      <c r="KCU1219" s="12"/>
      <c r="KCV1219" s="12"/>
      <c r="KCW1219" s="12"/>
      <c r="KCX1219" s="12"/>
      <c r="KCY1219" s="12"/>
      <c r="KCZ1219" s="12"/>
      <c r="KDA1219" s="12"/>
      <c r="KDB1219" s="12"/>
      <c r="KDC1219" s="12"/>
      <c r="KDD1219" s="12"/>
      <c r="KDE1219" s="12"/>
      <c r="KDF1219" s="12"/>
      <c r="KDG1219" s="12"/>
      <c r="KDH1219" s="12"/>
      <c r="KDI1219" s="12"/>
      <c r="KDJ1219" s="12"/>
      <c r="KDK1219" s="12"/>
      <c r="KDL1219" s="12"/>
      <c r="KDM1219" s="12"/>
      <c r="KDN1219" s="12"/>
      <c r="KDO1219" s="12"/>
      <c r="KDP1219" s="12"/>
      <c r="KDQ1219" s="12"/>
      <c r="KDR1219" s="12"/>
      <c r="KDS1219" s="12"/>
      <c r="KDT1219" s="12"/>
      <c r="KDU1219" s="12"/>
      <c r="KDV1219" s="12"/>
      <c r="KDW1219" s="12"/>
      <c r="KDX1219" s="12"/>
      <c r="KDY1219" s="12"/>
      <c r="KDZ1219" s="12"/>
      <c r="KEA1219" s="12"/>
      <c r="KEB1219" s="12"/>
      <c r="KEC1219" s="12"/>
      <c r="KED1219" s="12"/>
      <c r="KEE1219" s="12"/>
      <c r="KEF1219" s="12"/>
      <c r="KEG1219" s="12"/>
      <c r="KEH1219" s="12"/>
      <c r="KEI1219" s="12"/>
      <c r="KEJ1219" s="12"/>
      <c r="KEK1219" s="12"/>
      <c r="KEL1219" s="12"/>
      <c r="KEM1219" s="12"/>
      <c r="KEN1219" s="12"/>
      <c r="KEO1219" s="12"/>
      <c r="KEP1219" s="12"/>
      <c r="KEQ1219" s="12"/>
      <c r="KER1219" s="12"/>
      <c r="KES1219" s="12"/>
      <c r="KET1219" s="12"/>
      <c r="KEU1219" s="12"/>
      <c r="KEV1219" s="12"/>
      <c r="KEW1219" s="12"/>
      <c r="KEX1219" s="12"/>
      <c r="KEY1219" s="12"/>
      <c r="KEZ1219" s="12"/>
      <c r="KFA1219" s="12"/>
      <c r="KFB1219" s="12"/>
      <c r="KFC1219" s="12"/>
      <c r="KFD1219" s="12"/>
      <c r="KFE1219" s="12"/>
      <c r="KFF1219" s="12"/>
      <c r="KFG1219" s="12"/>
      <c r="KFH1219" s="12"/>
      <c r="KFI1219" s="12"/>
      <c r="KFJ1219" s="12"/>
      <c r="KFK1219" s="12"/>
      <c r="KFL1219" s="12"/>
      <c r="KFM1219" s="12"/>
      <c r="KFN1219" s="12"/>
      <c r="KFO1219" s="12"/>
      <c r="KFP1219" s="12"/>
      <c r="KFQ1219" s="12"/>
      <c r="KFR1219" s="12"/>
      <c r="KFS1219" s="12"/>
      <c r="KFT1219" s="12"/>
      <c r="KFU1219" s="12"/>
      <c r="KFV1219" s="12"/>
      <c r="KFW1219" s="12"/>
      <c r="KFX1219" s="12"/>
      <c r="KFY1219" s="12"/>
      <c r="KFZ1219" s="12"/>
      <c r="KGA1219" s="12"/>
      <c r="KGB1219" s="12"/>
      <c r="KGC1219" s="12"/>
      <c r="KGD1219" s="12"/>
      <c r="KGE1219" s="12"/>
      <c r="KGF1219" s="12"/>
      <c r="KGG1219" s="12"/>
      <c r="KGH1219" s="12"/>
      <c r="KGI1219" s="12"/>
      <c r="KGJ1219" s="12"/>
      <c r="KGK1219" s="12"/>
      <c r="KGL1219" s="12"/>
      <c r="KGM1219" s="12"/>
      <c r="KGN1219" s="12"/>
      <c r="KGO1219" s="12"/>
      <c r="KGP1219" s="12"/>
      <c r="KGQ1219" s="12"/>
      <c r="KGR1219" s="12"/>
      <c r="KGS1219" s="12"/>
      <c r="KGT1219" s="12"/>
      <c r="KGU1219" s="12"/>
      <c r="KGV1219" s="12"/>
      <c r="KGW1219" s="12"/>
      <c r="KGX1219" s="12"/>
      <c r="KGY1219" s="12"/>
      <c r="KGZ1219" s="12"/>
      <c r="KHA1219" s="12"/>
      <c r="KHB1219" s="12"/>
      <c r="KHC1219" s="12"/>
      <c r="KHD1219" s="12"/>
      <c r="KHE1219" s="12"/>
      <c r="KHF1219" s="12"/>
      <c r="KHG1219" s="12"/>
      <c r="KHH1219" s="12"/>
      <c r="KHI1219" s="12"/>
      <c r="KHJ1219" s="12"/>
      <c r="KHK1219" s="12"/>
      <c r="KHL1219" s="12"/>
      <c r="KHM1219" s="12"/>
      <c r="KHN1219" s="12"/>
      <c r="KHO1219" s="12"/>
      <c r="KHP1219" s="12"/>
      <c r="KHQ1219" s="12"/>
      <c r="KHR1219" s="12"/>
      <c r="KHS1219" s="12"/>
      <c r="KHT1219" s="12"/>
      <c r="KHU1219" s="12"/>
      <c r="KHV1219" s="12"/>
      <c r="KHW1219" s="12"/>
      <c r="KHX1219" s="12"/>
      <c r="KHY1219" s="12"/>
      <c r="KHZ1219" s="12"/>
      <c r="KIA1219" s="12"/>
      <c r="KIB1219" s="12"/>
      <c r="KIC1219" s="12"/>
      <c r="KID1219" s="12"/>
      <c r="KIE1219" s="12"/>
      <c r="KIF1219" s="12"/>
      <c r="KIG1219" s="12"/>
      <c r="KIH1219" s="12"/>
      <c r="KII1219" s="12"/>
      <c r="KIJ1219" s="12"/>
      <c r="KIK1219" s="12"/>
      <c r="KIL1219" s="12"/>
      <c r="KIM1219" s="12"/>
      <c r="KIN1219" s="12"/>
      <c r="KIO1219" s="12"/>
      <c r="KIP1219" s="12"/>
      <c r="KIQ1219" s="12"/>
      <c r="KIR1219" s="12"/>
      <c r="KIS1219" s="12"/>
      <c r="KIT1219" s="12"/>
      <c r="KIU1219" s="12"/>
      <c r="KIV1219" s="12"/>
      <c r="KIW1219" s="12"/>
      <c r="KIX1219" s="12"/>
      <c r="KIY1219" s="12"/>
      <c r="KIZ1219" s="12"/>
      <c r="KJA1219" s="12"/>
      <c r="KJB1219" s="12"/>
      <c r="KJC1219" s="12"/>
      <c r="KJD1219" s="12"/>
      <c r="KJE1219" s="12"/>
      <c r="KJF1219" s="12"/>
      <c r="KJG1219" s="12"/>
      <c r="KJH1219" s="12"/>
      <c r="KJI1219" s="12"/>
      <c r="KJJ1219" s="12"/>
      <c r="KJK1219" s="12"/>
      <c r="KJL1219" s="12"/>
      <c r="KJM1219" s="12"/>
      <c r="KJN1219" s="12"/>
      <c r="KJO1219" s="12"/>
      <c r="KJP1219" s="12"/>
      <c r="KJQ1219" s="12"/>
      <c r="KJR1219" s="12"/>
      <c r="KJS1219" s="12"/>
      <c r="KJT1219" s="12"/>
      <c r="KJU1219" s="12"/>
      <c r="KJV1219" s="12"/>
      <c r="KJW1219" s="12"/>
      <c r="KJX1219" s="12"/>
      <c r="KJY1219" s="12"/>
      <c r="KJZ1219" s="12"/>
      <c r="KKA1219" s="12"/>
      <c r="KKB1219" s="12"/>
      <c r="KKC1219" s="12"/>
      <c r="KKD1219" s="12"/>
      <c r="KKE1219" s="12"/>
      <c r="KKF1219" s="12"/>
      <c r="KKG1219" s="12"/>
      <c r="KKH1219" s="12"/>
      <c r="KKI1219" s="12"/>
      <c r="KKJ1219" s="12"/>
      <c r="KKK1219" s="12"/>
      <c r="KKL1219" s="12"/>
      <c r="KKM1219" s="12"/>
      <c r="KKN1219" s="12"/>
      <c r="KKO1219" s="12"/>
      <c r="KKP1219" s="12"/>
      <c r="KKQ1219" s="12"/>
      <c r="KKR1219" s="12"/>
      <c r="KKS1219" s="12"/>
      <c r="KKT1219" s="12"/>
      <c r="KKU1219" s="12"/>
      <c r="KKV1219" s="12"/>
      <c r="KKW1219" s="12"/>
      <c r="KKX1219" s="12"/>
      <c r="KKY1219" s="12"/>
      <c r="KKZ1219" s="12"/>
      <c r="KLA1219" s="12"/>
      <c r="KLB1219" s="12"/>
      <c r="KLC1219" s="12"/>
      <c r="KLD1219" s="12"/>
      <c r="KLE1219" s="12"/>
      <c r="KLF1219" s="12"/>
      <c r="KLG1219" s="12"/>
      <c r="KLH1219" s="12"/>
      <c r="KLI1219" s="12"/>
      <c r="KLJ1219" s="12"/>
      <c r="KLK1219" s="12"/>
      <c r="KLL1219" s="12"/>
      <c r="KLM1219" s="12"/>
      <c r="KLN1219" s="12"/>
      <c r="KLO1219" s="12"/>
      <c r="KLP1219" s="12"/>
      <c r="KLQ1219" s="12"/>
      <c r="KLR1219" s="12"/>
      <c r="KLS1219" s="12"/>
      <c r="KLT1219" s="12"/>
      <c r="KLU1219" s="12"/>
      <c r="KLV1219" s="12"/>
      <c r="KLW1219" s="12"/>
      <c r="KLX1219" s="12"/>
      <c r="KLY1219" s="12"/>
      <c r="KLZ1219" s="12"/>
      <c r="KMA1219" s="12"/>
      <c r="KMB1219" s="12"/>
      <c r="KMC1219" s="12"/>
      <c r="KMD1219" s="12"/>
      <c r="KME1219" s="12"/>
      <c r="KMF1219" s="12"/>
      <c r="KMG1219" s="12"/>
      <c r="KMH1219" s="12"/>
      <c r="KMI1219" s="12"/>
      <c r="KMJ1219" s="12"/>
      <c r="KMK1219" s="12"/>
      <c r="KML1219" s="12"/>
      <c r="KMM1219" s="12"/>
      <c r="KMN1219" s="12"/>
      <c r="KMO1219" s="12"/>
      <c r="KMP1219" s="12"/>
      <c r="KMQ1219" s="12"/>
      <c r="KMR1219" s="12"/>
      <c r="KMS1219" s="12"/>
      <c r="KMT1219" s="12"/>
      <c r="KMU1219" s="12"/>
      <c r="KMV1219" s="12"/>
      <c r="KMW1219" s="12"/>
      <c r="KMX1219" s="12"/>
      <c r="KMY1219" s="12"/>
      <c r="KMZ1219" s="12"/>
      <c r="KNA1219" s="12"/>
      <c r="KNB1219" s="12"/>
      <c r="KNC1219" s="12"/>
      <c r="KND1219" s="12"/>
      <c r="KNE1219" s="12"/>
      <c r="KNF1219" s="12"/>
      <c r="KNG1219" s="12"/>
      <c r="KNH1219" s="12"/>
      <c r="KNI1219" s="12"/>
      <c r="KNJ1219" s="12"/>
      <c r="KNK1219" s="12"/>
      <c r="KNL1219" s="12"/>
      <c r="KNM1219" s="12"/>
      <c r="KNN1219" s="12"/>
      <c r="KNO1219" s="12"/>
      <c r="KNP1219" s="12"/>
      <c r="KNQ1219" s="12"/>
      <c r="KNR1219" s="12"/>
      <c r="KNS1219" s="12"/>
      <c r="KNT1219" s="12"/>
      <c r="KNU1219" s="12"/>
      <c r="KNV1219" s="12"/>
      <c r="KNW1219" s="12"/>
      <c r="KNX1219" s="12"/>
      <c r="KNY1219" s="12"/>
      <c r="KNZ1219" s="12"/>
      <c r="KOA1219" s="12"/>
      <c r="KOB1219" s="12"/>
      <c r="KOC1219" s="12"/>
      <c r="KOD1219" s="12"/>
      <c r="KOE1219" s="12"/>
      <c r="KOF1219" s="12"/>
      <c r="KOG1219" s="12"/>
      <c r="KOH1219" s="12"/>
      <c r="KOI1219" s="12"/>
      <c r="KOJ1219" s="12"/>
      <c r="KOK1219" s="12"/>
      <c r="KOL1219" s="12"/>
      <c r="KOM1219" s="12"/>
      <c r="KON1219" s="12"/>
      <c r="KOO1219" s="12"/>
      <c r="KOP1219" s="12"/>
      <c r="KOQ1219" s="12"/>
      <c r="KOR1219" s="12"/>
      <c r="KOS1219" s="12"/>
      <c r="KOT1219" s="12"/>
      <c r="KOU1219" s="12"/>
      <c r="KOV1219" s="12"/>
      <c r="KOW1219" s="12"/>
      <c r="KOX1219" s="12"/>
      <c r="KOY1219" s="12"/>
      <c r="KOZ1219" s="12"/>
      <c r="KPA1219" s="12"/>
      <c r="KPB1219" s="12"/>
      <c r="KPC1219" s="12"/>
      <c r="KPD1219" s="12"/>
      <c r="KPE1219" s="12"/>
      <c r="KPF1219" s="12"/>
      <c r="KPG1219" s="12"/>
      <c r="KPH1219" s="12"/>
      <c r="KPI1219" s="12"/>
      <c r="KPJ1219" s="12"/>
      <c r="KPK1219" s="12"/>
      <c r="KPL1219" s="12"/>
      <c r="KPM1219" s="12"/>
      <c r="KPN1219" s="12"/>
      <c r="KPO1219" s="12"/>
      <c r="KPP1219" s="12"/>
      <c r="KPQ1219" s="12"/>
      <c r="KPR1219" s="12"/>
      <c r="KPS1219" s="12"/>
      <c r="KPT1219" s="12"/>
      <c r="KPU1219" s="12"/>
      <c r="KPV1219" s="12"/>
      <c r="KPW1219" s="12"/>
      <c r="KPX1219" s="12"/>
      <c r="KPY1219" s="12"/>
      <c r="KPZ1219" s="12"/>
      <c r="KQA1219" s="12"/>
      <c r="KQB1219" s="12"/>
      <c r="KQC1219" s="12"/>
      <c r="KQD1219" s="12"/>
      <c r="KQE1219" s="12"/>
      <c r="KQF1219" s="12"/>
      <c r="KQG1219" s="12"/>
      <c r="KQH1219" s="12"/>
      <c r="KQI1219" s="12"/>
      <c r="KQJ1219" s="12"/>
      <c r="KQK1219" s="12"/>
      <c r="KQL1219" s="12"/>
      <c r="KQM1219" s="12"/>
      <c r="KQN1219" s="12"/>
      <c r="KQO1219" s="12"/>
      <c r="KQP1219" s="12"/>
      <c r="KQQ1219" s="12"/>
      <c r="KQR1219" s="12"/>
      <c r="KQS1219" s="12"/>
      <c r="KQT1219" s="12"/>
      <c r="KQU1219" s="12"/>
      <c r="KQV1219" s="12"/>
      <c r="KQW1219" s="12"/>
      <c r="KQX1219" s="12"/>
      <c r="KQY1219" s="12"/>
      <c r="KQZ1219" s="12"/>
      <c r="KRA1219" s="12"/>
      <c r="KRB1219" s="12"/>
      <c r="KRC1219" s="12"/>
      <c r="KRD1219" s="12"/>
      <c r="KRE1219" s="12"/>
      <c r="KRF1219" s="12"/>
      <c r="KRG1219" s="12"/>
      <c r="KRH1219" s="12"/>
      <c r="KRI1219" s="12"/>
      <c r="KRJ1219" s="12"/>
      <c r="KRK1219" s="12"/>
      <c r="KRL1219" s="12"/>
      <c r="KRM1219" s="12"/>
      <c r="KRN1219" s="12"/>
      <c r="KRO1219" s="12"/>
      <c r="KRP1219" s="12"/>
      <c r="KRQ1219" s="12"/>
      <c r="KRR1219" s="12"/>
      <c r="KRS1219" s="12"/>
      <c r="KRT1219" s="12"/>
      <c r="KRU1219" s="12"/>
      <c r="KRV1219" s="12"/>
      <c r="KRW1219" s="12"/>
      <c r="KRX1219" s="12"/>
      <c r="KRY1219" s="12"/>
      <c r="KRZ1219" s="12"/>
      <c r="KSA1219" s="12"/>
      <c r="KSB1219" s="12"/>
      <c r="KSC1219" s="12"/>
      <c r="KSD1219" s="12"/>
      <c r="KSE1219" s="12"/>
      <c r="KSF1219" s="12"/>
      <c r="KSG1219" s="12"/>
      <c r="KSH1219" s="12"/>
      <c r="KSI1219" s="12"/>
      <c r="KSJ1219" s="12"/>
      <c r="KSK1219" s="12"/>
      <c r="KSL1219" s="12"/>
      <c r="KSM1219" s="12"/>
      <c r="KSN1219" s="12"/>
      <c r="KSO1219" s="12"/>
      <c r="KSP1219" s="12"/>
      <c r="KSQ1219" s="12"/>
      <c r="KSR1219" s="12"/>
      <c r="KSS1219" s="12"/>
      <c r="KST1219" s="12"/>
      <c r="KSU1219" s="12"/>
      <c r="KSV1219" s="12"/>
      <c r="KSW1219" s="12"/>
      <c r="KSX1219" s="12"/>
      <c r="KSY1219" s="12"/>
      <c r="KSZ1219" s="12"/>
      <c r="KTA1219" s="12"/>
      <c r="KTB1219" s="12"/>
      <c r="KTC1219" s="12"/>
      <c r="KTD1219" s="12"/>
      <c r="KTE1219" s="12"/>
      <c r="KTF1219" s="12"/>
      <c r="KTG1219" s="12"/>
      <c r="KTH1219" s="12"/>
      <c r="KTI1219" s="12"/>
      <c r="KTJ1219" s="12"/>
      <c r="KTK1219" s="12"/>
      <c r="KTL1219" s="12"/>
      <c r="KTM1219" s="12"/>
      <c r="KTN1219" s="12"/>
      <c r="KTO1219" s="12"/>
      <c r="KTP1219" s="12"/>
      <c r="KTQ1219" s="12"/>
      <c r="KTR1219" s="12"/>
      <c r="KTS1219" s="12"/>
      <c r="KTT1219" s="12"/>
      <c r="KTU1219" s="12"/>
      <c r="KTV1219" s="12"/>
      <c r="KTW1219" s="12"/>
      <c r="KTX1219" s="12"/>
      <c r="KTY1219" s="12"/>
      <c r="KTZ1219" s="12"/>
      <c r="KUA1219" s="12"/>
      <c r="KUB1219" s="12"/>
      <c r="KUC1219" s="12"/>
      <c r="KUD1219" s="12"/>
      <c r="KUE1219" s="12"/>
      <c r="KUF1219" s="12"/>
      <c r="KUG1219" s="12"/>
      <c r="KUH1219" s="12"/>
      <c r="KUI1219" s="12"/>
      <c r="KUJ1219" s="12"/>
      <c r="KUK1219" s="12"/>
      <c r="KUL1219" s="12"/>
      <c r="KUM1219" s="12"/>
      <c r="KUN1219" s="12"/>
      <c r="KUO1219" s="12"/>
      <c r="KUP1219" s="12"/>
      <c r="KUQ1219" s="12"/>
      <c r="KUR1219" s="12"/>
      <c r="KUS1219" s="12"/>
      <c r="KUT1219" s="12"/>
      <c r="KUU1219" s="12"/>
      <c r="KUV1219" s="12"/>
      <c r="KUW1219" s="12"/>
      <c r="KUX1219" s="12"/>
      <c r="KUY1219" s="12"/>
      <c r="KUZ1219" s="12"/>
      <c r="KVA1219" s="12"/>
      <c r="KVB1219" s="12"/>
      <c r="KVC1219" s="12"/>
      <c r="KVD1219" s="12"/>
      <c r="KVE1219" s="12"/>
      <c r="KVF1219" s="12"/>
      <c r="KVG1219" s="12"/>
      <c r="KVH1219" s="12"/>
      <c r="KVI1219" s="12"/>
      <c r="KVJ1219" s="12"/>
      <c r="KVK1219" s="12"/>
      <c r="KVL1219" s="12"/>
      <c r="KVM1219" s="12"/>
      <c r="KVN1219" s="12"/>
      <c r="KVO1219" s="12"/>
      <c r="KVP1219" s="12"/>
      <c r="KVQ1219" s="12"/>
      <c r="KVR1219" s="12"/>
      <c r="KVS1219" s="12"/>
      <c r="KVT1219" s="12"/>
      <c r="KVU1219" s="12"/>
      <c r="KVV1219" s="12"/>
      <c r="KVW1219" s="12"/>
      <c r="KVX1219" s="12"/>
      <c r="KVY1219" s="12"/>
      <c r="KVZ1219" s="12"/>
      <c r="KWA1219" s="12"/>
      <c r="KWB1219" s="12"/>
      <c r="KWC1219" s="12"/>
      <c r="KWD1219" s="12"/>
      <c r="KWE1219" s="12"/>
      <c r="KWF1219" s="12"/>
      <c r="KWG1219" s="12"/>
      <c r="KWH1219" s="12"/>
      <c r="KWI1219" s="12"/>
      <c r="KWJ1219" s="12"/>
      <c r="KWK1219" s="12"/>
      <c r="KWL1219" s="12"/>
      <c r="KWM1219" s="12"/>
      <c r="KWN1219" s="12"/>
      <c r="KWO1219" s="12"/>
      <c r="KWP1219" s="12"/>
      <c r="KWQ1219" s="12"/>
      <c r="KWR1219" s="12"/>
      <c r="KWS1219" s="12"/>
      <c r="KWT1219" s="12"/>
      <c r="KWU1219" s="12"/>
      <c r="KWV1219" s="12"/>
      <c r="KWW1219" s="12"/>
      <c r="KWX1219" s="12"/>
      <c r="KWY1219" s="12"/>
      <c r="KWZ1219" s="12"/>
      <c r="KXA1219" s="12"/>
      <c r="KXB1219" s="12"/>
      <c r="KXC1219" s="12"/>
      <c r="KXD1219" s="12"/>
      <c r="KXE1219" s="12"/>
      <c r="KXF1219" s="12"/>
      <c r="KXG1219" s="12"/>
      <c r="KXH1219" s="12"/>
      <c r="KXI1219" s="12"/>
      <c r="KXJ1219" s="12"/>
      <c r="KXK1219" s="12"/>
      <c r="KXL1219" s="12"/>
      <c r="KXM1219" s="12"/>
      <c r="KXN1219" s="12"/>
      <c r="KXO1219" s="12"/>
      <c r="KXP1219" s="12"/>
      <c r="KXQ1219" s="12"/>
      <c r="KXR1219" s="12"/>
      <c r="KXS1219" s="12"/>
      <c r="KXT1219" s="12"/>
      <c r="KXU1219" s="12"/>
      <c r="KXV1219" s="12"/>
      <c r="KXW1219" s="12"/>
      <c r="KXX1219" s="12"/>
      <c r="KXY1219" s="12"/>
      <c r="KXZ1219" s="12"/>
      <c r="KYA1219" s="12"/>
      <c r="KYB1219" s="12"/>
      <c r="KYC1219" s="12"/>
      <c r="KYD1219" s="12"/>
      <c r="KYE1219" s="12"/>
      <c r="KYF1219" s="12"/>
      <c r="KYG1219" s="12"/>
      <c r="KYH1219" s="12"/>
      <c r="KYI1219" s="12"/>
      <c r="KYJ1219" s="12"/>
      <c r="KYK1219" s="12"/>
      <c r="KYL1219" s="12"/>
      <c r="KYM1219" s="12"/>
      <c r="KYN1219" s="12"/>
      <c r="KYO1219" s="12"/>
      <c r="KYP1219" s="12"/>
      <c r="KYQ1219" s="12"/>
      <c r="KYR1219" s="12"/>
      <c r="KYS1219" s="12"/>
      <c r="KYT1219" s="12"/>
      <c r="KYU1219" s="12"/>
      <c r="KYV1219" s="12"/>
      <c r="KYW1219" s="12"/>
      <c r="KYX1219" s="12"/>
      <c r="KYY1219" s="12"/>
      <c r="KYZ1219" s="12"/>
      <c r="KZA1219" s="12"/>
      <c r="KZB1219" s="12"/>
      <c r="KZC1219" s="12"/>
      <c r="KZD1219" s="12"/>
      <c r="KZE1219" s="12"/>
      <c r="KZF1219" s="12"/>
      <c r="KZG1219" s="12"/>
      <c r="KZH1219" s="12"/>
      <c r="KZI1219" s="12"/>
      <c r="KZJ1219" s="12"/>
      <c r="KZK1219" s="12"/>
      <c r="KZL1219" s="12"/>
      <c r="KZM1219" s="12"/>
      <c r="KZN1219" s="12"/>
      <c r="KZO1219" s="12"/>
      <c r="KZP1219" s="12"/>
      <c r="KZQ1219" s="12"/>
      <c r="KZR1219" s="12"/>
      <c r="KZS1219" s="12"/>
      <c r="KZT1219" s="12"/>
      <c r="KZU1219" s="12"/>
      <c r="KZV1219" s="12"/>
      <c r="KZW1219" s="12"/>
      <c r="KZX1219" s="12"/>
      <c r="KZY1219" s="12"/>
      <c r="KZZ1219" s="12"/>
      <c r="LAA1219" s="12"/>
      <c r="LAB1219" s="12"/>
      <c r="LAC1219" s="12"/>
      <c r="LAD1219" s="12"/>
      <c r="LAE1219" s="12"/>
      <c r="LAF1219" s="12"/>
      <c r="LAG1219" s="12"/>
      <c r="LAH1219" s="12"/>
      <c r="LAI1219" s="12"/>
      <c r="LAJ1219" s="12"/>
      <c r="LAK1219" s="12"/>
      <c r="LAL1219" s="12"/>
      <c r="LAM1219" s="12"/>
      <c r="LAN1219" s="12"/>
      <c r="LAO1219" s="12"/>
      <c r="LAP1219" s="12"/>
      <c r="LAQ1219" s="12"/>
      <c r="LAR1219" s="12"/>
      <c r="LAS1219" s="12"/>
      <c r="LAT1219" s="12"/>
      <c r="LAU1219" s="12"/>
      <c r="LAV1219" s="12"/>
      <c r="LAW1219" s="12"/>
      <c r="LAX1219" s="12"/>
      <c r="LAY1219" s="12"/>
      <c r="LAZ1219" s="12"/>
      <c r="LBA1219" s="12"/>
      <c r="LBB1219" s="12"/>
      <c r="LBC1219" s="12"/>
      <c r="LBD1219" s="12"/>
      <c r="LBE1219" s="12"/>
      <c r="LBF1219" s="12"/>
      <c r="LBG1219" s="12"/>
      <c r="LBH1219" s="12"/>
      <c r="LBI1219" s="12"/>
      <c r="LBJ1219" s="12"/>
      <c r="LBK1219" s="12"/>
      <c r="LBL1219" s="12"/>
      <c r="LBM1219" s="12"/>
      <c r="LBN1219" s="12"/>
      <c r="LBO1219" s="12"/>
      <c r="LBP1219" s="12"/>
      <c r="LBQ1219" s="12"/>
      <c r="LBR1219" s="12"/>
      <c r="LBS1219" s="12"/>
      <c r="LBT1219" s="12"/>
      <c r="LBU1219" s="12"/>
      <c r="LBV1219" s="12"/>
      <c r="LBW1219" s="12"/>
      <c r="LBX1219" s="12"/>
      <c r="LBY1219" s="12"/>
      <c r="LBZ1219" s="12"/>
      <c r="LCA1219" s="12"/>
      <c r="LCB1219" s="12"/>
      <c r="LCC1219" s="12"/>
      <c r="LCD1219" s="12"/>
      <c r="LCE1219" s="12"/>
      <c r="LCF1219" s="12"/>
      <c r="LCG1219" s="12"/>
      <c r="LCH1219" s="12"/>
      <c r="LCI1219" s="12"/>
      <c r="LCJ1219" s="12"/>
      <c r="LCK1219" s="12"/>
      <c r="LCL1219" s="12"/>
      <c r="LCM1219" s="12"/>
      <c r="LCN1219" s="12"/>
      <c r="LCO1219" s="12"/>
      <c r="LCP1219" s="12"/>
      <c r="LCQ1219" s="12"/>
      <c r="LCR1219" s="12"/>
      <c r="LCS1219" s="12"/>
      <c r="LCT1219" s="12"/>
      <c r="LCU1219" s="12"/>
      <c r="LCV1219" s="12"/>
      <c r="LCW1219" s="12"/>
      <c r="LCX1219" s="12"/>
      <c r="LCY1219" s="12"/>
      <c r="LCZ1219" s="12"/>
      <c r="LDA1219" s="12"/>
      <c r="LDB1219" s="12"/>
      <c r="LDC1219" s="12"/>
      <c r="LDD1219" s="12"/>
      <c r="LDE1219" s="12"/>
      <c r="LDF1219" s="12"/>
      <c r="LDG1219" s="12"/>
      <c r="LDH1219" s="12"/>
      <c r="LDI1219" s="12"/>
      <c r="LDJ1219" s="12"/>
      <c r="LDK1219" s="12"/>
      <c r="LDL1219" s="12"/>
      <c r="LDM1219" s="12"/>
      <c r="LDN1219" s="12"/>
      <c r="LDO1219" s="12"/>
      <c r="LDP1219" s="12"/>
      <c r="LDQ1219" s="12"/>
      <c r="LDR1219" s="12"/>
      <c r="LDS1219" s="12"/>
      <c r="LDT1219" s="12"/>
      <c r="LDU1219" s="12"/>
      <c r="LDV1219" s="12"/>
      <c r="LDW1219" s="12"/>
      <c r="LDX1219" s="12"/>
      <c r="LDY1219" s="12"/>
      <c r="LDZ1219" s="12"/>
      <c r="LEA1219" s="12"/>
      <c r="LEB1219" s="12"/>
      <c r="LEC1219" s="12"/>
      <c r="LED1219" s="12"/>
      <c r="LEE1219" s="12"/>
      <c r="LEF1219" s="12"/>
      <c r="LEG1219" s="12"/>
      <c r="LEH1219" s="12"/>
      <c r="LEI1219" s="12"/>
      <c r="LEJ1219" s="12"/>
      <c r="LEK1219" s="12"/>
      <c r="LEL1219" s="12"/>
      <c r="LEM1219" s="12"/>
      <c r="LEN1219" s="12"/>
      <c r="LEO1219" s="12"/>
      <c r="LEP1219" s="12"/>
      <c r="LEQ1219" s="12"/>
      <c r="LER1219" s="12"/>
      <c r="LES1219" s="12"/>
      <c r="LET1219" s="12"/>
      <c r="LEU1219" s="12"/>
      <c r="LEV1219" s="12"/>
      <c r="LEW1219" s="12"/>
      <c r="LEX1219" s="12"/>
      <c r="LEY1219" s="12"/>
      <c r="LEZ1219" s="12"/>
      <c r="LFA1219" s="12"/>
      <c r="LFB1219" s="12"/>
      <c r="LFC1219" s="12"/>
      <c r="LFD1219" s="12"/>
      <c r="LFE1219" s="12"/>
      <c r="LFF1219" s="12"/>
      <c r="LFG1219" s="12"/>
      <c r="LFH1219" s="12"/>
      <c r="LFI1219" s="12"/>
      <c r="LFJ1219" s="12"/>
      <c r="LFK1219" s="12"/>
      <c r="LFL1219" s="12"/>
      <c r="LFM1219" s="12"/>
      <c r="LFN1219" s="12"/>
      <c r="LFO1219" s="12"/>
      <c r="LFP1219" s="12"/>
      <c r="LFQ1219" s="12"/>
      <c r="LFR1219" s="12"/>
      <c r="LFS1219" s="12"/>
      <c r="LFT1219" s="12"/>
      <c r="LFU1219" s="12"/>
      <c r="LFV1219" s="12"/>
      <c r="LFW1219" s="12"/>
      <c r="LFX1219" s="12"/>
      <c r="LFY1219" s="12"/>
      <c r="LFZ1219" s="12"/>
      <c r="LGA1219" s="12"/>
      <c r="LGB1219" s="12"/>
      <c r="LGC1219" s="12"/>
      <c r="LGD1219" s="12"/>
      <c r="LGE1219" s="12"/>
      <c r="LGF1219" s="12"/>
      <c r="LGG1219" s="12"/>
      <c r="LGH1219" s="12"/>
      <c r="LGI1219" s="12"/>
      <c r="LGJ1219" s="12"/>
      <c r="LGK1219" s="12"/>
      <c r="LGL1219" s="12"/>
      <c r="LGM1219" s="12"/>
      <c r="LGN1219" s="12"/>
      <c r="LGO1219" s="12"/>
      <c r="LGP1219" s="12"/>
      <c r="LGQ1219" s="12"/>
      <c r="LGR1219" s="12"/>
      <c r="LGS1219" s="12"/>
      <c r="LGT1219" s="12"/>
      <c r="LGU1219" s="12"/>
      <c r="LGV1219" s="12"/>
      <c r="LGW1219" s="12"/>
      <c r="LGX1219" s="12"/>
      <c r="LGY1219" s="12"/>
      <c r="LGZ1219" s="12"/>
      <c r="LHA1219" s="12"/>
      <c r="LHB1219" s="12"/>
      <c r="LHC1219" s="12"/>
      <c r="LHD1219" s="12"/>
      <c r="LHE1219" s="12"/>
      <c r="LHF1219" s="12"/>
      <c r="LHG1219" s="12"/>
      <c r="LHH1219" s="12"/>
      <c r="LHI1219" s="12"/>
      <c r="LHJ1219" s="12"/>
      <c r="LHK1219" s="12"/>
      <c r="LHL1219" s="12"/>
      <c r="LHM1219" s="12"/>
      <c r="LHN1219" s="12"/>
      <c r="LHO1219" s="12"/>
      <c r="LHP1219" s="12"/>
      <c r="LHQ1219" s="12"/>
      <c r="LHR1219" s="12"/>
      <c r="LHS1219" s="12"/>
      <c r="LHT1219" s="12"/>
      <c r="LHU1219" s="12"/>
      <c r="LHV1219" s="12"/>
      <c r="LHW1219" s="12"/>
      <c r="LHX1219" s="12"/>
      <c r="LHY1219" s="12"/>
      <c r="LHZ1219" s="12"/>
      <c r="LIA1219" s="12"/>
      <c r="LIB1219" s="12"/>
      <c r="LIC1219" s="12"/>
      <c r="LID1219" s="12"/>
      <c r="LIE1219" s="12"/>
      <c r="LIF1219" s="12"/>
      <c r="LIG1219" s="12"/>
      <c r="LIH1219" s="12"/>
      <c r="LII1219" s="12"/>
      <c r="LIJ1219" s="12"/>
      <c r="LIK1219" s="12"/>
      <c r="LIL1219" s="12"/>
      <c r="LIM1219" s="12"/>
      <c r="LIN1219" s="12"/>
      <c r="LIO1219" s="12"/>
      <c r="LIP1219" s="12"/>
      <c r="LIQ1219" s="12"/>
      <c r="LIR1219" s="12"/>
      <c r="LIS1219" s="12"/>
      <c r="LIT1219" s="12"/>
      <c r="LIU1219" s="12"/>
      <c r="LIV1219" s="12"/>
      <c r="LIW1219" s="12"/>
      <c r="LIX1219" s="12"/>
      <c r="LIY1219" s="12"/>
      <c r="LIZ1219" s="12"/>
      <c r="LJA1219" s="12"/>
      <c r="LJB1219" s="12"/>
      <c r="LJC1219" s="12"/>
      <c r="LJD1219" s="12"/>
      <c r="LJE1219" s="12"/>
      <c r="LJF1219" s="12"/>
      <c r="LJG1219" s="12"/>
      <c r="LJH1219" s="12"/>
      <c r="LJI1219" s="12"/>
      <c r="LJJ1219" s="12"/>
      <c r="LJK1219" s="12"/>
      <c r="LJL1219" s="12"/>
      <c r="LJM1219" s="12"/>
      <c r="LJN1219" s="12"/>
      <c r="LJO1219" s="12"/>
      <c r="LJP1219" s="12"/>
      <c r="LJQ1219" s="12"/>
      <c r="LJR1219" s="12"/>
      <c r="LJS1219" s="12"/>
      <c r="LJT1219" s="12"/>
      <c r="LJU1219" s="12"/>
      <c r="LJV1219" s="12"/>
      <c r="LJW1219" s="12"/>
      <c r="LJX1219" s="12"/>
      <c r="LJY1219" s="12"/>
      <c r="LJZ1219" s="12"/>
      <c r="LKA1219" s="12"/>
      <c r="LKB1219" s="12"/>
      <c r="LKC1219" s="12"/>
      <c r="LKD1219" s="12"/>
      <c r="LKE1219" s="12"/>
      <c r="LKF1219" s="12"/>
      <c r="LKG1219" s="12"/>
      <c r="LKH1219" s="12"/>
      <c r="LKI1219" s="12"/>
      <c r="LKJ1219" s="12"/>
      <c r="LKK1219" s="12"/>
      <c r="LKL1219" s="12"/>
      <c r="LKM1219" s="12"/>
      <c r="LKN1219" s="12"/>
      <c r="LKO1219" s="12"/>
      <c r="LKP1219" s="12"/>
      <c r="LKQ1219" s="12"/>
      <c r="LKR1219" s="12"/>
      <c r="LKS1219" s="12"/>
      <c r="LKT1219" s="12"/>
      <c r="LKU1219" s="12"/>
      <c r="LKV1219" s="12"/>
      <c r="LKW1219" s="12"/>
      <c r="LKX1219" s="12"/>
      <c r="LKY1219" s="12"/>
      <c r="LKZ1219" s="12"/>
      <c r="LLA1219" s="12"/>
      <c r="LLB1219" s="12"/>
      <c r="LLC1219" s="12"/>
      <c r="LLD1219" s="12"/>
      <c r="LLE1219" s="12"/>
      <c r="LLF1219" s="12"/>
      <c r="LLG1219" s="12"/>
      <c r="LLH1219" s="12"/>
      <c r="LLI1219" s="12"/>
      <c r="LLJ1219" s="12"/>
      <c r="LLK1219" s="12"/>
      <c r="LLL1219" s="12"/>
      <c r="LLM1219" s="12"/>
      <c r="LLN1219" s="12"/>
      <c r="LLO1219" s="12"/>
      <c r="LLP1219" s="12"/>
      <c r="LLQ1219" s="12"/>
      <c r="LLR1219" s="12"/>
      <c r="LLS1219" s="12"/>
      <c r="LLT1219" s="12"/>
      <c r="LLU1219" s="12"/>
      <c r="LLV1219" s="12"/>
      <c r="LLW1219" s="12"/>
      <c r="LLX1219" s="12"/>
      <c r="LLY1219" s="12"/>
      <c r="LLZ1219" s="12"/>
      <c r="LMA1219" s="12"/>
      <c r="LMB1219" s="12"/>
      <c r="LMC1219" s="12"/>
      <c r="LMD1219" s="12"/>
      <c r="LME1219" s="12"/>
      <c r="LMF1219" s="12"/>
      <c r="LMG1219" s="12"/>
      <c r="LMH1219" s="12"/>
      <c r="LMI1219" s="12"/>
      <c r="LMJ1219" s="12"/>
      <c r="LMK1219" s="12"/>
      <c r="LML1219" s="12"/>
      <c r="LMM1219" s="12"/>
      <c r="LMN1219" s="12"/>
      <c r="LMO1219" s="12"/>
      <c r="LMP1219" s="12"/>
      <c r="LMQ1219" s="12"/>
      <c r="LMR1219" s="12"/>
      <c r="LMS1219" s="12"/>
      <c r="LMT1219" s="12"/>
      <c r="LMU1219" s="12"/>
      <c r="LMV1219" s="12"/>
      <c r="LMW1219" s="12"/>
      <c r="LMX1219" s="12"/>
      <c r="LMY1219" s="12"/>
      <c r="LMZ1219" s="12"/>
      <c r="LNA1219" s="12"/>
      <c r="LNB1219" s="12"/>
      <c r="LNC1219" s="12"/>
      <c r="LND1219" s="12"/>
      <c r="LNE1219" s="12"/>
      <c r="LNF1219" s="12"/>
      <c r="LNG1219" s="12"/>
      <c r="LNH1219" s="12"/>
      <c r="LNI1219" s="12"/>
      <c r="LNJ1219" s="12"/>
      <c r="LNK1219" s="12"/>
      <c r="LNL1219" s="12"/>
      <c r="LNM1219" s="12"/>
      <c r="LNN1219" s="12"/>
      <c r="LNO1219" s="12"/>
      <c r="LNP1219" s="12"/>
      <c r="LNQ1219" s="12"/>
      <c r="LNR1219" s="12"/>
      <c r="LNS1219" s="12"/>
      <c r="LNT1219" s="12"/>
      <c r="LNU1219" s="12"/>
      <c r="LNV1219" s="12"/>
      <c r="LNW1219" s="12"/>
      <c r="LNX1219" s="12"/>
      <c r="LNY1219" s="12"/>
      <c r="LNZ1219" s="12"/>
      <c r="LOA1219" s="12"/>
      <c r="LOB1219" s="12"/>
      <c r="LOC1219" s="12"/>
      <c r="LOD1219" s="12"/>
      <c r="LOE1219" s="12"/>
      <c r="LOF1219" s="12"/>
      <c r="LOG1219" s="12"/>
      <c r="LOH1219" s="12"/>
      <c r="LOI1219" s="12"/>
      <c r="LOJ1219" s="12"/>
      <c r="LOK1219" s="12"/>
      <c r="LOL1219" s="12"/>
      <c r="LOM1219" s="12"/>
      <c r="LON1219" s="12"/>
      <c r="LOO1219" s="12"/>
      <c r="LOP1219" s="12"/>
      <c r="LOQ1219" s="12"/>
      <c r="LOR1219" s="12"/>
      <c r="LOS1219" s="12"/>
      <c r="LOT1219" s="12"/>
      <c r="LOU1219" s="12"/>
      <c r="LOV1219" s="12"/>
      <c r="LOW1219" s="12"/>
      <c r="LOX1219" s="12"/>
      <c r="LOY1219" s="12"/>
      <c r="LOZ1219" s="12"/>
      <c r="LPA1219" s="12"/>
      <c r="LPB1219" s="12"/>
      <c r="LPC1219" s="12"/>
      <c r="LPD1219" s="12"/>
      <c r="LPE1219" s="12"/>
      <c r="LPF1219" s="12"/>
      <c r="LPG1219" s="12"/>
      <c r="LPH1219" s="12"/>
      <c r="LPI1219" s="12"/>
      <c r="LPJ1219" s="12"/>
      <c r="LPK1219" s="12"/>
      <c r="LPL1219" s="12"/>
      <c r="LPM1219" s="12"/>
      <c r="LPN1219" s="12"/>
      <c r="LPO1219" s="12"/>
      <c r="LPP1219" s="12"/>
      <c r="LPQ1219" s="12"/>
      <c r="LPR1219" s="12"/>
      <c r="LPS1219" s="12"/>
      <c r="LPT1219" s="12"/>
      <c r="LPU1219" s="12"/>
      <c r="LPV1219" s="12"/>
      <c r="LPW1219" s="12"/>
      <c r="LPX1219" s="12"/>
      <c r="LPY1219" s="12"/>
      <c r="LPZ1219" s="12"/>
      <c r="LQA1219" s="12"/>
      <c r="LQB1219" s="12"/>
      <c r="LQC1219" s="12"/>
      <c r="LQD1219" s="12"/>
      <c r="LQE1219" s="12"/>
      <c r="LQF1219" s="12"/>
      <c r="LQG1219" s="12"/>
      <c r="LQH1219" s="12"/>
      <c r="LQI1219" s="12"/>
      <c r="LQJ1219" s="12"/>
      <c r="LQK1219" s="12"/>
      <c r="LQL1219" s="12"/>
      <c r="LQM1219" s="12"/>
      <c r="LQN1219" s="12"/>
      <c r="LQO1219" s="12"/>
      <c r="LQP1219" s="12"/>
      <c r="LQQ1219" s="12"/>
      <c r="LQR1219" s="12"/>
      <c r="LQS1219" s="12"/>
      <c r="LQT1219" s="12"/>
      <c r="LQU1219" s="12"/>
      <c r="LQV1219" s="12"/>
      <c r="LQW1219" s="12"/>
      <c r="LQX1219" s="12"/>
      <c r="LQY1219" s="12"/>
      <c r="LQZ1219" s="12"/>
      <c r="LRA1219" s="12"/>
      <c r="LRB1219" s="12"/>
      <c r="LRC1219" s="12"/>
      <c r="LRD1219" s="12"/>
      <c r="LRE1219" s="12"/>
      <c r="LRF1219" s="12"/>
      <c r="LRG1219" s="12"/>
      <c r="LRH1219" s="12"/>
      <c r="LRI1219" s="12"/>
      <c r="LRJ1219" s="12"/>
      <c r="LRK1219" s="12"/>
      <c r="LRL1219" s="12"/>
      <c r="LRM1219" s="12"/>
      <c r="LRN1219" s="12"/>
      <c r="LRO1219" s="12"/>
      <c r="LRP1219" s="12"/>
      <c r="LRQ1219" s="12"/>
      <c r="LRR1219" s="12"/>
      <c r="LRS1219" s="12"/>
      <c r="LRT1219" s="12"/>
      <c r="LRU1219" s="12"/>
      <c r="LRV1219" s="12"/>
      <c r="LRW1219" s="12"/>
      <c r="LRX1219" s="12"/>
      <c r="LRY1219" s="12"/>
      <c r="LRZ1219" s="12"/>
      <c r="LSA1219" s="12"/>
      <c r="LSB1219" s="12"/>
      <c r="LSC1219" s="12"/>
      <c r="LSD1219" s="12"/>
      <c r="LSE1219" s="12"/>
      <c r="LSF1219" s="12"/>
      <c r="LSG1219" s="12"/>
      <c r="LSH1219" s="12"/>
      <c r="LSI1219" s="12"/>
      <c r="LSJ1219" s="12"/>
      <c r="LSK1219" s="12"/>
      <c r="LSL1219" s="12"/>
      <c r="LSM1219" s="12"/>
      <c r="LSN1219" s="12"/>
      <c r="LSO1219" s="12"/>
      <c r="LSP1219" s="12"/>
      <c r="LSQ1219" s="12"/>
      <c r="LSR1219" s="12"/>
      <c r="LSS1219" s="12"/>
      <c r="LST1219" s="12"/>
      <c r="LSU1219" s="12"/>
      <c r="LSV1219" s="12"/>
      <c r="LSW1219" s="12"/>
      <c r="LSX1219" s="12"/>
      <c r="LSY1219" s="12"/>
      <c r="LSZ1219" s="12"/>
      <c r="LTA1219" s="12"/>
      <c r="LTB1219" s="12"/>
      <c r="LTC1219" s="12"/>
      <c r="LTD1219" s="12"/>
      <c r="LTE1219" s="12"/>
      <c r="LTF1219" s="12"/>
      <c r="LTG1219" s="12"/>
      <c r="LTH1219" s="12"/>
      <c r="LTI1219" s="12"/>
      <c r="LTJ1219" s="12"/>
      <c r="LTK1219" s="12"/>
      <c r="LTL1219" s="12"/>
      <c r="LTM1219" s="12"/>
      <c r="LTN1219" s="12"/>
      <c r="LTO1219" s="12"/>
      <c r="LTP1219" s="12"/>
      <c r="LTQ1219" s="12"/>
      <c r="LTR1219" s="12"/>
      <c r="LTS1219" s="12"/>
      <c r="LTT1219" s="12"/>
      <c r="LTU1219" s="12"/>
      <c r="LTV1219" s="12"/>
      <c r="LTW1219" s="12"/>
      <c r="LTX1219" s="12"/>
      <c r="LTY1219" s="12"/>
      <c r="LTZ1219" s="12"/>
      <c r="LUA1219" s="12"/>
      <c r="LUB1219" s="12"/>
      <c r="LUC1219" s="12"/>
      <c r="LUD1219" s="12"/>
      <c r="LUE1219" s="12"/>
      <c r="LUF1219" s="12"/>
      <c r="LUG1219" s="12"/>
      <c r="LUH1219" s="12"/>
      <c r="LUI1219" s="12"/>
      <c r="LUJ1219" s="12"/>
      <c r="LUK1219" s="12"/>
      <c r="LUL1219" s="12"/>
      <c r="LUM1219" s="12"/>
      <c r="LUN1219" s="12"/>
      <c r="LUO1219" s="12"/>
      <c r="LUP1219" s="12"/>
      <c r="LUQ1219" s="12"/>
      <c r="LUR1219" s="12"/>
      <c r="LUS1219" s="12"/>
      <c r="LUT1219" s="12"/>
      <c r="LUU1219" s="12"/>
      <c r="LUV1219" s="12"/>
      <c r="LUW1219" s="12"/>
      <c r="LUX1219" s="12"/>
      <c r="LUY1219" s="12"/>
      <c r="LUZ1219" s="12"/>
      <c r="LVA1219" s="12"/>
      <c r="LVB1219" s="12"/>
      <c r="LVC1219" s="12"/>
      <c r="LVD1219" s="12"/>
      <c r="LVE1219" s="12"/>
      <c r="LVF1219" s="12"/>
      <c r="LVG1219" s="12"/>
      <c r="LVH1219" s="12"/>
      <c r="LVI1219" s="12"/>
      <c r="LVJ1219" s="12"/>
      <c r="LVK1219" s="12"/>
      <c r="LVL1219" s="12"/>
      <c r="LVM1219" s="12"/>
      <c r="LVN1219" s="12"/>
      <c r="LVO1219" s="12"/>
      <c r="LVP1219" s="12"/>
      <c r="LVQ1219" s="12"/>
      <c r="LVR1219" s="12"/>
      <c r="LVS1219" s="12"/>
      <c r="LVT1219" s="12"/>
      <c r="LVU1219" s="12"/>
      <c r="LVV1219" s="12"/>
      <c r="LVW1219" s="12"/>
      <c r="LVX1219" s="12"/>
      <c r="LVY1219" s="12"/>
      <c r="LVZ1219" s="12"/>
      <c r="LWA1219" s="12"/>
      <c r="LWB1219" s="12"/>
      <c r="LWC1219" s="12"/>
      <c r="LWD1219" s="12"/>
      <c r="LWE1219" s="12"/>
      <c r="LWF1219" s="12"/>
      <c r="LWG1219" s="12"/>
      <c r="LWH1219" s="12"/>
      <c r="LWI1219" s="12"/>
      <c r="LWJ1219" s="12"/>
      <c r="LWK1219" s="12"/>
      <c r="LWL1219" s="12"/>
      <c r="LWM1219" s="12"/>
      <c r="LWN1219" s="12"/>
      <c r="LWO1219" s="12"/>
      <c r="LWP1219" s="12"/>
      <c r="LWQ1219" s="12"/>
      <c r="LWR1219" s="12"/>
      <c r="LWS1219" s="12"/>
      <c r="LWT1219" s="12"/>
      <c r="LWU1219" s="12"/>
      <c r="LWV1219" s="12"/>
      <c r="LWW1219" s="12"/>
      <c r="LWX1219" s="12"/>
      <c r="LWY1219" s="12"/>
      <c r="LWZ1219" s="12"/>
      <c r="LXA1219" s="12"/>
      <c r="LXB1219" s="12"/>
      <c r="LXC1219" s="12"/>
      <c r="LXD1219" s="12"/>
      <c r="LXE1219" s="12"/>
      <c r="LXF1219" s="12"/>
      <c r="LXG1219" s="12"/>
      <c r="LXH1219" s="12"/>
      <c r="LXI1219" s="12"/>
      <c r="LXJ1219" s="12"/>
      <c r="LXK1219" s="12"/>
      <c r="LXL1219" s="12"/>
      <c r="LXM1219" s="12"/>
      <c r="LXN1219" s="12"/>
      <c r="LXO1219" s="12"/>
      <c r="LXP1219" s="12"/>
      <c r="LXQ1219" s="12"/>
      <c r="LXR1219" s="12"/>
      <c r="LXS1219" s="12"/>
      <c r="LXT1219" s="12"/>
      <c r="LXU1219" s="12"/>
      <c r="LXV1219" s="12"/>
      <c r="LXW1219" s="12"/>
      <c r="LXX1219" s="12"/>
      <c r="LXY1219" s="12"/>
      <c r="LXZ1219" s="12"/>
      <c r="LYA1219" s="12"/>
      <c r="LYB1219" s="12"/>
      <c r="LYC1219" s="12"/>
      <c r="LYD1219" s="12"/>
      <c r="LYE1219" s="12"/>
      <c r="LYF1219" s="12"/>
      <c r="LYG1219" s="12"/>
      <c r="LYH1219" s="12"/>
      <c r="LYI1219" s="12"/>
      <c r="LYJ1219" s="12"/>
      <c r="LYK1219" s="12"/>
      <c r="LYL1219" s="12"/>
      <c r="LYM1219" s="12"/>
      <c r="LYN1219" s="12"/>
      <c r="LYO1219" s="12"/>
      <c r="LYP1219" s="12"/>
      <c r="LYQ1219" s="12"/>
      <c r="LYR1219" s="12"/>
      <c r="LYS1219" s="12"/>
      <c r="LYT1219" s="12"/>
      <c r="LYU1219" s="12"/>
      <c r="LYV1219" s="12"/>
      <c r="LYW1219" s="12"/>
      <c r="LYX1219" s="12"/>
      <c r="LYY1219" s="12"/>
      <c r="LYZ1219" s="12"/>
      <c r="LZA1219" s="12"/>
      <c r="LZB1219" s="12"/>
      <c r="LZC1219" s="12"/>
      <c r="LZD1219" s="12"/>
      <c r="LZE1219" s="12"/>
      <c r="LZF1219" s="12"/>
      <c r="LZG1219" s="12"/>
      <c r="LZH1219" s="12"/>
      <c r="LZI1219" s="12"/>
      <c r="LZJ1219" s="12"/>
      <c r="LZK1219" s="12"/>
      <c r="LZL1219" s="12"/>
      <c r="LZM1219" s="12"/>
      <c r="LZN1219" s="12"/>
      <c r="LZO1219" s="12"/>
      <c r="LZP1219" s="12"/>
      <c r="LZQ1219" s="12"/>
      <c r="LZR1219" s="12"/>
      <c r="LZS1219" s="12"/>
      <c r="LZT1219" s="12"/>
      <c r="LZU1219" s="12"/>
      <c r="LZV1219" s="12"/>
      <c r="LZW1219" s="12"/>
      <c r="LZX1219" s="12"/>
      <c r="LZY1219" s="12"/>
      <c r="LZZ1219" s="12"/>
      <c r="MAA1219" s="12"/>
      <c r="MAB1219" s="12"/>
      <c r="MAC1219" s="12"/>
      <c r="MAD1219" s="12"/>
      <c r="MAE1219" s="12"/>
      <c r="MAF1219" s="12"/>
      <c r="MAG1219" s="12"/>
      <c r="MAH1219" s="12"/>
      <c r="MAI1219" s="12"/>
      <c r="MAJ1219" s="12"/>
      <c r="MAK1219" s="12"/>
      <c r="MAL1219" s="12"/>
      <c r="MAM1219" s="12"/>
      <c r="MAN1219" s="12"/>
      <c r="MAO1219" s="12"/>
      <c r="MAP1219" s="12"/>
      <c r="MAQ1219" s="12"/>
      <c r="MAR1219" s="12"/>
      <c r="MAS1219" s="12"/>
      <c r="MAT1219" s="12"/>
      <c r="MAU1219" s="12"/>
      <c r="MAV1219" s="12"/>
      <c r="MAW1219" s="12"/>
      <c r="MAX1219" s="12"/>
      <c r="MAY1219" s="12"/>
      <c r="MAZ1219" s="12"/>
      <c r="MBA1219" s="12"/>
      <c r="MBB1219" s="12"/>
      <c r="MBC1219" s="12"/>
      <c r="MBD1219" s="12"/>
      <c r="MBE1219" s="12"/>
      <c r="MBF1219" s="12"/>
      <c r="MBG1219" s="12"/>
      <c r="MBH1219" s="12"/>
      <c r="MBI1219" s="12"/>
      <c r="MBJ1219" s="12"/>
      <c r="MBK1219" s="12"/>
      <c r="MBL1219" s="12"/>
      <c r="MBM1219" s="12"/>
      <c r="MBN1219" s="12"/>
      <c r="MBO1219" s="12"/>
      <c r="MBP1219" s="12"/>
      <c r="MBQ1219" s="12"/>
      <c r="MBR1219" s="12"/>
      <c r="MBS1219" s="12"/>
      <c r="MBT1219" s="12"/>
      <c r="MBU1219" s="12"/>
      <c r="MBV1219" s="12"/>
      <c r="MBW1219" s="12"/>
      <c r="MBX1219" s="12"/>
      <c r="MBY1219" s="12"/>
      <c r="MBZ1219" s="12"/>
      <c r="MCA1219" s="12"/>
      <c r="MCB1219" s="12"/>
      <c r="MCC1219" s="12"/>
      <c r="MCD1219" s="12"/>
      <c r="MCE1219" s="12"/>
      <c r="MCF1219" s="12"/>
      <c r="MCG1219" s="12"/>
      <c r="MCH1219" s="12"/>
      <c r="MCI1219" s="12"/>
      <c r="MCJ1219" s="12"/>
      <c r="MCK1219" s="12"/>
      <c r="MCL1219" s="12"/>
      <c r="MCM1219" s="12"/>
      <c r="MCN1219" s="12"/>
      <c r="MCO1219" s="12"/>
      <c r="MCP1219" s="12"/>
      <c r="MCQ1219" s="12"/>
      <c r="MCR1219" s="12"/>
      <c r="MCS1219" s="12"/>
      <c r="MCT1219" s="12"/>
      <c r="MCU1219" s="12"/>
      <c r="MCV1219" s="12"/>
      <c r="MCW1219" s="12"/>
      <c r="MCX1219" s="12"/>
      <c r="MCY1219" s="12"/>
      <c r="MCZ1219" s="12"/>
      <c r="MDA1219" s="12"/>
      <c r="MDB1219" s="12"/>
      <c r="MDC1219" s="12"/>
      <c r="MDD1219" s="12"/>
      <c r="MDE1219" s="12"/>
      <c r="MDF1219" s="12"/>
      <c r="MDG1219" s="12"/>
      <c r="MDH1219" s="12"/>
      <c r="MDI1219" s="12"/>
      <c r="MDJ1219" s="12"/>
      <c r="MDK1219" s="12"/>
      <c r="MDL1219" s="12"/>
      <c r="MDM1219" s="12"/>
      <c r="MDN1219" s="12"/>
      <c r="MDO1219" s="12"/>
      <c r="MDP1219" s="12"/>
      <c r="MDQ1219" s="12"/>
      <c r="MDR1219" s="12"/>
      <c r="MDS1219" s="12"/>
      <c r="MDT1219" s="12"/>
      <c r="MDU1219" s="12"/>
      <c r="MDV1219" s="12"/>
      <c r="MDW1219" s="12"/>
      <c r="MDX1219" s="12"/>
      <c r="MDY1219" s="12"/>
      <c r="MDZ1219" s="12"/>
      <c r="MEA1219" s="12"/>
      <c r="MEB1219" s="12"/>
      <c r="MEC1219" s="12"/>
      <c r="MED1219" s="12"/>
      <c r="MEE1219" s="12"/>
      <c r="MEF1219" s="12"/>
      <c r="MEG1219" s="12"/>
      <c r="MEH1219" s="12"/>
      <c r="MEI1219" s="12"/>
      <c r="MEJ1219" s="12"/>
      <c r="MEK1219" s="12"/>
      <c r="MEL1219" s="12"/>
      <c r="MEM1219" s="12"/>
      <c r="MEN1219" s="12"/>
      <c r="MEO1219" s="12"/>
      <c r="MEP1219" s="12"/>
      <c r="MEQ1219" s="12"/>
      <c r="MER1219" s="12"/>
      <c r="MES1219" s="12"/>
      <c r="MET1219" s="12"/>
      <c r="MEU1219" s="12"/>
      <c r="MEV1219" s="12"/>
      <c r="MEW1219" s="12"/>
      <c r="MEX1219" s="12"/>
      <c r="MEY1219" s="12"/>
      <c r="MEZ1219" s="12"/>
      <c r="MFA1219" s="12"/>
      <c r="MFB1219" s="12"/>
      <c r="MFC1219" s="12"/>
      <c r="MFD1219" s="12"/>
      <c r="MFE1219" s="12"/>
      <c r="MFF1219" s="12"/>
      <c r="MFG1219" s="12"/>
      <c r="MFH1219" s="12"/>
      <c r="MFI1219" s="12"/>
      <c r="MFJ1219" s="12"/>
      <c r="MFK1219" s="12"/>
      <c r="MFL1219" s="12"/>
      <c r="MFM1219" s="12"/>
      <c r="MFN1219" s="12"/>
      <c r="MFO1219" s="12"/>
      <c r="MFP1219" s="12"/>
      <c r="MFQ1219" s="12"/>
      <c r="MFR1219" s="12"/>
      <c r="MFS1219" s="12"/>
      <c r="MFT1219" s="12"/>
      <c r="MFU1219" s="12"/>
      <c r="MFV1219" s="12"/>
      <c r="MFW1219" s="12"/>
      <c r="MFX1219" s="12"/>
      <c r="MFY1219" s="12"/>
      <c r="MFZ1219" s="12"/>
      <c r="MGA1219" s="12"/>
      <c r="MGB1219" s="12"/>
      <c r="MGC1219" s="12"/>
      <c r="MGD1219" s="12"/>
      <c r="MGE1219" s="12"/>
      <c r="MGF1219" s="12"/>
      <c r="MGG1219" s="12"/>
      <c r="MGH1219" s="12"/>
      <c r="MGI1219" s="12"/>
      <c r="MGJ1219" s="12"/>
      <c r="MGK1219" s="12"/>
      <c r="MGL1219" s="12"/>
      <c r="MGM1219" s="12"/>
      <c r="MGN1219" s="12"/>
      <c r="MGO1219" s="12"/>
      <c r="MGP1219" s="12"/>
      <c r="MGQ1219" s="12"/>
      <c r="MGR1219" s="12"/>
      <c r="MGS1219" s="12"/>
      <c r="MGT1219" s="12"/>
      <c r="MGU1219" s="12"/>
      <c r="MGV1219" s="12"/>
      <c r="MGW1219" s="12"/>
      <c r="MGX1219" s="12"/>
      <c r="MGY1219" s="12"/>
      <c r="MGZ1219" s="12"/>
      <c r="MHA1219" s="12"/>
      <c r="MHB1219" s="12"/>
      <c r="MHC1219" s="12"/>
      <c r="MHD1219" s="12"/>
      <c r="MHE1219" s="12"/>
      <c r="MHF1219" s="12"/>
      <c r="MHG1219" s="12"/>
      <c r="MHH1219" s="12"/>
      <c r="MHI1219" s="12"/>
      <c r="MHJ1219" s="12"/>
      <c r="MHK1219" s="12"/>
      <c r="MHL1219" s="12"/>
      <c r="MHM1219" s="12"/>
      <c r="MHN1219" s="12"/>
      <c r="MHO1219" s="12"/>
      <c r="MHP1219" s="12"/>
      <c r="MHQ1219" s="12"/>
      <c r="MHR1219" s="12"/>
      <c r="MHS1219" s="12"/>
      <c r="MHT1219" s="12"/>
      <c r="MHU1219" s="12"/>
      <c r="MHV1219" s="12"/>
      <c r="MHW1219" s="12"/>
      <c r="MHX1219" s="12"/>
      <c r="MHY1219" s="12"/>
      <c r="MHZ1219" s="12"/>
      <c r="MIA1219" s="12"/>
      <c r="MIB1219" s="12"/>
      <c r="MIC1219" s="12"/>
      <c r="MID1219" s="12"/>
      <c r="MIE1219" s="12"/>
      <c r="MIF1219" s="12"/>
      <c r="MIG1219" s="12"/>
      <c r="MIH1219" s="12"/>
      <c r="MII1219" s="12"/>
      <c r="MIJ1219" s="12"/>
      <c r="MIK1219" s="12"/>
      <c r="MIL1219" s="12"/>
      <c r="MIM1219" s="12"/>
      <c r="MIN1219" s="12"/>
      <c r="MIO1219" s="12"/>
      <c r="MIP1219" s="12"/>
      <c r="MIQ1219" s="12"/>
      <c r="MIR1219" s="12"/>
      <c r="MIS1219" s="12"/>
      <c r="MIT1219" s="12"/>
      <c r="MIU1219" s="12"/>
      <c r="MIV1219" s="12"/>
      <c r="MIW1219" s="12"/>
      <c r="MIX1219" s="12"/>
      <c r="MIY1219" s="12"/>
      <c r="MIZ1219" s="12"/>
      <c r="MJA1219" s="12"/>
      <c r="MJB1219" s="12"/>
      <c r="MJC1219" s="12"/>
      <c r="MJD1219" s="12"/>
      <c r="MJE1219" s="12"/>
      <c r="MJF1219" s="12"/>
      <c r="MJG1219" s="12"/>
      <c r="MJH1219" s="12"/>
      <c r="MJI1219" s="12"/>
      <c r="MJJ1219" s="12"/>
      <c r="MJK1219" s="12"/>
      <c r="MJL1219" s="12"/>
      <c r="MJM1219" s="12"/>
      <c r="MJN1219" s="12"/>
      <c r="MJO1219" s="12"/>
      <c r="MJP1219" s="12"/>
      <c r="MJQ1219" s="12"/>
      <c r="MJR1219" s="12"/>
      <c r="MJS1219" s="12"/>
      <c r="MJT1219" s="12"/>
      <c r="MJU1219" s="12"/>
      <c r="MJV1219" s="12"/>
      <c r="MJW1219" s="12"/>
      <c r="MJX1219" s="12"/>
      <c r="MJY1219" s="12"/>
      <c r="MJZ1219" s="12"/>
      <c r="MKA1219" s="12"/>
      <c r="MKB1219" s="12"/>
      <c r="MKC1219" s="12"/>
      <c r="MKD1219" s="12"/>
      <c r="MKE1219" s="12"/>
      <c r="MKF1219" s="12"/>
      <c r="MKG1219" s="12"/>
      <c r="MKH1219" s="12"/>
      <c r="MKI1219" s="12"/>
      <c r="MKJ1219" s="12"/>
      <c r="MKK1219" s="12"/>
      <c r="MKL1219" s="12"/>
      <c r="MKM1219" s="12"/>
      <c r="MKN1219" s="12"/>
      <c r="MKO1219" s="12"/>
      <c r="MKP1219" s="12"/>
      <c r="MKQ1219" s="12"/>
      <c r="MKR1219" s="12"/>
      <c r="MKS1219" s="12"/>
      <c r="MKT1219" s="12"/>
      <c r="MKU1219" s="12"/>
      <c r="MKV1219" s="12"/>
      <c r="MKW1219" s="12"/>
      <c r="MKX1219" s="12"/>
      <c r="MKY1219" s="12"/>
      <c r="MKZ1219" s="12"/>
      <c r="MLA1219" s="12"/>
      <c r="MLB1219" s="12"/>
      <c r="MLC1219" s="12"/>
      <c r="MLD1219" s="12"/>
      <c r="MLE1219" s="12"/>
      <c r="MLF1219" s="12"/>
      <c r="MLG1219" s="12"/>
      <c r="MLH1219" s="12"/>
      <c r="MLI1219" s="12"/>
      <c r="MLJ1219" s="12"/>
      <c r="MLK1219" s="12"/>
      <c r="MLL1219" s="12"/>
      <c r="MLM1219" s="12"/>
      <c r="MLN1219" s="12"/>
      <c r="MLO1219" s="12"/>
      <c r="MLP1219" s="12"/>
      <c r="MLQ1219" s="12"/>
      <c r="MLR1219" s="12"/>
      <c r="MLS1219" s="12"/>
      <c r="MLT1219" s="12"/>
      <c r="MLU1219" s="12"/>
      <c r="MLV1219" s="12"/>
      <c r="MLW1219" s="12"/>
      <c r="MLX1219" s="12"/>
      <c r="MLY1219" s="12"/>
      <c r="MLZ1219" s="12"/>
      <c r="MMA1219" s="12"/>
      <c r="MMB1219" s="12"/>
      <c r="MMC1219" s="12"/>
      <c r="MMD1219" s="12"/>
      <c r="MME1219" s="12"/>
      <c r="MMF1219" s="12"/>
      <c r="MMG1219" s="12"/>
      <c r="MMH1219" s="12"/>
      <c r="MMI1219" s="12"/>
      <c r="MMJ1219" s="12"/>
      <c r="MMK1219" s="12"/>
      <c r="MML1219" s="12"/>
      <c r="MMM1219" s="12"/>
      <c r="MMN1219" s="12"/>
      <c r="MMO1219" s="12"/>
      <c r="MMP1219" s="12"/>
      <c r="MMQ1219" s="12"/>
      <c r="MMR1219" s="12"/>
      <c r="MMS1219" s="12"/>
      <c r="MMT1219" s="12"/>
      <c r="MMU1219" s="12"/>
      <c r="MMV1219" s="12"/>
      <c r="MMW1219" s="12"/>
      <c r="MMX1219" s="12"/>
      <c r="MMY1219" s="12"/>
      <c r="MMZ1219" s="12"/>
      <c r="MNA1219" s="12"/>
      <c r="MNB1219" s="12"/>
      <c r="MNC1219" s="12"/>
      <c r="MND1219" s="12"/>
      <c r="MNE1219" s="12"/>
      <c r="MNF1219" s="12"/>
      <c r="MNG1219" s="12"/>
      <c r="MNH1219" s="12"/>
      <c r="MNI1219" s="12"/>
      <c r="MNJ1219" s="12"/>
      <c r="MNK1219" s="12"/>
      <c r="MNL1219" s="12"/>
      <c r="MNM1219" s="12"/>
      <c r="MNN1219" s="12"/>
      <c r="MNO1219" s="12"/>
      <c r="MNP1219" s="12"/>
      <c r="MNQ1219" s="12"/>
      <c r="MNR1219" s="12"/>
      <c r="MNS1219" s="12"/>
      <c r="MNT1219" s="12"/>
      <c r="MNU1219" s="12"/>
      <c r="MNV1219" s="12"/>
      <c r="MNW1219" s="12"/>
      <c r="MNX1219" s="12"/>
      <c r="MNY1219" s="12"/>
      <c r="MNZ1219" s="12"/>
      <c r="MOA1219" s="12"/>
      <c r="MOB1219" s="12"/>
      <c r="MOC1219" s="12"/>
      <c r="MOD1219" s="12"/>
      <c r="MOE1219" s="12"/>
      <c r="MOF1219" s="12"/>
      <c r="MOG1219" s="12"/>
      <c r="MOH1219" s="12"/>
      <c r="MOI1219" s="12"/>
      <c r="MOJ1219" s="12"/>
      <c r="MOK1219" s="12"/>
      <c r="MOL1219" s="12"/>
      <c r="MOM1219" s="12"/>
      <c r="MON1219" s="12"/>
      <c r="MOO1219" s="12"/>
      <c r="MOP1219" s="12"/>
      <c r="MOQ1219" s="12"/>
      <c r="MOR1219" s="12"/>
      <c r="MOS1219" s="12"/>
      <c r="MOT1219" s="12"/>
      <c r="MOU1219" s="12"/>
      <c r="MOV1219" s="12"/>
      <c r="MOW1219" s="12"/>
      <c r="MOX1219" s="12"/>
      <c r="MOY1219" s="12"/>
      <c r="MOZ1219" s="12"/>
      <c r="MPA1219" s="12"/>
      <c r="MPB1219" s="12"/>
      <c r="MPC1219" s="12"/>
      <c r="MPD1219" s="12"/>
      <c r="MPE1219" s="12"/>
      <c r="MPF1219" s="12"/>
      <c r="MPG1219" s="12"/>
      <c r="MPH1219" s="12"/>
      <c r="MPI1219" s="12"/>
      <c r="MPJ1219" s="12"/>
      <c r="MPK1219" s="12"/>
      <c r="MPL1219" s="12"/>
      <c r="MPM1219" s="12"/>
      <c r="MPN1219" s="12"/>
      <c r="MPO1219" s="12"/>
      <c r="MPP1219" s="12"/>
      <c r="MPQ1219" s="12"/>
      <c r="MPR1219" s="12"/>
      <c r="MPS1219" s="12"/>
      <c r="MPT1219" s="12"/>
      <c r="MPU1219" s="12"/>
      <c r="MPV1219" s="12"/>
      <c r="MPW1219" s="12"/>
      <c r="MPX1219" s="12"/>
      <c r="MPY1219" s="12"/>
      <c r="MPZ1219" s="12"/>
      <c r="MQA1219" s="12"/>
      <c r="MQB1219" s="12"/>
      <c r="MQC1219" s="12"/>
      <c r="MQD1219" s="12"/>
      <c r="MQE1219" s="12"/>
      <c r="MQF1219" s="12"/>
      <c r="MQG1219" s="12"/>
      <c r="MQH1219" s="12"/>
      <c r="MQI1219" s="12"/>
      <c r="MQJ1219" s="12"/>
      <c r="MQK1219" s="12"/>
      <c r="MQL1219" s="12"/>
      <c r="MQM1219" s="12"/>
      <c r="MQN1219" s="12"/>
      <c r="MQO1219" s="12"/>
      <c r="MQP1219" s="12"/>
      <c r="MQQ1219" s="12"/>
      <c r="MQR1219" s="12"/>
      <c r="MQS1219" s="12"/>
      <c r="MQT1219" s="12"/>
      <c r="MQU1219" s="12"/>
      <c r="MQV1219" s="12"/>
      <c r="MQW1219" s="12"/>
      <c r="MQX1219" s="12"/>
      <c r="MQY1219" s="12"/>
      <c r="MQZ1219" s="12"/>
      <c r="MRA1219" s="12"/>
      <c r="MRB1219" s="12"/>
      <c r="MRC1219" s="12"/>
      <c r="MRD1219" s="12"/>
      <c r="MRE1219" s="12"/>
      <c r="MRF1219" s="12"/>
      <c r="MRG1219" s="12"/>
      <c r="MRH1219" s="12"/>
      <c r="MRI1219" s="12"/>
      <c r="MRJ1219" s="12"/>
      <c r="MRK1219" s="12"/>
      <c r="MRL1219" s="12"/>
      <c r="MRM1219" s="12"/>
      <c r="MRN1219" s="12"/>
      <c r="MRO1219" s="12"/>
      <c r="MRP1219" s="12"/>
      <c r="MRQ1219" s="12"/>
      <c r="MRR1219" s="12"/>
      <c r="MRS1219" s="12"/>
      <c r="MRT1219" s="12"/>
      <c r="MRU1219" s="12"/>
      <c r="MRV1219" s="12"/>
      <c r="MRW1219" s="12"/>
      <c r="MRX1219" s="12"/>
      <c r="MRY1219" s="12"/>
      <c r="MRZ1219" s="12"/>
      <c r="MSA1219" s="12"/>
      <c r="MSB1219" s="12"/>
      <c r="MSC1219" s="12"/>
      <c r="MSD1219" s="12"/>
      <c r="MSE1219" s="12"/>
      <c r="MSF1219" s="12"/>
      <c r="MSG1219" s="12"/>
      <c r="MSH1219" s="12"/>
      <c r="MSI1219" s="12"/>
      <c r="MSJ1219" s="12"/>
      <c r="MSK1219" s="12"/>
      <c r="MSL1219" s="12"/>
      <c r="MSM1219" s="12"/>
      <c r="MSN1219" s="12"/>
      <c r="MSO1219" s="12"/>
      <c r="MSP1219" s="12"/>
      <c r="MSQ1219" s="12"/>
      <c r="MSR1219" s="12"/>
      <c r="MSS1219" s="12"/>
      <c r="MST1219" s="12"/>
      <c r="MSU1219" s="12"/>
      <c r="MSV1219" s="12"/>
      <c r="MSW1219" s="12"/>
      <c r="MSX1219" s="12"/>
      <c r="MSY1219" s="12"/>
      <c r="MSZ1219" s="12"/>
      <c r="MTA1219" s="12"/>
      <c r="MTB1219" s="12"/>
      <c r="MTC1219" s="12"/>
      <c r="MTD1219" s="12"/>
      <c r="MTE1219" s="12"/>
      <c r="MTF1219" s="12"/>
      <c r="MTG1219" s="12"/>
      <c r="MTH1219" s="12"/>
      <c r="MTI1219" s="12"/>
      <c r="MTJ1219" s="12"/>
      <c r="MTK1219" s="12"/>
      <c r="MTL1219" s="12"/>
      <c r="MTM1219" s="12"/>
      <c r="MTN1219" s="12"/>
      <c r="MTO1219" s="12"/>
      <c r="MTP1219" s="12"/>
      <c r="MTQ1219" s="12"/>
      <c r="MTR1219" s="12"/>
      <c r="MTS1219" s="12"/>
      <c r="MTT1219" s="12"/>
      <c r="MTU1219" s="12"/>
      <c r="MTV1219" s="12"/>
      <c r="MTW1219" s="12"/>
      <c r="MTX1219" s="12"/>
      <c r="MTY1219" s="12"/>
      <c r="MTZ1219" s="12"/>
      <c r="MUA1219" s="12"/>
      <c r="MUB1219" s="12"/>
      <c r="MUC1219" s="12"/>
      <c r="MUD1219" s="12"/>
      <c r="MUE1219" s="12"/>
      <c r="MUF1219" s="12"/>
      <c r="MUG1219" s="12"/>
      <c r="MUH1219" s="12"/>
      <c r="MUI1219" s="12"/>
      <c r="MUJ1219" s="12"/>
      <c r="MUK1219" s="12"/>
      <c r="MUL1219" s="12"/>
      <c r="MUM1219" s="12"/>
      <c r="MUN1219" s="12"/>
      <c r="MUO1219" s="12"/>
      <c r="MUP1219" s="12"/>
      <c r="MUQ1219" s="12"/>
      <c r="MUR1219" s="12"/>
      <c r="MUS1219" s="12"/>
      <c r="MUT1219" s="12"/>
      <c r="MUU1219" s="12"/>
      <c r="MUV1219" s="12"/>
      <c r="MUW1219" s="12"/>
      <c r="MUX1219" s="12"/>
      <c r="MUY1219" s="12"/>
      <c r="MUZ1219" s="12"/>
      <c r="MVA1219" s="12"/>
      <c r="MVB1219" s="12"/>
      <c r="MVC1219" s="12"/>
      <c r="MVD1219" s="12"/>
      <c r="MVE1219" s="12"/>
      <c r="MVF1219" s="12"/>
      <c r="MVG1219" s="12"/>
      <c r="MVH1219" s="12"/>
      <c r="MVI1219" s="12"/>
      <c r="MVJ1219" s="12"/>
      <c r="MVK1219" s="12"/>
      <c r="MVL1219" s="12"/>
      <c r="MVM1219" s="12"/>
      <c r="MVN1219" s="12"/>
      <c r="MVO1219" s="12"/>
      <c r="MVP1219" s="12"/>
      <c r="MVQ1219" s="12"/>
      <c r="MVR1219" s="12"/>
      <c r="MVS1219" s="12"/>
      <c r="MVT1219" s="12"/>
      <c r="MVU1219" s="12"/>
      <c r="MVV1219" s="12"/>
      <c r="MVW1219" s="12"/>
      <c r="MVX1219" s="12"/>
      <c r="MVY1219" s="12"/>
      <c r="MVZ1219" s="12"/>
      <c r="MWA1219" s="12"/>
      <c r="MWB1219" s="12"/>
      <c r="MWC1219" s="12"/>
      <c r="MWD1219" s="12"/>
      <c r="MWE1219" s="12"/>
      <c r="MWF1219" s="12"/>
      <c r="MWG1219" s="12"/>
      <c r="MWH1219" s="12"/>
      <c r="MWI1219" s="12"/>
      <c r="MWJ1219" s="12"/>
      <c r="MWK1219" s="12"/>
      <c r="MWL1219" s="12"/>
      <c r="MWM1219" s="12"/>
      <c r="MWN1219" s="12"/>
      <c r="MWO1219" s="12"/>
      <c r="MWP1219" s="12"/>
      <c r="MWQ1219" s="12"/>
      <c r="MWR1219" s="12"/>
      <c r="MWS1219" s="12"/>
      <c r="MWT1219" s="12"/>
      <c r="MWU1219" s="12"/>
      <c r="MWV1219" s="12"/>
      <c r="MWW1219" s="12"/>
      <c r="MWX1219" s="12"/>
      <c r="MWY1219" s="12"/>
      <c r="MWZ1219" s="12"/>
      <c r="MXA1219" s="12"/>
      <c r="MXB1219" s="12"/>
      <c r="MXC1219" s="12"/>
      <c r="MXD1219" s="12"/>
      <c r="MXE1219" s="12"/>
      <c r="MXF1219" s="12"/>
      <c r="MXG1219" s="12"/>
      <c r="MXH1219" s="12"/>
      <c r="MXI1219" s="12"/>
      <c r="MXJ1219" s="12"/>
      <c r="MXK1219" s="12"/>
      <c r="MXL1219" s="12"/>
      <c r="MXM1219" s="12"/>
      <c r="MXN1219" s="12"/>
      <c r="MXO1219" s="12"/>
      <c r="MXP1219" s="12"/>
      <c r="MXQ1219" s="12"/>
      <c r="MXR1219" s="12"/>
      <c r="MXS1219" s="12"/>
      <c r="MXT1219" s="12"/>
      <c r="MXU1219" s="12"/>
      <c r="MXV1219" s="12"/>
      <c r="MXW1219" s="12"/>
      <c r="MXX1219" s="12"/>
      <c r="MXY1219" s="12"/>
      <c r="MXZ1219" s="12"/>
      <c r="MYA1219" s="12"/>
      <c r="MYB1219" s="12"/>
      <c r="MYC1219" s="12"/>
      <c r="MYD1219" s="12"/>
      <c r="MYE1219" s="12"/>
      <c r="MYF1219" s="12"/>
      <c r="MYG1219" s="12"/>
      <c r="MYH1219" s="12"/>
      <c r="MYI1219" s="12"/>
      <c r="MYJ1219" s="12"/>
      <c r="MYK1219" s="12"/>
      <c r="MYL1219" s="12"/>
      <c r="MYM1219" s="12"/>
      <c r="MYN1219" s="12"/>
      <c r="MYO1219" s="12"/>
      <c r="MYP1219" s="12"/>
      <c r="MYQ1219" s="12"/>
      <c r="MYR1219" s="12"/>
      <c r="MYS1219" s="12"/>
      <c r="MYT1219" s="12"/>
      <c r="MYU1219" s="12"/>
      <c r="MYV1219" s="12"/>
      <c r="MYW1219" s="12"/>
      <c r="MYX1219" s="12"/>
      <c r="MYY1219" s="12"/>
      <c r="MYZ1219" s="12"/>
      <c r="MZA1219" s="12"/>
      <c r="MZB1219" s="12"/>
      <c r="MZC1219" s="12"/>
      <c r="MZD1219" s="12"/>
      <c r="MZE1219" s="12"/>
      <c r="MZF1219" s="12"/>
      <c r="MZG1219" s="12"/>
      <c r="MZH1219" s="12"/>
      <c r="MZI1219" s="12"/>
      <c r="MZJ1219" s="12"/>
      <c r="MZK1219" s="12"/>
      <c r="MZL1219" s="12"/>
      <c r="MZM1219" s="12"/>
      <c r="MZN1219" s="12"/>
      <c r="MZO1219" s="12"/>
      <c r="MZP1219" s="12"/>
      <c r="MZQ1219" s="12"/>
      <c r="MZR1219" s="12"/>
      <c r="MZS1219" s="12"/>
      <c r="MZT1219" s="12"/>
      <c r="MZU1219" s="12"/>
      <c r="MZV1219" s="12"/>
      <c r="MZW1219" s="12"/>
      <c r="MZX1219" s="12"/>
      <c r="MZY1219" s="12"/>
      <c r="MZZ1219" s="12"/>
      <c r="NAA1219" s="12"/>
      <c r="NAB1219" s="12"/>
      <c r="NAC1219" s="12"/>
      <c r="NAD1219" s="12"/>
      <c r="NAE1219" s="12"/>
      <c r="NAF1219" s="12"/>
      <c r="NAG1219" s="12"/>
      <c r="NAH1219" s="12"/>
      <c r="NAI1219" s="12"/>
      <c r="NAJ1219" s="12"/>
      <c r="NAK1219" s="12"/>
      <c r="NAL1219" s="12"/>
      <c r="NAM1219" s="12"/>
      <c r="NAN1219" s="12"/>
      <c r="NAO1219" s="12"/>
      <c r="NAP1219" s="12"/>
      <c r="NAQ1219" s="12"/>
      <c r="NAR1219" s="12"/>
      <c r="NAS1219" s="12"/>
      <c r="NAT1219" s="12"/>
      <c r="NAU1219" s="12"/>
      <c r="NAV1219" s="12"/>
      <c r="NAW1219" s="12"/>
      <c r="NAX1219" s="12"/>
      <c r="NAY1219" s="12"/>
      <c r="NAZ1219" s="12"/>
      <c r="NBA1219" s="12"/>
      <c r="NBB1219" s="12"/>
      <c r="NBC1219" s="12"/>
      <c r="NBD1219" s="12"/>
      <c r="NBE1219" s="12"/>
      <c r="NBF1219" s="12"/>
      <c r="NBG1219" s="12"/>
      <c r="NBH1219" s="12"/>
      <c r="NBI1219" s="12"/>
      <c r="NBJ1219" s="12"/>
      <c r="NBK1219" s="12"/>
      <c r="NBL1219" s="12"/>
      <c r="NBM1219" s="12"/>
      <c r="NBN1219" s="12"/>
      <c r="NBO1219" s="12"/>
      <c r="NBP1219" s="12"/>
      <c r="NBQ1219" s="12"/>
      <c r="NBR1219" s="12"/>
      <c r="NBS1219" s="12"/>
      <c r="NBT1219" s="12"/>
      <c r="NBU1219" s="12"/>
      <c r="NBV1219" s="12"/>
      <c r="NBW1219" s="12"/>
      <c r="NBX1219" s="12"/>
      <c r="NBY1219" s="12"/>
      <c r="NBZ1219" s="12"/>
      <c r="NCA1219" s="12"/>
      <c r="NCB1219" s="12"/>
      <c r="NCC1219" s="12"/>
      <c r="NCD1219" s="12"/>
      <c r="NCE1219" s="12"/>
      <c r="NCF1219" s="12"/>
      <c r="NCG1219" s="12"/>
      <c r="NCH1219" s="12"/>
      <c r="NCI1219" s="12"/>
      <c r="NCJ1219" s="12"/>
      <c r="NCK1219" s="12"/>
      <c r="NCL1219" s="12"/>
      <c r="NCM1219" s="12"/>
      <c r="NCN1219" s="12"/>
      <c r="NCO1219" s="12"/>
      <c r="NCP1219" s="12"/>
      <c r="NCQ1219" s="12"/>
      <c r="NCR1219" s="12"/>
      <c r="NCS1219" s="12"/>
      <c r="NCT1219" s="12"/>
      <c r="NCU1219" s="12"/>
      <c r="NCV1219" s="12"/>
      <c r="NCW1219" s="12"/>
      <c r="NCX1219" s="12"/>
      <c r="NCY1219" s="12"/>
      <c r="NCZ1219" s="12"/>
      <c r="NDA1219" s="12"/>
      <c r="NDB1219" s="12"/>
      <c r="NDC1219" s="12"/>
      <c r="NDD1219" s="12"/>
      <c r="NDE1219" s="12"/>
      <c r="NDF1219" s="12"/>
      <c r="NDG1219" s="12"/>
      <c r="NDH1219" s="12"/>
      <c r="NDI1219" s="12"/>
      <c r="NDJ1219" s="12"/>
      <c r="NDK1219" s="12"/>
      <c r="NDL1219" s="12"/>
      <c r="NDM1219" s="12"/>
      <c r="NDN1219" s="12"/>
      <c r="NDO1219" s="12"/>
      <c r="NDP1219" s="12"/>
      <c r="NDQ1219" s="12"/>
      <c r="NDR1219" s="12"/>
      <c r="NDS1219" s="12"/>
      <c r="NDT1219" s="12"/>
      <c r="NDU1219" s="12"/>
      <c r="NDV1219" s="12"/>
      <c r="NDW1219" s="12"/>
      <c r="NDX1219" s="12"/>
      <c r="NDY1219" s="12"/>
      <c r="NDZ1219" s="12"/>
      <c r="NEA1219" s="12"/>
      <c r="NEB1219" s="12"/>
      <c r="NEC1219" s="12"/>
      <c r="NED1219" s="12"/>
      <c r="NEE1219" s="12"/>
      <c r="NEF1219" s="12"/>
      <c r="NEG1219" s="12"/>
      <c r="NEH1219" s="12"/>
      <c r="NEI1219" s="12"/>
      <c r="NEJ1219" s="12"/>
      <c r="NEK1219" s="12"/>
      <c r="NEL1219" s="12"/>
      <c r="NEM1219" s="12"/>
      <c r="NEN1219" s="12"/>
      <c r="NEO1219" s="12"/>
      <c r="NEP1219" s="12"/>
      <c r="NEQ1219" s="12"/>
      <c r="NER1219" s="12"/>
      <c r="NES1219" s="12"/>
      <c r="NET1219" s="12"/>
      <c r="NEU1219" s="12"/>
      <c r="NEV1219" s="12"/>
      <c r="NEW1219" s="12"/>
      <c r="NEX1219" s="12"/>
      <c r="NEY1219" s="12"/>
      <c r="NEZ1219" s="12"/>
      <c r="NFA1219" s="12"/>
      <c r="NFB1219" s="12"/>
      <c r="NFC1219" s="12"/>
      <c r="NFD1219" s="12"/>
      <c r="NFE1219" s="12"/>
      <c r="NFF1219" s="12"/>
      <c r="NFG1219" s="12"/>
      <c r="NFH1219" s="12"/>
      <c r="NFI1219" s="12"/>
      <c r="NFJ1219" s="12"/>
      <c r="NFK1219" s="12"/>
      <c r="NFL1219" s="12"/>
      <c r="NFM1219" s="12"/>
      <c r="NFN1219" s="12"/>
      <c r="NFO1219" s="12"/>
      <c r="NFP1219" s="12"/>
      <c r="NFQ1219" s="12"/>
      <c r="NFR1219" s="12"/>
      <c r="NFS1219" s="12"/>
      <c r="NFT1219" s="12"/>
      <c r="NFU1219" s="12"/>
      <c r="NFV1219" s="12"/>
      <c r="NFW1219" s="12"/>
      <c r="NFX1219" s="12"/>
      <c r="NFY1219" s="12"/>
      <c r="NFZ1219" s="12"/>
      <c r="NGA1219" s="12"/>
      <c r="NGB1219" s="12"/>
      <c r="NGC1219" s="12"/>
      <c r="NGD1219" s="12"/>
      <c r="NGE1219" s="12"/>
      <c r="NGF1219" s="12"/>
      <c r="NGG1219" s="12"/>
      <c r="NGH1219" s="12"/>
      <c r="NGI1219" s="12"/>
      <c r="NGJ1219" s="12"/>
      <c r="NGK1219" s="12"/>
      <c r="NGL1219" s="12"/>
      <c r="NGM1219" s="12"/>
      <c r="NGN1219" s="12"/>
      <c r="NGO1219" s="12"/>
      <c r="NGP1219" s="12"/>
      <c r="NGQ1219" s="12"/>
      <c r="NGR1219" s="12"/>
      <c r="NGS1219" s="12"/>
      <c r="NGT1219" s="12"/>
      <c r="NGU1219" s="12"/>
      <c r="NGV1219" s="12"/>
      <c r="NGW1219" s="12"/>
      <c r="NGX1219" s="12"/>
      <c r="NGY1219" s="12"/>
      <c r="NGZ1219" s="12"/>
      <c r="NHA1219" s="12"/>
      <c r="NHB1219" s="12"/>
      <c r="NHC1219" s="12"/>
      <c r="NHD1219" s="12"/>
      <c r="NHE1219" s="12"/>
      <c r="NHF1219" s="12"/>
      <c r="NHG1219" s="12"/>
      <c r="NHH1219" s="12"/>
      <c r="NHI1219" s="12"/>
      <c r="NHJ1219" s="12"/>
      <c r="NHK1219" s="12"/>
      <c r="NHL1219" s="12"/>
      <c r="NHM1219" s="12"/>
      <c r="NHN1219" s="12"/>
      <c r="NHO1219" s="12"/>
      <c r="NHP1219" s="12"/>
      <c r="NHQ1219" s="12"/>
      <c r="NHR1219" s="12"/>
      <c r="NHS1219" s="12"/>
      <c r="NHT1219" s="12"/>
      <c r="NHU1219" s="12"/>
      <c r="NHV1219" s="12"/>
      <c r="NHW1219" s="12"/>
      <c r="NHX1219" s="12"/>
      <c r="NHY1219" s="12"/>
      <c r="NHZ1219" s="12"/>
      <c r="NIA1219" s="12"/>
      <c r="NIB1219" s="12"/>
      <c r="NIC1219" s="12"/>
      <c r="NID1219" s="12"/>
      <c r="NIE1219" s="12"/>
      <c r="NIF1219" s="12"/>
      <c r="NIG1219" s="12"/>
      <c r="NIH1219" s="12"/>
      <c r="NII1219" s="12"/>
      <c r="NIJ1219" s="12"/>
      <c r="NIK1219" s="12"/>
      <c r="NIL1219" s="12"/>
      <c r="NIM1219" s="12"/>
      <c r="NIN1219" s="12"/>
      <c r="NIO1219" s="12"/>
      <c r="NIP1219" s="12"/>
      <c r="NIQ1219" s="12"/>
      <c r="NIR1219" s="12"/>
      <c r="NIS1219" s="12"/>
      <c r="NIT1219" s="12"/>
      <c r="NIU1219" s="12"/>
      <c r="NIV1219" s="12"/>
      <c r="NIW1219" s="12"/>
      <c r="NIX1219" s="12"/>
      <c r="NIY1219" s="12"/>
      <c r="NIZ1219" s="12"/>
      <c r="NJA1219" s="12"/>
      <c r="NJB1219" s="12"/>
      <c r="NJC1219" s="12"/>
      <c r="NJD1219" s="12"/>
      <c r="NJE1219" s="12"/>
      <c r="NJF1219" s="12"/>
      <c r="NJG1219" s="12"/>
      <c r="NJH1219" s="12"/>
      <c r="NJI1219" s="12"/>
      <c r="NJJ1219" s="12"/>
      <c r="NJK1219" s="12"/>
      <c r="NJL1219" s="12"/>
      <c r="NJM1219" s="12"/>
      <c r="NJN1219" s="12"/>
      <c r="NJO1219" s="12"/>
      <c r="NJP1219" s="12"/>
      <c r="NJQ1219" s="12"/>
      <c r="NJR1219" s="12"/>
      <c r="NJS1219" s="12"/>
      <c r="NJT1219" s="12"/>
      <c r="NJU1219" s="12"/>
      <c r="NJV1219" s="12"/>
      <c r="NJW1219" s="12"/>
      <c r="NJX1219" s="12"/>
      <c r="NJY1219" s="12"/>
      <c r="NJZ1219" s="12"/>
      <c r="NKA1219" s="12"/>
      <c r="NKB1219" s="12"/>
      <c r="NKC1219" s="12"/>
      <c r="NKD1219" s="12"/>
      <c r="NKE1219" s="12"/>
      <c r="NKF1219" s="12"/>
      <c r="NKG1219" s="12"/>
      <c r="NKH1219" s="12"/>
      <c r="NKI1219" s="12"/>
      <c r="NKJ1219" s="12"/>
      <c r="NKK1219" s="12"/>
      <c r="NKL1219" s="12"/>
      <c r="NKM1219" s="12"/>
      <c r="NKN1219" s="12"/>
      <c r="NKO1219" s="12"/>
      <c r="NKP1219" s="12"/>
      <c r="NKQ1219" s="12"/>
      <c r="NKR1219" s="12"/>
      <c r="NKS1219" s="12"/>
      <c r="NKT1219" s="12"/>
      <c r="NKU1219" s="12"/>
      <c r="NKV1219" s="12"/>
      <c r="NKW1219" s="12"/>
      <c r="NKX1219" s="12"/>
      <c r="NKY1219" s="12"/>
      <c r="NKZ1219" s="12"/>
      <c r="NLA1219" s="12"/>
      <c r="NLB1219" s="12"/>
      <c r="NLC1219" s="12"/>
      <c r="NLD1219" s="12"/>
      <c r="NLE1219" s="12"/>
      <c r="NLF1219" s="12"/>
      <c r="NLG1219" s="12"/>
      <c r="NLH1219" s="12"/>
      <c r="NLI1219" s="12"/>
      <c r="NLJ1219" s="12"/>
      <c r="NLK1219" s="12"/>
      <c r="NLL1219" s="12"/>
      <c r="NLM1219" s="12"/>
      <c r="NLN1219" s="12"/>
      <c r="NLO1219" s="12"/>
      <c r="NLP1219" s="12"/>
      <c r="NLQ1219" s="12"/>
      <c r="NLR1219" s="12"/>
      <c r="NLS1219" s="12"/>
      <c r="NLT1219" s="12"/>
      <c r="NLU1219" s="12"/>
      <c r="NLV1219" s="12"/>
      <c r="NLW1219" s="12"/>
      <c r="NLX1219" s="12"/>
      <c r="NLY1219" s="12"/>
      <c r="NLZ1219" s="12"/>
      <c r="NMA1219" s="12"/>
      <c r="NMB1219" s="12"/>
      <c r="NMC1219" s="12"/>
      <c r="NMD1219" s="12"/>
      <c r="NME1219" s="12"/>
      <c r="NMF1219" s="12"/>
      <c r="NMG1219" s="12"/>
      <c r="NMH1219" s="12"/>
      <c r="NMI1219" s="12"/>
      <c r="NMJ1219" s="12"/>
      <c r="NMK1219" s="12"/>
      <c r="NML1219" s="12"/>
      <c r="NMM1219" s="12"/>
      <c r="NMN1219" s="12"/>
      <c r="NMO1219" s="12"/>
      <c r="NMP1219" s="12"/>
      <c r="NMQ1219" s="12"/>
      <c r="NMR1219" s="12"/>
      <c r="NMS1219" s="12"/>
      <c r="NMT1219" s="12"/>
      <c r="NMU1219" s="12"/>
      <c r="NMV1219" s="12"/>
      <c r="NMW1219" s="12"/>
      <c r="NMX1219" s="12"/>
      <c r="NMY1219" s="12"/>
      <c r="NMZ1219" s="12"/>
      <c r="NNA1219" s="12"/>
      <c r="NNB1219" s="12"/>
      <c r="NNC1219" s="12"/>
      <c r="NND1219" s="12"/>
      <c r="NNE1219" s="12"/>
      <c r="NNF1219" s="12"/>
      <c r="NNG1219" s="12"/>
      <c r="NNH1219" s="12"/>
      <c r="NNI1219" s="12"/>
      <c r="NNJ1219" s="12"/>
      <c r="NNK1219" s="12"/>
      <c r="NNL1219" s="12"/>
      <c r="NNM1219" s="12"/>
      <c r="NNN1219" s="12"/>
      <c r="NNO1219" s="12"/>
      <c r="NNP1219" s="12"/>
      <c r="NNQ1219" s="12"/>
      <c r="NNR1219" s="12"/>
      <c r="NNS1219" s="12"/>
      <c r="NNT1219" s="12"/>
      <c r="NNU1219" s="12"/>
      <c r="NNV1219" s="12"/>
      <c r="NNW1219" s="12"/>
      <c r="NNX1219" s="12"/>
      <c r="NNY1219" s="12"/>
      <c r="NNZ1219" s="12"/>
      <c r="NOA1219" s="12"/>
      <c r="NOB1219" s="12"/>
      <c r="NOC1219" s="12"/>
      <c r="NOD1219" s="12"/>
      <c r="NOE1219" s="12"/>
      <c r="NOF1219" s="12"/>
      <c r="NOG1219" s="12"/>
      <c r="NOH1219" s="12"/>
      <c r="NOI1219" s="12"/>
      <c r="NOJ1219" s="12"/>
      <c r="NOK1219" s="12"/>
      <c r="NOL1219" s="12"/>
      <c r="NOM1219" s="12"/>
      <c r="NON1219" s="12"/>
      <c r="NOO1219" s="12"/>
      <c r="NOP1219" s="12"/>
      <c r="NOQ1219" s="12"/>
      <c r="NOR1219" s="12"/>
      <c r="NOS1219" s="12"/>
      <c r="NOT1219" s="12"/>
      <c r="NOU1219" s="12"/>
      <c r="NOV1219" s="12"/>
      <c r="NOW1219" s="12"/>
      <c r="NOX1219" s="12"/>
      <c r="NOY1219" s="12"/>
      <c r="NOZ1219" s="12"/>
      <c r="NPA1219" s="12"/>
      <c r="NPB1219" s="12"/>
      <c r="NPC1219" s="12"/>
      <c r="NPD1219" s="12"/>
      <c r="NPE1219" s="12"/>
      <c r="NPF1219" s="12"/>
      <c r="NPG1219" s="12"/>
      <c r="NPH1219" s="12"/>
      <c r="NPI1219" s="12"/>
      <c r="NPJ1219" s="12"/>
      <c r="NPK1219" s="12"/>
      <c r="NPL1219" s="12"/>
      <c r="NPM1219" s="12"/>
      <c r="NPN1219" s="12"/>
      <c r="NPO1219" s="12"/>
      <c r="NPP1219" s="12"/>
      <c r="NPQ1219" s="12"/>
      <c r="NPR1219" s="12"/>
      <c r="NPS1219" s="12"/>
      <c r="NPT1219" s="12"/>
      <c r="NPU1219" s="12"/>
      <c r="NPV1219" s="12"/>
      <c r="NPW1219" s="12"/>
      <c r="NPX1219" s="12"/>
      <c r="NPY1219" s="12"/>
      <c r="NPZ1219" s="12"/>
      <c r="NQA1219" s="12"/>
      <c r="NQB1219" s="12"/>
      <c r="NQC1219" s="12"/>
      <c r="NQD1219" s="12"/>
      <c r="NQE1219" s="12"/>
      <c r="NQF1219" s="12"/>
      <c r="NQG1219" s="12"/>
      <c r="NQH1219" s="12"/>
      <c r="NQI1219" s="12"/>
      <c r="NQJ1219" s="12"/>
      <c r="NQK1219" s="12"/>
      <c r="NQL1219" s="12"/>
      <c r="NQM1219" s="12"/>
      <c r="NQN1219" s="12"/>
      <c r="NQO1219" s="12"/>
      <c r="NQP1219" s="12"/>
      <c r="NQQ1219" s="12"/>
      <c r="NQR1219" s="12"/>
      <c r="NQS1219" s="12"/>
      <c r="NQT1219" s="12"/>
      <c r="NQU1219" s="12"/>
      <c r="NQV1219" s="12"/>
      <c r="NQW1219" s="12"/>
      <c r="NQX1219" s="12"/>
      <c r="NQY1219" s="12"/>
      <c r="NQZ1219" s="12"/>
      <c r="NRA1219" s="12"/>
      <c r="NRB1219" s="12"/>
      <c r="NRC1219" s="12"/>
      <c r="NRD1219" s="12"/>
      <c r="NRE1219" s="12"/>
      <c r="NRF1219" s="12"/>
      <c r="NRG1219" s="12"/>
      <c r="NRH1219" s="12"/>
      <c r="NRI1219" s="12"/>
      <c r="NRJ1219" s="12"/>
      <c r="NRK1219" s="12"/>
      <c r="NRL1219" s="12"/>
      <c r="NRM1219" s="12"/>
      <c r="NRN1219" s="12"/>
      <c r="NRO1219" s="12"/>
      <c r="NRP1219" s="12"/>
      <c r="NRQ1219" s="12"/>
      <c r="NRR1219" s="12"/>
      <c r="NRS1219" s="12"/>
      <c r="NRT1219" s="12"/>
      <c r="NRU1219" s="12"/>
      <c r="NRV1219" s="12"/>
      <c r="NRW1219" s="12"/>
      <c r="NRX1219" s="12"/>
      <c r="NRY1219" s="12"/>
      <c r="NRZ1219" s="12"/>
      <c r="NSA1219" s="12"/>
      <c r="NSB1219" s="12"/>
      <c r="NSC1219" s="12"/>
      <c r="NSD1219" s="12"/>
      <c r="NSE1219" s="12"/>
      <c r="NSF1219" s="12"/>
      <c r="NSG1219" s="12"/>
      <c r="NSH1219" s="12"/>
      <c r="NSI1219" s="12"/>
      <c r="NSJ1219" s="12"/>
      <c r="NSK1219" s="12"/>
      <c r="NSL1219" s="12"/>
      <c r="NSM1219" s="12"/>
      <c r="NSN1219" s="12"/>
      <c r="NSO1219" s="12"/>
      <c r="NSP1219" s="12"/>
      <c r="NSQ1219" s="12"/>
      <c r="NSR1219" s="12"/>
      <c r="NSS1219" s="12"/>
      <c r="NST1219" s="12"/>
      <c r="NSU1219" s="12"/>
      <c r="NSV1219" s="12"/>
      <c r="NSW1219" s="12"/>
      <c r="NSX1219" s="12"/>
      <c r="NSY1219" s="12"/>
      <c r="NSZ1219" s="12"/>
      <c r="NTA1219" s="12"/>
      <c r="NTB1219" s="12"/>
      <c r="NTC1219" s="12"/>
      <c r="NTD1219" s="12"/>
      <c r="NTE1219" s="12"/>
      <c r="NTF1219" s="12"/>
      <c r="NTG1219" s="12"/>
      <c r="NTH1219" s="12"/>
      <c r="NTI1219" s="12"/>
      <c r="NTJ1219" s="12"/>
      <c r="NTK1219" s="12"/>
      <c r="NTL1219" s="12"/>
      <c r="NTM1219" s="12"/>
      <c r="NTN1219" s="12"/>
      <c r="NTO1219" s="12"/>
      <c r="NTP1219" s="12"/>
      <c r="NTQ1219" s="12"/>
      <c r="NTR1219" s="12"/>
      <c r="NTS1219" s="12"/>
      <c r="NTT1219" s="12"/>
      <c r="NTU1219" s="12"/>
      <c r="NTV1219" s="12"/>
      <c r="NTW1219" s="12"/>
      <c r="NTX1219" s="12"/>
      <c r="NTY1219" s="12"/>
      <c r="NTZ1219" s="12"/>
      <c r="NUA1219" s="12"/>
      <c r="NUB1219" s="12"/>
      <c r="NUC1219" s="12"/>
      <c r="NUD1219" s="12"/>
      <c r="NUE1219" s="12"/>
      <c r="NUF1219" s="12"/>
      <c r="NUG1219" s="12"/>
      <c r="NUH1219" s="12"/>
      <c r="NUI1219" s="12"/>
      <c r="NUJ1219" s="12"/>
      <c r="NUK1219" s="12"/>
      <c r="NUL1219" s="12"/>
      <c r="NUM1219" s="12"/>
      <c r="NUN1219" s="12"/>
      <c r="NUO1219" s="12"/>
      <c r="NUP1219" s="12"/>
      <c r="NUQ1219" s="12"/>
      <c r="NUR1219" s="12"/>
      <c r="NUS1219" s="12"/>
      <c r="NUT1219" s="12"/>
      <c r="NUU1219" s="12"/>
      <c r="NUV1219" s="12"/>
      <c r="NUW1219" s="12"/>
      <c r="NUX1219" s="12"/>
      <c r="NUY1219" s="12"/>
      <c r="NUZ1219" s="12"/>
      <c r="NVA1219" s="12"/>
      <c r="NVB1219" s="12"/>
      <c r="NVC1219" s="12"/>
      <c r="NVD1219" s="12"/>
      <c r="NVE1219" s="12"/>
      <c r="NVF1219" s="12"/>
      <c r="NVG1219" s="12"/>
      <c r="NVH1219" s="12"/>
      <c r="NVI1219" s="12"/>
      <c r="NVJ1219" s="12"/>
      <c r="NVK1219" s="12"/>
      <c r="NVL1219" s="12"/>
      <c r="NVM1219" s="12"/>
      <c r="NVN1219" s="12"/>
      <c r="NVO1219" s="12"/>
      <c r="NVP1219" s="12"/>
      <c r="NVQ1219" s="12"/>
      <c r="NVR1219" s="12"/>
      <c r="NVS1219" s="12"/>
      <c r="NVT1219" s="12"/>
      <c r="NVU1219" s="12"/>
      <c r="NVV1219" s="12"/>
      <c r="NVW1219" s="12"/>
      <c r="NVX1219" s="12"/>
      <c r="NVY1219" s="12"/>
      <c r="NVZ1219" s="12"/>
      <c r="NWA1219" s="12"/>
      <c r="NWB1219" s="12"/>
      <c r="NWC1219" s="12"/>
      <c r="NWD1219" s="12"/>
      <c r="NWE1219" s="12"/>
      <c r="NWF1219" s="12"/>
      <c r="NWG1219" s="12"/>
      <c r="NWH1219" s="12"/>
      <c r="NWI1219" s="12"/>
      <c r="NWJ1219" s="12"/>
      <c r="NWK1219" s="12"/>
      <c r="NWL1219" s="12"/>
      <c r="NWM1219" s="12"/>
      <c r="NWN1219" s="12"/>
      <c r="NWO1219" s="12"/>
      <c r="NWP1219" s="12"/>
      <c r="NWQ1219" s="12"/>
      <c r="NWR1219" s="12"/>
      <c r="NWS1219" s="12"/>
      <c r="NWT1219" s="12"/>
      <c r="NWU1219" s="12"/>
      <c r="NWV1219" s="12"/>
      <c r="NWW1219" s="12"/>
      <c r="NWX1219" s="12"/>
      <c r="NWY1219" s="12"/>
      <c r="NWZ1219" s="12"/>
      <c r="NXA1219" s="12"/>
      <c r="NXB1219" s="12"/>
      <c r="NXC1219" s="12"/>
      <c r="NXD1219" s="12"/>
      <c r="NXE1219" s="12"/>
      <c r="NXF1219" s="12"/>
      <c r="NXG1219" s="12"/>
      <c r="NXH1219" s="12"/>
      <c r="NXI1219" s="12"/>
      <c r="NXJ1219" s="12"/>
      <c r="NXK1219" s="12"/>
      <c r="NXL1219" s="12"/>
      <c r="NXM1219" s="12"/>
      <c r="NXN1219" s="12"/>
      <c r="NXO1219" s="12"/>
      <c r="NXP1219" s="12"/>
      <c r="NXQ1219" s="12"/>
      <c r="NXR1219" s="12"/>
      <c r="NXS1219" s="12"/>
      <c r="NXT1219" s="12"/>
      <c r="NXU1219" s="12"/>
      <c r="NXV1219" s="12"/>
      <c r="NXW1219" s="12"/>
      <c r="NXX1219" s="12"/>
      <c r="NXY1219" s="12"/>
      <c r="NXZ1219" s="12"/>
      <c r="NYA1219" s="12"/>
      <c r="NYB1219" s="12"/>
      <c r="NYC1219" s="12"/>
      <c r="NYD1219" s="12"/>
      <c r="NYE1219" s="12"/>
      <c r="NYF1219" s="12"/>
      <c r="NYG1219" s="12"/>
      <c r="NYH1219" s="12"/>
      <c r="NYI1219" s="12"/>
      <c r="NYJ1219" s="12"/>
      <c r="NYK1219" s="12"/>
      <c r="NYL1219" s="12"/>
      <c r="NYM1219" s="12"/>
      <c r="NYN1219" s="12"/>
      <c r="NYO1219" s="12"/>
      <c r="NYP1219" s="12"/>
      <c r="NYQ1219" s="12"/>
      <c r="NYR1219" s="12"/>
      <c r="NYS1219" s="12"/>
      <c r="NYT1219" s="12"/>
      <c r="NYU1219" s="12"/>
      <c r="NYV1219" s="12"/>
      <c r="NYW1219" s="12"/>
      <c r="NYX1219" s="12"/>
      <c r="NYY1219" s="12"/>
      <c r="NYZ1219" s="12"/>
      <c r="NZA1219" s="12"/>
      <c r="NZB1219" s="12"/>
      <c r="NZC1219" s="12"/>
      <c r="NZD1219" s="12"/>
      <c r="NZE1219" s="12"/>
      <c r="NZF1219" s="12"/>
      <c r="NZG1219" s="12"/>
      <c r="NZH1219" s="12"/>
      <c r="NZI1219" s="12"/>
      <c r="NZJ1219" s="12"/>
      <c r="NZK1219" s="12"/>
      <c r="NZL1219" s="12"/>
      <c r="NZM1219" s="12"/>
      <c r="NZN1219" s="12"/>
      <c r="NZO1219" s="12"/>
      <c r="NZP1219" s="12"/>
      <c r="NZQ1219" s="12"/>
      <c r="NZR1219" s="12"/>
      <c r="NZS1219" s="12"/>
      <c r="NZT1219" s="12"/>
      <c r="NZU1219" s="12"/>
      <c r="NZV1219" s="12"/>
      <c r="NZW1219" s="12"/>
      <c r="NZX1219" s="12"/>
      <c r="NZY1219" s="12"/>
      <c r="NZZ1219" s="12"/>
      <c r="OAA1219" s="12"/>
      <c r="OAB1219" s="12"/>
      <c r="OAC1219" s="12"/>
      <c r="OAD1219" s="12"/>
      <c r="OAE1219" s="12"/>
      <c r="OAF1219" s="12"/>
      <c r="OAG1219" s="12"/>
      <c r="OAH1219" s="12"/>
      <c r="OAI1219" s="12"/>
      <c r="OAJ1219" s="12"/>
      <c r="OAK1219" s="12"/>
      <c r="OAL1219" s="12"/>
      <c r="OAM1219" s="12"/>
      <c r="OAN1219" s="12"/>
      <c r="OAO1219" s="12"/>
      <c r="OAP1219" s="12"/>
      <c r="OAQ1219" s="12"/>
      <c r="OAR1219" s="12"/>
      <c r="OAS1219" s="12"/>
      <c r="OAT1219" s="12"/>
      <c r="OAU1219" s="12"/>
      <c r="OAV1219" s="12"/>
      <c r="OAW1219" s="12"/>
      <c r="OAX1219" s="12"/>
      <c r="OAY1219" s="12"/>
      <c r="OAZ1219" s="12"/>
      <c r="OBA1219" s="12"/>
      <c r="OBB1219" s="12"/>
      <c r="OBC1219" s="12"/>
      <c r="OBD1219" s="12"/>
      <c r="OBE1219" s="12"/>
      <c r="OBF1219" s="12"/>
      <c r="OBG1219" s="12"/>
      <c r="OBH1219" s="12"/>
      <c r="OBI1219" s="12"/>
      <c r="OBJ1219" s="12"/>
      <c r="OBK1219" s="12"/>
      <c r="OBL1219" s="12"/>
      <c r="OBM1219" s="12"/>
      <c r="OBN1219" s="12"/>
      <c r="OBO1219" s="12"/>
      <c r="OBP1219" s="12"/>
      <c r="OBQ1219" s="12"/>
      <c r="OBR1219" s="12"/>
      <c r="OBS1219" s="12"/>
      <c r="OBT1219" s="12"/>
      <c r="OBU1219" s="12"/>
      <c r="OBV1219" s="12"/>
      <c r="OBW1219" s="12"/>
      <c r="OBX1219" s="12"/>
      <c r="OBY1219" s="12"/>
      <c r="OBZ1219" s="12"/>
      <c r="OCA1219" s="12"/>
      <c r="OCB1219" s="12"/>
      <c r="OCC1219" s="12"/>
      <c r="OCD1219" s="12"/>
      <c r="OCE1219" s="12"/>
      <c r="OCF1219" s="12"/>
      <c r="OCG1219" s="12"/>
      <c r="OCH1219" s="12"/>
      <c r="OCI1219" s="12"/>
      <c r="OCJ1219" s="12"/>
      <c r="OCK1219" s="12"/>
      <c r="OCL1219" s="12"/>
      <c r="OCM1219" s="12"/>
      <c r="OCN1219" s="12"/>
      <c r="OCO1219" s="12"/>
      <c r="OCP1219" s="12"/>
      <c r="OCQ1219" s="12"/>
      <c r="OCR1219" s="12"/>
      <c r="OCS1219" s="12"/>
      <c r="OCT1219" s="12"/>
      <c r="OCU1219" s="12"/>
      <c r="OCV1219" s="12"/>
      <c r="OCW1219" s="12"/>
      <c r="OCX1219" s="12"/>
      <c r="OCY1219" s="12"/>
      <c r="OCZ1219" s="12"/>
      <c r="ODA1219" s="12"/>
      <c r="ODB1219" s="12"/>
      <c r="ODC1219" s="12"/>
      <c r="ODD1219" s="12"/>
      <c r="ODE1219" s="12"/>
      <c r="ODF1219" s="12"/>
      <c r="ODG1219" s="12"/>
      <c r="ODH1219" s="12"/>
      <c r="ODI1219" s="12"/>
      <c r="ODJ1219" s="12"/>
      <c r="ODK1219" s="12"/>
      <c r="ODL1219" s="12"/>
      <c r="ODM1219" s="12"/>
      <c r="ODN1219" s="12"/>
      <c r="ODO1219" s="12"/>
      <c r="ODP1219" s="12"/>
      <c r="ODQ1219" s="12"/>
      <c r="ODR1219" s="12"/>
      <c r="ODS1219" s="12"/>
      <c r="ODT1219" s="12"/>
      <c r="ODU1219" s="12"/>
      <c r="ODV1219" s="12"/>
      <c r="ODW1219" s="12"/>
      <c r="ODX1219" s="12"/>
      <c r="ODY1219" s="12"/>
      <c r="ODZ1219" s="12"/>
      <c r="OEA1219" s="12"/>
      <c r="OEB1219" s="12"/>
      <c r="OEC1219" s="12"/>
      <c r="OED1219" s="12"/>
      <c r="OEE1219" s="12"/>
      <c r="OEF1219" s="12"/>
      <c r="OEG1219" s="12"/>
      <c r="OEH1219" s="12"/>
      <c r="OEI1219" s="12"/>
      <c r="OEJ1219" s="12"/>
      <c r="OEK1219" s="12"/>
      <c r="OEL1219" s="12"/>
      <c r="OEM1219" s="12"/>
      <c r="OEN1219" s="12"/>
      <c r="OEO1219" s="12"/>
      <c r="OEP1219" s="12"/>
      <c r="OEQ1219" s="12"/>
      <c r="OER1219" s="12"/>
      <c r="OES1219" s="12"/>
      <c r="OET1219" s="12"/>
      <c r="OEU1219" s="12"/>
      <c r="OEV1219" s="12"/>
      <c r="OEW1219" s="12"/>
      <c r="OEX1219" s="12"/>
      <c r="OEY1219" s="12"/>
      <c r="OEZ1219" s="12"/>
      <c r="OFA1219" s="12"/>
      <c r="OFB1219" s="12"/>
      <c r="OFC1219" s="12"/>
      <c r="OFD1219" s="12"/>
      <c r="OFE1219" s="12"/>
      <c r="OFF1219" s="12"/>
      <c r="OFG1219" s="12"/>
      <c r="OFH1219" s="12"/>
      <c r="OFI1219" s="12"/>
      <c r="OFJ1219" s="12"/>
      <c r="OFK1219" s="12"/>
      <c r="OFL1219" s="12"/>
      <c r="OFM1219" s="12"/>
      <c r="OFN1219" s="12"/>
      <c r="OFO1219" s="12"/>
      <c r="OFP1219" s="12"/>
      <c r="OFQ1219" s="12"/>
      <c r="OFR1219" s="12"/>
      <c r="OFS1219" s="12"/>
      <c r="OFT1219" s="12"/>
      <c r="OFU1219" s="12"/>
      <c r="OFV1219" s="12"/>
      <c r="OFW1219" s="12"/>
      <c r="OFX1219" s="12"/>
      <c r="OFY1219" s="12"/>
      <c r="OFZ1219" s="12"/>
      <c r="OGA1219" s="12"/>
      <c r="OGB1219" s="12"/>
      <c r="OGC1219" s="12"/>
      <c r="OGD1219" s="12"/>
      <c r="OGE1219" s="12"/>
      <c r="OGF1219" s="12"/>
      <c r="OGG1219" s="12"/>
      <c r="OGH1219" s="12"/>
      <c r="OGI1219" s="12"/>
      <c r="OGJ1219" s="12"/>
      <c r="OGK1219" s="12"/>
      <c r="OGL1219" s="12"/>
      <c r="OGM1219" s="12"/>
      <c r="OGN1219" s="12"/>
      <c r="OGO1219" s="12"/>
      <c r="OGP1219" s="12"/>
      <c r="OGQ1219" s="12"/>
      <c r="OGR1219" s="12"/>
      <c r="OGS1219" s="12"/>
      <c r="OGT1219" s="12"/>
      <c r="OGU1219" s="12"/>
      <c r="OGV1219" s="12"/>
      <c r="OGW1219" s="12"/>
      <c r="OGX1219" s="12"/>
      <c r="OGY1219" s="12"/>
      <c r="OGZ1219" s="12"/>
      <c r="OHA1219" s="12"/>
      <c r="OHB1219" s="12"/>
      <c r="OHC1219" s="12"/>
      <c r="OHD1219" s="12"/>
      <c r="OHE1219" s="12"/>
      <c r="OHF1219" s="12"/>
      <c r="OHG1219" s="12"/>
      <c r="OHH1219" s="12"/>
      <c r="OHI1219" s="12"/>
      <c r="OHJ1219" s="12"/>
      <c r="OHK1219" s="12"/>
      <c r="OHL1219" s="12"/>
      <c r="OHM1219" s="12"/>
      <c r="OHN1219" s="12"/>
      <c r="OHO1219" s="12"/>
      <c r="OHP1219" s="12"/>
      <c r="OHQ1219" s="12"/>
      <c r="OHR1219" s="12"/>
      <c r="OHS1219" s="12"/>
      <c r="OHT1219" s="12"/>
      <c r="OHU1219" s="12"/>
      <c r="OHV1219" s="12"/>
      <c r="OHW1219" s="12"/>
      <c r="OHX1219" s="12"/>
      <c r="OHY1219" s="12"/>
      <c r="OHZ1219" s="12"/>
      <c r="OIA1219" s="12"/>
      <c r="OIB1219" s="12"/>
      <c r="OIC1219" s="12"/>
      <c r="OID1219" s="12"/>
      <c r="OIE1219" s="12"/>
      <c r="OIF1219" s="12"/>
      <c r="OIG1219" s="12"/>
      <c r="OIH1219" s="12"/>
      <c r="OII1219" s="12"/>
      <c r="OIJ1219" s="12"/>
      <c r="OIK1219" s="12"/>
      <c r="OIL1219" s="12"/>
      <c r="OIM1219" s="12"/>
      <c r="OIN1219" s="12"/>
      <c r="OIO1219" s="12"/>
      <c r="OIP1219" s="12"/>
      <c r="OIQ1219" s="12"/>
      <c r="OIR1219" s="12"/>
      <c r="OIS1219" s="12"/>
      <c r="OIT1219" s="12"/>
      <c r="OIU1219" s="12"/>
      <c r="OIV1219" s="12"/>
      <c r="OIW1219" s="12"/>
      <c r="OIX1219" s="12"/>
      <c r="OIY1219" s="12"/>
      <c r="OIZ1219" s="12"/>
      <c r="OJA1219" s="12"/>
      <c r="OJB1219" s="12"/>
      <c r="OJC1219" s="12"/>
      <c r="OJD1219" s="12"/>
      <c r="OJE1219" s="12"/>
      <c r="OJF1219" s="12"/>
      <c r="OJG1219" s="12"/>
      <c r="OJH1219" s="12"/>
      <c r="OJI1219" s="12"/>
      <c r="OJJ1219" s="12"/>
      <c r="OJK1219" s="12"/>
      <c r="OJL1219" s="12"/>
      <c r="OJM1219" s="12"/>
      <c r="OJN1219" s="12"/>
      <c r="OJO1219" s="12"/>
      <c r="OJP1219" s="12"/>
      <c r="OJQ1219" s="12"/>
      <c r="OJR1219" s="12"/>
      <c r="OJS1219" s="12"/>
      <c r="OJT1219" s="12"/>
      <c r="OJU1219" s="12"/>
      <c r="OJV1219" s="12"/>
      <c r="OJW1219" s="12"/>
      <c r="OJX1219" s="12"/>
      <c r="OJY1219" s="12"/>
      <c r="OJZ1219" s="12"/>
      <c r="OKA1219" s="12"/>
      <c r="OKB1219" s="12"/>
      <c r="OKC1219" s="12"/>
      <c r="OKD1219" s="12"/>
      <c r="OKE1219" s="12"/>
      <c r="OKF1219" s="12"/>
      <c r="OKG1219" s="12"/>
      <c r="OKH1219" s="12"/>
      <c r="OKI1219" s="12"/>
      <c r="OKJ1219" s="12"/>
      <c r="OKK1219" s="12"/>
      <c r="OKL1219" s="12"/>
      <c r="OKM1219" s="12"/>
      <c r="OKN1219" s="12"/>
      <c r="OKO1219" s="12"/>
      <c r="OKP1219" s="12"/>
      <c r="OKQ1219" s="12"/>
      <c r="OKR1219" s="12"/>
      <c r="OKS1219" s="12"/>
      <c r="OKT1219" s="12"/>
      <c r="OKU1219" s="12"/>
      <c r="OKV1219" s="12"/>
      <c r="OKW1219" s="12"/>
      <c r="OKX1219" s="12"/>
      <c r="OKY1219" s="12"/>
      <c r="OKZ1219" s="12"/>
      <c r="OLA1219" s="12"/>
      <c r="OLB1219" s="12"/>
      <c r="OLC1219" s="12"/>
      <c r="OLD1219" s="12"/>
      <c r="OLE1219" s="12"/>
      <c r="OLF1219" s="12"/>
      <c r="OLG1219" s="12"/>
      <c r="OLH1219" s="12"/>
      <c r="OLI1219" s="12"/>
      <c r="OLJ1219" s="12"/>
      <c r="OLK1219" s="12"/>
      <c r="OLL1219" s="12"/>
      <c r="OLM1219" s="12"/>
      <c r="OLN1219" s="12"/>
      <c r="OLO1219" s="12"/>
      <c r="OLP1219" s="12"/>
      <c r="OLQ1219" s="12"/>
      <c r="OLR1219" s="12"/>
      <c r="OLS1219" s="12"/>
      <c r="OLT1219" s="12"/>
      <c r="OLU1219" s="12"/>
      <c r="OLV1219" s="12"/>
      <c r="OLW1219" s="12"/>
      <c r="OLX1219" s="12"/>
      <c r="OLY1219" s="12"/>
      <c r="OLZ1219" s="12"/>
      <c r="OMA1219" s="12"/>
      <c r="OMB1219" s="12"/>
      <c r="OMC1219" s="12"/>
      <c r="OMD1219" s="12"/>
      <c r="OME1219" s="12"/>
      <c r="OMF1219" s="12"/>
      <c r="OMG1219" s="12"/>
      <c r="OMH1219" s="12"/>
      <c r="OMI1219" s="12"/>
      <c r="OMJ1219" s="12"/>
      <c r="OMK1219" s="12"/>
      <c r="OML1219" s="12"/>
      <c r="OMM1219" s="12"/>
      <c r="OMN1219" s="12"/>
      <c r="OMO1219" s="12"/>
      <c r="OMP1219" s="12"/>
      <c r="OMQ1219" s="12"/>
      <c r="OMR1219" s="12"/>
      <c r="OMS1219" s="12"/>
      <c r="OMT1219" s="12"/>
      <c r="OMU1219" s="12"/>
      <c r="OMV1219" s="12"/>
      <c r="OMW1219" s="12"/>
      <c r="OMX1219" s="12"/>
      <c r="OMY1219" s="12"/>
      <c r="OMZ1219" s="12"/>
      <c r="ONA1219" s="12"/>
      <c r="ONB1219" s="12"/>
      <c r="ONC1219" s="12"/>
      <c r="OND1219" s="12"/>
      <c r="ONE1219" s="12"/>
      <c r="ONF1219" s="12"/>
      <c r="ONG1219" s="12"/>
      <c r="ONH1219" s="12"/>
      <c r="ONI1219" s="12"/>
      <c r="ONJ1219" s="12"/>
      <c r="ONK1219" s="12"/>
      <c r="ONL1219" s="12"/>
      <c r="ONM1219" s="12"/>
      <c r="ONN1219" s="12"/>
      <c r="ONO1219" s="12"/>
      <c r="ONP1219" s="12"/>
      <c r="ONQ1219" s="12"/>
      <c r="ONR1219" s="12"/>
      <c r="ONS1219" s="12"/>
      <c r="ONT1219" s="12"/>
      <c r="ONU1219" s="12"/>
      <c r="ONV1219" s="12"/>
      <c r="ONW1219" s="12"/>
      <c r="ONX1219" s="12"/>
      <c r="ONY1219" s="12"/>
      <c r="ONZ1219" s="12"/>
      <c r="OOA1219" s="12"/>
      <c r="OOB1219" s="12"/>
      <c r="OOC1219" s="12"/>
      <c r="OOD1219" s="12"/>
      <c r="OOE1219" s="12"/>
      <c r="OOF1219" s="12"/>
      <c r="OOG1219" s="12"/>
      <c r="OOH1219" s="12"/>
      <c r="OOI1219" s="12"/>
      <c r="OOJ1219" s="12"/>
      <c r="OOK1219" s="12"/>
      <c r="OOL1219" s="12"/>
      <c r="OOM1219" s="12"/>
      <c r="OON1219" s="12"/>
      <c r="OOO1219" s="12"/>
      <c r="OOP1219" s="12"/>
      <c r="OOQ1219" s="12"/>
      <c r="OOR1219" s="12"/>
      <c r="OOS1219" s="12"/>
      <c r="OOT1219" s="12"/>
      <c r="OOU1219" s="12"/>
      <c r="OOV1219" s="12"/>
      <c r="OOW1219" s="12"/>
      <c r="OOX1219" s="12"/>
      <c r="OOY1219" s="12"/>
      <c r="OOZ1219" s="12"/>
      <c r="OPA1219" s="12"/>
      <c r="OPB1219" s="12"/>
      <c r="OPC1219" s="12"/>
      <c r="OPD1219" s="12"/>
      <c r="OPE1219" s="12"/>
      <c r="OPF1219" s="12"/>
      <c r="OPG1219" s="12"/>
      <c r="OPH1219" s="12"/>
      <c r="OPI1219" s="12"/>
      <c r="OPJ1219" s="12"/>
      <c r="OPK1219" s="12"/>
      <c r="OPL1219" s="12"/>
      <c r="OPM1219" s="12"/>
      <c r="OPN1219" s="12"/>
      <c r="OPO1219" s="12"/>
      <c r="OPP1219" s="12"/>
      <c r="OPQ1219" s="12"/>
      <c r="OPR1219" s="12"/>
      <c r="OPS1219" s="12"/>
      <c r="OPT1219" s="12"/>
      <c r="OPU1219" s="12"/>
      <c r="OPV1219" s="12"/>
      <c r="OPW1219" s="12"/>
      <c r="OPX1219" s="12"/>
      <c r="OPY1219" s="12"/>
      <c r="OPZ1219" s="12"/>
      <c r="OQA1219" s="12"/>
      <c r="OQB1219" s="12"/>
      <c r="OQC1219" s="12"/>
      <c r="OQD1219" s="12"/>
      <c r="OQE1219" s="12"/>
      <c r="OQF1219" s="12"/>
      <c r="OQG1219" s="12"/>
      <c r="OQH1219" s="12"/>
      <c r="OQI1219" s="12"/>
      <c r="OQJ1219" s="12"/>
      <c r="OQK1219" s="12"/>
      <c r="OQL1219" s="12"/>
      <c r="OQM1219" s="12"/>
      <c r="OQN1219" s="12"/>
      <c r="OQO1219" s="12"/>
      <c r="OQP1219" s="12"/>
      <c r="OQQ1219" s="12"/>
      <c r="OQR1219" s="12"/>
      <c r="OQS1219" s="12"/>
      <c r="OQT1219" s="12"/>
      <c r="OQU1219" s="12"/>
      <c r="OQV1219" s="12"/>
      <c r="OQW1219" s="12"/>
      <c r="OQX1219" s="12"/>
      <c r="OQY1219" s="12"/>
      <c r="OQZ1219" s="12"/>
      <c r="ORA1219" s="12"/>
      <c r="ORB1219" s="12"/>
      <c r="ORC1219" s="12"/>
      <c r="ORD1219" s="12"/>
      <c r="ORE1219" s="12"/>
      <c r="ORF1219" s="12"/>
      <c r="ORG1219" s="12"/>
      <c r="ORH1219" s="12"/>
      <c r="ORI1219" s="12"/>
      <c r="ORJ1219" s="12"/>
      <c r="ORK1219" s="12"/>
      <c r="ORL1219" s="12"/>
      <c r="ORM1219" s="12"/>
      <c r="ORN1219" s="12"/>
      <c r="ORO1219" s="12"/>
      <c r="ORP1219" s="12"/>
      <c r="ORQ1219" s="12"/>
      <c r="ORR1219" s="12"/>
      <c r="ORS1219" s="12"/>
      <c r="ORT1219" s="12"/>
      <c r="ORU1219" s="12"/>
      <c r="ORV1219" s="12"/>
      <c r="ORW1219" s="12"/>
      <c r="ORX1219" s="12"/>
      <c r="ORY1219" s="12"/>
      <c r="ORZ1219" s="12"/>
      <c r="OSA1219" s="12"/>
      <c r="OSB1219" s="12"/>
      <c r="OSC1219" s="12"/>
      <c r="OSD1219" s="12"/>
      <c r="OSE1219" s="12"/>
      <c r="OSF1219" s="12"/>
      <c r="OSG1219" s="12"/>
      <c r="OSH1219" s="12"/>
      <c r="OSI1219" s="12"/>
      <c r="OSJ1219" s="12"/>
      <c r="OSK1219" s="12"/>
      <c r="OSL1219" s="12"/>
      <c r="OSM1219" s="12"/>
      <c r="OSN1219" s="12"/>
      <c r="OSO1219" s="12"/>
      <c r="OSP1219" s="12"/>
      <c r="OSQ1219" s="12"/>
      <c r="OSR1219" s="12"/>
      <c r="OSS1219" s="12"/>
      <c r="OST1219" s="12"/>
      <c r="OSU1219" s="12"/>
      <c r="OSV1219" s="12"/>
      <c r="OSW1219" s="12"/>
      <c r="OSX1219" s="12"/>
      <c r="OSY1219" s="12"/>
      <c r="OSZ1219" s="12"/>
      <c r="OTA1219" s="12"/>
      <c r="OTB1219" s="12"/>
      <c r="OTC1219" s="12"/>
      <c r="OTD1219" s="12"/>
      <c r="OTE1219" s="12"/>
      <c r="OTF1219" s="12"/>
      <c r="OTG1219" s="12"/>
      <c r="OTH1219" s="12"/>
      <c r="OTI1219" s="12"/>
      <c r="OTJ1219" s="12"/>
      <c r="OTK1219" s="12"/>
      <c r="OTL1219" s="12"/>
      <c r="OTM1219" s="12"/>
      <c r="OTN1219" s="12"/>
      <c r="OTO1219" s="12"/>
      <c r="OTP1219" s="12"/>
      <c r="OTQ1219" s="12"/>
      <c r="OTR1219" s="12"/>
      <c r="OTS1219" s="12"/>
      <c r="OTT1219" s="12"/>
      <c r="OTU1219" s="12"/>
      <c r="OTV1219" s="12"/>
      <c r="OTW1219" s="12"/>
      <c r="OTX1219" s="12"/>
      <c r="OTY1219" s="12"/>
      <c r="OTZ1219" s="12"/>
      <c r="OUA1219" s="12"/>
      <c r="OUB1219" s="12"/>
      <c r="OUC1219" s="12"/>
      <c r="OUD1219" s="12"/>
      <c r="OUE1219" s="12"/>
      <c r="OUF1219" s="12"/>
      <c r="OUG1219" s="12"/>
      <c r="OUH1219" s="12"/>
      <c r="OUI1219" s="12"/>
      <c r="OUJ1219" s="12"/>
      <c r="OUK1219" s="12"/>
      <c r="OUL1219" s="12"/>
      <c r="OUM1219" s="12"/>
      <c r="OUN1219" s="12"/>
      <c r="OUO1219" s="12"/>
      <c r="OUP1219" s="12"/>
      <c r="OUQ1219" s="12"/>
      <c r="OUR1219" s="12"/>
      <c r="OUS1219" s="12"/>
      <c r="OUT1219" s="12"/>
      <c r="OUU1219" s="12"/>
      <c r="OUV1219" s="12"/>
      <c r="OUW1219" s="12"/>
      <c r="OUX1219" s="12"/>
      <c r="OUY1219" s="12"/>
      <c r="OUZ1219" s="12"/>
      <c r="OVA1219" s="12"/>
      <c r="OVB1219" s="12"/>
      <c r="OVC1219" s="12"/>
      <c r="OVD1219" s="12"/>
      <c r="OVE1219" s="12"/>
      <c r="OVF1219" s="12"/>
      <c r="OVG1219" s="12"/>
      <c r="OVH1219" s="12"/>
      <c r="OVI1219" s="12"/>
      <c r="OVJ1219" s="12"/>
      <c r="OVK1219" s="12"/>
      <c r="OVL1219" s="12"/>
      <c r="OVM1219" s="12"/>
      <c r="OVN1219" s="12"/>
      <c r="OVO1219" s="12"/>
      <c r="OVP1219" s="12"/>
      <c r="OVQ1219" s="12"/>
      <c r="OVR1219" s="12"/>
      <c r="OVS1219" s="12"/>
      <c r="OVT1219" s="12"/>
      <c r="OVU1219" s="12"/>
      <c r="OVV1219" s="12"/>
      <c r="OVW1219" s="12"/>
      <c r="OVX1219" s="12"/>
      <c r="OVY1219" s="12"/>
      <c r="OVZ1219" s="12"/>
      <c r="OWA1219" s="12"/>
      <c r="OWB1219" s="12"/>
      <c r="OWC1219" s="12"/>
      <c r="OWD1219" s="12"/>
      <c r="OWE1219" s="12"/>
      <c r="OWF1219" s="12"/>
      <c r="OWG1219" s="12"/>
      <c r="OWH1219" s="12"/>
      <c r="OWI1219" s="12"/>
      <c r="OWJ1219" s="12"/>
      <c r="OWK1219" s="12"/>
      <c r="OWL1219" s="12"/>
      <c r="OWM1219" s="12"/>
      <c r="OWN1219" s="12"/>
      <c r="OWO1219" s="12"/>
      <c r="OWP1219" s="12"/>
      <c r="OWQ1219" s="12"/>
      <c r="OWR1219" s="12"/>
      <c r="OWS1219" s="12"/>
      <c r="OWT1219" s="12"/>
      <c r="OWU1219" s="12"/>
      <c r="OWV1219" s="12"/>
      <c r="OWW1219" s="12"/>
      <c r="OWX1219" s="12"/>
      <c r="OWY1219" s="12"/>
      <c r="OWZ1219" s="12"/>
      <c r="OXA1219" s="12"/>
      <c r="OXB1219" s="12"/>
      <c r="OXC1219" s="12"/>
      <c r="OXD1219" s="12"/>
      <c r="OXE1219" s="12"/>
      <c r="OXF1219" s="12"/>
      <c r="OXG1219" s="12"/>
      <c r="OXH1219" s="12"/>
      <c r="OXI1219" s="12"/>
      <c r="OXJ1219" s="12"/>
      <c r="OXK1219" s="12"/>
      <c r="OXL1219" s="12"/>
      <c r="OXM1219" s="12"/>
      <c r="OXN1219" s="12"/>
      <c r="OXO1219" s="12"/>
      <c r="OXP1219" s="12"/>
      <c r="OXQ1219" s="12"/>
      <c r="OXR1219" s="12"/>
      <c r="OXS1219" s="12"/>
      <c r="OXT1219" s="12"/>
      <c r="OXU1219" s="12"/>
      <c r="OXV1219" s="12"/>
      <c r="OXW1219" s="12"/>
      <c r="OXX1219" s="12"/>
      <c r="OXY1219" s="12"/>
      <c r="OXZ1219" s="12"/>
      <c r="OYA1219" s="12"/>
      <c r="OYB1219" s="12"/>
      <c r="OYC1219" s="12"/>
      <c r="OYD1219" s="12"/>
      <c r="OYE1219" s="12"/>
      <c r="OYF1219" s="12"/>
      <c r="OYG1219" s="12"/>
      <c r="OYH1219" s="12"/>
      <c r="OYI1219" s="12"/>
      <c r="OYJ1219" s="12"/>
      <c r="OYK1219" s="12"/>
      <c r="OYL1219" s="12"/>
      <c r="OYM1219" s="12"/>
      <c r="OYN1219" s="12"/>
      <c r="OYO1219" s="12"/>
      <c r="OYP1219" s="12"/>
      <c r="OYQ1219" s="12"/>
      <c r="OYR1219" s="12"/>
      <c r="OYS1219" s="12"/>
      <c r="OYT1219" s="12"/>
      <c r="OYU1219" s="12"/>
      <c r="OYV1219" s="12"/>
      <c r="OYW1219" s="12"/>
      <c r="OYX1219" s="12"/>
      <c r="OYY1219" s="12"/>
      <c r="OYZ1219" s="12"/>
      <c r="OZA1219" s="12"/>
      <c r="OZB1219" s="12"/>
      <c r="OZC1219" s="12"/>
      <c r="OZD1219" s="12"/>
      <c r="OZE1219" s="12"/>
      <c r="OZF1219" s="12"/>
      <c r="OZG1219" s="12"/>
      <c r="OZH1219" s="12"/>
      <c r="OZI1219" s="12"/>
      <c r="OZJ1219" s="12"/>
      <c r="OZK1219" s="12"/>
      <c r="OZL1219" s="12"/>
      <c r="OZM1219" s="12"/>
      <c r="OZN1219" s="12"/>
      <c r="OZO1219" s="12"/>
      <c r="OZP1219" s="12"/>
      <c r="OZQ1219" s="12"/>
      <c r="OZR1219" s="12"/>
      <c r="OZS1219" s="12"/>
      <c r="OZT1219" s="12"/>
      <c r="OZU1219" s="12"/>
      <c r="OZV1219" s="12"/>
      <c r="OZW1219" s="12"/>
      <c r="OZX1219" s="12"/>
      <c r="OZY1219" s="12"/>
      <c r="OZZ1219" s="12"/>
      <c r="PAA1219" s="12"/>
      <c r="PAB1219" s="12"/>
      <c r="PAC1219" s="12"/>
      <c r="PAD1219" s="12"/>
      <c r="PAE1219" s="12"/>
      <c r="PAF1219" s="12"/>
      <c r="PAG1219" s="12"/>
      <c r="PAH1219" s="12"/>
      <c r="PAI1219" s="12"/>
      <c r="PAJ1219" s="12"/>
      <c r="PAK1219" s="12"/>
      <c r="PAL1219" s="12"/>
      <c r="PAM1219" s="12"/>
      <c r="PAN1219" s="12"/>
      <c r="PAO1219" s="12"/>
      <c r="PAP1219" s="12"/>
      <c r="PAQ1219" s="12"/>
      <c r="PAR1219" s="12"/>
      <c r="PAS1219" s="12"/>
      <c r="PAT1219" s="12"/>
      <c r="PAU1219" s="12"/>
      <c r="PAV1219" s="12"/>
      <c r="PAW1219" s="12"/>
      <c r="PAX1219" s="12"/>
      <c r="PAY1219" s="12"/>
      <c r="PAZ1219" s="12"/>
      <c r="PBA1219" s="12"/>
      <c r="PBB1219" s="12"/>
      <c r="PBC1219" s="12"/>
      <c r="PBD1219" s="12"/>
      <c r="PBE1219" s="12"/>
      <c r="PBF1219" s="12"/>
      <c r="PBG1219" s="12"/>
      <c r="PBH1219" s="12"/>
      <c r="PBI1219" s="12"/>
      <c r="PBJ1219" s="12"/>
      <c r="PBK1219" s="12"/>
      <c r="PBL1219" s="12"/>
      <c r="PBM1219" s="12"/>
      <c r="PBN1219" s="12"/>
      <c r="PBO1219" s="12"/>
      <c r="PBP1219" s="12"/>
      <c r="PBQ1219" s="12"/>
      <c r="PBR1219" s="12"/>
      <c r="PBS1219" s="12"/>
      <c r="PBT1219" s="12"/>
      <c r="PBU1219" s="12"/>
      <c r="PBV1219" s="12"/>
      <c r="PBW1219" s="12"/>
      <c r="PBX1219" s="12"/>
      <c r="PBY1219" s="12"/>
      <c r="PBZ1219" s="12"/>
      <c r="PCA1219" s="12"/>
      <c r="PCB1219" s="12"/>
      <c r="PCC1219" s="12"/>
      <c r="PCD1219" s="12"/>
      <c r="PCE1219" s="12"/>
      <c r="PCF1219" s="12"/>
      <c r="PCG1219" s="12"/>
      <c r="PCH1219" s="12"/>
      <c r="PCI1219" s="12"/>
      <c r="PCJ1219" s="12"/>
      <c r="PCK1219" s="12"/>
      <c r="PCL1219" s="12"/>
      <c r="PCM1219" s="12"/>
      <c r="PCN1219" s="12"/>
      <c r="PCO1219" s="12"/>
      <c r="PCP1219" s="12"/>
      <c r="PCQ1219" s="12"/>
      <c r="PCR1219" s="12"/>
      <c r="PCS1219" s="12"/>
      <c r="PCT1219" s="12"/>
      <c r="PCU1219" s="12"/>
      <c r="PCV1219" s="12"/>
      <c r="PCW1219" s="12"/>
      <c r="PCX1219" s="12"/>
      <c r="PCY1219" s="12"/>
      <c r="PCZ1219" s="12"/>
      <c r="PDA1219" s="12"/>
      <c r="PDB1219" s="12"/>
      <c r="PDC1219" s="12"/>
      <c r="PDD1219" s="12"/>
      <c r="PDE1219" s="12"/>
      <c r="PDF1219" s="12"/>
      <c r="PDG1219" s="12"/>
      <c r="PDH1219" s="12"/>
      <c r="PDI1219" s="12"/>
      <c r="PDJ1219" s="12"/>
      <c r="PDK1219" s="12"/>
      <c r="PDL1219" s="12"/>
      <c r="PDM1219" s="12"/>
      <c r="PDN1219" s="12"/>
      <c r="PDO1219" s="12"/>
      <c r="PDP1219" s="12"/>
      <c r="PDQ1219" s="12"/>
      <c r="PDR1219" s="12"/>
      <c r="PDS1219" s="12"/>
      <c r="PDT1219" s="12"/>
      <c r="PDU1219" s="12"/>
      <c r="PDV1219" s="12"/>
      <c r="PDW1219" s="12"/>
      <c r="PDX1219" s="12"/>
      <c r="PDY1219" s="12"/>
      <c r="PDZ1219" s="12"/>
      <c r="PEA1219" s="12"/>
      <c r="PEB1219" s="12"/>
      <c r="PEC1219" s="12"/>
      <c r="PED1219" s="12"/>
      <c r="PEE1219" s="12"/>
      <c r="PEF1219" s="12"/>
      <c r="PEG1219" s="12"/>
      <c r="PEH1219" s="12"/>
      <c r="PEI1219" s="12"/>
      <c r="PEJ1219" s="12"/>
      <c r="PEK1219" s="12"/>
      <c r="PEL1219" s="12"/>
      <c r="PEM1219" s="12"/>
      <c r="PEN1219" s="12"/>
      <c r="PEO1219" s="12"/>
      <c r="PEP1219" s="12"/>
      <c r="PEQ1219" s="12"/>
      <c r="PER1219" s="12"/>
      <c r="PES1219" s="12"/>
      <c r="PET1219" s="12"/>
      <c r="PEU1219" s="12"/>
      <c r="PEV1219" s="12"/>
      <c r="PEW1219" s="12"/>
      <c r="PEX1219" s="12"/>
      <c r="PEY1219" s="12"/>
      <c r="PEZ1219" s="12"/>
      <c r="PFA1219" s="12"/>
      <c r="PFB1219" s="12"/>
      <c r="PFC1219" s="12"/>
      <c r="PFD1219" s="12"/>
      <c r="PFE1219" s="12"/>
      <c r="PFF1219" s="12"/>
      <c r="PFG1219" s="12"/>
      <c r="PFH1219" s="12"/>
      <c r="PFI1219" s="12"/>
      <c r="PFJ1219" s="12"/>
      <c r="PFK1219" s="12"/>
      <c r="PFL1219" s="12"/>
      <c r="PFM1219" s="12"/>
      <c r="PFN1219" s="12"/>
      <c r="PFO1219" s="12"/>
      <c r="PFP1219" s="12"/>
      <c r="PFQ1219" s="12"/>
      <c r="PFR1219" s="12"/>
      <c r="PFS1219" s="12"/>
      <c r="PFT1219" s="12"/>
      <c r="PFU1219" s="12"/>
      <c r="PFV1219" s="12"/>
      <c r="PFW1219" s="12"/>
      <c r="PFX1219" s="12"/>
      <c r="PFY1219" s="12"/>
      <c r="PFZ1219" s="12"/>
      <c r="PGA1219" s="12"/>
      <c r="PGB1219" s="12"/>
      <c r="PGC1219" s="12"/>
      <c r="PGD1219" s="12"/>
      <c r="PGE1219" s="12"/>
      <c r="PGF1219" s="12"/>
      <c r="PGG1219" s="12"/>
      <c r="PGH1219" s="12"/>
      <c r="PGI1219" s="12"/>
      <c r="PGJ1219" s="12"/>
      <c r="PGK1219" s="12"/>
      <c r="PGL1219" s="12"/>
      <c r="PGM1219" s="12"/>
      <c r="PGN1219" s="12"/>
      <c r="PGO1219" s="12"/>
      <c r="PGP1219" s="12"/>
      <c r="PGQ1219" s="12"/>
      <c r="PGR1219" s="12"/>
      <c r="PGS1219" s="12"/>
      <c r="PGT1219" s="12"/>
      <c r="PGU1219" s="12"/>
      <c r="PGV1219" s="12"/>
      <c r="PGW1219" s="12"/>
      <c r="PGX1219" s="12"/>
      <c r="PGY1219" s="12"/>
      <c r="PGZ1219" s="12"/>
      <c r="PHA1219" s="12"/>
      <c r="PHB1219" s="12"/>
      <c r="PHC1219" s="12"/>
      <c r="PHD1219" s="12"/>
      <c r="PHE1219" s="12"/>
      <c r="PHF1219" s="12"/>
      <c r="PHG1219" s="12"/>
      <c r="PHH1219" s="12"/>
      <c r="PHI1219" s="12"/>
      <c r="PHJ1219" s="12"/>
      <c r="PHK1219" s="12"/>
      <c r="PHL1219" s="12"/>
      <c r="PHM1219" s="12"/>
      <c r="PHN1219" s="12"/>
      <c r="PHO1219" s="12"/>
      <c r="PHP1219" s="12"/>
      <c r="PHQ1219" s="12"/>
      <c r="PHR1219" s="12"/>
      <c r="PHS1219" s="12"/>
      <c r="PHT1219" s="12"/>
      <c r="PHU1219" s="12"/>
      <c r="PHV1219" s="12"/>
      <c r="PHW1219" s="12"/>
      <c r="PHX1219" s="12"/>
      <c r="PHY1219" s="12"/>
      <c r="PHZ1219" s="12"/>
      <c r="PIA1219" s="12"/>
      <c r="PIB1219" s="12"/>
      <c r="PIC1219" s="12"/>
      <c r="PID1219" s="12"/>
      <c r="PIE1219" s="12"/>
      <c r="PIF1219" s="12"/>
      <c r="PIG1219" s="12"/>
      <c r="PIH1219" s="12"/>
      <c r="PII1219" s="12"/>
      <c r="PIJ1219" s="12"/>
      <c r="PIK1219" s="12"/>
      <c r="PIL1219" s="12"/>
      <c r="PIM1219" s="12"/>
      <c r="PIN1219" s="12"/>
      <c r="PIO1219" s="12"/>
      <c r="PIP1219" s="12"/>
      <c r="PIQ1219" s="12"/>
      <c r="PIR1219" s="12"/>
      <c r="PIS1219" s="12"/>
      <c r="PIT1219" s="12"/>
      <c r="PIU1219" s="12"/>
      <c r="PIV1219" s="12"/>
      <c r="PIW1219" s="12"/>
      <c r="PIX1219" s="12"/>
      <c r="PIY1219" s="12"/>
      <c r="PIZ1219" s="12"/>
      <c r="PJA1219" s="12"/>
      <c r="PJB1219" s="12"/>
      <c r="PJC1219" s="12"/>
      <c r="PJD1219" s="12"/>
      <c r="PJE1219" s="12"/>
      <c r="PJF1219" s="12"/>
      <c r="PJG1219" s="12"/>
      <c r="PJH1219" s="12"/>
      <c r="PJI1219" s="12"/>
      <c r="PJJ1219" s="12"/>
      <c r="PJK1219" s="12"/>
      <c r="PJL1219" s="12"/>
      <c r="PJM1219" s="12"/>
      <c r="PJN1219" s="12"/>
      <c r="PJO1219" s="12"/>
      <c r="PJP1219" s="12"/>
      <c r="PJQ1219" s="12"/>
      <c r="PJR1219" s="12"/>
      <c r="PJS1219" s="12"/>
      <c r="PJT1219" s="12"/>
      <c r="PJU1219" s="12"/>
      <c r="PJV1219" s="12"/>
      <c r="PJW1219" s="12"/>
      <c r="PJX1219" s="12"/>
      <c r="PJY1219" s="12"/>
      <c r="PJZ1219" s="12"/>
      <c r="PKA1219" s="12"/>
      <c r="PKB1219" s="12"/>
      <c r="PKC1219" s="12"/>
      <c r="PKD1219" s="12"/>
      <c r="PKE1219" s="12"/>
      <c r="PKF1219" s="12"/>
      <c r="PKG1219" s="12"/>
      <c r="PKH1219" s="12"/>
      <c r="PKI1219" s="12"/>
      <c r="PKJ1219" s="12"/>
      <c r="PKK1219" s="12"/>
      <c r="PKL1219" s="12"/>
      <c r="PKM1219" s="12"/>
      <c r="PKN1219" s="12"/>
      <c r="PKO1219" s="12"/>
      <c r="PKP1219" s="12"/>
      <c r="PKQ1219" s="12"/>
      <c r="PKR1219" s="12"/>
      <c r="PKS1219" s="12"/>
      <c r="PKT1219" s="12"/>
      <c r="PKU1219" s="12"/>
      <c r="PKV1219" s="12"/>
      <c r="PKW1219" s="12"/>
      <c r="PKX1219" s="12"/>
      <c r="PKY1219" s="12"/>
      <c r="PKZ1219" s="12"/>
      <c r="PLA1219" s="12"/>
      <c r="PLB1219" s="12"/>
      <c r="PLC1219" s="12"/>
      <c r="PLD1219" s="12"/>
      <c r="PLE1219" s="12"/>
      <c r="PLF1219" s="12"/>
      <c r="PLG1219" s="12"/>
      <c r="PLH1219" s="12"/>
      <c r="PLI1219" s="12"/>
      <c r="PLJ1219" s="12"/>
      <c r="PLK1219" s="12"/>
      <c r="PLL1219" s="12"/>
      <c r="PLM1219" s="12"/>
      <c r="PLN1219" s="12"/>
      <c r="PLO1219" s="12"/>
      <c r="PLP1219" s="12"/>
      <c r="PLQ1219" s="12"/>
      <c r="PLR1219" s="12"/>
      <c r="PLS1219" s="12"/>
      <c r="PLT1219" s="12"/>
      <c r="PLU1219" s="12"/>
      <c r="PLV1219" s="12"/>
      <c r="PLW1219" s="12"/>
      <c r="PLX1219" s="12"/>
      <c r="PLY1219" s="12"/>
      <c r="PLZ1219" s="12"/>
      <c r="PMA1219" s="12"/>
      <c r="PMB1219" s="12"/>
      <c r="PMC1219" s="12"/>
      <c r="PMD1219" s="12"/>
      <c r="PME1219" s="12"/>
      <c r="PMF1219" s="12"/>
      <c r="PMG1219" s="12"/>
      <c r="PMH1219" s="12"/>
      <c r="PMI1219" s="12"/>
      <c r="PMJ1219" s="12"/>
      <c r="PMK1219" s="12"/>
      <c r="PML1219" s="12"/>
      <c r="PMM1219" s="12"/>
      <c r="PMN1219" s="12"/>
      <c r="PMO1219" s="12"/>
      <c r="PMP1219" s="12"/>
      <c r="PMQ1219" s="12"/>
      <c r="PMR1219" s="12"/>
      <c r="PMS1219" s="12"/>
      <c r="PMT1219" s="12"/>
      <c r="PMU1219" s="12"/>
      <c r="PMV1219" s="12"/>
      <c r="PMW1219" s="12"/>
      <c r="PMX1219" s="12"/>
      <c r="PMY1219" s="12"/>
      <c r="PMZ1219" s="12"/>
      <c r="PNA1219" s="12"/>
      <c r="PNB1219" s="12"/>
      <c r="PNC1219" s="12"/>
      <c r="PND1219" s="12"/>
      <c r="PNE1219" s="12"/>
      <c r="PNF1219" s="12"/>
      <c r="PNG1219" s="12"/>
      <c r="PNH1219" s="12"/>
      <c r="PNI1219" s="12"/>
      <c r="PNJ1219" s="12"/>
      <c r="PNK1219" s="12"/>
      <c r="PNL1219" s="12"/>
      <c r="PNM1219" s="12"/>
      <c r="PNN1219" s="12"/>
      <c r="PNO1219" s="12"/>
      <c r="PNP1219" s="12"/>
      <c r="PNQ1219" s="12"/>
      <c r="PNR1219" s="12"/>
      <c r="PNS1219" s="12"/>
      <c r="PNT1219" s="12"/>
      <c r="PNU1219" s="12"/>
      <c r="PNV1219" s="12"/>
      <c r="PNW1219" s="12"/>
      <c r="PNX1219" s="12"/>
      <c r="PNY1219" s="12"/>
      <c r="PNZ1219" s="12"/>
      <c r="POA1219" s="12"/>
      <c r="POB1219" s="12"/>
      <c r="POC1219" s="12"/>
      <c r="POD1219" s="12"/>
      <c r="POE1219" s="12"/>
      <c r="POF1219" s="12"/>
      <c r="POG1219" s="12"/>
      <c r="POH1219" s="12"/>
      <c r="POI1219" s="12"/>
      <c r="POJ1219" s="12"/>
      <c r="POK1219" s="12"/>
      <c r="POL1219" s="12"/>
      <c r="POM1219" s="12"/>
      <c r="PON1219" s="12"/>
      <c r="POO1219" s="12"/>
      <c r="POP1219" s="12"/>
      <c r="POQ1219" s="12"/>
      <c r="POR1219" s="12"/>
      <c r="POS1219" s="12"/>
      <c r="POT1219" s="12"/>
      <c r="POU1219" s="12"/>
      <c r="POV1219" s="12"/>
      <c r="POW1219" s="12"/>
      <c r="POX1219" s="12"/>
      <c r="POY1219" s="12"/>
      <c r="POZ1219" s="12"/>
      <c r="PPA1219" s="12"/>
      <c r="PPB1219" s="12"/>
      <c r="PPC1219" s="12"/>
      <c r="PPD1219" s="12"/>
      <c r="PPE1219" s="12"/>
      <c r="PPF1219" s="12"/>
      <c r="PPG1219" s="12"/>
      <c r="PPH1219" s="12"/>
      <c r="PPI1219" s="12"/>
      <c r="PPJ1219" s="12"/>
      <c r="PPK1219" s="12"/>
      <c r="PPL1219" s="12"/>
      <c r="PPM1219" s="12"/>
      <c r="PPN1219" s="12"/>
      <c r="PPO1219" s="12"/>
      <c r="PPP1219" s="12"/>
      <c r="PPQ1219" s="12"/>
      <c r="PPR1219" s="12"/>
      <c r="PPS1219" s="12"/>
      <c r="PPT1219" s="12"/>
      <c r="PPU1219" s="12"/>
      <c r="PPV1219" s="12"/>
      <c r="PPW1219" s="12"/>
      <c r="PPX1219" s="12"/>
      <c r="PPY1219" s="12"/>
      <c r="PPZ1219" s="12"/>
      <c r="PQA1219" s="12"/>
      <c r="PQB1219" s="12"/>
      <c r="PQC1219" s="12"/>
      <c r="PQD1219" s="12"/>
      <c r="PQE1219" s="12"/>
      <c r="PQF1219" s="12"/>
      <c r="PQG1219" s="12"/>
      <c r="PQH1219" s="12"/>
      <c r="PQI1219" s="12"/>
      <c r="PQJ1219" s="12"/>
      <c r="PQK1219" s="12"/>
      <c r="PQL1219" s="12"/>
      <c r="PQM1219" s="12"/>
      <c r="PQN1219" s="12"/>
      <c r="PQO1219" s="12"/>
      <c r="PQP1219" s="12"/>
      <c r="PQQ1219" s="12"/>
      <c r="PQR1219" s="12"/>
      <c r="PQS1219" s="12"/>
      <c r="PQT1219" s="12"/>
      <c r="PQU1219" s="12"/>
      <c r="PQV1219" s="12"/>
      <c r="PQW1219" s="12"/>
      <c r="PQX1219" s="12"/>
      <c r="PQY1219" s="12"/>
      <c r="PQZ1219" s="12"/>
      <c r="PRA1219" s="12"/>
      <c r="PRB1219" s="12"/>
      <c r="PRC1219" s="12"/>
      <c r="PRD1219" s="12"/>
      <c r="PRE1219" s="12"/>
      <c r="PRF1219" s="12"/>
      <c r="PRG1219" s="12"/>
      <c r="PRH1219" s="12"/>
      <c r="PRI1219" s="12"/>
      <c r="PRJ1219" s="12"/>
      <c r="PRK1219" s="12"/>
      <c r="PRL1219" s="12"/>
      <c r="PRM1219" s="12"/>
      <c r="PRN1219" s="12"/>
      <c r="PRO1219" s="12"/>
      <c r="PRP1219" s="12"/>
      <c r="PRQ1219" s="12"/>
      <c r="PRR1219" s="12"/>
      <c r="PRS1219" s="12"/>
      <c r="PRT1219" s="12"/>
      <c r="PRU1219" s="12"/>
      <c r="PRV1219" s="12"/>
      <c r="PRW1219" s="12"/>
      <c r="PRX1219" s="12"/>
      <c r="PRY1219" s="12"/>
      <c r="PRZ1219" s="12"/>
      <c r="PSA1219" s="12"/>
      <c r="PSB1219" s="12"/>
      <c r="PSC1219" s="12"/>
      <c r="PSD1219" s="12"/>
      <c r="PSE1219" s="12"/>
      <c r="PSF1219" s="12"/>
      <c r="PSG1219" s="12"/>
      <c r="PSH1219" s="12"/>
      <c r="PSI1219" s="12"/>
      <c r="PSJ1219" s="12"/>
      <c r="PSK1219" s="12"/>
      <c r="PSL1219" s="12"/>
      <c r="PSM1219" s="12"/>
      <c r="PSN1219" s="12"/>
      <c r="PSO1219" s="12"/>
      <c r="PSP1219" s="12"/>
      <c r="PSQ1219" s="12"/>
      <c r="PSR1219" s="12"/>
      <c r="PSS1219" s="12"/>
      <c r="PST1219" s="12"/>
      <c r="PSU1219" s="12"/>
      <c r="PSV1219" s="12"/>
      <c r="PSW1219" s="12"/>
      <c r="PSX1219" s="12"/>
      <c r="PSY1219" s="12"/>
      <c r="PSZ1219" s="12"/>
      <c r="PTA1219" s="12"/>
      <c r="PTB1219" s="12"/>
      <c r="PTC1219" s="12"/>
      <c r="PTD1219" s="12"/>
      <c r="PTE1219" s="12"/>
      <c r="PTF1219" s="12"/>
      <c r="PTG1219" s="12"/>
      <c r="PTH1219" s="12"/>
      <c r="PTI1219" s="12"/>
      <c r="PTJ1219" s="12"/>
      <c r="PTK1219" s="12"/>
      <c r="PTL1219" s="12"/>
      <c r="PTM1219" s="12"/>
      <c r="PTN1219" s="12"/>
      <c r="PTO1219" s="12"/>
      <c r="PTP1219" s="12"/>
      <c r="PTQ1219" s="12"/>
      <c r="PTR1219" s="12"/>
      <c r="PTS1219" s="12"/>
      <c r="PTT1219" s="12"/>
      <c r="PTU1219" s="12"/>
      <c r="PTV1219" s="12"/>
      <c r="PTW1219" s="12"/>
      <c r="PTX1219" s="12"/>
      <c r="PTY1219" s="12"/>
      <c r="PTZ1219" s="12"/>
      <c r="PUA1219" s="12"/>
      <c r="PUB1219" s="12"/>
      <c r="PUC1219" s="12"/>
      <c r="PUD1219" s="12"/>
      <c r="PUE1219" s="12"/>
      <c r="PUF1219" s="12"/>
      <c r="PUG1219" s="12"/>
      <c r="PUH1219" s="12"/>
      <c r="PUI1219" s="12"/>
      <c r="PUJ1219" s="12"/>
      <c r="PUK1219" s="12"/>
      <c r="PUL1219" s="12"/>
      <c r="PUM1219" s="12"/>
      <c r="PUN1219" s="12"/>
      <c r="PUO1219" s="12"/>
      <c r="PUP1219" s="12"/>
      <c r="PUQ1219" s="12"/>
      <c r="PUR1219" s="12"/>
      <c r="PUS1219" s="12"/>
      <c r="PUT1219" s="12"/>
      <c r="PUU1219" s="12"/>
      <c r="PUV1219" s="12"/>
      <c r="PUW1219" s="12"/>
      <c r="PUX1219" s="12"/>
      <c r="PUY1219" s="12"/>
      <c r="PUZ1219" s="12"/>
      <c r="PVA1219" s="12"/>
      <c r="PVB1219" s="12"/>
      <c r="PVC1219" s="12"/>
      <c r="PVD1219" s="12"/>
      <c r="PVE1219" s="12"/>
      <c r="PVF1219" s="12"/>
      <c r="PVG1219" s="12"/>
      <c r="PVH1219" s="12"/>
      <c r="PVI1219" s="12"/>
      <c r="PVJ1219" s="12"/>
      <c r="PVK1219" s="12"/>
      <c r="PVL1219" s="12"/>
      <c r="PVM1219" s="12"/>
      <c r="PVN1219" s="12"/>
      <c r="PVO1219" s="12"/>
      <c r="PVP1219" s="12"/>
      <c r="PVQ1219" s="12"/>
      <c r="PVR1219" s="12"/>
      <c r="PVS1219" s="12"/>
      <c r="PVT1219" s="12"/>
      <c r="PVU1219" s="12"/>
      <c r="PVV1219" s="12"/>
      <c r="PVW1219" s="12"/>
      <c r="PVX1219" s="12"/>
      <c r="PVY1219" s="12"/>
      <c r="PVZ1219" s="12"/>
      <c r="PWA1219" s="12"/>
      <c r="PWB1219" s="12"/>
      <c r="PWC1219" s="12"/>
      <c r="PWD1219" s="12"/>
      <c r="PWE1219" s="12"/>
      <c r="PWF1219" s="12"/>
      <c r="PWG1219" s="12"/>
      <c r="PWH1219" s="12"/>
      <c r="PWI1219" s="12"/>
      <c r="PWJ1219" s="12"/>
      <c r="PWK1219" s="12"/>
      <c r="PWL1219" s="12"/>
      <c r="PWM1219" s="12"/>
      <c r="PWN1219" s="12"/>
      <c r="PWO1219" s="12"/>
      <c r="PWP1219" s="12"/>
      <c r="PWQ1219" s="12"/>
      <c r="PWR1219" s="12"/>
      <c r="PWS1219" s="12"/>
      <c r="PWT1219" s="12"/>
      <c r="PWU1219" s="12"/>
      <c r="PWV1219" s="12"/>
      <c r="PWW1219" s="12"/>
      <c r="PWX1219" s="12"/>
      <c r="PWY1219" s="12"/>
      <c r="PWZ1219" s="12"/>
      <c r="PXA1219" s="12"/>
      <c r="PXB1219" s="12"/>
      <c r="PXC1219" s="12"/>
      <c r="PXD1219" s="12"/>
      <c r="PXE1219" s="12"/>
      <c r="PXF1219" s="12"/>
      <c r="PXG1219" s="12"/>
      <c r="PXH1219" s="12"/>
      <c r="PXI1219" s="12"/>
      <c r="PXJ1219" s="12"/>
      <c r="PXK1219" s="12"/>
      <c r="PXL1219" s="12"/>
      <c r="PXM1219" s="12"/>
      <c r="PXN1219" s="12"/>
      <c r="PXO1219" s="12"/>
      <c r="PXP1219" s="12"/>
      <c r="PXQ1219" s="12"/>
      <c r="PXR1219" s="12"/>
      <c r="PXS1219" s="12"/>
      <c r="PXT1219" s="12"/>
      <c r="PXU1219" s="12"/>
      <c r="PXV1219" s="12"/>
      <c r="PXW1219" s="12"/>
      <c r="PXX1219" s="12"/>
      <c r="PXY1219" s="12"/>
      <c r="PXZ1219" s="12"/>
      <c r="PYA1219" s="12"/>
      <c r="PYB1219" s="12"/>
      <c r="PYC1219" s="12"/>
      <c r="PYD1219" s="12"/>
      <c r="PYE1219" s="12"/>
      <c r="PYF1219" s="12"/>
      <c r="PYG1219" s="12"/>
      <c r="PYH1219" s="12"/>
      <c r="PYI1219" s="12"/>
      <c r="PYJ1219" s="12"/>
      <c r="PYK1219" s="12"/>
      <c r="PYL1219" s="12"/>
      <c r="PYM1219" s="12"/>
      <c r="PYN1219" s="12"/>
      <c r="PYO1219" s="12"/>
      <c r="PYP1219" s="12"/>
      <c r="PYQ1219" s="12"/>
      <c r="PYR1219" s="12"/>
      <c r="PYS1219" s="12"/>
      <c r="PYT1219" s="12"/>
      <c r="PYU1219" s="12"/>
      <c r="PYV1219" s="12"/>
      <c r="PYW1219" s="12"/>
      <c r="PYX1219" s="12"/>
      <c r="PYY1219" s="12"/>
      <c r="PYZ1219" s="12"/>
      <c r="PZA1219" s="12"/>
      <c r="PZB1219" s="12"/>
      <c r="PZC1219" s="12"/>
      <c r="PZD1219" s="12"/>
      <c r="PZE1219" s="12"/>
      <c r="PZF1219" s="12"/>
      <c r="PZG1219" s="12"/>
      <c r="PZH1219" s="12"/>
      <c r="PZI1219" s="12"/>
      <c r="PZJ1219" s="12"/>
      <c r="PZK1219" s="12"/>
      <c r="PZL1219" s="12"/>
      <c r="PZM1219" s="12"/>
      <c r="PZN1219" s="12"/>
      <c r="PZO1219" s="12"/>
      <c r="PZP1219" s="12"/>
      <c r="PZQ1219" s="12"/>
      <c r="PZR1219" s="12"/>
      <c r="PZS1219" s="12"/>
      <c r="PZT1219" s="12"/>
      <c r="PZU1219" s="12"/>
      <c r="PZV1219" s="12"/>
      <c r="PZW1219" s="12"/>
      <c r="PZX1219" s="12"/>
      <c r="PZY1219" s="12"/>
      <c r="PZZ1219" s="12"/>
      <c r="QAA1219" s="12"/>
      <c r="QAB1219" s="12"/>
      <c r="QAC1219" s="12"/>
      <c r="QAD1219" s="12"/>
      <c r="QAE1219" s="12"/>
      <c r="QAF1219" s="12"/>
      <c r="QAG1219" s="12"/>
      <c r="QAH1219" s="12"/>
      <c r="QAI1219" s="12"/>
      <c r="QAJ1219" s="12"/>
      <c r="QAK1219" s="12"/>
      <c r="QAL1219" s="12"/>
      <c r="QAM1219" s="12"/>
      <c r="QAN1219" s="12"/>
      <c r="QAO1219" s="12"/>
      <c r="QAP1219" s="12"/>
      <c r="QAQ1219" s="12"/>
      <c r="QAR1219" s="12"/>
      <c r="QAS1219" s="12"/>
      <c r="QAT1219" s="12"/>
      <c r="QAU1219" s="12"/>
      <c r="QAV1219" s="12"/>
      <c r="QAW1219" s="12"/>
      <c r="QAX1219" s="12"/>
      <c r="QAY1219" s="12"/>
      <c r="QAZ1219" s="12"/>
      <c r="QBA1219" s="12"/>
      <c r="QBB1219" s="12"/>
      <c r="QBC1219" s="12"/>
      <c r="QBD1219" s="12"/>
      <c r="QBE1219" s="12"/>
      <c r="QBF1219" s="12"/>
      <c r="QBG1219" s="12"/>
      <c r="QBH1219" s="12"/>
      <c r="QBI1219" s="12"/>
      <c r="QBJ1219" s="12"/>
      <c r="QBK1219" s="12"/>
      <c r="QBL1219" s="12"/>
      <c r="QBM1219" s="12"/>
      <c r="QBN1219" s="12"/>
      <c r="QBO1219" s="12"/>
      <c r="QBP1219" s="12"/>
      <c r="QBQ1219" s="12"/>
      <c r="QBR1219" s="12"/>
      <c r="QBS1219" s="12"/>
      <c r="QBT1219" s="12"/>
      <c r="QBU1219" s="12"/>
      <c r="QBV1219" s="12"/>
      <c r="QBW1219" s="12"/>
      <c r="QBX1219" s="12"/>
      <c r="QBY1219" s="12"/>
      <c r="QBZ1219" s="12"/>
      <c r="QCA1219" s="12"/>
      <c r="QCB1219" s="12"/>
      <c r="QCC1219" s="12"/>
      <c r="QCD1219" s="12"/>
      <c r="QCE1219" s="12"/>
      <c r="QCF1219" s="12"/>
      <c r="QCG1219" s="12"/>
      <c r="QCH1219" s="12"/>
      <c r="QCI1219" s="12"/>
      <c r="QCJ1219" s="12"/>
      <c r="QCK1219" s="12"/>
      <c r="QCL1219" s="12"/>
      <c r="QCM1219" s="12"/>
      <c r="QCN1219" s="12"/>
      <c r="QCO1219" s="12"/>
      <c r="QCP1219" s="12"/>
      <c r="QCQ1219" s="12"/>
      <c r="QCR1219" s="12"/>
      <c r="QCS1219" s="12"/>
      <c r="QCT1219" s="12"/>
      <c r="QCU1219" s="12"/>
      <c r="QCV1219" s="12"/>
      <c r="QCW1219" s="12"/>
      <c r="QCX1219" s="12"/>
      <c r="QCY1219" s="12"/>
      <c r="QCZ1219" s="12"/>
      <c r="QDA1219" s="12"/>
      <c r="QDB1219" s="12"/>
      <c r="QDC1219" s="12"/>
      <c r="QDD1219" s="12"/>
      <c r="QDE1219" s="12"/>
      <c r="QDF1219" s="12"/>
      <c r="QDG1219" s="12"/>
      <c r="QDH1219" s="12"/>
      <c r="QDI1219" s="12"/>
      <c r="QDJ1219" s="12"/>
      <c r="QDK1219" s="12"/>
      <c r="QDL1219" s="12"/>
      <c r="QDM1219" s="12"/>
      <c r="QDN1219" s="12"/>
      <c r="QDO1219" s="12"/>
      <c r="QDP1219" s="12"/>
      <c r="QDQ1219" s="12"/>
      <c r="QDR1219" s="12"/>
      <c r="QDS1219" s="12"/>
      <c r="QDT1219" s="12"/>
      <c r="QDU1219" s="12"/>
      <c r="QDV1219" s="12"/>
      <c r="QDW1219" s="12"/>
      <c r="QDX1219" s="12"/>
      <c r="QDY1219" s="12"/>
      <c r="QDZ1219" s="12"/>
      <c r="QEA1219" s="12"/>
      <c r="QEB1219" s="12"/>
      <c r="QEC1219" s="12"/>
      <c r="QED1219" s="12"/>
      <c r="QEE1219" s="12"/>
      <c r="QEF1219" s="12"/>
      <c r="QEG1219" s="12"/>
      <c r="QEH1219" s="12"/>
      <c r="QEI1219" s="12"/>
      <c r="QEJ1219" s="12"/>
      <c r="QEK1219" s="12"/>
      <c r="QEL1219" s="12"/>
      <c r="QEM1219" s="12"/>
      <c r="QEN1219" s="12"/>
      <c r="QEO1219" s="12"/>
      <c r="QEP1219" s="12"/>
      <c r="QEQ1219" s="12"/>
      <c r="QER1219" s="12"/>
      <c r="QES1219" s="12"/>
      <c r="QET1219" s="12"/>
      <c r="QEU1219" s="12"/>
      <c r="QEV1219" s="12"/>
      <c r="QEW1219" s="12"/>
      <c r="QEX1219" s="12"/>
      <c r="QEY1219" s="12"/>
      <c r="QEZ1219" s="12"/>
      <c r="QFA1219" s="12"/>
      <c r="QFB1219" s="12"/>
      <c r="QFC1219" s="12"/>
      <c r="QFD1219" s="12"/>
      <c r="QFE1219" s="12"/>
      <c r="QFF1219" s="12"/>
      <c r="QFG1219" s="12"/>
      <c r="QFH1219" s="12"/>
      <c r="QFI1219" s="12"/>
      <c r="QFJ1219" s="12"/>
      <c r="QFK1219" s="12"/>
      <c r="QFL1219" s="12"/>
      <c r="QFM1219" s="12"/>
      <c r="QFN1219" s="12"/>
      <c r="QFO1219" s="12"/>
      <c r="QFP1219" s="12"/>
      <c r="QFQ1219" s="12"/>
      <c r="QFR1219" s="12"/>
      <c r="QFS1219" s="12"/>
      <c r="QFT1219" s="12"/>
      <c r="QFU1219" s="12"/>
      <c r="QFV1219" s="12"/>
      <c r="QFW1219" s="12"/>
      <c r="QFX1219" s="12"/>
      <c r="QFY1219" s="12"/>
      <c r="QFZ1219" s="12"/>
      <c r="QGA1219" s="12"/>
      <c r="QGB1219" s="12"/>
      <c r="QGC1219" s="12"/>
      <c r="QGD1219" s="12"/>
      <c r="QGE1219" s="12"/>
      <c r="QGF1219" s="12"/>
      <c r="QGG1219" s="12"/>
      <c r="QGH1219" s="12"/>
      <c r="QGI1219" s="12"/>
      <c r="QGJ1219" s="12"/>
      <c r="QGK1219" s="12"/>
      <c r="QGL1219" s="12"/>
      <c r="QGM1219" s="12"/>
      <c r="QGN1219" s="12"/>
      <c r="QGO1219" s="12"/>
      <c r="QGP1219" s="12"/>
      <c r="QGQ1219" s="12"/>
      <c r="QGR1219" s="12"/>
      <c r="QGS1219" s="12"/>
      <c r="QGT1219" s="12"/>
      <c r="QGU1219" s="12"/>
      <c r="QGV1219" s="12"/>
      <c r="QGW1219" s="12"/>
      <c r="QGX1219" s="12"/>
      <c r="QGY1219" s="12"/>
      <c r="QGZ1219" s="12"/>
      <c r="QHA1219" s="12"/>
      <c r="QHB1219" s="12"/>
      <c r="QHC1219" s="12"/>
      <c r="QHD1219" s="12"/>
      <c r="QHE1219" s="12"/>
      <c r="QHF1219" s="12"/>
      <c r="QHG1219" s="12"/>
      <c r="QHH1219" s="12"/>
      <c r="QHI1219" s="12"/>
      <c r="QHJ1219" s="12"/>
      <c r="QHK1219" s="12"/>
      <c r="QHL1219" s="12"/>
      <c r="QHM1219" s="12"/>
      <c r="QHN1219" s="12"/>
      <c r="QHO1219" s="12"/>
      <c r="QHP1219" s="12"/>
      <c r="QHQ1219" s="12"/>
      <c r="QHR1219" s="12"/>
      <c r="QHS1219" s="12"/>
      <c r="QHT1219" s="12"/>
      <c r="QHU1219" s="12"/>
      <c r="QHV1219" s="12"/>
      <c r="QHW1219" s="12"/>
      <c r="QHX1219" s="12"/>
      <c r="QHY1219" s="12"/>
      <c r="QHZ1219" s="12"/>
      <c r="QIA1219" s="12"/>
      <c r="QIB1219" s="12"/>
      <c r="QIC1219" s="12"/>
      <c r="QID1219" s="12"/>
      <c r="QIE1219" s="12"/>
      <c r="QIF1219" s="12"/>
      <c r="QIG1219" s="12"/>
      <c r="QIH1219" s="12"/>
      <c r="QII1219" s="12"/>
      <c r="QIJ1219" s="12"/>
      <c r="QIK1219" s="12"/>
      <c r="QIL1219" s="12"/>
      <c r="QIM1219" s="12"/>
      <c r="QIN1219" s="12"/>
      <c r="QIO1219" s="12"/>
      <c r="QIP1219" s="12"/>
      <c r="QIQ1219" s="12"/>
      <c r="QIR1219" s="12"/>
      <c r="QIS1219" s="12"/>
      <c r="QIT1219" s="12"/>
      <c r="QIU1219" s="12"/>
      <c r="QIV1219" s="12"/>
      <c r="QIW1219" s="12"/>
      <c r="QIX1219" s="12"/>
      <c r="QIY1219" s="12"/>
      <c r="QIZ1219" s="12"/>
      <c r="QJA1219" s="12"/>
      <c r="QJB1219" s="12"/>
      <c r="QJC1219" s="12"/>
      <c r="QJD1219" s="12"/>
      <c r="QJE1219" s="12"/>
      <c r="QJF1219" s="12"/>
      <c r="QJG1219" s="12"/>
      <c r="QJH1219" s="12"/>
      <c r="QJI1219" s="12"/>
      <c r="QJJ1219" s="12"/>
      <c r="QJK1219" s="12"/>
      <c r="QJL1219" s="12"/>
      <c r="QJM1219" s="12"/>
      <c r="QJN1219" s="12"/>
      <c r="QJO1219" s="12"/>
      <c r="QJP1219" s="12"/>
      <c r="QJQ1219" s="12"/>
      <c r="QJR1219" s="12"/>
      <c r="QJS1219" s="12"/>
      <c r="QJT1219" s="12"/>
      <c r="QJU1219" s="12"/>
      <c r="QJV1219" s="12"/>
      <c r="QJW1219" s="12"/>
      <c r="QJX1219" s="12"/>
      <c r="QJY1219" s="12"/>
      <c r="QJZ1219" s="12"/>
      <c r="QKA1219" s="12"/>
      <c r="QKB1219" s="12"/>
      <c r="QKC1219" s="12"/>
      <c r="QKD1219" s="12"/>
      <c r="QKE1219" s="12"/>
      <c r="QKF1219" s="12"/>
      <c r="QKG1219" s="12"/>
      <c r="QKH1219" s="12"/>
      <c r="QKI1219" s="12"/>
      <c r="QKJ1219" s="12"/>
      <c r="QKK1219" s="12"/>
      <c r="QKL1219" s="12"/>
      <c r="QKM1219" s="12"/>
      <c r="QKN1219" s="12"/>
      <c r="QKO1219" s="12"/>
      <c r="QKP1219" s="12"/>
      <c r="QKQ1219" s="12"/>
      <c r="QKR1219" s="12"/>
      <c r="QKS1219" s="12"/>
      <c r="QKT1219" s="12"/>
      <c r="QKU1219" s="12"/>
      <c r="QKV1219" s="12"/>
      <c r="QKW1219" s="12"/>
      <c r="QKX1219" s="12"/>
      <c r="QKY1219" s="12"/>
      <c r="QKZ1219" s="12"/>
      <c r="QLA1219" s="12"/>
      <c r="QLB1219" s="12"/>
      <c r="QLC1219" s="12"/>
      <c r="QLD1219" s="12"/>
      <c r="QLE1219" s="12"/>
      <c r="QLF1219" s="12"/>
      <c r="QLG1219" s="12"/>
      <c r="QLH1219" s="12"/>
      <c r="QLI1219" s="12"/>
      <c r="QLJ1219" s="12"/>
      <c r="QLK1219" s="12"/>
      <c r="QLL1219" s="12"/>
      <c r="QLM1219" s="12"/>
      <c r="QLN1219" s="12"/>
      <c r="QLO1219" s="12"/>
      <c r="QLP1219" s="12"/>
      <c r="QLQ1219" s="12"/>
      <c r="QLR1219" s="12"/>
      <c r="QLS1219" s="12"/>
      <c r="QLT1219" s="12"/>
      <c r="QLU1219" s="12"/>
      <c r="QLV1219" s="12"/>
      <c r="QLW1219" s="12"/>
      <c r="QLX1219" s="12"/>
      <c r="QLY1219" s="12"/>
      <c r="QLZ1219" s="12"/>
      <c r="QMA1219" s="12"/>
      <c r="QMB1219" s="12"/>
      <c r="QMC1219" s="12"/>
      <c r="QMD1219" s="12"/>
      <c r="QME1219" s="12"/>
      <c r="QMF1219" s="12"/>
      <c r="QMG1219" s="12"/>
      <c r="QMH1219" s="12"/>
      <c r="QMI1219" s="12"/>
      <c r="QMJ1219" s="12"/>
      <c r="QMK1219" s="12"/>
      <c r="QML1219" s="12"/>
      <c r="QMM1219" s="12"/>
      <c r="QMN1219" s="12"/>
      <c r="QMO1219" s="12"/>
      <c r="QMP1219" s="12"/>
      <c r="QMQ1219" s="12"/>
      <c r="QMR1219" s="12"/>
      <c r="QMS1219" s="12"/>
      <c r="QMT1219" s="12"/>
      <c r="QMU1219" s="12"/>
      <c r="QMV1219" s="12"/>
      <c r="QMW1219" s="12"/>
      <c r="QMX1219" s="12"/>
      <c r="QMY1219" s="12"/>
      <c r="QMZ1219" s="12"/>
      <c r="QNA1219" s="12"/>
      <c r="QNB1219" s="12"/>
      <c r="QNC1219" s="12"/>
      <c r="QND1219" s="12"/>
      <c r="QNE1219" s="12"/>
      <c r="QNF1219" s="12"/>
      <c r="QNG1219" s="12"/>
      <c r="QNH1219" s="12"/>
      <c r="QNI1219" s="12"/>
      <c r="QNJ1219" s="12"/>
      <c r="QNK1219" s="12"/>
      <c r="QNL1219" s="12"/>
      <c r="QNM1219" s="12"/>
      <c r="QNN1219" s="12"/>
      <c r="QNO1219" s="12"/>
      <c r="QNP1219" s="12"/>
      <c r="QNQ1219" s="12"/>
      <c r="QNR1219" s="12"/>
      <c r="QNS1219" s="12"/>
      <c r="QNT1219" s="12"/>
      <c r="QNU1219" s="12"/>
      <c r="QNV1219" s="12"/>
      <c r="QNW1219" s="12"/>
      <c r="QNX1219" s="12"/>
      <c r="QNY1219" s="12"/>
      <c r="QNZ1219" s="12"/>
      <c r="QOA1219" s="12"/>
      <c r="QOB1219" s="12"/>
      <c r="QOC1219" s="12"/>
      <c r="QOD1219" s="12"/>
      <c r="QOE1219" s="12"/>
      <c r="QOF1219" s="12"/>
      <c r="QOG1219" s="12"/>
      <c r="QOH1219" s="12"/>
      <c r="QOI1219" s="12"/>
      <c r="QOJ1219" s="12"/>
      <c r="QOK1219" s="12"/>
      <c r="QOL1219" s="12"/>
      <c r="QOM1219" s="12"/>
      <c r="QON1219" s="12"/>
      <c r="QOO1219" s="12"/>
      <c r="QOP1219" s="12"/>
      <c r="QOQ1219" s="12"/>
      <c r="QOR1219" s="12"/>
      <c r="QOS1219" s="12"/>
      <c r="QOT1219" s="12"/>
      <c r="QOU1219" s="12"/>
      <c r="QOV1219" s="12"/>
      <c r="QOW1219" s="12"/>
      <c r="QOX1219" s="12"/>
      <c r="QOY1219" s="12"/>
      <c r="QOZ1219" s="12"/>
      <c r="QPA1219" s="12"/>
      <c r="QPB1219" s="12"/>
      <c r="QPC1219" s="12"/>
      <c r="QPD1219" s="12"/>
      <c r="QPE1219" s="12"/>
      <c r="QPF1219" s="12"/>
      <c r="QPG1219" s="12"/>
      <c r="QPH1219" s="12"/>
      <c r="QPI1219" s="12"/>
      <c r="QPJ1219" s="12"/>
      <c r="QPK1219" s="12"/>
      <c r="QPL1219" s="12"/>
      <c r="QPM1219" s="12"/>
      <c r="QPN1219" s="12"/>
      <c r="QPO1219" s="12"/>
      <c r="QPP1219" s="12"/>
      <c r="QPQ1219" s="12"/>
      <c r="QPR1219" s="12"/>
      <c r="QPS1219" s="12"/>
      <c r="QPT1219" s="12"/>
      <c r="QPU1219" s="12"/>
      <c r="QPV1219" s="12"/>
      <c r="QPW1219" s="12"/>
      <c r="QPX1219" s="12"/>
      <c r="QPY1219" s="12"/>
      <c r="QPZ1219" s="12"/>
      <c r="QQA1219" s="12"/>
      <c r="QQB1219" s="12"/>
      <c r="QQC1219" s="12"/>
      <c r="QQD1219" s="12"/>
      <c r="QQE1219" s="12"/>
      <c r="QQF1219" s="12"/>
      <c r="QQG1219" s="12"/>
      <c r="QQH1219" s="12"/>
      <c r="QQI1219" s="12"/>
      <c r="QQJ1219" s="12"/>
      <c r="QQK1219" s="12"/>
      <c r="QQL1219" s="12"/>
      <c r="QQM1219" s="12"/>
      <c r="QQN1219" s="12"/>
      <c r="QQO1219" s="12"/>
      <c r="QQP1219" s="12"/>
      <c r="QQQ1219" s="12"/>
      <c r="QQR1219" s="12"/>
      <c r="QQS1219" s="12"/>
      <c r="QQT1219" s="12"/>
      <c r="QQU1219" s="12"/>
      <c r="QQV1219" s="12"/>
      <c r="QQW1219" s="12"/>
      <c r="QQX1219" s="12"/>
      <c r="QQY1219" s="12"/>
      <c r="QQZ1219" s="12"/>
      <c r="QRA1219" s="12"/>
      <c r="QRB1219" s="12"/>
      <c r="QRC1219" s="12"/>
      <c r="QRD1219" s="12"/>
      <c r="QRE1219" s="12"/>
      <c r="QRF1219" s="12"/>
      <c r="QRG1219" s="12"/>
      <c r="QRH1219" s="12"/>
      <c r="QRI1219" s="12"/>
      <c r="QRJ1219" s="12"/>
      <c r="QRK1219" s="12"/>
      <c r="QRL1219" s="12"/>
      <c r="QRM1219" s="12"/>
      <c r="QRN1219" s="12"/>
      <c r="QRO1219" s="12"/>
      <c r="QRP1219" s="12"/>
      <c r="QRQ1219" s="12"/>
      <c r="QRR1219" s="12"/>
      <c r="QRS1219" s="12"/>
      <c r="QRT1219" s="12"/>
      <c r="QRU1219" s="12"/>
      <c r="QRV1219" s="12"/>
      <c r="QRW1219" s="12"/>
      <c r="QRX1219" s="12"/>
      <c r="QRY1219" s="12"/>
      <c r="QRZ1219" s="12"/>
      <c r="QSA1219" s="12"/>
      <c r="QSB1219" s="12"/>
      <c r="QSC1219" s="12"/>
      <c r="QSD1219" s="12"/>
      <c r="QSE1219" s="12"/>
      <c r="QSF1219" s="12"/>
      <c r="QSG1219" s="12"/>
      <c r="QSH1219" s="12"/>
      <c r="QSI1219" s="12"/>
      <c r="QSJ1219" s="12"/>
      <c r="QSK1219" s="12"/>
      <c r="QSL1219" s="12"/>
      <c r="QSM1219" s="12"/>
      <c r="QSN1219" s="12"/>
      <c r="QSO1219" s="12"/>
      <c r="QSP1219" s="12"/>
      <c r="QSQ1219" s="12"/>
      <c r="QSR1219" s="12"/>
      <c r="QSS1219" s="12"/>
      <c r="QST1219" s="12"/>
      <c r="QSU1219" s="12"/>
      <c r="QSV1219" s="12"/>
      <c r="QSW1219" s="12"/>
      <c r="QSX1219" s="12"/>
      <c r="QSY1219" s="12"/>
      <c r="QSZ1219" s="12"/>
      <c r="QTA1219" s="12"/>
      <c r="QTB1219" s="12"/>
      <c r="QTC1219" s="12"/>
      <c r="QTD1219" s="12"/>
      <c r="QTE1219" s="12"/>
      <c r="QTF1219" s="12"/>
      <c r="QTG1219" s="12"/>
      <c r="QTH1219" s="12"/>
      <c r="QTI1219" s="12"/>
      <c r="QTJ1219" s="12"/>
      <c r="QTK1219" s="12"/>
      <c r="QTL1219" s="12"/>
      <c r="QTM1219" s="12"/>
      <c r="QTN1219" s="12"/>
      <c r="QTO1219" s="12"/>
      <c r="QTP1219" s="12"/>
      <c r="QTQ1219" s="12"/>
      <c r="QTR1219" s="12"/>
      <c r="QTS1219" s="12"/>
      <c r="QTT1219" s="12"/>
      <c r="QTU1219" s="12"/>
      <c r="QTV1219" s="12"/>
      <c r="QTW1219" s="12"/>
      <c r="QTX1219" s="12"/>
      <c r="QTY1219" s="12"/>
      <c r="QTZ1219" s="12"/>
      <c r="QUA1219" s="12"/>
      <c r="QUB1219" s="12"/>
      <c r="QUC1219" s="12"/>
      <c r="QUD1219" s="12"/>
      <c r="QUE1219" s="12"/>
      <c r="QUF1219" s="12"/>
      <c r="QUG1219" s="12"/>
      <c r="QUH1219" s="12"/>
      <c r="QUI1219" s="12"/>
      <c r="QUJ1219" s="12"/>
      <c r="QUK1219" s="12"/>
      <c r="QUL1219" s="12"/>
      <c r="QUM1219" s="12"/>
      <c r="QUN1219" s="12"/>
      <c r="QUO1219" s="12"/>
      <c r="QUP1219" s="12"/>
      <c r="QUQ1219" s="12"/>
      <c r="QUR1219" s="12"/>
      <c r="QUS1219" s="12"/>
      <c r="QUT1219" s="12"/>
      <c r="QUU1219" s="12"/>
      <c r="QUV1219" s="12"/>
      <c r="QUW1219" s="12"/>
      <c r="QUX1219" s="12"/>
      <c r="QUY1219" s="12"/>
      <c r="QUZ1219" s="12"/>
      <c r="QVA1219" s="12"/>
      <c r="QVB1219" s="12"/>
      <c r="QVC1219" s="12"/>
      <c r="QVD1219" s="12"/>
      <c r="QVE1219" s="12"/>
      <c r="QVF1219" s="12"/>
      <c r="QVG1219" s="12"/>
      <c r="QVH1219" s="12"/>
      <c r="QVI1219" s="12"/>
      <c r="QVJ1219" s="12"/>
      <c r="QVK1219" s="12"/>
      <c r="QVL1219" s="12"/>
      <c r="QVM1219" s="12"/>
      <c r="QVN1219" s="12"/>
      <c r="QVO1219" s="12"/>
      <c r="QVP1219" s="12"/>
      <c r="QVQ1219" s="12"/>
      <c r="QVR1219" s="12"/>
      <c r="QVS1219" s="12"/>
      <c r="QVT1219" s="12"/>
      <c r="QVU1219" s="12"/>
      <c r="QVV1219" s="12"/>
      <c r="QVW1219" s="12"/>
      <c r="QVX1219" s="12"/>
      <c r="QVY1219" s="12"/>
      <c r="QVZ1219" s="12"/>
      <c r="QWA1219" s="12"/>
      <c r="QWB1219" s="12"/>
      <c r="QWC1219" s="12"/>
      <c r="QWD1219" s="12"/>
      <c r="QWE1219" s="12"/>
      <c r="QWF1219" s="12"/>
      <c r="QWG1219" s="12"/>
      <c r="QWH1219" s="12"/>
      <c r="QWI1219" s="12"/>
      <c r="QWJ1219" s="12"/>
      <c r="QWK1219" s="12"/>
      <c r="QWL1219" s="12"/>
      <c r="QWM1219" s="12"/>
      <c r="QWN1219" s="12"/>
      <c r="QWO1219" s="12"/>
      <c r="QWP1219" s="12"/>
      <c r="QWQ1219" s="12"/>
      <c r="QWR1219" s="12"/>
      <c r="QWS1219" s="12"/>
      <c r="QWT1219" s="12"/>
      <c r="QWU1219" s="12"/>
      <c r="QWV1219" s="12"/>
      <c r="QWW1219" s="12"/>
      <c r="QWX1219" s="12"/>
      <c r="QWY1219" s="12"/>
      <c r="QWZ1219" s="12"/>
      <c r="QXA1219" s="12"/>
      <c r="QXB1219" s="12"/>
      <c r="QXC1219" s="12"/>
      <c r="QXD1219" s="12"/>
      <c r="QXE1219" s="12"/>
      <c r="QXF1219" s="12"/>
      <c r="QXG1219" s="12"/>
      <c r="QXH1219" s="12"/>
      <c r="QXI1219" s="12"/>
      <c r="QXJ1219" s="12"/>
      <c r="QXK1219" s="12"/>
      <c r="QXL1219" s="12"/>
      <c r="QXM1219" s="12"/>
      <c r="QXN1219" s="12"/>
      <c r="QXO1219" s="12"/>
      <c r="QXP1219" s="12"/>
      <c r="QXQ1219" s="12"/>
      <c r="QXR1219" s="12"/>
      <c r="QXS1219" s="12"/>
      <c r="QXT1219" s="12"/>
      <c r="QXU1219" s="12"/>
      <c r="QXV1219" s="12"/>
      <c r="QXW1219" s="12"/>
      <c r="QXX1219" s="12"/>
      <c r="QXY1219" s="12"/>
      <c r="QXZ1219" s="12"/>
      <c r="QYA1219" s="12"/>
      <c r="QYB1219" s="12"/>
      <c r="QYC1219" s="12"/>
      <c r="QYD1219" s="12"/>
      <c r="QYE1219" s="12"/>
      <c r="QYF1219" s="12"/>
      <c r="QYG1219" s="12"/>
      <c r="QYH1219" s="12"/>
      <c r="QYI1219" s="12"/>
      <c r="QYJ1219" s="12"/>
      <c r="QYK1219" s="12"/>
      <c r="QYL1219" s="12"/>
      <c r="QYM1219" s="12"/>
      <c r="QYN1219" s="12"/>
      <c r="QYO1219" s="12"/>
      <c r="QYP1219" s="12"/>
      <c r="QYQ1219" s="12"/>
      <c r="QYR1219" s="12"/>
      <c r="QYS1219" s="12"/>
      <c r="QYT1219" s="12"/>
      <c r="QYU1219" s="12"/>
      <c r="QYV1219" s="12"/>
      <c r="QYW1219" s="12"/>
      <c r="QYX1219" s="12"/>
      <c r="QYY1219" s="12"/>
      <c r="QYZ1219" s="12"/>
      <c r="QZA1219" s="12"/>
      <c r="QZB1219" s="12"/>
      <c r="QZC1219" s="12"/>
      <c r="QZD1219" s="12"/>
      <c r="QZE1219" s="12"/>
      <c r="QZF1219" s="12"/>
      <c r="QZG1219" s="12"/>
      <c r="QZH1219" s="12"/>
      <c r="QZI1219" s="12"/>
      <c r="QZJ1219" s="12"/>
      <c r="QZK1219" s="12"/>
      <c r="QZL1219" s="12"/>
      <c r="QZM1219" s="12"/>
      <c r="QZN1219" s="12"/>
      <c r="QZO1219" s="12"/>
      <c r="QZP1219" s="12"/>
      <c r="QZQ1219" s="12"/>
      <c r="QZR1219" s="12"/>
      <c r="QZS1219" s="12"/>
      <c r="QZT1219" s="12"/>
      <c r="QZU1219" s="12"/>
      <c r="QZV1219" s="12"/>
      <c r="QZW1219" s="12"/>
      <c r="QZX1219" s="12"/>
      <c r="QZY1219" s="12"/>
      <c r="QZZ1219" s="12"/>
      <c r="RAA1219" s="12"/>
      <c r="RAB1219" s="12"/>
      <c r="RAC1219" s="12"/>
      <c r="RAD1219" s="12"/>
      <c r="RAE1219" s="12"/>
      <c r="RAF1219" s="12"/>
      <c r="RAG1219" s="12"/>
      <c r="RAH1219" s="12"/>
      <c r="RAI1219" s="12"/>
      <c r="RAJ1219" s="12"/>
      <c r="RAK1219" s="12"/>
      <c r="RAL1219" s="12"/>
      <c r="RAM1219" s="12"/>
      <c r="RAN1219" s="12"/>
      <c r="RAO1219" s="12"/>
      <c r="RAP1219" s="12"/>
      <c r="RAQ1219" s="12"/>
      <c r="RAR1219" s="12"/>
      <c r="RAS1219" s="12"/>
      <c r="RAT1219" s="12"/>
      <c r="RAU1219" s="12"/>
      <c r="RAV1219" s="12"/>
      <c r="RAW1219" s="12"/>
      <c r="RAX1219" s="12"/>
      <c r="RAY1219" s="12"/>
      <c r="RAZ1219" s="12"/>
      <c r="RBA1219" s="12"/>
      <c r="RBB1219" s="12"/>
      <c r="RBC1219" s="12"/>
      <c r="RBD1219" s="12"/>
      <c r="RBE1219" s="12"/>
      <c r="RBF1219" s="12"/>
      <c r="RBG1219" s="12"/>
      <c r="RBH1219" s="12"/>
      <c r="RBI1219" s="12"/>
      <c r="RBJ1219" s="12"/>
      <c r="RBK1219" s="12"/>
      <c r="RBL1219" s="12"/>
      <c r="RBM1219" s="12"/>
      <c r="RBN1219" s="12"/>
      <c r="RBO1219" s="12"/>
      <c r="RBP1219" s="12"/>
      <c r="RBQ1219" s="12"/>
      <c r="RBR1219" s="12"/>
      <c r="RBS1219" s="12"/>
      <c r="RBT1219" s="12"/>
      <c r="RBU1219" s="12"/>
      <c r="RBV1219" s="12"/>
      <c r="RBW1219" s="12"/>
      <c r="RBX1219" s="12"/>
      <c r="RBY1219" s="12"/>
      <c r="RBZ1219" s="12"/>
      <c r="RCA1219" s="12"/>
      <c r="RCB1219" s="12"/>
      <c r="RCC1219" s="12"/>
      <c r="RCD1219" s="12"/>
      <c r="RCE1219" s="12"/>
      <c r="RCF1219" s="12"/>
      <c r="RCG1219" s="12"/>
      <c r="RCH1219" s="12"/>
      <c r="RCI1219" s="12"/>
      <c r="RCJ1219" s="12"/>
      <c r="RCK1219" s="12"/>
      <c r="RCL1219" s="12"/>
      <c r="RCM1219" s="12"/>
      <c r="RCN1219" s="12"/>
      <c r="RCO1219" s="12"/>
      <c r="RCP1219" s="12"/>
      <c r="RCQ1219" s="12"/>
      <c r="RCR1219" s="12"/>
      <c r="RCS1219" s="12"/>
      <c r="RCT1219" s="12"/>
      <c r="RCU1219" s="12"/>
      <c r="RCV1219" s="12"/>
      <c r="RCW1219" s="12"/>
      <c r="RCX1219" s="12"/>
      <c r="RCY1219" s="12"/>
      <c r="RCZ1219" s="12"/>
      <c r="RDA1219" s="12"/>
      <c r="RDB1219" s="12"/>
      <c r="RDC1219" s="12"/>
      <c r="RDD1219" s="12"/>
      <c r="RDE1219" s="12"/>
      <c r="RDF1219" s="12"/>
      <c r="RDG1219" s="12"/>
      <c r="RDH1219" s="12"/>
      <c r="RDI1219" s="12"/>
      <c r="RDJ1219" s="12"/>
      <c r="RDK1219" s="12"/>
      <c r="RDL1219" s="12"/>
      <c r="RDM1219" s="12"/>
      <c r="RDN1219" s="12"/>
      <c r="RDO1219" s="12"/>
      <c r="RDP1219" s="12"/>
      <c r="RDQ1219" s="12"/>
      <c r="RDR1219" s="12"/>
      <c r="RDS1219" s="12"/>
      <c r="RDT1219" s="12"/>
      <c r="RDU1219" s="12"/>
      <c r="RDV1219" s="12"/>
      <c r="RDW1219" s="12"/>
      <c r="RDX1219" s="12"/>
      <c r="RDY1219" s="12"/>
      <c r="RDZ1219" s="12"/>
      <c r="REA1219" s="12"/>
      <c r="REB1219" s="12"/>
      <c r="REC1219" s="12"/>
      <c r="RED1219" s="12"/>
      <c r="REE1219" s="12"/>
      <c r="REF1219" s="12"/>
      <c r="REG1219" s="12"/>
      <c r="REH1219" s="12"/>
      <c r="REI1219" s="12"/>
      <c r="REJ1219" s="12"/>
      <c r="REK1219" s="12"/>
      <c r="REL1219" s="12"/>
      <c r="REM1219" s="12"/>
      <c r="REN1219" s="12"/>
      <c r="REO1219" s="12"/>
      <c r="REP1219" s="12"/>
      <c r="REQ1219" s="12"/>
      <c r="RER1219" s="12"/>
      <c r="RES1219" s="12"/>
      <c r="RET1219" s="12"/>
      <c r="REU1219" s="12"/>
      <c r="REV1219" s="12"/>
      <c r="REW1219" s="12"/>
      <c r="REX1219" s="12"/>
      <c r="REY1219" s="12"/>
      <c r="REZ1219" s="12"/>
      <c r="RFA1219" s="12"/>
      <c r="RFB1219" s="12"/>
      <c r="RFC1219" s="12"/>
      <c r="RFD1219" s="12"/>
      <c r="RFE1219" s="12"/>
      <c r="RFF1219" s="12"/>
      <c r="RFG1219" s="12"/>
      <c r="RFH1219" s="12"/>
      <c r="RFI1219" s="12"/>
      <c r="RFJ1219" s="12"/>
      <c r="RFK1219" s="12"/>
      <c r="RFL1219" s="12"/>
      <c r="RFM1219" s="12"/>
      <c r="RFN1219" s="12"/>
      <c r="RFO1219" s="12"/>
      <c r="RFP1219" s="12"/>
      <c r="RFQ1219" s="12"/>
      <c r="RFR1219" s="12"/>
      <c r="RFS1219" s="12"/>
      <c r="RFT1219" s="12"/>
      <c r="RFU1219" s="12"/>
      <c r="RFV1219" s="12"/>
      <c r="RFW1219" s="12"/>
      <c r="RFX1219" s="12"/>
      <c r="RFY1219" s="12"/>
      <c r="RFZ1219" s="12"/>
      <c r="RGA1219" s="12"/>
      <c r="RGB1219" s="12"/>
      <c r="RGC1219" s="12"/>
      <c r="RGD1219" s="12"/>
      <c r="RGE1219" s="12"/>
      <c r="RGF1219" s="12"/>
      <c r="RGG1219" s="12"/>
      <c r="RGH1219" s="12"/>
      <c r="RGI1219" s="12"/>
      <c r="RGJ1219" s="12"/>
      <c r="RGK1219" s="12"/>
      <c r="RGL1219" s="12"/>
      <c r="RGM1219" s="12"/>
      <c r="RGN1219" s="12"/>
      <c r="RGO1219" s="12"/>
      <c r="RGP1219" s="12"/>
      <c r="RGQ1219" s="12"/>
      <c r="RGR1219" s="12"/>
      <c r="RGS1219" s="12"/>
      <c r="RGT1219" s="12"/>
      <c r="RGU1219" s="12"/>
      <c r="RGV1219" s="12"/>
      <c r="RGW1219" s="12"/>
      <c r="RGX1219" s="12"/>
      <c r="RGY1219" s="12"/>
      <c r="RGZ1219" s="12"/>
      <c r="RHA1219" s="12"/>
      <c r="RHB1219" s="12"/>
      <c r="RHC1219" s="12"/>
      <c r="RHD1219" s="12"/>
      <c r="RHE1219" s="12"/>
      <c r="RHF1219" s="12"/>
      <c r="RHG1219" s="12"/>
      <c r="RHH1219" s="12"/>
      <c r="RHI1219" s="12"/>
      <c r="RHJ1219" s="12"/>
      <c r="RHK1219" s="12"/>
      <c r="RHL1219" s="12"/>
      <c r="RHM1219" s="12"/>
      <c r="RHN1219" s="12"/>
      <c r="RHO1219" s="12"/>
      <c r="RHP1219" s="12"/>
      <c r="RHQ1219" s="12"/>
      <c r="RHR1219" s="12"/>
      <c r="RHS1219" s="12"/>
      <c r="RHT1219" s="12"/>
      <c r="RHU1219" s="12"/>
      <c r="RHV1219" s="12"/>
      <c r="RHW1219" s="12"/>
      <c r="RHX1219" s="12"/>
      <c r="RHY1219" s="12"/>
      <c r="RHZ1219" s="12"/>
      <c r="RIA1219" s="12"/>
      <c r="RIB1219" s="12"/>
      <c r="RIC1219" s="12"/>
      <c r="RID1219" s="12"/>
      <c r="RIE1219" s="12"/>
      <c r="RIF1219" s="12"/>
      <c r="RIG1219" s="12"/>
      <c r="RIH1219" s="12"/>
      <c r="RII1219" s="12"/>
      <c r="RIJ1219" s="12"/>
      <c r="RIK1219" s="12"/>
      <c r="RIL1219" s="12"/>
      <c r="RIM1219" s="12"/>
      <c r="RIN1219" s="12"/>
      <c r="RIO1219" s="12"/>
      <c r="RIP1219" s="12"/>
      <c r="RIQ1219" s="12"/>
      <c r="RIR1219" s="12"/>
      <c r="RIS1219" s="12"/>
      <c r="RIT1219" s="12"/>
      <c r="RIU1219" s="12"/>
      <c r="RIV1219" s="12"/>
      <c r="RIW1219" s="12"/>
      <c r="RIX1219" s="12"/>
      <c r="RIY1219" s="12"/>
      <c r="RIZ1219" s="12"/>
      <c r="RJA1219" s="12"/>
      <c r="RJB1219" s="12"/>
      <c r="RJC1219" s="12"/>
      <c r="RJD1219" s="12"/>
      <c r="RJE1219" s="12"/>
      <c r="RJF1219" s="12"/>
      <c r="RJG1219" s="12"/>
      <c r="RJH1219" s="12"/>
      <c r="RJI1219" s="12"/>
      <c r="RJJ1219" s="12"/>
      <c r="RJK1219" s="12"/>
      <c r="RJL1219" s="12"/>
      <c r="RJM1219" s="12"/>
      <c r="RJN1219" s="12"/>
      <c r="RJO1219" s="12"/>
      <c r="RJP1219" s="12"/>
      <c r="RJQ1219" s="12"/>
      <c r="RJR1219" s="12"/>
      <c r="RJS1219" s="12"/>
      <c r="RJT1219" s="12"/>
      <c r="RJU1219" s="12"/>
      <c r="RJV1219" s="12"/>
      <c r="RJW1219" s="12"/>
      <c r="RJX1219" s="12"/>
      <c r="RJY1219" s="12"/>
      <c r="RJZ1219" s="12"/>
      <c r="RKA1219" s="12"/>
      <c r="RKB1219" s="12"/>
      <c r="RKC1219" s="12"/>
      <c r="RKD1219" s="12"/>
      <c r="RKE1219" s="12"/>
      <c r="RKF1219" s="12"/>
      <c r="RKG1219" s="12"/>
      <c r="RKH1219" s="12"/>
      <c r="RKI1219" s="12"/>
      <c r="RKJ1219" s="12"/>
      <c r="RKK1219" s="12"/>
      <c r="RKL1219" s="12"/>
      <c r="RKM1219" s="12"/>
      <c r="RKN1219" s="12"/>
      <c r="RKO1219" s="12"/>
      <c r="RKP1219" s="12"/>
      <c r="RKQ1219" s="12"/>
      <c r="RKR1219" s="12"/>
      <c r="RKS1219" s="12"/>
      <c r="RKT1219" s="12"/>
      <c r="RKU1219" s="12"/>
      <c r="RKV1219" s="12"/>
      <c r="RKW1219" s="12"/>
      <c r="RKX1219" s="12"/>
      <c r="RKY1219" s="12"/>
      <c r="RKZ1219" s="12"/>
      <c r="RLA1219" s="12"/>
      <c r="RLB1219" s="12"/>
      <c r="RLC1219" s="12"/>
      <c r="RLD1219" s="12"/>
      <c r="RLE1219" s="12"/>
      <c r="RLF1219" s="12"/>
      <c r="RLG1219" s="12"/>
      <c r="RLH1219" s="12"/>
      <c r="RLI1219" s="12"/>
      <c r="RLJ1219" s="12"/>
      <c r="RLK1219" s="12"/>
      <c r="RLL1219" s="12"/>
      <c r="RLM1219" s="12"/>
      <c r="RLN1219" s="12"/>
      <c r="RLO1219" s="12"/>
      <c r="RLP1219" s="12"/>
      <c r="RLQ1219" s="12"/>
      <c r="RLR1219" s="12"/>
      <c r="RLS1219" s="12"/>
      <c r="RLT1219" s="12"/>
      <c r="RLU1219" s="12"/>
      <c r="RLV1219" s="12"/>
      <c r="RLW1219" s="12"/>
      <c r="RLX1219" s="12"/>
      <c r="RLY1219" s="12"/>
      <c r="RLZ1219" s="12"/>
      <c r="RMA1219" s="12"/>
      <c r="RMB1219" s="12"/>
      <c r="RMC1219" s="12"/>
      <c r="RMD1219" s="12"/>
      <c r="RME1219" s="12"/>
      <c r="RMF1219" s="12"/>
      <c r="RMG1219" s="12"/>
      <c r="RMH1219" s="12"/>
      <c r="RMI1219" s="12"/>
      <c r="RMJ1219" s="12"/>
      <c r="RMK1219" s="12"/>
      <c r="RML1219" s="12"/>
      <c r="RMM1219" s="12"/>
      <c r="RMN1219" s="12"/>
      <c r="RMO1219" s="12"/>
      <c r="RMP1219" s="12"/>
      <c r="RMQ1219" s="12"/>
      <c r="RMR1219" s="12"/>
      <c r="RMS1219" s="12"/>
      <c r="RMT1219" s="12"/>
      <c r="RMU1219" s="12"/>
      <c r="RMV1219" s="12"/>
      <c r="RMW1219" s="12"/>
      <c r="RMX1219" s="12"/>
      <c r="RMY1219" s="12"/>
      <c r="RMZ1219" s="12"/>
      <c r="RNA1219" s="12"/>
      <c r="RNB1219" s="12"/>
      <c r="RNC1219" s="12"/>
      <c r="RND1219" s="12"/>
      <c r="RNE1219" s="12"/>
      <c r="RNF1219" s="12"/>
      <c r="RNG1219" s="12"/>
      <c r="RNH1219" s="12"/>
      <c r="RNI1219" s="12"/>
      <c r="RNJ1219" s="12"/>
      <c r="RNK1219" s="12"/>
      <c r="RNL1219" s="12"/>
      <c r="RNM1219" s="12"/>
      <c r="RNN1219" s="12"/>
      <c r="RNO1219" s="12"/>
      <c r="RNP1219" s="12"/>
      <c r="RNQ1219" s="12"/>
      <c r="RNR1219" s="12"/>
      <c r="RNS1219" s="12"/>
      <c r="RNT1219" s="12"/>
      <c r="RNU1219" s="12"/>
      <c r="RNV1219" s="12"/>
      <c r="RNW1219" s="12"/>
      <c r="RNX1219" s="12"/>
      <c r="RNY1219" s="12"/>
      <c r="RNZ1219" s="12"/>
      <c r="ROA1219" s="12"/>
      <c r="ROB1219" s="12"/>
      <c r="ROC1219" s="12"/>
      <c r="ROD1219" s="12"/>
      <c r="ROE1219" s="12"/>
      <c r="ROF1219" s="12"/>
      <c r="ROG1219" s="12"/>
      <c r="ROH1219" s="12"/>
      <c r="ROI1219" s="12"/>
      <c r="ROJ1219" s="12"/>
      <c r="ROK1219" s="12"/>
      <c r="ROL1219" s="12"/>
      <c r="ROM1219" s="12"/>
      <c r="RON1219" s="12"/>
      <c r="ROO1219" s="12"/>
      <c r="ROP1219" s="12"/>
      <c r="ROQ1219" s="12"/>
      <c r="ROR1219" s="12"/>
      <c r="ROS1219" s="12"/>
      <c r="ROT1219" s="12"/>
      <c r="ROU1219" s="12"/>
      <c r="ROV1219" s="12"/>
      <c r="ROW1219" s="12"/>
      <c r="ROX1219" s="12"/>
      <c r="ROY1219" s="12"/>
      <c r="ROZ1219" s="12"/>
      <c r="RPA1219" s="12"/>
      <c r="RPB1219" s="12"/>
      <c r="RPC1219" s="12"/>
      <c r="RPD1219" s="12"/>
      <c r="RPE1219" s="12"/>
      <c r="RPF1219" s="12"/>
      <c r="RPG1219" s="12"/>
      <c r="RPH1219" s="12"/>
      <c r="RPI1219" s="12"/>
      <c r="RPJ1219" s="12"/>
      <c r="RPK1219" s="12"/>
      <c r="RPL1219" s="12"/>
      <c r="RPM1219" s="12"/>
      <c r="RPN1219" s="12"/>
      <c r="RPO1219" s="12"/>
      <c r="RPP1219" s="12"/>
      <c r="RPQ1219" s="12"/>
      <c r="RPR1219" s="12"/>
      <c r="RPS1219" s="12"/>
      <c r="RPT1219" s="12"/>
      <c r="RPU1219" s="12"/>
      <c r="RPV1219" s="12"/>
      <c r="RPW1219" s="12"/>
      <c r="RPX1219" s="12"/>
      <c r="RPY1219" s="12"/>
      <c r="RPZ1219" s="12"/>
      <c r="RQA1219" s="12"/>
      <c r="RQB1219" s="12"/>
      <c r="RQC1219" s="12"/>
      <c r="RQD1219" s="12"/>
      <c r="RQE1219" s="12"/>
      <c r="RQF1219" s="12"/>
      <c r="RQG1219" s="12"/>
      <c r="RQH1219" s="12"/>
      <c r="RQI1219" s="12"/>
      <c r="RQJ1219" s="12"/>
      <c r="RQK1219" s="12"/>
      <c r="RQL1219" s="12"/>
      <c r="RQM1219" s="12"/>
      <c r="RQN1219" s="12"/>
      <c r="RQO1219" s="12"/>
      <c r="RQP1219" s="12"/>
      <c r="RQQ1219" s="12"/>
      <c r="RQR1219" s="12"/>
      <c r="RQS1219" s="12"/>
      <c r="RQT1219" s="12"/>
      <c r="RQU1219" s="12"/>
      <c r="RQV1219" s="12"/>
      <c r="RQW1219" s="12"/>
      <c r="RQX1219" s="12"/>
      <c r="RQY1219" s="12"/>
      <c r="RQZ1219" s="12"/>
      <c r="RRA1219" s="12"/>
      <c r="RRB1219" s="12"/>
      <c r="RRC1219" s="12"/>
      <c r="RRD1219" s="12"/>
      <c r="RRE1219" s="12"/>
      <c r="RRF1219" s="12"/>
      <c r="RRG1219" s="12"/>
      <c r="RRH1219" s="12"/>
      <c r="RRI1219" s="12"/>
      <c r="RRJ1219" s="12"/>
      <c r="RRK1219" s="12"/>
      <c r="RRL1219" s="12"/>
      <c r="RRM1219" s="12"/>
      <c r="RRN1219" s="12"/>
      <c r="RRO1219" s="12"/>
      <c r="RRP1219" s="12"/>
      <c r="RRQ1219" s="12"/>
      <c r="RRR1219" s="12"/>
      <c r="RRS1219" s="12"/>
      <c r="RRT1219" s="12"/>
      <c r="RRU1219" s="12"/>
      <c r="RRV1219" s="12"/>
      <c r="RRW1219" s="12"/>
      <c r="RRX1219" s="12"/>
      <c r="RRY1219" s="12"/>
      <c r="RRZ1219" s="12"/>
      <c r="RSA1219" s="12"/>
      <c r="RSB1219" s="12"/>
      <c r="RSC1219" s="12"/>
      <c r="RSD1219" s="12"/>
      <c r="RSE1219" s="12"/>
      <c r="RSF1219" s="12"/>
      <c r="RSG1219" s="12"/>
      <c r="RSH1219" s="12"/>
      <c r="RSI1219" s="12"/>
      <c r="RSJ1219" s="12"/>
      <c r="RSK1219" s="12"/>
      <c r="RSL1219" s="12"/>
      <c r="RSM1219" s="12"/>
      <c r="RSN1219" s="12"/>
      <c r="RSO1219" s="12"/>
      <c r="RSP1219" s="12"/>
      <c r="RSQ1219" s="12"/>
      <c r="RSR1219" s="12"/>
      <c r="RSS1219" s="12"/>
      <c r="RST1219" s="12"/>
      <c r="RSU1219" s="12"/>
      <c r="RSV1219" s="12"/>
      <c r="RSW1219" s="12"/>
      <c r="RSX1219" s="12"/>
      <c r="RSY1219" s="12"/>
      <c r="RSZ1219" s="12"/>
      <c r="RTA1219" s="12"/>
      <c r="RTB1219" s="12"/>
      <c r="RTC1219" s="12"/>
      <c r="RTD1219" s="12"/>
      <c r="RTE1219" s="12"/>
      <c r="RTF1219" s="12"/>
      <c r="RTG1219" s="12"/>
      <c r="RTH1219" s="12"/>
      <c r="RTI1219" s="12"/>
      <c r="RTJ1219" s="12"/>
      <c r="RTK1219" s="12"/>
      <c r="RTL1219" s="12"/>
      <c r="RTM1219" s="12"/>
      <c r="RTN1219" s="12"/>
      <c r="RTO1219" s="12"/>
      <c r="RTP1219" s="12"/>
      <c r="RTQ1219" s="12"/>
      <c r="RTR1219" s="12"/>
      <c r="RTS1219" s="12"/>
      <c r="RTT1219" s="12"/>
      <c r="RTU1219" s="12"/>
      <c r="RTV1219" s="12"/>
      <c r="RTW1219" s="12"/>
      <c r="RTX1219" s="12"/>
      <c r="RTY1219" s="12"/>
      <c r="RTZ1219" s="12"/>
      <c r="RUA1219" s="12"/>
      <c r="RUB1219" s="12"/>
      <c r="RUC1219" s="12"/>
      <c r="RUD1219" s="12"/>
      <c r="RUE1219" s="12"/>
      <c r="RUF1219" s="12"/>
      <c r="RUG1219" s="12"/>
      <c r="RUH1219" s="12"/>
      <c r="RUI1219" s="12"/>
      <c r="RUJ1219" s="12"/>
      <c r="RUK1219" s="12"/>
      <c r="RUL1219" s="12"/>
      <c r="RUM1219" s="12"/>
      <c r="RUN1219" s="12"/>
      <c r="RUO1219" s="12"/>
      <c r="RUP1219" s="12"/>
      <c r="RUQ1219" s="12"/>
      <c r="RUR1219" s="12"/>
      <c r="RUS1219" s="12"/>
      <c r="RUT1219" s="12"/>
      <c r="RUU1219" s="12"/>
      <c r="RUV1219" s="12"/>
      <c r="RUW1219" s="12"/>
      <c r="RUX1219" s="12"/>
      <c r="RUY1219" s="12"/>
      <c r="RUZ1219" s="12"/>
      <c r="RVA1219" s="12"/>
      <c r="RVB1219" s="12"/>
      <c r="RVC1219" s="12"/>
      <c r="RVD1219" s="12"/>
      <c r="RVE1219" s="12"/>
      <c r="RVF1219" s="12"/>
      <c r="RVG1219" s="12"/>
      <c r="RVH1219" s="12"/>
      <c r="RVI1219" s="12"/>
      <c r="RVJ1219" s="12"/>
      <c r="RVK1219" s="12"/>
      <c r="RVL1219" s="12"/>
      <c r="RVM1219" s="12"/>
      <c r="RVN1219" s="12"/>
      <c r="RVO1219" s="12"/>
      <c r="RVP1219" s="12"/>
      <c r="RVQ1219" s="12"/>
      <c r="RVR1219" s="12"/>
      <c r="RVS1219" s="12"/>
      <c r="RVT1219" s="12"/>
      <c r="RVU1219" s="12"/>
      <c r="RVV1219" s="12"/>
      <c r="RVW1219" s="12"/>
      <c r="RVX1219" s="12"/>
      <c r="RVY1219" s="12"/>
      <c r="RVZ1219" s="12"/>
      <c r="RWA1219" s="12"/>
      <c r="RWB1219" s="12"/>
      <c r="RWC1219" s="12"/>
      <c r="RWD1219" s="12"/>
      <c r="RWE1219" s="12"/>
      <c r="RWF1219" s="12"/>
      <c r="RWG1219" s="12"/>
      <c r="RWH1219" s="12"/>
      <c r="RWI1219" s="12"/>
      <c r="RWJ1219" s="12"/>
      <c r="RWK1219" s="12"/>
      <c r="RWL1219" s="12"/>
      <c r="RWM1219" s="12"/>
      <c r="RWN1219" s="12"/>
      <c r="RWO1219" s="12"/>
      <c r="RWP1219" s="12"/>
      <c r="RWQ1219" s="12"/>
      <c r="RWR1219" s="12"/>
      <c r="RWS1219" s="12"/>
      <c r="RWT1219" s="12"/>
      <c r="RWU1219" s="12"/>
      <c r="RWV1219" s="12"/>
      <c r="RWW1219" s="12"/>
      <c r="RWX1219" s="12"/>
      <c r="RWY1219" s="12"/>
      <c r="RWZ1219" s="12"/>
      <c r="RXA1219" s="12"/>
      <c r="RXB1219" s="12"/>
      <c r="RXC1219" s="12"/>
      <c r="RXD1219" s="12"/>
      <c r="RXE1219" s="12"/>
      <c r="RXF1219" s="12"/>
      <c r="RXG1219" s="12"/>
      <c r="RXH1219" s="12"/>
      <c r="RXI1219" s="12"/>
      <c r="RXJ1219" s="12"/>
      <c r="RXK1219" s="12"/>
      <c r="RXL1219" s="12"/>
      <c r="RXM1219" s="12"/>
      <c r="RXN1219" s="12"/>
      <c r="RXO1219" s="12"/>
      <c r="RXP1219" s="12"/>
      <c r="RXQ1219" s="12"/>
      <c r="RXR1219" s="12"/>
      <c r="RXS1219" s="12"/>
      <c r="RXT1219" s="12"/>
      <c r="RXU1219" s="12"/>
      <c r="RXV1219" s="12"/>
      <c r="RXW1219" s="12"/>
      <c r="RXX1219" s="12"/>
      <c r="RXY1219" s="12"/>
      <c r="RXZ1219" s="12"/>
      <c r="RYA1219" s="12"/>
      <c r="RYB1219" s="12"/>
      <c r="RYC1219" s="12"/>
      <c r="RYD1219" s="12"/>
      <c r="RYE1219" s="12"/>
      <c r="RYF1219" s="12"/>
      <c r="RYG1219" s="12"/>
      <c r="RYH1219" s="12"/>
      <c r="RYI1219" s="12"/>
      <c r="RYJ1219" s="12"/>
      <c r="RYK1219" s="12"/>
      <c r="RYL1219" s="12"/>
      <c r="RYM1219" s="12"/>
      <c r="RYN1219" s="12"/>
      <c r="RYO1219" s="12"/>
      <c r="RYP1219" s="12"/>
      <c r="RYQ1219" s="12"/>
      <c r="RYR1219" s="12"/>
      <c r="RYS1219" s="12"/>
      <c r="RYT1219" s="12"/>
      <c r="RYU1219" s="12"/>
      <c r="RYV1219" s="12"/>
      <c r="RYW1219" s="12"/>
      <c r="RYX1219" s="12"/>
      <c r="RYY1219" s="12"/>
      <c r="RYZ1219" s="12"/>
      <c r="RZA1219" s="12"/>
      <c r="RZB1219" s="12"/>
      <c r="RZC1219" s="12"/>
      <c r="RZD1219" s="12"/>
      <c r="RZE1219" s="12"/>
      <c r="RZF1219" s="12"/>
      <c r="RZG1219" s="12"/>
      <c r="RZH1219" s="12"/>
      <c r="RZI1219" s="12"/>
      <c r="RZJ1219" s="12"/>
      <c r="RZK1219" s="12"/>
      <c r="RZL1219" s="12"/>
      <c r="RZM1219" s="12"/>
      <c r="RZN1219" s="12"/>
      <c r="RZO1219" s="12"/>
      <c r="RZP1219" s="12"/>
      <c r="RZQ1219" s="12"/>
      <c r="RZR1219" s="12"/>
      <c r="RZS1219" s="12"/>
      <c r="RZT1219" s="12"/>
      <c r="RZU1219" s="12"/>
      <c r="RZV1219" s="12"/>
      <c r="RZW1219" s="12"/>
      <c r="RZX1219" s="12"/>
      <c r="RZY1219" s="12"/>
      <c r="RZZ1219" s="12"/>
      <c r="SAA1219" s="12"/>
      <c r="SAB1219" s="12"/>
      <c r="SAC1219" s="12"/>
      <c r="SAD1219" s="12"/>
      <c r="SAE1219" s="12"/>
      <c r="SAF1219" s="12"/>
      <c r="SAG1219" s="12"/>
      <c r="SAH1219" s="12"/>
      <c r="SAI1219" s="12"/>
      <c r="SAJ1219" s="12"/>
      <c r="SAK1219" s="12"/>
      <c r="SAL1219" s="12"/>
      <c r="SAM1219" s="12"/>
      <c r="SAN1219" s="12"/>
      <c r="SAO1219" s="12"/>
      <c r="SAP1219" s="12"/>
      <c r="SAQ1219" s="12"/>
      <c r="SAR1219" s="12"/>
      <c r="SAS1219" s="12"/>
      <c r="SAT1219" s="12"/>
      <c r="SAU1219" s="12"/>
      <c r="SAV1219" s="12"/>
      <c r="SAW1219" s="12"/>
      <c r="SAX1219" s="12"/>
      <c r="SAY1219" s="12"/>
      <c r="SAZ1219" s="12"/>
      <c r="SBA1219" s="12"/>
      <c r="SBB1219" s="12"/>
      <c r="SBC1219" s="12"/>
      <c r="SBD1219" s="12"/>
      <c r="SBE1219" s="12"/>
      <c r="SBF1219" s="12"/>
      <c r="SBG1219" s="12"/>
      <c r="SBH1219" s="12"/>
      <c r="SBI1219" s="12"/>
      <c r="SBJ1219" s="12"/>
      <c r="SBK1219" s="12"/>
      <c r="SBL1219" s="12"/>
      <c r="SBM1219" s="12"/>
      <c r="SBN1219" s="12"/>
      <c r="SBO1219" s="12"/>
      <c r="SBP1219" s="12"/>
      <c r="SBQ1219" s="12"/>
      <c r="SBR1219" s="12"/>
      <c r="SBS1219" s="12"/>
      <c r="SBT1219" s="12"/>
      <c r="SBU1219" s="12"/>
      <c r="SBV1219" s="12"/>
      <c r="SBW1219" s="12"/>
      <c r="SBX1219" s="12"/>
      <c r="SBY1219" s="12"/>
      <c r="SBZ1219" s="12"/>
      <c r="SCA1219" s="12"/>
      <c r="SCB1219" s="12"/>
      <c r="SCC1219" s="12"/>
      <c r="SCD1219" s="12"/>
      <c r="SCE1219" s="12"/>
      <c r="SCF1219" s="12"/>
      <c r="SCG1219" s="12"/>
      <c r="SCH1219" s="12"/>
      <c r="SCI1219" s="12"/>
      <c r="SCJ1219" s="12"/>
      <c r="SCK1219" s="12"/>
      <c r="SCL1219" s="12"/>
      <c r="SCM1219" s="12"/>
      <c r="SCN1219" s="12"/>
      <c r="SCO1219" s="12"/>
      <c r="SCP1219" s="12"/>
      <c r="SCQ1219" s="12"/>
      <c r="SCR1219" s="12"/>
      <c r="SCS1219" s="12"/>
      <c r="SCT1219" s="12"/>
      <c r="SCU1219" s="12"/>
      <c r="SCV1219" s="12"/>
      <c r="SCW1219" s="12"/>
      <c r="SCX1219" s="12"/>
      <c r="SCY1219" s="12"/>
      <c r="SCZ1219" s="12"/>
      <c r="SDA1219" s="12"/>
      <c r="SDB1219" s="12"/>
      <c r="SDC1219" s="12"/>
      <c r="SDD1219" s="12"/>
      <c r="SDE1219" s="12"/>
      <c r="SDF1219" s="12"/>
      <c r="SDG1219" s="12"/>
      <c r="SDH1219" s="12"/>
      <c r="SDI1219" s="12"/>
      <c r="SDJ1219" s="12"/>
      <c r="SDK1219" s="12"/>
      <c r="SDL1219" s="12"/>
      <c r="SDM1219" s="12"/>
      <c r="SDN1219" s="12"/>
      <c r="SDO1219" s="12"/>
      <c r="SDP1219" s="12"/>
      <c r="SDQ1219" s="12"/>
      <c r="SDR1219" s="12"/>
      <c r="SDS1219" s="12"/>
      <c r="SDT1219" s="12"/>
      <c r="SDU1219" s="12"/>
      <c r="SDV1219" s="12"/>
      <c r="SDW1219" s="12"/>
      <c r="SDX1219" s="12"/>
      <c r="SDY1219" s="12"/>
      <c r="SDZ1219" s="12"/>
      <c r="SEA1219" s="12"/>
      <c r="SEB1219" s="12"/>
      <c r="SEC1219" s="12"/>
      <c r="SED1219" s="12"/>
      <c r="SEE1219" s="12"/>
      <c r="SEF1219" s="12"/>
      <c r="SEG1219" s="12"/>
      <c r="SEH1219" s="12"/>
      <c r="SEI1219" s="12"/>
      <c r="SEJ1219" s="12"/>
      <c r="SEK1219" s="12"/>
      <c r="SEL1219" s="12"/>
      <c r="SEM1219" s="12"/>
      <c r="SEN1219" s="12"/>
      <c r="SEO1219" s="12"/>
      <c r="SEP1219" s="12"/>
      <c r="SEQ1219" s="12"/>
      <c r="SER1219" s="12"/>
      <c r="SES1219" s="12"/>
      <c r="SET1219" s="12"/>
      <c r="SEU1219" s="12"/>
      <c r="SEV1219" s="12"/>
      <c r="SEW1219" s="12"/>
      <c r="SEX1219" s="12"/>
      <c r="SEY1219" s="12"/>
      <c r="SEZ1219" s="12"/>
      <c r="SFA1219" s="12"/>
      <c r="SFB1219" s="12"/>
      <c r="SFC1219" s="12"/>
      <c r="SFD1219" s="12"/>
      <c r="SFE1219" s="12"/>
      <c r="SFF1219" s="12"/>
      <c r="SFG1219" s="12"/>
      <c r="SFH1219" s="12"/>
      <c r="SFI1219" s="12"/>
      <c r="SFJ1219" s="12"/>
      <c r="SFK1219" s="12"/>
      <c r="SFL1219" s="12"/>
      <c r="SFM1219" s="12"/>
      <c r="SFN1219" s="12"/>
      <c r="SFO1219" s="12"/>
      <c r="SFP1219" s="12"/>
      <c r="SFQ1219" s="12"/>
      <c r="SFR1219" s="12"/>
      <c r="SFS1219" s="12"/>
      <c r="SFT1219" s="12"/>
      <c r="SFU1219" s="12"/>
      <c r="SFV1219" s="12"/>
      <c r="SFW1219" s="12"/>
      <c r="SFX1219" s="12"/>
      <c r="SFY1219" s="12"/>
      <c r="SFZ1219" s="12"/>
      <c r="SGA1219" s="12"/>
      <c r="SGB1219" s="12"/>
      <c r="SGC1219" s="12"/>
      <c r="SGD1219" s="12"/>
      <c r="SGE1219" s="12"/>
      <c r="SGF1219" s="12"/>
      <c r="SGG1219" s="12"/>
      <c r="SGH1219" s="12"/>
      <c r="SGI1219" s="12"/>
      <c r="SGJ1219" s="12"/>
      <c r="SGK1219" s="12"/>
      <c r="SGL1219" s="12"/>
      <c r="SGM1219" s="12"/>
      <c r="SGN1219" s="12"/>
      <c r="SGO1219" s="12"/>
      <c r="SGP1219" s="12"/>
      <c r="SGQ1219" s="12"/>
      <c r="SGR1219" s="12"/>
      <c r="SGS1219" s="12"/>
      <c r="SGT1219" s="12"/>
      <c r="SGU1219" s="12"/>
      <c r="SGV1219" s="12"/>
      <c r="SGW1219" s="12"/>
      <c r="SGX1219" s="12"/>
      <c r="SGY1219" s="12"/>
      <c r="SGZ1219" s="12"/>
      <c r="SHA1219" s="12"/>
      <c r="SHB1219" s="12"/>
      <c r="SHC1219" s="12"/>
      <c r="SHD1219" s="12"/>
      <c r="SHE1219" s="12"/>
      <c r="SHF1219" s="12"/>
      <c r="SHG1219" s="12"/>
      <c r="SHH1219" s="12"/>
      <c r="SHI1219" s="12"/>
      <c r="SHJ1219" s="12"/>
      <c r="SHK1219" s="12"/>
      <c r="SHL1219" s="12"/>
      <c r="SHM1219" s="12"/>
      <c r="SHN1219" s="12"/>
      <c r="SHO1219" s="12"/>
      <c r="SHP1219" s="12"/>
      <c r="SHQ1219" s="12"/>
      <c r="SHR1219" s="12"/>
      <c r="SHS1219" s="12"/>
      <c r="SHT1219" s="12"/>
      <c r="SHU1219" s="12"/>
      <c r="SHV1219" s="12"/>
      <c r="SHW1219" s="12"/>
      <c r="SHX1219" s="12"/>
      <c r="SHY1219" s="12"/>
      <c r="SHZ1219" s="12"/>
      <c r="SIA1219" s="12"/>
      <c r="SIB1219" s="12"/>
      <c r="SIC1219" s="12"/>
      <c r="SID1219" s="12"/>
      <c r="SIE1219" s="12"/>
      <c r="SIF1219" s="12"/>
      <c r="SIG1219" s="12"/>
      <c r="SIH1219" s="12"/>
      <c r="SII1219" s="12"/>
      <c r="SIJ1219" s="12"/>
      <c r="SIK1219" s="12"/>
      <c r="SIL1219" s="12"/>
      <c r="SIM1219" s="12"/>
      <c r="SIN1219" s="12"/>
      <c r="SIO1219" s="12"/>
      <c r="SIP1219" s="12"/>
      <c r="SIQ1219" s="12"/>
      <c r="SIR1219" s="12"/>
      <c r="SIS1219" s="12"/>
      <c r="SIT1219" s="12"/>
      <c r="SIU1219" s="12"/>
      <c r="SIV1219" s="12"/>
      <c r="SIW1219" s="12"/>
      <c r="SIX1219" s="12"/>
      <c r="SIY1219" s="12"/>
      <c r="SIZ1219" s="12"/>
      <c r="SJA1219" s="12"/>
      <c r="SJB1219" s="12"/>
      <c r="SJC1219" s="12"/>
      <c r="SJD1219" s="12"/>
      <c r="SJE1219" s="12"/>
      <c r="SJF1219" s="12"/>
      <c r="SJG1219" s="12"/>
      <c r="SJH1219" s="12"/>
      <c r="SJI1219" s="12"/>
      <c r="SJJ1219" s="12"/>
      <c r="SJK1219" s="12"/>
      <c r="SJL1219" s="12"/>
      <c r="SJM1219" s="12"/>
      <c r="SJN1219" s="12"/>
      <c r="SJO1219" s="12"/>
      <c r="SJP1219" s="12"/>
      <c r="SJQ1219" s="12"/>
      <c r="SJR1219" s="12"/>
      <c r="SJS1219" s="12"/>
      <c r="SJT1219" s="12"/>
      <c r="SJU1219" s="12"/>
      <c r="SJV1219" s="12"/>
      <c r="SJW1219" s="12"/>
      <c r="SJX1219" s="12"/>
      <c r="SJY1219" s="12"/>
      <c r="SJZ1219" s="12"/>
      <c r="SKA1219" s="12"/>
      <c r="SKB1219" s="12"/>
      <c r="SKC1219" s="12"/>
      <c r="SKD1219" s="12"/>
      <c r="SKE1219" s="12"/>
      <c r="SKF1219" s="12"/>
      <c r="SKG1219" s="12"/>
      <c r="SKH1219" s="12"/>
      <c r="SKI1219" s="12"/>
      <c r="SKJ1219" s="12"/>
      <c r="SKK1219" s="12"/>
      <c r="SKL1219" s="12"/>
      <c r="SKM1219" s="12"/>
      <c r="SKN1219" s="12"/>
      <c r="SKO1219" s="12"/>
      <c r="SKP1219" s="12"/>
      <c r="SKQ1219" s="12"/>
      <c r="SKR1219" s="12"/>
      <c r="SKS1219" s="12"/>
      <c r="SKT1219" s="12"/>
      <c r="SKU1219" s="12"/>
      <c r="SKV1219" s="12"/>
      <c r="SKW1219" s="12"/>
      <c r="SKX1219" s="12"/>
      <c r="SKY1219" s="12"/>
      <c r="SKZ1219" s="12"/>
      <c r="SLA1219" s="12"/>
      <c r="SLB1219" s="12"/>
      <c r="SLC1219" s="12"/>
      <c r="SLD1219" s="12"/>
      <c r="SLE1219" s="12"/>
      <c r="SLF1219" s="12"/>
      <c r="SLG1219" s="12"/>
      <c r="SLH1219" s="12"/>
      <c r="SLI1219" s="12"/>
      <c r="SLJ1219" s="12"/>
      <c r="SLK1219" s="12"/>
      <c r="SLL1219" s="12"/>
      <c r="SLM1219" s="12"/>
      <c r="SLN1219" s="12"/>
      <c r="SLO1219" s="12"/>
      <c r="SLP1219" s="12"/>
      <c r="SLQ1219" s="12"/>
      <c r="SLR1219" s="12"/>
      <c r="SLS1219" s="12"/>
      <c r="SLT1219" s="12"/>
      <c r="SLU1219" s="12"/>
      <c r="SLV1219" s="12"/>
      <c r="SLW1219" s="12"/>
      <c r="SLX1219" s="12"/>
      <c r="SLY1219" s="12"/>
      <c r="SLZ1219" s="12"/>
      <c r="SMA1219" s="12"/>
      <c r="SMB1219" s="12"/>
      <c r="SMC1219" s="12"/>
      <c r="SMD1219" s="12"/>
      <c r="SME1219" s="12"/>
      <c r="SMF1219" s="12"/>
      <c r="SMG1219" s="12"/>
      <c r="SMH1219" s="12"/>
      <c r="SMI1219" s="12"/>
      <c r="SMJ1219" s="12"/>
      <c r="SMK1219" s="12"/>
      <c r="SML1219" s="12"/>
      <c r="SMM1219" s="12"/>
      <c r="SMN1219" s="12"/>
      <c r="SMO1219" s="12"/>
      <c r="SMP1219" s="12"/>
      <c r="SMQ1219" s="12"/>
      <c r="SMR1219" s="12"/>
      <c r="SMS1219" s="12"/>
      <c r="SMT1219" s="12"/>
      <c r="SMU1219" s="12"/>
      <c r="SMV1219" s="12"/>
      <c r="SMW1219" s="12"/>
      <c r="SMX1219" s="12"/>
      <c r="SMY1219" s="12"/>
      <c r="SMZ1219" s="12"/>
      <c r="SNA1219" s="12"/>
      <c r="SNB1219" s="12"/>
      <c r="SNC1219" s="12"/>
      <c r="SND1219" s="12"/>
      <c r="SNE1219" s="12"/>
      <c r="SNF1219" s="12"/>
      <c r="SNG1219" s="12"/>
      <c r="SNH1219" s="12"/>
      <c r="SNI1219" s="12"/>
      <c r="SNJ1219" s="12"/>
      <c r="SNK1219" s="12"/>
      <c r="SNL1219" s="12"/>
      <c r="SNM1219" s="12"/>
      <c r="SNN1219" s="12"/>
      <c r="SNO1219" s="12"/>
      <c r="SNP1219" s="12"/>
      <c r="SNQ1219" s="12"/>
      <c r="SNR1219" s="12"/>
      <c r="SNS1219" s="12"/>
      <c r="SNT1219" s="12"/>
      <c r="SNU1219" s="12"/>
      <c r="SNV1219" s="12"/>
      <c r="SNW1219" s="12"/>
      <c r="SNX1219" s="12"/>
      <c r="SNY1219" s="12"/>
      <c r="SNZ1219" s="12"/>
      <c r="SOA1219" s="12"/>
      <c r="SOB1219" s="12"/>
      <c r="SOC1219" s="12"/>
      <c r="SOD1219" s="12"/>
      <c r="SOE1219" s="12"/>
      <c r="SOF1219" s="12"/>
      <c r="SOG1219" s="12"/>
      <c r="SOH1219" s="12"/>
      <c r="SOI1219" s="12"/>
      <c r="SOJ1219" s="12"/>
      <c r="SOK1219" s="12"/>
      <c r="SOL1219" s="12"/>
      <c r="SOM1219" s="12"/>
      <c r="SON1219" s="12"/>
      <c r="SOO1219" s="12"/>
      <c r="SOP1219" s="12"/>
      <c r="SOQ1219" s="12"/>
      <c r="SOR1219" s="12"/>
      <c r="SOS1219" s="12"/>
      <c r="SOT1219" s="12"/>
      <c r="SOU1219" s="12"/>
      <c r="SOV1219" s="12"/>
      <c r="SOW1219" s="12"/>
      <c r="SOX1219" s="12"/>
      <c r="SOY1219" s="12"/>
      <c r="SOZ1219" s="12"/>
      <c r="SPA1219" s="12"/>
      <c r="SPB1219" s="12"/>
      <c r="SPC1219" s="12"/>
      <c r="SPD1219" s="12"/>
      <c r="SPE1219" s="12"/>
      <c r="SPF1219" s="12"/>
      <c r="SPG1219" s="12"/>
      <c r="SPH1219" s="12"/>
      <c r="SPI1219" s="12"/>
      <c r="SPJ1219" s="12"/>
      <c r="SPK1219" s="12"/>
      <c r="SPL1219" s="12"/>
      <c r="SPM1219" s="12"/>
      <c r="SPN1219" s="12"/>
      <c r="SPO1219" s="12"/>
      <c r="SPP1219" s="12"/>
      <c r="SPQ1219" s="12"/>
      <c r="SPR1219" s="12"/>
      <c r="SPS1219" s="12"/>
      <c r="SPT1219" s="12"/>
      <c r="SPU1219" s="12"/>
      <c r="SPV1219" s="12"/>
      <c r="SPW1219" s="12"/>
      <c r="SPX1219" s="12"/>
      <c r="SPY1219" s="12"/>
      <c r="SPZ1219" s="12"/>
      <c r="SQA1219" s="12"/>
      <c r="SQB1219" s="12"/>
      <c r="SQC1219" s="12"/>
      <c r="SQD1219" s="12"/>
      <c r="SQE1219" s="12"/>
      <c r="SQF1219" s="12"/>
      <c r="SQG1219" s="12"/>
      <c r="SQH1219" s="12"/>
      <c r="SQI1219" s="12"/>
      <c r="SQJ1219" s="12"/>
      <c r="SQK1219" s="12"/>
      <c r="SQL1219" s="12"/>
      <c r="SQM1219" s="12"/>
      <c r="SQN1219" s="12"/>
      <c r="SQO1219" s="12"/>
      <c r="SQP1219" s="12"/>
      <c r="SQQ1219" s="12"/>
      <c r="SQR1219" s="12"/>
      <c r="SQS1219" s="12"/>
      <c r="SQT1219" s="12"/>
      <c r="SQU1219" s="12"/>
      <c r="SQV1219" s="12"/>
      <c r="SQW1219" s="12"/>
      <c r="SQX1219" s="12"/>
      <c r="SQY1219" s="12"/>
      <c r="SQZ1219" s="12"/>
      <c r="SRA1219" s="12"/>
      <c r="SRB1219" s="12"/>
      <c r="SRC1219" s="12"/>
      <c r="SRD1219" s="12"/>
      <c r="SRE1219" s="12"/>
      <c r="SRF1219" s="12"/>
      <c r="SRG1219" s="12"/>
      <c r="SRH1219" s="12"/>
      <c r="SRI1219" s="12"/>
      <c r="SRJ1219" s="12"/>
      <c r="SRK1219" s="12"/>
      <c r="SRL1219" s="12"/>
      <c r="SRM1219" s="12"/>
      <c r="SRN1219" s="12"/>
      <c r="SRO1219" s="12"/>
      <c r="SRP1219" s="12"/>
      <c r="SRQ1219" s="12"/>
      <c r="SRR1219" s="12"/>
      <c r="SRS1219" s="12"/>
      <c r="SRT1219" s="12"/>
      <c r="SRU1219" s="12"/>
      <c r="SRV1219" s="12"/>
      <c r="SRW1219" s="12"/>
      <c r="SRX1219" s="12"/>
      <c r="SRY1219" s="12"/>
      <c r="SRZ1219" s="12"/>
      <c r="SSA1219" s="12"/>
      <c r="SSB1219" s="12"/>
      <c r="SSC1219" s="12"/>
      <c r="SSD1219" s="12"/>
      <c r="SSE1219" s="12"/>
      <c r="SSF1219" s="12"/>
      <c r="SSG1219" s="12"/>
      <c r="SSH1219" s="12"/>
      <c r="SSI1219" s="12"/>
      <c r="SSJ1219" s="12"/>
      <c r="SSK1219" s="12"/>
      <c r="SSL1219" s="12"/>
      <c r="SSM1219" s="12"/>
      <c r="SSN1219" s="12"/>
      <c r="SSO1219" s="12"/>
      <c r="SSP1219" s="12"/>
      <c r="SSQ1219" s="12"/>
      <c r="SSR1219" s="12"/>
      <c r="SSS1219" s="12"/>
      <c r="SST1219" s="12"/>
      <c r="SSU1219" s="12"/>
      <c r="SSV1219" s="12"/>
      <c r="SSW1219" s="12"/>
      <c r="SSX1219" s="12"/>
      <c r="SSY1219" s="12"/>
      <c r="SSZ1219" s="12"/>
      <c r="STA1219" s="12"/>
      <c r="STB1219" s="12"/>
      <c r="STC1219" s="12"/>
      <c r="STD1219" s="12"/>
      <c r="STE1219" s="12"/>
      <c r="STF1219" s="12"/>
      <c r="STG1219" s="12"/>
      <c r="STH1219" s="12"/>
      <c r="STI1219" s="12"/>
      <c r="STJ1219" s="12"/>
      <c r="STK1219" s="12"/>
      <c r="STL1219" s="12"/>
      <c r="STM1219" s="12"/>
      <c r="STN1219" s="12"/>
      <c r="STO1219" s="12"/>
      <c r="STP1219" s="12"/>
      <c r="STQ1219" s="12"/>
      <c r="STR1219" s="12"/>
      <c r="STS1219" s="12"/>
      <c r="STT1219" s="12"/>
      <c r="STU1219" s="12"/>
      <c r="STV1219" s="12"/>
      <c r="STW1219" s="12"/>
      <c r="STX1219" s="12"/>
      <c r="STY1219" s="12"/>
      <c r="STZ1219" s="12"/>
      <c r="SUA1219" s="12"/>
      <c r="SUB1219" s="12"/>
      <c r="SUC1219" s="12"/>
      <c r="SUD1219" s="12"/>
      <c r="SUE1219" s="12"/>
      <c r="SUF1219" s="12"/>
      <c r="SUG1219" s="12"/>
      <c r="SUH1219" s="12"/>
      <c r="SUI1219" s="12"/>
      <c r="SUJ1219" s="12"/>
      <c r="SUK1219" s="12"/>
      <c r="SUL1219" s="12"/>
      <c r="SUM1219" s="12"/>
      <c r="SUN1219" s="12"/>
      <c r="SUO1219" s="12"/>
      <c r="SUP1219" s="12"/>
      <c r="SUQ1219" s="12"/>
      <c r="SUR1219" s="12"/>
      <c r="SUS1219" s="12"/>
      <c r="SUT1219" s="12"/>
      <c r="SUU1219" s="12"/>
      <c r="SUV1219" s="12"/>
      <c r="SUW1219" s="12"/>
      <c r="SUX1219" s="12"/>
      <c r="SUY1219" s="12"/>
      <c r="SUZ1219" s="12"/>
      <c r="SVA1219" s="12"/>
      <c r="SVB1219" s="12"/>
      <c r="SVC1219" s="12"/>
      <c r="SVD1219" s="12"/>
      <c r="SVE1219" s="12"/>
      <c r="SVF1219" s="12"/>
      <c r="SVG1219" s="12"/>
      <c r="SVH1219" s="12"/>
      <c r="SVI1219" s="12"/>
      <c r="SVJ1219" s="12"/>
      <c r="SVK1219" s="12"/>
      <c r="SVL1219" s="12"/>
      <c r="SVM1219" s="12"/>
      <c r="SVN1219" s="12"/>
      <c r="SVO1219" s="12"/>
      <c r="SVP1219" s="12"/>
      <c r="SVQ1219" s="12"/>
      <c r="SVR1219" s="12"/>
      <c r="SVS1219" s="12"/>
      <c r="SVT1219" s="12"/>
      <c r="SVU1219" s="12"/>
      <c r="SVV1219" s="12"/>
      <c r="SVW1219" s="12"/>
      <c r="SVX1219" s="12"/>
      <c r="SVY1219" s="12"/>
      <c r="SVZ1219" s="12"/>
      <c r="SWA1219" s="12"/>
      <c r="SWB1219" s="12"/>
      <c r="SWC1219" s="12"/>
      <c r="SWD1219" s="12"/>
      <c r="SWE1219" s="12"/>
      <c r="SWF1219" s="12"/>
      <c r="SWG1219" s="12"/>
      <c r="SWH1219" s="12"/>
      <c r="SWI1219" s="12"/>
      <c r="SWJ1219" s="12"/>
      <c r="SWK1219" s="12"/>
      <c r="SWL1219" s="12"/>
      <c r="SWM1219" s="12"/>
      <c r="SWN1219" s="12"/>
      <c r="SWO1219" s="12"/>
      <c r="SWP1219" s="12"/>
      <c r="SWQ1219" s="12"/>
      <c r="SWR1219" s="12"/>
      <c r="SWS1219" s="12"/>
      <c r="SWT1219" s="12"/>
      <c r="SWU1219" s="12"/>
      <c r="SWV1219" s="12"/>
      <c r="SWW1219" s="12"/>
      <c r="SWX1219" s="12"/>
      <c r="SWY1219" s="12"/>
      <c r="SWZ1219" s="12"/>
      <c r="SXA1219" s="12"/>
      <c r="SXB1219" s="12"/>
      <c r="SXC1219" s="12"/>
      <c r="SXD1219" s="12"/>
      <c r="SXE1219" s="12"/>
      <c r="SXF1219" s="12"/>
      <c r="SXG1219" s="12"/>
      <c r="SXH1219" s="12"/>
      <c r="SXI1219" s="12"/>
      <c r="SXJ1219" s="12"/>
      <c r="SXK1219" s="12"/>
      <c r="SXL1219" s="12"/>
      <c r="SXM1219" s="12"/>
      <c r="SXN1219" s="12"/>
      <c r="SXO1219" s="12"/>
      <c r="SXP1219" s="12"/>
      <c r="SXQ1219" s="12"/>
      <c r="SXR1219" s="12"/>
      <c r="SXS1219" s="12"/>
      <c r="SXT1219" s="12"/>
      <c r="SXU1219" s="12"/>
      <c r="SXV1219" s="12"/>
      <c r="SXW1219" s="12"/>
      <c r="SXX1219" s="12"/>
      <c r="SXY1219" s="12"/>
      <c r="SXZ1219" s="12"/>
      <c r="SYA1219" s="12"/>
      <c r="SYB1219" s="12"/>
      <c r="SYC1219" s="12"/>
      <c r="SYD1219" s="12"/>
      <c r="SYE1219" s="12"/>
      <c r="SYF1219" s="12"/>
      <c r="SYG1219" s="12"/>
      <c r="SYH1219" s="12"/>
      <c r="SYI1219" s="12"/>
      <c r="SYJ1219" s="12"/>
      <c r="SYK1219" s="12"/>
      <c r="SYL1219" s="12"/>
      <c r="SYM1219" s="12"/>
      <c r="SYN1219" s="12"/>
      <c r="SYO1219" s="12"/>
      <c r="SYP1219" s="12"/>
      <c r="SYQ1219" s="12"/>
      <c r="SYR1219" s="12"/>
      <c r="SYS1219" s="12"/>
      <c r="SYT1219" s="12"/>
      <c r="SYU1219" s="12"/>
      <c r="SYV1219" s="12"/>
      <c r="SYW1219" s="12"/>
      <c r="SYX1219" s="12"/>
      <c r="SYY1219" s="12"/>
      <c r="SYZ1219" s="12"/>
      <c r="SZA1219" s="12"/>
      <c r="SZB1219" s="12"/>
      <c r="SZC1219" s="12"/>
      <c r="SZD1219" s="12"/>
      <c r="SZE1219" s="12"/>
      <c r="SZF1219" s="12"/>
      <c r="SZG1219" s="12"/>
      <c r="SZH1219" s="12"/>
      <c r="SZI1219" s="12"/>
      <c r="SZJ1219" s="12"/>
      <c r="SZK1219" s="12"/>
      <c r="SZL1219" s="12"/>
      <c r="SZM1219" s="12"/>
      <c r="SZN1219" s="12"/>
      <c r="SZO1219" s="12"/>
      <c r="SZP1219" s="12"/>
      <c r="SZQ1219" s="12"/>
      <c r="SZR1219" s="12"/>
      <c r="SZS1219" s="12"/>
      <c r="SZT1219" s="12"/>
      <c r="SZU1219" s="12"/>
      <c r="SZV1219" s="12"/>
      <c r="SZW1219" s="12"/>
      <c r="SZX1219" s="12"/>
      <c r="SZY1219" s="12"/>
      <c r="SZZ1219" s="12"/>
      <c r="TAA1219" s="12"/>
      <c r="TAB1219" s="12"/>
      <c r="TAC1219" s="12"/>
      <c r="TAD1219" s="12"/>
      <c r="TAE1219" s="12"/>
      <c r="TAF1219" s="12"/>
      <c r="TAG1219" s="12"/>
      <c r="TAH1219" s="12"/>
      <c r="TAI1219" s="12"/>
      <c r="TAJ1219" s="12"/>
      <c r="TAK1219" s="12"/>
      <c r="TAL1219" s="12"/>
      <c r="TAM1219" s="12"/>
      <c r="TAN1219" s="12"/>
      <c r="TAO1219" s="12"/>
      <c r="TAP1219" s="12"/>
      <c r="TAQ1219" s="12"/>
      <c r="TAR1219" s="12"/>
      <c r="TAS1219" s="12"/>
      <c r="TAT1219" s="12"/>
      <c r="TAU1219" s="12"/>
      <c r="TAV1219" s="12"/>
      <c r="TAW1219" s="12"/>
      <c r="TAX1219" s="12"/>
      <c r="TAY1219" s="12"/>
      <c r="TAZ1219" s="12"/>
      <c r="TBA1219" s="12"/>
      <c r="TBB1219" s="12"/>
      <c r="TBC1219" s="12"/>
      <c r="TBD1219" s="12"/>
      <c r="TBE1219" s="12"/>
      <c r="TBF1219" s="12"/>
      <c r="TBG1219" s="12"/>
      <c r="TBH1219" s="12"/>
      <c r="TBI1219" s="12"/>
      <c r="TBJ1219" s="12"/>
      <c r="TBK1219" s="12"/>
      <c r="TBL1219" s="12"/>
      <c r="TBM1219" s="12"/>
      <c r="TBN1219" s="12"/>
      <c r="TBO1219" s="12"/>
      <c r="TBP1219" s="12"/>
      <c r="TBQ1219" s="12"/>
      <c r="TBR1219" s="12"/>
      <c r="TBS1219" s="12"/>
      <c r="TBT1219" s="12"/>
      <c r="TBU1219" s="12"/>
      <c r="TBV1219" s="12"/>
      <c r="TBW1219" s="12"/>
      <c r="TBX1219" s="12"/>
      <c r="TBY1219" s="12"/>
      <c r="TBZ1219" s="12"/>
      <c r="TCA1219" s="12"/>
      <c r="TCB1219" s="12"/>
      <c r="TCC1219" s="12"/>
      <c r="TCD1219" s="12"/>
      <c r="TCE1219" s="12"/>
      <c r="TCF1219" s="12"/>
      <c r="TCG1219" s="12"/>
      <c r="TCH1219" s="12"/>
      <c r="TCI1219" s="12"/>
      <c r="TCJ1219" s="12"/>
      <c r="TCK1219" s="12"/>
      <c r="TCL1219" s="12"/>
      <c r="TCM1219" s="12"/>
      <c r="TCN1219" s="12"/>
      <c r="TCO1219" s="12"/>
      <c r="TCP1219" s="12"/>
      <c r="TCQ1219" s="12"/>
      <c r="TCR1219" s="12"/>
      <c r="TCS1219" s="12"/>
      <c r="TCT1219" s="12"/>
      <c r="TCU1219" s="12"/>
      <c r="TCV1219" s="12"/>
      <c r="TCW1219" s="12"/>
      <c r="TCX1219" s="12"/>
      <c r="TCY1219" s="12"/>
      <c r="TCZ1219" s="12"/>
      <c r="TDA1219" s="12"/>
      <c r="TDB1219" s="12"/>
      <c r="TDC1219" s="12"/>
      <c r="TDD1219" s="12"/>
      <c r="TDE1219" s="12"/>
      <c r="TDF1219" s="12"/>
      <c r="TDG1219" s="12"/>
      <c r="TDH1219" s="12"/>
      <c r="TDI1219" s="12"/>
      <c r="TDJ1219" s="12"/>
      <c r="TDK1219" s="12"/>
      <c r="TDL1219" s="12"/>
      <c r="TDM1219" s="12"/>
      <c r="TDN1219" s="12"/>
      <c r="TDO1219" s="12"/>
      <c r="TDP1219" s="12"/>
      <c r="TDQ1219" s="12"/>
      <c r="TDR1219" s="12"/>
      <c r="TDS1219" s="12"/>
      <c r="TDT1219" s="12"/>
      <c r="TDU1219" s="12"/>
      <c r="TDV1219" s="12"/>
      <c r="TDW1219" s="12"/>
      <c r="TDX1219" s="12"/>
      <c r="TDY1219" s="12"/>
      <c r="TDZ1219" s="12"/>
      <c r="TEA1219" s="12"/>
      <c r="TEB1219" s="12"/>
      <c r="TEC1219" s="12"/>
      <c r="TED1219" s="12"/>
      <c r="TEE1219" s="12"/>
      <c r="TEF1219" s="12"/>
      <c r="TEG1219" s="12"/>
      <c r="TEH1219" s="12"/>
      <c r="TEI1219" s="12"/>
      <c r="TEJ1219" s="12"/>
      <c r="TEK1219" s="12"/>
      <c r="TEL1219" s="12"/>
      <c r="TEM1219" s="12"/>
      <c r="TEN1219" s="12"/>
      <c r="TEO1219" s="12"/>
      <c r="TEP1219" s="12"/>
      <c r="TEQ1219" s="12"/>
      <c r="TER1219" s="12"/>
      <c r="TES1219" s="12"/>
      <c r="TET1219" s="12"/>
      <c r="TEU1219" s="12"/>
      <c r="TEV1219" s="12"/>
      <c r="TEW1219" s="12"/>
      <c r="TEX1219" s="12"/>
      <c r="TEY1219" s="12"/>
      <c r="TEZ1219" s="12"/>
      <c r="TFA1219" s="12"/>
      <c r="TFB1219" s="12"/>
      <c r="TFC1219" s="12"/>
      <c r="TFD1219" s="12"/>
      <c r="TFE1219" s="12"/>
      <c r="TFF1219" s="12"/>
      <c r="TFG1219" s="12"/>
      <c r="TFH1219" s="12"/>
      <c r="TFI1219" s="12"/>
      <c r="TFJ1219" s="12"/>
      <c r="TFK1219" s="12"/>
      <c r="TFL1219" s="12"/>
      <c r="TFM1219" s="12"/>
      <c r="TFN1219" s="12"/>
      <c r="TFO1219" s="12"/>
      <c r="TFP1219" s="12"/>
      <c r="TFQ1219" s="12"/>
      <c r="TFR1219" s="12"/>
      <c r="TFS1219" s="12"/>
      <c r="TFT1219" s="12"/>
      <c r="TFU1219" s="12"/>
      <c r="TFV1219" s="12"/>
      <c r="TFW1219" s="12"/>
      <c r="TFX1219" s="12"/>
      <c r="TFY1219" s="12"/>
      <c r="TFZ1219" s="12"/>
      <c r="TGA1219" s="12"/>
      <c r="TGB1219" s="12"/>
      <c r="TGC1219" s="12"/>
      <c r="TGD1219" s="12"/>
      <c r="TGE1219" s="12"/>
      <c r="TGF1219" s="12"/>
      <c r="TGG1219" s="12"/>
      <c r="TGH1219" s="12"/>
      <c r="TGI1219" s="12"/>
      <c r="TGJ1219" s="12"/>
      <c r="TGK1219" s="12"/>
      <c r="TGL1219" s="12"/>
      <c r="TGM1219" s="12"/>
      <c r="TGN1219" s="12"/>
      <c r="TGO1219" s="12"/>
      <c r="TGP1219" s="12"/>
      <c r="TGQ1219" s="12"/>
      <c r="TGR1219" s="12"/>
      <c r="TGS1219" s="12"/>
      <c r="TGT1219" s="12"/>
      <c r="TGU1219" s="12"/>
      <c r="TGV1219" s="12"/>
      <c r="TGW1219" s="12"/>
      <c r="TGX1219" s="12"/>
      <c r="TGY1219" s="12"/>
      <c r="TGZ1219" s="12"/>
      <c r="THA1219" s="12"/>
      <c r="THB1219" s="12"/>
      <c r="THC1219" s="12"/>
      <c r="THD1219" s="12"/>
      <c r="THE1219" s="12"/>
      <c r="THF1219" s="12"/>
      <c r="THG1219" s="12"/>
      <c r="THH1219" s="12"/>
      <c r="THI1219" s="12"/>
      <c r="THJ1219" s="12"/>
      <c r="THK1219" s="12"/>
      <c r="THL1219" s="12"/>
      <c r="THM1219" s="12"/>
      <c r="THN1219" s="12"/>
      <c r="THO1219" s="12"/>
      <c r="THP1219" s="12"/>
      <c r="THQ1219" s="12"/>
      <c r="THR1219" s="12"/>
      <c r="THS1219" s="12"/>
      <c r="THT1219" s="12"/>
      <c r="THU1219" s="12"/>
      <c r="THV1219" s="12"/>
      <c r="THW1219" s="12"/>
      <c r="THX1219" s="12"/>
      <c r="THY1219" s="12"/>
      <c r="THZ1219" s="12"/>
      <c r="TIA1219" s="12"/>
      <c r="TIB1219" s="12"/>
      <c r="TIC1219" s="12"/>
      <c r="TID1219" s="12"/>
      <c r="TIE1219" s="12"/>
      <c r="TIF1219" s="12"/>
      <c r="TIG1219" s="12"/>
      <c r="TIH1219" s="12"/>
      <c r="TII1219" s="12"/>
      <c r="TIJ1219" s="12"/>
      <c r="TIK1219" s="12"/>
      <c r="TIL1219" s="12"/>
      <c r="TIM1219" s="12"/>
      <c r="TIN1219" s="12"/>
      <c r="TIO1219" s="12"/>
      <c r="TIP1219" s="12"/>
      <c r="TIQ1219" s="12"/>
      <c r="TIR1219" s="12"/>
      <c r="TIS1219" s="12"/>
      <c r="TIT1219" s="12"/>
      <c r="TIU1219" s="12"/>
      <c r="TIV1219" s="12"/>
      <c r="TIW1219" s="12"/>
      <c r="TIX1219" s="12"/>
      <c r="TIY1219" s="12"/>
      <c r="TIZ1219" s="12"/>
      <c r="TJA1219" s="12"/>
      <c r="TJB1219" s="12"/>
      <c r="TJC1219" s="12"/>
      <c r="TJD1219" s="12"/>
      <c r="TJE1219" s="12"/>
      <c r="TJF1219" s="12"/>
      <c r="TJG1219" s="12"/>
      <c r="TJH1219" s="12"/>
      <c r="TJI1219" s="12"/>
      <c r="TJJ1219" s="12"/>
      <c r="TJK1219" s="12"/>
      <c r="TJL1219" s="12"/>
      <c r="TJM1219" s="12"/>
      <c r="TJN1219" s="12"/>
      <c r="TJO1219" s="12"/>
      <c r="TJP1219" s="12"/>
      <c r="TJQ1219" s="12"/>
      <c r="TJR1219" s="12"/>
      <c r="TJS1219" s="12"/>
      <c r="TJT1219" s="12"/>
      <c r="TJU1219" s="12"/>
      <c r="TJV1219" s="12"/>
      <c r="TJW1219" s="12"/>
      <c r="TJX1219" s="12"/>
      <c r="TJY1219" s="12"/>
      <c r="TJZ1219" s="12"/>
      <c r="TKA1219" s="12"/>
      <c r="TKB1219" s="12"/>
      <c r="TKC1219" s="12"/>
      <c r="TKD1219" s="12"/>
      <c r="TKE1219" s="12"/>
      <c r="TKF1219" s="12"/>
      <c r="TKG1219" s="12"/>
      <c r="TKH1219" s="12"/>
      <c r="TKI1219" s="12"/>
      <c r="TKJ1219" s="12"/>
      <c r="TKK1219" s="12"/>
      <c r="TKL1219" s="12"/>
      <c r="TKM1219" s="12"/>
      <c r="TKN1219" s="12"/>
      <c r="TKO1219" s="12"/>
      <c r="TKP1219" s="12"/>
      <c r="TKQ1219" s="12"/>
      <c r="TKR1219" s="12"/>
      <c r="TKS1219" s="12"/>
      <c r="TKT1219" s="12"/>
      <c r="TKU1219" s="12"/>
      <c r="TKV1219" s="12"/>
      <c r="TKW1219" s="12"/>
      <c r="TKX1219" s="12"/>
      <c r="TKY1219" s="12"/>
      <c r="TKZ1219" s="12"/>
      <c r="TLA1219" s="12"/>
      <c r="TLB1219" s="12"/>
      <c r="TLC1219" s="12"/>
      <c r="TLD1219" s="12"/>
      <c r="TLE1219" s="12"/>
      <c r="TLF1219" s="12"/>
      <c r="TLG1219" s="12"/>
      <c r="TLH1219" s="12"/>
      <c r="TLI1219" s="12"/>
      <c r="TLJ1219" s="12"/>
      <c r="TLK1219" s="12"/>
      <c r="TLL1219" s="12"/>
      <c r="TLM1219" s="12"/>
      <c r="TLN1219" s="12"/>
      <c r="TLO1219" s="12"/>
      <c r="TLP1219" s="12"/>
      <c r="TLQ1219" s="12"/>
      <c r="TLR1219" s="12"/>
      <c r="TLS1219" s="12"/>
      <c r="TLT1219" s="12"/>
      <c r="TLU1219" s="12"/>
      <c r="TLV1219" s="12"/>
      <c r="TLW1219" s="12"/>
      <c r="TLX1219" s="12"/>
      <c r="TLY1219" s="12"/>
      <c r="TLZ1219" s="12"/>
      <c r="TMA1219" s="12"/>
      <c r="TMB1219" s="12"/>
      <c r="TMC1219" s="12"/>
      <c r="TMD1219" s="12"/>
      <c r="TME1219" s="12"/>
      <c r="TMF1219" s="12"/>
      <c r="TMG1219" s="12"/>
      <c r="TMH1219" s="12"/>
      <c r="TMI1219" s="12"/>
      <c r="TMJ1219" s="12"/>
      <c r="TMK1219" s="12"/>
      <c r="TML1219" s="12"/>
      <c r="TMM1219" s="12"/>
      <c r="TMN1219" s="12"/>
      <c r="TMO1219" s="12"/>
      <c r="TMP1219" s="12"/>
      <c r="TMQ1219" s="12"/>
      <c r="TMR1219" s="12"/>
      <c r="TMS1219" s="12"/>
      <c r="TMT1219" s="12"/>
      <c r="TMU1219" s="12"/>
      <c r="TMV1219" s="12"/>
      <c r="TMW1219" s="12"/>
      <c r="TMX1219" s="12"/>
      <c r="TMY1219" s="12"/>
      <c r="TMZ1219" s="12"/>
      <c r="TNA1219" s="12"/>
      <c r="TNB1219" s="12"/>
      <c r="TNC1219" s="12"/>
      <c r="TND1219" s="12"/>
      <c r="TNE1219" s="12"/>
      <c r="TNF1219" s="12"/>
      <c r="TNG1219" s="12"/>
      <c r="TNH1219" s="12"/>
      <c r="TNI1219" s="12"/>
      <c r="TNJ1219" s="12"/>
      <c r="TNK1219" s="12"/>
      <c r="TNL1219" s="12"/>
      <c r="TNM1219" s="12"/>
      <c r="TNN1219" s="12"/>
      <c r="TNO1219" s="12"/>
      <c r="TNP1219" s="12"/>
      <c r="TNQ1219" s="12"/>
      <c r="TNR1219" s="12"/>
      <c r="TNS1219" s="12"/>
      <c r="TNT1219" s="12"/>
      <c r="TNU1219" s="12"/>
      <c r="TNV1219" s="12"/>
      <c r="TNW1219" s="12"/>
      <c r="TNX1219" s="12"/>
      <c r="TNY1219" s="12"/>
      <c r="TNZ1219" s="12"/>
      <c r="TOA1219" s="12"/>
      <c r="TOB1219" s="12"/>
      <c r="TOC1219" s="12"/>
      <c r="TOD1219" s="12"/>
      <c r="TOE1219" s="12"/>
      <c r="TOF1219" s="12"/>
      <c r="TOG1219" s="12"/>
      <c r="TOH1219" s="12"/>
      <c r="TOI1219" s="12"/>
      <c r="TOJ1219" s="12"/>
      <c r="TOK1219" s="12"/>
      <c r="TOL1219" s="12"/>
      <c r="TOM1219" s="12"/>
      <c r="TON1219" s="12"/>
      <c r="TOO1219" s="12"/>
      <c r="TOP1219" s="12"/>
      <c r="TOQ1219" s="12"/>
      <c r="TOR1219" s="12"/>
      <c r="TOS1219" s="12"/>
      <c r="TOT1219" s="12"/>
      <c r="TOU1219" s="12"/>
      <c r="TOV1219" s="12"/>
      <c r="TOW1219" s="12"/>
      <c r="TOX1219" s="12"/>
      <c r="TOY1219" s="12"/>
      <c r="TOZ1219" s="12"/>
      <c r="TPA1219" s="12"/>
      <c r="TPB1219" s="12"/>
      <c r="TPC1219" s="12"/>
      <c r="TPD1219" s="12"/>
      <c r="TPE1219" s="12"/>
      <c r="TPF1219" s="12"/>
      <c r="TPG1219" s="12"/>
      <c r="TPH1219" s="12"/>
      <c r="TPI1219" s="12"/>
      <c r="TPJ1219" s="12"/>
      <c r="TPK1219" s="12"/>
      <c r="TPL1219" s="12"/>
      <c r="TPM1219" s="12"/>
      <c r="TPN1219" s="12"/>
      <c r="TPO1219" s="12"/>
      <c r="TPP1219" s="12"/>
      <c r="TPQ1219" s="12"/>
      <c r="TPR1219" s="12"/>
      <c r="TPS1219" s="12"/>
      <c r="TPT1219" s="12"/>
      <c r="TPU1219" s="12"/>
      <c r="TPV1219" s="12"/>
      <c r="TPW1219" s="12"/>
      <c r="TPX1219" s="12"/>
      <c r="TPY1219" s="12"/>
      <c r="TPZ1219" s="12"/>
      <c r="TQA1219" s="12"/>
      <c r="TQB1219" s="12"/>
      <c r="TQC1219" s="12"/>
      <c r="TQD1219" s="12"/>
      <c r="TQE1219" s="12"/>
      <c r="TQF1219" s="12"/>
      <c r="TQG1219" s="12"/>
      <c r="TQH1219" s="12"/>
      <c r="TQI1219" s="12"/>
      <c r="TQJ1219" s="12"/>
      <c r="TQK1219" s="12"/>
      <c r="TQL1219" s="12"/>
      <c r="TQM1219" s="12"/>
      <c r="TQN1219" s="12"/>
      <c r="TQO1219" s="12"/>
      <c r="TQP1219" s="12"/>
      <c r="TQQ1219" s="12"/>
      <c r="TQR1219" s="12"/>
      <c r="TQS1219" s="12"/>
      <c r="TQT1219" s="12"/>
      <c r="TQU1219" s="12"/>
      <c r="TQV1219" s="12"/>
      <c r="TQW1219" s="12"/>
      <c r="TQX1219" s="12"/>
      <c r="TQY1219" s="12"/>
      <c r="TQZ1219" s="12"/>
      <c r="TRA1219" s="12"/>
      <c r="TRB1219" s="12"/>
      <c r="TRC1219" s="12"/>
      <c r="TRD1219" s="12"/>
      <c r="TRE1219" s="12"/>
      <c r="TRF1219" s="12"/>
      <c r="TRG1219" s="12"/>
      <c r="TRH1219" s="12"/>
      <c r="TRI1219" s="12"/>
      <c r="TRJ1219" s="12"/>
      <c r="TRK1219" s="12"/>
      <c r="TRL1219" s="12"/>
      <c r="TRM1219" s="12"/>
      <c r="TRN1219" s="12"/>
      <c r="TRO1219" s="12"/>
      <c r="TRP1219" s="12"/>
      <c r="TRQ1219" s="12"/>
      <c r="TRR1219" s="12"/>
      <c r="TRS1219" s="12"/>
      <c r="TRT1219" s="12"/>
      <c r="TRU1219" s="12"/>
      <c r="TRV1219" s="12"/>
      <c r="TRW1219" s="12"/>
      <c r="TRX1219" s="12"/>
      <c r="TRY1219" s="12"/>
      <c r="TRZ1219" s="12"/>
      <c r="TSA1219" s="12"/>
      <c r="TSB1219" s="12"/>
      <c r="TSC1219" s="12"/>
      <c r="TSD1219" s="12"/>
      <c r="TSE1219" s="12"/>
      <c r="TSF1219" s="12"/>
      <c r="TSG1219" s="12"/>
      <c r="TSH1219" s="12"/>
      <c r="TSI1219" s="12"/>
      <c r="TSJ1219" s="12"/>
      <c r="TSK1219" s="12"/>
      <c r="TSL1219" s="12"/>
      <c r="TSM1219" s="12"/>
      <c r="TSN1219" s="12"/>
      <c r="TSO1219" s="12"/>
      <c r="TSP1219" s="12"/>
      <c r="TSQ1219" s="12"/>
      <c r="TSR1219" s="12"/>
      <c r="TSS1219" s="12"/>
      <c r="TST1219" s="12"/>
      <c r="TSU1219" s="12"/>
      <c r="TSV1219" s="12"/>
      <c r="TSW1219" s="12"/>
      <c r="TSX1219" s="12"/>
      <c r="TSY1219" s="12"/>
      <c r="TSZ1219" s="12"/>
      <c r="TTA1219" s="12"/>
      <c r="TTB1219" s="12"/>
      <c r="TTC1219" s="12"/>
      <c r="TTD1219" s="12"/>
      <c r="TTE1219" s="12"/>
      <c r="TTF1219" s="12"/>
      <c r="TTG1219" s="12"/>
      <c r="TTH1219" s="12"/>
      <c r="TTI1219" s="12"/>
      <c r="TTJ1219" s="12"/>
      <c r="TTK1219" s="12"/>
      <c r="TTL1219" s="12"/>
      <c r="TTM1219" s="12"/>
      <c r="TTN1219" s="12"/>
      <c r="TTO1219" s="12"/>
      <c r="TTP1219" s="12"/>
      <c r="TTQ1219" s="12"/>
      <c r="TTR1219" s="12"/>
      <c r="TTS1219" s="12"/>
      <c r="TTT1219" s="12"/>
      <c r="TTU1219" s="12"/>
      <c r="TTV1219" s="12"/>
      <c r="TTW1219" s="12"/>
      <c r="TTX1219" s="12"/>
      <c r="TTY1219" s="12"/>
      <c r="TTZ1219" s="12"/>
      <c r="TUA1219" s="12"/>
      <c r="TUB1219" s="12"/>
      <c r="TUC1219" s="12"/>
      <c r="TUD1219" s="12"/>
      <c r="TUE1219" s="12"/>
      <c r="TUF1219" s="12"/>
      <c r="TUG1219" s="12"/>
      <c r="TUH1219" s="12"/>
      <c r="TUI1219" s="12"/>
      <c r="TUJ1219" s="12"/>
      <c r="TUK1219" s="12"/>
      <c r="TUL1219" s="12"/>
      <c r="TUM1219" s="12"/>
      <c r="TUN1219" s="12"/>
      <c r="TUO1219" s="12"/>
      <c r="TUP1219" s="12"/>
      <c r="TUQ1219" s="12"/>
      <c r="TUR1219" s="12"/>
      <c r="TUS1219" s="12"/>
      <c r="TUT1219" s="12"/>
      <c r="TUU1219" s="12"/>
      <c r="TUV1219" s="12"/>
      <c r="TUW1219" s="12"/>
      <c r="TUX1219" s="12"/>
      <c r="TUY1219" s="12"/>
      <c r="TUZ1219" s="12"/>
      <c r="TVA1219" s="12"/>
      <c r="TVB1219" s="12"/>
      <c r="TVC1219" s="12"/>
      <c r="TVD1219" s="12"/>
      <c r="TVE1219" s="12"/>
      <c r="TVF1219" s="12"/>
      <c r="TVG1219" s="12"/>
      <c r="TVH1219" s="12"/>
      <c r="TVI1219" s="12"/>
      <c r="TVJ1219" s="12"/>
      <c r="TVK1219" s="12"/>
      <c r="TVL1219" s="12"/>
      <c r="TVM1219" s="12"/>
      <c r="TVN1219" s="12"/>
      <c r="TVO1219" s="12"/>
      <c r="TVP1219" s="12"/>
      <c r="TVQ1219" s="12"/>
      <c r="TVR1219" s="12"/>
      <c r="TVS1219" s="12"/>
      <c r="TVT1219" s="12"/>
      <c r="TVU1219" s="12"/>
      <c r="TVV1219" s="12"/>
      <c r="TVW1219" s="12"/>
      <c r="TVX1219" s="12"/>
      <c r="TVY1219" s="12"/>
      <c r="TVZ1219" s="12"/>
      <c r="TWA1219" s="12"/>
      <c r="TWB1219" s="12"/>
      <c r="TWC1219" s="12"/>
      <c r="TWD1219" s="12"/>
      <c r="TWE1219" s="12"/>
      <c r="TWF1219" s="12"/>
      <c r="TWG1219" s="12"/>
      <c r="TWH1219" s="12"/>
      <c r="TWI1219" s="12"/>
      <c r="TWJ1219" s="12"/>
      <c r="TWK1219" s="12"/>
      <c r="TWL1219" s="12"/>
      <c r="TWM1219" s="12"/>
      <c r="TWN1219" s="12"/>
      <c r="TWO1219" s="12"/>
      <c r="TWP1219" s="12"/>
      <c r="TWQ1219" s="12"/>
      <c r="TWR1219" s="12"/>
      <c r="TWS1219" s="12"/>
      <c r="TWT1219" s="12"/>
      <c r="TWU1219" s="12"/>
      <c r="TWV1219" s="12"/>
      <c r="TWW1219" s="12"/>
      <c r="TWX1219" s="12"/>
      <c r="TWY1219" s="12"/>
      <c r="TWZ1219" s="12"/>
      <c r="TXA1219" s="12"/>
      <c r="TXB1219" s="12"/>
      <c r="TXC1219" s="12"/>
      <c r="TXD1219" s="12"/>
      <c r="TXE1219" s="12"/>
      <c r="TXF1219" s="12"/>
      <c r="TXG1219" s="12"/>
      <c r="TXH1219" s="12"/>
      <c r="TXI1219" s="12"/>
      <c r="TXJ1219" s="12"/>
      <c r="TXK1219" s="12"/>
      <c r="TXL1219" s="12"/>
      <c r="TXM1219" s="12"/>
      <c r="TXN1219" s="12"/>
      <c r="TXO1219" s="12"/>
      <c r="TXP1219" s="12"/>
      <c r="TXQ1219" s="12"/>
      <c r="TXR1219" s="12"/>
      <c r="TXS1219" s="12"/>
      <c r="TXT1219" s="12"/>
      <c r="TXU1219" s="12"/>
      <c r="TXV1219" s="12"/>
      <c r="TXW1219" s="12"/>
      <c r="TXX1219" s="12"/>
      <c r="TXY1219" s="12"/>
      <c r="TXZ1219" s="12"/>
      <c r="TYA1219" s="12"/>
      <c r="TYB1219" s="12"/>
      <c r="TYC1219" s="12"/>
      <c r="TYD1219" s="12"/>
      <c r="TYE1219" s="12"/>
      <c r="TYF1219" s="12"/>
      <c r="TYG1219" s="12"/>
      <c r="TYH1219" s="12"/>
      <c r="TYI1219" s="12"/>
      <c r="TYJ1219" s="12"/>
      <c r="TYK1219" s="12"/>
      <c r="TYL1219" s="12"/>
      <c r="TYM1219" s="12"/>
      <c r="TYN1219" s="12"/>
      <c r="TYO1219" s="12"/>
      <c r="TYP1219" s="12"/>
      <c r="TYQ1219" s="12"/>
      <c r="TYR1219" s="12"/>
      <c r="TYS1219" s="12"/>
      <c r="TYT1219" s="12"/>
      <c r="TYU1219" s="12"/>
      <c r="TYV1219" s="12"/>
      <c r="TYW1219" s="12"/>
      <c r="TYX1219" s="12"/>
      <c r="TYY1219" s="12"/>
      <c r="TYZ1219" s="12"/>
      <c r="TZA1219" s="12"/>
      <c r="TZB1219" s="12"/>
      <c r="TZC1219" s="12"/>
      <c r="TZD1219" s="12"/>
      <c r="TZE1219" s="12"/>
      <c r="TZF1219" s="12"/>
      <c r="TZG1219" s="12"/>
      <c r="TZH1219" s="12"/>
      <c r="TZI1219" s="12"/>
      <c r="TZJ1219" s="12"/>
      <c r="TZK1219" s="12"/>
      <c r="TZL1219" s="12"/>
      <c r="TZM1219" s="12"/>
      <c r="TZN1219" s="12"/>
      <c r="TZO1219" s="12"/>
      <c r="TZP1219" s="12"/>
      <c r="TZQ1219" s="12"/>
      <c r="TZR1219" s="12"/>
      <c r="TZS1219" s="12"/>
      <c r="TZT1219" s="12"/>
      <c r="TZU1219" s="12"/>
      <c r="TZV1219" s="12"/>
      <c r="TZW1219" s="12"/>
      <c r="TZX1219" s="12"/>
      <c r="TZY1219" s="12"/>
      <c r="TZZ1219" s="12"/>
      <c r="UAA1219" s="12"/>
      <c r="UAB1219" s="12"/>
      <c r="UAC1219" s="12"/>
      <c r="UAD1219" s="12"/>
      <c r="UAE1219" s="12"/>
      <c r="UAF1219" s="12"/>
      <c r="UAG1219" s="12"/>
      <c r="UAH1219" s="12"/>
      <c r="UAI1219" s="12"/>
      <c r="UAJ1219" s="12"/>
      <c r="UAK1219" s="12"/>
      <c r="UAL1219" s="12"/>
      <c r="UAM1219" s="12"/>
      <c r="UAN1219" s="12"/>
      <c r="UAO1219" s="12"/>
      <c r="UAP1219" s="12"/>
      <c r="UAQ1219" s="12"/>
      <c r="UAR1219" s="12"/>
      <c r="UAS1219" s="12"/>
      <c r="UAT1219" s="12"/>
      <c r="UAU1219" s="12"/>
      <c r="UAV1219" s="12"/>
      <c r="UAW1219" s="12"/>
      <c r="UAX1219" s="12"/>
      <c r="UAY1219" s="12"/>
      <c r="UAZ1219" s="12"/>
      <c r="UBA1219" s="12"/>
      <c r="UBB1219" s="12"/>
      <c r="UBC1219" s="12"/>
      <c r="UBD1219" s="12"/>
      <c r="UBE1219" s="12"/>
      <c r="UBF1219" s="12"/>
      <c r="UBG1219" s="12"/>
      <c r="UBH1219" s="12"/>
      <c r="UBI1219" s="12"/>
      <c r="UBJ1219" s="12"/>
      <c r="UBK1219" s="12"/>
      <c r="UBL1219" s="12"/>
      <c r="UBM1219" s="12"/>
      <c r="UBN1219" s="12"/>
      <c r="UBO1219" s="12"/>
      <c r="UBP1219" s="12"/>
      <c r="UBQ1219" s="12"/>
      <c r="UBR1219" s="12"/>
      <c r="UBS1219" s="12"/>
      <c r="UBT1219" s="12"/>
      <c r="UBU1219" s="12"/>
      <c r="UBV1219" s="12"/>
      <c r="UBW1219" s="12"/>
      <c r="UBX1219" s="12"/>
      <c r="UBY1219" s="12"/>
      <c r="UBZ1219" s="12"/>
      <c r="UCA1219" s="12"/>
      <c r="UCB1219" s="12"/>
      <c r="UCC1219" s="12"/>
      <c r="UCD1219" s="12"/>
      <c r="UCE1219" s="12"/>
      <c r="UCF1219" s="12"/>
      <c r="UCG1219" s="12"/>
      <c r="UCH1219" s="12"/>
      <c r="UCI1219" s="12"/>
      <c r="UCJ1219" s="12"/>
      <c r="UCK1219" s="12"/>
      <c r="UCL1219" s="12"/>
      <c r="UCM1219" s="12"/>
      <c r="UCN1219" s="12"/>
      <c r="UCO1219" s="12"/>
      <c r="UCP1219" s="12"/>
      <c r="UCQ1219" s="12"/>
      <c r="UCR1219" s="12"/>
      <c r="UCS1219" s="12"/>
      <c r="UCT1219" s="12"/>
      <c r="UCU1219" s="12"/>
      <c r="UCV1219" s="12"/>
      <c r="UCW1219" s="12"/>
      <c r="UCX1219" s="12"/>
      <c r="UCY1219" s="12"/>
      <c r="UCZ1219" s="12"/>
      <c r="UDA1219" s="12"/>
      <c r="UDB1219" s="12"/>
      <c r="UDC1219" s="12"/>
      <c r="UDD1219" s="12"/>
      <c r="UDE1219" s="12"/>
      <c r="UDF1219" s="12"/>
      <c r="UDG1219" s="12"/>
      <c r="UDH1219" s="12"/>
      <c r="UDI1219" s="12"/>
      <c r="UDJ1219" s="12"/>
      <c r="UDK1219" s="12"/>
      <c r="UDL1219" s="12"/>
      <c r="UDM1219" s="12"/>
      <c r="UDN1219" s="12"/>
      <c r="UDO1219" s="12"/>
      <c r="UDP1219" s="12"/>
      <c r="UDQ1219" s="12"/>
      <c r="UDR1219" s="12"/>
      <c r="UDS1219" s="12"/>
      <c r="UDT1219" s="12"/>
      <c r="UDU1219" s="12"/>
      <c r="UDV1219" s="12"/>
      <c r="UDW1219" s="12"/>
      <c r="UDX1219" s="12"/>
      <c r="UDY1219" s="12"/>
      <c r="UDZ1219" s="12"/>
      <c r="UEA1219" s="12"/>
      <c r="UEB1219" s="12"/>
      <c r="UEC1219" s="12"/>
      <c r="UED1219" s="12"/>
      <c r="UEE1219" s="12"/>
      <c r="UEF1219" s="12"/>
      <c r="UEG1219" s="12"/>
      <c r="UEH1219" s="12"/>
      <c r="UEI1219" s="12"/>
      <c r="UEJ1219" s="12"/>
      <c r="UEK1219" s="12"/>
      <c r="UEL1219" s="12"/>
      <c r="UEM1219" s="12"/>
      <c r="UEN1219" s="12"/>
      <c r="UEO1219" s="12"/>
      <c r="UEP1219" s="12"/>
      <c r="UEQ1219" s="12"/>
      <c r="UER1219" s="12"/>
      <c r="UES1219" s="12"/>
      <c r="UET1219" s="12"/>
      <c r="UEU1219" s="12"/>
      <c r="UEV1219" s="12"/>
      <c r="UEW1219" s="12"/>
      <c r="UEX1219" s="12"/>
      <c r="UEY1219" s="12"/>
      <c r="UEZ1219" s="12"/>
      <c r="UFA1219" s="12"/>
      <c r="UFB1219" s="12"/>
      <c r="UFC1219" s="12"/>
      <c r="UFD1219" s="12"/>
      <c r="UFE1219" s="12"/>
      <c r="UFF1219" s="12"/>
      <c r="UFG1219" s="12"/>
      <c r="UFH1219" s="12"/>
      <c r="UFI1219" s="12"/>
      <c r="UFJ1219" s="12"/>
      <c r="UFK1219" s="12"/>
      <c r="UFL1219" s="12"/>
      <c r="UFM1219" s="12"/>
      <c r="UFN1219" s="12"/>
      <c r="UFO1219" s="12"/>
      <c r="UFP1219" s="12"/>
      <c r="UFQ1219" s="12"/>
      <c r="UFR1219" s="12"/>
      <c r="UFS1219" s="12"/>
      <c r="UFT1219" s="12"/>
      <c r="UFU1219" s="12"/>
      <c r="UFV1219" s="12"/>
      <c r="UFW1219" s="12"/>
      <c r="UFX1219" s="12"/>
      <c r="UFY1219" s="12"/>
      <c r="UFZ1219" s="12"/>
      <c r="UGA1219" s="12"/>
      <c r="UGB1219" s="12"/>
      <c r="UGC1219" s="12"/>
      <c r="UGD1219" s="12"/>
      <c r="UGE1219" s="12"/>
      <c r="UGF1219" s="12"/>
      <c r="UGG1219" s="12"/>
      <c r="UGH1219" s="12"/>
      <c r="UGI1219" s="12"/>
      <c r="UGJ1219" s="12"/>
      <c r="UGK1219" s="12"/>
      <c r="UGL1219" s="12"/>
      <c r="UGM1219" s="12"/>
      <c r="UGN1219" s="12"/>
      <c r="UGO1219" s="12"/>
      <c r="UGP1219" s="12"/>
      <c r="UGQ1219" s="12"/>
      <c r="UGR1219" s="12"/>
      <c r="UGS1219" s="12"/>
      <c r="UGT1219" s="12"/>
      <c r="UGU1219" s="12"/>
      <c r="UGV1219" s="12"/>
      <c r="UGW1219" s="12"/>
      <c r="UGX1219" s="12"/>
      <c r="UGY1219" s="12"/>
      <c r="UGZ1219" s="12"/>
      <c r="UHA1219" s="12"/>
      <c r="UHB1219" s="12"/>
      <c r="UHC1219" s="12"/>
      <c r="UHD1219" s="12"/>
      <c r="UHE1219" s="12"/>
      <c r="UHF1219" s="12"/>
      <c r="UHG1219" s="12"/>
      <c r="UHH1219" s="12"/>
      <c r="UHI1219" s="12"/>
      <c r="UHJ1219" s="12"/>
      <c r="UHK1219" s="12"/>
      <c r="UHL1219" s="12"/>
      <c r="UHM1219" s="12"/>
      <c r="UHN1219" s="12"/>
      <c r="UHO1219" s="12"/>
      <c r="UHP1219" s="12"/>
      <c r="UHQ1219" s="12"/>
      <c r="UHR1219" s="12"/>
      <c r="UHS1219" s="12"/>
      <c r="UHT1219" s="12"/>
      <c r="UHU1219" s="12"/>
      <c r="UHV1219" s="12"/>
      <c r="UHW1219" s="12"/>
      <c r="UHX1219" s="12"/>
      <c r="UHY1219" s="12"/>
      <c r="UHZ1219" s="12"/>
      <c r="UIA1219" s="12"/>
      <c r="UIB1219" s="12"/>
      <c r="UIC1219" s="12"/>
      <c r="UID1219" s="12"/>
      <c r="UIE1219" s="12"/>
      <c r="UIF1219" s="12"/>
      <c r="UIG1219" s="12"/>
      <c r="UIH1219" s="12"/>
      <c r="UII1219" s="12"/>
      <c r="UIJ1219" s="12"/>
      <c r="UIK1219" s="12"/>
      <c r="UIL1219" s="12"/>
      <c r="UIM1219" s="12"/>
      <c r="UIN1219" s="12"/>
      <c r="UIO1219" s="12"/>
      <c r="UIP1219" s="12"/>
      <c r="UIQ1219" s="12"/>
      <c r="UIR1219" s="12"/>
      <c r="UIS1219" s="12"/>
      <c r="UIT1219" s="12"/>
      <c r="UIU1219" s="12"/>
      <c r="UIV1219" s="12"/>
      <c r="UIW1219" s="12"/>
      <c r="UIX1219" s="12"/>
      <c r="UIY1219" s="12"/>
      <c r="UIZ1219" s="12"/>
      <c r="UJA1219" s="12"/>
      <c r="UJB1219" s="12"/>
      <c r="UJC1219" s="12"/>
      <c r="UJD1219" s="12"/>
      <c r="UJE1219" s="12"/>
      <c r="UJF1219" s="12"/>
      <c r="UJG1219" s="12"/>
      <c r="UJH1219" s="12"/>
      <c r="UJI1219" s="12"/>
      <c r="UJJ1219" s="12"/>
      <c r="UJK1219" s="12"/>
      <c r="UJL1219" s="12"/>
      <c r="UJM1219" s="12"/>
      <c r="UJN1219" s="12"/>
      <c r="UJO1219" s="12"/>
      <c r="UJP1219" s="12"/>
      <c r="UJQ1219" s="12"/>
      <c r="UJR1219" s="12"/>
      <c r="UJS1219" s="12"/>
      <c r="UJT1219" s="12"/>
      <c r="UJU1219" s="12"/>
      <c r="UJV1219" s="12"/>
      <c r="UJW1219" s="12"/>
      <c r="UJX1219" s="12"/>
      <c r="UJY1219" s="12"/>
      <c r="UJZ1219" s="12"/>
      <c r="UKA1219" s="12"/>
      <c r="UKB1219" s="12"/>
      <c r="UKC1219" s="12"/>
      <c r="UKD1219" s="12"/>
      <c r="UKE1219" s="12"/>
      <c r="UKF1219" s="12"/>
      <c r="UKG1219" s="12"/>
      <c r="UKH1219" s="12"/>
      <c r="UKI1219" s="12"/>
      <c r="UKJ1219" s="12"/>
      <c r="UKK1219" s="12"/>
      <c r="UKL1219" s="12"/>
      <c r="UKM1219" s="12"/>
      <c r="UKN1219" s="12"/>
      <c r="UKO1219" s="12"/>
      <c r="UKP1219" s="12"/>
      <c r="UKQ1219" s="12"/>
      <c r="UKR1219" s="12"/>
      <c r="UKS1219" s="12"/>
      <c r="UKT1219" s="12"/>
      <c r="UKU1219" s="12"/>
      <c r="UKV1219" s="12"/>
      <c r="UKW1219" s="12"/>
      <c r="UKX1219" s="12"/>
      <c r="UKY1219" s="12"/>
      <c r="UKZ1219" s="12"/>
      <c r="ULA1219" s="12"/>
      <c r="ULB1219" s="12"/>
      <c r="ULC1219" s="12"/>
      <c r="ULD1219" s="12"/>
      <c r="ULE1219" s="12"/>
      <c r="ULF1219" s="12"/>
      <c r="ULG1219" s="12"/>
      <c r="ULH1219" s="12"/>
      <c r="ULI1219" s="12"/>
      <c r="ULJ1219" s="12"/>
      <c r="ULK1219" s="12"/>
      <c r="ULL1219" s="12"/>
      <c r="ULM1219" s="12"/>
      <c r="ULN1219" s="12"/>
      <c r="ULO1219" s="12"/>
      <c r="ULP1219" s="12"/>
      <c r="ULQ1219" s="12"/>
      <c r="ULR1219" s="12"/>
      <c r="ULS1219" s="12"/>
      <c r="ULT1219" s="12"/>
      <c r="ULU1219" s="12"/>
      <c r="ULV1219" s="12"/>
      <c r="ULW1219" s="12"/>
      <c r="ULX1219" s="12"/>
      <c r="ULY1219" s="12"/>
      <c r="ULZ1219" s="12"/>
      <c r="UMA1219" s="12"/>
      <c r="UMB1219" s="12"/>
      <c r="UMC1219" s="12"/>
      <c r="UMD1219" s="12"/>
      <c r="UME1219" s="12"/>
      <c r="UMF1219" s="12"/>
      <c r="UMG1219" s="12"/>
      <c r="UMH1219" s="12"/>
      <c r="UMI1219" s="12"/>
      <c r="UMJ1219" s="12"/>
      <c r="UMK1219" s="12"/>
      <c r="UML1219" s="12"/>
      <c r="UMM1219" s="12"/>
      <c r="UMN1219" s="12"/>
      <c r="UMO1219" s="12"/>
      <c r="UMP1219" s="12"/>
      <c r="UMQ1219" s="12"/>
      <c r="UMR1219" s="12"/>
      <c r="UMS1219" s="12"/>
      <c r="UMT1219" s="12"/>
      <c r="UMU1219" s="12"/>
      <c r="UMV1219" s="12"/>
      <c r="UMW1219" s="12"/>
      <c r="UMX1219" s="12"/>
      <c r="UMY1219" s="12"/>
      <c r="UMZ1219" s="12"/>
      <c r="UNA1219" s="12"/>
      <c r="UNB1219" s="12"/>
      <c r="UNC1219" s="12"/>
      <c r="UND1219" s="12"/>
      <c r="UNE1219" s="12"/>
      <c r="UNF1219" s="12"/>
      <c r="UNG1219" s="12"/>
      <c r="UNH1219" s="12"/>
      <c r="UNI1219" s="12"/>
      <c r="UNJ1219" s="12"/>
      <c r="UNK1219" s="12"/>
      <c r="UNL1219" s="12"/>
      <c r="UNM1219" s="12"/>
      <c r="UNN1219" s="12"/>
      <c r="UNO1219" s="12"/>
      <c r="UNP1219" s="12"/>
      <c r="UNQ1219" s="12"/>
      <c r="UNR1219" s="12"/>
      <c r="UNS1219" s="12"/>
      <c r="UNT1219" s="12"/>
      <c r="UNU1219" s="12"/>
      <c r="UNV1219" s="12"/>
      <c r="UNW1219" s="12"/>
      <c r="UNX1219" s="12"/>
      <c r="UNY1219" s="12"/>
      <c r="UNZ1219" s="12"/>
      <c r="UOA1219" s="12"/>
      <c r="UOB1219" s="12"/>
      <c r="UOC1219" s="12"/>
      <c r="UOD1219" s="12"/>
      <c r="UOE1219" s="12"/>
      <c r="UOF1219" s="12"/>
      <c r="UOG1219" s="12"/>
      <c r="UOH1219" s="12"/>
      <c r="UOI1219" s="12"/>
      <c r="UOJ1219" s="12"/>
      <c r="UOK1219" s="12"/>
      <c r="UOL1219" s="12"/>
      <c r="UOM1219" s="12"/>
      <c r="UON1219" s="12"/>
      <c r="UOO1219" s="12"/>
      <c r="UOP1219" s="12"/>
      <c r="UOQ1219" s="12"/>
      <c r="UOR1219" s="12"/>
      <c r="UOS1219" s="12"/>
      <c r="UOT1219" s="12"/>
      <c r="UOU1219" s="12"/>
      <c r="UOV1219" s="12"/>
      <c r="UOW1219" s="12"/>
      <c r="UOX1219" s="12"/>
      <c r="UOY1219" s="12"/>
      <c r="UOZ1219" s="12"/>
      <c r="UPA1219" s="12"/>
      <c r="UPB1219" s="12"/>
      <c r="UPC1219" s="12"/>
      <c r="UPD1219" s="12"/>
      <c r="UPE1219" s="12"/>
      <c r="UPF1219" s="12"/>
      <c r="UPG1219" s="12"/>
      <c r="UPH1219" s="12"/>
      <c r="UPI1219" s="12"/>
      <c r="UPJ1219" s="12"/>
      <c r="UPK1219" s="12"/>
      <c r="UPL1219" s="12"/>
      <c r="UPM1219" s="12"/>
      <c r="UPN1219" s="12"/>
      <c r="UPO1219" s="12"/>
      <c r="UPP1219" s="12"/>
      <c r="UPQ1219" s="12"/>
      <c r="UPR1219" s="12"/>
      <c r="UPS1219" s="12"/>
      <c r="UPT1219" s="12"/>
      <c r="UPU1219" s="12"/>
      <c r="UPV1219" s="12"/>
      <c r="UPW1219" s="12"/>
      <c r="UPX1219" s="12"/>
      <c r="UPY1219" s="12"/>
      <c r="UPZ1219" s="12"/>
      <c r="UQA1219" s="12"/>
      <c r="UQB1219" s="12"/>
      <c r="UQC1219" s="12"/>
      <c r="UQD1219" s="12"/>
      <c r="UQE1219" s="12"/>
      <c r="UQF1219" s="12"/>
      <c r="UQG1219" s="12"/>
      <c r="UQH1219" s="12"/>
      <c r="UQI1219" s="12"/>
      <c r="UQJ1219" s="12"/>
      <c r="UQK1219" s="12"/>
      <c r="UQL1219" s="12"/>
      <c r="UQM1219" s="12"/>
      <c r="UQN1219" s="12"/>
      <c r="UQO1219" s="12"/>
      <c r="UQP1219" s="12"/>
      <c r="UQQ1219" s="12"/>
      <c r="UQR1219" s="12"/>
      <c r="UQS1219" s="12"/>
      <c r="UQT1219" s="12"/>
      <c r="UQU1219" s="12"/>
      <c r="UQV1219" s="12"/>
      <c r="UQW1219" s="12"/>
      <c r="UQX1219" s="12"/>
      <c r="UQY1219" s="12"/>
      <c r="UQZ1219" s="12"/>
      <c r="URA1219" s="12"/>
      <c r="URB1219" s="12"/>
      <c r="URC1219" s="12"/>
      <c r="URD1219" s="12"/>
      <c r="URE1219" s="12"/>
      <c r="URF1219" s="12"/>
      <c r="URG1219" s="12"/>
      <c r="URH1219" s="12"/>
      <c r="URI1219" s="12"/>
      <c r="URJ1219" s="12"/>
      <c r="URK1219" s="12"/>
      <c r="URL1219" s="12"/>
      <c r="URM1219" s="12"/>
      <c r="URN1219" s="12"/>
      <c r="URO1219" s="12"/>
      <c r="URP1219" s="12"/>
      <c r="URQ1219" s="12"/>
      <c r="URR1219" s="12"/>
      <c r="URS1219" s="12"/>
      <c r="URT1219" s="12"/>
      <c r="URU1219" s="12"/>
      <c r="URV1219" s="12"/>
      <c r="URW1219" s="12"/>
      <c r="URX1219" s="12"/>
      <c r="URY1219" s="12"/>
      <c r="URZ1219" s="12"/>
      <c r="USA1219" s="12"/>
      <c r="USB1219" s="12"/>
      <c r="USC1219" s="12"/>
      <c r="USD1219" s="12"/>
      <c r="USE1219" s="12"/>
      <c r="USF1219" s="12"/>
      <c r="USG1219" s="12"/>
      <c r="USH1219" s="12"/>
      <c r="USI1219" s="12"/>
      <c r="USJ1219" s="12"/>
      <c r="USK1219" s="12"/>
      <c r="USL1219" s="12"/>
      <c r="USM1219" s="12"/>
      <c r="USN1219" s="12"/>
      <c r="USO1219" s="12"/>
      <c r="USP1219" s="12"/>
      <c r="USQ1219" s="12"/>
      <c r="USR1219" s="12"/>
      <c r="USS1219" s="12"/>
      <c r="UST1219" s="12"/>
      <c r="USU1219" s="12"/>
      <c r="USV1219" s="12"/>
      <c r="USW1219" s="12"/>
      <c r="USX1219" s="12"/>
      <c r="USY1219" s="12"/>
      <c r="USZ1219" s="12"/>
      <c r="UTA1219" s="12"/>
      <c r="UTB1219" s="12"/>
      <c r="UTC1219" s="12"/>
      <c r="UTD1219" s="12"/>
      <c r="UTE1219" s="12"/>
      <c r="UTF1219" s="12"/>
      <c r="UTG1219" s="12"/>
      <c r="UTH1219" s="12"/>
      <c r="UTI1219" s="12"/>
      <c r="UTJ1219" s="12"/>
      <c r="UTK1219" s="12"/>
      <c r="UTL1219" s="12"/>
      <c r="UTM1219" s="12"/>
      <c r="UTN1219" s="12"/>
      <c r="UTO1219" s="12"/>
      <c r="UTP1219" s="12"/>
      <c r="UTQ1219" s="12"/>
      <c r="UTR1219" s="12"/>
      <c r="UTS1219" s="12"/>
      <c r="UTT1219" s="12"/>
      <c r="UTU1219" s="12"/>
      <c r="UTV1219" s="12"/>
      <c r="UTW1219" s="12"/>
      <c r="UTX1219" s="12"/>
      <c r="UTY1219" s="12"/>
      <c r="UTZ1219" s="12"/>
      <c r="UUA1219" s="12"/>
      <c r="UUB1219" s="12"/>
      <c r="UUC1219" s="12"/>
      <c r="UUD1219" s="12"/>
      <c r="UUE1219" s="12"/>
      <c r="UUF1219" s="12"/>
      <c r="UUG1219" s="12"/>
      <c r="UUH1219" s="12"/>
      <c r="UUI1219" s="12"/>
      <c r="UUJ1219" s="12"/>
      <c r="UUK1219" s="12"/>
      <c r="UUL1219" s="12"/>
      <c r="UUM1219" s="12"/>
      <c r="UUN1219" s="12"/>
      <c r="UUO1219" s="12"/>
      <c r="UUP1219" s="12"/>
      <c r="UUQ1219" s="12"/>
      <c r="UUR1219" s="12"/>
      <c r="UUS1219" s="12"/>
      <c r="UUT1219" s="12"/>
      <c r="UUU1219" s="12"/>
      <c r="UUV1219" s="12"/>
      <c r="UUW1219" s="12"/>
      <c r="UUX1219" s="12"/>
      <c r="UUY1219" s="12"/>
      <c r="UUZ1219" s="12"/>
      <c r="UVA1219" s="12"/>
      <c r="UVB1219" s="12"/>
      <c r="UVC1219" s="12"/>
      <c r="UVD1219" s="12"/>
      <c r="UVE1219" s="12"/>
      <c r="UVF1219" s="12"/>
      <c r="UVG1219" s="12"/>
      <c r="UVH1219" s="12"/>
      <c r="UVI1219" s="12"/>
      <c r="UVJ1219" s="12"/>
      <c r="UVK1219" s="12"/>
      <c r="UVL1219" s="12"/>
      <c r="UVM1219" s="12"/>
      <c r="UVN1219" s="12"/>
      <c r="UVO1219" s="12"/>
      <c r="UVP1219" s="12"/>
      <c r="UVQ1219" s="12"/>
      <c r="UVR1219" s="12"/>
      <c r="UVS1219" s="12"/>
      <c r="UVT1219" s="12"/>
      <c r="UVU1219" s="12"/>
      <c r="UVV1219" s="12"/>
      <c r="UVW1219" s="12"/>
      <c r="UVX1219" s="12"/>
      <c r="UVY1219" s="12"/>
      <c r="UVZ1219" s="12"/>
      <c r="UWA1219" s="12"/>
      <c r="UWB1219" s="12"/>
      <c r="UWC1219" s="12"/>
      <c r="UWD1219" s="12"/>
      <c r="UWE1219" s="12"/>
      <c r="UWF1219" s="12"/>
      <c r="UWG1219" s="12"/>
      <c r="UWH1219" s="12"/>
      <c r="UWI1219" s="12"/>
      <c r="UWJ1219" s="12"/>
      <c r="UWK1219" s="12"/>
      <c r="UWL1219" s="12"/>
      <c r="UWM1219" s="12"/>
      <c r="UWN1219" s="12"/>
      <c r="UWO1219" s="12"/>
      <c r="UWP1219" s="12"/>
      <c r="UWQ1219" s="12"/>
      <c r="UWR1219" s="12"/>
      <c r="UWS1219" s="12"/>
      <c r="UWT1219" s="12"/>
      <c r="UWU1219" s="12"/>
      <c r="UWV1219" s="12"/>
      <c r="UWW1219" s="12"/>
      <c r="UWX1219" s="12"/>
      <c r="UWY1219" s="12"/>
      <c r="UWZ1219" s="12"/>
      <c r="UXA1219" s="12"/>
      <c r="UXB1219" s="12"/>
      <c r="UXC1219" s="12"/>
      <c r="UXD1219" s="12"/>
      <c r="UXE1219" s="12"/>
      <c r="UXF1219" s="12"/>
      <c r="UXG1219" s="12"/>
      <c r="UXH1219" s="12"/>
      <c r="UXI1219" s="12"/>
      <c r="UXJ1219" s="12"/>
      <c r="UXK1219" s="12"/>
      <c r="UXL1219" s="12"/>
      <c r="UXM1219" s="12"/>
      <c r="UXN1219" s="12"/>
      <c r="UXO1219" s="12"/>
      <c r="UXP1219" s="12"/>
      <c r="UXQ1219" s="12"/>
      <c r="UXR1219" s="12"/>
      <c r="UXS1219" s="12"/>
      <c r="UXT1219" s="12"/>
      <c r="UXU1219" s="12"/>
      <c r="UXV1219" s="12"/>
      <c r="UXW1219" s="12"/>
      <c r="UXX1219" s="12"/>
      <c r="UXY1219" s="12"/>
      <c r="UXZ1219" s="12"/>
      <c r="UYA1219" s="12"/>
      <c r="UYB1219" s="12"/>
      <c r="UYC1219" s="12"/>
      <c r="UYD1219" s="12"/>
      <c r="UYE1219" s="12"/>
      <c r="UYF1219" s="12"/>
      <c r="UYG1219" s="12"/>
      <c r="UYH1219" s="12"/>
      <c r="UYI1219" s="12"/>
      <c r="UYJ1219" s="12"/>
      <c r="UYK1219" s="12"/>
      <c r="UYL1219" s="12"/>
      <c r="UYM1219" s="12"/>
      <c r="UYN1219" s="12"/>
      <c r="UYO1219" s="12"/>
      <c r="UYP1219" s="12"/>
      <c r="UYQ1219" s="12"/>
      <c r="UYR1219" s="12"/>
      <c r="UYS1219" s="12"/>
      <c r="UYT1219" s="12"/>
      <c r="UYU1219" s="12"/>
      <c r="UYV1219" s="12"/>
      <c r="UYW1219" s="12"/>
      <c r="UYX1219" s="12"/>
      <c r="UYY1219" s="12"/>
      <c r="UYZ1219" s="12"/>
      <c r="UZA1219" s="12"/>
      <c r="UZB1219" s="12"/>
      <c r="UZC1219" s="12"/>
      <c r="UZD1219" s="12"/>
      <c r="UZE1219" s="12"/>
      <c r="UZF1219" s="12"/>
      <c r="UZG1219" s="12"/>
      <c r="UZH1219" s="12"/>
      <c r="UZI1219" s="12"/>
      <c r="UZJ1219" s="12"/>
      <c r="UZK1219" s="12"/>
      <c r="UZL1219" s="12"/>
      <c r="UZM1219" s="12"/>
      <c r="UZN1219" s="12"/>
      <c r="UZO1219" s="12"/>
      <c r="UZP1219" s="12"/>
      <c r="UZQ1219" s="12"/>
      <c r="UZR1219" s="12"/>
      <c r="UZS1219" s="12"/>
      <c r="UZT1219" s="12"/>
      <c r="UZU1219" s="12"/>
      <c r="UZV1219" s="12"/>
      <c r="UZW1219" s="12"/>
      <c r="UZX1219" s="12"/>
      <c r="UZY1219" s="12"/>
      <c r="UZZ1219" s="12"/>
      <c r="VAA1219" s="12"/>
      <c r="VAB1219" s="12"/>
      <c r="VAC1219" s="12"/>
      <c r="VAD1219" s="12"/>
      <c r="VAE1219" s="12"/>
      <c r="VAF1219" s="12"/>
      <c r="VAG1219" s="12"/>
      <c r="VAH1219" s="12"/>
      <c r="VAI1219" s="12"/>
      <c r="VAJ1219" s="12"/>
      <c r="VAK1219" s="12"/>
      <c r="VAL1219" s="12"/>
      <c r="VAM1219" s="12"/>
      <c r="VAN1219" s="12"/>
      <c r="VAO1219" s="12"/>
      <c r="VAP1219" s="12"/>
      <c r="VAQ1219" s="12"/>
      <c r="VAR1219" s="12"/>
      <c r="VAS1219" s="12"/>
      <c r="VAT1219" s="12"/>
      <c r="VAU1219" s="12"/>
      <c r="VAV1219" s="12"/>
      <c r="VAW1219" s="12"/>
      <c r="VAX1219" s="12"/>
      <c r="VAY1219" s="12"/>
      <c r="VAZ1219" s="12"/>
      <c r="VBA1219" s="12"/>
      <c r="VBB1219" s="12"/>
      <c r="VBC1219" s="12"/>
      <c r="VBD1219" s="12"/>
      <c r="VBE1219" s="12"/>
      <c r="VBF1219" s="12"/>
      <c r="VBG1219" s="12"/>
      <c r="VBH1219" s="12"/>
      <c r="VBI1219" s="12"/>
      <c r="VBJ1219" s="12"/>
      <c r="VBK1219" s="12"/>
      <c r="VBL1219" s="12"/>
      <c r="VBM1219" s="12"/>
      <c r="VBN1219" s="12"/>
      <c r="VBO1219" s="12"/>
      <c r="VBP1219" s="12"/>
      <c r="VBQ1219" s="12"/>
      <c r="VBR1219" s="12"/>
      <c r="VBS1219" s="12"/>
      <c r="VBT1219" s="12"/>
      <c r="VBU1219" s="12"/>
      <c r="VBV1219" s="12"/>
      <c r="VBW1219" s="12"/>
      <c r="VBX1219" s="12"/>
      <c r="VBY1219" s="12"/>
      <c r="VBZ1219" s="12"/>
      <c r="VCA1219" s="12"/>
      <c r="VCB1219" s="12"/>
      <c r="VCC1219" s="12"/>
      <c r="VCD1219" s="12"/>
      <c r="VCE1219" s="12"/>
      <c r="VCF1219" s="12"/>
      <c r="VCG1219" s="12"/>
      <c r="VCH1219" s="12"/>
      <c r="VCI1219" s="12"/>
      <c r="VCJ1219" s="12"/>
      <c r="VCK1219" s="12"/>
      <c r="VCL1219" s="12"/>
      <c r="VCM1219" s="12"/>
      <c r="VCN1219" s="12"/>
      <c r="VCO1219" s="12"/>
      <c r="VCP1219" s="12"/>
      <c r="VCQ1219" s="12"/>
      <c r="VCR1219" s="12"/>
      <c r="VCS1219" s="12"/>
      <c r="VCT1219" s="12"/>
      <c r="VCU1219" s="12"/>
      <c r="VCV1219" s="12"/>
      <c r="VCW1219" s="12"/>
      <c r="VCX1219" s="12"/>
      <c r="VCY1219" s="12"/>
      <c r="VCZ1219" s="12"/>
      <c r="VDA1219" s="12"/>
      <c r="VDB1219" s="12"/>
      <c r="VDC1219" s="12"/>
      <c r="VDD1219" s="12"/>
      <c r="VDE1219" s="12"/>
      <c r="VDF1219" s="12"/>
      <c r="VDG1219" s="12"/>
      <c r="VDH1219" s="12"/>
      <c r="VDI1219" s="12"/>
      <c r="VDJ1219" s="12"/>
      <c r="VDK1219" s="12"/>
      <c r="VDL1219" s="12"/>
      <c r="VDM1219" s="12"/>
      <c r="VDN1219" s="12"/>
      <c r="VDO1219" s="12"/>
      <c r="VDP1219" s="12"/>
      <c r="VDQ1219" s="12"/>
      <c r="VDR1219" s="12"/>
      <c r="VDS1219" s="12"/>
      <c r="VDT1219" s="12"/>
      <c r="VDU1219" s="12"/>
      <c r="VDV1219" s="12"/>
      <c r="VDW1219" s="12"/>
      <c r="VDX1219" s="12"/>
      <c r="VDY1219" s="12"/>
      <c r="VDZ1219" s="12"/>
      <c r="VEA1219" s="12"/>
      <c r="VEB1219" s="12"/>
      <c r="VEC1219" s="12"/>
      <c r="VED1219" s="12"/>
      <c r="VEE1219" s="12"/>
      <c r="VEF1219" s="12"/>
      <c r="VEG1219" s="12"/>
      <c r="VEH1219" s="12"/>
      <c r="VEI1219" s="12"/>
      <c r="VEJ1219" s="12"/>
      <c r="VEK1219" s="12"/>
      <c r="VEL1219" s="12"/>
      <c r="VEM1219" s="12"/>
      <c r="VEN1219" s="12"/>
      <c r="VEO1219" s="12"/>
      <c r="VEP1219" s="12"/>
      <c r="VEQ1219" s="12"/>
      <c r="VER1219" s="12"/>
      <c r="VES1219" s="12"/>
      <c r="VET1219" s="12"/>
      <c r="VEU1219" s="12"/>
      <c r="VEV1219" s="12"/>
      <c r="VEW1219" s="12"/>
      <c r="VEX1219" s="12"/>
      <c r="VEY1219" s="12"/>
      <c r="VEZ1219" s="12"/>
      <c r="VFA1219" s="12"/>
      <c r="VFB1219" s="12"/>
      <c r="VFC1219" s="12"/>
      <c r="VFD1219" s="12"/>
      <c r="VFE1219" s="12"/>
      <c r="VFF1219" s="12"/>
      <c r="VFG1219" s="12"/>
      <c r="VFH1219" s="12"/>
      <c r="VFI1219" s="12"/>
      <c r="VFJ1219" s="12"/>
      <c r="VFK1219" s="12"/>
      <c r="VFL1219" s="12"/>
      <c r="VFM1219" s="12"/>
      <c r="VFN1219" s="12"/>
      <c r="VFO1219" s="12"/>
      <c r="VFP1219" s="12"/>
      <c r="VFQ1219" s="12"/>
      <c r="VFR1219" s="12"/>
      <c r="VFS1219" s="12"/>
      <c r="VFT1219" s="12"/>
      <c r="VFU1219" s="12"/>
      <c r="VFV1219" s="12"/>
      <c r="VFW1219" s="12"/>
      <c r="VFX1219" s="12"/>
      <c r="VFY1219" s="12"/>
      <c r="VFZ1219" s="12"/>
      <c r="VGA1219" s="12"/>
      <c r="VGB1219" s="12"/>
      <c r="VGC1219" s="12"/>
      <c r="VGD1219" s="12"/>
      <c r="VGE1219" s="12"/>
      <c r="VGF1219" s="12"/>
      <c r="VGG1219" s="12"/>
      <c r="VGH1219" s="12"/>
      <c r="VGI1219" s="12"/>
      <c r="VGJ1219" s="12"/>
      <c r="VGK1219" s="12"/>
      <c r="VGL1219" s="12"/>
      <c r="VGM1219" s="12"/>
      <c r="VGN1219" s="12"/>
      <c r="VGO1219" s="12"/>
      <c r="VGP1219" s="12"/>
      <c r="VGQ1219" s="12"/>
      <c r="VGR1219" s="12"/>
      <c r="VGS1219" s="12"/>
      <c r="VGT1219" s="12"/>
      <c r="VGU1219" s="12"/>
      <c r="VGV1219" s="12"/>
      <c r="VGW1219" s="12"/>
      <c r="VGX1219" s="12"/>
      <c r="VGY1219" s="12"/>
      <c r="VGZ1219" s="12"/>
      <c r="VHA1219" s="12"/>
      <c r="VHB1219" s="12"/>
      <c r="VHC1219" s="12"/>
      <c r="VHD1219" s="12"/>
      <c r="VHE1219" s="12"/>
      <c r="VHF1219" s="12"/>
      <c r="VHG1219" s="12"/>
      <c r="VHH1219" s="12"/>
      <c r="VHI1219" s="12"/>
      <c r="VHJ1219" s="12"/>
      <c r="VHK1219" s="12"/>
      <c r="VHL1219" s="12"/>
      <c r="VHM1219" s="12"/>
      <c r="VHN1219" s="12"/>
      <c r="VHO1219" s="12"/>
      <c r="VHP1219" s="12"/>
      <c r="VHQ1219" s="12"/>
      <c r="VHR1219" s="12"/>
      <c r="VHS1219" s="12"/>
      <c r="VHT1219" s="12"/>
      <c r="VHU1219" s="12"/>
      <c r="VHV1219" s="12"/>
      <c r="VHW1219" s="12"/>
      <c r="VHX1219" s="12"/>
      <c r="VHY1219" s="12"/>
      <c r="VHZ1219" s="12"/>
      <c r="VIA1219" s="12"/>
      <c r="VIB1219" s="12"/>
      <c r="VIC1219" s="12"/>
      <c r="VID1219" s="12"/>
      <c r="VIE1219" s="12"/>
      <c r="VIF1219" s="12"/>
      <c r="VIG1219" s="12"/>
      <c r="VIH1219" s="12"/>
      <c r="VII1219" s="12"/>
      <c r="VIJ1219" s="12"/>
      <c r="VIK1219" s="12"/>
      <c r="VIL1219" s="12"/>
      <c r="VIM1219" s="12"/>
      <c r="VIN1219" s="12"/>
      <c r="VIO1219" s="12"/>
      <c r="VIP1219" s="12"/>
      <c r="VIQ1219" s="12"/>
      <c r="VIR1219" s="12"/>
      <c r="VIS1219" s="12"/>
      <c r="VIT1219" s="12"/>
      <c r="VIU1219" s="12"/>
      <c r="VIV1219" s="12"/>
      <c r="VIW1219" s="12"/>
      <c r="VIX1219" s="12"/>
      <c r="VIY1219" s="12"/>
      <c r="VIZ1219" s="12"/>
      <c r="VJA1219" s="12"/>
      <c r="VJB1219" s="12"/>
      <c r="VJC1219" s="12"/>
      <c r="VJD1219" s="12"/>
      <c r="VJE1219" s="12"/>
      <c r="VJF1219" s="12"/>
      <c r="VJG1219" s="12"/>
      <c r="VJH1219" s="12"/>
      <c r="VJI1219" s="12"/>
      <c r="VJJ1219" s="12"/>
      <c r="VJK1219" s="12"/>
      <c r="VJL1219" s="12"/>
      <c r="VJM1219" s="12"/>
      <c r="VJN1219" s="12"/>
      <c r="VJO1219" s="12"/>
      <c r="VJP1219" s="12"/>
      <c r="VJQ1219" s="12"/>
      <c r="VJR1219" s="12"/>
      <c r="VJS1219" s="12"/>
      <c r="VJT1219" s="12"/>
      <c r="VJU1219" s="12"/>
      <c r="VJV1219" s="12"/>
      <c r="VJW1219" s="12"/>
      <c r="VJX1219" s="12"/>
      <c r="VJY1219" s="12"/>
      <c r="VJZ1219" s="12"/>
      <c r="VKA1219" s="12"/>
      <c r="VKB1219" s="12"/>
      <c r="VKC1219" s="12"/>
      <c r="VKD1219" s="12"/>
      <c r="VKE1219" s="12"/>
      <c r="VKF1219" s="12"/>
      <c r="VKG1219" s="12"/>
      <c r="VKH1219" s="12"/>
      <c r="VKI1219" s="12"/>
      <c r="VKJ1219" s="12"/>
      <c r="VKK1219" s="12"/>
      <c r="VKL1219" s="12"/>
      <c r="VKM1219" s="12"/>
      <c r="VKN1219" s="12"/>
      <c r="VKO1219" s="12"/>
      <c r="VKP1219" s="12"/>
      <c r="VKQ1219" s="12"/>
      <c r="VKR1219" s="12"/>
      <c r="VKS1219" s="12"/>
      <c r="VKT1219" s="12"/>
      <c r="VKU1219" s="12"/>
      <c r="VKV1219" s="12"/>
      <c r="VKW1219" s="12"/>
      <c r="VKX1219" s="12"/>
      <c r="VKY1219" s="12"/>
      <c r="VKZ1219" s="12"/>
      <c r="VLA1219" s="12"/>
      <c r="VLB1219" s="12"/>
      <c r="VLC1219" s="12"/>
      <c r="VLD1219" s="12"/>
      <c r="VLE1219" s="12"/>
      <c r="VLF1219" s="12"/>
      <c r="VLG1219" s="12"/>
      <c r="VLH1219" s="12"/>
      <c r="VLI1219" s="12"/>
      <c r="VLJ1219" s="12"/>
      <c r="VLK1219" s="12"/>
      <c r="VLL1219" s="12"/>
      <c r="VLM1219" s="12"/>
      <c r="VLN1219" s="12"/>
      <c r="VLO1219" s="12"/>
      <c r="VLP1219" s="12"/>
      <c r="VLQ1219" s="12"/>
      <c r="VLR1219" s="12"/>
      <c r="VLS1219" s="12"/>
      <c r="VLT1219" s="12"/>
      <c r="VLU1219" s="12"/>
      <c r="VLV1219" s="12"/>
      <c r="VLW1219" s="12"/>
      <c r="VLX1219" s="12"/>
      <c r="VLY1219" s="12"/>
      <c r="VLZ1219" s="12"/>
      <c r="VMA1219" s="12"/>
      <c r="VMB1219" s="12"/>
      <c r="VMC1219" s="12"/>
      <c r="VMD1219" s="12"/>
      <c r="VME1219" s="12"/>
      <c r="VMF1219" s="12"/>
      <c r="VMG1219" s="12"/>
      <c r="VMH1219" s="12"/>
      <c r="VMI1219" s="12"/>
      <c r="VMJ1219" s="12"/>
      <c r="VMK1219" s="12"/>
      <c r="VML1219" s="12"/>
      <c r="VMM1219" s="12"/>
      <c r="VMN1219" s="12"/>
      <c r="VMO1219" s="12"/>
      <c r="VMP1219" s="12"/>
      <c r="VMQ1219" s="12"/>
      <c r="VMR1219" s="12"/>
      <c r="VMS1219" s="12"/>
      <c r="VMT1219" s="12"/>
      <c r="VMU1219" s="12"/>
      <c r="VMV1219" s="12"/>
      <c r="VMW1219" s="12"/>
      <c r="VMX1219" s="12"/>
      <c r="VMY1219" s="12"/>
      <c r="VMZ1219" s="12"/>
      <c r="VNA1219" s="12"/>
      <c r="VNB1219" s="12"/>
      <c r="VNC1219" s="12"/>
      <c r="VND1219" s="12"/>
      <c r="VNE1219" s="12"/>
      <c r="VNF1219" s="12"/>
      <c r="VNG1219" s="12"/>
      <c r="VNH1219" s="12"/>
      <c r="VNI1219" s="12"/>
      <c r="VNJ1219" s="12"/>
      <c r="VNK1219" s="12"/>
      <c r="VNL1219" s="12"/>
      <c r="VNM1219" s="12"/>
      <c r="VNN1219" s="12"/>
      <c r="VNO1219" s="12"/>
      <c r="VNP1219" s="12"/>
      <c r="VNQ1219" s="12"/>
      <c r="VNR1219" s="12"/>
      <c r="VNS1219" s="12"/>
      <c r="VNT1219" s="12"/>
      <c r="VNU1219" s="12"/>
      <c r="VNV1219" s="12"/>
      <c r="VNW1219" s="12"/>
      <c r="VNX1219" s="12"/>
      <c r="VNY1219" s="12"/>
      <c r="VNZ1219" s="12"/>
      <c r="VOA1219" s="12"/>
      <c r="VOB1219" s="12"/>
      <c r="VOC1219" s="12"/>
      <c r="VOD1219" s="12"/>
      <c r="VOE1219" s="12"/>
      <c r="VOF1219" s="12"/>
      <c r="VOG1219" s="12"/>
      <c r="VOH1219" s="12"/>
      <c r="VOI1219" s="12"/>
      <c r="VOJ1219" s="12"/>
      <c r="VOK1219" s="12"/>
      <c r="VOL1219" s="12"/>
      <c r="VOM1219" s="12"/>
      <c r="VON1219" s="12"/>
      <c r="VOO1219" s="12"/>
      <c r="VOP1219" s="12"/>
      <c r="VOQ1219" s="12"/>
      <c r="VOR1219" s="12"/>
      <c r="VOS1219" s="12"/>
      <c r="VOT1219" s="12"/>
      <c r="VOU1219" s="12"/>
      <c r="VOV1219" s="12"/>
      <c r="VOW1219" s="12"/>
      <c r="VOX1219" s="12"/>
      <c r="VOY1219" s="12"/>
      <c r="VOZ1219" s="12"/>
      <c r="VPA1219" s="12"/>
      <c r="VPB1219" s="12"/>
      <c r="VPC1219" s="12"/>
      <c r="VPD1219" s="12"/>
      <c r="VPE1219" s="12"/>
      <c r="VPF1219" s="12"/>
      <c r="VPG1219" s="12"/>
      <c r="VPH1219" s="12"/>
      <c r="VPI1219" s="12"/>
      <c r="VPJ1219" s="12"/>
      <c r="VPK1219" s="12"/>
      <c r="VPL1219" s="12"/>
      <c r="VPM1219" s="12"/>
      <c r="VPN1219" s="12"/>
      <c r="VPO1219" s="12"/>
      <c r="VPP1219" s="12"/>
      <c r="VPQ1219" s="12"/>
      <c r="VPR1219" s="12"/>
      <c r="VPS1219" s="12"/>
      <c r="VPT1219" s="12"/>
      <c r="VPU1219" s="12"/>
      <c r="VPV1219" s="12"/>
      <c r="VPW1219" s="12"/>
      <c r="VPX1219" s="12"/>
      <c r="VPY1219" s="12"/>
      <c r="VPZ1219" s="12"/>
      <c r="VQA1219" s="12"/>
      <c r="VQB1219" s="12"/>
      <c r="VQC1219" s="12"/>
      <c r="VQD1219" s="12"/>
      <c r="VQE1219" s="12"/>
      <c r="VQF1219" s="12"/>
      <c r="VQG1219" s="12"/>
      <c r="VQH1219" s="12"/>
      <c r="VQI1219" s="12"/>
      <c r="VQJ1219" s="12"/>
      <c r="VQK1219" s="12"/>
      <c r="VQL1219" s="12"/>
      <c r="VQM1219" s="12"/>
      <c r="VQN1219" s="12"/>
      <c r="VQO1219" s="12"/>
      <c r="VQP1219" s="12"/>
      <c r="VQQ1219" s="12"/>
      <c r="VQR1219" s="12"/>
      <c r="VQS1219" s="12"/>
      <c r="VQT1219" s="12"/>
      <c r="VQU1219" s="12"/>
      <c r="VQV1219" s="12"/>
      <c r="VQW1219" s="12"/>
      <c r="VQX1219" s="12"/>
      <c r="VQY1219" s="12"/>
      <c r="VQZ1219" s="12"/>
      <c r="VRA1219" s="12"/>
      <c r="VRB1219" s="12"/>
      <c r="VRC1219" s="12"/>
      <c r="VRD1219" s="12"/>
      <c r="VRE1219" s="12"/>
      <c r="VRF1219" s="12"/>
      <c r="VRG1219" s="12"/>
      <c r="VRH1219" s="12"/>
      <c r="VRI1219" s="12"/>
      <c r="VRJ1219" s="12"/>
      <c r="VRK1219" s="12"/>
      <c r="VRL1219" s="12"/>
      <c r="VRM1219" s="12"/>
      <c r="VRN1219" s="12"/>
      <c r="VRO1219" s="12"/>
      <c r="VRP1219" s="12"/>
      <c r="VRQ1219" s="12"/>
      <c r="VRR1219" s="12"/>
      <c r="VRS1219" s="12"/>
      <c r="VRT1219" s="12"/>
      <c r="VRU1219" s="12"/>
      <c r="VRV1219" s="12"/>
      <c r="VRW1219" s="12"/>
      <c r="VRX1219" s="12"/>
      <c r="VRY1219" s="12"/>
      <c r="VRZ1219" s="12"/>
      <c r="VSA1219" s="12"/>
      <c r="VSB1219" s="12"/>
      <c r="VSC1219" s="12"/>
      <c r="VSD1219" s="12"/>
      <c r="VSE1219" s="12"/>
      <c r="VSF1219" s="12"/>
      <c r="VSG1219" s="12"/>
      <c r="VSH1219" s="12"/>
      <c r="VSI1219" s="12"/>
      <c r="VSJ1219" s="12"/>
      <c r="VSK1219" s="12"/>
      <c r="VSL1219" s="12"/>
      <c r="VSM1219" s="12"/>
      <c r="VSN1219" s="12"/>
      <c r="VSO1219" s="12"/>
      <c r="VSP1219" s="12"/>
      <c r="VSQ1219" s="12"/>
      <c r="VSR1219" s="12"/>
      <c r="VSS1219" s="12"/>
      <c r="VST1219" s="12"/>
      <c r="VSU1219" s="12"/>
      <c r="VSV1219" s="12"/>
      <c r="VSW1219" s="12"/>
      <c r="VSX1219" s="12"/>
      <c r="VSY1219" s="12"/>
      <c r="VSZ1219" s="12"/>
      <c r="VTA1219" s="12"/>
      <c r="VTB1219" s="12"/>
      <c r="VTC1219" s="12"/>
      <c r="VTD1219" s="12"/>
      <c r="VTE1219" s="12"/>
      <c r="VTF1219" s="12"/>
      <c r="VTG1219" s="12"/>
      <c r="VTH1219" s="12"/>
      <c r="VTI1219" s="12"/>
      <c r="VTJ1219" s="12"/>
      <c r="VTK1219" s="12"/>
      <c r="VTL1219" s="12"/>
      <c r="VTM1219" s="12"/>
      <c r="VTN1219" s="12"/>
      <c r="VTO1219" s="12"/>
      <c r="VTP1219" s="12"/>
      <c r="VTQ1219" s="12"/>
      <c r="VTR1219" s="12"/>
      <c r="VTS1219" s="12"/>
      <c r="VTT1219" s="12"/>
      <c r="VTU1219" s="12"/>
      <c r="VTV1219" s="12"/>
      <c r="VTW1219" s="12"/>
      <c r="VTX1219" s="12"/>
      <c r="VTY1219" s="12"/>
      <c r="VTZ1219" s="12"/>
      <c r="VUA1219" s="12"/>
      <c r="VUB1219" s="12"/>
      <c r="VUC1219" s="12"/>
      <c r="VUD1219" s="12"/>
      <c r="VUE1219" s="12"/>
      <c r="VUF1219" s="12"/>
      <c r="VUG1219" s="12"/>
      <c r="VUH1219" s="12"/>
      <c r="VUI1219" s="12"/>
      <c r="VUJ1219" s="12"/>
      <c r="VUK1219" s="12"/>
      <c r="VUL1219" s="12"/>
      <c r="VUM1219" s="12"/>
      <c r="VUN1219" s="12"/>
      <c r="VUO1219" s="12"/>
      <c r="VUP1219" s="12"/>
      <c r="VUQ1219" s="12"/>
      <c r="VUR1219" s="12"/>
      <c r="VUS1219" s="12"/>
      <c r="VUT1219" s="12"/>
      <c r="VUU1219" s="12"/>
      <c r="VUV1219" s="12"/>
      <c r="VUW1219" s="12"/>
      <c r="VUX1219" s="12"/>
      <c r="VUY1219" s="12"/>
      <c r="VUZ1219" s="12"/>
      <c r="VVA1219" s="12"/>
      <c r="VVB1219" s="12"/>
      <c r="VVC1219" s="12"/>
      <c r="VVD1219" s="12"/>
      <c r="VVE1219" s="12"/>
      <c r="VVF1219" s="12"/>
      <c r="VVG1219" s="12"/>
      <c r="VVH1219" s="12"/>
      <c r="VVI1219" s="12"/>
      <c r="VVJ1219" s="12"/>
      <c r="VVK1219" s="12"/>
      <c r="VVL1219" s="12"/>
      <c r="VVM1219" s="12"/>
      <c r="VVN1219" s="12"/>
      <c r="VVO1219" s="12"/>
      <c r="VVP1219" s="12"/>
      <c r="VVQ1219" s="12"/>
      <c r="VVR1219" s="12"/>
      <c r="VVS1219" s="12"/>
      <c r="VVT1219" s="12"/>
      <c r="VVU1219" s="12"/>
      <c r="VVV1219" s="12"/>
      <c r="VVW1219" s="12"/>
      <c r="VVX1219" s="12"/>
      <c r="VVY1219" s="12"/>
      <c r="VVZ1219" s="12"/>
      <c r="VWA1219" s="12"/>
      <c r="VWB1219" s="12"/>
      <c r="VWC1219" s="12"/>
      <c r="VWD1219" s="12"/>
      <c r="VWE1219" s="12"/>
      <c r="VWF1219" s="12"/>
      <c r="VWG1219" s="12"/>
      <c r="VWH1219" s="12"/>
      <c r="VWI1219" s="12"/>
      <c r="VWJ1219" s="12"/>
      <c r="VWK1219" s="12"/>
      <c r="VWL1219" s="12"/>
      <c r="VWM1219" s="12"/>
      <c r="VWN1219" s="12"/>
      <c r="VWO1219" s="12"/>
      <c r="VWP1219" s="12"/>
      <c r="VWQ1219" s="12"/>
      <c r="VWR1219" s="12"/>
      <c r="VWS1219" s="12"/>
      <c r="VWT1219" s="12"/>
      <c r="VWU1219" s="12"/>
      <c r="VWV1219" s="12"/>
      <c r="VWW1219" s="12"/>
      <c r="VWX1219" s="12"/>
      <c r="VWY1219" s="12"/>
      <c r="VWZ1219" s="12"/>
      <c r="VXA1219" s="12"/>
      <c r="VXB1219" s="12"/>
      <c r="VXC1219" s="12"/>
      <c r="VXD1219" s="12"/>
      <c r="VXE1219" s="12"/>
      <c r="VXF1219" s="12"/>
      <c r="VXG1219" s="12"/>
      <c r="VXH1219" s="12"/>
      <c r="VXI1219" s="12"/>
      <c r="VXJ1219" s="12"/>
      <c r="VXK1219" s="12"/>
      <c r="VXL1219" s="12"/>
      <c r="VXM1219" s="12"/>
      <c r="VXN1219" s="12"/>
      <c r="VXO1219" s="12"/>
      <c r="VXP1219" s="12"/>
      <c r="VXQ1219" s="12"/>
      <c r="VXR1219" s="12"/>
      <c r="VXS1219" s="12"/>
      <c r="VXT1219" s="12"/>
      <c r="VXU1219" s="12"/>
      <c r="VXV1219" s="12"/>
      <c r="VXW1219" s="12"/>
      <c r="VXX1219" s="12"/>
      <c r="VXY1219" s="12"/>
      <c r="VXZ1219" s="12"/>
      <c r="VYA1219" s="12"/>
      <c r="VYB1219" s="12"/>
      <c r="VYC1219" s="12"/>
      <c r="VYD1219" s="12"/>
      <c r="VYE1219" s="12"/>
      <c r="VYF1219" s="12"/>
      <c r="VYG1219" s="12"/>
      <c r="VYH1219" s="12"/>
      <c r="VYI1219" s="12"/>
      <c r="VYJ1219" s="12"/>
      <c r="VYK1219" s="12"/>
      <c r="VYL1219" s="12"/>
      <c r="VYM1219" s="12"/>
      <c r="VYN1219" s="12"/>
      <c r="VYO1219" s="12"/>
      <c r="VYP1219" s="12"/>
      <c r="VYQ1219" s="12"/>
      <c r="VYR1219" s="12"/>
      <c r="VYS1219" s="12"/>
      <c r="VYT1219" s="12"/>
      <c r="VYU1219" s="12"/>
      <c r="VYV1219" s="12"/>
      <c r="VYW1219" s="12"/>
      <c r="VYX1219" s="12"/>
      <c r="VYY1219" s="12"/>
      <c r="VYZ1219" s="12"/>
      <c r="VZA1219" s="12"/>
      <c r="VZB1219" s="12"/>
      <c r="VZC1219" s="12"/>
      <c r="VZD1219" s="12"/>
      <c r="VZE1219" s="12"/>
      <c r="VZF1219" s="12"/>
      <c r="VZG1219" s="12"/>
      <c r="VZH1219" s="12"/>
      <c r="VZI1219" s="12"/>
      <c r="VZJ1219" s="12"/>
      <c r="VZK1219" s="12"/>
      <c r="VZL1219" s="12"/>
      <c r="VZM1219" s="12"/>
      <c r="VZN1219" s="12"/>
      <c r="VZO1219" s="12"/>
      <c r="VZP1219" s="12"/>
      <c r="VZQ1219" s="12"/>
      <c r="VZR1219" s="12"/>
      <c r="VZS1219" s="12"/>
      <c r="VZT1219" s="12"/>
      <c r="VZU1219" s="12"/>
      <c r="VZV1219" s="12"/>
      <c r="VZW1219" s="12"/>
      <c r="VZX1219" s="12"/>
      <c r="VZY1219" s="12"/>
      <c r="VZZ1219" s="12"/>
      <c r="WAA1219" s="12"/>
      <c r="WAB1219" s="12"/>
      <c r="WAC1219" s="12"/>
      <c r="WAD1219" s="12"/>
      <c r="WAE1219" s="12"/>
      <c r="WAF1219" s="12"/>
      <c r="WAG1219" s="12"/>
      <c r="WAH1219" s="12"/>
      <c r="WAI1219" s="12"/>
      <c r="WAJ1219" s="12"/>
      <c r="WAK1219" s="12"/>
      <c r="WAL1219" s="12"/>
      <c r="WAM1219" s="12"/>
      <c r="WAN1219" s="12"/>
      <c r="WAO1219" s="12"/>
      <c r="WAP1219" s="12"/>
      <c r="WAQ1219" s="12"/>
      <c r="WAR1219" s="12"/>
      <c r="WAS1219" s="12"/>
      <c r="WAT1219" s="12"/>
      <c r="WAU1219" s="12"/>
      <c r="WAV1219" s="12"/>
      <c r="WAW1219" s="12"/>
      <c r="WAX1219" s="12"/>
      <c r="WAY1219" s="12"/>
      <c r="WAZ1219" s="12"/>
      <c r="WBA1219" s="12"/>
      <c r="WBB1219" s="12"/>
      <c r="WBC1219" s="12"/>
      <c r="WBD1219" s="12"/>
      <c r="WBE1219" s="12"/>
      <c r="WBF1219" s="12"/>
      <c r="WBG1219" s="12"/>
      <c r="WBH1219" s="12"/>
      <c r="WBI1219" s="12"/>
      <c r="WBJ1219" s="12"/>
      <c r="WBK1219" s="12"/>
      <c r="WBL1219" s="12"/>
      <c r="WBM1219" s="12"/>
      <c r="WBN1219" s="12"/>
      <c r="WBO1219" s="12"/>
      <c r="WBP1219" s="12"/>
      <c r="WBQ1219" s="12"/>
      <c r="WBR1219" s="12"/>
      <c r="WBS1219" s="12"/>
      <c r="WBT1219" s="12"/>
      <c r="WBU1219" s="12"/>
      <c r="WBV1219" s="12"/>
      <c r="WBW1219" s="12"/>
      <c r="WBX1219" s="12"/>
      <c r="WBY1219" s="12"/>
      <c r="WBZ1219" s="12"/>
      <c r="WCA1219" s="12"/>
      <c r="WCB1219" s="12"/>
      <c r="WCC1219" s="12"/>
      <c r="WCD1219" s="12"/>
      <c r="WCE1219" s="12"/>
      <c r="WCF1219" s="12"/>
      <c r="WCG1219" s="12"/>
      <c r="WCH1219" s="12"/>
      <c r="WCI1219" s="12"/>
      <c r="WCJ1219" s="12"/>
      <c r="WCK1219" s="12"/>
      <c r="WCL1219" s="12"/>
      <c r="WCM1219" s="12"/>
      <c r="WCN1219" s="12"/>
      <c r="WCO1219" s="12"/>
      <c r="WCP1219" s="12"/>
      <c r="WCQ1219" s="12"/>
      <c r="WCR1219" s="12"/>
      <c r="WCS1219" s="12"/>
      <c r="WCT1219" s="12"/>
      <c r="WCU1219" s="12"/>
      <c r="WCV1219" s="12"/>
      <c r="WCW1219" s="12"/>
      <c r="WCX1219" s="12"/>
      <c r="WCY1219" s="12"/>
      <c r="WCZ1219" s="12"/>
      <c r="WDA1219" s="12"/>
      <c r="WDB1219" s="12"/>
      <c r="WDC1219" s="12"/>
      <c r="WDD1219" s="12"/>
      <c r="WDE1219" s="12"/>
      <c r="WDF1219" s="12"/>
      <c r="WDG1219" s="12"/>
      <c r="WDH1219" s="12"/>
      <c r="WDI1219" s="12"/>
      <c r="WDJ1219" s="12"/>
      <c r="WDK1219" s="12"/>
      <c r="WDL1219" s="12"/>
      <c r="WDM1219" s="12"/>
      <c r="WDN1219" s="12"/>
      <c r="WDO1219" s="12"/>
      <c r="WDP1219" s="12"/>
      <c r="WDQ1219" s="12"/>
      <c r="WDR1219" s="12"/>
      <c r="WDS1219" s="12"/>
      <c r="WDT1219" s="12"/>
      <c r="WDU1219" s="12"/>
      <c r="WDV1219" s="12"/>
      <c r="WDW1219" s="12"/>
      <c r="WDX1219" s="12"/>
      <c r="WDY1219" s="12"/>
      <c r="WDZ1219" s="12"/>
      <c r="WEA1219" s="12"/>
      <c r="WEB1219" s="12"/>
      <c r="WEC1219" s="12"/>
      <c r="WED1219" s="12"/>
      <c r="WEE1219" s="12"/>
      <c r="WEF1219" s="12"/>
      <c r="WEG1219" s="12"/>
      <c r="WEH1219" s="12"/>
      <c r="WEI1219" s="12"/>
      <c r="WEJ1219" s="12"/>
      <c r="WEK1219" s="12"/>
      <c r="WEL1219" s="12"/>
      <c r="WEM1219" s="12"/>
      <c r="WEN1219" s="12"/>
      <c r="WEO1219" s="12"/>
      <c r="WEP1219" s="12"/>
      <c r="WEQ1219" s="12"/>
      <c r="WER1219" s="12"/>
      <c r="WES1219" s="12"/>
      <c r="WET1219" s="12"/>
      <c r="WEU1219" s="12"/>
      <c r="WEV1219" s="12"/>
      <c r="WEW1219" s="12"/>
      <c r="WEX1219" s="12"/>
      <c r="WEY1219" s="12"/>
      <c r="WEZ1219" s="12"/>
      <c r="WFA1219" s="12"/>
      <c r="WFB1219" s="12"/>
      <c r="WFC1219" s="12"/>
      <c r="WFD1219" s="12"/>
      <c r="WFE1219" s="12"/>
      <c r="WFF1219" s="12"/>
      <c r="WFG1219" s="12"/>
      <c r="WFH1219" s="12"/>
      <c r="WFI1219" s="12"/>
      <c r="WFJ1219" s="12"/>
      <c r="WFK1219" s="12"/>
      <c r="WFL1219" s="12"/>
      <c r="WFM1219" s="12"/>
      <c r="WFN1219" s="12"/>
      <c r="WFO1219" s="12"/>
      <c r="WFP1219" s="12"/>
      <c r="WFQ1219" s="12"/>
      <c r="WFR1219" s="12"/>
      <c r="WFS1219" s="12"/>
      <c r="WFT1219" s="12"/>
      <c r="WFU1219" s="12"/>
      <c r="WFV1219" s="12"/>
      <c r="WFW1219" s="12"/>
      <c r="WFX1219" s="12"/>
      <c r="WFY1219" s="12"/>
      <c r="WFZ1219" s="12"/>
      <c r="WGA1219" s="12"/>
      <c r="WGB1219" s="12"/>
      <c r="WGC1219" s="12"/>
      <c r="WGD1219" s="12"/>
      <c r="WGE1219" s="12"/>
      <c r="WGF1219" s="12"/>
      <c r="WGG1219" s="12"/>
      <c r="WGH1219" s="12"/>
      <c r="WGI1219" s="12"/>
      <c r="WGJ1219" s="12"/>
      <c r="WGK1219" s="12"/>
      <c r="WGL1219" s="12"/>
      <c r="WGM1219" s="12"/>
      <c r="WGN1219" s="12"/>
      <c r="WGO1219" s="12"/>
      <c r="WGP1219" s="12"/>
      <c r="WGQ1219" s="12"/>
      <c r="WGR1219" s="12"/>
      <c r="WGS1219" s="12"/>
      <c r="WGT1219" s="12"/>
      <c r="WGU1219" s="12"/>
      <c r="WGV1219" s="12"/>
      <c r="WGW1219" s="12"/>
      <c r="WGX1219" s="12"/>
      <c r="WGY1219" s="12"/>
      <c r="WGZ1219" s="12"/>
      <c r="WHA1219" s="12"/>
      <c r="WHB1219" s="12"/>
      <c r="WHC1219" s="12"/>
      <c r="WHD1219" s="12"/>
      <c r="WHE1219" s="12"/>
      <c r="WHF1219" s="12"/>
      <c r="WHG1219" s="12"/>
      <c r="WHH1219" s="12"/>
      <c r="WHI1219" s="12"/>
      <c r="WHJ1219" s="12"/>
      <c r="WHK1219" s="12"/>
      <c r="WHL1219" s="12"/>
      <c r="WHM1219" s="12"/>
      <c r="WHN1219" s="12"/>
      <c r="WHO1219" s="12"/>
      <c r="WHP1219" s="12"/>
      <c r="WHQ1219" s="12"/>
      <c r="WHR1219" s="12"/>
      <c r="WHS1219" s="12"/>
      <c r="WHT1219" s="12"/>
      <c r="WHU1219" s="12"/>
      <c r="WHV1219" s="12"/>
      <c r="WHW1219" s="12"/>
      <c r="WHX1219" s="12"/>
      <c r="WHY1219" s="12"/>
      <c r="WHZ1219" s="12"/>
      <c r="WIA1219" s="12"/>
      <c r="WIB1219" s="12"/>
      <c r="WIC1219" s="12"/>
      <c r="WID1219" s="12"/>
      <c r="WIE1219" s="12"/>
      <c r="WIF1219" s="12"/>
      <c r="WIG1219" s="12"/>
      <c r="WIH1219" s="12"/>
      <c r="WII1219" s="12"/>
      <c r="WIJ1219" s="12"/>
      <c r="WIK1219" s="12"/>
      <c r="WIL1219" s="12"/>
      <c r="WIM1219" s="12"/>
      <c r="WIN1219" s="12"/>
      <c r="WIO1219" s="12"/>
      <c r="WIP1219" s="12"/>
      <c r="WIQ1219" s="12"/>
      <c r="WIR1219" s="12"/>
      <c r="WIS1219" s="12"/>
      <c r="WIT1219" s="12"/>
      <c r="WIU1219" s="12"/>
      <c r="WIV1219" s="12"/>
      <c r="WIW1219" s="12"/>
      <c r="WIX1219" s="12"/>
      <c r="WIY1219" s="12"/>
      <c r="WIZ1219" s="12"/>
      <c r="WJA1219" s="12"/>
      <c r="WJB1219" s="12"/>
      <c r="WJC1219" s="12"/>
      <c r="WJD1219" s="12"/>
      <c r="WJE1219" s="12"/>
      <c r="WJF1219" s="12"/>
      <c r="WJG1219" s="12"/>
      <c r="WJH1219" s="12"/>
      <c r="WJI1219" s="12"/>
      <c r="WJJ1219" s="12"/>
      <c r="WJK1219" s="12"/>
      <c r="WJL1219" s="12"/>
      <c r="WJM1219" s="12"/>
      <c r="WJN1219" s="12"/>
      <c r="WJO1219" s="12"/>
      <c r="WJP1219" s="12"/>
      <c r="WJQ1219" s="12"/>
      <c r="WJR1219" s="12"/>
      <c r="WJS1219" s="12"/>
      <c r="WJT1219" s="12"/>
      <c r="WJU1219" s="12"/>
      <c r="WJV1219" s="12"/>
      <c r="WJW1219" s="12"/>
      <c r="WJX1219" s="12"/>
      <c r="WJY1219" s="12"/>
      <c r="WJZ1219" s="12"/>
      <c r="WKA1219" s="12"/>
      <c r="WKB1219" s="12"/>
      <c r="WKC1219" s="12"/>
      <c r="WKD1219" s="12"/>
      <c r="WKE1219" s="12"/>
      <c r="WKF1219" s="12"/>
      <c r="WKG1219" s="12"/>
      <c r="WKH1219" s="12"/>
      <c r="WKI1219" s="12"/>
      <c r="WKJ1219" s="12"/>
      <c r="WKK1219" s="12"/>
      <c r="WKL1219" s="12"/>
      <c r="WKM1219" s="12"/>
      <c r="WKN1219" s="12"/>
      <c r="WKO1219" s="12"/>
      <c r="WKP1219" s="12"/>
      <c r="WKQ1219" s="12"/>
      <c r="WKR1219" s="12"/>
      <c r="WKS1219" s="12"/>
      <c r="WKT1219" s="12"/>
      <c r="WKU1219" s="12"/>
      <c r="WKV1219" s="12"/>
      <c r="WKW1219" s="12"/>
      <c r="WKX1219" s="12"/>
      <c r="WKY1219" s="12"/>
      <c r="WKZ1219" s="12"/>
      <c r="WLA1219" s="12"/>
      <c r="WLB1219" s="12"/>
      <c r="WLC1219" s="12"/>
      <c r="WLD1219" s="12"/>
      <c r="WLE1219" s="12"/>
      <c r="WLF1219" s="12"/>
      <c r="WLG1219" s="12"/>
      <c r="WLH1219" s="12"/>
      <c r="WLI1219" s="12"/>
      <c r="WLJ1219" s="12"/>
      <c r="WLK1219" s="12"/>
      <c r="WLL1219" s="12"/>
      <c r="WLM1219" s="12"/>
      <c r="WLN1219" s="12"/>
      <c r="WLO1219" s="12"/>
      <c r="WLP1219" s="12"/>
      <c r="WLQ1219" s="12"/>
      <c r="WLR1219" s="12"/>
      <c r="WLS1219" s="12"/>
      <c r="WLT1219" s="12"/>
      <c r="WLU1219" s="12"/>
      <c r="WLV1219" s="12"/>
      <c r="WLW1219" s="12"/>
      <c r="WLX1219" s="12"/>
      <c r="WLY1219" s="12"/>
      <c r="WLZ1219" s="12"/>
      <c r="WMA1219" s="12"/>
      <c r="WMB1219" s="12"/>
      <c r="WMC1219" s="12"/>
      <c r="WMD1219" s="12"/>
      <c r="WME1219" s="12"/>
      <c r="WMF1219" s="12"/>
      <c r="WMG1219" s="12"/>
      <c r="WMH1219" s="12"/>
      <c r="WMI1219" s="12"/>
      <c r="WMJ1219" s="12"/>
      <c r="WMK1219" s="12"/>
      <c r="WML1219" s="12"/>
      <c r="WMM1219" s="12"/>
      <c r="WMN1219" s="12"/>
      <c r="WMO1219" s="12"/>
      <c r="WMP1219" s="12"/>
      <c r="WMQ1219" s="12"/>
      <c r="WMR1219" s="12"/>
      <c r="WMS1219" s="12"/>
      <c r="WMT1219" s="12"/>
      <c r="WMU1219" s="12"/>
      <c r="WMV1219" s="12"/>
      <c r="WMW1219" s="12"/>
      <c r="WMX1219" s="12"/>
      <c r="WMY1219" s="12"/>
      <c r="WMZ1219" s="12"/>
      <c r="WNA1219" s="12"/>
      <c r="WNB1219" s="12"/>
      <c r="WNC1219" s="12"/>
      <c r="WND1219" s="12"/>
      <c r="WNE1219" s="12"/>
      <c r="WNF1219" s="12"/>
      <c r="WNG1219" s="12"/>
      <c r="WNH1219" s="12"/>
      <c r="WNI1219" s="12"/>
      <c r="WNJ1219" s="12"/>
      <c r="WNK1219" s="12"/>
      <c r="WNL1219" s="12"/>
      <c r="WNM1219" s="12"/>
      <c r="WNN1219" s="12"/>
      <c r="WNO1219" s="12"/>
      <c r="WNP1219" s="12"/>
      <c r="WNQ1219" s="12"/>
      <c r="WNR1219" s="12"/>
      <c r="WNS1219" s="12"/>
      <c r="WNT1219" s="12"/>
      <c r="WNU1219" s="12"/>
      <c r="WNV1219" s="12"/>
      <c r="WNW1219" s="12"/>
      <c r="WNX1219" s="12"/>
      <c r="WNY1219" s="12"/>
      <c r="WNZ1219" s="12"/>
      <c r="WOA1219" s="12"/>
      <c r="WOB1219" s="12"/>
      <c r="WOC1219" s="12"/>
      <c r="WOD1219" s="12"/>
      <c r="WOE1219" s="12"/>
      <c r="WOF1219" s="12"/>
      <c r="WOG1219" s="12"/>
      <c r="WOH1219" s="12"/>
      <c r="WOI1219" s="12"/>
      <c r="WOJ1219" s="12"/>
      <c r="WOK1219" s="12"/>
      <c r="WOL1219" s="12"/>
      <c r="WOM1219" s="12"/>
      <c r="WON1219" s="12"/>
      <c r="WOO1219" s="12"/>
      <c r="WOP1219" s="12"/>
      <c r="WOQ1219" s="12"/>
      <c r="WOR1219" s="12"/>
      <c r="WOS1219" s="12"/>
      <c r="WOT1219" s="12"/>
      <c r="WOU1219" s="12"/>
      <c r="WOV1219" s="12"/>
      <c r="WOW1219" s="12"/>
      <c r="WOX1219" s="12"/>
      <c r="WOY1219" s="12"/>
      <c r="WOZ1219" s="12"/>
      <c r="WPA1219" s="12"/>
      <c r="WPB1219" s="12"/>
      <c r="WPC1219" s="12"/>
      <c r="WPD1219" s="12"/>
      <c r="WPE1219" s="12"/>
      <c r="WPF1219" s="12"/>
      <c r="WPG1219" s="12"/>
      <c r="WPH1219" s="12"/>
      <c r="WPI1219" s="12"/>
      <c r="WPJ1219" s="12"/>
      <c r="WPK1219" s="12"/>
      <c r="WPL1219" s="12"/>
      <c r="WPM1219" s="12"/>
      <c r="WPN1219" s="12"/>
      <c r="WPO1219" s="12"/>
      <c r="WPP1219" s="12"/>
      <c r="WPQ1219" s="12"/>
      <c r="WPR1219" s="12"/>
      <c r="WPS1219" s="12"/>
      <c r="WPT1219" s="12"/>
      <c r="WPU1219" s="12"/>
      <c r="WPV1219" s="12"/>
      <c r="WPW1219" s="12"/>
      <c r="WPX1219" s="12"/>
      <c r="WPY1219" s="12"/>
      <c r="WPZ1219" s="12"/>
      <c r="WQA1219" s="12"/>
      <c r="WQB1219" s="12"/>
      <c r="WQC1219" s="12"/>
      <c r="WQD1219" s="12"/>
      <c r="WQE1219" s="12"/>
      <c r="WQF1219" s="12"/>
      <c r="WQG1219" s="12"/>
      <c r="WQH1219" s="12"/>
      <c r="WQI1219" s="12"/>
      <c r="WQJ1219" s="12"/>
      <c r="WQK1219" s="12"/>
      <c r="WQL1219" s="12"/>
      <c r="WQM1219" s="12"/>
      <c r="WQN1219" s="12"/>
      <c r="WQO1219" s="12"/>
      <c r="WQP1219" s="12"/>
      <c r="WQQ1219" s="12"/>
      <c r="WQR1219" s="12"/>
      <c r="WQS1219" s="12"/>
      <c r="WQT1219" s="12"/>
      <c r="WQU1219" s="12"/>
      <c r="WQV1219" s="12"/>
      <c r="WQW1219" s="12"/>
      <c r="WQX1219" s="12"/>
      <c r="WQY1219" s="12"/>
      <c r="WQZ1219" s="12"/>
      <c r="WRA1219" s="12"/>
      <c r="WRB1219" s="12"/>
      <c r="WRC1219" s="12"/>
      <c r="WRD1219" s="12"/>
      <c r="WRE1219" s="12"/>
      <c r="WRF1219" s="12"/>
      <c r="WRG1219" s="12"/>
      <c r="WRH1219" s="12"/>
      <c r="WRI1219" s="12"/>
      <c r="WRJ1219" s="12"/>
      <c r="WRK1219" s="12"/>
      <c r="WRL1219" s="12"/>
      <c r="WRM1219" s="12"/>
      <c r="WRN1219" s="12"/>
      <c r="WRO1219" s="12"/>
      <c r="WRP1219" s="12"/>
      <c r="WRQ1219" s="12"/>
      <c r="WRR1219" s="12"/>
      <c r="WRS1219" s="12"/>
      <c r="WRT1219" s="12"/>
      <c r="WRU1219" s="12"/>
      <c r="WRV1219" s="12"/>
      <c r="WRW1219" s="12"/>
      <c r="WRX1219" s="12"/>
      <c r="WRY1219" s="12"/>
      <c r="WRZ1219" s="12"/>
      <c r="WSA1219" s="12"/>
      <c r="WSB1219" s="12"/>
      <c r="WSC1219" s="12"/>
      <c r="WSD1219" s="12"/>
      <c r="WSE1219" s="12"/>
      <c r="WSF1219" s="12"/>
      <c r="WSG1219" s="12"/>
      <c r="WSH1219" s="12"/>
      <c r="WSI1219" s="12"/>
      <c r="WSJ1219" s="12"/>
      <c r="WSK1219" s="12"/>
      <c r="WSL1219" s="12"/>
      <c r="WSM1219" s="12"/>
      <c r="WSN1219" s="12"/>
      <c r="WSO1219" s="12"/>
      <c r="WSP1219" s="12"/>
      <c r="WSQ1219" s="12"/>
      <c r="WSR1219" s="12"/>
      <c r="WSS1219" s="12"/>
      <c r="WST1219" s="12"/>
      <c r="WSU1219" s="12"/>
      <c r="WSV1219" s="12"/>
      <c r="WSW1219" s="12"/>
      <c r="WSX1219" s="12"/>
      <c r="WSY1219" s="12"/>
      <c r="WSZ1219" s="12"/>
      <c r="WTA1219" s="12"/>
      <c r="WTB1219" s="12"/>
      <c r="WTC1219" s="12"/>
      <c r="WTD1219" s="12"/>
      <c r="WTE1219" s="12"/>
      <c r="WTF1219" s="12"/>
      <c r="WTG1219" s="12"/>
      <c r="WTH1219" s="12"/>
      <c r="WTI1219" s="12"/>
      <c r="WTJ1219" s="12"/>
      <c r="WTK1219" s="12"/>
      <c r="WTL1219" s="12"/>
      <c r="WTM1219" s="12"/>
      <c r="WTN1219" s="12"/>
      <c r="WTO1219" s="12"/>
      <c r="WTP1219" s="12"/>
      <c r="WTQ1219" s="12"/>
      <c r="WTR1219" s="12"/>
      <c r="WTS1219" s="12"/>
      <c r="WTT1219" s="12"/>
      <c r="WTU1219" s="12"/>
      <c r="WTV1219" s="12"/>
      <c r="WTW1219" s="12"/>
      <c r="WTX1219" s="12"/>
      <c r="WTY1219" s="12"/>
      <c r="WTZ1219" s="12"/>
      <c r="WUA1219" s="12"/>
      <c r="WUB1219" s="12"/>
      <c r="WUC1219" s="12"/>
      <c r="WUD1219" s="12"/>
      <c r="WUE1219" s="12"/>
      <c r="WUF1219" s="12"/>
      <c r="WUG1219" s="12"/>
      <c r="WUH1219" s="12"/>
      <c r="WUI1219" s="12"/>
      <c r="WUJ1219" s="12"/>
      <c r="WUK1219" s="12"/>
      <c r="WUL1219" s="12"/>
      <c r="WUM1219" s="12"/>
      <c r="WUN1219" s="12"/>
      <c r="WUO1219" s="12"/>
      <c r="WUP1219" s="12"/>
      <c r="WUQ1219" s="12"/>
      <c r="WUR1219" s="12"/>
      <c r="WUS1219" s="12"/>
      <c r="WUT1219" s="12"/>
      <c r="WUU1219" s="12"/>
      <c r="WUV1219" s="12"/>
      <c r="WUW1219" s="12"/>
      <c r="WUX1219" s="12"/>
      <c r="WUY1219" s="12"/>
      <c r="WUZ1219" s="12"/>
      <c r="WVA1219" s="12"/>
      <c r="WVB1219" s="12"/>
      <c r="WVC1219" s="12"/>
      <c r="WVD1219" s="12"/>
      <c r="WVE1219" s="12"/>
      <c r="WVF1219" s="12"/>
      <c r="WVG1219" s="12"/>
      <c r="WVH1219" s="12"/>
      <c r="WVI1219" s="12"/>
      <c r="WVJ1219" s="12"/>
      <c r="WVK1219" s="12"/>
      <c r="WVL1219" s="12"/>
      <c r="WVM1219" s="12"/>
      <c r="WVN1219" s="12"/>
      <c r="WVO1219" s="12"/>
      <c r="WVP1219" s="12"/>
      <c r="WVQ1219" s="12"/>
      <c r="WVR1219" s="12"/>
      <c r="WVS1219" s="12"/>
      <c r="WVT1219" s="12"/>
      <c r="WVU1219" s="12"/>
      <c r="WVV1219" s="12"/>
      <c r="WVW1219" s="12"/>
      <c r="WVX1219" s="12"/>
      <c r="WVY1219" s="12"/>
      <c r="WVZ1219" s="12"/>
      <c r="WWA1219" s="12"/>
      <c r="WWB1219" s="12"/>
      <c r="WWC1219" s="12"/>
      <c r="WWD1219" s="12"/>
      <c r="WWE1219" s="12"/>
      <c r="WWF1219" s="12"/>
      <c r="WWG1219" s="12"/>
      <c r="WWH1219" s="12"/>
      <c r="WWI1219" s="12"/>
      <c r="WWJ1219" s="12"/>
      <c r="WWK1219" s="12"/>
      <c r="WWL1219" s="12"/>
      <c r="WWM1219" s="12"/>
      <c r="WWN1219" s="12"/>
      <c r="WWO1219" s="12"/>
      <c r="WWP1219" s="12"/>
      <c r="WWQ1219" s="12"/>
      <c r="WWR1219" s="12"/>
      <c r="WWS1219" s="12"/>
      <c r="WWT1219" s="12"/>
      <c r="WWU1219" s="12"/>
      <c r="WWV1219" s="12"/>
      <c r="WWW1219" s="12"/>
      <c r="WWX1219" s="12"/>
      <c r="WWY1219" s="12"/>
      <c r="WWZ1219" s="12"/>
      <c r="WXA1219" s="12"/>
      <c r="WXB1219" s="12"/>
      <c r="WXC1219" s="12"/>
      <c r="WXD1219" s="12"/>
      <c r="WXE1219" s="12"/>
      <c r="WXF1219" s="12"/>
      <c r="WXG1219" s="12"/>
      <c r="WXH1219" s="12"/>
      <c r="WXI1219" s="12"/>
      <c r="WXJ1219" s="12"/>
      <c r="WXK1219" s="12"/>
      <c r="WXL1219" s="12"/>
      <c r="WXM1219" s="12"/>
      <c r="WXN1219" s="12"/>
      <c r="WXO1219" s="12"/>
      <c r="WXP1219" s="12"/>
      <c r="WXQ1219" s="12"/>
      <c r="WXR1219" s="12"/>
      <c r="WXS1219" s="12"/>
      <c r="WXT1219" s="12"/>
      <c r="WXU1219" s="12"/>
      <c r="WXV1219" s="12"/>
      <c r="WXW1219" s="12"/>
      <c r="WXX1219" s="12"/>
      <c r="WXY1219" s="12"/>
      <c r="WXZ1219" s="12"/>
      <c r="WYA1219" s="12"/>
      <c r="WYB1219" s="12"/>
      <c r="WYC1219" s="12"/>
      <c r="WYD1219" s="12"/>
      <c r="WYE1219" s="12"/>
      <c r="WYF1219" s="12"/>
      <c r="WYG1219" s="12"/>
      <c r="WYH1219" s="12"/>
      <c r="WYI1219" s="12"/>
      <c r="WYJ1219" s="12"/>
      <c r="WYK1219" s="12"/>
      <c r="WYL1219" s="12"/>
      <c r="WYM1219" s="12"/>
      <c r="WYN1219" s="12"/>
      <c r="WYO1219" s="12"/>
      <c r="WYP1219" s="12"/>
      <c r="WYQ1219" s="12"/>
      <c r="WYR1219" s="12"/>
      <c r="WYS1219" s="12"/>
      <c r="WYT1219" s="12"/>
      <c r="WYU1219" s="12"/>
      <c r="WYV1219" s="12"/>
      <c r="WYW1219" s="12"/>
      <c r="WYX1219" s="12"/>
      <c r="WYY1219" s="12"/>
      <c r="WYZ1219" s="12"/>
      <c r="WZA1219" s="12"/>
      <c r="WZB1219" s="12"/>
      <c r="WZC1219" s="12"/>
      <c r="WZD1219" s="12"/>
      <c r="WZE1219" s="12"/>
      <c r="WZF1219" s="12"/>
      <c r="WZG1219" s="12"/>
      <c r="WZH1219" s="12"/>
      <c r="WZI1219" s="12"/>
      <c r="WZJ1219" s="12"/>
      <c r="WZK1219" s="12"/>
      <c r="WZL1219" s="12"/>
      <c r="WZM1219" s="12"/>
      <c r="WZN1219" s="12"/>
      <c r="WZO1219" s="12"/>
      <c r="WZP1219" s="12"/>
      <c r="WZQ1219" s="12"/>
      <c r="WZR1219" s="12"/>
      <c r="WZS1219" s="12"/>
      <c r="WZT1219" s="12"/>
      <c r="WZU1219" s="12"/>
      <c r="WZV1219" s="12"/>
      <c r="WZW1219" s="12"/>
      <c r="WZX1219" s="12"/>
      <c r="WZY1219" s="12"/>
      <c r="WZZ1219" s="12"/>
      <c r="XAA1219" s="12"/>
      <c r="XAB1219" s="12"/>
      <c r="XAC1219" s="12"/>
      <c r="XAD1219" s="12"/>
      <c r="XAE1219" s="12"/>
      <c r="XAF1219" s="12"/>
      <c r="XAG1219" s="12"/>
      <c r="XAH1219" s="12"/>
      <c r="XAI1219" s="12"/>
      <c r="XAJ1219" s="12"/>
      <c r="XAK1219" s="12"/>
      <c r="XAL1219" s="12"/>
      <c r="XAM1219" s="12"/>
      <c r="XAN1219" s="12"/>
      <c r="XAO1219" s="12"/>
      <c r="XAP1219" s="12"/>
      <c r="XAQ1219" s="12"/>
      <c r="XAR1219" s="12"/>
      <c r="XAS1219" s="12"/>
      <c r="XAT1219" s="12"/>
      <c r="XAU1219" s="12"/>
      <c r="XAV1219" s="12"/>
      <c r="XAW1219" s="12"/>
      <c r="XAX1219" s="12"/>
      <c r="XAY1219" s="12"/>
      <c r="XAZ1219" s="12"/>
      <c r="XBA1219" s="12"/>
      <c r="XBB1219" s="12"/>
      <c r="XBC1219" s="12"/>
      <c r="XBD1219" s="12"/>
      <c r="XBE1219" s="12"/>
      <c r="XBF1219" s="12"/>
      <c r="XBG1219" s="12"/>
      <c r="XBH1219" s="12"/>
      <c r="XBI1219" s="12"/>
      <c r="XBJ1219" s="12"/>
      <c r="XBK1219" s="12"/>
      <c r="XBL1219" s="12"/>
      <c r="XBM1219" s="12"/>
      <c r="XBN1219" s="12"/>
      <c r="XBO1219" s="12"/>
      <c r="XBP1219" s="12"/>
      <c r="XBQ1219" s="12"/>
      <c r="XBR1219" s="12"/>
      <c r="XBS1219" s="12"/>
      <c r="XBT1219" s="12"/>
      <c r="XBU1219" s="12"/>
      <c r="XBV1219" s="12"/>
      <c r="XBW1219" s="12"/>
      <c r="XBX1219" s="12"/>
      <c r="XBY1219" s="12"/>
      <c r="XBZ1219" s="12"/>
      <c r="XCA1219" s="12"/>
      <c r="XCB1219" s="12"/>
      <c r="XCC1219" s="12"/>
      <c r="XCD1219" s="12"/>
      <c r="XCE1219" s="12"/>
      <c r="XCF1219" s="12"/>
      <c r="XCG1219" s="12"/>
      <c r="XCH1219" s="12"/>
      <c r="XCI1219" s="12"/>
      <c r="XCJ1219" s="12"/>
      <c r="XCK1219" s="12"/>
      <c r="XCL1219" s="12"/>
      <c r="XCM1219" s="12"/>
      <c r="XCN1219" s="12"/>
      <c r="XCO1219" s="12"/>
      <c r="XCP1219" s="12"/>
      <c r="XCQ1219" s="12"/>
      <c r="XCR1219" s="12"/>
      <c r="XCS1219" s="12"/>
      <c r="XCT1219" s="12"/>
      <c r="XCU1219" s="12"/>
      <c r="XCV1219" s="12"/>
      <c r="XCW1219" s="12"/>
      <c r="XCX1219" s="12"/>
    </row>
    <row r="1220" spans="1:16326" s="3" customFormat="1" ht="61.5" x14ac:dyDescent="0.85">
      <c r="A1220" s="12">
        <v>1</v>
      </c>
      <c r="B1220" s="45">
        <f>SUBTOTAL(103,$A$1032:A1220)</f>
        <v>186</v>
      </c>
      <c r="C1220" s="15" t="s">
        <v>2218</v>
      </c>
      <c r="D1220" s="21">
        <v>3268937.87</v>
      </c>
      <c r="E1220" s="21">
        <v>0</v>
      </c>
      <c r="F1220" s="21">
        <v>0</v>
      </c>
      <c r="G1220" s="21">
        <v>0</v>
      </c>
      <c r="H1220" s="21">
        <v>0</v>
      </c>
      <c r="I1220" s="21">
        <v>0</v>
      </c>
      <c r="J1220" s="21">
        <v>0</v>
      </c>
      <c r="K1220" s="52">
        <v>0</v>
      </c>
      <c r="L1220" s="21">
        <v>0</v>
      </c>
      <c r="M1220" s="21">
        <v>380</v>
      </c>
      <c r="N1220" s="21">
        <v>3140647.98</v>
      </c>
      <c r="O1220" s="21">
        <v>0</v>
      </c>
      <c r="P1220" s="21">
        <v>0</v>
      </c>
      <c r="Q1220" s="21">
        <v>0</v>
      </c>
      <c r="R1220" s="21">
        <v>0</v>
      </c>
      <c r="S1220" s="21">
        <v>0</v>
      </c>
      <c r="T1220" s="21">
        <v>0</v>
      </c>
      <c r="U1220" s="21">
        <v>0</v>
      </c>
      <c r="V1220" s="21">
        <v>0</v>
      </c>
      <c r="W1220" s="21">
        <v>0</v>
      </c>
      <c r="X1220" s="21">
        <v>0</v>
      </c>
      <c r="Y1220" s="21">
        <v>0</v>
      </c>
      <c r="Z1220" s="21">
        <v>0</v>
      </c>
      <c r="AA1220" s="21">
        <v>0</v>
      </c>
      <c r="AB1220" s="21">
        <v>0</v>
      </c>
      <c r="AC1220" s="21">
        <v>67209.87</v>
      </c>
      <c r="AD1220" s="21">
        <v>61080.02</v>
      </c>
      <c r="AE1220" s="21">
        <v>0</v>
      </c>
      <c r="AF1220" s="24">
        <v>2022</v>
      </c>
      <c r="AG1220" s="24">
        <v>2022</v>
      </c>
      <c r="AH1220" s="25">
        <v>2022</v>
      </c>
      <c r="AI1220" s="12"/>
      <c r="AJ1220" s="12"/>
      <c r="AK1220" s="12"/>
      <c r="AL1220" s="12"/>
      <c r="AM1220" s="12"/>
      <c r="AN1220" s="12"/>
      <c r="AO1220" s="12"/>
      <c r="AP1220" s="12"/>
      <c r="AQ1220" s="12"/>
      <c r="AR1220" s="12"/>
      <c r="AS1220" s="12"/>
      <c r="AT1220" s="12"/>
      <c r="AU1220" s="12"/>
      <c r="AV1220" s="12"/>
      <c r="AW1220" s="12"/>
      <c r="AX1220" s="12"/>
      <c r="AY1220" s="12"/>
      <c r="AZ1220" s="12"/>
      <c r="BA1220" s="12"/>
      <c r="BB1220" s="12"/>
      <c r="BC1220" s="12"/>
      <c r="BD1220" s="12"/>
      <c r="BE1220" s="12"/>
      <c r="BF1220" s="12"/>
      <c r="BG1220" s="12"/>
      <c r="BH1220" s="12"/>
      <c r="BI1220" s="12"/>
      <c r="BJ1220" s="12"/>
      <c r="BK1220" s="12"/>
      <c r="BL1220" s="12"/>
      <c r="BM1220" s="12"/>
      <c r="BN1220" s="12"/>
      <c r="BO1220" s="12"/>
      <c r="BP1220" s="12"/>
      <c r="BQ1220" s="12"/>
      <c r="BR1220" s="12"/>
      <c r="BS1220" s="12"/>
      <c r="BT1220" s="12"/>
      <c r="BU1220" s="12"/>
      <c r="BV1220" s="269">
        <v>0</v>
      </c>
      <c r="BW1220" s="49"/>
      <c r="BX1220" s="12"/>
      <c r="BY1220" s="12"/>
      <c r="BZ1220" s="12"/>
      <c r="CA1220" s="12" t="e">
        <f t="shared" si="110"/>
        <v>#N/A</v>
      </c>
      <c r="CB1220" s="12"/>
      <c r="CC1220" s="12"/>
      <c r="CD1220" s="12"/>
      <c r="CE1220" s="12" t="e">
        <f t="shared" si="108"/>
        <v>#N/A</v>
      </c>
      <c r="CF1220" s="12"/>
      <c r="CG1220" s="12"/>
      <c r="CH1220" s="12"/>
      <c r="CI1220" s="12"/>
      <c r="CJ1220" s="12"/>
      <c r="CK1220" s="12"/>
      <c r="CL1220" s="12" t="e">
        <f t="shared" si="109"/>
        <v>#N/A</v>
      </c>
      <c r="CM1220" s="12"/>
      <c r="CN1220" s="12"/>
      <c r="CO1220" s="12"/>
      <c r="CP1220" s="12"/>
      <c r="CQ1220" s="12"/>
      <c r="CR1220" s="12"/>
      <c r="CS1220" s="12"/>
      <c r="CT1220" s="12"/>
      <c r="CU1220" s="12"/>
      <c r="CV1220" s="12"/>
      <c r="CW1220" s="12"/>
      <c r="CX1220" s="12"/>
      <c r="CY1220" s="12"/>
      <c r="CZ1220" s="12"/>
      <c r="DA1220" s="12"/>
      <c r="DB1220" s="12"/>
      <c r="DC1220" s="12"/>
      <c r="DD1220" s="12"/>
      <c r="DE1220" s="12"/>
      <c r="DF1220" s="12"/>
      <c r="DG1220" s="12"/>
      <c r="DH1220" s="12"/>
      <c r="DI1220" s="12"/>
      <c r="DJ1220" s="12"/>
      <c r="DK1220" s="12"/>
      <c r="DL1220" s="12"/>
      <c r="DM1220" s="12"/>
      <c r="DN1220" s="12"/>
      <c r="DO1220" s="12"/>
      <c r="DP1220" s="12"/>
      <c r="DQ1220" s="12"/>
      <c r="DR1220" s="12"/>
      <c r="DS1220" s="12"/>
      <c r="DT1220" s="12"/>
      <c r="DU1220" s="12"/>
      <c r="DV1220" s="12"/>
      <c r="DW1220" s="12"/>
      <c r="DX1220" s="12"/>
      <c r="DY1220" s="12"/>
      <c r="DZ1220" s="12"/>
      <c r="EA1220" s="12"/>
      <c r="EB1220" s="12"/>
      <c r="EC1220" s="12"/>
      <c r="ED1220" s="12"/>
      <c r="EE1220" s="12"/>
      <c r="EF1220" s="12"/>
      <c r="EG1220" s="12"/>
      <c r="EH1220" s="12"/>
      <c r="EI1220" s="12"/>
      <c r="EJ1220" s="12"/>
      <c r="EK1220" s="12"/>
      <c r="EL1220" s="12"/>
      <c r="EM1220" s="12"/>
      <c r="EN1220" s="12"/>
      <c r="EO1220" s="12"/>
      <c r="EP1220" s="12"/>
      <c r="EQ1220" s="12"/>
      <c r="ER1220" s="12"/>
      <c r="ES1220" s="12"/>
      <c r="ET1220" s="12"/>
      <c r="EU1220" s="12"/>
      <c r="EV1220" s="12"/>
      <c r="EW1220" s="12"/>
      <c r="EX1220" s="12"/>
      <c r="EY1220" s="12"/>
      <c r="EZ1220" s="12"/>
      <c r="FA1220" s="12"/>
      <c r="FB1220" s="12"/>
      <c r="FC1220" s="12"/>
      <c r="FD1220" s="12"/>
      <c r="FE1220" s="12"/>
      <c r="FF1220" s="12"/>
      <c r="FG1220" s="12"/>
      <c r="FH1220" s="12"/>
      <c r="FI1220" s="12"/>
      <c r="FJ1220" s="12"/>
      <c r="FK1220" s="12"/>
      <c r="FL1220" s="12"/>
      <c r="FM1220" s="12"/>
      <c r="FN1220" s="12"/>
      <c r="FO1220" s="12"/>
      <c r="FP1220" s="12"/>
      <c r="FQ1220" s="12"/>
      <c r="FR1220" s="12"/>
      <c r="FS1220" s="12"/>
      <c r="FT1220" s="12"/>
      <c r="FU1220" s="12"/>
      <c r="FV1220" s="12"/>
      <c r="FW1220" s="12"/>
      <c r="FX1220" s="12"/>
      <c r="FY1220" s="12"/>
      <c r="FZ1220" s="12"/>
      <c r="GA1220" s="12"/>
      <c r="GB1220" s="12"/>
      <c r="GC1220" s="12"/>
      <c r="GD1220" s="12"/>
      <c r="GE1220" s="12"/>
      <c r="GF1220" s="12"/>
      <c r="GG1220" s="12"/>
      <c r="GH1220" s="12"/>
      <c r="GI1220" s="12"/>
      <c r="GJ1220" s="12"/>
      <c r="GK1220" s="12"/>
      <c r="GL1220" s="12"/>
      <c r="GM1220" s="12"/>
      <c r="GN1220" s="12"/>
      <c r="GO1220" s="12"/>
      <c r="GP1220" s="12"/>
      <c r="GQ1220" s="12"/>
      <c r="GR1220" s="12"/>
      <c r="GS1220" s="12"/>
      <c r="GT1220" s="12"/>
      <c r="GU1220" s="12"/>
      <c r="GV1220" s="12"/>
      <c r="GW1220" s="12"/>
      <c r="GX1220" s="12"/>
      <c r="GY1220" s="12"/>
      <c r="GZ1220" s="12"/>
      <c r="HA1220" s="12"/>
      <c r="HB1220" s="12"/>
      <c r="HC1220" s="12"/>
      <c r="HD1220" s="12"/>
      <c r="HE1220" s="12"/>
      <c r="HF1220" s="12"/>
      <c r="HG1220" s="12"/>
      <c r="HH1220" s="12"/>
      <c r="HI1220" s="12"/>
      <c r="HJ1220" s="12"/>
      <c r="HK1220" s="12"/>
      <c r="HL1220" s="12"/>
      <c r="HM1220" s="12"/>
      <c r="HN1220" s="12"/>
      <c r="HO1220" s="12"/>
      <c r="HP1220" s="12"/>
      <c r="HQ1220" s="12"/>
      <c r="HR1220" s="12"/>
      <c r="HS1220" s="12"/>
      <c r="HT1220" s="12"/>
      <c r="HU1220" s="12"/>
      <c r="HV1220" s="12"/>
      <c r="HW1220" s="12"/>
      <c r="HX1220" s="12"/>
      <c r="HY1220" s="12"/>
      <c r="HZ1220" s="12"/>
      <c r="IA1220" s="12"/>
      <c r="IB1220" s="12"/>
      <c r="IC1220" s="12"/>
      <c r="ID1220" s="12"/>
      <c r="IE1220" s="12"/>
      <c r="IF1220" s="12"/>
      <c r="IG1220" s="12"/>
      <c r="IH1220" s="12"/>
      <c r="II1220" s="12"/>
      <c r="IJ1220" s="12"/>
      <c r="IK1220" s="12"/>
      <c r="IL1220" s="12"/>
      <c r="IM1220" s="12"/>
      <c r="IN1220" s="12"/>
      <c r="IO1220" s="12"/>
      <c r="IP1220" s="12"/>
      <c r="IQ1220" s="12"/>
      <c r="IR1220" s="12"/>
      <c r="IS1220" s="12"/>
      <c r="IT1220" s="12"/>
      <c r="IU1220" s="12"/>
      <c r="IV1220" s="12"/>
      <c r="IW1220" s="12"/>
      <c r="IX1220" s="12"/>
      <c r="IY1220" s="12"/>
      <c r="IZ1220" s="12"/>
      <c r="JA1220" s="12"/>
      <c r="JB1220" s="12"/>
      <c r="JC1220" s="12"/>
      <c r="JD1220" s="12"/>
      <c r="JE1220" s="12"/>
      <c r="JF1220" s="12"/>
      <c r="JG1220" s="12"/>
      <c r="JH1220" s="12"/>
      <c r="JI1220" s="12"/>
      <c r="JJ1220" s="12"/>
      <c r="JK1220" s="12"/>
      <c r="JL1220" s="12"/>
      <c r="JM1220" s="12"/>
      <c r="JN1220" s="12"/>
      <c r="JO1220" s="12"/>
      <c r="JP1220" s="12"/>
      <c r="JQ1220" s="12"/>
      <c r="JR1220" s="12"/>
      <c r="JS1220" s="12"/>
      <c r="JT1220" s="12"/>
      <c r="JU1220" s="12"/>
      <c r="JV1220" s="12"/>
      <c r="JW1220" s="12"/>
      <c r="JX1220" s="12"/>
      <c r="JY1220" s="12"/>
      <c r="JZ1220" s="12"/>
      <c r="KA1220" s="12"/>
      <c r="KB1220" s="12"/>
      <c r="KC1220" s="12"/>
      <c r="KD1220" s="12"/>
      <c r="KE1220" s="12"/>
      <c r="KF1220" s="12"/>
      <c r="KG1220" s="12"/>
      <c r="KH1220" s="12"/>
      <c r="KI1220" s="12"/>
      <c r="KJ1220" s="12"/>
      <c r="KK1220" s="12"/>
      <c r="KL1220" s="12"/>
      <c r="KM1220" s="12"/>
      <c r="KN1220" s="12"/>
      <c r="KO1220" s="12"/>
      <c r="KP1220" s="12"/>
      <c r="KQ1220" s="12"/>
      <c r="KR1220" s="12"/>
      <c r="KS1220" s="12"/>
      <c r="KT1220" s="12"/>
      <c r="KU1220" s="12"/>
      <c r="KV1220" s="12"/>
      <c r="KW1220" s="12"/>
      <c r="KX1220" s="12"/>
      <c r="KY1220" s="12"/>
      <c r="KZ1220" s="12"/>
      <c r="LA1220" s="12"/>
      <c r="LB1220" s="12"/>
      <c r="LC1220" s="12"/>
      <c r="LD1220" s="12"/>
      <c r="LE1220" s="12"/>
      <c r="LF1220" s="12"/>
      <c r="LG1220" s="12"/>
      <c r="LH1220" s="12"/>
      <c r="LI1220" s="12"/>
      <c r="LJ1220" s="12"/>
      <c r="LK1220" s="12"/>
      <c r="LL1220" s="12"/>
      <c r="LM1220" s="12"/>
      <c r="LN1220" s="12"/>
      <c r="LO1220" s="12"/>
      <c r="LP1220" s="12"/>
      <c r="LQ1220" s="12"/>
      <c r="LR1220" s="12"/>
      <c r="LS1220" s="12"/>
      <c r="LT1220" s="12"/>
      <c r="LU1220" s="12"/>
      <c r="LV1220" s="12"/>
      <c r="LW1220" s="12"/>
      <c r="LX1220" s="12"/>
      <c r="LY1220" s="12"/>
      <c r="LZ1220" s="12"/>
      <c r="MA1220" s="12"/>
      <c r="MB1220" s="12"/>
      <c r="MC1220" s="12"/>
      <c r="MD1220" s="12"/>
      <c r="ME1220" s="12"/>
      <c r="MF1220" s="12"/>
      <c r="MG1220" s="12"/>
      <c r="MH1220" s="12"/>
      <c r="MI1220" s="12"/>
      <c r="MJ1220" s="12"/>
      <c r="MK1220" s="12"/>
      <c r="ML1220" s="12"/>
      <c r="MM1220" s="12"/>
      <c r="MN1220" s="12"/>
      <c r="MO1220" s="12"/>
      <c r="MP1220" s="12"/>
      <c r="MQ1220" s="12"/>
      <c r="MR1220" s="12"/>
      <c r="MS1220" s="12"/>
      <c r="MT1220" s="12"/>
      <c r="MU1220" s="12"/>
      <c r="MV1220" s="12"/>
      <c r="MW1220" s="12"/>
      <c r="MX1220" s="12"/>
      <c r="MY1220" s="12"/>
      <c r="MZ1220" s="12"/>
      <c r="NA1220" s="12"/>
      <c r="NB1220" s="12"/>
      <c r="NC1220" s="12"/>
      <c r="ND1220" s="12"/>
      <c r="NE1220" s="12"/>
      <c r="NF1220" s="12"/>
      <c r="NG1220" s="12"/>
      <c r="NH1220" s="12"/>
      <c r="NI1220" s="12"/>
      <c r="NJ1220" s="12"/>
      <c r="NK1220" s="12"/>
      <c r="NL1220" s="12"/>
      <c r="NM1220" s="12"/>
      <c r="NN1220" s="12"/>
      <c r="NO1220" s="12"/>
      <c r="NP1220" s="12"/>
      <c r="NQ1220" s="12"/>
      <c r="NR1220" s="12"/>
      <c r="NS1220" s="12"/>
      <c r="NT1220" s="12"/>
      <c r="NU1220" s="12"/>
      <c r="NV1220" s="12"/>
      <c r="NW1220" s="12"/>
      <c r="NX1220" s="12"/>
      <c r="NY1220" s="12"/>
      <c r="NZ1220" s="12"/>
      <c r="OA1220" s="12"/>
      <c r="OB1220" s="12"/>
      <c r="OC1220" s="12"/>
      <c r="OD1220" s="12"/>
      <c r="OE1220" s="12"/>
      <c r="OF1220" s="12"/>
      <c r="OG1220" s="12"/>
      <c r="OH1220" s="12"/>
      <c r="OI1220" s="12"/>
      <c r="OJ1220" s="12"/>
      <c r="OK1220" s="12"/>
      <c r="OL1220" s="12"/>
      <c r="OM1220" s="12"/>
      <c r="ON1220" s="12"/>
      <c r="OO1220" s="12"/>
      <c r="OP1220" s="12"/>
      <c r="OQ1220" s="12"/>
      <c r="OR1220" s="12"/>
      <c r="OS1220" s="12"/>
      <c r="OT1220" s="12"/>
      <c r="OU1220" s="12"/>
      <c r="OV1220" s="12"/>
      <c r="OW1220" s="12"/>
      <c r="OX1220" s="12"/>
      <c r="OY1220" s="12"/>
      <c r="OZ1220" s="12"/>
      <c r="PA1220" s="12"/>
      <c r="PB1220" s="12"/>
      <c r="PC1220" s="12"/>
      <c r="PD1220" s="12"/>
      <c r="PE1220" s="12"/>
      <c r="PF1220" s="12"/>
      <c r="PG1220" s="12"/>
      <c r="PH1220" s="12"/>
      <c r="PI1220" s="12"/>
      <c r="PJ1220" s="12"/>
      <c r="PK1220" s="12"/>
      <c r="PL1220" s="12"/>
      <c r="PM1220" s="12"/>
      <c r="PN1220" s="12"/>
      <c r="PO1220" s="12"/>
      <c r="PP1220" s="12"/>
      <c r="PQ1220" s="12"/>
      <c r="PR1220" s="12"/>
      <c r="PS1220" s="12"/>
      <c r="PT1220" s="12"/>
      <c r="PU1220" s="12"/>
      <c r="PV1220" s="12"/>
      <c r="PW1220" s="12"/>
      <c r="PX1220" s="12"/>
      <c r="PY1220" s="12"/>
      <c r="PZ1220" s="12"/>
      <c r="QA1220" s="12"/>
      <c r="QB1220" s="12"/>
      <c r="QC1220" s="12"/>
      <c r="QD1220" s="12"/>
      <c r="QE1220" s="12"/>
      <c r="QF1220" s="12"/>
      <c r="QG1220" s="12"/>
      <c r="QH1220" s="12"/>
      <c r="QI1220" s="12"/>
      <c r="QJ1220" s="12"/>
      <c r="QK1220" s="12"/>
      <c r="QL1220" s="12"/>
      <c r="QM1220" s="12"/>
      <c r="QN1220" s="12"/>
      <c r="QO1220" s="12"/>
      <c r="QP1220" s="12"/>
      <c r="QQ1220" s="12"/>
      <c r="QR1220" s="12"/>
      <c r="QS1220" s="12"/>
      <c r="QT1220" s="12"/>
      <c r="QU1220" s="12"/>
      <c r="QV1220" s="12"/>
      <c r="QW1220" s="12"/>
      <c r="QX1220" s="12"/>
      <c r="QY1220" s="12"/>
      <c r="QZ1220" s="12"/>
      <c r="RA1220" s="12"/>
      <c r="RB1220" s="12"/>
      <c r="RC1220" s="12"/>
      <c r="RD1220" s="12"/>
      <c r="RE1220" s="12"/>
      <c r="RF1220" s="12"/>
      <c r="RG1220" s="12"/>
      <c r="RH1220" s="12"/>
      <c r="RI1220" s="12"/>
      <c r="RJ1220" s="12"/>
      <c r="RK1220" s="12"/>
      <c r="RL1220" s="12"/>
      <c r="RM1220" s="12"/>
      <c r="RN1220" s="12"/>
      <c r="RO1220" s="12"/>
      <c r="RP1220" s="12"/>
      <c r="RQ1220" s="12"/>
      <c r="RR1220" s="12"/>
      <c r="RS1220" s="12"/>
      <c r="RT1220" s="12"/>
      <c r="RU1220" s="12"/>
      <c r="RV1220" s="12"/>
      <c r="RW1220" s="12"/>
      <c r="RX1220" s="12"/>
      <c r="RY1220" s="12"/>
      <c r="RZ1220" s="12"/>
      <c r="SA1220" s="12"/>
      <c r="SB1220" s="12"/>
      <c r="SC1220" s="12"/>
      <c r="SD1220" s="12"/>
      <c r="SE1220" s="12"/>
      <c r="SF1220" s="12"/>
      <c r="SG1220" s="12"/>
      <c r="SH1220" s="12"/>
      <c r="SI1220" s="12"/>
      <c r="SJ1220" s="12"/>
      <c r="SK1220" s="12"/>
      <c r="SL1220" s="12"/>
      <c r="SM1220" s="12"/>
      <c r="SN1220" s="12"/>
      <c r="SO1220" s="12"/>
      <c r="SP1220" s="12"/>
      <c r="SQ1220" s="12"/>
      <c r="SR1220" s="12"/>
      <c r="SS1220" s="12"/>
      <c r="ST1220" s="12"/>
      <c r="SU1220" s="12"/>
      <c r="SV1220" s="12"/>
      <c r="SW1220" s="12"/>
      <c r="SX1220" s="12"/>
      <c r="SY1220" s="12"/>
      <c r="SZ1220" s="12"/>
      <c r="TA1220" s="12"/>
      <c r="TB1220" s="12"/>
      <c r="TC1220" s="12"/>
      <c r="TD1220" s="12"/>
      <c r="TE1220" s="12"/>
      <c r="TF1220" s="12"/>
      <c r="TG1220" s="12"/>
      <c r="TH1220" s="12"/>
      <c r="TI1220" s="12"/>
      <c r="TJ1220" s="12"/>
      <c r="TK1220" s="12"/>
      <c r="TL1220" s="12"/>
      <c r="TM1220" s="12"/>
      <c r="TN1220" s="12"/>
      <c r="TO1220" s="12"/>
      <c r="TP1220" s="12"/>
      <c r="TQ1220" s="12"/>
      <c r="TR1220" s="12"/>
      <c r="TS1220" s="12"/>
      <c r="TT1220" s="12"/>
      <c r="TU1220" s="12"/>
      <c r="TV1220" s="12"/>
      <c r="TW1220" s="12"/>
      <c r="TX1220" s="12"/>
      <c r="TY1220" s="12"/>
      <c r="TZ1220" s="12"/>
      <c r="UA1220" s="12"/>
      <c r="UB1220" s="12"/>
      <c r="UC1220" s="12"/>
      <c r="UD1220" s="12"/>
      <c r="UE1220" s="12"/>
      <c r="UF1220" s="12"/>
      <c r="UG1220" s="12"/>
      <c r="UH1220" s="12"/>
      <c r="UI1220" s="12"/>
      <c r="UJ1220" s="12"/>
      <c r="UK1220" s="12"/>
      <c r="UL1220" s="12"/>
      <c r="UM1220" s="12"/>
      <c r="UN1220" s="12"/>
      <c r="UO1220" s="12"/>
      <c r="UP1220" s="12"/>
      <c r="UQ1220" s="12"/>
      <c r="UR1220" s="12"/>
      <c r="US1220" s="12"/>
      <c r="UT1220" s="12"/>
      <c r="UU1220" s="12"/>
      <c r="UV1220" s="12"/>
      <c r="UW1220" s="12"/>
      <c r="UX1220" s="12"/>
      <c r="UY1220" s="12"/>
      <c r="UZ1220" s="12"/>
      <c r="VA1220" s="12"/>
      <c r="VB1220" s="12"/>
      <c r="VC1220" s="12"/>
      <c r="VD1220" s="12"/>
      <c r="VE1220" s="12"/>
      <c r="VF1220" s="12"/>
      <c r="VG1220" s="12"/>
      <c r="VH1220" s="12"/>
      <c r="VI1220" s="12"/>
      <c r="VJ1220" s="12"/>
      <c r="VK1220" s="12"/>
      <c r="VL1220" s="12"/>
      <c r="VM1220" s="12"/>
      <c r="VN1220" s="12"/>
      <c r="VO1220" s="12"/>
      <c r="VP1220" s="12"/>
      <c r="VQ1220" s="12"/>
      <c r="VR1220" s="12"/>
      <c r="VS1220" s="12"/>
      <c r="VT1220" s="12"/>
      <c r="VU1220" s="12"/>
      <c r="VV1220" s="12"/>
      <c r="VW1220" s="12"/>
      <c r="VX1220" s="12"/>
      <c r="VY1220" s="12"/>
      <c r="VZ1220" s="12"/>
      <c r="WA1220" s="12"/>
      <c r="WB1220" s="12"/>
      <c r="WC1220" s="12"/>
      <c r="WD1220" s="12"/>
      <c r="WE1220" s="12"/>
      <c r="WF1220" s="12"/>
      <c r="WG1220" s="12"/>
      <c r="WH1220" s="12"/>
      <c r="WI1220" s="12"/>
      <c r="WJ1220" s="12"/>
      <c r="WK1220" s="12"/>
      <c r="WL1220" s="12"/>
      <c r="WM1220" s="12"/>
      <c r="WN1220" s="12"/>
      <c r="WO1220" s="12"/>
      <c r="WP1220" s="12"/>
      <c r="WQ1220" s="12"/>
      <c r="WR1220" s="12"/>
      <c r="WS1220" s="12"/>
      <c r="WT1220" s="12"/>
      <c r="WU1220" s="12"/>
      <c r="WV1220" s="12"/>
      <c r="WW1220" s="12"/>
      <c r="WX1220" s="12"/>
      <c r="WY1220" s="12"/>
      <c r="WZ1220" s="12"/>
      <c r="XA1220" s="12"/>
      <c r="XB1220" s="12"/>
      <c r="XC1220" s="12"/>
      <c r="XD1220" s="12"/>
      <c r="XE1220" s="12"/>
      <c r="XF1220" s="12"/>
      <c r="XG1220" s="12"/>
      <c r="XH1220" s="12"/>
      <c r="XI1220" s="12"/>
      <c r="XJ1220" s="12"/>
      <c r="XK1220" s="12"/>
      <c r="XL1220" s="12"/>
      <c r="XM1220" s="12"/>
      <c r="XN1220" s="12"/>
      <c r="XO1220" s="12"/>
      <c r="XP1220" s="12"/>
      <c r="XQ1220" s="12"/>
      <c r="XR1220" s="12"/>
      <c r="XS1220" s="12"/>
      <c r="XT1220" s="12"/>
      <c r="XU1220" s="12"/>
      <c r="XV1220" s="12"/>
      <c r="XW1220" s="12"/>
      <c r="XX1220" s="12"/>
      <c r="XY1220" s="12"/>
      <c r="XZ1220" s="12"/>
      <c r="YA1220" s="12"/>
      <c r="YB1220" s="12"/>
      <c r="YC1220" s="12"/>
      <c r="YD1220" s="12"/>
      <c r="YE1220" s="12"/>
      <c r="YF1220" s="12"/>
      <c r="YG1220" s="12"/>
      <c r="YH1220" s="12"/>
      <c r="YI1220" s="12"/>
      <c r="YJ1220" s="12"/>
      <c r="YK1220" s="12"/>
      <c r="YL1220" s="12"/>
      <c r="YM1220" s="12"/>
      <c r="YN1220" s="12"/>
      <c r="YO1220" s="12"/>
      <c r="YP1220" s="12"/>
      <c r="YQ1220" s="12"/>
      <c r="YR1220" s="12"/>
      <c r="YS1220" s="12"/>
      <c r="YT1220" s="12"/>
      <c r="YU1220" s="12"/>
      <c r="YV1220" s="12"/>
      <c r="YW1220" s="12"/>
      <c r="YX1220" s="12"/>
      <c r="YY1220" s="12"/>
      <c r="YZ1220" s="12"/>
      <c r="ZA1220" s="12"/>
      <c r="ZB1220" s="12"/>
      <c r="ZC1220" s="12"/>
      <c r="ZD1220" s="12"/>
      <c r="ZE1220" s="12"/>
      <c r="ZF1220" s="12"/>
      <c r="ZG1220" s="12"/>
      <c r="ZH1220" s="12"/>
      <c r="ZI1220" s="12"/>
      <c r="ZJ1220" s="12"/>
      <c r="ZK1220" s="12"/>
      <c r="ZL1220" s="12"/>
      <c r="ZM1220" s="12"/>
      <c r="ZN1220" s="12"/>
      <c r="ZO1220" s="12"/>
      <c r="ZP1220" s="12"/>
      <c r="ZQ1220" s="12"/>
      <c r="ZR1220" s="12"/>
      <c r="ZS1220" s="12"/>
      <c r="ZT1220" s="12"/>
      <c r="ZU1220" s="12"/>
      <c r="ZV1220" s="12"/>
      <c r="ZW1220" s="12"/>
      <c r="ZX1220" s="12"/>
      <c r="ZY1220" s="12"/>
      <c r="ZZ1220" s="12"/>
      <c r="AAA1220" s="12"/>
      <c r="AAB1220" s="12"/>
      <c r="AAC1220" s="12"/>
      <c r="AAD1220" s="12"/>
      <c r="AAE1220" s="12"/>
      <c r="AAF1220" s="12"/>
      <c r="AAG1220" s="12"/>
      <c r="AAH1220" s="12"/>
      <c r="AAI1220" s="12"/>
      <c r="AAJ1220" s="12"/>
      <c r="AAK1220" s="12"/>
      <c r="AAL1220" s="12"/>
      <c r="AAM1220" s="12"/>
      <c r="AAN1220" s="12"/>
      <c r="AAO1220" s="12"/>
      <c r="AAP1220" s="12"/>
      <c r="AAQ1220" s="12"/>
      <c r="AAR1220" s="12"/>
      <c r="AAS1220" s="12"/>
      <c r="AAT1220" s="12"/>
      <c r="AAU1220" s="12"/>
      <c r="AAV1220" s="12"/>
      <c r="AAW1220" s="12"/>
      <c r="AAX1220" s="12"/>
      <c r="AAY1220" s="12"/>
      <c r="AAZ1220" s="12"/>
      <c r="ABA1220" s="12"/>
      <c r="ABB1220" s="12"/>
      <c r="ABC1220" s="12"/>
      <c r="ABD1220" s="12"/>
      <c r="ABE1220" s="12"/>
      <c r="ABF1220" s="12"/>
      <c r="ABG1220" s="12"/>
      <c r="ABH1220" s="12"/>
      <c r="ABI1220" s="12"/>
      <c r="ABJ1220" s="12"/>
      <c r="ABK1220" s="12"/>
      <c r="ABL1220" s="12"/>
      <c r="ABM1220" s="12"/>
      <c r="ABN1220" s="12"/>
      <c r="ABO1220" s="12"/>
      <c r="ABP1220" s="12"/>
      <c r="ABQ1220" s="12"/>
      <c r="ABR1220" s="12"/>
      <c r="ABS1220" s="12"/>
      <c r="ABT1220" s="12"/>
      <c r="ABU1220" s="12"/>
      <c r="ABV1220" s="12"/>
      <c r="ABW1220" s="12"/>
      <c r="ABX1220" s="12"/>
      <c r="ABY1220" s="12"/>
      <c r="ABZ1220" s="12"/>
      <c r="ACA1220" s="12"/>
      <c r="ACB1220" s="12"/>
      <c r="ACC1220" s="12"/>
      <c r="ACD1220" s="12"/>
      <c r="ACE1220" s="12"/>
      <c r="ACF1220" s="12"/>
      <c r="ACG1220" s="12"/>
      <c r="ACH1220" s="12"/>
      <c r="ACI1220" s="12"/>
      <c r="ACJ1220" s="12"/>
      <c r="ACK1220" s="12"/>
      <c r="ACL1220" s="12"/>
      <c r="ACM1220" s="12"/>
      <c r="ACN1220" s="12"/>
      <c r="ACO1220" s="12"/>
      <c r="ACP1220" s="12"/>
      <c r="ACQ1220" s="12"/>
      <c r="ACR1220" s="12"/>
      <c r="ACS1220" s="12"/>
      <c r="ACT1220" s="12"/>
      <c r="ACU1220" s="12"/>
      <c r="ACV1220" s="12"/>
      <c r="ACW1220" s="12"/>
      <c r="ACX1220" s="12"/>
      <c r="ACY1220" s="12"/>
      <c r="ACZ1220" s="12"/>
      <c r="ADA1220" s="12"/>
      <c r="ADB1220" s="12"/>
      <c r="ADC1220" s="12"/>
      <c r="ADD1220" s="12"/>
      <c r="ADE1220" s="12"/>
      <c r="ADF1220" s="12"/>
      <c r="ADG1220" s="12"/>
      <c r="ADH1220" s="12"/>
      <c r="ADI1220" s="12"/>
      <c r="ADJ1220" s="12"/>
      <c r="ADK1220" s="12"/>
      <c r="ADL1220" s="12"/>
      <c r="ADM1220" s="12"/>
      <c r="ADN1220" s="12"/>
      <c r="ADO1220" s="12"/>
      <c r="ADP1220" s="12"/>
      <c r="ADQ1220" s="12"/>
      <c r="ADR1220" s="12"/>
      <c r="ADS1220" s="12"/>
      <c r="ADT1220" s="12"/>
      <c r="ADU1220" s="12"/>
      <c r="ADV1220" s="12"/>
      <c r="ADW1220" s="12"/>
      <c r="ADX1220" s="12"/>
      <c r="ADY1220" s="12"/>
      <c r="ADZ1220" s="12"/>
      <c r="AEA1220" s="12"/>
      <c r="AEB1220" s="12"/>
      <c r="AEC1220" s="12"/>
      <c r="AED1220" s="12"/>
      <c r="AEE1220" s="12"/>
      <c r="AEF1220" s="12"/>
      <c r="AEG1220" s="12"/>
      <c r="AEH1220" s="12"/>
      <c r="AEI1220" s="12"/>
      <c r="AEJ1220" s="12"/>
      <c r="AEK1220" s="12"/>
      <c r="AEL1220" s="12"/>
      <c r="AEM1220" s="12"/>
      <c r="AEN1220" s="12"/>
      <c r="AEO1220" s="12"/>
      <c r="AEP1220" s="12"/>
      <c r="AEQ1220" s="12"/>
      <c r="AER1220" s="12"/>
      <c r="AES1220" s="12"/>
      <c r="AET1220" s="12"/>
      <c r="AEU1220" s="12"/>
      <c r="AEV1220" s="12"/>
      <c r="AEW1220" s="12"/>
      <c r="AEX1220" s="12"/>
      <c r="AEY1220" s="12"/>
      <c r="AEZ1220" s="12"/>
      <c r="AFA1220" s="12"/>
      <c r="AFB1220" s="12"/>
      <c r="AFC1220" s="12"/>
      <c r="AFD1220" s="12"/>
      <c r="AFE1220" s="12"/>
      <c r="AFF1220" s="12"/>
      <c r="AFG1220" s="12"/>
      <c r="AFH1220" s="12"/>
      <c r="AFI1220" s="12"/>
      <c r="AFJ1220" s="12"/>
      <c r="AFK1220" s="12"/>
      <c r="AFL1220" s="12"/>
      <c r="AFM1220" s="12"/>
      <c r="AFN1220" s="12"/>
      <c r="AFO1220" s="12"/>
      <c r="AFP1220" s="12"/>
      <c r="AFQ1220" s="12"/>
      <c r="AFR1220" s="12"/>
      <c r="AFS1220" s="12"/>
      <c r="AFT1220" s="12"/>
      <c r="AFU1220" s="12"/>
      <c r="AFV1220" s="12"/>
      <c r="AFW1220" s="12"/>
      <c r="AFX1220" s="12"/>
      <c r="AFY1220" s="12"/>
      <c r="AFZ1220" s="12"/>
      <c r="AGA1220" s="12"/>
      <c r="AGB1220" s="12"/>
      <c r="AGC1220" s="12"/>
      <c r="AGD1220" s="12"/>
      <c r="AGE1220" s="12"/>
      <c r="AGF1220" s="12"/>
      <c r="AGG1220" s="12"/>
      <c r="AGH1220" s="12"/>
      <c r="AGI1220" s="12"/>
      <c r="AGJ1220" s="12"/>
      <c r="AGK1220" s="12"/>
      <c r="AGL1220" s="12"/>
      <c r="AGM1220" s="12"/>
      <c r="AGN1220" s="12"/>
      <c r="AGO1220" s="12"/>
      <c r="AGP1220" s="12"/>
      <c r="AGQ1220" s="12"/>
      <c r="AGR1220" s="12"/>
      <c r="AGS1220" s="12"/>
      <c r="AGT1220" s="12"/>
      <c r="AGU1220" s="12"/>
      <c r="AGV1220" s="12"/>
      <c r="AGW1220" s="12"/>
      <c r="AGX1220" s="12"/>
      <c r="AGY1220" s="12"/>
      <c r="AGZ1220" s="12"/>
      <c r="AHA1220" s="12"/>
      <c r="AHB1220" s="12"/>
      <c r="AHC1220" s="12"/>
      <c r="AHD1220" s="12"/>
      <c r="AHE1220" s="12"/>
      <c r="AHF1220" s="12"/>
      <c r="AHG1220" s="12"/>
      <c r="AHH1220" s="12"/>
      <c r="AHI1220" s="12"/>
      <c r="AHJ1220" s="12"/>
      <c r="AHK1220" s="12"/>
      <c r="AHL1220" s="12"/>
      <c r="AHM1220" s="12"/>
      <c r="AHN1220" s="12"/>
      <c r="AHO1220" s="12"/>
      <c r="AHP1220" s="12"/>
      <c r="AHQ1220" s="12"/>
      <c r="AHR1220" s="12"/>
      <c r="AHS1220" s="12"/>
      <c r="AHT1220" s="12"/>
      <c r="AHU1220" s="12"/>
      <c r="AHV1220" s="12"/>
      <c r="AHW1220" s="12"/>
      <c r="AHX1220" s="12"/>
      <c r="AHY1220" s="12"/>
      <c r="AHZ1220" s="12"/>
      <c r="AIA1220" s="12"/>
      <c r="AIB1220" s="12"/>
      <c r="AIC1220" s="12"/>
      <c r="AID1220" s="12"/>
      <c r="AIE1220" s="12"/>
      <c r="AIF1220" s="12"/>
      <c r="AIG1220" s="12"/>
      <c r="AIH1220" s="12"/>
      <c r="AII1220" s="12"/>
      <c r="AIJ1220" s="12"/>
      <c r="AIK1220" s="12"/>
      <c r="AIL1220" s="12"/>
      <c r="AIM1220" s="12"/>
      <c r="AIN1220" s="12"/>
      <c r="AIO1220" s="12"/>
      <c r="AIP1220" s="12"/>
      <c r="AIQ1220" s="12"/>
      <c r="AIR1220" s="12"/>
      <c r="AIS1220" s="12"/>
      <c r="AIT1220" s="12"/>
      <c r="AIU1220" s="12"/>
      <c r="AIV1220" s="12"/>
      <c r="AIW1220" s="12"/>
      <c r="AIX1220" s="12"/>
      <c r="AIY1220" s="12"/>
      <c r="AIZ1220" s="12"/>
      <c r="AJA1220" s="12"/>
      <c r="AJB1220" s="12"/>
      <c r="AJC1220" s="12"/>
      <c r="AJD1220" s="12"/>
      <c r="AJE1220" s="12"/>
      <c r="AJF1220" s="12"/>
      <c r="AJG1220" s="12"/>
      <c r="AJH1220" s="12"/>
      <c r="AJI1220" s="12"/>
      <c r="AJJ1220" s="12"/>
      <c r="AJK1220" s="12"/>
      <c r="AJL1220" s="12"/>
      <c r="AJM1220" s="12"/>
      <c r="AJN1220" s="12"/>
      <c r="AJO1220" s="12"/>
      <c r="AJP1220" s="12"/>
      <c r="AJQ1220" s="12"/>
      <c r="AJR1220" s="12"/>
      <c r="AJS1220" s="12"/>
      <c r="AJT1220" s="12"/>
      <c r="AJU1220" s="12"/>
      <c r="AJV1220" s="12"/>
      <c r="AJW1220" s="12"/>
      <c r="AJX1220" s="12"/>
      <c r="AJY1220" s="12"/>
      <c r="AJZ1220" s="12"/>
      <c r="AKA1220" s="12"/>
      <c r="AKB1220" s="12"/>
      <c r="AKC1220" s="12"/>
      <c r="AKD1220" s="12"/>
      <c r="AKE1220" s="12"/>
      <c r="AKF1220" s="12"/>
      <c r="AKG1220" s="12"/>
      <c r="AKH1220" s="12"/>
      <c r="AKI1220" s="12"/>
      <c r="AKJ1220" s="12"/>
      <c r="AKK1220" s="12"/>
      <c r="AKL1220" s="12"/>
      <c r="AKM1220" s="12"/>
      <c r="AKN1220" s="12"/>
      <c r="AKO1220" s="12"/>
      <c r="AKP1220" s="12"/>
      <c r="AKQ1220" s="12"/>
      <c r="AKR1220" s="12"/>
      <c r="AKS1220" s="12"/>
      <c r="AKT1220" s="12"/>
      <c r="AKU1220" s="12"/>
      <c r="AKV1220" s="12"/>
      <c r="AKW1220" s="12"/>
      <c r="AKX1220" s="12"/>
      <c r="AKY1220" s="12"/>
      <c r="AKZ1220" s="12"/>
      <c r="ALA1220" s="12"/>
      <c r="ALB1220" s="12"/>
      <c r="ALC1220" s="12"/>
      <c r="ALD1220" s="12"/>
      <c r="ALE1220" s="12"/>
      <c r="ALF1220" s="12"/>
      <c r="ALG1220" s="12"/>
      <c r="ALH1220" s="12"/>
      <c r="ALI1220" s="12"/>
      <c r="ALJ1220" s="12"/>
      <c r="ALK1220" s="12"/>
      <c r="ALL1220" s="12"/>
      <c r="ALM1220" s="12"/>
      <c r="ALN1220" s="12"/>
      <c r="ALO1220" s="12"/>
      <c r="ALP1220" s="12"/>
      <c r="ALQ1220" s="12"/>
      <c r="ALR1220" s="12"/>
      <c r="ALS1220" s="12"/>
      <c r="ALT1220" s="12"/>
      <c r="ALU1220" s="12"/>
      <c r="ALV1220" s="12"/>
      <c r="ALW1220" s="12"/>
      <c r="ALX1220" s="12"/>
      <c r="ALY1220" s="12"/>
      <c r="ALZ1220" s="12"/>
      <c r="AMA1220" s="12"/>
      <c r="AMB1220" s="12"/>
      <c r="AMC1220" s="12"/>
      <c r="AMD1220" s="12"/>
      <c r="AME1220" s="12"/>
      <c r="AMF1220" s="12"/>
      <c r="AMG1220" s="12"/>
      <c r="AMH1220" s="12"/>
      <c r="AMI1220" s="12"/>
      <c r="AMJ1220" s="12"/>
      <c r="AMK1220" s="12"/>
      <c r="AML1220" s="12"/>
      <c r="AMM1220" s="12"/>
      <c r="AMN1220" s="12"/>
      <c r="AMO1220" s="12"/>
      <c r="AMP1220" s="12"/>
      <c r="AMQ1220" s="12"/>
      <c r="AMR1220" s="12"/>
      <c r="AMS1220" s="12"/>
      <c r="AMT1220" s="12"/>
      <c r="AMU1220" s="12"/>
      <c r="AMV1220" s="12"/>
      <c r="AMW1220" s="12"/>
      <c r="AMX1220" s="12"/>
      <c r="AMY1220" s="12"/>
      <c r="AMZ1220" s="12"/>
      <c r="ANA1220" s="12"/>
      <c r="ANB1220" s="12"/>
      <c r="ANC1220" s="12"/>
      <c r="AND1220" s="12"/>
      <c r="ANE1220" s="12"/>
      <c r="ANF1220" s="12"/>
      <c r="ANG1220" s="12"/>
      <c r="ANH1220" s="12"/>
      <c r="ANI1220" s="12"/>
      <c r="ANJ1220" s="12"/>
      <c r="ANK1220" s="12"/>
      <c r="ANL1220" s="12"/>
      <c r="ANM1220" s="12"/>
      <c r="ANN1220" s="12"/>
      <c r="ANO1220" s="12"/>
      <c r="ANP1220" s="12"/>
      <c r="ANQ1220" s="12"/>
      <c r="ANR1220" s="12"/>
      <c r="ANS1220" s="12"/>
      <c r="ANT1220" s="12"/>
      <c r="ANU1220" s="12"/>
      <c r="ANV1220" s="12"/>
      <c r="ANW1220" s="12"/>
      <c r="ANX1220" s="12"/>
      <c r="ANY1220" s="12"/>
      <c r="ANZ1220" s="12"/>
      <c r="AOA1220" s="12"/>
      <c r="AOB1220" s="12"/>
      <c r="AOC1220" s="12"/>
      <c r="AOD1220" s="12"/>
      <c r="AOE1220" s="12"/>
      <c r="AOF1220" s="12"/>
      <c r="AOG1220" s="12"/>
      <c r="AOH1220" s="12"/>
      <c r="AOI1220" s="12"/>
      <c r="AOJ1220" s="12"/>
      <c r="AOK1220" s="12"/>
      <c r="AOL1220" s="12"/>
      <c r="AOM1220" s="12"/>
      <c r="AON1220" s="12"/>
      <c r="AOO1220" s="12"/>
      <c r="AOP1220" s="12"/>
      <c r="AOQ1220" s="12"/>
      <c r="AOR1220" s="12"/>
      <c r="AOS1220" s="12"/>
      <c r="AOT1220" s="12"/>
      <c r="AOU1220" s="12"/>
      <c r="AOV1220" s="12"/>
      <c r="AOW1220" s="12"/>
      <c r="AOX1220" s="12"/>
      <c r="AOY1220" s="12"/>
      <c r="AOZ1220" s="12"/>
      <c r="APA1220" s="12"/>
      <c r="APB1220" s="12"/>
      <c r="APC1220" s="12"/>
      <c r="APD1220" s="12"/>
      <c r="APE1220" s="12"/>
      <c r="APF1220" s="12"/>
      <c r="APG1220" s="12"/>
      <c r="APH1220" s="12"/>
      <c r="API1220" s="12"/>
      <c r="APJ1220" s="12"/>
      <c r="APK1220" s="12"/>
      <c r="APL1220" s="12"/>
      <c r="APM1220" s="12"/>
      <c r="APN1220" s="12"/>
      <c r="APO1220" s="12"/>
      <c r="APP1220" s="12"/>
      <c r="APQ1220" s="12"/>
      <c r="APR1220" s="12"/>
      <c r="APS1220" s="12"/>
      <c r="APT1220" s="12"/>
      <c r="APU1220" s="12"/>
      <c r="APV1220" s="12"/>
      <c r="APW1220" s="12"/>
      <c r="APX1220" s="12"/>
      <c r="APY1220" s="12"/>
      <c r="APZ1220" s="12"/>
      <c r="AQA1220" s="12"/>
      <c r="AQB1220" s="12"/>
      <c r="AQC1220" s="12"/>
      <c r="AQD1220" s="12"/>
      <c r="AQE1220" s="12"/>
      <c r="AQF1220" s="12"/>
      <c r="AQG1220" s="12"/>
      <c r="AQH1220" s="12"/>
      <c r="AQI1220" s="12"/>
      <c r="AQJ1220" s="12"/>
      <c r="AQK1220" s="12"/>
      <c r="AQL1220" s="12"/>
      <c r="AQM1220" s="12"/>
      <c r="AQN1220" s="12"/>
      <c r="AQO1220" s="12"/>
      <c r="AQP1220" s="12"/>
      <c r="AQQ1220" s="12"/>
      <c r="AQR1220" s="12"/>
      <c r="AQS1220" s="12"/>
      <c r="AQT1220" s="12"/>
      <c r="AQU1220" s="12"/>
      <c r="AQV1220" s="12"/>
      <c r="AQW1220" s="12"/>
      <c r="AQX1220" s="12"/>
      <c r="AQY1220" s="12"/>
      <c r="AQZ1220" s="12"/>
      <c r="ARA1220" s="12"/>
      <c r="ARB1220" s="12"/>
      <c r="ARC1220" s="12"/>
      <c r="ARD1220" s="12"/>
      <c r="ARE1220" s="12"/>
      <c r="ARF1220" s="12"/>
      <c r="ARG1220" s="12"/>
      <c r="ARH1220" s="12"/>
      <c r="ARI1220" s="12"/>
      <c r="ARJ1220" s="12"/>
      <c r="ARK1220" s="12"/>
      <c r="ARL1220" s="12"/>
      <c r="ARM1220" s="12"/>
      <c r="ARN1220" s="12"/>
      <c r="ARO1220" s="12"/>
      <c r="ARP1220" s="12"/>
      <c r="ARQ1220" s="12"/>
      <c r="ARR1220" s="12"/>
      <c r="ARS1220" s="12"/>
      <c r="ART1220" s="12"/>
      <c r="ARU1220" s="12"/>
      <c r="ARV1220" s="12"/>
      <c r="ARW1220" s="12"/>
      <c r="ARX1220" s="12"/>
      <c r="ARY1220" s="12"/>
      <c r="ARZ1220" s="12"/>
      <c r="ASA1220" s="12"/>
      <c r="ASB1220" s="12"/>
      <c r="ASC1220" s="12"/>
      <c r="ASD1220" s="12"/>
      <c r="ASE1220" s="12"/>
      <c r="ASF1220" s="12"/>
      <c r="ASG1220" s="12"/>
      <c r="ASH1220" s="12"/>
      <c r="ASI1220" s="12"/>
      <c r="ASJ1220" s="12"/>
      <c r="ASK1220" s="12"/>
      <c r="ASL1220" s="12"/>
      <c r="ASM1220" s="12"/>
      <c r="ASN1220" s="12"/>
      <c r="ASO1220" s="12"/>
      <c r="ASP1220" s="12"/>
      <c r="ASQ1220" s="12"/>
      <c r="ASR1220" s="12"/>
      <c r="ASS1220" s="12"/>
      <c r="AST1220" s="12"/>
      <c r="ASU1220" s="12"/>
      <c r="ASV1220" s="12"/>
      <c r="ASW1220" s="12"/>
      <c r="ASX1220" s="12"/>
      <c r="ASY1220" s="12"/>
      <c r="ASZ1220" s="12"/>
      <c r="ATA1220" s="12"/>
      <c r="ATB1220" s="12"/>
      <c r="ATC1220" s="12"/>
      <c r="ATD1220" s="12"/>
      <c r="ATE1220" s="12"/>
      <c r="ATF1220" s="12"/>
      <c r="ATG1220" s="12"/>
      <c r="ATH1220" s="12"/>
      <c r="ATI1220" s="12"/>
      <c r="ATJ1220" s="12"/>
      <c r="ATK1220" s="12"/>
      <c r="ATL1220" s="12"/>
      <c r="ATM1220" s="12"/>
      <c r="ATN1220" s="12"/>
      <c r="ATO1220" s="12"/>
      <c r="ATP1220" s="12"/>
      <c r="ATQ1220" s="12"/>
      <c r="ATR1220" s="12"/>
      <c r="ATS1220" s="12"/>
      <c r="ATT1220" s="12"/>
      <c r="ATU1220" s="12"/>
      <c r="ATV1220" s="12"/>
      <c r="ATW1220" s="12"/>
      <c r="ATX1220" s="12"/>
      <c r="ATY1220" s="12"/>
      <c r="ATZ1220" s="12"/>
      <c r="AUA1220" s="12"/>
      <c r="AUB1220" s="12"/>
      <c r="AUC1220" s="12"/>
      <c r="AUD1220" s="12"/>
      <c r="AUE1220" s="12"/>
      <c r="AUF1220" s="12"/>
      <c r="AUG1220" s="12"/>
      <c r="AUH1220" s="12"/>
      <c r="AUI1220" s="12"/>
      <c r="AUJ1220" s="12"/>
      <c r="AUK1220" s="12"/>
      <c r="AUL1220" s="12"/>
      <c r="AUM1220" s="12"/>
      <c r="AUN1220" s="12"/>
      <c r="AUO1220" s="12"/>
      <c r="AUP1220" s="12"/>
      <c r="AUQ1220" s="12"/>
      <c r="AUR1220" s="12"/>
      <c r="AUS1220" s="12"/>
      <c r="AUT1220" s="12"/>
      <c r="AUU1220" s="12"/>
      <c r="AUV1220" s="12"/>
      <c r="AUW1220" s="12"/>
      <c r="AUX1220" s="12"/>
      <c r="AUY1220" s="12"/>
      <c r="AUZ1220" s="12"/>
      <c r="AVA1220" s="12"/>
      <c r="AVB1220" s="12"/>
      <c r="AVC1220" s="12"/>
      <c r="AVD1220" s="12"/>
      <c r="AVE1220" s="12"/>
      <c r="AVF1220" s="12"/>
      <c r="AVG1220" s="12"/>
      <c r="AVH1220" s="12"/>
      <c r="AVI1220" s="12"/>
      <c r="AVJ1220" s="12"/>
      <c r="AVK1220" s="12"/>
      <c r="AVL1220" s="12"/>
      <c r="AVM1220" s="12"/>
      <c r="AVN1220" s="12"/>
      <c r="AVO1220" s="12"/>
      <c r="AVP1220" s="12"/>
      <c r="AVQ1220" s="12"/>
      <c r="AVR1220" s="12"/>
      <c r="AVS1220" s="12"/>
      <c r="AVT1220" s="12"/>
      <c r="AVU1220" s="12"/>
      <c r="AVV1220" s="12"/>
      <c r="AVW1220" s="12"/>
      <c r="AVX1220" s="12"/>
      <c r="AVY1220" s="12"/>
      <c r="AVZ1220" s="12"/>
      <c r="AWA1220" s="12"/>
      <c r="AWB1220" s="12"/>
      <c r="AWC1220" s="12"/>
      <c r="AWD1220" s="12"/>
      <c r="AWE1220" s="12"/>
      <c r="AWF1220" s="12"/>
      <c r="AWG1220" s="12"/>
      <c r="AWH1220" s="12"/>
      <c r="AWI1220" s="12"/>
      <c r="AWJ1220" s="12"/>
      <c r="AWK1220" s="12"/>
      <c r="AWL1220" s="12"/>
      <c r="AWM1220" s="12"/>
      <c r="AWN1220" s="12"/>
      <c r="AWO1220" s="12"/>
      <c r="AWP1220" s="12"/>
      <c r="AWQ1220" s="12"/>
      <c r="AWR1220" s="12"/>
      <c r="AWS1220" s="12"/>
      <c r="AWT1220" s="12"/>
      <c r="AWU1220" s="12"/>
      <c r="AWV1220" s="12"/>
      <c r="AWW1220" s="12"/>
      <c r="AWX1220" s="12"/>
      <c r="AWY1220" s="12"/>
      <c r="AWZ1220" s="12"/>
      <c r="AXA1220" s="12"/>
      <c r="AXB1220" s="12"/>
      <c r="AXC1220" s="12"/>
      <c r="AXD1220" s="12"/>
      <c r="AXE1220" s="12"/>
      <c r="AXF1220" s="12"/>
      <c r="AXG1220" s="12"/>
      <c r="AXH1220" s="12"/>
      <c r="AXI1220" s="12"/>
      <c r="AXJ1220" s="12"/>
      <c r="AXK1220" s="12"/>
      <c r="AXL1220" s="12"/>
      <c r="AXM1220" s="12"/>
      <c r="AXN1220" s="12"/>
      <c r="AXO1220" s="12"/>
      <c r="AXP1220" s="12"/>
      <c r="AXQ1220" s="12"/>
      <c r="AXR1220" s="12"/>
      <c r="AXS1220" s="12"/>
      <c r="AXT1220" s="12"/>
      <c r="AXU1220" s="12"/>
      <c r="AXV1220" s="12"/>
      <c r="AXW1220" s="12"/>
      <c r="AXX1220" s="12"/>
      <c r="AXY1220" s="12"/>
      <c r="AXZ1220" s="12"/>
      <c r="AYA1220" s="12"/>
      <c r="AYB1220" s="12"/>
      <c r="AYC1220" s="12"/>
      <c r="AYD1220" s="12"/>
      <c r="AYE1220" s="12"/>
      <c r="AYF1220" s="12"/>
      <c r="AYG1220" s="12"/>
      <c r="AYH1220" s="12"/>
      <c r="AYI1220" s="12"/>
      <c r="AYJ1220" s="12"/>
      <c r="AYK1220" s="12"/>
      <c r="AYL1220" s="12"/>
      <c r="AYM1220" s="12"/>
      <c r="AYN1220" s="12"/>
      <c r="AYO1220" s="12"/>
      <c r="AYP1220" s="12"/>
      <c r="AYQ1220" s="12"/>
      <c r="AYR1220" s="12"/>
      <c r="AYS1220" s="12"/>
      <c r="AYT1220" s="12"/>
      <c r="AYU1220" s="12"/>
      <c r="AYV1220" s="12"/>
      <c r="AYW1220" s="12"/>
      <c r="AYX1220" s="12"/>
      <c r="AYY1220" s="12"/>
      <c r="AYZ1220" s="12"/>
      <c r="AZA1220" s="12"/>
      <c r="AZB1220" s="12"/>
      <c r="AZC1220" s="12"/>
      <c r="AZD1220" s="12"/>
      <c r="AZE1220" s="12"/>
      <c r="AZF1220" s="12"/>
      <c r="AZG1220" s="12"/>
      <c r="AZH1220" s="12"/>
      <c r="AZI1220" s="12"/>
      <c r="AZJ1220" s="12"/>
      <c r="AZK1220" s="12"/>
      <c r="AZL1220" s="12"/>
      <c r="AZM1220" s="12"/>
      <c r="AZN1220" s="12"/>
      <c r="AZO1220" s="12"/>
      <c r="AZP1220" s="12"/>
      <c r="AZQ1220" s="12"/>
      <c r="AZR1220" s="12"/>
      <c r="AZS1220" s="12"/>
      <c r="AZT1220" s="12"/>
      <c r="AZU1220" s="12"/>
      <c r="AZV1220" s="12"/>
      <c r="AZW1220" s="12"/>
      <c r="AZX1220" s="12"/>
      <c r="AZY1220" s="12"/>
      <c r="AZZ1220" s="12"/>
      <c r="BAA1220" s="12"/>
      <c r="BAB1220" s="12"/>
      <c r="BAC1220" s="12"/>
      <c r="BAD1220" s="12"/>
      <c r="BAE1220" s="12"/>
      <c r="BAF1220" s="12"/>
      <c r="BAG1220" s="12"/>
      <c r="BAH1220" s="12"/>
      <c r="BAI1220" s="12"/>
      <c r="BAJ1220" s="12"/>
      <c r="BAK1220" s="12"/>
      <c r="BAL1220" s="12"/>
      <c r="BAM1220" s="12"/>
      <c r="BAN1220" s="12"/>
      <c r="BAO1220" s="12"/>
      <c r="BAP1220" s="12"/>
      <c r="BAQ1220" s="12"/>
      <c r="BAR1220" s="12"/>
      <c r="BAS1220" s="12"/>
      <c r="BAT1220" s="12"/>
      <c r="BAU1220" s="12"/>
      <c r="BAV1220" s="12"/>
      <c r="BAW1220" s="12"/>
      <c r="BAX1220" s="12"/>
      <c r="BAY1220" s="12"/>
      <c r="BAZ1220" s="12"/>
      <c r="BBA1220" s="12"/>
      <c r="BBB1220" s="12"/>
      <c r="BBC1220" s="12"/>
      <c r="BBD1220" s="12"/>
      <c r="BBE1220" s="12"/>
      <c r="BBF1220" s="12"/>
      <c r="BBG1220" s="12"/>
      <c r="BBH1220" s="12"/>
      <c r="BBI1220" s="12"/>
      <c r="BBJ1220" s="12"/>
      <c r="BBK1220" s="12"/>
      <c r="BBL1220" s="12"/>
      <c r="BBM1220" s="12"/>
      <c r="BBN1220" s="12"/>
      <c r="BBO1220" s="12"/>
      <c r="BBP1220" s="12"/>
      <c r="BBQ1220" s="12"/>
      <c r="BBR1220" s="12"/>
      <c r="BBS1220" s="12"/>
      <c r="BBT1220" s="12"/>
      <c r="BBU1220" s="12"/>
      <c r="BBV1220" s="12"/>
      <c r="BBW1220" s="12"/>
      <c r="BBX1220" s="12"/>
      <c r="BBY1220" s="12"/>
      <c r="BBZ1220" s="12"/>
      <c r="BCA1220" s="12"/>
      <c r="BCB1220" s="12"/>
      <c r="BCC1220" s="12"/>
      <c r="BCD1220" s="12"/>
      <c r="BCE1220" s="12"/>
      <c r="BCF1220" s="12"/>
      <c r="BCG1220" s="12"/>
      <c r="BCH1220" s="12"/>
      <c r="BCI1220" s="12"/>
      <c r="BCJ1220" s="12"/>
      <c r="BCK1220" s="12"/>
      <c r="BCL1220" s="12"/>
      <c r="BCM1220" s="12"/>
      <c r="BCN1220" s="12"/>
      <c r="BCO1220" s="12"/>
      <c r="BCP1220" s="12"/>
      <c r="BCQ1220" s="12"/>
      <c r="BCR1220" s="12"/>
      <c r="BCS1220" s="12"/>
      <c r="BCT1220" s="12"/>
      <c r="BCU1220" s="12"/>
      <c r="BCV1220" s="12"/>
      <c r="BCW1220" s="12"/>
      <c r="BCX1220" s="12"/>
      <c r="BCY1220" s="12"/>
      <c r="BCZ1220" s="12"/>
      <c r="BDA1220" s="12"/>
      <c r="BDB1220" s="12"/>
      <c r="BDC1220" s="12"/>
      <c r="BDD1220" s="12"/>
      <c r="BDE1220" s="12"/>
      <c r="BDF1220" s="12"/>
      <c r="BDG1220" s="12"/>
      <c r="BDH1220" s="12"/>
      <c r="BDI1220" s="12"/>
      <c r="BDJ1220" s="12"/>
      <c r="BDK1220" s="12"/>
      <c r="BDL1220" s="12"/>
      <c r="BDM1220" s="12"/>
      <c r="BDN1220" s="12"/>
      <c r="BDO1220" s="12"/>
      <c r="BDP1220" s="12"/>
      <c r="BDQ1220" s="12"/>
      <c r="BDR1220" s="12"/>
      <c r="BDS1220" s="12"/>
      <c r="BDT1220" s="12"/>
      <c r="BDU1220" s="12"/>
      <c r="BDV1220" s="12"/>
      <c r="BDW1220" s="12"/>
      <c r="BDX1220" s="12"/>
      <c r="BDY1220" s="12"/>
      <c r="BDZ1220" s="12"/>
      <c r="BEA1220" s="12"/>
      <c r="BEB1220" s="12"/>
      <c r="BEC1220" s="12"/>
      <c r="BED1220" s="12"/>
      <c r="BEE1220" s="12"/>
      <c r="BEF1220" s="12"/>
      <c r="BEG1220" s="12"/>
      <c r="BEH1220" s="12"/>
      <c r="BEI1220" s="12"/>
      <c r="BEJ1220" s="12"/>
      <c r="BEK1220" s="12"/>
      <c r="BEL1220" s="12"/>
      <c r="BEM1220" s="12"/>
      <c r="BEN1220" s="12"/>
      <c r="BEO1220" s="12"/>
      <c r="BEP1220" s="12"/>
      <c r="BEQ1220" s="12"/>
      <c r="BER1220" s="12"/>
      <c r="BES1220" s="12"/>
      <c r="BET1220" s="12"/>
      <c r="BEU1220" s="12"/>
      <c r="BEV1220" s="12"/>
      <c r="BEW1220" s="12"/>
      <c r="BEX1220" s="12"/>
      <c r="BEY1220" s="12"/>
      <c r="BEZ1220" s="12"/>
      <c r="BFA1220" s="12"/>
      <c r="BFB1220" s="12"/>
      <c r="BFC1220" s="12"/>
      <c r="BFD1220" s="12"/>
      <c r="BFE1220" s="12"/>
      <c r="BFF1220" s="12"/>
      <c r="BFG1220" s="12"/>
      <c r="BFH1220" s="12"/>
      <c r="BFI1220" s="12"/>
      <c r="BFJ1220" s="12"/>
      <c r="BFK1220" s="12"/>
      <c r="BFL1220" s="12"/>
      <c r="BFM1220" s="12"/>
      <c r="BFN1220" s="12"/>
      <c r="BFO1220" s="12"/>
      <c r="BFP1220" s="12"/>
      <c r="BFQ1220" s="12"/>
      <c r="BFR1220" s="12"/>
      <c r="BFS1220" s="12"/>
      <c r="BFT1220" s="12"/>
      <c r="BFU1220" s="12"/>
      <c r="BFV1220" s="12"/>
      <c r="BFW1220" s="12"/>
      <c r="BFX1220" s="12"/>
      <c r="BFY1220" s="12"/>
      <c r="BFZ1220" s="12"/>
      <c r="BGA1220" s="12"/>
      <c r="BGB1220" s="12"/>
      <c r="BGC1220" s="12"/>
      <c r="BGD1220" s="12"/>
      <c r="BGE1220" s="12"/>
      <c r="BGF1220" s="12"/>
      <c r="BGG1220" s="12"/>
      <c r="BGH1220" s="12"/>
      <c r="BGI1220" s="12"/>
      <c r="BGJ1220" s="12"/>
      <c r="BGK1220" s="12"/>
      <c r="BGL1220" s="12"/>
      <c r="BGM1220" s="12"/>
      <c r="BGN1220" s="12"/>
      <c r="BGO1220" s="12"/>
      <c r="BGP1220" s="12"/>
      <c r="BGQ1220" s="12"/>
      <c r="BGR1220" s="12"/>
      <c r="BGS1220" s="12"/>
      <c r="BGT1220" s="12"/>
      <c r="BGU1220" s="12"/>
      <c r="BGV1220" s="12"/>
      <c r="BGW1220" s="12"/>
      <c r="BGX1220" s="12"/>
      <c r="BGY1220" s="12"/>
      <c r="BGZ1220" s="12"/>
      <c r="BHA1220" s="12"/>
      <c r="BHB1220" s="12"/>
      <c r="BHC1220" s="12"/>
      <c r="BHD1220" s="12"/>
      <c r="BHE1220" s="12"/>
      <c r="BHF1220" s="12"/>
      <c r="BHG1220" s="12"/>
      <c r="BHH1220" s="12"/>
      <c r="BHI1220" s="12"/>
      <c r="BHJ1220" s="12"/>
      <c r="BHK1220" s="12"/>
      <c r="BHL1220" s="12"/>
      <c r="BHM1220" s="12"/>
      <c r="BHN1220" s="12"/>
      <c r="BHO1220" s="12"/>
      <c r="BHP1220" s="12"/>
      <c r="BHQ1220" s="12"/>
      <c r="BHR1220" s="12"/>
      <c r="BHS1220" s="12"/>
      <c r="BHT1220" s="12"/>
      <c r="BHU1220" s="12"/>
      <c r="BHV1220" s="12"/>
      <c r="BHW1220" s="12"/>
      <c r="BHX1220" s="12"/>
      <c r="BHY1220" s="12"/>
      <c r="BHZ1220" s="12"/>
      <c r="BIA1220" s="12"/>
      <c r="BIB1220" s="12"/>
      <c r="BIC1220" s="12"/>
      <c r="BID1220" s="12"/>
      <c r="BIE1220" s="12"/>
      <c r="BIF1220" s="12"/>
      <c r="BIG1220" s="12"/>
      <c r="BIH1220" s="12"/>
      <c r="BII1220" s="12"/>
      <c r="BIJ1220" s="12"/>
      <c r="BIK1220" s="12"/>
      <c r="BIL1220" s="12"/>
      <c r="BIM1220" s="12"/>
      <c r="BIN1220" s="12"/>
      <c r="BIO1220" s="12"/>
      <c r="BIP1220" s="12"/>
      <c r="BIQ1220" s="12"/>
      <c r="BIR1220" s="12"/>
      <c r="BIS1220" s="12"/>
      <c r="BIT1220" s="12"/>
      <c r="BIU1220" s="12"/>
      <c r="BIV1220" s="12"/>
      <c r="BIW1220" s="12"/>
      <c r="BIX1220" s="12"/>
      <c r="BIY1220" s="12"/>
      <c r="BIZ1220" s="12"/>
      <c r="BJA1220" s="12"/>
      <c r="BJB1220" s="12"/>
      <c r="BJC1220" s="12"/>
      <c r="BJD1220" s="12"/>
      <c r="BJE1220" s="12"/>
      <c r="BJF1220" s="12"/>
      <c r="BJG1220" s="12"/>
      <c r="BJH1220" s="12"/>
      <c r="BJI1220" s="12"/>
      <c r="BJJ1220" s="12"/>
      <c r="BJK1220" s="12"/>
      <c r="BJL1220" s="12"/>
      <c r="BJM1220" s="12"/>
      <c r="BJN1220" s="12"/>
      <c r="BJO1220" s="12"/>
      <c r="BJP1220" s="12"/>
      <c r="BJQ1220" s="12"/>
      <c r="BJR1220" s="12"/>
      <c r="BJS1220" s="12"/>
      <c r="BJT1220" s="12"/>
      <c r="BJU1220" s="12"/>
      <c r="BJV1220" s="12"/>
      <c r="BJW1220" s="12"/>
      <c r="BJX1220" s="12"/>
      <c r="BJY1220" s="12"/>
      <c r="BJZ1220" s="12"/>
      <c r="BKA1220" s="12"/>
      <c r="BKB1220" s="12"/>
      <c r="BKC1220" s="12"/>
      <c r="BKD1220" s="12"/>
      <c r="BKE1220" s="12"/>
      <c r="BKF1220" s="12"/>
      <c r="BKG1220" s="12"/>
      <c r="BKH1220" s="12"/>
      <c r="BKI1220" s="12"/>
      <c r="BKJ1220" s="12"/>
      <c r="BKK1220" s="12"/>
      <c r="BKL1220" s="12"/>
      <c r="BKM1220" s="12"/>
      <c r="BKN1220" s="12"/>
      <c r="BKO1220" s="12"/>
      <c r="BKP1220" s="12"/>
      <c r="BKQ1220" s="12"/>
      <c r="BKR1220" s="12"/>
      <c r="BKS1220" s="12"/>
      <c r="BKT1220" s="12"/>
      <c r="BKU1220" s="12"/>
      <c r="BKV1220" s="12"/>
      <c r="BKW1220" s="12"/>
      <c r="BKX1220" s="12"/>
      <c r="BKY1220" s="12"/>
      <c r="BKZ1220" s="12"/>
      <c r="BLA1220" s="12"/>
      <c r="BLB1220" s="12"/>
      <c r="BLC1220" s="12"/>
      <c r="BLD1220" s="12"/>
      <c r="BLE1220" s="12"/>
      <c r="BLF1220" s="12"/>
      <c r="BLG1220" s="12"/>
      <c r="BLH1220" s="12"/>
      <c r="BLI1220" s="12"/>
      <c r="BLJ1220" s="12"/>
      <c r="BLK1220" s="12"/>
      <c r="BLL1220" s="12"/>
      <c r="BLM1220" s="12"/>
      <c r="BLN1220" s="12"/>
      <c r="BLO1220" s="12"/>
      <c r="BLP1220" s="12"/>
      <c r="BLQ1220" s="12"/>
      <c r="BLR1220" s="12"/>
      <c r="BLS1220" s="12"/>
      <c r="BLT1220" s="12"/>
      <c r="BLU1220" s="12"/>
      <c r="BLV1220" s="12"/>
      <c r="BLW1220" s="12"/>
      <c r="BLX1220" s="12"/>
      <c r="BLY1220" s="12"/>
      <c r="BLZ1220" s="12"/>
      <c r="BMA1220" s="12"/>
      <c r="BMB1220" s="12"/>
      <c r="BMC1220" s="12"/>
      <c r="BMD1220" s="12"/>
      <c r="BME1220" s="12"/>
      <c r="BMF1220" s="12"/>
      <c r="BMG1220" s="12"/>
      <c r="BMH1220" s="12"/>
      <c r="BMI1220" s="12"/>
      <c r="BMJ1220" s="12"/>
      <c r="BMK1220" s="12"/>
      <c r="BML1220" s="12"/>
      <c r="BMM1220" s="12"/>
      <c r="BMN1220" s="12"/>
      <c r="BMO1220" s="12"/>
      <c r="BMP1220" s="12"/>
      <c r="BMQ1220" s="12"/>
      <c r="BMR1220" s="12"/>
      <c r="BMS1220" s="12"/>
      <c r="BMT1220" s="12"/>
      <c r="BMU1220" s="12"/>
      <c r="BMV1220" s="12"/>
      <c r="BMW1220" s="12"/>
      <c r="BMX1220" s="12"/>
      <c r="BMY1220" s="12"/>
      <c r="BMZ1220" s="12"/>
      <c r="BNA1220" s="12"/>
      <c r="BNB1220" s="12"/>
      <c r="BNC1220" s="12"/>
      <c r="BND1220" s="12"/>
      <c r="BNE1220" s="12"/>
      <c r="BNF1220" s="12"/>
      <c r="BNG1220" s="12"/>
      <c r="BNH1220" s="12"/>
      <c r="BNI1220" s="12"/>
      <c r="BNJ1220" s="12"/>
      <c r="BNK1220" s="12"/>
      <c r="BNL1220" s="12"/>
      <c r="BNM1220" s="12"/>
      <c r="BNN1220" s="12"/>
      <c r="BNO1220" s="12"/>
      <c r="BNP1220" s="12"/>
      <c r="BNQ1220" s="12"/>
      <c r="BNR1220" s="12"/>
      <c r="BNS1220" s="12"/>
      <c r="BNT1220" s="12"/>
      <c r="BNU1220" s="12"/>
      <c r="BNV1220" s="12"/>
      <c r="BNW1220" s="12"/>
      <c r="BNX1220" s="12"/>
      <c r="BNY1220" s="12"/>
      <c r="BNZ1220" s="12"/>
      <c r="BOA1220" s="12"/>
      <c r="BOB1220" s="12"/>
      <c r="BOC1220" s="12"/>
      <c r="BOD1220" s="12"/>
      <c r="BOE1220" s="12"/>
      <c r="BOF1220" s="12"/>
      <c r="BOG1220" s="12"/>
      <c r="BOH1220" s="12"/>
      <c r="BOI1220" s="12"/>
      <c r="BOJ1220" s="12"/>
      <c r="BOK1220" s="12"/>
      <c r="BOL1220" s="12"/>
      <c r="BOM1220" s="12"/>
      <c r="BON1220" s="12"/>
      <c r="BOO1220" s="12"/>
      <c r="BOP1220" s="12"/>
      <c r="BOQ1220" s="12"/>
      <c r="BOR1220" s="12"/>
      <c r="BOS1220" s="12"/>
      <c r="BOT1220" s="12"/>
      <c r="BOU1220" s="12"/>
      <c r="BOV1220" s="12"/>
      <c r="BOW1220" s="12"/>
      <c r="BOX1220" s="12"/>
      <c r="BOY1220" s="12"/>
      <c r="BOZ1220" s="12"/>
      <c r="BPA1220" s="12"/>
      <c r="BPB1220" s="12"/>
      <c r="BPC1220" s="12"/>
      <c r="BPD1220" s="12"/>
      <c r="BPE1220" s="12"/>
      <c r="BPF1220" s="12"/>
      <c r="BPG1220" s="12"/>
      <c r="BPH1220" s="12"/>
      <c r="BPI1220" s="12"/>
      <c r="BPJ1220" s="12"/>
      <c r="BPK1220" s="12"/>
      <c r="BPL1220" s="12"/>
      <c r="BPM1220" s="12"/>
      <c r="BPN1220" s="12"/>
      <c r="BPO1220" s="12"/>
      <c r="BPP1220" s="12"/>
      <c r="BPQ1220" s="12"/>
      <c r="BPR1220" s="12"/>
      <c r="BPS1220" s="12"/>
      <c r="BPT1220" s="12"/>
      <c r="BPU1220" s="12"/>
      <c r="BPV1220" s="12"/>
      <c r="BPW1220" s="12"/>
      <c r="BPX1220" s="12"/>
      <c r="BPY1220" s="12"/>
      <c r="BPZ1220" s="12"/>
      <c r="BQA1220" s="12"/>
      <c r="BQB1220" s="12"/>
      <c r="BQC1220" s="12"/>
      <c r="BQD1220" s="12"/>
      <c r="BQE1220" s="12"/>
      <c r="BQF1220" s="12"/>
      <c r="BQG1220" s="12"/>
      <c r="BQH1220" s="12"/>
      <c r="BQI1220" s="12"/>
      <c r="BQJ1220" s="12"/>
      <c r="BQK1220" s="12"/>
      <c r="BQL1220" s="12"/>
      <c r="BQM1220" s="12"/>
      <c r="BQN1220" s="12"/>
      <c r="BQO1220" s="12"/>
      <c r="BQP1220" s="12"/>
      <c r="BQQ1220" s="12"/>
      <c r="BQR1220" s="12"/>
      <c r="BQS1220" s="12"/>
      <c r="BQT1220" s="12"/>
      <c r="BQU1220" s="12"/>
      <c r="BQV1220" s="12"/>
      <c r="BQW1220" s="12"/>
      <c r="BQX1220" s="12"/>
      <c r="BQY1220" s="12"/>
      <c r="BQZ1220" s="12"/>
      <c r="BRA1220" s="12"/>
      <c r="BRB1220" s="12"/>
      <c r="BRC1220" s="12"/>
      <c r="BRD1220" s="12"/>
      <c r="BRE1220" s="12"/>
      <c r="BRF1220" s="12"/>
      <c r="BRG1220" s="12"/>
      <c r="BRH1220" s="12"/>
      <c r="BRI1220" s="12"/>
      <c r="BRJ1220" s="12"/>
      <c r="BRK1220" s="12"/>
      <c r="BRL1220" s="12"/>
      <c r="BRM1220" s="12"/>
      <c r="BRN1220" s="12"/>
      <c r="BRO1220" s="12"/>
      <c r="BRP1220" s="12"/>
      <c r="BRQ1220" s="12"/>
      <c r="BRR1220" s="12"/>
      <c r="BRS1220" s="12"/>
      <c r="BRT1220" s="12"/>
      <c r="BRU1220" s="12"/>
      <c r="BRV1220" s="12"/>
      <c r="BRW1220" s="12"/>
      <c r="BRX1220" s="12"/>
      <c r="BRY1220" s="12"/>
      <c r="BRZ1220" s="12"/>
      <c r="BSA1220" s="12"/>
      <c r="BSB1220" s="12"/>
      <c r="BSC1220" s="12"/>
      <c r="BSD1220" s="12"/>
      <c r="BSE1220" s="12"/>
      <c r="BSF1220" s="12"/>
      <c r="BSG1220" s="12"/>
      <c r="BSH1220" s="12"/>
      <c r="BSI1220" s="12"/>
      <c r="BSJ1220" s="12"/>
      <c r="BSK1220" s="12"/>
      <c r="BSL1220" s="12"/>
      <c r="BSM1220" s="12"/>
      <c r="BSN1220" s="12"/>
      <c r="BSO1220" s="12"/>
      <c r="BSP1220" s="12"/>
      <c r="BSQ1220" s="12"/>
      <c r="BSR1220" s="12"/>
      <c r="BSS1220" s="12"/>
      <c r="BST1220" s="12"/>
      <c r="BSU1220" s="12"/>
      <c r="BSV1220" s="12"/>
      <c r="BSW1220" s="12"/>
      <c r="BSX1220" s="12"/>
      <c r="BSY1220" s="12"/>
      <c r="BSZ1220" s="12"/>
      <c r="BTA1220" s="12"/>
      <c r="BTB1220" s="12"/>
      <c r="BTC1220" s="12"/>
      <c r="BTD1220" s="12"/>
      <c r="BTE1220" s="12"/>
      <c r="BTF1220" s="12"/>
      <c r="BTG1220" s="12"/>
      <c r="BTH1220" s="12"/>
      <c r="BTI1220" s="12"/>
      <c r="BTJ1220" s="12"/>
      <c r="BTK1220" s="12"/>
      <c r="BTL1220" s="12"/>
      <c r="BTM1220" s="12"/>
      <c r="BTN1220" s="12"/>
      <c r="BTO1220" s="12"/>
      <c r="BTP1220" s="12"/>
      <c r="BTQ1220" s="12"/>
      <c r="BTR1220" s="12"/>
      <c r="BTS1220" s="12"/>
      <c r="BTT1220" s="12"/>
      <c r="BTU1220" s="12"/>
      <c r="BTV1220" s="12"/>
      <c r="BTW1220" s="12"/>
      <c r="BTX1220" s="12"/>
      <c r="BTY1220" s="12"/>
      <c r="BTZ1220" s="12"/>
      <c r="BUA1220" s="12"/>
      <c r="BUB1220" s="12"/>
      <c r="BUC1220" s="12"/>
      <c r="BUD1220" s="12"/>
      <c r="BUE1220" s="12"/>
      <c r="BUF1220" s="12"/>
      <c r="BUG1220" s="12"/>
      <c r="BUH1220" s="12"/>
      <c r="BUI1220" s="12"/>
      <c r="BUJ1220" s="12"/>
      <c r="BUK1220" s="12"/>
      <c r="BUL1220" s="12"/>
      <c r="BUM1220" s="12"/>
      <c r="BUN1220" s="12"/>
      <c r="BUO1220" s="12"/>
      <c r="BUP1220" s="12"/>
      <c r="BUQ1220" s="12"/>
      <c r="BUR1220" s="12"/>
      <c r="BUS1220" s="12"/>
      <c r="BUT1220" s="12"/>
      <c r="BUU1220" s="12"/>
      <c r="BUV1220" s="12"/>
      <c r="BUW1220" s="12"/>
      <c r="BUX1220" s="12"/>
      <c r="BUY1220" s="12"/>
      <c r="BUZ1220" s="12"/>
      <c r="BVA1220" s="12"/>
      <c r="BVB1220" s="12"/>
      <c r="BVC1220" s="12"/>
      <c r="BVD1220" s="12"/>
      <c r="BVE1220" s="12"/>
      <c r="BVF1220" s="12"/>
      <c r="BVG1220" s="12"/>
      <c r="BVH1220" s="12"/>
      <c r="BVI1220" s="12"/>
      <c r="BVJ1220" s="12"/>
      <c r="BVK1220" s="12"/>
      <c r="BVL1220" s="12"/>
      <c r="BVM1220" s="12"/>
      <c r="BVN1220" s="12"/>
      <c r="BVO1220" s="12"/>
      <c r="BVP1220" s="12"/>
      <c r="BVQ1220" s="12"/>
      <c r="BVR1220" s="12"/>
      <c r="BVS1220" s="12"/>
      <c r="BVT1220" s="12"/>
      <c r="BVU1220" s="12"/>
      <c r="BVV1220" s="12"/>
      <c r="BVW1220" s="12"/>
      <c r="BVX1220" s="12"/>
      <c r="BVY1220" s="12"/>
      <c r="BVZ1220" s="12"/>
      <c r="BWA1220" s="12"/>
      <c r="BWB1220" s="12"/>
      <c r="BWC1220" s="12"/>
      <c r="BWD1220" s="12"/>
      <c r="BWE1220" s="12"/>
      <c r="BWF1220" s="12"/>
      <c r="BWG1220" s="12"/>
      <c r="BWH1220" s="12"/>
      <c r="BWI1220" s="12"/>
      <c r="BWJ1220" s="12"/>
      <c r="BWK1220" s="12"/>
      <c r="BWL1220" s="12"/>
      <c r="BWM1220" s="12"/>
      <c r="BWN1220" s="12"/>
      <c r="BWO1220" s="12"/>
      <c r="BWP1220" s="12"/>
      <c r="BWQ1220" s="12"/>
      <c r="BWR1220" s="12"/>
      <c r="BWS1220" s="12"/>
      <c r="BWT1220" s="12"/>
      <c r="BWU1220" s="12"/>
      <c r="BWV1220" s="12"/>
      <c r="BWW1220" s="12"/>
      <c r="BWX1220" s="12"/>
      <c r="BWY1220" s="12"/>
      <c r="BWZ1220" s="12"/>
      <c r="BXA1220" s="12"/>
      <c r="BXB1220" s="12"/>
      <c r="BXC1220" s="12"/>
      <c r="BXD1220" s="12"/>
      <c r="BXE1220" s="12"/>
      <c r="BXF1220" s="12"/>
      <c r="BXG1220" s="12"/>
      <c r="BXH1220" s="12"/>
      <c r="BXI1220" s="12"/>
      <c r="BXJ1220" s="12"/>
      <c r="BXK1220" s="12"/>
      <c r="BXL1220" s="12"/>
      <c r="BXM1220" s="12"/>
      <c r="BXN1220" s="12"/>
      <c r="BXO1220" s="12"/>
      <c r="BXP1220" s="12"/>
      <c r="BXQ1220" s="12"/>
      <c r="BXR1220" s="12"/>
      <c r="BXS1220" s="12"/>
      <c r="BXT1220" s="12"/>
      <c r="BXU1220" s="12"/>
      <c r="BXV1220" s="12"/>
      <c r="BXW1220" s="12"/>
      <c r="BXX1220" s="12"/>
      <c r="BXY1220" s="12"/>
      <c r="BXZ1220" s="12"/>
      <c r="BYA1220" s="12"/>
      <c r="BYB1220" s="12"/>
      <c r="BYC1220" s="12"/>
      <c r="BYD1220" s="12"/>
      <c r="BYE1220" s="12"/>
      <c r="BYF1220" s="12"/>
      <c r="BYG1220" s="12"/>
      <c r="BYH1220" s="12"/>
      <c r="BYI1220" s="12"/>
      <c r="BYJ1220" s="12"/>
      <c r="BYK1220" s="12"/>
      <c r="BYL1220" s="12"/>
      <c r="BYM1220" s="12"/>
      <c r="BYN1220" s="12"/>
      <c r="BYO1220" s="12"/>
      <c r="BYP1220" s="12"/>
      <c r="BYQ1220" s="12"/>
      <c r="BYR1220" s="12"/>
      <c r="BYS1220" s="12"/>
      <c r="BYT1220" s="12"/>
      <c r="BYU1220" s="12"/>
      <c r="BYV1220" s="12"/>
      <c r="BYW1220" s="12"/>
      <c r="BYX1220" s="12"/>
      <c r="BYY1220" s="12"/>
      <c r="BYZ1220" s="12"/>
      <c r="BZA1220" s="12"/>
      <c r="BZB1220" s="12"/>
      <c r="BZC1220" s="12"/>
      <c r="BZD1220" s="12"/>
      <c r="BZE1220" s="12"/>
      <c r="BZF1220" s="12"/>
      <c r="BZG1220" s="12"/>
      <c r="BZH1220" s="12"/>
      <c r="BZI1220" s="12"/>
      <c r="BZJ1220" s="12"/>
      <c r="BZK1220" s="12"/>
      <c r="BZL1220" s="12"/>
      <c r="BZM1220" s="12"/>
      <c r="BZN1220" s="12"/>
      <c r="BZO1220" s="12"/>
      <c r="BZP1220" s="12"/>
      <c r="BZQ1220" s="12"/>
      <c r="BZR1220" s="12"/>
      <c r="BZS1220" s="12"/>
      <c r="BZT1220" s="12"/>
      <c r="BZU1220" s="12"/>
      <c r="BZV1220" s="12"/>
      <c r="BZW1220" s="12"/>
      <c r="BZX1220" s="12"/>
      <c r="BZY1220" s="12"/>
      <c r="BZZ1220" s="12"/>
      <c r="CAA1220" s="12"/>
      <c r="CAB1220" s="12"/>
      <c r="CAC1220" s="12"/>
      <c r="CAD1220" s="12"/>
      <c r="CAE1220" s="12"/>
      <c r="CAF1220" s="12"/>
      <c r="CAG1220" s="12"/>
      <c r="CAH1220" s="12"/>
      <c r="CAI1220" s="12"/>
      <c r="CAJ1220" s="12"/>
      <c r="CAK1220" s="12"/>
      <c r="CAL1220" s="12"/>
      <c r="CAM1220" s="12"/>
      <c r="CAN1220" s="12"/>
      <c r="CAO1220" s="12"/>
      <c r="CAP1220" s="12"/>
      <c r="CAQ1220" s="12"/>
      <c r="CAR1220" s="12"/>
      <c r="CAS1220" s="12"/>
      <c r="CAT1220" s="12"/>
      <c r="CAU1220" s="12"/>
      <c r="CAV1220" s="12"/>
      <c r="CAW1220" s="12"/>
      <c r="CAX1220" s="12"/>
      <c r="CAY1220" s="12"/>
      <c r="CAZ1220" s="12"/>
      <c r="CBA1220" s="12"/>
      <c r="CBB1220" s="12"/>
      <c r="CBC1220" s="12"/>
      <c r="CBD1220" s="12"/>
      <c r="CBE1220" s="12"/>
      <c r="CBF1220" s="12"/>
      <c r="CBG1220" s="12"/>
      <c r="CBH1220" s="12"/>
      <c r="CBI1220" s="12"/>
      <c r="CBJ1220" s="12"/>
      <c r="CBK1220" s="12"/>
      <c r="CBL1220" s="12"/>
      <c r="CBM1220" s="12"/>
      <c r="CBN1220" s="12"/>
      <c r="CBO1220" s="12"/>
      <c r="CBP1220" s="12"/>
      <c r="CBQ1220" s="12"/>
      <c r="CBR1220" s="12"/>
      <c r="CBS1220" s="12"/>
      <c r="CBT1220" s="12"/>
      <c r="CBU1220" s="12"/>
      <c r="CBV1220" s="12"/>
      <c r="CBW1220" s="12"/>
      <c r="CBX1220" s="12"/>
      <c r="CBY1220" s="12"/>
      <c r="CBZ1220" s="12"/>
      <c r="CCA1220" s="12"/>
      <c r="CCB1220" s="12"/>
      <c r="CCC1220" s="12"/>
      <c r="CCD1220" s="12"/>
      <c r="CCE1220" s="12"/>
      <c r="CCF1220" s="12"/>
      <c r="CCG1220" s="12"/>
      <c r="CCH1220" s="12"/>
      <c r="CCI1220" s="12"/>
      <c r="CCJ1220" s="12"/>
      <c r="CCK1220" s="12"/>
      <c r="CCL1220" s="12"/>
      <c r="CCM1220" s="12"/>
      <c r="CCN1220" s="12"/>
      <c r="CCO1220" s="12"/>
      <c r="CCP1220" s="12"/>
      <c r="CCQ1220" s="12"/>
      <c r="CCR1220" s="12"/>
      <c r="CCS1220" s="12"/>
      <c r="CCT1220" s="12"/>
      <c r="CCU1220" s="12"/>
      <c r="CCV1220" s="12"/>
      <c r="CCW1220" s="12"/>
      <c r="CCX1220" s="12"/>
      <c r="CCY1220" s="12"/>
      <c r="CCZ1220" s="12"/>
      <c r="CDA1220" s="12"/>
      <c r="CDB1220" s="12"/>
      <c r="CDC1220" s="12"/>
      <c r="CDD1220" s="12"/>
      <c r="CDE1220" s="12"/>
      <c r="CDF1220" s="12"/>
      <c r="CDG1220" s="12"/>
      <c r="CDH1220" s="12"/>
      <c r="CDI1220" s="12"/>
      <c r="CDJ1220" s="12"/>
      <c r="CDK1220" s="12"/>
      <c r="CDL1220" s="12"/>
      <c r="CDM1220" s="12"/>
      <c r="CDN1220" s="12"/>
      <c r="CDO1220" s="12"/>
      <c r="CDP1220" s="12"/>
      <c r="CDQ1220" s="12"/>
      <c r="CDR1220" s="12"/>
      <c r="CDS1220" s="12"/>
      <c r="CDT1220" s="12"/>
      <c r="CDU1220" s="12"/>
      <c r="CDV1220" s="12"/>
      <c r="CDW1220" s="12"/>
      <c r="CDX1220" s="12"/>
      <c r="CDY1220" s="12"/>
      <c r="CDZ1220" s="12"/>
      <c r="CEA1220" s="12"/>
      <c r="CEB1220" s="12"/>
      <c r="CEC1220" s="12"/>
      <c r="CED1220" s="12"/>
      <c r="CEE1220" s="12"/>
      <c r="CEF1220" s="12"/>
      <c r="CEG1220" s="12"/>
      <c r="CEH1220" s="12"/>
      <c r="CEI1220" s="12"/>
      <c r="CEJ1220" s="12"/>
      <c r="CEK1220" s="12"/>
      <c r="CEL1220" s="12"/>
      <c r="CEM1220" s="12"/>
      <c r="CEN1220" s="12"/>
      <c r="CEO1220" s="12"/>
      <c r="CEP1220" s="12"/>
      <c r="CEQ1220" s="12"/>
      <c r="CER1220" s="12"/>
      <c r="CES1220" s="12"/>
      <c r="CET1220" s="12"/>
      <c r="CEU1220" s="12"/>
      <c r="CEV1220" s="12"/>
      <c r="CEW1220" s="12"/>
      <c r="CEX1220" s="12"/>
      <c r="CEY1220" s="12"/>
      <c r="CEZ1220" s="12"/>
      <c r="CFA1220" s="12"/>
      <c r="CFB1220" s="12"/>
      <c r="CFC1220" s="12"/>
      <c r="CFD1220" s="12"/>
      <c r="CFE1220" s="12"/>
      <c r="CFF1220" s="12"/>
      <c r="CFG1220" s="12"/>
      <c r="CFH1220" s="12"/>
      <c r="CFI1220" s="12"/>
      <c r="CFJ1220" s="12"/>
      <c r="CFK1220" s="12"/>
      <c r="CFL1220" s="12"/>
      <c r="CFM1220" s="12"/>
      <c r="CFN1220" s="12"/>
      <c r="CFO1220" s="12"/>
      <c r="CFP1220" s="12"/>
      <c r="CFQ1220" s="12"/>
      <c r="CFR1220" s="12"/>
      <c r="CFS1220" s="12"/>
      <c r="CFT1220" s="12"/>
      <c r="CFU1220" s="12"/>
      <c r="CFV1220" s="12"/>
      <c r="CFW1220" s="12"/>
      <c r="CFX1220" s="12"/>
      <c r="CFY1220" s="12"/>
      <c r="CFZ1220" s="12"/>
      <c r="CGA1220" s="12"/>
      <c r="CGB1220" s="12"/>
      <c r="CGC1220" s="12"/>
      <c r="CGD1220" s="12"/>
      <c r="CGE1220" s="12"/>
      <c r="CGF1220" s="12"/>
      <c r="CGG1220" s="12"/>
      <c r="CGH1220" s="12"/>
      <c r="CGI1220" s="12"/>
      <c r="CGJ1220" s="12"/>
      <c r="CGK1220" s="12"/>
      <c r="CGL1220" s="12"/>
      <c r="CGM1220" s="12"/>
      <c r="CGN1220" s="12"/>
      <c r="CGO1220" s="12"/>
      <c r="CGP1220" s="12"/>
      <c r="CGQ1220" s="12"/>
      <c r="CGR1220" s="12"/>
      <c r="CGS1220" s="12"/>
      <c r="CGT1220" s="12"/>
      <c r="CGU1220" s="12"/>
      <c r="CGV1220" s="12"/>
      <c r="CGW1220" s="12"/>
      <c r="CGX1220" s="12"/>
      <c r="CGY1220" s="12"/>
      <c r="CGZ1220" s="12"/>
      <c r="CHA1220" s="12"/>
      <c r="CHB1220" s="12"/>
      <c r="CHC1220" s="12"/>
      <c r="CHD1220" s="12"/>
      <c r="CHE1220" s="12"/>
      <c r="CHF1220" s="12"/>
      <c r="CHG1220" s="12"/>
      <c r="CHH1220" s="12"/>
      <c r="CHI1220" s="12"/>
      <c r="CHJ1220" s="12"/>
      <c r="CHK1220" s="12"/>
      <c r="CHL1220" s="12"/>
      <c r="CHM1220" s="12"/>
      <c r="CHN1220" s="12"/>
      <c r="CHO1220" s="12"/>
      <c r="CHP1220" s="12"/>
      <c r="CHQ1220" s="12"/>
      <c r="CHR1220" s="12"/>
      <c r="CHS1220" s="12"/>
      <c r="CHT1220" s="12"/>
      <c r="CHU1220" s="12"/>
      <c r="CHV1220" s="12"/>
      <c r="CHW1220" s="12"/>
      <c r="CHX1220" s="12"/>
      <c r="CHY1220" s="12"/>
      <c r="CHZ1220" s="12"/>
      <c r="CIA1220" s="12"/>
      <c r="CIB1220" s="12"/>
      <c r="CIC1220" s="12"/>
      <c r="CID1220" s="12"/>
      <c r="CIE1220" s="12"/>
      <c r="CIF1220" s="12"/>
      <c r="CIG1220" s="12"/>
      <c r="CIH1220" s="12"/>
      <c r="CII1220" s="12"/>
      <c r="CIJ1220" s="12"/>
      <c r="CIK1220" s="12"/>
      <c r="CIL1220" s="12"/>
      <c r="CIM1220" s="12"/>
      <c r="CIN1220" s="12"/>
      <c r="CIO1220" s="12"/>
      <c r="CIP1220" s="12"/>
      <c r="CIQ1220" s="12"/>
      <c r="CIR1220" s="12"/>
      <c r="CIS1220" s="12"/>
      <c r="CIT1220" s="12"/>
      <c r="CIU1220" s="12"/>
      <c r="CIV1220" s="12"/>
      <c r="CIW1220" s="12"/>
      <c r="CIX1220" s="12"/>
      <c r="CIY1220" s="12"/>
      <c r="CIZ1220" s="12"/>
      <c r="CJA1220" s="12"/>
      <c r="CJB1220" s="12"/>
      <c r="CJC1220" s="12"/>
      <c r="CJD1220" s="12"/>
      <c r="CJE1220" s="12"/>
      <c r="CJF1220" s="12"/>
      <c r="CJG1220" s="12"/>
      <c r="CJH1220" s="12"/>
      <c r="CJI1220" s="12"/>
      <c r="CJJ1220" s="12"/>
      <c r="CJK1220" s="12"/>
      <c r="CJL1220" s="12"/>
      <c r="CJM1220" s="12"/>
      <c r="CJN1220" s="12"/>
      <c r="CJO1220" s="12"/>
      <c r="CJP1220" s="12"/>
      <c r="CJQ1220" s="12"/>
      <c r="CJR1220" s="12"/>
      <c r="CJS1220" s="12"/>
      <c r="CJT1220" s="12"/>
      <c r="CJU1220" s="12"/>
      <c r="CJV1220" s="12"/>
      <c r="CJW1220" s="12"/>
      <c r="CJX1220" s="12"/>
      <c r="CJY1220" s="12"/>
      <c r="CJZ1220" s="12"/>
      <c r="CKA1220" s="12"/>
      <c r="CKB1220" s="12"/>
      <c r="CKC1220" s="12"/>
      <c r="CKD1220" s="12"/>
      <c r="CKE1220" s="12"/>
      <c r="CKF1220" s="12"/>
      <c r="CKG1220" s="12"/>
      <c r="CKH1220" s="12"/>
      <c r="CKI1220" s="12"/>
      <c r="CKJ1220" s="12"/>
      <c r="CKK1220" s="12"/>
      <c r="CKL1220" s="12"/>
      <c r="CKM1220" s="12"/>
      <c r="CKN1220" s="12"/>
      <c r="CKO1220" s="12"/>
      <c r="CKP1220" s="12"/>
      <c r="CKQ1220" s="12"/>
      <c r="CKR1220" s="12"/>
      <c r="CKS1220" s="12"/>
      <c r="CKT1220" s="12"/>
      <c r="CKU1220" s="12"/>
      <c r="CKV1220" s="12"/>
      <c r="CKW1220" s="12"/>
      <c r="CKX1220" s="12"/>
      <c r="CKY1220" s="12"/>
      <c r="CKZ1220" s="12"/>
      <c r="CLA1220" s="12"/>
      <c r="CLB1220" s="12"/>
      <c r="CLC1220" s="12"/>
      <c r="CLD1220" s="12"/>
      <c r="CLE1220" s="12"/>
      <c r="CLF1220" s="12"/>
      <c r="CLG1220" s="12"/>
      <c r="CLH1220" s="12"/>
      <c r="CLI1220" s="12"/>
      <c r="CLJ1220" s="12"/>
      <c r="CLK1220" s="12"/>
      <c r="CLL1220" s="12"/>
      <c r="CLM1220" s="12"/>
      <c r="CLN1220" s="12"/>
      <c r="CLO1220" s="12"/>
      <c r="CLP1220" s="12"/>
      <c r="CLQ1220" s="12"/>
      <c r="CLR1220" s="12"/>
      <c r="CLS1220" s="12"/>
      <c r="CLT1220" s="12"/>
      <c r="CLU1220" s="12"/>
      <c r="CLV1220" s="12"/>
      <c r="CLW1220" s="12"/>
      <c r="CLX1220" s="12"/>
      <c r="CLY1220" s="12"/>
      <c r="CLZ1220" s="12"/>
      <c r="CMA1220" s="12"/>
      <c r="CMB1220" s="12"/>
      <c r="CMC1220" s="12"/>
      <c r="CMD1220" s="12"/>
      <c r="CME1220" s="12"/>
      <c r="CMF1220" s="12"/>
      <c r="CMG1220" s="12"/>
      <c r="CMH1220" s="12"/>
      <c r="CMI1220" s="12"/>
      <c r="CMJ1220" s="12"/>
      <c r="CMK1220" s="12"/>
      <c r="CML1220" s="12"/>
      <c r="CMM1220" s="12"/>
      <c r="CMN1220" s="12"/>
      <c r="CMO1220" s="12"/>
      <c r="CMP1220" s="12"/>
      <c r="CMQ1220" s="12"/>
      <c r="CMR1220" s="12"/>
      <c r="CMS1220" s="12"/>
      <c r="CMT1220" s="12"/>
      <c r="CMU1220" s="12"/>
      <c r="CMV1220" s="12"/>
      <c r="CMW1220" s="12"/>
      <c r="CMX1220" s="12"/>
      <c r="CMY1220" s="12"/>
      <c r="CMZ1220" s="12"/>
      <c r="CNA1220" s="12"/>
      <c r="CNB1220" s="12"/>
      <c r="CNC1220" s="12"/>
      <c r="CND1220" s="12"/>
      <c r="CNE1220" s="12"/>
      <c r="CNF1220" s="12"/>
      <c r="CNG1220" s="12"/>
      <c r="CNH1220" s="12"/>
      <c r="CNI1220" s="12"/>
      <c r="CNJ1220" s="12"/>
      <c r="CNK1220" s="12"/>
      <c r="CNL1220" s="12"/>
      <c r="CNM1220" s="12"/>
      <c r="CNN1220" s="12"/>
      <c r="CNO1220" s="12"/>
      <c r="CNP1220" s="12"/>
      <c r="CNQ1220" s="12"/>
      <c r="CNR1220" s="12"/>
      <c r="CNS1220" s="12"/>
      <c r="CNT1220" s="12"/>
      <c r="CNU1220" s="12"/>
      <c r="CNV1220" s="12"/>
      <c r="CNW1220" s="12"/>
      <c r="CNX1220" s="12"/>
      <c r="CNY1220" s="12"/>
      <c r="CNZ1220" s="12"/>
      <c r="COA1220" s="12"/>
      <c r="COB1220" s="12"/>
      <c r="COC1220" s="12"/>
      <c r="COD1220" s="12"/>
      <c r="COE1220" s="12"/>
      <c r="COF1220" s="12"/>
      <c r="COG1220" s="12"/>
      <c r="COH1220" s="12"/>
      <c r="COI1220" s="12"/>
      <c r="COJ1220" s="12"/>
      <c r="COK1220" s="12"/>
      <c r="COL1220" s="12"/>
      <c r="COM1220" s="12"/>
      <c r="CON1220" s="12"/>
      <c r="COO1220" s="12"/>
      <c r="COP1220" s="12"/>
      <c r="COQ1220" s="12"/>
      <c r="COR1220" s="12"/>
      <c r="COS1220" s="12"/>
      <c r="COT1220" s="12"/>
      <c r="COU1220" s="12"/>
      <c r="COV1220" s="12"/>
      <c r="COW1220" s="12"/>
      <c r="COX1220" s="12"/>
      <c r="COY1220" s="12"/>
      <c r="COZ1220" s="12"/>
      <c r="CPA1220" s="12"/>
      <c r="CPB1220" s="12"/>
      <c r="CPC1220" s="12"/>
      <c r="CPD1220" s="12"/>
      <c r="CPE1220" s="12"/>
      <c r="CPF1220" s="12"/>
      <c r="CPG1220" s="12"/>
      <c r="CPH1220" s="12"/>
      <c r="CPI1220" s="12"/>
      <c r="CPJ1220" s="12"/>
      <c r="CPK1220" s="12"/>
      <c r="CPL1220" s="12"/>
      <c r="CPM1220" s="12"/>
      <c r="CPN1220" s="12"/>
      <c r="CPO1220" s="12"/>
      <c r="CPP1220" s="12"/>
      <c r="CPQ1220" s="12"/>
      <c r="CPR1220" s="12"/>
      <c r="CPS1220" s="12"/>
      <c r="CPT1220" s="12"/>
      <c r="CPU1220" s="12"/>
      <c r="CPV1220" s="12"/>
      <c r="CPW1220" s="12"/>
      <c r="CPX1220" s="12"/>
      <c r="CPY1220" s="12"/>
      <c r="CPZ1220" s="12"/>
      <c r="CQA1220" s="12"/>
      <c r="CQB1220" s="12"/>
      <c r="CQC1220" s="12"/>
      <c r="CQD1220" s="12"/>
      <c r="CQE1220" s="12"/>
      <c r="CQF1220" s="12"/>
      <c r="CQG1220" s="12"/>
      <c r="CQH1220" s="12"/>
      <c r="CQI1220" s="12"/>
      <c r="CQJ1220" s="12"/>
      <c r="CQK1220" s="12"/>
      <c r="CQL1220" s="12"/>
      <c r="CQM1220" s="12"/>
      <c r="CQN1220" s="12"/>
      <c r="CQO1220" s="12"/>
      <c r="CQP1220" s="12"/>
      <c r="CQQ1220" s="12"/>
      <c r="CQR1220" s="12"/>
      <c r="CQS1220" s="12"/>
      <c r="CQT1220" s="12"/>
      <c r="CQU1220" s="12"/>
      <c r="CQV1220" s="12"/>
      <c r="CQW1220" s="12"/>
      <c r="CQX1220" s="12"/>
      <c r="CQY1220" s="12"/>
      <c r="CQZ1220" s="12"/>
      <c r="CRA1220" s="12"/>
      <c r="CRB1220" s="12"/>
      <c r="CRC1220" s="12"/>
      <c r="CRD1220" s="12"/>
      <c r="CRE1220" s="12"/>
      <c r="CRF1220" s="12"/>
      <c r="CRG1220" s="12"/>
      <c r="CRH1220" s="12"/>
      <c r="CRI1220" s="12"/>
      <c r="CRJ1220" s="12"/>
      <c r="CRK1220" s="12"/>
      <c r="CRL1220" s="12"/>
      <c r="CRM1220" s="12"/>
      <c r="CRN1220" s="12"/>
      <c r="CRO1220" s="12"/>
      <c r="CRP1220" s="12"/>
      <c r="CRQ1220" s="12"/>
      <c r="CRR1220" s="12"/>
      <c r="CRS1220" s="12"/>
      <c r="CRT1220" s="12"/>
      <c r="CRU1220" s="12"/>
      <c r="CRV1220" s="12"/>
      <c r="CRW1220" s="12"/>
      <c r="CRX1220" s="12"/>
      <c r="CRY1220" s="12"/>
      <c r="CRZ1220" s="12"/>
      <c r="CSA1220" s="12"/>
      <c r="CSB1220" s="12"/>
      <c r="CSC1220" s="12"/>
      <c r="CSD1220" s="12"/>
      <c r="CSE1220" s="12"/>
      <c r="CSF1220" s="12"/>
      <c r="CSG1220" s="12"/>
      <c r="CSH1220" s="12"/>
      <c r="CSI1220" s="12"/>
      <c r="CSJ1220" s="12"/>
      <c r="CSK1220" s="12"/>
      <c r="CSL1220" s="12"/>
      <c r="CSM1220" s="12"/>
      <c r="CSN1220" s="12"/>
      <c r="CSO1220" s="12"/>
      <c r="CSP1220" s="12"/>
      <c r="CSQ1220" s="12"/>
      <c r="CSR1220" s="12"/>
      <c r="CSS1220" s="12"/>
      <c r="CST1220" s="12"/>
      <c r="CSU1220" s="12"/>
      <c r="CSV1220" s="12"/>
      <c r="CSW1220" s="12"/>
      <c r="CSX1220" s="12"/>
      <c r="CSY1220" s="12"/>
      <c r="CSZ1220" s="12"/>
      <c r="CTA1220" s="12"/>
      <c r="CTB1220" s="12"/>
      <c r="CTC1220" s="12"/>
      <c r="CTD1220" s="12"/>
      <c r="CTE1220" s="12"/>
      <c r="CTF1220" s="12"/>
      <c r="CTG1220" s="12"/>
      <c r="CTH1220" s="12"/>
      <c r="CTI1220" s="12"/>
      <c r="CTJ1220" s="12"/>
      <c r="CTK1220" s="12"/>
      <c r="CTL1220" s="12"/>
      <c r="CTM1220" s="12"/>
      <c r="CTN1220" s="12"/>
      <c r="CTO1220" s="12"/>
      <c r="CTP1220" s="12"/>
      <c r="CTQ1220" s="12"/>
      <c r="CTR1220" s="12"/>
      <c r="CTS1220" s="12"/>
      <c r="CTT1220" s="12"/>
      <c r="CTU1220" s="12"/>
      <c r="CTV1220" s="12"/>
      <c r="CTW1220" s="12"/>
      <c r="CTX1220" s="12"/>
      <c r="CTY1220" s="12"/>
      <c r="CTZ1220" s="12"/>
      <c r="CUA1220" s="12"/>
      <c r="CUB1220" s="12"/>
      <c r="CUC1220" s="12"/>
      <c r="CUD1220" s="12"/>
      <c r="CUE1220" s="12"/>
      <c r="CUF1220" s="12"/>
      <c r="CUG1220" s="12"/>
      <c r="CUH1220" s="12"/>
      <c r="CUI1220" s="12"/>
      <c r="CUJ1220" s="12"/>
      <c r="CUK1220" s="12"/>
      <c r="CUL1220" s="12"/>
      <c r="CUM1220" s="12"/>
      <c r="CUN1220" s="12"/>
      <c r="CUO1220" s="12"/>
      <c r="CUP1220" s="12"/>
      <c r="CUQ1220" s="12"/>
      <c r="CUR1220" s="12"/>
      <c r="CUS1220" s="12"/>
      <c r="CUT1220" s="12"/>
      <c r="CUU1220" s="12"/>
      <c r="CUV1220" s="12"/>
      <c r="CUW1220" s="12"/>
      <c r="CUX1220" s="12"/>
      <c r="CUY1220" s="12"/>
      <c r="CUZ1220" s="12"/>
      <c r="CVA1220" s="12"/>
      <c r="CVB1220" s="12"/>
      <c r="CVC1220" s="12"/>
      <c r="CVD1220" s="12"/>
      <c r="CVE1220" s="12"/>
      <c r="CVF1220" s="12"/>
      <c r="CVG1220" s="12"/>
      <c r="CVH1220" s="12"/>
      <c r="CVI1220" s="12"/>
      <c r="CVJ1220" s="12"/>
      <c r="CVK1220" s="12"/>
      <c r="CVL1220" s="12"/>
      <c r="CVM1220" s="12"/>
      <c r="CVN1220" s="12"/>
      <c r="CVO1220" s="12"/>
      <c r="CVP1220" s="12"/>
      <c r="CVQ1220" s="12"/>
      <c r="CVR1220" s="12"/>
      <c r="CVS1220" s="12"/>
      <c r="CVT1220" s="12"/>
      <c r="CVU1220" s="12"/>
      <c r="CVV1220" s="12"/>
      <c r="CVW1220" s="12"/>
      <c r="CVX1220" s="12"/>
      <c r="CVY1220" s="12"/>
      <c r="CVZ1220" s="12"/>
      <c r="CWA1220" s="12"/>
      <c r="CWB1220" s="12"/>
      <c r="CWC1220" s="12"/>
      <c r="CWD1220" s="12"/>
      <c r="CWE1220" s="12"/>
      <c r="CWF1220" s="12"/>
      <c r="CWG1220" s="12"/>
      <c r="CWH1220" s="12"/>
      <c r="CWI1220" s="12"/>
      <c r="CWJ1220" s="12"/>
      <c r="CWK1220" s="12"/>
      <c r="CWL1220" s="12"/>
      <c r="CWM1220" s="12"/>
      <c r="CWN1220" s="12"/>
      <c r="CWO1220" s="12"/>
      <c r="CWP1220" s="12"/>
      <c r="CWQ1220" s="12"/>
      <c r="CWR1220" s="12"/>
      <c r="CWS1220" s="12"/>
      <c r="CWT1220" s="12"/>
      <c r="CWU1220" s="12"/>
      <c r="CWV1220" s="12"/>
      <c r="CWW1220" s="12"/>
      <c r="CWX1220" s="12"/>
      <c r="CWY1220" s="12"/>
      <c r="CWZ1220" s="12"/>
      <c r="CXA1220" s="12"/>
      <c r="CXB1220" s="12"/>
      <c r="CXC1220" s="12"/>
      <c r="CXD1220" s="12"/>
      <c r="CXE1220" s="12"/>
      <c r="CXF1220" s="12"/>
      <c r="CXG1220" s="12"/>
      <c r="CXH1220" s="12"/>
      <c r="CXI1220" s="12"/>
      <c r="CXJ1220" s="12"/>
      <c r="CXK1220" s="12"/>
      <c r="CXL1220" s="12"/>
      <c r="CXM1220" s="12"/>
      <c r="CXN1220" s="12"/>
      <c r="CXO1220" s="12"/>
      <c r="CXP1220" s="12"/>
      <c r="CXQ1220" s="12"/>
      <c r="CXR1220" s="12"/>
      <c r="CXS1220" s="12"/>
      <c r="CXT1220" s="12"/>
      <c r="CXU1220" s="12"/>
      <c r="CXV1220" s="12"/>
      <c r="CXW1220" s="12"/>
      <c r="CXX1220" s="12"/>
      <c r="CXY1220" s="12"/>
      <c r="CXZ1220" s="12"/>
      <c r="CYA1220" s="12"/>
      <c r="CYB1220" s="12"/>
      <c r="CYC1220" s="12"/>
      <c r="CYD1220" s="12"/>
      <c r="CYE1220" s="12"/>
      <c r="CYF1220" s="12"/>
      <c r="CYG1220" s="12"/>
      <c r="CYH1220" s="12"/>
      <c r="CYI1220" s="12"/>
      <c r="CYJ1220" s="12"/>
      <c r="CYK1220" s="12"/>
      <c r="CYL1220" s="12"/>
      <c r="CYM1220" s="12"/>
      <c r="CYN1220" s="12"/>
      <c r="CYO1220" s="12"/>
      <c r="CYP1220" s="12"/>
      <c r="CYQ1220" s="12"/>
      <c r="CYR1220" s="12"/>
      <c r="CYS1220" s="12"/>
      <c r="CYT1220" s="12"/>
      <c r="CYU1220" s="12"/>
      <c r="CYV1220" s="12"/>
      <c r="CYW1220" s="12"/>
      <c r="CYX1220" s="12"/>
      <c r="CYY1220" s="12"/>
      <c r="CYZ1220" s="12"/>
      <c r="CZA1220" s="12"/>
      <c r="CZB1220" s="12"/>
      <c r="CZC1220" s="12"/>
      <c r="CZD1220" s="12"/>
      <c r="CZE1220" s="12"/>
      <c r="CZF1220" s="12"/>
      <c r="CZG1220" s="12"/>
      <c r="CZH1220" s="12"/>
      <c r="CZI1220" s="12"/>
      <c r="CZJ1220" s="12"/>
      <c r="CZK1220" s="12"/>
      <c r="CZL1220" s="12"/>
      <c r="CZM1220" s="12"/>
      <c r="CZN1220" s="12"/>
      <c r="CZO1220" s="12"/>
      <c r="CZP1220" s="12"/>
      <c r="CZQ1220" s="12"/>
      <c r="CZR1220" s="12"/>
      <c r="CZS1220" s="12"/>
      <c r="CZT1220" s="12"/>
      <c r="CZU1220" s="12"/>
      <c r="CZV1220" s="12"/>
      <c r="CZW1220" s="12"/>
      <c r="CZX1220" s="12"/>
      <c r="CZY1220" s="12"/>
      <c r="CZZ1220" s="12"/>
      <c r="DAA1220" s="12"/>
      <c r="DAB1220" s="12"/>
      <c r="DAC1220" s="12"/>
      <c r="DAD1220" s="12"/>
      <c r="DAE1220" s="12"/>
      <c r="DAF1220" s="12"/>
      <c r="DAG1220" s="12"/>
      <c r="DAH1220" s="12"/>
      <c r="DAI1220" s="12"/>
      <c r="DAJ1220" s="12"/>
      <c r="DAK1220" s="12"/>
      <c r="DAL1220" s="12"/>
      <c r="DAM1220" s="12"/>
      <c r="DAN1220" s="12"/>
      <c r="DAO1220" s="12"/>
      <c r="DAP1220" s="12"/>
      <c r="DAQ1220" s="12"/>
      <c r="DAR1220" s="12"/>
      <c r="DAS1220" s="12"/>
      <c r="DAT1220" s="12"/>
      <c r="DAU1220" s="12"/>
      <c r="DAV1220" s="12"/>
      <c r="DAW1220" s="12"/>
      <c r="DAX1220" s="12"/>
      <c r="DAY1220" s="12"/>
      <c r="DAZ1220" s="12"/>
      <c r="DBA1220" s="12"/>
      <c r="DBB1220" s="12"/>
      <c r="DBC1220" s="12"/>
      <c r="DBD1220" s="12"/>
      <c r="DBE1220" s="12"/>
      <c r="DBF1220" s="12"/>
      <c r="DBG1220" s="12"/>
      <c r="DBH1220" s="12"/>
      <c r="DBI1220" s="12"/>
      <c r="DBJ1220" s="12"/>
      <c r="DBK1220" s="12"/>
      <c r="DBL1220" s="12"/>
      <c r="DBM1220" s="12"/>
      <c r="DBN1220" s="12"/>
      <c r="DBO1220" s="12"/>
      <c r="DBP1220" s="12"/>
      <c r="DBQ1220" s="12"/>
      <c r="DBR1220" s="12"/>
      <c r="DBS1220" s="12"/>
      <c r="DBT1220" s="12"/>
      <c r="DBU1220" s="12"/>
      <c r="DBV1220" s="12"/>
      <c r="DBW1220" s="12"/>
      <c r="DBX1220" s="12"/>
      <c r="DBY1220" s="12"/>
      <c r="DBZ1220" s="12"/>
      <c r="DCA1220" s="12"/>
      <c r="DCB1220" s="12"/>
      <c r="DCC1220" s="12"/>
      <c r="DCD1220" s="12"/>
      <c r="DCE1220" s="12"/>
      <c r="DCF1220" s="12"/>
      <c r="DCG1220" s="12"/>
      <c r="DCH1220" s="12"/>
      <c r="DCI1220" s="12"/>
      <c r="DCJ1220" s="12"/>
      <c r="DCK1220" s="12"/>
      <c r="DCL1220" s="12"/>
      <c r="DCM1220" s="12"/>
      <c r="DCN1220" s="12"/>
      <c r="DCO1220" s="12"/>
      <c r="DCP1220" s="12"/>
      <c r="DCQ1220" s="12"/>
      <c r="DCR1220" s="12"/>
      <c r="DCS1220" s="12"/>
      <c r="DCT1220" s="12"/>
      <c r="DCU1220" s="12"/>
      <c r="DCV1220" s="12"/>
      <c r="DCW1220" s="12"/>
      <c r="DCX1220" s="12"/>
      <c r="DCY1220" s="12"/>
      <c r="DCZ1220" s="12"/>
      <c r="DDA1220" s="12"/>
      <c r="DDB1220" s="12"/>
      <c r="DDC1220" s="12"/>
      <c r="DDD1220" s="12"/>
      <c r="DDE1220" s="12"/>
      <c r="DDF1220" s="12"/>
      <c r="DDG1220" s="12"/>
      <c r="DDH1220" s="12"/>
      <c r="DDI1220" s="12"/>
      <c r="DDJ1220" s="12"/>
      <c r="DDK1220" s="12"/>
      <c r="DDL1220" s="12"/>
      <c r="DDM1220" s="12"/>
      <c r="DDN1220" s="12"/>
      <c r="DDO1220" s="12"/>
      <c r="DDP1220" s="12"/>
      <c r="DDQ1220" s="12"/>
      <c r="DDR1220" s="12"/>
      <c r="DDS1220" s="12"/>
      <c r="DDT1220" s="12"/>
      <c r="DDU1220" s="12"/>
      <c r="DDV1220" s="12"/>
      <c r="DDW1220" s="12"/>
      <c r="DDX1220" s="12"/>
      <c r="DDY1220" s="12"/>
      <c r="DDZ1220" s="12"/>
      <c r="DEA1220" s="12"/>
      <c r="DEB1220" s="12"/>
      <c r="DEC1220" s="12"/>
      <c r="DED1220" s="12"/>
      <c r="DEE1220" s="12"/>
      <c r="DEF1220" s="12"/>
      <c r="DEG1220" s="12"/>
      <c r="DEH1220" s="12"/>
      <c r="DEI1220" s="12"/>
      <c r="DEJ1220" s="12"/>
      <c r="DEK1220" s="12"/>
      <c r="DEL1220" s="12"/>
      <c r="DEM1220" s="12"/>
      <c r="DEN1220" s="12"/>
      <c r="DEO1220" s="12"/>
      <c r="DEP1220" s="12"/>
      <c r="DEQ1220" s="12"/>
      <c r="DER1220" s="12"/>
      <c r="DES1220" s="12"/>
      <c r="DET1220" s="12"/>
      <c r="DEU1220" s="12"/>
      <c r="DEV1220" s="12"/>
      <c r="DEW1220" s="12"/>
      <c r="DEX1220" s="12"/>
      <c r="DEY1220" s="12"/>
      <c r="DEZ1220" s="12"/>
      <c r="DFA1220" s="12"/>
      <c r="DFB1220" s="12"/>
      <c r="DFC1220" s="12"/>
      <c r="DFD1220" s="12"/>
      <c r="DFE1220" s="12"/>
      <c r="DFF1220" s="12"/>
      <c r="DFG1220" s="12"/>
      <c r="DFH1220" s="12"/>
      <c r="DFI1220" s="12"/>
      <c r="DFJ1220" s="12"/>
      <c r="DFK1220" s="12"/>
      <c r="DFL1220" s="12"/>
      <c r="DFM1220" s="12"/>
      <c r="DFN1220" s="12"/>
      <c r="DFO1220" s="12"/>
      <c r="DFP1220" s="12"/>
      <c r="DFQ1220" s="12"/>
      <c r="DFR1220" s="12"/>
      <c r="DFS1220" s="12"/>
      <c r="DFT1220" s="12"/>
      <c r="DFU1220" s="12"/>
      <c r="DFV1220" s="12"/>
      <c r="DFW1220" s="12"/>
      <c r="DFX1220" s="12"/>
      <c r="DFY1220" s="12"/>
      <c r="DFZ1220" s="12"/>
      <c r="DGA1220" s="12"/>
      <c r="DGB1220" s="12"/>
      <c r="DGC1220" s="12"/>
      <c r="DGD1220" s="12"/>
      <c r="DGE1220" s="12"/>
      <c r="DGF1220" s="12"/>
      <c r="DGG1220" s="12"/>
      <c r="DGH1220" s="12"/>
      <c r="DGI1220" s="12"/>
      <c r="DGJ1220" s="12"/>
      <c r="DGK1220" s="12"/>
      <c r="DGL1220" s="12"/>
      <c r="DGM1220" s="12"/>
      <c r="DGN1220" s="12"/>
      <c r="DGO1220" s="12"/>
      <c r="DGP1220" s="12"/>
      <c r="DGQ1220" s="12"/>
      <c r="DGR1220" s="12"/>
      <c r="DGS1220" s="12"/>
      <c r="DGT1220" s="12"/>
      <c r="DGU1220" s="12"/>
      <c r="DGV1220" s="12"/>
      <c r="DGW1220" s="12"/>
      <c r="DGX1220" s="12"/>
      <c r="DGY1220" s="12"/>
      <c r="DGZ1220" s="12"/>
      <c r="DHA1220" s="12"/>
      <c r="DHB1220" s="12"/>
      <c r="DHC1220" s="12"/>
      <c r="DHD1220" s="12"/>
      <c r="DHE1220" s="12"/>
      <c r="DHF1220" s="12"/>
      <c r="DHG1220" s="12"/>
      <c r="DHH1220" s="12"/>
      <c r="DHI1220" s="12"/>
      <c r="DHJ1220" s="12"/>
      <c r="DHK1220" s="12"/>
      <c r="DHL1220" s="12"/>
      <c r="DHM1220" s="12"/>
      <c r="DHN1220" s="12"/>
      <c r="DHO1220" s="12"/>
      <c r="DHP1220" s="12"/>
      <c r="DHQ1220" s="12"/>
      <c r="DHR1220" s="12"/>
      <c r="DHS1220" s="12"/>
      <c r="DHT1220" s="12"/>
      <c r="DHU1220" s="12"/>
      <c r="DHV1220" s="12"/>
      <c r="DHW1220" s="12"/>
      <c r="DHX1220" s="12"/>
      <c r="DHY1220" s="12"/>
      <c r="DHZ1220" s="12"/>
      <c r="DIA1220" s="12"/>
      <c r="DIB1220" s="12"/>
      <c r="DIC1220" s="12"/>
      <c r="DID1220" s="12"/>
      <c r="DIE1220" s="12"/>
      <c r="DIF1220" s="12"/>
      <c r="DIG1220" s="12"/>
      <c r="DIH1220" s="12"/>
      <c r="DII1220" s="12"/>
      <c r="DIJ1220" s="12"/>
      <c r="DIK1220" s="12"/>
      <c r="DIL1220" s="12"/>
      <c r="DIM1220" s="12"/>
      <c r="DIN1220" s="12"/>
      <c r="DIO1220" s="12"/>
      <c r="DIP1220" s="12"/>
      <c r="DIQ1220" s="12"/>
      <c r="DIR1220" s="12"/>
      <c r="DIS1220" s="12"/>
      <c r="DIT1220" s="12"/>
      <c r="DIU1220" s="12"/>
      <c r="DIV1220" s="12"/>
      <c r="DIW1220" s="12"/>
      <c r="DIX1220" s="12"/>
      <c r="DIY1220" s="12"/>
      <c r="DIZ1220" s="12"/>
      <c r="DJA1220" s="12"/>
      <c r="DJB1220" s="12"/>
      <c r="DJC1220" s="12"/>
      <c r="DJD1220" s="12"/>
      <c r="DJE1220" s="12"/>
      <c r="DJF1220" s="12"/>
      <c r="DJG1220" s="12"/>
      <c r="DJH1220" s="12"/>
      <c r="DJI1220" s="12"/>
      <c r="DJJ1220" s="12"/>
      <c r="DJK1220" s="12"/>
      <c r="DJL1220" s="12"/>
      <c r="DJM1220" s="12"/>
      <c r="DJN1220" s="12"/>
      <c r="DJO1220" s="12"/>
      <c r="DJP1220" s="12"/>
      <c r="DJQ1220" s="12"/>
      <c r="DJR1220" s="12"/>
      <c r="DJS1220" s="12"/>
      <c r="DJT1220" s="12"/>
      <c r="DJU1220" s="12"/>
      <c r="DJV1220" s="12"/>
      <c r="DJW1220" s="12"/>
      <c r="DJX1220" s="12"/>
      <c r="DJY1220" s="12"/>
      <c r="DJZ1220" s="12"/>
      <c r="DKA1220" s="12"/>
      <c r="DKB1220" s="12"/>
      <c r="DKC1220" s="12"/>
      <c r="DKD1220" s="12"/>
      <c r="DKE1220" s="12"/>
      <c r="DKF1220" s="12"/>
      <c r="DKG1220" s="12"/>
      <c r="DKH1220" s="12"/>
      <c r="DKI1220" s="12"/>
      <c r="DKJ1220" s="12"/>
      <c r="DKK1220" s="12"/>
      <c r="DKL1220" s="12"/>
      <c r="DKM1220" s="12"/>
      <c r="DKN1220" s="12"/>
      <c r="DKO1220" s="12"/>
      <c r="DKP1220" s="12"/>
      <c r="DKQ1220" s="12"/>
      <c r="DKR1220" s="12"/>
      <c r="DKS1220" s="12"/>
      <c r="DKT1220" s="12"/>
      <c r="DKU1220" s="12"/>
      <c r="DKV1220" s="12"/>
      <c r="DKW1220" s="12"/>
      <c r="DKX1220" s="12"/>
      <c r="DKY1220" s="12"/>
      <c r="DKZ1220" s="12"/>
      <c r="DLA1220" s="12"/>
      <c r="DLB1220" s="12"/>
      <c r="DLC1220" s="12"/>
      <c r="DLD1220" s="12"/>
      <c r="DLE1220" s="12"/>
      <c r="DLF1220" s="12"/>
      <c r="DLG1220" s="12"/>
      <c r="DLH1220" s="12"/>
      <c r="DLI1220" s="12"/>
      <c r="DLJ1220" s="12"/>
      <c r="DLK1220" s="12"/>
      <c r="DLL1220" s="12"/>
      <c r="DLM1220" s="12"/>
      <c r="DLN1220" s="12"/>
      <c r="DLO1220" s="12"/>
      <c r="DLP1220" s="12"/>
      <c r="DLQ1220" s="12"/>
      <c r="DLR1220" s="12"/>
      <c r="DLS1220" s="12"/>
      <c r="DLT1220" s="12"/>
      <c r="DLU1220" s="12"/>
      <c r="DLV1220" s="12"/>
      <c r="DLW1220" s="12"/>
      <c r="DLX1220" s="12"/>
      <c r="DLY1220" s="12"/>
      <c r="DLZ1220" s="12"/>
      <c r="DMA1220" s="12"/>
      <c r="DMB1220" s="12"/>
      <c r="DMC1220" s="12"/>
      <c r="DMD1220" s="12"/>
      <c r="DME1220" s="12"/>
      <c r="DMF1220" s="12"/>
      <c r="DMG1220" s="12"/>
      <c r="DMH1220" s="12"/>
      <c r="DMI1220" s="12"/>
      <c r="DMJ1220" s="12"/>
      <c r="DMK1220" s="12"/>
      <c r="DML1220" s="12"/>
      <c r="DMM1220" s="12"/>
      <c r="DMN1220" s="12"/>
      <c r="DMO1220" s="12"/>
      <c r="DMP1220" s="12"/>
      <c r="DMQ1220" s="12"/>
      <c r="DMR1220" s="12"/>
      <c r="DMS1220" s="12"/>
      <c r="DMT1220" s="12"/>
      <c r="DMU1220" s="12"/>
      <c r="DMV1220" s="12"/>
      <c r="DMW1220" s="12"/>
      <c r="DMX1220" s="12"/>
      <c r="DMY1220" s="12"/>
      <c r="DMZ1220" s="12"/>
      <c r="DNA1220" s="12"/>
      <c r="DNB1220" s="12"/>
      <c r="DNC1220" s="12"/>
      <c r="DND1220" s="12"/>
      <c r="DNE1220" s="12"/>
      <c r="DNF1220" s="12"/>
      <c r="DNG1220" s="12"/>
      <c r="DNH1220" s="12"/>
      <c r="DNI1220" s="12"/>
      <c r="DNJ1220" s="12"/>
      <c r="DNK1220" s="12"/>
      <c r="DNL1220" s="12"/>
      <c r="DNM1220" s="12"/>
      <c r="DNN1220" s="12"/>
      <c r="DNO1220" s="12"/>
      <c r="DNP1220" s="12"/>
      <c r="DNQ1220" s="12"/>
      <c r="DNR1220" s="12"/>
      <c r="DNS1220" s="12"/>
      <c r="DNT1220" s="12"/>
      <c r="DNU1220" s="12"/>
      <c r="DNV1220" s="12"/>
      <c r="DNW1220" s="12"/>
      <c r="DNX1220" s="12"/>
      <c r="DNY1220" s="12"/>
      <c r="DNZ1220" s="12"/>
      <c r="DOA1220" s="12"/>
      <c r="DOB1220" s="12"/>
      <c r="DOC1220" s="12"/>
      <c r="DOD1220" s="12"/>
      <c r="DOE1220" s="12"/>
      <c r="DOF1220" s="12"/>
      <c r="DOG1220" s="12"/>
      <c r="DOH1220" s="12"/>
      <c r="DOI1220" s="12"/>
      <c r="DOJ1220" s="12"/>
      <c r="DOK1220" s="12"/>
      <c r="DOL1220" s="12"/>
      <c r="DOM1220" s="12"/>
      <c r="DON1220" s="12"/>
      <c r="DOO1220" s="12"/>
      <c r="DOP1220" s="12"/>
      <c r="DOQ1220" s="12"/>
      <c r="DOR1220" s="12"/>
      <c r="DOS1220" s="12"/>
      <c r="DOT1220" s="12"/>
      <c r="DOU1220" s="12"/>
      <c r="DOV1220" s="12"/>
      <c r="DOW1220" s="12"/>
      <c r="DOX1220" s="12"/>
      <c r="DOY1220" s="12"/>
      <c r="DOZ1220" s="12"/>
      <c r="DPA1220" s="12"/>
      <c r="DPB1220" s="12"/>
      <c r="DPC1220" s="12"/>
      <c r="DPD1220" s="12"/>
      <c r="DPE1220" s="12"/>
      <c r="DPF1220" s="12"/>
      <c r="DPG1220" s="12"/>
      <c r="DPH1220" s="12"/>
      <c r="DPI1220" s="12"/>
      <c r="DPJ1220" s="12"/>
      <c r="DPK1220" s="12"/>
      <c r="DPL1220" s="12"/>
      <c r="DPM1220" s="12"/>
      <c r="DPN1220" s="12"/>
      <c r="DPO1220" s="12"/>
      <c r="DPP1220" s="12"/>
      <c r="DPQ1220" s="12"/>
      <c r="DPR1220" s="12"/>
      <c r="DPS1220" s="12"/>
      <c r="DPT1220" s="12"/>
      <c r="DPU1220" s="12"/>
      <c r="DPV1220" s="12"/>
      <c r="DPW1220" s="12"/>
      <c r="DPX1220" s="12"/>
      <c r="DPY1220" s="12"/>
      <c r="DPZ1220" s="12"/>
      <c r="DQA1220" s="12"/>
      <c r="DQB1220" s="12"/>
      <c r="DQC1220" s="12"/>
      <c r="DQD1220" s="12"/>
      <c r="DQE1220" s="12"/>
      <c r="DQF1220" s="12"/>
      <c r="DQG1220" s="12"/>
      <c r="DQH1220" s="12"/>
      <c r="DQI1220" s="12"/>
      <c r="DQJ1220" s="12"/>
      <c r="DQK1220" s="12"/>
      <c r="DQL1220" s="12"/>
      <c r="DQM1220" s="12"/>
      <c r="DQN1220" s="12"/>
      <c r="DQO1220" s="12"/>
      <c r="DQP1220" s="12"/>
      <c r="DQQ1220" s="12"/>
      <c r="DQR1220" s="12"/>
      <c r="DQS1220" s="12"/>
      <c r="DQT1220" s="12"/>
      <c r="DQU1220" s="12"/>
      <c r="DQV1220" s="12"/>
      <c r="DQW1220" s="12"/>
      <c r="DQX1220" s="12"/>
      <c r="DQY1220" s="12"/>
      <c r="DQZ1220" s="12"/>
      <c r="DRA1220" s="12"/>
      <c r="DRB1220" s="12"/>
      <c r="DRC1220" s="12"/>
      <c r="DRD1220" s="12"/>
      <c r="DRE1220" s="12"/>
      <c r="DRF1220" s="12"/>
      <c r="DRG1220" s="12"/>
      <c r="DRH1220" s="12"/>
      <c r="DRI1220" s="12"/>
      <c r="DRJ1220" s="12"/>
      <c r="DRK1220" s="12"/>
      <c r="DRL1220" s="12"/>
      <c r="DRM1220" s="12"/>
      <c r="DRN1220" s="12"/>
      <c r="DRO1220" s="12"/>
      <c r="DRP1220" s="12"/>
      <c r="DRQ1220" s="12"/>
      <c r="DRR1220" s="12"/>
      <c r="DRS1220" s="12"/>
      <c r="DRT1220" s="12"/>
      <c r="DRU1220" s="12"/>
      <c r="DRV1220" s="12"/>
      <c r="DRW1220" s="12"/>
      <c r="DRX1220" s="12"/>
      <c r="DRY1220" s="12"/>
      <c r="DRZ1220" s="12"/>
      <c r="DSA1220" s="12"/>
      <c r="DSB1220" s="12"/>
      <c r="DSC1220" s="12"/>
      <c r="DSD1220" s="12"/>
      <c r="DSE1220" s="12"/>
      <c r="DSF1220" s="12"/>
      <c r="DSG1220" s="12"/>
      <c r="DSH1220" s="12"/>
      <c r="DSI1220" s="12"/>
      <c r="DSJ1220" s="12"/>
      <c r="DSK1220" s="12"/>
      <c r="DSL1220" s="12"/>
      <c r="DSM1220" s="12"/>
      <c r="DSN1220" s="12"/>
      <c r="DSO1220" s="12"/>
      <c r="DSP1220" s="12"/>
      <c r="DSQ1220" s="12"/>
      <c r="DSR1220" s="12"/>
      <c r="DSS1220" s="12"/>
      <c r="DST1220" s="12"/>
      <c r="DSU1220" s="12"/>
      <c r="DSV1220" s="12"/>
      <c r="DSW1220" s="12"/>
      <c r="DSX1220" s="12"/>
      <c r="DSY1220" s="12"/>
      <c r="DSZ1220" s="12"/>
      <c r="DTA1220" s="12"/>
      <c r="DTB1220" s="12"/>
      <c r="DTC1220" s="12"/>
      <c r="DTD1220" s="12"/>
      <c r="DTE1220" s="12"/>
      <c r="DTF1220" s="12"/>
      <c r="DTG1220" s="12"/>
      <c r="DTH1220" s="12"/>
      <c r="DTI1220" s="12"/>
      <c r="DTJ1220" s="12"/>
      <c r="DTK1220" s="12"/>
      <c r="DTL1220" s="12"/>
      <c r="DTM1220" s="12"/>
      <c r="DTN1220" s="12"/>
      <c r="DTO1220" s="12"/>
      <c r="DTP1220" s="12"/>
      <c r="DTQ1220" s="12"/>
      <c r="DTR1220" s="12"/>
      <c r="DTS1220" s="12"/>
      <c r="DTT1220" s="12"/>
      <c r="DTU1220" s="12"/>
      <c r="DTV1220" s="12"/>
      <c r="DTW1220" s="12"/>
      <c r="DTX1220" s="12"/>
      <c r="DTY1220" s="12"/>
      <c r="DTZ1220" s="12"/>
      <c r="DUA1220" s="12"/>
      <c r="DUB1220" s="12"/>
      <c r="DUC1220" s="12"/>
      <c r="DUD1220" s="12"/>
      <c r="DUE1220" s="12"/>
      <c r="DUF1220" s="12"/>
      <c r="DUG1220" s="12"/>
      <c r="DUH1220" s="12"/>
      <c r="DUI1220" s="12"/>
      <c r="DUJ1220" s="12"/>
      <c r="DUK1220" s="12"/>
      <c r="DUL1220" s="12"/>
      <c r="DUM1220" s="12"/>
      <c r="DUN1220" s="12"/>
      <c r="DUO1220" s="12"/>
      <c r="DUP1220" s="12"/>
      <c r="DUQ1220" s="12"/>
      <c r="DUR1220" s="12"/>
      <c r="DUS1220" s="12"/>
      <c r="DUT1220" s="12"/>
      <c r="DUU1220" s="12"/>
      <c r="DUV1220" s="12"/>
      <c r="DUW1220" s="12"/>
      <c r="DUX1220" s="12"/>
      <c r="DUY1220" s="12"/>
      <c r="DUZ1220" s="12"/>
      <c r="DVA1220" s="12"/>
      <c r="DVB1220" s="12"/>
      <c r="DVC1220" s="12"/>
      <c r="DVD1220" s="12"/>
      <c r="DVE1220" s="12"/>
      <c r="DVF1220" s="12"/>
      <c r="DVG1220" s="12"/>
      <c r="DVH1220" s="12"/>
      <c r="DVI1220" s="12"/>
      <c r="DVJ1220" s="12"/>
      <c r="DVK1220" s="12"/>
      <c r="DVL1220" s="12"/>
      <c r="DVM1220" s="12"/>
      <c r="DVN1220" s="12"/>
      <c r="DVO1220" s="12"/>
      <c r="DVP1220" s="12"/>
      <c r="DVQ1220" s="12"/>
      <c r="DVR1220" s="12"/>
      <c r="DVS1220" s="12"/>
      <c r="DVT1220" s="12"/>
      <c r="DVU1220" s="12"/>
      <c r="DVV1220" s="12"/>
      <c r="DVW1220" s="12"/>
      <c r="DVX1220" s="12"/>
      <c r="DVY1220" s="12"/>
      <c r="DVZ1220" s="12"/>
      <c r="DWA1220" s="12"/>
      <c r="DWB1220" s="12"/>
      <c r="DWC1220" s="12"/>
      <c r="DWD1220" s="12"/>
      <c r="DWE1220" s="12"/>
      <c r="DWF1220" s="12"/>
      <c r="DWG1220" s="12"/>
      <c r="DWH1220" s="12"/>
      <c r="DWI1220" s="12"/>
      <c r="DWJ1220" s="12"/>
      <c r="DWK1220" s="12"/>
      <c r="DWL1220" s="12"/>
      <c r="DWM1220" s="12"/>
      <c r="DWN1220" s="12"/>
      <c r="DWO1220" s="12"/>
      <c r="DWP1220" s="12"/>
      <c r="DWQ1220" s="12"/>
      <c r="DWR1220" s="12"/>
      <c r="DWS1220" s="12"/>
      <c r="DWT1220" s="12"/>
      <c r="DWU1220" s="12"/>
      <c r="DWV1220" s="12"/>
      <c r="DWW1220" s="12"/>
      <c r="DWX1220" s="12"/>
      <c r="DWY1220" s="12"/>
      <c r="DWZ1220" s="12"/>
      <c r="DXA1220" s="12"/>
      <c r="DXB1220" s="12"/>
      <c r="DXC1220" s="12"/>
      <c r="DXD1220" s="12"/>
      <c r="DXE1220" s="12"/>
      <c r="DXF1220" s="12"/>
      <c r="DXG1220" s="12"/>
      <c r="DXH1220" s="12"/>
      <c r="DXI1220" s="12"/>
      <c r="DXJ1220" s="12"/>
      <c r="DXK1220" s="12"/>
      <c r="DXL1220" s="12"/>
      <c r="DXM1220" s="12"/>
      <c r="DXN1220" s="12"/>
      <c r="DXO1220" s="12"/>
      <c r="DXP1220" s="12"/>
      <c r="DXQ1220" s="12"/>
      <c r="DXR1220" s="12"/>
      <c r="DXS1220" s="12"/>
      <c r="DXT1220" s="12"/>
      <c r="DXU1220" s="12"/>
      <c r="DXV1220" s="12"/>
      <c r="DXW1220" s="12"/>
      <c r="DXX1220" s="12"/>
      <c r="DXY1220" s="12"/>
      <c r="DXZ1220" s="12"/>
      <c r="DYA1220" s="12"/>
      <c r="DYB1220" s="12"/>
      <c r="DYC1220" s="12"/>
      <c r="DYD1220" s="12"/>
      <c r="DYE1220" s="12"/>
      <c r="DYF1220" s="12"/>
      <c r="DYG1220" s="12"/>
      <c r="DYH1220" s="12"/>
      <c r="DYI1220" s="12"/>
      <c r="DYJ1220" s="12"/>
      <c r="DYK1220" s="12"/>
      <c r="DYL1220" s="12"/>
      <c r="DYM1220" s="12"/>
      <c r="DYN1220" s="12"/>
      <c r="DYO1220" s="12"/>
      <c r="DYP1220" s="12"/>
      <c r="DYQ1220" s="12"/>
      <c r="DYR1220" s="12"/>
      <c r="DYS1220" s="12"/>
      <c r="DYT1220" s="12"/>
      <c r="DYU1220" s="12"/>
      <c r="DYV1220" s="12"/>
      <c r="DYW1220" s="12"/>
      <c r="DYX1220" s="12"/>
      <c r="DYY1220" s="12"/>
      <c r="DYZ1220" s="12"/>
      <c r="DZA1220" s="12"/>
      <c r="DZB1220" s="12"/>
      <c r="DZC1220" s="12"/>
      <c r="DZD1220" s="12"/>
      <c r="DZE1220" s="12"/>
      <c r="DZF1220" s="12"/>
      <c r="DZG1220" s="12"/>
      <c r="DZH1220" s="12"/>
      <c r="DZI1220" s="12"/>
      <c r="DZJ1220" s="12"/>
      <c r="DZK1220" s="12"/>
      <c r="DZL1220" s="12"/>
      <c r="DZM1220" s="12"/>
      <c r="DZN1220" s="12"/>
      <c r="DZO1220" s="12"/>
      <c r="DZP1220" s="12"/>
      <c r="DZQ1220" s="12"/>
      <c r="DZR1220" s="12"/>
      <c r="DZS1220" s="12"/>
      <c r="DZT1220" s="12"/>
      <c r="DZU1220" s="12"/>
      <c r="DZV1220" s="12"/>
      <c r="DZW1220" s="12"/>
      <c r="DZX1220" s="12"/>
      <c r="DZY1220" s="12"/>
      <c r="DZZ1220" s="12"/>
      <c r="EAA1220" s="12"/>
      <c r="EAB1220" s="12"/>
      <c r="EAC1220" s="12"/>
      <c r="EAD1220" s="12"/>
      <c r="EAE1220" s="12"/>
      <c r="EAF1220" s="12"/>
      <c r="EAG1220" s="12"/>
      <c r="EAH1220" s="12"/>
      <c r="EAI1220" s="12"/>
      <c r="EAJ1220" s="12"/>
      <c r="EAK1220" s="12"/>
      <c r="EAL1220" s="12"/>
      <c r="EAM1220" s="12"/>
      <c r="EAN1220" s="12"/>
      <c r="EAO1220" s="12"/>
      <c r="EAP1220" s="12"/>
      <c r="EAQ1220" s="12"/>
      <c r="EAR1220" s="12"/>
      <c r="EAS1220" s="12"/>
      <c r="EAT1220" s="12"/>
      <c r="EAU1220" s="12"/>
      <c r="EAV1220" s="12"/>
      <c r="EAW1220" s="12"/>
      <c r="EAX1220" s="12"/>
      <c r="EAY1220" s="12"/>
      <c r="EAZ1220" s="12"/>
      <c r="EBA1220" s="12"/>
      <c r="EBB1220" s="12"/>
      <c r="EBC1220" s="12"/>
      <c r="EBD1220" s="12"/>
      <c r="EBE1220" s="12"/>
      <c r="EBF1220" s="12"/>
      <c r="EBG1220" s="12"/>
      <c r="EBH1220" s="12"/>
      <c r="EBI1220" s="12"/>
      <c r="EBJ1220" s="12"/>
      <c r="EBK1220" s="12"/>
      <c r="EBL1220" s="12"/>
      <c r="EBM1220" s="12"/>
      <c r="EBN1220" s="12"/>
      <c r="EBO1220" s="12"/>
      <c r="EBP1220" s="12"/>
      <c r="EBQ1220" s="12"/>
      <c r="EBR1220" s="12"/>
      <c r="EBS1220" s="12"/>
      <c r="EBT1220" s="12"/>
      <c r="EBU1220" s="12"/>
      <c r="EBV1220" s="12"/>
      <c r="EBW1220" s="12"/>
      <c r="EBX1220" s="12"/>
      <c r="EBY1220" s="12"/>
      <c r="EBZ1220" s="12"/>
      <c r="ECA1220" s="12"/>
      <c r="ECB1220" s="12"/>
      <c r="ECC1220" s="12"/>
      <c r="ECD1220" s="12"/>
      <c r="ECE1220" s="12"/>
      <c r="ECF1220" s="12"/>
      <c r="ECG1220" s="12"/>
      <c r="ECH1220" s="12"/>
      <c r="ECI1220" s="12"/>
      <c r="ECJ1220" s="12"/>
      <c r="ECK1220" s="12"/>
      <c r="ECL1220" s="12"/>
      <c r="ECM1220" s="12"/>
      <c r="ECN1220" s="12"/>
      <c r="ECO1220" s="12"/>
      <c r="ECP1220" s="12"/>
      <c r="ECQ1220" s="12"/>
      <c r="ECR1220" s="12"/>
      <c r="ECS1220" s="12"/>
      <c r="ECT1220" s="12"/>
      <c r="ECU1220" s="12"/>
      <c r="ECV1220" s="12"/>
      <c r="ECW1220" s="12"/>
      <c r="ECX1220" s="12"/>
      <c r="ECY1220" s="12"/>
      <c r="ECZ1220" s="12"/>
      <c r="EDA1220" s="12"/>
      <c r="EDB1220" s="12"/>
      <c r="EDC1220" s="12"/>
      <c r="EDD1220" s="12"/>
      <c r="EDE1220" s="12"/>
      <c r="EDF1220" s="12"/>
      <c r="EDG1220" s="12"/>
      <c r="EDH1220" s="12"/>
      <c r="EDI1220" s="12"/>
      <c r="EDJ1220" s="12"/>
      <c r="EDK1220" s="12"/>
      <c r="EDL1220" s="12"/>
      <c r="EDM1220" s="12"/>
      <c r="EDN1220" s="12"/>
      <c r="EDO1220" s="12"/>
      <c r="EDP1220" s="12"/>
      <c r="EDQ1220" s="12"/>
      <c r="EDR1220" s="12"/>
      <c r="EDS1220" s="12"/>
      <c r="EDT1220" s="12"/>
      <c r="EDU1220" s="12"/>
      <c r="EDV1220" s="12"/>
      <c r="EDW1220" s="12"/>
      <c r="EDX1220" s="12"/>
      <c r="EDY1220" s="12"/>
      <c r="EDZ1220" s="12"/>
      <c r="EEA1220" s="12"/>
      <c r="EEB1220" s="12"/>
      <c r="EEC1220" s="12"/>
      <c r="EED1220" s="12"/>
      <c r="EEE1220" s="12"/>
      <c r="EEF1220" s="12"/>
      <c r="EEG1220" s="12"/>
      <c r="EEH1220" s="12"/>
      <c r="EEI1220" s="12"/>
      <c r="EEJ1220" s="12"/>
      <c r="EEK1220" s="12"/>
      <c r="EEL1220" s="12"/>
      <c r="EEM1220" s="12"/>
      <c r="EEN1220" s="12"/>
      <c r="EEO1220" s="12"/>
      <c r="EEP1220" s="12"/>
      <c r="EEQ1220" s="12"/>
      <c r="EER1220" s="12"/>
      <c r="EES1220" s="12"/>
      <c r="EET1220" s="12"/>
      <c r="EEU1220" s="12"/>
      <c r="EEV1220" s="12"/>
      <c r="EEW1220" s="12"/>
      <c r="EEX1220" s="12"/>
      <c r="EEY1220" s="12"/>
      <c r="EEZ1220" s="12"/>
      <c r="EFA1220" s="12"/>
      <c r="EFB1220" s="12"/>
      <c r="EFC1220" s="12"/>
      <c r="EFD1220" s="12"/>
      <c r="EFE1220" s="12"/>
      <c r="EFF1220" s="12"/>
      <c r="EFG1220" s="12"/>
      <c r="EFH1220" s="12"/>
      <c r="EFI1220" s="12"/>
      <c r="EFJ1220" s="12"/>
      <c r="EFK1220" s="12"/>
      <c r="EFL1220" s="12"/>
      <c r="EFM1220" s="12"/>
      <c r="EFN1220" s="12"/>
      <c r="EFO1220" s="12"/>
      <c r="EFP1220" s="12"/>
      <c r="EFQ1220" s="12"/>
      <c r="EFR1220" s="12"/>
      <c r="EFS1220" s="12"/>
      <c r="EFT1220" s="12"/>
      <c r="EFU1220" s="12"/>
      <c r="EFV1220" s="12"/>
      <c r="EFW1220" s="12"/>
      <c r="EFX1220" s="12"/>
      <c r="EFY1220" s="12"/>
      <c r="EFZ1220" s="12"/>
      <c r="EGA1220" s="12"/>
      <c r="EGB1220" s="12"/>
      <c r="EGC1220" s="12"/>
      <c r="EGD1220" s="12"/>
      <c r="EGE1220" s="12"/>
      <c r="EGF1220" s="12"/>
      <c r="EGG1220" s="12"/>
      <c r="EGH1220" s="12"/>
      <c r="EGI1220" s="12"/>
      <c r="EGJ1220" s="12"/>
      <c r="EGK1220" s="12"/>
      <c r="EGL1220" s="12"/>
      <c r="EGM1220" s="12"/>
      <c r="EGN1220" s="12"/>
      <c r="EGO1220" s="12"/>
      <c r="EGP1220" s="12"/>
      <c r="EGQ1220" s="12"/>
      <c r="EGR1220" s="12"/>
      <c r="EGS1220" s="12"/>
      <c r="EGT1220" s="12"/>
      <c r="EGU1220" s="12"/>
      <c r="EGV1220" s="12"/>
      <c r="EGW1220" s="12"/>
      <c r="EGX1220" s="12"/>
      <c r="EGY1220" s="12"/>
      <c r="EGZ1220" s="12"/>
      <c r="EHA1220" s="12"/>
      <c r="EHB1220" s="12"/>
      <c r="EHC1220" s="12"/>
      <c r="EHD1220" s="12"/>
      <c r="EHE1220" s="12"/>
      <c r="EHF1220" s="12"/>
      <c r="EHG1220" s="12"/>
      <c r="EHH1220" s="12"/>
      <c r="EHI1220" s="12"/>
      <c r="EHJ1220" s="12"/>
      <c r="EHK1220" s="12"/>
      <c r="EHL1220" s="12"/>
      <c r="EHM1220" s="12"/>
      <c r="EHN1220" s="12"/>
      <c r="EHO1220" s="12"/>
      <c r="EHP1220" s="12"/>
      <c r="EHQ1220" s="12"/>
      <c r="EHR1220" s="12"/>
      <c r="EHS1220" s="12"/>
      <c r="EHT1220" s="12"/>
      <c r="EHU1220" s="12"/>
      <c r="EHV1220" s="12"/>
      <c r="EHW1220" s="12"/>
      <c r="EHX1220" s="12"/>
      <c r="EHY1220" s="12"/>
      <c r="EHZ1220" s="12"/>
      <c r="EIA1220" s="12"/>
      <c r="EIB1220" s="12"/>
      <c r="EIC1220" s="12"/>
      <c r="EID1220" s="12"/>
      <c r="EIE1220" s="12"/>
      <c r="EIF1220" s="12"/>
      <c r="EIG1220" s="12"/>
      <c r="EIH1220" s="12"/>
      <c r="EII1220" s="12"/>
      <c r="EIJ1220" s="12"/>
      <c r="EIK1220" s="12"/>
      <c r="EIL1220" s="12"/>
      <c r="EIM1220" s="12"/>
      <c r="EIN1220" s="12"/>
      <c r="EIO1220" s="12"/>
      <c r="EIP1220" s="12"/>
      <c r="EIQ1220" s="12"/>
      <c r="EIR1220" s="12"/>
      <c r="EIS1220" s="12"/>
      <c r="EIT1220" s="12"/>
      <c r="EIU1220" s="12"/>
      <c r="EIV1220" s="12"/>
      <c r="EIW1220" s="12"/>
      <c r="EIX1220" s="12"/>
      <c r="EIY1220" s="12"/>
      <c r="EIZ1220" s="12"/>
      <c r="EJA1220" s="12"/>
      <c r="EJB1220" s="12"/>
      <c r="EJC1220" s="12"/>
      <c r="EJD1220" s="12"/>
      <c r="EJE1220" s="12"/>
      <c r="EJF1220" s="12"/>
      <c r="EJG1220" s="12"/>
      <c r="EJH1220" s="12"/>
      <c r="EJI1220" s="12"/>
      <c r="EJJ1220" s="12"/>
      <c r="EJK1220" s="12"/>
      <c r="EJL1220" s="12"/>
      <c r="EJM1220" s="12"/>
      <c r="EJN1220" s="12"/>
      <c r="EJO1220" s="12"/>
      <c r="EJP1220" s="12"/>
      <c r="EJQ1220" s="12"/>
      <c r="EJR1220" s="12"/>
      <c r="EJS1220" s="12"/>
      <c r="EJT1220" s="12"/>
      <c r="EJU1220" s="12"/>
      <c r="EJV1220" s="12"/>
      <c r="EJW1220" s="12"/>
      <c r="EJX1220" s="12"/>
      <c r="EJY1220" s="12"/>
      <c r="EJZ1220" s="12"/>
      <c r="EKA1220" s="12"/>
      <c r="EKB1220" s="12"/>
      <c r="EKC1220" s="12"/>
      <c r="EKD1220" s="12"/>
      <c r="EKE1220" s="12"/>
      <c r="EKF1220" s="12"/>
      <c r="EKG1220" s="12"/>
      <c r="EKH1220" s="12"/>
      <c r="EKI1220" s="12"/>
      <c r="EKJ1220" s="12"/>
      <c r="EKK1220" s="12"/>
      <c r="EKL1220" s="12"/>
      <c r="EKM1220" s="12"/>
      <c r="EKN1220" s="12"/>
      <c r="EKO1220" s="12"/>
      <c r="EKP1220" s="12"/>
      <c r="EKQ1220" s="12"/>
      <c r="EKR1220" s="12"/>
      <c r="EKS1220" s="12"/>
      <c r="EKT1220" s="12"/>
      <c r="EKU1220" s="12"/>
      <c r="EKV1220" s="12"/>
      <c r="EKW1220" s="12"/>
      <c r="EKX1220" s="12"/>
      <c r="EKY1220" s="12"/>
      <c r="EKZ1220" s="12"/>
      <c r="ELA1220" s="12"/>
      <c r="ELB1220" s="12"/>
      <c r="ELC1220" s="12"/>
      <c r="ELD1220" s="12"/>
      <c r="ELE1220" s="12"/>
      <c r="ELF1220" s="12"/>
      <c r="ELG1220" s="12"/>
      <c r="ELH1220" s="12"/>
      <c r="ELI1220" s="12"/>
      <c r="ELJ1220" s="12"/>
      <c r="ELK1220" s="12"/>
      <c r="ELL1220" s="12"/>
      <c r="ELM1220" s="12"/>
      <c r="ELN1220" s="12"/>
      <c r="ELO1220" s="12"/>
      <c r="ELP1220" s="12"/>
      <c r="ELQ1220" s="12"/>
      <c r="ELR1220" s="12"/>
      <c r="ELS1220" s="12"/>
      <c r="ELT1220" s="12"/>
      <c r="ELU1220" s="12"/>
      <c r="ELV1220" s="12"/>
      <c r="ELW1220" s="12"/>
      <c r="ELX1220" s="12"/>
      <c r="ELY1220" s="12"/>
      <c r="ELZ1220" s="12"/>
      <c r="EMA1220" s="12"/>
      <c r="EMB1220" s="12"/>
      <c r="EMC1220" s="12"/>
      <c r="EMD1220" s="12"/>
      <c r="EME1220" s="12"/>
      <c r="EMF1220" s="12"/>
      <c r="EMG1220" s="12"/>
      <c r="EMH1220" s="12"/>
      <c r="EMI1220" s="12"/>
      <c r="EMJ1220" s="12"/>
      <c r="EMK1220" s="12"/>
      <c r="EML1220" s="12"/>
      <c r="EMM1220" s="12"/>
      <c r="EMN1220" s="12"/>
      <c r="EMO1220" s="12"/>
      <c r="EMP1220" s="12"/>
      <c r="EMQ1220" s="12"/>
      <c r="EMR1220" s="12"/>
      <c r="EMS1220" s="12"/>
      <c r="EMT1220" s="12"/>
      <c r="EMU1220" s="12"/>
      <c r="EMV1220" s="12"/>
      <c r="EMW1220" s="12"/>
      <c r="EMX1220" s="12"/>
      <c r="EMY1220" s="12"/>
      <c r="EMZ1220" s="12"/>
      <c r="ENA1220" s="12"/>
      <c r="ENB1220" s="12"/>
      <c r="ENC1220" s="12"/>
      <c r="END1220" s="12"/>
      <c r="ENE1220" s="12"/>
      <c r="ENF1220" s="12"/>
      <c r="ENG1220" s="12"/>
      <c r="ENH1220" s="12"/>
      <c r="ENI1220" s="12"/>
      <c r="ENJ1220" s="12"/>
      <c r="ENK1220" s="12"/>
      <c r="ENL1220" s="12"/>
      <c r="ENM1220" s="12"/>
      <c r="ENN1220" s="12"/>
      <c r="ENO1220" s="12"/>
      <c r="ENP1220" s="12"/>
      <c r="ENQ1220" s="12"/>
      <c r="ENR1220" s="12"/>
      <c r="ENS1220" s="12"/>
      <c r="ENT1220" s="12"/>
      <c r="ENU1220" s="12"/>
      <c r="ENV1220" s="12"/>
      <c r="ENW1220" s="12"/>
      <c r="ENX1220" s="12"/>
      <c r="ENY1220" s="12"/>
      <c r="ENZ1220" s="12"/>
      <c r="EOA1220" s="12"/>
      <c r="EOB1220" s="12"/>
      <c r="EOC1220" s="12"/>
      <c r="EOD1220" s="12"/>
      <c r="EOE1220" s="12"/>
      <c r="EOF1220" s="12"/>
      <c r="EOG1220" s="12"/>
      <c r="EOH1220" s="12"/>
      <c r="EOI1220" s="12"/>
      <c r="EOJ1220" s="12"/>
      <c r="EOK1220" s="12"/>
      <c r="EOL1220" s="12"/>
      <c r="EOM1220" s="12"/>
      <c r="EON1220" s="12"/>
      <c r="EOO1220" s="12"/>
      <c r="EOP1220" s="12"/>
      <c r="EOQ1220" s="12"/>
      <c r="EOR1220" s="12"/>
      <c r="EOS1220" s="12"/>
      <c r="EOT1220" s="12"/>
      <c r="EOU1220" s="12"/>
      <c r="EOV1220" s="12"/>
      <c r="EOW1220" s="12"/>
      <c r="EOX1220" s="12"/>
      <c r="EOY1220" s="12"/>
      <c r="EOZ1220" s="12"/>
      <c r="EPA1220" s="12"/>
      <c r="EPB1220" s="12"/>
      <c r="EPC1220" s="12"/>
      <c r="EPD1220" s="12"/>
      <c r="EPE1220" s="12"/>
      <c r="EPF1220" s="12"/>
      <c r="EPG1220" s="12"/>
      <c r="EPH1220" s="12"/>
      <c r="EPI1220" s="12"/>
      <c r="EPJ1220" s="12"/>
      <c r="EPK1220" s="12"/>
      <c r="EPL1220" s="12"/>
      <c r="EPM1220" s="12"/>
      <c r="EPN1220" s="12"/>
      <c r="EPO1220" s="12"/>
      <c r="EPP1220" s="12"/>
      <c r="EPQ1220" s="12"/>
      <c r="EPR1220" s="12"/>
      <c r="EPS1220" s="12"/>
      <c r="EPT1220" s="12"/>
      <c r="EPU1220" s="12"/>
      <c r="EPV1220" s="12"/>
      <c r="EPW1220" s="12"/>
      <c r="EPX1220" s="12"/>
      <c r="EPY1220" s="12"/>
      <c r="EPZ1220" s="12"/>
      <c r="EQA1220" s="12"/>
      <c r="EQB1220" s="12"/>
      <c r="EQC1220" s="12"/>
      <c r="EQD1220" s="12"/>
      <c r="EQE1220" s="12"/>
      <c r="EQF1220" s="12"/>
      <c r="EQG1220" s="12"/>
      <c r="EQH1220" s="12"/>
      <c r="EQI1220" s="12"/>
      <c r="EQJ1220" s="12"/>
      <c r="EQK1220" s="12"/>
      <c r="EQL1220" s="12"/>
      <c r="EQM1220" s="12"/>
      <c r="EQN1220" s="12"/>
      <c r="EQO1220" s="12"/>
      <c r="EQP1220" s="12"/>
      <c r="EQQ1220" s="12"/>
      <c r="EQR1220" s="12"/>
      <c r="EQS1220" s="12"/>
      <c r="EQT1220" s="12"/>
      <c r="EQU1220" s="12"/>
      <c r="EQV1220" s="12"/>
      <c r="EQW1220" s="12"/>
      <c r="EQX1220" s="12"/>
      <c r="EQY1220" s="12"/>
      <c r="EQZ1220" s="12"/>
      <c r="ERA1220" s="12"/>
      <c r="ERB1220" s="12"/>
      <c r="ERC1220" s="12"/>
      <c r="ERD1220" s="12"/>
      <c r="ERE1220" s="12"/>
      <c r="ERF1220" s="12"/>
      <c r="ERG1220" s="12"/>
      <c r="ERH1220" s="12"/>
      <c r="ERI1220" s="12"/>
      <c r="ERJ1220" s="12"/>
      <c r="ERK1220" s="12"/>
      <c r="ERL1220" s="12"/>
      <c r="ERM1220" s="12"/>
      <c r="ERN1220" s="12"/>
      <c r="ERO1220" s="12"/>
      <c r="ERP1220" s="12"/>
      <c r="ERQ1220" s="12"/>
      <c r="ERR1220" s="12"/>
      <c r="ERS1220" s="12"/>
      <c r="ERT1220" s="12"/>
      <c r="ERU1220" s="12"/>
      <c r="ERV1220" s="12"/>
      <c r="ERW1220" s="12"/>
      <c r="ERX1220" s="12"/>
      <c r="ERY1220" s="12"/>
      <c r="ERZ1220" s="12"/>
      <c r="ESA1220" s="12"/>
      <c r="ESB1220" s="12"/>
      <c r="ESC1220" s="12"/>
      <c r="ESD1220" s="12"/>
      <c r="ESE1220" s="12"/>
      <c r="ESF1220" s="12"/>
      <c r="ESG1220" s="12"/>
      <c r="ESH1220" s="12"/>
      <c r="ESI1220" s="12"/>
      <c r="ESJ1220" s="12"/>
      <c r="ESK1220" s="12"/>
      <c r="ESL1220" s="12"/>
      <c r="ESM1220" s="12"/>
      <c r="ESN1220" s="12"/>
      <c r="ESO1220" s="12"/>
      <c r="ESP1220" s="12"/>
      <c r="ESQ1220" s="12"/>
      <c r="ESR1220" s="12"/>
      <c r="ESS1220" s="12"/>
      <c r="EST1220" s="12"/>
      <c r="ESU1220" s="12"/>
      <c r="ESV1220" s="12"/>
      <c r="ESW1220" s="12"/>
      <c r="ESX1220" s="12"/>
      <c r="ESY1220" s="12"/>
      <c r="ESZ1220" s="12"/>
      <c r="ETA1220" s="12"/>
      <c r="ETB1220" s="12"/>
      <c r="ETC1220" s="12"/>
      <c r="ETD1220" s="12"/>
      <c r="ETE1220" s="12"/>
      <c r="ETF1220" s="12"/>
      <c r="ETG1220" s="12"/>
      <c r="ETH1220" s="12"/>
      <c r="ETI1220" s="12"/>
      <c r="ETJ1220" s="12"/>
      <c r="ETK1220" s="12"/>
      <c r="ETL1220" s="12"/>
      <c r="ETM1220" s="12"/>
      <c r="ETN1220" s="12"/>
      <c r="ETO1220" s="12"/>
      <c r="ETP1220" s="12"/>
      <c r="ETQ1220" s="12"/>
      <c r="ETR1220" s="12"/>
      <c r="ETS1220" s="12"/>
      <c r="ETT1220" s="12"/>
      <c r="ETU1220" s="12"/>
      <c r="ETV1220" s="12"/>
      <c r="ETW1220" s="12"/>
      <c r="ETX1220" s="12"/>
      <c r="ETY1220" s="12"/>
      <c r="ETZ1220" s="12"/>
      <c r="EUA1220" s="12"/>
      <c r="EUB1220" s="12"/>
      <c r="EUC1220" s="12"/>
      <c r="EUD1220" s="12"/>
      <c r="EUE1220" s="12"/>
      <c r="EUF1220" s="12"/>
      <c r="EUG1220" s="12"/>
      <c r="EUH1220" s="12"/>
      <c r="EUI1220" s="12"/>
      <c r="EUJ1220" s="12"/>
      <c r="EUK1220" s="12"/>
      <c r="EUL1220" s="12"/>
      <c r="EUM1220" s="12"/>
      <c r="EUN1220" s="12"/>
      <c r="EUO1220" s="12"/>
      <c r="EUP1220" s="12"/>
      <c r="EUQ1220" s="12"/>
      <c r="EUR1220" s="12"/>
      <c r="EUS1220" s="12"/>
      <c r="EUT1220" s="12"/>
      <c r="EUU1220" s="12"/>
      <c r="EUV1220" s="12"/>
      <c r="EUW1220" s="12"/>
      <c r="EUX1220" s="12"/>
      <c r="EUY1220" s="12"/>
      <c r="EUZ1220" s="12"/>
      <c r="EVA1220" s="12"/>
      <c r="EVB1220" s="12"/>
      <c r="EVC1220" s="12"/>
      <c r="EVD1220" s="12"/>
      <c r="EVE1220" s="12"/>
      <c r="EVF1220" s="12"/>
      <c r="EVG1220" s="12"/>
      <c r="EVH1220" s="12"/>
      <c r="EVI1220" s="12"/>
      <c r="EVJ1220" s="12"/>
      <c r="EVK1220" s="12"/>
      <c r="EVL1220" s="12"/>
      <c r="EVM1220" s="12"/>
      <c r="EVN1220" s="12"/>
      <c r="EVO1220" s="12"/>
      <c r="EVP1220" s="12"/>
      <c r="EVQ1220" s="12"/>
      <c r="EVR1220" s="12"/>
      <c r="EVS1220" s="12"/>
      <c r="EVT1220" s="12"/>
      <c r="EVU1220" s="12"/>
      <c r="EVV1220" s="12"/>
      <c r="EVW1220" s="12"/>
      <c r="EVX1220" s="12"/>
      <c r="EVY1220" s="12"/>
      <c r="EVZ1220" s="12"/>
      <c r="EWA1220" s="12"/>
      <c r="EWB1220" s="12"/>
      <c r="EWC1220" s="12"/>
      <c r="EWD1220" s="12"/>
      <c r="EWE1220" s="12"/>
      <c r="EWF1220" s="12"/>
      <c r="EWG1220" s="12"/>
      <c r="EWH1220" s="12"/>
      <c r="EWI1220" s="12"/>
      <c r="EWJ1220" s="12"/>
      <c r="EWK1220" s="12"/>
      <c r="EWL1220" s="12"/>
      <c r="EWM1220" s="12"/>
      <c r="EWN1220" s="12"/>
      <c r="EWO1220" s="12"/>
      <c r="EWP1220" s="12"/>
      <c r="EWQ1220" s="12"/>
      <c r="EWR1220" s="12"/>
      <c r="EWS1220" s="12"/>
      <c r="EWT1220" s="12"/>
      <c r="EWU1220" s="12"/>
      <c r="EWV1220" s="12"/>
      <c r="EWW1220" s="12"/>
      <c r="EWX1220" s="12"/>
      <c r="EWY1220" s="12"/>
      <c r="EWZ1220" s="12"/>
      <c r="EXA1220" s="12"/>
      <c r="EXB1220" s="12"/>
      <c r="EXC1220" s="12"/>
      <c r="EXD1220" s="12"/>
      <c r="EXE1220" s="12"/>
      <c r="EXF1220" s="12"/>
      <c r="EXG1220" s="12"/>
      <c r="EXH1220" s="12"/>
      <c r="EXI1220" s="12"/>
      <c r="EXJ1220" s="12"/>
      <c r="EXK1220" s="12"/>
      <c r="EXL1220" s="12"/>
      <c r="EXM1220" s="12"/>
      <c r="EXN1220" s="12"/>
      <c r="EXO1220" s="12"/>
      <c r="EXP1220" s="12"/>
      <c r="EXQ1220" s="12"/>
      <c r="EXR1220" s="12"/>
      <c r="EXS1220" s="12"/>
      <c r="EXT1220" s="12"/>
      <c r="EXU1220" s="12"/>
      <c r="EXV1220" s="12"/>
      <c r="EXW1220" s="12"/>
      <c r="EXX1220" s="12"/>
      <c r="EXY1220" s="12"/>
      <c r="EXZ1220" s="12"/>
      <c r="EYA1220" s="12"/>
      <c r="EYB1220" s="12"/>
      <c r="EYC1220" s="12"/>
      <c r="EYD1220" s="12"/>
      <c r="EYE1220" s="12"/>
      <c r="EYF1220" s="12"/>
      <c r="EYG1220" s="12"/>
      <c r="EYH1220" s="12"/>
      <c r="EYI1220" s="12"/>
      <c r="EYJ1220" s="12"/>
      <c r="EYK1220" s="12"/>
      <c r="EYL1220" s="12"/>
      <c r="EYM1220" s="12"/>
      <c r="EYN1220" s="12"/>
      <c r="EYO1220" s="12"/>
      <c r="EYP1220" s="12"/>
      <c r="EYQ1220" s="12"/>
      <c r="EYR1220" s="12"/>
      <c r="EYS1220" s="12"/>
      <c r="EYT1220" s="12"/>
      <c r="EYU1220" s="12"/>
      <c r="EYV1220" s="12"/>
      <c r="EYW1220" s="12"/>
      <c r="EYX1220" s="12"/>
      <c r="EYY1220" s="12"/>
      <c r="EYZ1220" s="12"/>
      <c r="EZA1220" s="12"/>
      <c r="EZB1220" s="12"/>
      <c r="EZC1220" s="12"/>
      <c r="EZD1220" s="12"/>
      <c r="EZE1220" s="12"/>
      <c r="EZF1220" s="12"/>
      <c r="EZG1220" s="12"/>
      <c r="EZH1220" s="12"/>
      <c r="EZI1220" s="12"/>
      <c r="EZJ1220" s="12"/>
      <c r="EZK1220" s="12"/>
      <c r="EZL1220" s="12"/>
      <c r="EZM1220" s="12"/>
      <c r="EZN1220" s="12"/>
      <c r="EZO1220" s="12"/>
      <c r="EZP1220" s="12"/>
      <c r="EZQ1220" s="12"/>
      <c r="EZR1220" s="12"/>
      <c r="EZS1220" s="12"/>
      <c r="EZT1220" s="12"/>
      <c r="EZU1220" s="12"/>
      <c r="EZV1220" s="12"/>
      <c r="EZW1220" s="12"/>
      <c r="EZX1220" s="12"/>
      <c r="EZY1220" s="12"/>
      <c r="EZZ1220" s="12"/>
      <c r="FAA1220" s="12"/>
      <c r="FAB1220" s="12"/>
      <c r="FAC1220" s="12"/>
      <c r="FAD1220" s="12"/>
      <c r="FAE1220" s="12"/>
      <c r="FAF1220" s="12"/>
      <c r="FAG1220" s="12"/>
      <c r="FAH1220" s="12"/>
      <c r="FAI1220" s="12"/>
      <c r="FAJ1220" s="12"/>
      <c r="FAK1220" s="12"/>
      <c r="FAL1220" s="12"/>
      <c r="FAM1220" s="12"/>
      <c r="FAN1220" s="12"/>
      <c r="FAO1220" s="12"/>
      <c r="FAP1220" s="12"/>
      <c r="FAQ1220" s="12"/>
      <c r="FAR1220" s="12"/>
      <c r="FAS1220" s="12"/>
      <c r="FAT1220" s="12"/>
      <c r="FAU1220" s="12"/>
      <c r="FAV1220" s="12"/>
      <c r="FAW1220" s="12"/>
      <c r="FAX1220" s="12"/>
      <c r="FAY1220" s="12"/>
      <c r="FAZ1220" s="12"/>
      <c r="FBA1220" s="12"/>
      <c r="FBB1220" s="12"/>
      <c r="FBC1220" s="12"/>
      <c r="FBD1220" s="12"/>
      <c r="FBE1220" s="12"/>
      <c r="FBF1220" s="12"/>
      <c r="FBG1220" s="12"/>
      <c r="FBH1220" s="12"/>
      <c r="FBI1220" s="12"/>
      <c r="FBJ1220" s="12"/>
      <c r="FBK1220" s="12"/>
      <c r="FBL1220" s="12"/>
      <c r="FBM1220" s="12"/>
      <c r="FBN1220" s="12"/>
      <c r="FBO1220" s="12"/>
      <c r="FBP1220" s="12"/>
      <c r="FBQ1220" s="12"/>
      <c r="FBR1220" s="12"/>
      <c r="FBS1220" s="12"/>
      <c r="FBT1220" s="12"/>
      <c r="FBU1220" s="12"/>
      <c r="FBV1220" s="12"/>
      <c r="FBW1220" s="12"/>
      <c r="FBX1220" s="12"/>
      <c r="FBY1220" s="12"/>
      <c r="FBZ1220" s="12"/>
      <c r="FCA1220" s="12"/>
      <c r="FCB1220" s="12"/>
      <c r="FCC1220" s="12"/>
      <c r="FCD1220" s="12"/>
      <c r="FCE1220" s="12"/>
      <c r="FCF1220" s="12"/>
      <c r="FCG1220" s="12"/>
      <c r="FCH1220" s="12"/>
      <c r="FCI1220" s="12"/>
      <c r="FCJ1220" s="12"/>
      <c r="FCK1220" s="12"/>
      <c r="FCL1220" s="12"/>
      <c r="FCM1220" s="12"/>
      <c r="FCN1220" s="12"/>
      <c r="FCO1220" s="12"/>
      <c r="FCP1220" s="12"/>
      <c r="FCQ1220" s="12"/>
      <c r="FCR1220" s="12"/>
      <c r="FCS1220" s="12"/>
      <c r="FCT1220" s="12"/>
      <c r="FCU1220" s="12"/>
      <c r="FCV1220" s="12"/>
      <c r="FCW1220" s="12"/>
      <c r="FCX1220" s="12"/>
      <c r="FCY1220" s="12"/>
      <c r="FCZ1220" s="12"/>
      <c r="FDA1220" s="12"/>
      <c r="FDB1220" s="12"/>
      <c r="FDC1220" s="12"/>
      <c r="FDD1220" s="12"/>
      <c r="FDE1220" s="12"/>
      <c r="FDF1220" s="12"/>
      <c r="FDG1220" s="12"/>
      <c r="FDH1220" s="12"/>
      <c r="FDI1220" s="12"/>
      <c r="FDJ1220" s="12"/>
      <c r="FDK1220" s="12"/>
      <c r="FDL1220" s="12"/>
      <c r="FDM1220" s="12"/>
      <c r="FDN1220" s="12"/>
      <c r="FDO1220" s="12"/>
      <c r="FDP1220" s="12"/>
      <c r="FDQ1220" s="12"/>
      <c r="FDR1220" s="12"/>
      <c r="FDS1220" s="12"/>
      <c r="FDT1220" s="12"/>
      <c r="FDU1220" s="12"/>
      <c r="FDV1220" s="12"/>
      <c r="FDW1220" s="12"/>
      <c r="FDX1220" s="12"/>
      <c r="FDY1220" s="12"/>
      <c r="FDZ1220" s="12"/>
      <c r="FEA1220" s="12"/>
      <c r="FEB1220" s="12"/>
      <c r="FEC1220" s="12"/>
      <c r="FED1220" s="12"/>
      <c r="FEE1220" s="12"/>
      <c r="FEF1220" s="12"/>
      <c r="FEG1220" s="12"/>
      <c r="FEH1220" s="12"/>
      <c r="FEI1220" s="12"/>
      <c r="FEJ1220" s="12"/>
      <c r="FEK1220" s="12"/>
      <c r="FEL1220" s="12"/>
      <c r="FEM1220" s="12"/>
      <c r="FEN1220" s="12"/>
      <c r="FEO1220" s="12"/>
      <c r="FEP1220" s="12"/>
      <c r="FEQ1220" s="12"/>
      <c r="FER1220" s="12"/>
      <c r="FES1220" s="12"/>
      <c r="FET1220" s="12"/>
      <c r="FEU1220" s="12"/>
      <c r="FEV1220" s="12"/>
      <c r="FEW1220" s="12"/>
      <c r="FEX1220" s="12"/>
      <c r="FEY1220" s="12"/>
      <c r="FEZ1220" s="12"/>
      <c r="FFA1220" s="12"/>
      <c r="FFB1220" s="12"/>
      <c r="FFC1220" s="12"/>
      <c r="FFD1220" s="12"/>
      <c r="FFE1220" s="12"/>
      <c r="FFF1220" s="12"/>
      <c r="FFG1220" s="12"/>
      <c r="FFH1220" s="12"/>
      <c r="FFI1220" s="12"/>
      <c r="FFJ1220" s="12"/>
      <c r="FFK1220" s="12"/>
      <c r="FFL1220" s="12"/>
      <c r="FFM1220" s="12"/>
      <c r="FFN1220" s="12"/>
      <c r="FFO1220" s="12"/>
      <c r="FFP1220" s="12"/>
      <c r="FFQ1220" s="12"/>
      <c r="FFR1220" s="12"/>
      <c r="FFS1220" s="12"/>
      <c r="FFT1220" s="12"/>
      <c r="FFU1220" s="12"/>
      <c r="FFV1220" s="12"/>
      <c r="FFW1220" s="12"/>
      <c r="FFX1220" s="12"/>
      <c r="FFY1220" s="12"/>
      <c r="FFZ1220" s="12"/>
      <c r="FGA1220" s="12"/>
      <c r="FGB1220" s="12"/>
      <c r="FGC1220" s="12"/>
      <c r="FGD1220" s="12"/>
      <c r="FGE1220" s="12"/>
      <c r="FGF1220" s="12"/>
      <c r="FGG1220" s="12"/>
      <c r="FGH1220" s="12"/>
      <c r="FGI1220" s="12"/>
      <c r="FGJ1220" s="12"/>
      <c r="FGK1220" s="12"/>
      <c r="FGL1220" s="12"/>
      <c r="FGM1220" s="12"/>
      <c r="FGN1220" s="12"/>
      <c r="FGO1220" s="12"/>
      <c r="FGP1220" s="12"/>
      <c r="FGQ1220" s="12"/>
      <c r="FGR1220" s="12"/>
      <c r="FGS1220" s="12"/>
      <c r="FGT1220" s="12"/>
      <c r="FGU1220" s="12"/>
      <c r="FGV1220" s="12"/>
      <c r="FGW1220" s="12"/>
      <c r="FGX1220" s="12"/>
      <c r="FGY1220" s="12"/>
      <c r="FGZ1220" s="12"/>
      <c r="FHA1220" s="12"/>
      <c r="FHB1220" s="12"/>
      <c r="FHC1220" s="12"/>
      <c r="FHD1220" s="12"/>
      <c r="FHE1220" s="12"/>
      <c r="FHF1220" s="12"/>
      <c r="FHG1220" s="12"/>
      <c r="FHH1220" s="12"/>
      <c r="FHI1220" s="12"/>
      <c r="FHJ1220" s="12"/>
      <c r="FHK1220" s="12"/>
      <c r="FHL1220" s="12"/>
      <c r="FHM1220" s="12"/>
      <c r="FHN1220" s="12"/>
      <c r="FHO1220" s="12"/>
      <c r="FHP1220" s="12"/>
      <c r="FHQ1220" s="12"/>
      <c r="FHR1220" s="12"/>
      <c r="FHS1220" s="12"/>
      <c r="FHT1220" s="12"/>
      <c r="FHU1220" s="12"/>
      <c r="FHV1220" s="12"/>
      <c r="FHW1220" s="12"/>
      <c r="FHX1220" s="12"/>
      <c r="FHY1220" s="12"/>
      <c r="FHZ1220" s="12"/>
      <c r="FIA1220" s="12"/>
      <c r="FIB1220" s="12"/>
      <c r="FIC1220" s="12"/>
      <c r="FID1220" s="12"/>
      <c r="FIE1220" s="12"/>
      <c r="FIF1220" s="12"/>
      <c r="FIG1220" s="12"/>
      <c r="FIH1220" s="12"/>
      <c r="FII1220" s="12"/>
      <c r="FIJ1220" s="12"/>
      <c r="FIK1220" s="12"/>
      <c r="FIL1220" s="12"/>
      <c r="FIM1220" s="12"/>
      <c r="FIN1220" s="12"/>
      <c r="FIO1220" s="12"/>
      <c r="FIP1220" s="12"/>
      <c r="FIQ1220" s="12"/>
      <c r="FIR1220" s="12"/>
      <c r="FIS1220" s="12"/>
      <c r="FIT1220" s="12"/>
      <c r="FIU1220" s="12"/>
      <c r="FIV1220" s="12"/>
      <c r="FIW1220" s="12"/>
      <c r="FIX1220" s="12"/>
      <c r="FIY1220" s="12"/>
      <c r="FIZ1220" s="12"/>
      <c r="FJA1220" s="12"/>
      <c r="FJB1220" s="12"/>
      <c r="FJC1220" s="12"/>
      <c r="FJD1220" s="12"/>
      <c r="FJE1220" s="12"/>
      <c r="FJF1220" s="12"/>
      <c r="FJG1220" s="12"/>
      <c r="FJH1220" s="12"/>
      <c r="FJI1220" s="12"/>
      <c r="FJJ1220" s="12"/>
      <c r="FJK1220" s="12"/>
      <c r="FJL1220" s="12"/>
      <c r="FJM1220" s="12"/>
      <c r="FJN1220" s="12"/>
      <c r="FJO1220" s="12"/>
      <c r="FJP1220" s="12"/>
      <c r="FJQ1220" s="12"/>
      <c r="FJR1220" s="12"/>
      <c r="FJS1220" s="12"/>
      <c r="FJT1220" s="12"/>
      <c r="FJU1220" s="12"/>
      <c r="FJV1220" s="12"/>
      <c r="FJW1220" s="12"/>
      <c r="FJX1220" s="12"/>
      <c r="FJY1220" s="12"/>
      <c r="FJZ1220" s="12"/>
      <c r="FKA1220" s="12"/>
      <c r="FKB1220" s="12"/>
      <c r="FKC1220" s="12"/>
      <c r="FKD1220" s="12"/>
      <c r="FKE1220" s="12"/>
      <c r="FKF1220" s="12"/>
      <c r="FKG1220" s="12"/>
      <c r="FKH1220" s="12"/>
      <c r="FKI1220" s="12"/>
      <c r="FKJ1220" s="12"/>
      <c r="FKK1220" s="12"/>
      <c r="FKL1220" s="12"/>
      <c r="FKM1220" s="12"/>
      <c r="FKN1220" s="12"/>
      <c r="FKO1220" s="12"/>
      <c r="FKP1220" s="12"/>
      <c r="FKQ1220" s="12"/>
      <c r="FKR1220" s="12"/>
      <c r="FKS1220" s="12"/>
      <c r="FKT1220" s="12"/>
      <c r="FKU1220" s="12"/>
      <c r="FKV1220" s="12"/>
      <c r="FKW1220" s="12"/>
      <c r="FKX1220" s="12"/>
      <c r="FKY1220" s="12"/>
      <c r="FKZ1220" s="12"/>
      <c r="FLA1220" s="12"/>
      <c r="FLB1220" s="12"/>
      <c r="FLC1220" s="12"/>
      <c r="FLD1220" s="12"/>
      <c r="FLE1220" s="12"/>
      <c r="FLF1220" s="12"/>
      <c r="FLG1220" s="12"/>
      <c r="FLH1220" s="12"/>
      <c r="FLI1220" s="12"/>
      <c r="FLJ1220" s="12"/>
      <c r="FLK1220" s="12"/>
      <c r="FLL1220" s="12"/>
      <c r="FLM1220" s="12"/>
      <c r="FLN1220" s="12"/>
      <c r="FLO1220" s="12"/>
      <c r="FLP1220" s="12"/>
      <c r="FLQ1220" s="12"/>
      <c r="FLR1220" s="12"/>
      <c r="FLS1220" s="12"/>
      <c r="FLT1220" s="12"/>
      <c r="FLU1220" s="12"/>
      <c r="FLV1220" s="12"/>
      <c r="FLW1220" s="12"/>
      <c r="FLX1220" s="12"/>
      <c r="FLY1220" s="12"/>
      <c r="FLZ1220" s="12"/>
      <c r="FMA1220" s="12"/>
      <c r="FMB1220" s="12"/>
      <c r="FMC1220" s="12"/>
      <c r="FMD1220" s="12"/>
      <c r="FME1220" s="12"/>
      <c r="FMF1220" s="12"/>
      <c r="FMG1220" s="12"/>
      <c r="FMH1220" s="12"/>
      <c r="FMI1220" s="12"/>
      <c r="FMJ1220" s="12"/>
      <c r="FMK1220" s="12"/>
      <c r="FML1220" s="12"/>
      <c r="FMM1220" s="12"/>
      <c r="FMN1220" s="12"/>
      <c r="FMO1220" s="12"/>
      <c r="FMP1220" s="12"/>
      <c r="FMQ1220" s="12"/>
      <c r="FMR1220" s="12"/>
      <c r="FMS1220" s="12"/>
      <c r="FMT1220" s="12"/>
      <c r="FMU1220" s="12"/>
      <c r="FMV1220" s="12"/>
      <c r="FMW1220" s="12"/>
      <c r="FMX1220" s="12"/>
      <c r="FMY1220" s="12"/>
      <c r="FMZ1220" s="12"/>
      <c r="FNA1220" s="12"/>
      <c r="FNB1220" s="12"/>
      <c r="FNC1220" s="12"/>
      <c r="FND1220" s="12"/>
      <c r="FNE1220" s="12"/>
      <c r="FNF1220" s="12"/>
      <c r="FNG1220" s="12"/>
      <c r="FNH1220" s="12"/>
      <c r="FNI1220" s="12"/>
      <c r="FNJ1220" s="12"/>
      <c r="FNK1220" s="12"/>
      <c r="FNL1220" s="12"/>
      <c r="FNM1220" s="12"/>
      <c r="FNN1220" s="12"/>
      <c r="FNO1220" s="12"/>
      <c r="FNP1220" s="12"/>
      <c r="FNQ1220" s="12"/>
      <c r="FNR1220" s="12"/>
      <c r="FNS1220" s="12"/>
      <c r="FNT1220" s="12"/>
      <c r="FNU1220" s="12"/>
      <c r="FNV1220" s="12"/>
      <c r="FNW1220" s="12"/>
      <c r="FNX1220" s="12"/>
      <c r="FNY1220" s="12"/>
      <c r="FNZ1220" s="12"/>
      <c r="FOA1220" s="12"/>
      <c r="FOB1220" s="12"/>
      <c r="FOC1220" s="12"/>
      <c r="FOD1220" s="12"/>
      <c r="FOE1220" s="12"/>
      <c r="FOF1220" s="12"/>
      <c r="FOG1220" s="12"/>
      <c r="FOH1220" s="12"/>
      <c r="FOI1220" s="12"/>
      <c r="FOJ1220" s="12"/>
      <c r="FOK1220" s="12"/>
      <c r="FOL1220" s="12"/>
      <c r="FOM1220" s="12"/>
      <c r="FON1220" s="12"/>
      <c r="FOO1220" s="12"/>
      <c r="FOP1220" s="12"/>
      <c r="FOQ1220" s="12"/>
      <c r="FOR1220" s="12"/>
      <c r="FOS1220" s="12"/>
      <c r="FOT1220" s="12"/>
      <c r="FOU1220" s="12"/>
      <c r="FOV1220" s="12"/>
      <c r="FOW1220" s="12"/>
      <c r="FOX1220" s="12"/>
      <c r="FOY1220" s="12"/>
      <c r="FOZ1220" s="12"/>
      <c r="FPA1220" s="12"/>
      <c r="FPB1220" s="12"/>
      <c r="FPC1220" s="12"/>
      <c r="FPD1220" s="12"/>
      <c r="FPE1220" s="12"/>
      <c r="FPF1220" s="12"/>
      <c r="FPG1220" s="12"/>
      <c r="FPH1220" s="12"/>
      <c r="FPI1220" s="12"/>
      <c r="FPJ1220" s="12"/>
      <c r="FPK1220" s="12"/>
      <c r="FPL1220" s="12"/>
      <c r="FPM1220" s="12"/>
      <c r="FPN1220" s="12"/>
      <c r="FPO1220" s="12"/>
      <c r="FPP1220" s="12"/>
      <c r="FPQ1220" s="12"/>
      <c r="FPR1220" s="12"/>
      <c r="FPS1220" s="12"/>
      <c r="FPT1220" s="12"/>
      <c r="FPU1220" s="12"/>
      <c r="FPV1220" s="12"/>
      <c r="FPW1220" s="12"/>
      <c r="FPX1220" s="12"/>
      <c r="FPY1220" s="12"/>
      <c r="FPZ1220" s="12"/>
      <c r="FQA1220" s="12"/>
      <c r="FQB1220" s="12"/>
      <c r="FQC1220" s="12"/>
      <c r="FQD1220" s="12"/>
      <c r="FQE1220" s="12"/>
      <c r="FQF1220" s="12"/>
      <c r="FQG1220" s="12"/>
      <c r="FQH1220" s="12"/>
      <c r="FQI1220" s="12"/>
      <c r="FQJ1220" s="12"/>
      <c r="FQK1220" s="12"/>
      <c r="FQL1220" s="12"/>
      <c r="FQM1220" s="12"/>
      <c r="FQN1220" s="12"/>
      <c r="FQO1220" s="12"/>
      <c r="FQP1220" s="12"/>
      <c r="FQQ1220" s="12"/>
      <c r="FQR1220" s="12"/>
      <c r="FQS1220" s="12"/>
      <c r="FQT1220" s="12"/>
      <c r="FQU1220" s="12"/>
      <c r="FQV1220" s="12"/>
      <c r="FQW1220" s="12"/>
      <c r="FQX1220" s="12"/>
      <c r="FQY1220" s="12"/>
      <c r="FQZ1220" s="12"/>
      <c r="FRA1220" s="12"/>
      <c r="FRB1220" s="12"/>
      <c r="FRC1220" s="12"/>
      <c r="FRD1220" s="12"/>
      <c r="FRE1220" s="12"/>
      <c r="FRF1220" s="12"/>
      <c r="FRG1220" s="12"/>
      <c r="FRH1220" s="12"/>
      <c r="FRI1220" s="12"/>
      <c r="FRJ1220" s="12"/>
      <c r="FRK1220" s="12"/>
      <c r="FRL1220" s="12"/>
      <c r="FRM1220" s="12"/>
      <c r="FRN1220" s="12"/>
      <c r="FRO1220" s="12"/>
      <c r="FRP1220" s="12"/>
      <c r="FRQ1220" s="12"/>
      <c r="FRR1220" s="12"/>
      <c r="FRS1220" s="12"/>
      <c r="FRT1220" s="12"/>
      <c r="FRU1220" s="12"/>
      <c r="FRV1220" s="12"/>
      <c r="FRW1220" s="12"/>
      <c r="FRX1220" s="12"/>
      <c r="FRY1220" s="12"/>
      <c r="FRZ1220" s="12"/>
      <c r="FSA1220" s="12"/>
      <c r="FSB1220" s="12"/>
      <c r="FSC1220" s="12"/>
      <c r="FSD1220" s="12"/>
      <c r="FSE1220" s="12"/>
      <c r="FSF1220" s="12"/>
      <c r="FSG1220" s="12"/>
      <c r="FSH1220" s="12"/>
      <c r="FSI1220" s="12"/>
      <c r="FSJ1220" s="12"/>
      <c r="FSK1220" s="12"/>
      <c r="FSL1220" s="12"/>
      <c r="FSM1220" s="12"/>
      <c r="FSN1220" s="12"/>
      <c r="FSO1220" s="12"/>
      <c r="FSP1220" s="12"/>
      <c r="FSQ1220" s="12"/>
      <c r="FSR1220" s="12"/>
      <c r="FSS1220" s="12"/>
      <c r="FST1220" s="12"/>
      <c r="FSU1220" s="12"/>
      <c r="FSV1220" s="12"/>
      <c r="FSW1220" s="12"/>
      <c r="FSX1220" s="12"/>
      <c r="FSY1220" s="12"/>
      <c r="FSZ1220" s="12"/>
      <c r="FTA1220" s="12"/>
      <c r="FTB1220" s="12"/>
      <c r="FTC1220" s="12"/>
      <c r="FTD1220" s="12"/>
      <c r="FTE1220" s="12"/>
      <c r="FTF1220" s="12"/>
      <c r="FTG1220" s="12"/>
      <c r="FTH1220" s="12"/>
      <c r="FTI1220" s="12"/>
      <c r="FTJ1220" s="12"/>
      <c r="FTK1220" s="12"/>
      <c r="FTL1220" s="12"/>
      <c r="FTM1220" s="12"/>
      <c r="FTN1220" s="12"/>
      <c r="FTO1220" s="12"/>
      <c r="FTP1220" s="12"/>
      <c r="FTQ1220" s="12"/>
      <c r="FTR1220" s="12"/>
      <c r="FTS1220" s="12"/>
      <c r="FTT1220" s="12"/>
      <c r="FTU1220" s="12"/>
      <c r="FTV1220" s="12"/>
      <c r="FTW1220" s="12"/>
      <c r="FTX1220" s="12"/>
      <c r="FTY1220" s="12"/>
      <c r="FTZ1220" s="12"/>
      <c r="FUA1220" s="12"/>
      <c r="FUB1220" s="12"/>
      <c r="FUC1220" s="12"/>
      <c r="FUD1220" s="12"/>
      <c r="FUE1220" s="12"/>
      <c r="FUF1220" s="12"/>
      <c r="FUG1220" s="12"/>
      <c r="FUH1220" s="12"/>
      <c r="FUI1220" s="12"/>
      <c r="FUJ1220" s="12"/>
      <c r="FUK1220" s="12"/>
      <c r="FUL1220" s="12"/>
      <c r="FUM1220" s="12"/>
      <c r="FUN1220" s="12"/>
      <c r="FUO1220" s="12"/>
      <c r="FUP1220" s="12"/>
      <c r="FUQ1220" s="12"/>
      <c r="FUR1220" s="12"/>
      <c r="FUS1220" s="12"/>
      <c r="FUT1220" s="12"/>
      <c r="FUU1220" s="12"/>
      <c r="FUV1220" s="12"/>
      <c r="FUW1220" s="12"/>
      <c r="FUX1220" s="12"/>
      <c r="FUY1220" s="12"/>
      <c r="FUZ1220" s="12"/>
      <c r="FVA1220" s="12"/>
      <c r="FVB1220" s="12"/>
      <c r="FVC1220" s="12"/>
      <c r="FVD1220" s="12"/>
      <c r="FVE1220" s="12"/>
      <c r="FVF1220" s="12"/>
      <c r="FVG1220" s="12"/>
      <c r="FVH1220" s="12"/>
      <c r="FVI1220" s="12"/>
      <c r="FVJ1220" s="12"/>
      <c r="FVK1220" s="12"/>
      <c r="FVL1220" s="12"/>
      <c r="FVM1220" s="12"/>
      <c r="FVN1220" s="12"/>
      <c r="FVO1220" s="12"/>
      <c r="FVP1220" s="12"/>
      <c r="FVQ1220" s="12"/>
      <c r="FVR1220" s="12"/>
      <c r="FVS1220" s="12"/>
      <c r="FVT1220" s="12"/>
      <c r="FVU1220" s="12"/>
      <c r="FVV1220" s="12"/>
      <c r="FVW1220" s="12"/>
      <c r="FVX1220" s="12"/>
      <c r="FVY1220" s="12"/>
      <c r="FVZ1220" s="12"/>
      <c r="FWA1220" s="12"/>
      <c r="FWB1220" s="12"/>
      <c r="FWC1220" s="12"/>
      <c r="FWD1220" s="12"/>
      <c r="FWE1220" s="12"/>
      <c r="FWF1220" s="12"/>
      <c r="FWG1220" s="12"/>
      <c r="FWH1220" s="12"/>
      <c r="FWI1220" s="12"/>
      <c r="FWJ1220" s="12"/>
      <c r="FWK1220" s="12"/>
      <c r="FWL1220" s="12"/>
      <c r="FWM1220" s="12"/>
      <c r="FWN1220" s="12"/>
      <c r="FWO1220" s="12"/>
      <c r="FWP1220" s="12"/>
      <c r="FWQ1220" s="12"/>
      <c r="FWR1220" s="12"/>
      <c r="FWS1220" s="12"/>
      <c r="FWT1220" s="12"/>
      <c r="FWU1220" s="12"/>
      <c r="FWV1220" s="12"/>
      <c r="FWW1220" s="12"/>
      <c r="FWX1220" s="12"/>
      <c r="FWY1220" s="12"/>
      <c r="FWZ1220" s="12"/>
      <c r="FXA1220" s="12"/>
      <c r="FXB1220" s="12"/>
      <c r="FXC1220" s="12"/>
      <c r="FXD1220" s="12"/>
      <c r="FXE1220" s="12"/>
      <c r="FXF1220" s="12"/>
      <c r="FXG1220" s="12"/>
      <c r="FXH1220" s="12"/>
      <c r="FXI1220" s="12"/>
      <c r="FXJ1220" s="12"/>
      <c r="FXK1220" s="12"/>
      <c r="FXL1220" s="12"/>
      <c r="FXM1220" s="12"/>
      <c r="FXN1220" s="12"/>
      <c r="FXO1220" s="12"/>
      <c r="FXP1220" s="12"/>
      <c r="FXQ1220" s="12"/>
      <c r="FXR1220" s="12"/>
      <c r="FXS1220" s="12"/>
      <c r="FXT1220" s="12"/>
      <c r="FXU1220" s="12"/>
      <c r="FXV1220" s="12"/>
      <c r="FXW1220" s="12"/>
      <c r="FXX1220" s="12"/>
      <c r="FXY1220" s="12"/>
      <c r="FXZ1220" s="12"/>
      <c r="FYA1220" s="12"/>
      <c r="FYB1220" s="12"/>
      <c r="FYC1220" s="12"/>
      <c r="FYD1220" s="12"/>
      <c r="FYE1220" s="12"/>
      <c r="FYF1220" s="12"/>
      <c r="FYG1220" s="12"/>
      <c r="FYH1220" s="12"/>
      <c r="FYI1220" s="12"/>
      <c r="FYJ1220" s="12"/>
      <c r="FYK1220" s="12"/>
      <c r="FYL1220" s="12"/>
      <c r="FYM1220" s="12"/>
      <c r="FYN1220" s="12"/>
      <c r="FYO1220" s="12"/>
      <c r="FYP1220" s="12"/>
      <c r="FYQ1220" s="12"/>
      <c r="FYR1220" s="12"/>
      <c r="FYS1220" s="12"/>
      <c r="FYT1220" s="12"/>
      <c r="FYU1220" s="12"/>
      <c r="FYV1220" s="12"/>
      <c r="FYW1220" s="12"/>
      <c r="FYX1220" s="12"/>
      <c r="FYY1220" s="12"/>
      <c r="FYZ1220" s="12"/>
      <c r="FZA1220" s="12"/>
      <c r="FZB1220" s="12"/>
      <c r="FZC1220" s="12"/>
      <c r="FZD1220" s="12"/>
      <c r="FZE1220" s="12"/>
      <c r="FZF1220" s="12"/>
      <c r="FZG1220" s="12"/>
      <c r="FZH1220" s="12"/>
      <c r="FZI1220" s="12"/>
      <c r="FZJ1220" s="12"/>
      <c r="FZK1220" s="12"/>
      <c r="FZL1220" s="12"/>
      <c r="FZM1220" s="12"/>
      <c r="FZN1220" s="12"/>
      <c r="FZO1220" s="12"/>
      <c r="FZP1220" s="12"/>
      <c r="FZQ1220" s="12"/>
      <c r="FZR1220" s="12"/>
      <c r="FZS1220" s="12"/>
      <c r="FZT1220" s="12"/>
      <c r="FZU1220" s="12"/>
      <c r="FZV1220" s="12"/>
      <c r="FZW1220" s="12"/>
      <c r="FZX1220" s="12"/>
      <c r="FZY1220" s="12"/>
      <c r="FZZ1220" s="12"/>
      <c r="GAA1220" s="12"/>
      <c r="GAB1220" s="12"/>
      <c r="GAC1220" s="12"/>
      <c r="GAD1220" s="12"/>
      <c r="GAE1220" s="12"/>
      <c r="GAF1220" s="12"/>
      <c r="GAG1220" s="12"/>
      <c r="GAH1220" s="12"/>
      <c r="GAI1220" s="12"/>
      <c r="GAJ1220" s="12"/>
      <c r="GAK1220" s="12"/>
      <c r="GAL1220" s="12"/>
      <c r="GAM1220" s="12"/>
      <c r="GAN1220" s="12"/>
      <c r="GAO1220" s="12"/>
      <c r="GAP1220" s="12"/>
      <c r="GAQ1220" s="12"/>
      <c r="GAR1220" s="12"/>
      <c r="GAS1220" s="12"/>
      <c r="GAT1220" s="12"/>
      <c r="GAU1220" s="12"/>
      <c r="GAV1220" s="12"/>
      <c r="GAW1220" s="12"/>
      <c r="GAX1220" s="12"/>
      <c r="GAY1220" s="12"/>
      <c r="GAZ1220" s="12"/>
      <c r="GBA1220" s="12"/>
      <c r="GBB1220" s="12"/>
      <c r="GBC1220" s="12"/>
      <c r="GBD1220" s="12"/>
      <c r="GBE1220" s="12"/>
      <c r="GBF1220" s="12"/>
      <c r="GBG1220" s="12"/>
      <c r="GBH1220" s="12"/>
      <c r="GBI1220" s="12"/>
      <c r="GBJ1220" s="12"/>
      <c r="GBK1220" s="12"/>
      <c r="GBL1220" s="12"/>
      <c r="GBM1220" s="12"/>
      <c r="GBN1220" s="12"/>
      <c r="GBO1220" s="12"/>
      <c r="GBP1220" s="12"/>
      <c r="GBQ1220" s="12"/>
      <c r="GBR1220" s="12"/>
      <c r="GBS1220" s="12"/>
      <c r="GBT1220" s="12"/>
      <c r="GBU1220" s="12"/>
      <c r="GBV1220" s="12"/>
      <c r="GBW1220" s="12"/>
      <c r="GBX1220" s="12"/>
      <c r="GBY1220" s="12"/>
      <c r="GBZ1220" s="12"/>
      <c r="GCA1220" s="12"/>
      <c r="GCB1220" s="12"/>
      <c r="GCC1220" s="12"/>
      <c r="GCD1220" s="12"/>
      <c r="GCE1220" s="12"/>
      <c r="GCF1220" s="12"/>
      <c r="GCG1220" s="12"/>
      <c r="GCH1220" s="12"/>
      <c r="GCI1220" s="12"/>
      <c r="GCJ1220" s="12"/>
      <c r="GCK1220" s="12"/>
      <c r="GCL1220" s="12"/>
      <c r="GCM1220" s="12"/>
      <c r="GCN1220" s="12"/>
      <c r="GCO1220" s="12"/>
      <c r="GCP1220" s="12"/>
      <c r="GCQ1220" s="12"/>
      <c r="GCR1220" s="12"/>
      <c r="GCS1220" s="12"/>
      <c r="GCT1220" s="12"/>
      <c r="GCU1220" s="12"/>
      <c r="GCV1220" s="12"/>
      <c r="GCW1220" s="12"/>
      <c r="GCX1220" s="12"/>
      <c r="GCY1220" s="12"/>
      <c r="GCZ1220" s="12"/>
      <c r="GDA1220" s="12"/>
      <c r="GDB1220" s="12"/>
      <c r="GDC1220" s="12"/>
      <c r="GDD1220" s="12"/>
      <c r="GDE1220" s="12"/>
      <c r="GDF1220" s="12"/>
      <c r="GDG1220" s="12"/>
      <c r="GDH1220" s="12"/>
      <c r="GDI1220" s="12"/>
      <c r="GDJ1220" s="12"/>
      <c r="GDK1220" s="12"/>
      <c r="GDL1220" s="12"/>
      <c r="GDM1220" s="12"/>
      <c r="GDN1220" s="12"/>
      <c r="GDO1220" s="12"/>
      <c r="GDP1220" s="12"/>
      <c r="GDQ1220" s="12"/>
      <c r="GDR1220" s="12"/>
      <c r="GDS1220" s="12"/>
      <c r="GDT1220" s="12"/>
      <c r="GDU1220" s="12"/>
      <c r="GDV1220" s="12"/>
      <c r="GDW1220" s="12"/>
      <c r="GDX1220" s="12"/>
      <c r="GDY1220" s="12"/>
      <c r="GDZ1220" s="12"/>
      <c r="GEA1220" s="12"/>
      <c r="GEB1220" s="12"/>
      <c r="GEC1220" s="12"/>
      <c r="GED1220" s="12"/>
      <c r="GEE1220" s="12"/>
      <c r="GEF1220" s="12"/>
      <c r="GEG1220" s="12"/>
      <c r="GEH1220" s="12"/>
      <c r="GEI1220" s="12"/>
      <c r="GEJ1220" s="12"/>
      <c r="GEK1220" s="12"/>
      <c r="GEL1220" s="12"/>
      <c r="GEM1220" s="12"/>
      <c r="GEN1220" s="12"/>
      <c r="GEO1220" s="12"/>
      <c r="GEP1220" s="12"/>
      <c r="GEQ1220" s="12"/>
      <c r="GER1220" s="12"/>
      <c r="GES1220" s="12"/>
      <c r="GET1220" s="12"/>
      <c r="GEU1220" s="12"/>
      <c r="GEV1220" s="12"/>
      <c r="GEW1220" s="12"/>
      <c r="GEX1220" s="12"/>
      <c r="GEY1220" s="12"/>
      <c r="GEZ1220" s="12"/>
      <c r="GFA1220" s="12"/>
      <c r="GFB1220" s="12"/>
      <c r="GFC1220" s="12"/>
      <c r="GFD1220" s="12"/>
      <c r="GFE1220" s="12"/>
      <c r="GFF1220" s="12"/>
      <c r="GFG1220" s="12"/>
      <c r="GFH1220" s="12"/>
      <c r="GFI1220" s="12"/>
      <c r="GFJ1220" s="12"/>
      <c r="GFK1220" s="12"/>
      <c r="GFL1220" s="12"/>
      <c r="GFM1220" s="12"/>
      <c r="GFN1220" s="12"/>
      <c r="GFO1220" s="12"/>
      <c r="GFP1220" s="12"/>
      <c r="GFQ1220" s="12"/>
      <c r="GFR1220" s="12"/>
      <c r="GFS1220" s="12"/>
      <c r="GFT1220" s="12"/>
      <c r="GFU1220" s="12"/>
      <c r="GFV1220" s="12"/>
      <c r="GFW1220" s="12"/>
      <c r="GFX1220" s="12"/>
      <c r="GFY1220" s="12"/>
      <c r="GFZ1220" s="12"/>
      <c r="GGA1220" s="12"/>
      <c r="GGB1220" s="12"/>
      <c r="GGC1220" s="12"/>
      <c r="GGD1220" s="12"/>
      <c r="GGE1220" s="12"/>
      <c r="GGF1220" s="12"/>
      <c r="GGG1220" s="12"/>
      <c r="GGH1220" s="12"/>
      <c r="GGI1220" s="12"/>
      <c r="GGJ1220" s="12"/>
      <c r="GGK1220" s="12"/>
      <c r="GGL1220" s="12"/>
      <c r="GGM1220" s="12"/>
      <c r="GGN1220" s="12"/>
      <c r="GGO1220" s="12"/>
      <c r="GGP1220" s="12"/>
      <c r="GGQ1220" s="12"/>
      <c r="GGR1220" s="12"/>
      <c r="GGS1220" s="12"/>
      <c r="GGT1220" s="12"/>
      <c r="GGU1220" s="12"/>
      <c r="GGV1220" s="12"/>
      <c r="GGW1220" s="12"/>
      <c r="GGX1220" s="12"/>
      <c r="GGY1220" s="12"/>
      <c r="GGZ1220" s="12"/>
      <c r="GHA1220" s="12"/>
      <c r="GHB1220" s="12"/>
      <c r="GHC1220" s="12"/>
      <c r="GHD1220" s="12"/>
      <c r="GHE1220" s="12"/>
      <c r="GHF1220" s="12"/>
      <c r="GHG1220" s="12"/>
      <c r="GHH1220" s="12"/>
      <c r="GHI1220" s="12"/>
      <c r="GHJ1220" s="12"/>
      <c r="GHK1220" s="12"/>
      <c r="GHL1220" s="12"/>
      <c r="GHM1220" s="12"/>
      <c r="GHN1220" s="12"/>
      <c r="GHO1220" s="12"/>
      <c r="GHP1220" s="12"/>
      <c r="GHQ1220" s="12"/>
      <c r="GHR1220" s="12"/>
      <c r="GHS1220" s="12"/>
      <c r="GHT1220" s="12"/>
      <c r="GHU1220" s="12"/>
      <c r="GHV1220" s="12"/>
      <c r="GHW1220" s="12"/>
      <c r="GHX1220" s="12"/>
      <c r="GHY1220" s="12"/>
      <c r="GHZ1220" s="12"/>
      <c r="GIA1220" s="12"/>
      <c r="GIB1220" s="12"/>
      <c r="GIC1220" s="12"/>
      <c r="GID1220" s="12"/>
      <c r="GIE1220" s="12"/>
      <c r="GIF1220" s="12"/>
      <c r="GIG1220" s="12"/>
      <c r="GIH1220" s="12"/>
      <c r="GII1220" s="12"/>
      <c r="GIJ1220" s="12"/>
      <c r="GIK1220" s="12"/>
      <c r="GIL1220" s="12"/>
      <c r="GIM1220" s="12"/>
      <c r="GIN1220" s="12"/>
      <c r="GIO1220" s="12"/>
      <c r="GIP1220" s="12"/>
      <c r="GIQ1220" s="12"/>
      <c r="GIR1220" s="12"/>
      <c r="GIS1220" s="12"/>
      <c r="GIT1220" s="12"/>
      <c r="GIU1220" s="12"/>
      <c r="GIV1220" s="12"/>
      <c r="GIW1220" s="12"/>
      <c r="GIX1220" s="12"/>
      <c r="GIY1220" s="12"/>
      <c r="GIZ1220" s="12"/>
      <c r="GJA1220" s="12"/>
      <c r="GJB1220" s="12"/>
      <c r="GJC1220" s="12"/>
      <c r="GJD1220" s="12"/>
      <c r="GJE1220" s="12"/>
      <c r="GJF1220" s="12"/>
      <c r="GJG1220" s="12"/>
      <c r="GJH1220" s="12"/>
      <c r="GJI1220" s="12"/>
      <c r="GJJ1220" s="12"/>
      <c r="GJK1220" s="12"/>
      <c r="GJL1220" s="12"/>
      <c r="GJM1220" s="12"/>
      <c r="GJN1220" s="12"/>
      <c r="GJO1220" s="12"/>
      <c r="GJP1220" s="12"/>
      <c r="GJQ1220" s="12"/>
      <c r="GJR1220" s="12"/>
      <c r="GJS1220" s="12"/>
      <c r="GJT1220" s="12"/>
      <c r="GJU1220" s="12"/>
      <c r="GJV1220" s="12"/>
      <c r="GJW1220" s="12"/>
      <c r="GJX1220" s="12"/>
      <c r="GJY1220" s="12"/>
      <c r="GJZ1220" s="12"/>
      <c r="GKA1220" s="12"/>
      <c r="GKB1220" s="12"/>
      <c r="GKC1220" s="12"/>
      <c r="GKD1220" s="12"/>
      <c r="GKE1220" s="12"/>
      <c r="GKF1220" s="12"/>
      <c r="GKG1220" s="12"/>
      <c r="GKH1220" s="12"/>
      <c r="GKI1220" s="12"/>
      <c r="GKJ1220" s="12"/>
      <c r="GKK1220" s="12"/>
      <c r="GKL1220" s="12"/>
      <c r="GKM1220" s="12"/>
      <c r="GKN1220" s="12"/>
      <c r="GKO1220" s="12"/>
      <c r="GKP1220" s="12"/>
      <c r="GKQ1220" s="12"/>
      <c r="GKR1220" s="12"/>
      <c r="GKS1220" s="12"/>
      <c r="GKT1220" s="12"/>
      <c r="GKU1220" s="12"/>
      <c r="GKV1220" s="12"/>
      <c r="GKW1220" s="12"/>
      <c r="GKX1220" s="12"/>
      <c r="GKY1220" s="12"/>
      <c r="GKZ1220" s="12"/>
      <c r="GLA1220" s="12"/>
      <c r="GLB1220" s="12"/>
      <c r="GLC1220" s="12"/>
      <c r="GLD1220" s="12"/>
      <c r="GLE1220" s="12"/>
      <c r="GLF1220" s="12"/>
      <c r="GLG1220" s="12"/>
      <c r="GLH1220" s="12"/>
      <c r="GLI1220" s="12"/>
      <c r="GLJ1220" s="12"/>
      <c r="GLK1220" s="12"/>
      <c r="GLL1220" s="12"/>
      <c r="GLM1220" s="12"/>
      <c r="GLN1220" s="12"/>
      <c r="GLO1220" s="12"/>
      <c r="GLP1220" s="12"/>
      <c r="GLQ1220" s="12"/>
      <c r="GLR1220" s="12"/>
      <c r="GLS1220" s="12"/>
      <c r="GLT1220" s="12"/>
      <c r="GLU1220" s="12"/>
      <c r="GLV1220" s="12"/>
      <c r="GLW1220" s="12"/>
      <c r="GLX1220" s="12"/>
      <c r="GLY1220" s="12"/>
      <c r="GLZ1220" s="12"/>
      <c r="GMA1220" s="12"/>
      <c r="GMB1220" s="12"/>
      <c r="GMC1220" s="12"/>
      <c r="GMD1220" s="12"/>
      <c r="GME1220" s="12"/>
      <c r="GMF1220" s="12"/>
      <c r="GMG1220" s="12"/>
      <c r="GMH1220" s="12"/>
      <c r="GMI1220" s="12"/>
      <c r="GMJ1220" s="12"/>
      <c r="GMK1220" s="12"/>
      <c r="GML1220" s="12"/>
      <c r="GMM1220" s="12"/>
      <c r="GMN1220" s="12"/>
      <c r="GMO1220" s="12"/>
      <c r="GMP1220" s="12"/>
      <c r="GMQ1220" s="12"/>
      <c r="GMR1220" s="12"/>
      <c r="GMS1220" s="12"/>
      <c r="GMT1220" s="12"/>
      <c r="GMU1220" s="12"/>
      <c r="GMV1220" s="12"/>
      <c r="GMW1220" s="12"/>
      <c r="GMX1220" s="12"/>
      <c r="GMY1220" s="12"/>
      <c r="GMZ1220" s="12"/>
      <c r="GNA1220" s="12"/>
      <c r="GNB1220" s="12"/>
      <c r="GNC1220" s="12"/>
      <c r="GND1220" s="12"/>
      <c r="GNE1220" s="12"/>
      <c r="GNF1220" s="12"/>
      <c r="GNG1220" s="12"/>
      <c r="GNH1220" s="12"/>
      <c r="GNI1220" s="12"/>
      <c r="GNJ1220" s="12"/>
      <c r="GNK1220" s="12"/>
      <c r="GNL1220" s="12"/>
      <c r="GNM1220" s="12"/>
      <c r="GNN1220" s="12"/>
      <c r="GNO1220" s="12"/>
      <c r="GNP1220" s="12"/>
      <c r="GNQ1220" s="12"/>
      <c r="GNR1220" s="12"/>
      <c r="GNS1220" s="12"/>
      <c r="GNT1220" s="12"/>
      <c r="GNU1220" s="12"/>
      <c r="GNV1220" s="12"/>
      <c r="GNW1220" s="12"/>
      <c r="GNX1220" s="12"/>
      <c r="GNY1220" s="12"/>
      <c r="GNZ1220" s="12"/>
      <c r="GOA1220" s="12"/>
      <c r="GOB1220" s="12"/>
      <c r="GOC1220" s="12"/>
      <c r="GOD1220" s="12"/>
      <c r="GOE1220" s="12"/>
      <c r="GOF1220" s="12"/>
      <c r="GOG1220" s="12"/>
      <c r="GOH1220" s="12"/>
      <c r="GOI1220" s="12"/>
      <c r="GOJ1220" s="12"/>
      <c r="GOK1220" s="12"/>
      <c r="GOL1220" s="12"/>
      <c r="GOM1220" s="12"/>
      <c r="GON1220" s="12"/>
      <c r="GOO1220" s="12"/>
      <c r="GOP1220" s="12"/>
      <c r="GOQ1220" s="12"/>
      <c r="GOR1220" s="12"/>
      <c r="GOS1220" s="12"/>
      <c r="GOT1220" s="12"/>
      <c r="GOU1220" s="12"/>
      <c r="GOV1220" s="12"/>
      <c r="GOW1220" s="12"/>
      <c r="GOX1220" s="12"/>
      <c r="GOY1220" s="12"/>
      <c r="GOZ1220" s="12"/>
      <c r="GPA1220" s="12"/>
      <c r="GPB1220" s="12"/>
      <c r="GPC1220" s="12"/>
      <c r="GPD1220" s="12"/>
      <c r="GPE1220" s="12"/>
      <c r="GPF1220" s="12"/>
      <c r="GPG1220" s="12"/>
      <c r="GPH1220" s="12"/>
      <c r="GPI1220" s="12"/>
      <c r="GPJ1220" s="12"/>
      <c r="GPK1220" s="12"/>
      <c r="GPL1220" s="12"/>
      <c r="GPM1220" s="12"/>
      <c r="GPN1220" s="12"/>
      <c r="GPO1220" s="12"/>
      <c r="GPP1220" s="12"/>
      <c r="GPQ1220" s="12"/>
      <c r="GPR1220" s="12"/>
      <c r="GPS1220" s="12"/>
      <c r="GPT1220" s="12"/>
      <c r="GPU1220" s="12"/>
      <c r="GPV1220" s="12"/>
      <c r="GPW1220" s="12"/>
      <c r="GPX1220" s="12"/>
      <c r="GPY1220" s="12"/>
      <c r="GPZ1220" s="12"/>
      <c r="GQA1220" s="12"/>
      <c r="GQB1220" s="12"/>
      <c r="GQC1220" s="12"/>
      <c r="GQD1220" s="12"/>
      <c r="GQE1220" s="12"/>
      <c r="GQF1220" s="12"/>
      <c r="GQG1220" s="12"/>
      <c r="GQH1220" s="12"/>
      <c r="GQI1220" s="12"/>
      <c r="GQJ1220" s="12"/>
      <c r="GQK1220" s="12"/>
      <c r="GQL1220" s="12"/>
      <c r="GQM1220" s="12"/>
      <c r="GQN1220" s="12"/>
      <c r="GQO1220" s="12"/>
      <c r="GQP1220" s="12"/>
      <c r="GQQ1220" s="12"/>
      <c r="GQR1220" s="12"/>
      <c r="GQS1220" s="12"/>
      <c r="GQT1220" s="12"/>
      <c r="GQU1220" s="12"/>
      <c r="GQV1220" s="12"/>
      <c r="GQW1220" s="12"/>
      <c r="GQX1220" s="12"/>
      <c r="GQY1220" s="12"/>
      <c r="GQZ1220" s="12"/>
      <c r="GRA1220" s="12"/>
      <c r="GRB1220" s="12"/>
      <c r="GRC1220" s="12"/>
      <c r="GRD1220" s="12"/>
      <c r="GRE1220" s="12"/>
      <c r="GRF1220" s="12"/>
      <c r="GRG1220" s="12"/>
      <c r="GRH1220" s="12"/>
      <c r="GRI1220" s="12"/>
      <c r="GRJ1220" s="12"/>
      <c r="GRK1220" s="12"/>
      <c r="GRL1220" s="12"/>
      <c r="GRM1220" s="12"/>
      <c r="GRN1220" s="12"/>
      <c r="GRO1220" s="12"/>
      <c r="GRP1220" s="12"/>
      <c r="GRQ1220" s="12"/>
      <c r="GRR1220" s="12"/>
      <c r="GRS1220" s="12"/>
      <c r="GRT1220" s="12"/>
      <c r="GRU1220" s="12"/>
      <c r="GRV1220" s="12"/>
      <c r="GRW1220" s="12"/>
      <c r="GRX1220" s="12"/>
      <c r="GRY1220" s="12"/>
      <c r="GRZ1220" s="12"/>
      <c r="GSA1220" s="12"/>
      <c r="GSB1220" s="12"/>
      <c r="GSC1220" s="12"/>
      <c r="GSD1220" s="12"/>
      <c r="GSE1220" s="12"/>
      <c r="GSF1220" s="12"/>
      <c r="GSG1220" s="12"/>
      <c r="GSH1220" s="12"/>
      <c r="GSI1220" s="12"/>
      <c r="GSJ1220" s="12"/>
      <c r="GSK1220" s="12"/>
      <c r="GSL1220" s="12"/>
      <c r="GSM1220" s="12"/>
      <c r="GSN1220" s="12"/>
      <c r="GSO1220" s="12"/>
      <c r="GSP1220" s="12"/>
      <c r="GSQ1220" s="12"/>
      <c r="GSR1220" s="12"/>
      <c r="GSS1220" s="12"/>
      <c r="GST1220" s="12"/>
      <c r="GSU1220" s="12"/>
      <c r="GSV1220" s="12"/>
      <c r="GSW1220" s="12"/>
      <c r="GSX1220" s="12"/>
      <c r="GSY1220" s="12"/>
      <c r="GSZ1220" s="12"/>
      <c r="GTA1220" s="12"/>
      <c r="GTB1220" s="12"/>
      <c r="GTC1220" s="12"/>
      <c r="GTD1220" s="12"/>
      <c r="GTE1220" s="12"/>
      <c r="GTF1220" s="12"/>
      <c r="GTG1220" s="12"/>
      <c r="GTH1220" s="12"/>
      <c r="GTI1220" s="12"/>
      <c r="GTJ1220" s="12"/>
      <c r="GTK1220" s="12"/>
      <c r="GTL1220" s="12"/>
      <c r="GTM1220" s="12"/>
      <c r="GTN1220" s="12"/>
      <c r="GTO1220" s="12"/>
      <c r="GTP1220" s="12"/>
      <c r="GTQ1220" s="12"/>
      <c r="GTR1220" s="12"/>
      <c r="GTS1220" s="12"/>
      <c r="GTT1220" s="12"/>
      <c r="GTU1220" s="12"/>
      <c r="GTV1220" s="12"/>
      <c r="GTW1220" s="12"/>
      <c r="GTX1220" s="12"/>
      <c r="GTY1220" s="12"/>
      <c r="GTZ1220" s="12"/>
      <c r="GUA1220" s="12"/>
      <c r="GUB1220" s="12"/>
      <c r="GUC1220" s="12"/>
      <c r="GUD1220" s="12"/>
      <c r="GUE1220" s="12"/>
      <c r="GUF1220" s="12"/>
      <c r="GUG1220" s="12"/>
      <c r="GUH1220" s="12"/>
      <c r="GUI1220" s="12"/>
      <c r="GUJ1220" s="12"/>
      <c r="GUK1220" s="12"/>
      <c r="GUL1220" s="12"/>
      <c r="GUM1220" s="12"/>
      <c r="GUN1220" s="12"/>
      <c r="GUO1220" s="12"/>
      <c r="GUP1220" s="12"/>
      <c r="GUQ1220" s="12"/>
      <c r="GUR1220" s="12"/>
      <c r="GUS1220" s="12"/>
      <c r="GUT1220" s="12"/>
      <c r="GUU1220" s="12"/>
      <c r="GUV1220" s="12"/>
      <c r="GUW1220" s="12"/>
      <c r="GUX1220" s="12"/>
      <c r="GUY1220" s="12"/>
      <c r="GUZ1220" s="12"/>
      <c r="GVA1220" s="12"/>
      <c r="GVB1220" s="12"/>
      <c r="GVC1220" s="12"/>
      <c r="GVD1220" s="12"/>
      <c r="GVE1220" s="12"/>
      <c r="GVF1220" s="12"/>
      <c r="GVG1220" s="12"/>
      <c r="GVH1220" s="12"/>
      <c r="GVI1220" s="12"/>
      <c r="GVJ1220" s="12"/>
      <c r="GVK1220" s="12"/>
      <c r="GVL1220" s="12"/>
      <c r="GVM1220" s="12"/>
      <c r="GVN1220" s="12"/>
      <c r="GVO1220" s="12"/>
      <c r="GVP1220" s="12"/>
      <c r="GVQ1220" s="12"/>
      <c r="GVR1220" s="12"/>
      <c r="GVS1220" s="12"/>
      <c r="GVT1220" s="12"/>
      <c r="GVU1220" s="12"/>
      <c r="GVV1220" s="12"/>
      <c r="GVW1220" s="12"/>
      <c r="GVX1220" s="12"/>
      <c r="GVY1220" s="12"/>
      <c r="GVZ1220" s="12"/>
      <c r="GWA1220" s="12"/>
      <c r="GWB1220" s="12"/>
      <c r="GWC1220" s="12"/>
      <c r="GWD1220" s="12"/>
      <c r="GWE1220" s="12"/>
      <c r="GWF1220" s="12"/>
      <c r="GWG1220" s="12"/>
      <c r="GWH1220" s="12"/>
      <c r="GWI1220" s="12"/>
      <c r="GWJ1220" s="12"/>
      <c r="GWK1220" s="12"/>
      <c r="GWL1220" s="12"/>
      <c r="GWM1220" s="12"/>
      <c r="GWN1220" s="12"/>
      <c r="GWO1220" s="12"/>
      <c r="GWP1220" s="12"/>
      <c r="GWQ1220" s="12"/>
      <c r="GWR1220" s="12"/>
      <c r="GWS1220" s="12"/>
      <c r="GWT1220" s="12"/>
      <c r="GWU1220" s="12"/>
      <c r="GWV1220" s="12"/>
      <c r="GWW1220" s="12"/>
      <c r="GWX1220" s="12"/>
      <c r="GWY1220" s="12"/>
      <c r="GWZ1220" s="12"/>
      <c r="GXA1220" s="12"/>
      <c r="GXB1220" s="12"/>
      <c r="GXC1220" s="12"/>
      <c r="GXD1220" s="12"/>
      <c r="GXE1220" s="12"/>
      <c r="GXF1220" s="12"/>
      <c r="GXG1220" s="12"/>
      <c r="GXH1220" s="12"/>
      <c r="GXI1220" s="12"/>
      <c r="GXJ1220" s="12"/>
      <c r="GXK1220" s="12"/>
      <c r="GXL1220" s="12"/>
      <c r="GXM1220" s="12"/>
      <c r="GXN1220" s="12"/>
      <c r="GXO1220" s="12"/>
      <c r="GXP1220" s="12"/>
      <c r="GXQ1220" s="12"/>
      <c r="GXR1220" s="12"/>
      <c r="GXS1220" s="12"/>
      <c r="GXT1220" s="12"/>
      <c r="GXU1220" s="12"/>
      <c r="GXV1220" s="12"/>
      <c r="GXW1220" s="12"/>
      <c r="GXX1220" s="12"/>
      <c r="GXY1220" s="12"/>
      <c r="GXZ1220" s="12"/>
      <c r="GYA1220" s="12"/>
      <c r="GYB1220" s="12"/>
      <c r="GYC1220" s="12"/>
      <c r="GYD1220" s="12"/>
      <c r="GYE1220" s="12"/>
      <c r="GYF1220" s="12"/>
      <c r="GYG1220" s="12"/>
      <c r="GYH1220" s="12"/>
      <c r="GYI1220" s="12"/>
      <c r="GYJ1220" s="12"/>
      <c r="GYK1220" s="12"/>
      <c r="GYL1220" s="12"/>
      <c r="GYM1220" s="12"/>
      <c r="GYN1220" s="12"/>
      <c r="GYO1220" s="12"/>
      <c r="GYP1220" s="12"/>
      <c r="GYQ1220" s="12"/>
      <c r="GYR1220" s="12"/>
      <c r="GYS1220" s="12"/>
      <c r="GYT1220" s="12"/>
      <c r="GYU1220" s="12"/>
      <c r="GYV1220" s="12"/>
      <c r="GYW1220" s="12"/>
      <c r="GYX1220" s="12"/>
      <c r="GYY1220" s="12"/>
      <c r="GYZ1220" s="12"/>
      <c r="GZA1220" s="12"/>
      <c r="GZB1220" s="12"/>
      <c r="GZC1220" s="12"/>
      <c r="GZD1220" s="12"/>
      <c r="GZE1220" s="12"/>
      <c r="GZF1220" s="12"/>
      <c r="GZG1220" s="12"/>
      <c r="GZH1220" s="12"/>
      <c r="GZI1220" s="12"/>
      <c r="GZJ1220" s="12"/>
      <c r="GZK1220" s="12"/>
      <c r="GZL1220" s="12"/>
      <c r="GZM1220" s="12"/>
      <c r="GZN1220" s="12"/>
      <c r="GZO1220" s="12"/>
      <c r="GZP1220" s="12"/>
      <c r="GZQ1220" s="12"/>
      <c r="GZR1220" s="12"/>
      <c r="GZS1220" s="12"/>
      <c r="GZT1220" s="12"/>
      <c r="GZU1220" s="12"/>
      <c r="GZV1220" s="12"/>
      <c r="GZW1220" s="12"/>
      <c r="GZX1220" s="12"/>
      <c r="GZY1220" s="12"/>
      <c r="GZZ1220" s="12"/>
      <c r="HAA1220" s="12"/>
      <c r="HAB1220" s="12"/>
      <c r="HAC1220" s="12"/>
      <c r="HAD1220" s="12"/>
      <c r="HAE1220" s="12"/>
      <c r="HAF1220" s="12"/>
      <c r="HAG1220" s="12"/>
      <c r="HAH1220" s="12"/>
      <c r="HAI1220" s="12"/>
      <c r="HAJ1220" s="12"/>
      <c r="HAK1220" s="12"/>
      <c r="HAL1220" s="12"/>
      <c r="HAM1220" s="12"/>
      <c r="HAN1220" s="12"/>
      <c r="HAO1220" s="12"/>
      <c r="HAP1220" s="12"/>
      <c r="HAQ1220" s="12"/>
      <c r="HAR1220" s="12"/>
      <c r="HAS1220" s="12"/>
      <c r="HAT1220" s="12"/>
      <c r="HAU1220" s="12"/>
      <c r="HAV1220" s="12"/>
      <c r="HAW1220" s="12"/>
      <c r="HAX1220" s="12"/>
      <c r="HAY1220" s="12"/>
      <c r="HAZ1220" s="12"/>
      <c r="HBA1220" s="12"/>
      <c r="HBB1220" s="12"/>
      <c r="HBC1220" s="12"/>
      <c r="HBD1220" s="12"/>
      <c r="HBE1220" s="12"/>
      <c r="HBF1220" s="12"/>
      <c r="HBG1220" s="12"/>
      <c r="HBH1220" s="12"/>
      <c r="HBI1220" s="12"/>
      <c r="HBJ1220" s="12"/>
      <c r="HBK1220" s="12"/>
      <c r="HBL1220" s="12"/>
      <c r="HBM1220" s="12"/>
      <c r="HBN1220" s="12"/>
      <c r="HBO1220" s="12"/>
      <c r="HBP1220" s="12"/>
      <c r="HBQ1220" s="12"/>
      <c r="HBR1220" s="12"/>
      <c r="HBS1220" s="12"/>
      <c r="HBT1220" s="12"/>
      <c r="HBU1220" s="12"/>
      <c r="HBV1220" s="12"/>
      <c r="HBW1220" s="12"/>
      <c r="HBX1220" s="12"/>
      <c r="HBY1220" s="12"/>
      <c r="HBZ1220" s="12"/>
      <c r="HCA1220" s="12"/>
      <c r="HCB1220" s="12"/>
      <c r="HCC1220" s="12"/>
      <c r="HCD1220" s="12"/>
      <c r="HCE1220" s="12"/>
      <c r="HCF1220" s="12"/>
      <c r="HCG1220" s="12"/>
      <c r="HCH1220" s="12"/>
      <c r="HCI1220" s="12"/>
      <c r="HCJ1220" s="12"/>
      <c r="HCK1220" s="12"/>
      <c r="HCL1220" s="12"/>
      <c r="HCM1220" s="12"/>
      <c r="HCN1220" s="12"/>
      <c r="HCO1220" s="12"/>
      <c r="HCP1220" s="12"/>
      <c r="HCQ1220" s="12"/>
      <c r="HCR1220" s="12"/>
      <c r="HCS1220" s="12"/>
      <c r="HCT1220" s="12"/>
      <c r="HCU1220" s="12"/>
      <c r="HCV1220" s="12"/>
      <c r="HCW1220" s="12"/>
      <c r="HCX1220" s="12"/>
      <c r="HCY1220" s="12"/>
      <c r="HCZ1220" s="12"/>
      <c r="HDA1220" s="12"/>
      <c r="HDB1220" s="12"/>
      <c r="HDC1220" s="12"/>
      <c r="HDD1220" s="12"/>
      <c r="HDE1220" s="12"/>
      <c r="HDF1220" s="12"/>
      <c r="HDG1220" s="12"/>
      <c r="HDH1220" s="12"/>
      <c r="HDI1220" s="12"/>
      <c r="HDJ1220" s="12"/>
      <c r="HDK1220" s="12"/>
      <c r="HDL1220" s="12"/>
      <c r="HDM1220" s="12"/>
      <c r="HDN1220" s="12"/>
      <c r="HDO1220" s="12"/>
      <c r="HDP1220" s="12"/>
      <c r="HDQ1220" s="12"/>
      <c r="HDR1220" s="12"/>
      <c r="HDS1220" s="12"/>
      <c r="HDT1220" s="12"/>
      <c r="HDU1220" s="12"/>
      <c r="HDV1220" s="12"/>
      <c r="HDW1220" s="12"/>
      <c r="HDX1220" s="12"/>
      <c r="HDY1220" s="12"/>
      <c r="HDZ1220" s="12"/>
      <c r="HEA1220" s="12"/>
      <c r="HEB1220" s="12"/>
      <c r="HEC1220" s="12"/>
      <c r="HED1220" s="12"/>
      <c r="HEE1220" s="12"/>
      <c r="HEF1220" s="12"/>
      <c r="HEG1220" s="12"/>
      <c r="HEH1220" s="12"/>
      <c r="HEI1220" s="12"/>
      <c r="HEJ1220" s="12"/>
      <c r="HEK1220" s="12"/>
      <c r="HEL1220" s="12"/>
      <c r="HEM1220" s="12"/>
      <c r="HEN1220" s="12"/>
      <c r="HEO1220" s="12"/>
      <c r="HEP1220" s="12"/>
      <c r="HEQ1220" s="12"/>
      <c r="HER1220" s="12"/>
      <c r="HES1220" s="12"/>
      <c r="HET1220" s="12"/>
      <c r="HEU1220" s="12"/>
      <c r="HEV1220" s="12"/>
      <c r="HEW1220" s="12"/>
      <c r="HEX1220" s="12"/>
      <c r="HEY1220" s="12"/>
      <c r="HEZ1220" s="12"/>
      <c r="HFA1220" s="12"/>
      <c r="HFB1220" s="12"/>
      <c r="HFC1220" s="12"/>
      <c r="HFD1220" s="12"/>
      <c r="HFE1220" s="12"/>
      <c r="HFF1220" s="12"/>
      <c r="HFG1220" s="12"/>
      <c r="HFH1220" s="12"/>
      <c r="HFI1220" s="12"/>
      <c r="HFJ1220" s="12"/>
      <c r="HFK1220" s="12"/>
      <c r="HFL1220" s="12"/>
      <c r="HFM1220" s="12"/>
      <c r="HFN1220" s="12"/>
      <c r="HFO1220" s="12"/>
      <c r="HFP1220" s="12"/>
      <c r="HFQ1220" s="12"/>
      <c r="HFR1220" s="12"/>
      <c r="HFS1220" s="12"/>
      <c r="HFT1220" s="12"/>
      <c r="HFU1220" s="12"/>
      <c r="HFV1220" s="12"/>
      <c r="HFW1220" s="12"/>
      <c r="HFX1220" s="12"/>
      <c r="HFY1220" s="12"/>
      <c r="HFZ1220" s="12"/>
      <c r="HGA1220" s="12"/>
      <c r="HGB1220" s="12"/>
      <c r="HGC1220" s="12"/>
      <c r="HGD1220" s="12"/>
      <c r="HGE1220" s="12"/>
      <c r="HGF1220" s="12"/>
      <c r="HGG1220" s="12"/>
      <c r="HGH1220" s="12"/>
      <c r="HGI1220" s="12"/>
      <c r="HGJ1220" s="12"/>
      <c r="HGK1220" s="12"/>
      <c r="HGL1220" s="12"/>
      <c r="HGM1220" s="12"/>
      <c r="HGN1220" s="12"/>
      <c r="HGO1220" s="12"/>
      <c r="HGP1220" s="12"/>
      <c r="HGQ1220" s="12"/>
      <c r="HGR1220" s="12"/>
      <c r="HGS1220" s="12"/>
      <c r="HGT1220" s="12"/>
      <c r="HGU1220" s="12"/>
      <c r="HGV1220" s="12"/>
      <c r="HGW1220" s="12"/>
      <c r="HGX1220" s="12"/>
      <c r="HGY1220" s="12"/>
      <c r="HGZ1220" s="12"/>
      <c r="HHA1220" s="12"/>
      <c r="HHB1220" s="12"/>
      <c r="HHC1220" s="12"/>
      <c r="HHD1220" s="12"/>
      <c r="HHE1220" s="12"/>
      <c r="HHF1220" s="12"/>
      <c r="HHG1220" s="12"/>
      <c r="HHH1220" s="12"/>
      <c r="HHI1220" s="12"/>
      <c r="HHJ1220" s="12"/>
      <c r="HHK1220" s="12"/>
      <c r="HHL1220" s="12"/>
      <c r="HHM1220" s="12"/>
      <c r="HHN1220" s="12"/>
      <c r="HHO1220" s="12"/>
      <c r="HHP1220" s="12"/>
      <c r="HHQ1220" s="12"/>
      <c r="HHR1220" s="12"/>
      <c r="HHS1220" s="12"/>
      <c r="HHT1220" s="12"/>
      <c r="HHU1220" s="12"/>
      <c r="HHV1220" s="12"/>
      <c r="HHW1220" s="12"/>
      <c r="HHX1220" s="12"/>
      <c r="HHY1220" s="12"/>
      <c r="HHZ1220" s="12"/>
      <c r="HIA1220" s="12"/>
      <c r="HIB1220" s="12"/>
      <c r="HIC1220" s="12"/>
      <c r="HID1220" s="12"/>
      <c r="HIE1220" s="12"/>
      <c r="HIF1220" s="12"/>
      <c r="HIG1220" s="12"/>
      <c r="HIH1220" s="12"/>
      <c r="HII1220" s="12"/>
      <c r="HIJ1220" s="12"/>
      <c r="HIK1220" s="12"/>
      <c r="HIL1220" s="12"/>
      <c r="HIM1220" s="12"/>
      <c r="HIN1220" s="12"/>
      <c r="HIO1220" s="12"/>
      <c r="HIP1220" s="12"/>
      <c r="HIQ1220" s="12"/>
      <c r="HIR1220" s="12"/>
      <c r="HIS1220" s="12"/>
      <c r="HIT1220" s="12"/>
      <c r="HIU1220" s="12"/>
      <c r="HIV1220" s="12"/>
      <c r="HIW1220" s="12"/>
      <c r="HIX1220" s="12"/>
      <c r="HIY1220" s="12"/>
      <c r="HIZ1220" s="12"/>
      <c r="HJA1220" s="12"/>
      <c r="HJB1220" s="12"/>
      <c r="HJC1220" s="12"/>
      <c r="HJD1220" s="12"/>
      <c r="HJE1220" s="12"/>
      <c r="HJF1220" s="12"/>
      <c r="HJG1220" s="12"/>
      <c r="HJH1220" s="12"/>
      <c r="HJI1220" s="12"/>
      <c r="HJJ1220" s="12"/>
      <c r="HJK1220" s="12"/>
      <c r="HJL1220" s="12"/>
      <c r="HJM1220" s="12"/>
      <c r="HJN1220" s="12"/>
      <c r="HJO1220" s="12"/>
      <c r="HJP1220" s="12"/>
      <c r="HJQ1220" s="12"/>
      <c r="HJR1220" s="12"/>
      <c r="HJS1220" s="12"/>
      <c r="HJT1220" s="12"/>
      <c r="HJU1220" s="12"/>
      <c r="HJV1220" s="12"/>
      <c r="HJW1220" s="12"/>
      <c r="HJX1220" s="12"/>
      <c r="HJY1220" s="12"/>
      <c r="HJZ1220" s="12"/>
      <c r="HKA1220" s="12"/>
      <c r="HKB1220" s="12"/>
      <c r="HKC1220" s="12"/>
      <c r="HKD1220" s="12"/>
      <c r="HKE1220" s="12"/>
      <c r="HKF1220" s="12"/>
      <c r="HKG1220" s="12"/>
      <c r="HKH1220" s="12"/>
      <c r="HKI1220" s="12"/>
      <c r="HKJ1220" s="12"/>
      <c r="HKK1220" s="12"/>
      <c r="HKL1220" s="12"/>
      <c r="HKM1220" s="12"/>
      <c r="HKN1220" s="12"/>
      <c r="HKO1220" s="12"/>
      <c r="HKP1220" s="12"/>
      <c r="HKQ1220" s="12"/>
      <c r="HKR1220" s="12"/>
      <c r="HKS1220" s="12"/>
      <c r="HKT1220" s="12"/>
      <c r="HKU1220" s="12"/>
      <c r="HKV1220" s="12"/>
      <c r="HKW1220" s="12"/>
      <c r="HKX1220" s="12"/>
      <c r="HKY1220" s="12"/>
      <c r="HKZ1220" s="12"/>
      <c r="HLA1220" s="12"/>
      <c r="HLB1220" s="12"/>
      <c r="HLC1220" s="12"/>
      <c r="HLD1220" s="12"/>
      <c r="HLE1220" s="12"/>
      <c r="HLF1220" s="12"/>
      <c r="HLG1220" s="12"/>
      <c r="HLH1220" s="12"/>
      <c r="HLI1220" s="12"/>
      <c r="HLJ1220" s="12"/>
      <c r="HLK1220" s="12"/>
      <c r="HLL1220" s="12"/>
      <c r="HLM1220" s="12"/>
      <c r="HLN1220" s="12"/>
      <c r="HLO1220" s="12"/>
      <c r="HLP1220" s="12"/>
      <c r="HLQ1220" s="12"/>
      <c r="HLR1220" s="12"/>
      <c r="HLS1220" s="12"/>
      <c r="HLT1220" s="12"/>
      <c r="HLU1220" s="12"/>
      <c r="HLV1220" s="12"/>
      <c r="HLW1220" s="12"/>
      <c r="HLX1220" s="12"/>
      <c r="HLY1220" s="12"/>
      <c r="HLZ1220" s="12"/>
      <c r="HMA1220" s="12"/>
      <c r="HMB1220" s="12"/>
      <c r="HMC1220" s="12"/>
      <c r="HMD1220" s="12"/>
      <c r="HME1220" s="12"/>
      <c r="HMF1220" s="12"/>
      <c r="HMG1220" s="12"/>
      <c r="HMH1220" s="12"/>
      <c r="HMI1220" s="12"/>
      <c r="HMJ1220" s="12"/>
      <c r="HMK1220" s="12"/>
      <c r="HML1220" s="12"/>
      <c r="HMM1220" s="12"/>
      <c r="HMN1220" s="12"/>
      <c r="HMO1220" s="12"/>
      <c r="HMP1220" s="12"/>
      <c r="HMQ1220" s="12"/>
      <c r="HMR1220" s="12"/>
      <c r="HMS1220" s="12"/>
      <c r="HMT1220" s="12"/>
      <c r="HMU1220" s="12"/>
      <c r="HMV1220" s="12"/>
      <c r="HMW1220" s="12"/>
      <c r="HMX1220" s="12"/>
      <c r="HMY1220" s="12"/>
      <c r="HMZ1220" s="12"/>
      <c r="HNA1220" s="12"/>
      <c r="HNB1220" s="12"/>
      <c r="HNC1220" s="12"/>
      <c r="HND1220" s="12"/>
      <c r="HNE1220" s="12"/>
      <c r="HNF1220" s="12"/>
      <c r="HNG1220" s="12"/>
      <c r="HNH1220" s="12"/>
      <c r="HNI1220" s="12"/>
      <c r="HNJ1220" s="12"/>
      <c r="HNK1220" s="12"/>
      <c r="HNL1220" s="12"/>
      <c r="HNM1220" s="12"/>
      <c r="HNN1220" s="12"/>
      <c r="HNO1220" s="12"/>
      <c r="HNP1220" s="12"/>
      <c r="HNQ1220" s="12"/>
      <c r="HNR1220" s="12"/>
      <c r="HNS1220" s="12"/>
      <c r="HNT1220" s="12"/>
      <c r="HNU1220" s="12"/>
      <c r="HNV1220" s="12"/>
      <c r="HNW1220" s="12"/>
      <c r="HNX1220" s="12"/>
      <c r="HNY1220" s="12"/>
      <c r="HNZ1220" s="12"/>
      <c r="HOA1220" s="12"/>
      <c r="HOB1220" s="12"/>
      <c r="HOC1220" s="12"/>
      <c r="HOD1220" s="12"/>
      <c r="HOE1220" s="12"/>
      <c r="HOF1220" s="12"/>
      <c r="HOG1220" s="12"/>
      <c r="HOH1220" s="12"/>
      <c r="HOI1220" s="12"/>
      <c r="HOJ1220" s="12"/>
      <c r="HOK1220" s="12"/>
      <c r="HOL1220" s="12"/>
      <c r="HOM1220" s="12"/>
      <c r="HON1220" s="12"/>
      <c r="HOO1220" s="12"/>
      <c r="HOP1220" s="12"/>
      <c r="HOQ1220" s="12"/>
      <c r="HOR1220" s="12"/>
      <c r="HOS1220" s="12"/>
      <c r="HOT1220" s="12"/>
      <c r="HOU1220" s="12"/>
      <c r="HOV1220" s="12"/>
      <c r="HOW1220" s="12"/>
      <c r="HOX1220" s="12"/>
      <c r="HOY1220" s="12"/>
      <c r="HOZ1220" s="12"/>
      <c r="HPA1220" s="12"/>
      <c r="HPB1220" s="12"/>
      <c r="HPC1220" s="12"/>
      <c r="HPD1220" s="12"/>
      <c r="HPE1220" s="12"/>
      <c r="HPF1220" s="12"/>
      <c r="HPG1220" s="12"/>
      <c r="HPH1220" s="12"/>
      <c r="HPI1220" s="12"/>
      <c r="HPJ1220" s="12"/>
      <c r="HPK1220" s="12"/>
      <c r="HPL1220" s="12"/>
      <c r="HPM1220" s="12"/>
      <c r="HPN1220" s="12"/>
      <c r="HPO1220" s="12"/>
      <c r="HPP1220" s="12"/>
      <c r="HPQ1220" s="12"/>
      <c r="HPR1220" s="12"/>
      <c r="HPS1220" s="12"/>
      <c r="HPT1220" s="12"/>
      <c r="HPU1220" s="12"/>
      <c r="HPV1220" s="12"/>
      <c r="HPW1220" s="12"/>
      <c r="HPX1220" s="12"/>
      <c r="HPY1220" s="12"/>
      <c r="HPZ1220" s="12"/>
      <c r="HQA1220" s="12"/>
      <c r="HQB1220" s="12"/>
      <c r="HQC1220" s="12"/>
      <c r="HQD1220" s="12"/>
      <c r="HQE1220" s="12"/>
      <c r="HQF1220" s="12"/>
      <c r="HQG1220" s="12"/>
      <c r="HQH1220" s="12"/>
      <c r="HQI1220" s="12"/>
      <c r="HQJ1220" s="12"/>
      <c r="HQK1220" s="12"/>
      <c r="HQL1220" s="12"/>
      <c r="HQM1220" s="12"/>
      <c r="HQN1220" s="12"/>
      <c r="HQO1220" s="12"/>
      <c r="HQP1220" s="12"/>
      <c r="HQQ1220" s="12"/>
      <c r="HQR1220" s="12"/>
      <c r="HQS1220" s="12"/>
      <c r="HQT1220" s="12"/>
      <c r="HQU1220" s="12"/>
      <c r="HQV1220" s="12"/>
      <c r="HQW1220" s="12"/>
      <c r="HQX1220" s="12"/>
      <c r="HQY1220" s="12"/>
      <c r="HQZ1220" s="12"/>
      <c r="HRA1220" s="12"/>
      <c r="HRB1220" s="12"/>
      <c r="HRC1220" s="12"/>
      <c r="HRD1220" s="12"/>
      <c r="HRE1220" s="12"/>
      <c r="HRF1220" s="12"/>
      <c r="HRG1220" s="12"/>
      <c r="HRH1220" s="12"/>
      <c r="HRI1220" s="12"/>
      <c r="HRJ1220" s="12"/>
      <c r="HRK1220" s="12"/>
      <c r="HRL1220" s="12"/>
      <c r="HRM1220" s="12"/>
      <c r="HRN1220" s="12"/>
      <c r="HRO1220" s="12"/>
      <c r="HRP1220" s="12"/>
      <c r="HRQ1220" s="12"/>
      <c r="HRR1220" s="12"/>
      <c r="HRS1220" s="12"/>
      <c r="HRT1220" s="12"/>
      <c r="HRU1220" s="12"/>
      <c r="HRV1220" s="12"/>
      <c r="HRW1220" s="12"/>
      <c r="HRX1220" s="12"/>
      <c r="HRY1220" s="12"/>
      <c r="HRZ1220" s="12"/>
      <c r="HSA1220" s="12"/>
      <c r="HSB1220" s="12"/>
      <c r="HSC1220" s="12"/>
      <c r="HSD1220" s="12"/>
      <c r="HSE1220" s="12"/>
      <c r="HSF1220" s="12"/>
      <c r="HSG1220" s="12"/>
      <c r="HSH1220" s="12"/>
      <c r="HSI1220" s="12"/>
      <c r="HSJ1220" s="12"/>
      <c r="HSK1220" s="12"/>
      <c r="HSL1220" s="12"/>
      <c r="HSM1220" s="12"/>
      <c r="HSN1220" s="12"/>
      <c r="HSO1220" s="12"/>
      <c r="HSP1220" s="12"/>
      <c r="HSQ1220" s="12"/>
      <c r="HSR1220" s="12"/>
      <c r="HSS1220" s="12"/>
      <c r="HST1220" s="12"/>
      <c r="HSU1220" s="12"/>
      <c r="HSV1220" s="12"/>
      <c r="HSW1220" s="12"/>
      <c r="HSX1220" s="12"/>
      <c r="HSY1220" s="12"/>
      <c r="HSZ1220" s="12"/>
      <c r="HTA1220" s="12"/>
      <c r="HTB1220" s="12"/>
      <c r="HTC1220" s="12"/>
      <c r="HTD1220" s="12"/>
      <c r="HTE1220" s="12"/>
      <c r="HTF1220" s="12"/>
      <c r="HTG1220" s="12"/>
      <c r="HTH1220" s="12"/>
      <c r="HTI1220" s="12"/>
      <c r="HTJ1220" s="12"/>
      <c r="HTK1220" s="12"/>
      <c r="HTL1220" s="12"/>
      <c r="HTM1220" s="12"/>
      <c r="HTN1220" s="12"/>
      <c r="HTO1220" s="12"/>
      <c r="HTP1220" s="12"/>
      <c r="HTQ1220" s="12"/>
      <c r="HTR1220" s="12"/>
      <c r="HTS1220" s="12"/>
      <c r="HTT1220" s="12"/>
      <c r="HTU1220" s="12"/>
      <c r="HTV1220" s="12"/>
      <c r="HTW1220" s="12"/>
      <c r="HTX1220" s="12"/>
      <c r="HTY1220" s="12"/>
      <c r="HTZ1220" s="12"/>
      <c r="HUA1220" s="12"/>
      <c r="HUB1220" s="12"/>
      <c r="HUC1220" s="12"/>
      <c r="HUD1220" s="12"/>
      <c r="HUE1220" s="12"/>
      <c r="HUF1220" s="12"/>
      <c r="HUG1220" s="12"/>
      <c r="HUH1220" s="12"/>
      <c r="HUI1220" s="12"/>
      <c r="HUJ1220" s="12"/>
      <c r="HUK1220" s="12"/>
      <c r="HUL1220" s="12"/>
      <c r="HUM1220" s="12"/>
      <c r="HUN1220" s="12"/>
      <c r="HUO1220" s="12"/>
      <c r="HUP1220" s="12"/>
      <c r="HUQ1220" s="12"/>
      <c r="HUR1220" s="12"/>
      <c r="HUS1220" s="12"/>
      <c r="HUT1220" s="12"/>
      <c r="HUU1220" s="12"/>
      <c r="HUV1220" s="12"/>
      <c r="HUW1220" s="12"/>
      <c r="HUX1220" s="12"/>
      <c r="HUY1220" s="12"/>
      <c r="HUZ1220" s="12"/>
      <c r="HVA1220" s="12"/>
      <c r="HVB1220" s="12"/>
      <c r="HVC1220" s="12"/>
      <c r="HVD1220" s="12"/>
      <c r="HVE1220" s="12"/>
      <c r="HVF1220" s="12"/>
      <c r="HVG1220" s="12"/>
      <c r="HVH1220" s="12"/>
      <c r="HVI1220" s="12"/>
      <c r="HVJ1220" s="12"/>
      <c r="HVK1220" s="12"/>
      <c r="HVL1220" s="12"/>
      <c r="HVM1220" s="12"/>
      <c r="HVN1220" s="12"/>
      <c r="HVO1220" s="12"/>
      <c r="HVP1220" s="12"/>
      <c r="HVQ1220" s="12"/>
      <c r="HVR1220" s="12"/>
      <c r="HVS1220" s="12"/>
      <c r="HVT1220" s="12"/>
      <c r="HVU1220" s="12"/>
      <c r="HVV1220" s="12"/>
      <c r="HVW1220" s="12"/>
      <c r="HVX1220" s="12"/>
      <c r="HVY1220" s="12"/>
      <c r="HVZ1220" s="12"/>
      <c r="HWA1220" s="12"/>
      <c r="HWB1220" s="12"/>
      <c r="HWC1220" s="12"/>
      <c r="HWD1220" s="12"/>
      <c r="HWE1220" s="12"/>
      <c r="HWF1220" s="12"/>
      <c r="HWG1220" s="12"/>
      <c r="HWH1220" s="12"/>
      <c r="HWI1220" s="12"/>
      <c r="HWJ1220" s="12"/>
      <c r="HWK1220" s="12"/>
      <c r="HWL1220" s="12"/>
      <c r="HWM1220" s="12"/>
      <c r="HWN1220" s="12"/>
      <c r="HWO1220" s="12"/>
      <c r="HWP1220" s="12"/>
      <c r="HWQ1220" s="12"/>
      <c r="HWR1220" s="12"/>
      <c r="HWS1220" s="12"/>
      <c r="HWT1220" s="12"/>
      <c r="HWU1220" s="12"/>
      <c r="HWV1220" s="12"/>
      <c r="HWW1220" s="12"/>
      <c r="HWX1220" s="12"/>
      <c r="HWY1220" s="12"/>
      <c r="HWZ1220" s="12"/>
      <c r="HXA1220" s="12"/>
      <c r="HXB1220" s="12"/>
      <c r="HXC1220" s="12"/>
      <c r="HXD1220" s="12"/>
      <c r="HXE1220" s="12"/>
      <c r="HXF1220" s="12"/>
      <c r="HXG1220" s="12"/>
      <c r="HXH1220" s="12"/>
      <c r="HXI1220" s="12"/>
      <c r="HXJ1220" s="12"/>
      <c r="HXK1220" s="12"/>
      <c r="HXL1220" s="12"/>
      <c r="HXM1220" s="12"/>
      <c r="HXN1220" s="12"/>
      <c r="HXO1220" s="12"/>
      <c r="HXP1220" s="12"/>
      <c r="HXQ1220" s="12"/>
      <c r="HXR1220" s="12"/>
      <c r="HXS1220" s="12"/>
      <c r="HXT1220" s="12"/>
      <c r="HXU1220" s="12"/>
      <c r="HXV1220" s="12"/>
      <c r="HXW1220" s="12"/>
      <c r="HXX1220" s="12"/>
      <c r="HXY1220" s="12"/>
      <c r="HXZ1220" s="12"/>
      <c r="HYA1220" s="12"/>
      <c r="HYB1220" s="12"/>
      <c r="HYC1220" s="12"/>
      <c r="HYD1220" s="12"/>
      <c r="HYE1220" s="12"/>
      <c r="HYF1220" s="12"/>
      <c r="HYG1220" s="12"/>
      <c r="HYH1220" s="12"/>
      <c r="HYI1220" s="12"/>
      <c r="HYJ1220" s="12"/>
      <c r="HYK1220" s="12"/>
      <c r="HYL1220" s="12"/>
      <c r="HYM1220" s="12"/>
      <c r="HYN1220" s="12"/>
      <c r="HYO1220" s="12"/>
      <c r="HYP1220" s="12"/>
      <c r="HYQ1220" s="12"/>
      <c r="HYR1220" s="12"/>
      <c r="HYS1220" s="12"/>
      <c r="HYT1220" s="12"/>
      <c r="HYU1220" s="12"/>
      <c r="HYV1220" s="12"/>
      <c r="HYW1220" s="12"/>
      <c r="HYX1220" s="12"/>
      <c r="HYY1220" s="12"/>
      <c r="HYZ1220" s="12"/>
      <c r="HZA1220" s="12"/>
      <c r="HZB1220" s="12"/>
      <c r="HZC1220" s="12"/>
      <c r="HZD1220" s="12"/>
      <c r="HZE1220" s="12"/>
      <c r="HZF1220" s="12"/>
      <c r="HZG1220" s="12"/>
      <c r="HZH1220" s="12"/>
      <c r="HZI1220" s="12"/>
      <c r="HZJ1220" s="12"/>
      <c r="HZK1220" s="12"/>
      <c r="HZL1220" s="12"/>
      <c r="HZM1220" s="12"/>
      <c r="HZN1220" s="12"/>
      <c r="HZO1220" s="12"/>
      <c r="HZP1220" s="12"/>
      <c r="HZQ1220" s="12"/>
      <c r="HZR1220" s="12"/>
      <c r="HZS1220" s="12"/>
      <c r="HZT1220" s="12"/>
      <c r="HZU1220" s="12"/>
      <c r="HZV1220" s="12"/>
      <c r="HZW1220" s="12"/>
      <c r="HZX1220" s="12"/>
      <c r="HZY1220" s="12"/>
      <c r="HZZ1220" s="12"/>
      <c r="IAA1220" s="12"/>
      <c r="IAB1220" s="12"/>
      <c r="IAC1220" s="12"/>
      <c r="IAD1220" s="12"/>
      <c r="IAE1220" s="12"/>
      <c r="IAF1220" s="12"/>
      <c r="IAG1220" s="12"/>
      <c r="IAH1220" s="12"/>
      <c r="IAI1220" s="12"/>
      <c r="IAJ1220" s="12"/>
      <c r="IAK1220" s="12"/>
      <c r="IAL1220" s="12"/>
      <c r="IAM1220" s="12"/>
      <c r="IAN1220" s="12"/>
      <c r="IAO1220" s="12"/>
      <c r="IAP1220" s="12"/>
      <c r="IAQ1220" s="12"/>
      <c r="IAR1220" s="12"/>
      <c r="IAS1220" s="12"/>
      <c r="IAT1220" s="12"/>
      <c r="IAU1220" s="12"/>
      <c r="IAV1220" s="12"/>
      <c r="IAW1220" s="12"/>
      <c r="IAX1220" s="12"/>
      <c r="IAY1220" s="12"/>
      <c r="IAZ1220" s="12"/>
      <c r="IBA1220" s="12"/>
      <c r="IBB1220" s="12"/>
      <c r="IBC1220" s="12"/>
      <c r="IBD1220" s="12"/>
      <c r="IBE1220" s="12"/>
      <c r="IBF1220" s="12"/>
      <c r="IBG1220" s="12"/>
      <c r="IBH1220" s="12"/>
      <c r="IBI1220" s="12"/>
      <c r="IBJ1220" s="12"/>
      <c r="IBK1220" s="12"/>
      <c r="IBL1220" s="12"/>
      <c r="IBM1220" s="12"/>
      <c r="IBN1220" s="12"/>
      <c r="IBO1220" s="12"/>
      <c r="IBP1220" s="12"/>
      <c r="IBQ1220" s="12"/>
      <c r="IBR1220" s="12"/>
      <c r="IBS1220" s="12"/>
      <c r="IBT1220" s="12"/>
      <c r="IBU1220" s="12"/>
      <c r="IBV1220" s="12"/>
      <c r="IBW1220" s="12"/>
      <c r="IBX1220" s="12"/>
      <c r="IBY1220" s="12"/>
      <c r="IBZ1220" s="12"/>
      <c r="ICA1220" s="12"/>
      <c r="ICB1220" s="12"/>
      <c r="ICC1220" s="12"/>
      <c r="ICD1220" s="12"/>
      <c r="ICE1220" s="12"/>
      <c r="ICF1220" s="12"/>
      <c r="ICG1220" s="12"/>
      <c r="ICH1220" s="12"/>
      <c r="ICI1220" s="12"/>
      <c r="ICJ1220" s="12"/>
      <c r="ICK1220" s="12"/>
      <c r="ICL1220" s="12"/>
      <c r="ICM1220" s="12"/>
      <c r="ICN1220" s="12"/>
      <c r="ICO1220" s="12"/>
      <c r="ICP1220" s="12"/>
      <c r="ICQ1220" s="12"/>
      <c r="ICR1220" s="12"/>
      <c r="ICS1220" s="12"/>
      <c r="ICT1220" s="12"/>
      <c r="ICU1220" s="12"/>
      <c r="ICV1220" s="12"/>
      <c r="ICW1220" s="12"/>
      <c r="ICX1220" s="12"/>
      <c r="ICY1220" s="12"/>
      <c r="ICZ1220" s="12"/>
      <c r="IDA1220" s="12"/>
      <c r="IDB1220" s="12"/>
      <c r="IDC1220" s="12"/>
      <c r="IDD1220" s="12"/>
      <c r="IDE1220" s="12"/>
      <c r="IDF1220" s="12"/>
      <c r="IDG1220" s="12"/>
      <c r="IDH1220" s="12"/>
      <c r="IDI1220" s="12"/>
      <c r="IDJ1220" s="12"/>
      <c r="IDK1220" s="12"/>
      <c r="IDL1220" s="12"/>
      <c r="IDM1220" s="12"/>
      <c r="IDN1220" s="12"/>
      <c r="IDO1220" s="12"/>
      <c r="IDP1220" s="12"/>
      <c r="IDQ1220" s="12"/>
      <c r="IDR1220" s="12"/>
      <c r="IDS1220" s="12"/>
      <c r="IDT1220" s="12"/>
      <c r="IDU1220" s="12"/>
      <c r="IDV1220" s="12"/>
      <c r="IDW1220" s="12"/>
      <c r="IDX1220" s="12"/>
      <c r="IDY1220" s="12"/>
      <c r="IDZ1220" s="12"/>
      <c r="IEA1220" s="12"/>
      <c r="IEB1220" s="12"/>
      <c r="IEC1220" s="12"/>
      <c r="IED1220" s="12"/>
      <c r="IEE1220" s="12"/>
      <c r="IEF1220" s="12"/>
      <c r="IEG1220" s="12"/>
      <c r="IEH1220" s="12"/>
      <c r="IEI1220" s="12"/>
      <c r="IEJ1220" s="12"/>
      <c r="IEK1220" s="12"/>
      <c r="IEL1220" s="12"/>
      <c r="IEM1220" s="12"/>
      <c r="IEN1220" s="12"/>
      <c r="IEO1220" s="12"/>
      <c r="IEP1220" s="12"/>
      <c r="IEQ1220" s="12"/>
      <c r="IER1220" s="12"/>
      <c r="IES1220" s="12"/>
      <c r="IET1220" s="12"/>
      <c r="IEU1220" s="12"/>
      <c r="IEV1220" s="12"/>
      <c r="IEW1220" s="12"/>
      <c r="IEX1220" s="12"/>
      <c r="IEY1220" s="12"/>
      <c r="IEZ1220" s="12"/>
      <c r="IFA1220" s="12"/>
      <c r="IFB1220" s="12"/>
      <c r="IFC1220" s="12"/>
      <c r="IFD1220" s="12"/>
      <c r="IFE1220" s="12"/>
      <c r="IFF1220" s="12"/>
      <c r="IFG1220" s="12"/>
      <c r="IFH1220" s="12"/>
      <c r="IFI1220" s="12"/>
      <c r="IFJ1220" s="12"/>
      <c r="IFK1220" s="12"/>
      <c r="IFL1220" s="12"/>
      <c r="IFM1220" s="12"/>
      <c r="IFN1220" s="12"/>
      <c r="IFO1220" s="12"/>
      <c r="IFP1220" s="12"/>
      <c r="IFQ1220" s="12"/>
      <c r="IFR1220" s="12"/>
      <c r="IFS1220" s="12"/>
      <c r="IFT1220" s="12"/>
      <c r="IFU1220" s="12"/>
      <c r="IFV1220" s="12"/>
      <c r="IFW1220" s="12"/>
      <c r="IFX1220" s="12"/>
      <c r="IFY1220" s="12"/>
      <c r="IFZ1220" s="12"/>
      <c r="IGA1220" s="12"/>
      <c r="IGB1220" s="12"/>
      <c r="IGC1220" s="12"/>
      <c r="IGD1220" s="12"/>
      <c r="IGE1220" s="12"/>
      <c r="IGF1220" s="12"/>
      <c r="IGG1220" s="12"/>
      <c r="IGH1220" s="12"/>
      <c r="IGI1220" s="12"/>
      <c r="IGJ1220" s="12"/>
      <c r="IGK1220" s="12"/>
      <c r="IGL1220" s="12"/>
      <c r="IGM1220" s="12"/>
      <c r="IGN1220" s="12"/>
      <c r="IGO1220" s="12"/>
      <c r="IGP1220" s="12"/>
      <c r="IGQ1220" s="12"/>
      <c r="IGR1220" s="12"/>
      <c r="IGS1220" s="12"/>
      <c r="IGT1220" s="12"/>
      <c r="IGU1220" s="12"/>
      <c r="IGV1220" s="12"/>
      <c r="IGW1220" s="12"/>
      <c r="IGX1220" s="12"/>
      <c r="IGY1220" s="12"/>
      <c r="IGZ1220" s="12"/>
      <c r="IHA1220" s="12"/>
      <c r="IHB1220" s="12"/>
      <c r="IHC1220" s="12"/>
      <c r="IHD1220" s="12"/>
      <c r="IHE1220" s="12"/>
      <c r="IHF1220" s="12"/>
      <c r="IHG1220" s="12"/>
      <c r="IHH1220" s="12"/>
      <c r="IHI1220" s="12"/>
      <c r="IHJ1220" s="12"/>
      <c r="IHK1220" s="12"/>
      <c r="IHL1220" s="12"/>
      <c r="IHM1220" s="12"/>
      <c r="IHN1220" s="12"/>
      <c r="IHO1220" s="12"/>
      <c r="IHP1220" s="12"/>
      <c r="IHQ1220" s="12"/>
      <c r="IHR1220" s="12"/>
      <c r="IHS1220" s="12"/>
      <c r="IHT1220" s="12"/>
      <c r="IHU1220" s="12"/>
      <c r="IHV1220" s="12"/>
      <c r="IHW1220" s="12"/>
      <c r="IHX1220" s="12"/>
      <c r="IHY1220" s="12"/>
      <c r="IHZ1220" s="12"/>
      <c r="IIA1220" s="12"/>
      <c r="IIB1220" s="12"/>
      <c r="IIC1220" s="12"/>
      <c r="IID1220" s="12"/>
      <c r="IIE1220" s="12"/>
      <c r="IIF1220" s="12"/>
      <c r="IIG1220" s="12"/>
      <c r="IIH1220" s="12"/>
      <c r="III1220" s="12"/>
      <c r="IIJ1220" s="12"/>
      <c r="IIK1220" s="12"/>
      <c r="IIL1220" s="12"/>
      <c r="IIM1220" s="12"/>
      <c r="IIN1220" s="12"/>
      <c r="IIO1220" s="12"/>
      <c r="IIP1220" s="12"/>
      <c r="IIQ1220" s="12"/>
      <c r="IIR1220" s="12"/>
      <c r="IIS1220" s="12"/>
      <c r="IIT1220" s="12"/>
      <c r="IIU1220" s="12"/>
      <c r="IIV1220" s="12"/>
      <c r="IIW1220" s="12"/>
      <c r="IIX1220" s="12"/>
      <c r="IIY1220" s="12"/>
      <c r="IIZ1220" s="12"/>
      <c r="IJA1220" s="12"/>
      <c r="IJB1220" s="12"/>
      <c r="IJC1220" s="12"/>
      <c r="IJD1220" s="12"/>
      <c r="IJE1220" s="12"/>
      <c r="IJF1220" s="12"/>
      <c r="IJG1220" s="12"/>
      <c r="IJH1220" s="12"/>
      <c r="IJI1220" s="12"/>
      <c r="IJJ1220" s="12"/>
      <c r="IJK1220" s="12"/>
      <c r="IJL1220" s="12"/>
      <c r="IJM1220" s="12"/>
      <c r="IJN1220" s="12"/>
      <c r="IJO1220" s="12"/>
      <c r="IJP1220" s="12"/>
      <c r="IJQ1220" s="12"/>
      <c r="IJR1220" s="12"/>
      <c r="IJS1220" s="12"/>
      <c r="IJT1220" s="12"/>
      <c r="IJU1220" s="12"/>
      <c r="IJV1220" s="12"/>
      <c r="IJW1220" s="12"/>
      <c r="IJX1220" s="12"/>
      <c r="IJY1220" s="12"/>
      <c r="IJZ1220" s="12"/>
      <c r="IKA1220" s="12"/>
      <c r="IKB1220" s="12"/>
      <c r="IKC1220" s="12"/>
      <c r="IKD1220" s="12"/>
      <c r="IKE1220" s="12"/>
      <c r="IKF1220" s="12"/>
      <c r="IKG1220" s="12"/>
      <c r="IKH1220" s="12"/>
      <c r="IKI1220" s="12"/>
      <c r="IKJ1220" s="12"/>
      <c r="IKK1220" s="12"/>
      <c r="IKL1220" s="12"/>
      <c r="IKM1220" s="12"/>
      <c r="IKN1220" s="12"/>
      <c r="IKO1220" s="12"/>
      <c r="IKP1220" s="12"/>
      <c r="IKQ1220" s="12"/>
      <c r="IKR1220" s="12"/>
      <c r="IKS1220" s="12"/>
      <c r="IKT1220" s="12"/>
      <c r="IKU1220" s="12"/>
      <c r="IKV1220" s="12"/>
      <c r="IKW1220" s="12"/>
      <c r="IKX1220" s="12"/>
      <c r="IKY1220" s="12"/>
      <c r="IKZ1220" s="12"/>
      <c r="ILA1220" s="12"/>
      <c r="ILB1220" s="12"/>
      <c r="ILC1220" s="12"/>
      <c r="ILD1220" s="12"/>
      <c r="ILE1220" s="12"/>
      <c r="ILF1220" s="12"/>
      <c r="ILG1220" s="12"/>
      <c r="ILH1220" s="12"/>
      <c r="ILI1220" s="12"/>
      <c r="ILJ1220" s="12"/>
      <c r="ILK1220" s="12"/>
      <c r="ILL1220" s="12"/>
      <c r="ILM1220" s="12"/>
      <c r="ILN1220" s="12"/>
      <c r="ILO1220" s="12"/>
      <c r="ILP1220" s="12"/>
      <c r="ILQ1220" s="12"/>
      <c r="ILR1220" s="12"/>
      <c r="ILS1220" s="12"/>
      <c r="ILT1220" s="12"/>
      <c r="ILU1220" s="12"/>
      <c r="ILV1220" s="12"/>
      <c r="ILW1220" s="12"/>
      <c r="ILX1220" s="12"/>
      <c r="ILY1220" s="12"/>
      <c r="ILZ1220" s="12"/>
      <c r="IMA1220" s="12"/>
      <c r="IMB1220" s="12"/>
      <c r="IMC1220" s="12"/>
      <c r="IMD1220" s="12"/>
      <c r="IME1220" s="12"/>
      <c r="IMF1220" s="12"/>
      <c r="IMG1220" s="12"/>
      <c r="IMH1220" s="12"/>
      <c r="IMI1220" s="12"/>
      <c r="IMJ1220" s="12"/>
      <c r="IMK1220" s="12"/>
      <c r="IML1220" s="12"/>
      <c r="IMM1220" s="12"/>
      <c r="IMN1220" s="12"/>
      <c r="IMO1220" s="12"/>
      <c r="IMP1220" s="12"/>
      <c r="IMQ1220" s="12"/>
      <c r="IMR1220" s="12"/>
      <c r="IMS1220" s="12"/>
      <c r="IMT1220" s="12"/>
      <c r="IMU1220" s="12"/>
      <c r="IMV1220" s="12"/>
      <c r="IMW1220" s="12"/>
      <c r="IMX1220" s="12"/>
      <c r="IMY1220" s="12"/>
      <c r="IMZ1220" s="12"/>
      <c r="INA1220" s="12"/>
      <c r="INB1220" s="12"/>
      <c r="INC1220" s="12"/>
      <c r="IND1220" s="12"/>
      <c r="INE1220" s="12"/>
      <c r="INF1220" s="12"/>
      <c r="ING1220" s="12"/>
      <c r="INH1220" s="12"/>
      <c r="INI1220" s="12"/>
      <c r="INJ1220" s="12"/>
      <c r="INK1220" s="12"/>
      <c r="INL1220" s="12"/>
      <c r="INM1220" s="12"/>
      <c r="INN1220" s="12"/>
      <c r="INO1220" s="12"/>
      <c r="INP1220" s="12"/>
      <c r="INQ1220" s="12"/>
      <c r="INR1220" s="12"/>
      <c r="INS1220" s="12"/>
      <c r="INT1220" s="12"/>
      <c r="INU1220" s="12"/>
      <c r="INV1220" s="12"/>
      <c r="INW1220" s="12"/>
      <c r="INX1220" s="12"/>
      <c r="INY1220" s="12"/>
      <c r="INZ1220" s="12"/>
      <c r="IOA1220" s="12"/>
      <c r="IOB1220" s="12"/>
      <c r="IOC1220" s="12"/>
      <c r="IOD1220" s="12"/>
      <c r="IOE1220" s="12"/>
      <c r="IOF1220" s="12"/>
      <c r="IOG1220" s="12"/>
      <c r="IOH1220" s="12"/>
      <c r="IOI1220" s="12"/>
      <c r="IOJ1220" s="12"/>
      <c r="IOK1220" s="12"/>
      <c r="IOL1220" s="12"/>
      <c r="IOM1220" s="12"/>
      <c r="ION1220" s="12"/>
      <c r="IOO1220" s="12"/>
      <c r="IOP1220" s="12"/>
      <c r="IOQ1220" s="12"/>
      <c r="IOR1220" s="12"/>
      <c r="IOS1220" s="12"/>
      <c r="IOT1220" s="12"/>
      <c r="IOU1220" s="12"/>
      <c r="IOV1220" s="12"/>
      <c r="IOW1220" s="12"/>
      <c r="IOX1220" s="12"/>
      <c r="IOY1220" s="12"/>
      <c r="IOZ1220" s="12"/>
      <c r="IPA1220" s="12"/>
      <c r="IPB1220" s="12"/>
      <c r="IPC1220" s="12"/>
      <c r="IPD1220" s="12"/>
      <c r="IPE1220" s="12"/>
      <c r="IPF1220" s="12"/>
      <c r="IPG1220" s="12"/>
      <c r="IPH1220" s="12"/>
      <c r="IPI1220" s="12"/>
      <c r="IPJ1220" s="12"/>
      <c r="IPK1220" s="12"/>
      <c r="IPL1220" s="12"/>
      <c r="IPM1220" s="12"/>
      <c r="IPN1220" s="12"/>
      <c r="IPO1220" s="12"/>
      <c r="IPP1220" s="12"/>
      <c r="IPQ1220" s="12"/>
      <c r="IPR1220" s="12"/>
      <c r="IPS1220" s="12"/>
      <c r="IPT1220" s="12"/>
      <c r="IPU1220" s="12"/>
      <c r="IPV1220" s="12"/>
      <c r="IPW1220" s="12"/>
      <c r="IPX1220" s="12"/>
      <c r="IPY1220" s="12"/>
      <c r="IPZ1220" s="12"/>
      <c r="IQA1220" s="12"/>
      <c r="IQB1220" s="12"/>
      <c r="IQC1220" s="12"/>
      <c r="IQD1220" s="12"/>
      <c r="IQE1220" s="12"/>
      <c r="IQF1220" s="12"/>
      <c r="IQG1220" s="12"/>
      <c r="IQH1220" s="12"/>
      <c r="IQI1220" s="12"/>
      <c r="IQJ1220" s="12"/>
      <c r="IQK1220" s="12"/>
      <c r="IQL1220" s="12"/>
      <c r="IQM1220" s="12"/>
      <c r="IQN1220" s="12"/>
      <c r="IQO1220" s="12"/>
      <c r="IQP1220" s="12"/>
      <c r="IQQ1220" s="12"/>
      <c r="IQR1220" s="12"/>
      <c r="IQS1220" s="12"/>
      <c r="IQT1220" s="12"/>
      <c r="IQU1220" s="12"/>
      <c r="IQV1220" s="12"/>
      <c r="IQW1220" s="12"/>
      <c r="IQX1220" s="12"/>
      <c r="IQY1220" s="12"/>
      <c r="IQZ1220" s="12"/>
      <c r="IRA1220" s="12"/>
      <c r="IRB1220" s="12"/>
      <c r="IRC1220" s="12"/>
      <c r="IRD1220" s="12"/>
      <c r="IRE1220" s="12"/>
      <c r="IRF1220" s="12"/>
      <c r="IRG1220" s="12"/>
      <c r="IRH1220" s="12"/>
      <c r="IRI1220" s="12"/>
      <c r="IRJ1220" s="12"/>
      <c r="IRK1220" s="12"/>
      <c r="IRL1220" s="12"/>
      <c r="IRM1220" s="12"/>
      <c r="IRN1220" s="12"/>
      <c r="IRO1220" s="12"/>
      <c r="IRP1220" s="12"/>
      <c r="IRQ1220" s="12"/>
      <c r="IRR1220" s="12"/>
      <c r="IRS1220" s="12"/>
      <c r="IRT1220" s="12"/>
      <c r="IRU1220" s="12"/>
      <c r="IRV1220" s="12"/>
      <c r="IRW1220" s="12"/>
      <c r="IRX1220" s="12"/>
      <c r="IRY1220" s="12"/>
      <c r="IRZ1220" s="12"/>
      <c r="ISA1220" s="12"/>
      <c r="ISB1220" s="12"/>
      <c r="ISC1220" s="12"/>
      <c r="ISD1220" s="12"/>
      <c r="ISE1220" s="12"/>
      <c r="ISF1220" s="12"/>
      <c r="ISG1220" s="12"/>
      <c r="ISH1220" s="12"/>
      <c r="ISI1220" s="12"/>
      <c r="ISJ1220" s="12"/>
      <c r="ISK1220" s="12"/>
      <c r="ISL1220" s="12"/>
      <c r="ISM1220" s="12"/>
      <c r="ISN1220" s="12"/>
      <c r="ISO1220" s="12"/>
      <c r="ISP1220" s="12"/>
      <c r="ISQ1220" s="12"/>
      <c r="ISR1220" s="12"/>
      <c r="ISS1220" s="12"/>
      <c r="IST1220" s="12"/>
      <c r="ISU1220" s="12"/>
      <c r="ISV1220" s="12"/>
      <c r="ISW1220" s="12"/>
      <c r="ISX1220" s="12"/>
      <c r="ISY1220" s="12"/>
      <c r="ISZ1220" s="12"/>
      <c r="ITA1220" s="12"/>
      <c r="ITB1220" s="12"/>
      <c r="ITC1220" s="12"/>
      <c r="ITD1220" s="12"/>
      <c r="ITE1220" s="12"/>
      <c r="ITF1220" s="12"/>
      <c r="ITG1220" s="12"/>
      <c r="ITH1220" s="12"/>
      <c r="ITI1220" s="12"/>
      <c r="ITJ1220" s="12"/>
      <c r="ITK1220" s="12"/>
      <c r="ITL1220" s="12"/>
      <c r="ITM1220" s="12"/>
      <c r="ITN1220" s="12"/>
      <c r="ITO1220" s="12"/>
      <c r="ITP1220" s="12"/>
      <c r="ITQ1220" s="12"/>
      <c r="ITR1220" s="12"/>
      <c r="ITS1220" s="12"/>
      <c r="ITT1220" s="12"/>
      <c r="ITU1220" s="12"/>
      <c r="ITV1220" s="12"/>
      <c r="ITW1220" s="12"/>
      <c r="ITX1220" s="12"/>
      <c r="ITY1220" s="12"/>
      <c r="ITZ1220" s="12"/>
      <c r="IUA1220" s="12"/>
      <c r="IUB1220" s="12"/>
      <c r="IUC1220" s="12"/>
      <c r="IUD1220" s="12"/>
      <c r="IUE1220" s="12"/>
      <c r="IUF1220" s="12"/>
      <c r="IUG1220" s="12"/>
      <c r="IUH1220" s="12"/>
      <c r="IUI1220" s="12"/>
      <c r="IUJ1220" s="12"/>
      <c r="IUK1220" s="12"/>
      <c r="IUL1220" s="12"/>
      <c r="IUM1220" s="12"/>
      <c r="IUN1220" s="12"/>
      <c r="IUO1220" s="12"/>
      <c r="IUP1220" s="12"/>
      <c r="IUQ1220" s="12"/>
      <c r="IUR1220" s="12"/>
      <c r="IUS1220" s="12"/>
      <c r="IUT1220" s="12"/>
      <c r="IUU1220" s="12"/>
      <c r="IUV1220" s="12"/>
      <c r="IUW1220" s="12"/>
      <c r="IUX1220" s="12"/>
      <c r="IUY1220" s="12"/>
      <c r="IUZ1220" s="12"/>
      <c r="IVA1220" s="12"/>
      <c r="IVB1220" s="12"/>
      <c r="IVC1220" s="12"/>
      <c r="IVD1220" s="12"/>
      <c r="IVE1220" s="12"/>
      <c r="IVF1220" s="12"/>
      <c r="IVG1220" s="12"/>
      <c r="IVH1220" s="12"/>
      <c r="IVI1220" s="12"/>
      <c r="IVJ1220" s="12"/>
      <c r="IVK1220" s="12"/>
      <c r="IVL1220" s="12"/>
      <c r="IVM1220" s="12"/>
      <c r="IVN1220" s="12"/>
      <c r="IVO1220" s="12"/>
      <c r="IVP1220" s="12"/>
      <c r="IVQ1220" s="12"/>
      <c r="IVR1220" s="12"/>
      <c r="IVS1220" s="12"/>
      <c r="IVT1220" s="12"/>
      <c r="IVU1220" s="12"/>
      <c r="IVV1220" s="12"/>
      <c r="IVW1220" s="12"/>
      <c r="IVX1220" s="12"/>
      <c r="IVY1220" s="12"/>
      <c r="IVZ1220" s="12"/>
      <c r="IWA1220" s="12"/>
      <c r="IWB1220" s="12"/>
      <c r="IWC1220" s="12"/>
      <c r="IWD1220" s="12"/>
      <c r="IWE1220" s="12"/>
      <c r="IWF1220" s="12"/>
      <c r="IWG1220" s="12"/>
      <c r="IWH1220" s="12"/>
      <c r="IWI1220" s="12"/>
      <c r="IWJ1220" s="12"/>
      <c r="IWK1220" s="12"/>
      <c r="IWL1220" s="12"/>
      <c r="IWM1220" s="12"/>
      <c r="IWN1220" s="12"/>
      <c r="IWO1220" s="12"/>
      <c r="IWP1220" s="12"/>
      <c r="IWQ1220" s="12"/>
      <c r="IWR1220" s="12"/>
      <c r="IWS1220" s="12"/>
      <c r="IWT1220" s="12"/>
      <c r="IWU1220" s="12"/>
      <c r="IWV1220" s="12"/>
      <c r="IWW1220" s="12"/>
      <c r="IWX1220" s="12"/>
      <c r="IWY1220" s="12"/>
      <c r="IWZ1220" s="12"/>
      <c r="IXA1220" s="12"/>
      <c r="IXB1220" s="12"/>
      <c r="IXC1220" s="12"/>
      <c r="IXD1220" s="12"/>
      <c r="IXE1220" s="12"/>
      <c r="IXF1220" s="12"/>
      <c r="IXG1220" s="12"/>
      <c r="IXH1220" s="12"/>
      <c r="IXI1220" s="12"/>
      <c r="IXJ1220" s="12"/>
      <c r="IXK1220" s="12"/>
      <c r="IXL1220" s="12"/>
      <c r="IXM1220" s="12"/>
      <c r="IXN1220" s="12"/>
      <c r="IXO1220" s="12"/>
      <c r="IXP1220" s="12"/>
      <c r="IXQ1220" s="12"/>
      <c r="IXR1220" s="12"/>
      <c r="IXS1220" s="12"/>
      <c r="IXT1220" s="12"/>
      <c r="IXU1220" s="12"/>
      <c r="IXV1220" s="12"/>
      <c r="IXW1220" s="12"/>
      <c r="IXX1220" s="12"/>
      <c r="IXY1220" s="12"/>
      <c r="IXZ1220" s="12"/>
      <c r="IYA1220" s="12"/>
      <c r="IYB1220" s="12"/>
      <c r="IYC1220" s="12"/>
      <c r="IYD1220" s="12"/>
      <c r="IYE1220" s="12"/>
      <c r="IYF1220" s="12"/>
      <c r="IYG1220" s="12"/>
      <c r="IYH1220" s="12"/>
      <c r="IYI1220" s="12"/>
      <c r="IYJ1220" s="12"/>
      <c r="IYK1220" s="12"/>
      <c r="IYL1220" s="12"/>
      <c r="IYM1220" s="12"/>
      <c r="IYN1220" s="12"/>
      <c r="IYO1220" s="12"/>
      <c r="IYP1220" s="12"/>
      <c r="IYQ1220" s="12"/>
      <c r="IYR1220" s="12"/>
      <c r="IYS1220" s="12"/>
      <c r="IYT1220" s="12"/>
      <c r="IYU1220" s="12"/>
      <c r="IYV1220" s="12"/>
      <c r="IYW1220" s="12"/>
      <c r="IYX1220" s="12"/>
      <c r="IYY1220" s="12"/>
      <c r="IYZ1220" s="12"/>
      <c r="IZA1220" s="12"/>
      <c r="IZB1220" s="12"/>
      <c r="IZC1220" s="12"/>
      <c r="IZD1220" s="12"/>
      <c r="IZE1220" s="12"/>
      <c r="IZF1220" s="12"/>
      <c r="IZG1220" s="12"/>
      <c r="IZH1220" s="12"/>
      <c r="IZI1220" s="12"/>
      <c r="IZJ1220" s="12"/>
      <c r="IZK1220" s="12"/>
      <c r="IZL1220" s="12"/>
      <c r="IZM1220" s="12"/>
      <c r="IZN1220" s="12"/>
      <c r="IZO1220" s="12"/>
      <c r="IZP1220" s="12"/>
      <c r="IZQ1220" s="12"/>
      <c r="IZR1220" s="12"/>
      <c r="IZS1220" s="12"/>
      <c r="IZT1220" s="12"/>
      <c r="IZU1220" s="12"/>
      <c r="IZV1220" s="12"/>
      <c r="IZW1220" s="12"/>
      <c r="IZX1220" s="12"/>
      <c r="IZY1220" s="12"/>
      <c r="IZZ1220" s="12"/>
      <c r="JAA1220" s="12"/>
      <c r="JAB1220" s="12"/>
      <c r="JAC1220" s="12"/>
      <c r="JAD1220" s="12"/>
      <c r="JAE1220" s="12"/>
      <c r="JAF1220" s="12"/>
      <c r="JAG1220" s="12"/>
      <c r="JAH1220" s="12"/>
      <c r="JAI1220" s="12"/>
      <c r="JAJ1220" s="12"/>
      <c r="JAK1220" s="12"/>
      <c r="JAL1220" s="12"/>
      <c r="JAM1220" s="12"/>
      <c r="JAN1220" s="12"/>
      <c r="JAO1220" s="12"/>
      <c r="JAP1220" s="12"/>
      <c r="JAQ1220" s="12"/>
      <c r="JAR1220" s="12"/>
      <c r="JAS1220" s="12"/>
      <c r="JAT1220" s="12"/>
      <c r="JAU1220" s="12"/>
      <c r="JAV1220" s="12"/>
      <c r="JAW1220" s="12"/>
      <c r="JAX1220" s="12"/>
      <c r="JAY1220" s="12"/>
      <c r="JAZ1220" s="12"/>
      <c r="JBA1220" s="12"/>
      <c r="JBB1220" s="12"/>
      <c r="JBC1220" s="12"/>
      <c r="JBD1220" s="12"/>
      <c r="JBE1220" s="12"/>
      <c r="JBF1220" s="12"/>
      <c r="JBG1220" s="12"/>
      <c r="JBH1220" s="12"/>
      <c r="JBI1220" s="12"/>
      <c r="JBJ1220" s="12"/>
      <c r="JBK1220" s="12"/>
      <c r="JBL1220" s="12"/>
      <c r="JBM1220" s="12"/>
      <c r="JBN1220" s="12"/>
      <c r="JBO1220" s="12"/>
      <c r="JBP1220" s="12"/>
      <c r="JBQ1220" s="12"/>
      <c r="JBR1220" s="12"/>
      <c r="JBS1220" s="12"/>
      <c r="JBT1220" s="12"/>
      <c r="JBU1220" s="12"/>
      <c r="JBV1220" s="12"/>
      <c r="JBW1220" s="12"/>
      <c r="JBX1220" s="12"/>
      <c r="JBY1220" s="12"/>
      <c r="JBZ1220" s="12"/>
      <c r="JCA1220" s="12"/>
      <c r="JCB1220" s="12"/>
      <c r="JCC1220" s="12"/>
      <c r="JCD1220" s="12"/>
      <c r="JCE1220" s="12"/>
      <c r="JCF1220" s="12"/>
      <c r="JCG1220" s="12"/>
      <c r="JCH1220" s="12"/>
      <c r="JCI1220" s="12"/>
      <c r="JCJ1220" s="12"/>
      <c r="JCK1220" s="12"/>
      <c r="JCL1220" s="12"/>
      <c r="JCM1220" s="12"/>
      <c r="JCN1220" s="12"/>
      <c r="JCO1220" s="12"/>
      <c r="JCP1220" s="12"/>
      <c r="JCQ1220" s="12"/>
      <c r="JCR1220" s="12"/>
      <c r="JCS1220" s="12"/>
      <c r="JCT1220" s="12"/>
      <c r="JCU1220" s="12"/>
      <c r="JCV1220" s="12"/>
      <c r="JCW1220" s="12"/>
      <c r="JCX1220" s="12"/>
      <c r="JCY1220" s="12"/>
      <c r="JCZ1220" s="12"/>
      <c r="JDA1220" s="12"/>
      <c r="JDB1220" s="12"/>
      <c r="JDC1220" s="12"/>
      <c r="JDD1220" s="12"/>
      <c r="JDE1220" s="12"/>
      <c r="JDF1220" s="12"/>
      <c r="JDG1220" s="12"/>
      <c r="JDH1220" s="12"/>
      <c r="JDI1220" s="12"/>
      <c r="JDJ1220" s="12"/>
      <c r="JDK1220" s="12"/>
      <c r="JDL1220" s="12"/>
      <c r="JDM1220" s="12"/>
      <c r="JDN1220" s="12"/>
      <c r="JDO1220" s="12"/>
      <c r="JDP1220" s="12"/>
      <c r="JDQ1220" s="12"/>
      <c r="JDR1220" s="12"/>
      <c r="JDS1220" s="12"/>
      <c r="JDT1220" s="12"/>
      <c r="JDU1220" s="12"/>
      <c r="JDV1220" s="12"/>
      <c r="JDW1220" s="12"/>
      <c r="JDX1220" s="12"/>
      <c r="JDY1220" s="12"/>
      <c r="JDZ1220" s="12"/>
      <c r="JEA1220" s="12"/>
      <c r="JEB1220" s="12"/>
      <c r="JEC1220" s="12"/>
      <c r="JED1220" s="12"/>
      <c r="JEE1220" s="12"/>
      <c r="JEF1220" s="12"/>
      <c r="JEG1220" s="12"/>
      <c r="JEH1220" s="12"/>
      <c r="JEI1220" s="12"/>
      <c r="JEJ1220" s="12"/>
      <c r="JEK1220" s="12"/>
      <c r="JEL1220" s="12"/>
      <c r="JEM1220" s="12"/>
      <c r="JEN1220" s="12"/>
      <c r="JEO1220" s="12"/>
      <c r="JEP1220" s="12"/>
      <c r="JEQ1220" s="12"/>
      <c r="JER1220" s="12"/>
      <c r="JES1220" s="12"/>
      <c r="JET1220" s="12"/>
      <c r="JEU1220" s="12"/>
      <c r="JEV1220" s="12"/>
      <c r="JEW1220" s="12"/>
      <c r="JEX1220" s="12"/>
      <c r="JEY1220" s="12"/>
      <c r="JEZ1220" s="12"/>
      <c r="JFA1220" s="12"/>
      <c r="JFB1220" s="12"/>
      <c r="JFC1220" s="12"/>
      <c r="JFD1220" s="12"/>
      <c r="JFE1220" s="12"/>
      <c r="JFF1220" s="12"/>
      <c r="JFG1220" s="12"/>
      <c r="JFH1220" s="12"/>
      <c r="JFI1220" s="12"/>
      <c r="JFJ1220" s="12"/>
      <c r="JFK1220" s="12"/>
      <c r="JFL1220" s="12"/>
      <c r="JFM1220" s="12"/>
      <c r="JFN1220" s="12"/>
      <c r="JFO1220" s="12"/>
      <c r="JFP1220" s="12"/>
      <c r="JFQ1220" s="12"/>
      <c r="JFR1220" s="12"/>
      <c r="JFS1220" s="12"/>
      <c r="JFT1220" s="12"/>
      <c r="JFU1220" s="12"/>
      <c r="JFV1220" s="12"/>
      <c r="JFW1220" s="12"/>
      <c r="JFX1220" s="12"/>
      <c r="JFY1220" s="12"/>
      <c r="JFZ1220" s="12"/>
      <c r="JGA1220" s="12"/>
      <c r="JGB1220" s="12"/>
      <c r="JGC1220" s="12"/>
      <c r="JGD1220" s="12"/>
      <c r="JGE1220" s="12"/>
      <c r="JGF1220" s="12"/>
      <c r="JGG1220" s="12"/>
      <c r="JGH1220" s="12"/>
      <c r="JGI1220" s="12"/>
      <c r="JGJ1220" s="12"/>
      <c r="JGK1220" s="12"/>
      <c r="JGL1220" s="12"/>
      <c r="JGM1220" s="12"/>
      <c r="JGN1220" s="12"/>
      <c r="JGO1220" s="12"/>
      <c r="JGP1220" s="12"/>
      <c r="JGQ1220" s="12"/>
      <c r="JGR1220" s="12"/>
      <c r="JGS1220" s="12"/>
      <c r="JGT1220" s="12"/>
      <c r="JGU1220" s="12"/>
      <c r="JGV1220" s="12"/>
      <c r="JGW1220" s="12"/>
      <c r="JGX1220" s="12"/>
      <c r="JGY1220" s="12"/>
      <c r="JGZ1220" s="12"/>
      <c r="JHA1220" s="12"/>
      <c r="JHB1220" s="12"/>
      <c r="JHC1220" s="12"/>
      <c r="JHD1220" s="12"/>
      <c r="JHE1220" s="12"/>
      <c r="JHF1220" s="12"/>
      <c r="JHG1220" s="12"/>
      <c r="JHH1220" s="12"/>
      <c r="JHI1220" s="12"/>
      <c r="JHJ1220" s="12"/>
      <c r="JHK1220" s="12"/>
      <c r="JHL1220" s="12"/>
      <c r="JHM1220" s="12"/>
      <c r="JHN1220" s="12"/>
      <c r="JHO1220" s="12"/>
      <c r="JHP1220" s="12"/>
      <c r="JHQ1220" s="12"/>
      <c r="JHR1220" s="12"/>
      <c r="JHS1220" s="12"/>
      <c r="JHT1220" s="12"/>
      <c r="JHU1220" s="12"/>
      <c r="JHV1220" s="12"/>
      <c r="JHW1220" s="12"/>
      <c r="JHX1220" s="12"/>
      <c r="JHY1220" s="12"/>
      <c r="JHZ1220" s="12"/>
      <c r="JIA1220" s="12"/>
      <c r="JIB1220" s="12"/>
      <c r="JIC1220" s="12"/>
      <c r="JID1220" s="12"/>
      <c r="JIE1220" s="12"/>
      <c r="JIF1220" s="12"/>
      <c r="JIG1220" s="12"/>
      <c r="JIH1220" s="12"/>
      <c r="JII1220" s="12"/>
      <c r="JIJ1220" s="12"/>
      <c r="JIK1220" s="12"/>
      <c r="JIL1220" s="12"/>
      <c r="JIM1220" s="12"/>
      <c r="JIN1220" s="12"/>
      <c r="JIO1220" s="12"/>
      <c r="JIP1220" s="12"/>
      <c r="JIQ1220" s="12"/>
      <c r="JIR1220" s="12"/>
      <c r="JIS1220" s="12"/>
      <c r="JIT1220" s="12"/>
      <c r="JIU1220" s="12"/>
      <c r="JIV1220" s="12"/>
      <c r="JIW1220" s="12"/>
      <c r="JIX1220" s="12"/>
      <c r="JIY1220" s="12"/>
      <c r="JIZ1220" s="12"/>
      <c r="JJA1220" s="12"/>
      <c r="JJB1220" s="12"/>
      <c r="JJC1220" s="12"/>
      <c r="JJD1220" s="12"/>
      <c r="JJE1220" s="12"/>
      <c r="JJF1220" s="12"/>
      <c r="JJG1220" s="12"/>
      <c r="JJH1220" s="12"/>
      <c r="JJI1220" s="12"/>
      <c r="JJJ1220" s="12"/>
      <c r="JJK1220" s="12"/>
      <c r="JJL1220" s="12"/>
      <c r="JJM1220" s="12"/>
      <c r="JJN1220" s="12"/>
      <c r="JJO1220" s="12"/>
      <c r="JJP1220" s="12"/>
      <c r="JJQ1220" s="12"/>
      <c r="JJR1220" s="12"/>
      <c r="JJS1220" s="12"/>
      <c r="JJT1220" s="12"/>
      <c r="JJU1220" s="12"/>
      <c r="JJV1220" s="12"/>
      <c r="JJW1220" s="12"/>
      <c r="JJX1220" s="12"/>
      <c r="JJY1220" s="12"/>
      <c r="JJZ1220" s="12"/>
      <c r="JKA1220" s="12"/>
      <c r="JKB1220" s="12"/>
      <c r="JKC1220" s="12"/>
      <c r="JKD1220" s="12"/>
      <c r="JKE1220" s="12"/>
      <c r="JKF1220" s="12"/>
      <c r="JKG1220" s="12"/>
      <c r="JKH1220" s="12"/>
      <c r="JKI1220" s="12"/>
      <c r="JKJ1220" s="12"/>
      <c r="JKK1220" s="12"/>
      <c r="JKL1220" s="12"/>
      <c r="JKM1220" s="12"/>
      <c r="JKN1220" s="12"/>
      <c r="JKO1220" s="12"/>
      <c r="JKP1220" s="12"/>
      <c r="JKQ1220" s="12"/>
      <c r="JKR1220" s="12"/>
      <c r="JKS1220" s="12"/>
      <c r="JKT1220" s="12"/>
      <c r="JKU1220" s="12"/>
      <c r="JKV1220" s="12"/>
      <c r="JKW1220" s="12"/>
      <c r="JKX1220" s="12"/>
      <c r="JKY1220" s="12"/>
      <c r="JKZ1220" s="12"/>
      <c r="JLA1220" s="12"/>
      <c r="JLB1220" s="12"/>
      <c r="JLC1220" s="12"/>
      <c r="JLD1220" s="12"/>
      <c r="JLE1220" s="12"/>
      <c r="JLF1220" s="12"/>
      <c r="JLG1220" s="12"/>
      <c r="JLH1220" s="12"/>
      <c r="JLI1220" s="12"/>
      <c r="JLJ1220" s="12"/>
      <c r="JLK1220" s="12"/>
      <c r="JLL1220" s="12"/>
      <c r="JLM1220" s="12"/>
      <c r="JLN1220" s="12"/>
      <c r="JLO1220" s="12"/>
      <c r="JLP1220" s="12"/>
      <c r="JLQ1220" s="12"/>
      <c r="JLR1220" s="12"/>
      <c r="JLS1220" s="12"/>
      <c r="JLT1220" s="12"/>
      <c r="JLU1220" s="12"/>
      <c r="JLV1220" s="12"/>
      <c r="JLW1220" s="12"/>
      <c r="JLX1220" s="12"/>
      <c r="JLY1220" s="12"/>
      <c r="JLZ1220" s="12"/>
      <c r="JMA1220" s="12"/>
      <c r="JMB1220" s="12"/>
      <c r="JMC1220" s="12"/>
      <c r="JMD1220" s="12"/>
      <c r="JME1220" s="12"/>
      <c r="JMF1220" s="12"/>
      <c r="JMG1220" s="12"/>
      <c r="JMH1220" s="12"/>
      <c r="JMI1220" s="12"/>
      <c r="JMJ1220" s="12"/>
      <c r="JMK1220" s="12"/>
      <c r="JML1220" s="12"/>
      <c r="JMM1220" s="12"/>
      <c r="JMN1220" s="12"/>
      <c r="JMO1220" s="12"/>
      <c r="JMP1220" s="12"/>
      <c r="JMQ1220" s="12"/>
      <c r="JMR1220" s="12"/>
      <c r="JMS1220" s="12"/>
      <c r="JMT1220" s="12"/>
      <c r="JMU1220" s="12"/>
      <c r="JMV1220" s="12"/>
      <c r="JMW1220" s="12"/>
      <c r="JMX1220" s="12"/>
      <c r="JMY1220" s="12"/>
      <c r="JMZ1220" s="12"/>
      <c r="JNA1220" s="12"/>
      <c r="JNB1220" s="12"/>
      <c r="JNC1220" s="12"/>
      <c r="JND1220" s="12"/>
      <c r="JNE1220" s="12"/>
      <c r="JNF1220" s="12"/>
      <c r="JNG1220" s="12"/>
      <c r="JNH1220" s="12"/>
      <c r="JNI1220" s="12"/>
      <c r="JNJ1220" s="12"/>
      <c r="JNK1220" s="12"/>
      <c r="JNL1220" s="12"/>
      <c r="JNM1220" s="12"/>
      <c r="JNN1220" s="12"/>
      <c r="JNO1220" s="12"/>
      <c r="JNP1220" s="12"/>
      <c r="JNQ1220" s="12"/>
      <c r="JNR1220" s="12"/>
      <c r="JNS1220" s="12"/>
      <c r="JNT1220" s="12"/>
      <c r="JNU1220" s="12"/>
      <c r="JNV1220" s="12"/>
      <c r="JNW1220" s="12"/>
      <c r="JNX1220" s="12"/>
      <c r="JNY1220" s="12"/>
      <c r="JNZ1220" s="12"/>
      <c r="JOA1220" s="12"/>
      <c r="JOB1220" s="12"/>
      <c r="JOC1220" s="12"/>
      <c r="JOD1220" s="12"/>
      <c r="JOE1220" s="12"/>
      <c r="JOF1220" s="12"/>
      <c r="JOG1220" s="12"/>
      <c r="JOH1220" s="12"/>
      <c r="JOI1220" s="12"/>
      <c r="JOJ1220" s="12"/>
      <c r="JOK1220" s="12"/>
      <c r="JOL1220" s="12"/>
      <c r="JOM1220" s="12"/>
      <c r="JON1220" s="12"/>
      <c r="JOO1220" s="12"/>
      <c r="JOP1220" s="12"/>
      <c r="JOQ1220" s="12"/>
      <c r="JOR1220" s="12"/>
      <c r="JOS1220" s="12"/>
      <c r="JOT1220" s="12"/>
      <c r="JOU1220" s="12"/>
      <c r="JOV1220" s="12"/>
      <c r="JOW1220" s="12"/>
      <c r="JOX1220" s="12"/>
      <c r="JOY1220" s="12"/>
      <c r="JOZ1220" s="12"/>
      <c r="JPA1220" s="12"/>
      <c r="JPB1220" s="12"/>
      <c r="JPC1220" s="12"/>
      <c r="JPD1220" s="12"/>
      <c r="JPE1220" s="12"/>
      <c r="JPF1220" s="12"/>
      <c r="JPG1220" s="12"/>
      <c r="JPH1220" s="12"/>
      <c r="JPI1220" s="12"/>
      <c r="JPJ1220" s="12"/>
      <c r="JPK1220" s="12"/>
      <c r="JPL1220" s="12"/>
      <c r="JPM1220" s="12"/>
      <c r="JPN1220" s="12"/>
      <c r="JPO1220" s="12"/>
      <c r="JPP1220" s="12"/>
      <c r="JPQ1220" s="12"/>
      <c r="JPR1220" s="12"/>
      <c r="JPS1220" s="12"/>
      <c r="JPT1220" s="12"/>
      <c r="JPU1220" s="12"/>
      <c r="JPV1220" s="12"/>
      <c r="JPW1220" s="12"/>
      <c r="JPX1220" s="12"/>
      <c r="JPY1220" s="12"/>
      <c r="JPZ1220" s="12"/>
      <c r="JQA1220" s="12"/>
      <c r="JQB1220" s="12"/>
      <c r="JQC1220" s="12"/>
      <c r="JQD1220" s="12"/>
      <c r="JQE1220" s="12"/>
      <c r="JQF1220" s="12"/>
      <c r="JQG1220" s="12"/>
      <c r="JQH1220" s="12"/>
      <c r="JQI1220" s="12"/>
      <c r="JQJ1220" s="12"/>
      <c r="JQK1220" s="12"/>
      <c r="JQL1220" s="12"/>
      <c r="JQM1220" s="12"/>
      <c r="JQN1220" s="12"/>
      <c r="JQO1220" s="12"/>
      <c r="JQP1220" s="12"/>
      <c r="JQQ1220" s="12"/>
      <c r="JQR1220" s="12"/>
      <c r="JQS1220" s="12"/>
      <c r="JQT1220" s="12"/>
      <c r="JQU1220" s="12"/>
      <c r="JQV1220" s="12"/>
      <c r="JQW1220" s="12"/>
      <c r="JQX1220" s="12"/>
      <c r="JQY1220" s="12"/>
      <c r="JQZ1220" s="12"/>
      <c r="JRA1220" s="12"/>
      <c r="JRB1220" s="12"/>
      <c r="JRC1220" s="12"/>
      <c r="JRD1220" s="12"/>
      <c r="JRE1220" s="12"/>
      <c r="JRF1220" s="12"/>
      <c r="JRG1220" s="12"/>
      <c r="JRH1220" s="12"/>
      <c r="JRI1220" s="12"/>
      <c r="JRJ1220" s="12"/>
      <c r="JRK1220" s="12"/>
      <c r="JRL1220" s="12"/>
      <c r="JRM1220" s="12"/>
      <c r="JRN1220" s="12"/>
      <c r="JRO1220" s="12"/>
      <c r="JRP1220" s="12"/>
      <c r="JRQ1220" s="12"/>
      <c r="JRR1220" s="12"/>
      <c r="JRS1220" s="12"/>
      <c r="JRT1220" s="12"/>
      <c r="JRU1220" s="12"/>
      <c r="JRV1220" s="12"/>
      <c r="JRW1220" s="12"/>
      <c r="JRX1220" s="12"/>
      <c r="JRY1220" s="12"/>
      <c r="JRZ1220" s="12"/>
      <c r="JSA1220" s="12"/>
      <c r="JSB1220" s="12"/>
      <c r="JSC1220" s="12"/>
      <c r="JSD1220" s="12"/>
      <c r="JSE1220" s="12"/>
      <c r="JSF1220" s="12"/>
      <c r="JSG1220" s="12"/>
      <c r="JSH1220" s="12"/>
      <c r="JSI1220" s="12"/>
      <c r="JSJ1220" s="12"/>
      <c r="JSK1220" s="12"/>
      <c r="JSL1220" s="12"/>
      <c r="JSM1220" s="12"/>
      <c r="JSN1220" s="12"/>
      <c r="JSO1220" s="12"/>
      <c r="JSP1220" s="12"/>
      <c r="JSQ1220" s="12"/>
      <c r="JSR1220" s="12"/>
      <c r="JSS1220" s="12"/>
      <c r="JST1220" s="12"/>
      <c r="JSU1220" s="12"/>
      <c r="JSV1220" s="12"/>
      <c r="JSW1220" s="12"/>
      <c r="JSX1220" s="12"/>
      <c r="JSY1220" s="12"/>
      <c r="JSZ1220" s="12"/>
      <c r="JTA1220" s="12"/>
      <c r="JTB1220" s="12"/>
      <c r="JTC1220" s="12"/>
      <c r="JTD1220" s="12"/>
      <c r="JTE1220" s="12"/>
      <c r="JTF1220" s="12"/>
      <c r="JTG1220" s="12"/>
      <c r="JTH1220" s="12"/>
      <c r="JTI1220" s="12"/>
      <c r="JTJ1220" s="12"/>
      <c r="JTK1220" s="12"/>
      <c r="JTL1220" s="12"/>
      <c r="JTM1220" s="12"/>
      <c r="JTN1220" s="12"/>
      <c r="JTO1220" s="12"/>
      <c r="JTP1220" s="12"/>
      <c r="JTQ1220" s="12"/>
      <c r="JTR1220" s="12"/>
      <c r="JTS1220" s="12"/>
      <c r="JTT1220" s="12"/>
      <c r="JTU1220" s="12"/>
      <c r="JTV1220" s="12"/>
      <c r="JTW1220" s="12"/>
      <c r="JTX1220" s="12"/>
      <c r="JTY1220" s="12"/>
      <c r="JTZ1220" s="12"/>
      <c r="JUA1220" s="12"/>
      <c r="JUB1220" s="12"/>
      <c r="JUC1220" s="12"/>
      <c r="JUD1220" s="12"/>
      <c r="JUE1220" s="12"/>
      <c r="JUF1220" s="12"/>
      <c r="JUG1220" s="12"/>
      <c r="JUH1220" s="12"/>
      <c r="JUI1220" s="12"/>
      <c r="JUJ1220" s="12"/>
      <c r="JUK1220" s="12"/>
      <c r="JUL1220" s="12"/>
      <c r="JUM1220" s="12"/>
      <c r="JUN1220" s="12"/>
      <c r="JUO1220" s="12"/>
      <c r="JUP1220" s="12"/>
      <c r="JUQ1220" s="12"/>
      <c r="JUR1220" s="12"/>
      <c r="JUS1220" s="12"/>
      <c r="JUT1220" s="12"/>
      <c r="JUU1220" s="12"/>
      <c r="JUV1220" s="12"/>
      <c r="JUW1220" s="12"/>
      <c r="JUX1220" s="12"/>
      <c r="JUY1220" s="12"/>
      <c r="JUZ1220" s="12"/>
      <c r="JVA1220" s="12"/>
      <c r="JVB1220" s="12"/>
      <c r="JVC1220" s="12"/>
      <c r="JVD1220" s="12"/>
      <c r="JVE1220" s="12"/>
      <c r="JVF1220" s="12"/>
      <c r="JVG1220" s="12"/>
      <c r="JVH1220" s="12"/>
      <c r="JVI1220" s="12"/>
      <c r="JVJ1220" s="12"/>
      <c r="JVK1220" s="12"/>
      <c r="JVL1220" s="12"/>
      <c r="JVM1220" s="12"/>
      <c r="JVN1220" s="12"/>
      <c r="JVO1220" s="12"/>
      <c r="JVP1220" s="12"/>
      <c r="JVQ1220" s="12"/>
      <c r="JVR1220" s="12"/>
      <c r="JVS1220" s="12"/>
      <c r="JVT1220" s="12"/>
      <c r="JVU1220" s="12"/>
      <c r="JVV1220" s="12"/>
      <c r="JVW1220" s="12"/>
      <c r="JVX1220" s="12"/>
      <c r="JVY1220" s="12"/>
      <c r="JVZ1220" s="12"/>
      <c r="JWA1220" s="12"/>
      <c r="JWB1220" s="12"/>
      <c r="JWC1220" s="12"/>
      <c r="JWD1220" s="12"/>
      <c r="JWE1220" s="12"/>
      <c r="JWF1220" s="12"/>
      <c r="JWG1220" s="12"/>
      <c r="JWH1220" s="12"/>
      <c r="JWI1220" s="12"/>
      <c r="JWJ1220" s="12"/>
      <c r="JWK1220" s="12"/>
      <c r="JWL1220" s="12"/>
      <c r="JWM1220" s="12"/>
      <c r="JWN1220" s="12"/>
      <c r="JWO1220" s="12"/>
      <c r="JWP1220" s="12"/>
      <c r="JWQ1220" s="12"/>
      <c r="JWR1220" s="12"/>
      <c r="JWS1220" s="12"/>
      <c r="JWT1220" s="12"/>
      <c r="JWU1220" s="12"/>
      <c r="JWV1220" s="12"/>
      <c r="JWW1220" s="12"/>
      <c r="JWX1220" s="12"/>
      <c r="JWY1220" s="12"/>
      <c r="JWZ1220" s="12"/>
      <c r="JXA1220" s="12"/>
      <c r="JXB1220" s="12"/>
      <c r="JXC1220" s="12"/>
      <c r="JXD1220" s="12"/>
      <c r="JXE1220" s="12"/>
      <c r="JXF1220" s="12"/>
      <c r="JXG1220" s="12"/>
      <c r="JXH1220" s="12"/>
      <c r="JXI1220" s="12"/>
      <c r="JXJ1220" s="12"/>
      <c r="JXK1220" s="12"/>
      <c r="JXL1220" s="12"/>
      <c r="JXM1220" s="12"/>
      <c r="JXN1220" s="12"/>
      <c r="JXO1220" s="12"/>
      <c r="JXP1220" s="12"/>
      <c r="JXQ1220" s="12"/>
      <c r="JXR1220" s="12"/>
      <c r="JXS1220" s="12"/>
      <c r="JXT1220" s="12"/>
      <c r="JXU1220" s="12"/>
      <c r="JXV1220" s="12"/>
      <c r="JXW1220" s="12"/>
      <c r="JXX1220" s="12"/>
      <c r="JXY1220" s="12"/>
      <c r="JXZ1220" s="12"/>
      <c r="JYA1220" s="12"/>
      <c r="JYB1220" s="12"/>
      <c r="JYC1220" s="12"/>
      <c r="JYD1220" s="12"/>
      <c r="JYE1220" s="12"/>
      <c r="JYF1220" s="12"/>
      <c r="JYG1220" s="12"/>
      <c r="JYH1220" s="12"/>
      <c r="JYI1220" s="12"/>
      <c r="JYJ1220" s="12"/>
      <c r="JYK1220" s="12"/>
      <c r="JYL1220" s="12"/>
      <c r="JYM1220" s="12"/>
      <c r="JYN1220" s="12"/>
      <c r="JYO1220" s="12"/>
      <c r="JYP1220" s="12"/>
      <c r="JYQ1220" s="12"/>
      <c r="JYR1220" s="12"/>
      <c r="JYS1220" s="12"/>
      <c r="JYT1220" s="12"/>
      <c r="JYU1220" s="12"/>
      <c r="JYV1220" s="12"/>
      <c r="JYW1220" s="12"/>
      <c r="JYX1220" s="12"/>
      <c r="JYY1220" s="12"/>
      <c r="JYZ1220" s="12"/>
      <c r="JZA1220" s="12"/>
      <c r="JZB1220" s="12"/>
      <c r="JZC1220" s="12"/>
      <c r="JZD1220" s="12"/>
      <c r="JZE1220" s="12"/>
      <c r="JZF1220" s="12"/>
      <c r="JZG1220" s="12"/>
      <c r="JZH1220" s="12"/>
      <c r="JZI1220" s="12"/>
      <c r="JZJ1220" s="12"/>
      <c r="JZK1220" s="12"/>
      <c r="JZL1220" s="12"/>
      <c r="JZM1220" s="12"/>
      <c r="JZN1220" s="12"/>
      <c r="JZO1220" s="12"/>
      <c r="JZP1220" s="12"/>
      <c r="JZQ1220" s="12"/>
      <c r="JZR1220" s="12"/>
      <c r="JZS1220" s="12"/>
      <c r="JZT1220" s="12"/>
      <c r="JZU1220" s="12"/>
      <c r="JZV1220" s="12"/>
      <c r="JZW1220" s="12"/>
      <c r="JZX1220" s="12"/>
      <c r="JZY1220" s="12"/>
      <c r="JZZ1220" s="12"/>
      <c r="KAA1220" s="12"/>
      <c r="KAB1220" s="12"/>
      <c r="KAC1220" s="12"/>
      <c r="KAD1220" s="12"/>
      <c r="KAE1220" s="12"/>
      <c r="KAF1220" s="12"/>
      <c r="KAG1220" s="12"/>
      <c r="KAH1220" s="12"/>
      <c r="KAI1220" s="12"/>
      <c r="KAJ1220" s="12"/>
      <c r="KAK1220" s="12"/>
      <c r="KAL1220" s="12"/>
      <c r="KAM1220" s="12"/>
      <c r="KAN1220" s="12"/>
      <c r="KAO1220" s="12"/>
      <c r="KAP1220" s="12"/>
      <c r="KAQ1220" s="12"/>
      <c r="KAR1220" s="12"/>
      <c r="KAS1220" s="12"/>
      <c r="KAT1220" s="12"/>
      <c r="KAU1220" s="12"/>
      <c r="KAV1220" s="12"/>
      <c r="KAW1220" s="12"/>
      <c r="KAX1220" s="12"/>
      <c r="KAY1220" s="12"/>
      <c r="KAZ1220" s="12"/>
      <c r="KBA1220" s="12"/>
      <c r="KBB1220" s="12"/>
      <c r="KBC1220" s="12"/>
      <c r="KBD1220" s="12"/>
      <c r="KBE1220" s="12"/>
      <c r="KBF1220" s="12"/>
      <c r="KBG1220" s="12"/>
      <c r="KBH1220" s="12"/>
      <c r="KBI1220" s="12"/>
      <c r="KBJ1220" s="12"/>
      <c r="KBK1220" s="12"/>
      <c r="KBL1220" s="12"/>
      <c r="KBM1220" s="12"/>
      <c r="KBN1220" s="12"/>
      <c r="KBO1220" s="12"/>
      <c r="KBP1220" s="12"/>
      <c r="KBQ1220" s="12"/>
      <c r="KBR1220" s="12"/>
      <c r="KBS1220" s="12"/>
      <c r="KBT1220" s="12"/>
      <c r="KBU1220" s="12"/>
      <c r="KBV1220" s="12"/>
      <c r="KBW1220" s="12"/>
      <c r="KBX1220" s="12"/>
      <c r="KBY1220" s="12"/>
      <c r="KBZ1220" s="12"/>
      <c r="KCA1220" s="12"/>
      <c r="KCB1220" s="12"/>
      <c r="KCC1220" s="12"/>
      <c r="KCD1220" s="12"/>
      <c r="KCE1220" s="12"/>
      <c r="KCF1220" s="12"/>
      <c r="KCG1220" s="12"/>
      <c r="KCH1220" s="12"/>
      <c r="KCI1220" s="12"/>
      <c r="KCJ1220" s="12"/>
      <c r="KCK1220" s="12"/>
      <c r="KCL1220" s="12"/>
      <c r="KCM1220" s="12"/>
      <c r="KCN1220" s="12"/>
      <c r="KCO1220" s="12"/>
      <c r="KCP1220" s="12"/>
      <c r="KCQ1220" s="12"/>
      <c r="KCR1220" s="12"/>
      <c r="KCS1220" s="12"/>
      <c r="KCT1220" s="12"/>
      <c r="KCU1220" s="12"/>
      <c r="KCV1220" s="12"/>
      <c r="KCW1220" s="12"/>
      <c r="KCX1220" s="12"/>
      <c r="KCY1220" s="12"/>
      <c r="KCZ1220" s="12"/>
      <c r="KDA1220" s="12"/>
      <c r="KDB1220" s="12"/>
      <c r="KDC1220" s="12"/>
      <c r="KDD1220" s="12"/>
      <c r="KDE1220" s="12"/>
      <c r="KDF1220" s="12"/>
      <c r="KDG1220" s="12"/>
      <c r="KDH1220" s="12"/>
      <c r="KDI1220" s="12"/>
      <c r="KDJ1220" s="12"/>
      <c r="KDK1220" s="12"/>
      <c r="KDL1220" s="12"/>
      <c r="KDM1220" s="12"/>
      <c r="KDN1220" s="12"/>
      <c r="KDO1220" s="12"/>
      <c r="KDP1220" s="12"/>
      <c r="KDQ1220" s="12"/>
      <c r="KDR1220" s="12"/>
      <c r="KDS1220" s="12"/>
      <c r="KDT1220" s="12"/>
      <c r="KDU1220" s="12"/>
      <c r="KDV1220" s="12"/>
      <c r="KDW1220" s="12"/>
      <c r="KDX1220" s="12"/>
      <c r="KDY1220" s="12"/>
      <c r="KDZ1220" s="12"/>
      <c r="KEA1220" s="12"/>
      <c r="KEB1220" s="12"/>
      <c r="KEC1220" s="12"/>
      <c r="KED1220" s="12"/>
      <c r="KEE1220" s="12"/>
      <c r="KEF1220" s="12"/>
      <c r="KEG1220" s="12"/>
      <c r="KEH1220" s="12"/>
      <c r="KEI1220" s="12"/>
      <c r="KEJ1220" s="12"/>
      <c r="KEK1220" s="12"/>
      <c r="KEL1220" s="12"/>
      <c r="KEM1220" s="12"/>
      <c r="KEN1220" s="12"/>
      <c r="KEO1220" s="12"/>
      <c r="KEP1220" s="12"/>
      <c r="KEQ1220" s="12"/>
      <c r="KER1220" s="12"/>
      <c r="KES1220" s="12"/>
      <c r="KET1220" s="12"/>
      <c r="KEU1220" s="12"/>
      <c r="KEV1220" s="12"/>
      <c r="KEW1220" s="12"/>
      <c r="KEX1220" s="12"/>
      <c r="KEY1220" s="12"/>
      <c r="KEZ1220" s="12"/>
      <c r="KFA1220" s="12"/>
      <c r="KFB1220" s="12"/>
      <c r="KFC1220" s="12"/>
      <c r="KFD1220" s="12"/>
      <c r="KFE1220" s="12"/>
      <c r="KFF1220" s="12"/>
      <c r="KFG1220" s="12"/>
      <c r="KFH1220" s="12"/>
      <c r="KFI1220" s="12"/>
      <c r="KFJ1220" s="12"/>
      <c r="KFK1220" s="12"/>
      <c r="KFL1220" s="12"/>
      <c r="KFM1220" s="12"/>
      <c r="KFN1220" s="12"/>
      <c r="KFO1220" s="12"/>
      <c r="KFP1220" s="12"/>
      <c r="KFQ1220" s="12"/>
      <c r="KFR1220" s="12"/>
      <c r="KFS1220" s="12"/>
      <c r="KFT1220" s="12"/>
      <c r="KFU1220" s="12"/>
      <c r="KFV1220" s="12"/>
      <c r="KFW1220" s="12"/>
      <c r="KFX1220" s="12"/>
      <c r="KFY1220" s="12"/>
      <c r="KFZ1220" s="12"/>
      <c r="KGA1220" s="12"/>
      <c r="KGB1220" s="12"/>
      <c r="KGC1220" s="12"/>
      <c r="KGD1220" s="12"/>
      <c r="KGE1220" s="12"/>
      <c r="KGF1220" s="12"/>
      <c r="KGG1220" s="12"/>
      <c r="KGH1220" s="12"/>
      <c r="KGI1220" s="12"/>
      <c r="KGJ1220" s="12"/>
      <c r="KGK1220" s="12"/>
      <c r="KGL1220" s="12"/>
      <c r="KGM1220" s="12"/>
      <c r="KGN1220" s="12"/>
      <c r="KGO1220" s="12"/>
      <c r="KGP1220" s="12"/>
      <c r="KGQ1220" s="12"/>
      <c r="KGR1220" s="12"/>
      <c r="KGS1220" s="12"/>
      <c r="KGT1220" s="12"/>
      <c r="KGU1220" s="12"/>
      <c r="KGV1220" s="12"/>
      <c r="KGW1220" s="12"/>
      <c r="KGX1220" s="12"/>
      <c r="KGY1220" s="12"/>
      <c r="KGZ1220" s="12"/>
      <c r="KHA1220" s="12"/>
      <c r="KHB1220" s="12"/>
      <c r="KHC1220" s="12"/>
      <c r="KHD1220" s="12"/>
      <c r="KHE1220" s="12"/>
      <c r="KHF1220" s="12"/>
      <c r="KHG1220" s="12"/>
      <c r="KHH1220" s="12"/>
      <c r="KHI1220" s="12"/>
      <c r="KHJ1220" s="12"/>
      <c r="KHK1220" s="12"/>
      <c r="KHL1220" s="12"/>
      <c r="KHM1220" s="12"/>
      <c r="KHN1220" s="12"/>
      <c r="KHO1220" s="12"/>
      <c r="KHP1220" s="12"/>
      <c r="KHQ1220" s="12"/>
      <c r="KHR1220" s="12"/>
      <c r="KHS1220" s="12"/>
      <c r="KHT1220" s="12"/>
      <c r="KHU1220" s="12"/>
      <c r="KHV1220" s="12"/>
      <c r="KHW1220" s="12"/>
      <c r="KHX1220" s="12"/>
      <c r="KHY1220" s="12"/>
      <c r="KHZ1220" s="12"/>
      <c r="KIA1220" s="12"/>
      <c r="KIB1220" s="12"/>
      <c r="KIC1220" s="12"/>
      <c r="KID1220" s="12"/>
      <c r="KIE1220" s="12"/>
      <c r="KIF1220" s="12"/>
      <c r="KIG1220" s="12"/>
      <c r="KIH1220" s="12"/>
      <c r="KII1220" s="12"/>
      <c r="KIJ1220" s="12"/>
      <c r="KIK1220" s="12"/>
      <c r="KIL1220" s="12"/>
      <c r="KIM1220" s="12"/>
      <c r="KIN1220" s="12"/>
      <c r="KIO1220" s="12"/>
      <c r="KIP1220" s="12"/>
      <c r="KIQ1220" s="12"/>
      <c r="KIR1220" s="12"/>
      <c r="KIS1220" s="12"/>
      <c r="KIT1220" s="12"/>
      <c r="KIU1220" s="12"/>
      <c r="KIV1220" s="12"/>
      <c r="KIW1220" s="12"/>
      <c r="KIX1220" s="12"/>
      <c r="KIY1220" s="12"/>
      <c r="KIZ1220" s="12"/>
      <c r="KJA1220" s="12"/>
      <c r="KJB1220" s="12"/>
      <c r="KJC1220" s="12"/>
      <c r="KJD1220" s="12"/>
      <c r="KJE1220" s="12"/>
      <c r="KJF1220" s="12"/>
      <c r="KJG1220" s="12"/>
      <c r="KJH1220" s="12"/>
      <c r="KJI1220" s="12"/>
      <c r="KJJ1220" s="12"/>
      <c r="KJK1220" s="12"/>
      <c r="KJL1220" s="12"/>
      <c r="KJM1220" s="12"/>
      <c r="KJN1220" s="12"/>
      <c r="KJO1220" s="12"/>
      <c r="KJP1220" s="12"/>
      <c r="KJQ1220" s="12"/>
      <c r="KJR1220" s="12"/>
      <c r="KJS1220" s="12"/>
      <c r="KJT1220" s="12"/>
      <c r="KJU1220" s="12"/>
      <c r="KJV1220" s="12"/>
      <c r="KJW1220" s="12"/>
      <c r="KJX1220" s="12"/>
      <c r="KJY1220" s="12"/>
      <c r="KJZ1220" s="12"/>
      <c r="KKA1220" s="12"/>
      <c r="KKB1220" s="12"/>
      <c r="KKC1220" s="12"/>
      <c r="KKD1220" s="12"/>
      <c r="KKE1220" s="12"/>
      <c r="KKF1220" s="12"/>
      <c r="KKG1220" s="12"/>
      <c r="KKH1220" s="12"/>
      <c r="KKI1220" s="12"/>
      <c r="KKJ1220" s="12"/>
      <c r="KKK1220" s="12"/>
      <c r="KKL1220" s="12"/>
      <c r="KKM1220" s="12"/>
      <c r="KKN1220" s="12"/>
      <c r="KKO1220" s="12"/>
      <c r="KKP1220" s="12"/>
      <c r="KKQ1220" s="12"/>
      <c r="KKR1220" s="12"/>
      <c r="KKS1220" s="12"/>
      <c r="KKT1220" s="12"/>
      <c r="KKU1220" s="12"/>
      <c r="KKV1220" s="12"/>
      <c r="KKW1220" s="12"/>
      <c r="KKX1220" s="12"/>
      <c r="KKY1220" s="12"/>
      <c r="KKZ1220" s="12"/>
      <c r="KLA1220" s="12"/>
      <c r="KLB1220" s="12"/>
      <c r="KLC1220" s="12"/>
      <c r="KLD1220" s="12"/>
      <c r="KLE1220" s="12"/>
      <c r="KLF1220" s="12"/>
      <c r="KLG1220" s="12"/>
      <c r="KLH1220" s="12"/>
      <c r="KLI1220" s="12"/>
      <c r="KLJ1220" s="12"/>
      <c r="KLK1220" s="12"/>
      <c r="KLL1220" s="12"/>
      <c r="KLM1220" s="12"/>
      <c r="KLN1220" s="12"/>
      <c r="KLO1220" s="12"/>
      <c r="KLP1220" s="12"/>
      <c r="KLQ1220" s="12"/>
      <c r="KLR1220" s="12"/>
      <c r="KLS1220" s="12"/>
      <c r="KLT1220" s="12"/>
      <c r="KLU1220" s="12"/>
      <c r="KLV1220" s="12"/>
      <c r="KLW1220" s="12"/>
      <c r="KLX1220" s="12"/>
      <c r="KLY1220" s="12"/>
      <c r="KLZ1220" s="12"/>
      <c r="KMA1220" s="12"/>
      <c r="KMB1220" s="12"/>
      <c r="KMC1220" s="12"/>
      <c r="KMD1220" s="12"/>
      <c r="KME1220" s="12"/>
      <c r="KMF1220" s="12"/>
      <c r="KMG1220" s="12"/>
      <c r="KMH1220" s="12"/>
      <c r="KMI1220" s="12"/>
      <c r="KMJ1220" s="12"/>
      <c r="KMK1220" s="12"/>
      <c r="KML1220" s="12"/>
      <c r="KMM1220" s="12"/>
      <c r="KMN1220" s="12"/>
      <c r="KMO1220" s="12"/>
      <c r="KMP1220" s="12"/>
      <c r="KMQ1220" s="12"/>
      <c r="KMR1220" s="12"/>
      <c r="KMS1220" s="12"/>
      <c r="KMT1220" s="12"/>
      <c r="KMU1220" s="12"/>
      <c r="KMV1220" s="12"/>
      <c r="KMW1220" s="12"/>
      <c r="KMX1220" s="12"/>
      <c r="KMY1220" s="12"/>
      <c r="KMZ1220" s="12"/>
      <c r="KNA1220" s="12"/>
      <c r="KNB1220" s="12"/>
      <c r="KNC1220" s="12"/>
      <c r="KND1220" s="12"/>
      <c r="KNE1220" s="12"/>
      <c r="KNF1220" s="12"/>
      <c r="KNG1220" s="12"/>
      <c r="KNH1220" s="12"/>
      <c r="KNI1220" s="12"/>
      <c r="KNJ1220" s="12"/>
      <c r="KNK1220" s="12"/>
      <c r="KNL1220" s="12"/>
      <c r="KNM1220" s="12"/>
      <c r="KNN1220" s="12"/>
      <c r="KNO1220" s="12"/>
      <c r="KNP1220" s="12"/>
      <c r="KNQ1220" s="12"/>
      <c r="KNR1220" s="12"/>
      <c r="KNS1220" s="12"/>
      <c r="KNT1220" s="12"/>
      <c r="KNU1220" s="12"/>
      <c r="KNV1220" s="12"/>
      <c r="KNW1220" s="12"/>
      <c r="KNX1220" s="12"/>
      <c r="KNY1220" s="12"/>
      <c r="KNZ1220" s="12"/>
      <c r="KOA1220" s="12"/>
      <c r="KOB1220" s="12"/>
      <c r="KOC1220" s="12"/>
      <c r="KOD1220" s="12"/>
      <c r="KOE1220" s="12"/>
      <c r="KOF1220" s="12"/>
      <c r="KOG1220" s="12"/>
      <c r="KOH1220" s="12"/>
      <c r="KOI1220" s="12"/>
      <c r="KOJ1220" s="12"/>
      <c r="KOK1220" s="12"/>
      <c r="KOL1220" s="12"/>
      <c r="KOM1220" s="12"/>
      <c r="KON1220" s="12"/>
      <c r="KOO1220" s="12"/>
      <c r="KOP1220" s="12"/>
      <c r="KOQ1220" s="12"/>
      <c r="KOR1220" s="12"/>
      <c r="KOS1220" s="12"/>
      <c r="KOT1220" s="12"/>
      <c r="KOU1220" s="12"/>
      <c r="KOV1220" s="12"/>
      <c r="KOW1220" s="12"/>
      <c r="KOX1220" s="12"/>
      <c r="KOY1220" s="12"/>
      <c r="KOZ1220" s="12"/>
      <c r="KPA1220" s="12"/>
      <c r="KPB1220" s="12"/>
      <c r="KPC1220" s="12"/>
      <c r="KPD1220" s="12"/>
      <c r="KPE1220" s="12"/>
      <c r="KPF1220" s="12"/>
      <c r="KPG1220" s="12"/>
      <c r="KPH1220" s="12"/>
      <c r="KPI1220" s="12"/>
      <c r="KPJ1220" s="12"/>
      <c r="KPK1220" s="12"/>
      <c r="KPL1220" s="12"/>
      <c r="KPM1220" s="12"/>
      <c r="KPN1220" s="12"/>
      <c r="KPO1220" s="12"/>
      <c r="KPP1220" s="12"/>
      <c r="KPQ1220" s="12"/>
      <c r="KPR1220" s="12"/>
      <c r="KPS1220" s="12"/>
      <c r="KPT1220" s="12"/>
      <c r="KPU1220" s="12"/>
      <c r="KPV1220" s="12"/>
      <c r="KPW1220" s="12"/>
      <c r="KPX1220" s="12"/>
      <c r="KPY1220" s="12"/>
      <c r="KPZ1220" s="12"/>
      <c r="KQA1220" s="12"/>
      <c r="KQB1220" s="12"/>
      <c r="KQC1220" s="12"/>
      <c r="KQD1220" s="12"/>
      <c r="KQE1220" s="12"/>
      <c r="KQF1220" s="12"/>
      <c r="KQG1220" s="12"/>
      <c r="KQH1220" s="12"/>
      <c r="KQI1220" s="12"/>
      <c r="KQJ1220" s="12"/>
      <c r="KQK1220" s="12"/>
      <c r="KQL1220" s="12"/>
      <c r="KQM1220" s="12"/>
      <c r="KQN1220" s="12"/>
      <c r="KQO1220" s="12"/>
      <c r="KQP1220" s="12"/>
      <c r="KQQ1220" s="12"/>
      <c r="KQR1220" s="12"/>
      <c r="KQS1220" s="12"/>
      <c r="KQT1220" s="12"/>
      <c r="KQU1220" s="12"/>
      <c r="KQV1220" s="12"/>
      <c r="KQW1220" s="12"/>
      <c r="KQX1220" s="12"/>
      <c r="KQY1220" s="12"/>
      <c r="KQZ1220" s="12"/>
      <c r="KRA1220" s="12"/>
      <c r="KRB1220" s="12"/>
      <c r="KRC1220" s="12"/>
      <c r="KRD1220" s="12"/>
      <c r="KRE1220" s="12"/>
      <c r="KRF1220" s="12"/>
      <c r="KRG1220" s="12"/>
      <c r="KRH1220" s="12"/>
      <c r="KRI1220" s="12"/>
      <c r="KRJ1220" s="12"/>
      <c r="KRK1220" s="12"/>
      <c r="KRL1220" s="12"/>
      <c r="KRM1220" s="12"/>
      <c r="KRN1220" s="12"/>
      <c r="KRO1220" s="12"/>
      <c r="KRP1220" s="12"/>
      <c r="KRQ1220" s="12"/>
      <c r="KRR1220" s="12"/>
      <c r="KRS1220" s="12"/>
      <c r="KRT1220" s="12"/>
      <c r="KRU1220" s="12"/>
      <c r="KRV1220" s="12"/>
      <c r="KRW1220" s="12"/>
      <c r="KRX1220" s="12"/>
      <c r="KRY1220" s="12"/>
      <c r="KRZ1220" s="12"/>
      <c r="KSA1220" s="12"/>
      <c r="KSB1220" s="12"/>
      <c r="KSC1220" s="12"/>
      <c r="KSD1220" s="12"/>
      <c r="KSE1220" s="12"/>
      <c r="KSF1220" s="12"/>
      <c r="KSG1220" s="12"/>
      <c r="KSH1220" s="12"/>
      <c r="KSI1220" s="12"/>
      <c r="KSJ1220" s="12"/>
      <c r="KSK1220" s="12"/>
      <c r="KSL1220" s="12"/>
      <c r="KSM1220" s="12"/>
      <c r="KSN1220" s="12"/>
      <c r="KSO1220" s="12"/>
      <c r="KSP1220" s="12"/>
      <c r="KSQ1220" s="12"/>
      <c r="KSR1220" s="12"/>
      <c r="KSS1220" s="12"/>
      <c r="KST1220" s="12"/>
      <c r="KSU1220" s="12"/>
      <c r="KSV1220" s="12"/>
      <c r="KSW1220" s="12"/>
      <c r="KSX1220" s="12"/>
      <c r="KSY1220" s="12"/>
      <c r="KSZ1220" s="12"/>
      <c r="KTA1220" s="12"/>
      <c r="KTB1220" s="12"/>
      <c r="KTC1220" s="12"/>
      <c r="KTD1220" s="12"/>
      <c r="KTE1220" s="12"/>
      <c r="KTF1220" s="12"/>
      <c r="KTG1220" s="12"/>
      <c r="KTH1220" s="12"/>
      <c r="KTI1220" s="12"/>
      <c r="KTJ1220" s="12"/>
      <c r="KTK1220" s="12"/>
      <c r="KTL1220" s="12"/>
      <c r="KTM1220" s="12"/>
      <c r="KTN1220" s="12"/>
      <c r="KTO1220" s="12"/>
      <c r="KTP1220" s="12"/>
      <c r="KTQ1220" s="12"/>
      <c r="KTR1220" s="12"/>
      <c r="KTS1220" s="12"/>
      <c r="KTT1220" s="12"/>
      <c r="KTU1220" s="12"/>
      <c r="KTV1220" s="12"/>
      <c r="KTW1220" s="12"/>
      <c r="KTX1220" s="12"/>
      <c r="KTY1220" s="12"/>
      <c r="KTZ1220" s="12"/>
      <c r="KUA1220" s="12"/>
      <c r="KUB1220" s="12"/>
      <c r="KUC1220" s="12"/>
      <c r="KUD1220" s="12"/>
      <c r="KUE1220" s="12"/>
      <c r="KUF1220" s="12"/>
      <c r="KUG1220" s="12"/>
      <c r="KUH1220" s="12"/>
      <c r="KUI1220" s="12"/>
      <c r="KUJ1220" s="12"/>
      <c r="KUK1220" s="12"/>
      <c r="KUL1220" s="12"/>
      <c r="KUM1220" s="12"/>
      <c r="KUN1220" s="12"/>
      <c r="KUO1220" s="12"/>
      <c r="KUP1220" s="12"/>
      <c r="KUQ1220" s="12"/>
      <c r="KUR1220" s="12"/>
      <c r="KUS1220" s="12"/>
      <c r="KUT1220" s="12"/>
      <c r="KUU1220" s="12"/>
      <c r="KUV1220" s="12"/>
      <c r="KUW1220" s="12"/>
      <c r="KUX1220" s="12"/>
      <c r="KUY1220" s="12"/>
      <c r="KUZ1220" s="12"/>
      <c r="KVA1220" s="12"/>
      <c r="KVB1220" s="12"/>
      <c r="KVC1220" s="12"/>
      <c r="KVD1220" s="12"/>
      <c r="KVE1220" s="12"/>
      <c r="KVF1220" s="12"/>
      <c r="KVG1220" s="12"/>
      <c r="KVH1220" s="12"/>
      <c r="KVI1220" s="12"/>
      <c r="KVJ1220" s="12"/>
      <c r="KVK1220" s="12"/>
      <c r="KVL1220" s="12"/>
      <c r="KVM1220" s="12"/>
      <c r="KVN1220" s="12"/>
      <c r="KVO1220" s="12"/>
      <c r="KVP1220" s="12"/>
      <c r="KVQ1220" s="12"/>
      <c r="KVR1220" s="12"/>
      <c r="KVS1220" s="12"/>
      <c r="KVT1220" s="12"/>
      <c r="KVU1220" s="12"/>
      <c r="KVV1220" s="12"/>
      <c r="KVW1220" s="12"/>
      <c r="KVX1220" s="12"/>
      <c r="KVY1220" s="12"/>
      <c r="KVZ1220" s="12"/>
      <c r="KWA1220" s="12"/>
      <c r="KWB1220" s="12"/>
      <c r="KWC1220" s="12"/>
      <c r="KWD1220" s="12"/>
      <c r="KWE1220" s="12"/>
      <c r="KWF1220" s="12"/>
      <c r="KWG1220" s="12"/>
      <c r="KWH1220" s="12"/>
      <c r="KWI1220" s="12"/>
      <c r="KWJ1220" s="12"/>
      <c r="KWK1220" s="12"/>
      <c r="KWL1220" s="12"/>
      <c r="KWM1220" s="12"/>
      <c r="KWN1220" s="12"/>
      <c r="KWO1220" s="12"/>
      <c r="KWP1220" s="12"/>
      <c r="KWQ1220" s="12"/>
      <c r="KWR1220" s="12"/>
      <c r="KWS1220" s="12"/>
      <c r="KWT1220" s="12"/>
      <c r="KWU1220" s="12"/>
      <c r="KWV1220" s="12"/>
      <c r="KWW1220" s="12"/>
      <c r="KWX1220" s="12"/>
      <c r="KWY1220" s="12"/>
      <c r="KWZ1220" s="12"/>
      <c r="KXA1220" s="12"/>
      <c r="KXB1220" s="12"/>
      <c r="KXC1220" s="12"/>
      <c r="KXD1220" s="12"/>
      <c r="KXE1220" s="12"/>
      <c r="KXF1220" s="12"/>
      <c r="KXG1220" s="12"/>
      <c r="KXH1220" s="12"/>
      <c r="KXI1220" s="12"/>
      <c r="KXJ1220" s="12"/>
      <c r="KXK1220" s="12"/>
      <c r="KXL1220" s="12"/>
      <c r="KXM1220" s="12"/>
      <c r="KXN1220" s="12"/>
      <c r="KXO1220" s="12"/>
      <c r="KXP1220" s="12"/>
      <c r="KXQ1220" s="12"/>
      <c r="KXR1220" s="12"/>
      <c r="KXS1220" s="12"/>
      <c r="KXT1220" s="12"/>
      <c r="KXU1220" s="12"/>
      <c r="KXV1220" s="12"/>
      <c r="KXW1220" s="12"/>
      <c r="KXX1220" s="12"/>
      <c r="KXY1220" s="12"/>
      <c r="KXZ1220" s="12"/>
      <c r="KYA1220" s="12"/>
      <c r="KYB1220" s="12"/>
      <c r="KYC1220" s="12"/>
      <c r="KYD1220" s="12"/>
      <c r="KYE1220" s="12"/>
      <c r="KYF1220" s="12"/>
      <c r="KYG1220" s="12"/>
      <c r="KYH1220" s="12"/>
      <c r="KYI1220" s="12"/>
      <c r="KYJ1220" s="12"/>
      <c r="KYK1220" s="12"/>
      <c r="KYL1220" s="12"/>
      <c r="KYM1220" s="12"/>
      <c r="KYN1220" s="12"/>
      <c r="KYO1220" s="12"/>
      <c r="KYP1220" s="12"/>
      <c r="KYQ1220" s="12"/>
      <c r="KYR1220" s="12"/>
      <c r="KYS1220" s="12"/>
      <c r="KYT1220" s="12"/>
      <c r="KYU1220" s="12"/>
      <c r="KYV1220" s="12"/>
      <c r="KYW1220" s="12"/>
      <c r="KYX1220" s="12"/>
      <c r="KYY1220" s="12"/>
      <c r="KYZ1220" s="12"/>
      <c r="KZA1220" s="12"/>
      <c r="KZB1220" s="12"/>
      <c r="KZC1220" s="12"/>
      <c r="KZD1220" s="12"/>
      <c r="KZE1220" s="12"/>
      <c r="KZF1220" s="12"/>
      <c r="KZG1220" s="12"/>
      <c r="KZH1220" s="12"/>
      <c r="KZI1220" s="12"/>
      <c r="KZJ1220" s="12"/>
      <c r="KZK1220" s="12"/>
      <c r="KZL1220" s="12"/>
      <c r="KZM1220" s="12"/>
      <c r="KZN1220" s="12"/>
      <c r="KZO1220" s="12"/>
      <c r="KZP1220" s="12"/>
      <c r="KZQ1220" s="12"/>
      <c r="KZR1220" s="12"/>
      <c r="KZS1220" s="12"/>
      <c r="KZT1220" s="12"/>
      <c r="KZU1220" s="12"/>
      <c r="KZV1220" s="12"/>
      <c r="KZW1220" s="12"/>
      <c r="KZX1220" s="12"/>
      <c r="KZY1220" s="12"/>
      <c r="KZZ1220" s="12"/>
      <c r="LAA1220" s="12"/>
      <c r="LAB1220" s="12"/>
      <c r="LAC1220" s="12"/>
      <c r="LAD1220" s="12"/>
      <c r="LAE1220" s="12"/>
      <c r="LAF1220" s="12"/>
      <c r="LAG1220" s="12"/>
      <c r="LAH1220" s="12"/>
      <c r="LAI1220" s="12"/>
      <c r="LAJ1220" s="12"/>
      <c r="LAK1220" s="12"/>
      <c r="LAL1220" s="12"/>
      <c r="LAM1220" s="12"/>
      <c r="LAN1220" s="12"/>
      <c r="LAO1220" s="12"/>
      <c r="LAP1220" s="12"/>
      <c r="LAQ1220" s="12"/>
      <c r="LAR1220" s="12"/>
      <c r="LAS1220" s="12"/>
      <c r="LAT1220" s="12"/>
      <c r="LAU1220" s="12"/>
      <c r="LAV1220" s="12"/>
      <c r="LAW1220" s="12"/>
      <c r="LAX1220" s="12"/>
      <c r="LAY1220" s="12"/>
      <c r="LAZ1220" s="12"/>
      <c r="LBA1220" s="12"/>
      <c r="LBB1220" s="12"/>
      <c r="LBC1220" s="12"/>
      <c r="LBD1220" s="12"/>
      <c r="LBE1220" s="12"/>
      <c r="LBF1220" s="12"/>
      <c r="LBG1220" s="12"/>
      <c r="LBH1220" s="12"/>
      <c r="LBI1220" s="12"/>
      <c r="LBJ1220" s="12"/>
      <c r="LBK1220" s="12"/>
      <c r="LBL1220" s="12"/>
      <c r="LBM1220" s="12"/>
      <c r="LBN1220" s="12"/>
      <c r="LBO1220" s="12"/>
      <c r="LBP1220" s="12"/>
      <c r="LBQ1220" s="12"/>
      <c r="LBR1220" s="12"/>
      <c r="LBS1220" s="12"/>
      <c r="LBT1220" s="12"/>
      <c r="LBU1220" s="12"/>
      <c r="LBV1220" s="12"/>
      <c r="LBW1220" s="12"/>
      <c r="LBX1220" s="12"/>
      <c r="LBY1220" s="12"/>
      <c r="LBZ1220" s="12"/>
      <c r="LCA1220" s="12"/>
      <c r="LCB1220" s="12"/>
      <c r="LCC1220" s="12"/>
      <c r="LCD1220" s="12"/>
      <c r="LCE1220" s="12"/>
      <c r="LCF1220" s="12"/>
      <c r="LCG1220" s="12"/>
      <c r="LCH1220" s="12"/>
      <c r="LCI1220" s="12"/>
      <c r="LCJ1220" s="12"/>
      <c r="LCK1220" s="12"/>
      <c r="LCL1220" s="12"/>
      <c r="LCM1220" s="12"/>
      <c r="LCN1220" s="12"/>
      <c r="LCO1220" s="12"/>
      <c r="LCP1220" s="12"/>
      <c r="LCQ1220" s="12"/>
      <c r="LCR1220" s="12"/>
      <c r="LCS1220" s="12"/>
      <c r="LCT1220" s="12"/>
      <c r="LCU1220" s="12"/>
      <c r="LCV1220" s="12"/>
      <c r="LCW1220" s="12"/>
      <c r="LCX1220" s="12"/>
      <c r="LCY1220" s="12"/>
      <c r="LCZ1220" s="12"/>
      <c r="LDA1220" s="12"/>
      <c r="LDB1220" s="12"/>
      <c r="LDC1220" s="12"/>
      <c r="LDD1220" s="12"/>
      <c r="LDE1220" s="12"/>
      <c r="LDF1220" s="12"/>
      <c r="LDG1220" s="12"/>
      <c r="LDH1220" s="12"/>
      <c r="LDI1220" s="12"/>
      <c r="LDJ1220" s="12"/>
      <c r="LDK1220" s="12"/>
      <c r="LDL1220" s="12"/>
      <c r="LDM1220" s="12"/>
      <c r="LDN1220" s="12"/>
      <c r="LDO1220" s="12"/>
      <c r="LDP1220" s="12"/>
      <c r="LDQ1220" s="12"/>
      <c r="LDR1220" s="12"/>
      <c r="LDS1220" s="12"/>
      <c r="LDT1220" s="12"/>
      <c r="LDU1220" s="12"/>
      <c r="LDV1220" s="12"/>
      <c r="LDW1220" s="12"/>
      <c r="LDX1220" s="12"/>
      <c r="LDY1220" s="12"/>
      <c r="LDZ1220" s="12"/>
      <c r="LEA1220" s="12"/>
      <c r="LEB1220" s="12"/>
      <c r="LEC1220" s="12"/>
      <c r="LED1220" s="12"/>
      <c r="LEE1220" s="12"/>
      <c r="LEF1220" s="12"/>
      <c r="LEG1220" s="12"/>
      <c r="LEH1220" s="12"/>
      <c r="LEI1220" s="12"/>
      <c r="LEJ1220" s="12"/>
      <c r="LEK1220" s="12"/>
      <c r="LEL1220" s="12"/>
      <c r="LEM1220" s="12"/>
      <c r="LEN1220" s="12"/>
      <c r="LEO1220" s="12"/>
      <c r="LEP1220" s="12"/>
      <c r="LEQ1220" s="12"/>
      <c r="LER1220" s="12"/>
      <c r="LES1220" s="12"/>
      <c r="LET1220" s="12"/>
      <c r="LEU1220" s="12"/>
      <c r="LEV1220" s="12"/>
      <c r="LEW1220" s="12"/>
      <c r="LEX1220" s="12"/>
      <c r="LEY1220" s="12"/>
      <c r="LEZ1220" s="12"/>
      <c r="LFA1220" s="12"/>
      <c r="LFB1220" s="12"/>
      <c r="LFC1220" s="12"/>
      <c r="LFD1220" s="12"/>
      <c r="LFE1220" s="12"/>
      <c r="LFF1220" s="12"/>
      <c r="LFG1220" s="12"/>
      <c r="LFH1220" s="12"/>
      <c r="LFI1220" s="12"/>
      <c r="LFJ1220" s="12"/>
      <c r="LFK1220" s="12"/>
      <c r="LFL1220" s="12"/>
      <c r="LFM1220" s="12"/>
      <c r="LFN1220" s="12"/>
      <c r="LFO1220" s="12"/>
      <c r="LFP1220" s="12"/>
      <c r="LFQ1220" s="12"/>
      <c r="LFR1220" s="12"/>
      <c r="LFS1220" s="12"/>
      <c r="LFT1220" s="12"/>
      <c r="LFU1220" s="12"/>
      <c r="LFV1220" s="12"/>
      <c r="LFW1220" s="12"/>
      <c r="LFX1220" s="12"/>
      <c r="LFY1220" s="12"/>
      <c r="LFZ1220" s="12"/>
      <c r="LGA1220" s="12"/>
      <c r="LGB1220" s="12"/>
      <c r="LGC1220" s="12"/>
      <c r="LGD1220" s="12"/>
      <c r="LGE1220" s="12"/>
      <c r="LGF1220" s="12"/>
      <c r="LGG1220" s="12"/>
      <c r="LGH1220" s="12"/>
      <c r="LGI1220" s="12"/>
      <c r="LGJ1220" s="12"/>
      <c r="LGK1220" s="12"/>
      <c r="LGL1220" s="12"/>
      <c r="LGM1220" s="12"/>
      <c r="LGN1220" s="12"/>
      <c r="LGO1220" s="12"/>
      <c r="LGP1220" s="12"/>
      <c r="LGQ1220" s="12"/>
      <c r="LGR1220" s="12"/>
      <c r="LGS1220" s="12"/>
      <c r="LGT1220" s="12"/>
      <c r="LGU1220" s="12"/>
      <c r="LGV1220" s="12"/>
      <c r="LGW1220" s="12"/>
      <c r="LGX1220" s="12"/>
      <c r="LGY1220" s="12"/>
      <c r="LGZ1220" s="12"/>
      <c r="LHA1220" s="12"/>
      <c r="LHB1220" s="12"/>
      <c r="LHC1220" s="12"/>
      <c r="LHD1220" s="12"/>
      <c r="LHE1220" s="12"/>
      <c r="LHF1220" s="12"/>
      <c r="LHG1220" s="12"/>
      <c r="LHH1220" s="12"/>
      <c r="LHI1220" s="12"/>
      <c r="LHJ1220" s="12"/>
      <c r="LHK1220" s="12"/>
      <c r="LHL1220" s="12"/>
      <c r="LHM1220" s="12"/>
      <c r="LHN1220" s="12"/>
      <c r="LHO1220" s="12"/>
      <c r="LHP1220" s="12"/>
      <c r="LHQ1220" s="12"/>
      <c r="LHR1220" s="12"/>
      <c r="LHS1220" s="12"/>
      <c r="LHT1220" s="12"/>
      <c r="LHU1220" s="12"/>
      <c r="LHV1220" s="12"/>
      <c r="LHW1220" s="12"/>
      <c r="LHX1220" s="12"/>
      <c r="LHY1220" s="12"/>
      <c r="LHZ1220" s="12"/>
      <c r="LIA1220" s="12"/>
      <c r="LIB1220" s="12"/>
      <c r="LIC1220" s="12"/>
      <c r="LID1220" s="12"/>
      <c r="LIE1220" s="12"/>
      <c r="LIF1220" s="12"/>
      <c r="LIG1220" s="12"/>
      <c r="LIH1220" s="12"/>
      <c r="LII1220" s="12"/>
      <c r="LIJ1220" s="12"/>
      <c r="LIK1220" s="12"/>
      <c r="LIL1220" s="12"/>
      <c r="LIM1220" s="12"/>
      <c r="LIN1220" s="12"/>
      <c r="LIO1220" s="12"/>
      <c r="LIP1220" s="12"/>
      <c r="LIQ1220" s="12"/>
      <c r="LIR1220" s="12"/>
      <c r="LIS1220" s="12"/>
      <c r="LIT1220" s="12"/>
      <c r="LIU1220" s="12"/>
      <c r="LIV1220" s="12"/>
      <c r="LIW1220" s="12"/>
      <c r="LIX1220" s="12"/>
      <c r="LIY1220" s="12"/>
      <c r="LIZ1220" s="12"/>
      <c r="LJA1220" s="12"/>
      <c r="LJB1220" s="12"/>
      <c r="LJC1220" s="12"/>
      <c r="LJD1220" s="12"/>
      <c r="LJE1220" s="12"/>
      <c r="LJF1220" s="12"/>
      <c r="LJG1220" s="12"/>
      <c r="LJH1220" s="12"/>
      <c r="LJI1220" s="12"/>
      <c r="LJJ1220" s="12"/>
      <c r="LJK1220" s="12"/>
      <c r="LJL1220" s="12"/>
      <c r="LJM1220" s="12"/>
      <c r="LJN1220" s="12"/>
      <c r="LJO1220" s="12"/>
      <c r="LJP1220" s="12"/>
      <c r="LJQ1220" s="12"/>
      <c r="LJR1220" s="12"/>
      <c r="LJS1220" s="12"/>
      <c r="LJT1220" s="12"/>
      <c r="LJU1220" s="12"/>
      <c r="LJV1220" s="12"/>
      <c r="LJW1220" s="12"/>
      <c r="LJX1220" s="12"/>
      <c r="LJY1220" s="12"/>
      <c r="LJZ1220" s="12"/>
      <c r="LKA1220" s="12"/>
      <c r="LKB1220" s="12"/>
      <c r="LKC1220" s="12"/>
      <c r="LKD1220" s="12"/>
      <c r="LKE1220" s="12"/>
      <c r="LKF1220" s="12"/>
      <c r="LKG1220" s="12"/>
      <c r="LKH1220" s="12"/>
      <c r="LKI1220" s="12"/>
      <c r="LKJ1220" s="12"/>
      <c r="LKK1220" s="12"/>
      <c r="LKL1220" s="12"/>
      <c r="LKM1220" s="12"/>
      <c r="LKN1220" s="12"/>
      <c r="LKO1220" s="12"/>
      <c r="LKP1220" s="12"/>
      <c r="LKQ1220" s="12"/>
      <c r="LKR1220" s="12"/>
      <c r="LKS1220" s="12"/>
      <c r="LKT1220" s="12"/>
      <c r="LKU1220" s="12"/>
      <c r="LKV1220" s="12"/>
      <c r="LKW1220" s="12"/>
      <c r="LKX1220" s="12"/>
      <c r="LKY1220" s="12"/>
      <c r="LKZ1220" s="12"/>
      <c r="LLA1220" s="12"/>
      <c r="LLB1220" s="12"/>
      <c r="LLC1220" s="12"/>
      <c r="LLD1220" s="12"/>
      <c r="LLE1220" s="12"/>
      <c r="LLF1220" s="12"/>
      <c r="LLG1220" s="12"/>
      <c r="LLH1220" s="12"/>
      <c r="LLI1220" s="12"/>
      <c r="LLJ1220" s="12"/>
      <c r="LLK1220" s="12"/>
      <c r="LLL1220" s="12"/>
      <c r="LLM1220" s="12"/>
      <c r="LLN1220" s="12"/>
      <c r="LLO1220" s="12"/>
      <c r="LLP1220" s="12"/>
      <c r="LLQ1220" s="12"/>
      <c r="LLR1220" s="12"/>
      <c r="LLS1220" s="12"/>
      <c r="LLT1220" s="12"/>
      <c r="LLU1220" s="12"/>
      <c r="LLV1220" s="12"/>
      <c r="LLW1220" s="12"/>
      <c r="LLX1220" s="12"/>
      <c r="LLY1220" s="12"/>
      <c r="LLZ1220" s="12"/>
      <c r="LMA1220" s="12"/>
      <c r="LMB1220" s="12"/>
      <c r="LMC1220" s="12"/>
      <c r="LMD1220" s="12"/>
      <c r="LME1220" s="12"/>
      <c r="LMF1220" s="12"/>
      <c r="LMG1220" s="12"/>
      <c r="LMH1220" s="12"/>
      <c r="LMI1220" s="12"/>
      <c r="LMJ1220" s="12"/>
      <c r="LMK1220" s="12"/>
      <c r="LML1220" s="12"/>
      <c r="LMM1220" s="12"/>
      <c r="LMN1220" s="12"/>
      <c r="LMO1220" s="12"/>
      <c r="LMP1220" s="12"/>
      <c r="LMQ1220" s="12"/>
      <c r="LMR1220" s="12"/>
      <c r="LMS1220" s="12"/>
      <c r="LMT1220" s="12"/>
      <c r="LMU1220" s="12"/>
      <c r="LMV1220" s="12"/>
      <c r="LMW1220" s="12"/>
      <c r="LMX1220" s="12"/>
      <c r="LMY1220" s="12"/>
      <c r="LMZ1220" s="12"/>
      <c r="LNA1220" s="12"/>
      <c r="LNB1220" s="12"/>
      <c r="LNC1220" s="12"/>
      <c r="LND1220" s="12"/>
      <c r="LNE1220" s="12"/>
      <c r="LNF1220" s="12"/>
      <c r="LNG1220" s="12"/>
      <c r="LNH1220" s="12"/>
      <c r="LNI1220" s="12"/>
      <c r="LNJ1220" s="12"/>
      <c r="LNK1220" s="12"/>
      <c r="LNL1220" s="12"/>
      <c r="LNM1220" s="12"/>
      <c r="LNN1220" s="12"/>
      <c r="LNO1220" s="12"/>
      <c r="LNP1220" s="12"/>
      <c r="LNQ1220" s="12"/>
      <c r="LNR1220" s="12"/>
      <c r="LNS1220" s="12"/>
      <c r="LNT1220" s="12"/>
      <c r="LNU1220" s="12"/>
      <c r="LNV1220" s="12"/>
      <c r="LNW1220" s="12"/>
      <c r="LNX1220" s="12"/>
      <c r="LNY1220" s="12"/>
      <c r="LNZ1220" s="12"/>
      <c r="LOA1220" s="12"/>
      <c r="LOB1220" s="12"/>
      <c r="LOC1220" s="12"/>
      <c r="LOD1220" s="12"/>
      <c r="LOE1220" s="12"/>
      <c r="LOF1220" s="12"/>
      <c r="LOG1220" s="12"/>
      <c r="LOH1220" s="12"/>
      <c r="LOI1220" s="12"/>
      <c r="LOJ1220" s="12"/>
      <c r="LOK1220" s="12"/>
      <c r="LOL1220" s="12"/>
      <c r="LOM1220" s="12"/>
      <c r="LON1220" s="12"/>
      <c r="LOO1220" s="12"/>
      <c r="LOP1220" s="12"/>
      <c r="LOQ1220" s="12"/>
      <c r="LOR1220" s="12"/>
      <c r="LOS1220" s="12"/>
      <c r="LOT1220" s="12"/>
      <c r="LOU1220" s="12"/>
      <c r="LOV1220" s="12"/>
      <c r="LOW1220" s="12"/>
      <c r="LOX1220" s="12"/>
      <c r="LOY1220" s="12"/>
      <c r="LOZ1220" s="12"/>
      <c r="LPA1220" s="12"/>
      <c r="LPB1220" s="12"/>
      <c r="LPC1220" s="12"/>
      <c r="LPD1220" s="12"/>
      <c r="LPE1220" s="12"/>
      <c r="LPF1220" s="12"/>
      <c r="LPG1220" s="12"/>
      <c r="LPH1220" s="12"/>
      <c r="LPI1220" s="12"/>
      <c r="LPJ1220" s="12"/>
      <c r="LPK1220" s="12"/>
      <c r="LPL1220" s="12"/>
      <c r="LPM1220" s="12"/>
      <c r="LPN1220" s="12"/>
      <c r="LPO1220" s="12"/>
      <c r="LPP1220" s="12"/>
      <c r="LPQ1220" s="12"/>
      <c r="LPR1220" s="12"/>
      <c r="LPS1220" s="12"/>
      <c r="LPT1220" s="12"/>
      <c r="LPU1220" s="12"/>
      <c r="LPV1220" s="12"/>
      <c r="LPW1220" s="12"/>
      <c r="LPX1220" s="12"/>
      <c r="LPY1220" s="12"/>
      <c r="LPZ1220" s="12"/>
      <c r="LQA1220" s="12"/>
      <c r="LQB1220" s="12"/>
      <c r="LQC1220" s="12"/>
      <c r="LQD1220" s="12"/>
      <c r="LQE1220" s="12"/>
      <c r="LQF1220" s="12"/>
      <c r="LQG1220" s="12"/>
      <c r="LQH1220" s="12"/>
      <c r="LQI1220" s="12"/>
      <c r="LQJ1220" s="12"/>
      <c r="LQK1220" s="12"/>
      <c r="LQL1220" s="12"/>
      <c r="LQM1220" s="12"/>
      <c r="LQN1220" s="12"/>
      <c r="LQO1220" s="12"/>
      <c r="LQP1220" s="12"/>
      <c r="LQQ1220" s="12"/>
      <c r="LQR1220" s="12"/>
      <c r="LQS1220" s="12"/>
      <c r="LQT1220" s="12"/>
      <c r="LQU1220" s="12"/>
      <c r="LQV1220" s="12"/>
      <c r="LQW1220" s="12"/>
      <c r="LQX1220" s="12"/>
      <c r="LQY1220" s="12"/>
      <c r="LQZ1220" s="12"/>
      <c r="LRA1220" s="12"/>
      <c r="LRB1220" s="12"/>
      <c r="LRC1220" s="12"/>
      <c r="LRD1220" s="12"/>
      <c r="LRE1220" s="12"/>
      <c r="LRF1220" s="12"/>
      <c r="LRG1220" s="12"/>
      <c r="LRH1220" s="12"/>
      <c r="LRI1220" s="12"/>
      <c r="LRJ1220" s="12"/>
      <c r="LRK1220" s="12"/>
      <c r="LRL1220" s="12"/>
      <c r="LRM1220" s="12"/>
      <c r="LRN1220" s="12"/>
      <c r="LRO1220" s="12"/>
      <c r="LRP1220" s="12"/>
      <c r="LRQ1220" s="12"/>
      <c r="LRR1220" s="12"/>
      <c r="LRS1220" s="12"/>
      <c r="LRT1220" s="12"/>
      <c r="LRU1220" s="12"/>
      <c r="LRV1220" s="12"/>
      <c r="LRW1220" s="12"/>
      <c r="LRX1220" s="12"/>
      <c r="LRY1220" s="12"/>
      <c r="LRZ1220" s="12"/>
      <c r="LSA1220" s="12"/>
      <c r="LSB1220" s="12"/>
      <c r="LSC1220" s="12"/>
      <c r="LSD1220" s="12"/>
      <c r="LSE1220" s="12"/>
      <c r="LSF1220" s="12"/>
      <c r="LSG1220" s="12"/>
      <c r="LSH1220" s="12"/>
      <c r="LSI1220" s="12"/>
      <c r="LSJ1220" s="12"/>
      <c r="LSK1220" s="12"/>
      <c r="LSL1220" s="12"/>
      <c r="LSM1220" s="12"/>
      <c r="LSN1220" s="12"/>
      <c r="LSO1220" s="12"/>
      <c r="LSP1220" s="12"/>
      <c r="LSQ1220" s="12"/>
      <c r="LSR1220" s="12"/>
      <c r="LSS1220" s="12"/>
      <c r="LST1220" s="12"/>
      <c r="LSU1220" s="12"/>
      <c r="LSV1220" s="12"/>
      <c r="LSW1220" s="12"/>
      <c r="LSX1220" s="12"/>
      <c r="LSY1220" s="12"/>
      <c r="LSZ1220" s="12"/>
      <c r="LTA1220" s="12"/>
      <c r="LTB1220" s="12"/>
      <c r="LTC1220" s="12"/>
      <c r="LTD1220" s="12"/>
      <c r="LTE1220" s="12"/>
      <c r="LTF1220" s="12"/>
      <c r="LTG1220" s="12"/>
      <c r="LTH1220" s="12"/>
      <c r="LTI1220" s="12"/>
      <c r="LTJ1220" s="12"/>
      <c r="LTK1220" s="12"/>
      <c r="LTL1220" s="12"/>
      <c r="LTM1220" s="12"/>
      <c r="LTN1220" s="12"/>
      <c r="LTO1220" s="12"/>
      <c r="LTP1220" s="12"/>
      <c r="LTQ1220" s="12"/>
      <c r="LTR1220" s="12"/>
      <c r="LTS1220" s="12"/>
      <c r="LTT1220" s="12"/>
      <c r="LTU1220" s="12"/>
      <c r="LTV1220" s="12"/>
      <c r="LTW1220" s="12"/>
      <c r="LTX1220" s="12"/>
      <c r="LTY1220" s="12"/>
      <c r="LTZ1220" s="12"/>
      <c r="LUA1220" s="12"/>
      <c r="LUB1220" s="12"/>
      <c r="LUC1220" s="12"/>
      <c r="LUD1220" s="12"/>
      <c r="LUE1220" s="12"/>
      <c r="LUF1220" s="12"/>
      <c r="LUG1220" s="12"/>
      <c r="LUH1220" s="12"/>
      <c r="LUI1220" s="12"/>
      <c r="LUJ1220" s="12"/>
      <c r="LUK1220" s="12"/>
      <c r="LUL1220" s="12"/>
      <c r="LUM1220" s="12"/>
      <c r="LUN1220" s="12"/>
      <c r="LUO1220" s="12"/>
      <c r="LUP1220" s="12"/>
      <c r="LUQ1220" s="12"/>
      <c r="LUR1220" s="12"/>
      <c r="LUS1220" s="12"/>
      <c r="LUT1220" s="12"/>
      <c r="LUU1220" s="12"/>
      <c r="LUV1220" s="12"/>
      <c r="LUW1220" s="12"/>
      <c r="LUX1220" s="12"/>
      <c r="LUY1220" s="12"/>
      <c r="LUZ1220" s="12"/>
      <c r="LVA1220" s="12"/>
      <c r="LVB1220" s="12"/>
      <c r="LVC1220" s="12"/>
      <c r="LVD1220" s="12"/>
      <c r="LVE1220" s="12"/>
      <c r="LVF1220" s="12"/>
      <c r="LVG1220" s="12"/>
      <c r="LVH1220" s="12"/>
      <c r="LVI1220" s="12"/>
      <c r="LVJ1220" s="12"/>
      <c r="LVK1220" s="12"/>
      <c r="LVL1220" s="12"/>
      <c r="LVM1220" s="12"/>
      <c r="LVN1220" s="12"/>
      <c r="LVO1220" s="12"/>
      <c r="LVP1220" s="12"/>
      <c r="LVQ1220" s="12"/>
      <c r="LVR1220" s="12"/>
      <c r="LVS1220" s="12"/>
      <c r="LVT1220" s="12"/>
      <c r="LVU1220" s="12"/>
      <c r="LVV1220" s="12"/>
      <c r="LVW1220" s="12"/>
      <c r="LVX1220" s="12"/>
      <c r="LVY1220" s="12"/>
      <c r="LVZ1220" s="12"/>
      <c r="LWA1220" s="12"/>
      <c r="LWB1220" s="12"/>
      <c r="LWC1220" s="12"/>
      <c r="LWD1220" s="12"/>
      <c r="LWE1220" s="12"/>
      <c r="LWF1220" s="12"/>
      <c r="LWG1220" s="12"/>
      <c r="LWH1220" s="12"/>
      <c r="LWI1220" s="12"/>
      <c r="LWJ1220" s="12"/>
      <c r="LWK1220" s="12"/>
      <c r="LWL1220" s="12"/>
      <c r="LWM1220" s="12"/>
      <c r="LWN1220" s="12"/>
      <c r="LWO1220" s="12"/>
      <c r="LWP1220" s="12"/>
      <c r="LWQ1220" s="12"/>
      <c r="LWR1220" s="12"/>
      <c r="LWS1220" s="12"/>
      <c r="LWT1220" s="12"/>
      <c r="LWU1220" s="12"/>
      <c r="LWV1220" s="12"/>
      <c r="LWW1220" s="12"/>
      <c r="LWX1220" s="12"/>
      <c r="LWY1220" s="12"/>
      <c r="LWZ1220" s="12"/>
      <c r="LXA1220" s="12"/>
      <c r="LXB1220" s="12"/>
      <c r="LXC1220" s="12"/>
      <c r="LXD1220" s="12"/>
      <c r="LXE1220" s="12"/>
      <c r="LXF1220" s="12"/>
      <c r="LXG1220" s="12"/>
      <c r="LXH1220" s="12"/>
      <c r="LXI1220" s="12"/>
      <c r="LXJ1220" s="12"/>
      <c r="LXK1220" s="12"/>
      <c r="LXL1220" s="12"/>
      <c r="LXM1220" s="12"/>
      <c r="LXN1220" s="12"/>
      <c r="LXO1220" s="12"/>
      <c r="LXP1220" s="12"/>
      <c r="LXQ1220" s="12"/>
      <c r="LXR1220" s="12"/>
      <c r="LXS1220" s="12"/>
      <c r="LXT1220" s="12"/>
      <c r="LXU1220" s="12"/>
      <c r="LXV1220" s="12"/>
      <c r="LXW1220" s="12"/>
      <c r="LXX1220" s="12"/>
      <c r="LXY1220" s="12"/>
      <c r="LXZ1220" s="12"/>
      <c r="LYA1220" s="12"/>
      <c r="LYB1220" s="12"/>
      <c r="LYC1220" s="12"/>
      <c r="LYD1220" s="12"/>
      <c r="LYE1220" s="12"/>
      <c r="LYF1220" s="12"/>
      <c r="LYG1220" s="12"/>
      <c r="LYH1220" s="12"/>
      <c r="LYI1220" s="12"/>
      <c r="LYJ1220" s="12"/>
      <c r="LYK1220" s="12"/>
      <c r="LYL1220" s="12"/>
      <c r="LYM1220" s="12"/>
      <c r="LYN1220" s="12"/>
      <c r="LYO1220" s="12"/>
      <c r="LYP1220" s="12"/>
      <c r="LYQ1220" s="12"/>
      <c r="LYR1220" s="12"/>
      <c r="LYS1220" s="12"/>
      <c r="LYT1220" s="12"/>
      <c r="LYU1220" s="12"/>
      <c r="LYV1220" s="12"/>
      <c r="LYW1220" s="12"/>
      <c r="LYX1220" s="12"/>
      <c r="LYY1220" s="12"/>
      <c r="LYZ1220" s="12"/>
      <c r="LZA1220" s="12"/>
      <c r="LZB1220" s="12"/>
      <c r="LZC1220" s="12"/>
      <c r="LZD1220" s="12"/>
      <c r="LZE1220" s="12"/>
      <c r="LZF1220" s="12"/>
      <c r="LZG1220" s="12"/>
      <c r="LZH1220" s="12"/>
      <c r="LZI1220" s="12"/>
      <c r="LZJ1220" s="12"/>
      <c r="LZK1220" s="12"/>
      <c r="LZL1220" s="12"/>
      <c r="LZM1220" s="12"/>
      <c r="LZN1220" s="12"/>
      <c r="LZO1220" s="12"/>
      <c r="LZP1220" s="12"/>
      <c r="LZQ1220" s="12"/>
      <c r="LZR1220" s="12"/>
      <c r="LZS1220" s="12"/>
      <c r="LZT1220" s="12"/>
      <c r="LZU1220" s="12"/>
      <c r="LZV1220" s="12"/>
      <c r="LZW1220" s="12"/>
      <c r="LZX1220" s="12"/>
      <c r="LZY1220" s="12"/>
      <c r="LZZ1220" s="12"/>
      <c r="MAA1220" s="12"/>
      <c r="MAB1220" s="12"/>
      <c r="MAC1220" s="12"/>
      <c r="MAD1220" s="12"/>
      <c r="MAE1220" s="12"/>
      <c r="MAF1220" s="12"/>
      <c r="MAG1220" s="12"/>
      <c r="MAH1220" s="12"/>
      <c r="MAI1220" s="12"/>
      <c r="MAJ1220" s="12"/>
      <c r="MAK1220" s="12"/>
      <c r="MAL1220" s="12"/>
      <c r="MAM1220" s="12"/>
      <c r="MAN1220" s="12"/>
      <c r="MAO1220" s="12"/>
      <c r="MAP1220" s="12"/>
      <c r="MAQ1220" s="12"/>
      <c r="MAR1220" s="12"/>
      <c r="MAS1220" s="12"/>
      <c r="MAT1220" s="12"/>
      <c r="MAU1220" s="12"/>
      <c r="MAV1220" s="12"/>
      <c r="MAW1220" s="12"/>
      <c r="MAX1220" s="12"/>
      <c r="MAY1220" s="12"/>
      <c r="MAZ1220" s="12"/>
      <c r="MBA1220" s="12"/>
      <c r="MBB1220" s="12"/>
      <c r="MBC1220" s="12"/>
      <c r="MBD1220" s="12"/>
      <c r="MBE1220" s="12"/>
      <c r="MBF1220" s="12"/>
      <c r="MBG1220" s="12"/>
      <c r="MBH1220" s="12"/>
      <c r="MBI1220" s="12"/>
      <c r="MBJ1220" s="12"/>
      <c r="MBK1220" s="12"/>
      <c r="MBL1220" s="12"/>
      <c r="MBM1220" s="12"/>
      <c r="MBN1220" s="12"/>
      <c r="MBO1220" s="12"/>
      <c r="MBP1220" s="12"/>
      <c r="MBQ1220" s="12"/>
      <c r="MBR1220" s="12"/>
      <c r="MBS1220" s="12"/>
      <c r="MBT1220" s="12"/>
      <c r="MBU1220" s="12"/>
      <c r="MBV1220" s="12"/>
      <c r="MBW1220" s="12"/>
      <c r="MBX1220" s="12"/>
      <c r="MBY1220" s="12"/>
      <c r="MBZ1220" s="12"/>
      <c r="MCA1220" s="12"/>
      <c r="MCB1220" s="12"/>
      <c r="MCC1220" s="12"/>
      <c r="MCD1220" s="12"/>
      <c r="MCE1220" s="12"/>
      <c r="MCF1220" s="12"/>
      <c r="MCG1220" s="12"/>
      <c r="MCH1220" s="12"/>
      <c r="MCI1220" s="12"/>
      <c r="MCJ1220" s="12"/>
      <c r="MCK1220" s="12"/>
      <c r="MCL1220" s="12"/>
      <c r="MCM1220" s="12"/>
      <c r="MCN1220" s="12"/>
      <c r="MCO1220" s="12"/>
      <c r="MCP1220" s="12"/>
      <c r="MCQ1220" s="12"/>
      <c r="MCR1220" s="12"/>
      <c r="MCS1220" s="12"/>
      <c r="MCT1220" s="12"/>
      <c r="MCU1220" s="12"/>
      <c r="MCV1220" s="12"/>
      <c r="MCW1220" s="12"/>
      <c r="MCX1220" s="12"/>
      <c r="MCY1220" s="12"/>
      <c r="MCZ1220" s="12"/>
      <c r="MDA1220" s="12"/>
      <c r="MDB1220" s="12"/>
      <c r="MDC1220" s="12"/>
      <c r="MDD1220" s="12"/>
      <c r="MDE1220" s="12"/>
      <c r="MDF1220" s="12"/>
      <c r="MDG1220" s="12"/>
      <c r="MDH1220" s="12"/>
      <c r="MDI1220" s="12"/>
      <c r="MDJ1220" s="12"/>
      <c r="MDK1220" s="12"/>
      <c r="MDL1220" s="12"/>
      <c r="MDM1220" s="12"/>
      <c r="MDN1220" s="12"/>
      <c r="MDO1220" s="12"/>
      <c r="MDP1220" s="12"/>
      <c r="MDQ1220" s="12"/>
      <c r="MDR1220" s="12"/>
      <c r="MDS1220" s="12"/>
      <c r="MDT1220" s="12"/>
      <c r="MDU1220" s="12"/>
      <c r="MDV1220" s="12"/>
      <c r="MDW1220" s="12"/>
      <c r="MDX1220" s="12"/>
      <c r="MDY1220" s="12"/>
      <c r="MDZ1220" s="12"/>
      <c r="MEA1220" s="12"/>
      <c r="MEB1220" s="12"/>
      <c r="MEC1220" s="12"/>
      <c r="MED1220" s="12"/>
      <c r="MEE1220" s="12"/>
      <c r="MEF1220" s="12"/>
      <c r="MEG1220" s="12"/>
      <c r="MEH1220" s="12"/>
      <c r="MEI1220" s="12"/>
      <c r="MEJ1220" s="12"/>
      <c r="MEK1220" s="12"/>
      <c r="MEL1220" s="12"/>
      <c r="MEM1220" s="12"/>
      <c r="MEN1220" s="12"/>
      <c r="MEO1220" s="12"/>
      <c r="MEP1220" s="12"/>
      <c r="MEQ1220" s="12"/>
      <c r="MER1220" s="12"/>
      <c r="MES1220" s="12"/>
      <c r="MET1220" s="12"/>
      <c r="MEU1220" s="12"/>
      <c r="MEV1220" s="12"/>
      <c r="MEW1220" s="12"/>
      <c r="MEX1220" s="12"/>
      <c r="MEY1220" s="12"/>
      <c r="MEZ1220" s="12"/>
      <c r="MFA1220" s="12"/>
      <c r="MFB1220" s="12"/>
      <c r="MFC1220" s="12"/>
      <c r="MFD1220" s="12"/>
      <c r="MFE1220" s="12"/>
      <c r="MFF1220" s="12"/>
      <c r="MFG1220" s="12"/>
      <c r="MFH1220" s="12"/>
      <c r="MFI1220" s="12"/>
      <c r="MFJ1220" s="12"/>
      <c r="MFK1220" s="12"/>
      <c r="MFL1220" s="12"/>
      <c r="MFM1220" s="12"/>
      <c r="MFN1220" s="12"/>
      <c r="MFO1220" s="12"/>
      <c r="MFP1220" s="12"/>
      <c r="MFQ1220" s="12"/>
      <c r="MFR1220" s="12"/>
      <c r="MFS1220" s="12"/>
      <c r="MFT1220" s="12"/>
      <c r="MFU1220" s="12"/>
      <c r="MFV1220" s="12"/>
      <c r="MFW1220" s="12"/>
      <c r="MFX1220" s="12"/>
      <c r="MFY1220" s="12"/>
      <c r="MFZ1220" s="12"/>
      <c r="MGA1220" s="12"/>
      <c r="MGB1220" s="12"/>
      <c r="MGC1220" s="12"/>
      <c r="MGD1220" s="12"/>
      <c r="MGE1220" s="12"/>
      <c r="MGF1220" s="12"/>
      <c r="MGG1220" s="12"/>
      <c r="MGH1220" s="12"/>
      <c r="MGI1220" s="12"/>
      <c r="MGJ1220" s="12"/>
      <c r="MGK1220" s="12"/>
      <c r="MGL1220" s="12"/>
      <c r="MGM1220" s="12"/>
      <c r="MGN1220" s="12"/>
      <c r="MGO1220" s="12"/>
      <c r="MGP1220" s="12"/>
      <c r="MGQ1220" s="12"/>
      <c r="MGR1220" s="12"/>
      <c r="MGS1220" s="12"/>
      <c r="MGT1220" s="12"/>
      <c r="MGU1220" s="12"/>
      <c r="MGV1220" s="12"/>
      <c r="MGW1220" s="12"/>
      <c r="MGX1220" s="12"/>
      <c r="MGY1220" s="12"/>
      <c r="MGZ1220" s="12"/>
      <c r="MHA1220" s="12"/>
      <c r="MHB1220" s="12"/>
      <c r="MHC1220" s="12"/>
      <c r="MHD1220" s="12"/>
      <c r="MHE1220" s="12"/>
      <c r="MHF1220" s="12"/>
      <c r="MHG1220" s="12"/>
      <c r="MHH1220" s="12"/>
      <c r="MHI1220" s="12"/>
      <c r="MHJ1220" s="12"/>
      <c r="MHK1220" s="12"/>
      <c r="MHL1220" s="12"/>
      <c r="MHM1220" s="12"/>
      <c r="MHN1220" s="12"/>
      <c r="MHO1220" s="12"/>
      <c r="MHP1220" s="12"/>
      <c r="MHQ1220" s="12"/>
      <c r="MHR1220" s="12"/>
      <c r="MHS1220" s="12"/>
      <c r="MHT1220" s="12"/>
      <c r="MHU1220" s="12"/>
      <c r="MHV1220" s="12"/>
      <c r="MHW1220" s="12"/>
      <c r="MHX1220" s="12"/>
      <c r="MHY1220" s="12"/>
      <c r="MHZ1220" s="12"/>
      <c r="MIA1220" s="12"/>
      <c r="MIB1220" s="12"/>
      <c r="MIC1220" s="12"/>
      <c r="MID1220" s="12"/>
      <c r="MIE1220" s="12"/>
      <c r="MIF1220" s="12"/>
      <c r="MIG1220" s="12"/>
      <c r="MIH1220" s="12"/>
      <c r="MII1220" s="12"/>
      <c r="MIJ1220" s="12"/>
      <c r="MIK1220" s="12"/>
      <c r="MIL1220" s="12"/>
      <c r="MIM1220" s="12"/>
      <c r="MIN1220" s="12"/>
      <c r="MIO1220" s="12"/>
      <c r="MIP1220" s="12"/>
      <c r="MIQ1220" s="12"/>
      <c r="MIR1220" s="12"/>
      <c r="MIS1220" s="12"/>
      <c r="MIT1220" s="12"/>
      <c r="MIU1220" s="12"/>
      <c r="MIV1220" s="12"/>
      <c r="MIW1220" s="12"/>
      <c r="MIX1220" s="12"/>
      <c r="MIY1220" s="12"/>
      <c r="MIZ1220" s="12"/>
      <c r="MJA1220" s="12"/>
      <c r="MJB1220" s="12"/>
      <c r="MJC1220" s="12"/>
      <c r="MJD1220" s="12"/>
      <c r="MJE1220" s="12"/>
      <c r="MJF1220" s="12"/>
      <c r="MJG1220" s="12"/>
      <c r="MJH1220" s="12"/>
      <c r="MJI1220" s="12"/>
      <c r="MJJ1220" s="12"/>
      <c r="MJK1220" s="12"/>
      <c r="MJL1220" s="12"/>
      <c r="MJM1220" s="12"/>
      <c r="MJN1220" s="12"/>
      <c r="MJO1220" s="12"/>
      <c r="MJP1220" s="12"/>
      <c r="MJQ1220" s="12"/>
      <c r="MJR1220" s="12"/>
      <c r="MJS1220" s="12"/>
      <c r="MJT1220" s="12"/>
      <c r="MJU1220" s="12"/>
      <c r="MJV1220" s="12"/>
      <c r="MJW1220" s="12"/>
      <c r="MJX1220" s="12"/>
      <c r="MJY1220" s="12"/>
      <c r="MJZ1220" s="12"/>
      <c r="MKA1220" s="12"/>
      <c r="MKB1220" s="12"/>
      <c r="MKC1220" s="12"/>
      <c r="MKD1220" s="12"/>
      <c r="MKE1220" s="12"/>
      <c r="MKF1220" s="12"/>
      <c r="MKG1220" s="12"/>
      <c r="MKH1220" s="12"/>
      <c r="MKI1220" s="12"/>
      <c r="MKJ1220" s="12"/>
      <c r="MKK1220" s="12"/>
      <c r="MKL1220" s="12"/>
      <c r="MKM1220" s="12"/>
      <c r="MKN1220" s="12"/>
      <c r="MKO1220" s="12"/>
      <c r="MKP1220" s="12"/>
      <c r="MKQ1220" s="12"/>
      <c r="MKR1220" s="12"/>
      <c r="MKS1220" s="12"/>
      <c r="MKT1220" s="12"/>
      <c r="MKU1220" s="12"/>
      <c r="MKV1220" s="12"/>
      <c r="MKW1220" s="12"/>
      <c r="MKX1220" s="12"/>
      <c r="MKY1220" s="12"/>
      <c r="MKZ1220" s="12"/>
      <c r="MLA1220" s="12"/>
      <c r="MLB1220" s="12"/>
      <c r="MLC1220" s="12"/>
      <c r="MLD1220" s="12"/>
      <c r="MLE1220" s="12"/>
      <c r="MLF1220" s="12"/>
      <c r="MLG1220" s="12"/>
      <c r="MLH1220" s="12"/>
      <c r="MLI1220" s="12"/>
      <c r="MLJ1220" s="12"/>
      <c r="MLK1220" s="12"/>
      <c r="MLL1220" s="12"/>
      <c r="MLM1220" s="12"/>
      <c r="MLN1220" s="12"/>
      <c r="MLO1220" s="12"/>
      <c r="MLP1220" s="12"/>
      <c r="MLQ1220" s="12"/>
      <c r="MLR1220" s="12"/>
      <c r="MLS1220" s="12"/>
      <c r="MLT1220" s="12"/>
      <c r="MLU1220" s="12"/>
      <c r="MLV1220" s="12"/>
      <c r="MLW1220" s="12"/>
      <c r="MLX1220" s="12"/>
      <c r="MLY1220" s="12"/>
      <c r="MLZ1220" s="12"/>
      <c r="MMA1220" s="12"/>
      <c r="MMB1220" s="12"/>
      <c r="MMC1220" s="12"/>
      <c r="MMD1220" s="12"/>
      <c r="MME1220" s="12"/>
      <c r="MMF1220" s="12"/>
      <c r="MMG1220" s="12"/>
      <c r="MMH1220" s="12"/>
      <c r="MMI1220" s="12"/>
      <c r="MMJ1220" s="12"/>
      <c r="MMK1220" s="12"/>
      <c r="MML1220" s="12"/>
      <c r="MMM1220" s="12"/>
      <c r="MMN1220" s="12"/>
      <c r="MMO1220" s="12"/>
      <c r="MMP1220" s="12"/>
      <c r="MMQ1220" s="12"/>
      <c r="MMR1220" s="12"/>
      <c r="MMS1220" s="12"/>
      <c r="MMT1220" s="12"/>
      <c r="MMU1220" s="12"/>
      <c r="MMV1220" s="12"/>
      <c r="MMW1220" s="12"/>
      <c r="MMX1220" s="12"/>
      <c r="MMY1220" s="12"/>
      <c r="MMZ1220" s="12"/>
      <c r="MNA1220" s="12"/>
      <c r="MNB1220" s="12"/>
      <c r="MNC1220" s="12"/>
      <c r="MND1220" s="12"/>
      <c r="MNE1220" s="12"/>
      <c r="MNF1220" s="12"/>
      <c r="MNG1220" s="12"/>
      <c r="MNH1220" s="12"/>
      <c r="MNI1220" s="12"/>
      <c r="MNJ1220" s="12"/>
      <c r="MNK1220" s="12"/>
      <c r="MNL1220" s="12"/>
      <c r="MNM1220" s="12"/>
      <c r="MNN1220" s="12"/>
      <c r="MNO1220" s="12"/>
      <c r="MNP1220" s="12"/>
      <c r="MNQ1220" s="12"/>
      <c r="MNR1220" s="12"/>
      <c r="MNS1220" s="12"/>
      <c r="MNT1220" s="12"/>
      <c r="MNU1220" s="12"/>
      <c r="MNV1220" s="12"/>
      <c r="MNW1220" s="12"/>
      <c r="MNX1220" s="12"/>
      <c r="MNY1220" s="12"/>
      <c r="MNZ1220" s="12"/>
      <c r="MOA1220" s="12"/>
      <c r="MOB1220" s="12"/>
      <c r="MOC1220" s="12"/>
      <c r="MOD1220" s="12"/>
      <c r="MOE1220" s="12"/>
      <c r="MOF1220" s="12"/>
      <c r="MOG1220" s="12"/>
      <c r="MOH1220" s="12"/>
      <c r="MOI1220" s="12"/>
      <c r="MOJ1220" s="12"/>
      <c r="MOK1220" s="12"/>
      <c r="MOL1220" s="12"/>
      <c r="MOM1220" s="12"/>
      <c r="MON1220" s="12"/>
      <c r="MOO1220" s="12"/>
      <c r="MOP1220" s="12"/>
      <c r="MOQ1220" s="12"/>
      <c r="MOR1220" s="12"/>
      <c r="MOS1220" s="12"/>
      <c r="MOT1220" s="12"/>
      <c r="MOU1220" s="12"/>
      <c r="MOV1220" s="12"/>
      <c r="MOW1220" s="12"/>
      <c r="MOX1220" s="12"/>
      <c r="MOY1220" s="12"/>
      <c r="MOZ1220" s="12"/>
      <c r="MPA1220" s="12"/>
      <c r="MPB1220" s="12"/>
      <c r="MPC1220" s="12"/>
      <c r="MPD1220" s="12"/>
      <c r="MPE1220" s="12"/>
      <c r="MPF1220" s="12"/>
      <c r="MPG1220" s="12"/>
      <c r="MPH1220" s="12"/>
      <c r="MPI1220" s="12"/>
      <c r="MPJ1220" s="12"/>
      <c r="MPK1220" s="12"/>
      <c r="MPL1220" s="12"/>
      <c r="MPM1220" s="12"/>
      <c r="MPN1220" s="12"/>
      <c r="MPO1220" s="12"/>
      <c r="MPP1220" s="12"/>
      <c r="MPQ1220" s="12"/>
      <c r="MPR1220" s="12"/>
      <c r="MPS1220" s="12"/>
      <c r="MPT1220" s="12"/>
      <c r="MPU1220" s="12"/>
      <c r="MPV1220" s="12"/>
      <c r="MPW1220" s="12"/>
      <c r="MPX1220" s="12"/>
      <c r="MPY1220" s="12"/>
      <c r="MPZ1220" s="12"/>
      <c r="MQA1220" s="12"/>
      <c r="MQB1220" s="12"/>
      <c r="MQC1220" s="12"/>
      <c r="MQD1220" s="12"/>
      <c r="MQE1220" s="12"/>
      <c r="MQF1220" s="12"/>
      <c r="MQG1220" s="12"/>
      <c r="MQH1220" s="12"/>
      <c r="MQI1220" s="12"/>
      <c r="MQJ1220" s="12"/>
      <c r="MQK1220" s="12"/>
      <c r="MQL1220" s="12"/>
      <c r="MQM1220" s="12"/>
      <c r="MQN1220" s="12"/>
      <c r="MQO1220" s="12"/>
      <c r="MQP1220" s="12"/>
      <c r="MQQ1220" s="12"/>
      <c r="MQR1220" s="12"/>
      <c r="MQS1220" s="12"/>
      <c r="MQT1220" s="12"/>
      <c r="MQU1220" s="12"/>
      <c r="MQV1220" s="12"/>
      <c r="MQW1220" s="12"/>
      <c r="MQX1220" s="12"/>
      <c r="MQY1220" s="12"/>
      <c r="MQZ1220" s="12"/>
      <c r="MRA1220" s="12"/>
      <c r="MRB1220" s="12"/>
      <c r="MRC1220" s="12"/>
      <c r="MRD1220" s="12"/>
      <c r="MRE1220" s="12"/>
      <c r="MRF1220" s="12"/>
      <c r="MRG1220" s="12"/>
      <c r="MRH1220" s="12"/>
      <c r="MRI1220" s="12"/>
      <c r="MRJ1220" s="12"/>
      <c r="MRK1220" s="12"/>
      <c r="MRL1220" s="12"/>
      <c r="MRM1220" s="12"/>
      <c r="MRN1220" s="12"/>
      <c r="MRO1220" s="12"/>
      <c r="MRP1220" s="12"/>
      <c r="MRQ1220" s="12"/>
      <c r="MRR1220" s="12"/>
      <c r="MRS1220" s="12"/>
      <c r="MRT1220" s="12"/>
      <c r="MRU1220" s="12"/>
      <c r="MRV1220" s="12"/>
      <c r="MRW1220" s="12"/>
      <c r="MRX1220" s="12"/>
      <c r="MRY1220" s="12"/>
      <c r="MRZ1220" s="12"/>
      <c r="MSA1220" s="12"/>
      <c r="MSB1220" s="12"/>
      <c r="MSC1220" s="12"/>
      <c r="MSD1220" s="12"/>
      <c r="MSE1220" s="12"/>
      <c r="MSF1220" s="12"/>
      <c r="MSG1220" s="12"/>
      <c r="MSH1220" s="12"/>
      <c r="MSI1220" s="12"/>
      <c r="MSJ1220" s="12"/>
      <c r="MSK1220" s="12"/>
      <c r="MSL1220" s="12"/>
      <c r="MSM1220" s="12"/>
      <c r="MSN1220" s="12"/>
      <c r="MSO1220" s="12"/>
      <c r="MSP1220" s="12"/>
      <c r="MSQ1220" s="12"/>
      <c r="MSR1220" s="12"/>
      <c r="MSS1220" s="12"/>
      <c r="MST1220" s="12"/>
      <c r="MSU1220" s="12"/>
      <c r="MSV1220" s="12"/>
      <c r="MSW1220" s="12"/>
      <c r="MSX1220" s="12"/>
      <c r="MSY1220" s="12"/>
      <c r="MSZ1220" s="12"/>
      <c r="MTA1220" s="12"/>
      <c r="MTB1220" s="12"/>
      <c r="MTC1220" s="12"/>
      <c r="MTD1220" s="12"/>
      <c r="MTE1220" s="12"/>
      <c r="MTF1220" s="12"/>
      <c r="MTG1220" s="12"/>
      <c r="MTH1220" s="12"/>
      <c r="MTI1220" s="12"/>
      <c r="MTJ1220" s="12"/>
      <c r="MTK1220" s="12"/>
      <c r="MTL1220" s="12"/>
      <c r="MTM1220" s="12"/>
      <c r="MTN1220" s="12"/>
      <c r="MTO1220" s="12"/>
      <c r="MTP1220" s="12"/>
      <c r="MTQ1220" s="12"/>
      <c r="MTR1220" s="12"/>
      <c r="MTS1220" s="12"/>
      <c r="MTT1220" s="12"/>
      <c r="MTU1220" s="12"/>
      <c r="MTV1220" s="12"/>
      <c r="MTW1220" s="12"/>
      <c r="MTX1220" s="12"/>
      <c r="MTY1220" s="12"/>
      <c r="MTZ1220" s="12"/>
      <c r="MUA1220" s="12"/>
      <c r="MUB1220" s="12"/>
      <c r="MUC1220" s="12"/>
      <c r="MUD1220" s="12"/>
      <c r="MUE1220" s="12"/>
      <c r="MUF1220" s="12"/>
      <c r="MUG1220" s="12"/>
      <c r="MUH1220" s="12"/>
      <c r="MUI1220" s="12"/>
      <c r="MUJ1220" s="12"/>
      <c r="MUK1220" s="12"/>
      <c r="MUL1220" s="12"/>
      <c r="MUM1220" s="12"/>
      <c r="MUN1220" s="12"/>
      <c r="MUO1220" s="12"/>
      <c r="MUP1220" s="12"/>
      <c r="MUQ1220" s="12"/>
      <c r="MUR1220" s="12"/>
      <c r="MUS1220" s="12"/>
      <c r="MUT1220" s="12"/>
      <c r="MUU1220" s="12"/>
      <c r="MUV1220" s="12"/>
      <c r="MUW1220" s="12"/>
      <c r="MUX1220" s="12"/>
      <c r="MUY1220" s="12"/>
      <c r="MUZ1220" s="12"/>
      <c r="MVA1220" s="12"/>
      <c r="MVB1220" s="12"/>
      <c r="MVC1220" s="12"/>
      <c r="MVD1220" s="12"/>
      <c r="MVE1220" s="12"/>
      <c r="MVF1220" s="12"/>
      <c r="MVG1220" s="12"/>
      <c r="MVH1220" s="12"/>
      <c r="MVI1220" s="12"/>
      <c r="MVJ1220" s="12"/>
      <c r="MVK1220" s="12"/>
      <c r="MVL1220" s="12"/>
      <c r="MVM1220" s="12"/>
      <c r="MVN1220" s="12"/>
      <c r="MVO1220" s="12"/>
      <c r="MVP1220" s="12"/>
      <c r="MVQ1220" s="12"/>
      <c r="MVR1220" s="12"/>
      <c r="MVS1220" s="12"/>
      <c r="MVT1220" s="12"/>
      <c r="MVU1220" s="12"/>
      <c r="MVV1220" s="12"/>
      <c r="MVW1220" s="12"/>
      <c r="MVX1220" s="12"/>
      <c r="MVY1220" s="12"/>
      <c r="MVZ1220" s="12"/>
      <c r="MWA1220" s="12"/>
      <c r="MWB1220" s="12"/>
      <c r="MWC1220" s="12"/>
      <c r="MWD1220" s="12"/>
      <c r="MWE1220" s="12"/>
      <c r="MWF1220" s="12"/>
      <c r="MWG1220" s="12"/>
      <c r="MWH1220" s="12"/>
      <c r="MWI1220" s="12"/>
      <c r="MWJ1220" s="12"/>
      <c r="MWK1220" s="12"/>
      <c r="MWL1220" s="12"/>
      <c r="MWM1220" s="12"/>
      <c r="MWN1220" s="12"/>
      <c r="MWO1220" s="12"/>
      <c r="MWP1220" s="12"/>
      <c r="MWQ1220" s="12"/>
      <c r="MWR1220" s="12"/>
      <c r="MWS1220" s="12"/>
      <c r="MWT1220" s="12"/>
      <c r="MWU1220" s="12"/>
      <c r="MWV1220" s="12"/>
      <c r="MWW1220" s="12"/>
      <c r="MWX1220" s="12"/>
      <c r="MWY1220" s="12"/>
      <c r="MWZ1220" s="12"/>
      <c r="MXA1220" s="12"/>
      <c r="MXB1220" s="12"/>
      <c r="MXC1220" s="12"/>
      <c r="MXD1220" s="12"/>
      <c r="MXE1220" s="12"/>
      <c r="MXF1220" s="12"/>
      <c r="MXG1220" s="12"/>
      <c r="MXH1220" s="12"/>
      <c r="MXI1220" s="12"/>
      <c r="MXJ1220" s="12"/>
      <c r="MXK1220" s="12"/>
      <c r="MXL1220" s="12"/>
      <c r="MXM1220" s="12"/>
      <c r="MXN1220" s="12"/>
      <c r="MXO1220" s="12"/>
      <c r="MXP1220" s="12"/>
      <c r="MXQ1220" s="12"/>
      <c r="MXR1220" s="12"/>
      <c r="MXS1220" s="12"/>
      <c r="MXT1220" s="12"/>
      <c r="MXU1220" s="12"/>
      <c r="MXV1220" s="12"/>
      <c r="MXW1220" s="12"/>
      <c r="MXX1220" s="12"/>
      <c r="MXY1220" s="12"/>
      <c r="MXZ1220" s="12"/>
      <c r="MYA1220" s="12"/>
      <c r="MYB1220" s="12"/>
      <c r="MYC1220" s="12"/>
      <c r="MYD1220" s="12"/>
      <c r="MYE1220" s="12"/>
      <c r="MYF1220" s="12"/>
      <c r="MYG1220" s="12"/>
      <c r="MYH1220" s="12"/>
      <c r="MYI1220" s="12"/>
      <c r="MYJ1220" s="12"/>
      <c r="MYK1220" s="12"/>
      <c r="MYL1220" s="12"/>
      <c r="MYM1220" s="12"/>
      <c r="MYN1220" s="12"/>
      <c r="MYO1220" s="12"/>
      <c r="MYP1220" s="12"/>
      <c r="MYQ1220" s="12"/>
      <c r="MYR1220" s="12"/>
      <c r="MYS1220" s="12"/>
      <c r="MYT1220" s="12"/>
      <c r="MYU1220" s="12"/>
      <c r="MYV1220" s="12"/>
      <c r="MYW1220" s="12"/>
      <c r="MYX1220" s="12"/>
      <c r="MYY1220" s="12"/>
      <c r="MYZ1220" s="12"/>
      <c r="MZA1220" s="12"/>
      <c r="MZB1220" s="12"/>
      <c r="MZC1220" s="12"/>
      <c r="MZD1220" s="12"/>
      <c r="MZE1220" s="12"/>
      <c r="MZF1220" s="12"/>
      <c r="MZG1220" s="12"/>
      <c r="MZH1220" s="12"/>
      <c r="MZI1220" s="12"/>
      <c r="MZJ1220" s="12"/>
      <c r="MZK1220" s="12"/>
      <c r="MZL1220" s="12"/>
      <c r="MZM1220" s="12"/>
      <c r="MZN1220" s="12"/>
      <c r="MZO1220" s="12"/>
      <c r="MZP1220" s="12"/>
      <c r="MZQ1220" s="12"/>
      <c r="MZR1220" s="12"/>
      <c r="MZS1220" s="12"/>
      <c r="MZT1220" s="12"/>
      <c r="MZU1220" s="12"/>
      <c r="MZV1220" s="12"/>
      <c r="MZW1220" s="12"/>
      <c r="MZX1220" s="12"/>
      <c r="MZY1220" s="12"/>
      <c r="MZZ1220" s="12"/>
      <c r="NAA1220" s="12"/>
      <c r="NAB1220" s="12"/>
      <c r="NAC1220" s="12"/>
      <c r="NAD1220" s="12"/>
      <c r="NAE1220" s="12"/>
      <c r="NAF1220" s="12"/>
      <c r="NAG1220" s="12"/>
      <c r="NAH1220" s="12"/>
      <c r="NAI1220" s="12"/>
      <c r="NAJ1220" s="12"/>
      <c r="NAK1220" s="12"/>
      <c r="NAL1220" s="12"/>
      <c r="NAM1220" s="12"/>
      <c r="NAN1220" s="12"/>
      <c r="NAO1220" s="12"/>
      <c r="NAP1220" s="12"/>
      <c r="NAQ1220" s="12"/>
      <c r="NAR1220" s="12"/>
      <c r="NAS1220" s="12"/>
      <c r="NAT1220" s="12"/>
      <c r="NAU1220" s="12"/>
      <c r="NAV1220" s="12"/>
      <c r="NAW1220" s="12"/>
      <c r="NAX1220" s="12"/>
      <c r="NAY1220" s="12"/>
      <c r="NAZ1220" s="12"/>
      <c r="NBA1220" s="12"/>
      <c r="NBB1220" s="12"/>
      <c r="NBC1220" s="12"/>
      <c r="NBD1220" s="12"/>
      <c r="NBE1220" s="12"/>
      <c r="NBF1220" s="12"/>
      <c r="NBG1220" s="12"/>
      <c r="NBH1220" s="12"/>
      <c r="NBI1220" s="12"/>
      <c r="NBJ1220" s="12"/>
      <c r="NBK1220" s="12"/>
      <c r="NBL1220" s="12"/>
      <c r="NBM1220" s="12"/>
      <c r="NBN1220" s="12"/>
      <c r="NBO1220" s="12"/>
      <c r="NBP1220" s="12"/>
      <c r="NBQ1220" s="12"/>
      <c r="NBR1220" s="12"/>
      <c r="NBS1220" s="12"/>
      <c r="NBT1220" s="12"/>
      <c r="NBU1220" s="12"/>
      <c r="NBV1220" s="12"/>
      <c r="NBW1220" s="12"/>
      <c r="NBX1220" s="12"/>
      <c r="NBY1220" s="12"/>
      <c r="NBZ1220" s="12"/>
      <c r="NCA1220" s="12"/>
      <c r="NCB1220" s="12"/>
      <c r="NCC1220" s="12"/>
      <c r="NCD1220" s="12"/>
      <c r="NCE1220" s="12"/>
      <c r="NCF1220" s="12"/>
      <c r="NCG1220" s="12"/>
      <c r="NCH1220" s="12"/>
      <c r="NCI1220" s="12"/>
      <c r="NCJ1220" s="12"/>
      <c r="NCK1220" s="12"/>
      <c r="NCL1220" s="12"/>
      <c r="NCM1220" s="12"/>
      <c r="NCN1220" s="12"/>
      <c r="NCO1220" s="12"/>
      <c r="NCP1220" s="12"/>
      <c r="NCQ1220" s="12"/>
      <c r="NCR1220" s="12"/>
      <c r="NCS1220" s="12"/>
      <c r="NCT1220" s="12"/>
      <c r="NCU1220" s="12"/>
      <c r="NCV1220" s="12"/>
      <c r="NCW1220" s="12"/>
      <c r="NCX1220" s="12"/>
      <c r="NCY1220" s="12"/>
      <c r="NCZ1220" s="12"/>
      <c r="NDA1220" s="12"/>
      <c r="NDB1220" s="12"/>
      <c r="NDC1220" s="12"/>
      <c r="NDD1220" s="12"/>
      <c r="NDE1220" s="12"/>
      <c r="NDF1220" s="12"/>
      <c r="NDG1220" s="12"/>
      <c r="NDH1220" s="12"/>
      <c r="NDI1220" s="12"/>
      <c r="NDJ1220" s="12"/>
      <c r="NDK1220" s="12"/>
      <c r="NDL1220" s="12"/>
      <c r="NDM1220" s="12"/>
      <c r="NDN1220" s="12"/>
      <c r="NDO1220" s="12"/>
      <c r="NDP1220" s="12"/>
      <c r="NDQ1220" s="12"/>
      <c r="NDR1220" s="12"/>
      <c r="NDS1220" s="12"/>
      <c r="NDT1220" s="12"/>
      <c r="NDU1220" s="12"/>
      <c r="NDV1220" s="12"/>
      <c r="NDW1220" s="12"/>
      <c r="NDX1220" s="12"/>
      <c r="NDY1220" s="12"/>
      <c r="NDZ1220" s="12"/>
      <c r="NEA1220" s="12"/>
      <c r="NEB1220" s="12"/>
      <c r="NEC1220" s="12"/>
      <c r="NED1220" s="12"/>
      <c r="NEE1220" s="12"/>
      <c r="NEF1220" s="12"/>
      <c r="NEG1220" s="12"/>
      <c r="NEH1220" s="12"/>
      <c r="NEI1220" s="12"/>
      <c r="NEJ1220" s="12"/>
      <c r="NEK1220" s="12"/>
      <c r="NEL1220" s="12"/>
      <c r="NEM1220" s="12"/>
      <c r="NEN1220" s="12"/>
      <c r="NEO1220" s="12"/>
      <c r="NEP1220" s="12"/>
      <c r="NEQ1220" s="12"/>
      <c r="NER1220" s="12"/>
      <c r="NES1220" s="12"/>
      <c r="NET1220" s="12"/>
      <c r="NEU1220" s="12"/>
      <c r="NEV1220" s="12"/>
      <c r="NEW1220" s="12"/>
      <c r="NEX1220" s="12"/>
      <c r="NEY1220" s="12"/>
      <c r="NEZ1220" s="12"/>
      <c r="NFA1220" s="12"/>
      <c r="NFB1220" s="12"/>
      <c r="NFC1220" s="12"/>
      <c r="NFD1220" s="12"/>
      <c r="NFE1220" s="12"/>
      <c r="NFF1220" s="12"/>
      <c r="NFG1220" s="12"/>
      <c r="NFH1220" s="12"/>
      <c r="NFI1220" s="12"/>
      <c r="NFJ1220" s="12"/>
      <c r="NFK1220" s="12"/>
      <c r="NFL1220" s="12"/>
      <c r="NFM1220" s="12"/>
      <c r="NFN1220" s="12"/>
      <c r="NFO1220" s="12"/>
      <c r="NFP1220" s="12"/>
      <c r="NFQ1220" s="12"/>
      <c r="NFR1220" s="12"/>
      <c r="NFS1220" s="12"/>
      <c r="NFT1220" s="12"/>
      <c r="NFU1220" s="12"/>
      <c r="NFV1220" s="12"/>
      <c r="NFW1220" s="12"/>
      <c r="NFX1220" s="12"/>
      <c r="NFY1220" s="12"/>
      <c r="NFZ1220" s="12"/>
      <c r="NGA1220" s="12"/>
      <c r="NGB1220" s="12"/>
      <c r="NGC1220" s="12"/>
      <c r="NGD1220" s="12"/>
      <c r="NGE1220" s="12"/>
      <c r="NGF1220" s="12"/>
      <c r="NGG1220" s="12"/>
      <c r="NGH1220" s="12"/>
      <c r="NGI1220" s="12"/>
      <c r="NGJ1220" s="12"/>
      <c r="NGK1220" s="12"/>
      <c r="NGL1220" s="12"/>
      <c r="NGM1220" s="12"/>
      <c r="NGN1220" s="12"/>
      <c r="NGO1220" s="12"/>
      <c r="NGP1220" s="12"/>
      <c r="NGQ1220" s="12"/>
      <c r="NGR1220" s="12"/>
      <c r="NGS1220" s="12"/>
      <c r="NGT1220" s="12"/>
      <c r="NGU1220" s="12"/>
      <c r="NGV1220" s="12"/>
      <c r="NGW1220" s="12"/>
      <c r="NGX1220" s="12"/>
      <c r="NGY1220" s="12"/>
      <c r="NGZ1220" s="12"/>
      <c r="NHA1220" s="12"/>
      <c r="NHB1220" s="12"/>
      <c r="NHC1220" s="12"/>
      <c r="NHD1220" s="12"/>
      <c r="NHE1220" s="12"/>
      <c r="NHF1220" s="12"/>
      <c r="NHG1220" s="12"/>
      <c r="NHH1220" s="12"/>
      <c r="NHI1220" s="12"/>
      <c r="NHJ1220" s="12"/>
      <c r="NHK1220" s="12"/>
      <c r="NHL1220" s="12"/>
      <c r="NHM1220" s="12"/>
      <c r="NHN1220" s="12"/>
      <c r="NHO1220" s="12"/>
      <c r="NHP1220" s="12"/>
      <c r="NHQ1220" s="12"/>
      <c r="NHR1220" s="12"/>
      <c r="NHS1220" s="12"/>
      <c r="NHT1220" s="12"/>
      <c r="NHU1220" s="12"/>
      <c r="NHV1220" s="12"/>
      <c r="NHW1220" s="12"/>
      <c r="NHX1220" s="12"/>
      <c r="NHY1220" s="12"/>
      <c r="NHZ1220" s="12"/>
      <c r="NIA1220" s="12"/>
      <c r="NIB1220" s="12"/>
      <c r="NIC1220" s="12"/>
      <c r="NID1220" s="12"/>
      <c r="NIE1220" s="12"/>
      <c r="NIF1220" s="12"/>
      <c r="NIG1220" s="12"/>
      <c r="NIH1220" s="12"/>
      <c r="NII1220" s="12"/>
      <c r="NIJ1220" s="12"/>
      <c r="NIK1220" s="12"/>
      <c r="NIL1220" s="12"/>
      <c r="NIM1220" s="12"/>
      <c r="NIN1220" s="12"/>
      <c r="NIO1220" s="12"/>
      <c r="NIP1220" s="12"/>
      <c r="NIQ1220" s="12"/>
      <c r="NIR1220" s="12"/>
      <c r="NIS1220" s="12"/>
      <c r="NIT1220" s="12"/>
      <c r="NIU1220" s="12"/>
      <c r="NIV1220" s="12"/>
      <c r="NIW1220" s="12"/>
      <c r="NIX1220" s="12"/>
      <c r="NIY1220" s="12"/>
      <c r="NIZ1220" s="12"/>
      <c r="NJA1220" s="12"/>
      <c r="NJB1220" s="12"/>
      <c r="NJC1220" s="12"/>
      <c r="NJD1220" s="12"/>
      <c r="NJE1220" s="12"/>
      <c r="NJF1220" s="12"/>
      <c r="NJG1220" s="12"/>
      <c r="NJH1220" s="12"/>
      <c r="NJI1220" s="12"/>
      <c r="NJJ1220" s="12"/>
      <c r="NJK1220" s="12"/>
      <c r="NJL1220" s="12"/>
      <c r="NJM1220" s="12"/>
      <c r="NJN1220" s="12"/>
      <c r="NJO1220" s="12"/>
      <c r="NJP1220" s="12"/>
      <c r="NJQ1220" s="12"/>
      <c r="NJR1220" s="12"/>
      <c r="NJS1220" s="12"/>
      <c r="NJT1220" s="12"/>
      <c r="NJU1220" s="12"/>
      <c r="NJV1220" s="12"/>
      <c r="NJW1220" s="12"/>
      <c r="NJX1220" s="12"/>
      <c r="NJY1220" s="12"/>
      <c r="NJZ1220" s="12"/>
      <c r="NKA1220" s="12"/>
      <c r="NKB1220" s="12"/>
      <c r="NKC1220" s="12"/>
      <c r="NKD1220" s="12"/>
      <c r="NKE1220" s="12"/>
      <c r="NKF1220" s="12"/>
      <c r="NKG1220" s="12"/>
      <c r="NKH1220" s="12"/>
      <c r="NKI1220" s="12"/>
      <c r="NKJ1220" s="12"/>
      <c r="NKK1220" s="12"/>
      <c r="NKL1220" s="12"/>
      <c r="NKM1220" s="12"/>
      <c r="NKN1220" s="12"/>
      <c r="NKO1220" s="12"/>
      <c r="NKP1220" s="12"/>
      <c r="NKQ1220" s="12"/>
      <c r="NKR1220" s="12"/>
      <c r="NKS1220" s="12"/>
      <c r="NKT1220" s="12"/>
      <c r="NKU1220" s="12"/>
      <c r="NKV1220" s="12"/>
      <c r="NKW1220" s="12"/>
      <c r="NKX1220" s="12"/>
      <c r="NKY1220" s="12"/>
      <c r="NKZ1220" s="12"/>
      <c r="NLA1220" s="12"/>
      <c r="NLB1220" s="12"/>
      <c r="NLC1220" s="12"/>
      <c r="NLD1220" s="12"/>
      <c r="NLE1220" s="12"/>
      <c r="NLF1220" s="12"/>
      <c r="NLG1220" s="12"/>
      <c r="NLH1220" s="12"/>
      <c r="NLI1220" s="12"/>
      <c r="NLJ1220" s="12"/>
      <c r="NLK1220" s="12"/>
      <c r="NLL1220" s="12"/>
      <c r="NLM1220" s="12"/>
      <c r="NLN1220" s="12"/>
      <c r="NLO1220" s="12"/>
      <c r="NLP1220" s="12"/>
      <c r="NLQ1220" s="12"/>
      <c r="NLR1220" s="12"/>
      <c r="NLS1220" s="12"/>
      <c r="NLT1220" s="12"/>
      <c r="NLU1220" s="12"/>
      <c r="NLV1220" s="12"/>
      <c r="NLW1220" s="12"/>
      <c r="NLX1220" s="12"/>
      <c r="NLY1220" s="12"/>
      <c r="NLZ1220" s="12"/>
      <c r="NMA1220" s="12"/>
      <c r="NMB1220" s="12"/>
      <c r="NMC1220" s="12"/>
      <c r="NMD1220" s="12"/>
      <c r="NME1220" s="12"/>
      <c r="NMF1220" s="12"/>
      <c r="NMG1220" s="12"/>
      <c r="NMH1220" s="12"/>
      <c r="NMI1220" s="12"/>
      <c r="NMJ1220" s="12"/>
      <c r="NMK1220" s="12"/>
      <c r="NML1220" s="12"/>
      <c r="NMM1220" s="12"/>
      <c r="NMN1220" s="12"/>
      <c r="NMO1220" s="12"/>
      <c r="NMP1220" s="12"/>
      <c r="NMQ1220" s="12"/>
      <c r="NMR1220" s="12"/>
      <c r="NMS1220" s="12"/>
      <c r="NMT1220" s="12"/>
      <c r="NMU1220" s="12"/>
      <c r="NMV1220" s="12"/>
      <c r="NMW1220" s="12"/>
      <c r="NMX1220" s="12"/>
      <c r="NMY1220" s="12"/>
      <c r="NMZ1220" s="12"/>
      <c r="NNA1220" s="12"/>
      <c r="NNB1220" s="12"/>
      <c r="NNC1220" s="12"/>
      <c r="NND1220" s="12"/>
      <c r="NNE1220" s="12"/>
      <c r="NNF1220" s="12"/>
      <c r="NNG1220" s="12"/>
      <c r="NNH1220" s="12"/>
      <c r="NNI1220" s="12"/>
      <c r="NNJ1220" s="12"/>
      <c r="NNK1220" s="12"/>
      <c r="NNL1220" s="12"/>
      <c r="NNM1220" s="12"/>
      <c r="NNN1220" s="12"/>
      <c r="NNO1220" s="12"/>
      <c r="NNP1220" s="12"/>
      <c r="NNQ1220" s="12"/>
      <c r="NNR1220" s="12"/>
      <c r="NNS1220" s="12"/>
      <c r="NNT1220" s="12"/>
      <c r="NNU1220" s="12"/>
      <c r="NNV1220" s="12"/>
      <c r="NNW1220" s="12"/>
      <c r="NNX1220" s="12"/>
      <c r="NNY1220" s="12"/>
      <c r="NNZ1220" s="12"/>
      <c r="NOA1220" s="12"/>
      <c r="NOB1220" s="12"/>
      <c r="NOC1220" s="12"/>
      <c r="NOD1220" s="12"/>
      <c r="NOE1220" s="12"/>
      <c r="NOF1220" s="12"/>
      <c r="NOG1220" s="12"/>
      <c r="NOH1220" s="12"/>
      <c r="NOI1220" s="12"/>
      <c r="NOJ1220" s="12"/>
      <c r="NOK1220" s="12"/>
      <c r="NOL1220" s="12"/>
      <c r="NOM1220" s="12"/>
      <c r="NON1220" s="12"/>
      <c r="NOO1220" s="12"/>
      <c r="NOP1220" s="12"/>
      <c r="NOQ1220" s="12"/>
      <c r="NOR1220" s="12"/>
      <c r="NOS1220" s="12"/>
      <c r="NOT1220" s="12"/>
      <c r="NOU1220" s="12"/>
      <c r="NOV1220" s="12"/>
      <c r="NOW1220" s="12"/>
      <c r="NOX1220" s="12"/>
      <c r="NOY1220" s="12"/>
      <c r="NOZ1220" s="12"/>
      <c r="NPA1220" s="12"/>
      <c r="NPB1220" s="12"/>
      <c r="NPC1220" s="12"/>
      <c r="NPD1220" s="12"/>
      <c r="NPE1220" s="12"/>
      <c r="NPF1220" s="12"/>
      <c r="NPG1220" s="12"/>
      <c r="NPH1220" s="12"/>
      <c r="NPI1220" s="12"/>
      <c r="NPJ1220" s="12"/>
      <c r="NPK1220" s="12"/>
      <c r="NPL1220" s="12"/>
      <c r="NPM1220" s="12"/>
      <c r="NPN1220" s="12"/>
      <c r="NPO1220" s="12"/>
      <c r="NPP1220" s="12"/>
      <c r="NPQ1220" s="12"/>
      <c r="NPR1220" s="12"/>
      <c r="NPS1220" s="12"/>
      <c r="NPT1220" s="12"/>
      <c r="NPU1220" s="12"/>
      <c r="NPV1220" s="12"/>
      <c r="NPW1220" s="12"/>
      <c r="NPX1220" s="12"/>
      <c r="NPY1220" s="12"/>
      <c r="NPZ1220" s="12"/>
      <c r="NQA1220" s="12"/>
      <c r="NQB1220" s="12"/>
      <c r="NQC1220" s="12"/>
      <c r="NQD1220" s="12"/>
      <c r="NQE1220" s="12"/>
      <c r="NQF1220" s="12"/>
      <c r="NQG1220" s="12"/>
      <c r="NQH1220" s="12"/>
      <c r="NQI1220" s="12"/>
      <c r="NQJ1220" s="12"/>
      <c r="NQK1220" s="12"/>
      <c r="NQL1220" s="12"/>
      <c r="NQM1220" s="12"/>
      <c r="NQN1220" s="12"/>
      <c r="NQO1220" s="12"/>
      <c r="NQP1220" s="12"/>
      <c r="NQQ1220" s="12"/>
      <c r="NQR1220" s="12"/>
      <c r="NQS1220" s="12"/>
      <c r="NQT1220" s="12"/>
      <c r="NQU1220" s="12"/>
      <c r="NQV1220" s="12"/>
      <c r="NQW1220" s="12"/>
      <c r="NQX1220" s="12"/>
      <c r="NQY1220" s="12"/>
      <c r="NQZ1220" s="12"/>
      <c r="NRA1220" s="12"/>
      <c r="NRB1220" s="12"/>
      <c r="NRC1220" s="12"/>
      <c r="NRD1220" s="12"/>
      <c r="NRE1220" s="12"/>
      <c r="NRF1220" s="12"/>
      <c r="NRG1220" s="12"/>
      <c r="NRH1220" s="12"/>
      <c r="NRI1220" s="12"/>
      <c r="NRJ1220" s="12"/>
      <c r="NRK1220" s="12"/>
      <c r="NRL1220" s="12"/>
      <c r="NRM1220" s="12"/>
      <c r="NRN1220" s="12"/>
      <c r="NRO1220" s="12"/>
      <c r="NRP1220" s="12"/>
      <c r="NRQ1220" s="12"/>
      <c r="NRR1220" s="12"/>
      <c r="NRS1220" s="12"/>
      <c r="NRT1220" s="12"/>
      <c r="NRU1220" s="12"/>
      <c r="NRV1220" s="12"/>
      <c r="NRW1220" s="12"/>
      <c r="NRX1220" s="12"/>
      <c r="NRY1220" s="12"/>
      <c r="NRZ1220" s="12"/>
      <c r="NSA1220" s="12"/>
      <c r="NSB1220" s="12"/>
      <c r="NSC1220" s="12"/>
      <c r="NSD1220" s="12"/>
      <c r="NSE1220" s="12"/>
      <c r="NSF1220" s="12"/>
      <c r="NSG1220" s="12"/>
      <c r="NSH1220" s="12"/>
      <c r="NSI1220" s="12"/>
      <c r="NSJ1220" s="12"/>
      <c r="NSK1220" s="12"/>
      <c r="NSL1220" s="12"/>
      <c r="NSM1220" s="12"/>
      <c r="NSN1220" s="12"/>
      <c r="NSO1220" s="12"/>
      <c r="NSP1220" s="12"/>
      <c r="NSQ1220" s="12"/>
      <c r="NSR1220" s="12"/>
      <c r="NSS1220" s="12"/>
      <c r="NST1220" s="12"/>
      <c r="NSU1220" s="12"/>
      <c r="NSV1220" s="12"/>
      <c r="NSW1220" s="12"/>
      <c r="NSX1220" s="12"/>
      <c r="NSY1220" s="12"/>
      <c r="NSZ1220" s="12"/>
      <c r="NTA1220" s="12"/>
      <c r="NTB1220" s="12"/>
      <c r="NTC1220" s="12"/>
      <c r="NTD1220" s="12"/>
      <c r="NTE1220" s="12"/>
      <c r="NTF1220" s="12"/>
      <c r="NTG1220" s="12"/>
      <c r="NTH1220" s="12"/>
      <c r="NTI1220" s="12"/>
      <c r="NTJ1220" s="12"/>
      <c r="NTK1220" s="12"/>
      <c r="NTL1220" s="12"/>
      <c r="NTM1220" s="12"/>
      <c r="NTN1220" s="12"/>
      <c r="NTO1220" s="12"/>
      <c r="NTP1220" s="12"/>
      <c r="NTQ1220" s="12"/>
      <c r="NTR1220" s="12"/>
      <c r="NTS1220" s="12"/>
      <c r="NTT1220" s="12"/>
      <c r="NTU1220" s="12"/>
      <c r="NTV1220" s="12"/>
      <c r="NTW1220" s="12"/>
      <c r="NTX1220" s="12"/>
      <c r="NTY1220" s="12"/>
      <c r="NTZ1220" s="12"/>
      <c r="NUA1220" s="12"/>
      <c r="NUB1220" s="12"/>
      <c r="NUC1220" s="12"/>
      <c r="NUD1220" s="12"/>
      <c r="NUE1220" s="12"/>
      <c r="NUF1220" s="12"/>
      <c r="NUG1220" s="12"/>
      <c r="NUH1220" s="12"/>
      <c r="NUI1220" s="12"/>
      <c r="NUJ1220" s="12"/>
      <c r="NUK1220" s="12"/>
      <c r="NUL1220" s="12"/>
      <c r="NUM1220" s="12"/>
      <c r="NUN1220" s="12"/>
      <c r="NUO1220" s="12"/>
      <c r="NUP1220" s="12"/>
      <c r="NUQ1220" s="12"/>
      <c r="NUR1220" s="12"/>
      <c r="NUS1220" s="12"/>
      <c r="NUT1220" s="12"/>
      <c r="NUU1220" s="12"/>
      <c r="NUV1220" s="12"/>
      <c r="NUW1220" s="12"/>
      <c r="NUX1220" s="12"/>
      <c r="NUY1220" s="12"/>
      <c r="NUZ1220" s="12"/>
      <c r="NVA1220" s="12"/>
      <c r="NVB1220" s="12"/>
      <c r="NVC1220" s="12"/>
      <c r="NVD1220" s="12"/>
      <c r="NVE1220" s="12"/>
      <c r="NVF1220" s="12"/>
      <c r="NVG1220" s="12"/>
      <c r="NVH1220" s="12"/>
      <c r="NVI1220" s="12"/>
      <c r="NVJ1220" s="12"/>
      <c r="NVK1220" s="12"/>
      <c r="NVL1220" s="12"/>
      <c r="NVM1220" s="12"/>
      <c r="NVN1220" s="12"/>
      <c r="NVO1220" s="12"/>
      <c r="NVP1220" s="12"/>
      <c r="NVQ1220" s="12"/>
      <c r="NVR1220" s="12"/>
      <c r="NVS1220" s="12"/>
      <c r="NVT1220" s="12"/>
      <c r="NVU1220" s="12"/>
      <c r="NVV1220" s="12"/>
      <c r="NVW1220" s="12"/>
      <c r="NVX1220" s="12"/>
      <c r="NVY1220" s="12"/>
      <c r="NVZ1220" s="12"/>
      <c r="NWA1220" s="12"/>
      <c r="NWB1220" s="12"/>
      <c r="NWC1220" s="12"/>
      <c r="NWD1220" s="12"/>
      <c r="NWE1220" s="12"/>
      <c r="NWF1220" s="12"/>
      <c r="NWG1220" s="12"/>
      <c r="NWH1220" s="12"/>
      <c r="NWI1220" s="12"/>
      <c r="NWJ1220" s="12"/>
      <c r="NWK1220" s="12"/>
      <c r="NWL1220" s="12"/>
      <c r="NWM1220" s="12"/>
      <c r="NWN1220" s="12"/>
      <c r="NWO1220" s="12"/>
      <c r="NWP1220" s="12"/>
      <c r="NWQ1220" s="12"/>
      <c r="NWR1220" s="12"/>
      <c r="NWS1220" s="12"/>
      <c r="NWT1220" s="12"/>
      <c r="NWU1220" s="12"/>
      <c r="NWV1220" s="12"/>
      <c r="NWW1220" s="12"/>
      <c r="NWX1220" s="12"/>
      <c r="NWY1220" s="12"/>
      <c r="NWZ1220" s="12"/>
      <c r="NXA1220" s="12"/>
      <c r="NXB1220" s="12"/>
      <c r="NXC1220" s="12"/>
      <c r="NXD1220" s="12"/>
      <c r="NXE1220" s="12"/>
      <c r="NXF1220" s="12"/>
      <c r="NXG1220" s="12"/>
      <c r="NXH1220" s="12"/>
      <c r="NXI1220" s="12"/>
      <c r="NXJ1220" s="12"/>
      <c r="NXK1220" s="12"/>
      <c r="NXL1220" s="12"/>
      <c r="NXM1220" s="12"/>
      <c r="NXN1220" s="12"/>
      <c r="NXO1220" s="12"/>
      <c r="NXP1220" s="12"/>
      <c r="NXQ1220" s="12"/>
      <c r="NXR1220" s="12"/>
      <c r="NXS1220" s="12"/>
      <c r="NXT1220" s="12"/>
      <c r="NXU1220" s="12"/>
      <c r="NXV1220" s="12"/>
      <c r="NXW1220" s="12"/>
      <c r="NXX1220" s="12"/>
      <c r="NXY1220" s="12"/>
      <c r="NXZ1220" s="12"/>
      <c r="NYA1220" s="12"/>
      <c r="NYB1220" s="12"/>
      <c r="NYC1220" s="12"/>
      <c r="NYD1220" s="12"/>
      <c r="NYE1220" s="12"/>
      <c r="NYF1220" s="12"/>
      <c r="NYG1220" s="12"/>
      <c r="NYH1220" s="12"/>
      <c r="NYI1220" s="12"/>
      <c r="NYJ1220" s="12"/>
      <c r="NYK1220" s="12"/>
      <c r="NYL1220" s="12"/>
      <c r="NYM1220" s="12"/>
      <c r="NYN1220" s="12"/>
      <c r="NYO1220" s="12"/>
      <c r="NYP1220" s="12"/>
      <c r="NYQ1220" s="12"/>
      <c r="NYR1220" s="12"/>
      <c r="NYS1220" s="12"/>
      <c r="NYT1220" s="12"/>
      <c r="NYU1220" s="12"/>
      <c r="NYV1220" s="12"/>
      <c r="NYW1220" s="12"/>
      <c r="NYX1220" s="12"/>
      <c r="NYY1220" s="12"/>
      <c r="NYZ1220" s="12"/>
      <c r="NZA1220" s="12"/>
      <c r="NZB1220" s="12"/>
      <c r="NZC1220" s="12"/>
      <c r="NZD1220" s="12"/>
      <c r="NZE1220" s="12"/>
      <c r="NZF1220" s="12"/>
      <c r="NZG1220" s="12"/>
      <c r="NZH1220" s="12"/>
      <c r="NZI1220" s="12"/>
      <c r="NZJ1220" s="12"/>
      <c r="NZK1220" s="12"/>
      <c r="NZL1220" s="12"/>
      <c r="NZM1220" s="12"/>
      <c r="NZN1220" s="12"/>
      <c r="NZO1220" s="12"/>
      <c r="NZP1220" s="12"/>
      <c r="NZQ1220" s="12"/>
      <c r="NZR1220" s="12"/>
      <c r="NZS1220" s="12"/>
      <c r="NZT1220" s="12"/>
      <c r="NZU1220" s="12"/>
      <c r="NZV1220" s="12"/>
      <c r="NZW1220" s="12"/>
      <c r="NZX1220" s="12"/>
      <c r="NZY1220" s="12"/>
      <c r="NZZ1220" s="12"/>
      <c r="OAA1220" s="12"/>
      <c r="OAB1220" s="12"/>
      <c r="OAC1220" s="12"/>
      <c r="OAD1220" s="12"/>
      <c r="OAE1220" s="12"/>
      <c r="OAF1220" s="12"/>
      <c r="OAG1220" s="12"/>
      <c r="OAH1220" s="12"/>
      <c r="OAI1220" s="12"/>
      <c r="OAJ1220" s="12"/>
      <c r="OAK1220" s="12"/>
      <c r="OAL1220" s="12"/>
      <c r="OAM1220" s="12"/>
      <c r="OAN1220" s="12"/>
      <c r="OAO1220" s="12"/>
      <c r="OAP1220" s="12"/>
      <c r="OAQ1220" s="12"/>
      <c r="OAR1220" s="12"/>
      <c r="OAS1220" s="12"/>
      <c r="OAT1220" s="12"/>
      <c r="OAU1220" s="12"/>
      <c r="OAV1220" s="12"/>
      <c r="OAW1220" s="12"/>
      <c r="OAX1220" s="12"/>
      <c r="OAY1220" s="12"/>
      <c r="OAZ1220" s="12"/>
      <c r="OBA1220" s="12"/>
      <c r="OBB1220" s="12"/>
      <c r="OBC1220" s="12"/>
      <c r="OBD1220" s="12"/>
      <c r="OBE1220" s="12"/>
      <c r="OBF1220" s="12"/>
      <c r="OBG1220" s="12"/>
      <c r="OBH1220" s="12"/>
      <c r="OBI1220" s="12"/>
      <c r="OBJ1220" s="12"/>
      <c r="OBK1220" s="12"/>
      <c r="OBL1220" s="12"/>
      <c r="OBM1220" s="12"/>
      <c r="OBN1220" s="12"/>
      <c r="OBO1220" s="12"/>
      <c r="OBP1220" s="12"/>
      <c r="OBQ1220" s="12"/>
      <c r="OBR1220" s="12"/>
      <c r="OBS1220" s="12"/>
      <c r="OBT1220" s="12"/>
      <c r="OBU1220" s="12"/>
      <c r="OBV1220" s="12"/>
      <c r="OBW1220" s="12"/>
      <c r="OBX1220" s="12"/>
      <c r="OBY1220" s="12"/>
      <c r="OBZ1220" s="12"/>
      <c r="OCA1220" s="12"/>
      <c r="OCB1220" s="12"/>
      <c r="OCC1220" s="12"/>
      <c r="OCD1220" s="12"/>
      <c r="OCE1220" s="12"/>
      <c r="OCF1220" s="12"/>
      <c r="OCG1220" s="12"/>
      <c r="OCH1220" s="12"/>
      <c r="OCI1220" s="12"/>
      <c r="OCJ1220" s="12"/>
      <c r="OCK1220" s="12"/>
      <c r="OCL1220" s="12"/>
      <c r="OCM1220" s="12"/>
      <c r="OCN1220" s="12"/>
      <c r="OCO1220" s="12"/>
      <c r="OCP1220" s="12"/>
      <c r="OCQ1220" s="12"/>
      <c r="OCR1220" s="12"/>
      <c r="OCS1220" s="12"/>
      <c r="OCT1220" s="12"/>
      <c r="OCU1220" s="12"/>
      <c r="OCV1220" s="12"/>
      <c r="OCW1220" s="12"/>
      <c r="OCX1220" s="12"/>
      <c r="OCY1220" s="12"/>
      <c r="OCZ1220" s="12"/>
      <c r="ODA1220" s="12"/>
      <c r="ODB1220" s="12"/>
      <c r="ODC1220" s="12"/>
      <c r="ODD1220" s="12"/>
      <c r="ODE1220" s="12"/>
      <c r="ODF1220" s="12"/>
      <c r="ODG1220" s="12"/>
      <c r="ODH1220" s="12"/>
      <c r="ODI1220" s="12"/>
      <c r="ODJ1220" s="12"/>
      <c r="ODK1220" s="12"/>
      <c r="ODL1220" s="12"/>
      <c r="ODM1220" s="12"/>
      <c r="ODN1220" s="12"/>
      <c r="ODO1220" s="12"/>
      <c r="ODP1220" s="12"/>
      <c r="ODQ1220" s="12"/>
      <c r="ODR1220" s="12"/>
      <c r="ODS1220" s="12"/>
      <c r="ODT1220" s="12"/>
      <c r="ODU1220" s="12"/>
      <c r="ODV1220" s="12"/>
      <c r="ODW1220" s="12"/>
      <c r="ODX1220" s="12"/>
      <c r="ODY1220" s="12"/>
      <c r="ODZ1220" s="12"/>
      <c r="OEA1220" s="12"/>
      <c r="OEB1220" s="12"/>
      <c r="OEC1220" s="12"/>
      <c r="OED1220" s="12"/>
      <c r="OEE1220" s="12"/>
      <c r="OEF1220" s="12"/>
      <c r="OEG1220" s="12"/>
      <c r="OEH1220" s="12"/>
      <c r="OEI1220" s="12"/>
      <c r="OEJ1220" s="12"/>
      <c r="OEK1220" s="12"/>
      <c r="OEL1220" s="12"/>
      <c r="OEM1220" s="12"/>
      <c r="OEN1220" s="12"/>
      <c r="OEO1220" s="12"/>
      <c r="OEP1220" s="12"/>
      <c r="OEQ1220" s="12"/>
      <c r="OER1220" s="12"/>
      <c r="OES1220" s="12"/>
      <c r="OET1220" s="12"/>
      <c r="OEU1220" s="12"/>
      <c r="OEV1220" s="12"/>
      <c r="OEW1220" s="12"/>
      <c r="OEX1220" s="12"/>
      <c r="OEY1220" s="12"/>
      <c r="OEZ1220" s="12"/>
      <c r="OFA1220" s="12"/>
      <c r="OFB1220" s="12"/>
      <c r="OFC1220" s="12"/>
      <c r="OFD1220" s="12"/>
      <c r="OFE1220" s="12"/>
      <c r="OFF1220" s="12"/>
      <c r="OFG1220" s="12"/>
      <c r="OFH1220" s="12"/>
      <c r="OFI1220" s="12"/>
      <c r="OFJ1220" s="12"/>
      <c r="OFK1220" s="12"/>
      <c r="OFL1220" s="12"/>
      <c r="OFM1220" s="12"/>
      <c r="OFN1220" s="12"/>
      <c r="OFO1220" s="12"/>
      <c r="OFP1220" s="12"/>
      <c r="OFQ1220" s="12"/>
      <c r="OFR1220" s="12"/>
      <c r="OFS1220" s="12"/>
      <c r="OFT1220" s="12"/>
      <c r="OFU1220" s="12"/>
      <c r="OFV1220" s="12"/>
      <c r="OFW1220" s="12"/>
      <c r="OFX1220" s="12"/>
      <c r="OFY1220" s="12"/>
      <c r="OFZ1220" s="12"/>
      <c r="OGA1220" s="12"/>
      <c r="OGB1220" s="12"/>
      <c r="OGC1220" s="12"/>
      <c r="OGD1220" s="12"/>
      <c r="OGE1220" s="12"/>
      <c r="OGF1220" s="12"/>
      <c r="OGG1220" s="12"/>
      <c r="OGH1220" s="12"/>
      <c r="OGI1220" s="12"/>
      <c r="OGJ1220" s="12"/>
      <c r="OGK1220" s="12"/>
      <c r="OGL1220" s="12"/>
      <c r="OGM1220" s="12"/>
      <c r="OGN1220" s="12"/>
      <c r="OGO1220" s="12"/>
      <c r="OGP1220" s="12"/>
      <c r="OGQ1220" s="12"/>
      <c r="OGR1220" s="12"/>
      <c r="OGS1220" s="12"/>
      <c r="OGT1220" s="12"/>
      <c r="OGU1220" s="12"/>
      <c r="OGV1220" s="12"/>
      <c r="OGW1220" s="12"/>
      <c r="OGX1220" s="12"/>
      <c r="OGY1220" s="12"/>
      <c r="OGZ1220" s="12"/>
      <c r="OHA1220" s="12"/>
      <c r="OHB1220" s="12"/>
      <c r="OHC1220" s="12"/>
      <c r="OHD1220" s="12"/>
      <c r="OHE1220" s="12"/>
      <c r="OHF1220" s="12"/>
      <c r="OHG1220" s="12"/>
      <c r="OHH1220" s="12"/>
      <c r="OHI1220" s="12"/>
      <c r="OHJ1220" s="12"/>
      <c r="OHK1220" s="12"/>
      <c r="OHL1220" s="12"/>
      <c r="OHM1220" s="12"/>
      <c r="OHN1220" s="12"/>
      <c r="OHO1220" s="12"/>
      <c r="OHP1220" s="12"/>
      <c r="OHQ1220" s="12"/>
      <c r="OHR1220" s="12"/>
      <c r="OHS1220" s="12"/>
      <c r="OHT1220" s="12"/>
      <c r="OHU1220" s="12"/>
      <c r="OHV1220" s="12"/>
      <c r="OHW1220" s="12"/>
      <c r="OHX1220" s="12"/>
      <c r="OHY1220" s="12"/>
      <c r="OHZ1220" s="12"/>
      <c r="OIA1220" s="12"/>
      <c r="OIB1220" s="12"/>
      <c r="OIC1220" s="12"/>
      <c r="OID1220" s="12"/>
      <c r="OIE1220" s="12"/>
      <c r="OIF1220" s="12"/>
      <c r="OIG1220" s="12"/>
      <c r="OIH1220" s="12"/>
      <c r="OII1220" s="12"/>
      <c r="OIJ1220" s="12"/>
      <c r="OIK1220" s="12"/>
      <c r="OIL1220" s="12"/>
      <c r="OIM1220" s="12"/>
      <c r="OIN1220" s="12"/>
      <c r="OIO1220" s="12"/>
      <c r="OIP1220" s="12"/>
      <c r="OIQ1220" s="12"/>
      <c r="OIR1220" s="12"/>
      <c r="OIS1220" s="12"/>
      <c r="OIT1220" s="12"/>
      <c r="OIU1220" s="12"/>
      <c r="OIV1220" s="12"/>
      <c r="OIW1220" s="12"/>
      <c r="OIX1220" s="12"/>
      <c r="OIY1220" s="12"/>
      <c r="OIZ1220" s="12"/>
      <c r="OJA1220" s="12"/>
      <c r="OJB1220" s="12"/>
      <c r="OJC1220" s="12"/>
      <c r="OJD1220" s="12"/>
      <c r="OJE1220" s="12"/>
      <c r="OJF1220" s="12"/>
      <c r="OJG1220" s="12"/>
      <c r="OJH1220" s="12"/>
      <c r="OJI1220" s="12"/>
      <c r="OJJ1220" s="12"/>
      <c r="OJK1220" s="12"/>
      <c r="OJL1220" s="12"/>
      <c r="OJM1220" s="12"/>
      <c r="OJN1220" s="12"/>
      <c r="OJO1220" s="12"/>
      <c r="OJP1220" s="12"/>
      <c r="OJQ1220" s="12"/>
      <c r="OJR1220" s="12"/>
      <c r="OJS1220" s="12"/>
      <c r="OJT1220" s="12"/>
      <c r="OJU1220" s="12"/>
      <c r="OJV1220" s="12"/>
      <c r="OJW1220" s="12"/>
      <c r="OJX1220" s="12"/>
      <c r="OJY1220" s="12"/>
      <c r="OJZ1220" s="12"/>
      <c r="OKA1220" s="12"/>
      <c r="OKB1220" s="12"/>
      <c r="OKC1220" s="12"/>
      <c r="OKD1220" s="12"/>
      <c r="OKE1220" s="12"/>
      <c r="OKF1220" s="12"/>
      <c r="OKG1220" s="12"/>
      <c r="OKH1220" s="12"/>
      <c r="OKI1220" s="12"/>
      <c r="OKJ1220" s="12"/>
      <c r="OKK1220" s="12"/>
      <c r="OKL1220" s="12"/>
      <c r="OKM1220" s="12"/>
      <c r="OKN1220" s="12"/>
      <c r="OKO1220" s="12"/>
      <c r="OKP1220" s="12"/>
      <c r="OKQ1220" s="12"/>
      <c r="OKR1220" s="12"/>
      <c r="OKS1220" s="12"/>
      <c r="OKT1220" s="12"/>
      <c r="OKU1220" s="12"/>
      <c r="OKV1220" s="12"/>
      <c r="OKW1220" s="12"/>
      <c r="OKX1220" s="12"/>
      <c r="OKY1220" s="12"/>
      <c r="OKZ1220" s="12"/>
      <c r="OLA1220" s="12"/>
      <c r="OLB1220" s="12"/>
      <c r="OLC1220" s="12"/>
      <c r="OLD1220" s="12"/>
      <c r="OLE1220" s="12"/>
      <c r="OLF1220" s="12"/>
      <c r="OLG1220" s="12"/>
      <c r="OLH1220" s="12"/>
      <c r="OLI1220" s="12"/>
      <c r="OLJ1220" s="12"/>
      <c r="OLK1220" s="12"/>
      <c r="OLL1220" s="12"/>
      <c r="OLM1220" s="12"/>
      <c r="OLN1220" s="12"/>
      <c r="OLO1220" s="12"/>
      <c r="OLP1220" s="12"/>
      <c r="OLQ1220" s="12"/>
      <c r="OLR1220" s="12"/>
      <c r="OLS1220" s="12"/>
      <c r="OLT1220" s="12"/>
      <c r="OLU1220" s="12"/>
      <c r="OLV1220" s="12"/>
      <c r="OLW1220" s="12"/>
      <c r="OLX1220" s="12"/>
      <c r="OLY1220" s="12"/>
      <c r="OLZ1220" s="12"/>
      <c r="OMA1220" s="12"/>
      <c r="OMB1220" s="12"/>
      <c r="OMC1220" s="12"/>
      <c r="OMD1220" s="12"/>
      <c r="OME1220" s="12"/>
      <c r="OMF1220" s="12"/>
      <c r="OMG1220" s="12"/>
      <c r="OMH1220" s="12"/>
      <c r="OMI1220" s="12"/>
      <c r="OMJ1220" s="12"/>
      <c r="OMK1220" s="12"/>
      <c r="OML1220" s="12"/>
      <c r="OMM1220" s="12"/>
      <c r="OMN1220" s="12"/>
      <c r="OMO1220" s="12"/>
      <c r="OMP1220" s="12"/>
      <c r="OMQ1220" s="12"/>
      <c r="OMR1220" s="12"/>
      <c r="OMS1220" s="12"/>
      <c r="OMT1220" s="12"/>
      <c r="OMU1220" s="12"/>
      <c r="OMV1220" s="12"/>
      <c r="OMW1220" s="12"/>
      <c r="OMX1220" s="12"/>
      <c r="OMY1220" s="12"/>
      <c r="OMZ1220" s="12"/>
      <c r="ONA1220" s="12"/>
      <c r="ONB1220" s="12"/>
      <c r="ONC1220" s="12"/>
      <c r="OND1220" s="12"/>
      <c r="ONE1220" s="12"/>
      <c r="ONF1220" s="12"/>
      <c r="ONG1220" s="12"/>
      <c r="ONH1220" s="12"/>
      <c r="ONI1220" s="12"/>
      <c r="ONJ1220" s="12"/>
      <c r="ONK1220" s="12"/>
      <c r="ONL1220" s="12"/>
      <c r="ONM1220" s="12"/>
      <c r="ONN1220" s="12"/>
      <c r="ONO1220" s="12"/>
      <c r="ONP1220" s="12"/>
      <c r="ONQ1220" s="12"/>
      <c r="ONR1220" s="12"/>
      <c r="ONS1220" s="12"/>
      <c r="ONT1220" s="12"/>
      <c r="ONU1220" s="12"/>
      <c r="ONV1220" s="12"/>
      <c r="ONW1220" s="12"/>
      <c r="ONX1220" s="12"/>
      <c r="ONY1220" s="12"/>
      <c r="ONZ1220" s="12"/>
      <c r="OOA1220" s="12"/>
      <c r="OOB1220" s="12"/>
      <c r="OOC1220" s="12"/>
      <c r="OOD1220" s="12"/>
      <c r="OOE1220" s="12"/>
      <c r="OOF1220" s="12"/>
      <c r="OOG1220" s="12"/>
      <c r="OOH1220" s="12"/>
      <c r="OOI1220" s="12"/>
      <c r="OOJ1220" s="12"/>
      <c r="OOK1220" s="12"/>
      <c r="OOL1220" s="12"/>
      <c r="OOM1220" s="12"/>
      <c r="OON1220" s="12"/>
      <c r="OOO1220" s="12"/>
      <c r="OOP1220" s="12"/>
      <c r="OOQ1220" s="12"/>
      <c r="OOR1220" s="12"/>
      <c r="OOS1220" s="12"/>
      <c r="OOT1220" s="12"/>
      <c r="OOU1220" s="12"/>
      <c r="OOV1220" s="12"/>
      <c r="OOW1220" s="12"/>
      <c r="OOX1220" s="12"/>
      <c r="OOY1220" s="12"/>
      <c r="OOZ1220" s="12"/>
      <c r="OPA1220" s="12"/>
      <c r="OPB1220" s="12"/>
      <c r="OPC1220" s="12"/>
      <c r="OPD1220" s="12"/>
      <c r="OPE1220" s="12"/>
      <c r="OPF1220" s="12"/>
      <c r="OPG1220" s="12"/>
      <c r="OPH1220" s="12"/>
      <c r="OPI1220" s="12"/>
      <c r="OPJ1220" s="12"/>
      <c r="OPK1220" s="12"/>
      <c r="OPL1220" s="12"/>
      <c r="OPM1220" s="12"/>
      <c r="OPN1220" s="12"/>
      <c r="OPO1220" s="12"/>
      <c r="OPP1220" s="12"/>
      <c r="OPQ1220" s="12"/>
      <c r="OPR1220" s="12"/>
      <c r="OPS1220" s="12"/>
      <c r="OPT1220" s="12"/>
      <c r="OPU1220" s="12"/>
      <c r="OPV1220" s="12"/>
      <c r="OPW1220" s="12"/>
      <c r="OPX1220" s="12"/>
      <c r="OPY1220" s="12"/>
      <c r="OPZ1220" s="12"/>
      <c r="OQA1220" s="12"/>
      <c r="OQB1220" s="12"/>
      <c r="OQC1220" s="12"/>
      <c r="OQD1220" s="12"/>
      <c r="OQE1220" s="12"/>
      <c r="OQF1220" s="12"/>
      <c r="OQG1220" s="12"/>
      <c r="OQH1220" s="12"/>
      <c r="OQI1220" s="12"/>
      <c r="OQJ1220" s="12"/>
      <c r="OQK1220" s="12"/>
      <c r="OQL1220" s="12"/>
      <c r="OQM1220" s="12"/>
      <c r="OQN1220" s="12"/>
      <c r="OQO1220" s="12"/>
      <c r="OQP1220" s="12"/>
      <c r="OQQ1220" s="12"/>
      <c r="OQR1220" s="12"/>
      <c r="OQS1220" s="12"/>
      <c r="OQT1220" s="12"/>
      <c r="OQU1220" s="12"/>
      <c r="OQV1220" s="12"/>
      <c r="OQW1220" s="12"/>
      <c r="OQX1220" s="12"/>
      <c r="OQY1220" s="12"/>
      <c r="OQZ1220" s="12"/>
      <c r="ORA1220" s="12"/>
      <c r="ORB1220" s="12"/>
      <c r="ORC1220" s="12"/>
      <c r="ORD1220" s="12"/>
      <c r="ORE1220" s="12"/>
      <c r="ORF1220" s="12"/>
      <c r="ORG1220" s="12"/>
      <c r="ORH1220" s="12"/>
      <c r="ORI1220" s="12"/>
      <c r="ORJ1220" s="12"/>
      <c r="ORK1220" s="12"/>
      <c r="ORL1220" s="12"/>
      <c r="ORM1220" s="12"/>
      <c r="ORN1220" s="12"/>
      <c r="ORO1220" s="12"/>
      <c r="ORP1220" s="12"/>
      <c r="ORQ1220" s="12"/>
      <c r="ORR1220" s="12"/>
      <c r="ORS1220" s="12"/>
      <c r="ORT1220" s="12"/>
      <c r="ORU1220" s="12"/>
      <c r="ORV1220" s="12"/>
      <c r="ORW1220" s="12"/>
      <c r="ORX1220" s="12"/>
      <c r="ORY1220" s="12"/>
      <c r="ORZ1220" s="12"/>
      <c r="OSA1220" s="12"/>
      <c r="OSB1220" s="12"/>
      <c r="OSC1220" s="12"/>
      <c r="OSD1220" s="12"/>
      <c r="OSE1220" s="12"/>
      <c r="OSF1220" s="12"/>
      <c r="OSG1220" s="12"/>
      <c r="OSH1220" s="12"/>
      <c r="OSI1220" s="12"/>
      <c r="OSJ1220" s="12"/>
      <c r="OSK1220" s="12"/>
      <c r="OSL1220" s="12"/>
      <c r="OSM1220" s="12"/>
      <c r="OSN1220" s="12"/>
      <c r="OSO1220" s="12"/>
      <c r="OSP1220" s="12"/>
      <c r="OSQ1220" s="12"/>
      <c r="OSR1220" s="12"/>
      <c r="OSS1220" s="12"/>
      <c r="OST1220" s="12"/>
      <c r="OSU1220" s="12"/>
      <c r="OSV1220" s="12"/>
      <c r="OSW1220" s="12"/>
      <c r="OSX1220" s="12"/>
      <c r="OSY1220" s="12"/>
      <c r="OSZ1220" s="12"/>
      <c r="OTA1220" s="12"/>
      <c r="OTB1220" s="12"/>
      <c r="OTC1220" s="12"/>
      <c r="OTD1220" s="12"/>
      <c r="OTE1220" s="12"/>
      <c r="OTF1220" s="12"/>
      <c r="OTG1220" s="12"/>
      <c r="OTH1220" s="12"/>
      <c r="OTI1220" s="12"/>
      <c r="OTJ1220" s="12"/>
      <c r="OTK1220" s="12"/>
      <c r="OTL1220" s="12"/>
      <c r="OTM1220" s="12"/>
      <c r="OTN1220" s="12"/>
      <c r="OTO1220" s="12"/>
      <c r="OTP1220" s="12"/>
      <c r="OTQ1220" s="12"/>
      <c r="OTR1220" s="12"/>
      <c r="OTS1220" s="12"/>
      <c r="OTT1220" s="12"/>
      <c r="OTU1220" s="12"/>
      <c r="OTV1220" s="12"/>
      <c r="OTW1220" s="12"/>
      <c r="OTX1220" s="12"/>
      <c r="OTY1220" s="12"/>
      <c r="OTZ1220" s="12"/>
      <c r="OUA1220" s="12"/>
      <c r="OUB1220" s="12"/>
      <c r="OUC1220" s="12"/>
      <c r="OUD1220" s="12"/>
      <c r="OUE1220" s="12"/>
      <c r="OUF1220" s="12"/>
      <c r="OUG1220" s="12"/>
      <c r="OUH1220" s="12"/>
      <c r="OUI1220" s="12"/>
      <c r="OUJ1220" s="12"/>
      <c r="OUK1220" s="12"/>
      <c r="OUL1220" s="12"/>
      <c r="OUM1220" s="12"/>
      <c r="OUN1220" s="12"/>
      <c r="OUO1220" s="12"/>
      <c r="OUP1220" s="12"/>
      <c r="OUQ1220" s="12"/>
      <c r="OUR1220" s="12"/>
      <c r="OUS1220" s="12"/>
      <c r="OUT1220" s="12"/>
      <c r="OUU1220" s="12"/>
      <c r="OUV1220" s="12"/>
      <c r="OUW1220" s="12"/>
      <c r="OUX1220" s="12"/>
      <c r="OUY1220" s="12"/>
      <c r="OUZ1220" s="12"/>
      <c r="OVA1220" s="12"/>
      <c r="OVB1220" s="12"/>
      <c r="OVC1220" s="12"/>
      <c r="OVD1220" s="12"/>
      <c r="OVE1220" s="12"/>
      <c r="OVF1220" s="12"/>
      <c r="OVG1220" s="12"/>
      <c r="OVH1220" s="12"/>
      <c r="OVI1220" s="12"/>
      <c r="OVJ1220" s="12"/>
      <c r="OVK1220" s="12"/>
      <c r="OVL1220" s="12"/>
      <c r="OVM1220" s="12"/>
      <c r="OVN1220" s="12"/>
      <c r="OVO1220" s="12"/>
      <c r="OVP1220" s="12"/>
      <c r="OVQ1220" s="12"/>
      <c r="OVR1220" s="12"/>
      <c r="OVS1220" s="12"/>
      <c r="OVT1220" s="12"/>
      <c r="OVU1220" s="12"/>
      <c r="OVV1220" s="12"/>
      <c r="OVW1220" s="12"/>
      <c r="OVX1220" s="12"/>
      <c r="OVY1220" s="12"/>
      <c r="OVZ1220" s="12"/>
      <c r="OWA1220" s="12"/>
      <c r="OWB1220" s="12"/>
      <c r="OWC1220" s="12"/>
      <c r="OWD1220" s="12"/>
      <c r="OWE1220" s="12"/>
      <c r="OWF1220" s="12"/>
      <c r="OWG1220" s="12"/>
      <c r="OWH1220" s="12"/>
      <c r="OWI1220" s="12"/>
      <c r="OWJ1220" s="12"/>
      <c r="OWK1220" s="12"/>
      <c r="OWL1220" s="12"/>
      <c r="OWM1220" s="12"/>
      <c r="OWN1220" s="12"/>
      <c r="OWO1220" s="12"/>
      <c r="OWP1220" s="12"/>
      <c r="OWQ1220" s="12"/>
      <c r="OWR1220" s="12"/>
      <c r="OWS1220" s="12"/>
      <c r="OWT1220" s="12"/>
      <c r="OWU1220" s="12"/>
      <c r="OWV1220" s="12"/>
      <c r="OWW1220" s="12"/>
      <c r="OWX1220" s="12"/>
      <c r="OWY1220" s="12"/>
      <c r="OWZ1220" s="12"/>
      <c r="OXA1220" s="12"/>
      <c r="OXB1220" s="12"/>
      <c r="OXC1220" s="12"/>
      <c r="OXD1220" s="12"/>
      <c r="OXE1220" s="12"/>
      <c r="OXF1220" s="12"/>
      <c r="OXG1220" s="12"/>
      <c r="OXH1220" s="12"/>
      <c r="OXI1220" s="12"/>
      <c r="OXJ1220" s="12"/>
      <c r="OXK1220" s="12"/>
      <c r="OXL1220" s="12"/>
      <c r="OXM1220" s="12"/>
      <c r="OXN1220" s="12"/>
      <c r="OXO1220" s="12"/>
      <c r="OXP1220" s="12"/>
      <c r="OXQ1220" s="12"/>
      <c r="OXR1220" s="12"/>
      <c r="OXS1220" s="12"/>
      <c r="OXT1220" s="12"/>
      <c r="OXU1220" s="12"/>
      <c r="OXV1220" s="12"/>
      <c r="OXW1220" s="12"/>
      <c r="OXX1220" s="12"/>
      <c r="OXY1220" s="12"/>
      <c r="OXZ1220" s="12"/>
      <c r="OYA1220" s="12"/>
      <c r="OYB1220" s="12"/>
      <c r="OYC1220" s="12"/>
      <c r="OYD1220" s="12"/>
      <c r="OYE1220" s="12"/>
      <c r="OYF1220" s="12"/>
      <c r="OYG1220" s="12"/>
      <c r="OYH1220" s="12"/>
      <c r="OYI1220" s="12"/>
      <c r="OYJ1220" s="12"/>
      <c r="OYK1220" s="12"/>
      <c r="OYL1220" s="12"/>
      <c r="OYM1220" s="12"/>
      <c r="OYN1220" s="12"/>
      <c r="OYO1220" s="12"/>
      <c r="OYP1220" s="12"/>
      <c r="OYQ1220" s="12"/>
      <c r="OYR1220" s="12"/>
      <c r="OYS1220" s="12"/>
      <c r="OYT1220" s="12"/>
      <c r="OYU1220" s="12"/>
      <c r="OYV1220" s="12"/>
      <c r="OYW1220" s="12"/>
      <c r="OYX1220" s="12"/>
      <c r="OYY1220" s="12"/>
      <c r="OYZ1220" s="12"/>
      <c r="OZA1220" s="12"/>
      <c r="OZB1220" s="12"/>
      <c r="OZC1220" s="12"/>
      <c r="OZD1220" s="12"/>
      <c r="OZE1220" s="12"/>
      <c r="OZF1220" s="12"/>
      <c r="OZG1220" s="12"/>
      <c r="OZH1220" s="12"/>
      <c r="OZI1220" s="12"/>
      <c r="OZJ1220" s="12"/>
      <c r="OZK1220" s="12"/>
      <c r="OZL1220" s="12"/>
      <c r="OZM1220" s="12"/>
      <c r="OZN1220" s="12"/>
      <c r="OZO1220" s="12"/>
      <c r="OZP1220" s="12"/>
      <c r="OZQ1220" s="12"/>
      <c r="OZR1220" s="12"/>
      <c r="OZS1220" s="12"/>
      <c r="OZT1220" s="12"/>
      <c r="OZU1220" s="12"/>
      <c r="OZV1220" s="12"/>
      <c r="OZW1220" s="12"/>
      <c r="OZX1220" s="12"/>
      <c r="OZY1220" s="12"/>
      <c r="OZZ1220" s="12"/>
      <c r="PAA1220" s="12"/>
      <c r="PAB1220" s="12"/>
      <c r="PAC1220" s="12"/>
      <c r="PAD1220" s="12"/>
      <c r="PAE1220" s="12"/>
      <c r="PAF1220" s="12"/>
      <c r="PAG1220" s="12"/>
      <c r="PAH1220" s="12"/>
      <c r="PAI1220" s="12"/>
      <c r="PAJ1220" s="12"/>
      <c r="PAK1220" s="12"/>
      <c r="PAL1220" s="12"/>
      <c r="PAM1220" s="12"/>
      <c r="PAN1220" s="12"/>
      <c r="PAO1220" s="12"/>
      <c r="PAP1220" s="12"/>
      <c r="PAQ1220" s="12"/>
      <c r="PAR1220" s="12"/>
      <c r="PAS1220" s="12"/>
      <c r="PAT1220" s="12"/>
      <c r="PAU1220" s="12"/>
      <c r="PAV1220" s="12"/>
      <c r="PAW1220" s="12"/>
      <c r="PAX1220" s="12"/>
      <c r="PAY1220" s="12"/>
      <c r="PAZ1220" s="12"/>
      <c r="PBA1220" s="12"/>
      <c r="PBB1220" s="12"/>
      <c r="PBC1220" s="12"/>
      <c r="PBD1220" s="12"/>
      <c r="PBE1220" s="12"/>
      <c r="PBF1220" s="12"/>
      <c r="PBG1220" s="12"/>
      <c r="PBH1220" s="12"/>
      <c r="PBI1220" s="12"/>
      <c r="PBJ1220" s="12"/>
      <c r="PBK1220" s="12"/>
      <c r="PBL1220" s="12"/>
      <c r="PBM1220" s="12"/>
      <c r="PBN1220" s="12"/>
      <c r="PBO1220" s="12"/>
      <c r="PBP1220" s="12"/>
      <c r="PBQ1220" s="12"/>
      <c r="PBR1220" s="12"/>
      <c r="PBS1220" s="12"/>
      <c r="PBT1220" s="12"/>
      <c r="PBU1220" s="12"/>
      <c r="PBV1220" s="12"/>
      <c r="PBW1220" s="12"/>
      <c r="PBX1220" s="12"/>
      <c r="PBY1220" s="12"/>
      <c r="PBZ1220" s="12"/>
      <c r="PCA1220" s="12"/>
      <c r="PCB1220" s="12"/>
      <c r="PCC1220" s="12"/>
      <c r="PCD1220" s="12"/>
      <c r="PCE1220" s="12"/>
      <c r="PCF1220" s="12"/>
      <c r="PCG1220" s="12"/>
      <c r="PCH1220" s="12"/>
      <c r="PCI1220" s="12"/>
      <c r="PCJ1220" s="12"/>
      <c r="PCK1220" s="12"/>
      <c r="PCL1220" s="12"/>
      <c r="PCM1220" s="12"/>
      <c r="PCN1220" s="12"/>
      <c r="PCO1220" s="12"/>
      <c r="PCP1220" s="12"/>
      <c r="PCQ1220" s="12"/>
      <c r="PCR1220" s="12"/>
      <c r="PCS1220" s="12"/>
      <c r="PCT1220" s="12"/>
      <c r="PCU1220" s="12"/>
      <c r="PCV1220" s="12"/>
      <c r="PCW1220" s="12"/>
      <c r="PCX1220" s="12"/>
      <c r="PCY1220" s="12"/>
      <c r="PCZ1220" s="12"/>
      <c r="PDA1220" s="12"/>
      <c r="PDB1220" s="12"/>
      <c r="PDC1220" s="12"/>
      <c r="PDD1220" s="12"/>
      <c r="PDE1220" s="12"/>
      <c r="PDF1220" s="12"/>
      <c r="PDG1220" s="12"/>
      <c r="PDH1220" s="12"/>
      <c r="PDI1220" s="12"/>
      <c r="PDJ1220" s="12"/>
      <c r="PDK1220" s="12"/>
      <c r="PDL1220" s="12"/>
      <c r="PDM1220" s="12"/>
      <c r="PDN1220" s="12"/>
      <c r="PDO1220" s="12"/>
      <c r="PDP1220" s="12"/>
      <c r="PDQ1220" s="12"/>
      <c r="PDR1220" s="12"/>
      <c r="PDS1220" s="12"/>
      <c r="PDT1220" s="12"/>
      <c r="PDU1220" s="12"/>
      <c r="PDV1220" s="12"/>
      <c r="PDW1220" s="12"/>
      <c r="PDX1220" s="12"/>
      <c r="PDY1220" s="12"/>
      <c r="PDZ1220" s="12"/>
      <c r="PEA1220" s="12"/>
      <c r="PEB1220" s="12"/>
      <c r="PEC1220" s="12"/>
      <c r="PED1220" s="12"/>
      <c r="PEE1220" s="12"/>
      <c r="PEF1220" s="12"/>
      <c r="PEG1220" s="12"/>
      <c r="PEH1220" s="12"/>
      <c r="PEI1220" s="12"/>
      <c r="PEJ1220" s="12"/>
      <c r="PEK1220" s="12"/>
      <c r="PEL1220" s="12"/>
      <c r="PEM1220" s="12"/>
      <c r="PEN1220" s="12"/>
      <c r="PEO1220" s="12"/>
      <c r="PEP1220" s="12"/>
      <c r="PEQ1220" s="12"/>
      <c r="PER1220" s="12"/>
      <c r="PES1220" s="12"/>
      <c r="PET1220" s="12"/>
      <c r="PEU1220" s="12"/>
      <c r="PEV1220" s="12"/>
      <c r="PEW1220" s="12"/>
      <c r="PEX1220" s="12"/>
      <c r="PEY1220" s="12"/>
      <c r="PEZ1220" s="12"/>
      <c r="PFA1220" s="12"/>
      <c r="PFB1220" s="12"/>
      <c r="PFC1220" s="12"/>
      <c r="PFD1220" s="12"/>
      <c r="PFE1220" s="12"/>
      <c r="PFF1220" s="12"/>
      <c r="PFG1220" s="12"/>
      <c r="PFH1220" s="12"/>
      <c r="PFI1220" s="12"/>
      <c r="PFJ1220" s="12"/>
      <c r="PFK1220" s="12"/>
      <c r="PFL1220" s="12"/>
      <c r="PFM1220" s="12"/>
      <c r="PFN1220" s="12"/>
      <c r="PFO1220" s="12"/>
      <c r="PFP1220" s="12"/>
      <c r="PFQ1220" s="12"/>
      <c r="PFR1220" s="12"/>
      <c r="PFS1220" s="12"/>
      <c r="PFT1220" s="12"/>
      <c r="PFU1220" s="12"/>
      <c r="PFV1220" s="12"/>
      <c r="PFW1220" s="12"/>
      <c r="PFX1220" s="12"/>
      <c r="PFY1220" s="12"/>
      <c r="PFZ1220" s="12"/>
      <c r="PGA1220" s="12"/>
      <c r="PGB1220" s="12"/>
      <c r="PGC1220" s="12"/>
      <c r="PGD1220" s="12"/>
      <c r="PGE1220" s="12"/>
      <c r="PGF1220" s="12"/>
      <c r="PGG1220" s="12"/>
      <c r="PGH1220" s="12"/>
      <c r="PGI1220" s="12"/>
      <c r="PGJ1220" s="12"/>
      <c r="PGK1220" s="12"/>
      <c r="PGL1220" s="12"/>
      <c r="PGM1220" s="12"/>
      <c r="PGN1220" s="12"/>
      <c r="PGO1220" s="12"/>
      <c r="PGP1220" s="12"/>
      <c r="PGQ1220" s="12"/>
      <c r="PGR1220" s="12"/>
      <c r="PGS1220" s="12"/>
      <c r="PGT1220" s="12"/>
      <c r="PGU1220" s="12"/>
      <c r="PGV1220" s="12"/>
      <c r="PGW1220" s="12"/>
      <c r="PGX1220" s="12"/>
      <c r="PGY1220" s="12"/>
      <c r="PGZ1220" s="12"/>
      <c r="PHA1220" s="12"/>
      <c r="PHB1220" s="12"/>
      <c r="PHC1220" s="12"/>
      <c r="PHD1220" s="12"/>
      <c r="PHE1220" s="12"/>
      <c r="PHF1220" s="12"/>
      <c r="PHG1220" s="12"/>
      <c r="PHH1220" s="12"/>
      <c r="PHI1220" s="12"/>
      <c r="PHJ1220" s="12"/>
      <c r="PHK1220" s="12"/>
      <c r="PHL1220" s="12"/>
      <c r="PHM1220" s="12"/>
      <c r="PHN1220" s="12"/>
      <c r="PHO1220" s="12"/>
      <c r="PHP1220" s="12"/>
      <c r="PHQ1220" s="12"/>
      <c r="PHR1220" s="12"/>
      <c r="PHS1220" s="12"/>
      <c r="PHT1220" s="12"/>
      <c r="PHU1220" s="12"/>
      <c r="PHV1220" s="12"/>
      <c r="PHW1220" s="12"/>
      <c r="PHX1220" s="12"/>
      <c r="PHY1220" s="12"/>
      <c r="PHZ1220" s="12"/>
      <c r="PIA1220" s="12"/>
      <c r="PIB1220" s="12"/>
      <c r="PIC1220" s="12"/>
      <c r="PID1220" s="12"/>
      <c r="PIE1220" s="12"/>
      <c r="PIF1220" s="12"/>
      <c r="PIG1220" s="12"/>
      <c r="PIH1220" s="12"/>
      <c r="PII1220" s="12"/>
      <c r="PIJ1220" s="12"/>
      <c r="PIK1220" s="12"/>
      <c r="PIL1220" s="12"/>
      <c r="PIM1220" s="12"/>
      <c r="PIN1220" s="12"/>
      <c r="PIO1220" s="12"/>
      <c r="PIP1220" s="12"/>
      <c r="PIQ1220" s="12"/>
      <c r="PIR1220" s="12"/>
      <c r="PIS1220" s="12"/>
      <c r="PIT1220" s="12"/>
      <c r="PIU1220" s="12"/>
      <c r="PIV1220" s="12"/>
      <c r="PIW1220" s="12"/>
      <c r="PIX1220" s="12"/>
      <c r="PIY1220" s="12"/>
      <c r="PIZ1220" s="12"/>
      <c r="PJA1220" s="12"/>
      <c r="PJB1220" s="12"/>
      <c r="PJC1220" s="12"/>
      <c r="PJD1220" s="12"/>
      <c r="PJE1220" s="12"/>
      <c r="PJF1220" s="12"/>
      <c r="PJG1220" s="12"/>
      <c r="PJH1220" s="12"/>
      <c r="PJI1220" s="12"/>
      <c r="PJJ1220" s="12"/>
      <c r="PJK1220" s="12"/>
      <c r="PJL1220" s="12"/>
      <c r="PJM1220" s="12"/>
      <c r="PJN1220" s="12"/>
      <c r="PJO1220" s="12"/>
      <c r="PJP1220" s="12"/>
      <c r="PJQ1220" s="12"/>
      <c r="PJR1220" s="12"/>
      <c r="PJS1220" s="12"/>
      <c r="PJT1220" s="12"/>
      <c r="PJU1220" s="12"/>
      <c r="PJV1220" s="12"/>
      <c r="PJW1220" s="12"/>
      <c r="PJX1220" s="12"/>
      <c r="PJY1220" s="12"/>
      <c r="PJZ1220" s="12"/>
      <c r="PKA1220" s="12"/>
      <c r="PKB1220" s="12"/>
      <c r="PKC1220" s="12"/>
      <c r="PKD1220" s="12"/>
      <c r="PKE1220" s="12"/>
      <c r="PKF1220" s="12"/>
      <c r="PKG1220" s="12"/>
      <c r="PKH1220" s="12"/>
      <c r="PKI1220" s="12"/>
      <c r="PKJ1220" s="12"/>
      <c r="PKK1220" s="12"/>
      <c r="PKL1220" s="12"/>
      <c r="PKM1220" s="12"/>
      <c r="PKN1220" s="12"/>
      <c r="PKO1220" s="12"/>
      <c r="PKP1220" s="12"/>
      <c r="PKQ1220" s="12"/>
      <c r="PKR1220" s="12"/>
      <c r="PKS1220" s="12"/>
      <c r="PKT1220" s="12"/>
      <c r="PKU1220" s="12"/>
      <c r="PKV1220" s="12"/>
      <c r="PKW1220" s="12"/>
      <c r="PKX1220" s="12"/>
      <c r="PKY1220" s="12"/>
      <c r="PKZ1220" s="12"/>
      <c r="PLA1220" s="12"/>
      <c r="PLB1220" s="12"/>
      <c r="PLC1220" s="12"/>
      <c r="PLD1220" s="12"/>
      <c r="PLE1220" s="12"/>
      <c r="PLF1220" s="12"/>
      <c r="PLG1220" s="12"/>
      <c r="PLH1220" s="12"/>
      <c r="PLI1220" s="12"/>
      <c r="PLJ1220" s="12"/>
      <c r="PLK1220" s="12"/>
      <c r="PLL1220" s="12"/>
      <c r="PLM1220" s="12"/>
      <c r="PLN1220" s="12"/>
      <c r="PLO1220" s="12"/>
      <c r="PLP1220" s="12"/>
      <c r="PLQ1220" s="12"/>
      <c r="PLR1220" s="12"/>
      <c r="PLS1220" s="12"/>
      <c r="PLT1220" s="12"/>
      <c r="PLU1220" s="12"/>
      <c r="PLV1220" s="12"/>
      <c r="PLW1220" s="12"/>
      <c r="PLX1220" s="12"/>
      <c r="PLY1220" s="12"/>
      <c r="PLZ1220" s="12"/>
      <c r="PMA1220" s="12"/>
      <c r="PMB1220" s="12"/>
      <c r="PMC1220" s="12"/>
      <c r="PMD1220" s="12"/>
      <c r="PME1220" s="12"/>
      <c r="PMF1220" s="12"/>
      <c r="PMG1220" s="12"/>
      <c r="PMH1220" s="12"/>
      <c r="PMI1220" s="12"/>
      <c r="PMJ1220" s="12"/>
      <c r="PMK1220" s="12"/>
      <c r="PML1220" s="12"/>
      <c r="PMM1220" s="12"/>
      <c r="PMN1220" s="12"/>
      <c r="PMO1220" s="12"/>
      <c r="PMP1220" s="12"/>
      <c r="PMQ1220" s="12"/>
      <c r="PMR1220" s="12"/>
      <c r="PMS1220" s="12"/>
      <c r="PMT1220" s="12"/>
      <c r="PMU1220" s="12"/>
      <c r="PMV1220" s="12"/>
      <c r="PMW1220" s="12"/>
      <c r="PMX1220" s="12"/>
      <c r="PMY1220" s="12"/>
      <c r="PMZ1220" s="12"/>
      <c r="PNA1220" s="12"/>
      <c r="PNB1220" s="12"/>
      <c r="PNC1220" s="12"/>
      <c r="PND1220" s="12"/>
      <c r="PNE1220" s="12"/>
      <c r="PNF1220" s="12"/>
      <c r="PNG1220" s="12"/>
      <c r="PNH1220" s="12"/>
      <c r="PNI1220" s="12"/>
      <c r="PNJ1220" s="12"/>
      <c r="PNK1220" s="12"/>
      <c r="PNL1220" s="12"/>
      <c r="PNM1220" s="12"/>
      <c r="PNN1220" s="12"/>
      <c r="PNO1220" s="12"/>
      <c r="PNP1220" s="12"/>
      <c r="PNQ1220" s="12"/>
      <c r="PNR1220" s="12"/>
      <c r="PNS1220" s="12"/>
      <c r="PNT1220" s="12"/>
      <c r="PNU1220" s="12"/>
      <c r="PNV1220" s="12"/>
      <c r="PNW1220" s="12"/>
      <c r="PNX1220" s="12"/>
      <c r="PNY1220" s="12"/>
      <c r="PNZ1220" s="12"/>
      <c r="POA1220" s="12"/>
      <c r="POB1220" s="12"/>
      <c r="POC1220" s="12"/>
      <c r="POD1220" s="12"/>
      <c r="POE1220" s="12"/>
      <c r="POF1220" s="12"/>
      <c r="POG1220" s="12"/>
      <c r="POH1220" s="12"/>
      <c r="POI1220" s="12"/>
      <c r="POJ1220" s="12"/>
      <c r="POK1220" s="12"/>
      <c r="POL1220" s="12"/>
      <c r="POM1220" s="12"/>
      <c r="PON1220" s="12"/>
      <c r="POO1220" s="12"/>
      <c r="POP1220" s="12"/>
      <c r="POQ1220" s="12"/>
      <c r="POR1220" s="12"/>
      <c r="POS1220" s="12"/>
      <c r="POT1220" s="12"/>
      <c r="POU1220" s="12"/>
      <c r="POV1220" s="12"/>
      <c r="POW1220" s="12"/>
      <c r="POX1220" s="12"/>
      <c r="POY1220" s="12"/>
      <c r="POZ1220" s="12"/>
      <c r="PPA1220" s="12"/>
      <c r="PPB1220" s="12"/>
      <c r="PPC1220" s="12"/>
      <c r="PPD1220" s="12"/>
      <c r="PPE1220" s="12"/>
      <c r="PPF1220" s="12"/>
      <c r="PPG1220" s="12"/>
      <c r="PPH1220" s="12"/>
      <c r="PPI1220" s="12"/>
      <c r="PPJ1220" s="12"/>
      <c r="PPK1220" s="12"/>
      <c r="PPL1220" s="12"/>
      <c r="PPM1220" s="12"/>
      <c r="PPN1220" s="12"/>
      <c r="PPO1220" s="12"/>
      <c r="PPP1220" s="12"/>
      <c r="PPQ1220" s="12"/>
      <c r="PPR1220" s="12"/>
      <c r="PPS1220" s="12"/>
      <c r="PPT1220" s="12"/>
      <c r="PPU1220" s="12"/>
      <c r="PPV1220" s="12"/>
      <c r="PPW1220" s="12"/>
      <c r="PPX1220" s="12"/>
      <c r="PPY1220" s="12"/>
      <c r="PPZ1220" s="12"/>
      <c r="PQA1220" s="12"/>
      <c r="PQB1220" s="12"/>
      <c r="PQC1220" s="12"/>
      <c r="PQD1220" s="12"/>
      <c r="PQE1220" s="12"/>
      <c r="PQF1220" s="12"/>
      <c r="PQG1220" s="12"/>
      <c r="PQH1220" s="12"/>
      <c r="PQI1220" s="12"/>
      <c r="PQJ1220" s="12"/>
      <c r="PQK1220" s="12"/>
      <c r="PQL1220" s="12"/>
      <c r="PQM1220" s="12"/>
      <c r="PQN1220" s="12"/>
      <c r="PQO1220" s="12"/>
      <c r="PQP1220" s="12"/>
      <c r="PQQ1220" s="12"/>
      <c r="PQR1220" s="12"/>
      <c r="PQS1220" s="12"/>
      <c r="PQT1220" s="12"/>
      <c r="PQU1220" s="12"/>
      <c r="PQV1220" s="12"/>
      <c r="PQW1220" s="12"/>
      <c r="PQX1220" s="12"/>
      <c r="PQY1220" s="12"/>
      <c r="PQZ1220" s="12"/>
      <c r="PRA1220" s="12"/>
      <c r="PRB1220" s="12"/>
      <c r="PRC1220" s="12"/>
      <c r="PRD1220" s="12"/>
      <c r="PRE1220" s="12"/>
      <c r="PRF1220" s="12"/>
      <c r="PRG1220" s="12"/>
      <c r="PRH1220" s="12"/>
      <c r="PRI1220" s="12"/>
      <c r="PRJ1220" s="12"/>
      <c r="PRK1220" s="12"/>
      <c r="PRL1220" s="12"/>
      <c r="PRM1220" s="12"/>
      <c r="PRN1220" s="12"/>
      <c r="PRO1220" s="12"/>
      <c r="PRP1220" s="12"/>
      <c r="PRQ1220" s="12"/>
      <c r="PRR1220" s="12"/>
      <c r="PRS1220" s="12"/>
      <c r="PRT1220" s="12"/>
      <c r="PRU1220" s="12"/>
      <c r="PRV1220" s="12"/>
      <c r="PRW1220" s="12"/>
      <c r="PRX1220" s="12"/>
      <c r="PRY1220" s="12"/>
      <c r="PRZ1220" s="12"/>
      <c r="PSA1220" s="12"/>
      <c r="PSB1220" s="12"/>
      <c r="PSC1220" s="12"/>
      <c r="PSD1220" s="12"/>
      <c r="PSE1220" s="12"/>
      <c r="PSF1220" s="12"/>
      <c r="PSG1220" s="12"/>
      <c r="PSH1220" s="12"/>
      <c r="PSI1220" s="12"/>
      <c r="PSJ1220" s="12"/>
      <c r="PSK1220" s="12"/>
      <c r="PSL1220" s="12"/>
      <c r="PSM1220" s="12"/>
      <c r="PSN1220" s="12"/>
      <c r="PSO1220" s="12"/>
      <c r="PSP1220" s="12"/>
      <c r="PSQ1220" s="12"/>
      <c r="PSR1220" s="12"/>
      <c r="PSS1220" s="12"/>
      <c r="PST1220" s="12"/>
      <c r="PSU1220" s="12"/>
      <c r="PSV1220" s="12"/>
      <c r="PSW1220" s="12"/>
      <c r="PSX1220" s="12"/>
      <c r="PSY1220" s="12"/>
      <c r="PSZ1220" s="12"/>
      <c r="PTA1220" s="12"/>
      <c r="PTB1220" s="12"/>
      <c r="PTC1220" s="12"/>
      <c r="PTD1220" s="12"/>
      <c r="PTE1220" s="12"/>
      <c r="PTF1220" s="12"/>
      <c r="PTG1220" s="12"/>
      <c r="PTH1220" s="12"/>
      <c r="PTI1220" s="12"/>
      <c r="PTJ1220" s="12"/>
      <c r="PTK1220" s="12"/>
      <c r="PTL1220" s="12"/>
      <c r="PTM1220" s="12"/>
      <c r="PTN1220" s="12"/>
      <c r="PTO1220" s="12"/>
      <c r="PTP1220" s="12"/>
      <c r="PTQ1220" s="12"/>
      <c r="PTR1220" s="12"/>
      <c r="PTS1220" s="12"/>
      <c r="PTT1220" s="12"/>
      <c r="PTU1220" s="12"/>
      <c r="PTV1220" s="12"/>
      <c r="PTW1220" s="12"/>
      <c r="PTX1220" s="12"/>
      <c r="PTY1220" s="12"/>
      <c r="PTZ1220" s="12"/>
      <c r="PUA1220" s="12"/>
      <c r="PUB1220" s="12"/>
      <c r="PUC1220" s="12"/>
      <c r="PUD1220" s="12"/>
      <c r="PUE1220" s="12"/>
      <c r="PUF1220" s="12"/>
      <c r="PUG1220" s="12"/>
      <c r="PUH1220" s="12"/>
      <c r="PUI1220" s="12"/>
      <c r="PUJ1220" s="12"/>
      <c r="PUK1220" s="12"/>
      <c r="PUL1220" s="12"/>
      <c r="PUM1220" s="12"/>
      <c r="PUN1220" s="12"/>
      <c r="PUO1220" s="12"/>
      <c r="PUP1220" s="12"/>
      <c r="PUQ1220" s="12"/>
      <c r="PUR1220" s="12"/>
      <c r="PUS1220" s="12"/>
      <c r="PUT1220" s="12"/>
      <c r="PUU1220" s="12"/>
      <c r="PUV1220" s="12"/>
      <c r="PUW1220" s="12"/>
      <c r="PUX1220" s="12"/>
      <c r="PUY1220" s="12"/>
      <c r="PUZ1220" s="12"/>
      <c r="PVA1220" s="12"/>
      <c r="PVB1220" s="12"/>
      <c r="PVC1220" s="12"/>
      <c r="PVD1220" s="12"/>
      <c r="PVE1220" s="12"/>
      <c r="PVF1220" s="12"/>
      <c r="PVG1220" s="12"/>
      <c r="PVH1220" s="12"/>
      <c r="PVI1220" s="12"/>
      <c r="PVJ1220" s="12"/>
      <c r="PVK1220" s="12"/>
      <c r="PVL1220" s="12"/>
      <c r="PVM1220" s="12"/>
      <c r="PVN1220" s="12"/>
      <c r="PVO1220" s="12"/>
      <c r="PVP1220" s="12"/>
      <c r="PVQ1220" s="12"/>
      <c r="PVR1220" s="12"/>
      <c r="PVS1220" s="12"/>
      <c r="PVT1220" s="12"/>
      <c r="PVU1220" s="12"/>
      <c r="PVV1220" s="12"/>
      <c r="PVW1220" s="12"/>
      <c r="PVX1220" s="12"/>
      <c r="PVY1220" s="12"/>
      <c r="PVZ1220" s="12"/>
      <c r="PWA1220" s="12"/>
      <c r="PWB1220" s="12"/>
      <c r="PWC1220" s="12"/>
      <c r="PWD1220" s="12"/>
      <c r="PWE1220" s="12"/>
      <c r="PWF1220" s="12"/>
      <c r="PWG1220" s="12"/>
      <c r="PWH1220" s="12"/>
      <c r="PWI1220" s="12"/>
      <c r="PWJ1220" s="12"/>
      <c r="PWK1220" s="12"/>
      <c r="PWL1220" s="12"/>
      <c r="PWM1220" s="12"/>
      <c r="PWN1220" s="12"/>
      <c r="PWO1220" s="12"/>
      <c r="PWP1220" s="12"/>
      <c r="PWQ1220" s="12"/>
      <c r="PWR1220" s="12"/>
      <c r="PWS1220" s="12"/>
      <c r="PWT1220" s="12"/>
      <c r="PWU1220" s="12"/>
      <c r="PWV1220" s="12"/>
      <c r="PWW1220" s="12"/>
      <c r="PWX1220" s="12"/>
      <c r="PWY1220" s="12"/>
      <c r="PWZ1220" s="12"/>
      <c r="PXA1220" s="12"/>
      <c r="PXB1220" s="12"/>
      <c r="PXC1220" s="12"/>
      <c r="PXD1220" s="12"/>
      <c r="PXE1220" s="12"/>
      <c r="PXF1220" s="12"/>
      <c r="PXG1220" s="12"/>
      <c r="PXH1220" s="12"/>
      <c r="PXI1220" s="12"/>
      <c r="PXJ1220" s="12"/>
      <c r="PXK1220" s="12"/>
      <c r="PXL1220" s="12"/>
      <c r="PXM1220" s="12"/>
      <c r="PXN1220" s="12"/>
      <c r="PXO1220" s="12"/>
      <c r="PXP1220" s="12"/>
      <c r="PXQ1220" s="12"/>
      <c r="PXR1220" s="12"/>
      <c r="PXS1220" s="12"/>
      <c r="PXT1220" s="12"/>
      <c r="PXU1220" s="12"/>
      <c r="PXV1220" s="12"/>
      <c r="PXW1220" s="12"/>
      <c r="PXX1220" s="12"/>
      <c r="PXY1220" s="12"/>
      <c r="PXZ1220" s="12"/>
      <c r="PYA1220" s="12"/>
      <c r="PYB1220" s="12"/>
      <c r="PYC1220" s="12"/>
      <c r="PYD1220" s="12"/>
      <c r="PYE1220" s="12"/>
      <c r="PYF1220" s="12"/>
      <c r="PYG1220" s="12"/>
      <c r="PYH1220" s="12"/>
      <c r="PYI1220" s="12"/>
      <c r="PYJ1220" s="12"/>
      <c r="PYK1220" s="12"/>
      <c r="PYL1220" s="12"/>
      <c r="PYM1220" s="12"/>
      <c r="PYN1220" s="12"/>
      <c r="PYO1220" s="12"/>
      <c r="PYP1220" s="12"/>
      <c r="PYQ1220" s="12"/>
      <c r="PYR1220" s="12"/>
      <c r="PYS1220" s="12"/>
      <c r="PYT1220" s="12"/>
      <c r="PYU1220" s="12"/>
      <c r="PYV1220" s="12"/>
      <c r="PYW1220" s="12"/>
      <c r="PYX1220" s="12"/>
      <c r="PYY1220" s="12"/>
      <c r="PYZ1220" s="12"/>
      <c r="PZA1220" s="12"/>
      <c r="PZB1220" s="12"/>
      <c r="PZC1220" s="12"/>
      <c r="PZD1220" s="12"/>
      <c r="PZE1220" s="12"/>
      <c r="PZF1220" s="12"/>
      <c r="PZG1220" s="12"/>
      <c r="PZH1220" s="12"/>
      <c r="PZI1220" s="12"/>
      <c r="PZJ1220" s="12"/>
      <c r="PZK1220" s="12"/>
      <c r="PZL1220" s="12"/>
      <c r="PZM1220" s="12"/>
      <c r="PZN1220" s="12"/>
      <c r="PZO1220" s="12"/>
      <c r="PZP1220" s="12"/>
      <c r="PZQ1220" s="12"/>
      <c r="PZR1220" s="12"/>
      <c r="PZS1220" s="12"/>
      <c r="PZT1220" s="12"/>
      <c r="PZU1220" s="12"/>
      <c r="PZV1220" s="12"/>
      <c r="PZW1220" s="12"/>
      <c r="PZX1220" s="12"/>
      <c r="PZY1220" s="12"/>
      <c r="PZZ1220" s="12"/>
      <c r="QAA1220" s="12"/>
      <c r="QAB1220" s="12"/>
      <c r="QAC1220" s="12"/>
      <c r="QAD1220" s="12"/>
      <c r="QAE1220" s="12"/>
      <c r="QAF1220" s="12"/>
      <c r="QAG1220" s="12"/>
      <c r="QAH1220" s="12"/>
      <c r="QAI1220" s="12"/>
      <c r="QAJ1220" s="12"/>
      <c r="QAK1220" s="12"/>
      <c r="QAL1220" s="12"/>
      <c r="QAM1220" s="12"/>
      <c r="QAN1220" s="12"/>
      <c r="QAO1220" s="12"/>
      <c r="QAP1220" s="12"/>
      <c r="QAQ1220" s="12"/>
      <c r="QAR1220" s="12"/>
      <c r="QAS1220" s="12"/>
      <c r="QAT1220" s="12"/>
      <c r="QAU1220" s="12"/>
      <c r="QAV1220" s="12"/>
      <c r="QAW1220" s="12"/>
      <c r="QAX1220" s="12"/>
      <c r="QAY1220" s="12"/>
      <c r="QAZ1220" s="12"/>
      <c r="QBA1220" s="12"/>
      <c r="QBB1220" s="12"/>
      <c r="QBC1220" s="12"/>
      <c r="QBD1220" s="12"/>
      <c r="QBE1220" s="12"/>
      <c r="QBF1220" s="12"/>
      <c r="QBG1220" s="12"/>
      <c r="QBH1220" s="12"/>
      <c r="QBI1220" s="12"/>
      <c r="QBJ1220" s="12"/>
      <c r="QBK1220" s="12"/>
      <c r="QBL1220" s="12"/>
      <c r="QBM1220" s="12"/>
      <c r="QBN1220" s="12"/>
      <c r="QBO1220" s="12"/>
      <c r="QBP1220" s="12"/>
      <c r="QBQ1220" s="12"/>
      <c r="QBR1220" s="12"/>
      <c r="QBS1220" s="12"/>
      <c r="QBT1220" s="12"/>
      <c r="QBU1220" s="12"/>
      <c r="QBV1220" s="12"/>
      <c r="QBW1220" s="12"/>
      <c r="QBX1220" s="12"/>
      <c r="QBY1220" s="12"/>
      <c r="QBZ1220" s="12"/>
      <c r="QCA1220" s="12"/>
      <c r="QCB1220" s="12"/>
      <c r="QCC1220" s="12"/>
      <c r="QCD1220" s="12"/>
      <c r="QCE1220" s="12"/>
      <c r="QCF1220" s="12"/>
      <c r="QCG1220" s="12"/>
      <c r="QCH1220" s="12"/>
      <c r="QCI1220" s="12"/>
      <c r="QCJ1220" s="12"/>
      <c r="QCK1220" s="12"/>
      <c r="QCL1220" s="12"/>
      <c r="QCM1220" s="12"/>
      <c r="QCN1220" s="12"/>
      <c r="QCO1220" s="12"/>
      <c r="QCP1220" s="12"/>
      <c r="QCQ1220" s="12"/>
      <c r="QCR1220" s="12"/>
      <c r="QCS1220" s="12"/>
      <c r="QCT1220" s="12"/>
      <c r="QCU1220" s="12"/>
      <c r="QCV1220" s="12"/>
      <c r="QCW1220" s="12"/>
      <c r="QCX1220" s="12"/>
      <c r="QCY1220" s="12"/>
      <c r="QCZ1220" s="12"/>
      <c r="QDA1220" s="12"/>
      <c r="QDB1220" s="12"/>
      <c r="QDC1220" s="12"/>
      <c r="QDD1220" s="12"/>
      <c r="QDE1220" s="12"/>
      <c r="QDF1220" s="12"/>
      <c r="QDG1220" s="12"/>
      <c r="QDH1220" s="12"/>
      <c r="QDI1220" s="12"/>
      <c r="QDJ1220" s="12"/>
      <c r="QDK1220" s="12"/>
      <c r="QDL1220" s="12"/>
      <c r="QDM1220" s="12"/>
      <c r="QDN1220" s="12"/>
      <c r="QDO1220" s="12"/>
      <c r="QDP1220" s="12"/>
      <c r="QDQ1220" s="12"/>
      <c r="QDR1220" s="12"/>
      <c r="QDS1220" s="12"/>
      <c r="QDT1220" s="12"/>
      <c r="QDU1220" s="12"/>
      <c r="QDV1220" s="12"/>
      <c r="QDW1220" s="12"/>
      <c r="QDX1220" s="12"/>
      <c r="QDY1220" s="12"/>
      <c r="QDZ1220" s="12"/>
      <c r="QEA1220" s="12"/>
      <c r="QEB1220" s="12"/>
      <c r="QEC1220" s="12"/>
      <c r="QED1220" s="12"/>
      <c r="QEE1220" s="12"/>
      <c r="QEF1220" s="12"/>
      <c r="QEG1220" s="12"/>
      <c r="QEH1220" s="12"/>
      <c r="QEI1220" s="12"/>
      <c r="QEJ1220" s="12"/>
      <c r="QEK1220" s="12"/>
      <c r="QEL1220" s="12"/>
      <c r="QEM1220" s="12"/>
      <c r="QEN1220" s="12"/>
      <c r="QEO1220" s="12"/>
      <c r="QEP1220" s="12"/>
      <c r="QEQ1220" s="12"/>
      <c r="QER1220" s="12"/>
      <c r="QES1220" s="12"/>
      <c r="QET1220" s="12"/>
      <c r="QEU1220" s="12"/>
      <c r="QEV1220" s="12"/>
      <c r="QEW1220" s="12"/>
      <c r="QEX1220" s="12"/>
      <c r="QEY1220" s="12"/>
      <c r="QEZ1220" s="12"/>
      <c r="QFA1220" s="12"/>
      <c r="QFB1220" s="12"/>
      <c r="QFC1220" s="12"/>
      <c r="QFD1220" s="12"/>
      <c r="QFE1220" s="12"/>
      <c r="QFF1220" s="12"/>
      <c r="QFG1220" s="12"/>
      <c r="QFH1220" s="12"/>
      <c r="QFI1220" s="12"/>
      <c r="QFJ1220" s="12"/>
      <c r="QFK1220" s="12"/>
      <c r="QFL1220" s="12"/>
      <c r="QFM1220" s="12"/>
      <c r="QFN1220" s="12"/>
      <c r="QFO1220" s="12"/>
      <c r="QFP1220" s="12"/>
      <c r="QFQ1220" s="12"/>
      <c r="QFR1220" s="12"/>
      <c r="QFS1220" s="12"/>
      <c r="QFT1220" s="12"/>
      <c r="QFU1220" s="12"/>
      <c r="QFV1220" s="12"/>
      <c r="QFW1220" s="12"/>
      <c r="QFX1220" s="12"/>
      <c r="QFY1220" s="12"/>
      <c r="QFZ1220" s="12"/>
      <c r="QGA1220" s="12"/>
      <c r="QGB1220" s="12"/>
      <c r="QGC1220" s="12"/>
      <c r="QGD1220" s="12"/>
      <c r="QGE1220" s="12"/>
      <c r="QGF1220" s="12"/>
      <c r="QGG1220" s="12"/>
      <c r="QGH1220" s="12"/>
      <c r="QGI1220" s="12"/>
      <c r="QGJ1220" s="12"/>
      <c r="QGK1220" s="12"/>
      <c r="QGL1220" s="12"/>
      <c r="QGM1220" s="12"/>
      <c r="QGN1220" s="12"/>
      <c r="QGO1220" s="12"/>
      <c r="QGP1220" s="12"/>
      <c r="QGQ1220" s="12"/>
      <c r="QGR1220" s="12"/>
      <c r="QGS1220" s="12"/>
      <c r="QGT1220" s="12"/>
      <c r="QGU1220" s="12"/>
      <c r="QGV1220" s="12"/>
      <c r="QGW1220" s="12"/>
      <c r="QGX1220" s="12"/>
      <c r="QGY1220" s="12"/>
      <c r="QGZ1220" s="12"/>
      <c r="QHA1220" s="12"/>
      <c r="QHB1220" s="12"/>
      <c r="QHC1220" s="12"/>
      <c r="QHD1220" s="12"/>
      <c r="QHE1220" s="12"/>
      <c r="QHF1220" s="12"/>
      <c r="QHG1220" s="12"/>
      <c r="QHH1220" s="12"/>
      <c r="QHI1220" s="12"/>
      <c r="QHJ1220" s="12"/>
      <c r="QHK1220" s="12"/>
      <c r="QHL1220" s="12"/>
      <c r="QHM1220" s="12"/>
      <c r="QHN1220" s="12"/>
      <c r="QHO1220" s="12"/>
      <c r="QHP1220" s="12"/>
      <c r="QHQ1220" s="12"/>
      <c r="QHR1220" s="12"/>
      <c r="QHS1220" s="12"/>
      <c r="QHT1220" s="12"/>
      <c r="QHU1220" s="12"/>
      <c r="QHV1220" s="12"/>
      <c r="QHW1220" s="12"/>
      <c r="QHX1220" s="12"/>
      <c r="QHY1220" s="12"/>
      <c r="QHZ1220" s="12"/>
      <c r="QIA1220" s="12"/>
      <c r="QIB1220" s="12"/>
      <c r="QIC1220" s="12"/>
      <c r="QID1220" s="12"/>
      <c r="QIE1220" s="12"/>
      <c r="QIF1220" s="12"/>
      <c r="QIG1220" s="12"/>
      <c r="QIH1220" s="12"/>
      <c r="QII1220" s="12"/>
      <c r="QIJ1220" s="12"/>
      <c r="QIK1220" s="12"/>
      <c r="QIL1220" s="12"/>
      <c r="QIM1220" s="12"/>
      <c r="QIN1220" s="12"/>
      <c r="QIO1220" s="12"/>
      <c r="QIP1220" s="12"/>
      <c r="QIQ1220" s="12"/>
      <c r="QIR1220" s="12"/>
      <c r="QIS1220" s="12"/>
      <c r="QIT1220" s="12"/>
      <c r="QIU1220" s="12"/>
      <c r="QIV1220" s="12"/>
      <c r="QIW1220" s="12"/>
      <c r="QIX1220" s="12"/>
      <c r="QIY1220" s="12"/>
      <c r="QIZ1220" s="12"/>
      <c r="QJA1220" s="12"/>
      <c r="QJB1220" s="12"/>
      <c r="QJC1220" s="12"/>
      <c r="QJD1220" s="12"/>
      <c r="QJE1220" s="12"/>
      <c r="QJF1220" s="12"/>
      <c r="QJG1220" s="12"/>
      <c r="QJH1220" s="12"/>
      <c r="QJI1220" s="12"/>
      <c r="QJJ1220" s="12"/>
      <c r="QJK1220" s="12"/>
      <c r="QJL1220" s="12"/>
      <c r="QJM1220" s="12"/>
      <c r="QJN1220" s="12"/>
      <c r="QJO1220" s="12"/>
      <c r="QJP1220" s="12"/>
      <c r="QJQ1220" s="12"/>
      <c r="QJR1220" s="12"/>
      <c r="QJS1220" s="12"/>
      <c r="QJT1220" s="12"/>
      <c r="QJU1220" s="12"/>
      <c r="QJV1220" s="12"/>
      <c r="QJW1220" s="12"/>
      <c r="QJX1220" s="12"/>
      <c r="QJY1220" s="12"/>
      <c r="QJZ1220" s="12"/>
      <c r="QKA1220" s="12"/>
      <c r="QKB1220" s="12"/>
      <c r="QKC1220" s="12"/>
      <c r="QKD1220" s="12"/>
      <c r="QKE1220" s="12"/>
      <c r="QKF1220" s="12"/>
      <c r="QKG1220" s="12"/>
      <c r="QKH1220" s="12"/>
      <c r="QKI1220" s="12"/>
      <c r="QKJ1220" s="12"/>
      <c r="QKK1220" s="12"/>
      <c r="QKL1220" s="12"/>
      <c r="QKM1220" s="12"/>
      <c r="QKN1220" s="12"/>
      <c r="QKO1220" s="12"/>
      <c r="QKP1220" s="12"/>
      <c r="QKQ1220" s="12"/>
      <c r="QKR1220" s="12"/>
      <c r="QKS1220" s="12"/>
      <c r="QKT1220" s="12"/>
      <c r="QKU1220" s="12"/>
      <c r="QKV1220" s="12"/>
      <c r="QKW1220" s="12"/>
      <c r="QKX1220" s="12"/>
      <c r="QKY1220" s="12"/>
      <c r="QKZ1220" s="12"/>
      <c r="QLA1220" s="12"/>
      <c r="QLB1220" s="12"/>
      <c r="QLC1220" s="12"/>
      <c r="QLD1220" s="12"/>
      <c r="QLE1220" s="12"/>
      <c r="QLF1220" s="12"/>
      <c r="QLG1220" s="12"/>
      <c r="QLH1220" s="12"/>
      <c r="QLI1220" s="12"/>
      <c r="QLJ1220" s="12"/>
      <c r="QLK1220" s="12"/>
      <c r="QLL1220" s="12"/>
      <c r="QLM1220" s="12"/>
      <c r="QLN1220" s="12"/>
      <c r="QLO1220" s="12"/>
      <c r="QLP1220" s="12"/>
      <c r="QLQ1220" s="12"/>
      <c r="QLR1220" s="12"/>
      <c r="QLS1220" s="12"/>
      <c r="QLT1220" s="12"/>
      <c r="QLU1220" s="12"/>
      <c r="QLV1220" s="12"/>
      <c r="QLW1220" s="12"/>
      <c r="QLX1220" s="12"/>
      <c r="QLY1220" s="12"/>
      <c r="QLZ1220" s="12"/>
      <c r="QMA1220" s="12"/>
      <c r="QMB1220" s="12"/>
      <c r="QMC1220" s="12"/>
      <c r="QMD1220" s="12"/>
      <c r="QME1220" s="12"/>
      <c r="QMF1220" s="12"/>
      <c r="QMG1220" s="12"/>
      <c r="QMH1220" s="12"/>
      <c r="QMI1220" s="12"/>
      <c r="QMJ1220" s="12"/>
      <c r="QMK1220" s="12"/>
      <c r="QML1220" s="12"/>
      <c r="QMM1220" s="12"/>
      <c r="QMN1220" s="12"/>
      <c r="QMO1220" s="12"/>
      <c r="QMP1220" s="12"/>
      <c r="QMQ1220" s="12"/>
      <c r="QMR1220" s="12"/>
      <c r="QMS1220" s="12"/>
      <c r="QMT1220" s="12"/>
      <c r="QMU1220" s="12"/>
      <c r="QMV1220" s="12"/>
      <c r="QMW1220" s="12"/>
      <c r="QMX1220" s="12"/>
      <c r="QMY1220" s="12"/>
      <c r="QMZ1220" s="12"/>
      <c r="QNA1220" s="12"/>
      <c r="QNB1220" s="12"/>
      <c r="QNC1220" s="12"/>
      <c r="QND1220" s="12"/>
      <c r="QNE1220" s="12"/>
      <c r="QNF1220" s="12"/>
      <c r="QNG1220" s="12"/>
      <c r="QNH1220" s="12"/>
      <c r="QNI1220" s="12"/>
      <c r="QNJ1220" s="12"/>
      <c r="QNK1220" s="12"/>
      <c r="QNL1220" s="12"/>
      <c r="QNM1220" s="12"/>
      <c r="QNN1220" s="12"/>
      <c r="QNO1220" s="12"/>
      <c r="QNP1220" s="12"/>
      <c r="QNQ1220" s="12"/>
      <c r="QNR1220" s="12"/>
      <c r="QNS1220" s="12"/>
      <c r="QNT1220" s="12"/>
      <c r="QNU1220" s="12"/>
      <c r="QNV1220" s="12"/>
      <c r="QNW1220" s="12"/>
      <c r="QNX1220" s="12"/>
      <c r="QNY1220" s="12"/>
      <c r="QNZ1220" s="12"/>
      <c r="QOA1220" s="12"/>
      <c r="QOB1220" s="12"/>
      <c r="QOC1220" s="12"/>
      <c r="QOD1220" s="12"/>
      <c r="QOE1220" s="12"/>
      <c r="QOF1220" s="12"/>
      <c r="QOG1220" s="12"/>
      <c r="QOH1220" s="12"/>
      <c r="QOI1220" s="12"/>
      <c r="QOJ1220" s="12"/>
      <c r="QOK1220" s="12"/>
      <c r="QOL1220" s="12"/>
      <c r="QOM1220" s="12"/>
      <c r="QON1220" s="12"/>
      <c r="QOO1220" s="12"/>
      <c r="QOP1220" s="12"/>
      <c r="QOQ1220" s="12"/>
      <c r="QOR1220" s="12"/>
      <c r="QOS1220" s="12"/>
      <c r="QOT1220" s="12"/>
      <c r="QOU1220" s="12"/>
      <c r="QOV1220" s="12"/>
      <c r="QOW1220" s="12"/>
      <c r="QOX1220" s="12"/>
      <c r="QOY1220" s="12"/>
      <c r="QOZ1220" s="12"/>
      <c r="QPA1220" s="12"/>
      <c r="QPB1220" s="12"/>
      <c r="QPC1220" s="12"/>
      <c r="QPD1220" s="12"/>
      <c r="QPE1220" s="12"/>
      <c r="QPF1220" s="12"/>
      <c r="QPG1220" s="12"/>
      <c r="QPH1220" s="12"/>
      <c r="QPI1220" s="12"/>
      <c r="QPJ1220" s="12"/>
      <c r="QPK1220" s="12"/>
      <c r="QPL1220" s="12"/>
      <c r="QPM1220" s="12"/>
      <c r="QPN1220" s="12"/>
      <c r="QPO1220" s="12"/>
      <c r="QPP1220" s="12"/>
      <c r="QPQ1220" s="12"/>
      <c r="QPR1220" s="12"/>
      <c r="QPS1220" s="12"/>
      <c r="QPT1220" s="12"/>
      <c r="QPU1220" s="12"/>
      <c r="QPV1220" s="12"/>
      <c r="QPW1220" s="12"/>
      <c r="QPX1220" s="12"/>
      <c r="QPY1220" s="12"/>
      <c r="QPZ1220" s="12"/>
      <c r="QQA1220" s="12"/>
      <c r="QQB1220" s="12"/>
      <c r="QQC1220" s="12"/>
      <c r="QQD1220" s="12"/>
      <c r="QQE1220" s="12"/>
      <c r="QQF1220" s="12"/>
      <c r="QQG1220" s="12"/>
      <c r="QQH1220" s="12"/>
      <c r="QQI1220" s="12"/>
      <c r="QQJ1220" s="12"/>
      <c r="QQK1220" s="12"/>
      <c r="QQL1220" s="12"/>
      <c r="QQM1220" s="12"/>
      <c r="QQN1220" s="12"/>
      <c r="QQO1220" s="12"/>
      <c r="QQP1220" s="12"/>
      <c r="QQQ1220" s="12"/>
      <c r="QQR1220" s="12"/>
      <c r="QQS1220" s="12"/>
      <c r="QQT1220" s="12"/>
      <c r="QQU1220" s="12"/>
      <c r="QQV1220" s="12"/>
      <c r="QQW1220" s="12"/>
      <c r="QQX1220" s="12"/>
      <c r="QQY1220" s="12"/>
      <c r="QQZ1220" s="12"/>
      <c r="QRA1220" s="12"/>
      <c r="QRB1220" s="12"/>
      <c r="QRC1220" s="12"/>
      <c r="QRD1220" s="12"/>
      <c r="QRE1220" s="12"/>
      <c r="QRF1220" s="12"/>
      <c r="QRG1220" s="12"/>
      <c r="QRH1220" s="12"/>
      <c r="QRI1220" s="12"/>
      <c r="QRJ1220" s="12"/>
      <c r="QRK1220" s="12"/>
      <c r="QRL1220" s="12"/>
      <c r="QRM1220" s="12"/>
      <c r="QRN1220" s="12"/>
      <c r="QRO1220" s="12"/>
      <c r="QRP1220" s="12"/>
      <c r="QRQ1220" s="12"/>
      <c r="QRR1220" s="12"/>
      <c r="QRS1220" s="12"/>
      <c r="QRT1220" s="12"/>
      <c r="QRU1220" s="12"/>
      <c r="QRV1220" s="12"/>
      <c r="QRW1220" s="12"/>
      <c r="QRX1220" s="12"/>
      <c r="QRY1220" s="12"/>
      <c r="QRZ1220" s="12"/>
      <c r="QSA1220" s="12"/>
      <c r="QSB1220" s="12"/>
      <c r="QSC1220" s="12"/>
      <c r="QSD1220" s="12"/>
      <c r="QSE1220" s="12"/>
      <c r="QSF1220" s="12"/>
      <c r="QSG1220" s="12"/>
      <c r="QSH1220" s="12"/>
      <c r="QSI1220" s="12"/>
      <c r="QSJ1220" s="12"/>
      <c r="QSK1220" s="12"/>
      <c r="QSL1220" s="12"/>
      <c r="QSM1220" s="12"/>
      <c r="QSN1220" s="12"/>
      <c r="QSO1220" s="12"/>
      <c r="QSP1220" s="12"/>
      <c r="QSQ1220" s="12"/>
      <c r="QSR1220" s="12"/>
      <c r="QSS1220" s="12"/>
      <c r="QST1220" s="12"/>
      <c r="QSU1220" s="12"/>
      <c r="QSV1220" s="12"/>
      <c r="QSW1220" s="12"/>
      <c r="QSX1220" s="12"/>
      <c r="QSY1220" s="12"/>
      <c r="QSZ1220" s="12"/>
      <c r="QTA1220" s="12"/>
      <c r="QTB1220" s="12"/>
      <c r="QTC1220" s="12"/>
      <c r="QTD1220" s="12"/>
      <c r="QTE1220" s="12"/>
      <c r="QTF1220" s="12"/>
      <c r="QTG1220" s="12"/>
      <c r="QTH1220" s="12"/>
      <c r="QTI1220" s="12"/>
      <c r="QTJ1220" s="12"/>
      <c r="QTK1220" s="12"/>
      <c r="QTL1220" s="12"/>
      <c r="QTM1220" s="12"/>
      <c r="QTN1220" s="12"/>
      <c r="QTO1220" s="12"/>
      <c r="QTP1220" s="12"/>
      <c r="QTQ1220" s="12"/>
      <c r="QTR1220" s="12"/>
      <c r="QTS1220" s="12"/>
      <c r="QTT1220" s="12"/>
      <c r="QTU1220" s="12"/>
      <c r="QTV1220" s="12"/>
      <c r="QTW1220" s="12"/>
      <c r="QTX1220" s="12"/>
      <c r="QTY1220" s="12"/>
      <c r="QTZ1220" s="12"/>
      <c r="QUA1220" s="12"/>
      <c r="QUB1220" s="12"/>
      <c r="QUC1220" s="12"/>
      <c r="QUD1220" s="12"/>
      <c r="QUE1220" s="12"/>
      <c r="QUF1220" s="12"/>
      <c r="QUG1220" s="12"/>
      <c r="QUH1220" s="12"/>
      <c r="QUI1220" s="12"/>
      <c r="QUJ1220" s="12"/>
      <c r="QUK1220" s="12"/>
      <c r="QUL1220" s="12"/>
      <c r="QUM1220" s="12"/>
      <c r="QUN1220" s="12"/>
      <c r="QUO1220" s="12"/>
      <c r="QUP1220" s="12"/>
      <c r="QUQ1220" s="12"/>
      <c r="QUR1220" s="12"/>
      <c r="QUS1220" s="12"/>
      <c r="QUT1220" s="12"/>
      <c r="QUU1220" s="12"/>
      <c r="QUV1220" s="12"/>
      <c r="QUW1220" s="12"/>
      <c r="QUX1220" s="12"/>
      <c r="QUY1220" s="12"/>
      <c r="QUZ1220" s="12"/>
      <c r="QVA1220" s="12"/>
      <c r="QVB1220" s="12"/>
      <c r="QVC1220" s="12"/>
      <c r="QVD1220" s="12"/>
      <c r="QVE1220" s="12"/>
      <c r="QVF1220" s="12"/>
      <c r="QVG1220" s="12"/>
      <c r="QVH1220" s="12"/>
      <c r="QVI1220" s="12"/>
      <c r="QVJ1220" s="12"/>
      <c r="QVK1220" s="12"/>
      <c r="QVL1220" s="12"/>
      <c r="QVM1220" s="12"/>
      <c r="QVN1220" s="12"/>
      <c r="QVO1220" s="12"/>
      <c r="QVP1220" s="12"/>
      <c r="QVQ1220" s="12"/>
      <c r="QVR1220" s="12"/>
      <c r="QVS1220" s="12"/>
      <c r="QVT1220" s="12"/>
      <c r="QVU1220" s="12"/>
      <c r="QVV1220" s="12"/>
      <c r="QVW1220" s="12"/>
      <c r="QVX1220" s="12"/>
      <c r="QVY1220" s="12"/>
      <c r="QVZ1220" s="12"/>
      <c r="QWA1220" s="12"/>
      <c r="QWB1220" s="12"/>
      <c r="QWC1220" s="12"/>
      <c r="QWD1220" s="12"/>
      <c r="QWE1220" s="12"/>
      <c r="QWF1220" s="12"/>
      <c r="QWG1220" s="12"/>
      <c r="QWH1220" s="12"/>
      <c r="QWI1220" s="12"/>
      <c r="QWJ1220" s="12"/>
      <c r="QWK1220" s="12"/>
      <c r="QWL1220" s="12"/>
      <c r="QWM1220" s="12"/>
      <c r="QWN1220" s="12"/>
      <c r="QWO1220" s="12"/>
      <c r="QWP1220" s="12"/>
      <c r="QWQ1220" s="12"/>
      <c r="QWR1220" s="12"/>
      <c r="QWS1220" s="12"/>
      <c r="QWT1220" s="12"/>
      <c r="QWU1220" s="12"/>
      <c r="QWV1220" s="12"/>
      <c r="QWW1220" s="12"/>
      <c r="QWX1220" s="12"/>
      <c r="QWY1220" s="12"/>
      <c r="QWZ1220" s="12"/>
      <c r="QXA1220" s="12"/>
      <c r="QXB1220" s="12"/>
      <c r="QXC1220" s="12"/>
      <c r="QXD1220" s="12"/>
      <c r="QXE1220" s="12"/>
      <c r="QXF1220" s="12"/>
      <c r="QXG1220" s="12"/>
      <c r="QXH1220" s="12"/>
      <c r="QXI1220" s="12"/>
      <c r="QXJ1220" s="12"/>
      <c r="QXK1220" s="12"/>
      <c r="QXL1220" s="12"/>
      <c r="QXM1220" s="12"/>
      <c r="QXN1220" s="12"/>
      <c r="QXO1220" s="12"/>
      <c r="QXP1220" s="12"/>
      <c r="QXQ1220" s="12"/>
      <c r="QXR1220" s="12"/>
      <c r="QXS1220" s="12"/>
      <c r="QXT1220" s="12"/>
      <c r="QXU1220" s="12"/>
      <c r="QXV1220" s="12"/>
      <c r="QXW1220" s="12"/>
      <c r="QXX1220" s="12"/>
      <c r="QXY1220" s="12"/>
      <c r="QXZ1220" s="12"/>
      <c r="QYA1220" s="12"/>
      <c r="QYB1220" s="12"/>
      <c r="QYC1220" s="12"/>
      <c r="QYD1220" s="12"/>
      <c r="QYE1220" s="12"/>
      <c r="QYF1220" s="12"/>
      <c r="QYG1220" s="12"/>
      <c r="QYH1220" s="12"/>
      <c r="QYI1220" s="12"/>
      <c r="QYJ1220" s="12"/>
      <c r="QYK1220" s="12"/>
      <c r="QYL1220" s="12"/>
      <c r="QYM1220" s="12"/>
      <c r="QYN1220" s="12"/>
      <c r="QYO1220" s="12"/>
      <c r="QYP1220" s="12"/>
      <c r="QYQ1220" s="12"/>
      <c r="QYR1220" s="12"/>
      <c r="QYS1220" s="12"/>
      <c r="QYT1220" s="12"/>
      <c r="QYU1220" s="12"/>
      <c r="QYV1220" s="12"/>
      <c r="QYW1220" s="12"/>
      <c r="QYX1220" s="12"/>
      <c r="QYY1220" s="12"/>
      <c r="QYZ1220" s="12"/>
      <c r="QZA1220" s="12"/>
      <c r="QZB1220" s="12"/>
      <c r="QZC1220" s="12"/>
      <c r="QZD1220" s="12"/>
      <c r="QZE1220" s="12"/>
      <c r="QZF1220" s="12"/>
      <c r="QZG1220" s="12"/>
      <c r="QZH1220" s="12"/>
      <c r="QZI1220" s="12"/>
      <c r="QZJ1220" s="12"/>
      <c r="QZK1220" s="12"/>
      <c r="QZL1220" s="12"/>
      <c r="QZM1220" s="12"/>
      <c r="QZN1220" s="12"/>
      <c r="QZO1220" s="12"/>
      <c r="QZP1220" s="12"/>
      <c r="QZQ1220" s="12"/>
      <c r="QZR1220" s="12"/>
      <c r="QZS1220" s="12"/>
      <c r="QZT1220" s="12"/>
      <c r="QZU1220" s="12"/>
      <c r="QZV1220" s="12"/>
      <c r="QZW1220" s="12"/>
      <c r="QZX1220" s="12"/>
      <c r="QZY1220" s="12"/>
      <c r="QZZ1220" s="12"/>
      <c r="RAA1220" s="12"/>
      <c r="RAB1220" s="12"/>
      <c r="RAC1220" s="12"/>
      <c r="RAD1220" s="12"/>
      <c r="RAE1220" s="12"/>
      <c r="RAF1220" s="12"/>
      <c r="RAG1220" s="12"/>
      <c r="RAH1220" s="12"/>
      <c r="RAI1220" s="12"/>
      <c r="RAJ1220" s="12"/>
      <c r="RAK1220" s="12"/>
      <c r="RAL1220" s="12"/>
      <c r="RAM1220" s="12"/>
      <c r="RAN1220" s="12"/>
      <c r="RAO1220" s="12"/>
      <c r="RAP1220" s="12"/>
      <c r="RAQ1220" s="12"/>
      <c r="RAR1220" s="12"/>
      <c r="RAS1220" s="12"/>
      <c r="RAT1220" s="12"/>
      <c r="RAU1220" s="12"/>
      <c r="RAV1220" s="12"/>
      <c r="RAW1220" s="12"/>
      <c r="RAX1220" s="12"/>
      <c r="RAY1220" s="12"/>
      <c r="RAZ1220" s="12"/>
      <c r="RBA1220" s="12"/>
      <c r="RBB1220" s="12"/>
      <c r="RBC1220" s="12"/>
      <c r="RBD1220" s="12"/>
      <c r="RBE1220" s="12"/>
      <c r="RBF1220" s="12"/>
      <c r="RBG1220" s="12"/>
      <c r="RBH1220" s="12"/>
      <c r="RBI1220" s="12"/>
      <c r="RBJ1220" s="12"/>
      <c r="RBK1220" s="12"/>
      <c r="RBL1220" s="12"/>
      <c r="RBM1220" s="12"/>
      <c r="RBN1220" s="12"/>
      <c r="RBO1220" s="12"/>
      <c r="RBP1220" s="12"/>
      <c r="RBQ1220" s="12"/>
      <c r="RBR1220" s="12"/>
      <c r="RBS1220" s="12"/>
      <c r="RBT1220" s="12"/>
      <c r="RBU1220" s="12"/>
      <c r="RBV1220" s="12"/>
      <c r="RBW1220" s="12"/>
      <c r="RBX1220" s="12"/>
      <c r="RBY1220" s="12"/>
      <c r="RBZ1220" s="12"/>
      <c r="RCA1220" s="12"/>
      <c r="RCB1220" s="12"/>
      <c r="RCC1220" s="12"/>
      <c r="RCD1220" s="12"/>
      <c r="RCE1220" s="12"/>
      <c r="RCF1220" s="12"/>
      <c r="RCG1220" s="12"/>
      <c r="RCH1220" s="12"/>
      <c r="RCI1220" s="12"/>
      <c r="RCJ1220" s="12"/>
      <c r="RCK1220" s="12"/>
      <c r="RCL1220" s="12"/>
      <c r="RCM1220" s="12"/>
      <c r="RCN1220" s="12"/>
      <c r="RCO1220" s="12"/>
      <c r="RCP1220" s="12"/>
      <c r="RCQ1220" s="12"/>
      <c r="RCR1220" s="12"/>
      <c r="RCS1220" s="12"/>
      <c r="RCT1220" s="12"/>
      <c r="RCU1220" s="12"/>
      <c r="RCV1220" s="12"/>
      <c r="RCW1220" s="12"/>
      <c r="RCX1220" s="12"/>
      <c r="RCY1220" s="12"/>
      <c r="RCZ1220" s="12"/>
      <c r="RDA1220" s="12"/>
      <c r="RDB1220" s="12"/>
      <c r="RDC1220" s="12"/>
      <c r="RDD1220" s="12"/>
      <c r="RDE1220" s="12"/>
      <c r="RDF1220" s="12"/>
      <c r="RDG1220" s="12"/>
      <c r="RDH1220" s="12"/>
      <c r="RDI1220" s="12"/>
      <c r="RDJ1220" s="12"/>
      <c r="RDK1220" s="12"/>
      <c r="RDL1220" s="12"/>
      <c r="RDM1220" s="12"/>
      <c r="RDN1220" s="12"/>
      <c r="RDO1220" s="12"/>
      <c r="RDP1220" s="12"/>
      <c r="RDQ1220" s="12"/>
      <c r="RDR1220" s="12"/>
      <c r="RDS1220" s="12"/>
      <c r="RDT1220" s="12"/>
      <c r="RDU1220" s="12"/>
      <c r="RDV1220" s="12"/>
      <c r="RDW1220" s="12"/>
      <c r="RDX1220" s="12"/>
      <c r="RDY1220" s="12"/>
      <c r="RDZ1220" s="12"/>
      <c r="REA1220" s="12"/>
      <c r="REB1220" s="12"/>
      <c r="REC1220" s="12"/>
      <c r="RED1220" s="12"/>
      <c r="REE1220" s="12"/>
      <c r="REF1220" s="12"/>
      <c r="REG1220" s="12"/>
      <c r="REH1220" s="12"/>
      <c r="REI1220" s="12"/>
      <c r="REJ1220" s="12"/>
      <c r="REK1220" s="12"/>
      <c r="REL1220" s="12"/>
      <c r="REM1220" s="12"/>
      <c r="REN1220" s="12"/>
      <c r="REO1220" s="12"/>
      <c r="REP1220" s="12"/>
      <c r="REQ1220" s="12"/>
      <c r="RER1220" s="12"/>
      <c r="RES1220" s="12"/>
      <c r="RET1220" s="12"/>
      <c r="REU1220" s="12"/>
      <c r="REV1220" s="12"/>
      <c r="REW1220" s="12"/>
      <c r="REX1220" s="12"/>
      <c r="REY1220" s="12"/>
      <c r="REZ1220" s="12"/>
      <c r="RFA1220" s="12"/>
      <c r="RFB1220" s="12"/>
      <c r="RFC1220" s="12"/>
      <c r="RFD1220" s="12"/>
      <c r="RFE1220" s="12"/>
      <c r="RFF1220" s="12"/>
      <c r="RFG1220" s="12"/>
      <c r="RFH1220" s="12"/>
      <c r="RFI1220" s="12"/>
      <c r="RFJ1220" s="12"/>
      <c r="RFK1220" s="12"/>
      <c r="RFL1220" s="12"/>
      <c r="RFM1220" s="12"/>
      <c r="RFN1220" s="12"/>
      <c r="RFO1220" s="12"/>
      <c r="RFP1220" s="12"/>
      <c r="RFQ1220" s="12"/>
      <c r="RFR1220" s="12"/>
      <c r="RFS1220" s="12"/>
      <c r="RFT1220" s="12"/>
      <c r="RFU1220" s="12"/>
      <c r="RFV1220" s="12"/>
      <c r="RFW1220" s="12"/>
      <c r="RFX1220" s="12"/>
      <c r="RFY1220" s="12"/>
      <c r="RFZ1220" s="12"/>
      <c r="RGA1220" s="12"/>
      <c r="RGB1220" s="12"/>
      <c r="RGC1220" s="12"/>
      <c r="RGD1220" s="12"/>
      <c r="RGE1220" s="12"/>
      <c r="RGF1220" s="12"/>
      <c r="RGG1220" s="12"/>
      <c r="RGH1220" s="12"/>
      <c r="RGI1220" s="12"/>
      <c r="RGJ1220" s="12"/>
      <c r="RGK1220" s="12"/>
      <c r="RGL1220" s="12"/>
      <c r="RGM1220" s="12"/>
      <c r="RGN1220" s="12"/>
      <c r="RGO1220" s="12"/>
      <c r="RGP1220" s="12"/>
      <c r="RGQ1220" s="12"/>
      <c r="RGR1220" s="12"/>
      <c r="RGS1220" s="12"/>
      <c r="RGT1220" s="12"/>
      <c r="RGU1220" s="12"/>
      <c r="RGV1220" s="12"/>
      <c r="RGW1220" s="12"/>
      <c r="RGX1220" s="12"/>
      <c r="RGY1220" s="12"/>
      <c r="RGZ1220" s="12"/>
      <c r="RHA1220" s="12"/>
      <c r="RHB1220" s="12"/>
      <c r="RHC1220" s="12"/>
      <c r="RHD1220" s="12"/>
      <c r="RHE1220" s="12"/>
      <c r="RHF1220" s="12"/>
      <c r="RHG1220" s="12"/>
      <c r="RHH1220" s="12"/>
      <c r="RHI1220" s="12"/>
      <c r="RHJ1220" s="12"/>
      <c r="RHK1220" s="12"/>
      <c r="RHL1220" s="12"/>
      <c r="RHM1220" s="12"/>
      <c r="RHN1220" s="12"/>
      <c r="RHO1220" s="12"/>
      <c r="RHP1220" s="12"/>
      <c r="RHQ1220" s="12"/>
      <c r="RHR1220" s="12"/>
      <c r="RHS1220" s="12"/>
      <c r="RHT1220" s="12"/>
      <c r="RHU1220" s="12"/>
      <c r="RHV1220" s="12"/>
      <c r="RHW1220" s="12"/>
      <c r="RHX1220" s="12"/>
      <c r="RHY1220" s="12"/>
      <c r="RHZ1220" s="12"/>
      <c r="RIA1220" s="12"/>
      <c r="RIB1220" s="12"/>
      <c r="RIC1220" s="12"/>
      <c r="RID1220" s="12"/>
      <c r="RIE1220" s="12"/>
      <c r="RIF1220" s="12"/>
      <c r="RIG1220" s="12"/>
      <c r="RIH1220" s="12"/>
      <c r="RII1220" s="12"/>
      <c r="RIJ1220" s="12"/>
      <c r="RIK1220" s="12"/>
      <c r="RIL1220" s="12"/>
      <c r="RIM1220" s="12"/>
      <c r="RIN1220" s="12"/>
      <c r="RIO1220" s="12"/>
      <c r="RIP1220" s="12"/>
      <c r="RIQ1220" s="12"/>
      <c r="RIR1220" s="12"/>
      <c r="RIS1220" s="12"/>
      <c r="RIT1220" s="12"/>
      <c r="RIU1220" s="12"/>
      <c r="RIV1220" s="12"/>
      <c r="RIW1220" s="12"/>
      <c r="RIX1220" s="12"/>
      <c r="RIY1220" s="12"/>
      <c r="RIZ1220" s="12"/>
      <c r="RJA1220" s="12"/>
      <c r="RJB1220" s="12"/>
      <c r="RJC1220" s="12"/>
      <c r="RJD1220" s="12"/>
      <c r="RJE1220" s="12"/>
      <c r="RJF1220" s="12"/>
      <c r="RJG1220" s="12"/>
      <c r="RJH1220" s="12"/>
      <c r="RJI1220" s="12"/>
      <c r="RJJ1220" s="12"/>
      <c r="RJK1220" s="12"/>
      <c r="RJL1220" s="12"/>
      <c r="RJM1220" s="12"/>
      <c r="RJN1220" s="12"/>
      <c r="RJO1220" s="12"/>
      <c r="RJP1220" s="12"/>
      <c r="RJQ1220" s="12"/>
      <c r="RJR1220" s="12"/>
      <c r="RJS1220" s="12"/>
      <c r="RJT1220" s="12"/>
      <c r="RJU1220" s="12"/>
      <c r="RJV1220" s="12"/>
      <c r="RJW1220" s="12"/>
      <c r="RJX1220" s="12"/>
      <c r="RJY1220" s="12"/>
      <c r="RJZ1220" s="12"/>
      <c r="RKA1220" s="12"/>
      <c r="RKB1220" s="12"/>
      <c r="RKC1220" s="12"/>
      <c r="RKD1220" s="12"/>
      <c r="RKE1220" s="12"/>
      <c r="RKF1220" s="12"/>
      <c r="RKG1220" s="12"/>
      <c r="RKH1220" s="12"/>
      <c r="RKI1220" s="12"/>
      <c r="RKJ1220" s="12"/>
      <c r="RKK1220" s="12"/>
      <c r="RKL1220" s="12"/>
      <c r="RKM1220" s="12"/>
      <c r="RKN1220" s="12"/>
      <c r="RKO1220" s="12"/>
      <c r="RKP1220" s="12"/>
      <c r="RKQ1220" s="12"/>
      <c r="RKR1220" s="12"/>
      <c r="RKS1220" s="12"/>
      <c r="RKT1220" s="12"/>
      <c r="RKU1220" s="12"/>
      <c r="RKV1220" s="12"/>
      <c r="RKW1220" s="12"/>
      <c r="RKX1220" s="12"/>
      <c r="RKY1220" s="12"/>
      <c r="RKZ1220" s="12"/>
      <c r="RLA1220" s="12"/>
      <c r="RLB1220" s="12"/>
      <c r="RLC1220" s="12"/>
      <c r="RLD1220" s="12"/>
      <c r="RLE1220" s="12"/>
      <c r="RLF1220" s="12"/>
      <c r="RLG1220" s="12"/>
      <c r="RLH1220" s="12"/>
      <c r="RLI1220" s="12"/>
      <c r="RLJ1220" s="12"/>
      <c r="RLK1220" s="12"/>
      <c r="RLL1220" s="12"/>
      <c r="RLM1220" s="12"/>
      <c r="RLN1220" s="12"/>
      <c r="RLO1220" s="12"/>
      <c r="RLP1220" s="12"/>
      <c r="RLQ1220" s="12"/>
      <c r="RLR1220" s="12"/>
      <c r="RLS1220" s="12"/>
      <c r="RLT1220" s="12"/>
      <c r="RLU1220" s="12"/>
      <c r="RLV1220" s="12"/>
      <c r="RLW1220" s="12"/>
      <c r="RLX1220" s="12"/>
      <c r="RLY1220" s="12"/>
      <c r="RLZ1220" s="12"/>
      <c r="RMA1220" s="12"/>
      <c r="RMB1220" s="12"/>
      <c r="RMC1220" s="12"/>
      <c r="RMD1220" s="12"/>
      <c r="RME1220" s="12"/>
      <c r="RMF1220" s="12"/>
      <c r="RMG1220" s="12"/>
      <c r="RMH1220" s="12"/>
      <c r="RMI1220" s="12"/>
      <c r="RMJ1220" s="12"/>
      <c r="RMK1220" s="12"/>
      <c r="RML1220" s="12"/>
      <c r="RMM1220" s="12"/>
      <c r="RMN1220" s="12"/>
      <c r="RMO1220" s="12"/>
      <c r="RMP1220" s="12"/>
      <c r="RMQ1220" s="12"/>
      <c r="RMR1220" s="12"/>
      <c r="RMS1220" s="12"/>
      <c r="RMT1220" s="12"/>
      <c r="RMU1220" s="12"/>
      <c r="RMV1220" s="12"/>
      <c r="RMW1220" s="12"/>
      <c r="RMX1220" s="12"/>
      <c r="RMY1220" s="12"/>
      <c r="RMZ1220" s="12"/>
      <c r="RNA1220" s="12"/>
      <c r="RNB1220" s="12"/>
      <c r="RNC1220" s="12"/>
      <c r="RND1220" s="12"/>
      <c r="RNE1220" s="12"/>
      <c r="RNF1220" s="12"/>
      <c r="RNG1220" s="12"/>
      <c r="RNH1220" s="12"/>
      <c r="RNI1220" s="12"/>
      <c r="RNJ1220" s="12"/>
      <c r="RNK1220" s="12"/>
      <c r="RNL1220" s="12"/>
      <c r="RNM1220" s="12"/>
      <c r="RNN1220" s="12"/>
      <c r="RNO1220" s="12"/>
      <c r="RNP1220" s="12"/>
      <c r="RNQ1220" s="12"/>
      <c r="RNR1220" s="12"/>
      <c r="RNS1220" s="12"/>
      <c r="RNT1220" s="12"/>
      <c r="RNU1220" s="12"/>
      <c r="RNV1220" s="12"/>
      <c r="RNW1220" s="12"/>
      <c r="RNX1220" s="12"/>
      <c r="RNY1220" s="12"/>
      <c r="RNZ1220" s="12"/>
      <c r="ROA1220" s="12"/>
      <c r="ROB1220" s="12"/>
      <c r="ROC1220" s="12"/>
      <c r="ROD1220" s="12"/>
      <c r="ROE1220" s="12"/>
      <c r="ROF1220" s="12"/>
      <c r="ROG1220" s="12"/>
      <c r="ROH1220" s="12"/>
      <c r="ROI1220" s="12"/>
      <c r="ROJ1220" s="12"/>
      <c r="ROK1220" s="12"/>
      <c r="ROL1220" s="12"/>
      <c r="ROM1220" s="12"/>
      <c r="RON1220" s="12"/>
      <c r="ROO1220" s="12"/>
      <c r="ROP1220" s="12"/>
      <c r="ROQ1220" s="12"/>
      <c r="ROR1220" s="12"/>
      <c r="ROS1220" s="12"/>
      <c r="ROT1220" s="12"/>
      <c r="ROU1220" s="12"/>
      <c r="ROV1220" s="12"/>
      <c r="ROW1220" s="12"/>
      <c r="ROX1220" s="12"/>
      <c r="ROY1220" s="12"/>
      <c r="ROZ1220" s="12"/>
      <c r="RPA1220" s="12"/>
      <c r="RPB1220" s="12"/>
      <c r="RPC1220" s="12"/>
      <c r="RPD1220" s="12"/>
      <c r="RPE1220" s="12"/>
      <c r="RPF1220" s="12"/>
      <c r="RPG1220" s="12"/>
      <c r="RPH1220" s="12"/>
      <c r="RPI1220" s="12"/>
      <c r="RPJ1220" s="12"/>
      <c r="RPK1220" s="12"/>
      <c r="RPL1220" s="12"/>
      <c r="RPM1220" s="12"/>
      <c r="RPN1220" s="12"/>
      <c r="RPO1220" s="12"/>
      <c r="RPP1220" s="12"/>
      <c r="RPQ1220" s="12"/>
      <c r="RPR1220" s="12"/>
      <c r="RPS1220" s="12"/>
      <c r="RPT1220" s="12"/>
      <c r="RPU1220" s="12"/>
      <c r="RPV1220" s="12"/>
      <c r="RPW1220" s="12"/>
      <c r="RPX1220" s="12"/>
      <c r="RPY1220" s="12"/>
      <c r="RPZ1220" s="12"/>
      <c r="RQA1220" s="12"/>
      <c r="RQB1220" s="12"/>
      <c r="RQC1220" s="12"/>
      <c r="RQD1220" s="12"/>
      <c r="RQE1220" s="12"/>
      <c r="RQF1220" s="12"/>
      <c r="RQG1220" s="12"/>
      <c r="RQH1220" s="12"/>
      <c r="RQI1220" s="12"/>
      <c r="RQJ1220" s="12"/>
      <c r="RQK1220" s="12"/>
      <c r="RQL1220" s="12"/>
      <c r="RQM1220" s="12"/>
      <c r="RQN1220" s="12"/>
      <c r="RQO1220" s="12"/>
      <c r="RQP1220" s="12"/>
      <c r="RQQ1220" s="12"/>
      <c r="RQR1220" s="12"/>
      <c r="RQS1220" s="12"/>
      <c r="RQT1220" s="12"/>
      <c r="RQU1220" s="12"/>
      <c r="RQV1220" s="12"/>
      <c r="RQW1220" s="12"/>
      <c r="RQX1220" s="12"/>
      <c r="RQY1220" s="12"/>
      <c r="RQZ1220" s="12"/>
      <c r="RRA1220" s="12"/>
      <c r="RRB1220" s="12"/>
      <c r="RRC1220" s="12"/>
      <c r="RRD1220" s="12"/>
      <c r="RRE1220" s="12"/>
      <c r="RRF1220" s="12"/>
      <c r="RRG1220" s="12"/>
      <c r="RRH1220" s="12"/>
      <c r="RRI1220" s="12"/>
      <c r="RRJ1220" s="12"/>
      <c r="RRK1220" s="12"/>
      <c r="RRL1220" s="12"/>
      <c r="RRM1220" s="12"/>
      <c r="RRN1220" s="12"/>
      <c r="RRO1220" s="12"/>
      <c r="RRP1220" s="12"/>
      <c r="RRQ1220" s="12"/>
      <c r="RRR1220" s="12"/>
      <c r="RRS1220" s="12"/>
      <c r="RRT1220" s="12"/>
      <c r="RRU1220" s="12"/>
      <c r="RRV1220" s="12"/>
      <c r="RRW1220" s="12"/>
      <c r="RRX1220" s="12"/>
      <c r="RRY1220" s="12"/>
      <c r="RRZ1220" s="12"/>
      <c r="RSA1220" s="12"/>
      <c r="RSB1220" s="12"/>
      <c r="RSC1220" s="12"/>
      <c r="RSD1220" s="12"/>
      <c r="RSE1220" s="12"/>
      <c r="RSF1220" s="12"/>
      <c r="RSG1220" s="12"/>
      <c r="RSH1220" s="12"/>
      <c r="RSI1220" s="12"/>
      <c r="RSJ1220" s="12"/>
      <c r="RSK1220" s="12"/>
      <c r="RSL1220" s="12"/>
      <c r="RSM1220" s="12"/>
      <c r="RSN1220" s="12"/>
      <c r="RSO1220" s="12"/>
      <c r="RSP1220" s="12"/>
      <c r="RSQ1220" s="12"/>
      <c r="RSR1220" s="12"/>
      <c r="RSS1220" s="12"/>
      <c r="RST1220" s="12"/>
      <c r="RSU1220" s="12"/>
      <c r="RSV1220" s="12"/>
      <c r="RSW1220" s="12"/>
      <c r="RSX1220" s="12"/>
      <c r="RSY1220" s="12"/>
      <c r="RSZ1220" s="12"/>
      <c r="RTA1220" s="12"/>
      <c r="RTB1220" s="12"/>
      <c r="RTC1220" s="12"/>
      <c r="RTD1220" s="12"/>
      <c r="RTE1220" s="12"/>
      <c r="RTF1220" s="12"/>
      <c r="RTG1220" s="12"/>
      <c r="RTH1220" s="12"/>
      <c r="RTI1220" s="12"/>
      <c r="RTJ1220" s="12"/>
      <c r="RTK1220" s="12"/>
      <c r="RTL1220" s="12"/>
      <c r="RTM1220" s="12"/>
      <c r="RTN1220" s="12"/>
      <c r="RTO1220" s="12"/>
      <c r="RTP1220" s="12"/>
      <c r="RTQ1220" s="12"/>
      <c r="RTR1220" s="12"/>
      <c r="RTS1220" s="12"/>
      <c r="RTT1220" s="12"/>
      <c r="RTU1220" s="12"/>
      <c r="RTV1220" s="12"/>
      <c r="RTW1220" s="12"/>
      <c r="RTX1220" s="12"/>
      <c r="RTY1220" s="12"/>
      <c r="RTZ1220" s="12"/>
      <c r="RUA1220" s="12"/>
      <c r="RUB1220" s="12"/>
      <c r="RUC1220" s="12"/>
      <c r="RUD1220" s="12"/>
      <c r="RUE1220" s="12"/>
      <c r="RUF1220" s="12"/>
      <c r="RUG1220" s="12"/>
      <c r="RUH1220" s="12"/>
      <c r="RUI1220" s="12"/>
      <c r="RUJ1220" s="12"/>
      <c r="RUK1220" s="12"/>
      <c r="RUL1220" s="12"/>
      <c r="RUM1220" s="12"/>
      <c r="RUN1220" s="12"/>
      <c r="RUO1220" s="12"/>
      <c r="RUP1220" s="12"/>
      <c r="RUQ1220" s="12"/>
      <c r="RUR1220" s="12"/>
      <c r="RUS1220" s="12"/>
      <c r="RUT1220" s="12"/>
      <c r="RUU1220" s="12"/>
      <c r="RUV1220" s="12"/>
      <c r="RUW1220" s="12"/>
      <c r="RUX1220" s="12"/>
      <c r="RUY1220" s="12"/>
      <c r="RUZ1220" s="12"/>
      <c r="RVA1220" s="12"/>
      <c r="RVB1220" s="12"/>
      <c r="RVC1220" s="12"/>
      <c r="RVD1220" s="12"/>
      <c r="RVE1220" s="12"/>
      <c r="RVF1220" s="12"/>
      <c r="RVG1220" s="12"/>
      <c r="RVH1220" s="12"/>
      <c r="RVI1220" s="12"/>
      <c r="RVJ1220" s="12"/>
      <c r="RVK1220" s="12"/>
      <c r="RVL1220" s="12"/>
      <c r="RVM1220" s="12"/>
      <c r="RVN1220" s="12"/>
      <c r="RVO1220" s="12"/>
      <c r="RVP1220" s="12"/>
      <c r="RVQ1220" s="12"/>
      <c r="RVR1220" s="12"/>
      <c r="RVS1220" s="12"/>
      <c r="RVT1220" s="12"/>
      <c r="RVU1220" s="12"/>
      <c r="RVV1220" s="12"/>
      <c r="RVW1220" s="12"/>
      <c r="RVX1220" s="12"/>
      <c r="RVY1220" s="12"/>
      <c r="RVZ1220" s="12"/>
      <c r="RWA1220" s="12"/>
      <c r="RWB1220" s="12"/>
      <c r="RWC1220" s="12"/>
      <c r="RWD1220" s="12"/>
      <c r="RWE1220" s="12"/>
      <c r="RWF1220" s="12"/>
      <c r="RWG1220" s="12"/>
      <c r="RWH1220" s="12"/>
      <c r="RWI1220" s="12"/>
      <c r="RWJ1220" s="12"/>
      <c r="RWK1220" s="12"/>
      <c r="RWL1220" s="12"/>
      <c r="RWM1220" s="12"/>
      <c r="RWN1220" s="12"/>
      <c r="RWO1220" s="12"/>
      <c r="RWP1220" s="12"/>
      <c r="RWQ1220" s="12"/>
      <c r="RWR1220" s="12"/>
      <c r="RWS1220" s="12"/>
      <c r="RWT1220" s="12"/>
      <c r="RWU1220" s="12"/>
      <c r="RWV1220" s="12"/>
      <c r="RWW1220" s="12"/>
      <c r="RWX1220" s="12"/>
      <c r="RWY1220" s="12"/>
      <c r="RWZ1220" s="12"/>
      <c r="RXA1220" s="12"/>
      <c r="RXB1220" s="12"/>
      <c r="RXC1220" s="12"/>
      <c r="RXD1220" s="12"/>
      <c r="RXE1220" s="12"/>
      <c r="RXF1220" s="12"/>
      <c r="RXG1220" s="12"/>
      <c r="RXH1220" s="12"/>
      <c r="RXI1220" s="12"/>
      <c r="RXJ1220" s="12"/>
      <c r="RXK1220" s="12"/>
      <c r="RXL1220" s="12"/>
      <c r="RXM1220" s="12"/>
      <c r="RXN1220" s="12"/>
      <c r="RXO1220" s="12"/>
      <c r="RXP1220" s="12"/>
      <c r="RXQ1220" s="12"/>
      <c r="RXR1220" s="12"/>
      <c r="RXS1220" s="12"/>
      <c r="RXT1220" s="12"/>
      <c r="RXU1220" s="12"/>
      <c r="RXV1220" s="12"/>
      <c r="RXW1220" s="12"/>
      <c r="RXX1220" s="12"/>
      <c r="RXY1220" s="12"/>
      <c r="RXZ1220" s="12"/>
      <c r="RYA1220" s="12"/>
      <c r="RYB1220" s="12"/>
      <c r="RYC1220" s="12"/>
      <c r="RYD1220" s="12"/>
      <c r="RYE1220" s="12"/>
      <c r="RYF1220" s="12"/>
      <c r="RYG1220" s="12"/>
      <c r="RYH1220" s="12"/>
      <c r="RYI1220" s="12"/>
      <c r="RYJ1220" s="12"/>
      <c r="RYK1220" s="12"/>
      <c r="RYL1220" s="12"/>
      <c r="RYM1220" s="12"/>
      <c r="RYN1220" s="12"/>
      <c r="RYO1220" s="12"/>
      <c r="RYP1220" s="12"/>
      <c r="RYQ1220" s="12"/>
      <c r="RYR1220" s="12"/>
      <c r="RYS1220" s="12"/>
      <c r="RYT1220" s="12"/>
      <c r="RYU1220" s="12"/>
      <c r="RYV1220" s="12"/>
      <c r="RYW1220" s="12"/>
      <c r="RYX1220" s="12"/>
      <c r="RYY1220" s="12"/>
      <c r="RYZ1220" s="12"/>
      <c r="RZA1220" s="12"/>
      <c r="RZB1220" s="12"/>
      <c r="RZC1220" s="12"/>
      <c r="RZD1220" s="12"/>
      <c r="RZE1220" s="12"/>
      <c r="RZF1220" s="12"/>
      <c r="RZG1220" s="12"/>
      <c r="RZH1220" s="12"/>
      <c r="RZI1220" s="12"/>
      <c r="RZJ1220" s="12"/>
      <c r="RZK1220" s="12"/>
      <c r="RZL1220" s="12"/>
      <c r="RZM1220" s="12"/>
      <c r="RZN1220" s="12"/>
      <c r="RZO1220" s="12"/>
      <c r="RZP1220" s="12"/>
      <c r="RZQ1220" s="12"/>
      <c r="RZR1220" s="12"/>
      <c r="RZS1220" s="12"/>
      <c r="RZT1220" s="12"/>
      <c r="RZU1220" s="12"/>
      <c r="RZV1220" s="12"/>
      <c r="RZW1220" s="12"/>
      <c r="RZX1220" s="12"/>
      <c r="RZY1220" s="12"/>
      <c r="RZZ1220" s="12"/>
      <c r="SAA1220" s="12"/>
      <c r="SAB1220" s="12"/>
      <c r="SAC1220" s="12"/>
      <c r="SAD1220" s="12"/>
      <c r="SAE1220" s="12"/>
      <c r="SAF1220" s="12"/>
      <c r="SAG1220" s="12"/>
      <c r="SAH1220" s="12"/>
      <c r="SAI1220" s="12"/>
      <c r="SAJ1220" s="12"/>
      <c r="SAK1220" s="12"/>
      <c r="SAL1220" s="12"/>
      <c r="SAM1220" s="12"/>
      <c r="SAN1220" s="12"/>
      <c r="SAO1220" s="12"/>
      <c r="SAP1220" s="12"/>
      <c r="SAQ1220" s="12"/>
      <c r="SAR1220" s="12"/>
      <c r="SAS1220" s="12"/>
      <c r="SAT1220" s="12"/>
      <c r="SAU1220" s="12"/>
      <c r="SAV1220" s="12"/>
      <c r="SAW1220" s="12"/>
      <c r="SAX1220" s="12"/>
      <c r="SAY1220" s="12"/>
      <c r="SAZ1220" s="12"/>
      <c r="SBA1220" s="12"/>
      <c r="SBB1220" s="12"/>
      <c r="SBC1220" s="12"/>
      <c r="SBD1220" s="12"/>
      <c r="SBE1220" s="12"/>
      <c r="SBF1220" s="12"/>
      <c r="SBG1220" s="12"/>
      <c r="SBH1220" s="12"/>
      <c r="SBI1220" s="12"/>
      <c r="SBJ1220" s="12"/>
      <c r="SBK1220" s="12"/>
      <c r="SBL1220" s="12"/>
      <c r="SBM1220" s="12"/>
      <c r="SBN1220" s="12"/>
      <c r="SBO1220" s="12"/>
      <c r="SBP1220" s="12"/>
      <c r="SBQ1220" s="12"/>
      <c r="SBR1220" s="12"/>
      <c r="SBS1220" s="12"/>
      <c r="SBT1220" s="12"/>
      <c r="SBU1220" s="12"/>
      <c r="SBV1220" s="12"/>
      <c r="SBW1220" s="12"/>
      <c r="SBX1220" s="12"/>
      <c r="SBY1220" s="12"/>
      <c r="SBZ1220" s="12"/>
      <c r="SCA1220" s="12"/>
      <c r="SCB1220" s="12"/>
      <c r="SCC1220" s="12"/>
      <c r="SCD1220" s="12"/>
      <c r="SCE1220" s="12"/>
      <c r="SCF1220" s="12"/>
      <c r="SCG1220" s="12"/>
      <c r="SCH1220" s="12"/>
      <c r="SCI1220" s="12"/>
      <c r="SCJ1220" s="12"/>
      <c r="SCK1220" s="12"/>
      <c r="SCL1220" s="12"/>
      <c r="SCM1220" s="12"/>
      <c r="SCN1220" s="12"/>
      <c r="SCO1220" s="12"/>
      <c r="SCP1220" s="12"/>
      <c r="SCQ1220" s="12"/>
      <c r="SCR1220" s="12"/>
      <c r="SCS1220" s="12"/>
      <c r="SCT1220" s="12"/>
      <c r="SCU1220" s="12"/>
      <c r="SCV1220" s="12"/>
      <c r="SCW1220" s="12"/>
      <c r="SCX1220" s="12"/>
      <c r="SCY1220" s="12"/>
      <c r="SCZ1220" s="12"/>
      <c r="SDA1220" s="12"/>
      <c r="SDB1220" s="12"/>
      <c r="SDC1220" s="12"/>
      <c r="SDD1220" s="12"/>
      <c r="SDE1220" s="12"/>
      <c r="SDF1220" s="12"/>
      <c r="SDG1220" s="12"/>
      <c r="SDH1220" s="12"/>
      <c r="SDI1220" s="12"/>
      <c r="SDJ1220" s="12"/>
      <c r="SDK1220" s="12"/>
      <c r="SDL1220" s="12"/>
      <c r="SDM1220" s="12"/>
      <c r="SDN1220" s="12"/>
      <c r="SDO1220" s="12"/>
      <c r="SDP1220" s="12"/>
      <c r="SDQ1220" s="12"/>
      <c r="SDR1220" s="12"/>
      <c r="SDS1220" s="12"/>
      <c r="SDT1220" s="12"/>
      <c r="SDU1220" s="12"/>
      <c r="SDV1220" s="12"/>
      <c r="SDW1220" s="12"/>
      <c r="SDX1220" s="12"/>
      <c r="SDY1220" s="12"/>
      <c r="SDZ1220" s="12"/>
      <c r="SEA1220" s="12"/>
      <c r="SEB1220" s="12"/>
      <c r="SEC1220" s="12"/>
      <c r="SED1220" s="12"/>
      <c r="SEE1220" s="12"/>
      <c r="SEF1220" s="12"/>
      <c r="SEG1220" s="12"/>
      <c r="SEH1220" s="12"/>
      <c r="SEI1220" s="12"/>
      <c r="SEJ1220" s="12"/>
      <c r="SEK1220" s="12"/>
      <c r="SEL1220" s="12"/>
      <c r="SEM1220" s="12"/>
      <c r="SEN1220" s="12"/>
      <c r="SEO1220" s="12"/>
      <c r="SEP1220" s="12"/>
      <c r="SEQ1220" s="12"/>
      <c r="SER1220" s="12"/>
      <c r="SES1220" s="12"/>
      <c r="SET1220" s="12"/>
      <c r="SEU1220" s="12"/>
      <c r="SEV1220" s="12"/>
      <c r="SEW1220" s="12"/>
      <c r="SEX1220" s="12"/>
      <c r="SEY1220" s="12"/>
      <c r="SEZ1220" s="12"/>
      <c r="SFA1220" s="12"/>
      <c r="SFB1220" s="12"/>
      <c r="SFC1220" s="12"/>
      <c r="SFD1220" s="12"/>
      <c r="SFE1220" s="12"/>
      <c r="SFF1220" s="12"/>
      <c r="SFG1220" s="12"/>
      <c r="SFH1220" s="12"/>
      <c r="SFI1220" s="12"/>
      <c r="SFJ1220" s="12"/>
      <c r="SFK1220" s="12"/>
      <c r="SFL1220" s="12"/>
      <c r="SFM1220" s="12"/>
      <c r="SFN1220" s="12"/>
      <c r="SFO1220" s="12"/>
      <c r="SFP1220" s="12"/>
      <c r="SFQ1220" s="12"/>
      <c r="SFR1220" s="12"/>
      <c r="SFS1220" s="12"/>
      <c r="SFT1220" s="12"/>
      <c r="SFU1220" s="12"/>
      <c r="SFV1220" s="12"/>
      <c r="SFW1220" s="12"/>
      <c r="SFX1220" s="12"/>
      <c r="SFY1220" s="12"/>
      <c r="SFZ1220" s="12"/>
      <c r="SGA1220" s="12"/>
      <c r="SGB1220" s="12"/>
      <c r="SGC1220" s="12"/>
      <c r="SGD1220" s="12"/>
      <c r="SGE1220" s="12"/>
      <c r="SGF1220" s="12"/>
      <c r="SGG1220" s="12"/>
      <c r="SGH1220" s="12"/>
      <c r="SGI1220" s="12"/>
      <c r="SGJ1220" s="12"/>
      <c r="SGK1220" s="12"/>
      <c r="SGL1220" s="12"/>
      <c r="SGM1220" s="12"/>
      <c r="SGN1220" s="12"/>
      <c r="SGO1220" s="12"/>
      <c r="SGP1220" s="12"/>
      <c r="SGQ1220" s="12"/>
      <c r="SGR1220" s="12"/>
      <c r="SGS1220" s="12"/>
      <c r="SGT1220" s="12"/>
      <c r="SGU1220" s="12"/>
      <c r="SGV1220" s="12"/>
      <c r="SGW1220" s="12"/>
      <c r="SGX1220" s="12"/>
      <c r="SGY1220" s="12"/>
      <c r="SGZ1220" s="12"/>
      <c r="SHA1220" s="12"/>
      <c r="SHB1220" s="12"/>
      <c r="SHC1220" s="12"/>
      <c r="SHD1220" s="12"/>
      <c r="SHE1220" s="12"/>
      <c r="SHF1220" s="12"/>
      <c r="SHG1220" s="12"/>
      <c r="SHH1220" s="12"/>
      <c r="SHI1220" s="12"/>
      <c r="SHJ1220" s="12"/>
      <c r="SHK1220" s="12"/>
      <c r="SHL1220" s="12"/>
      <c r="SHM1220" s="12"/>
      <c r="SHN1220" s="12"/>
      <c r="SHO1220" s="12"/>
      <c r="SHP1220" s="12"/>
      <c r="SHQ1220" s="12"/>
      <c r="SHR1220" s="12"/>
      <c r="SHS1220" s="12"/>
      <c r="SHT1220" s="12"/>
      <c r="SHU1220" s="12"/>
      <c r="SHV1220" s="12"/>
      <c r="SHW1220" s="12"/>
      <c r="SHX1220" s="12"/>
      <c r="SHY1220" s="12"/>
      <c r="SHZ1220" s="12"/>
      <c r="SIA1220" s="12"/>
      <c r="SIB1220" s="12"/>
      <c r="SIC1220" s="12"/>
      <c r="SID1220" s="12"/>
      <c r="SIE1220" s="12"/>
      <c r="SIF1220" s="12"/>
      <c r="SIG1220" s="12"/>
      <c r="SIH1220" s="12"/>
      <c r="SII1220" s="12"/>
      <c r="SIJ1220" s="12"/>
      <c r="SIK1220" s="12"/>
      <c r="SIL1220" s="12"/>
      <c r="SIM1220" s="12"/>
      <c r="SIN1220" s="12"/>
      <c r="SIO1220" s="12"/>
      <c r="SIP1220" s="12"/>
      <c r="SIQ1220" s="12"/>
      <c r="SIR1220" s="12"/>
      <c r="SIS1220" s="12"/>
      <c r="SIT1220" s="12"/>
      <c r="SIU1220" s="12"/>
      <c r="SIV1220" s="12"/>
      <c r="SIW1220" s="12"/>
      <c r="SIX1220" s="12"/>
      <c r="SIY1220" s="12"/>
      <c r="SIZ1220" s="12"/>
      <c r="SJA1220" s="12"/>
      <c r="SJB1220" s="12"/>
      <c r="SJC1220" s="12"/>
      <c r="SJD1220" s="12"/>
      <c r="SJE1220" s="12"/>
      <c r="SJF1220" s="12"/>
      <c r="SJG1220" s="12"/>
      <c r="SJH1220" s="12"/>
      <c r="SJI1220" s="12"/>
      <c r="SJJ1220" s="12"/>
      <c r="SJK1220" s="12"/>
      <c r="SJL1220" s="12"/>
      <c r="SJM1220" s="12"/>
      <c r="SJN1220" s="12"/>
      <c r="SJO1220" s="12"/>
      <c r="SJP1220" s="12"/>
      <c r="SJQ1220" s="12"/>
      <c r="SJR1220" s="12"/>
      <c r="SJS1220" s="12"/>
      <c r="SJT1220" s="12"/>
      <c r="SJU1220" s="12"/>
      <c r="SJV1220" s="12"/>
      <c r="SJW1220" s="12"/>
      <c r="SJX1220" s="12"/>
      <c r="SJY1220" s="12"/>
      <c r="SJZ1220" s="12"/>
      <c r="SKA1220" s="12"/>
      <c r="SKB1220" s="12"/>
      <c r="SKC1220" s="12"/>
      <c r="SKD1220" s="12"/>
      <c r="SKE1220" s="12"/>
      <c r="SKF1220" s="12"/>
      <c r="SKG1220" s="12"/>
      <c r="SKH1220" s="12"/>
      <c r="SKI1220" s="12"/>
      <c r="SKJ1220" s="12"/>
      <c r="SKK1220" s="12"/>
      <c r="SKL1220" s="12"/>
      <c r="SKM1220" s="12"/>
      <c r="SKN1220" s="12"/>
      <c r="SKO1220" s="12"/>
      <c r="SKP1220" s="12"/>
      <c r="SKQ1220" s="12"/>
      <c r="SKR1220" s="12"/>
      <c r="SKS1220" s="12"/>
      <c r="SKT1220" s="12"/>
      <c r="SKU1220" s="12"/>
      <c r="SKV1220" s="12"/>
      <c r="SKW1220" s="12"/>
      <c r="SKX1220" s="12"/>
      <c r="SKY1220" s="12"/>
      <c r="SKZ1220" s="12"/>
      <c r="SLA1220" s="12"/>
      <c r="SLB1220" s="12"/>
      <c r="SLC1220" s="12"/>
      <c r="SLD1220" s="12"/>
      <c r="SLE1220" s="12"/>
      <c r="SLF1220" s="12"/>
      <c r="SLG1220" s="12"/>
      <c r="SLH1220" s="12"/>
      <c r="SLI1220" s="12"/>
      <c r="SLJ1220" s="12"/>
      <c r="SLK1220" s="12"/>
      <c r="SLL1220" s="12"/>
      <c r="SLM1220" s="12"/>
      <c r="SLN1220" s="12"/>
      <c r="SLO1220" s="12"/>
      <c r="SLP1220" s="12"/>
      <c r="SLQ1220" s="12"/>
      <c r="SLR1220" s="12"/>
      <c r="SLS1220" s="12"/>
      <c r="SLT1220" s="12"/>
      <c r="SLU1220" s="12"/>
      <c r="SLV1220" s="12"/>
      <c r="SLW1220" s="12"/>
      <c r="SLX1220" s="12"/>
      <c r="SLY1220" s="12"/>
      <c r="SLZ1220" s="12"/>
      <c r="SMA1220" s="12"/>
      <c r="SMB1220" s="12"/>
      <c r="SMC1220" s="12"/>
      <c r="SMD1220" s="12"/>
      <c r="SME1220" s="12"/>
      <c r="SMF1220" s="12"/>
      <c r="SMG1220" s="12"/>
      <c r="SMH1220" s="12"/>
      <c r="SMI1220" s="12"/>
      <c r="SMJ1220" s="12"/>
      <c r="SMK1220" s="12"/>
      <c r="SML1220" s="12"/>
      <c r="SMM1220" s="12"/>
      <c r="SMN1220" s="12"/>
      <c r="SMO1220" s="12"/>
      <c r="SMP1220" s="12"/>
      <c r="SMQ1220" s="12"/>
      <c r="SMR1220" s="12"/>
      <c r="SMS1220" s="12"/>
      <c r="SMT1220" s="12"/>
      <c r="SMU1220" s="12"/>
      <c r="SMV1220" s="12"/>
      <c r="SMW1220" s="12"/>
      <c r="SMX1220" s="12"/>
      <c r="SMY1220" s="12"/>
      <c r="SMZ1220" s="12"/>
      <c r="SNA1220" s="12"/>
      <c r="SNB1220" s="12"/>
      <c r="SNC1220" s="12"/>
      <c r="SND1220" s="12"/>
      <c r="SNE1220" s="12"/>
      <c r="SNF1220" s="12"/>
      <c r="SNG1220" s="12"/>
      <c r="SNH1220" s="12"/>
      <c r="SNI1220" s="12"/>
      <c r="SNJ1220" s="12"/>
      <c r="SNK1220" s="12"/>
      <c r="SNL1220" s="12"/>
      <c r="SNM1220" s="12"/>
      <c r="SNN1220" s="12"/>
      <c r="SNO1220" s="12"/>
      <c r="SNP1220" s="12"/>
      <c r="SNQ1220" s="12"/>
      <c r="SNR1220" s="12"/>
      <c r="SNS1220" s="12"/>
      <c r="SNT1220" s="12"/>
      <c r="SNU1220" s="12"/>
      <c r="SNV1220" s="12"/>
      <c r="SNW1220" s="12"/>
      <c r="SNX1220" s="12"/>
      <c r="SNY1220" s="12"/>
      <c r="SNZ1220" s="12"/>
      <c r="SOA1220" s="12"/>
      <c r="SOB1220" s="12"/>
      <c r="SOC1220" s="12"/>
      <c r="SOD1220" s="12"/>
      <c r="SOE1220" s="12"/>
      <c r="SOF1220" s="12"/>
      <c r="SOG1220" s="12"/>
      <c r="SOH1220" s="12"/>
      <c r="SOI1220" s="12"/>
      <c r="SOJ1220" s="12"/>
      <c r="SOK1220" s="12"/>
      <c r="SOL1220" s="12"/>
      <c r="SOM1220" s="12"/>
      <c r="SON1220" s="12"/>
      <c r="SOO1220" s="12"/>
      <c r="SOP1220" s="12"/>
      <c r="SOQ1220" s="12"/>
      <c r="SOR1220" s="12"/>
      <c r="SOS1220" s="12"/>
      <c r="SOT1220" s="12"/>
      <c r="SOU1220" s="12"/>
      <c r="SOV1220" s="12"/>
      <c r="SOW1220" s="12"/>
      <c r="SOX1220" s="12"/>
      <c r="SOY1220" s="12"/>
      <c r="SOZ1220" s="12"/>
      <c r="SPA1220" s="12"/>
      <c r="SPB1220" s="12"/>
      <c r="SPC1220" s="12"/>
      <c r="SPD1220" s="12"/>
      <c r="SPE1220" s="12"/>
      <c r="SPF1220" s="12"/>
      <c r="SPG1220" s="12"/>
      <c r="SPH1220" s="12"/>
      <c r="SPI1220" s="12"/>
      <c r="SPJ1220" s="12"/>
      <c r="SPK1220" s="12"/>
      <c r="SPL1220" s="12"/>
      <c r="SPM1220" s="12"/>
      <c r="SPN1220" s="12"/>
      <c r="SPO1220" s="12"/>
      <c r="SPP1220" s="12"/>
      <c r="SPQ1220" s="12"/>
      <c r="SPR1220" s="12"/>
      <c r="SPS1220" s="12"/>
      <c r="SPT1220" s="12"/>
      <c r="SPU1220" s="12"/>
      <c r="SPV1220" s="12"/>
      <c r="SPW1220" s="12"/>
      <c r="SPX1220" s="12"/>
      <c r="SPY1220" s="12"/>
      <c r="SPZ1220" s="12"/>
      <c r="SQA1220" s="12"/>
      <c r="SQB1220" s="12"/>
      <c r="SQC1220" s="12"/>
      <c r="SQD1220" s="12"/>
      <c r="SQE1220" s="12"/>
      <c r="SQF1220" s="12"/>
      <c r="SQG1220" s="12"/>
      <c r="SQH1220" s="12"/>
      <c r="SQI1220" s="12"/>
      <c r="SQJ1220" s="12"/>
      <c r="SQK1220" s="12"/>
      <c r="SQL1220" s="12"/>
      <c r="SQM1220" s="12"/>
      <c r="SQN1220" s="12"/>
      <c r="SQO1220" s="12"/>
      <c r="SQP1220" s="12"/>
      <c r="SQQ1220" s="12"/>
      <c r="SQR1220" s="12"/>
      <c r="SQS1220" s="12"/>
      <c r="SQT1220" s="12"/>
      <c r="SQU1220" s="12"/>
      <c r="SQV1220" s="12"/>
      <c r="SQW1220" s="12"/>
      <c r="SQX1220" s="12"/>
      <c r="SQY1220" s="12"/>
      <c r="SQZ1220" s="12"/>
      <c r="SRA1220" s="12"/>
      <c r="SRB1220" s="12"/>
      <c r="SRC1220" s="12"/>
      <c r="SRD1220" s="12"/>
      <c r="SRE1220" s="12"/>
      <c r="SRF1220" s="12"/>
      <c r="SRG1220" s="12"/>
      <c r="SRH1220" s="12"/>
      <c r="SRI1220" s="12"/>
      <c r="SRJ1220" s="12"/>
      <c r="SRK1220" s="12"/>
      <c r="SRL1220" s="12"/>
      <c r="SRM1220" s="12"/>
      <c r="SRN1220" s="12"/>
      <c r="SRO1220" s="12"/>
      <c r="SRP1220" s="12"/>
      <c r="SRQ1220" s="12"/>
      <c r="SRR1220" s="12"/>
      <c r="SRS1220" s="12"/>
      <c r="SRT1220" s="12"/>
      <c r="SRU1220" s="12"/>
      <c r="SRV1220" s="12"/>
      <c r="SRW1220" s="12"/>
      <c r="SRX1220" s="12"/>
      <c r="SRY1220" s="12"/>
      <c r="SRZ1220" s="12"/>
      <c r="SSA1220" s="12"/>
      <c r="SSB1220" s="12"/>
      <c r="SSC1220" s="12"/>
      <c r="SSD1220" s="12"/>
      <c r="SSE1220" s="12"/>
      <c r="SSF1220" s="12"/>
      <c r="SSG1220" s="12"/>
      <c r="SSH1220" s="12"/>
      <c r="SSI1220" s="12"/>
      <c r="SSJ1220" s="12"/>
      <c r="SSK1220" s="12"/>
      <c r="SSL1220" s="12"/>
      <c r="SSM1220" s="12"/>
      <c r="SSN1220" s="12"/>
      <c r="SSO1220" s="12"/>
      <c r="SSP1220" s="12"/>
      <c r="SSQ1220" s="12"/>
      <c r="SSR1220" s="12"/>
      <c r="SSS1220" s="12"/>
      <c r="SST1220" s="12"/>
      <c r="SSU1220" s="12"/>
      <c r="SSV1220" s="12"/>
      <c r="SSW1220" s="12"/>
      <c r="SSX1220" s="12"/>
      <c r="SSY1220" s="12"/>
      <c r="SSZ1220" s="12"/>
      <c r="STA1220" s="12"/>
      <c r="STB1220" s="12"/>
      <c r="STC1220" s="12"/>
      <c r="STD1220" s="12"/>
      <c r="STE1220" s="12"/>
      <c r="STF1220" s="12"/>
      <c r="STG1220" s="12"/>
      <c r="STH1220" s="12"/>
      <c r="STI1220" s="12"/>
      <c r="STJ1220" s="12"/>
      <c r="STK1220" s="12"/>
      <c r="STL1220" s="12"/>
      <c r="STM1220" s="12"/>
      <c r="STN1220" s="12"/>
      <c r="STO1220" s="12"/>
      <c r="STP1220" s="12"/>
      <c r="STQ1220" s="12"/>
      <c r="STR1220" s="12"/>
      <c r="STS1220" s="12"/>
      <c r="STT1220" s="12"/>
      <c r="STU1220" s="12"/>
      <c r="STV1220" s="12"/>
      <c r="STW1220" s="12"/>
      <c r="STX1220" s="12"/>
      <c r="STY1220" s="12"/>
      <c r="STZ1220" s="12"/>
      <c r="SUA1220" s="12"/>
      <c r="SUB1220" s="12"/>
      <c r="SUC1220" s="12"/>
      <c r="SUD1220" s="12"/>
      <c r="SUE1220" s="12"/>
      <c r="SUF1220" s="12"/>
      <c r="SUG1220" s="12"/>
      <c r="SUH1220" s="12"/>
      <c r="SUI1220" s="12"/>
      <c r="SUJ1220" s="12"/>
      <c r="SUK1220" s="12"/>
      <c r="SUL1220" s="12"/>
      <c r="SUM1220" s="12"/>
      <c r="SUN1220" s="12"/>
      <c r="SUO1220" s="12"/>
      <c r="SUP1220" s="12"/>
      <c r="SUQ1220" s="12"/>
      <c r="SUR1220" s="12"/>
      <c r="SUS1220" s="12"/>
      <c r="SUT1220" s="12"/>
      <c r="SUU1220" s="12"/>
      <c r="SUV1220" s="12"/>
      <c r="SUW1220" s="12"/>
      <c r="SUX1220" s="12"/>
      <c r="SUY1220" s="12"/>
      <c r="SUZ1220" s="12"/>
      <c r="SVA1220" s="12"/>
      <c r="SVB1220" s="12"/>
      <c r="SVC1220" s="12"/>
      <c r="SVD1220" s="12"/>
      <c r="SVE1220" s="12"/>
      <c r="SVF1220" s="12"/>
      <c r="SVG1220" s="12"/>
      <c r="SVH1220" s="12"/>
      <c r="SVI1220" s="12"/>
      <c r="SVJ1220" s="12"/>
      <c r="SVK1220" s="12"/>
      <c r="SVL1220" s="12"/>
      <c r="SVM1220" s="12"/>
      <c r="SVN1220" s="12"/>
      <c r="SVO1220" s="12"/>
      <c r="SVP1220" s="12"/>
      <c r="SVQ1220" s="12"/>
      <c r="SVR1220" s="12"/>
      <c r="SVS1220" s="12"/>
      <c r="SVT1220" s="12"/>
      <c r="SVU1220" s="12"/>
      <c r="SVV1220" s="12"/>
      <c r="SVW1220" s="12"/>
      <c r="SVX1220" s="12"/>
      <c r="SVY1220" s="12"/>
      <c r="SVZ1220" s="12"/>
      <c r="SWA1220" s="12"/>
      <c r="SWB1220" s="12"/>
      <c r="SWC1220" s="12"/>
      <c r="SWD1220" s="12"/>
      <c r="SWE1220" s="12"/>
      <c r="SWF1220" s="12"/>
      <c r="SWG1220" s="12"/>
      <c r="SWH1220" s="12"/>
      <c r="SWI1220" s="12"/>
      <c r="SWJ1220" s="12"/>
      <c r="SWK1220" s="12"/>
      <c r="SWL1220" s="12"/>
      <c r="SWM1220" s="12"/>
      <c r="SWN1220" s="12"/>
      <c r="SWO1220" s="12"/>
      <c r="SWP1220" s="12"/>
      <c r="SWQ1220" s="12"/>
      <c r="SWR1220" s="12"/>
      <c r="SWS1220" s="12"/>
      <c r="SWT1220" s="12"/>
      <c r="SWU1220" s="12"/>
      <c r="SWV1220" s="12"/>
      <c r="SWW1220" s="12"/>
      <c r="SWX1220" s="12"/>
      <c r="SWY1220" s="12"/>
      <c r="SWZ1220" s="12"/>
      <c r="SXA1220" s="12"/>
      <c r="SXB1220" s="12"/>
      <c r="SXC1220" s="12"/>
      <c r="SXD1220" s="12"/>
      <c r="SXE1220" s="12"/>
      <c r="SXF1220" s="12"/>
      <c r="SXG1220" s="12"/>
      <c r="SXH1220" s="12"/>
      <c r="SXI1220" s="12"/>
      <c r="SXJ1220" s="12"/>
      <c r="SXK1220" s="12"/>
      <c r="SXL1220" s="12"/>
      <c r="SXM1220" s="12"/>
      <c r="SXN1220" s="12"/>
      <c r="SXO1220" s="12"/>
      <c r="SXP1220" s="12"/>
      <c r="SXQ1220" s="12"/>
      <c r="SXR1220" s="12"/>
      <c r="SXS1220" s="12"/>
      <c r="SXT1220" s="12"/>
      <c r="SXU1220" s="12"/>
      <c r="SXV1220" s="12"/>
      <c r="SXW1220" s="12"/>
      <c r="SXX1220" s="12"/>
      <c r="SXY1220" s="12"/>
      <c r="SXZ1220" s="12"/>
      <c r="SYA1220" s="12"/>
      <c r="SYB1220" s="12"/>
      <c r="SYC1220" s="12"/>
      <c r="SYD1220" s="12"/>
      <c r="SYE1220" s="12"/>
      <c r="SYF1220" s="12"/>
      <c r="SYG1220" s="12"/>
      <c r="SYH1220" s="12"/>
      <c r="SYI1220" s="12"/>
      <c r="SYJ1220" s="12"/>
      <c r="SYK1220" s="12"/>
      <c r="SYL1220" s="12"/>
      <c r="SYM1220" s="12"/>
      <c r="SYN1220" s="12"/>
      <c r="SYO1220" s="12"/>
      <c r="SYP1220" s="12"/>
      <c r="SYQ1220" s="12"/>
      <c r="SYR1220" s="12"/>
      <c r="SYS1220" s="12"/>
      <c r="SYT1220" s="12"/>
      <c r="SYU1220" s="12"/>
      <c r="SYV1220" s="12"/>
      <c r="SYW1220" s="12"/>
      <c r="SYX1220" s="12"/>
      <c r="SYY1220" s="12"/>
      <c r="SYZ1220" s="12"/>
      <c r="SZA1220" s="12"/>
      <c r="SZB1220" s="12"/>
      <c r="SZC1220" s="12"/>
      <c r="SZD1220" s="12"/>
      <c r="SZE1220" s="12"/>
      <c r="SZF1220" s="12"/>
      <c r="SZG1220" s="12"/>
      <c r="SZH1220" s="12"/>
      <c r="SZI1220" s="12"/>
      <c r="SZJ1220" s="12"/>
      <c r="SZK1220" s="12"/>
      <c r="SZL1220" s="12"/>
      <c r="SZM1220" s="12"/>
      <c r="SZN1220" s="12"/>
      <c r="SZO1220" s="12"/>
      <c r="SZP1220" s="12"/>
      <c r="SZQ1220" s="12"/>
      <c r="SZR1220" s="12"/>
      <c r="SZS1220" s="12"/>
      <c r="SZT1220" s="12"/>
      <c r="SZU1220" s="12"/>
      <c r="SZV1220" s="12"/>
      <c r="SZW1220" s="12"/>
      <c r="SZX1220" s="12"/>
      <c r="SZY1220" s="12"/>
      <c r="SZZ1220" s="12"/>
      <c r="TAA1220" s="12"/>
      <c r="TAB1220" s="12"/>
      <c r="TAC1220" s="12"/>
      <c r="TAD1220" s="12"/>
      <c r="TAE1220" s="12"/>
      <c r="TAF1220" s="12"/>
      <c r="TAG1220" s="12"/>
      <c r="TAH1220" s="12"/>
      <c r="TAI1220" s="12"/>
      <c r="TAJ1220" s="12"/>
      <c r="TAK1220" s="12"/>
      <c r="TAL1220" s="12"/>
      <c r="TAM1220" s="12"/>
      <c r="TAN1220" s="12"/>
      <c r="TAO1220" s="12"/>
      <c r="TAP1220" s="12"/>
      <c r="TAQ1220" s="12"/>
      <c r="TAR1220" s="12"/>
      <c r="TAS1220" s="12"/>
      <c r="TAT1220" s="12"/>
      <c r="TAU1220" s="12"/>
      <c r="TAV1220" s="12"/>
      <c r="TAW1220" s="12"/>
      <c r="TAX1220" s="12"/>
      <c r="TAY1220" s="12"/>
      <c r="TAZ1220" s="12"/>
      <c r="TBA1220" s="12"/>
      <c r="TBB1220" s="12"/>
      <c r="TBC1220" s="12"/>
      <c r="TBD1220" s="12"/>
      <c r="TBE1220" s="12"/>
      <c r="TBF1220" s="12"/>
      <c r="TBG1220" s="12"/>
      <c r="TBH1220" s="12"/>
      <c r="TBI1220" s="12"/>
      <c r="TBJ1220" s="12"/>
      <c r="TBK1220" s="12"/>
      <c r="TBL1220" s="12"/>
      <c r="TBM1220" s="12"/>
      <c r="TBN1220" s="12"/>
      <c r="TBO1220" s="12"/>
      <c r="TBP1220" s="12"/>
      <c r="TBQ1220" s="12"/>
      <c r="TBR1220" s="12"/>
      <c r="TBS1220" s="12"/>
      <c r="TBT1220" s="12"/>
      <c r="TBU1220" s="12"/>
      <c r="TBV1220" s="12"/>
      <c r="TBW1220" s="12"/>
      <c r="TBX1220" s="12"/>
      <c r="TBY1220" s="12"/>
      <c r="TBZ1220" s="12"/>
      <c r="TCA1220" s="12"/>
      <c r="TCB1220" s="12"/>
      <c r="TCC1220" s="12"/>
      <c r="TCD1220" s="12"/>
      <c r="TCE1220" s="12"/>
      <c r="TCF1220" s="12"/>
      <c r="TCG1220" s="12"/>
      <c r="TCH1220" s="12"/>
      <c r="TCI1220" s="12"/>
      <c r="TCJ1220" s="12"/>
      <c r="TCK1220" s="12"/>
      <c r="TCL1220" s="12"/>
      <c r="TCM1220" s="12"/>
      <c r="TCN1220" s="12"/>
      <c r="TCO1220" s="12"/>
      <c r="TCP1220" s="12"/>
      <c r="TCQ1220" s="12"/>
      <c r="TCR1220" s="12"/>
      <c r="TCS1220" s="12"/>
      <c r="TCT1220" s="12"/>
      <c r="TCU1220" s="12"/>
      <c r="TCV1220" s="12"/>
      <c r="TCW1220" s="12"/>
      <c r="TCX1220" s="12"/>
      <c r="TCY1220" s="12"/>
      <c r="TCZ1220" s="12"/>
      <c r="TDA1220" s="12"/>
      <c r="TDB1220" s="12"/>
      <c r="TDC1220" s="12"/>
      <c r="TDD1220" s="12"/>
      <c r="TDE1220" s="12"/>
      <c r="TDF1220" s="12"/>
      <c r="TDG1220" s="12"/>
      <c r="TDH1220" s="12"/>
      <c r="TDI1220" s="12"/>
      <c r="TDJ1220" s="12"/>
      <c r="TDK1220" s="12"/>
      <c r="TDL1220" s="12"/>
      <c r="TDM1220" s="12"/>
      <c r="TDN1220" s="12"/>
      <c r="TDO1220" s="12"/>
      <c r="TDP1220" s="12"/>
      <c r="TDQ1220" s="12"/>
      <c r="TDR1220" s="12"/>
      <c r="TDS1220" s="12"/>
      <c r="TDT1220" s="12"/>
      <c r="TDU1220" s="12"/>
      <c r="TDV1220" s="12"/>
      <c r="TDW1220" s="12"/>
      <c r="TDX1220" s="12"/>
      <c r="TDY1220" s="12"/>
      <c r="TDZ1220" s="12"/>
      <c r="TEA1220" s="12"/>
      <c r="TEB1220" s="12"/>
      <c r="TEC1220" s="12"/>
      <c r="TED1220" s="12"/>
      <c r="TEE1220" s="12"/>
      <c r="TEF1220" s="12"/>
      <c r="TEG1220" s="12"/>
      <c r="TEH1220" s="12"/>
      <c r="TEI1220" s="12"/>
      <c r="TEJ1220" s="12"/>
      <c r="TEK1220" s="12"/>
      <c r="TEL1220" s="12"/>
      <c r="TEM1220" s="12"/>
      <c r="TEN1220" s="12"/>
      <c r="TEO1220" s="12"/>
      <c r="TEP1220" s="12"/>
      <c r="TEQ1220" s="12"/>
      <c r="TER1220" s="12"/>
      <c r="TES1220" s="12"/>
      <c r="TET1220" s="12"/>
      <c r="TEU1220" s="12"/>
      <c r="TEV1220" s="12"/>
      <c r="TEW1220" s="12"/>
      <c r="TEX1220" s="12"/>
      <c r="TEY1220" s="12"/>
      <c r="TEZ1220" s="12"/>
      <c r="TFA1220" s="12"/>
      <c r="TFB1220" s="12"/>
      <c r="TFC1220" s="12"/>
      <c r="TFD1220" s="12"/>
      <c r="TFE1220" s="12"/>
      <c r="TFF1220" s="12"/>
      <c r="TFG1220" s="12"/>
      <c r="TFH1220" s="12"/>
      <c r="TFI1220" s="12"/>
      <c r="TFJ1220" s="12"/>
      <c r="TFK1220" s="12"/>
      <c r="TFL1220" s="12"/>
      <c r="TFM1220" s="12"/>
      <c r="TFN1220" s="12"/>
      <c r="TFO1220" s="12"/>
      <c r="TFP1220" s="12"/>
      <c r="TFQ1220" s="12"/>
      <c r="TFR1220" s="12"/>
      <c r="TFS1220" s="12"/>
      <c r="TFT1220" s="12"/>
      <c r="TFU1220" s="12"/>
      <c r="TFV1220" s="12"/>
      <c r="TFW1220" s="12"/>
      <c r="TFX1220" s="12"/>
      <c r="TFY1220" s="12"/>
      <c r="TFZ1220" s="12"/>
      <c r="TGA1220" s="12"/>
      <c r="TGB1220" s="12"/>
      <c r="TGC1220" s="12"/>
      <c r="TGD1220" s="12"/>
      <c r="TGE1220" s="12"/>
      <c r="TGF1220" s="12"/>
      <c r="TGG1220" s="12"/>
      <c r="TGH1220" s="12"/>
      <c r="TGI1220" s="12"/>
      <c r="TGJ1220" s="12"/>
      <c r="TGK1220" s="12"/>
      <c r="TGL1220" s="12"/>
      <c r="TGM1220" s="12"/>
      <c r="TGN1220" s="12"/>
      <c r="TGO1220" s="12"/>
      <c r="TGP1220" s="12"/>
      <c r="TGQ1220" s="12"/>
      <c r="TGR1220" s="12"/>
      <c r="TGS1220" s="12"/>
      <c r="TGT1220" s="12"/>
      <c r="TGU1220" s="12"/>
      <c r="TGV1220" s="12"/>
      <c r="TGW1220" s="12"/>
      <c r="TGX1220" s="12"/>
      <c r="TGY1220" s="12"/>
      <c r="TGZ1220" s="12"/>
      <c r="THA1220" s="12"/>
      <c r="THB1220" s="12"/>
      <c r="THC1220" s="12"/>
      <c r="THD1220" s="12"/>
      <c r="THE1220" s="12"/>
      <c r="THF1220" s="12"/>
      <c r="THG1220" s="12"/>
      <c r="THH1220" s="12"/>
      <c r="THI1220" s="12"/>
      <c r="THJ1220" s="12"/>
      <c r="THK1220" s="12"/>
      <c r="THL1220" s="12"/>
      <c r="THM1220" s="12"/>
      <c r="THN1220" s="12"/>
      <c r="THO1220" s="12"/>
      <c r="THP1220" s="12"/>
      <c r="THQ1220" s="12"/>
      <c r="THR1220" s="12"/>
      <c r="THS1220" s="12"/>
      <c r="THT1220" s="12"/>
      <c r="THU1220" s="12"/>
      <c r="THV1220" s="12"/>
      <c r="THW1220" s="12"/>
      <c r="THX1220" s="12"/>
      <c r="THY1220" s="12"/>
      <c r="THZ1220" s="12"/>
      <c r="TIA1220" s="12"/>
      <c r="TIB1220" s="12"/>
      <c r="TIC1220" s="12"/>
      <c r="TID1220" s="12"/>
      <c r="TIE1220" s="12"/>
      <c r="TIF1220" s="12"/>
      <c r="TIG1220" s="12"/>
      <c r="TIH1220" s="12"/>
      <c r="TII1220" s="12"/>
      <c r="TIJ1220" s="12"/>
      <c r="TIK1220" s="12"/>
      <c r="TIL1220" s="12"/>
      <c r="TIM1220" s="12"/>
      <c r="TIN1220" s="12"/>
      <c r="TIO1220" s="12"/>
      <c r="TIP1220" s="12"/>
      <c r="TIQ1220" s="12"/>
      <c r="TIR1220" s="12"/>
      <c r="TIS1220" s="12"/>
      <c r="TIT1220" s="12"/>
      <c r="TIU1220" s="12"/>
      <c r="TIV1220" s="12"/>
      <c r="TIW1220" s="12"/>
      <c r="TIX1220" s="12"/>
      <c r="TIY1220" s="12"/>
      <c r="TIZ1220" s="12"/>
      <c r="TJA1220" s="12"/>
      <c r="TJB1220" s="12"/>
      <c r="TJC1220" s="12"/>
      <c r="TJD1220" s="12"/>
      <c r="TJE1220" s="12"/>
      <c r="TJF1220" s="12"/>
      <c r="TJG1220" s="12"/>
      <c r="TJH1220" s="12"/>
      <c r="TJI1220" s="12"/>
      <c r="TJJ1220" s="12"/>
      <c r="TJK1220" s="12"/>
      <c r="TJL1220" s="12"/>
      <c r="TJM1220" s="12"/>
      <c r="TJN1220" s="12"/>
      <c r="TJO1220" s="12"/>
      <c r="TJP1220" s="12"/>
      <c r="TJQ1220" s="12"/>
      <c r="TJR1220" s="12"/>
      <c r="TJS1220" s="12"/>
      <c r="TJT1220" s="12"/>
      <c r="TJU1220" s="12"/>
      <c r="TJV1220" s="12"/>
      <c r="TJW1220" s="12"/>
      <c r="TJX1220" s="12"/>
      <c r="TJY1220" s="12"/>
      <c r="TJZ1220" s="12"/>
      <c r="TKA1220" s="12"/>
      <c r="TKB1220" s="12"/>
      <c r="TKC1220" s="12"/>
      <c r="TKD1220" s="12"/>
      <c r="TKE1220" s="12"/>
      <c r="TKF1220" s="12"/>
      <c r="TKG1220" s="12"/>
      <c r="TKH1220" s="12"/>
      <c r="TKI1220" s="12"/>
      <c r="TKJ1220" s="12"/>
      <c r="TKK1220" s="12"/>
      <c r="TKL1220" s="12"/>
      <c r="TKM1220" s="12"/>
      <c r="TKN1220" s="12"/>
      <c r="TKO1220" s="12"/>
      <c r="TKP1220" s="12"/>
      <c r="TKQ1220" s="12"/>
      <c r="TKR1220" s="12"/>
      <c r="TKS1220" s="12"/>
      <c r="TKT1220" s="12"/>
      <c r="TKU1220" s="12"/>
      <c r="TKV1220" s="12"/>
      <c r="TKW1220" s="12"/>
      <c r="TKX1220" s="12"/>
      <c r="TKY1220" s="12"/>
      <c r="TKZ1220" s="12"/>
      <c r="TLA1220" s="12"/>
      <c r="TLB1220" s="12"/>
      <c r="TLC1220" s="12"/>
      <c r="TLD1220" s="12"/>
      <c r="TLE1220" s="12"/>
      <c r="TLF1220" s="12"/>
      <c r="TLG1220" s="12"/>
      <c r="TLH1220" s="12"/>
      <c r="TLI1220" s="12"/>
      <c r="TLJ1220" s="12"/>
      <c r="TLK1220" s="12"/>
      <c r="TLL1220" s="12"/>
      <c r="TLM1220" s="12"/>
      <c r="TLN1220" s="12"/>
      <c r="TLO1220" s="12"/>
      <c r="TLP1220" s="12"/>
      <c r="TLQ1220" s="12"/>
      <c r="TLR1220" s="12"/>
      <c r="TLS1220" s="12"/>
      <c r="TLT1220" s="12"/>
      <c r="TLU1220" s="12"/>
      <c r="TLV1220" s="12"/>
      <c r="TLW1220" s="12"/>
      <c r="TLX1220" s="12"/>
      <c r="TLY1220" s="12"/>
      <c r="TLZ1220" s="12"/>
      <c r="TMA1220" s="12"/>
      <c r="TMB1220" s="12"/>
      <c r="TMC1220" s="12"/>
      <c r="TMD1220" s="12"/>
      <c r="TME1220" s="12"/>
      <c r="TMF1220" s="12"/>
      <c r="TMG1220" s="12"/>
      <c r="TMH1220" s="12"/>
      <c r="TMI1220" s="12"/>
      <c r="TMJ1220" s="12"/>
      <c r="TMK1220" s="12"/>
      <c r="TML1220" s="12"/>
      <c r="TMM1220" s="12"/>
      <c r="TMN1220" s="12"/>
      <c r="TMO1220" s="12"/>
      <c r="TMP1220" s="12"/>
      <c r="TMQ1220" s="12"/>
      <c r="TMR1220" s="12"/>
      <c r="TMS1220" s="12"/>
      <c r="TMT1220" s="12"/>
      <c r="TMU1220" s="12"/>
      <c r="TMV1220" s="12"/>
      <c r="TMW1220" s="12"/>
      <c r="TMX1220" s="12"/>
      <c r="TMY1220" s="12"/>
      <c r="TMZ1220" s="12"/>
      <c r="TNA1220" s="12"/>
      <c r="TNB1220" s="12"/>
      <c r="TNC1220" s="12"/>
      <c r="TND1220" s="12"/>
      <c r="TNE1220" s="12"/>
      <c r="TNF1220" s="12"/>
      <c r="TNG1220" s="12"/>
      <c r="TNH1220" s="12"/>
      <c r="TNI1220" s="12"/>
      <c r="TNJ1220" s="12"/>
      <c r="TNK1220" s="12"/>
      <c r="TNL1220" s="12"/>
      <c r="TNM1220" s="12"/>
      <c r="TNN1220" s="12"/>
      <c r="TNO1220" s="12"/>
      <c r="TNP1220" s="12"/>
      <c r="TNQ1220" s="12"/>
      <c r="TNR1220" s="12"/>
      <c r="TNS1220" s="12"/>
      <c r="TNT1220" s="12"/>
      <c r="TNU1220" s="12"/>
      <c r="TNV1220" s="12"/>
      <c r="TNW1220" s="12"/>
      <c r="TNX1220" s="12"/>
      <c r="TNY1220" s="12"/>
      <c r="TNZ1220" s="12"/>
      <c r="TOA1220" s="12"/>
      <c r="TOB1220" s="12"/>
      <c r="TOC1220" s="12"/>
      <c r="TOD1220" s="12"/>
      <c r="TOE1220" s="12"/>
      <c r="TOF1220" s="12"/>
      <c r="TOG1220" s="12"/>
      <c r="TOH1220" s="12"/>
      <c r="TOI1220" s="12"/>
      <c r="TOJ1220" s="12"/>
      <c r="TOK1220" s="12"/>
      <c r="TOL1220" s="12"/>
      <c r="TOM1220" s="12"/>
      <c r="TON1220" s="12"/>
      <c r="TOO1220" s="12"/>
      <c r="TOP1220" s="12"/>
      <c r="TOQ1220" s="12"/>
      <c r="TOR1220" s="12"/>
      <c r="TOS1220" s="12"/>
      <c r="TOT1220" s="12"/>
      <c r="TOU1220" s="12"/>
      <c r="TOV1220" s="12"/>
      <c r="TOW1220" s="12"/>
      <c r="TOX1220" s="12"/>
      <c r="TOY1220" s="12"/>
      <c r="TOZ1220" s="12"/>
      <c r="TPA1220" s="12"/>
      <c r="TPB1220" s="12"/>
      <c r="TPC1220" s="12"/>
      <c r="TPD1220" s="12"/>
      <c r="TPE1220" s="12"/>
      <c r="TPF1220" s="12"/>
      <c r="TPG1220" s="12"/>
      <c r="TPH1220" s="12"/>
      <c r="TPI1220" s="12"/>
      <c r="TPJ1220" s="12"/>
      <c r="TPK1220" s="12"/>
      <c r="TPL1220" s="12"/>
      <c r="TPM1220" s="12"/>
      <c r="TPN1220" s="12"/>
      <c r="TPO1220" s="12"/>
      <c r="TPP1220" s="12"/>
      <c r="TPQ1220" s="12"/>
      <c r="TPR1220" s="12"/>
      <c r="TPS1220" s="12"/>
      <c r="TPT1220" s="12"/>
      <c r="TPU1220" s="12"/>
      <c r="TPV1220" s="12"/>
      <c r="TPW1220" s="12"/>
      <c r="TPX1220" s="12"/>
      <c r="TPY1220" s="12"/>
      <c r="TPZ1220" s="12"/>
      <c r="TQA1220" s="12"/>
      <c r="TQB1220" s="12"/>
      <c r="TQC1220" s="12"/>
      <c r="TQD1220" s="12"/>
      <c r="TQE1220" s="12"/>
      <c r="TQF1220" s="12"/>
      <c r="TQG1220" s="12"/>
      <c r="TQH1220" s="12"/>
      <c r="TQI1220" s="12"/>
      <c r="TQJ1220" s="12"/>
      <c r="TQK1220" s="12"/>
      <c r="TQL1220" s="12"/>
      <c r="TQM1220" s="12"/>
      <c r="TQN1220" s="12"/>
      <c r="TQO1220" s="12"/>
      <c r="TQP1220" s="12"/>
      <c r="TQQ1220" s="12"/>
      <c r="TQR1220" s="12"/>
      <c r="TQS1220" s="12"/>
      <c r="TQT1220" s="12"/>
      <c r="TQU1220" s="12"/>
      <c r="TQV1220" s="12"/>
      <c r="TQW1220" s="12"/>
      <c r="TQX1220" s="12"/>
      <c r="TQY1220" s="12"/>
      <c r="TQZ1220" s="12"/>
      <c r="TRA1220" s="12"/>
      <c r="TRB1220" s="12"/>
      <c r="TRC1220" s="12"/>
      <c r="TRD1220" s="12"/>
      <c r="TRE1220" s="12"/>
      <c r="TRF1220" s="12"/>
      <c r="TRG1220" s="12"/>
      <c r="TRH1220" s="12"/>
      <c r="TRI1220" s="12"/>
      <c r="TRJ1220" s="12"/>
      <c r="TRK1220" s="12"/>
      <c r="TRL1220" s="12"/>
      <c r="TRM1220" s="12"/>
      <c r="TRN1220" s="12"/>
      <c r="TRO1220" s="12"/>
      <c r="TRP1220" s="12"/>
      <c r="TRQ1220" s="12"/>
      <c r="TRR1220" s="12"/>
      <c r="TRS1220" s="12"/>
      <c r="TRT1220" s="12"/>
      <c r="TRU1220" s="12"/>
      <c r="TRV1220" s="12"/>
      <c r="TRW1220" s="12"/>
      <c r="TRX1220" s="12"/>
      <c r="TRY1220" s="12"/>
      <c r="TRZ1220" s="12"/>
      <c r="TSA1220" s="12"/>
      <c r="TSB1220" s="12"/>
      <c r="TSC1220" s="12"/>
      <c r="TSD1220" s="12"/>
      <c r="TSE1220" s="12"/>
      <c r="TSF1220" s="12"/>
      <c r="TSG1220" s="12"/>
      <c r="TSH1220" s="12"/>
      <c r="TSI1220" s="12"/>
      <c r="TSJ1220" s="12"/>
      <c r="TSK1220" s="12"/>
      <c r="TSL1220" s="12"/>
      <c r="TSM1220" s="12"/>
      <c r="TSN1220" s="12"/>
      <c r="TSO1220" s="12"/>
      <c r="TSP1220" s="12"/>
      <c r="TSQ1220" s="12"/>
      <c r="TSR1220" s="12"/>
      <c r="TSS1220" s="12"/>
      <c r="TST1220" s="12"/>
      <c r="TSU1220" s="12"/>
      <c r="TSV1220" s="12"/>
      <c r="TSW1220" s="12"/>
      <c r="TSX1220" s="12"/>
      <c r="TSY1220" s="12"/>
      <c r="TSZ1220" s="12"/>
      <c r="TTA1220" s="12"/>
      <c r="TTB1220" s="12"/>
      <c r="TTC1220" s="12"/>
      <c r="TTD1220" s="12"/>
      <c r="TTE1220" s="12"/>
      <c r="TTF1220" s="12"/>
      <c r="TTG1220" s="12"/>
      <c r="TTH1220" s="12"/>
      <c r="TTI1220" s="12"/>
      <c r="TTJ1220" s="12"/>
      <c r="TTK1220" s="12"/>
      <c r="TTL1220" s="12"/>
      <c r="TTM1220" s="12"/>
      <c r="TTN1220" s="12"/>
      <c r="TTO1220" s="12"/>
      <c r="TTP1220" s="12"/>
      <c r="TTQ1220" s="12"/>
      <c r="TTR1220" s="12"/>
      <c r="TTS1220" s="12"/>
      <c r="TTT1220" s="12"/>
      <c r="TTU1220" s="12"/>
      <c r="TTV1220" s="12"/>
      <c r="TTW1220" s="12"/>
      <c r="TTX1220" s="12"/>
      <c r="TTY1220" s="12"/>
      <c r="TTZ1220" s="12"/>
      <c r="TUA1220" s="12"/>
      <c r="TUB1220" s="12"/>
      <c r="TUC1220" s="12"/>
      <c r="TUD1220" s="12"/>
      <c r="TUE1220" s="12"/>
      <c r="TUF1220" s="12"/>
      <c r="TUG1220" s="12"/>
      <c r="TUH1220" s="12"/>
      <c r="TUI1220" s="12"/>
      <c r="TUJ1220" s="12"/>
      <c r="TUK1220" s="12"/>
      <c r="TUL1220" s="12"/>
      <c r="TUM1220" s="12"/>
      <c r="TUN1220" s="12"/>
      <c r="TUO1220" s="12"/>
      <c r="TUP1220" s="12"/>
      <c r="TUQ1220" s="12"/>
      <c r="TUR1220" s="12"/>
      <c r="TUS1220" s="12"/>
      <c r="TUT1220" s="12"/>
      <c r="TUU1220" s="12"/>
      <c r="TUV1220" s="12"/>
      <c r="TUW1220" s="12"/>
      <c r="TUX1220" s="12"/>
      <c r="TUY1220" s="12"/>
      <c r="TUZ1220" s="12"/>
      <c r="TVA1220" s="12"/>
      <c r="TVB1220" s="12"/>
      <c r="TVC1220" s="12"/>
      <c r="TVD1220" s="12"/>
      <c r="TVE1220" s="12"/>
      <c r="TVF1220" s="12"/>
      <c r="TVG1220" s="12"/>
      <c r="TVH1220" s="12"/>
      <c r="TVI1220" s="12"/>
      <c r="TVJ1220" s="12"/>
      <c r="TVK1220" s="12"/>
      <c r="TVL1220" s="12"/>
      <c r="TVM1220" s="12"/>
      <c r="TVN1220" s="12"/>
      <c r="TVO1220" s="12"/>
      <c r="TVP1220" s="12"/>
      <c r="TVQ1220" s="12"/>
      <c r="TVR1220" s="12"/>
      <c r="TVS1220" s="12"/>
      <c r="TVT1220" s="12"/>
      <c r="TVU1220" s="12"/>
      <c r="TVV1220" s="12"/>
      <c r="TVW1220" s="12"/>
      <c r="TVX1220" s="12"/>
      <c r="TVY1220" s="12"/>
      <c r="TVZ1220" s="12"/>
      <c r="TWA1220" s="12"/>
      <c r="TWB1220" s="12"/>
      <c r="TWC1220" s="12"/>
      <c r="TWD1220" s="12"/>
      <c r="TWE1220" s="12"/>
      <c r="TWF1220" s="12"/>
      <c r="TWG1220" s="12"/>
      <c r="TWH1220" s="12"/>
      <c r="TWI1220" s="12"/>
      <c r="TWJ1220" s="12"/>
      <c r="TWK1220" s="12"/>
      <c r="TWL1220" s="12"/>
      <c r="TWM1220" s="12"/>
      <c r="TWN1220" s="12"/>
      <c r="TWO1220" s="12"/>
      <c r="TWP1220" s="12"/>
      <c r="TWQ1220" s="12"/>
      <c r="TWR1220" s="12"/>
      <c r="TWS1220" s="12"/>
      <c r="TWT1220" s="12"/>
      <c r="TWU1220" s="12"/>
      <c r="TWV1220" s="12"/>
      <c r="TWW1220" s="12"/>
      <c r="TWX1220" s="12"/>
      <c r="TWY1220" s="12"/>
      <c r="TWZ1220" s="12"/>
      <c r="TXA1220" s="12"/>
      <c r="TXB1220" s="12"/>
      <c r="TXC1220" s="12"/>
      <c r="TXD1220" s="12"/>
      <c r="TXE1220" s="12"/>
      <c r="TXF1220" s="12"/>
      <c r="TXG1220" s="12"/>
      <c r="TXH1220" s="12"/>
      <c r="TXI1220" s="12"/>
      <c r="TXJ1220" s="12"/>
      <c r="TXK1220" s="12"/>
      <c r="TXL1220" s="12"/>
      <c r="TXM1220" s="12"/>
      <c r="TXN1220" s="12"/>
      <c r="TXO1220" s="12"/>
      <c r="TXP1220" s="12"/>
      <c r="TXQ1220" s="12"/>
      <c r="TXR1220" s="12"/>
      <c r="TXS1220" s="12"/>
      <c r="TXT1220" s="12"/>
      <c r="TXU1220" s="12"/>
      <c r="TXV1220" s="12"/>
      <c r="TXW1220" s="12"/>
      <c r="TXX1220" s="12"/>
      <c r="TXY1220" s="12"/>
      <c r="TXZ1220" s="12"/>
      <c r="TYA1220" s="12"/>
      <c r="TYB1220" s="12"/>
      <c r="TYC1220" s="12"/>
      <c r="TYD1220" s="12"/>
      <c r="TYE1220" s="12"/>
      <c r="TYF1220" s="12"/>
      <c r="TYG1220" s="12"/>
      <c r="TYH1220" s="12"/>
      <c r="TYI1220" s="12"/>
      <c r="TYJ1220" s="12"/>
      <c r="TYK1220" s="12"/>
      <c r="TYL1220" s="12"/>
      <c r="TYM1220" s="12"/>
      <c r="TYN1220" s="12"/>
      <c r="TYO1220" s="12"/>
      <c r="TYP1220" s="12"/>
      <c r="TYQ1220" s="12"/>
      <c r="TYR1220" s="12"/>
      <c r="TYS1220" s="12"/>
      <c r="TYT1220" s="12"/>
      <c r="TYU1220" s="12"/>
      <c r="TYV1220" s="12"/>
      <c r="TYW1220" s="12"/>
      <c r="TYX1220" s="12"/>
      <c r="TYY1220" s="12"/>
      <c r="TYZ1220" s="12"/>
      <c r="TZA1220" s="12"/>
      <c r="TZB1220" s="12"/>
      <c r="TZC1220" s="12"/>
      <c r="TZD1220" s="12"/>
      <c r="TZE1220" s="12"/>
      <c r="TZF1220" s="12"/>
      <c r="TZG1220" s="12"/>
      <c r="TZH1220" s="12"/>
      <c r="TZI1220" s="12"/>
      <c r="TZJ1220" s="12"/>
      <c r="TZK1220" s="12"/>
      <c r="TZL1220" s="12"/>
      <c r="TZM1220" s="12"/>
      <c r="TZN1220" s="12"/>
      <c r="TZO1220" s="12"/>
      <c r="TZP1220" s="12"/>
      <c r="TZQ1220" s="12"/>
      <c r="TZR1220" s="12"/>
      <c r="TZS1220" s="12"/>
      <c r="TZT1220" s="12"/>
      <c r="TZU1220" s="12"/>
      <c r="TZV1220" s="12"/>
      <c r="TZW1220" s="12"/>
      <c r="TZX1220" s="12"/>
      <c r="TZY1220" s="12"/>
      <c r="TZZ1220" s="12"/>
      <c r="UAA1220" s="12"/>
      <c r="UAB1220" s="12"/>
      <c r="UAC1220" s="12"/>
      <c r="UAD1220" s="12"/>
      <c r="UAE1220" s="12"/>
      <c r="UAF1220" s="12"/>
      <c r="UAG1220" s="12"/>
      <c r="UAH1220" s="12"/>
      <c r="UAI1220" s="12"/>
      <c r="UAJ1220" s="12"/>
      <c r="UAK1220" s="12"/>
      <c r="UAL1220" s="12"/>
      <c r="UAM1220" s="12"/>
      <c r="UAN1220" s="12"/>
      <c r="UAO1220" s="12"/>
      <c r="UAP1220" s="12"/>
      <c r="UAQ1220" s="12"/>
      <c r="UAR1220" s="12"/>
      <c r="UAS1220" s="12"/>
      <c r="UAT1220" s="12"/>
      <c r="UAU1220" s="12"/>
      <c r="UAV1220" s="12"/>
      <c r="UAW1220" s="12"/>
      <c r="UAX1220" s="12"/>
      <c r="UAY1220" s="12"/>
      <c r="UAZ1220" s="12"/>
      <c r="UBA1220" s="12"/>
      <c r="UBB1220" s="12"/>
      <c r="UBC1220" s="12"/>
      <c r="UBD1220" s="12"/>
      <c r="UBE1220" s="12"/>
      <c r="UBF1220" s="12"/>
      <c r="UBG1220" s="12"/>
      <c r="UBH1220" s="12"/>
      <c r="UBI1220" s="12"/>
      <c r="UBJ1220" s="12"/>
      <c r="UBK1220" s="12"/>
      <c r="UBL1220" s="12"/>
      <c r="UBM1220" s="12"/>
      <c r="UBN1220" s="12"/>
      <c r="UBO1220" s="12"/>
      <c r="UBP1220" s="12"/>
      <c r="UBQ1220" s="12"/>
      <c r="UBR1220" s="12"/>
      <c r="UBS1220" s="12"/>
      <c r="UBT1220" s="12"/>
      <c r="UBU1220" s="12"/>
      <c r="UBV1220" s="12"/>
      <c r="UBW1220" s="12"/>
      <c r="UBX1220" s="12"/>
      <c r="UBY1220" s="12"/>
      <c r="UBZ1220" s="12"/>
      <c r="UCA1220" s="12"/>
      <c r="UCB1220" s="12"/>
      <c r="UCC1220" s="12"/>
      <c r="UCD1220" s="12"/>
      <c r="UCE1220" s="12"/>
      <c r="UCF1220" s="12"/>
      <c r="UCG1220" s="12"/>
      <c r="UCH1220" s="12"/>
      <c r="UCI1220" s="12"/>
      <c r="UCJ1220" s="12"/>
      <c r="UCK1220" s="12"/>
      <c r="UCL1220" s="12"/>
      <c r="UCM1220" s="12"/>
      <c r="UCN1220" s="12"/>
      <c r="UCO1220" s="12"/>
      <c r="UCP1220" s="12"/>
      <c r="UCQ1220" s="12"/>
      <c r="UCR1220" s="12"/>
      <c r="UCS1220" s="12"/>
      <c r="UCT1220" s="12"/>
      <c r="UCU1220" s="12"/>
      <c r="UCV1220" s="12"/>
      <c r="UCW1220" s="12"/>
      <c r="UCX1220" s="12"/>
      <c r="UCY1220" s="12"/>
      <c r="UCZ1220" s="12"/>
      <c r="UDA1220" s="12"/>
      <c r="UDB1220" s="12"/>
      <c r="UDC1220" s="12"/>
      <c r="UDD1220" s="12"/>
      <c r="UDE1220" s="12"/>
      <c r="UDF1220" s="12"/>
      <c r="UDG1220" s="12"/>
      <c r="UDH1220" s="12"/>
      <c r="UDI1220" s="12"/>
      <c r="UDJ1220" s="12"/>
      <c r="UDK1220" s="12"/>
      <c r="UDL1220" s="12"/>
      <c r="UDM1220" s="12"/>
      <c r="UDN1220" s="12"/>
      <c r="UDO1220" s="12"/>
      <c r="UDP1220" s="12"/>
      <c r="UDQ1220" s="12"/>
      <c r="UDR1220" s="12"/>
      <c r="UDS1220" s="12"/>
      <c r="UDT1220" s="12"/>
      <c r="UDU1220" s="12"/>
      <c r="UDV1220" s="12"/>
      <c r="UDW1220" s="12"/>
      <c r="UDX1220" s="12"/>
      <c r="UDY1220" s="12"/>
      <c r="UDZ1220" s="12"/>
      <c r="UEA1220" s="12"/>
      <c r="UEB1220" s="12"/>
      <c r="UEC1220" s="12"/>
      <c r="UED1220" s="12"/>
      <c r="UEE1220" s="12"/>
      <c r="UEF1220" s="12"/>
      <c r="UEG1220" s="12"/>
      <c r="UEH1220" s="12"/>
      <c r="UEI1220" s="12"/>
      <c r="UEJ1220" s="12"/>
      <c r="UEK1220" s="12"/>
      <c r="UEL1220" s="12"/>
      <c r="UEM1220" s="12"/>
      <c r="UEN1220" s="12"/>
      <c r="UEO1220" s="12"/>
      <c r="UEP1220" s="12"/>
      <c r="UEQ1220" s="12"/>
      <c r="UER1220" s="12"/>
      <c r="UES1220" s="12"/>
      <c r="UET1220" s="12"/>
      <c r="UEU1220" s="12"/>
      <c r="UEV1220" s="12"/>
      <c r="UEW1220" s="12"/>
      <c r="UEX1220" s="12"/>
      <c r="UEY1220" s="12"/>
      <c r="UEZ1220" s="12"/>
      <c r="UFA1220" s="12"/>
      <c r="UFB1220" s="12"/>
      <c r="UFC1220" s="12"/>
      <c r="UFD1220" s="12"/>
      <c r="UFE1220" s="12"/>
      <c r="UFF1220" s="12"/>
      <c r="UFG1220" s="12"/>
      <c r="UFH1220" s="12"/>
      <c r="UFI1220" s="12"/>
      <c r="UFJ1220" s="12"/>
      <c r="UFK1220" s="12"/>
      <c r="UFL1220" s="12"/>
      <c r="UFM1220" s="12"/>
      <c r="UFN1220" s="12"/>
      <c r="UFO1220" s="12"/>
      <c r="UFP1220" s="12"/>
      <c r="UFQ1220" s="12"/>
      <c r="UFR1220" s="12"/>
      <c r="UFS1220" s="12"/>
      <c r="UFT1220" s="12"/>
      <c r="UFU1220" s="12"/>
      <c r="UFV1220" s="12"/>
      <c r="UFW1220" s="12"/>
      <c r="UFX1220" s="12"/>
      <c r="UFY1220" s="12"/>
      <c r="UFZ1220" s="12"/>
      <c r="UGA1220" s="12"/>
      <c r="UGB1220" s="12"/>
      <c r="UGC1220" s="12"/>
      <c r="UGD1220" s="12"/>
      <c r="UGE1220" s="12"/>
      <c r="UGF1220" s="12"/>
      <c r="UGG1220" s="12"/>
      <c r="UGH1220" s="12"/>
      <c r="UGI1220" s="12"/>
      <c r="UGJ1220" s="12"/>
      <c r="UGK1220" s="12"/>
      <c r="UGL1220" s="12"/>
      <c r="UGM1220" s="12"/>
      <c r="UGN1220" s="12"/>
      <c r="UGO1220" s="12"/>
      <c r="UGP1220" s="12"/>
      <c r="UGQ1220" s="12"/>
      <c r="UGR1220" s="12"/>
      <c r="UGS1220" s="12"/>
      <c r="UGT1220" s="12"/>
      <c r="UGU1220" s="12"/>
      <c r="UGV1220" s="12"/>
      <c r="UGW1220" s="12"/>
      <c r="UGX1220" s="12"/>
      <c r="UGY1220" s="12"/>
      <c r="UGZ1220" s="12"/>
      <c r="UHA1220" s="12"/>
      <c r="UHB1220" s="12"/>
      <c r="UHC1220" s="12"/>
      <c r="UHD1220" s="12"/>
      <c r="UHE1220" s="12"/>
      <c r="UHF1220" s="12"/>
      <c r="UHG1220" s="12"/>
      <c r="UHH1220" s="12"/>
      <c r="UHI1220" s="12"/>
      <c r="UHJ1220" s="12"/>
      <c r="UHK1220" s="12"/>
      <c r="UHL1220" s="12"/>
      <c r="UHM1220" s="12"/>
      <c r="UHN1220" s="12"/>
      <c r="UHO1220" s="12"/>
      <c r="UHP1220" s="12"/>
      <c r="UHQ1220" s="12"/>
      <c r="UHR1220" s="12"/>
      <c r="UHS1220" s="12"/>
      <c r="UHT1220" s="12"/>
      <c r="UHU1220" s="12"/>
      <c r="UHV1220" s="12"/>
      <c r="UHW1220" s="12"/>
      <c r="UHX1220" s="12"/>
      <c r="UHY1220" s="12"/>
      <c r="UHZ1220" s="12"/>
      <c r="UIA1220" s="12"/>
      <c r="UIB1220" s="12"/>
      <c r="UIC1220" s="12"/>
      <c r="UID1220" s="12"/>
      <c r="UIE1220" s="12"/>
      <c r="UIF1220" s="12"/>
      <c r="UIG1220" s="12"/>
      <c r="UIH1220" s="12"/>
      <c r="UII1220" s="12"/>
      <c r="UIJ1220" s="12"/>
      <c r="UIK1220" s="12"/>
      <c r="UIL1220" s="12"/>
      <c r="UIM1220" s="12"/>
      <c r="UIN1220" s="12"/>
      <c r="UIO1220" s="12"/>
      <c r="UIP1220" s="12"/>
      <c r="UIQ1220" s="12"/>
      <c r="UIR1220" s="12"/>
      <c r="UIS1220" s="12"/>
      <c r="UIT1220" s="12"/>
      <c r="UIU1220" s="12"/>
      <c r="UIV1220" s="12"/>
      <c r="UIW1220" s="12"/>
      <c r="UIX1220" s="12"/>
      <c r="UIY1220" s="12"/>
      <c r="UIZ1220" s="12"/>
      <c r="UJA1220" s="12"/>
      <c r="UJB1220" s="12"/>
      <c r="UJC1220" s="12"/>
      <c r="UJD1220" s="12"/>
      <c r="UJE1220" s="12"/>
      <c r="UJF1220" s="12"/>
      <c r="UJG1220" s="12"/>
      <c r="UJH1220" s="12"/>
      <c r="UJI1220" s="12"/>
      <c r="UJJ1220" s="12"/>
      <c r="UJK1220" s="12"/>
      <c r="UJL1220" s="12"/>
      <c r="UJM1220" s="12"/>
      <c r="UJN1220" s="12"/>
      <c r="UJO1220" s="12"/>
      <c r="UJP1220" s="12"/>
      <c r="UJQ1220" s="12"/>
      <c r="UJR1220" s="12"/>
      <c r="UJS1220" s="12"/>
      <c r="UJT1220" s="12"/>
      <c r="UJU1220" s="12"/>
      <c r="UJV1220" s="12"/>
      <c r="UJW1220" s="12"/>
      <c r="UJX1220" s="12"/>
      <c r="UJY1220" s="12"/>
      <c r="UJZ1220" s="12"/>
      <c r="UKA1220" s="12"/>
      <c r="UKB1220" s="12"/>
      <c r="UKC1220" s="12"/>
      <c r="UKD1220" s="12"/>
      <c r="UKE1220" s="12"/>
      <c r="UKF1220" s="12"/>
      <c r="UKG1220" s="12"/>
      <c r="UKH1220" s="12"/>
      <c r="UKI1220" s="12"/>
      <c r="UKJ1220" s="12"/>
      <c r="UKK1220" s="12"/>
      <c r="UKL1220" s="12"/>
      <c r="UKM1220" s="12"/>
      <c r="UKN1220" s="12"/>
      <c r="UKO1220" s="12"/>
      <c r="UKP1220" s="12"/>
      <c r="UKQ1220" s="12"/>
      <c r="UKR1220" s="12"/>
      <c r="UKS1220" s="12"/>
      <c r="UKT1220" s="12"/>
      <c r="UKU1220" s="12"/>
      <c r="UKV1220" s="12"/>
      <c r="UKW1220" s="12"/>
      <c r="UKX1220" s="12"/>
      <c r="UKY1220" s="12"/>
      <c r="UKZ1220" s="12"/>
      <c r="ULA1220" s="12"/>
      <c r="ULB1220" s="12"/>
      <c r="ULC1220" s="12"/>
      <c r="ULD1220" s="12"/>
      <c r="ULE1220" s="12"/>
      <c r="ULF1220" s="12"/>
      <c r="ULG1220" s="12"/>
      <c r="ULH1220" s="12"/>
      <c r="ULI1220" s="12"/>
      <c r="ULJ1220" s="12"/>
      <c r="ULK1220" s="12"/>
      <c r="ULL1220" s="12"/>
      <c r="ULM1220" s="12"/>
      <c r="ULN1220" s="12"/>
      <c r="ULO1220" s="12"/>
      <c r="ULP1220" s="12"/>
      <c r="ULQ1220" s="12"/>
      <c r="ULR1220" s="12"/>
      <c r="ULS1220" s="12"/>
      <c r="ULT1220" s="12"/>
      <c r="ULU1220" s="12"/>
      <c r="ULV1220" s="12"/>
      <c r="ULW1220" s="12"/>
      <c r="ULX1220" s="12"/>
      <c r="ULY1220" s="12"/>
      <c r="ULZ1220" s="12"/>
      <c r="UMA1220" s="12"/>
      <c r="UMB1220" s="12"/>
      <c r="UMC1220" s="12"/>
      <c r="UMD1220" s="12"/>
      <c r="UME1220" s="12"/>
      <c r="UMF1220" s="12"/>
      <c r="UMG1220" s="12"/>
      <c r="UMH1220" s="12"/>
      <c r="UMI1220" s="12"/>
      <c r="UMJ1220" s="12"/>
      <c r="UMK1220" s="12"/>
      <c r="UML1220" s="12"/>
      <c r="UMM1220" s="12"/>
      <c r="UMN1220" s="12"/>
      <c r="UMO1220" s="12"/>
      <c r="UMP1220" s="12"/>
      <c r="UMQ1220" s="12"/>
      <c r="UMR1220" s="12"/>
      <c r="UMS1220" s="12"/>
      <c r="UMT1220" s="12"/>
      <c r="UMU1220" s="12"/>
      <c r="UMV1220" s="12"/>
      <c r="UMW1220" s="12"/>
      <c r="UMX1220" s="12"/>
      <c r="UMY1220" s="12"/>
      <c r="UMZ1220" s="12"/>
      <c r="UNA1220" s="12"/>
      <c r="UNB1220" s="12"/>
      <c r="UNC1220" s="12"/>
      <c r="UND1220" s="12"/>
      <c r="UNE1220" s="12"/>
      <c r="UNF1220" s="12"/>
      <c r="UNG1220" s="12"/>
      <c r="UNH1220" s="12"/>
      <c r="UNI1220" s="12"/>
      <c r="UNJ1220" s="12"/>
      <c r="UNK1220" s="12"/>
      <c r="UNL1220" s="12"/>
      <c r="UNM1220" s="12"/>
      <c r="UNN1220" s="12"/>
      <c r="UNO1220" s="12"/>
      <c r="UNP1220" s="12"/>
      <c r="UNQ1220" s="12"/>
      <c r="UNR1220" s="12"/>
      <c r="UNS1220" s="12"/>
      <c r="UNT1220" s="12"/>
      <c r="UNU1220" s="12"/>
      <c r="UNV1220" s="12"/>
      <c r="UNW1220" s="12"/>
      <c r="UNX1220" s="12"/>
      <c r="UNY1220" s="12"/>
      <c r="UNZ1220" s="12"/>
      <c r="UOA1220" s="12"/>
      <c r="UOB1220" s="12"/>
      <c r="UOC1220" s="12"/>
      <c r="UOD1220" s="12"/>
      <c r="UOE1220" s="12"/>
      <c r="UOF1220" s="12"/>
      <c r="UOG1220" s="12"/>
      <c r="UOH1220" s="12"/>
      <c r="UOI1220" s="12"/>
      <c r="UOJ1220" s="12"/>
      <c r="UOK1220" s="12"/>
      <c r="UOL1220" s="12"/>
      <c r="UOM1220" s="12"/>
      <c r="UON1220" s="12"/>
      <c r="UOO1220" s="12"/>
      <c r="UOP1220" s="12"/>
      <c r="UOQ1220" s="12"/>
      <c r="UOR1220" s="12"/>
      <c r="UOS1220" s="12"/>
      <c r="UOT1220" s="12"/>
      <c r="UOU1220" s="12"/>
      <c r="UOV1220" s="12"/>
      <c r="UOW1220" s="12"/>
      <c r="UOX1220" s="12"/>
      <c r="UOY1220" s="12"/>
      <c r="UOZ1220" s="12"/>
      <c r="UPA1220" s="12"/>
      <c r="UPB1220" s="12"/>
      <c r="UPC1220" s="12"/>
      <c r="UPD1220" s="12"/>
      <c r="UPE1220" s="12"/>
      <c r="UPF1220" s="12"/>
      <c r="UPG1220" s="12"/>
      <c r="UPH1220" s="12"/>
      <c r="UPI1220" s="12"/>
      <c r="UPJ1220" s="12"/>
      <c r="UPK1220" s="12"/>
      <c r="UPL1220" s="12"/>
      <c r="UPM1220" s="12"/>
      <c r="UPN1220" s="12"/>
      <c r="UPO1220" s="12"/>
      <c r="UPP1220" s="12"/>
      <c r="UPQ1220" s="12"/>
      <c r="UPR1220" s="12"/>
      <c r="UPS1220" s="12"/>
      <c r="UPT1220" s="12"/>
      <c r="UPU1220" s="12"/>
      <c r="UPV1220" s="12"/>
      <c r="UPW1220" s="12"/>
      <c r="UPX1220" s="12"/>
      <c r="UPY1220" s="12"/>
      <c r="UPZ1220" s="12"/>
      <c r="UQA1220" s="12"/>
      <c r="UQB1220" s="12"/>
      <c r="UQC1220" s="12"/>
      <c r="UQD1220" s="12"/>
      <c r="UQE1220" s="12"/>
      <c r="UQF1220" s="12"/>
      <c r="UQG1220" s="12"/>
      <c r="UQH1220" s="12"/>
      <c r="UQI1220" s="12"/>
      <c r="UQJ1220" s="12"/>
      <c r="UQK1220" s="12"/>
      <c r="UQL1220" s="12"/>
      <c r="UQM1220" s="12"/>
      <c r="UQN1220" s="12"/>
      <c r="UQO1220" s="12"/>
      <c r="UQP1220" s="12"/>
      <c r="UQQ1220" s="12"/>
      <c r="UQR1220" s="12"/>
      <c r="UQS1220" s="12"/>
      <c r="UQT1220" s="12"/>
      <c r="UQU1220" s="12"/>
      <c r="UQV1220" s="12"/>
      <c r="UQW1220" s="12"/>
      <c r="UQX1220" s="12"/>
      <c r="UQY1220" s="12"/>
      <c r="UQZ1220" s="12"/>
      <c r="URA1220" s="12"/>
      <c r="URB1220" s="12"/>
      <c r="URC1220" s="12"/>
      <c r="URD1220" s="12"/>
      <c r="URE1220" s="12"/>
      <c r="URF1220" s="12"/>
      <c r="URG1220" s="12"/>
      <c r="URH1220" s="12"/>
      <c r="URI1220" s="12"/>
      <c r="URJ1220" s="12"/>
      <c r="URK1220" s="12"/>
      <c r="URL1220" s="12"/>
      <c r="URM1220" s="12"/>
      <c r="URN1220" s="12"/>
      <c r="URO1220" s="12"/>
      <c r="URP1220" s="12"/>
      <c r="URQ1220" s="12"/>
      <c r="URR1220" s="12"/>
      <c r="URS1220" s="12"/>
      <c r="URT1220" s="12"/>
      <c r="URU1220" s="12"/>
      <c r="URV1220" s="12"/>
      <c r="URW1220" s="12"/>
      <c r="URX1220" s="12"/>
      <c r="URY1220" s="12"/>
      <c r="URZ1220" s="12"/>
      <c r="USA1220" s="12"/>
      <c r="USB1220" s="12"/>
      <c r="USC1220" s="12"/>
      <c r="USD1220" s="12"/>
      <c r="USE1220" s="12"/>
      <c r="USF1220" s="12"/>
      <c r="USG1220" s="12"/>
      <c r="USH1220" s="12"/>
      <c r="USI1220" s="12"/>
      <c r="USJ1220" s="12"/>
      <c r="USK1220" s="12"/>
      <c r="USL1220" s="12"/>
      <c r="USM1220" s="12"/>
      <c r="USN1220" s="12"/>
      <c r="USO1220" s="12"/>
      <c r="USP1220" s="12"/>
      <c r="USQ1220" s="12"/>
      <c r="USR1220" s="12"/>
      <c r="USS1220" s="12"/>
      <c r="UST1220" s="12"/>
      <c r="USU1220" s="12"/>
      <c r="USV1220" s="12"/>
      <c r="USW1220" s="12"/>
      <c r="USX1220" s="12"/>
      <c r="USY1220" s="12"/>
      <c r="USZ1220" s="12"/>
      <c r="UTA1220" s="12"/>
      <c r="UTB1220" s="12"/>
      <c r="UTC1220" s="12"/>
      <c r="UTD1220" s="12"/>
      <c r="UTE1220" s="12"/>
      <c r="UTF1220" s="12"/>
      <c r="UTG1220" s="12"/>
      <c r="UTH1220" s="12"/>
      <c r="UTI1220" s="12"/>
      <c r="UTJ1220" s="12"/>
      <c r="UTK1220" s="12"/>
      <c r="UTL1220" s="12"/>
      <c r="UTM1220" s="12"/>
      <c r="UTN1220" s="12"/>
      <c r="UTO1220" s="12"/>
      <c r="UTP1220" s="12"/>
      <c r="UTQ1220" s="12"/>
      <c r="UTR1220" s="12"/>
      <c r="UTS1220" s="12"/>
      <c r="UTT1220" s="12"/>
      <c r="UTU1220" s="12"/>
      <c r="UTV1220" s="12"/>
      <c r="UTW1220" s="12"/>
      <c r="UTX1220" s="12"/>
      <c r="UTY1220" s="12"/>
      <c r="UTZ1220" s="12"/>
      <c r="UUA1220" s="12"/>
      <c r="UUB1220" s="12"/>
      <c r="UUC1220" s="12"/>
      <c r="UUD1220" s="12"/>
      <c r="UUE1220" s="12"/>
      <c r="UUF1220" s="12"/>
      <c r="UUG1220" s="12"/>
      <c r="UUH1220" s="12"/>
      <c r="UUI1220" s="12"/>
      <c r="UUJ1220" s="12"/>
      <c r="UUK1220" s="12"/>
      <c r="UUL1220" s="12"/>
      <c r="UUM1220" s="12"/>
      <c r="UUN1220" s="12"/>
      <c r="UUO1220" s="12"/>
      <c r="UUP1220" s="12"/>
      <c r="UUQ1220" s="12"/>
      <c r="UUR1220" s="12"/>
      <c r="UUS1220" s="12"/>
      <c r="UUT1220" s="12"/>
      <c r="UUU1220" s="12"/>
      <c r="UUV1220" s="12"/>
      <c r="UUW1220" s="12"/>
      <c r="UUX1220" s="12"/>
      <c r="UUY1220" s="12"/>
      <c r="UUZ1220" s="12"/>
      <c r="UVA1220" s="12"/>
      <c r="UVB1220" s="12"/>
      <c r="UVC1220" s="12"/>
      <c r="UVD1220" s="12"/>
      <c r="UVE1220" s="12"/>
      <c r="UVF1220" s="12"/>
      <c r="UVG1220" s="12"/>
      <c r="UVH1220" s="12"/>
      <c r="UVI1220" s="12"/>
      <c r="UVJ1220" s="12"/>
      <c r="UVK1220" s="12"/>
      <c r="UVL1220" s="12"/>
      <c r="UVM1220" s="12"/>
      <c r="UVN1220" s="12"/>
      <c r="UVO1220" s="12"/>
      <c r="UVP1220" s="12"/>
      <c r="UVQ1220" s="12"/>
      <c r="UVR1220" s="12"/>
      <c r="UVS1220" s="12"/>
      <c r="UVT1220" s="12"/>
      <c r="UVU1220" s="12"/>
      <c r="UVV1220" s="12"/>
      <c r="UVW1220" s="12"/>
      <c r="UVX1220" s="12"/>
      <c r="UVY1220" s="12"/>
      <c r="UVZ1220" s="12"/>
      <c r="UWA1220" s="12"/>
      <c r="UWB1220" s="12"/>
      <c r="UWC1220" s="12"/>
      <c r="UWD1220" s="12"/>
      <c r="UWE1220" s="12"/>
      <c r="UWF1220" s="12"/>
      <c r="UWG1220" s="12"/>
      <c r="UWH1220" s="12"/>
      <c r="UWI1220" s="12"/>
      <c r="UWJ1220" s="12"/>
      <c r="UWK1220" s="12"/>
      <c r="UWL1220" s="12"/>
      <c r="UWM1220" s="12"/>
      <c r="UWN1220" s="12"/>
      <c r="UWO1220" s="12"/>
      <c r="UWP1220" s="12"/>
      <c r="UWQ1220" s="12"/>
      <c r="UWR1220" s="12"/>
      <c r="UWS1220" s="12"/>
      <c r="UWT1220" s="12"/>
      <c r="UWU1220" s="12"/>
      <c r="UWV1220" s="12"/>
      <c r="UWW1220" s="12"/>
      <c r="UWX1220" s="12"/>
      <c r="UWY1220" s="12"/>
      <c r="UWZ1220" s="12"/>
      <c r="UXA1220" s="12"/>
      <c r="UXB1220" s="12"/>
      <c r="UXC1220" s="12"/>
      <c r="UXD1220" s="12"/>
      <c r="UXE1220" s="12"/>
      <c r="UXF1220" s="12"/>
      <c r="UXG1220" s="12"/>
      <c r="UXH1220" s="12"/>
      <c r="UXI1220" s="12"/>
      <c r="UXJ1220" s="12"/>
      <c r="UXK1220" s="12"/>
      <c r="UXL1220" s="12"/>
      <c r="UXM1220" s="12"/>
      <c r="UXN1220" s="12"/>
      <c r="UXO1220" s="12"/>
      <c r="UXP1220" s="12"/>
      <c r="UXQ1220" s="12"/>
      <c r="UXR1220" s="12"/>
      <c r="UXS1220" s="12"/>
      <c r="UXT1220" s="12"/>
      <c r="UXU1220" s="12"/>
      <c r="UXV1220" s="12"/>
      <c r="UXW1220" s="12"/>
      <c r="UXX1220" s="12"/>
      <c r="UXY1220" s="12"/>
      <c r="UXZ1220" s="12"/>
      <c r="UYA1220" s="12"/>
      <c r="UYB1220" s="12"/>
      <c r="UYC1220" s="12"/>
      <c r="UYD1220" s="12"/>
      <c r="UYE1220" s="12"/>
      <c r="UYF1220" s="12"/>
      <c r="UYG1220" s="12"/>
      <c r="UYH1220" s="12"/>
      <c r="UYI1220" s="12"/>
      <c r="UYJ1220" s="12"/>
      <c r="UYK1220" s="12"/>
      <c r="UYL1220" s="12"/>
      <c r="UYM1220" s="12"/>
      <c r="UYN1220" s="12"/>
      <c r="UYO1220" s="12"/>
      <c r="UYP1220" s="12"/>
      <c r="UYQ1220" s="12"/>
      <c r="UYR1220" s="12"/>
      <c r="UYS1220" s="12"/>
      <c r="UYT1220" s="12"/>
      <c r="UYU1220" s="12"/>
      <c r="UYV1220" s="12"/>
      <c r="UYW1220" s="12"/>
      <c r="UYX1220" s="12"/>
      <c r="UYY1220" s="12"/>
      <c r="UYZ1220" s="12"/>
      <c r="UZA1220" s="12"/>
      <c r="UZB1220" s="12"/>
      <c r="UZC1220" s="12"/>
      <c r="UZD1220" s="12"/>
      <c r="UZE1220" s="12"/>
      <c r="UZF1220" s="12"/>
      <c r="UZG1220" s="12"/>
      <c r="UZH1220" s="12"/>
      <c r="UZI1220" s="12"/>
      <c r="UZJ1220" s="12"/>
      <c r="UZK1220" s="12"/>
      <c r="UZL1220" s="12"/>
      <c r="UZM1220" s="12"/>
      <c r="UZN1220" s="12"/>
      <c r="UZO1220" s="12"/>
      <c r="UZP1220" s="12"/>
      <c r="UZQ1220" s="12"/>
      <c r="UZR1220" s="12"/>
      <c r="UZS1220" s="12"/>
      <c r="UZT1220" s="12"/>
      <c r="UZU1220" s="12"/>
      <c r="UZV1220" s="12"/>
      <c r="UZW1220" s="12"/>
      <c r="UZX1220" s="12"/>
      <c r="UZY1220" s="12"/>
      <c r="UZZ1220" s="12"/>
      <c r="VAA1220" s="12"/>
      <c r="VAB1220" s="12"/>
      <c r="VAC1220" s="12"/>
      <c r="VAD1220" s="12"/>
      <c r="VAE1220" s="12"/>
      <c r="VAF1220" s="12"/>
      <c r="VAG1220" s="12"/>
      <c r="VAH1220" s="12"/>
      <c r="VAI1220" s="12"/>
      <c r="VAJ1220" s="12"/>
      <c r="VAK1220" s="12"/>
      <c r="VAL1220" s="12"/>
      <c r="VAM1220" s="12"/>
      <c r="VAN1220" s="12"/>
      <c r="VAO1220" s="12"/>
      <c r="VAP1220" s="12"/>
      <c r="VAQ1220" s="12"/>
      <c r="VAR1220" s="12"/>
      <c r="VAS1220" s="12"/>
      <c r="VAT1220" s="12"/>
      <c r="VAU1220" s="12"/>
      <c r="VAV1220" s="12"/>
      <c r="VAW1220" s="12"/>
      <c r="VAX1220" s="12"/>
      <c r="VAY1220" s="12"/>
      <c r="VAZ1220" s="12"/>
      <c r="VBA1220" s="12"/>
      <c r="VBB1220" s="12"/>
      <c r="VBC1220" s="12"/>
      <c r="VBD1220" s="12"/>
      <c r="VBE1220" s="12"/>
      <c r="VBF1220" s="12"/>
      <c r="VBG1220" s="12"/>
      <c r="VBH1220" s="12"/>
      <c r="VBI1220" s="12"/>
      <c r="VBJ1220" s="12"/>
      <c r="VBK1220" s="12"/>
      <c r="VBL1220" s="12"/>
      <c r="VBM1220" s="12"/>
      <c r="VBN1220" s="12"/>
      <c r="VBO1220" s="12"/>
      <c r="VBP1220" s="12"/>
      <c r="VBQ1220" s="12"/>
      <c r="VBR1220" s="12"/>
      <c r="VBS1220" s="12"/>
      <c r="VBT1220" s="12"/>
      <c r="VBU1220" s="12"/>
      <c r="VBV1220" s="12"/>
      <c r="VBW1220" s="12"/>
      <c r="VBX1220" s="12"/>
      <c r="VBY1220" s="12"/>
      <c r="VBZ1220" s="12"/>
      <c r="VCA1220" s="12"/>
      <c r="VCB1220" s="12"/>
      <c r="VCC1220" s="12"/>
      <c r="VCD1220" s="12"/>
      <c r="VCE1220" s="12"/>
      <c r="VCF1220" s="12"/>
      <c r="VCG1220" s="12"/>
      <c r="VCH1220" s="12"/>
      <c r="VCI1220" s="12"/>
      <c r="VCJ1220" s="12"/>
      <c r="VCK1220" s="12"/>
      <c r="VCL1220" s="12"/>
      <c r="VCM1220" s="12"/>
      <c r="VCN1220" s="12"/>
      <c r="VCO1220" s="12"/>
      <c r="VCP1220" s="12"/>
      <c r="VCQ1220" s="12"/>
      <c r="VCR1220" s="12"/>
      <c r="VCS1220" s="12"/>
      <c r="VCT1220" s="12"/>
      <c r="VCU1220" s="12"/>
      <c r="VCV1220" s="12"/>
      <c r="VCW1220" s="12"/>
      <c r="VCX1220" s="12"/>
      <c r="VCY1220" s="12"/>
      <c r="VCZ1220" s="12"/>
      <c r="VDA1220" s="12"/>
      <c r="VDB1220" s="12"/>
      <c r="VDC1220" s="12"/>
      <c r="VDD1220" s="12"/>
      <c r="VDE1220" s="12"/>
      <c r="VDF1220" s="12"/>
      <c r="VDG1220" s="12"/>
      <c r="VDH1220" s="12"/>
      <c r="VDI1220" s="12"/>
      <c r="VDJ1220" s="12"/>
      <c r="VDK1220" s="12"/>
      <c r="VDL1220" s="12"/>
      <c r="VDM1220" s="12"/>
      <c r="VDN1220" s="12"/>
      <c r="VDO1220" s="12"/>
      <c r="VDP1220" s="12"/>
      <c r="VDQ1220" s="12"/>
      <c r="VDR1220" s="12"/>
      <c r="VDS1220" s="12"/>
      <c r="VDT1220" s="12"/>
      <c r="VDU1220" s="12"/>
      <c r="VDV1220" s="12"/>
      <c r="VDW1220" s="12"/>
      <c r="VDX1220" s="12"/>
      <c r="VDY1220" s="12"/>
      <c r="VDZ1220" s="12"/>
      <c r="VEA1220" s="12"/>
      <c r="VEB1220" s="12"/>
      <c r="VEC1220" s="12"/>
      <c r="VED1220" s="12"/>
      <c r="VEE1220" s="12"/>
      <c r="VEF1220" s="12"/>
      <c r="VEG1220" s="12"/>
      <c r="VEH1220" s="12"/>
      <c r="VEI1220" s="12"/>
      <c r="VEJ1220" s="12"/>
      <c r="VEK1220" s="12"/>
      <c r="VEL1220" s="12"/>
      <c r="VEM1220" s="12"/>
      <c r="VEN1220" s="12"/>
      <c r="VEO1220" s="12"/>
      <c r="VEP1220" s="12"/>
      <c r="VEQ1220" s="12"/>
      <c r="VER1220" s="12"/>
      <c r="VES1220" s="12"/>
      <c r="VET1220" s="12"/>
      <c r="VEU1220" s="12"/>
      <c r="VEV1220" s="12"/>
      <c r="VEW1220" s="12"/>
      <c r="VEX1220" s="12"/>
      <c r="VEY1220" s="12"/>
      <c r="VEZ1220" s="12"/>
      <c r="VFA1220" s="12"/>
      <c r="VFB1220" s="12"/>
      <c r="VFC1220" s="12"/>
      <c r="VFD1220" s="12"/>
      <c r="VFE1220" s="12"/>
      <c r="VFF1220" s="12"/>
      <c r="VFG1220" s="12"/>
      <c r="VFH1220" s="12"/>
      <c r="VFI1220" s="12"/>
      <c r="VFJ1220" s="12"/>
      <c r="VFK1220" s="12"/>
      <c r="VFL1220" s="12"/>
      <c r="VFM1220" s="12"/>
      <c r="VFN1220" s="12"/>
      <c r="VFO1220" s="12"/>
      <c r="VFP1220" s="12"/>
      <c r="VFQ1220" s="12"/>
      <c r="VFR1220" s="12"/>
      <c r="VFS1220" s="12"/>
      <c r="VFT1220" s="12"/>
      <c r="VFU1220" s="12"/>
      <c r="VFV1220" s="12"/>
      <c r="VFW1220" s="12"/>
      <c r="VFX1220" s="12"/>
      <c r="VFY1220" s="12"/>
      <c r="VFZ1220" s="12"/>
      <c r="VGA1220" s="12"/>
      <c r="VGB1220" s="12"/>
      <c r="VGC1220" s="12"/>
      <c r="VGD1220" s="12"/>
      <c r="VGE1220" s="12"/>
      <c r="VGF1220" s="12"/>
      <c r="VGG1220" s="12"/>
      <c r="VGH1220" s="12"/>
      <c r="VGI1220" s="12"/>
      <c r="VGJ1220" s="12"/>
      <c r="VGK1220" s="12"/>
      <c r="VGL1220" s="12"/>
      <c r="VGM1220" s="12"/>
      <c r="VGN1220" s="12"/>
      <c r="VGO1220" s="12"/>
      <c r="VGP1220" s="12"/>
      <c r="VGQ1220" s="12"/>
      <c r="VGR1220" s="12"/>
      <c r="VGS1220" s="12"/>
      <c r="VGT1220" s="12"/>
      <c r="VGU1220" s="12"/>
      <c r="VGV1220" s="12"/>
      <c r="VGW1220" s="12"/>
      <c r="VGX1220" s="12"/>
      <c r="VGY1220" s="12"/>
      <c r="VGZ1220" s="12"/>
      <c r="VHA1220" s="12"/>
      <c r="VHB1220" s="12"/>
      <c r="VHC1220" s="12"/>
      <c r="VHD1220" s="12"/>
      <c r="VHE1220" s="12"/>
      <c r="VHF1220" s="12"/>
      <c r="VHG1220" s="12"/>
      <c r="VHH1220" s="12"/>
      <c r="VHI1220" s="12"/>
      <c r="VHJ1220" s="12"/>
      <c r="VHK1220" s="12"/>
      <c r="VHL1220" s="12"/>
      <c r="VHM1220" s="12"/>
      <c r="VHN1220" s="12"/>
      <c r="VHO1220" s="12"/>
      <c r="VHP1220" s="12"/>
      <c r="VHQ1220" s="12"/>
      <c r="VHR1220" s="12"/>
      <c r="VHS1220" s="12"/>
      <c r="VHT1220" s="12"/>
      <c r="VHU1220" s="12"/>
      <c r="VHV1220" s="12"/>
      <c r="VHW1220" s="12"/>
      <c r="VHX1220" s="12"/>
      <c r="VHY1220" s="12"/>
      <c r="VHZ1220" s="12"/>
      <c r="VIA1220" s="12"/>
      <c r="VIB1220" s="12"/>
      <c r="VIC1220" s="12"/>
      <c r="VID1220" s="12"/>
      <c r="VIE1220" s="12"/>
      <c r="VIF1220" s="12"/>
      <c r="VIG1220" s="12"/>
      <c r="VIH1220" s="12"/>
      <c r="VII1220" s="12"/>
      <c r="VIJ1220" s="12"/>
      <c r="VIK1220" s="12"/>
      <c r="VIL1220" s="12"/>
      <c r="VIM1220" s="12"/>
      <c r="VIN1220" s="12"/>
      <c r="VIO1220" s="12"/>
      <c r="VIP1220" s="12"/>
      <c r="VIQ1220" s="12"/>
      <c r="VIR1220" s="12"/>
      <c r="VIS1220" s="12"/>
      <c r="VIT1220" s="12"/>
      <c r="VIU1220" s="12"/>
      <c r="VIV1220" s="12"/>
      <c r="VIW1220" s="12"/>
      <c r="VIX1220" s="12"/>
      <c r="VIY1220" s="12"/>
      <c r="VIZ1220" s="12"/>
      <c r="VJA1220" s="12"/>
      <c r="VJB1220" s="12"/>
      <c r="VJC1220" s="12"/>
      <c r="VJD1220" s="12"/>
      <c r="VJE1220" s="12"/>
      <c r="VJF1220" s="12"/>
      <c r="VJG1220" s="12"/>
      <c r="VJH1220" s="12"/>
      <c r="VJI1220" s="12"/>
      <c r="VJJ1220" s="12"/>
      <c r="VJK1220" s="12"/>
      <c r="VJL1220" s="12"/>
      <c r="VJM1220" s="12"/>
      <c r="VJN1220" s="12"/>
      <c r="VJO1220" s="12"/>
      <c r="VJP1220" s="12"/>
      <c r="VJQ1220" s="12"/>
      <c r="VJR1220" s="12"/>
      <c r="VJS1220" s="12"/>
      <c r="VJT1220" s="12"/>
      <c r="VJU1220" s="12"/>
      <c r="VJV1220" s="12"/>
      <c r="VJW1220" s="12"/>
      <c r="VJX1220" s="12"/>
      <c r="VJY1220" s="12"/>
      <c r="VJZ1220" s="12"/>
      <c r="VKA1220" s="12"/>
      <c r="VKB1220" s="12"/>
      <c r="VKC1220" s="12"/>
      <c r="VKD1220" s="12"/>
      <c r="VKE1220" s="12"/>
      <c r="VKF1220" s="12"/>
      <c r="VKG1220" s="12"/>
      <c r="VKH1220" s="12"/>
      <c r="VKI1220" s="12"/>
      <c r="VKJ1220" s="12"/>
      <c r="VKK1220" s="12"/>
      <c r="VKL1220" s="12"/>
      <c r="VKM1220" s="12"/>
      <c r="VKN1220" s="12"/>
      <c r="VKO1220" s="12"/>
      <c r="VKP1220" s="12"/>
      <c r="VKQ1220" s="12"/>
      <c r="VKR1220" s="12"/>
      <c r="VKS1220" s="12"/>
      <c r="VKT1220" s="12"/>
      <c r="VKU1220" s="12"/>
      <c r="VKV1220" s="12"/>
      <c r="VKW1220" s="12"/>
      <c r="VKX1220" s="12"/>
      <c r="VKY1220" s="12"/>
      <c r="VKZ1220" s="12"/>
      <c r="VLA1220" s="12"/>
      <c r="VLB1220" s="12"/>
      <c r="VLC1220" s="12"/>
      <c r="VLD1220" s="12"/>
      <c r="VLE1220" s="12"/>
      <c r="VLF1220" s="12"/>
      <c r="VLG1220" s="12"/>
      <c r="VLH1220" s="12"/>
      <c r="VLI1220" s="12"/>
      <c r="VLJ1220" s="12"/>
      <c r="VLK1220" s="12"/>
      <c r="VLL1220" s="12"/>
      <c r="VLM1220" s="12"/>
      <c r="VLN1220" s="12"/>
      <c r="VLO1220" s="12"/>
      <c r="VLP1220" s="12"/>
      <c r="VLQ1220" s="12"/>
      <c r="VLR1220" s="12"/>
      <c r="VLS1220" s="12"/>
      <c r="VLT1220" s="12"/>
      <c r="VLU1220" s="12"/>
      <c r="VLV1220" s="12"/>
      <c r="VLW1220" s="12"/>
      <c r="VLX1220" s="12"/>
      <c r="VLY1220" s="12"/>
      <c r="VLZ1220" s="12"/>
      <c r="VMA1220" s="12"/>
      <c r="VMB1220" s="12"/>
      <c r="VMC1220" s="12"/>
      <c r="VMD1220" s="12"/>
      <c r="VME1220" s="12"/>
      <c r="VMF1220" s="12"/>
      <c r="VMG1220" s="12"/>
      <c r="VMH1220" s="12"/>
      <c r="VMI1220" s="12"/>
      <c r="VMJ1220" s="12"/>
      <c r="VMK1220" s="12"/>
      <c r="VML1220" s="12"/>
      <c r="VMM1220" s="12"/>
      <c r="VMN1220" s="12"/>
      <c r="VMO1220" s="12"/>
      <c r="VMP1220" s="12"/>
      <c r="VMQ1220" s="12"/>
      <c r="VMR1220" s="12"/>
      <c r="VMS1220" s="12"/>
      <c r="VMT1220" s="12"/>
      <c r="VMU1220" s="12"/>
      <c r="VMV1220" s="12"/>
      <c r="VMW1220" s="12"/>
      <c r="VMX1220" s="12"/>
      <c r="VMY1220" s="12"/>
      <c r="VMZ1220" s="12"/>
      <c r="VNA1220" s="12"/>
      <c r="VNB1220" s="12"/>
      <c r="VNC1220" s="12"/>
      <c r="VND1220" s="12"/>
      <c r="VNE1220" s="12"/>
      <c r="VNF1220" s="12"/>
      <c r="VNG1220" s="12"/>
      <c r="VNH1220" s="12"/>
      <c r="VNI1220" s="12"/>
      <c r="VNJ1220" s="12"/>
      <c r="VNK1220" s="12"/>
      <c r="VNL1220" s="12"/>
      <c r="VNM1220" s="12"/>
      <c r="VNN1220" s="12"/>
      <c r="VNO1220" s="12"/>
      <c r="VNP1220" s="12"/>
      <c r="VNQ1220" s="12"/>
      <c r="VNR1220" s="12"/>
      <c r="VNS1220" s="12"/>
      <c r="VNT1220" s="12"/>
      <c r="VNU1220" s="12"/>
      <c r="VNV1220" s="12"/>
      <c r="VNW1220" s="12"/>
      <c r="VNX1220" s="12"/>
      <c r="VNY1220" s="12"/>
      <c r="VNZ1220" s="12"/>
      <c r="VOA1220" s="12"/>
      <c r="VOB1220" s="12"/>
      <c r="VOC1220" s="12"/>
      <c r="VOD1220" s="12"/>
      <c r="VOE1220" s="12"/>
      <c r="VOF1220" s="12"/>
      <c r="VOG1220" s="12"/>
      <c r="VOH1220" s="12"/>
      <c r="VOI1220" s="12"/>
      <c r="VOJ1220" s="12"/>
      <c r="VOK1220" s="12"/>
      <c r="VOL1220" s="12"/>
      <c r="VOM1220" s="12"/>
      <c r="VON1220" s="12"/>
      <c r="VOO1220" s="12"/>
      <c r="VOP1220" s="12"/>
      <c r="VOQ1220" s="12"/>
      <c r="VOR1220" s="12"/>
      <c r="VOS1220" s="12"/>
      <c r="VOT1220" s="12"/>
      <c r="VOU1220" s="12"/>
      <c r="VOV1220" s="12"/>
      <c r="VOW1220" s="12"/>
      <c r="VOX1220" s="12"/>
      <c r="VOY1220" s="12"/>
      <c r="VOZ1220" s="12"/>
      <c r="VPA1220" s="12"/>
      <c r="VPB1220" s="12"/>
      <c r="VPC1220" s="12"/>
      <c r="VPD1220" s="12"/>
      <c r="VPE1220" s="12"/>
      <c r="VPF1220" s="12"/>
      <c r="VPG1220" s="12"/>
      <c r="VPH1220" s="12"/>
      <c r="VPI1220" s="12"/>
      <c r="VPJ1220" s="12"/>
      <c r="VPK1220" s="12"/>
      <c r="VPL1220" s="12"/>
      <c r="VPM1220" s="12"/>
      <c r="VPN1220" s="12"/>
      <c r="VPO1220" s="12"/>
      <c r="VPP1220" s="12"/>
      <c r="VPQ1220" s="12"/>
      <c r="VPR1220" s="12"/>
      <c r="VPS1220" s="12"/>
      <c r="VPT1220" s="12"/>
      <c r="VPU1220" s="12"/>
      <c r="VPV1220" s="12"/>
      <c r="VPW1220" s="12"/>
      <c r="VPX1220" s="12"/>
      <c r="VPY1220" s="12"/>
      <c r="VPZ1220" s="12"/>
      <c r="VQA1220" s="12"/>
      <c r="VQB1220" s="12"/>
      <c r="VQC1220" s="12"/>
      <c r="VQD1220" s="12"/>
      <c r="VQE1220" s="12"/>
      <c r="VQF1220" s="12"/>
      <c r="VQG1220" s="12"/>
      <c r="VQH1220" s="12"/>
      <c r="VQI1220" s="12"/>
      <c r="VQJ1220" s="12"/>
      <c r="VQK1220" s="12"/>
      <c r="VQL1220" s="12"/>
      <c r="VQM1220" s="12"/>
      <c r="VQN1220" s="12"/>
      <c r="VQO1220" s="12"/>
      <c r="VQP1220" s="12"/>
      <c r="VQQ1220" s="12"/>
      <c r="VQR1220" s="12"/>
      <c r="VQS1220" s="12"/>
      <c r="VQT1220" s="12"/>
      <c r="VQU1220" s="12"/>
      <c r="VQV1220" s="12"/>
      <c r="VQW1220" s="12"/>
      <c r="VQX1220" s="12"/>
      <c r="VQY1220" s="12"/>
      <c r="VQZ1220" s="12"/>
      <c r="VRA1220" s="12"/>
      <c r="VRB1220" s="12"/>
      <c r="VRC1220" s="12"/>
      <c r="VRD1220" s="12"/>
      <c r="VRE1220" s="12"/>
      <c r="VRF1220" s="12"/>
      <c r="VRG1220" s="12"/>
      <c r="VRH1220" s="12"/>
      <c r="VRI1220" s="12"/>
      <c r="VRJ1220" s="12"/>
      <c r="VRK1220" s="12"/>
      <c r="VRL1220" s="12"/>
      <c r="VRM1220" s="12"/>
      <c r="VRN1220" s="12"/>
      <c r="VRO1220" s="12"/>
      <c r="VRP1220" s="12"/>
      <c r="VRQ1220" s="12"/>
      <c r="VRR1220" s="12"/>
      <c r="VRS1220" s="12"/>
      <c r="VRT1220" s="12"/>
      <c r="VRU1220" s="12"/>
      <c r="VRV1220" s="12"/>
      <c r="VRW1220" s="12"/>
      <c r="VRX1220" s="12"/>
      <c r="VRY1220" s="12"/>
      <c r="VRZ1220" s="12"/>
      <c r="VSA1220" s="12"/>
      <c r="VSB1220" s="12"/>
      <c r="VSC1220" s="12"/>
      <c r="VSD1220" s="12"/>
      <c r="VSE1220" s="12"/>
      <c r="VSF1220" s="12"/>
      <c r="VSG1220" s="12"/>
      <c r="VSH1220" s="12"/>
      <c r="VSI1220" s="12"/>
      <c r="VSJ1220" s="12"/>
      <c r="VSK1220" s="12"/>
      <c r="VSL1220" s="12"/>
      <c r="VSM1220" s="12"/>
      <c r="VSN1220" s="12"/>
      <c r="VSO1220" s="12"/>
      <c r="VSP1220" s="12"/>
      <c r="VSQ1220" s="12"/>
      <c r="VSR1220" s="12"/>
      <c r="VSS1220" s="12"/>
      <c r="VST1220" s="12"/>
      <c r="VSU1220" s="12"/>
      <c r="VSV1220" s="12"/>
      <c r="VSW1220" s="12"/>
      <c r="VSX1220" s="12"/>
      <c r="VSY1220" s="12"/>
      <c r="VSZ1220" s="12"/>
      <c r="VTA1220" s="12"/>
      <c r="VTB1220" s="12"/>
      <c r="VTC1220" s="12"/>
      <c r="VTD1220" s="12"/>
      <c r="VTE1220" s="12"/>
      <c r="VTF1220" s="12"/>
      <c r="VTG1220" s="12"/>
      <c r="VTH1220" s="12"/>
      <c r="VTI1220" s="12"/>
      <c r="VTJ1220" s="12"/>
      <c r="VTK1220" s="12"/>
      <c r="VTL1220" s="12"/>
      <c r="VTM1220" s="12"/>
      <c r="VTN1220" s="12"/>
      <c r="VTO1220" s="12"/>
      <c r="VTP1220" s="12"/>
      <c r="VTQ1220" s="12"/>
      <c r="VTR1220" s="12"/>
      <c r="VTS1220" s="12"/>
      <c r="VTT1220" s="12"/>
      <c r="VTU1220" s="12"/>
      <c r="VTV1220" s="12"/>
      <c r="VTW1220" s="12"/>
      <c r="VTX1220" s="12"/>
      <c r="VTY1220" s="12"/>
      <c r="VTZ1220" s="12"/>
      <c r="VUA1220" s="12"/>
      <c r="VUB1220" s="12"/>
      <c r="VUC1220" s="12"/>
      <c r="VUD1220" s="12"/>
      <c r="VUE1220" s="12"/>
      <c r="VUF1220" s="12"/>
      <c r="VUG1220" s="12"/>
      <c r="VUH1220" s="12"/>
      <c r="VUI1220" s="12"/>
      <c r="VUJ1220" s="12"/>
      <c r="VUK1220" s="12"/>
      <c r="VUL1220" s="12"/>
      <c r="VUM1220" s="12"/>
      <c r="VUN1220" s="12"/>
      <c r="VUO1220" s="12"/>
      <c r="VUP1220" s="12"/>
      <c r="VUQ1220" s="12"/>
      <c r="VUR1220" s="12"/>
      <c r="VUS1220" s="12"/>
      <c r="VUT1220" s="12"/>
      <c r="VUU1220" s="12"/>
      <c r="VUV1220" s="12"/>
      <c r="VUW1220" s="12"/>
      <c r="VUX1220" s="12"/>
      <c r="VUY1220" s="12"/>
      <c r="VUZ1220" s="12"/>
      <c r="VVA1220" s="12"/>
      <c r="VVB1220" s="12"/>
      <c r="VVC1220" s="12"/>
      <c r="VVD1220" s="12"/>
      <c r="VVE1220" s="12"/>
      <c r="VVF1220" s="12"/>
      <c r="VVG1220" s="12"/>
      <c r="VVH1220" s="12"/>
      <c r="VVI1220" s="12"/>
      <c r="VVJ1220" s="12"/>
      <c r="VVK1220" s="12"/>
      <c r="VVL1220" s="12"/>
      <c r="VVM1220" s="12"/>
      <c r="VVN1220" s="12"/>
      <c r="VVO1220" s="12"/>
      <c r="VVP1220" s="12"/>
      <c r="VVQ1220" s="12"/>
      <c r="VVR1220" s="12"/>
      <c r="VVS1220" s="12"/>
      <c r="VVT1220" s="12"/>
      <c r="VVU1220" s="12"/>
      <c r="VVV1220" s="12"/>
      <c r="VVW1220" s="12"/>
      <c r="VVX1220" s="12"/>
      <c r="VVY1220" s="12"/>
      <c r="VVZ1220" s="12"/>
      <c r="VWA1220" s="12"/>
      <c r="VWB1220" s="12"/>
      <c r="VWC1220" s="12"/>
      <c r="VWD1220" s="12"/>
      <c r="VWE1220" s="12"/>
      <c r="VWF1220" s="12"/>
      <c r="VWG1220" s="12"/>
      <c r="VWH1220" s="12"/>
      <c r="VWI1220" s="12"/>
      <c r="VWJ1220" s="12"/>
      <c r="VWK1220" s="12"/>
      <c r="VWL1220" s="12"/>
      <c r="VWM1220" s="12"/>
      <c r="VWN1220" s="12"/>
      <c r="VWO1220" s="12"/>
      <c r="VWP1220" s="12"/>
      <c r="VWQ1220" s="12"/>
      <c r="VWR1220" s="12"/>
      <c r="VWS1220" s="12"/>
      <c r="VWT1220" s="12"/>
      <c r="VWU1220" s="12"/>
      <c r="VWV1220" s="12"/>
      <c r="VWW1220" s="12"/>
      <c r="VWX1220" s="12"/>
      <c r="VWY1220" s="12"/>
      <c r="VWZ1220" s="12"/>
      <c r="VXA1220" s="12"/>
      <c r="VXB1220" s="12"/>
      <c r="VXC1220" s="12"/>
      <c r="VXD1220" s="12"/>
      <c r="VXE1220" s="12"/>
      <c r="VXF1220" s="12"/>
      <c r="VXG1220" s="12"/>
      <c r="VXH1220" s="12"/>
      <c r="VXI1220" s="12"/>
      <c r="VXJ1220" s="12"/>
      <c r="VXK1220" s="12"/>
      <c r="VXL1220" s="12"/>
      <c r="VXM1220" s="12"/>
      <c r="VXN1220" s="12"/>
      <c r="VXO1220" s="12"/>
      <c r="VXP1220" s="12"/>
      <c r="VXQ1220" s="12"/>
      <c r="VXR1220" s="12"/>
      <c r="VXS1220" s="12"/>
      <c r="VXT1220" s="12"/>
      <c r="VXU1220" s="12"/>
      <c r="VXV1220" s="12"/>
      <c r="VXW1220" s="12"/>
      <c r="VXX1220" s="12"/>
      <c r="VXY1220" s="12"/>
      <c r="VXZ1220" s="12"/>
      <c r="VYA1220" s="12"/>
      <c r="VYB1220" s="12"/>
      <c r="VYC1220" s="12"/>
      <c r="VYD1220" s="12"/>
      <c r="VYE1220" s="12"/>
      <c r="VYF1220" s="12"/>
      <c r="VYG1220" s="12"/>
      <c r="VYH1220" s="12"/>
      <c r="VYI1220" s="12"/>
      <c r="VYJ1220" s="12"/>
      <c r="VYK1220" s="12"/>
      <c r="VYL1220" s="12"/>
      <c r="VYM1220" s="12"/>
      <c r="VYN1220" s="12"/>
      <c r="VYO1220" s="12"/>
      <c r="VYP1220" s="12"/>
      <c r="VYQ1220" s="12"/>
      <c r="VYR1220" s="12"/>
      <c r="VYS1220" s="12"/>
      <c r="VYT1220" s="12"/>
      <c r="VYU1220" s="12"/>
      <c r="VYV1220" s="12"/>
      <c r="VYW1220" s="12"/>
      <c r="VYX1220" s="12"/>
      <c r="VYY1220" s="12"/>
      <c r="VYZ1220" s="12"/>
      <c r="VZA1220" s="12"/>
      <c r="VZB1220" s="12"/>
      <c r="VZC1220" s="12"/>
      <c r="VZD1220" s="12"/>
      <c r="VZE1220" s="12"/>
      <c r="VZF1220" s="12"/>
      <c r="VZG1220" s="12"/>
      <c r="VZH1220" s="12"/>
      <c r="VZI1220" s="12"/>
      <c r="VZJ1220" s="12"/>
      <c r="VZK1220" s="12"/>
      <c r="VZL1220" s="12"/>
      <c r="VZM1220" s="12"/>
      <c r="VZN1220" s="12"/>
      <c r="VZO1220" s="12"/>
      <c r="VZP1220" s="12"/>
      <c r="VZQ1220" s="12"/>
      <c r="VZR1220" s="12"/>
      <c r="VZS1220" s="12"/>
      <c r="VZT1220" s="12"/>
      <c r="VZU1220" s="12"/>
      <c r="VZV1220" s="12"/>
      <c r="VZW1220" s="12"/>
      <c r="VZX1220" s="12"/>
      <c r="VZY1220" s="12"/>
      <c r="VZZ1220" s="12"/>
      <c r="WAA1220" s="12"/>
      <c r="WAB1220" s="12"/>
      <c r="WAC1220" s="12"/>
      <c r="WAD1220" s="12"/>
      <c r="WAE1220" s="12"/>
      <c r="WAF1220" s="12"/>
      <c r="WAG1220" s="12"/>
      <c r="WAH1220" s="12"/>
      <c r="WAI1220" s="12"/>
      <c r="WAJ1220" s="12"/>
      <c r="WAK1220" s="12"/>
      <c r="WAL1220" s="12"/>
      <c r="WAM1220" s="12"/>
      <c r="WAN1220" s="12"/>
      <c r="WAO1220" s="12"/>
      <c r="WAP1220" s="12"/>
      <c r="WAQ1220" s="12"/>
      <c r="WAR1220" s="12"/>
      <c r="WAS1220" s="12"/>
      <c r="WAT1220" s="12"/>
      <c r="WAU1220" s="12"/>
      <c r="WAV1220" s="12"/>
      <c r="WAW1220" s="12"/>
      <c r="WAX1220" s="12"/>
      <c r="WAY1220" s="12"/>
      <c r="WAZ1220" s="12"/>
      <c r="WBA1220" s="12"/>
      <c r="WBB1220" s="12"/>
      <c r="WBC1220" s="12"/>
      <c r="WBD1220" s="12"/>
      <c r="WBE1220" s="12"/>
      <c r="WBF1220" s="12"/>
      <c r="WBG1220" s="12"/>
      <c r="WBH1220" s="12"/>
      <c r="WBI1220" s="12"/>
      <c r="WBJ1220" s="12"/>
      <c r="WBK1220" s="12"/>
      <c r="WBL1220" s="12"/>
      <c r="WBM1220" s="12"/>
      <c r="WBN1220" s="12"/>
      <c r="WBO1220" s="12"/>
      <c r="WBP1220" s="12"/>
      <c r="WBQ1220" s="12"/>
      <c r="WBR1220" s="12"/>
      <c r="WBS1220" s="12"/>
      <c r="WBT1220" s="12"/>
      <c r="WBU1220" s="12"/>
      <c r="WBV1220" s="12"/>
      <c r="WBW1220" s="12"/>
      <c r="WBX1220" s="12"/>
      <c r="WBY1220" s="12"/>
      <c r="WBZ1220" s="12"/>
      <c r="WCA1220" s="12"/>
      <c r="WCB1220" s="12"/>
      <c r="WCC1220" s="12"/>
      <c r="WCD1220" s="12"/>
      <c r="WCE1220" s="12"/>
      <c r="WCF1220" s="12"/>
      <c r="WCG1220" s="12"/>
      <c r="WCH1220" s="12"/>
      <c r="WCI1220" s="12"/>
      <c r="WCJ1220" s="12"/>
      <c r="WCK1220" s="12"/>
      <c r="WCL1220" s="12"/>
      <c r="WCM1220" s="12"/>
      <c r="WCN1220" s="12"/>
      <c r="WCO1220" s="12"/>
      <c r="WCP1220" s="12"/>
      <c r="WCQ1220" s="12"/>
      <c r="WCR1220" s="12"/>
      <c r="WCS1220" s="12"/>
      <c r="WCT1220" s="12"/>
      <c r="WCU1220" s="12"/>
      <c r="WCV1220" s="12"/>
      <c r="WCW1220" s="12"/>
      <c r="WCX1220" s="12"/>
      <c r="WCY1220" s="12"/>
      <c r="WCZ1220" s="12"/>
      <c r="WDA1220" s="12"/>
      <c r="WDB1220" s="12"/>
      <c r="WDC1220" s="12"/>
      <c r="WDD1220" s="12"/>
      <c r="WDE1220" s="12"/>
      <c r="WDF1220" s="12"/>
      <c r="WDG1220" s="12"/>
      <c r="WDH1220" s="12"/>
      <c r="WDI1220" s="12"/>
      <c r="WDJ1220" s="12"/>
      <c r="WDK1220" s="12"/>
      <c r="WDL1220" s="12"/>
      <c r="WDM1220" s="12"/>
      <c r="WDN1220" s="12"/>
      <c r="WDO1220" s="12"/>
      <c r="WDP1220" s="12"/>
      <c r="WDQ1220" s="12"/>
      <c r="WDR1220" s="12"/>
      <c r="WDS1220" s="12"/>
      <c r="WDT1220" s="12"/>
      <c r="WDU1220" s="12"/>
      <c r="WDV1220" s="12"/>
      <c r="WDW1220" s="12"/>
      <c r="WDX1220" s="12"/>
      <c r="WDY1220" s="12"/>
      <c r="WDZ1220" s="12"/>
      <c r="WEA1220" s="12"/>
      <c r="WEB1220" s="12"/>
      <c r="WEC1220" s="12"/>
      <c r="WED1220" s="12"/>
      <c r="WEE1220" s="12"/>
      <c r="WEF1220" s="12"/>
      <c r="WEG1220" s="12"/>
      <c r="WEH1220" s="12"/>
      <c r="WEI1220" s="12"/>
      <c r="WEJ1220" s="12"/>
      <c r="WEK1220" s="12"/>
      <c r="WEL1220" s="12"/>
      <c r="WEM1220" s="12"/>
      <c r="WEN1220" s="12"/>
      <c r="WEO1220" s="12"/>
      <c r="WEP1220" s="12"/>
      <c r="WEQ1220" s="12"/>
      <c r="WER1220" s="12"/>
      <c r="WES1220" s="12"/>
      <c r="WET1220" s="12"/>
      <c r="WEU1220" s="12"/>
      <c r="WEV1220" s="12"/>
      <c r="WEW1220" s="12"/>
      <c r="WEX1220" s="12"/>
      <c r="WEY1220" s="12"/>
      <c r="WEZ1220" s="12"/>
      <c r="WFA1220" s="12"/>
      <c r="WFB1220" s="12"/>
      <c r="WFC1220" s="12"/>
      <c r="WFD1220" s="12"/>
      <c r="WFE1220" s="12"/>
      <c r="WFF1220" s="12"/>
      <c r="WFG1220" s="12"/>
      <c r="WFH1220" s="12"/>
      <c r="WFI1220" s="12"/>
      <c r="WFJ1220" s="12"/>
      <c r="WFK1220" s="12"/>
      <c r="WFL1220" s="12"/>
      <c r="WFM1220" s="12"/>
      <c r="WFN1220" s="12"/>
      <c r="WFO1220" s="12"/>
      <c r="WFP1220" s="12"/>
      <c r="WFQ1220" s="12"/>
      <c r="WFR1220" s="12"/>
      <c r="WFS1220" s="12"/>
      <c r="WFT1220" s="12"/>
      <c r="WFU1220" s="12"/>
      <c r="WFV1220" s="12"/>
      <c r="WFW1220" s="12"/>
      <c r="WFX1220" s="12"/>
      <c r="WFY1220" s="12"/>
      <c r="WFZ1220" s="12"/>
      <c r="WGA1220" s="12"/>
      <c r="WGB1220" s="12"/>
      <c r="WGC1220" s="12"/>
      <c r="WGD1220" s="12"/>
      <c r="WGE1220" s="12"/>
      <c r="WGF1220" s="12"/>
      <c r="WGG1220" s="12"/>
      <c r="WGH1220" s="12"/>
      <c r="WGI1220" s="12"/>
      <c r="WGJ1220" s="12"/>
      <c r="WGK1220" s="12"/>
      <c r="WGL1220" s="12"/>
      <c r="WGM1220" s="12"/>
      <c r="WGN1220" s="12"/>
      <c r="WGO1220" s="12"/>
      <c r="WGP1220" s="12"/>
      <c r="WGQ1220" s="12"/>
      <c r="WGR1220" s="12"/>
      <c r="WGS1220" s="12"/>
      <c r="WGT1220" s="12"/>
      <c r="WGU1220" s="12"/>
      <c r="WGV1220" s="12"/>
      <c r="WGW1220" s="12"/>
      <c r="WGX1220" s="12"/>
      <c r="WGY1220" s="12"/>
      <c r="WGZ1220" s="12"/>
      <c r="WHA1220" s="12"/>
      <c r="WHB1220" s="12"/>
      <c r="WHC1220" s="12"/>
      <c r="WHD1220" s="12"/>
      <c r="WHE1220" s="12"/>
      <c r="WHF1220" s="12"/>
      <c r="WHG1220" s="12"/>
      <c r="WHH1220" s="12"/>
      <c r="WHI1220" s="12"/>
      <c r="WHJ1220" s="12"/>
      <c r="WHK1220" s="12"/>
      <c r="WHL1220" s="12"/>
      <c r="WHM1220" s="12"/>
      <c r="WHN1220" s="12"/>
      <c r="WHO1220" s="12"/>
      <c r="WHP1220" s="12"/>
      <c r="WHQ1220" s="12"/>
      <c r="WHR1220" s="12"/>
      <c r="WHS1220" s="12"/>
      <c r="WHT1220" s="12"/>
      <c r="WHU1220" s="12"/>
      <c r="WHV1220" s="12"/>
      <c r="WHW1220" s="12"/>
      <c r="WHX1220" s="12"/>
      <c r="WHY1220" s="12"/>
      <c r="WHZ1220" s="12"/>
      <c r="WIA1220" s="12"/>
      <c r="WIB1220" s="12"/>
      <c r="WIC1220" s="12"/>
      <c r="WID1220" s="12"/>
      <c r="WIE1220" s="12"/>
      <c r="WIF1220" s="12"/>
      <c r="WIG1220" s="12"/>
      <c r="WIH1220" s="12"/>
      <c r="WII1220" s="12"/>
      <c r="WIJ1220" s="12"/>
      <c r="WIK1220" s="12"/>
      <c r="WIL1220" s="12"/>
      <c r="WIM1220" s="12"/>
      <c r="WIN1220" s="12"/>
      <c r="WIO1220" s="12"/>
      <c r="WIP1220" s="12"/>
      <c r="WIQ1220" s="12"/>
      <c r="WIR1220" s="12"/>
      <c r="WIS1220" s="12"/>
      <c r="WIT1220" s="12"/>
      <c r="WIU1220" s="12"/>
      <c r="WIV1220" s="12"/>
      <c r="WIW1220" s="12"/>
      <c r="WIX1220" s="12"/>
      <c r="WIY1220" s="12"/>
      <c r="WIZ1220" s="12"/>
      <c r="WJA1220" s="12"/>
      <c r="WJB1220" s="12"/>
      <c r="WJC1220" s="12"/>
      <c r="WJD1220" s="12"/>
      <c r="WJE1220" s="12"/>
      <c r="WJF1220" s="12"/>
      <c r="WJG1220" s="12"/>
      <c r="WJH1220" s="12"/>
      <c r="WJI1220" s="12"/>
      <c r="WJJ1220" s="12"/>
      <c r="WJK1220" s="12"/>
      <c r="WJL1220" s="12"/>
      <c r="WJM1220" s="12"/>
      <c r="WJN1220" s="12"/>
      <c r="WJO1220" s="12"/>
      <c r="WJP1220" s="12"/>
      <c r="WJQ1220" s="12"/>
      <c r="WJR1220" s="12"/>
      <c r="WJS1220" s="12"/>
      <c r="WJT1220" s="12"/>
      <c r="WJU1220" s="12"/>
      <c r="WJV1220" s="12"/>
      <c r="WJW1220" s="12"/>
      <c r="WJX1220" s="12"/>
      <c r="WJY1220" s="12"/>
      <c r="WJZ1220" s="12"/>
      <c r="WKA1220" s="12"/>
      <c r="WKB1220" s="12"/>
      <c r="WKC1220" s="12"/>
      <c r="WKD1220" s="12"/>
      <c r="WKE1220" s="12"/>
      <c r="WKF1220" s="12"/>
      <c r="WKG1220" s="12"/>
      <c r="WKH1220" s="12"/>
      <c r="WKI1220" s="12"/>
      <c r="WKJ1220" s="12"/>
      <c r="WKK1220" s="12"/>
      <c r="WKL1220" s="12"/>
      <c r="WKM1220" s="12"/>
      <c r="WKN1220" s="12"/>
      <c r="WKO1220" s="12"/>
      <c r="WKP1220" s="12"/>
      <c r="WKQ1220" s="12"/>
      <c r="WKR1220" s="12"/>
      <c r="WKS1220" s="12"/>
      <c r="WKT1220" s="12"/>
      <c r="WKU1220" s="12"/>
      <c r="WKV1220" s="12"/>
      <c r="WKW1220" s="12"/>
      <c r="WKX1220" s="12"/>
      <c r="WKY1220" s="12"/>
      <c r="WKZ1220" s="12"/>
      <c r="WLA1220" s="12"/>
      <c r="WLB1220" s="12"/>
      <c r="WLC1220" s="12"/>
      <c r="WLD1220" s="12"/>
      <c r="WLE1220" s="12"/>
      <c r="WLF1220" s="12"/>
      <c r="WLG1220" s="12"/>
      <c r="WLH1220" s="12"/>
      <c r="WLI1220" s="12"/>
      <c r="WLJ1220" s="12"/>
      <c r="WLK1220" s="12"/>
      <c r="WLL1220" s="12"/>
      <c r="WLM1220" s="12"/>
      <c r="WLN1220" s="12"/>
      <c r="WLO1220" s="12"/>
      <c r="WLP1220" s="12"/>
      <c r="WLQ1220" s="12"/>
      <c r="WLR1220" s="12"/>
      <c r="WLS1220" s="12"/>
      <c r="WLT1220" s="12"/>
      <c r="WLU1220" s="12"/>
      <c r="WLV1220" s="12"/>
      <c r="WLW1220" s="12"/>
      <c r="WLX1220" s="12"/>
      <c r="WLY1220" s="12"/>
      <c r="WLZ1220" s="12"/>
      <c r="WMA1220" s="12"/>
      <c r="WMB1220" s="12"/>
      <c r="WMC1220" s="12"/>
      <c r="WMD1220" s="12"/>
      <c r="WME1220" s="12"/>
      <c r="WMF1220" s="12"/>
      <c r="WMG1220" s="12"/>
      <c r="WMH1220" s="12"/>
      <c r="WMI1220" s="12"/>
      <c r="WMJ1220" s="12"/>
      <c r="WMK1220" s="12"/>
      <c r="WML1220" s="12"/>
      <c r="WMM1220" s="12"/>
      <c r="WMN1220" s="12"/>
      <c r="WMO1220" s="12"/>
      <c r="WMP1220" s="12"/>
      <c r="WMQ1220" s="12"/>
      <c r="WMR1220" s="12"/>
      <c r="WMS1220" s="12"/>
      <c r="WMT1220" s="12"/>
      <c r="WMU1220" s="12"/>
      <c r="WMV1220" s="12"/>
      <c r="WMW1220" s="12"/>
      <c r="WMX1220" s="12"/>
      <c r="WMY1220" s="12"/>
      <c r="WMZ1220" s="12"/>
      <c r="WNA1220" s="12"/>
      <c r="WNB1220" s="12"/>
      <c r="WNC1220" s="12"/>
      <c r="WND1220" s="12"/>
      <c r="WNE1220" s="12"/>
      <c r="WNF1220" s="12"/>
      <c r="WNG1220" s="12"/>
      <c r="WNH1220" s="12"/>
      <c r="WNI1220" s="12"/>
      <c r="WNJ1220" s="12"/>
      <c r="WNK1220" s="12"/>
      <c r="WNL1220" s="12"/>
      <c r="WNM1220" s="12"/>
      <c r="WNN1220" s="12"/>
      <c r="WNO1220" s="12"/>
      <c r="WNP1220" s="12"/>
      <c r="WNQ1220" s="12"/>
      <c r="WNR1220" s="12"/>
      <c r="WNS1220" s="12"/>
      <c r="WNT1220" s="12"/>
      <c r="WNU1220" s="12"/>
      <c r="WNV1220" s="12"/>
      <c r="WNW1220" s="12"/>
      <c r="WNX1220" s="12"/>
      <c r="WNY1220" s="12"/>
      <c r="WNZ1220" s="12"/>
      <c r="WOA1220" s="12"/>
      <c r="WOB1220" s="12"/>
      <c r="WOC1220" s="12"/>
      <c r="WOD1220" s="12"/>
      <c r="WOE1220" s="12"/>
      <c r="WOF1220" s="12"/>
      <c r="WOG1220" s="12"/>
      <c r="WOH1220" s="12"/>
      <c r="WOI1220" s="12"/>
      <c r="WOJ1220" s="12"/>
      <c r="WOK1220" s="12"/>
      <c r="WOL1220" s="12"/>
      <c r="WOM1220" s="12"/>
      <c r="WON1220" s="12"/>
      <c r="WOO1220" s="12"/>
      <c r="WOP1220" s="12"/>
      <c r="WOQ1220" s="12"/>
      <c r="WOR1220" s="12"/>
      <c r="WOS1220" s="12"/>
      <c r="WOT1220" s="12"/>
      <c r="WOU1220" s="12"/>
      <c r="WOV1220" s="12"/>
      <c r="WOW1220" s="12"/>
      <c r="WOX1220" s="12"/>
      <c r="WOY1220" s="12"/>
      <c r="WOZ1220" s="12"/>
      <c r="WPA1220" s="12"/>
      <c r="WPB1220" s="12"/>
      <c r="WPC1220" s="12"/>
      <c r="WPD1220" s="12"/>
      <c r="WPE1220" s="12"/>
      <c r="WPF1220" s="12"/>
      <c r="WPG1220" s="12"/>
      <c r="WPH1220" s="12"/>
      <c r="WPI1220" s="12"/>
      <c r="WPJ1220" s="12"/>
      <c r="WPK1220" s="12"/>
      <c r="WPL1220" s="12"/>
      <c r="WPM1220" s="12"/>
      <c r="WPN1220" s="12"/>
      <c r="WPO1220" s="12"/>
      <c r="WPP1220" s="12"/>
      <c r="WPQ1220" s="12"/>
      <c r="WPR1220" s="12"/>
      <c r="WPS1220" s="12"/>
      <c r="WPT1220" s="12"/>
      <c r="WPU1220" s="12"/>
      <c r="WPV1220" s="12"/>
      <c r="WPW1220" s="12"/>
      <c r="WPX1220" s="12"/>
      <c r="WPY1220" s="12"/>
      <c r="WPZ1220" s="12"/>
      <c r="WQA1220" s="12"/>
      <c r="WQB1220" s="12"/>
      <c r="WQC1220" s="12"/>
      <c r="WQD1220" s="12"/>
      <c r="WQE1220" s="12"/>
      <c r="WQF1220" s="12"/>
      <c r="WQG1220" s="12"/>
      <c r="WQH1220" s="12"/>
      <c r="WQI1220" s="12"/>
      <c r="WQJ1220" s="12"/>
      <c r="WQK1220" s="12"/>
      <c r="WQL1220" s="12"/>
      <c r="WQM1220" s="12"/>
      <c r="WQN1220" s="12"/>
      <c r="WQO1220" s="12"/>
      <c r="WQP1220" s="12"/>
      <c r="WQQ1220" s="12"/>
      <c r="WQR1220" s="12"/>
      <c r="WQS1220" s="12"/>
      <c r="WQT1220" s="12"/>
      <c r="WQU1220" s="12"/>
      <c r="WQV1220" s="12"/>
      <c r="WQW1220" s="12"/>
      <c r="WQX1220" s="12"/>
      <c r="WQY1220" s="12"/>
      <c r="WQZ1220" s="12"/>
      <c r="WRA1220" s="12"/>
      <c r="WRB1220" s="12"/>
      <c r="WRC1220" s="12"/>
      <c r="WRD1220" s="12"/>
      <c r="WRE1220" s="12"/>
      <c r="WRF1220" s="12"/>
      <c r="WRG1220" s="12"/>
      <c r="WRH1220" s="12"/>
      <c r="WRI1220" s="12"/>
      <c r="WRJ1220" s="12"/>
      <c r="WRK1220" s="12"/>
      <c r="WRL1220" s="12"/>
      <c r="WRM1220" s="12"/>
      <c r="WRN1220" s="12"/>
      <c r="WRO1220" s="12"/>
      <c r="WRP1220" s="12"/>
      <c r="WRQ1220" s="12"/>
      <c r="WRR1220" s="12"/>
      <c r="WRS1220" s="12"/>
      <c r="WRT1220" s="12"/>
      <c r="WRU1220" s="12"/>
      <c r="WRV1220" s="12"/>
      <c r="WRW1220" s="12"/>
      <c r="WRX1220" s="12"/>
      <c r="WRY1220" s="12"/>
      <c r="WRZ1220" s="12"/>
      <c r="WSA1220" s="12"/>
      <c r="WSB1220" s="12"/>
      <c r="WSC1220" s="12"/>
      <c r="WSD1220" s="12"/>
      <c r="WSE1220" s="12"/>
      <c r="WSF1220" s="12"/>
      <c r="WSG1220" s="12"/>
      <c r="WSH1220" s="12"/>
      <c r="WSI1220" s="12"/>
      <c r="WSJ1220" s="12"/>
      <c r="WSK1220" s="12"/>
      <c r="WSL1220" s="12"/>
      <c r="WSM1220" s="12"/>
      <c r="WSN1220" s="12"/>
      <c r="WSO1220" s="12"/>
      <c r="WSP1220" s="12"/>
      <c r="WSQ1220" s="12"/>
      <c r="WSR1220" s="12"/>
      <c r="WSS1220" s="12"/>
      <c r="WST1220" s="12"/>
      <c r="WSU1220" s="12"/>
      <c r="WSV1220" s="12"/>
      <c r="WSW1220" s="12"/>
      <c r="WSX1220" s="12"/>
      <c r="WSY1220" s="12"/>
      <c r="WSZ1220" s="12"/>
      <c r="WTA1220" s="12"/>
      <c r="WTB1220" s="12"/>
      <c r="WTC1220" s="12"/>
      <c r="WTD1220" s="12"/>
      <c r="WTE1220" s="12"/>
      <c r="WTF1220" s="12"/>
      <c r="WTG1220" s="12"/>
      <c r="WTH1220" s="12"/>
      <c r="WTI1220" s="12"/>
      <c r="WTJ1220" s="12"/>
      <c r="WTK1220" s="12"/>
      <c r="WTL1220" s="12"/>
      <c r="WTM1220" s="12"/>
      <c r="WTN1220" s="12"/>
      <c r="WTO1220" s="12"/>
      <c r="WTP1220" s="12"/>
      <c r="WTQ1220" s="12"/>
      <c r="WTR1220" s="12"/>
      <c r="WTS1220" s="12"/>
      <c r="WTT1220" s="12"/>
      <c r="WTU1220" s="12"/>
      <c r="WTV1220" s="12"/>
      <c r="WTW1220" s="12"/>
      <c r="WTX1220" s="12"/>
      <c r="WTY1220" s="12"/>
      <c r="WTZ1220" s="12"/>
      <c r="WUA1220" s="12"/>
      <c r="WUB1220" s="12"/>
      <c r="WUC1220" s="12"/>
      <c r="WUD1220" s="12"/>
      <c r="WUE1220" s="12"/>
      <c r="WUF1220" s="12"/>
      <c r="WUG1220" s="12"/>
      <c r="WUH1220" s="12"/>
      <c r="WUI1220" s="12"/>
      <c r="WUJ1220" s="12"/>
      <c r="WUK1220" s="12"/>
      <c r="WUL1220" s="12"/>
      <c r="WUM1220" s="12"/>
      <c r="WUN1220" s="12"/>
      <c r="WUO1220" s="12"/>
      <c r="WUP1220" s="12"/>
      <c r="WUQ1220" s="12"/>
      <c r="WUR1220" s="12"/>
      <c r="WUS1220" s="12"/>
      <c r="WUT1220" s="12"/>
      <c r="WUU1220" s="12"/>
      <c r="WUV1220" s="12"/>
      <c r="WUW1220" s="12"/>
      <c r="WUX1220" s="12"/>
      <c r="WUY1220" s="12"/>
      <c r="WUZ1220" s="12"/>
      <c r="WVA1220" s="12"/>
      <c r="WVB1220" s="12"/>
      <c r="WVC1220" s="12"/>
      <c r="WVD1220" s="12"/>
      <c r="WVE1220" s="12"/>
      <c r="WVF1220" s="12"/>
      <c r="WVG1220" s="12"/>
      <c r="WVH1220" s="12"/>
      <c r="WVI1220" s="12"/>
      <c r="WVJ1220" s="12"/>
      <c r="WVK1220" s="12"/>
      <c r="WVL1220" s="12"/>
      <c r="WVM1220" s="12"/>
      <c r="WVN1220" s="12"/>
      <c r="WVO1220" s="12"/>
      <c r="WVP1220" s="12"/>
      <c r="WVQ1220" s="12"/>
      <c r="WVR1220" s="12"/>
      <c r="WVS1220" s="12"/>
      <c r="WVT1220" s="12"/>
      <c r="WVU1220" s="12"/>
      <c r="WVV1220" s="12"/>
      <c r="WVW1220" s="12"/>
      <c r="WVX1220" s="12"/>
      <c r="WVY1220" s="12"/>
      <c r="WVZ1220" s="12"/>
      <c r="WWA1220" s="12"/>
      <c r="WWB1220" s="12"/>
      <c r="WWC1220" s="12"/>
      <c r="WWD1220" s="12"/>
      <c r="WWE1220" s="12"/>
      <c r="WWF1220" s="12"/>
      <c r="WWG1220" s="12"/>
      <c r="WWH1220" s="12"/>
      <c r="WWI1220" s="12"/>
      <c r="WWJ1220" s="12"/>
      <c r="WWK1220" s="12"/>
      <c r="WWL1220" s="12"/>
      <c r="WWM1220" s="12"/>
      <c r="WWN1220" s="12"/>
      <c r="WWO1220" s="12"/>
      <c r="WWP1220" s="12"/>
      <c r="WWQ1220" s="12"/>
      <c r="WWR1220" s="12"/>
      <c r="WWS1220" s="12"/>
      <c r="WWT1220" s="12"/>
      <c r="WWU1220" s="12"/>
      <c r="WWV1220" s="12"/>
      <c r="WWW1220" s="12"/>
      <c r="WWX1220" s="12"/>
      <c r="WWY1220" s="12"/>
      <c r="WWZ1220" s="12"/>
      <c r="WXA1220" s="12"/>
      <c r="WXB1220" s="12"/>
      <c r="WXC1220" s="12"/>
      <c r="WXD1220" s="12"/>
      <c r="WXE1220" s="12"/>
      <c r="WXF1220" s="12"/>
      <c r="WXG1220" s="12"/>
      <c r="WXH1220" s="12"/>
      <c r="WXI1220" s="12"/>
      <c r="WXJ1220" s="12"/>
      <c r="WXK1220" s="12"/>
      <c r="WXL1220" s="12"/>
      <c r="WXM1220" s="12"/>
      <c r="WXN1220" s="12"/>
      <c r="WXO1220" s="12"/>
      <c r="WXP1220" s="12"/>
      <c r="WXQ1220" s="12"/>
      <c r="WXR1220" s="12"/>
      <c r="WXS1220" s="12"/>
      <c r="WXT1220" s="12"/>
      <c r="WXU1220" s="12"/>
      <c r="WXV1220" s="12"/>
      <c r="WXW1220" s="12"/>
      <c r="WXX1220" s="12"/>
      <c r="WXY1220" s="12"/>
      <c r="WXZ1220" s="12"/>
      <c r="WYA1220" s="12"/>
      <c r="WYB1220" s="12"/>
      <c r="WYC1220" s="12"/>
      <c r="WYD1220" s="12"/>
      <c r="WYE1220" s="12"/>
      <c r="WYF1220" s="12"/>
      <c r="WYG1220" s="12"/>
      <c r="WYH1220" s="12"/>
      <c r="WYI1220" s="12"/>
      <c r="WYJ1220" s="12"/>
      <c r="WYK1220" s="12"/>
      <c r="WYL1220" s="12"/>
      <c r="WYM1220" s="12"/>
      <c r="WYN1220" s="12"/>
      <c r="WYO1220" s="12"/>
      <c r="WYP1220" s="12"/>
      <c r="WYQ1220" s="12"/>
      <c r="WYR1220" s="12"/>
      <c r="WYS1220" s="12"/>
      <c r="WYT1220" s="12"/>
      <c r="WYU1220" s="12"/>
      <c r="WYV1220" s="12"/>
      <c r="WYW1220" s="12"/>
      <c r="WYX1220" s="12"/>
      <c r="WYY1220" s="12"/>
      <c r="WYZ1220" s="12"/>
      <c r="WZA1220" s="12"/>
      <c r="WZB1220" s="12"/>
      <c r="WZC1220" s="12"/>
      <c r="WZD1220" s="12"/>
      <c r="WZE1220" s="12"/>
      <c r="WZF1220" s="12"/>
      <c r="WZG1220" s="12"/>
      <c r="WZH1220" s="12"/>
      <c r="WZI1220" s="12"/>
      <c r="WZJ1220" s="12"/>
      <c r="WZK1220" s="12"/>
      <c r="WZL1220" s="12"/>
      <c r="WZM1220" s="12"/>
      <c r="WZN1220" s="12"/>
      <c r="WZO1220" s="12"/>
      <c r="WZP1220" s="12"/>
      <c r="WZQ1220" s="12"/>
      <c r="WZR1220" s="12"/>
      <c r="WZS1220" s="12"/>
      <c r="WZT1220" s="12"/>
      <c r="WZU1220" s="12"/>
      <c r="WZV1220" s="12"/>
      <c r="WZW1220" s="12"/>
      <c r="WZX1220" s="12"/>
      <c r="WZY1220" s="12"/>
      <c r="WZZ1220" s="12"/>
      <c r="XAA1220" s="12"/>
      <c r="XAB1220" s="12"/>
      <c r="XAC1220" s="12"/>
      <c r="XAD1220" s="12"/>
      <c r="XAE1220" s="12"/>
      <c r="XAF1220" s="12"/>
      <c r="XAG1220" s="12"/>
      <c r="XAH1220" s="12"/>
      <c r="XAI1220" s="12"/>
      <c r="XAJ1220" s="12"/>
      <c r="XAK1220" s="12"/>
      <c r="XAL1220" s="12"/>
      <c r="XAM1220" s="12"/>
      <c r="XAN1220" s="12"/>
      <c r="XAO1220" s="12"/>
      <c r="XAP1220" s="12"/>
      <c r="XAQ1220" s="12"/>
      <c r="XAR1220" s="12"/>
      <c r="XAS1220" s="12"/>
      <c r="XAT1220" s="12"/>
      <c r="XAU1220" s="12"/>
      <c r="XAV1220" s="12"/>
      <c r="XAW1220" s="12"/>
      <c r="XAX1220" s="12"/>
      <c r="XAY1220" s="12"/>
      <c r="XAZ1220" s="12"/>
      <c r="XBA1220" s="12"/>
      <c r="XBB1220" s="12"/>
      <c r="XBC1220" s="12"/>
      <c r="XBD1220" s="12"/>
      <c r="XBE1220" s="12"/>
      <c r="XBF1220" s="12"/>
      <c r="XBG1220" s="12"/>
      <c r="XBH1220" s="12"/>
      <c r="XBI1220" s="12"/>
      <c r="XBJ1220" s="12"/>
      <c r="XBK1220" s="12"/>
      <c r="XBL1220" s="12"/>
      <c r="XBM1220" s="12"/>
      <c r="XBN1220" s="12"/>
      <c r="XBO1220" s="12"/>
      <c r="XBP1220" s="12"/>
      <c r="XBQ1220" s="12"/>
      <c r="XBR1220" s="12"/>
      <c r="XBS1220" s="12"/>
      <c r="XBT1220" s="12"/>
      <c r="XBU1220" s="12"/>
      <c r="XBV1220" s="12"/>
      <c r="XBW1220" s="12"/>
      <c r="XBX1220" s="12"/>
      <c r="XBY1220" s="12"/>
      <c r="XBZ1220" s="12"/>
      <c r="XCA1220" s="12"/>
      <c r="XCB1220" s="12"/>
      <c r="XCC1220" s="12"/>
      <c r="XCD1220" s="12"/>
      <c r="XCE1220" s="12"/>
      <c r="XCF1220" s="12"/>
      <c r="XCG1220" s="12"/>
      <c r="XCH1220" s="12"/>
      <c r="XCI1220" s="12"/>
      <c r="XCJ1220" s="12"/>
      <c r="XCK1220" s="12"/>
      <c r="XCL1220" s="12"/>
      <c r="XCM1220" s="12"/>
      <c r="XCN1220" s="12"/>
      <c r="XCO1220" s="12"/>
      <c r="XCP1220" s="12"/>
      <c r="XCQ1220" s="12"/>
      <c r="XCR1220" s="12"/>
      <c r="XCS1220" s="12"/>
      <c r="XCT1220" s="12"/>
      <c r="XCU1220" s="12"/>
      <c r="XCV1220" s="12"/>
      <c r="XCW1220" s="12"/>
      <c r="XCX1220" s="12"/>
    </row>
    <row r="1221" spans="1:16326" ht="61.5" x14ac:dyDescent="0.85">
      <c r="A1221" s="12">
        <v>1</v>
      </c>
      <c r="B1221" s="45">
        <f>SUBTOTAL(103,$A$1032:A1221)</f>
        <v>187</v>
      </c>
      <c r="C1221" s="15" t="s">
        <v>730</v>
      </c>
      <c r="D1221" s="21">
        <v>2443451.2999999998</v>
      </c>
      <c r="E1221" s="21">
        <v>0</v>
      </c>
      <c r="F1221" s="21">
        <v>0</v>
      </c>
      <c r="G1221" s="21">
        <v>0</v>
      </c>
      <c r="H1221" s="21">
        <v>0</v>
      </c>
      <c r="I1221" s="21">
        <v>0</v>
      </c>
      <c r="J1221" s="21">
        <v>0</v>
      </c>
      <c r="K1221" s="52">
        <v>0</v>
      </c>
      <c r="L1221" s="21">
        <v>0</v>
      </c>
      <c r="M1221" s="21">
        <v>255.58</v>
      </c>
      <c r="N1221" s="29">
        <v>2392257</v>
      </c>
      <c r="O1221" s="21">
        <v>0</v>
      </c>
      <c r="P1221" s="21">
        <v>0</v>
      </c>
      <c r="Q1221" s="21">
        <v>0</v>
      </c>
      <c r="R1221" s="21">
        <v>0</v>
      </c>
      <c r="S1221" s="21">
        <v>0</v>
      </c>
      <c r="T1221" s="21">
        <v>0</v>
      </c>
      <c r="U1221" s="21">
        <v>0</v>
      </c>
      <c r="V1221" s="21">
        <v>0</v>
      </c>
      <c r="W1221" s="21">
        <v>0</v>
      </c>
      <c r="X1221" s="21">
        <v>0</v>
      </c>
      <c r="Y1221" s="21">
        <v>0</v>
      </c>
      <c r="Z1221" s="21">
        <v>0</v>
      </c>
      <c r="AA1221" s="21">
        <v>0</v>
      </c>
      <c r="AB1221" s="21">
        <v>0</v>
      </c>
      <c r="AC1221" s="21">
        <v>51194.3</v>
      </c>
      <c r="AD1221" s="21">
        <v>0</v>
      </c>
      <c r="AE1221" s="21">
        <v>0</v>
      </c>
      <c r="AF1221" s="24" t="s">
        <v>262</v>
      </c>
      <c r="AG1221" s="24">
        <v>2022</v>
      </c>
      <c r="AH1221" s="25">
        <v>2022</v>
      </c>
      <c r="AT1221" s="12" t="e">
        <f>VLOOKUP(C1221,AW:AX,2,FALSE)</f>
        <v>#N/A</v>
      </c>
      <c r="BW1221" s="49"/>
      <c r="CA1221" s="12" t="e">
        <f t="shared" si="110"/>
        <v>#N/A</v>
      </c>
      <c r="CE1221" s="12" t="e">
        <f t="shared" si="108"/>
        <v>#N/A</v>
      </c>
      <c r="CL1221" s="12" t="e">
        <f t="shared" si="109"/>
        <v>#N/A</v>
      </c>
    </row>
    <row r="1222" spans="1:16326" ht="61.5" x14ac:dyDescent="0.85">
      <c r="A1222" s="12">
        <v>1</v>
      </c>
      <c r="B1222" s="45">
        <f>SUBTOTAL(103,$A$1032:A1222)</f>
        <v>188</v>
      </c>
      <c r="C1222" s="15" t="s">
        <v>738</v>
      </c>
      <c r="D1222" s="21">
        <v>9045518.4000000004</v>
      </c>
      <c r="E1222" s="21">
        <v>0</v>
      </c>
      <c r="F1222" s="21">
        <v>0</v>
      </c>
      <c r="G1222" s="21">
        <v>0</v>
      </c>
      <c r="H1222" s="21">
        <v>0</v>
      </c>
      <c r="I1222" s="21">
        <v>0</v>
      </c>
      <c r="J1222" s="21">
        <v>0</v>
      </c>
      <c r="K1222" s="52">
        <v>0</v>
      </c>
      <c r="L1222" s="21">
        <v>0</v>
      </c>
      <c r="M1222" s="21">
        <v>835.6</v>
      </c>
      <c r="N1222" s="21">
        <v>8856000</v>
      </c>
      <c r="O1222" s="21">
        <v>0</v>
      </c>
      <c r="P1222" s="21">
        <v>0</v>
      </c>
      <c r="Q1222" s="21">
        <v>0</v>
      </c>
      <c r="R1222" s="21">
        <v>0</v>
      </c>
      <c r="S1222" s="21">
        <v>0</v>
      </c>
      <c r="T1222" s="21">
        <v>0</v>
      </c>
      <c r="U1222" s="21">
        <v>0</v>
      </c>
      <c r="V1222" s="21">
        <v>0</v>
      </c>
      <c r="W1222" s="21">
        <v>0</v>
      </c>
      <c r="X1222" s="21">
        <v>0</v>
      </c>
      <c r="Y1222" s="21">
        <v>0</v>
      </c>
      <c r="Z1222" s="21">
        <v>0</v>
      </c>
      <c r="AA1222" s="21">
        <v>0</v>
      </c>
      <c r="AB1222" s="21">
        <v>0</v>
      </c>
      <c r="AC1222" s="21">
        <v>189518.4</v>
      </c>
      <c r="AD1222" s="21">
        <v>0</v>
      </c>
      <c r="AE1222" s="21">
        <v>0</v>
      </c>
      <c r="AF1222" s="24" t="s">
        <v>262</v>
      </c>
      <c r="AG1222" s="24">
        <v>2022</v>
      </c>
      <c r="AH1222" s="25">
        <v>2022</v>
      </c>
      <c r="AT1222" s="12" t="e">
        <f>VLOOKUP(C1222,AW:AX,2,FALSE)</f>
        <v>#N/A</v>
      </c>
      <c r="BW1222" s="49"/>
      <c r="CA1222" s="12" t="e">
        <f t="shared" si="110"/>
        <v>#N/A</v>
      </c>
      <c r="CE1222" s="12" t="e">
        <f t="shared" si="108"/>
        <v>#N/A</v>
      </c>
      <c r="CL1222" s="12" t="e">
        <f t="shared" si="109"/>
        <v>#N/A</v>
      </c>
    </row>
    <row r="1223" spans="1:16326" ht="61.5" x14ac:dyDescent="0.85">
      <c r="A1223" s="12">
        <v>1</v>
      </c>
      <c r="B1223" s="45">
        <f>SUBTOTAL(103,$A$1032:A1223)</f>
        <v>189</v>
      </c>
      <c r="C1223" s="15" t="s">
        <v>1122</v>
      </c>
      <c r="D1223" s="21">
        <v>2537236.0500000003</v>
      </c>
      <c r="E1223" s="21">
        <v>67417.2</v>
      </c>
      <c r="F1223" s="21">
        <v>0</v>
      </c>
      <c r="G1223" s="21">
        <v>2167791.6</v>
      </c>
      <c r="H1223" s="21">
        <v>248868</v>
      </c>
      <c r="I1223" s="104">
        <v>0</v>
      </c>
      <c r="J1223" s="21">
        <v>0</v>
      </c>
      <c r="K1223" s="52">
        <v>0</v>
      </c>
      <c r="L1223" s="21">
        <v>0</v>
      </c>
      <c r="M1223" s="21">
        <v>0</v>
      </c>
      <c r="N1223" s="21">
        <v>0</v>
      </c>
      <c r="O1223" s="21">
        <v>0</v>
      </c>
      <c r="P1223" s="21">
        <v>0</v>
      </c>
      <c r="Q1223" s="21">
        <v>0</v>
      </c>
      <c r="R1223" s="21">
        <v>0</v>
      </c>
      <c r="S1223" s="21">
        <v>0</v>
      </c>
      <c r="T1223" s="21">
        <v>0</v>
      </c>
      <c r="U1223" s="21">
        <v>0</v>
      </c>
      <c r="V1223" s="21">
        <v>0</v>
      </c>
      <c r="W1223" s="21">
        <v>0</v>
      </c>
      <c r="X1223" s="21">
        <v>0</v>
      </c>
      <c r="Y1223" s="21">
        <v>0</v>
      </c>
      <c r="Z1223" s="21">
        <v>0</v>
      </c>
      <c r="AA1223" s="21">
        <v>0</v>
      </c>
      <c r="AB1223" s="21">
        <v>0</v>
      </c>
      <c r="AC1223" s="21">
        <v>53159.25</v>
      </c>
      <c r="AD1223" s="21">
        <v>0</v>
      </c>
      <c r="AE1223" s="21">
        <v>0</v>
      </c>
      <c r="AF1223" s="24" t="s">
        <v>262</v>
      </c>
      <c r="AG1223" s="24">
        <v>2022</v>
      </c>
      <c r="AH1223" s="25">
        <v>2022</v>
      </c>
      <c r="BW1223" s="49"/>
      <c r="CA1223" s="12" t="e">
        <f t="shared" si="110"/>
        <v>#N/A</v>
      </c>
      <c r="CE1223" s="12" t="e">
        <f t="shared" si="108"/>
        <v>#N/A</v>
      </c>
      <c r="CL1223" s="12" t="e">
        <f t="shared" si="109"/>
        <v>#N/A</v>
      </c>
    </row>
    <row r="1224" spans="1:16326" ht="61.5" x14ac:dyDescent="0.85">
      <c r="A1224" s="12">
        <v>1</v>
      </c>
      <c r="B1224" s="45">
        <f>SUBTOTAL(103,$A$1032:A1224)</f>
        <v>190</v>
      </c>
      <c r="C1224" s="15" t="s">
        <v>740</v>
      </c>
      <c r="D1224" s="21">
        <v>4085600</v>
      </c>
      <c r="E1224" s="21">
        <v>0</v>
      </c>
      <c r="F1224" s="21">
        <v>0</v>
      </c>
      <c r="G1224" s="21">
        <v>0</v>
      </c>
      <c r="H1224" s="21">
        <v>0</v>
      </c>
      <c r="I1224" s="21">
        <v>0</v>
      </c>
      <c r="J1224" s="21">
        <v>0</v>
      </c>
      <c r="K1224" s="52">
        <v>0</v>
      </c>
      <c r="L1224" s="21">
        <v>0</v>
      </c>
      <c r="M1224" s="21">
        <v>622.15</v>
      </c>
      <c r="N1224" s="21">
        <v>4000000</v>
      </c>
      <c r="O1224" s="21">
        <v>0</v>
      </c>
      <c r="P1224" s="21">
        <v>0</v>
      </c>
      <c r="Q1224" s="21">
        <v>0</v>
      </c>
      <c r="R1224" s="21">
        <v>0</v>
      </c>
      <c r="S1224" s="21">
        <v>0</v>
      </c>
      <c r="T1224" s="21">
        <v>0</v>
      </c>
      <c r="U1224" s="21">
        <v>0</v>
      </c>
      <c r="V1224" s="21">
        <v>0</v>
      </c>
      <c r="W1224" s="21">
        <v>0</v>
      </c>
      <c r="X1224" s="21">
        <v>0</v>
      </c>
      <c r="Y1224" s="21">
        <v>0</v>
      </c>
      <c r="Z1224" s="21">
        <v>0</v>
      </c>
      <c r="AA1224" s="21">
        <v>0</v>
      </c>
      <c r="AB1224" s="21">
        <v>0</v>
      </c>
      <c r="AC1224" s="21">
        <v>85600</v>
      </c>
      <c r="AD1224" s="21">
        <v>0</v>
      </c>
      <c r="AE1224" s="21">
        <v>0</v>
      </c>
      <c r="AF1224" s="24" t="s">
        <v>262</v>
      </c>
      <c r="AG1224" s="24">
        <v>2022</v>
      </c>
      <c r="AH1224" s="25">
        <v>2022</v>
      </c>
      <c r="AT1224" s="12" t="e">
        <f t="shared" ref="AT1224:AT1243" si="111">VLOOKUP(C1224,AW:AX,2,FALSE)</f>
        <v>#N/A</v>
      </c>
      <c r="BW1224" s="49"/>
      <c r="CA1224" s="12" t="e">
        <f t="shared" si="110"/>
        <v>#N/A</v>
      </c>
      <c r="CE1224" s="12" t="e">
        <f t="shared" si="108"/>
        <v>#N/A</v>
      </c>
      <c r="CL1224" s="12" t="e">
        <f t="shared" si="109"/>
        <v>#N/A</v>
      </c>
    </row>
    <row r="1225" spans="1:16326" ht="61.5" x14ac:dyDescent="0.85">
      <c r="A1225" s="12">
        <v>1</v>
      </c>
      <c r="B1225" s="45">
        <f>SUBTOTAL(103,$A$1032:A1225)</f>
        <v>191</v>
      </c>
      <c r="C1225" s="15" t="s">
        <v>745</v>
      </c>
      <c r="D1225" s="21">
        <v>5617700</v>
      </c>
      <c r="E1225" s="21">
        <v>0</v>
      </c>
      <c r="F1225" s="21">
        <v>0</v>
      </c>
      <c r="G1225" s="21">
        <v>0</v>
      </c>
      <c r="H1225" s="21">
        <v>0</v>
      </c>
      <c r="I1225" s="21">
        <v>0</v>
      </c>
      <c r="J1225" s="21">
        <v>0</v>
      </c>
      <c r="K1225" s="52">
        <v>0</v>
      </c>
      <c r="L1225" s="21">
        <v>0</v>
      </c>
      <c r="M1225" s="21">
        <v>1077.29</v>
      </c>
      <c r="N1225" s="21">
        <v>5500000</v>
      </c>
      <c r="O1225" s="21">
        <v>0</v>
      </c>
      <c r="P1225" s="21">
        <v>0</v>
      </c>
      <c r="Q1225" s="21">
        <v>0</v>
      </c>
      <c r="R1225" s="21">
        <v>0</v>
      </c>
      <c r="S1225" s="21">
        <v>0</v>
      </c>
      <c r="T1225" s="21">
        <v>0</v>
      </c>
      <c r="U1225" s="21">
        <v>0</v>
      </c>
      <c r="V1225" s="21">
        <v>0</v>
      </c>
      <c r="W1225" s="21">
        <v>0</v>
      </c>
      <c r="X1225" s="21">
        <v>0</v>
      </c>
      <c r="Y1225" s="21">
        <v>0</v>
      </c>
      <c r="Z1225" s="21">
        <v>0</v>
      </c>
      <c r="AA1225" s="21">
        <v>0</v>
      </c>
      <c r="AB1225" s="21">
        <v>0</v>
      </c>
      <c r="AC1225" s="21">
        <v>117700</v>
      </c>
      <c r="AD1225" s="21">
        <v>0</v>
      </c>
      <c r="AE1225" s="21">
        <v>0</v>
      </c>
      <c r="AF1225" s="24" t="s">
        <v>262</v>
      </c>
      <c r="AG1225" s="24">
        <v>2022</v>
      </c>
      <c r="AH1225" s="25">
        <v>2022</v>
      </c>
      <c r="AT1225" s="12" t="e">
        <f t="shared" si="111"/>
        <v>#N/A</v>
      </c>
      <c r="BW1225" s="49"/>
      <c r="CA1225" s="12" t="e">
        <f t="shared" si="110"/>
        <v>#N/A</v>
      </c>
      <c r="CE1225" s="12" t="e">
        <f t="shared" si="108"/>
        <v>#N/A</v>
      </c>
      <c r="CL1225" s="12" t="e">
        <f t="shared" si="109"/>
        <v>#N/A</v>
      </c>
    </row>
    <row r="1226" spans="1:16326" ht="61.5" x14ac:dyDescent="0.85">
      <c r="B1226" s="15" t="s">
        <v>725</v>
      </c>
      <c r="C1226" s="257"/>
      <c r="D1226" s="258">
        <v>98868726.679999992</v>
      </c>
      <c r="E1226" s="21">
        <v>2633423.2000000002</v>
      </c>
      <c r="F1226" s="21">
        <v>4684129.43</v>
      </c>
      <c r="G1226" s="21">
        <v>21872780.07</v>
      </c>
      <c r="H1226" s="21">
        <v>2884591.81</v>
      </c>
      <c r="I1226" s="21">
        <v>4236453.4799999995</v>
      </c>
      <c r="J1226" s="21">
        <v>0</v>
      </c>
      <c r="K1226" s="23">
        <v>0</v>
      </c>
      <c r="L1226" s="21">
        <v>0</v>
      </c>
      <c r="M1226" s="21">
        <v>2148</v>
      </c>
      <c r="N1226" s="21">
        <v>17898215.32</v>
      </c>
      <c r="O1226" s="21">
        <v>0</v>
      </c>
      <c r="P1226" s="21">
        <v>0</v>
      </c>
      <c r="Q1226" s="21">
        <v>21592.12</v>
      </c>
      <c r="R1226" s="21">
        <v>42169424.390000001</v>
      </c>
      <c r="S1226" s="21">
        <v>0</v>
      </c>
      <c r="T1226" s="21">
        <v>0</v>
      </c>
      <c r="U1226" s="21">
        <v>0</v>
      </c>
      <c r="V1226" s="21">
        <v>0</v>
      </c>
      <c r="W1226" s="21">
        <v>0</v>
      </c>
      <c r="X1226" s="21">
        <v>0</v>
      </c>
      <c r="Y1226" s="21">
        <v>0</v>
      </c>
      <c r="Z1226" s="21">
        <v>0</v>
      </c>
      <c r="AA1226" s="21">
        <v>0</v>
      </c>
      <c r="AB1226" s="21">
        <v>0</v>
      </c>
      <c r="AC1226" s="21">
        <v>1589860.0600000003</v>
      </c>
      <c r="AD1226" s="21">
        <v>899848.92</v>
      </c>
      <c r="AE1226" s="21">
        <v>0</v>
      </c>
      <c r="AF1226" s="50" t="s">
        <v>718</v>
      </c>
      <c r="AG1226" s="50" t="s">
        <v>718</v>
      </c>
      <c r="AH1226" s="64" t="s">
        <v>718</v>
      </c>
      <c r="AT1226" s="12" t="e">
        <f t="shared" si="111"/>
        <v>#N/A</v>
      </c>
      <c r="BV1226" s="69" t="b">
        <f>D1226=(E1226+F1226+G1226+H1226+I1226+L1226+N1226+P1226+R1226+T1226+U1226+V1226+AA1226+AB1226+AC1226+AD1226+AE1226)</f>
        <v>1</v>
      </c>
      <c r="BW1226" s="49">
        <v>21856214.649999999</v>
      </c>
      <c r="CE1226" s="12" t="e">
        <f t="shared" si="108"/>
        <v>#N/A</v>
      </c>
      <c r="CL1226" s="12" t="e">
        <f t="shared" si="109"/>
        <v>#N/A</v>
      </c>
    </row>
    <row r="1227" spans="1:16326" ht="61.5" x14ac:dyDescent="0.85">
      <c r="A1227" s="12">
        <v>1</v>
      </c>
      <c r="B1227" s="45">
        <f>SUBTOTAL(103,$A$1032:A1227)</f>
        <v>192</v>
      </c>
      <c r="C1227" s="15" t="s">
        <v>373</v>
      </c>
      <c r="D1227" s="21">
        <v>29636300.269999996</v>
      </c>
      <c r="E1227" s="21">
        <v>2110804.58</v>
      </c>
      <c r="F1227" s="21">
        <v>3307357.09</v>
      </c>
      <c r="G1227" s="21">
        <v>18553352.050000001</v>
      </c>
      <c r="H1227" s="21">
        <v>2004830.79</v>
      </c>
      <c r="I1227" s="21">
        <v>3002985.84</v>
      </c>
      <c r="J1227" s="21">
        <v>0</v>
      </c>
      <c r="K1227" s="23">
        <v>0</v>
      </c>
      <c r="L1227" s="21">
        <v>0</v>
      </c>
      <c r="M1227" s="21">
        <v>0</v>
      </c>
      <c r="N1227" s="21">
        <v>0</v>
      </c>
      <c r="O1227" s="21">
        <v>0</v>
      </c>
      <c r="P1227" s="21">
        <v>0</v>
      </c>
      <c r="Q1227" s="21">
        <v>0</v>
      </c>
      <c r="R1227" s="21">
        <v>0</v>
      </c>
      <c r="S1227" s="21">
        <v>0</v>
      </c>
      <c r="T1227" s="21">
        <v>0</v>
      </c>
      <c r="U1227" s="21">
        <v>0</v>
      </c>
      <c r="V1227" s="21">
        <v>0</v>
      </c>
      <c r="W1227" s="21">
        <v>0</v>
      </c>
      <c r="X1227" s="21">
        <v>0</v>
      </c>
      <c r="Y1227" s="21">
        <v>0</v>
      </c>
      <c r="Z1227" s="21">
        <v>0</v>
      </c>
      <c r="AA1227" s="21">
        <v>0</v>
      </c>
      <c r="AB1227" s="21">
        <v>0</v>
      </c>
      <c r="AC1227" s="21">
        <v>306978.03999999998</v>
      </c>
      <c r="AD1227" s="21">
        <v>349991.88</v>
      </c>
      <c r="AE1227" s="21">
        <v>0</v>
      </c>
      <c r="AF1227" s="24">
        <v>2022</v>
      </c>
      <c r="AG1227" s="24">
        <v>2022</v>
      </c>
      <c r="AH1227" s="25">
        <v>2022</v>
      </c>
      <c r="AT1227" s="12" t="e">
        <f t="shared" si="111"/>
        <v>#N/A</v>
      </c>
      <c r="BW1227" s="49"/>
      <c r="CE1227" s="12" t="e">
        <f t="shared" si="108"/>
        <v>#N/A</v>
      </c>
      <c r="CL1227" s="12" t="e">
        <f t="shared" si="109"/>
        <v>#N/A</v>
      </c>
    </row>
    <row r="1228" spans="1:16326" ht="61.5" x14ac:dyDescent="0.85">
      <c r="A1228" s="12">
        <v>1</v>
      </c>
      <c r="B1228" s="45">
        <f>SUBTOTAL(103,$A$1032:A1228)</f>
        <v>193</v>
      </c>
      <c r="C1228" s="15" t="s">
        <v>374</v>
      </c>
      <c r="D1228" s="21">
        <v>15286136.5</v>
      </c>
      <c r="E1228" s="21">
        <v>0</v>
      </c>
      <c r="F1228" s="21">
        <v>0</v>
      </c>
      <c r="G1228" s="21">
        <v>0</v>
      </c>
      <c r="H1228" s="21">
        <v>0</v>
      </c>
      <c r="I1228" s="21">
        <v>0</v>
      </c>
      <c r="J1228" s="21">
        <v>0</v>
      </c>
      <c r="K1228" s="23">
        <v>0</v>
      </c>
      <c r="L1228" s="21">
        <v>0</v>
      </c>
      <c r="M1228" s="21">
        <v>0</v>
      </c>
      <c r="N1228" s="21">
        <v>0</v>
      </c>
      <c r="O1228" s="21">
        <v>0</v>
      </c>
      <c r="P1228" s="21">
        <v>0</v>
      </c>
      <c r="Q1228" s="21">
        <v>7435.5</v>
      </c>
      <c r="R1228" s="21">
        <v>14756296.800000001</v>
      </c>
      <c r="S1228" s="21">
        <v>0</v>
      </c>
      <c r="T1228" s="21">
        <v>0</v>
      </c>
      <c r="U1228" s="21">
        <v>0</v>
      </c>
      <c r="V1228" s="21">
        <v>0</v>
      </c>
      <c r="W1228" s="21">
        <v>0</v>
      </c>
      <c r="X1228" s="21">
        <v>0</v>
      </c>
      <c r="Y1228" s="21">
        <v>0</v>
      </c>
      <c r="Z1228" s="21">
        <v>0</v>
      </c>
      <c r="AA1228" s="21">
        <v>0</v>
      </c>
      <c r="AB1228" s="21">
        <v>0</v>
      </c>
      <c r="AC1228" s="21">
        <v>156313.45000000001</v>
      </c>
      <c r="AD1228" s="21">
        <v>373526.25</v>
      </c>
      <c r="AE1228" s="21">
        <v>0</v>
      </c>
      <c r="AF1228" s="24">
        <v>2022</v>
      </c>
      <c r="AG1228" s="24">
        <v>2022</v>
      </c>
      <c r="AH1228" s="25">
        <v>2022</v>
      </c>
      <c r="AT1228" s="12" t="e">
        <f t="shared" si="111"/>
        <v>#N/A</v>
      </c>
      <c r="BW1228" s="49"/>
      <c r="CE1228" s="12">
        <f t="shared" si="108"/>
        <v>1</v>
      </c>
      <c r="CL1228" s="12" t="e">
        <f t="shared" si="109"/>
        <v>#N/A</v>
      </c>
    </row>
    <row r="1229" spans="1:16326" ht="61.5" x14ac:dyDescent="0.85">
      <c r="A1229" s="12">
        <v>1</v>
      </c>
      <c r="B1229" s="45">
        <f>SUBTOTAL(103,$A$1032:A1229)</f>
        <v>194</v>
      </c>
      <c r="C1229" s="15" t="s">
        <v>372</v>
      </c>
      <c r="D1229" s="21">
        <v>6980448.8600000003</v>
      </c>
      <c r="E1229" s="21">
        <v>0</v>
      </c>
      <c r="F1229" s="21">
        <v>0</v>
      </c>
      <c r="G1229" s="21">
        <v>0</v>
      </c>
      <c r="H1229" s="21">
        <v>0</v>
      </c>
      <c r="I1229" s="21">
        <v>0</v>
      </c>
      <c r="J1229" s="21">
        <v>0</v>
      </c>
      <c r="K1229" s="52">
        <v>0</v>
      </c>
      <c r="L1229" s="21">
        <v>0</v>
      </c>
      <c r="M1229" s="21">
        <v>0</v>
      </c>
      <c r="N1229" s="21">
        <v>0</v>
      </c>
      <c r="O1229" s="21">
        <v>0</v>
      </c>
      <c r="P1229" s="21">
        <v>0</v>
      </c>
      <c r="Q1229" s="21">
        <v>2476.9</v>
      </c>
      <c r="R1229" s="21">
        <v>6834197.04</v>
      </c>
      <c r="S1229" s="21">
        <v>0</v>
      </c>
      <c r="T1229" s="21">
        <v>0</v>
      </c>
      <c r="U1229" s="21">
        <v>0</v>
      </c>
      <c r="V1229" s="21">
        <v>0</v>
      </c>
      <c r="W1229" s="21">
        <v>0</v>
      </c>
      <c r="X1229" s="21">
        <v>0</v>
      </c>
      <c r="Y1229" s="21">
        <v>0</v>
      </c>
      <c r="Z1229" s="21">
        <v>0</v>
      </c>
      <c r="AA1229" s="21">
        <v>0</v>
      </c>
      <c r="AB1229" s="21">
        <v>0</v>
      </c>
      <c r="AC1229" s="21">
        <v>146251.82</v>
      </c>
      <c r="AD1229" s="104">
        <v>0</v>
      </c>
      <c r="AE1229" s="21">
        <v>0</v>
      </c>
      <c r="AF1229" s="25" t="s">
        <v>262</v>
      </c>
      <c r="AG1229" s="24">
        <v>2022</v>
      </c>
      <c r="AH1229" s="25">
        <v>2022</v>
      </c>
      <c r="AT1229" s="12" t="e">
        <f t="shared" si="111"/>
        <v>#N/A</v>
      </c>
      <c r="BW1229" s="49"/>
      <c r="CA1229" s="12" t="e">
        <f>VLOOKUP(C1229,CB:CC,2,FALSE)</f>
        <v>#N/A</v>
      </c>
      <c r="CE1229" s="12" t="e">
        <f t="shared" si="108"/>
        <v>#N/A</v>
      </c>
      <c r="CL1229" s="12" t="e">
        <f t="shared" si="109"/>
        <v>#N/A</v>
      </c>
    </row>
    <row r="1230" spans="1:16326" ht="61.5" x14ac:dyDescent="0.85">
      <c r="A1230" s="12">
        <v>1</v>
      </c>
      <c r="B1230" s="45">
        <f>SUBTOTAL(103,$A$1032:A1230)</f>
        <v>195</v>
      </c>
      <c r="C1230" s="15" t="s">
        <v>2232</v>
      </c>
      <c r="D1230" s="21">
        <v>18457567.919999998</v>
      </c>
      <c r="E1230" s="26">
        <v>0</v>
      </c>
      <c r="F1230" s="26">
        <v>0</v>
      </c>
      <c r="G1230" s="26">
        <v>0</v>
      </c>
      <c r="H1230" s="26">
        <v>0</v>
      </c>
      <c r="I1230" s="26">
        <v>0</v>
      </c>
      <c r="J1230" s="26">
        <v>0</v>
      </c>
      <c r="K1230" s="52">
        <v>0</v>
      </c>
      <c r="L1230" s="21">
        <v>0</v>
      </c>
      <c r="M1230" s="21">
        <v>2148</v>
      </c>
      <c r="N1230" s="21">
        <v>17898215.32</v>
      </c>
      <c r="O1230" s="21">
        <v>0</v>
      </c>
      <c r="P1230" s="21">
        <v>0</v>
      </c>
      <c r="Q1230" s="21">
        <v>0</v>
      </c>
      <c r="R1230" s="21">
        <v>0</v>
      </c>
      <c r="S1230" s="21">
        <v>0</v>
      </c>
      <c r="T1230" s="21">
        <v>0</v>
      </c>
      <c r="U1230" s="21">
        <v>0</v>
      </c>
      <c r="V1230" s="21">
        <v>0</v>
      </c>
      <c r="W1230" s="21">
        <v>0</v>
      </c>
      <c r="X1230" s="21">
        <v>0</v>
      </c>
      <c r="Y1230" s="21">
        <v>0</v>
      </c>
      <c r="Z1230" s="21">
        <v>0</v>
      </c>
      <c r="AA1230" s="21">
        <v>0</v>
      </c>
      <c r="AB1230" s="21">
        <v>0</v>
      </c>
      <c r="AC1230" s="21">
        <v>383021.81</v>
      </c>
      <c r="AD1230" s="29">
        <v>176330.79</v>
      </c>
      <c r="AE1230" s="21">
        <v>0</v>
      </c>
      <c r="AF1230" s="24">
        <v>2022</v>
      </c>
      <c r="AG1230" s="24">
        <v>2022</v>
      </c>
      <c r="AH1230" s="25">
        <v>2022</v>
      </c>
      <c r="AT1230" s="12" t="e">
        <f t="shared" si="111"/>
        <v>#N/A</v>
      </c>
      <c r="BW1230" s="49"/>
      <c r="CA1230" s="12" t="e">
        <f>VLOOKUP(C1230,CB:CC,2,FALSE)</f>
        <v>#N/A</v>
      </c>
      <c r="CE1230" s="12" t="e">
        <f t="shared" si="108"/>
        <v>#N/A</v>
      </c>
      <c r="CL1230" s="12" t="e">
        <f t="shared" si="109"/>
        <v>#N/A</v>
      </c>
    </row>
    <row r="1231" spans="1:16326" ht="61.5" x14ac:dyDescent="0.85">
      <c r="A1231" s="12">
        <v>1</v>
      </c>
      <c r="B1231" s="45">
        <f>SUBTOTAL(103,$A$1032:A1231)</f>
        <v>196</v>
      </c>
      <c r="C1231" s="15" t="s">
        <v>1601</v>
      </c>
      <c r="D1231" s="21">
        <v>7488953.4699999997</v>
      </c>
      <c r="E1231" s="21">
        <v>522618.62</v>
      </c>
      <c r="F1231" s="21">
        <v>1376772.34</v>
      </c>
      <c r="G1231" s="21">
        <v>3319428.02</v>
      </c>
      <c r="H1231" s="21">
        <v>879761.02</v>
      </c>
      <c r="I1231" s="21">
        <v>1233467.6399999999</v>
      </c>
      <c r="J1231" s="21">
        <v>0</v>
      </c>
      <c r="K1231" s="52">
        <v>0</v>
      </c>
      <c r="L1231" s="21">
        <v>0</v>
      </c>
      <c r="M1231" s="21">
        <v>0</v>
      </c>
      <c r="N1231" s="21">
        <v>0</v>
      </c>
      <c r="O1231" s="21">
        <v>0</v>
      </c>
      <c r="P1231" s="21">
        <v>0</v>
      </c>
      <c r="Q1231" s="21">
        <v>0</v>
      </c>
      <c r="R1231" s="21">
        <v>0</v>
      </c>
      <c r="S1231" s="21">
        <v>0</v>
      </c>
      <c r="T1231" s="21">
        <v>0</v>
      </c>
      <c r="U1231" s="21">
        <v>0</v>
      </c>
      <c r="V1231" s="21">
        <v>0</v>
      </c>
      <c r="W1231" s="21">
        <v>0</v>
      </c>
      <c r="X1231" s="21">
        <v>0</v>
      </c>
      <c r="Y1231" s="21">
        <v>0</v>
      </c>
      <c r="Z1231" s="21">
        <v>0</v>
      </c>
      <c r="AA1231" s="21">
        <v>0</v>
      </c>
      <c r="AB1231" s="21">
        <v>0</v>
      </c>
      <c r="AC1231" s="21">
        <v>156905.82999999999</v>
      </c>
      <c r="AD1231" s="104">
        <v>0</v>
      </c>
      <c r="AE1231" s="21">
        <v>0</v>
      </c>
      <c r="AF1231" s="25" t="s">
        <v>262</v>
      </c>
      <c r="AG1231" s="24">
        <v>2022</v>
      </c>
      <c r="AH1231" s="25">
        <v>2022</v>
      </c>
      <c r="AT1231" s="12" t="e">
        <f t="shared" si="111"/>
        <v>#N/A</v>
      </c>
      <c r="BW1231" s="49"/>
      <c r="CA1231" s="12" t="e">
        <f>VLOOKUP(C1231,CB:CC,2,FALSE)</f>
        <v>#N/A</v>
      </c>
      <c r="CE1231" s="12" t="e">
        <f t="shared" si="108"/>
        <v>#N/A</v>
      </c>
      <c r="CL1231" s="12" t="e">
        <f t="shared" si="109"/>
        <v>#N/A</v>
      </c>
    </row>
    <row r="1232" spans="1:16326" ht="61.5" x14ac:dyDescent="0.85">
      <c r="A1232" s="12">
        <v>1</v>
      </c>
      <c r="B1232" s="45">
        <f>SUBTOTAL(103,$A$1032:A1232)</f>
        <v>197</v>
      </c>
      <c r="C1232" s="15" t="s">
        <v>1867</v>
      </c>
      <c r="D1232" s="21">
        <v>6613806.0499999998</v>
      </c>
      <c r="E1232" s="26">
        <v>0</v>
      </c>
      <c r="F1232" s="26">
        <v>0</v>
      </c>
      <c r="G1232" s="26">
        <v>0</v>
      </c>
      <c r="H1232" s="26">
        <v>0</v>
      </c>
      <c r="I1232" s="26">
        <v>0</v>
      </c>
      <c r="J1232" s="26">
        <v>0</v>
      </c>
      <c r="K1232" s="52">
        <v>0</v>
      </c>
      <c r="L1232" s="21">
        <v>0</v>
      </c>
      <c r="M1232" s="21">
        <v>0</v>
      </c>
      <c r="N1232" s="21">
        <v>0</v>
      </c>
      <c r="O1232" s="21">
        <v>0</v>
      </c>
      <c r="P1232" s="21">
        <v>0</v>
      </c>
      <c r="Q1232" s="21">
        <v>3083.72</v>
      </c>
      <c r="R1232" s="21">
        <v>6475236</v>
      </c>
      <c r="S1232" s="21">
        <v>0</v>
      </c>
      <c r="T1232" s="21">
        <v>0</v>
      </c>
      <c r="U1232" s="21">
        <v>0</v>
      </c>
      <c r="V1232" s="21">
        <v>0</v>
      </c>
      <c r="W1232" s="21">
        <v>0</v>
      </c>
      <c r="X1232" s="21">
        <v>0</v>
      </c>
      <c r="Y1232" s="21">
        <v>0</v>
      </c>
      <c r="Z1232" s="21">
        <v>0</v>
      </c>
      <c r="AA1232" s="21">
        <v>0</v>
      </c>
      <c r="AB1232" s="21">
        <v>0</v>
      </c>
      <c r="AC1232" s="21">
        <v>138570.04999999999</v>
      </c>
      <c r="AD1232" s="104">
        <v>0</v>
      </c>
      <c r="AE1232" s="21">
        <v>0</v>
      </c>
      <c r="AF1232" s="25" t="s">
        <v>262</v>
      </c>
      <c r="AG1232" s="24">
        <v>2022</v>
      </c>
      <c r="AH1232" s="25">
        <v>2022</v>
      </c>
      <c r="AT1232" s="12" t="e">
        <f t="shared" si="111"/>
        <v>#N/A</v>
      </c>
      <c r="BW1232" s="49"/>
      <c r="CA1232" s="12" t="e">
        <f>VLOOKUP(C1232,CB:CC,2,FALSE)</f>
        <v>#N/A</v>
      </c>
      <c r="CE1232" s="12" t="e">
        <f t="shared" si="108"/>
        <v>#N/A</v>
      </c>
      <c r="CL1232" s="12" t="e">
        <f t="shared" si="109"/>
        <v>#N/A</v>
      </c>
    </row>
    <row r="1233" spans="1:90" ht="61.5" x14ac:dyDescent="0.85">
      <c r="A1233" s="12">
        <v>1</v>
      </c>
      <c r="B1233" s="45">
        <f>SUBTOTAL(103,$A$1032:A1233)</f>
        <v>198</v>
      </c>
      <c r="C1233" s="15" t="s">
        <v>370</v>
      </c>
      <c r="D1233" s="21">
        <v>14405513.610000001</v>
      </c>
      <c r="E1233" s="21">
        <v>0</v>
      </c>
      <c r="F1233" s="21">
        <v>0</v>
      </c>
      <c r="G1233" s="21">
        <v>0</v>
      </c>
      <c r="H1233" s="21">
        <v>0</v>
      </c>
      <c r="I1233" s="21">
        <v>0</v>
      </c>
      <c r="J1233" s="21">
        <v>0</v>
      </c>
      <c r="K1233" s="52">
        <v>0</v>
      </c>
      <c r="L1233" s="21">
        <v>0</v>
      </c>
      <c r="M1233" s="21">
        <v>0</v>
      </c>
      <c r="N1233" s="21">
        <v>0</v>
      </c>
      <c r="O1233" s="21">
        <v>0</v>
      </c>
      <c r="P1233" s="21">
        <v>0</v>
      </c>
      <c r="Q1233" s="21">
        <v>8596</v>
      </c>
      <c r="R1233" s="29">
        <v>14103694.550000001</v>
      </c>
      <c r="S1233" s="21">
        <v>0</v>
      </c>
      <c r="T1233" s="21">
        <v>0</v>
      </c>
      <c r="U1233" s="21">
        <v>0</v>
      </c>
      <c r="V1233" s="21">
        <v>0</v>
      </c>
      <c r="W1233" s="21">
        <v>0</v>
      </c>
      <c r="X1233" s="21">
        <v>0</v>
      </c>
      <c r="Y1233" s="21">
        <v>0</v>
      </c>
      <c r="Z1233" s="21">
        <v>0</v>
      </c>
      <c r="AA1233" s="21">
        <v>0</v>
      </c>
      <c r="AB1233" s="21">
        <v>0</v>
      </c>
      <c r="AC1233" s="21">
        <v>301819.06</v>
      </c>
      <c r="AD1233" s="104">
        <v>0</v>
      </c>
      <c r="AE1233" s="21">
        <v>0</v>
      </c>
      <c r="AF1233" s="25" t="s">
        <v>262</v>
      </c>
      <c r="AG1233" s="24">
        <v>2022</v>
      </c>
      <c r="AH1233" s="25">
        <v>2022</v>
      </c>
      <c r="AT1233" s="12" t="e">
        <f t="shared" si="111"/>
        <v>#N/A</v>
      </c>
      <c r="BW1233" s="49"/>
      <c r="CA1233" s="12" t="e">
        <f>VLOOKUP(C1233,CB:CC,2,FALSE)</f>
        <v>#N/A</v>
      </c>
      <c r="CE1233" s="12" t="e">
        <f t="shared" si="108"/>
        <v>#N/A</v>
      </c>
      <c r="CL1233" s="12" t="e">
        <f t="shared" si="109"/>
        <v>#N/A</v>
      </c>
    </row>
    <row r="1234" spans="1:90" ht="61.5" x14ac:dyDescent="0.85">
      <c r="B1234" s="15" t="s">
        <v>782</v>
      </c>
      <c r="C1234" s="257"/>
      <c r="D1234" s="258">
        <v>128705157.38000001</v>
      </c>
      <c r="E1234" s="21">
        <v>0</v>
      </c>
      <c r="F1234" s="21">
        <v>3132244.09</v>
      </c>
      <c r="G1234" s="21">
        <v>0</v>
      </c>
      <c r="H1234" s="21">
        <v>131147.93</v>
      </c>
      <c r="I1234" s="21">
        <v>0</v>
      </c>
      <c r="J1234" s="21">
        <v>0</v>
      </c>
      <c r="K1234" s="23">
        <v>0</v>
      </c>
      <c r="L1234" s="21">
        <v>0</v>
      </c>
      <c r="M1234" s="21">
        <v>14520.280000000002</v>
      </c>
      <c r="N1234" s="21">
        <v>113844966.95999999</v>
      </c>
      <c r="O1234" s="21">
        <v>0</v>
      </c>
      <c r="P1234" s="21">
        <v>0</v>
      </c>
      <c r="Q1234" s="21">
        <v>0</v>
      </c>
      <c r="R1234" s="21">
        <v>0</v>
      </c>
      <c r="S1234" s="21">
        <v>209</v>
      </c>
      <c r="T1234" s="21">
        <v>6871038.0499999998</v>
      </c>
      <c r="U1234" s="21">
        <v>0</v>
      </c>
      <c r="V1234" s="21">
        <v>0</v>
      </c>
      <c r="W1234" s="21">
        <v>0</v>
      </c>
      <c r="X1234" s="21">
        <v>0</v>
      </c>
      <c r="Y1234" s="21">
        <v>0</v>
      </c>
      <c r="Z1234" s="21">
        <v>0</v>
      </c>
      <c r="AA1234" s="21">
        <v>0</v>
      </c>
      <c r="AB1234" s="21">
        <v>0</v>
      </c>
      <c r="AC1234" s="21">
        <v>2653159.08</v>
      </c>
      <c r="AD1234" s="21">
        <v>2072601.2699999998</v>
      </c>
      <c r="AE1234" s="21">
        <v>0</v>
      </c>
      <c r="AF1234" s="50" t="s">
        <v>718</v>
      </c>
      <c r="AG1234" s="50" t="s">
        <v>718</v>
      </c>
      <c r="AH1234" s="64" t="s">
        <v>718</v>
      </c>
      <c r="AT1234" s="12" t="e">
        <f t="shared" si="111"/>
        <v>#N/A</v>
      </c>
      <c r="BV1234" s="69" t="b">
        <f>D1234=(E1234+F1234+G1234+H1234+I1234+L1234+N1234+P1234+R1234+T1234+U1234+V1234+AA1234+AB1234+AC1234+AD1234+AE1234)</f>
        <v>1</v>
      </c>
      <c r="BW1234" s="49">
        <v>51679396.32</v>
      </c>
      <c r="CE1234" s="12" t="e">
        <f t="shared" ref="CE1234:CE1265" si="112">VLOOKUP(C1234,CF:CG,2,FALSE)</f>
        <v>#N/A</v>
      </c>
      <c r="CL1234" s="12" t="e">
        <f t="shared" ref="CL1234:CL1265" si="113">VLOOKUP(C1234,CM:CN,2,FALSE)</f>
        <v>#N/A</v>
      </c>
    </row>
    <row r="1235" spans="1:90" ht="61.5" x14ac:dyDescent="0.85">
      <c r="A1235" s="12">
        <v>1</v>
      </c>
      <c r="B1235" s="45">
        <f>SUBTOTAL(103,$A$1032:A1235)</f>
        <v>199</v>
      </c>
      <c r="C1235" s="15" t="s">
        <v>583</v>
      </c>
      <c r="D1235" s="21">
        <v>8265513.5999999996</v>
      </c>
      <c r="E1235" s="28">
        <v>0</v>
      </c>
      <c r="F1235" s="28">
        <v>0</v>
      </c>
      <c r="G1235" s="28">
        <v>0</v>
      </c>
      <c r="H1235" s="28">
        <v>0</v>
      </c>
      <c r="I1235" s="28">
        <v>0</v>
      </c>
      <c r="J1235" s="28">
        <v>0</v>
      </c>
      <c r="K1235" s="62">
        <v>0</v>
      </c>
      <c r="L1235" s="28">
        <v>0</v>
      </c>
      <c r="M1235" s="21">
        <v>981</v>
      </c>
      <c r="N1235" s="21">
        <v>7896538.9699999997</v>
      </c>
      <c r="O1235" s="21">
        <v>0</v>
      </c>
      <c r="P1235" s="21">
        <v>0</v>
      </c>
      <c r="Q1235" s="21">
        <v>0</v>
      </c>
      <c r="R1235" s="21">
        <v>0</v>
      </c>
      <c r="S1235" s="21">
        <v>0</v>
      </c>
      <c r="T1235" s="21">
        <v>0</v>
      </c>
      <c r="U1235" s="21">
        <v>0</v>
      </c>
      <c r="V1235" s="21">
        <v>0</v>
      </c>
      <c r="W1235" s="21">
        <v>0</v>
      </c>
      <c r="X1235" s="21">
        <v>0</v>
      </c>
      <c r="Y1235" s="21">
        <v>0</v>
      </c>
      <c r="Z1235" s="21">
        <v>0</v>
      </c>
      <c r="AA1235" s="21">
        <v>0</v>
      </c>
      <c r="AB1235" s="21">
        <v>0</v>
      </c>
      <c r="AC1235" s="21">
        <v>168985.93</v>
      </c>
      <c r="AD1235" s="21">
        <v>199988.7</v>
      </c>
      <c r="AE1235" s="21">
        <v>0</v>
      </c>
      <c r="AF1235" s="24">
        <v>2022</v>
      </c>
      <c r="AG1235" s="24">
        <v>2022</v>
      </c>
      <c r="AH1235" s="25">
        <v>2022</v>
      </c>
      <c r="AT1235" s="12" t="e">
        <f t="shared" si="111"/>
        <v>#N/A</v>
      </c>
      <c r="BW1235" s="49"/>
      <c r="CE1235" s="12" t="e">
        <f t="shared" si="112"/>
        <v>#N/A</v>
      </c>
      <c r="CL1235" s="12" t="e">
        <f t="shared" si="113"/>
        <v>#N/A</v>
      </c>
    </row>
    <row r="1236" spans="1:90" ht="61.5" x14ac:dyDescent="0.85">
      <c r="A1236" s="12">
        <v>1</v>
      </c>
      <c r="B1236" s="45">
        <f>SUBTOTAL(103,$A$1032:A1236)</f>
        <v>200</v>
      </c>
      <c r="C1236" s="15" t="s">
        <v>584</v>
      </c>
      <c r="D1236" s="21">
        <v>12947487.35</v>
      </c>
      <c r="E1236" s="28">
        <v>0</v>
      </c>
      <c r="F1236" s="28">
        <v>0</v>
      </c>
      <c r="G1236" s="28">
        <v>0</v>
      </c>
      <c r="H1236" s="28">
        <v>0</v>
      </c>
      <c r="I1236" s="28">
        <v>0</v>
      </c>
      <c r="J1236" s="28">
        <v>0</v>
      </c>
      <c r="K1236" s="62">
        <v>0</v>
      </c>
      <c r="L1236" s="28">
        <v>0</v>
      </c>
      <c r="M1236" s="21">
        <v>1692.5</v>
      </c>
      <c r="N1236" s="21">
        <v>12500000</v>
      </c>
      <c r="O1236" s="21">
        <v>0</v>
      </c>
      <c r="P1236" s="21">
        <v>0</v>
      </c>
      <c r="Q1236" s="21">
        <v>0</v>
      </c>
      <c r="R1236" s="21">
        <v>0</v>
      </c>
      <c r="S1236" s="21">
        <v>0</v>
      </c>
      <c r="T1236" s="21">
        <v>0</v>
      </c>
      <c r="U1236" s="21">
        <v>0</v>
      </c>
      <c r="V1236" s="21">
        <v>0</v>
      </c>
      <c r="W1236" s="21">
        <v>0</v>
      </c>
      <c r="X1236" s="21">
        <v>0</v>
      </c>
      <c r="Y1236" s="21">
        <v>0</v>
      </c>
      <c r="Z1236" s="21">
        <v>0</v>
      </c>
      <c r="AA1236" s="21">
        <v>0</v>
      </c>
      <c r="AB1236" s="21">
        <v>0</v>
      </c>
      <c r="AC1236" s="21">
        <v>267500</v>
      </c>
      <c r="AD1236" s="21">
        <v>179987.35</v>
      </c>
      <c r="AE1236" s="21">
        <v>0</v>
      </c>
      <c r="AF1236" s="24">
        <v>2022</v>
      </c>
      <c r="AG1236" s="24">
        <v>2022</v>
      </c>
      <c r="AH1236" s="25">
        <v>2022</v>
      </c>
      <c r="AT1236" s="12" t="e">
        <f t="shared" si="111"/>
        <v>#N/A</v>
      </c>
      <c r="BW1236" s="49"/>
      <c r="CE1236" s="12" t="e">
        <f t="shared" si="112"/>
        <v>#N/A</v>
      </c>
      <c r="CL1236" s="12" t="e">
        <f t="shared" si="113"/>
        <v>#N/A</v>
      </c>
    </row>
    <row r="1237" spans="1:90" ht="61.5" x14ac:dyDescent="0.85">
      <c r="A1237" s="12">
        <v>1</v>
      </c>
      <c r="B1237" s="45">
        <f>SUBTOTAL(103,$A$1032:A1237)</f>
        <v>201</v>
      </c>
      <c r="C1237" s="15" t="s">
        <v>1627</v>
      </c>
      <c r="D1237" s="21">
        <v>2631888.0500000003</v>
      </c>
      <c r="E1237" s="28">
        <v>0</v>
      </c>
      <c r="F1237" s="28">
        <v>0</v>
      </c>
      <c r="G1237" s="28">
        <v>0</v>
      </c>
      <c r="H1237" s="28">
        <v>0</v>
      </c>
      <c r="I1237" s="28">
        <v>0</v>
      </c>
      <c r="J1237" s="28">
        <v>0</v>
      </c>
      <c r="K1237" s="62">
        <v>0</v>
      </c>
      <c r="L1237" s="28">
        <v>0</v>
      </c>
      <c r="M1237" s="21">
        <v>477.36</v>
      </c>
      <c r="N1237" s="21">
        <v>2520721.2000000002</v>
      </c>
      <c r="O1237" s="21">
        <v>0</v>
      </c>
      <c r="P1237" s="21">
        <v>0</v>
      </c>
      <c r="Q1237" s="21">
        <v>0</v>
      </c>
      <c r="R1237" s="21">
        <v>0</v>
      </c>
      <c r="S1237" s="21">
        <v>0</v>
      </c>
      <c r="T1237" s="21">
        <v>0</v>
      </c>
      <c r="U1237" s="21">
        <v>0</v>
      </c>
      <c r="V1237" s="21">
        <v>0</v>
      </c>
      <c r="W1237" s="21">
        <v>0</v>
      </c>
      <c r="X1237" s="21">
        <v>0</v>
      </c>
      <c r="Y1237" s="21">
        <v>0</v>
      </c>
      <c r="Z1237" s="21">
        <v>0</v>
      </c>
      <c r="AA1237" s="21">
        <v>0</v>
      </c>
      <c r="AB1237" s="21">
        <v>0</v>
      </c>
      <c r="AC1237" s="21">
        <v>53943.43</v>
      </c>
      <c r="AD1237" s="21">
        <v>57223.42</v>
      </c>
      <c r="AE1237" s="21">
        <v>0</v>
      </c>
      <c r="AF1237" s="24">
        <v>2022</v>
      </c>
      <c r="AG1237" s="24">
        <v>2022</v>
      </c>
      <c r="AH1237" s="25">
        <v>2022</v>
      </c>
      <c r="AT1237" s="12" t="e">
        <f t="shared" si="111"/>
        <v>#N/A</v>
      </c>
      <c r="BW1237" s="49"/>
      <c r="CE1237" s="12" t="e">
        <f t="shared" si="112"/>
        <v>#N/A</v>
      </c>
      <c r="CL1237" s="12" t="e">
        <f t="shared" si="113"/>
        <v>#N/A</v>
      </c>
    </row>
    <row r="1238" spans="1:90" ht="61.5" x14ac:dyDescent="0.85">
      <c r="A1238" s="12">
        <v>1</v>
      </c>
      <c r="B1238" s="45">
        <f>SUBTOTAL(103,$A$1032:A1238)</f>
        <v>202</v>
      </c>
      <c r="C1238" s="15" t="s">
        <v>588</v>
      </c>
      <c r="D1238" s="21">
        <v>13458196.68</v>
      </c>
      <c r="E1238" s="28">
        <v>0</v>
      </c>
      <c r="F1238" s="28">
        <v>0</v>
      </c>
      <c r="G1238" s="28">
        <v>0</v>
      </c>
      <c r="H1238" s="28">
        <v>0</v>
      </c>
      <c r="I1238" s="28">
        <v>0</v>
      </c>
      <c r="J1238" s="28">
        <v>0</v>
      </c>
      <c r="K1238" s="62">
        <v>0</v>
      </c>
      <c r="L1238" s="28">
        <v>0</v>
      </c>
      <c r="M1238" s="21">
        <v>1812</v>
      </c>
      <c r="N1238" s="21">
        <v>13000000</v>
      </c>
      <c r="O1238" s="21">
        <v>0</v>
      </c>
      <c r="P1238" s="21">
        <v>0</v>
      </c>
      <c r="Q1238" s="21">
        <v>0</v>
      </c>
      <c r="R1238" s="21">
        <v>0</v>
      </c>
      <c r="S1238" s="21">
        <v>0</v>
      </c>
      <c r="T1238" s="21">
        <v>0</v>
      </c>
      <c r="U1238" s="21">
        <v>0</v>
      </c>
      <c r="V1238" s="21">
        <v>0</v>
      </c>
      <c r="W1238" s="21">
        <v>0</v>
      </c>
      <c r="X1238" s="21">
        <v>0</v>
      </c>
      <c r="Y1238" s="21">
        <v>0</v>
      </c>
      <c r="Z1238" s="21">
        <v>0</v>
      </c>
      <c r="AA1238" s="21">
        <v>0</v>
      </c>
      <c r="AB1238" s="21">
        <v>0</v>
      </c>
      <c r="AC1238" s="21">
        <v>278200</v>
      </c>
      <c r="AD1238" s="21">
        <v>179996.68</v>
      </c>
      <c r="AE1238" s="21">
        <v>0</v>
      </c>
      <c r="AF1238" s="24">
        <v>2022</v>
      </c>
      <c r="AG1238" s="24">
        <v>2022</v>
      </c>
      <c r="AH1238" s="25">
        <v>2022</v>
      </c>
      <c r="AT1238" s="12" t="e">
        <f t="shared" si="111"/>
        <v>#N/A</v>
      </c>
      <c r="BW1238" s="49"/>
      <c r="CE1238" s="12" t="e">
        <f t="shared" si="112"/>
        <v>#N/A</v>
      </c>
      <c r="CL1238" s="12" t="e">
        <f t="shared" si="113"/>
        <v>#N/A</v>
      </c>
    </row>
    <row r="1239" spans="1:90" ht="61.5" x14ac:dyDescent="0.85">
      <c r="A1239" s="12">
        <v>1</v>
      </c>
      <c r="B1239" s="45">
        <f>SUBTOTAL(103,$A$1032:A1239)</f>
        <v>203</v>
      </c>
      <c r="C1239" s="15" t="s">
        <v>601</v>
      </c>
      <c r="D1239" s="21">
        <v>7102552.54</v>
      </c>
      <c r="E1239" s="28">
        <v>0</v>
      </c>
      <c r="F1239" s="28">
        <v>0</v>
      </c>
      <c r="G1239" s="28">
        <v>0</v>
      </c>
      <c r="H1239" s="28">
        <v>0</v>
      </c>
      <c r="I1239" s="28">
        <v>0</v>
      </c>
      <c r="J1239" s="28">
        <v>0</v>
      </c>
      <c r="K1239" s="62">
        <v>0</v>
      </c>
      <c r="L1239" s="28">
        <v>0</v>
      </c>
      <c r="M1239" s="21">
        <v>0</v>
      </c>
      <c r="N1239" s="21">
        <v>0</v>
      </c>
      <c r="O1239" s="21">
        <v>0</v>
      </c>
      <c r="P1239" s="21">
        <v>0</v>
      </c>
      <c r="Q1239" s="21">
        <v>0</v>
      </c>
      <c r="R1239" s="21">
        <v>0</v>
      </c>
      <c r="S1239" s="21">
        <v>209</v>
      </c>
      <c r="T1239" s="21">
        <v>6871038.0499999998</v>
      </c>
      <c r="U1239" s="21">
        <v>0</v>
      </c>
      <c r="V1239" s="21">
        <v>0</v>
      </c>
      <c r="W1239" s="21">
        <v>0</v>
      </c>
      <c r="X1239" s="21">
        <v>0</v>
      </c>
      <c r="Y1239" s="21">
        <v>0</v>
      </c>
      <c r="Z1239" s="21">
        <v>0</v>
      </c>
      <c r="AA1239" s="21">
        <v>0</v>
      </c>
      <c r="AB1239" s="21">
        <v>0</v>
      </c>
      <c r="AC1239" s="21">
        <v>147040.21</v>
      </c>
      <c r="AD1239" s="21">
        <v>84474.28</v>
      </c>
      <c r="AE1239" s="21">
        <v>0</v>
      </c>
      <c r="AF1239" s="24">
        <v>2022</v>
      </c>
      <c r="AG1239" s="24">
        <v>2022</v>
      </c>
      <c r="AH1239" s="25">
        <v>2022</v>
      </c>
      <c r="AT1239" s="12" t="e">
        <f t="shared" si="111"/>
        <v>#N/A</v>
      </c>
      <c r="BW1239" s="49"/>
      <c r="CE1239" s="12" t="e">
        <f t="shared" si="112"/>
        <v>#N/A</v>
      </c>
      <c r="CL1239" s="12" t="e">
        <f t="shared" si="113"/>
        <v>#N/A</v>
      </c>
    </row>
    <row r="1240" spans="1:90" ht="61.5" x14ac:dyDescent="0.85">
      <c r="A1240" s="12">
        <v>1</v>
      </c>
      <c r="B1240" s="45">
        <f>SUBTOTAL(103,$A$1032:A1240)</f>
        <v>204</v>
      </c>
      <c r="C1240" s="15" t="s">
        <v>605</v>
      </c>
      <c r="D1240" s="21">
        <v>18989728.380000003</v>
      </c>
      <c r="E1240" s="28">
        <v>0</v>
      </c>
      <c r="F1240" s="28">
        <v>0</v>
      </c>
      <c r="G1240" s="28">
        <v>0</v>
      </c>
      <c r="H1240" s="28">
        <v>0</v>
      </c>
      <c r="I1240" s="28">
        <v>0</v>
      </c>
      <c r="J1240" s="28">
        <v>0</v>
      </c>
      <c r="K1240" s="62">
        <v>0</v>
      </c>
      <c r="L1240" s="28">
        <v>0</v>
      </c>
      <c r="M1240" s="21">
        <v>2129.6</v>
      </c>
      <c r="N1240" s="21">
        <v>18415660.010000002</v>
      </c>
      <c r="O1240" s="21">
        <v>0</v>
      </c>
      <c r="P1240" s="21">
        <v>0</v>
      </c>
      <c r="Q1240" s="21">
        <v>0</v>
      </c>
      <c r="R1240" s="21">
        <v>0</v>
      </c>
      <c r="S1240" s="21">
        <v>0</v>
      </c>
      <c r="T1240" s="21">
        <v>0</v>
      </c>
      <c r="U1240" s="21">
        <v>0</v>
      </c>
      <c r="V1240" s="21">
        <v>0</v>
      </c>
      <c r="W1240" s="21">
        <v>0</v>
      </c>
      <c r="X1240" s="21">
        <v>0</v>
      </c>
      <c r="Y1240" s="21">
        <v>0</v>
      </c>
      <c r="Z1240" s="21">
        <v>0</v>
      </c>
      <c r="AA1240" s="21">
        <v>0</v>
      </c>
      <c r="AB1240" s="21">
        <v>0</v>
      </c>
      <c r="AC1240" s="21">
        <v>394095.12</v>
      </c>
      <c r="AD1240" s="21">
        <v>179973.25</v>
      </c>
      <c r="AE1240" s="21">
        <v>0</v>
      </c>
      <c r="AF1240" s="24">
        <v>2022</v>
      </c>
      <c r="AG1240" s="24">
        <v>2022</v>
      </c>
      <c r="AH1240" s="25">
        <v>2022</v>
      </c>
      <c r="AT1240" s="12" t="e">
        <f t="shared" si="111"/>
        <v>#N/A</v>
      </c>
      <c r="BW1240" s="49"/>
      <c r="CE1240" s="12" t="e">
        <f t="shared" si="112"/>
        <v>#N/A</v>
      </c>
      <c r="CL1240" s="12" t="e">
        <f t="shared" si="113"/>
        <v>#N/A</v>
      </c>
    </row>
    <row r="1241" spans="1:90" ht="61.5" x14ac:dyDescent="0.85">
      <c r="A1241" s="12">
        <v>1</v>
      </c>
      <c r="B1241" s="45">
        <f>SUBTOTAL(103,$A$1032:A1241)</f>
        <v>205</v>
      </c>
      <c r="C1241" s="15" t="s">
        <v>609</v>
      </c>
      <c r="D1241" s="21">
        <v>7451938.4400000004</v>
      </c>
      <c r="E1241" s="28">
        <v>0</v>
      </c>
      <c r="F1241" s="28">
        <v>0</v>
      </c>
      <c r="G1241" s="28">
        <v>0</v>
      </c>
      <c r="H1241" s="28">
        <v>0</v>
      </c>
      <c r="I1241" s="28">
        <v>0</v>
      </c>
      <c r="J1241" s="28">
        <v>0</v>
      </c>
      <c r="K1241" s="62">
        <v>0</v>
      </c>
      <c r="L1241" s="28">
        <v>0</v>
      </c>
      <c r="M1241" s="21">
        <v>880</v>
      </c>
      <c r="N1241" s="21">
        <v>7100000</v>
      </c>
      <c r="O1241" s="21">
        <v>0</v>
      </c>
      <c r="P1241" s="21">
        <v>0</v>
      </c>
      <c r="Q1241" s="21">
        <v>0</v>
      </c>
      <c r="R1241" s="21">
        <v>0</v>
      </c>
      <c r="S1241" s="21">
        <v>0</v>
      </c>
      <c r="T1241" s="21">
        <v>0</v>
      </c>
      <c r="U1241" s="21">
        <v>0</v>
      </c>
      <c r="V1241" s="21">
        <v>0</v>
      </c>
      <c r="W1241" s="21">
        <v>0</v>
      </c>
      <c r="X1241" s="21">
        <v>0</v>
      </c>
      <c r="Y1241" s="21">
        <v>0</v>
      </c>
      <c r="Z1241" s="21">
        <v>0</v>
      </c>
      <c r="AA1241" s="21">
        <v>0</v>
      </c>
      <c r="AB1241" s="21">
        <v>0</v>
      </c>
      <c r="AC1241" s="21">
        <v>151940</v>
      </c>
      <c r="AD1241" s="21">
        <v>199998.44</v>
      </c>
      <c r="AE1241" s="21">
        <v>0</v>
      </c>
      <c r="AF1241" s="24">
        <v>2022</v>
      </c>
      <c r="AG1241" s="24">
        <v>2022</v>
      </c>
      <c r="AH1241" s="25">
        <v>2022</v>
      </c>
      <c r="AT1241" s="12" t="e">
        <f t="shared" si="111"/>
        <v>#N/A</v>
      </c>
      <c r="BW1241" s="49"/>
      <c r="CE1241" s="12" t="e">
        <f t="shared" si="112"/>
        <v>#N/A</v>
      </c>
      <c r="CL1241" s="12" t="e">
        <f t="shared" si="113"/>
        <v>#N/A</v>
      </c>
    </row>
    <row r="1242" spans="1:90" ht="61.5" x14ac:dyDescent="0.85">
      <c r="A1242" s="12">
        <v>1</v>
      </c>
      <c r="B1242" s="45">
        <f>SUBTOTAL(103,$A$1032:A1242)</f>
        <v>206</v>
      </c>
      <c r="C1242" s="15" t="s">
        <v>608</v>
      </c>
      <c r="D1242" s="21">
        <v>7579483.9999999991</v>
      </c>
      <c r="E1242" s="28">
        <v>0</v>
      </c>
      <c r="F1242" s="28">
        <v>0</v>
      </c>
      <c r="G1242" s="28">
        <v>0</v>
      </c>
      <c r="H1242" s="28">
        <v>0</v>
      </c>
      <c r="I1242" s="28">
        <v>0</v>
      </c>
      <c r="J1242" s="28">
        <v>0</v>
      </c>
      <c r="K1242" s="62">
        <v>0</v>
      </c>
      <c r="L1242" s="28">
        <v>0</v>
      </c>
      <c r="M1242" s="21">
        <v>850</v>
      </c>
      <c r="N1242" s="21">
        <v>7275541.6399999997</v>
      </c>
      <c r="O1242" s="21">
        <v>0</v>
      </c>
      <c r="P1242" s="21">
        <v>0</v>
      </c>
      <c r="Q1242" s="21">
        <v>0</v>
      </c>
      <c r="R1242" s="21">
        <v>0</v>
      </c>
      <c r="S1242" s="21">
        <v>0</v>
      </c>
      <c r="T1242" s="21">
        <v>0</v>
      </c>
      <c r="U1242" s="21">
        <v>0</v>
      </c>
      <c r="V1242" s="21">
        <v>0</v>
      </c>
      <c r="W1242" s="21">
        <v>0</v>
      </c>
      <c r="X1242" s="21">
        <v>0</v>
      </c>
      <c r="Y1242" s="21">
        <v>0</v>
      </c>
      <c r="Z1242" s="21">
        <v>0</v>
      </c>
      <c r="AA1242" s="21">
        <v>0</v>
      </c>
      <c r="AB1242" s="21">
        <v>0</v>
      </c>
      <c r="AC1242" s="21">
        <v>155696.59</v>
      </c>
      <c r="AD1242" s="21">
        <v>148245.76999999999</v>
      </c>
      <c r="AE1242" s="21">
        <v>0</v>
      </c>
      <c r="AF1242" s="24">
        <v>2022</v>
      </c>
      <c r="AG1242" s="24">
        <v>2022</v>
      </c>
      <c r="AH1242" s="25">
        <v>2022</v>
      </c>
      <c r="AT1242" s="12" t="e">
        <f t="shared" si="111"/>
        <v>#N/A</v>
      </c>
      <c r="BW1242" s="49"/>
      <c r="CE1242" s="12" t="e">
        <f t="shared" si="112"/>
        <v>#N/A</v>
      </c>
      <c r="CL1242" s="12" t="e">
        <f t="shared" si="113"/>
        <v>#N/A</v>
      </c>
    </row>
    <row r="1243" spans="1:90" ht="61.5" x14ac:dyDescent="0.85">
      <c r="A1243" s="12">
        <v>1</v>
      </c>
      <c r="B1243" s="45">
        <f>SUBTOTAL(103,$A$1032:A1243)</f>
        <v>207</v>
      </c>
      <c r="C1243" s="15" t="s">
        <v>590</v>
      </c>
      <c r="D1243" s="21">
        <v>8653091.2000000011</v>
      </c>
      <c r="E1243" s="26">
        <v>0</v>
      </c>
      <c r="F1243" s="26">
        <v>0</v>
      </c>
      <c r="G1243" s="26">
        <v>0</v>
      </c>
      <c r="H1243" s="26">
        <v>0</v>
      </c>
      <c r="I1243" s="26">
        <v>0</v>
      </c>
      <c r="J1243" s="26">
        <v>0</v>
      </c>
      <c r="K1243" s="52">
        <v>0</v>
      </c>
      <c r="L1243" s="21">
        <v>0</v>
      </c>
      <c r="M1243" s="21">
        <v>1027</v>
      </c>
      <c r="N1243" s="21">
        <v>8276001.1299999999</v>
      </c>
      <c r="O1243" s="21">
        <v>0</v>
      </c>
      <c r="P1243" s="21">
        <v>0</v>
      </c>
      <c r="Q1243" s="21">
        <v>0</v>
      </c>
      <c r="R1243" s="21">
        <v>0</v>
      </c>
      <c r="S1243" s="21">
        <v>0</v>
      </c>
      <c r="T1243" s="21">
        <v>0</v>
      </c>
      <c r="U1243" s="21">
        <v>0</v>
      </c>
      <c r="V1243" s="21">
        <v>0</v>
      </c>
      <c r="W1243" s="21">
        <v>0</v>
      </c>
      <c r="X1243" s="21">
        <v>0</v>
      </c>
      <c r="Y1243" s="21">
        <v>0</v>
      </c>
      <c r="Z1243" s="21">
        <v>0</v>
      </c>
      <c r="AA1243" s="21">
        <v>0</v>
      </c>
      <c r="AB1243" s="21">
        <v>0</v>
      </c>
      <c r="AC1243" s="21">
        <v>177106.42</v>
      </c>
      <c r="AD1243" s="67">
        <v>199983.65</v>
      </c>
      <c r="AE1243" s="21">
        <v>0</v>
      </c>
      <c r="AF1243" s="24">
        <v>2022</v>
      </c>
      <c r="AG1243" s="24">
        <v>2022</v>
      </c>
      <c r="AH1243" s="25">
        <v>2022</v>
      </c>
      <c r="AT1243" s="12">
        <f t="shared" si="111"/>
        <v>1</v>
      </c>
      <c r="BW1243" s="49"/>
      <c r="CA1243" s="12" t="e">
        <f t="shared" ref="CA1243:CA1251" si="114">VLOOKUP(C1243,CB:CC,2,FALSE)</f>
        <v>#N/A</v>
      </c>
      <c r="CE1243" s="12" t="e">
        <f t="shared" si="112"/>
        <v>#N/A</v>
      </c>
      <c r="CL1243" s="12" t="e">
        <f t="shared" si="113"/>
        <v>#N/A</v>
      </c>
    </row>
    <row r="1244" spans="1:90" ht="61.5" x14ac:dyDescent="0.85">
      <c r="A1244" s="12">
        <v>1</v>
      </c>
      <c r="B1244" s="45">
        <f>SUBTOTAL(103,$A$1032:A1244)</f>
        <v>208</v>
      </c>
      <c r="C1244" s="15" t="s">
        <v>1146</v>
      </c>
      <c r="D1244" s="21">
        <v>133954.5</v>
      </c>
      <c r="E1244" s="26">
        <v>0</v>
      </c>
      <c r="F1244" s="26">
        <v>0</v>
      </c>
      <c r="G1244" s="26">
        <v>0</v>
      </c>
      <c r="H1244" s="26">
        <v>131147.93</v>
      </c>
      <c r="I1244" s="26">
        <v>0</v>
      </c>
      <c r="J1244" s="26">
        <v>0</v>
      </c>
      <c r="K1244" s="52">
        <v>0</v>
      </c>
      <c r="L1244" s="21">
        <v>0</v>
      </c>
      <c r="M1244" s="21">
        <v>0</v>
      </c>
      <c r="N1244" s="21">
        <v>0</v>
      </c>
      <c r="O1244" s="26">
        <v>0</v>
      </c>
      <c r="P1244" s="26">
        <v>0</v>
      </c>
      <c r="Q1244" s="21">
        <v>0</v>
      </c>
      <c r="R1244" s="21">
        <v>0</v>
      </c>
      <c r="S1244" s="21">
        <v>0</v>
      </c>
      <c r="T1244" s="21">
        <v>0</v>
      </c>
      <c r="U1244" s="21">
        <v>0</v>
      </c>
      <c r="V1244" s="21">
        <v>0</v>
      </c>
      <c r="W1244" s="21">
        <v>0</v>
      </c>
      <c r="X1244" s="21">
        <v>0</v>
      </c>
      <c r="Y1244" s="21">
        <v>0</v>
      </c>
      <c r="Z1244" s="21">
        <v>0</v>
      </c>
      <c r="AA1244" s="21">
        <v>0</v>
      </c>
      <c r="AB1244" s="21">
        <v>0</v>
      </c>
      <c r="AC1244" s="21">
        <v>2806.57</v>
      </c>
      <c r="AD1244" s="21">
        <v>0</v>
      </c>
      <c r="AE1244" s="21">
        <v>0</v>
      </c>
      <c r="AF1244" s="24" t="s">
        <v>262</v>
      </c>
      <c r="AG1244" s="24">
        <v>2022</v>
      </c>
      <c r="AH1244" s="25">
        <v>2022</v>
      </c>
      <c r="BW1244" s="49"/>
      <c r="CA1244" s="12" t="e">
        <f t="shared" si="114"/>
        <v>#N/A</v>
      </c>
      <c r="CE1244" s="12" t="e">
        <f t="shared" si="112"/>
        <v>#N/A</v>
      </c>
      <c r="CL1244" s="12" t="e">
        <f t="shared" si="113"/>
        <v>#N/A</v>
      </c>
    </row>
    <row r="1245" spans="1:90" ht="61.5" x14ac:dyDescent="0.85">
      <c r="A1245" s="12">
        <v>1</v>
      </c>
      <c r="B1245" s="45">
        <f>SUBTOTAL(103,$A$1032:A1245)</f>
        <v>209</v>
      </c>
      <c r="C1245" s="15" t="s">
        <v>1859</v>
      </c>
      <c r="D1245" s="21">
        <v>3995846.52</v>
      </c>
      <c r="E1245" s="21">
        <v>0</v>
      </c>
      <c r="F1245" s="21">
        <v>0</v>
      </c>
      <c r="G1245" s="21">
        <v>0</v>
      </c>
      <c r="H1245" s="21">
        <v>0</v>
      </c>
      <c r="I1245" s="21">
        <v>0</v>
      </c>
      <c r="J1245" s="21">
        <v>0</v>
      </c>
      <c r="K1245" s="52">
        <v>0</v>
      </c>
      <c r="L1245" s="21">
        <v>0</v>
      </c>
      <c r="M1245" s="21">
        <v>569.20000000000005</v>
      </c>
      <c r="N1245" s="21">
        <v>3912127</v>
      </c>
      <c r="O1245" s="21">
        <v>0</v>
      </c>
      <c r="P1245" s="21">
        <v>0</v>
      </c>
      <c r="Q1245" s="21">
        <v>0</v>
      </c>
      <c r="R1245" s="21">
        <v>0</v>
      </c>
      <c r="S1245" s="21">
        <v>0</v>
      </c>
      <c r="T1245" s="21">
        <v>0</v>
      </c>
      <c r="U1245" s="21">
        <v>0</v>
      </c>
      <c r="V1245" s="21">
        <v>0</v>
      </c>
      <c r="W1245" s="21">
        <v>0</v>
      </c>
      <c r="X1245" s="21">
        <v>0</v>
      </c>
      <c r="Y1245" s="21">
        <v>0</v>
      </c>
      <c r="Z1245" s="21">
        <v>0</v>
      </c>
      <c r="AA1245" s="21">
        <v>0</v>
      </c>
      <c r="AB1245" s="21">
        <v>0</v>
      </c>
      <c r="AC1245" s="21">
        <v>83719.520000000004</v>
      </c>
      <c r="AD1245" s="21">
        <v>0</v>
      </c>
      <c r="AE1245" s="21">
        <v>0</v>
      </c>
      <c r="AF1245" s="24" t="s">
        <v>262</v>
      </c>
      <c r="AG1245" s="24">
        <v>2022</v>
      </c>
      <c r="AH1245" s="25">
        <v>2022</v>
      </c>
      <c r="BW1245" s="49"/>
      <c r="CA1245" s="12" t="e">
        <f t="shared" si="114"/>
        <v>#N/A</v>
      </c>
      <c r="CE1245" s="12" t="e">
        <f t="shared" si="112"/>
        <v>#N/A</v>
      </c>
      <c r="CL1245" s="12" t="e">
        <f t="shared" si="113"/>
        <v>#N/A</v>
      </c>
    </row>
    <row r="1246" spans="1:90" ht="61.5" x14ac:dyDescent="0.85">
      <c r="A1246" s="12">
        <v>1</v>
      </c>
      <c r="B1246" s="45">
        <f>SUBTOTAL(103,$A$1032:A1246)</f>
        <v>210</v>
      </c>
      <c r="C1246" s="15" t="s">
        <v>1860</v>
      </c>
      <c r="D1246" s="21">
        <v>2331430.2799999998</v>
      </c>
      <c r="E1246" s="21">
        <v>0</v>
      </c>
      <c r="F1246" s="21">
        <v>0</v>
      </c>
      <c r="G1246" s="21">
        <v>0</v>
      </c>
      <c r="H1246" s="21">
        <v>0</v>
      </c>
      <c r="I1246" s="21">
        <v>0</v>
      </c>
      <c r="J1246" s="21">
        <v>0</v>
      </c>
      <c r="K1246" s="52">
        <v>0</v>
      </c>
      <c r="L1246" s="21">
        <v>0</v>
      </c>
      <c r="M1246" s="21">
        <v>342.26</v>
      </c>
      <c r="N1246" s="21">
        <v>2282583</v>
      </c>
      <c r="O1246" s="21">
        <v>0</v>
      </c>
      <c r="P1246" s="21">
        <v>0</v>
      </c>
      <c r="Q1246" s="21">
        <v>0</v>
      </c>
      <c r="R1246" s="21">
        <v>0</v>
      </c>
      <c r="S1246" s="21">
        <v>0</v>
      </c>
      <c r="T1246" s="21">
        <v>0</v>
      </c>
      <c r="U1246" s="21">
        <v>0</v>
      </c>
      <c r="V1246" s="21">
        <v>0</v>
      </c>
      <c r="W1246" s="21">
        <v>0</v>
      </c>
      <c r="X1246" s="21">
        <v>0</v>
      </c>
      <c r="Y1246" s="21">
        <v>0</v>
      </c>
      <c r="Z1246" s="21">
        <v>0</v>
      </c>
      <c r="AA1246" s="21">
        <v>0</v>
      </c>
      <c r="AB1246" s="21">
        <v>0</v>
      </c>
      <c r="AC1246" s="21">
        <v>48847.28</v>
      </c>
      <c r="AD1246" s="21">
        <v>0</v>
      </c>
      <c r="AE1246" s="21">
        <v>0</v>
      </c>
      <c r="AF1246" s="24" t="s">
        <v>262</v>
      </c>
      <c r="AG1246" s="24">
        <v>2022</v>
      </c>
      <c r="AH1246" s="25">
        <v>2022</v>
      </c>
      <c r="BW1246" s="49"/>
      <c r="CA1246" s="12" t="e">
        <f t="shared" si="114"/>
        <v>#N/A</v>
      </c>
      <c r="CE1246" s="12" t="e">
        <f t="shared" si="112"/>
        <v>#N/A</v>
      </c>
      <c r="CL1246" s="12" t="e">
        <f t="shared" si="113"/>
        <v>#N/A</v>
      </c>
    </row>
    <row r="1247" spans="1:90" ht="61.5" x14ac:dyDescent="0.85">
      <c r="A1247" s="12">
        <v>1</v>
      </c>
      <c r="B1247" s="45">
        <f>SUBTOTAL(103,$A$1032:A1247)</f>
        <v>211</v>
      </c>
      <c r="C1247" s="15" t="s">
        <v>1861</v>
      </c>
      <c r="D1247" s="21">
        <v>2726054.29</v>
      </c>
      <c r="E1247" s="21">
        <v>0</v>
      </c>
      <c r="F1247" s="21">
        <v>0</v>
      </c>
      <c r="G1247" s="21">
        <v>0</v>
      </c>
      <c r="H1247" s="21">
        <v>0</v>
      </c>
      <c r="I1247" s="21">
        <v>0</v>
      </c>
      <c r="J1247" s="21">
        <v>0</v>
      </c>
      <c r="K1247" s="52">
        <v>0</v>
      </c>
      <c r="L1247" s="21">
        <v>0</v>
      </c>
      <c r="M1247" s="21">
        <v>442.36</v>
      </c>
      <c r="N1247" s="21">
        <v>2668939</v>
      </c>
      <c r="O1247" s="21">
        <v>0</v>
      </c>
      <c r="P1247" s="21">
        <v>0</v>
      </c>
      <c r="Q1247" s="21">
        <v>0</v>
      </c>
      <c r="R1247" s="21">
        <v>0</v>
      </c>
      <c r="S1247" s="21">
        <v>0</v>
      </c>
      <c r="T1247" s="21">
        <v>0</v>
      </c>
      <c r="U1247" s="21">
        <v>0</v>
      </c>
      <c r="V1247" s="21">
        <v>0</v>
      </c>
      <c r="W1247" s="21">
        <v>0</v>
      </c>
      <c r="X1247" s="21">
        <v>0</v>
      </c>
      <c r="Y1247" s="21">
        <v>0</v>
      </c>
      <c r="Z1247" s="21">
        <v>0</v>
      </c>
      <c r="AA1247" s="21">
        <v>0</v>
      </c>
      <c r="AB1247" s="21">
        <v>0</v>
      </c>
      <c r="AC1247" s="21">
        <v>57115.29</v>
      </c>
      <c r="AD1247" s="21">
        <v>0</v>
      </c>
      <c r="AE1247" s="21">
        <v>0</v>
      </c>
      <c r="AF1247" s="24" t="s">
        <v>262</v>
      </c>
      <c r="AG1247" s="24">
        <v>2022</v>
      </c>
      <c r="AH1247" s="25">
        <v>2022</v>
      </c>
      <c r="BW1247" s="49"/>
      <c r="CA1247" s="12" t="e">
        <f t="shared" si="114"/>
        <v>#N/A</v>
      </c>
      <c r="CE1247" s="12" t="e">
        <f t="shared" si="112"/>
        <v>#N/A</v>
      </c>
      <c r="CL1247" s="12" t="e">
        <f t="shared" si="113"/>
        <v>#N/A</v>
      </c>
    </row>
    <row r="1248" spans="1:90" ht="61.5" x14ac:dyDescent="0.85">
      <c r="A1248" s="12">
        <v>1</v>
      </c>
      <c r="B1248" s="45">
        <f>SUBTOTAL(103,$A$1032:A1248)</f>
        <v>212</v>
      </c>
      <c r="C1248" s="15" t="s">
        <v>607</v>
      </c>
      <c r="D1248" s="21">
        <v>9808743.9999999981</v>
      </c>
      <c r="E1248" s="26">
        <v>0</v>
      </c>
      <c r="F1248" s="26">
        <v>0</v>
      </c>
      <c r="G1248" s="26">
        <v>0</v>
      </c>
      <c r="H1248" s="26">
        <v>0</v>
      </c>
      <c r="I1248" s="26">
        <v>0</v>
      </c>
      <c r="J1248" s="26">
        <v>0</v>
      </c>
      <c r="K1248" s="52">
        <v>0</v>
      </c>
      <c r="L1248" s="21">
        <v>0</v>
      </c>
      <c r="M1248" s="21">
        <v>1100</v>
      </c>
      <c r="N1248" s="21">
        <v>9453148.1899999995</v>
      </c>
      <c r="O1248" s="21">
        <v>0</v>
      </c>
      <c r="P1248" s="21">
        <v>0</v>
      </c>
      <c r="Q1248" s="21">
        <v>0</v>
      </c>
      <c r="R1248" s="21">
        <v>0</v>
      </c>
      <c r="S1248" s="21">
        <v>0</v>
      </c>
      <c r="T1248" s="21">
        <v>0</v>
      </c>
      <c r="U1248" s="21">
        <v>0</v>
      </c>
      <c r="V1248" s="21">
        <v>0</v>
      </c>
      <c r="W1248" s="21">
        <v>0</v>
      </c>
      <c r="X1248" s="21">
        <v>0</v>
      </c>
      <c r="Y1248" s="21">
        <v>0</v>
      </c>
      <c r="Z1248" s="21">
        <v>0</v>
      </c>
      <c r="AA1248" s="21">
        <v>0</v>
      </c>
      <c r="AB1248" s="21">
        <v>0</v>
      </c>
      <c r="AC1248" s="21">
        <v>202297.37</v>
      </c>
      <c r="AD1248" s="67">
        <v>153298.44</v>
      </c>
      <c r="AE1248" s="21">
        <v>0</v>
      </c>
      <c r="AF1248" s="24">
        <v>2022</v>
      </c>
      <c r="AG1248" s="24">
        <v>2022</v>
      </c>
      <c r="AH1248" s="25">
        <v>2022</v>
      </c>
      <c r="AT1248" s="12" t="e">
        <f>VLOOKUP(C1248,AW:AX,2,FALSE)</f>
        <v>#N/A</v>
      </c>
      <c r="BW1248" s="49"/>
      <c r="CA1248" s="12" t="e">
        <f t="shared" si="114"/>
        <v>#N/A</v>
      </c>
      <c r="CE1248" s="12" t="e">
        <f t="shared" si="112"/>
        <v>#N/A</v>
      </c>
      <c r="CL1248" s="12" t="e">
        <f t="shared" si="113"/>
        <v>#N/A</v>
      </c>
    </row>
    <row r="1249" spans="1:90" ht="61.5" x14ac:dyDescent="0.85">
      <c r="A1249" s="12">
        <v>1</v>
      </c>
      <c r="B1249" s="45">
        <f>SUBTOTAL(103,$A$1032:A1249)</f>
        <v>213</v>
      </c>
      <c r="C1249" s="15" t="s">
        <v>2763</v>
      </c>
      <c r="D1249" s="21">
        <v>9242883.1999999993</v>
      </c>
      <c r="E1249" s="21">
        <v>0</v>
      </c>
      <c r="F1249" s="21">
        <v>0</v>
      </c>
      <c r="G1249" s="21">
        <v>0</v>
      </c>
      <c r="H1249" s="21">
        <v>0</v>
      </c>
      <c r="I1249" s="21">
        <v>0</v>
      </c>
      <c r="J1249" s="21">
        <v>0</v>
      </c>
      <c r="K1249" s="52">
        <v>0</v>
      </c>
      <c r="L1249" s="21">
        <v>0</v>
      </c>
      <c r="M1249" s="21">
        <v>1097</v>
      </c>
      <c r="N1249" s="21">
        <v>8912713.5199999996</v>
      </c>
      <c r="O1249" s="21">
        <v>0</v>
      </c>
      <c r="P1249" s="21">
        <v>0</v>
      </c>
      <c r="Q1249" s="21">
        <v>0</v>
      </c>
      <c r="R1249" s="21">
        <v>0</v>
      </c>
      <c r="S1249" s="21">
        <v>0</v>
      </c>
      <c r="T1249" s="21">
        <v>0</v>
      </c>
      <c r="U1249" s="21">
        <v>0</v>
      </c>
      <c r="V1249" s="21">
        <v>0</v>
      </c>
      <c r="W1249" s="21">
        <v>0</v>
      </c>
      <c r="X1249" s="21">
        <v>0</v>
      </c>
      <c r="Y1249" s="21">
        <v>0</v>
      </c>
      <c r="Z1249" s="21">
        <v>0</v>
      </c>
      <c r="AA1249" s="21">
        <v>0</v>
      </c>
      <c r="AB1249" s="21">
        <v>0</v>
      </c>
      <c r="AC1249" s="21">
        <v>190732.07</v>
      </c>
      <c r="AD1249" s="21">
        <v>139437.60999999999</v>
      </c>
      <c r="AE1249" s="21">
        <v>0</v>
      </c>
      <c r="AF1249" s="24">
        <v>2022</v>
      </c>
      <c r="AG1249" s="24">
        <v>2022</v>
      </c>
      <c r="AH1249" s="25">
        <v>2022</v>
      </c>
      <c r="BW1249" s="49"/>
      <c r="CA1249" s="12" t="e">
        <f t="shared" si="114"/>
        <v>#N/A</v>
      </c>
      <c r="CE1249" s="12" t="e">
        <f t="shared" si="112"/>
        <v>#N/A</v>
      </c>
      <c r="CL1249" s="12">
        <f t="shared" si="113"/>
        <v>139437.60999999999</v>
      </c>
    </row>
    <row r="1250" spans="1:90" ht="61.5" x14ac:dyDescent="0.85">
      <c r="A1250" s="12">
        <v>1</v>
      </c>
      <c r="B1250" s="45">
        <f>SUBTOTAL(103,$A$1032:A1250)</f>
        <v>214</v>
      </c>
      <c r="C1250" s="15" t="s">
        <v>1138</v>
      </c>
      <c r="D1250" s="21">
        <v>3399274.11</v>
      </c>
      <c r="E1250" s="21">
        <v>0</v>
      </c>
      <c r="F1250" s="21">
        <v>3132244.09</v>
      </c>
      <c r="G1250" s="21">
        <v>0</v>
      </c>
      <c r="H1250" s="21">
        <v>0</v>
      </c>
      <c r="I1250" s="21">
        <v>0</v>
      </c>
      <c r="J1250" s="21">
        <v>0</v>
      </c>
      <c r="K1250" s="52">
        <v>0</v>
      </c>
      <c r="L1250" s="21">
        <v>0</v>
      </c>
      <c r="M1250" s="21">
        <v>0</v>
      </c>
      <c r="N1250" s="21">
        <v>0</v>
      </c>
      <c r="O1250" s="21">
        <v>0</v>
      </c>
      <c r="P1250" s="21">
        <v>0</v>
      </c>
      <c r="Q1250" s="21">
        <v>0</v>
      </c>
      <c r="R1250" s="21">
        <v>0</v>
      </c>
      <c r="S1250" s="21">
        <v>0</v>
      </c>
      <c r="T1250" s="21">
        <v>0</v>
      </c>
      <c r="U1250" s="21">
        <v>0</v>
      </c>
      <c r="V1250" s="21">
        <v>0</v>
      </c>
      <c r="W1250" s="21">
        <v>0</v>
      </c>
      <c r="X1250" s="21">
        <v>0</v>
      </c>
      <c r="Y1250" s="21">
        <v>0</v>
      </c>
      <c r="Z1250" s="21">
        <v>0</v>
      </c>
      <c r="AA1250" s="21">
        <v>0</v>
      </c>
      <c r="AB1250" s="21">
        <v>0</v>
      </c>
      <c r="AC1250" s="21">
        <v>67030.02</v>
      </c>
      <c r="AD1250" s="73">
        <v>200000</v>
      </c>
      <c r="AE1250" s="21">
        <v>0</v>
      </c>
      <c r="AF1250" s="24">
        <v>2022</v>
      </c>
      <c r="AG1250" s="24">
        <v>2022</v>
      </c>
      <c r="AH1250" s="25">
        <v>2022</v>
      </c>
      <c r="BW1250" s="49"/>
      <c r="CA1250" s="12" t="e">
        <f t="shared" si="114"/>
        <v>#N/A</v>
      </c>
      <c r="CE1250" s="12" t="e">
        <f t="shared" si="112"/>
        <v>#N/A</v>
      </c>
      <c r="CL1250" s="12" t="e">
        <f t="shared" si="113"/>
        <v>#N/A</v>
      </c>
    </row>
    <row r="1251" spans="1:90" ht="61.5" x14ac:dyDescent="0.85">
      <c r="A1251" s="12">
        <v>1</v>
      </c>
      <c r="B1251" s="45">
        <f>SUBTOTAL(103,$A$1032:A1251)</f>
        <v>215</v>
      </c>
      <c r="C1251" s="15" t="s">
        <v>2764</v>
      </c>
      <c r="D1251" s="21">
        <v>9987090.2400000002</v>
      </c>
      <c r="E1251" s="21">
        <v>0</v>
      </c>
      <c r="F1251" s="21">
        <v>0</v>
      </c>
      <c r="G1251" s="21">
        <v>0</v>
      </c>
      <c r="H1251" s="21">
        <v>0</v>
      </c>
      <c r="I1251" s="21">
        <v>0</v>
      </c>
      <c r="J1251" s="21">
        <v>0</v>
      </c>
      <c r="K1251" s="52">
        <v>0</v>
      </c>
      <c r="L1251" s="21">
        <v>0</v>
      </c>
      <c r="M1251" s="21">
        <v>1120</v>
      </c>
      <c r="N1251" s="21">
        <v>9630993.3000000007</v>
      </c>
      <c r="O1251" s="21">
        <v>0</v>
      </c>
      <c r="P1251" s="21">
        <v>0</v>
      </c>
      <c r="Q1251" s="21">
        <v>0</v>
      </c>
      <c r="R1251" s="21">
        <v>0</v>
      </c>
      <c r="S1251" s="21">
        <v>0</v>
      </c>
      <c r="T1251" s="21">
        <v>0</v>
      </c>
      <c r="U1251" s="21">
        <v>0</v>
      </c>
      <c r="V1251" s="21">
        <v>0</v>
      </c>
      <c r="W1251" s="21">
        <v>0</v>
      </c>
      <c r="X1251" s="21">
        <v>0</v>
      </c>
      <c r="Y1251" s="21">
        <v>0</v>
      </c>
      <c r="Z1251" s="21">
        <v>0</v>
      </c>
      <c r="AA1251" s="21">
        <v>0</v>
      </c>
      <c r="AB1251" s="21">
        <v>0</v>
      </c>
      <c r="AC1251" s="21">
        <v>206103.26</v>
      </c>
      <c r="AD1251" s="21">
        <v>149993.68</v>
      </c>
      <c r="AE1251" s="21">
        <v>0</v>
      </c>
      <c r="AF1251" s="24">
        <v>2022</v>
      </c>
      <c r="AG1251" s="24">
        <v>2022</v>
      </c>
      <c r="AH1251" s="25">
        <v>2022</v>
      </c>
      <c r="BW1251" s="49"/>
      <c r="CA1251" s="12" t="e">
        <f t="shared" si="114"/>
        <v>#N/A</v>
      </c>
      <c r="CE1251" s="12" t="e">
        <f t="shared" si="112"/>
        <v>#N/A</v>
      </c>
      <c r="CL1251" s="12" t="e">
        <f t="shared" si="113"/>
        <v>#N/A</v>
      </c>
    </row>
    <row r="1252" spans="1:90" ht="61.5" x14ac:dyDescent="0.85">
      <c r="B1252" s="15" t="s">
        <v>783</v>
      </c>
      <c r="C1252" s="15"/>
      <c r="D1252" s="258">
        <v>31705623.59</v>
      </c>
      <c r="E1252" s="21">
        <v>0</v>
      </c>
      <c r="F1252" s="21">
        <v>0</v>
      </c>
      <c r="G1252" s="21">
        <v>0</v>
      </c>
      <c r="H1252" s="21">
        <v>0</v>
      </c>
      <c r="I1252" s="21">
        <v>0</v>
      </c>
      <c r="J1252" s="21">
        <v>0</v>
      </c>
      <c r="K1252" s="23">
        <v>0</v>
      </c>
      <c r="L1252" s="21">
        <v>0</v>
      </c>
      <c r="M1252" s="21">
        <v>4573.5140000000001</v>
      </c>
      <c r="N1252" s="21">
        <v>30829363.400000002</v>
      </c>
      <c r="O1252" s="21">
        <v>0</v>
      </c>
      <c r="P1252" s="21">
        <v>0</v>
      </c>
      <c r="Q1252" s="21">
        <v>0</v>
      </c>
      <c r="R1252" s="21">
        <v>0</v>
      </c>
      <c r="S1252" s="21">
        <v>0</v>
      </c>
      <c r="T1252" s="21">
        <v>0</v>
      </c>
      <c r="U1252" s="21">
        <v>0</v>
      </c>
      <c r="V1252" s="21">
        <v>0</v>
      </c>
      <c r="W1252" s="21">
        <v>0</v>
      </c>
      <c r="X1252" s="21">
        <v>0</v>
      </c>
      <c r="Y1252" s="21">
        <v>0</v>
      </c>
      <c r="Z1252" s="21">
        <v>0</v>
      </c>
      <c r="AA1252" s="21">
        <v>0</v>
      </c>
      <c r="AB1252" s="21">
        <v>0</v>
      </c>
      <c r="AC1252" s="21">
        <v>659748.37</v>
      </c>
      <c r="AD1252" s="21">
        <v>216511.82</v>
      </c>
      <c r="AE1252" s="21">
        <v>0</v>
      </c>
      <c r="AF1252" s="50" t="s">
        <v>718</v>
      </c>
      <c r="AG1252" s="50" t="s">
        <v>718</v>
      </c>
      <c r="AH1252" s="64" t="s">
        <v>718</v>
      </c>
      <c r="AT1252" s="12" t="e">
        <f>VLOOKUP(C1252,AW:AX,2,FALSE)</f>
        <v>#N/A</v>
      </c>
      <c r="BV1252" s="69" t="b">
        <f>D1252=(E1252+F1252+G1252+H1252+I1252+L1252+N1252+P1252+R1252+T1252+U1252+V1252+AA1252+AB1252+AC1252+AD1252+AE1252)</f>
        <v>1</v>
      </c>
      <c r="BW1252" s="49">
        <v>9890638.1399999987</v>
      </c>
      <c r="CE1252" s="12" t="e">
        <f t="shared" si="112"/>
        <v>#N/A</v>
      </c>
      <c r="CL1252" s="12" t="e">
        <f t="shared" si="113"/>
        <v>#N/A</v>
      </c>
    </row>
    <row r="1253" spans="1:90" ht="61.5" x14ac:dyDescent="0.85">
      <c r="A1253" s="12">
        <v>1</v>
      </c>
      <c r="B1253" s="45">
        <f>SUBTOTAL(103,$A$1032:A1253)</f>
        <v>216</v>
      </c>
      <c r="C1253" s="15" t="s">
        <v>2977</v>
      </c>
      <c r="D1253" s="21">
        <v>5806796.2399999993</v>
      </c>
      <c r="E1253" s="28">
        <v>0</v>
      </c>
      <c r="F1253" s="28">
        <v>0</v>
      </c>
      <c r="G1253" s="28">
        <v>0</v>
      </c>
      <c r="H1253" s="28">
        <v>0</v>
      </c>
      <c r="I1253" s="28">
        <v>0</v>
      </c>
      <c r="J1253" s="28">
        <v>0</v>
      </c>
      <c r="K1253" s="62">
        <v>0</v>
      </c>
      <c r="L1253" s="28">
        <v>0</v>
      </c>
      <c r="M1253" s="21">
        <v>1026.1300000000001</v>
      </c>
      <c r="N1253" s="21">
        <v>5523414</v>
      </c>
      <c r="O1253" s="21">
        <v>0</v>
      </c>
      <c r="P1253" s="21">
        <v>0</v>
      </c>
      <c r="Q1253" s="21">
        <v>0</v>
      </c>
      <c r="R1253" s="21">
        <v>0</v>
      </c>
      <c r="S1253" s="21">
        <v>0</v>
      </c>
      <c r="T1253" s="21">
        <v>0</v>
      </c>
      <c r="U1253" s="21">
        <v>0</v>
      </c>
      <c r="V1253" s="21">
        <v>0</v>
      </c>
      <c r="W1253" s="21">
        <v>0</v>
      </c>
      <c r="X1253" s="21">
        <v>0</v>
      </c>
      <c r="Y1253" s="21">
        <v>0</v>
      </c>
      <c r="Z1253" s="21">
        <v>0</v>
      </c>
      <c r="AA1253" s="21">
        <v>0</v>
      </c>
      <c r="AB1253" s="21">
        <v>0</v>
      </c>
      <c r="AC1253" s="21">
        <v>118201.06</v>
      </c>
      <c r="AD1253" s="21">
        <v>165181.18</v>
      </c>
      <c r="AE1253" s="21">
        <v>0</v>
      </c>
      <c r="AF1253" s="24">
        <v>2022</v>
      </c>
      <c r="AG1253" s="24">
        <v>2022</v>
      </c>
      <c r="AH1253" s="25">
        <v>2022</v>
      </c>
      <c r="AT1253" s="12" t="e">
        <f>VLOOKUP(C1253,AW:AX,2,FALSE)</f>
        <v>#N/A</v>
      </c>
      <c r="BW1253" s="49"/>
      <c r="CE1253" s="12" t="e">
        <f t="shared" si="112"/>
        <v>#N/A</v>
      </c>
      <c r="CL1253" s="12" t="e">
        <f t="shared" si="113"/>
        <v>#N/A</v>
      </c>
    </row>
    <row r="1254" spans="1:90" ht="61.5" x14ac:dyDescent="0.85">
      <c r="A1254" s="12">
        <v>1</v>
      </c>
      <c r="B1254" s="45">
        <f>SUBTOTAL(103,$A$1032:A1254)</f>
        <v>217</v>
      </c>
      <c r="C1254" s="15" t="s">
        <v>2978</v>
      </c>
      <c r="D1254" s="21">
        <v>1747084.66</v>
      </c>
      <c r="E1254" s="28">
        <v>0</v>
      </c>
      <c r="F1254" s="28">
        <v>0</v>
      </c>
      <c r="G1254" s="28">
        <v>0</v>
      </c>
      <c r="H1254" s="28">
        <v>0</v>
      </c>
      <c r="I1254" s="28">
        <v>0</v>
      </c>
      <c r="J1254" s="28">
        <v>0</v>
      </c>
      <c r="K1254" s="62">
        <v>0</v>
      </c>
      <c r="L1254" s="28">
        <v>0</v>
      </c>
      <c r="M1254" s="21">
        <v>361.28399999999999</v>
      </c>
      <c r="N1254" s="21">
        <v>1660225.2</v>
      </c>
      <c r="O1254" s="21">
        <v>0</v>
      </c>
      <c r="P1254" s="21">
        <v>0</v>
      </c>
      <c r="Q1254" s="21">
        <v>0</v>
      </c>
      <c r="R1254" s="21">
        <v>0</v>
      </c>
      <c r="S1254" s="21">
        <v>0</v>
      </c>
      <c r="T1254" s="21">
        <v>0</v>
      </c>
      <c r="U1254" s="21">
        <v>0</v>
      </c>
      <c r="V1254" s="21">
        <v>0</v>
      </c>
      <c r="W1254" s="21">
        <v>0</v>
      </c>
      <c r="X1254" s="21">
        <v>0</v>
      </c>
      <c r="Y1254" s="21">
        <v>0</v>
      </c>
      <c r="Z1254" s="21">
        <v>0</v>
      </c>
      <c r="AA1254" s="21">
        <v>0</v>
      </c>
      <c r="AB1254" s="21">
        <v>0</v>
      </c>
      <c r="AC1254" s="21">
        <v>35528.82</v>
      </c>
      <c r="AD1254" s="21">
        <v>51330.64</v>
      </c>
      <c r="AE1254" s="21">
        <v>0</v>
      </c>
      <c r="AF1254" s="24">
        <v>2022</v>
      </c>
      <c r="AG1254" s="24">
        <v>2022</v>
      </c>
      <c r="AH1254" s="25">
        <v>2022</v>
      </c>
      <c r="AT1254" s="12" t="e">
        <f>VLOOKUP(C1254,AW:AX,2,FALSE)</f>
        <v>#N/A</v>
      </c>
      <c r="BW1254" s="49"/>
      <c r="CE1254" s="12" t="e">
        <f t="shared" si="112"/>
        <v>#N/A</v>
      </c>
      <c r="CL1254" s="12" t="e">
        <f t="shared" si="113"/>
        <v>#N/A</v>
      </c>
    </row>
    <row r="1255" spans="1:90" ht="61.5" x14ac:dyDescent="0.85">
      <c r="A1255" s="12">
        <v>1</v>
      </c>
      <c r="B1255" s="45">
        <f>SUBTOTAL(103,$A$1032:A1255)</f>
        <v>218</v>
      </c>
      <c r="C1255" s="15" t="s">
        <v>2979</v>
      </c>
      <c r="D1255" s="21">
        <v>7026213.0500000007</v>
      </c>
      <c r="E1255" s="26">
        <v>0</v>
      </c>
      <c r="F1255" s="26">
        <v>0</v>
      </c>
      <c r="G1255" s="26">
        <v>0</v>
      </c>
      <c r="H1255" s="26">
        <v>0</v>
      </c>
      <c r="I1255" s="26">
        <v>0</v>
      </c>
      <c r="J1255" s="26">
        <v>0</v>
      </c>
      <c r="K1255" s="52">
        <v>0</v>
      </c>
      <c r="L1255" s="21">
        <v>0</v>
      </c>
      <c r="M1255" s="21">
        <v>934.78</v>
      </c>
      <c r="N1255" s="21">
        <v>6879002.4000000004</v>
      </c>
      <c r="O1255" s="21">
        <v>0</v>
      </c>
      <c r="P1255" s="21">
        <v>0</v>
      </c>
      <c r="Q1255" s="21">
        <v>0</v>
      </c>
      <c r="R1255" s="21">
        <v>0</v>
      </c>
      <c r="S1255" s="21">
        <v>0</v>
      </c>
      <c r="T1255" s="21">
        <v>0</v>
      </c>
      <c r="U1255" s="21">
        <v>0</v>
      </c>
      <c r="V1255" s="21">
        <v>0</v>
      </c>
      <c r="W1255" s="21">
        <v>0</v>
      </c>
      <c r="X1255" s="21">
        <v>0</v>
      </c>
      <c r="Y1255" s="21">
        <v>0</v>
      </c>
      <c r="Z1255" s="21">
        <v>0</v>
      </c>
      <c r="AA1255" s="21">
        <v>0</v>
      </c>
      <c r="AB1255" s="21">
        <v>0</v>
      </c>
      <c r="AC1255" s="21">
        <v>147210.65</v>
      </c>
      <c r="AD1255" s="21">
        <v>0</v>
      </c>
      <c r="AE1255" s="21">
        <v>0</v>
      </c>
      <c r="AF1255" s="24" t="s">
        <v>262</v>
      </c>
      <c r="AG1255" s="24">
        <v>2022</v>
      </c>
      <c r="AH1255" s="25">
        <v>2022</v>
      </c>
      <c r="AT1255" s="12" t="e">
        <f>VLOOKUP(C1255,AW:AX,2,FALSE)</f>
        <v>#N/A</v>
      </c>
      <c r="BW1255" s="49"/>
      <c r="CA1255" s="12" t="e">
        <f>VLOOKUP(C1255,CB:CC,2,FALSE)</f>
        <v>#N/A</v>
      </c>
      <c r="CE1255" s="12" t="e">
        <f t="shared" si="112"/>
        <v>#N/A</v>
      </c>
      <c r="CL1255" s="12" t="e">
        <f t="shared" si="113"/>
        <v>#N/A</v>
      </c>
    </row>
    <row r="1256" spans="1:90" ht="61.5" x14ac:dyDescent="0.85">
      <c r="A1256" s="12">
        <v>1</v>
      </c>
      <c r="B1256" s="45">
        <f>SUBTOTAL(103,$A$1032:A1256)</f>
        <v>219</v>
      </c>
      <c r="C1256" s="15" t="s">
        <v>2980</v>
      </c>
      <c r="D1256" s="21">
        <v>2155463.48</v>
      </c>
      <c r="E1256" s="28">
        <v>0</v>
      </c>
      <c r="F1256" s="28">
        <v>0</v>
      </c>
      <c r="G1256" s="28">
        <v>0</v>
      </c>
      <c r="H1256" s="28">
        <v>0</v>
      </c>
      <c r="I1256" s="28">
        <v>0</v>
      </c>
      <c r="J1256" s="28">
        <v>0</v>
      </c>
      <c r="K1256" s="62">
        <v>0</v>
      </c>
      <c r="L1256" s="28">
        <v>0</v>
      </c>
      <c r="M1256" s="21">
        <v>349.1</v>
      </c>
      <c r="N1256" s="29">
        <v>2110303</v>
      </c>
      <c r="O1256" s="21">
        <v>0</v>
      </c>
      <c r="P1256" s="21">
        <v>0</v>
      </c>
      <c r="Q1256" s="21">
        <v>0</v>
      </c>
      <c r="R1256" s="21">
        <v>0</v>
      </c>
      <c r="S1256" s="21">
        <v>0</v>
      </c>
      <c r="T1256" s="21">
        <v>0</v>
      </c>
      <c r="U1256" s="21">
        <v>0</v>
      </c>
      <c r="V1256" s="21">
        <v>0</v>
      </c>
      <c r="W1256" s="21">
        <v>0</v>
      </c>
      <c r="X1256" s="21">
        <v>0</v>
      </c>
      <c r="Y1256" s="21">
        <v>0</v>
      </c>
      <c r="Z1256" s="21">
        <v>0</v>
      </c>
      <c r="AA1256" s="21">
        <v>0</v>
      </c>
      <c r="AB1256" s="21">
        <v>0</v>
      </c>
      <c r="AC1256" s="21">
        <v>45160.480000000003</v>
      </c>
      <c r="AD1256" s="21">
        <v>0</v>
      </c>
      <c r="AE1256" s="21">
        <v>0</v>
      </c>
      <c r="AF1256" s="24" t="s">
        <v>262</v>
      </c>
      <c r="AG1256" s="24">
        <v>2022</v>
      </c>
      <c r="AH1256" s="25">
        <v>2022</v>
      </c>
      <c r="AT1256" s="12" t="e">
        <f>VLOOKUP(C1256,AW:AX,2,FALSE)</f>
        <v>#N/A</v>
      </c>
      <c r="BW1256" s="49"/>
      <c r="CE1256" s="12" t="e">
        <f t="shared" si="112"/>
        <v>#N/A</v>
      </c>
      <c r="CL1256" s="12" t="e">
        <f t="shared" si="113"/>
        <v>#N/A</v>
      </c>
    </row>
    <row r="1257" spans="1:90" ht="61.5" x14ac:dyDescent="0.85">
      <c r="A1257" s="12">
        <v>1</v>
      </c>
      <c r="B1257" s="45">
        <f>SUBTOTAL(103,$A$1032:A1257)</f>
        <v>220</v>
      </c>
      <c r="C1257" s="15" t="s">
        <v>2981</v>
      </c>
      <c r="D1257" s="21">
        <v>6288166.1600000001</v>
      </c>
      <c r="E1257" s="28">
        <v>0</v>
      </c>
      <c r="F1257" s="28">
        <v>0</v>
      </c>
      <c r="G1257" s="28">
        <v>0</v>
      </c>
      <c r="H1257" s="28">
        <v>0</v>
      </c>
      <c r="I1257" s="28">
        <v>0</v>
      </c>
      <c r="J1257" s="28">
        <v>0</v>
      </c>
      <c r="K1257" s="62">
        <v>0</v>
      </c>
      <c r="L1257" s="28">
        <v>0</v>
      </c>
      <c r="M1257" s="21">
        <v>850</v>
      </c>
      <c r="N1257" s="21">
        <v>6156418.7999999998</v>
      </c>
      <c r="O1257" s="21">
        <v>0</v>
      </c>
      <c r="P1257" s="21">
        <v>0</v>
      </c>
      <c r="Q1257" s="21">
        <v>0</v>
      </c>
      <c r="R1257" s="21">
        <v>0</v>
      </c>
      <c r="S1257" s="21">
        <v>0</v>
      </c>
      <c r="T1257" s="21">
        <v>0</v>
      </c>
      <c r="U1257" s="21">
        <v>0</v>
      </c>
      <c r="V1257" s="21">
        <v>0</v>
      </c>
      <c r="W1257" s="21">
        <v>0</v>
      </c>
      <c r="X1257" s="21">
        <v>0</v>
      </c>
      <c r="Y1257" s="21">
        <v>0</v>
      </c>
      <c r="Z1257" s="21">
        <v>0</v>
      </c>
      <c r="AA1257" s="21">
        <v>0</v>
      </c>
      <c r="AB1257" s="21">
        <v>0</v>
      </c>
      <c r="AC1257" s="21">
        <v>131747.35999999999</v>
      </c>
      <c r="AD1257" s="21">
        <v>0</v>
      </c>
      <c r="AE1257" s="21">
        <v>0</v>
      </c>
      <c r="AF1257" s="24" t="s">
        <v>262</v>
      </c>
      <c r="AG1257" s="24">
        <v>2022</v>
      </c>
      <c r="AH1257" s="25">
        <v>2022</v>
      </c>
      <c r="BW1257" s="49"/>
      <c r="CE1257" s="12" t="e">
        <f t="shared" si="112"/>
        <v>#N/A</v>
      </c>
      <c r="CL1257" s="12" t="e">
        <f t="shared" si="113"/>
        <v>#N/A</v>
      </c>
    </row>
    <row r="1258" spans="1:90" ht="61.5" x14ac:dyDescent="0.85">
      <c r="A1258" s="12">
        <v>1</v>
      </c>
      <c r="B1258" s="45">
        <f>SUBTOTAL(103,$A$1032:A1258)</f>
        <v>221</v>
      </c>
      <c r="C1258" s="15" t="s">
        <v>2982</v>
      </c>
      <c r="D1258" s="21">
        <v>8681900</v>
      </c>
      <c r="E1258" s="28">
        <v>0</v>
      </c>
      <c r="F1258" s="28">
        <v>0</v>
      </c>
      <c r="G1258" s="28">
        <v>0</v>
      </c>
      <c r="H1258" s="28">
        <v>0</v>
      </c>
      <c r="I1258" s="28">
        <v>0</v>
      </c>
      <c r="J1258" s="28">
        <v>0</v>
      </c>
      <c r="K1258" s="62">
        <v>0</v>
      </c>
      <c r="L1258" s="28">
        <v>0</v>
      </c>
      <c r="M1258" s="21">
        <v>1052.22</v>
      </c>
      <c r="N1258" s="21">
        <v>8500000</v>
      </c>
      <c r="O1258" s="21">
        <v>0</v>
      </c>
      <c r="P1258" s="21">
        <v>0</v>
      </c>
      <c r="Q1258" s="21">
        <v>0</v>
      </c>
      <c r="R1258" s="21">
        <v>0</v>
      </c>
      <c r="S1258" s="21">
        <v>0</v>
      </c>
      <c r="T1258" s="21">
        <v>0</v>
      </c>
      <c r="U1258" s="21">
        <v>0</v>
      </c>
      <c r="V1258" s="21">
        <v>0</v>
      </c>
      <c r="W1258" s="21">
        <v>0</v>
      </c>
      <c r="X1258" s="21">
        <v>0</v>
      </c>
      <c r="Y1258" s="21">
        <v>0</v>
      </c>
      <c r="Z1258" s="21">
        <v>0</v>
      </c>
      <c r="AA1258" s="21">
        <v>0</v>
      </c>
      <c r="AB1258" s="21">
        <v>0</v>
      </c>
      <c r="AC1258" s="21">
        <v>181900</v>
      </c>
      <c r="AD1258" s="21">
        <v>0</v>
      </c>
      <c r="AE1258" s="21">
        <v>0</v>
      </c>
      <c r="AF1258" s="24" t="s">
        <v>262</v>
      </c>
      <c r="AG1258" s="24">
        <v>2022</v>
      </c>
      <c r="AH1258" s="25">
        <v>2022</v>
      </c>
      <c r="BW1258" s="49"/>
      <c r="CE1258" s="12" t="e">
        <f t="shared" si="112"/>
        <v>#N/A</v>
      </c>
      <c r="CL1258" s="12" t="e">
        <f t="shared" si="113"/>
        <v>#N/A</v>
      </c>
    </row>
    <row r="1259" spans="1:90" ht="61.5" x14ac:dyDescent="0.85">
      <c r="B1259" s="15" t="s">
        <v>784</v>
      </c>
      <c r="C1259" s="15"/>
      <c r="D1259" s="258">
        <v>32829361.799999997</v>
      </c>
      <c r="E1259" s="21">
        <v>0</v>
      </c>
      <c r="F1259" s="21">
        <v>0</v>
      </c>
      <c r="G1259" s="21">
        <v>6628654.7999999998</v>
      </c>
      <c r="H1259" s="21">
        <v>1233783.6000000001</v>
      </c>
      <c r="I1259" s="21">
        <v>0</v>
      </c>
      <c r="J1259" s="21">
        <v>0</v>
      </c>
      <c r="K1259" s="23">
        <v>0</v>
      </c>
      <c r="L1259" s="21">
        <v>0</v>
      </c>
      <c r="M1259" s="21">
        <v>3666.46</v>
      </c>
      <c r="N1259" s="21">
        <v>23963924.969999999</v>
      </c>
      <c r="O1259" s="21">
        <v>0</v>
      </c>
      <c r="P1259" s="21">
        <v>0</v>
      </c>
      <c r="Q1259" s="21">
        <v>0</v>
      </c>
      <c r="R1259" s="21">
        <v>0</v>
      </c>
      <c r="S1259" s="21">
        <v>0</v>
      </c>
      <c r="T1259" s="21">
        <v>0</v>
      </c>
      <c r="U1259" s="21">
        <v>0</v>
      </c>
      <c r="V1259" s="21">
        <v>0</v>
      </c>
      <c r="W1259" s="21">
        <v>0</v>
      </c>
      <c r="X1259" s="21">
        <v>0</v>
      </c>
      <c r="Y1259" s="21">
        <v>0</v>
      </c>
      <c r="Z1259" s="21">
        <v>0</v>
      </c>
      <c r="AA1259" s="21">
        <v>0</v>
      </c>
      <c r="AB1259" s="21">
        <v>0</v>
      </c>
      <c r="AC1259" s="21">
        <v>630382.80999999994</v>
      </c>
      <c r="AD1259" s="21">
        <v>372615.62</v>
      </c>
      <c r="AE1259" s="21">
        <v>0</v>
      </c>
      <c r="AF1259" s="50" t="s">
        <v>718</v>
      </c>
      <c r="AG1259" s="50" t="s">
        <v>718</v>
      </c>
      <c r="AH1259" s="64" t="s">
        <v>718</v>
      </c>
      <c r="AT1259" s="12" t="e">
        <f t="shared" ref="AT1259:AT1296" si="115">VLOOKUP(C1259,AW:AX,2,FALSE)</f>
        <v>#N/A</v>
      </c>
      <c r="BV1259" s="69" t="b">
        <f>D1259=(E1259+F1259+G1259+H1259+I1259+L1259+N1259+P1259+R1259+T1259+U1259+V1259+AA1259+AB1259+AC1259+AD1259+AE1259)</f>
        <v>1</v>
      </c>
      <c r="BW1259" s="49">
        <v>11422752.699999999</v>
      </c>
      <c r="CE1259" s="12" t="e">
        <f t="shared" si="112"/>
        <v>#N/A</v>
      </c>
      <c r="CL1259" s="12" t="e">
        <f t="shared" si="113"/>
        <v>#N/A</v>
      </c>
    </row>
    <row r="1260" spans="1:90" ht="61.5" x14ac:dyDescent="0.85">
      <c r="A1260" s="12">
        <v>1</v>
      </c>
      <c r="B1260" s="45">
        <f>SUBTOTAL(103,$A$1032:A1260)</f>
        <v>222</v>
      </c>
      <c r="C1260" s="15" t="s">
        <v>612</v>
      </c>
      <c r="D1260" s="21">
        <v>6918308.4500000002</v>
      </c>
      <c r="E1260" s="28">
        <v>0</v>
      </c>
      <c r="F1260" s="28">
        <v>0</v>
      </c>
      <c r="G1260" s="21">
        <v>6628654.7999999998</v>
      </c>
      <c r="H1260" s="28">
        <v>0</v>
      </c>
      <c r="I1260" s="28">
        <v>0</v>
      </c>
      <c r="J1260" s="28">
        <v>0</v>
      </c>
      <c r="K1260" s="62">
        <v>0</v>
      </c>
      <c r="L1260" s="28">
        <v>0</v>
      </c>
      <c r="M1260" s="21">
        <v>0</v>
      </c>
      <c r="N1260" s="21">
        <v>0</v>
      </c>
      <c r="O1260" s="21">
        <v>0</v>
      </c>
      <c r="P1260" s="21">
        <v>0</v>
      </c>
      <c r="Q1260" s="21">
        <v>0</v>
      </c>
      <c r="R1260" s="21">
        <v>0</v>
      </c>
      <c r="S1260" s="21">
        <v>0</v>
      </c>
      <c r="T1260" s="21">
        <v>0</v>
      </c>
      <c r="U1260" s="21">
        <v>0</v>
      </c>
      <c r="V1260" s="21">
        <v>0</v>
      </c>
      <c r="W1260" s="21">
        <v>0</v>
      </c>
      <c r="X1260" s="21">
        <v>0</v>
      </c>
      <c r="Y1260" s="21">
        <v>0</v>
      </c>
      <c r="Z1260" s="21">
        <v>0</v>
      </c>
      <c r="AA1260" s="21">
        <v>0</v>
      </c>
      <c r="AB1260" s="21">
        <v>0</v>
      </c>
      <c r="AC1260" s="21">
        <v>141853.21</v>
      </c>
      <c r="AD1260" s="21">
        <v>147800.44</v>
      </c>
      <c r="AE1260" s="21">
        <v>0</v>
      </c>
      <c r="AF1260" s="24">
        <v>2022</v>
      </c>
      <c r="AG1260" s="24">
        <v>2022</v>
      </c>
      <c r="AH1260" s="25">
        <v>2022</v>
      </c>
      <c r="AT1260" s="12" t="e">
        <f t="shared" si="115"/>
        <v>#N/A</v>
      </c>
      <c r="BW1260" s="49"/>
      <c r="CE1260" s="12" t="e">
        <f t="shared" si="112"/>
        <v>#N/A</v>
      </c>
      <c r="CL1260" s="12">
        <f t="shared" si="113"/>
        <v>147800.44</v>
      </c>
    </row>
    <row r="1261" spans="1:90" ht="61.5" x14ac:dyDescent="0.85">
      <c r="A1261" s="12">
        <v>1</v>
      </c>
      <c r="B1261" s="45">
        <f>SUBTOTAL(103,$A$1032:A1261)</f>
        <v>223</v>
      </c>
      <c r="C1261" s="15" t="s">
        <v>3049</v>
      </c>
      <c r="D1261" s="21">
        <v>6586276.3200000003</v>
      </c>
      <c r="E1261" s="26">
        <v>0</v>
      </c>
      <c r="F1261" s="26">
        <v>0</v>
      </c>
      <c r="G1261" s="26">
        <v>0</v>
      </c>
      <c r="H1261" s="26">
        <v>0</v>
      </c>
      <c r="I1261" s="26">
        <v>0</v>
      </c>
      <c r="J1261" s="26">
        <v>0</v>
      </c>
      <c r="K1261" s="52">
        <v>0</v>
      </c>
      <c r="L1261" s="21">
        <v>0</v>
      </c>
      <c r="M1261" s="21">
        <v>781.6</v>
      </c>
      <c r="N1261" s="21">
        <v>6340343.7999999998</v>
      </c>
      <c r="O1261" s="21">
        <v>0</v>
      </c>
      <c r="P1261" s="21">
        <v>0</v>
      </c>
      <c r="Q1261" s="21">
        <v>0</v>
      </c>
      <c r="R1261" s="21">
        <v>0</v>
      </c>
      <c r="S1261" s="21">
        <v>0</v>
      </c>
      <c r="T1261" s="21">
        <v>0</v>
      </c>
      <c r="U1261" s="21">
        <v>0</v>
      </c>
      <c r="V1261" s="21">
        <v>0</v>
      </c>
      <c r="W1261" s="21">
        <v>0</v>
      </c>
      <c r="X1261" s="21">
        <v>0</v>
      </c>
      <c r="Y1261" s="21">
        <v>0</v>
      </c>
      <c r="Z1261" s="21">
        <v>0</v>
      </c>
      <c r="AA1261" s="21">
        <v>0</v>
      </c>
      <c r="AB1261" s="21">
        <v>0</v>
      </c>
      <c r="AC1261" s="21">
        <v>135683.35999999999</v>
      </c>
      <c r="AD1261" s="21">
        <v>110249.16</v>
      </c>
      <c r="AE1261" s="21">
        <v>0</v>
      </c>
      <c r="AF1261" s="24">
        <v>2022</v>
      </c>
      <c r="AG1261" s="24">
        <v>2022</v>
      </c>
      <c r="AH1261" s="25">
        <v>2022</v>
      </c>
      <c r="AT1261" s="12" t="e">
        <f t="shared" si="115"/>
        <v>#N/A</v>
      </c>
      <c r="BW1261" s="49"/>
      <c r="CA1261" s="12" t="e">
        <f t="shared" ref="CA1261:CA1266" si="116">VLOOKUP(C1261,CB:CC,2,FALSE)</f>
        <v>#N/A</v>
      </c>
      <c r="CE1261" s="12" t="e">
        <f t="shared" si="112"/>
        <v>#N/A</v>
      </c>
      <c r="CL1261" s="12">
        <f t="shared" si="113"/>
        <v>110249.16</v>
      </c>
    </row>
    <row r="1262" spans="1:90" ht="61.5" x14ac:dyDescent="0.85">
      <c r="A1262" s="12">
        <v>1</v>
      </c>
      <c r="B1262" s="45">
        <f>SUBTOTAL(103,$A$1032:A1262)</f>
        <v>224</v>
      </c>
      <c r="C1262" s="15" t="s">
        <v>2219</v>
      </c>
      <c r="D1262" s="21">
        <v>1374752.59</v>
      </c>
      <c r="E1262" s="28">
        <v>0</v>
      </c>
      <c r="F1262" s="28">
        <v>0</v>
      </c>
      <c r="G1262" s="21">
        <v>0</v>
      </c>
      <c r="H1262" s="28">
        <v>1233783.6000000001</v>
      </c>
      <c r="I1262" s="28">
        <v>0</v>
      </c>
      <c r="J1262" s="28">
        <v>0</v>
      </c>
      <c r="K1262" s="62">
        <v>0</v>
      </c>
      <c r="L1262" s="28">
        <v>0</v>
      </c>
      <c r="M1262" s="21">
        <v>0</v>
      </c>
      <c r="N1262" s="21">
        <v>0</v>
      </c>
      <c r="O1262" s="21">
        <v>0</v>
      </c>
      <c r="P1262" s="21">
        <v>0</v>
      </c>
      <c r="Q1262" s="21">
        <v>0</v>
      </c>
      <c r="R1262" s="21">
        <v>0</v>
      </c>
      <c r="S1262" s="21">
        <v>0</v>
      </c>
      <c r="T1262" s="21">
        <v>0</v>
      </c>
      <c r="U1262" s="21">
        <v>0</v>
      </c>
      <c r="V1262" s="21">
        <v>0</v>
      </c>
      <c r="W1262" s="21">
        <v>0</v>
      </c>
      <c r="X1262" s="21">
        <v>0</v>
      </c>
      <c r="Y1262" s="21">
        <v>0</v>
      </c>
      <c r="Z1262" s="21">
        <v>0</v>
      </c>
      <c r="AA1262" s="21">
        <v>0</v>
      </c>
      <c r="AB1262" s="21">
        <v>0</v>
      </c>
      <c r="AC1262" s="21">
        <v>26402.97</v>
      </c>
      <c r="AD1262" s="21">
        <v>114566.02</v>
      </c>
      <c r="AE1262" s="21">
        <v>0</v>
      </c>
      <c r="AF1262" s="24">
        <v>2022</v>
      </c>
      <c r="AG1262" s="24">
        <v>2022</v>
      </c>
      <c r="AH1262" s="25">
        <v>2022</v>
      </c>
      <c r="AT1262" s="12" t="e">
        <f t="shared" si="115"/>
        <v>#N/A</v>
      </c>
      <c r="BW1262" s="49"/>
      <c r="CA1262" s="12" t="e">
        <f t="shared" si="116"/>
        <v>#N/A</v>
      </c>
      <c r="CE1262" s="12" t="e">
        <f t="shared" si="112"/>
        <v>#N/A</v>
      </c>
      <c r="CL1262" s="12">
        <f t="shared" si="113"/>
        <v>114566.02</v>
      </c>
    </row>
    <row r="1263" spans="1:90" ht="61.5" x14ac:dyDescent="0.85">
      <c r="A1263" s="12">
        <v>1</v>
      </c>
      <c r="B1263" s="45">
        <f>SUBTOTAL(103,$A$1032:A1263)</f>
        <v>225</v>
      </c>
      <c r="C1263" s="15" t="s">
        <v>615</v>
      </c>
      <c r="D1263" s="21">
        <v>2143016.91</v>
      </c>
      <c r="E1263" s="26">
        <v>0</v>
      </c>
      <c r="F1263" s="26">
        <v>0</v>
      </c>
      <c r="G1263" s="26">
        <v>0</v>
      </c>
      <c r="H1263" s="26">
        <v>0</v>
      </c>
      <c r="I1263" s="26">
        <v>0</v>
      </c>
      <c r="J1263" s="26">
        <v>0</v>
      </c>
      <c r="K1263" s="52">
        <v>0</v>
      </c>
      <c r="L1263" s="21">
        <v>0</v>
      </c>
      <c r="M1263" s="21">
        <v>341.26</v>
      </c>
      <c r="N1263" s="21">
        <v>2098117.2000000002</v>
      </c>
      <c r="O1263" s="21">
        <v>0</v>
      </c>
      <c r="P1263" s="21">
        <v>0</v>
      </c>
      <c r="Q1263" s="21">
        <v>0</v>
      </c>
      <c r="R1263" s="21">
        <v>0</v>
      </c>
      <c r="S1263" s="21">
        <v>0</v>
      </c>
      <c r="T1263" s="21">
        <v>0</v>
      </c>
      <c r="U1263" s="21">
        <v>0</v>
      </c>
      <c r="V1263" s="21">
        <v>0</v>
      </c>
      <c r="W1263" s="21">
        <v>0</v>
      </c>
      <c r="X1263" s="21">
        <v>0</v>
      </c>
      <c r="Y1263" s="21">
        <v>0</v>
      </c>
      <c r="Z1263" s="21">
        <v>0</v>
      </c>
      <c r="AA1263" s="21">
        <v>0</v>
      </c>
      <c r="AB1263" s="21">
        <v>0</v>
      </c>
      <c r="AC1263" s="21">
        <v>44899.71</v>
      </c>
      <c r="AD1263" s="21">
        <v>0</v>
      </c>
      <c r="AE1263" s="21">
        <v>0</v>
      </c>
      <c r="AF1263" s="24" t="s">
        <v>262</v>
      </c>
      <c r="AG1263" s="24">
        <v>2022</v>
      </c>
      <c r="AH1263" s="25">
        <v>2022</v>
      </c>
      <c r="AT1263" s="12" t="e">
        <f t="shared" si="115"/>
        <v>#N/A</v>
      </c>
      <c r="BW1263" s="49"/>
      <c r="CA1263" s="12" t="e">
        <f t="shared" si="116"/>
        <v>#N/A</v>
      </c>
      <c r="CE1263" s="12" t="e">
        <f t="shared" si="112"/>
        <v>#N/A</v>
      </c>
      <c r="CL1263" s="12" t="e">
        <f t="shared" si="113"/>
        <v>#N/A</v>
      </c>
    </row>
    <row r="1264" spans="1:90" ht="61.5" x14ac:dyDescent="0.85">
      <c r="A1264" s="12">
        <v>1</v>
      </c>
      <c r="B1264" s="45">
        <f>SUBTOTAL(103,$A$1032:A1264)</f>
        <v>226</v>
      </c>
      <c r="C1264" s="15" t="s">
        <v>1872</v>
      </c>
      <c r="D1264" s="21">
        <v>4667875.53</v>
      </c>
      <c r="E1264" s="26">
        <v>0</v>
      </c>
      <c r="F1264" s="26">
        <v>0</v>
      </c>
      <c r="G1264" s="26">
        <v>0</v>
      </c>
      <c r="H1264" s="26">
        <v>0</v>
      </c>
      <c r="I1264" s="26">
        <v>0</v>
      </c>
      <c r="J1264" s="26">
        <v>0</v>
      </c>
      <c r="K1264" s="52">
        <v>0</v>
      </c>
      <c r="L1264" s="21">
        <v>0</v>
      </c>
      <c r="M1264" s="21">
        <v>641.29999999999995</v>
      </c>
      <c r="N1264" s="21">
        <v>4619715</v>
      </c>
      <c r="O1264" s="21">
        <v>0</v>
      </c>
      <c r="P1264" s="21">
        <v>0</v>
      </c>
      <c r="Q1264" s="21">
        <v>0</v>
      </c>
      <c r="R1264" s="21">
        <v>0</v>
      </c>
      <c r="S1264" s="21">
        <v>0</v>
      </c>
      <c r="T1264" s="21">
        <v>0</v>
      </c>
      <c r="U1264" s="21">
        <v>0</v>
      </c>
      <c r="V1264" s="21">
        <v>0</v>
      </c>
      <c r="W1264" s="21">
        <v>0</v>
      </c>
      <c r="X1264" s="21">
        <v>0</v>
      </c>
      <c r="Y1264" s="21">
        <v>0</v>
      </c>
      <c r="Z1264" s="21">
        <v>0</v>
      </c>
      <c r="AA1264" s="21">
        <v>0</v>
      </c>
      <c r="AB1264" s="21">
        <v>0</v>
      </c>
      <c r="AC1264" s="21">
        <v>48160.53</v>
      </c>
      <c r="AD1264" s="21">
        <v>0</v>
      </c>
      <c r="AE1264" s="21">
        <v>0</v>
      </c>
      <c r="AF1264" s="24" t="s">
        <v>262</v>
      </c>
      <c r="AG1264" s="24">
        <v>2022</v>
      </c>
      <c r="AH1264" s="25">
        <v>2022</v>
      </c>
      <c r="AT1264" s="12" t="e">
        <f t="shared" si="115"/>
        <v>#N/A</v>
      </c>
      <c r="BW1264" s="49"/>
      <c r="CA1264" s="12" t="e">
        <f t="shared" si="116"/>
        <v>#N/A</v>
      </c>
      <c r="CE1264" s="12" t="e">
        <f t="shared" si="112"/>
        <v>#N/A</v>
      </c>
      <c r="CL1264" s="12" t="e">
        <f t="shared" si="113"/>
        <v>#N/A</v>
      </c>
    </row>
    <row r="1265" spans="1:90" ht="61.5" x14ac:dyDescent="0.85">
      <c r="A1265" s="12">
        <v>1</v>
      </c>
      <c r="B1265" s="45">
        <f>SUBTOTAL(103,$A$1032:A1265)</f>
        <v>227</v>
      </c>
      <c r="C1265" s="15" t="s">
        <v>1871</v>
      </c>
      <c r="D1265" s="21">
        <v>6644911.7399999993</v>
      </c>
      <c r="E1265" s="28">
        <v>0</v>
      </c>
      <c r="F1265" s="28">
        <v>0</v>
      </c>
      <c r="G1265" s="21">
        <v>0</v>
      </c>
      <c r="H1265" s="28">
        <v>0</v>
      </c>
      <c r="I1265" s="28">
        <v>0</v>
      </c>
      <c r="J1265" s="28">
        <v>0</v>
      </c>
      <c r="K1265" s="62">
        <v>0</v>
      </c>
      <c r="L1265" s="28">
        <v>0</v>
      </c>
      <c r="M1265" s="21">
        <v>1297.0999999999999</v>
      </c>
      <c r="N1265" s="21">
        <v>6505689.9699999997</v>
      </c>
      <c r="O1265" s="21">
        <v>0</v>
      </c>
      <c r="P1265" s="21">
        <v>0</v>
      </c>
      <c r="Q1265" s="21">
        <v>0</v>
      </c>
      <c r="R1265" s="21">
        <v>0</v>
      </c>
      <c r="S1265" s="21">
        <v>0</v>
      </c>
      <c r="T1265" s="21">
        <v>0</v>
      </c>
      <c r="U1265" s="21">
        <v>0</v>
      </c>
      <c r="V1265" s="21">
        <v>0</v>
      </c>
      <c r="W1265" s="21">
        <v>0</v>
      </c>
      <c r="X1265" s="21">
        <v>0</v>
      </c>
      <c r="Y1265" s="21">
        <v>0</v>
      </c>
      <c r="Z1265" s="21">
        <v>0</v>
      </c>
      <c r="AA1265" s="21">
        <v>0</v>
      </c>
      <c r="AB1265" s="21">
        <v>0</v>
      </c>
      <c r="AC1265" s="21">
        <v>139221.76999999999</v>
      </c>
      <c r="AD1265" s="21">
        <v>0</v>
      </c>
      <c r="AE1265" s="21">
        <v>0</v>
      </c>
      <c r="AF1265" s="24" t="s">
        <v>262</v>
      </c>
      <c r="AG1265" s="24">
        <v>2022</v>
      </c>
      <c r="AH1265" s="25">
        <v>2022</v>
      </c>
      <c r="AT1265" s="12" t="e">
        <f t="shared" si="115"/>
        <v>#N/A</v>
      </c>
      <c r="BW1265" s="49"/>
      <c r="CA1265" s="12" t="e">
        <f t="shared" si="116"/>
        <v>#N/A</v>
      </c>
      <c r="CE1265" s="12" t="e">
        <f t="shared" si="112"/>
        <v>#N/A</v>
      </c>
      <c r="CL1265" s="12" t="e">
        <f t="shared" si="113"/>
        <v>#N/A</v>
      </c>
    </row>
    <row r="1266" spans="1:90" ht="61.5" x14ac:dyDescent="0.85">
      <c r="A1266" s="12">
        <v>1</v>
      </c>
      <c r="B1266" s="45">
        <f>SUBTOTAL(103,$A$1032:A1266)</f>
        <v>228</v>
      </c>
      <c r="C1266" s="15" t="s">
        <v>1873</v>
      </c>
      <c r="D1266" s="21">
        <v>4494220.26</v>
      </c>
      <c r="E1266" s="26">
        <v>0</v>
      </c>
      <c r="F1266" s="26">
        <v>0</v>
      </c>
      <c r="G1266" s="26">
        <v>0</v>
      </c>
      <c r="H1266" s="26">
        <v>0</v>
      </c>
      <c r="I1266" s="26">
        <v>0</v>
      </c>
      <c r="J1266" s="26">
        <v>0</v>
      </c>
      <c r="K1266" s="52">
        <v>0</v>
      </c>
      <c r="L1266" s="21">
        <v>0</v>
      </c>
      <c r="M1266" s="21">
        <v>605.20000000000005</v>
      </c>
      <c r="N1266" s="26">
        <v>4400059</v>
      </c>
      <c r="O1266" s="21">
        <v>0</v>
      </c>
      <c r="P1266" s="21">
        <v>0</v>
      </c>
      <c r="Q1266" s="21">
        <v>0</v>
      </c>
      <c r="R1266" s="21">
        <v>0</v>
      </c>
      <c r="S1266" s="21">
        <v>0</v>
      </c>
      <c r="T1266" s="21">
        <v>0</v>
      </c>
      <c r="U1266" s="21">
        <v>0</v>
      </c>
      <c r="V1266" s="21">
        <v>0</v>
      </c>
      <c r="W1266" s="21">
        <v>0</v>
      </c>
      <c r="X1266" s="21">
        <v>0</v>
      </c>
      <c r="Y1266" s="21">
        <v>0</v>
      </c>
      <c r="Z1266" s="21">
        <v>0</v>
      </c>
      <c r="AA1266" s="21">
        <v>0</v>
      </c>
      <c r="AB1266" s="21">
        <v>0</v>
      </c>
      <c r="AC1266" s="21">
        <v>94161.26</v>
      </c>
      <c r="AD1266" s="21">
        <v>0</v>
      </c>
      <c r="AE1266" s="21">
        <v>0</v>
      </c>
      <c r="AF1266" s="24" t="s">
        <v>262</v>
      </c>
      <c r="AG1266" s="24">
        <v>2022</v>
      </c>
      <c r="AH1266" s="25">
        <v>2022</v>
      </c>
      <c r="AT1266" s="12" t="e">
        <f t="shared" si="115"/>
        <v>#N/A</v>
      </c>
      <c r="BW1266" s="49"/>
      <c r="CA1266" s="12" t="e">
        <f t="shared" si="116"/>
        <v>#N/A</v>
      </c>
      <c r="CE1266" s="12" t="e">
        <f t="shared" ref="CE1266:CE1296" si="117">VLOOKUP(C1266,CF:CG,2,FALSE)</f>
        <v>#N/A</v>
      </c>
      <c r="CL1266" s="12" t="e">
        <f t="shared" ref="CL1266:CL1296" si="118">VLOOKUP(C1266,CM:CN,2,FALSE)</f>
        <v>#N/A</v>
      </c>
    </row>
    <row r="1267" spans="1:90" ht="61.5" x14ac:dyDescent="0.85">
      <c r="B1267" s="15" t="s">
        <v>785</v>
      </c>
      <c r="C1267" s="15"/>
      <c r="D1267" s="258">
        <v>22176130.079999994</v>
      </c>
      <c r="E1267" s="21">
        <v>220382.4</v>
      </c>
      <c r="F1267" s="21">
        <v>0</v>
      </c>
      <c r="G1267" s="21">
        <v>5185533.5999999996</v>
      </c>
      <c r="H1267" s="21">
        <v>303207.59999999998</v>
      </c>
      <c r="I1267" s="21">
        <v>4373447.21</v>
      </c>
      <c r="J1267" s="21">
        <v>0</v>
      </c>
      <c r="K1267" s="23">
        <v>0</v>
      </c>
      <c r="L1267" s="21">
        <v>0</v>
      </c>
      <c r="M1267" s="21">
        <v>1692.75</v>
      </c>
      <c r="N1267" s="21">
        <v>11356757.600000001</v>
      </c>
      <c r="O1267" s="21">
        <v>0</v>
      </c>
      <c r="P1267" s="21">
        <v>0</v>
      </c>
      <c r="Q1267" s="21">
        <v>0</v>
      </c>
      <c r="R1267" s="21">
        <v>0</v>
      </c>
      <c r="S1267" s="21">
        <v>0</v>
      </c>
      <c r="T1267" s="21">
        <v>0</v>
      </c>
      <c r="U1267" s="21">
        <v>0</v>
      </c>
      <c r="V1267" s="21">
        <v>0</v>
      </c>
      <c r="W1267" s="21">
        <v>0</v>
      </c>
      <c r="X1267" s="21">
        <v>0</v>
      </c>
      <c r="Y1267" s="21">
        <v>0</v>
      </c>
      <c r="Z1267" s="21">
        <v>0</v>
      </c>
      <c r="AA1267" s="21">
        <v>0</v>
      </c>
      <c r="AB1267" s="21">
        <v>0</v>
      </c>
      <c r="AC1267" s="21">
        <v>458801.62</v>
      </c>
      <c r="AD1267" s="21">
        <v>278000.05</v>
      </c>
      <c r="AE1267" s="21">
        <v>0</v>
      </c>
      <c r="AF1267" s="50" t="s">
        <v>718</v>
      </c>
      <c r="AG1267" s="50" t="s">
        <v>718</v>
      </c>
      <c r="AH1267" s="64" t="s">
        <v>718</v>
      </c>
      <c r="AT1267" s="12" t="e">
        <f t="shared" si="115"/>
        <v>#N/A</v>
      </c>
      <c r="BV1267" s="69" t="b">
        <f>D1267=(E1267+F1267+G1267+H1267+I1267+L1267+N1267+P1267+R1267+T1267+U1267+V1267+AA1267+AB1267+AC1267+AD1267+AE1267)</f>
        <v>1</v>
      </c>
      <c r="BW1267" s="49">
        <v>8756823</v>
      </c>
      <c r="CE1267" s="12" t="e">
        <f t="shared" si="117"/>
        <v>#N/A</v>
      </c>
      <c r="CL1267" s="12" t="e">
        <f t="shared" si="118"/>
        <v>#N/A</v>
      </c>
    </row>
    <row r="1268" spans="1:90" ht="61.5" x14ac:dyDescent="0.85">
      <c r="A1268" s="12">
        <v>1</v>
      </c>
      <c r="B1268" s="45">
        <f>SUBTOTAL(103,$A$1032:A1268)</f>
        <v>229</v>
      </c>
      <c r="C1268" s="15" t="s">
        <v>620</v>
      </c>
      <c r="D1268" s="21">
        <v>7401143.2000000002</v>
      </c>
      <c r="E1268" s="28">
        <v>0</v>
      </c>
      <c r="F1268" s="28">
        <v>0</v>
      </c>
      <c r="G1268" s="28">
        <v>0</v>
      </c>
      <c r="H1268" s="28">
        <v>0</v>
      </c>
      <c r="I1268" s="28">
        <v>0</v>
      </c>
      <c r="J1268" s="28">
        <v>0</v>
      </c>
      <c r="K1268" s="62">
        <v>0</v>
      </c>
      <c r="L1268" s="28">
        <v>0</v>
      </c>
      <c r="M1268" s="21">
        <v>830</v>
      </c>
      <c r="N1268" s="21">
        <v>7099336.4000000004</v>
      </c>
      <c r="O1268" s="21">
        <v>0</v>
      </c>
      <c r="P1268" s="21">
        <v>0</v>
      </c>
      <c r="Q1268" s="21">
        <v>0</v>
      </c>
      <c r="R1268" s="21">
        <v>0</v>
      </c>
      <c r="S1268" s="21">
        <v>0</v>
      </c>
      <c r="T1268" s="21">
        <v>0</v>
      </c>
      <c r="U1268" s="21">
        <v>0</v>
      </c>
      <c r="V1268" s="21">
        <v>0</v>
      </c>
      <c r="W1268" s="21">
        <v>0</v>
      </c>
      <c r="X1268" s="21">
        <v>0</v>
      </c>
      <c r="Y1268" s="21">
        <v>0</v>
      </c>
      <c r="Z1268" s="21">
        <v>0</v>
      </c>
      <c r="AA1268" s="21">
        <v>0</v>
      </c>
      <c r="AB1268" s="21">
        <v>0</v>
      </c>
      <c r="AC1268" s="21">
        <v>151925.79999999999</v>
      </c>
      <c r="AD1268" s="21">
        <v>149881</v>
      </c>
      <c r="AE1268" s="21">
        <v>0</v>
      </c>
      <c r="AF1268" s="24">
        <v>2022</v>
      </c>
      <c r="AG1268" s="24">
        <v>2022</v>
      </c>
      <c r="AH1268" s="25">
        <v>2022</v>
      </c>
      <c r="AT1268" s="12" t="e">
        <f t="shared" si="115"/>
        <v>#N/A</v>
      </c>
      <c r="BW1268" s="49"/>
      <c r="CE1268" s="12" t="e">
        <f t="shared" si="117"/>
        <v>#N/A</v>
      </c>
      <c r="CL1268" s="12">
        <f t="shared" si="118"/>
        <v>149881</v>
      </c>
    </row>
    <row r="1269" spans="1:90" ht="61.5" x14ac:dyDescent="0.85">
      <c r="A1269" s="12">
        <v>1</v>
      </c>
      <c r="B1269" s="45">
        <f>SUBTOTAL(103,$A$1032:A1269)</f>
        <v>230</v>
      </c>
      <c r="C1269" s="15" t="s">
        <v>623</v>
      </c>
      <c r="D1269" s="21">
        <v>4476649.0599999996</v>
      </c>
      <c r="E1269" s="26">
        <v>0</v>
      </c>
      <c r="F1269" s="26">
        <v>0</v>
      </c>
      <c r="G1269" s="26">
        <v>0</v>
      </c>
      <c r="H1269" s="26">
        <v>0</v>
      </c>
      <c r="I1269" s="26">
        <v>0</v>
      </c>
      <c r="J1269" s="26">
        <v>0</v>
      </c>
      <c r="K1269" s="23">
        <v>0</v>
      </c>
      <c r="L1269" s="21">
        <v>0</v>
      </c>
      <c r="M1269" s="21">
        <v>862.75</v>
      </c>
      <c r="N1269" s="21">
        <v>4257421.2</v>
      </c>
      <c r="O1269" s="21">
        <v>0</v>
      </c>
      <c r="P1269" s="21">
        <v>0</v>
      </c>
      <c r="Q1269" s="21">
        <v>0</v>
      </c>
      <c r="R1269" s="21">
        <v>0</v>
      </c>
      <c r="S1269" s="21">
        <v>0</v>
      </c>
      <c r="T1269" s="21">
        <v>0</v>
      </c>
      <c r="U1269" s="21">
        <v>0</v>
      </c>
      <c r="V1269" s="21">
        <v>0</v>
      </c>
      <c r="W1269" s="21">
        <v>0</v>
      </c>
      <c r="X1269" s="21">
        <v>0</v>
      </c>
      <c r="Y1269" s="21">
        <v>0</v>
      </c>
      <c r="Z1269" s="21">
        <v>0</v>
      </c>
      <c r="AA1269" s="21">
        <v>0</v>
      </c>
      <c r="AB1269" s="21">
        <v>0</v>
      </c>
      <c r="AC1269" s="21">
        <v>91108.81</v>
      </c>
      <c r="AD1269" s="21">
        <v>128119.05</v>
      </c>
      <c r="AE1269" s="21">
        <v>0</v>
      </c>
      <c r="AF1269" s="24">
        <v>2022</v>
      </c>
      <c r="AG1269" s="24">
        <v>2022</v>
      </c>
      <c r="AH1269" s="25">
        <v>2022</v>
      </c>
      <c r="AT1269" s="12" t="e">
        <f t="shared" si="115"/>
        <v>#N/A</v>
      </c>
      <c r="BW1269" s="49"/>
      <c r="CE1269" s="12" t="e">
        <f t="shared" si="117"/>
        <v>#N/A</v>
      </c>
      <c r="CL1269" s="12" t="e">
        <f t="shared" si="118"/>
        <v>#N/A</v>
      </c>
    </row>
    <row r="1270" spans="1:90" ht="61.5" x14ac:dyDescent="0.85">
      <c r="A1270" s="12">
        <v>1</v>
      </c>
      <c r="B1270" s="45">
        <f>SUBTOTAL(103,$A$1032:A1270)</f>
        <v>231</v>
      </c>
      <c r="C1270" s="15" t="s">
        <v>1846</v>
      </c>
      <c r="D1270" s="21">
        <v>9465475.5799999982</v>
      </c>
      <c r="E1270" s="28">
        <v>220382.4</v>
      </c>
      <c r="F1270" s="28">
        <v>0</v>
      </c>
      <c r="G1270" s="28">
        <v>5185533.5999999996</v>
      </c>
      <c r="H1270" s="28">
        <v>303207.59999999998</v>
      </c>
      <c r="I1270" s="28">
        <v>3558034.8</v>
      </c>
      <c r="J1270" s="28">
        <v>0</v>
      </c>
      <c r="K1270" s="62">
        <v>0</v>
      </c>
      <c r="L1270" s="28">
        <v>0</v>
      </c>
      <c r="M1270" s="21">
        <v>0</v>
      </c>
      <c r="N1270" s="21">
        <v>0</v>
      </c>
      <c r="O1270" s="21">
        <v>0</v>
      </c>
      <c r="P1270" s="21">
        <v>0</v>
      </c>
      <c r="Q1270" s="21">
        <v>0</v>
      </c>
      <c r="R1270" s="21">
        <v>0</v>
      </c>
      <c r="S1270" s="21">
        <v>0</v>
      </c>
      <c r="T1270" s="21">
        <v>0</v>
      </c>
      <c r="U1270" s="21">
        <v>0</v>
      </c>
      <c r="V1270" s="21">
        <v>0</v>
      </c>
      <c r="W1270" s="21">
        <v>0</v>
      </c>
      <c r="X1270" s="21">
        <v>0</v>
      </c>
      <c r="Y1270" s="21">
        <v>0</v>
      </c>
      <c r="Z1270" s="21">
        <v>0</v>
      </c>
      <c r="AA1270" s="21">
        <v>0</v>
      </c>
      <c r="AB1270" s="21">
        <v>0</v>
      </c>
      <c r="AC1270" s="21">
        <v>198317.18</v>
      </c>
      <c r="AD1270" s="21">
        <v>0</v>
      </c>
      <c r="AE1270" s="21">
        <v>0</v>
      </c>
      <c r="AF1270" s="24" t="s">
        <v>262</v>
      </c>
      <c r="AG1270" s="24">
        <v>2022</v>
      </c>
      <c r="AH1270" s="25">
        <v>2022</v>
      </c>
      <c r="AT1270" s="12" t="e">
        <f t="shared" si="115"/>
        <v>#N/A</v>
      </c>
      <c r="BW1270" s="49"/>
      <c r="CA1270" s="12" t="e">
        <f>VLOOKUP(C1270,CB:CC,2,FALSE)</f>
        <v>#N/A</v>
      </c>
      <c r="CE1270" s="12" t="e">
        <f t="shared" si="117"/>
        <v>#N/A</v>
      </c>
      <c r="CL1270" s="12" t="e">
        <f t="shared" si="118"/>
        <v>#N/A</v>
      </c>
    </row>
    <row r="1271" spans="1:90" ht="61.5" x14ac:dyDescent="0.85">
      <c r="A1271" s="12">
        <v>1</v>
      </c>
      <c r="B1271" s="45">
        <f>SUBTOTAL(103,$A$1032:A1271)</f>
        <v>232</v>
      </c>
      <c r="C1271" s="15" t="s">
        <v>1862</v>
      </c>
      <c r="D1271" s="21">
        <v>832862.24</v>
      </c>
      <c r="E1271" s="28">
        <v>0</v>
      </c>
      <c r="F1271" s="28">
        <v>0</v>
      </c>
      <c r="G1271" s="28">
        <v>0</v>
      </c>
      <c r="H1271" s="28">
        <v>0</v>
      </c>
      <c r="I1271" s="28">
        <v>815412.41</v>
      </c>
      <c r="J1271" s="28">
        <v>0</v>
      </c>
      <c r="K1271" s="62">
        <v>0</v>
      </c>
      <c r="L1271" s="28">
        <v>0</v>
      </c>
      <c r="M1271" s="21">
        <v>0</v>
      </c>
      <c r="N1271" s="21">
        <v>0</v>
      </c>
      <c r="O1271" s="21">
        <v>0</v>
      </c>
      <c r="P1271" s="21">
        <v>0</v>
      </c>
      <c r="Q1271" s="21">
        <v>0</v>
      </c>
      <c r="R1271" s="21">
        <v>0</v>
      </c>
      <c r="S1271" s="21">
        <v>0</v>
      </c>
      <c r="T1271" s="21">
        <v>0</v>
      </c>
      <c r="U1271" s="21">
        <v>0</v>
      </c>
      <c r="V1271" s="21">
        <v>0</v>
      </c>
      <c r="W1271" s="21">
        <v>0</v>
      </c>
      <c r="X1271" s="21">
        <v>0</v>
      </c>
      <c r="Y1271" s="21">
        <v>0</v>
      </c>
      <c r="Z1271" s="21">
        <v>0</v>
      </c>
      <c r="AA1271" s="21">
        <v>0</v>
      </c>
      <c r="AB1271" s="21">
        <v>0</v>
      </c>
      <c r="AC1271" s="21">
        <v>17449.830000000002</v>
      </c>
      <c r="AD1271" s="21">
        <v>0</v>
      </c>
      <c r="AE1271" s="21">
        <v>0</v>
      </c>
      <c r="AF1271" s="24" t="s">
        <v>262</v>
      </c>
      <c r="AG1271" s="24">
        <v>2022</v>
      </c>
      <c r="AH1271" s="25">
        <v>2022</v>
      </c>
      <c r="AT1271" s="12" t="e">
        <f t="shared" si="115"/>
        <v>#N/A</v>
      </c>
      <c r="BW1271" s="49"/>
      <c r="CA1271" s="12" t="e">
        <f>VLOOKUP(C1271,CB:CC,2,FALSE)</f>
        <v>#N/A</v>
      </c>
      <c r="CE1271" s="12" t="e">
        <f t="shared" si="117"/>
        <v>#N/A</v>
      </c>
      <c r="CL1271" s="12" t="e">
        <f t="shared" si="118"/>
        <v>#N/A</v>
      </c>
    </row>
    <row r="1272" spans="1:90" ht="61.5" x14ac:dyDescent="0.85">
      <c r="B1272" s="15" t="s">
        <v>786</v>
      </c>
      <c r="C1272" s="257"/>
      <c r="D1272" s="258">
        <v>13512105.800000001</v>
      </c>
      <c r="E1272" s="21">
        <v>0</v>
      </c>
      <c r="F1272" s="21">
        <v>0</v>
      </c>
      <c r="G1272" s="21">
        <v>0</v>
      </c>
      <c r="H1272" s="21">
        <v>0</v>
      </c>
      <c r="I1272" s="21">
        <v>0</v>
      </c>
      <c r="J1272" s="21">
        <v>0</v>
      </c>
      <c r="K1272" s="23">
        <v>0</v>
      </c>
      <c r="L1272" s="21">
        <v>0</v>
      </c>
      <c r="M1272" s="21">
        <v>1203</v>
      </c>
      <c r="N1272" s="21">
        <v>12912768.41</v>
      </c>
      <c r="O1272" s="21">
        <v>0</v>
      </c>
      <c r="P1272" s="21">
        <v>0</v>
      </c>
      <c r="Q1272" s="21">
        <v>0</v>
      </c>
      <c r="R1272" s="21">
        <v>0</v>
      </c>
      <c r="S1272" s="21">
        <v>0</v>
      </c>
      <c r="T1272" s="21">
        <v>0</v>
      </c>
      <c r="U1272" s="21">
        <v>0</v>
      </c>
      <c r="V1272" s="21">
        <v>320233</v>
      </c>
      <c r="W1272" s="21">
        <v>0</v>
      </c>
      <c r="X1272" s="21">
        <v>0</v>
      </c>
      <c r="Y1272" s="21">
        <v>0</v>
      </c>
      <c r="Z1272" s="21">
        <v>0</v>
      </c>
      <c r="AA1272" s="21">
        <v>0</v>
      </c>
      <c r="AB1272" s="21">
        <v>0</v>
      </c>
      <c r="AC1272" s="21">
        <v>140177.19</v>
      </c>
      <c r="AD1272" s="21">
        <v>138927.20000000001</v>
      </c>
      <c r="AE1272" s="21">
        <v>0</v>
      </c>
      <c r="AF1272" s="50" t="s">
        <v>718</v>
      </c>
      <c r="AG1272" s="50" t="s">
        <v>718</v>
      </c>
      <c r="AH1272" s="64" t="s">
        <v>718</v>
      </c>
      <c r="AT1272" s="12" t="e">
        <f t="shared" si="115"/>
        <v>#N/A</v>
      </c>
      <c r="BV1272" s="69" t="b">
        <f>D1272=(E1272+F1272+G1272+H1272+I1272+L1272+N1272+P1272+R1272+T1272+U1272+V1272+AA1272+AB1272+AC1272+AD1272+AE1272)</f>
        <v>1</v>
      </c>
      <c r="BW1272" s="49">
        <v>4369866.08</v>
      </c>
      <c r="CE1272" s="12" t="e">
        <f t="shared" si="117"/>
        <v>#N/A</v>
      </c>
      <c r="CL1272" s="12" t="e">
        <f t="shared" si="118"/>
        <v>#N/A</v>
      </c>
    </row>
    <row r="1273" spans="1:90" ht="61.5" x14ac:dyDescent="0.85">
      <c r="A1273" s="12">
        <v>1</v>
      </c>
      <c r="B1273" s="45">
        <f>SUBTOTAL(103,$A$1032:A1273)</f>
        <v>233</v>
      </c>
      <c r="C1273" s="72" t="s">
        <v>642</v>
      </c>
      <c r="D1273" s="21">
        <v>13188480.57</v>
      </c>
      <c r="E1273" s="21">
        <v>0</v>
      </c>
      <c r="F1273" s="21">
        <v>0</v>
      </c>
      <c r="G1273" s="21">
        <v>0</v>
      </c>
      <c r="H1273" s="21">
        <v>0</v>
      </c>
      <c r="I1273" s="21">
        <v>0</v>
      </c>
      <c r="J1273" s="21">
        <v>0</v>
      </c>
      <c r="K1273" s="23">
        <v>0</v>
      </c>
      <c r="L1273" s="21">
        <v>0</v>
      </c>
      <c r="M1273" s="21">
        <v>1203</v>
      </c>
      <c r="N1273" s="270">
        <v>12912768.41</v>
      </c>
      <c r="O1273" s="21">
        <v>0</v>
      </c>
      <c r="P1273" s="21">
        <v>0</v>
      </c>
      <c r="Q1273" s="21">
        <v>0</v>
      </c>
      <c r="R1273" s="21">
        <v>0</v>
      </c>
      <c r="S1273" s="21">
        <v>0</v>
      </c>
      <c r="T1273" s="21">
        <v>0</v>
      </c>
      <c r="U1273" s="21">
        <v>0</v>
      </c>
      <c r="V1273" s="21">
        <v>0</v>
      </c>
      <c r="W1273" s="21">
        <v>0</v>
      </c>
      <c r="X1273" s="21">
        <v>0</v>
      </c>
      <c r="Y1273" s="21">
        <v>0</v>
      </c>
      <c r="Z1273" s="21">
        <v>0</v>
      </c>
      <c r="AA1273" s="21">
        <v>0</v>
      </c>
      <c r="AB1273" s="21">
        <v>0</v>
      </c>
      <c r="AC1273" s="21">
        <v>136784.95999999999</v>
      </c>
      <c r="AD1273" s="21">
        <v>138927.20000000001</v>
      </c>
      <c r="AE1273" s="21">
        <v>0</v>
      </c>
      <c r="AF1273" s="24">
        <v>2022</v>
      </c>
      <c r="AG1273" s="24">
        <v>2022</v>
      </c>
      <c r="AH1273" s="25">
        <v>2022</v>
      </c>
      <c r="AT1273" s="12" t="e">
        <f t="shared" si="115"/>
        <v>#N/A</v>
      </c>
      <c r="BW1273" s="49"/>
      <c r="CE1273" s="12">
        <f t="shared" si="117"/>
        <v>1</v>
      </c>
      <c r="CL1273" s="12">
        <f t="shared" si="118"/>
        <v>138927.20000000001</v>
      </c>
    </row>
    <row r="1274" spans="1:90" ht="61.5" x14ac:dyDescent="0.85">
      <c r="A1274" s="12">
        <v>1</v>
      </c>
      <c r="B1274" s="45">
        <f>SUBTOTAL(103,$A$1032:A1274)</f>
        <v>234</v>
      </c>
      <c r="C1274" s="72" t="s">
        <v>2651</v>
      </c>
      <c r="D1274" s="21">
        <v>323625.23</v>
      </c>
      <c r="E1274" s="21">
        <v>0</v>
      </c>
      <c r="F1274" s="21">
        <v>0</v>
      </c>
      <c r="G1274" s="21">
        <v>0</v>
      </c>
      <c r="H1274" s="21">
        <v>0</v>
      </c>
      <c r="I1274" s="21">
        <v>0</v>
      </c>
      <c r="J1274" s="21">
        <v>0</v>
      </c>
      <c r="K1274" s="23">
        <v>0</v>
      </c>
      <c r="L1274" s="21">
        <v>0</v>
      </c>
      <c r="M1274" s="21">
        <v>0</v>
      </c>
      <c r="N1274" s="21">
        <v>0</v>
      </c>
      <c r="O1274" s="21">
        <v>0</v>
      </c>
      <c r="P1274" s="21">
        <v>0</v>
      </c>
      <c r="Q1274" s="21">
        <v>0</v>
      </c>
      <c r="R1274" s="21">
        <v>0</v>
      </c>
      <c r="S1274" s="21">
        <v>0</v>
      </c>
      <c r="T1274" s="21">
        <v>0</v>
      </c>
      <c r="U1274" s="21">
        <v>0</v>
      </c>
      <c r="V1274" s="21">
        <v>320233</v>
      </c>
      <c r="W1274" s="21">
        <v>0</v>
      </c>
      <c r="X1274" s="21">
        <v>0</v>
      </c>
      <c r="Y1274" s="21">
        <v>0</v>
      </c>
      <c r="Z1274" s="21">
        <v>0</v>
      </c>
      <c r="AA1274" s="21">
        <v>0</v>
      </c>
      <c r="AB1274" s="21">
        <v>0</v>
      </c>
      <c r="AC1274" s="21">
        <v>3392.23</v>
      </c>
      <c r="AD1274" s="21">
        <v>0</v>
      </c>
      <c r="AE1274" s="21">
        <v>0</v>
      </c>
      <c r="AF1274" s="24" t="s">
        <v>262</v>
      </c>
      <c r="AG1274" s="24">
        <v>2022</v>
      </c>
      <c r="AH1274" s="25">
        <v>2022</v>
      </c>
      <c r="AT1274" s="12" t="e">
        <f t="shared" si="115"/>
        <v>#N/A</v>
      </c>
      <c r="BW1274" s="49"/>
      <c r="CE1274" s="12">
        <f t="shared" si="117"/>
        <v>1</v>
      </c>
      <c r="CL1274" s="12" t="e">
        <f t="shared" si="118"/>
        <v>#N/A</v>
      </c>
    </row>
    <row r="1275" spans="1:90" ht="61.5" x14ac:dyDescent="0.85">
      <c r="B1275" s="15" t="s">
        <v>788</v>
      </c>
      <c r="C1275" s="15"/>
      <c r="D1275" s="258">
        <v>13706623.690000001</v>
      </c>
      <c r="E1275" s="21">
        <v>0</v>
      </c>
      <c r="F1275" s="21">
        <v>0</v>
      </c>
      <c r="G1275" s="21">
        <v>0</v>
      </c>
      <c r="H1275" s="21">
        <v>0</v>
      </c>
      <c r="I1275" s="21">
        <v>0</v>
      </c>
      <c r="J1275" s="21">
        <v>0</v>
      </c>
      <c r="K1275" s="23">
        <v>0</v>
      </c>
      <c r="L1275" s="21">
        <v>0</v>
      </c>
      <c r="M1275" s="21">
        <v>1680.8</v>
      </c>
      <c r="N1275" s="21">
        <v>13309361.280000001</v>
      </c>
      <c r="O1275" s="21">
        <v>0</v>
      </c>
      <c r="P1275" s="21">
        <v>0</v>
      </c>
      <c r="Q1275" s="21">
        <v>0</v>
      </c>
      <c r="R1275" s="21">
        <v>0</v>
      </c>
      <c r="S1275" s="21">
        <v>0</v>
      </c>
      <c r="T1275" s="21">
        <v>0</v>
      </c>
      <c r="U1275" s="21">
        <v>0</v>
      </c>
      <c r="V1275" s="21">
        <v>0</v>
      </c>
      <c r="W1275" s="21">
        <v>0</v>
      </c>
      <c r="X1275" s="21">
        <v>0</v>
      </c>
      <c r="Y1275" s="21">
        <v>0</v>
      </c>
      <c r="Z1275" s="21">
        <v>0</v>
      </c>
      <c r="AA1275" s="21">
        <v>0</v>
      </c>
      <c r="AB1275" s="21">
        <v>0</v>
      </c>
      <c r="AC1275" s="21">
        <v>150748.14000000001</v>
      </c>
      <c r="AD1275" s="21">
        <v>246514.27000000002</v>
      </c>
      <c r="AE1275" s="21">
        <v>0</v>
      </c>
      <c r="AF1275" s="50" t="s">
        <v>718</v>
      </c>
      <c r="AG1275" s="50" t="s">
        <v>718</v>
      </c>
      <c r="AH1275" s="64" t="s">
        <v>718</v>
      </c>
      <c r="AT1275" s="12" t="e">
        <f t="shared" si="115"/>
        <v>#N/A</v>
      </c>
      <c r="BV1275" s="69" t="b">
        <f>D1275=(E1275+F1275+G1275+H1275+I1275+L1275+N1275+P1275+R1275+T1275+U1275+V1275+AA1275+AB1275+AC1275+AD1275+AE1275)</f>
        <v>1</v>
      </c>
      <c r="BW1275" s="49">
        <v>2773728.46</v>
      </c>
      <c r="CE1275" s="12" t="e">
        <f t="shared" si="117"/>
        <v>#N/A</v>
      </c>
      <c r="CL1275" s="12" t="e">
        <f t="shared" si="118"/>
        <v>#N/A</v>
      </c>
    </row>
    <row r="1276" spans="1:90" ht="61.5" x14ac:dyDescent="0.85">
      <c r="A1276" s="12">
        <v>1</v>
      </c>
      <c r="B1276" s="45">
        <f>SUBTOTAL(103,$A$1032:A1276)</f>
        <v>235</v>
      </c>
      <c r="C1276" s="72" t="s">
        <v>649</v>
      </c>
      <c r="D1276" s="21">
        <v>5345987.13</v>
      </c>
      <c r="E1276" s="21">
        <v>0</v>
      </c>
      <c r="F1276" s="21">
        <v>0</v>
      </c>
      <c r="G1276" s="21">
        <v>0</v>
      </c>
      <c r="H1276" s="21">
        <v>0</v>
      </c>
      <c r="I1276" s="21">
        <v>0</v>
      </c>
      <c r="J1276" s="21">
        <v>0</v>
      </c>
      <c r="K1276" s="23">
        <v>0</v>
      </c>
      <c r="L1276" s="21">
        <v>0</v>
      </c>
      <c r="M1276" s="21">
        <v>628</v>
      </c>
      <c r="N1276" s="21">
        <v>5164762.53</v>
      </c>
      <c r="O1276" s="21">
        <v>0</v>
      </c>
      <c r="P1276" s="21">
        <v>0</v>
      </c>
      <c r="Q1276" s="21">
        <v>0</v>
      </c>
      <c r="R1276" s="21">
        <v>0</v>
      </c>
      <c r="S1276" s="21">
        <v>0</v>
      </c>
      <c r="T1276" s="21">
        <v>0</v>
      </c>
      <c r="U1276" s="21">
        <v>0</v>
      </c>
      <c r="V1276" s="21">
        <v>0</v>
      </c>
      <c r="W1276" s="21">
        <v>0</v>
      </c>
      <c r="X1276" s="21">
        <v>0</v>
      </c>
      <c r="Y1276" s="21">
        <v>0</v>
      </c>
      <c r="Z1276" s="21">
        <v>0</v>
      </c>
      <c r="AA1276" s="21">
        <v>0</v>
      </c>
      <c r="AB1276" s="21">
        <v>0</v>
      </c>
      <c r="AC1276" s="21">
        <v>54710.33</v>
      </c>
      <c r="AD1276" s="21">
        <v>126514.27</v>
      </c>
      <c r="AE1276" s="21">
        <v>0</v>
      </c>
      <c r="AF1276" s="24">
        <v>2022</v>
      </c>
      <c r="AG1276" s="24">
        <v>2022</v>
      </c>
      <c r="AH1276" s="25">
        <v>2022</v>
      </c>
      <c r="AT1276" s="12" t="e">
        <f t="shared" si="115"/>
        <v>#N/A</v>
      </c>
      <c r="BW1276" s="49"/>
      <c r="CE1276" s="12">
        <f t="shared" si="117"/>
        <v>1</v>
      </c>
      <c r="CL1276" s="12">
        <f t="shared" si="118"/>
        <v>126514.27</v>
      </c>
    </row>
    <row r="1277" spans="1:90" ht="61.5" x14ac:dyDescent="0.85">
      <c r="A1277" s="12">
        <v>1</v>
      </c>
      <c r="B1277" s="45">
        <f>SUBTOTAL(103,$A$1032:A1277)</f>
        <v>236</v>
      </c>
      <c r="C1277" s="72" t="s">
        <v>659</v>
      </c>
      <c r="D1277" s="21">
        <v>3435332.95</v>
      </c>
      <c r="E1277" s="21">
        <v>0</v>
      </c>
      <c r="F1277" s="21">
        <v>0</v>
      </c>
      <c r="G1277" s="21">
        <v>0</v>
      </c>
      <c r="H1277" s="21">
        <v>0</v>
      </c>
      <c r="I1277" s="21">
        <v>0</v>
      </c>
      <c r="J1277" s="21">
        <v>0</v>
      </c>
      <c r="K1277" s="23">
        <v>0</v>
      </c>
      <c r="L1277" s="21">
        <v>0</v>
      </c>
      <c r="M1277" s="21">
        <v>406.8</v>
      </c>
      <c r="N1277" s="21">
        <v>3280581.75</v>
      </c>
      <c r="O1277" s="21">
        <v>0</v>
      </c>
      <c r="P1277" s="21">
        <v>0</v>
      </c>
      <c r="Q1277" s="21">
        <v>0</v>
      </c>
      <c r="R1277" s="21">
        <v>0</v>
      </c>
      <c r="S1277" s="21">
        <v>0</v>
      </c>
      <c r="T1277" s="21">
        <v>0</v>
      </c>
      <c r="U1277" s="21">
        <v>0</v>
      </c>
      <c r="V1277" s="21">
        <v>0</v>
      </c>
      <c r="W1277" s="21">
        <v>0</v>
      </c>
      <c r="X1277" s="21">
        <v>0</v>
      </c>
      <c r="Y1277" s="21">
        <v>0</v>
      </c>
      <c r="Z1277" s="21">
        <v>0</v>
      </c>
      <c r="AA1277" s="21">
        <v>0</v>
      </c>
      <c r="AB1277" s="21">
        <v>0</v>
      </c>
      <c r="AC1277" s="21">
        <v>34751.199999999997</v>
      </c>
      <c r="AD1277" s="21">
        <v>120000</v>
      </c>
      <c r="AE1277" s="21">
        <v>0</v>
      </c>
      <c r="AF1277" s="24">
        <v>2022</v>
      </c>
      <c r="AG1277" s="24">
        <v>2022</v>
      </c>
      <c r="AH1277" s="25">
        <v>2022</v>
      </c>
      <c r="AT1277" s="12" t="e">
        <f t="shared" si="115"/>
        <v>#N/A</v>
      </c>
      <c r="BW1277" s="49"/>
      <c r="CE1277" s="12">
        <f t="shared" si="117"/>
        <v>1</v>
      </c>
      <c r="CL1277" s="12" t="e">
        <f t="shared" si="118"/>
        <v>#N/A</v>
      </c>
    </row>
    <row r="1278" spans="1:90" ht="61.5" x14ac:dyDescent="0.85">
      <c r="A1278" s="12">
        <v>1</v>
      </c>
      <c r="B1278" s="45">
        <f>SUBTOTAL(103,$A$1032:A1278)</f>
        <v>237</v>
      </c>
      <c r="C1278" s="15" t="s">
        <v>654</v>
      </c>
      <c r="D1278" s="21">
        <v>4925303.6100000003</v>
      </c>
      <c r="E1278" s="21">
        <v>0</v>
      </c>
      <c r="F1278" s="21">
        <v>0</v>
      </c>
      <c r="G1278" s="21">
        <v>0</v>
      </c>
      <c r="H1278" s="21">
        <v>0</v>
      </c>
      <c r="I1278" s="21">
        <v>0</v>
      </c>
      <c r="J1278" s="21">
        <v>0</v>
      </c>
      <c r="K1278" s="52">
        <v>0</v>
      </c>
      <c r="L1278" s="21">
        <v>0</v>
      </c>
      <c r="M1278" s="21">
        <v>646</v>
      </c>
      <c r="N1278" s="21">
        <v>4864017</v>
      </c>
      <c r="O1278" s="21">
        <v>0</v>
      </c>
      <c r="P1278" s="21">
        <v>0</v>
      </c>
      <c r="Q1278" s="21">
        <v>0</v>
      </c>
      <c r="R1278" s="21">
        <v>0</v>
      </c>
      <c r="S1278" s="21">
        <v>0</v>
      </c>
      <c r="T1278" s="21">
        <v>0</v>
      </c>
      <c r="U1278" s="21">
        <v>0</v>
      </c>
      <c r="V1278" s="21">
        <v>0</v>
      </c>
      <c r="W1278" s="21">
        <v>0</v>
      </c>
      <c r="X1278" s="21">
        <v>0</v>
      </c>
      <c r="Y1278" s="21">
        <v>0</v>
      </c>
      <c r="Z1278" s="21">
        <v>0</v>
      </c>
      <c r="AA1278" s="21">
        <v>0</v>
      </c>
      <c r="AB1278" s="21">
        <v>0</v>
      </c>
      <c r="AC1278" s="21">
        <v>61286.61</v>
      </c>
      <c r="AD1278" s="21">
        <v>0</v>
      </c>
      <c r="AE1278" s="21">
        <v>0</v>
      </c>
      <c r="AF1278" s="24" t="s">
        <v>262</v>
      </c>
      <c r="AG1278" s="24">
        <v>2022</v>
      </c>
      <c r="AH1278" s="25">
        <v>2022</v>
      </c>
      <c r="AT1278" s="12" t="e">
        <f t="shared" si="115"/>
        <v>#N/A</v>
      </c>
      <c r="BW1278" s="49"/>
      <c r="CA1278" s="12" t="e">
        <f>VLOOKUP(C1278,CB:CC,2,FALSE)</f>
        <v>#N/A</v>
      </c>
      <c r="CE1278" s="12">
        <f t="shared" si="117"/>
        <v>1</v>
      </c>
      <c r="CL1278" s="12" t="e">
        <f t="shared" si="118"/>
        <v>#N/A</v>
      </c>
    </row>
    <row r="1279" spans="1:90" ht="61.5" x14ac:dyDescent="0.85">
      <c r="B1279" s="15" t="s">
        <v>851</v>
      </c>
      <c r="C1279" s="15"/>
      <c r="D1279" s="258">
        <v>8300808.8700000001</v>
      </c>
      <c r="E1279" s="21">
        <v>0</v>
      </c>
      <c r="F1279" s="21">
        <v>0</v>
      </c>
      <c r="G1279" s="21">
        <v>0</v>
      </c>
      <c r="H1279" s="21">
        <v>0</v>
      </c>
      <c r="I1279" s="21">
        <v>0</v>
      </c>
      <c r="J1279" s="21">
        <v>0</v>
      </c>
      <c r="K1279" s="23">
        <v>0</v>
      </c>
      <c r="L1279" s="21">
        <v>0</v>
      </c>
      <c r="M1279" s="21">
        <v>951</v>
      </c>
      <c r="N1279" s="21">
        <v>8136241</v>
      </c>
      <c r="O1279" s="21">
        <v>0</v>
      </c>
      <c r="P1279" s="21">
        <v>0</v>
      </c>
      <c r="Q1279" s="21">
        <v>0</v>
      </c>
      <c r="R1279" s="21">
        <v>0</v>
      </c>
      <c r="S1279" s="21">
        <v>0</v>
      </c>
      <c r="T1279" s="21">
        <v>0</v>
      </c>
      <c r="U1279" s="21">
        <v>0</v>
      </c>
      <c r="V1279" s="21">
        <v>0</v>
      </c>
      <c r="W1279" s="21">
        <v>0</v>
      </c>
      <c r="X1279" s="21">
        <v>0</v>
      </c>
      <c r="Y1279" s="21">
        <v>0</v>
      </c>
      <c r="Z1279" s="21">
        <v>0</v>
      </c>
      <c r="AA1279" s="21">
        <v>0</v>
      </c>
      <c r="AB1279" s="21">
        <v>0</v>
      </c>
      <c r="AC1279" s="21">
        <v>93083.41</v>
      </c>
      <c r="AD1279" s="21">
        <v>71484.460000000006</v>
      </c>
      <c r="AE1279" s="21">
        <v>0</v>
      </c>
      <c r="AF1279" s="50" t="s">
        <v>718</v>
      </c>
      <c r="AG1279" s="50" t="s">
        <v>718</v>
      </c>
      <c r="AH1279" s="64" t="s">
        <v>718</v>
      </c>
      <c r="AT1279" s="12" t="e">
        <f t="shared" si="115"/>
        <v>#N/A</v>
      </c>
      <c r="BV1279" s="69" t="b">
        <f>D1279=(E1279+F1279+G1279+H1279+I1279+L1279+N1279+P1279+R1279+T1279+U1279+V1279+AA1279+AB1279+AC1279+AD1279+AE1279)</f>
        <v>1</v>
      </c>
      <c r="BW1279" s="49">
        <v>2158336.3499999996</v>
      </c>
      <c r="CE1279" s="12" t="e">
        <f t="shared" si="117"/>
        <v>#N/A</v>
      </c>
      <c r="CL1279" s="12" t="e">
        <f t="shared" si="118"/>
        <v>#N/A</v>
      </c>
    </row>
    <row r="1280" spans="1:90" ht="61.5" x14ac:dyDescent="0.85">
      <c r="A1280" s="12">
        <v>1</v>
      </c>
      <c r="B1280" s="45">
        <f>SUBTOTAL(103,$A$1032:A1280)</f>
        <v>238</v>
      </c>
      <c r="C1280" s="72" t="s">
        <v>641</v>
      </c>
      <c r="D1280" s="21">
        <v>4821439.32</v>
      </c>
      <c r="E1280" s="21">
        <v>0</v>
      </c>
      <c r="F1280" s="21">
        <v>0</v>
      </c>
      <c r="G1280" s="21">
        <v>0</v>
      </c>
      <c r="H1280" s="21">
        <v>0</v>
      </c>
      <c r="I1280" s="21">
        <v>0</v>
      </c>
      <c r="J1280" s="21">
        <v>0</v>
      </c>
      <c r="K1280" s="23">
        <v>0</v>
      </c>
      <c r="L1280" s="21">
        <v>0</v>
      </c>
      <c r="M1280" s="21">
        <v>472</v>
      </c>
      <c r="N1280" s="270">
        <v>4700166</v>
      </c>
      <c r="O1280" s="21">
        <v>0</v>
      </c>
      <c r="P1280" s="21">
        <v>0</v>
      </c>
      <c r="Q1280" s="21">
        <v>0</v>
      </c>
      <c r="R1280" s="21">
        <v>0</v>
      </c>
      <c r="S1280" s="21">
        <v>0</v>
      </c>
      <c r="T1280" s="21">
        <v>0</v>
      </c>
      <c r="U1280" s="21">
        <v>0</v>
      </c>
      <c r="V1280" s="21">
        <v>0</v>
      </c>
      <c r="W1280" s="21">
        <v>0</v>
      </c>
      <c r="X1280" s="21">
        <v>0</v>
      </c>
      <c r="Y1280" s="21">
        <v>0</v>
      </c>
      <c r="Z1280" s="21">
        <v>0</v>
      </c>
      <c r="AA1280" s="21">
        <v>0</v>
      </c>
      <c r="AB1280" s="21">
        <v>0</v>
      </c>
      <c r="AC1280" s="21">
        <v>49788.86</v>
      </c>
      <c r="AD1280" s="21">
        <v>71484.460000000006</v>
      </c>
      <c r="AE1280" s="21">
        <v>0</v>
      </c>
      <c r="AF1280" s="24">
        <v>2022</v>
      </c>
      <c r="AG1280" s="24">
        <v>2022</v>
      </c>
      <c r="AH1280" s="25">
        <v>2022</v>
      </c>
      <c r="AT1280" s="12" t="e">
        <f t="shared" si="115"/>
        <v>#N/A</v>
      </c>
      <c r="BW1280" s="49"/>
      <c r="CE1280" s="12">
        <f t="shared" si="117"/>
        <v>1</v>
      </c>
      <c r="CL1280" s="12">
        <f t="shared" si="118"/>
        <v>71484.460000000006</v>
      </c>
    </row>
    <row r="1281" spans="1:16326" ht="61.5" x14ac:dyDescent="0.85">
      <c r="A1281" s="12">
        <v>1</v>
      </c>
      <c r="B1281" s="45">
        <f>SUBTOTAL(103,$A$1032:A1281)</f>
        <v>239</v>
      </c>
      <c r="C1281" s="15" t="s">
        <v>640</v>
      </c>
      <c r="D1281" s="21">
        <v>3479369.55</v>
      </c>
      <c r="E1281" s="21">
        <v>0</v>
      </c>
      <c r="F1281" s="21">
        <v>0</v>
      </c>
      <c r="G1281" s="21">
        <v>0</v>
      </c>
      <c r="H1281" s="21">
        <v>0</v>
      </c>
      <c r="I1281" s="21">
        <v>0</v>
      </c>
      <c r="J1281" s="21">
        <v>0</v>
      </c>
      <c r="K1281" s="52">
        <v>0</v>
      </c>
      <c r="L1281" s="21">
        <v>0</v>
      </c>
      <c r="M1281" s="21">
        <v>479</v>
      </c>
      <c r="N1281" s="21">
        <v>3436075</v>
      </c>
      <c r="O1281" s="21">
        <v>0</v>
      </c>
      <c r="P1281" s="21">
        <v>0</v>
      </c>
      <c r="Q1281" s="21">
        <v>0</v>
      </c>
      <c r="R1281" s="21">
        <v>0</v>
      </c>
      <c r="S1281" s="21">
        <v>0</v>
      </c>
      <c r="T1281" s="21">
        <v>0</v>
      </c>
      <c r="U1281" s="21">
        <v>0</v>
      </c>
      <c r="V1281" s="21">
        <v>0</v>
      </c>
      <c r="W1281" s="21">
        <v>0</v>
      </c>
      <c r="X1281" s="21">
        <v>0</v>
      </c>
      <c r="Y1281" s="21">
        <v>0</v>
      </c>
      <c r="Z1281" s="21">
        <v>0</v>
      </c>
      <c r="AA1281" s="21">
        <v>0</v>
      </c>
      <c r="AB1281" s="21">
        <v>0</v>
      </c>
      <c r="AC1281" s="21">
        <v>43294.55</v>
      </c>
      <c r="AD1281" s="21">
        <v>0</v>
      </c>
      <c r="AE1281" s="21">
        <v>0</v>
      </c>
      <c r="AF1281" s="24" t="s">
        <v>262</v>
      </c>
      <c r="AG1281" s="24">
        <v>2022</v>
      </c>
      <c r="AH1281" s="25">
        <v>2022</v>
      </c>
      <c r="AT1281" s="12" t="e">
        <f t="shared" si="115"/>
        <v>#N/A</v>
      </c>
      <c r="BW1281" s="49"/>
      <c r="CA1281" s="12" t="e">
        <f>VLOOKUP(C1281,CB:CC,2,FALSE)</f>
        <v>#N/A</v>
      </c>
      <c r="CE1281" s="12">
        <f t="shared" si="117"/>
        <v>1</v>
      </c>
      <c r="CL1281" s="12" t="e">
        <f t="shared" si="118"/>
        <v>#N/A</v>
      </c>
    </row>
    <row r="1282" spans="1:16326" ht="61.5" x14ac:dyDescent="0.85">
      <c r="B1282" s="15" t="s">
        <v>789</v>
      </c>
      <c r="C1282" s="15"/>
      <c r="D1282" s="258">
        <v>9059472.7400000002</v>
      </c>
      <c r="E1282" s="21">
        <v>0</v>
      </c>
      <c r="F1282" s="21">
        <v>0</v>
      </c>
      <c r="G1282" s="21">
        <v>0</v>
      </c>
      <c r="H1282" s="21">
        <v>0</v>
      </c>
      <c r="I1282" s="21">
        <v>0</v>
      </c>
      <c r="J1282" s="21">
        <v>0</v>
      </c>
      <c r="K1282" s="23">
        <v>0</v>
      </c>
      <c r="L1282" s="21">
        <v>0</v>
      </c>
      <c r="M1282" s="21">
        <v>1604.8200000000002</v>
      </c>
      <c r="N1282" s="21">
        <v>8792581.25</v>
      </c>
      <c r="O1282" s="21">
        <v>0</v>
      </c>
      <c r="P1282" s="21">
        <v>0</v>
      </c>
      <c r="Q1282" s="21">
        <v>0</v>
      </c>
      <c r="R1282" s="21">
        <v>0</v>
      </c>
      <c r="S1282" s="21">
        <v>0</v>
      </c>
      <c r="T1282" s="21">
        <v>0</v>
      </c>
      <c r="U1282" s="21">
        <v>0</v>
      </c>
      <c r="V1282" s="21">
        <v>0</v>
      </c>
      <c r="W1282" s="21">
        <v>0</v>
      </c>
      <c r="X1282" s="21">
        <v>0</v>
      </c>
      <c r="Y1282" s="21">
        <v>0</v>
      </c>
      <c r="Z1282" s="21">
        <v>0</v>
      </c>
      <c r="AA1282" s="21">
        <v>0</v>
      </c>
      <c r="AB1282" s="21">
        <v>0</v>
      </c>
      <c r="AC1282" s="21">
        <v>136820.38</v>
      </c>
      <c r="AD1282" s="21">
        <v>130071.11</v>
      </c>
      <c r="AE1282" s="21">
        <v>0</v>
      </c>
      <c r="AF1282" s="50" t="s">
        <v>718</v>
      </c>
      <c r="AG1282" s="50" t="s">
        <v>718</v>
      </c>
      <c r="AH1282" s="64" t="s">
        <v>718</v>
      </c>
      <c r="AT1282" s="12" t="e">
        <f t="shared" si="115"/>
        <v>#N/A</v>
      </c>
      <c r="BV1282" s="69" t="b">
        <f>D1282=(E1282+F1282+G1282+H1282+I1282+L1282+N1282+P1282+R1282+T1282+U1282+V1282+AA1282+AB1282+AC1282+AD1282+AE1282)</f>
        <v>1</v>
      </c>
      <c r="BW1282" s="49">
        <v>2000000</v>
      </c>
      <c r="CE1282" s="12" t="e">
        <f t="shared" si="117"/>
        <v>#N/A</v>
      </c>
      <c r="CL1282" s="12" t="e">
        <f t="shared" si="118"/>
        <v>#N/A</v>
      </c>
    </row>
    <row r="1283" spans="1:16326" ht="61.5" x14ac:dyDescent="0.85">
      <c r="A1283" s="12">
        <v>1</v>
      </c>
      <c r="B1283" s="45">
        <f>SUBTOTAL(103,$A$1032:A1283)</f>
        <v>240</v>
      </c>
      <c r="C1283" s="15" t="s">
        <v>655</v>
      </c>
      <c r="D1283" s="21">
        <v>4931099.37</v>
      </c>
      <c r="E1283" s="21">
        <v>0</v>
      </c>
      <c r="F1283" s="21">
        <v>0</v>
      </c>
      <c r="G1283" s="21">
        <v>0</v>
      </c>
      <c r="H1283" s="21">
        <v>0</v>
      </c>
      <c r="I1283" s="21">
        <v>0</v>
      </c>
      <c r="J1283" s="21">
        <v>0</v>
      </c>
      <c r="K1283" s="23">
        <v>0</v>
      </c>
      <c r="L1283" s="21">
        <v>0</v>
      </c>
      <c r="M1283" s="21">
        <v>838.5</v>
      </c>
      <c r="N1283" s="21">
        <v>4750704.05</v>
      </c>
      <c r="O1283" s="21">
        <v>0</v>
      </c>
      <c r="P1283" s="21">
        <v>0</v>
      </c>
      <c r="Q1283" s="21">
        <v>0</v>
      </c>
      <c r="R1283" s="21">
        <v>0</v>
      </c>
      <c r="S1283" s="21">
        <v>0</v>
      </c>
      <c r="T1283" s="21">
        <v>0</v>
      </c>
      <c r="U1283" s="21">
        <v>0</v>
      </c>
      <c r="V1283" s="21">
        <v>0</v>
      </c>
      <c r="W1283" s="21">
        <v>0</v>
      </c>
      <c r="X1283" s="21">
        <v>0</v>
      </c>
      <c r="Y1283" s="21">
        <v>0</v>
      </c>
      <c r="Z1283" s="21">
        <v>0</v>
      </c>
      <c r="AA1283" s="21">
        <v>0</v>
      </c>
      <c r="AB1283" s="21">
        <v>0</v>
      </c>
      <c r="AC1283" s="21">
        <v>50324.21</v>
      </c>
      <c r="AD1283" s="21">
        <v>130071.11</v>
      </c>
      <c r="AE1283" s="21">
        <v>0</v>
      </c>
      <c r="AF1283" s="24">
        <v>2022</v>
      </c>
      <c r="AG1283" s="24">
        <v>2022</v>
      </c>
      <c r="AH1283" s="25">
        <v>2022</v>
      </c>
      <c r="AT1283" s="12" t="e">
        <f t="shared" si="115"/>
        <v>#N/A</v>
      </c>
      <c r="BW1283" s="49"/>
      <c r="CE1283" s="12">
        <f t="shared" si="117"/>
        <v>1</v>
      </c>
      <c r="CL1283" s="12">
        <f t="shared" si="118"/>
        <v>130071.11</v>
      </c>
    </row>
    <row r="1284" spans="1:16326" ht="61.5" x14ac:dyDescent="0.85">
      <c r="A1284" s="12">
        <v>1</v>
      </c>
      <c r="B1284" s="45">
        <f>SUBTOTAL(103,$A$1032:A1284)</f>
        <v>241</v>
      </c>
      <c r="C1284" s="72" t="s">
        <v>647</v>
      </c>
      <c r="D1284" s="21">
        <v>4128373.37</v>
      </c>
      <c r="E1284" s="21">
        <v>0</v>
      </c>
      <c r="F1284" s="21">
        <v>0</v>
      </c>
      <c r="G1284" s="21">
        <v>0</v>
      </c>
      <c r="H1284" s="21">
        <v>0</v>
      </c>
      <c r="I1284" s="21">
        <v>0</v>
      </c>
      <c r="J1284" s="21">
        <v>0</v>
      </c>
      <c r="K1284" s="52">
        <v>0</v>
      </c>
      <c r="L1284" s="21">
        <v>0</v>
      </c>
      <c r="M1284" s="21">
        <v>766.32</v>
      </c>
      <c r="N1284" s="21">
        <v>4041877.2</v>
      </c>
      <c r="O1284" s="21">
        <v>0</v>
      </c>
      <c r="P1284" s="21">
        <v>0</v>
      </c>
      <c r="Q1284" s="21">
        <v>0</v>
      </c>
      <c r="R1284" s="21">
        <v>0</v>
      </c>
      <c r="S1284" s="21">
        <v>0</v>
      </c>
      <c r="T1284" s="21">
        <v>0</v>
      </c>
      <c r="U1284" s="21">
        <v>0</v>
      </c>
      <c r="V1284" s="21">
        <v>0</v>
      </c>
      <c r="W1284" s="21">
        <v>0</v>
      </c>
      <c r="X1284" s="21">
        <v>0</v>
      </c>
      <c r="Y1284" s="21">
        <v>0</v>
      </c>
      <c r="Z1284" s="21">
        <v>0</v>
      </c>
      <c r="AA1284" s="21">
        <v>0</v>
      </c>
      <c r="AB1284" s="21">
        <v>0</v>
      </c>
      <c r="AC1284" s="21">
        <v>86496.17</v>
      </c>
      <c r="AD1284" s="21">
        <v>0</v>
      </c>
      <c r="AE1284" s="21">
        <v>0</v>
      </c>
      <c r="AF1284" s="24" t="s">
        <v>262</v>
      </c>
      <c r="AG1284" s="24">
        <v>2022</v>
      </c>
      <c r="AH1284" s="25">
        <v>2022</v>
      </c>
      <c r="AT1284" s="12" t="e">
        <f t="shared" si="115"/>
        <v>#N/A</v>
      </c>
      <c r="BW1284" s="49"/>
      <c r="CA1284" s="12" t="e">
        <f>VLOOKUP(C1284,CB:CC,2,FALSE)</f>
        <v>#N/A</v>
      </c>
      <c r="CE1284" s="12" t="e">
        <f t="shared" si="117"/>
        <v>#N/A</v>
      </c>
      <c r="CL1284" s="12" t="e">
        <f t="shared" si="118"/>
        <v>#N/A</v>
      </c>
    </row>
    <row r="1285" spans="1:16326" ht="61.5" x14ac:dyDescent="0.85">
      <c r="B1285" s="15" t="s">
        <v>790</v>
      </c>
      <c r="C1285" s="15"/>
      <c r="D1285" s="258">
        <v>85760799.50999999</v>
      </c>
      <c r="E1285" s="21">
        <v>0</v>
      </c>
      <c r="F1285" s="21">
        <v>0</v>
      </c>
      <c r="G1285" s="21">
        <v>0</v>
      </c>
      <c r="H1285" s="21">
        <v>0</v>
      </c>
      <c r="I1285" s="21">
        <v>0</v>
      </c>
      <c r="J1285" s="21">
        <v>0</v>
      </c>
      <c r="K1285" s="23">
        <v>0</v>
      </c>
      <c r="L1285" s="21">
        <v>0</v>
      </c>
      <c r="M1285" s="21">
        <v>8263.23</v>
      </c>
      <c r="N1285" s="21">
        <v>62666882.43</v>
      </c>
      <c r="O1285" s="21">
        <v>0</v>
      </c>
      <c r="P1285" s="21">
        <v>0</v>
      </c>
      <c r="Q1285" s="21">
        <v>2768.5</v>
      </c>
      <c r="R1285" s="21">
        <v>21401511.52</v>
      </c>
      <c r="S1285" s="21">
        <v>0</v>
      </c>
      <c r="T1285" s="21">
        <v>0</v>
      </c>
      <c r="U1285" s="21">
        <v>0</v>
      </c>
      <c r="V1285" s="21">
        <v>0</v>
      </c>
      <c r="W1285" s="21">
        <v>0</v>
      </c>
      <c r="X1285" s="21">
        <v>0</v>
      </c>
      <c r="Y1285" s="21">
        <v>0</v>
      </c>
      <c r="Z1285" s="21">
        <v>0</v>
      </c>
      <c r="AA1285" s="21">
        <v>0</v>
      </c>
      <c r="AB1285" s="21">
        <v>0</v>
      </c>
      <c r="AC1285" s="21">
        <v>1101562.44</v>
      </c>
      <c r="AD1285" s="21">
        <v>590843.11999999988</v>
      </c>
      <c r="AE1285" s="21">
        <v>0</v>
      </c>
      <c r="AF1285" s="50" t="s">
        <v>718</v>
      </c>
      <c r="AG1285" s="50" t="s">
        <v>718</v>
      </c>
      <c r="AH1285" s="64" t="s">
        <v>718</v>
      </c>
      <c r="AT1285" s="12" t="e">
        <f t="shared" si="115"/>
        <v>#N/A</v>
      </c>
      <c r="BV1285" s="69" t="b">
        <f>D1285=(E1285+F1285+G1285+H1285+I1285+L1285+N1285+P1285+R1285+T1285+U1285+V1285+AA1285+AB1285+AC1285+AD1285+AE1285)</f>
        <v>1</v>
      </c>
      <c r="BW1285" s="49">
        <v>23342011.919999998</v>
      </c>
      <c r="CE1285" s="12" t="e">
        <f t="shared" si="117"/>
        <v>#N/A</v>
      </c>
      <c r="CL1285" s="12" t="e">
        <f t="shared" si="118"/>
        <v>#N/A</v>
      </c>
    </row>
    <row r="1286" spans="1:16326" ht="61.5" x14ac:dyDescent="0.85">
      <c r="A1286" s="12">
        <v>1</v>
      </c>
      <c r="B1286" s="45">
        <f>SUBTOTAL(103,$A$1032:A1286)</f>
        <v>242</v>
      </c>
      <c r="C1286" s="72" t="s">
        <v>629</v>
      </c>
      <c r="D1286" s="21">
        <v>2829908.05</v>
      </c>
      <c r="E1286" s="21">
        <v>0</v>
      </c>
      <c r="F1286" s="21">
        <v>0</v>
      </c>
      <c r="G1286" s="21">
        <v>0</v>
      </c>
      <c r="H1286" s="21">
        <v>0</v>
      </c>
      <c r="I1286" s="21">
        <v>0</v>
      </c>
      <c r="J1286" s="21">
        <v>0</v>
      </c>
      <c r="K1286" s="52">
        <v>0</v>
      </c>
      <c r="L1286" s="21">
        <v>0</v>
      </c>
      <c r="M1286" s="21">
        <v>274</v>
      </c>
      <c r="N1286" s="270">
        <v>2760530.4</v>
      </c>
      <c r="O1286" s="21">
        <v>0</v>
      </c>
      <c r="P1286" s="21">
        <v>0</v>
      </c>
      <c r="Q1286" s="21">
        <v>0</v>
      </c>
      <c r="R1286" s="21">
        <v>0</v>
      </c>
      <c r="S1286" s="21">
        <v>0</v>
      </c>
      <c r="T1286" s="21">
        <v>0</v>
      </c>
      <c r="U1286" s="21">
        <v>0</v>
      </c>
      <c r="V1286" s="21">
        <v>0</v>
      </c>
      <c r="W1286" s="21">
        <v>0</v>
      </c>
      <c r="X1286" s="21">
        <v>0</v>
      </c>
      <c r="Y1286" s="21">
        <v>0</v>
      </c>
      <c r="Z1286" s="21">
        <v>0</v>
      </c>
      <c r="AA1286" s="21">
        <v>0</v>
      </c>
      <c r="AB1286" s="21">
        <v>0</v>
      </c>
      <c r="AC1286" s="21">
        <v>29242.3</v>
      </c>
      <c r="AD1286" s="21">
        <v>40135.35</v>
      </c>
      <c r="AE1286" s="21">
        <v>0</v>
      </c>
      <c r="AF1286" s="24">
        <v>2022</v>
      </c>
      <c r="AG1286" s="24">
        <v>2022</v>
      </c>
      <c r="AH1286" s="25">
        <v>2022</v>
      </c>
      <c r="AT1286" s="12" t="e">
        <f t="shared" si="115"/>
        <v>#N/A</v>
      </c>
      <c r="BW1286" s="49"/>
      <c r="CE1286" s="12">
        <f t="shared" si="117"/>
        <v>1</v>
      </c>
      <c r="CL1286" s="12">
        <f t="shared" si="118"/>
        <v>40135.35</v>
      </c>
    </row>
    <row r="1287" spans="1:16326" ht="61.5" x14ac:dyDescent="0.85">
      <c r="A1287" s="12">
        <v>1</v>
      </c>
      <c r="B1287" s="45">
        <f>SUBTOTAL(103,$A$1032:A1287)</f>
        <v>243</v>
      </c>
      <c r="C1287" s="72" t="s">
        <v>630</v>
      </c>
      <c r="D1287" s="21">
        <v>5646090.1600000001</v>
      </c>
      <c r="E1287" s="21">
        <v>0</v>
      </c>
      <c r="F1287" s="21">
        <v>0</v>
      </c>
      <c r="G1287" s="21">
        <v>0</v>
      </c>
      <c r="H1287" s="21">
        <v>0</v>
      </c>
      <c r="I1287" s="21">
        <v>0</v>
      </c>
      <c r="J1287" s="21">
        <v>0</v>
      </c>
      <c r="K1287" s="52">
        <v>0</v>
      </c>
      <c r="L1287" s="21">
        <v>0</v>
      </c>
      <c r="M1287" s="21">
        <v>868</v>
      </c>
      <c r="N1287" s="21">
        <v>5586908.04</v>
      </c>
      <c r="O1287" s="21">
        <v>0</v>
      </c>
      <c r="P1287" s="21">
        <v>0</v>
      </c>
      <c r="Q1287" s="21">
        <v>0</v>
      </c>
      <c r="R1287" s="21">
        <v>0</v>
      </c>
      <c r="S1287" s="21">
        <v>0</v>
      </c>
      <c r="T1287" s="21">
        <v>0</v>
      </c>
      <c r="U1287" s="21">
        <v>0</v>
      </c>
      <c r="V1287" s="21">
        <v>0</v>
      </c>
      <c r="W1287" s="21">
        <v>0</v>
      </c>
      <c r="X1287" s="21">
        <v>0</v>
      </c>
      <c r="Y1287" s="21">
        <v>0</v>
      </c>
      <c r="Z1287" s="21">
        <v>0</v>
      </c>
      <c r="AA1287" s="21">
        <v>0</v>
      </c>
      <c r="AB1287" s="21">
        <v>0</v>
      </c>
      <c r="AC1287" s="21">
        <v>59182.12</v>
      </c>
      <c r="AD1287" s="21">
        <v>0</v>
      </c>
      <c r="AE1287" s="21">
        <v>0</v>
      </c>
      <c r="AF1287" s="24" t="s">
        <v>262</v>
      </c>
      <c r="AG1287" s="24">
        <v>2022</v>
      </c>
      <c r="AH1287" s="25">
        <v>2022</v>
      </c>
      <c r="AT1287" s="12" t="e">
        <f t="shared" si="115"/>
        <v>#N/A</v>
      </c>
      <c r="BW1287" s="49"/>
      <c r="CE1287" s="12">
        <f t="shared" si="117"/>
        <v>1</v>
      </c>
      <c r="CL1287" s="12" t="e">
        <f t="shared" si="118"/>
        <v>#N/A</v>
      </c>
    </row>
    <row r="1288" spans="1:16326" ht="61.5" x14ac:dyDescent="0.85">
      <c r="A1288" s="12">
        <v>1</v>
      </c>
      <c r="B1288" s="45">
        <f>SUBTOTAL(103,$A$1032:A1288)</f>
        <v>244</v>
      </c>
      <c r="C1288" s="72" t="s">
        <v>2193</v>
      </c>
      <c r="D1288" s="21">
        <v>8008043.2800000003</v>
      </c>
      <c r="E1288" s="21">
        <v>0</v>
      </c>
      <c r="F1288" s="21">
        <v>0</v>
      </c>
      <c r="G1288" s="21">
        <v>0</v>
      </c>
      <c r="H1288" s="21">
        <v>0</v>
      </c>
      <c r="I1288" s="21">
        <v>0</v>
      </c>
      <c r="J1288" s="21">
        <v>0</v>
      </c>
      <c r="K1288" s="52">
        <v>0</v>
      </c>
      <c r="L1288" s="21">
        <v>0</v>
      </c>
      <c r="M1288" s="21">
        <v>794</v>
      </c>
      <c r="N1288" s="270">
        <v>7824736.7999999998</v>
      </c>
      <c r="O1288" s="21">
        <v>0</v>
      </c>
      <c r="P1288" s="21">
        <v>0</v>
      </c>
      <c r="Q1288" s="21">
        <v>0</v>
      </c>
      <c r="R1288" s="21">
        <v>0</v>
      </c>
      <c r="S1288" s="21">
        <v>0</v>
      </c>
      <c r="T1288" s="21">
        <v>0</v>
      </c>
      <c r="U1288" s="21">
        <v>0</v>
      </c>
      <c r="V1288" s="21">
        <v>0</v>
      </c>
      <c r="W1288" s="21">
        <v>0</v>
      </c>
      <c r="X1288" s="21">
        <v>0</v>
      </c>
      <c r="Y1288" s="21">
        <v>0</v>
      </c>
      <c r="Z1288" s="21">
        <v>0</v>
      </c>
      <c r="AA1288" s="21">
        <v>0</v>
      </c>
      <c r="AB1288" s="21">
        <v>0</v>
      </c>
      <c r="AC1288" s="21">
        <v>82887.44</v>
      </c>
      <c r="AD1288" s="21">
        <v>100419.04</v>
      </c>
      <c r="AE1288" s="21">
        <v>0</v>
      </c>
      <c r="AF1288" s="24">
        <v>2022</v>
      </c>
      <c r="AG1288" s="24">
        <v>2022</v>
      </c>
      <c r="AH1288" s="25">
        <v>2022</v>
      </c>
      <c r="AT1288" s="12" t="e">
        <f t="shared" si="115"/>
        <v>#N/A</v>
      </c>
      <c r="BW1288" s="49"/>
      <c r="CE1288" s="12">
        <f t="shared" si="117"/>
        <v>1</v>
      </c>
      <c r="CL1288" s="12">
        <f t="shared" si="118"/>
        <v>100419.04</v>
      </c>
    </row>
    <row r="1289" spans="1:16326" ht="61.5" x14ac:dyDescent="0.85">
      <c r="A1289" s="12">
        <v>1</v>
      </c>
      <c r="B1289" s="45">
        <f>SUBTOTAL(103,$A$1032:A1289)</f>
        <v>245</v>
      </c>
      <c r="C1289" s="72" t="s">
        <v>638</v>
      </c>
      <c r="D1289" s="21">
        <v>27736429.050000001</v>
      </c>
      <c r="E1289" s="21">
        <v>0</v>
      </c>
      <c r="F1289" s="21">
        <v>0</v>
      </c>
      <c r="G1289" s="21">
        <v>0</v>
      </c>
      <c r="H1289" s="21">
        <v>0</v>
      </c>
      <c r="I1289" s="21">
        <v>0</v>
      </c>
      <c r="J1289" s="21">
        <v>0</v>
      </c>
      <c r="K1289" s="52">
        <v>0</v>
      </c>
      <c r="L1289" s="21">
        <v>0</v>
      </c>
      <c r="M1289" s="21">
        <v>908.3</v>
      </c>
      <c r="N1289" s="21">
        <v>5846300.1900000004</v>
      </c>
      <c r="O1289" s="21">
        <v>0</v>
      </c>
      <c r="P1289" s="21">
        <v>0</v>
      </c>
      <c r="Q1289" s="21">
        <v>2768.5</v>
      </c>
      <c r="R1289" s="21">
        <v>21401511.52</v>
      </c>
      <c r="S1289" s="21">
        <v>0</v>
      </c>
      <c r="T1289" s="21">
        <v>0</v>
      </c>
      <c r="U1289" s="21">
        <v>0</v>
      </c>
      <c r="V1289" s="21">
        <v>0</v>
      </c>
      <c r="W1289" s="21">
        <v>0</v>
      </c>
      <c r="X1289" s="21">
        <v>0</v>
      </c>
      <c r="Y1289" s="21">
        <v>0</v>
      </c>
      <c r="Z1289" s="21">
        <v>0</v>
      </c>
      <c r="AA1289" s="21">
        <v>0</v>
      </c>
      <c r="AB1289" s="21">
        <v>0</v>
      </c>
      <c r="AC1289" s="21">
        <v>288636.07</v>
      </c>
      <c r="AD1289" s="21">
        <v>199981.27</v>
      </c>
      <c r="AE1289" s="21">
        <v>0</v>
      </c>
      <c r="AF1289" s="24">
        <v>2022</v>
      </c>
      <c r="AG1289" s="24">
        <v>2022</v>
      </c>
      <c r="AH1289" s="25">
        <v>2022</v>
      </c>
      <c r="AT1289" s="12">
        <f t="shared" si="115"/>
        <v>1</v>
      </c>
      <c r="BW1289" s="49"/>
      <c r="CE1289" s="12">
        <f t="shared" si="117"/>
        <v>1</v>
      </c>
      <c r="CL1289" s="12">
        <f t="shared" si="118"/>
        <v>199981.27</v>
      </c>
    </row>
    <row r="1290" spans="1:16326" s="119" customFormat="1" ht="61.5" x14ac:dyDescent="0.85">
      <c r="A1290" s="119">
        <v>1</v>
      </c>
      <c r="B1290" s="45">
        <f>SUBTOTAL(103,$A$1032:A1290)</f>
        <v>246</v>
      </c>
      <c r="C1290" s="267" t="s">
        <v>2752</v>
      </c>
      <c r="D1290" s="21">
        <v>7331915.7800000003</v>
      </c>
      <c r="E1290" s="271">
        <v>0</v>
      </c>
      <c r="F1290" s="271">
        <v>0</v>
      </c>
      <c r="G1290" s="271">
        <v>0</v>
      </c>
      <c r="H1290" s="271">
        <v>0</v>
      </c>
      <c r="I1290" s="271">
        <v>0</v>
      </c>
      <c r="J1290" s="271">
        <v>0</v>
      </c>
      <c r="K1290" s="255">
        <v>0</v>
      </c>
      <c r="L1290" s="67">
        <v>0</v>
      </c>
      <c r="M1290" s="67">
        <v>754.8</v>
      </c>
      <c r="N1290" s="21">
        <v>7151867</v>
      </c>
      <c r="O1290" s="67">
        <v>0</v>
      </c>
      <c r="P1290" s="67">
        <v>0</v>
      </c>
      <c r="Q1290" s="67">
        <v>0</v>
      </c>
      <c r="R1290" s="67">
        <v>0</v>
      </c>
      <c r="S1290" s="21">
        <v>0</v>
      </c>
      <c r="T1290" s="21">
        <v>0</v>
      </c>
      <c r="U1290" s="67">
        <v>0</v>
      </c>
      <c r="V1290" s="67">
        <v>0</v>
      </c>
      <c r="W1290" s="67">
        <v>0</v>
      </c>
      <c r="X1290" s="67">
        <v>0</v>
      </c>
      <c r="Y1290" s="67">
        <v>0</v>
      </c>
      <c r="Z1290" s="67">
        <v>0</v>
      </c>
      <c r="AA1290" s="67">
        <v>0</v>
      </c>
      <c r="AB1290" s="67">
        <v>0</v>
      </c>
      <c r="AC1290" s="21">
        <v>75759.73</v>
      </c>
      <c r="AD1290" s="21">
        <v>104289.05</v>
      </c>
      <c r="AE1290" s="67">
        <v>0</v>
      </c>
      <c r="AF1290" s="24">
        <v>2022</v>
      </c>
      <c r="AG1290" s="24">
        <v>2022</v>
      </c>
      <c r="AH1290" s="25">
        <v>2022</v>
      </c>
      <c r="AT1290" s="119" t="e">
        <f t="shared" si="115"/>
        <v>#N/A</v>
      </c>
      <c r="BW1290" s="123"/>
      <c r="CA1290" s="119" t="e">
        <f t="shared" ref="CA1290:CA1296" si="119">VLOOKUP(C1290,CB:CC,2,FALSE)</f>
        <v>#N/A</v>
      </c>
      <c r="CE1290" s="12">
        <f t="shared" si="117"/>
        <v>1</v>
      </c>
      <c r="CL1290" s="12">
        <f t="shared" si="118"/>
        <v>104289.05</v>
      </c>
    </row>
    <row r="1291" spans="1:16326" ht="61.5" x14ac:dyDescent="0.85">
      <c r="A1291" s="12">
        <v>1</v>
      </c>
      <c r="B1291" s="45">
        <f>SUBTOTAL(103,$A$1032:A1291)</f>
        <v>247</v>
      </c>
      <c r="C1291" s="72" t="s">
        <v>1869</v>
      </c>
      <c r="D1291" s="21">
        <v>2807170.99</v>
      </c>
      <c r="E1291" s="21">
        <v>0</v>
      </c>
      <c r="F1291" s="21">
        <v>0</v>
      </c>
      <c r="G1291" s="21">
        <v>0</v>
      </c>
      <c r="H1291" s="21">
        <v>0</v>
      </c>
      <c r="I1291" s="21">
        <v>0</v>
      </c>
      <c r="J1291" s="21">
        <v>0</v>
      </c>
      <c r="K1291" s="52">
        <v>0</v>
      </c>
      <c r="L1291" s="21">
        <v>0</v>
      </c>
      <c r="M1291" s="21">
        <v>296</v>
      </c>
      <c r="N1291" s="270">
        <v>2728395</v>
      </c>
      <c r="O1291" s="21">
        <v>0</v>
      </c>
      <c r="P1291" s="21">
        <v>0</v>
      </c>
      <c r="Q1291" s="21">
        <v>0</v>
      </c>
      <c r="R1291" s="21">
        <v>0</v>
      </c>
      <c r="S1291" s="21">
        <v>0</v>
      </c>
      <c r="T1291" s="21">
        <v>0</v>
      </c>
      <c r="U1291" s="21">
        <v>0</v>
      </c>
      <c r="V1291" s="21">
        <v>0</v>
      </c>
      <c r="W1291" s="21">
        <v>0</v>
      </c>
      <c r="X1291" s="21">
        <v>0</v>
      </c>
      <c r="Y1291" s="21">
        <v>0</v>
      </c>
      <c r="Z1291" s="21">
        <v>0</v>
      </c>
      <c r="AA1291" s="21">
        <v>0</v>
      </c>
      <c r="AB1291" s="21">
        <v>0</v>
      </c>
      <c r="AC1291" s="21">
        <v>28901.89</v>
      </c>
      <c r="AD1291" s="21">
        <v>49874.1</v>
      </c>
      <c r="AE1291" s="21">
        <v>0</v>
      </c>
      <c r="AF1291" s="24">
        <v>2022</v>
      </c>
      <c r="AG1291" s="24">
        <v>2022</v>
      </c>
      <c r="AH1291" s="25">
        <v>2022</v>
      </c>
      <c r="AT1291" s="12" t="e">
        <f t="shared" si="115"/>
        <v>#N/A</v>
      </c>
      <c r="BW1291" s="49"/>
      <c r="CA1291" s="12" t="e">
        <f t="shared" si="119"/>
        <v>#N/A</v>
      </c>
      <c r="CE1291" s="12">
        <f t="shared" si="117"/>
        <v>1</v>
      </c>
      <c r="CL1291" s="12">
        <f t="shared" si="118"/>
        <v>49874.1</v>
      </c>
    </row>
    <row r="1292" spans="1:16326" ht="61.5" x14ac:dyDescent="0.85">
      <c r="A1292" s="12">
        <v>1</v>
      </c>
      <c r="B1292" s="45">
        <f>SUBTOTAL(103,$A$1032:A1292)</f>
        <v>248</v>
      </c>
      <c r="C1292" s="15" t="s">
        <v>2356</v>
      </c>
      <c r="D1292" s="21">
        <v>5242761.4400000004</v>
      </c>
      <c r="E1292" s="26">
        <v>0</v>
      </c>
      <c r="F1292" s="26">
        <v>0</v>
      </c>
      <c r="G1292" s="26">
        <v>0</v>
      </c>
      <c r="H1292" s="26">
        <v>0</v>
      </c>
      <c r="I1292" s="26">
        <v>0</v>
      </c>
      <c r="J1292" s="26">
        <v>0</v>
      </c>
      <c r="K1292" s="52">
        <v>0</v>
      </c>
      <c r="L1292" s="21">
        <v>0</v>
      </c>
      <c r="M1292" s="21">
        <v>887.84</v>
      </c>
      <c r="N1292" s="21">
        <v>5187807</v>
      </c>
      <c r="O1292" s="21">
        <v>0</v>
      </c>
      <c r="P1292" s="21">
        <v>0</v>
      </c>
      <c r="Q1292" s="21">
        <v>0</v>
      </c>
      <c r="R1292" s="21">
        <v>0</v>
      </c>
      <c r="S1292" s="21">
        <v>0</v>
      </c>
      <c r="T1292" s="21">
        <v>0</v>
      </c>
      <c r="U1292" s="21">
        <v>0</v>
      </c>
      <c r="V1292" s="21">
        <v>0</v>
      </c>
      <c r="W1292" s="21">
        <v>0</v>
      </c>
      <c r="X1292" s="21">
        <v>0</v>
      </c>
      <c r="Y1292" s="21">
        <v>0</v>
      </c>
      <c r="Z1292" s="21">
        <v>0</v>
      </c>
      <c r="AA1292" s="21">
        <v>0</v>
      </c>
      <c r="AB1292" s="21">
        <v>0</v>
      </c>
      <c r="AC1292" s="21">
        <v>54954.44</v>
      </c>
      <c r="AD1292" s="21">
        <v>0</v>
      </c>
      <c r="AE1292" s="21">
        <v>0</v>
      </c>
      <c r="AF1292" s="24" t="s">
        <v>262</v>
      </c>
      <c r="AG1292" s="24">
        <v>2022</v>
      </c>
      <c r="AH1292" s="25">
        <v>2022</v>
      </c>
      <c r="AT1292" s="12" t="e">
        <f t="shared" si="115"/>
        <v>#N/A</v>
      </c>
      <c r="BW1292" s="49"/>
      <c r="CA1292" s="12" t="e">
        <f t="shared" si="119"/>
        <v>#N/A</v>
      </c>
      <c r="CE1292" s="12">
        <f t="shared" si="117"/>
        <v>1</v>
      </c>
      <c r="CL1292" s="12" t="e">
        <f t="shared" si="118"/>
        <v>#N/A</v>
      </c>
    </row>
    <row r="1293" spans="1:16326" ht="61.5" x14ac:dyDescent="0.85">
      <c r="A1293" s="12">
        <v>1</v>
      </c>
      <c r="B1293" s="45">
        <f>SUBTOTAL(103,$A$1032:A1293)</f>
        <v>249</v>
      </c>
      <c r="C1293" s="15" t="s">
        <v>2225</v>
      </c>
      <c r="D1293" s="21">
        <v>5121371.0299999993</v>
      </c>
      <c r="E1293" s="26">
        <v>0</v>
      </c>
      <c r="F1293" s="26">
        <v>0</v>
      </c>
      <c r="G1293" s="26">
        <v>0</v>
      </c>
      <c r="H1293" s="26">
        <v>0</v>
      </c>
      <c r="I1293" s="26">
        <v>0</v>
      </c>
      <c r="J1293" s="26">
        <v>0</v>
      </c>
      <c r="K1293" s="52">
        <v>0</v>
      </c>
      <c r="L1293" s="21">
        <v>0</v>
      </c>
      <c r="M1293" s="21">
        <v>790</v>
      </c>
      <c r="N1293" s="21">
        <v>4919940</v>
      </c>
      <c r="O1293" s="21">
        <v>0</v>
      </c>
      <c r="P1293" s="21">
        <v>0</v>
      </c>
      <c r="Q1293" s="21">
        <v>0</v>
      </c>
      <c r="R1293" s="21">
        <v>0</v>
      </c>
      <c r="S1293" s="21">
        <v>0</v>
      </c>
      <c r="T1293" s="21">
        <v>0</v>
      </c>
      <c r="U1293" s="21">
        <v>0</v>
      </c>
      <c r="V1293" s="21">
        <v>0</v>
      </c>
      <c r="W1293" s="21">
        <v>0</v>
      </c>
      <c r="X1293" s="21">
        <v>0</v>
      </c>
      <c r="Y1293" s="21">
        <v>0</v>
      </c>
      <c r="Z1293" s="21">
        <v>0</v>
      </c>
      <c r="AA1293" s="21">
        <v>0</v>
      </c>
      <c r="AB1293" s="21">
        <v>0</v>
      </c>
      <c r="AC1293" s="21">
        <v>105286.72</v>
      </c>
      <c r="AD1293" s="21">
        <v>96144.31</v>
      </c>
      <c r="AE1293" s="21">
        <v>0</v>
      </c>
      <c r="AF1293" s="24">
        <v>2022</v>
      </c>
      <c r="AG1293" s="24">
        <v>2022</v>
      </c>
      <c r="AH1293" s="25">
        <v>2022</v>
      </c>
      <c r="AT1293" s="12" t="e">
        <f t="shared" si="115"/>
        <v>#N/A</v>
      </c>
      <c r="BW1293" s="49"/>
      <c r="CA1293" s="12" t="e">
        <f t="shared" si="119"/>
        <v>#N/A</v>
      </c>
      <c r="CE1293" s="12" t="e">
        <f t="shared" si="117"/>
        <v>#N/A</v>
      </c>
      <c r="CL1293" s="12">
        <f t="shared" si="118"/>
        <v>96144.31</v>
      </c>
    </row>
    <row r="1294" spans="1:16326" ht="61.5" x14ac:dyDescent="0.85">
      <c r="A1294" s="119">
        <v>1</v>
      </c>
      <c r="B1294" s="45">
        <f>SUBTOTAL(103,$A$1032:A1294)</f>
        <v>250</v>
      </c>
      <c r="C1294" s="267" t="s">
        <v>1868</v>
      </c>
      <c r="D1294" s="21">
        <v>3131975</v>
      </c>
      <c r="E1294" s="120">
        <v>0</v>
      </c>
      <c r="F1294" s="120">
        <v>0</v>
      </c>
      <c r="G1294" s="120">
        <v>0</v>
      </c>
      <c r="H1294" s="120">
        <v>0</v>
      </c>
      <c r="I1294" s="120">
        <v>0</v>
      </c>
      <c r="J1294" s="120">
        <v>0</v>
      </c>
      <c r="K1294" s="255">
        <v>0</v>
      </c>
      <c r="L1294" s="67">
        <v>0</v>
      </c>
      <c r="M1294" s="21">
        <v>460</v>
      </c>
      <c r="N1294" s="21">
        <v>3066355</v>
      </c>
      <c r="O1294" s="67">
        <v>0</v>
      </c>
      <c r="P1294" s="67">
        <v>0</v>
      </c>
      <c r="Q1294" s="67">
        <v>0</v>
      </c>
      <c r="R1294" s="67">
        <v>0</v>
      </c>
      <c r="S1294" s="67">
        <v>0</v>
      </c>
      <c r="T1294" s="67">
        <v>0</v>
      </c>
      <c r="U1294" s="67">
        <v>0</v>
      </c>
      <c r="V1294" s="67">
        <v>0</v>
      </c>
      <c r="W1294" s="67">
        <v>0</v>
      </c>
      <c r="X1294" s="67">
        <v>0</v>
      </c>
      <c r="Y1294" s="67">
        <v>0</v>
      </c>
      <c r="Z1294" s="67">
        <v>0</v>
      </c>
      <c r="AA1294" s="67">
        <v>0</v>
      </c>
      <c r="AB1294" s="67">
        <v>0</v>
      </c>
      <c r="AC1294" s="21">
        <v>65620</v>
      </c>
      <c r="AD1294" s="21">
        <v>0</v>
      </c>
      <c r="AE1294" s="67">
        <v>0</v>
      </c>
      <c r="AF1294" s="24" t="s">
        <v>262</v>
      </c>
      <c r="AG1294" s="24">
        <v>2022</v>
      </c>
      <c r="AH1294" s="25">
        <v>2022</v>
      </c>
      <c r="AI1294" s="119"/>
      <c r="AJ1294" s="119"/>
      <c r="AK1294" s="119"/>
      <c r="AL1294" s="119"/>
      <c r="AM1294" s="119"/>
      <c r="AN1294" s="119"/>
      <c r="AO1294" s="119"/>
      <c r="AP1294" s="119"/>
      <c r="AQ1294" s="119"/>
      <c r="AR1294" s="119"/>
      <c r="AS1294" s="119"/>
      <c r="AT1294" s="119" t="e">
        <f t="shared" si="115"/>
        <v>#N/A</v>
      </c>
      <c r="AU1294" s="119"/>
      <c r="AV1294" s="119"/>
      <c r="AW1294" s="119"/>
      <c r="AX1294" s="119"/>
      <c r="AY1294" s="119"/>
      <c r="AZ1294" s="119"/>
      <c r="BA1294" s="119"/>
      <c r="BB1294" s="119"/>
      <c r="BC1294" s="119"/>
      <c r="BD1294" s="119"/>
      <c r="BE1294" s="119"/>
      <c r="BF1294" s="119"/>
      <c r="BG1294" s="119"/>
      <c r="BH1294" s="119"/>
      <c r="BI1294" s="119"/>
      <c r="BJ1294" s="119"/>
      <c r="BK1294" s="119"/>
      <c r="BL1294" s="119"/>
      <c r="BM1294" s="119"/>
      <c r="BN1294" s="119"/>
      <c r="BO1294" s="119"/>
      <c r="BP1294" s="119"/>
      <c r="BQ1294" s="119"/>
      <c r="BR1294" s="119"/>
      <c r="BS1294" s="119"/>
      <c r="BT1294" s="119"/>
      <c r="BU1294" s="119"/>
      <c r="BV1294" s="119"/>
      <c r="BW1294" s="123"/>
      <c r="BX1294" s="119"/>
      <c r="BY1294" s="119"/>
      <c r="BZ1294" s="119"/>
      <c r="CA1294" s="119" t="e">
        <f t="shared" si="119"/>
        <v>#N/A</v>
      </c>
      <c r="CB1294" s="119"/>
      <c r="CC1294" s="119"/>
      <c r="CD1294" s="119"/>
      <c r="CE1294" s="12" t="e">
        <f t="shared" si="117"/>
        <v>#N/A</v>
      </c>
      <c r="CF1294" s="119"/>
      <c r="CG1294" s="119"/>
      <c r="CH1294" s="119"/>
      <c r="CI1294" s="119"/>
      <c r="CJ1294" s="119"/>
      <c r="CK1294" s="119"/>
      <c r="CL1294" s="12" t="e">
        <f t="shared" si="118"/>
        <v>#N/A</v>
      </c>
      <c r="CM1294" s="119"/>
      <c r="CN1294" s="119"/>
      <c r="CO1294" s="119"/>
      <c r="CP1294" s="119"/>
      <c r="CQ1294" s="119"/>
      <c r="CR1294" s="119"/>
      <c r="CS1294" s="119"/>
      <c r="CT1294" s="119"/>
      <c r="CU1294" s="119"/>
      <c r="CV1294" s="119"/>
      <c r="CW1294" s="119"/>
      <c r="CX1294" s="119"/>
      <c r="CY1294" s="119"/>
      <c r="CZ1294" s="119"/>
      <c r="DA1294" s="119"/>
      <c r="DB1294" s="119"/>
      <c r="DC1294" s="119"/>
      <c r="DD1294" s="119"/>
      <c r="DE1294" s="119"/>
      <c r="DF1294" s="119"/>
      <c r="DG1294" s="119"/>
      <c r="DH1294" s="119"/>
      <c r="DI1294" s="119"/>
      <c r="DJ1294" s="119"/>
      <c r="DK1294" s="119"/>
      <c r="DL1294" s="119"/>
      <c r="DM1294" s="119"/>
      <c r="DN1294" s="119"/>
      <c r="DO1294" s="119"/>
      <c r="DP1294" s="119"/>
      <c r="DQ1294" s="119"/>
      <c r="DR1294" s="119"/>
      <c r="DS1294" s="119"/>
      <c r="DT1294" s="119"/>
      <c r="DU1294" s="119"/>
      <c r="DV1294" s="119"/>
      <c r="DW1294" s="119"/>
      <c r="DX1294" s="119"/>
      <c r="DY1294" s="119"/>
      <c r="DZ1294" s="119"/>
      <c r="EA1294" s="119"/>
      <c r="EB1294" s="119"/>
      <c r="EC1294" s="119"/>
      <c r="ED1294" s="119"/>
      <c r="EE1294" s="119"/>
      <c r="EF1294" s="119"/>
      <c r="EG1294" s="119"/>
      <c r="EH1294" s="119"/>
      <c r="EI1294" s="119"/>
      <c r="EJ1294" s="119"/>
      <c r="EK1294" s="119"/>
      <c r="EL1294" s="119"/>
      <c r="EM1294" s="119"/>
      <c r="EN1294" s="119"/>
      <c r="EO1294" s="119"/>
      <c r="EP1294" s="119"/>
      <c r="EQ1294" s="119"/>
      <c r="ER1294" s="119"/>
      <c r="ES1294" s="119"/>
      <c r="ET1294" s="119"/>
      <c r="EU1294" s="119"/>
      <c r="EV1294" s="119"/>
      <c r="EW1294" s="119"/>
      <c r="EX1294" s="119"/>
      <c r="EY1294" s="119"/>
      <c r="EZ1294" s="119"/>
      <c r="FA1294" s="119"/>
      <c r="FB1294" s="119"/>
      <c r="FC1294" s="119"/>
      <c r="FD1294" s="119"/>
      <c r="FE1294" s="119"/>
      <c r="FF1294" s="119"/>
      <c r="FG1294" s="119"/>
      <c r="FH1294" s="119"/>
      <c r="FI1294" s="119"/>
      <c r="FJ1294" s="119"/>
      <c r="FK1294" s="119"/>
      <c r="FL1294" s="119"/>
      <c r="FM1294" s="119"/>
      <c r="FN1294" s="119"/>
      <c r="FO1294" s="119"/>
      <c r="FP1294" s="119"/>
      <c r="FQ1294" s="119"/>
      <c r="FR1294" s="119"/>
      <c r="FS1294" s="119"/>
      <c r="FT1294" s="119"/>
      <c r="FU1294" s="119"/>
      <c r="FV1294" s="119"/>
      <c r="FW1294" s="119"/>
      <c r="FX1294" s="119"/>
      <c r="FY1294" s="119"/>
      <c r="FZ1294" s="119"/>
      <c r="GA1294" s="119"/>
      <c r="GB1294" s="119"/>
      <c r="GC1294" s="119"/>
      <c r="GD1294" s="119"/>
      <c r="GE1294" s="119"/>
      <c r="GF1294" s="119"/>
      <c r="GG1294" s="119"/>
      <c r="GH1294" s="119"/>
      <c r="GI1294" s="119"/>
      <c r="GJ1294" s="119"/>
      <c r="GK1294" s="119"/>
      <c r="GL1294" s="119"/>
      <c r="GM1294" s="119"/>
      <c r="GN1294" s="119"/>
      <c r="GO1294" s="119"/>
      <c r="GP1294" s="119"/>
      <c r="GQ1294" s="119"/>
      <c r="GR1294" s="119"/>
      <c r="GS1294" s="119"/>
      <c r="GT1294" s="119"/>
      <c r="GU1294" s="119"/>
      <c r="GV1294" s="119"/>
      <c r="GW1294" s="119"/>
      <c r="GX1294" s="119"/>
      <c r="GY1294" s="119"/>
      <c r="GZ1294" s="119"/>
      <c r="HA1294" s="119"/>
      <c r="HB1294" s="119"/>
      <c r="HC1294" s="119"/>
      <c r="HD1294" s="119"/>
      <c r="HE1294" s="119"/>
      <c r="HF1294" s="119"/>
      <c r="HG1294" s="119"/>
      <c r="HH1294" s="119"/>
      <c r="HI1294" s="119"/>
      <c r="HJ1294" s="119"/>
      <c r="HK1294" s="119"/>
      <c r="HL1294" s="119"/>
      <c r="HM1294" s="119"/>
      <c r="HN1294" s="119"/>
      <c r="HO1294" s="119"/>
      <c r="HP1294" s="119"/>
      <c r="HQ1294" s="119"/>
      <c r="HR1294" s="119"/>
      <c r="HS1294" s="119"/>
      <c r="HT1294" s="119"/>
      <c r="HU1294" s="119"/>
      <c r="HV1294" s="119"/>
      <c r="HW1294" s="119"/>
      <c r="HX1294" s="119"/>
      <c r="HY1294" s="119"/>
      <c r="HZ1294" s="119"/>
      <c r="IA1294" s="119"/>
      <c r="IB1294" s="119"/>
      <c r="IC1294" s="119"/>
      <c r="ID1294" s="119"/>
      <c r="IE1294" s="119"/>
      <c r="IF1294" s="119"/>
      <c r="IG1294" s="119"/>
      <c r="IH1294" s="119"/>
      <c r="II1294" s="119"/>
      <c r="IJ1294" s="119"/>
      <c r="IK1294" s="119"/>
      <c r="IL1294" s="119"/>
      <c r="IM1294" s="119"/>
      <c r="IN1294" s="119"/>
      <c r="IO1294" s="119"/>
      <c r="IP1294" s="119"/>
      <c r="IQ1294" s="119"/>
      <c r="IR1294" s="119"/>
      <c r="IS1294" s="119"/>
      <c r="IT1294" s="119"/>
      <c r="IU1294" s="119"/>
      <c r="IV1294" s="119"/>
      <c r="IW1294" s="119"/>
      <c r="IX1294" s="119"/>
      <c r="IY1294" s="119"/>
      <c r="IZ1294" s="119"/>
      <c r="JA1294" s="119"/>
      <c r="JB1294" s="119"/>
      <c r="JC1294" s="119"/>
      <c r="JD1294" s="119"/>
      <c r="JE1294" s="119"/>
      <c r="JF1294" s="119"/>
      <c r="JG1294" s="119"/>
      <c r="JH1294" s="119"/>
      <c r="JI1294" s="119"/>
      <c r="JJ1294" s="119"/>
      <c r="JK1294" s="119"/>
      <c r="JL1294" s="119"/>
      <c r="JM1294" s="119"/>
      <c r="JN1294" s="119"/>
      <c r="JO1294" s="119"/>
      <c r="JP1294" s="119"/>
      <c r="JQ1294" s="119"/>
      <c r="JR1294" s="119"/>
      <c r="JS1294" s="119"/>
      <c r="JT1294" s="119"/>
      <c r="JU1294" s="119"/>
      <c r="JV1294" s="119"/>
      <c r="JW1294" s="119"/>
      <c r="JX1294" s="119"/>
      <c r="JY1294" s="119"/>
      <c r="JZ1294" s="119"/>
      <c r="KA1294" s="119"/>
      <c r="KB1294" s="119"/>
      <c r="KC1294" s="119"/>
      <c r="KD1294" s="119"/>
      <c r="KE1294" s="119"/>
      <c r="KF1294" s="119"/>
      <c r="KG1294" s="119"/>
      <c r="KH1294" s="119"/>
      <c r="KI1294" s="119"/>
      <c r="KJ1294" s="119"/>
      <c r="KK1294" s="119"/>
      <c r="KL1294" s="119"/>
      <c r="KM1294" s="119"/>
      <c r="KN1294" s="119"/>
      <c r="KO1294" s="119"/>
      <c r="KP1294" s="119"/>
      <c r="KQ1294" s="119"/>
      <c r="KR1294" s="119"/>
      <c r="KS1294" s="119"/>
      <c r="KT1294" s="119"/>
      <c r="KU1294" s="119"/>
      <c r="KV1294" s="119"/>
      <c r="KW1294" s="119"/>
      <c r="KX1294" s="119"/>
      <c r="KY1294" s="119"/>
      <c r="KZ1294" s="119"/>
      <c r="LA1294" s="119"/>
      <c r="LB1294" s="119"/>
      <c r="LC1294" s="119"/>
      <c r="LD1294" s="119"/>
      <c r="LE1294" s="119"/>
      <c r="LF1294" s="119"/>
      <c r="LG1294" s="119"/>
      <c r="LH1294" s="119"/>
      <c r="LI1294" s="119"/>
      <c r="LJ1294" s="119"/>
      <c r="LK1294" s="119"/>
      <c r="LL1294" s="119"/>
      <c r="LM1294" s="119"/>
      <c r="LN1294" s="119"/>
      <c r="LO1294" s="119"/>
      <c r="LP1294" s="119"/>
      <c r="LQ1294" s="119"/>
      <c r="LR1294" s="119"/>
      <c r="LS1294" s="119"/>
      <c r="LT1294" s="119"/>
      <c r="LU1294" s="119"/>
      <c r="LV1294" s="119"/>
      <c r="LW1294" s="119"/>
      <c r="LX1294" s="119"/>
      <c r="LY1294" s="119"/>
      <c r="LZ1294" s="119"/>
      <c r="MA1294" s="119"/>
      <c r="MB1294" s="119"/>
      <c r="MC1294" s="119"/>
      <c r="MD1294" s="119"/>
      <c r="ME1294" s="119"/>
      <c r="MF1294" s="119"/>
      <c r="MG1294" s="119"/>
      <c r="MH1294" s="119"/>
      <c r="MI1294" s="119"/>
      <c r="MJ1294" s="119"/>
      <c r="MK1294" s="119"/>
      <c r="ML1294" s="119"/>
      <c r="MM1294" s="119"/>
      <c r="MN1294" s="119"/>
      <c r="MO1294" s="119"/>
      <c r="MP1294" s="119"/>
      <c r="MQ1294" s="119"/>
      <c r="MR1294" s="119"/>
      <c r="MS1294" s="119"/>
      <c r="MT1294" s="119"/>
      <c r="MU1294" s="119"/>
      <c r="MV1294" s="119"/>
      <c r="MW1294" s="119"/>
      <c r="MX1294" s="119"/>
      <c r="MY1294" s="119"/>
      <c r="MZ1294" s="119"/>
      <c r="NA1294" s="119"/>
      <c r="NB1294" s="119"/>
      <c r="NC1294" s="119"/>
      <c r="ND1294" s="119"/>
      <c r="NE1294" s="119"/>
      <c r="NF1294" s="119"/>
      <c r="NG1294" s="119"/>
      <c r="NH1294" s="119"/>
      <c r="NI1294" s="119"/>
      <c r="NJ1294" s="119"/>
      <c r="NK1294" s="119"/>
      <c r="NL1294" s="119"/>
      <c r="NM1294" s="119"/>
      <c r="NN1294" s="119"/>
      <c r="NO1294" s="119"/>
      <c r="NP1294" s="119"/>
      <c r="NQ1294" s="119"/>
      <c r="NR1294" s="119"/>
      <c r="NS1294" s="119"/>
      <c r="NT1294" s="119"/>
      <c r="NU1294" s="119"/>
      <c r="NV1294" s="119"/>
      <c r="NW1294" s="119"/>
      <c r="NX1294" s="119"/>
      <c r="NY1294" s="119"/>
      <c r="NZ1294" s="119"/>
      <c r="OA1294" s="119"/>
      <c r="OB1294" s="119"/>
      <c r="OC1294" s="119"/>
      <c r="OD1294" s="119"/>
      <c r="OE1294" s="119"/>
      <c r="OF1294" s="119"/>
      <c r="OG1294" s="119"/>
      <c r="OH1294" s="119"/>
      <c r="OI1294" s="119"/>
      <c r="OJ1294" s="119"/>
      <c r="OK1294" s="119"/>
      <c r="OL1294" s="119"/>
      <c r="OM1294" s="119"/>
      <c r="ON1294" s="119"/>
      <c r="OO1294" s="119"/>
      <c r="OP1294" s="119"/>
      <c r="OQ1294" s="119"/>
      <c r="OR1294" s="119"/>
      <c r="OS1294" s="119"/>
      <c r="OT1294" s="119"/>
      <c r="OU1294" s="119"/>
      <c r="OV1294" s="119"/>
      <c r="OW1294" s="119"/>
      <c r="OX1294" s="119"/>
      <c r="OY1294" s="119"/>
      <c r="OZ1294" s="119"/>
      <c r="PA1294" s="119"/>
      <c r="PB1294" s="119"/>
      <c r="PC1294" s="119"/>
      <c r="PD1294" s="119"/>
      <c r="PE1294" s="119"/>
      <c r="PF1294" s="119"/>
      <c r="PG1294" s="119"/>
      <c r="PH1294" s="119"/>
      <c r="PI1294" s="119"/>
      <c r="PJ1294" s="119"/>
      <c r="PK1294" s="119"/>
      <c r="PL1294" s="119"/>
      <c r="PM1294" s="119"/>
      <c r="PN1294" s="119"/>
      <c r="PO1294" s="119"/>
      <c r="PP1294" s="119"/>
      <c r="PQ1294" s="119"/>
      <c r="PR1294" s="119"/>
      <c r="PS1294" s="119"/>
      <c r="PT1294" s="119"/>
      <c r="PU1294" s="119"/>
      <c r="PV1294" s="119"/>
      <c r="PW1294" s="119"/>
      <c r="PX1294" s="119"/>
      <c r="PY1294" s="119"/>
      <c r="PZ1294" s="119"/>
      <c r="QA1294" s="119"/>
      <c r="QB1294" s="119"/>
      <c r="QC1294" s="119"/>
      <c r="QD1294" s="119"/>
      <c r="QE1294" s="119"/>
      <c r="QF1294" s="119"/>
      <c r="QG1294" s="119"/>
      <c r="QH1294" s="119"/>
      <c r="QI1294" s="119"/>
      <c r="QJ1294" s="119"/>
      <c r="QK1294" s="119"/>
      <c r="QL1294" s="119"/>
      <c r="QM1294" s="119"/>
      <c r="QN1294" s="119"/>
      <c r="QO1294" s="119"/>
      <c r="QP1294" s="119"/>
      <c r="QQ1294" s="119"/>
      <c r="QR1294" s="119"/>
      <c r="QS1294" s="119"/>
      <c r="QT1294" s="119"/>
      <c r="QU1294" s="119"/>
      <c r="QV1294" s="119"/>
      <c r="QW1294" s="119"/>
      <c r="QX1294" s="119"/>
      <c r="QY1294" s="119"/>
      <c r="QZ1294" s="119"/>
      <c r="RA1294" s="119"/>
      <c r="RB1294" s="119"/>
      <c r="RC1294" s="119"/>
      <c r="RD1294" s="119"/>
      <c r="RE1294" s="119"/>
      <c r="RF1294" s="119"/>
      <c r="RG1294" s="119"/>
      <c r="RH1294" s="119"/>
      <c r="RI1294" s="119"/>
      <c r="RJ1294" s="119"/>
      <c r="RK1294" s="119"/>
      <c r="RL1294" s="119"/>
      <c r="RM1294" s="119"/>
      <c r="RN1294" s="119"/>
      <c r="RO1294" s="119"/>
      <c r="RP1294" s="119"/>
      <c r="RQ1294" s="119"/>
      <c r="RR1294" s="119"/>
      <c r="RS1294" s="119"/>
      <c r="RT1294" s="119"/>
      <c r="RU1294" s="119"/>
      <c r="RV1294" s="119"/>
      <c r="RW1294" s="119"/>
      <c r="RX1294" s="119"/>
      <c r="RY1294" s="119"/>
      <c r="RZ1294" s="119"/>
      <c r="SA1294" s="119"/>
      <c r="SB1294" s="119"/>
      <c r="SC1294" s="119"/>
      <c r="SD1294" s="119"/>
      <c r="SE1294" s="119"/>
      <c r="SF1294" s="119"/>
      <c r="SG1294" s="119"/>
      <c r="SH1294" s="119"/>
      <c r="SI1294" s="119"/>
      <c r="SJ1294" s="119"/>
      <c r="SK1294" s="119"/>
      <c r="SL1294" s="119"/>
      <c r="SM1294" s="119"/>
      <c r="SN1294" s="119"/>
      <c r="SO1294" s="119"/>
      <c r="SP1294" s="119"/>
      <c r="SQ1294" s="119"/>
      <c r="SR1294" s="119"/>
      <c r="SS1294" s="119"/>
      <c r="ST1294" s="119"/>
      <c r="SU1294" s="119"/>
      <c r="SV1294" s="119"/>
      <c r="SW1294" s="119"/>
      <c r="SX1294" s="119"/>
      <c r="SY1294" s="119"/>
      <c r="SZ1294" s="119"/>
      <c r="TA1294" s="119"/>
      <c r="TB1294" s="119"/>
      <c r="TC1294" s="119"/>
      <c r="TD1294" s="119"/>
      <c r="TE1294" s="119"/>
      <c r="TF1294" s="119"/>
      <c r="TG1294" s="119"/>
      <c r="TH1294" s="119"/>
      <c r="TI1294" s="119"/>
      <c r="TJ1294" s="119"/>
      <c r="TK1294" s="119"/>
      <c r="TL1294" s="119"/>
      <c r="TM1294" s="119"/>
      <c r="TN1294" s="119"/>
      <c r="TO1294" s="119"/>
      <c r="TP1294" s="119"/>
      <c r="TQ1294" s="119"/>
      <c r="TR1294" s="119"/>
      <c r="TS1294" s="119"/>
      <c r="TT1294" s="119"/>
      <c r="TU1294" s="119"/>
      <c r="TV1294" s="119"/>
      <c r="TW1294" s="119"/>
      <c r="TX1294" s="119"/>
      <c r="TY1294" s="119"/>
      <c r="TZ1294" s="119"/>
      <c r="UA1294" s="119"/>
      <c r="UB1294" s="119"/>
      <c r="UC1294" s="119"/>
      <c r="UD1294" s="119"/>
      <c r="UE1294" s="119"/>
      <c r="UF1294" s="119"/>
      <c r="UG1294" s="119"/>
      <c r="UH1294" s="119"/>
      <c r="UI1294" s="119"/>
      <c r="UJ1294" s="119"/>
      <c r="UK1294" s="119"/>
      <c r="UL1294" s="119"/>
      <c r="UM1294" s="119"/>
      <c r="UN1294" s="119"/>
      <c r="UO1294" s="119"/>
      <c r="UP1294" s="119"/>
      <c r="UQ1294" s="119"/>
      <c r="UR1294" s="119"/>
      <c r="US1294" s="119"/>
      <c r="UT1294" s="119"/>
      <c r="UU1294" s="119"/>
      <c r="UV1294" s="119"/>
      <c r="UW1294" s="119"/>
      <c r="UX1294" s="119"/>
      <c r="UY1294" s="119"/>
      <c r="UZ1294" s="119"/>
      <c r="VA1294" s="119"/>
      <c r="VB1294" s="119"/>
      <c r="VC1294" s="119"/>
      <c r="VD1294" s="119"/>
      <c r="VE1294" s="119"/>
      <c r="VF1294" s="119"/>
      <c r="VG1294" s="119"/>
      <c r="VH1294" s="119"/>
      <c r="VI1294" s="119"/>
      <c r="VJ1294" s="119"/>
      <c r="VK1294" s="119"/>
      <c r="VL1294" s="119"/>
      <c r="VM1294" s="119"/>
      <c r="VN1294" s="119"/>
      <c r="VO1294" s="119"/>
      <c r="VP1294" s="119"/>
      <c r="VQ1294" s="119"/>
      <c r="VR1294" s="119"/>
      <c r="VS1294" s="119"/>
      <c r="VT1294" s="119"/>
      <c r="VU1294" s="119"/>
      <c r="VV1294" s="119"/>
      <c r="VW1294" s="119"/>
      <c r="VX1294" s="119"/>
      <c r="VY1294" s="119"/>
      <c r="VZ1294" s="119"/>
      <c r="WA1294" s="119"/>
      <c r="WB1294" s="119"/>
      <c r="WC1294" s="119"/>
      <c r="WD1294" s="119"/>
      <c r="WE1294" s="119"/>
      <c r="WF1294" s="119"/>
      <c r="WG1294" s="119"/>
      <c r="WH1294" s="119"/>
      <c r="WI1294" s="119"/>
      <c r="WJ1294" s="119"/>
      <c r="WK1294" s="119"/>
      <c r="WL1294" s="119"/>
      <c r="WM1294" s="119"/>
      <c r="WN1294" s="119"/>
      <c r="WO1294" s="119"/>
      <c r="WP1294" s="119"/>
      <c r="WQ1294" s="119"/>
      <c r="WR1294" s="119"/>
      <c r="WS1294" s="119"/>
      <c r="WT1294" s="119"/>
      <c r="WU1294" s="119"/>
      <c r="WV1294" s="119"/>
      <c r="WW1294" s="119"/>
      <c r="WX1294" s="119"/>
      <c r="WY1294" s="119"/>
      <c r="WZ1294" s="119"/>
      <c r="XA1294" s="119"/>
      <c r="XB1294" s="119"/>
      <c r="XC1294" s="119"/>
      <c r="XD1294" s="119"/>
      <c r="XE1294" s="119"/>
      <c r="XF1294" s="119"/>
      <c r="XG1294" s="119"/>
      <c r="XH1294" s="119"/>
      <c r="XI1294" s="119"/>
      <c r="XJ1294" s="119"/>
      <c r="XK1294" s="119"/>
      <c r="XL1294" s="119"/>
      <c r="XM1294" s="119"/>
      <c r="XN1294" s="119"/>
      <c r="XO1294" s="119"/>
      <c r="XP1294" s="119"/>
      <c r="XQ1294" s="119"/>
      <c r="XR1294" s="119"/>
      <c r="XS1294" s="119"/>
      <c r="XT1294" s="119"/>
      <c r="XU1294" s="119"/>
      <c r="XV1294" s="119"/>
      <c r="XW1294" s="119"/>
      <c r="XX1294" s="119"/>
      <c r="XY1294" s="119"/>
      <c r="XZ1294" s="119"/>
      <c r="YA1294" s="119"/>
      <c r="YB1294" s="119"/>
      <c r="YC1294" s="119"/>
      <c r="YD1294" s="119"/>
      <c r="YE1294" s="119"/>
      <c r="YF1294" s="119"/>
      <c r="YG1294" s="119"/>
      <c r="YH1294" s="119"/>
      <c r="YI1294" s="119"/>
      <c r="YJ1294" s="119"/>
      <c r="YK1294" s="119"/>
      <c r="YL1294" s="119"/>
      <c r="YM1294" s="119"/>
      <c r="YN1294" s="119"/>
      <c r="YO1294" s="119"/>
      <c r="YP1294" s="119"/>
      <c r="YQ1294" s="119"/>
      <c r="YR1294" s="119"/>
      <c r="YS1294" s="119"/>
      <c r="YT1294" s="119"/>
      <c r="YU1294" s="119"/>
      <c r="YV1294" s="119"/>
      <c r="YW1294" s="119"/>
      <c r="YX1294" s="119"/>
      <c r="YY1294" s="119"/>
      <c r="YZ1294" s="119"/>
      <c r="ZA1294" s="119"/>
      <c r="ZB1294" s="119"/>
      <c r="ZC1294" s="119"/>
      <c r="ZD1294" s="119"/>
      <c r="ZE1294" s="119"/>
      <c r="ZF1294" s="119"/>
      <c r="ZG1294" s="119"/>
      <c r="ZH1294" s="119"/>
      <c r="ZI1294" s="119"/>
      <c r="ZJ1294" s="119"/>
      <c r="ZK1294" s="119"/>
      <c r="ZL1294" s="119"/>
      <c r="ZM1294" s="119"/>
      <c r="ZN1294" s="119"/>
      <c r="ZO1294" s="119"/>
      <c r="ZP1294" s="119"/>
      <c r="ZQ1294" s="119"/>
      <c r="ZR1294" s="119"/>
      <c r="ZS1294" s="119"/>
      <c r="ZT1294" s="119"/>
      <c r="ZU1294" s="119"/>
      <c r="ZV1294" s="119"/>
      <c r="ZW1294" s="119"/>
      <c r="ZX1294" s="119"/>
      <c r="ZY1294" s="119"/>
      <c r="ZZ1294" s="119"/>
      <c r="AAA1294" s="119"/>
      <c r="AAB1294" s="119"/>
      <c r="AAC1294" s="119"/>
      <c r="AAD1294" s="119"/>
      <c r="AAE1294" s="119"/>
      <c r="AAF1294" s="119"/>
      <c r="AAG1294" s="119"/>
      <c r="AAH1294" s="119"/>
      <c r="AAI1294" s="119"/>
      <c r="AAJ1294" s="119"/>
      <c r="AAK1294" s="119"/>
      <c r="AAL1294" s="119"/>
      <c r="AAM1294" s="119"/>
      <c r="AAN1294" s="119"/>
      <c r="AAO1294" s="119"/>
      <c r="AAP1294" s="119"/>
      <c r="AAQ1294" s="119"/>
      <c r="AAR1294" s="119"/>
      <c r="AAS1294" s="119"/>
      <c r="AAT1294" s="119"/>
      <c r="AAU1294" s="119"/>
      <c r="AAV1294" s="119"/>
      <c r="AAW1294" s="119"/>
      <c r="AAX1294" s="119"/>
      <c r="AAY1294" s="119"/>
      <c r="AAZ1294" s="119"/>
      <c r="ABA1294" s="119"/>
      <c r="ABB1294" s="119"/>
      <c r="ABC1294" s="119"/>
      <c r="ABD1294" s="119"/>
      <c r="ABE1294" s="119"/>
      <c r="ABF1294" s="119"/>
      <c r="ABG1294" s="119"/>
      <c r="ABH1294" s="119"/>
      <c r="ABI1294" s="119"/>
      <c r="ABJ1294" s="119"/>
      <c r="ABK1294" s="119"/>
      <c r="ABL1294" s="119"/>
      <c r="ABM1294" s="119"/>
      <c r="ABN1294" s="119"/>
      <c r="ABO1294" s="119"/>
      <c r="ABP1294" s="119"/>
      <c r="ABQ1294" s="119"/>
      <c r="ABR1294" s="119"/>
      <c r="ABS1294" s="119"/>
      <c r="ABT1294" s="119"/>
      <c r="ABU1294" s="119"/>
      <c r="ABV1294" s="119"/>
      <c r="ABW1294" s="119"/>
      <c r="ABX1294" s="119"/>
      <c r="ABY1294" s="119"/>
      <c r="ABZ1294" s="119"/>
      <c r="ACA1294" s="119"/>
      <c r="ACB1294" s="119"/>
      <c r="ACC1294" s="119"/>
      <c r="ACD1294" s="119"/>
      <c r="ACE1294" s="119"/>
      <c r="ACF1294" s="119"/>
      <c r="ACG1294" s="119"/>
      <c r="ACH1294" s="119"/>
      <c r="ACI1294" s="119"/>
      <c r="ACJ1294" s="119"/>
      <c r="ACK1294" s="119"/>
      <c r="ACL1294" s="119"/>
      <c r="ACM1294" s="119"/>
      <c r="ACN1294" s="119"/>
      <c r="ACO1294" s="119"/>
      <c r="ACP1294" s="119"/>
      <c r="ACQ1294" s="119"/>
      <c r="ACR1294" s="119"/>
      <c r="ACS1294" s="119"/>
      <c r="ACT1294" s="119"/>
      <c r="ACU1294" s="119"/>
      <c r="ACV1294" s="119"/>
      <c r="ACW1294" s="119"/>
      <c r="ACX1294" s="119"/>
      <c r="ACY1294" s="119"/>
      <c r="ACZ1294" s="119"/>
      <c r="ADA1294" s="119"/>
      <c r="ADB1294" s="119"/>
      <c r="ADC1294" s="119"/>
      <c r="ADD1294" s="119"/>
      <c r="ADE1294" s="119"/>
      <c r="ADF1294" s="119"/>
      <c r="ADG1294" s="119"/>
      <c r="ADH1294" s="119"/>
      <c r="ADI1294" s="119"/>
      <c r="ADJ1294" s="119"/>
      <c r="ADK1294" s="119"/>
      <c r="ADL1294" s="119"/>
      <c r="ADM1294" s="119"/>
      <c r="ADN1294" s="119"/>
      <c r="ADO1294" s="119"/>
      <c r="ADP1294" s="119"/>
      <c r="ADQ1294" s="119"/>
      <c r="ADR1294" s="119"/>
      <c r="ADS1294" s="119"/>
      <c r="ADT1294" s="119"/>
      <c r="ADU1294" s="119"/>
      <c r="ADV1294" s="119"/>
      <c r="ADW1294" s="119"/>
      <c r="ADX1294" s="119"/>
      <c r="ADY1294" s="119"/>
      <c r="ADZ1294" s="119"/>
      <c r="AEA1294" s="119"/>
      <c r="AEB1294" s="119"/>
      <c r="AEC1294" s="119"/>
      <c r="AED1294" s="119"/>
      <c r="AEE1294" s="119"/>
      <c r="AEF1294" s="119"/>
      <c r="AEG1294" s="119"/>
      <c r="AEH1294" s="119"/>
      <c r="AEI1294" s="119"/>
      <c r="AEJ1294" s="119"/>
      <c r="AEK1294" s="119"/>
      <c r="AEL1294" s="119"/>
      <c r="AEM1294" s="119"/>
      <c r="AEN1294" s="119"/>
      <c r="AEO1294" s="119"/>
      <c r="AEP1294" s="119"/>
      <c r="AEQ1294" s="119"/>
      <c r="AER1294" s="119"/>
      <c r="AES1294" s="119"/>
      <c r="AET1294" s="119"/>
      <c r="AEU1294" s="119"/>
      <c r="AEV1294" s="119"/>
      <c r="AEW1294" s="119"/>
      <c r="AEX1294" s="119"/>
      <c r="AEY1294" s="119"/>
      <c r="AEZ1294" s="119"/>
      <c r="AFA1294" s="119"/>
      <c r="AFB1294" s="119"/>
      <c r="AFC1294" s="119"/>
      <c r="AFD1294" s="119"/>
      <c r="AFE1294" s="119"/>
      <c r="AFF1294" s="119"/>
      <c r="AFG1294" s="119"/>
      <c r="AFH1294" s="119"/>
      <c r="AFI1294" s="119"/>
      <c r="AFJ1294" s="119"/>
      <c r="AFK1294" s="119"/>
      <c r="AFL1294" s="119"/>
      <c r="AFM1294" s="119"/>
      <c r="AFN1294" s="119"/>
      <c r="AFO1294" s="119"/>
      <c r="AFP1294" s="119"/>
      <c r="AFQ1294" s="119"/>
      <c r="AFR1294" s="119"/>
      <c r="AFS1294" s="119"/>
      <c r="AFT1294" s="119"/>
      <c r="AFU1294" s="119"/>
      <c r="AFV1294" s="119"/>
      <c r="AFW1294" s="119"/>
      <c r="AFX1294" s="119"/>
      <c r="AFY1294" s="119"/>
      <c r="AFZ1294" s="119"/>
      <c r="AGA1294" s="119"/>
      <c r="AGB1294" s="119"/>
      <c r="AGC1294" s="119"/>
      <c r="AGD1294" s="119"/>
      <c r="AGE1294" s="119"/>
      <c r="AGF1294" s="119"/>
      <c r="AGG1294" s="119"/>
      <c r="AGH1294" s="119"/>
      <c r="AGI1294" s="119"/>
      <c r="AGJ1294" s="119"/>
      <c r="AGK1294" s="119"/>
      <c r="AGL1294" s="119"/>
      <c r="AGM1294" s="119"/>
      <c r="AGN1294" s="119"/>
      <c r="AGO1294" s="119"/>
      <c r="AGP1294" s="119"/>
      <c r="AGQ1294" s="119"/>
      <c r="AGR1294" s="119"/>
      <c r="AGS1294" s="119"/>
      <c r="AGT1294" s="119"/>
      <c r="AGU1294" s="119"/>
      <c r="AGV1294" s="119"/>
      <c r="AGW1294" s="119"/>
      <c r="AGX1294" s="119"/>
      <c r="AGY1294" s="119"/>
      <c r="AGZ1294" s="119"/>
      <c r="AHA1294" s="119"/>
      <c r="AHB1294" s="119"/>
      <c r="AHC1294" s="119"/>
      <c r="AHD1294" s="119"/>
      <c r="AHE1294" s="119"/>
      <c r="AHF1294" s="119"/>
      <c r="AHG1294" s="119"/>
      <c r="AHH1294" s="119"/>
      <c r="AHI1294" s="119"/>
      <c r="AHJ1294" s="119"/>
      <c r="AHK1294" s="119"/>
      <c r="AHL1294" s="119"/>
      <c r="AHM1294" s="119"/>
      <c r="AHN1294" s="119"/>
      <c r="AHO1294" s="119"/>
      <c r="AHP1294" s="119"/>
      <c r="AHQ1294" s="119"/>
      <c r="AHR1294" s="119"/>
      <c r="AHS1294" s="119"/>
      <c r="AHT1294" s="119"/>
      <c r="AHU1294" s="119"/>
      <c r="AHV1294" s="119"/>
      <c r="AHW1294" s="119"/>
      <c r="AHX1294" s="119"/>
      <c r="AHY1294" s="119"/>
      <c r="AHZ1294" s="119"/>
      <c r="AIA1294" s="119"/>
      <c r="AIB1294" s="119"/>
      <c r="AIC1294" s="119"/>
      <c r="AID1294" s="119"/>
      <c r="AIE1294" s="119"/>
      <c r="AIF1294" s="119"/>
      <c r="AIG1294" s="119"/>
      <c r="AIH1294" s="119"/>
      <c r="AII1294" s="119"/>
      <c r="AIJ1294" s="119"/>
      <c r="AIK1294" s="119"/>
      <c r="AIL1294" s="119"/>
      <c r="AIM1294" s="119"/>
      <c r="AIN1294" s="119"/>
      <c r="AIO1294" s="119"/>
      <c r="AIP1294" s="119"/>
      <c r="AIQ1294" s="119"/>
      <c r="AIR1294" s="119"/>
      <c r="AIS1294" s="119"/>
      <c r="AIT1294" s="119"/>
      <c r="AIU1294" s="119"/>
      <c r="AIV1294" s="119"/>
      <c r="AIW1294" s="119"/>
      <c r="AIX1294" s="119"/>
      <c r="AIY1294" s="119"/>
      <c r="AIZ1294" s="119"/>
      <c r="AJA1294" s="119"/>
      <c r="AJB1294" s="119"/>
      <c r="AJC1294" s="119"/>
      <c r="AJD1294" s="119"/>
      <c r="AJE1294" s="119"/>
      <c r="AJF1294" s="119"/>
      <c r="AJG1294" s="119"/>
      <c r="AJH1294" s="119"/>
      <c r="AJI1294" s="119"/>
      <c r="AJJ1294" s="119"/>
      <c r="AJK1294" s="119"/>
      <c r="AJL1294" s="119"/>
      <c r="AJM1294" s="119"/>
      <c r="AJN1294" s="119"/>
      <c r="AJO1294" s="119"/>
      <c r="AJP1294" s="119"/>
      <c r="AJQ1294" s="119"/>
      <c r="AJR1294" s="119"/>
      <c r="AJS1294" s="119"/>
      <c r="AJT1294" s="119"/>
      <c r="AJU1294" s="119"/>
      <c r="AJV1294" s="119"/>
      <c r="AJW1294" s="119"/>
      <c r="AJX1294" s="119"/>
      <c r="AJY1294" s="119"/>
      <c r="AJZ1294" s="119"/>
      <c r="AKA1294" s="119"/>
      <c r="AKB1294" s="119"/>
      <c r="AKC1294" s="119"/>
      <c r="AKD1294" s="119"/>
      <c r="AKE1294" s="119"/>
      <c r="AKF1294" s="119"/>
      <c r="AKG1294" s="119"/>
      <c r="AKH1294" s="119"/>
      <c r="AKI1294" s="119"/>
      <c r="AKJ1294" s="119"/>
      <c r="AKK1294" s="119"/>
      <c r="AKL1294" s="119"/>
      <c r="AKM1294" s="119"/>
      <c r="AKN1294" s="119"/>
      <c r="AKO1294" s="119"/>
      <c r="AKP1294" s="119"/>
      <c r="AKQ1294" s="119"/>
      <c r="AKR1294" s="119"/>
      <c r="AKS1294" s="119"/>
      <c r="AKT1294" s="119"/>
      <c r="AKU1294" s="119"/>
      <c r="AKV1294" s="119"/>
      <c r="AKW1294" s="119"/>
      <c r="AKX1294" s="119"/>
      <c r="AKY1294" s="119"/>
      <c r="AKZ1294" s="119"/>
      <c r="ALA1294" s="119"/>
      <c r="ALB1294" s="119"/>
      <c r="ALC1294" s="119"/>
      <c r="ALD1294" s="119"/>
      <c r="ALE1294" s="119"/>
      <c r="ALF1294" s="119"/>
      <c r="ALG1294" s="119"/>
      <c r="ALH1294" s="119"/>
      <c r="ALI1294" s="119"/>
      <c r="ALJ1294" s="119"/>
      <c r="ALK1294" s="119"/>
      <c r="ALL1294" s="119"/>
      <c r="ALM1294" s="119"/>
      <c r="ALN1294" s="119"/>
      <c r="ALO1294" s="119"/>
      <c r="ALP1294" s="119"/>
      <c r="ALQ1294" s="119"/>
      <c r="ALR1294" s="119"/>
      <c r="ALS1294" s="119"/>
      <c r="ALT1294" s="119"/>
      <c r="ALU1294" s="119"/>
      <c r="ALV1294" s="119"/>
      <c r="ALW1294" s="119"/>
      <c r="ALX1294" s="119"/>
      <c r="ALY1294" s="119"/>
      <c r="ALZ1294" s="119"/>
      <c r="AMA1294" s="119"/>
      <c r="AMB1294" s="119"/>
      <c r="AMC1294" s="119"/>
      <c r="AMD1294" s="119"/>
      <c r="AME1294" s="119"/>
      <c r="AMF1294" s="119"/>
      <c r="AMG1294" s="119"/>
      <c r="AMH1294" s="119"/>
      <c r="AMI1294" s="119"/>
      <c r="AMJ1294" s="119"/>
      <c r="AMK1294" s="119"/>
      <c r="AML1294" s="119"/>
      <c r="AMM1294" s="119"/>
      <c r="AMN1294" s="119"/>
      <c r="AMO1294" s="119"/>
      <c r="AMP1294" s="119"/>
      <c r="AMQ1294" s="119"/>
      <c r="AMR1294" s="119"/>
      <c r="AMS1294" s="119"/>
      <c r="AMT1294" s="119"/>
      <c r="AMU1294" s="119"/>
      <c r="AMV1294" s="119"/>
      <c r="AMW1294" s="119"/>
      <c r="AMX1294" s="119"/>
      <c r="AMY1294" s="119"/>
      <c r="AMZ1294" s="119"/>
      <c r="ANA1294" s="119"/>
      <c r="ANB1294" s="119"/>
      <c r="ANC1294" s="119"/>
      <c r="AND1294" s="119"/>
      <c r="ANE1294" s="119"/>
      <c r="ANF1294" s="119"/>
      <c r="ANG1294" s="119"/>
      <c r="ANH1294" s="119"/>
      <c r="ANI1294" s="119"/>
      <c r="ANJ1294" s="119"/>
      <c r="ANK1294" s="119"/>
      <c r="ANL1294" s="119"/>
      <c r="ANM1294" s="119"/>
      <c r="ANN1294" s="119"/>
      <c r="ANO1294" s="119"/>
      <c r="ANP1294" s="119"/>
      <c r="ANQ1294" s="119"/>
      <c r="ANR1294" s="119"/>
      <c r="ANS1294" s="119"/>
      <c r="ANT1294" s="119"/>
      <c r="ANU1294" s="119"/>
      <c r="ANV1294" s="119"/>
      <c r="ANW1294" s="119"/>
      <c r="ANX1294" s="119"/>
      <c r="ANY1294" s="119"/>
      <c r="ANZ1294" s="119"/>
      <c r="AOA1294" s="119"/>
      <c r="AOB1294" s="119"/>
      <c r="AOC1294" s="119"/>
      <c r="AOD1294" s="119"/>
      <c r="AOE1294" s="119"/>
      <c r="AOF1294" s="119"/>
      <c r="AOG1294" s="119"/>
      <c r="AOH1294" s="119"/>
      <c r="AOI1294" s="119"/>
      <c r="AOJ1294" s="119"/>
      <c r="AOK1294" s="119"/>
      <c r="AOL1294" s="119"/>
      <c r="AOM1294" s="119"/>
      <c r="AON1294" s="119"/>
      <c r="AOO1294" s="119"/>
      <c r="AOP1294" s="119"/>
      <c r="AOQ1294" s="119"/>
      <c r="AOR1294" s="119"/>
      <c r="AOS1294" s="119"/>
      <c r="AOT1294" s="119"/>
      <c r="AOU1294" s="119"/>
      <c r="AOV1294" s="119"/>
      <c r="AOW1294" s="119"/>
      <c r="AOX1294" s="119"/>
      <c r="AOY1294" s="119"/>
      <c r="AOZ1294" s="119"/>
      <c r="APA1294" s="119"/>
      <c r="APB1294" s="119"/>
      <c r="APC1294" s="119"/>
      <c r="APD1294" s="119"/>
      <c r="APE1294" s="119"/>
      <c r="APF1294" s="119"/>
      <c r="APG1294" s="119"/>
      <c r="APH1294" s="119"/>
      <c r="API1294" s="119"/>
      <c r="APJ1294" s="119"/>
      <c r="APK1294" s="119"/>
      <c r="APL1294" s="119"/>
      <c r="APM1294" s="119"/>
      <c r="APN1294" s="119"/>
      <c r="APO1294" s="119"/>
      <c r="APP1294" s="119"/>
      <c r="APQ1294" s="119"/>
      <c r="APR1294" s="119"/>
      <c r="APS1294" s="119"/>
      <c r="APT1294" s="119"/>
      <c r="APU1294" s="119"/>
      <c r="APV1294" s="119"/>
      <c r="APW1294" s="119"/>
      <c r="APX1294" s="119"/>
      <c r="APY1294" s="119"/>
      <c r="APZ1294" s="119"/>
      <c r="AQA1294" s="119"/>
      <c r="AQB1294" s="119"/>
      <c r="AQC1294" s="119"/>
      <c r="AQD1294" s="119"/>
      <c r="AQE1294" s="119"/>
      <c r="AQF1294" s="119"/>
      <c r="AQG1294" s="119"/>
      <c r="AQH1294" s="119"/>
      <c r="AQI1294" s="119"/>
      <c r="AQJ1294" s="119"/>
      <c r="AQK1294" s="119"/>
      <c r="AQL1294" s="119"/>
      <c r="AQM1294" s="119"/>
      <c r="AQN1294" s="119"/>
      <c r="AQO1294" s="119"/>
      <c r="AQP1294" s="119"/>
      <c r="AQQ1294" s="119"/>
      <c r="AQR1294" s="119"/>
      <c r="AQS1294" s="119"/>
      <c r="AQT1294" s="119"/>
      <c r="AQU1294" s="119"/>
      <c r="AQV1294" s="119"/>
      <c r="AQW1294" s="119"/>
      <c r="AQX1294" s="119"/>
      <c r="AQY1294" s="119"/>
      <c r="AQZ1294" s="119"/>
      <c r="ARA1294" s="119"/>
      <c r="ARB1294" s="119"/>
      <c r="ARC1294" s="119"/>
      <c r="ARD1294" s="119"/>
      <c r="ARE1294" s="119"/>
      <c r="ARF1294" s="119"/>
      <c r="ARG1294" s="119"/>
      <c r="ARH1294" s="119"/>
      <c r="ARI1294" s="119"/>
      <c r="ARJ1294" s="119"/>
      <c r="ARK1294" s="119"/>
      <c r="ARL1294" s="119"/>
      <c r="ARM1294" s="119"/>
      <c r="ARN1294" s="119"/>
      <c r="ARO1294" s="119"/>
      <c r="ARP1294" s="119"/>
      <c r="ARQ1294" s="119"/>
      <c r="ARR1294" s="119"/>
      <c r="ARS1294" s="119"/>
      <c r="ART1294" s="119"/>
      <c r="ARU1294" s="119"/>
      <c r="ARV1294" s="119"/>
      <c r="ARW1294" s="119"/>
      <c r="ARX1294" s="119"/>
      <c r="ARY1294" s="119"/>
      <c r="ARZ1294" s="119"/>
      <c r="ASA1294" s="119"/>
      <c r="ASB1294" s="119"/>
      <c r="ASC1294" s="119"/>
      <c r="ASD1294" s="119"/>
      <c r="ASE1294" s="119"/>
      <c r="ASF1294" s="119"/>
      <c r="ASG1294" s="119"/>
      <c r="ASH1294" s="119"/>
      <c r="ASI1294" s="119"/>
      <c r="ASJ1294" s="119"/>
      <c r="ASK1294" s="119"/>
      <c r="ASL1294" s="119"/>
      <c r="ASM1294" s="119"/>
      <c r="ASN1294" s="119"/>
      <c r="ASO1294" s="119"/>
      <c r="ASP1294" s="119"/>
      <c r="ASQ1294" s="119"/>
      <c r="ASR1294" s="119"/>
      <c r="ASS1294" s="119"/>
      <c r="AST1294" s="119"/>
      <c r="ASU1294" s="119"/>
      <c r="ASV1294" s="119"/>
      <c r="ASW1294" s="119"/>
      <c r="ASX1294" s="119"/>
      <c r="ASY1294" s="119"/>
      <c r="ASZ1294" s="119"/>
      <c r="ATA1294" s="119"/>
      <c r="ATB1294" s="119"/>
      <c r="ATC1294" s="119"/>
      <c r="ATD1294" s="119"/>
      <c r="ATE1294" s="119"/>
      <c r="ATF1294" s="119"/>
      <c r="ATG1294" s="119"/>
      <c r="ATH1294" s="119"/>
      <c r="ATI1294" s="119"/>
      <c r="ATJ1294" s="119"/>
      <c r="ATK1294" s="119"/>
      <c r="ATL1294" s="119"/>
      <c r="ATM1294" s="119"/>
      <c r="ATN1294" s="119"/>
      <c r="ATO1294" s="119"/>
      <c r="ATP1294" s="119"/>
      <c r="ATQ1294" s="119"/>
      <c r="ATR1294" s="119"/>
      <c r="ATS1294" s="119"/>
      <c r="ATT1294" s="119"/>
      <c r="ATU1294" s="119"/>
      <c r="ATV1294" s="119"/>
      <c r="ATW1294" s="119"/>
      <c r="ATX1294" s="119"/>
      <c r="ATY1294" s="119"/>
      <c r="ATZ1294" s="119"/>
      <c r="AUA1294" s="119"/>
      <c r="AUB1294" s="119"/>
      <c r="AUC1294" s="119"/>
      <c r="AUD1294" s="119"/>
      <c r="AUE1294" s="119"/>
      <c r="AUF1294" s="119"/>
      <c r="AUG1294" s="119"/>
      <c r="AUH1294" s="119"/>
      <c r="AUI1294" s="119"/>
      <c r="AUJ1294" s="119"/>
      <c r="AUK1294" s="119"/>
      <c r="AUL1294" s="119"/>
      <c r="AUM1294" s="119"/>
      <c r="AUN1294" s="119"/>
      <c r="AUO1294" s="119"/>
      <c r="AUP1294" s="119"/>
      <c r="AUQ1294" s="119"/>
      <c r="AUR1294" s="119"/>
      <c r="AUS1294" s="119"/>
      <c r="AUT1294" s="119"/>
      <c r="AUU1294" s="119"/>
      <c r="AUV1294" s="119"/>
      <c r="AUW1294" s="119"/>
      <c r="AUX1294" s="119"/>
      <c r="AUY1294" s="119"/>
      <c r="AUZ1294" s="119"/>
      <c r="AVA1294" s="119"/>
      <c r="AVB1294" s="119"/>
      <c r="AVC1294" s="119"/>
      <c r="AVD1294" s="119"/>
      <c r="AVE1294" s="119"/>
      <c r="AVF1294" s="119"/>
      <c r="AVG1294" s="119"/>
      <c r="AVH1294" s="119"/>
      <c r="AVI1294" s="119"/>
      <c r="AVJ1294" s="119"/>
      <c r="AVK1294" s="119"/>
      <c r="AVL1294" s="119"/>
      <c r="AVM1294" s="119"/>
      <c r="AVN1294" s="119"/>
      <c r="AVO1294" s="119"/>
      <c r="AVP1294" s="119"/>
      <c r="AVQ1294" s="119"/>
      <c r="AVR1294" s="119"/>
      <c r="AVS1294" s="119"/>
      <c r="AVT1294" s="119"/>
      <c r="AVU1294" s="119"/>
      <c r="AVV1294" s="119"/>
      <c r="AVW1294" s="119"/>
      <c r="AVX1294" s="119"/>
      <c r="AVY1294" s="119"/>
      <c r="AVZ1294" s="119"/>
      <c r="AWA1294" s="119"/>
      <c r="AWB1294" s="119"/>
      <c r="AWC1294" s="119"/>
      <c r="AWD1294" s="119"/>
      <c r="AWE1294" s="119"/>
      <c r="AWF1294" s="119"/>
      <c r="AWG1294" s="119"/>
      <c r="AWH1294" s="119"/>
      <c r="AWI1294" s="119"/>
      <c r="AWJ1294" s="119"/>
      <c r="AWK1294" s="119"/>
      <c r="AWL1294" s="119"/>
      <c r="AWM1294" s="119"/>
      <c r="AWN1294" s="119"/>
      <c r="AWO1294" s="119"/>
      <c r="AWP1294" s="119"/>
      <c r="AWQ1294" s="119"/>
      <c r="AWR1294" s="119"/>
      <c r="AWS1294" s="119"/>
      <c r="AWT1294" s="119"/>
      <c r="AWU1294" s="119"/>
      <c r="AWV1294" s="119"/>
      <c r="AWW1294" s="119"/>
      <c r="AWX1294" s="119"/>
      <c r="AWY1294" s="119"/>
      <c r="AWZ1294" s="119"/>
      <c r="AXA1294" s="119"/>
      <c r="AXB1294" s="119"/>
      <c r="AXC1294" s="119"/>
      <c r="AXD1294" s="119"/>
      <c r="AXE1294" s="119"/>
      <c r="AXF1294" s="119"/>
      <c r="AXG1294" s="119"/>
      <c r="AXH1294" s="119"/>
      <c r="AXI1294" s="119"/>
      <c r="AXJ1294" s="119"/>
      <c r="AXK1294" s="119"/>
      <c r="AXL1294" s="119"/>
      <c r="AXM1294" s="119"/>
      <c r="AXN1294" s="119"/>
      <c r="AXO1294" s="119"/>
      <c r="AXP1294" s="119"/>
      <c r="AXQ1294" s="119"/>
      <c r="AXR1294" s="119"/>
      <c r="AXS1294" s="119"/>
      <c r="AXT1294" s="119"/>
      <c r="AXU1294" s="119"/>
      <c r="AXV1294" s="119"/>
      <c r="AXW1294" s="119"/>
      <c r="AXX1294" s="119"/>
      <c r="AXY1294" s="119"/>
      <c r="AXZ1294" s="119"/>
      <c r="AYA1294" s="119"/>
      <c r="AYB1294" s="119"/>
      <c r="AYC1294" s="119"/>
      <c r="AYD1294" s="119"/>
      <c r="AYE1294" s="119"/>
      <c r="AYF1294" s="119"/>
      <c r="AYG1294" s="119"/>
      <c r="AYH1294" s="119"/>
      <c r="AYI1294" s="119"/>
      <c r="AYJ1294" s="119"/>
      <c r="AYK1294" s="119"/>
      <c r="AYL1294" s="119"/>
      <c r="AYM1294" s="119"/>
      <c r="AYN1294" s="119"/>
      <c r="AYO1294" s="119"/>
      <c r="AYP1294" s="119"/>
      <c r="AYQ1294" s="119"/>
      <c r="AYR1294" s="119"/>
      <c r="AYS1294" s="119"/>
      <c r="AYT1294" s="119"/>
      <c r="AYU1294" s="119"/>
      <c r="AYV1294" s="119"/>
      <c r="AYW1294" s="119"/>
      <c r="AYX1294" s="119"/>
      <c r="AYY1294" s="119"/>
      <c r="AYZ1294" s="119"/>
      <c r="AZA1294" s="119"/>
      <c r="AZB1294" s="119"/>
      <c r="AZC1294" s="119"/>
      <c r="AZD1294" s="119"/>
      <c r="AZE1294" s="119"/>
      <c r="AZF1294" s="119"/>
      <c r="AZG1294" s="119"/>
      <c r="AZH1294" s="119"/>
      <c r="AZI1294" s="119"/>
      <c r="AZJ1294" s="119"/>
      <c r="AZK1294" s="119"/>
      <c r="AZL1294" s="119"/>
      <c r="AZM1294" s="119"/>
      <c r="AZN1294" s="119"/>
      <c r="AZO1294" s="119"/>
      <c r="AZP1294" s="119"/>
      <c r="AZQ1294" s="119"/>
      <c r="AZR1294" s="119"/>
      <c r="AZS1294" s="119"/>
      <c r="AZT1294" s="119"/>
      <c r="AZU1294" s="119"/>
      <c r="AZV1294" s="119"/>
      <c r="AZW1294" s="119"/>
      <c r="AZX1294" s="119"/>
      <c r="AZY1294" s="119"/>
      <c r="AZZ1294" s="119"/>
      <c r="BAA1294" s="119"/>
      <c r="BAB1294" s="119"/>
      <c r="BAC1294" s="119"/>
      <c r="BAD1294" s="119"/>
      <c r="BAE1294" s="119"/>
      <c r="BAF1294" s="119"/>
      <c r="BAG1294" s="119"/>
      <c r="BAH1294" s="119"/>
      <c r="BAI1294" s="119"/>
      <c r="BAJ1294" s="119"/>
      <c r="BAK1294" s="119"/>
      <c r="BAL1294" s="119"/>
      <c r="BAM1294" s="119"/>
      <c r="BAN1294" s="119"/>
      <c r="BAO1294" s="119"/>
      <c r="BAP1294" s="119"/>
      <c r="BAQ1294" s="119"/>
      <c r="BAR1294" s="119"/>
      <c r="BAS1294" s="119"/>
      <c r="BAT1294" s="119"/>
      <c r="BAU1294" s="119"/>
      <c r="BAV1294" s="119"/>
      <c r="BAW1294" s="119"/>
      <c r="BAX1294" s="119"/>
      <c r="BAY1294" s="119"/>
      <c r="BAZ1294" s="119"/>
      <c r="BBA1294" s="119"/>
      <c r="BBB1294" s="119"/>
      <c r="BBC1294" s="119"/>
      <c r="BBD1294" s="119"/>
      <c r="BBE1294" s="119"/>
      <c r="BBF1294" s="119"/>
      <c r="BBG1294" s="119"/>
      <c r="BBH1294" s="119"/>
      <c r="BBI1294" s="119"/>
      <c r="BBJ1294" s="119"/>
      <c r="BBK1294" s="119"/>
      <c r="BBL1294" s="119"/>
      <c r="BBM1294" s="119"/>
      <c r="BBN1294" s="119"/>
      <c r="BBO1294" s="119"/>
      <c r="BBP1294" s="119"/>
      <c r="BBQ1294" s="119"/>
      <c r="BBR1294" s="119"/>
      <c r="BBS1294" s="119"/>
      <c r="BBT1294" s="119"/>
      <c r="BBU1294" s="119"/>
      <c r="BBV1294" s="119"/>
      <c r="BBW1294" s="119"/>
      <c r="BBX1294" s="119"/>
      <c r="BBY1294" s="119"/>
      <c r="BBZ1294" s="119"/>
      <c r="BCA1294" s="119"/>
      <c r="BCB1294" s="119"/>
      <c r="BCC1294" s="119"/>
      <c r="BCD1294" s="119"/>
      <c r="BCE1294" s="119"/>
      <c r="BCF1294" s="119"/>
      <c r="BCG1294" s="119"/>
      <c r="BCH1294" s="119"/>
      <c r="BCI1294" s="119"/>
      <c r="BCJ1294" s="119"/>
      <c r="BCK1294" s="119"/>
      <c r="BCL1294" s="119"/>
      <c r="BCM1294" s="119"/>
      <c r="BCN1294" s="119"/>
      <c r="BCO1294" s="119"/>
      <c r="BCP1294" s="119"/>
      <c r="BCQ1294" s="119"/>
      <c r="BCR1294" s="119"/>
      <c r="BCS1294" s="119"/>
      <c r="BCT1294" s="119"/>
      <c r="BCU1294" s="119"/>
      <c r="BCV1294" s="119"/>
      <c r="BCW1294" s="119"/>
      <c r="BCX1294" s="119"/>
      <c r="BCY1294" s="119"/>
      <c r="BCZ1294" s="119"/>
      <c r="BDA1294" s="119"/>
      <c r="BDB1294" s="119"/>
      <c r="BDC1294" s="119"/>
      <c r="BDD1294" s="119"/>
      <c r="BDE1294" s="119"/>
      <c r="BDF1294" s="119"/>
      <c r="BDG1294" s="119"/>
      <c r="BDH1294" s="119"/>
      <c r="BDI1294" s="119"/>
      <c r="BDJ1294" s="119"/>
      <c r="BDK1294" s="119"/>
      <c r="BDL1294" s="119"/>
      <c r="BDM1294" s="119"/>
      <c r="BDN1294" s="119"/>
      <c r="BDO1294" s="119"/>
      <c r="BDP1294" s="119"/>
      <c r="BDQ1294" s="119"/>
      <c r="BDR1294" s="119"/>
      <c r="BDS1294" s="119"/>
      <c r="BDT1294" s="119"/>
      <c r="BDU1294" s="119"/>
      <c r="BDV1294" s="119"/>
      <c r="BDW1294" s="119"/>
      <c r="BDX1294" s="119"/>
      <c r="BDY1294" s="119"/>
      <c r="BDZ1294" s="119"/>
      <c r="BEA1294" s="119"/>
      <c r="BEB1294" s="119"/>
      <c r="BEC1294" s="119"/>
      <c r="BED1294" s="119"/>
      <c r="BEE1294" s="119"/>
      <c r="BEF1294" s="119"/>
      <c r="BEG1294" s="119"/>
      <c r="BEH1294" s="119"/>
      <c r="BEI1294" s="119"/>
      <c r="BEJ1294" s="119"/>
      <c r="BEK1294" s="119"/>
      <c r="BEL1294" s="119"/>
      <c r="BEM1294" s="119"/>
      <c r="BEN1294" s="119"/>
      <c r="BEO1294" s="119"/>
      <c r="BEP1294" s="119"/>
      <c r="BEQ1294" s="119"/>
      <c r="BER1294" s="119"/>
      <c r="BES1294" s="119"/>
      <c r="BET1294" s="119"/>
      <c r="BEU1294" s="119"/>
      <c r="BEV1294" s="119"/>
      <c r="BEW1294" s="119"/>
      <c r="BEX1294" s="119"/>
      <c r="BEY1294" s="119"/>
      <c r="BEZ1294" s="119"/>
      <c r="BFA1294" s="119"/>
      <c r="BFB1294" s="119"/>
      <c r="BFC1294" s="119"/>
      <c r="BFD1294" s="119"/>
      <c r="BFE1294" s="119"/>
      <c r="BFF1294" s="119"/>
      <c r="BFG1294" s="119"/>
      <c r="BFH1294" s="119"/>
      <c r="BFI1294" s="119"/>
      <c r="BFJ1294" s="119"/>
      <c r="BFK1294" s="119"/>
      <c r="BFL1294" s="119"/>
      <c r="BFM1294" s="119"/>
      <c r="BFN1294" s="119"/>
      <c r="BFO1294" s="119"/>
      <c r="BFP1294" s="119"/>
      <c r="BFQ1294" s="119"/>
      <c r="BFR1294" s="119"/>
      <c r="BFS1294" s="119"/>
      <c r="BFT1294" s="119"/>
      <c r="BFU1294" s="119"/>
      <c r="BFV1294" s="119"/>
      <c r="BFW1294" s="119"/>
      <c r="BFX1294" s="119"/>
      <c r="BFY1294" s="119"/>
      <c r="BFZ1294" s="119"/>
      <c r="BGA1294" s="119"/>
      <c r="BGB1294" s="119"/>
      <c r="BGC1294" s="119"/>
      <c r="BGD1294" s="119"/>
      <c r="BGE1294" s="119"/>
      <c r="BGF1294" s="119"/>
      <c r="BGG1294" s="119"/>
      <c r="BGH1294" s="119"/>
      <c r="BGI1294" s="119"/>
      <c r="BGJ1294" s="119"/>
      <c r="BGK1294" s="119"/>
      <c r="BGL1294" s="119"/>
      <c r="BGM1294" s="119"/>
      <c r="BGN1294" s="119"/>
      <c r="BGO1294" s="119"/>
      <c r="BGP1294" s="119"/>
      <c r="BGQ1294" s="119"/>
      <c r="BGR1294" s="119"/>
      <c r="BGS1294" s="119"/>
      <c r="BGT1294" s="119"/>
      <c r="BGU1294" s="119"/>
      <c r="BGV1294" s="119"/>
      <c r="BGW1294" s="119"/>
      <c r="BGX1294" s="119"/>
      <c r="BGY1294" s="119"/>
      <c r="BGZ1294" s="119"/>
      <c r="BHA1294" s="119"/>
      <c r="BHB1294" s="119"/>
      <c r="BHC1294" s="119"/>
      <c r="BHD1294" s="119"/>
      <c r="BHE1294" s="119"/>
      <c r="BHF1294" s="119"/>
      <c r="BHG1294" s="119"/>
      <c r="BHH1294" s="119"/>
      <c r="BHI1294" s="119"/>
      <c r="BHJ1294" s="119"/>
      <c r="BHK1294" s="119"/>
      <c r="BHL1294" s="119"/>
      <c r="BHM1294" s="119"/>
      <c r="BHN1294" s="119"/>
      <c r="BHO1294" s="119"/>
      <c r="BHP1294" s="119"/>
      <c r="BHQ1294" s="119"/>
      <c r="BHR1294" s="119"/>
      <c r="BHS1294" s="119"/>
      <c r="BHT1294" s="119"/>
      <c r="BHU1294" s="119"/>
      <c r="BHV1294" s="119"/>
      <c r="BHW1294" s="119"/>
      <c r="BHX1294" s="119"/>
      <c r="BHY1294" s="119"/>
      <c r="BHZ1294" s="119"/>
      <c r="BIA1294" s="119"/>
      <c r="BIB1294" s="119"/>
      <c r="BIC1294" s="119"/>
      <c r="BID1294" s="119"/>
      <c r="BIE1294" s="119"/>
      <c r="BIF1294" s="119"/>
      <c r="BIG1294" s="119"/>
      <c r="BIH1294" s="119"/>
      <c r="BII1294" s="119"/>
      <c r="BIJ1294" s="119"/>
      <c r="BIK1294" s="119"/>
      <c r="BIL1294" s="119"/>
      <c r="BIM1294" s="119"/>
      <c r="BIN1294" s="119"/>
      <c r="BIO1294" s="119"/>
      <c r="BIP1294" s="119"/>
      <c r="BIQ1294" s="119"/>
      <c r="BIR1294" s="119"/>
      <c r="BIS1294" s="119"/>
      <c r="BIT1294" s="119"/>
      <c r="BIU1294" s="119"/>
      <c r="BIV1294" s="119"/>
      <c r="BIW1294" s="119"/>
      <c r="BIX1294" s="119"/>
      <c r="BIY1294" s="119"/>
      <c r="BIZ1294" s="119"/>
      <c r="BJA1294" s="119"/>
      <c r="BJB1294" s="119"/>
      <c r="BJC1294" s="119"/>
      <c r="BJD1294" s="119"/>
      <c r="BJE1294" s="119"/>
      <c r="BJF1294" s="119"/>
      <c r="BJG1294" s="119"/>
      <c r="BJH1294" s="119"/>
      <c r="BJI1294" s="119"/>
      <c r="BJJ1294" s="119"/>
      <c r="BJK1294" s="119"/>
      <c r="BJL1294" s="119"/>
      <c r="BJM1294" s="119"/>
      <c r="BJN1294" s="119"/>
      <c r="BJO1294" s="119"/>
      <c r="BJP1294" s="119"/>
      <c r="BJQ1294" s="119"/>
      <c r="BJR1294" s="119"/>
      <c r="BJS1294" s="119"/>
      <c r="BJT1294" s="119"/>
      <c r="BJU1294" s="119"/>
      <c r="BJV1294" s="119"/>
      <c r="BJW1294" s="119"/>
      <c r="BJX1294" s="119"/>
      <c r="BJY1294" s="119"/>
      <c r="BJZ1294" s="119"/>
      <c r="BKA1294" s="119"/>
      <c r="BKB1294" s="119"/>
      <c r="BKC1294" s="119"/>
      <c r="BKD1294" s="119"/>
      <c r="BKE1294" s="119"/>
      <c r="BKF1294" s="119"/>
      <c r="BKG1294" s="119"/>
      <c r="BKH1294" s="119"/>
      <c r="BKI1294" s="119"/>
      <c r="BKJ1294" s="119"/>
      <c r="BKK1294" s="119"/>
      <c r="BKL1294" s="119"/>
      <c r="BKM1294" s="119"/>
      <c r="BKN1294" s="119"/>
      <c r="BKO1294" s="119"/>
      <c r="BKP1294" s="119"/>
      <c r="BKQ1294" s="119"/>
      <c r="BKR1294" s="119"/>
      <c r="BKS1294" s="119"/>
      <c r="BKT1294" s="119"/>
      <c r="BKU1294" s="119"/>
      <c r="BKV1294" s="119"/>
      <c r="BKW1294" s="119"/>
      <c r="BKX1294" s="119"/>
      <c r="BKY1294" s="119"/>
      <c r="BKZ1294" s="119"/>
      <c r="BLA1294" s="119"/>
      <c r="BLB1294" s="119"/>
      <c r="BLC1294" s="119"/>
      <c r="BLD1294" s="119"/>
      <c r="BLE1294" s="119"/>
      <c r="BLF1294" s="119"/>
      <c r="BLG1294" s="119"/>
      <c r="BLH1294" s="119"/>
      <c r="BLI1294" s="119"/>
      <c r="BLJ1294" s="119"/>
      <c r="BLK1294" s="119"/>
      <c r="BLL1294" s="119"/>
      <c r="BLM1294" s="119"/>
      <c r="BLN1294" s="119"/>
      <c r="BLO1294" s="119"/>
      <c r="BLP1294" s="119"/>
      <c r="BLQ1294" s="119"/>
      <c r="BLR1294" s="119"/>
      <c r="BLS1294" s="119"/>
      <c r="BLT1294" s="119"/>
      <c r="BLU1294" s="119"/>
      <c r="BLV1294" s="119"/>
      <c r="BLW1294" s="119"/>
      <c r="BLX1294" s="119"/>
      <c r="BLY1294" s="119"/>
      <c r="BLZ1294" s="119"/>
      <c r="BMA1294" s="119"/>
      <c r="BMB1294" s="119"/>
      <c r="BMC1294" s="119"/>
      <c r="BMD1294" s="119"/>
      <c r="BME1294" s="119"/>
      <c r="BMF1294" s="119"/>
      <c r="BMG1294" s="119"/>
      <c r="BMH1294" s="119"/>
      <c r="BMI1294" s="119"/>
      <c r="BMJ1294" s="119"/>
      <c r="BMK1294" s="119"/>
      <c r="BML1294" s="119"/>
      <c r="BMM1294" s="119"/>
      <c r="BMN1294" s="119"/>
      <c r="BMO1294" s="119"/>
      <c r="BMP1294" s="119"/>
      <c r="BMQ1294" s="119"/>
      <c r="BMR1294" s="119"/>
      <c r="BMS1294" s="119"/>
      <c r="BMT1294" s="119"/>
      <c r="BMU1294" s="119"/>
      <c r="BMV1294" s="119"/>
      <c r="BMW1294" s="119"/>
      <c r="BMX1294" s="119"/>
      <c r="BMY1294" s="119"/>
      <c r="BMZ1294" s="119"/>
      <c r="BNA1294" s="119"/>
      <c r="BNB1294" s="119"/>
      <c r="BNC1294" s="119"/>
      <c r="BND1294" s="119"/>
      <c r="BNE1294" s="119"/>
      <c r="BNF1294" s="119"/>
      <c r="BNG1294" s="119"/>
      <c r="BNH1294" s="119"/>
      <c r="BNI1294" s="119"/>
      <c r="BNJ1294" s="119"/>
      <c r="BNK1294" s="119"/>
      <c r="BNL1294" s="119"/>
      <c r="BNM1294" s="119"/>
      <c r="BNN1294" s="119"/>
      <c r="BNO1294" s="119"/>
      <c r="BNP1294" s="119"/>
      <c r="BNQ1294" s="119"/>
      <c r="BNR1294" s="119"/>
      <c r="BNS1294" s="119"/>
      <c r="BNT1294" s="119"/>
      <c r="BNU1294" s="119"/>
      <c r="BNV1294" s="119"/>
      <c r="BNW1294" s="119"/>
      <c r="BNX1294" s="119"/>
      <c r="BNY1294" s="119"/>
      <c r="BNZ1294" s="119"/>
      <c r="BOA1294" s="119"/>
      <c r="BOB1294" s="119"/>
      <c r="BOC1294" s="119"/>
      <c r="BOD1294" s="119"/>
      <c r="BOE1294" s="119"/>
      <c r="BOF1294" s="119"/>
      <c r="BOG1294" s="119"/>
      <c r="BOH1294" s="119"/>
      <c r="BOI1294" s="119"/>
      <c r="BOJ1294" s="119"/>
      <c r="BOK1294" s="119"/>
      <c r="BOL1294" s="119"/>
      <c r="BOM1294" s="119"/>
      <c r="BON1294" s="119"/>
      <c r="BOO1294" s="119"/>
      <c r="BOP1294" s="119"/>
      <c r="BOQ1294" s="119"/>
      <c r="BOR1294" s="119"/>
      <c r="BOS1294" s="119"/>
      <c r="BOT1294" s="119"/>
      <c r="BOU1294" s="119"/>
      <c r="BOV1294" s="119"/>
      <c r="BOW1294" s="119"/>
      <c r="BOX1294" s="119"/>
      <c r="BOY1294" s="119"/>
      <c r="BOZ1294" s="119"/>
      <c r="BPA1294" s="119"/>
      <c r="BPB1294" s="119"/>
      <c r="BPC1294" s="119"/>
      <c r="BPD1294" s="119"/>
      <c r="BPE1294" s="119"/>
      <c r="BPF1294" s="119"/>
      <c r="BPG1294" s="119"/>
      <c r="BPH1294" s="119"/>
      <c r="BPI1294" s="119"/>
      <c r="BPJ1294" s="119"/>
      <c r="BPK1294" s="119"/>
      <c r="BPL1294" s="119"/>
      <c r="BPM1294" s="119"/>
      <c r="BPN1294" s="119"/>
      <c r="BPO1294" s="119"/>
      <c r="BPP1294" s="119"/>
      <c r="BPQ1294" s="119"/>
      <c r="BPR1294" s="119"/>
      <c r="BPS1294" s="119"/>
      <c r="BPT1294" s="119"/>
      <c r="BPU1294" s="119"/>
      <c r="BPV1294" s="119"/>
      <c r="BPW1294" s="119"/>
      <c r="BPX1294" s="119"/>
      <c r="BPY1294" s="119"/>
      <c r="BPZ1294" s="119"/>
      <c r="BQA1294" s="119"/>
      <c r="BQB1294" s="119"/>
      <c r="BQC1294" s="119"/>
      <c r="BQD1294" s="119"/>
      <c r="BQE1294" s="119"/>
      <c r="BQF1294" s="119"/>
      <c r="BQG1294" s="119"/>
      <c r="BQH1294" s="119"/>
      <c r="BQI1294" s="119"/>
      <c r="BQJ1294" s="119"/>
      <c r="BQK1294" s="119"/>
      <c r="BQL1294" s="119"/>
      <c r="BQM1294" s="119"/>
      <c r="BQN1294" s="119"/>
      <c r="BQO1294" s="119"/>
      <c r="BQP1294" s="119"/>
      <c r="BQQ1294" s="119"/>
      <c r="BQR1294" s="119"/>
      <c r="BQS1294" s="119"/>
      <c r="BQT1294" s="119"/>
      <c r="BQU1294" s="119"/>
      <c r="BQV1294" s="119"/>
      <c r="BQW1294" s="119"/>
      <c r="BQX1294" s="119"/>
      <c r="BQY1294" s="119"/>
      <c r="BQZ1294" s="119"/>
      <c r="BRA1294" s="119"/>
      <c r="BRB1294" s="119"/>
      <c r="BRC1294" s="119"/>
      <c r="BRD1294" s="119"/>
      <c r="BRE1294" s="119"/>
      <c r="BRF1294" s="119"/>
      <c r="BRG1294" s="119"/>
      <c r="BRH1294" s="119"/>
      <c r="BRI1294" s="119"/>
      <c r="BRJ1294" s="119"/>
      <c r="BRK1294" s="119"/>
      <c r="BRL1294" s="119"/>
      <c r="BRM1294" s="119"/>
      <c r="BRN1294" s="119"/>
      <c r="BRO1294" s="119"/>
      <c r="BRP1294" s="119"/>
      <c r="BRQ1294" s="119"/>
      <c r="BRR1294" s="119"/>
      <c r="BRS1294" s="119"/>
      <c r="BRT1294" s="119"/>
      <c r="BRU1294" s="119"/>
      <c r="BRV1294" s="119"/>
      <c r="BRW1294" s="119"/>
      <c r="BRX1294" s="119"/>
      <c r="BRY1294" s="119"/>
      <c r="BRZ1294" s="119"/>
      <c r="BSA1294" s="119"/>
      <c r="BSB1294" s="119"/>
      <c r="BSC1294" s="119"/>
      <c r="BSD1294" s="119"/>
      <c r="BSE1294" s="119"/>
      <c r="BSF1294" s="119"/>
      <c r="BSG1294" s="119"/>
      <c r="BSH1294" s="119"/>
      <c r="BSI1294" s="119"/>
      <c r="BSJ1294" s="119"/>
      <c r="BSK1294" s="119"/>
      <c r="BSL1294" s="119"/>
      <c r="BSM1294" s="119"/>
      <c r="BSN1294" s="119"/>
      <c r="BSO1294" s="119"/>
      <c r="BSP1294" s="119"/>
      <c r="BSQ1294" s="119"/>
      <c r="BSR1294" s="119"/>
      <c r="BSS1294" s="119"/>
      <c r="BST1294" s="119"/>
      <c r="BSU1294" s="119"/>
      <c r="BSV1294" s="119"/>
      <c r="BSW1294" s="119"/>
      <c r="BSX1294" s="119"/>
      <c r="BSY1294" s="119"/>
      <c r="BSZ1294" s="119"/>
      <c r="BTA1294" s="119"/>
      <c r="BTB1294" s="119"/>
      <c r="BTC1294" s="119"/>
      <c r="BTD1294" s="119"/>
      <c r="BTE1294" s="119"/>
      <c r="BTF1294" s="119"/>
      <c r="BTG1294" s="119"/>
      <c r="BTH1294" s="119"/>
      <c r="BTI1294" s="119"/>
      <c r="BTJ1294" s="119"/>
      <c r="BTK1294" s="119"/>
      <c r="BTL1294" s="119"/>
      <c r="BTM1294" s="119"/>
      <c r="BTN1294" s="119"/>
      <c r="BTO1294" s="119"/>
      <c r="BTP1294" s="119"/>
      <c r="BTQ1294" s="119"/>
      <c r="BTR1294" s="119"/>
      <c r="BTS1294" s="119"/>
      <c r="BTT1294" s="119"/>
      <c r="BTU1294" s="119"/>
      <c r="BTV1294" s="119"/>
      <c r="BTW1294" s="119"/>
      <c r="BTX1294" s="119"/>
      <c r="BTY1294" s="119"/>
      <c r="BTZ1294" s="119"/>
      <c r="BUA1294" s="119"/>
      <c r="BUB1294" s="119"/>
      <c r="BUC1294" s="119"/>
      <c r="BUD1294" s="119"/>
      <c r="BUE1294" s="119"/>
      <c r="BUF1294" s="119"/>
      <c r="BUG1294" s="119"/>
      <c r="BUH1294" s="119"/>
      <c r="BUI1294" s="119"/>
      <c r="BUJ1294" s="119"/>
      <c r="BUK1294" s="119"/>
      <c r="BUL1294" s="119"/>
      <c r="BUM1294" s="119"/>
      <c r="BUN1294" s="119"/>
      <c r="BUO1294" s="119"/>
      <c r="BUP1294" s="119"/>
      <c r="BUQ1294" s="119"/>
      <c r="BUR1294" s="119"/>
      <c r="BUS1294" s="119"/>
      <c r="BUT1294" s="119"/>
      <c r="BUU1294" s="119"/>
      <c r="BUV1294" s="119"/>
      <c r="BUW1294" s="119"/>
      <c r="BUX1294" s="119"/>
      <c r="BUY1294" s="119"/>
      <c r="BUZ1294" s="119"/>
      <c r="BVA1294" s="119"/>
      <c r="BVB1294" s="119"/>
      <c r="BVC1294" s="119"/>
      <c r="BVD1294" s="119"/>
      <c r="BVE1294" s="119"/>
      <c r="BVF1294" s="119"/>
      <c r="BVG1294" s="119"/>
      <c r="BVH1294" s="119"/>
      <c r="BVI1294" s="119"/>
      <c r="BVJ1294" s="119"/>
      <c r="BVK1294" s="119"/>
      <c r="BVL1294" s="119"/>
      <c r="BVM1294" s="119"/>
      <c r="BVN1294" s="119"/>
      <c r="BVO1294" s="119"/>
      <c r="BVP1294" s="119"/>
      <c r="BVQ1294" s="119"/>
      <c r="BVR1294" s="119"/>
      <c r="BVS1294" s="119"/>
      <c r="BVT1294" s="119"/>
      <c r="BVU1294" s="119"/>
      <c r="BVV1294" s="119"/>
      <c r="BVW1294" s="119"/>
      <c r="BVX1294" s="119"/>
      <c r="BVY1294" s="119"/>
      <c r="BVZ1294" s="119"/>
      <c r="BWA1294" s="119"/>
      <c r="BWB1294" s="119"/>
      <c r="BWC1294" s="119"/>
      <c r="BWD1294" s="119"/>
      <c r="BWE1294" s="119"/>
      <c r="BWF1294" s="119"/>
      <c r="BWG1294" s="119"/>
      <c r="BWH1294" s="119"/>
      <c r="BWI1294" s="119"/>
      <c r="BWJ1294" s="119"/>
      <c r="BWK1294" s="119"/>
      <c r="BWL1294" s="119"/>
      <c r="BWM1294" s="119"/>
      <c r="BWN1294" s="119"/>
      <c r="BWO1294" s="119"/>
      <c r="BWP1294" s="119"/>
      <c r="BWQ1294" s="119"/>
      <c r="BWR1294" s="119"/>
      <c r="BWS1294" s="119"/>
      <c r="BWT1294" s="119"/>
      <c r="BWU1294" s="119"/>
      <c r="BWV1294" s="119"/>
      <c r="BWW1294" s="119"/>
      <c r="BWX1294" s="119"/>
      <c r="BWY1294" s="119"/>
      <c r="BWZ1294" s="119"/>
      <c r="BXA1294" s="119"/>
      <c r="BXB1294" s="119"/>
      <c r="BXC1294" s="119"/>
      <c r="BXD1294" s="119"/>
      <c r="BXE1294" s="119"/>
      <c r="BXF1294" s="119"/>
      <c r="BXG1294" s="119"/>
      <c r="BXH1294" s="119"/>
      <c r="BXI1294" s="119"/>
      <c r="BXJ1294" s="119"/>
      <c r="BXK1294" s="119"/>
      <c r="BXL1294" s="119"/>
      <c r="BXM1294" s="119"/>
      <c r="BXN1294" s="119"/>
      <c r="BXO1294" s="119"/>
      <c r="BXP1294" s="119"/>
      <c r="BXQ1294" s="119"/>
      <c r="BXR1294" s="119"/>
      <c r="BXS1294" s="119"/>
      <c r="BXT1294" s="119"/>
      <c r="BXU1294" s="119"/>
      <c r="BXV1294" s="119"/>
      <c r="BXW1294" s="119"/>
      <c r="BXX1294" s="119"/>
      <c r="BXY1294" s="119"/>
      <c r="BXZ1294" s="119"/>
      <c r="BYA1294" s="119"/>
      <c r="BYB1294" s="119"/>
      <c r="BYC1294" s="119"/>
      <c r="BYD1294" s="119"/>
      <c r="BYE1294" s="119"/>
      <c r="BYF1294" s="119"/>
      <c r="BYG1294" s="119"/>
      <c r="BYH1294" s="119"/>
      <c r="BYI1294" s="119"/>
      <c r="BYJ1294" s="119"/>
      <c r="BYK1294" s="119"/>
      <c r="BYL1294" s="119"/>
      <c r="BYM1294" s="119"/>
      <c r="BYN1294" s="119"/>
      <c r="BYO1294" s="119"/>
      <c r="BYP1294" s="119"/>
      <c r="BYQ1294" s="119"/>
      <c r="BYR1294" s="119"/>
      <c r="BYS1294" s="119"/>
      <c r="BYT1294" s="119"/>
      <c r="BYU1294" s="119"/>
      <c r="BYV1294" s="119"/>
      <c r="BYW1294" s="119"/>
      <c r="BYX1294" s="119"/>
      <c r="BYY1294" s="119"/>
      <c r="BYZ1294" s="119"/>
      <c r="BZA1294" s="119"/>
      <c r="BZB1294" s="119"/>
      <c r="BZC1294" s="119"/>
      <c r="BZD1294" s="119"/>
      <c r="BZE1294" s="119"/>
      <c r="BZF1294" s="119"/>
      <c r="BZG1294" s="119"/>
      <c r="BZH1294" s="119"/>
      <c r="BZI1294" s="119"/>
      <c r="BZJ1294" s="119"/>
      <c r="BZK1294" s="119"/>
      <c r="BZL1294" s="119"/>
      <c r="BZM1294" s="119"/>
      <c r="BZN1294" s="119"/>
      <c r="BZO1294" s="119"/>
      <c r="BZP1294" s="119"/>
      <c r="BZQ1294" s="119"/>
      <c r="BZR1294" s="119"/>
      <c r="BZS1294" s="119"/>
      <c r="BZT1294" s="119"/>
      <c r="BZU1294" s="119"/>
      <c r="BZV1294" s="119"/>
      <c r="BZW1294" s="119"/>
      <c r="BZX1294" s="119"/>
      <c r="BZY1294" s="119"/>
      <c r="BZZ1294" s="119"/>
      <c r="CAA1294" s="119"/>
      <c r="CAB1294" s="119"/>
      <c r="CAC1294" s="119"/>
      <c r="CAD1294" s="119"/>
      <c r="CAE1294" s="119"/>
      <c r="CAF1294" s="119"/>
      <c r="CAG1294" s="119"/>
      <c r="CAH1294" s="119"/>
      <c r="CAI1294" s="119"/>
      <c r="CAJ1294" s="119"/>
      <c r="CAK1294" s="119"/>
      <c r="CAL1294" s="119"/>
      <c r="CAM1294" s="119"/>
      <c r="CAN1294" s="119"/>
      <c r="CAO1294" s="119"/>
      <c r="CAP1294" s="119"/>
      <c r="CAQ1294" s="119"/>
      <c r="CAR1294" s="119"/>
      <c r="CAS1294" s="119"/>
      <c r="CAT1294" s="119"/>
      <c r="CAU1294" s="119"/>
      <c r="CAV1294" s="119"/>
      <c r="CAW1294" s="119"/>
      <c r="CAX1294" s="119"/>
      <c r="CAY1294" s="119"/>
      <c r="CAZ1294" s="119"/>
      <c r="CBA1294" s="119"/>
      <c r="CBB1294" s="119"/>
      <c r="CBC1294" s="119"/>
      <c r="CBD1294" s="119"/>
      <c r="CBE1294" s="119"/>
      <c r="CBF1294" s="119"/>
      <c r="CBG1294" s="119"/>
      <c r="CBH1294" s="119"/>
      <c r="CBI1294" s="119"/>
      <c r="CBJ1294" s="119"/>
      <c r="CBK1294" s="119"/>
      <c r="CBL1294" s="119"/>
      <c r="CBM1294" s="119"/>
      <c r="CBN1294" s="119"/>
      <c r="CBO1294" s="119"/>
      <c r="CBP1294" s="119"/>
      <c r="CBQ1294" s="119"/>
      <c r="CBR1294" s="119"/>
      <c r="CBS1294" s="119"/>
      <c r="CBT1294" s="119"/>
      <c r="CBU1294" s="119"/>
      <c r="CBV1294" s="119"/>
      <c r="CBW1294" s="119"/>
      <c r="CBX1294" s="119"/>
      <c r="CBY1294" s="119"/>
      <c r="CBZ1294" s="119"/>
      <c r="CCA1294" s="119"/>
      <c r="CCB1294" s="119"/>
      <c r="CCC1294" s="119"/>
      <c r="CCD1294" s="119"/>
      <c r="CCE1294" s="119"/>
      <c r="CCF1294" s="119"/>
      <c r="CCG1294" s="119"/>
      <c r="CCH1294" s="119"/>
      <c r="CCI1294" s="119"/>
      <c r="CCJ1294" s="119"/>
      <c r="CCK1294" s="119"/>
      <c r="CCL1294" s="119"/>
      <c r="CCM1294" s="119"/>
      <c r="CCN1294" s="119"/>
      <c r="CCO1294" s="119"/>
      <c r="CCP1294" s="119"/>
      <c r="CCQ1294" s="119"/>
      <c r="CCR1294" s="119"/>
      <c r="CCS1294" s="119"/>
      <c r="CCT1294" s="119"/>
      <c r="CCU1294" s="119"/>
      <c r="CCV1294" s="119"/>
      <c r="CCW1294" s="119"/>
      <c r="CCX1294" s="119"/>
      <c r="CCY1294" s="119"/>
      <c r="CCZ1294" s="119"/>
      <c r="CDA1294" s="119"/>
      <c r="CDB1294" s="119"/>
      <c r="CDC1294" s="119"/>
      <c r="CDD1294" s="119"/>
      <c r="CDE1294" s="119"/>
      <c r="CDF1294" s="119"/>
      <c r="CDG1294" s="119"/>
      <c r="CDH1294" s="119"/>
      <c r="CDI1294" s="119"/>
      <c r="CDJ1294" s="119"/>
      <c r="CDK1294" s="119"/>
      <c r="CDL1294" s="119"/>
      <c r="CDM1294" s="119"/>
      <c r="CDN1294" s="119"/>
      <c r="CDO1294" s="119"/>
      <c r="CDP1294" s="119"/>
      <c r="CDQ1294" s="119"/>
      <c r="CDR1294" s="119"/>
      <c r="CDS1294" s="119"/>
      <c r="CDT1294" s="119"/>
      <c r="CDU1294" s="119"/>
      <c r="CDV1294" s="119"/>
      <c r="CDW1294" s="119"/>
      <c r="CDX1294" s="119"/>
      <c r="CDY1294" s="119"/>
      <c r="CDZ1294" s="119"/>
      <c r="CEA1294" s="119"/>
      <c r="CEB1294" s="119"/>
      <c r="CEC1294" s="119"/>
      <c r="CED1294" s="119"/>
      <c r="CEE1294" s="119"/>
      <c r="CEF1294" s="119"/>
      <c r="CEG1294" s="119"/>
      <c r="CEH1294" s="119"/>
      <c r="CEI1294" s="119"/>
      <c r="CEJ1294" s="119"/>
      <c r="CEK1294" s="119"/>
      <c r="CEL1294" s="119"/>
      <c r="CEM1294" s="119"/>
      <c r="CEN1294" s="119"/>
      <c r="CEO1294" s="119"/>
      <c r="CEP1294" s="119"/>
      <c r="CEQ1294" s="119"/>
      <c r="CER1294" s="119"/>
      <c r="CES1294" s="119"/>
      <c r="CET1294" s="119"/>
      <c r="CEU1294" s="119"/>
      <c r="CEV1294" s="119"/>
      <c r="CEW1294" s="119"/>
      <c r="CEX1294" s="119"/>
      <c r="CEY1294" s="119"/>
      <c r="CEZ1294" s="119"/>
      <c r="CFA1294" s="119"/>
      <c r="CFB1294" s="119"/>
      <c r="CFC1294" s="119"/>
      <c r="CFD1294" s="119"/>
      <c r="CFE1294" s="119"/>
      <c r="CFF1294" s="119"/>
      <c r="CFG1294" s="119"/>
      <c r="CFH1294" s="119"/>
      <c r="CFI1294" s="119"/>
      <c r="CFJ1294" s="119"/>
      <c r="CFK1294" s="119"/>
      <c r="CFL1294" s="119"/>
      <c r="CFM1294" s="119"/>
      <c r="CFN1294" s="119"/>
      <c r="CFO1294" s="119"/>
      <c r="CFP1294" s="119"/>
      <c r="CFQ1294" s="119"/>
      <c r="CFR1294" s="119"/>
      <c r="CFS1294" s="119"/>
      <c r="CFT1294" s="119"/>
      <c r="CFU1294" s="119"/>
      <c r="CFV1294" s="119"/>
      <c r="CFW1294" s="119"/>
      <c r="CFX1294" s="119"/>
      <c r="CFY1294" s="119"/>
      <c r="CFZ1294" s="119"/>
      <c r="CGA1294" s="119"/>
      <c r="CGB1294" s="119"/>
      <c r="CGC1294" s="119"/>
      <c r="CGD1294" s="119"/>
      <c r="CGE1294" s="119"/>
      <c r="CGF1294" s="119"/>
      <c r="CGG1294" s="119"/>
      <c r="CGH1294" s="119"/>
      <c r="CGI1294" s="119"/>
      <c r="CGJ1294" s="119"/>
      <c r="CGK1294" s="119"/>
      <c r="CGL1294" s="119"/>
      <c r="CGM1294" s="119"/>
      <c r="CGN1294" s="119"/>
      <c r="CGO1294" s="119"/>
      <c r="CGP1294" s="119"/>
      <c r="CGQ1294" s="119"/>
      <c r="CGR1294" s="119"/>
      <c r="CGS1294" s="119"/>
      <c r="CGT1294" s="119"/>
      <c r="CGU1294" s="119"/>
      <c r="CGV1294" s="119"/>
      <c r="CGW1294" s="119"/>
      <c r="CGX1294" s="119"/>
      <c r="CGY1294" s="119"/>
      <c r="CGZ1294" s="119"/>
      <c r="CHA1294" s="119"/>
      <c r="CHB1294" s="119"/>
      <c r="CHC1294" s="119"/>
      <c r="CHD1294" s="119"/>
      <c r="CHE1294" s="119"/>
      <c r="CHF1294" s="119"/>
      <c r="CHG1294" s="119"/>
      <c r="CHH1294" s="119"/>
      <c r="CHI1294" s="119"/>
      <c r="CHJ1294" s="119"/>
      <c r="CHK1294" s="119"/>
      <c r="CHL1294" s="119"/>
      <c r="CHM1294" s="119"/>
      <c r="CHN1294" s="119"/>
      <c r="CHO1294" s="119"/>
      <c r="CHP1294" s="119"/>
      <c r="CHQ1294" s="119"/>
      <c r="CHR1294" s="119"/>
      <c r="CHS1294" s="119"/>
      <c r="CHT1294" s="119"/>
      <c r="CHU1294" s="119"/>
      <c r="CHV1294" s="119"/>
      <c r="CHW1294" s="119"/>
      <c r="CHX1294" s="119"/>
      <c r="CHY1294" s="119"/>
      <c r="CHZ1294" s="119"/>
      <c r="CIA1294" s="119"/>
      <c r="CIB1294" s="119"/>
      <c r="CIC1294" s="119"/>
      <c r="CID1294" s="119"/>
      <c r="CIE1294" s="119"/>
      <c r="CIF1294" s="119"/>
      <c r="CIG1294" s="119"/>
      <c r="CIH1294" s="119"/>
      <c r="CII1294" s="119"/>
      <c r="CIJ1294" s="119"/>
      <c r="CIK1294" s="119"/>
      <c r="CIL1294" s="119"/>
      <c r="CIM1294" s="119"/>
      <c r="CIN1294" s="119"/>
      <c r="CIO1294" s="119"/>
      <c r="CIP1294" s="119"/>
      <c r="CIQ1294" s="119"/>
      <c r="CIR1294" s="119"/>
      <c r="CIS1294" s="119"/>
      <c r="CIT1294" s="119"/>
      <c r="CIU1294" s="119"/>
      <c r="CIV1294" s="119"/>
      <c r="CIW1294" s="119"/>
      <c r="CIX1294" s="119"/>
      <c r="CIY1294" s="119"/>
      <c r="CIZ1294" s="119"/>
      <c r="CJA1294" s="119"/>
      <c r="CJB1294" s="119"/>
      <c r="CJC1294" s="119"/>
      <c r="CJD1294" s="119"/>
      <c r="CJE1294" s="119"/>
      <c r="CJF1294" s="119"/>
      <c r="CJG1294" s="119"/>
      <c r="CJH1294" s="119"/>
      <c r="CJI1294" s="119"/>
      <c r="CJJ1294" s="119"/>
      <c r="CJK1294" s="119"/>
      <c r="CJL1294" s="119"/>
      <c r="CJM1294" s="119"/>
      <c r="CJN1294" s="119"/>
      <c r="CJO1294" s="119"/>
      <c r="CJP1294" s="119"/>
      <c r="CJQ1294" s="119"/>
      <c r="CJR1294" s="119"/>
      <c r="CJS1294" s="119"/>
      <c r="CJT1294" s="119"/>
      <c r="CJU1294" s="119"/>
      <c r="CJV1294" s="119"/>
      <c r="CJW1294" s="119"/>
      <c r="CJX1294" s="119"/>
      <c r="CJY1294" s="119"/>
      <c r="CJZ1294" s="119"/>
      <c r="CKA1294" s="119"/>
      <c r="CKB1294" s="119"/>
      <c r="CKC1294" s="119"/>
      <c r="CKD1294" s="119"/>
      <c r="CKE1294" s="119"/>
      <c r="CKF1294" s="119"/>
      <c r="CKG1294" s="119"/>
      <c r="CKH1294" s="119"/>
      <c r="CKI1294" s="119"/>
      <c r="CKJ1294" s="119"/>
      <c r="CKK1294" s="119"/>
      <c r="CKL1294" s="119"/>
      <c r="CKM1294" s="119"/>
      <c r="CKN1294" s="119"/>
      <c r="CKO1294" s="119"/>
      <c r="CKP1294" s="119"/>
      <c r="CKQ1294" s="119"/>
      <c r="CKR1294" s="119"/>
      <c r="CKS1294" s="119"/>
      <c r="CKT1294" s="119"/>
      <c r="CKU1294" s="119"/>
      <c r="CKV1294" s="119"/>
      <c r="CKW1294" s="119"/>
      <c r="CKX1294" s="119"/>
      <c r="CKY1294" s="119"/>
      <c r="CKZ1294" s="119"/>
      <c r="CLA1294" s="119"/>
      <c r="CLB1294" s="119"/>
      <c r="CLC1294" s="119"/>
      <c r="CLD1294" s="119"/>
      <c r="CLE1294" s="119"/>
      <c r="CLF1294" s="119"/>
      <c r="CLG1294" s="119"/>
      <c r="CLH1294" s="119"/>
      <c r="CLI1294" s="119"/>
      <c r="CLJ1294" s="119"/>
      <c r="CLK1294" s="119"/>
      <c r="CLL1294" s="119"/>
      <c r="CLM1294" s="119"/>
      <c r="CLN1294" s="119"/>
      <c r="CLO1294" s="119"/>
      <c r="CLP1294" s="119"/>
      <c r="CLQ1294" s="119"/>
      <c r="CLR1294" s="119"/>
      <c r="CLS1294" s="119"/>
      <c r="CLT1294" s="119"/>
      <c r="CLU1294" s="119"/>
      <c r="CLV1294" s="119"/>
      <c r="CLW1294" s="119"/>
      <c r="CLX1294" s="119"/>
      <c r="CLY1294" s="119"/>
      <c r="CLZ1294" s="119"/>
      <c r="CMA1294" s="119"/>
      <c r="CMB1294" s="119"/>
      <c r="CMC1294" s="119"/>
      <c r="CMD1294" s="119"/>
      <c r="CME1294" s="119"/>
      <c r="CMF1294" s="119"/>
      <c r="CMG1294" s="119"/>
      <c r="CMH1294" s="119"/>
      <c r="CMI1294" s="119"/>
      <c r="CMJ1294" s="119"/>
      <c r="CMK1294" s="119"/>
      <c r="CML1294" s="119"/>
      <c r="CMM1294" s="119"/>
      <c r="CMN1294" s="119"/>
      <c r="CMO1294" s="119"/>
      <c r="CMP1294" s="119"/>
      <c r="CMQ1294" s="119"/>
      <c r="CMR1294" s="119"/>
      <c r="CMS1294" s="119"/>
      <c r="CMT1294" s="119"/>
      <c r="CMU1294" s="119"/>
      <c r="CMV1294" s="119"/>
      <c r="CMW1294" s="119"/>
      <c r="CMX1294" s="119"/>
      <c r="CMY1294" s="119"/>
      <c r="CMZ1294" s="119"/>
      <c r="CNA1294" s="119"/>
      <c r="CNB1294" s="119"/>
      <c r="CNC1294" s="119"/>
      <c r="CND1294" s="119"/>
      <c r="CNE1294" s="119"/>
      <c r="CNF1294" s="119"/>
      <c r="CNG1294" s="119"/>
      <c r="CNH1294" s="119"/>
      <c r="CNI1294" s="119"/>
      <c r="CNJ1294" s="119"/>
      <c r="CNK1294" s="119"/>
      <c r="CNL1294" s="119"/>
      <c r="CNM1294" s="119"/>
      <c r="CNN1294" s="119"/>
      <c r="CNO1294" s="119"/>
      <c r="CNP1294" s="119"/>
      <c r="CNQ1294" s="119"/>
      <c r="CNR1294" s="119"/>
      <c r="CNS1294" s="119"/>
      <c r="CNT1294" s="119"/>
      <c r="CNU1294" s="119"/>
      <c r="CNV1294" s="119"/>
      <c r="CNW1294" s="119"/>
      <c r="CNX1294" s="119"/>
      <c r="CNY1294" s="119"/>
      <c r="CNZ1294" s="119"/>
      <c r="COA1294" s="119"/>
      <c r="COB1294" s="119"/>
      <c r="COC1294" s="119"/>
      <c r="COD1294" s="119"/>
      <c r="COE1294" s="119"/>
      <c r="COF1294" s="119"/>
      <c r="COG1294" s="119"/>
      <c r="COH1294" s="119"/>
      <c r="COI1294" s="119"/>
      <c r="COJ1294" s="119"/>
      <c r="COK1294" s="119"/>
      <c r="COL1294" s="119"/>
      <c r="COM1294" s="119"/>
      <c r="CON1294" s="119"/>
      <c r="COO1294" s="119"/>
      <c r="COP1294" s="119"/>
      <c r="COQ1294" s="119"/>
      <c r="COR1294" s="119"/>
      <c r="COS1294" s="119"/>
      <c r="COT1294" s="119"/>
      <c r="COU1294" s="119"/>
      <c r="COV1294" s="119"/>
      <c r="COW1294" s="119"/>
      <c r="COX1294" s="119"/>
      <c r="COY1294" s="119"/>
      <c r="COZ1294" s="119"/>
      <c r="CPA1294" s="119"/>
      <c r="CPB1294" s="119"/>
      <c r="CPC1294" s="119"/>
      <c r="CPD1294" s="119"/>
      <c r="CPE1294" s="119"/>
      <c r="CPF1294" s="119"/>
      <c r="CPG1294" s="119"/>
      <c r="CPH1294" s="119"/>
      <c r="CPI1294" s="119"/>
      <c r="CPJ1294" s="119"/>
      <c r="CPK1294" s="119"/>
      <c r="CPL1294" s="119"/>
      <c r="CPM1294" s="119"/>
      <c r="CPN1294" s="119"/>
      <c r="CPO1294" s="119"/>
      <c r="CPP1294" s="119"/>
      <c r="CPQ1294" s="119"/>
      <c r="CPR1294" s="119"/>
      <c r="CPS1294" s="119"/>
      <c r="CPT1294" s="119"/>
      <c r="CPU1294" s="119"/>
      <c r="CPV1294" s="119"/>
      <c r="CPW1294" s="119"/>
      <c r="CPX1294" s="119"/>
      <c r="CPY1294" s="119"/>
      <c r="CPZ1294" s="119"/>
      <c r="CQA1294" s="119"/>
      <c r="CQB1294" s="119"/>
      <c r="CQC1294" s="119"/>
      <c r="CQD1294" s="119"/>
      <c r="CQE1294" s="119"/>
      <c r="CQF1294" s="119"/>
      <c r="CQG1294" s="119"/>
      <c r="CQH1294" s="119"/>
      <c r="CQI1294" s="119"/>
      <c r="CQJ1294" s="119"/>
      <c r="CQK1294" s="119"/>
      <c r="CQL1294" s="119"/>
      <c r="CQM1294" s="119"/>
      <c r="CQN1294" s="119"/>
      <c r="CQO1294" s="119"/>
      <c r="CQP1294" s="119"/>
      <c r="CQQ1294" s="119"/>
      <c r="CQR1294" s="119"/>
      <c r="CQS1294" s="119"/>
      <c r="CQT1294" s="119"/>
      <c r="CQU1294" s="119"/>
      <c r="CQV1294" s="119"/>
      <c r="CQW1294" s="119"/>
      <c r="CQX1294" s="119"/>
      <c r="CQY1294" s="119"/>
      <c r="CQZ1294" s="119"/>
      <c r="CRA1294" s="119"/>
      <c r="CRB1294" s="119"/>
      <c r="CRC1294" s="119"/>
      <c r="CRD1294" s="119"/>
      <c r="CRE1294" s="119"/>
      <c r="CRF1294" s="119"/>
      <c r="CRG1294" s="119"/>
      <c r="CRH1294" s="119"/>
      <c r="CRI1294" s="119"/>
      <c r="CRJ1294" s="119"/>
      <c r="CRK1294" s="119"/>
      <c r="CRL1294" s="119"/>
      <c r="CRM1294" s="119"/>
      <c r="CRN1294" s="119"/>
      <c r="CRO1294" s="119"/>
      <c r="CRP1294" s="119"/>
      <c r="CRQ1294" s="119"/>
      <c r="CRR1294" s="119"/>
      <c r="CRS1294" s="119"/>
      <c r="CRT1294" s="119"/>
      <c r="CRU1294" s="119"/>
      <c r="CRV1294" s="119"/>
      <c r="CRW1294" s="119"/>
      <c r="CRX1294" s="119"/>
      <c r="CRY1294" s="119"/>
      <c r="CRZ1294" s="119"/>
      <c r="CSA1294" s="119"/>
      <c r="CSB1294" s="119"/>
      <c r="CSC1294" s="119"/>
      <c r="CSD1294" s="119"/>
      <c r="CSE1294" s="119"/>
      <c r="CSF1294" s="119"/>
      <c r="CSG1294" s="119"/>
      <c r="CSH1294" s="119"/>
      <c r="CSI1294" s="119"/>
      <c r="CSJ1294" s="119"/>
      <c r="CSK1294" s="119"/>
      <c r="CSL1294" s="119"/>
      <c r="CSM1294" s="119"/>
      <c r="CSN1294" s="119"/>
      <c r="CSO1294" s="119"/>
      <c r="CSP1294" s="119"/>
      <c r="CSQ1294" s="119"/>
      <c r="CSR1294" s="119"/>
      <c r="CSS1294" s="119"/>
      <c r="CST1294" s="119"/>
      <c r="CSU1294" s="119"/>
      <c r="CSV1294" s="119"/>
      <c r="CSW1294" s="119"/>
      <c r="CSX1294" s="119"/>
      <c r="CSY1294" s="119"/>
      <c r="CSZ1294" s="119"/>
      <c r="CTA1294" s="119"/>
      <c r="CTB1294" s="119"/>
      <c r="CTC1294" s="119"/>
      <c r="CTD1294" s="119"/>
      <c r="CTE1294" s="119"/>
      <c r="CTF1294" s="119"/>
      <c r="CTG1294" s="119"/>
      <c r="CTH1294" s="119"/>
      <c r="CTI1294" s="119"/>
      <c r="CTJ1294" s="119"/>
      <c r="CTK1294" s="119"/>
      <c r="CTL1294" s="119"/>
      <c r="CTM1294" s="119"/>
      <c r="CTN1294" s="119"/>
      <c r="CTO1294" s="119"/>
      <c r="CTP1294" s="119"/>
      <c r="CTQ1294" s="119"/>
      <c r="CTR1294" s="119"/>
      <c r="CTS1294" s="119"/>
      <c r="CTT1294" s="119"/>
      <c r="CTU1294" s="119"/>
      <c r="CTV1294" s="119"/>
      <c r="CTW1294" s="119"/>
      <c r="CTX1294" s="119"/>
      <c r="CTY1294" s="119"/>
      <c r="CTZ1294" s="119"/>
      <c r="CUA1294" s="119"/>
      <c r="CUB1294" s="119"/>
      <c r="CUC1294" s="119"/>
      <c r="CUD1294" s="119"/>
      <c r="CUE1294" s="119"/>
      <c r="CUF1294" s="119"/>
      <c r="CUG1294" s="119"/>
      <c r="CUH1294" s="119"/>
      <c r="CUI1294" s="119"/>
      <c r="CUJ1294" s="119"/>
      <c r="CUK1294" s="119"/>
      <c r="CUL1294" s="119"/>
      <c r="CUM1294" s="119"/>
      <c r="CUN1294" s="119"/>
      <c r="CUO1294" s="119"/>
      <c r="CUP1294" s="119"/>
      <c r="CUQ1294" s="119"/>
      <c r="CUR1294" s="119"/>
      <c r="CUS1294" s="119"/>
      <c r="CUT1294" s="119"/>
      <c r="CUU1294" s="119"/>
      <c r="CUV1294" s="119"/>
      <c r="CUW1294" s="119"/>
      <c r="CUX1294" s="119"/>
      <c r="CUY1294" s="119"/>
      <c r="CUZ1294" s="119"/>
      <c r="CVA1294" s="119"/>
      <c r="CVB1294" s="119"/>
      <c r="CVC1294" s="119"/>
      <c r="CVD1294" s="119"/>
      <c r="CVE1294" s="119"/>
      <c r="CVF1294" s="119"/>
      <c r="CVG1294" s="119"/>
      <c r="CVH1294" s="119"/>
      <c r="CVI1294" s="119"/>
      <c r="CVJ1294" s="119"/>
      <c r="CVK1294" s="119"/>
      <c r="CVL1294" s="119"/>
      <c r="CVM1294" s="119"/>
      <c r="CVN1294" s="119"/>
      <c r="CVO1294" s="119"/>
      <c r="CVP1294" s="119"/>
      <c r="CVQ1294" s="119"/>
      <c r="CVR1294" s="119"/>
      <c r="CVS1294" s="119"/>
      <c r="CVT1294" s="119"/>
      <c r="CVU1294" s="119"/>
      <c r="CVV1294" s="119"/>
      <c r="CVW1294" s="119"/>
      <c r="CVX1294" s="119"/>
      <c r="CVY1294" s="119"/>
      <c r="CVZ1294" s="119"/>
      <c r="CWA1294" s="119"/>
      <c r="CWB1294" s="119"/>
      <c r="CWC1294" s="119"/>
      <c r="CWD1294" s="119"/>
      <c r="CWE1294" s="119"/>
      <c r="CWF1294" s="119"/>
      <c r="CWG1294" s="119"/>
      <c r="CWH1294" s="119"/>
      <c r="CWI1294" s="119"/>
      <c r="CWJ1294" s="119"/>
      <c r="CWK1294" s="119"/>
      <c r="CWL1294" s="119"/>
      <c r="CWM1294" s="119"/>
      <c r="CWN1294" s="119"/>
      <c r="CWO1294" s="119"/>
      <c r="CWP1294" s="119"/>
      <c r="CWQ1294" s="119"/>
      <c r="CWR1294" s="119"/>
      <c r="CWS1294" s="119"/>
      <c r="CWT1294" s="119"/>
      <c r="CWU1294" s="119"/>
      <c r="CWV1294" s="119"/>
      <c r="CWW1294" s="119"/>
      <c r="CWX1294" s="119"/>
      <c r="CWY1294" s="119"/>
      <c r="CWZ1294" s="119"/>
      <c r="CXA1294" s="119"/>
      <c r="CXB1294" s="119"/>
      <c r="CXC1294" s="119"/>
      <c r="CXD1294" s="119"/>
      <c r="CXE1294" s="119"/>
      <c r="CXF1294" s="119"/>
      <c r="CXG1294" s="119"/>
      <c r="CXH1294" s="119"/>
      <c r="CXI1294" s="119"/>
      <c r="CXJ1294" s="119"/>
      <c r="CXK1294" s="119"/>
      <c r="CXL1294" s="119"/>
      <c r="CXM1294" s="119"/>
      <c r="CXN1294" s="119"/>
      <c r="CXO1294" s="119"/>
      <c r="CXP1294" s="119"/>
      <c r="CXQ1294" s="119"/>
      <c r="CXR1294" s="119"/>
      <c r="CXS1294" s="119"/>
      <c r="CXT1294" s="119"/>
      <c r="CXU1294" s="119"/>
      <c r="CXV1294" s="119"/>
      <c r="CXW1294" s="119"/>
      <c r="CXX1294" s="119"/>
      <c r="CXY1294" s="119"/>
      <c r="CXZ1294" s="119"/>
      <c r="CYA1294" s="119"/>
      <c r="CYB1294" s="119"/>
      <c r="CYC1294" s="119"/>
      <c r="CYD1294" s="119"/>
      <c r="CYE1294" s="119"/>
      <c r="CYF1294" s="119"/>
      <c r="CYG1294" s="119"/>
      <c r="CYH1294" s="119"/>
      <c r="CYI1294" s="119"/>
      <c r="CYJ1294" s="119"/>
      <c r="CYK1294" s="119"/>
      <c r="CYL1294" s="119"/>
      <c r="CYM1294" s="119"/>
      <c r="CYN1294" s="119"/>
      <c r="CYO1294" s="119"/>
      <c r="CYP1294" s="119"/>
      <c r="CYQ1294" s="119"/>
      <c r="CYR1294" s="119"/>
      <c r="CYS1294" s="119"/>
      <c r="CYT1294" s="119"/>
      <c r="CYU1294" s="119"/>
      <c r="CYV1294" s="119"/>
      <c r="CYW1294" s="119"/>
      <c r="CYX1294" s="119"/>
      <c r="CYY1294" s="119"/>
      <c r="CYZ1294" s="119"/>
      <c r="CZA1294" s="119"/>
      <c r="CZB1294" s="119"/>
      <c r="CZC1294" s="119"/>
      <c r="CZD1294" s="119"/>
      <c r="CZE1294" s="119"/>
      <c r="CZF1294" s="119"/>
      <c r="CZG1294" s="119"/>
      <c r="CZH1294" s="119"/>
      <c r="CZI1294" s="119"/>
      <c r="CZJ1294" s="119"/>
      <c r="CZK1294" s="119"/>
      <c r="CZL1294" s="119"/>
      <c r="CZM1294" s="119"/>
      <c r="CZN1294" s="119"/>
      <c r="CZO1294" s="119"/>
      <c r="CZP1294" s="119"/>
      <c r="CZQ1294" s="119"/>
      <c r="CZR1294" s="119"/>
      <c r="CZS1294" s="119"/>
      <c r="CZT1294" s="119"/>
      <c r="CZU1294" s="119"/>
      <c r="CZV1294" s="119"/>
      <c r="CZW1294" s="119"/>
      <c r="CZX1294" s="119"/>
      <c r="CZY1294" s="119"/>
      <c r="CZZ1294" s="119"/>
      <c r="DAA1294" s="119"/>
      <c r="DAB1294" s="119"/>
      <c r="DAC1294" s="119"/>
      <c r="DAD1294" s="119"/>
      <c r="DAE1294" s="119"/>
      <c r="DAF1294" s="119"/>
      <c r="DAG1294" s="119"/>
      <c r="DAH1294" s="119"/>
      <c r="DAI1294" s="119"/>
      <c r="DAJ1294" s="119"/>
      <c r="DAK1294" s="119"/>
      <c r="DAL1294" s="119"/>
      <c r="DAM1294" s="119"/>
      <c r="DAN1294" s="119"/>
      <c r="DAO1294" s="119"/>
      <c r="DAP1294" s="119"/>
      <c r="DAQ1294" s="119"/>
      <c r="DAR1294" s="119"/>
      <c r="DAS1294" s="119"/>
      <c r="DAT1294" s="119"/>
      <c r="DAU1294" s="119"/>
      <c r="DAV1294" s="119"/>
      <c r="DAW1294" s="119"/>
      <c r="DAX1294" s="119"/>
      <c r="DAY1294" s="119"/>
      <c r="DAZ1294" s="119"/>
      <c r="DBA1294" s="119"/>
      <c r="DBB1294" s="119"/>
      <c r="DBC1294" s="119"/>
      <c r="DBD1294" s="119"/>
      <c r="DBE1294" s="119"/>
      <c r="DBF1294" s="119"/>
      <c r="DBG1294" s="119"/>
      <c r="DBH1294" s="119"/>
      <c r="DBI1294" s="119"/>
      <c r="DBJ1294" s="119"/>
      <c r="DBK1294" s="119"/>
      <c r="DBL1294" s="119"/>
      <c r="DBM1294" s="119"/>
      <c r="DBN1294" s="119"/>
      <c r="DBO1294" s="119"/>
      <c r="DBP1294" s="119"/>
      <c r="DBQ1294" s="119"/>
      <c r="DBR1294" s="119"/>
      <c r="DBS1294" s="119"/>
      <c r="DBT1294" s="119"/>
      <c r="DBU1294" s="119"/>
      <c r="DBV1294" s="119"/>
      <c r="DBW1294" s="119"/>
      <c r="DBX1294" s="119"/>
      <c r="DBY1294" s="119"/>
      <c r="DBZ1294" s="119"/>
      <c r="DCA1294" s="119"/>
      <c r="DCB1294" s="119"/>
      <c r="DCC1294" s="119"/>
      <c r="DCD1294" s="119"/>
      <c r="DCE1294" s="119"/>
      <c r="DCF1294" s="119"/>
      <c r="DCG1294" s="119"/>
      <c r="DCH1294" s="119"/>
      <c r="DCI1294" s="119"/>
      <c r="DCJ1294" s="119"/>
      <c r="DCK1294" s="119"/>
      <c r="DCL1294" s="119"/>
      <c r="DCM1294" s="119"/>
      <c r="DCN1294" s="119"/>
      <c r="DCO1294" s="119"/>
      <c r="DCP1294" s="119"/>
      <c r="DCQ1294" s="119"/>
      <c r="DCR1294" s="119"/>
      <c r="DCS1294" s="119"/>
      <c r="DCT1294" s="119"/>
      <c r="DCU1294" s="119"/>
      <c r="DCV1294" s="119"/>
      <c r="DCW1294" s="119"/>
      <c r="DCX1294" s="119"/>
      <c r="DCY1294" s="119"/>
      <c r="DCZ1294" s="119"/>
      <c r="DDA1294" s="119"/>
      <c r="DDB1294" s="119"/>
      <c r="DDC1294" s="119"/>
      <c r="DDD1294" s="119"/>
      <c r="DDE1294" s="119"/>
      <c r="DDF1294" s="119"/>
      <c r="DDG1294" s="119"/>
      <c r="DDH1294" s="119"/>
      <c r="DDI1294" s="119"/>
      <c r="DDJ1294" s="119"/>
      <c r="DDK1294" s="119"/>
      <c r="DDL1294" s="119"/>
      <c r="DDM1294" s="119"/>
      <c r="DDN1294" s="119"/>
      <c r="DDO1294" s="119"/>
      <c r="DDP1294" s="119"/>
      <c r="DDQ1294" s="119"/>
      <c r="DDR1294" s="119"/>
      <c r="DDS1294" s="119"/>
      <c r="DDT1294" s="119"/>
      <c r="DDU1294" s="119"/>
      <c r="DDV1294" s="119"/>
      <c r="DDW1294" s="119"/>
      <c r="DDX1294" s="119"/>
      <c r="DDY1294" s="119"/>
      <c r="DDZ1294" s="119"/>
      <c r="DEA1294" s="119"/>
      <c r="DEB1294" s="119"/>
      <c r="DEC1294" s="119"/>
      <c r="DED1294" s="119"/>
      <c r="DEE1294" s="119"/>
      <c r="DEF1294" s="119"/>
      <c r="DEG1294" s="119"/>
      <c r="DEH1294" s="119"/>
      <c r="DEI1294" s="119"/>
      <c r="DEJ1294" s="119"/>
      <c r="DEK1294" s="119"/>
      <c r="DEL1294" s="119"/>
      <c r="DEM1294" s="119"/>
      <c r="DEN1294" s="119"/>
      <c r="DEO1294" s="119"/>
      <c r="DEP1294" s="119"/>
      <c r="DEQ1294" s="119"/>
      <c r="DER1294" s="119"/>
      <c r="DES1294" s="119"/>
      <c r="DET1294" s="119"/>
      <c r="DEU1294" s="119"/>
      <c r="DEV1294" s="119"/>
      <c r="DEW1294" s="119"/>
      <c r="DEX1294" s="119"/>
      <c r="DEY1294" s="119"/>
      <c r="DEZ1294" s="119"/>
      <c r="DFA1294" s="119"/>
      <c r="DFB1294" s="119"/>
      <c r="DFC1294" s="119"/>
      <c r="DFD1294" s="119"/>
      <c r="DFE1294" s="119"/>
      <c r="DFF1294" s="119"/>
      <c r="DFG1294" s="119"/>
      <c r="DFH1294" s="119"/>
      <c r="DFI1294" s="119"/>
      <c r="DFJ1294" s="119"/>
      <c r="DFK1294" s="119"/>
      <c r="DFL1294" s="119"/>
      <c r="DFM1294" s="119"/>
      <c r="DFN1294" s="119"/>
      <c r="DFO1294" s="119"/>
      <c r="DFP1294" s="119"/>
      <c r="DFQ1294" s="119"/>
      <c r="DFR1294" s="119"/>
      <c r="DFS1294" s="119"/>
      <c r="DFT1294" s="119"/>
      <c r="DFU1294" s="119"/>
      <c r="DFV1294" s="119"/>
      <c r="DFW1294" s="119"/>
      <c r="DFX1294" s="119"/>
      <c r="DFY1294" s="119"/>
      <c r="DFZ1294" s="119"/>
      <c r="DGA1294" s="119"/>
      <c r="DGB1294" s="119"/>
      <c r="DGC1294" s="119"/>
      <c r="DGD1294" s="119"/>
      <c r="DGE1294" s="119"/>
      <c r="DGF1294" s="119"/>
      <c r="DGG1294" s="119"/>
      <c r="DGH1294" s="119"/>
      <c r="DGI1294" s="119"/>
      <c r="DGJ1294" s="119"/>
      <c r="DGK1294" s="119"/>
      <c r="DGL1294" s="119"/>
      <c r="DGM1294" s="119"/>
      <c r="DGN1294" s="119"/>
      <c r="DGO1294" s="119"/>
      <c r="DGP1294" s="119"/>
      <c r="DGQ1294" s="119"/>
      <c r="DGR1294" s="119"/>
      <c r="DGS1294" s="119"/>
      <c r="DGT1294" s="119"/>
      <c r="DGU1294" s="119"/>
      <c r="DGV1294" s="119"/>
      <c r="DGW1294" s="119"/>
      <c r="DGX1294" s="119"/>
      <c r="DGY1294" s="119"/>
      <c r="DGZ1294" s="119"/>
      <c r="DHA1294" s="119"/>
      <c r="DHB1294" s="119"/>
      <c r="DHC1294" s="119"/>
      <c r="DHD1294" s="119"/>
      <c r="DHE1294" s="119"/>
      <c r="DHF1294" s="119"/>
      <c r="DHG1294" s="119"/>
      <c r="DHH1294" s="119"/>
      <c r="DHI1294" s="119"/>
      <c r="DHJ1294" s="119"/>
      <c r="DHK1294" s="119"/>
      <c r="DHL1294" s="119"/>
      <c r="DHM1294" s="119"/>
      <c r="DHN1294" s="119"/>
      <c r="DHO1294" s="119"/>
      <c r="DHP1294" s="119"/>
      <c r="DHQ1294" s="119"/>
      <c r="DHR1294" s="119"/>
      <c r="DHS1294" s="119"/>
      <c r="DHT1294" s="119"/>
      <c r="DHU1294" s="119"/>
      <c r="DHV1294" s="119"/>
      <c r="DHW1294" s="119"/>
      <c r="DHX1294" s="119"/>
      <c r="DHY1294" s="119"/>
      <c r="DHZ1294" s="119"/>
      <c r="DIA1294" s="119"/>
      <c r="DIB1294" s="119"/>
      <c r="DIC1294" s="119"/>
      <c r="DID1294" s="119"/>
      <c r="DIE1294" s="119"/>
      <c r="DIF1294" s="119"/>
      <c r="DIG1294" s="119"/>
      <c r="DIH1294" s="119"/>
      <c r="DII1294" s="119"/>
      <c r="DIJ1294" s="119"/>
      <c r="DIK1294" s="119"/>
      <c r="DIL1294" s="119"/>
      <c r="DIM1294" s="119"/>
      <c r="DIN1294" s="119"/>
      <c r="DIO1294" s="119"/>
      <c r="DIP1294" s="119"/>
      <c r="DIQ1294" s="119"/>
      <c r="DIR1294" s="119"/>
      <c r="DIS1294" s="119"/>
      <c r="DIT1294" s="119"/>
      <c r="DIU1294" s="119"/>
      <c r="DIV1294" s="119"/>
      <c r="DIW1294" s="119"/>
      <c r="DIX1294" s="119"/>
      <c r="DIY1294" s="119"/>
      <c r="DIZ1294" s="119"/>
      <c r="DJA1294" s="119"/>
      <c r="DJB1294" s="119"/>
      <c r="DJC1294" s="119"/>
      <c r="DJD1294" s="119"/>
      <c r="DJE1294" s="119"/>
      <c r="DJF1294" s="119"/>
      <c r="DJG1294" s="119"/>
      <c r="DJH1294" s="119"/>
      <c r="DJI1294" s="119"/>
      <c r="DJJ1294" s="119"/>
      <c r="DJK1294" s="119"/>
      <c r="DJL1294" s="119"/>
      <c r="DJM1294" s="119"/>
      <c r="DJN1294" s="119"/>
      <c r="DJO1294" s="119"/>
      <c r="DJP1294" s="119"/>
      <c r="DJQ1294" s="119"/>
      <c r="DJR1294" s="119"/>
      <c r="DJS1294" s="119"/>
      <c r="DJT1294" s="119"/>
      <c r="DJU1294" s="119"/>
      <c r="DJV1294" s="119"/>
      <c r="DJW1294" s="119"/>
      <c r="DJX1294" s="119"/>
      <c r="DJY1294" s="119"/>
      <c r="DJZ1294" s="119"/>
      <c r="DKA1294" s="119"/>
      <c r="DKB1294" s="119"/>
      <c r="DKC1294" s="119"/>
      <c r="DKD1294" s="119"/>
      <c r="DKE1294" s="119"/>
      <c r="DKF1294" s="119"/>
      <c r="DKG1294" s="119"/>
      <c r="DKH1294" s="119"/>
      <c r="DKI1294" s="119"/>
      <c r="DKJ1294" s="119"/>
      <c r="DKK1294" s="119"/>
      <c r="DKL1294" s="119"/>
      <c r="DKM1294" s="119"/>
      <c r="DKN1294" s="119"/>
      <c r="DKO1294" s="119"/>
      <c r="DKP1294" s="119"/>
      <c r="DKQ1294" s="119"/>
      <c r="DKR1294" s="119"/>
      <c r="DKS1294" s="119"/>
      <c r="DKT1294" s="119"/>
      <c r="DKU1294" s="119"/>
      <c r="DKV1294" s="119"/>
      <c r="DKW1294" s="119"/>
      <c r="DKX1294" s="119"/>
      <c r="DKY1294" s="119"/>
      <c r="DKZ1294" s="119"/>
      <c r="DLA1294" s="119"/>
      <c r="DLB1294" s="119"/>
      <c r="DLC1294" s="119"/>
      <c r="DLD1294" s="119"/>
      <c r="DLE1294" s="119"/>
      <c r="DLF1294" s="119"/>
      <c r="DLG1294" s="119"/>
      <c r="DLH1294" s="119"/>
      <c r="DLI1294" s="119"/>
      <c r="DLJ1294" s="119"/>
      <c r="DLK1294" s="119"/>
      <c r="DLL1294" s="119"/>
      <c r="DLM1294" s="119"/>
      <c r="DLN1294" s="119"/>
      <c r="DLO1294" s="119"/>
      <c r="DLP1294" s="119"/>
      <c r="DLQ1294" s="119"/>
      <c r="DLR1294" s="119"/>
      <c r="DLS1294" s="119"/>
      <c r="DLT1294" s="119"/>
      <c r="DLU1294" s="119"/>
      <c r="DLV1294" s="119"/>
      <c r="DLW1294" s="119"/>
      <c r="DLX1294" s="119"/>
      <c r="DLY1294" s="119"/>
      <c r="DLZ1294" s="119"/>
      <c r="DMA1294" s="119"/>
      <c r="DMB1294" s="119"/>
      <c r="DMC1294" s="119"/>
      <c r="DMD1294" s="119"/>
      <c r="DME1294" s="119"/>
      <c r="DMF1294" s="119"/>
      <c r="DMG1294" s="119"/>
      <c r="DMH1294" s="119"/>
      <c r="DMI1294" s="119"/>
      <c r="DMJ1294" s="119"/>
      <c r="DMK1294" s="119"/>
      <c r="DML1294" s="119"/>
      <c r="DMM1294" s="119"/>
      <c r="DMN1294" s="119"/>
      <c r="DMO1294" s="119"/>
      <c r="DMP1294" s="119"/>
      <c r="DMQ1294" s="119"/>
      <c r="DMR1294" s="119"/>
      <c r="DMS1294" s="119"/>
      <c r="DMT1294" s="119"/>
      <c r="DMU1294" s="119"/>
      <c r="DMV1294" s="119"/>
      <c r="DMW1294" s="119"/>
      <c r="DMX1294" s="119"/>
      <c r="DMY1294" s="119"/>
      <c r="DMZ1294" s="119"/>
      <c r="DNA1294" s="119"/>
      <c r="DNB1294" s="119"/>
      <c r="DNC1294" s="119"/>
      <c r="DND1294" s="119"/>
      <c r="DNE1294" s="119"/>
      <c r="DNF1294" s="119"/>
      <c r="DNG1294" s="119"/>
      <c r="DNH1294" s="119"/>
      <c r="DNI1294" s="119"/>
      <c r="DNJ1294" s="119"/>
      <c r="DNK1294" s="119"/>
      <c r="DNL1294" s="119"/>
      <c r="DNM1294" s="119"/>
      <c r="DNN1294" s="119"/>
      <c r="DNO1294" s="119"/>
      <c r="DNP1294" s="119"/>
      <c r="DNQ1294" s="119"/>
      <c r="DNR1294" s="119"/>
      <c r="DNS1294" s="119"/>
      <c r="DNT1294" s="119"/>
      <c r="DNU1294" s="119"/>
      <c r="DNV1294" s="119"/>
      <c r="DNW1294" s="119"/>
      <c r="DNX1294" s="119"/>
      <c r="DNY1294" s="119"/>
      <c r="DNZ1294" s="119"/>
      <c r="DOA1294" s="119"/>
      <c r="DOB1294" s="119"/>
      <c r="DOC1294" s="119"/>
      <c r="DOD1294" s="119"/>
      <c r="DOE1294" s="119"/>
      <c r="DOF1294" s="119"/>
      <c r="DOG1294" s="119"/>
      <c r="DOH1294" s="119"/>
      <c r="DOI1294" s="119"/>
      <c r="DOJ1294" s="119"/>
      <c r="DOK1294" s="119"/>
      <c r="DOL1294" s="119"/>
      <c r="DOM1294" s="119"/>
      <c r="DON1294" s="119"/>
      <c r="DOO1294" s="119"/>
      <c r="DOP1294" s="119"/>
      <c r="DOQ1294" s="119"/>
      <c r="DOR1294" s="119"/>
      <c r="DOS1294" s="119"/>
      <c r="DOT1294" s="119"/>
      <c r="DOU1294" s="119"/>
      <c r="DOV1294" s="119"/>
      <c r="DOW1294" s="119"/>
      <c r="DOX1294" s="119"/>
      <c r="DOY1294" s="119"/>
      <c r="DOZ1294" s="119"/>
      <c r="DPA1294" s="119"/>
      <c r="DPB1294" s="119"/>
      <c r="DPC1294" s="119"/>
      <c r="DPD1294" s="119"/>
      <c r="DPE1294" s="119"/>
      <c r="DPF1294" s="119"/>
      <c r="DPG1294" s="119"/>
      <c r="DPH1294" s="119"/>
      <c r="DPI1294" s="119"/>
      <c r="DPJ1294" s="119"/>
      <c r="DPK1294" s="119"/>
      <c r="DPL1294" s="119"/>
      <c r="DPM1294" s="119"/>
      <c r="DPN1294" s="119"/>
      <c r="DPO1294" s="119"/>
      <c r="DPP1294" s="119"/>
      <c r="DPQ1294" s="119"/>
      <c r="DPR1294" s="119"/>
      <c r="DPS1294" s="119"/>
      <c r="DPT1294" s="119"/>
      <c r="DPU1294" s="119"/>
      <c r="DPV1294" s="119"/>
      <c r="DPW1294" s="119"/>
      <c r="DPX1294" s="119"/>
      <c r="DPY1294" s="119"/>
      <c r="DPZ1294" s="119"/>
      <c r="DQA1294" s="119"/>
      <c r="DQB1294" s="119"/>
      <c r="DQC1294" s="119"/>
      <c r="DQD1294" s="119"/>
      <c r="DQE1294" s="119"/>
      <c r="DQF1294" s="119"/>
      <c r="DQG1294" s="119"/>
      <c r="DQH1294" s="119"/>
      <c r="DQI1294" s="119"/>
      <c r="DQJ1294" s="119"/>
      <c r="DQK1294" s="119"/>
      <c r="DQL1294" s="119"/>
      <c r="DQM1294" s="119"/>
      <c r="DQN1294" s="119"/>
      <c r="DQO1294" s="119"/>
      <c r="DQP1294" s="119"/>
      <c r="DQQ1294" s="119"/>
      <c r="DQR1294" s="119"/>
      <c r="DQS1294" s="119"/>
      <c r="DQT1294" s="119"/>
      <c r="DQU1294" s="119"/>
      <c r="DQV1294" s="119"/>
      <c r="DQW1294" s="119"/>
      <c r="DQX1294" s="119"/>
      <c r="DQY1294" s="119"/>
      <c r="DQZ1294" s="119"/>
      <c r="DRA1294" s="119"/>
      <c r="DRB1294" s="119"/>
      <c r="DRC1294" s="119"/>
      <c r="DRD1294" s="119"/>
      <c r="DRE1294" s="119"/>
      <c r="DRF1294" s="119"/>
      <c r="DRG1294" s="119"/>
      <c r="DRH1294" s="119"/>
      <c r="DRI1294" s="119"/>
      <c r="DRJ1294" s="119"/>
      <c r="DRK1294" s="119"/>
      <c r="DRL1294" s="119"/>
      <c r="DRM1294" s="119"/>
      <c r="DRN1294" s="119"/>
      <c r="DRO1294" s="119"/>
      <c r="DRP1294" s="119"/>
      <c r="DRQ1294" s="119"/>
      <c r="DRR1294" s="119"/>
      <c r="DRS1294" s="119"/>
      <c r="DRT1294" s="119"/>
      <c r="DRU1294" s="119"/>
      <c r="DRV1294" s="119"/>
      <c r="DRW1294" s="119"/>
      <c r="DRX1294" s="119"/>
      <c r="DRY1294" s="119"/>
      <c r="DRZ1294" s="119"/>
      <c r="DSA1294" s="119"/>
      <c r="DSB1294" s="119"/>
      <c r="DSC1294" s="119"/>
      <c r="DSD1294" s="119"/>
      <c r="DSE1294" s="119"/>
      <c r="DSF1294" s="119"/>
      <c r="DSG1294" s="119"/>
      <c r="DSH1294" s="119"/>
      <c r="DSI1294" s="119"/>
      <c r="DSJ1294" s="119"/>
      <c r="DSK1294" s="119"/>
      <c r="DSL1294" s="119"/>
      <c r="DSM1294" s="119"/>
      <c r="DSN1294" s="119"/>
      <c r="DSO1294" s="119"/>
      <c r="DSP1294" s="119"/>
      <c r="DSQ1294" s="119"/>
      <c r="DSR1294" s="119"/>
      <c r="DSS1294" s="119"/>
      <c r="DST1294" s="119"/>
      <c r="DSU1294" s="119"/>
      <c r="DSV1294" s="119"/>
      <c r="DSW1294" s="119"/>
      <c r="DSX1294" s="119"/>
      <c r="DSY1294" s="119"/>
      <c r="DSZ1294" s="119"/>
      <c r="DTA1294" s="119"/>
      <c r="DTB1294" s="119"/>
      <c r="DTC1294" s="119"/>
      <c r="DTD1294" s="119"/>
      <c r="DTE1294" s="119"/>
      <c r="DTF1294" s="119"/>
      <c r="DTG1294" s="119"/>
      <c r="DTH1294" s="119"/>
      <c r="DTI1294" s="119"/>
      <c r="DTJ1294" s="119"/>
      <c r="DTK1294" s="119"/>
      <c r="DTL1294" s="119"/>
      <c r="DTM1294" s="119"/>
      <c r="DTN1294" s="119"/>
      <c r="DTO1294" s="119"/>
      <c r="DTP1294" s="119"/>
      <c r="DTQ1294" s="119"/>
      <c r="DTR1294" s="119"/>
      <c r="DTS1294" s="119"/>
      <c r="DTT1294" s="119"/>
      <c r="DTU1294" s="119"/>
      <c r="DTV1294" s="119"/>
      <c r="DTW1294" s="119"/>
      <c r="DTX1294" s="119"/>
      <c r="DTY1294" s="119"/>
      <c r="DTZ1294" s="119"/>
      <c r="DUA1294" s="119"/>
      <c r="DUB1294" s="119"/>
      <c r="DUC1294" s="119"/>
      <c r="DUD1294" s="119"/>
      <c r="DUE1294" s="119"/>
      <c r="DUF1294" s="119"/>
      <c r="DUG1294" s="119"/>
      <c r="DUH1294" s="119"/>
      <c r="DUI1294" s="119"/>
      <c r="DUJ1294" s="119"/>
      <c r="DUK1294" s="119"/>
      <c r="DUL1294" s="119"/>
      <c r="DUM1294" s="119"/>
      <c r="DUN1294" s="119"/>
      <c r="DUO1294" s="119"/>
      <c r="DUP1294" s="119"/>
      <c r="DUQ1294" s="119"/>
      <c r="DUR1294" s="119"/>
      <c r="DUS1294" s="119"/>
      <c r="DUT1294" s="119"/>
      <c r="DUU1294" s="119"/>
      <c r="DUV1294" s="119"/>
      <c r="DUW1294" s="119"/>
      <c r="DUX1294" s="119"/>
      <c r="DUY1294" s="119"/>
      <c r="DUZ1294" s="119"/>
      <c r="DVA1294" s="119"/>
      <c r="DVB1294" s="119"/>
      <c r="DVC1294" s="119"/>
      <c r="DVD1294" s="119"/>
      <c r="DVE1294" s="119"/>
      <c r="DVF1294" s="119"/>
      <c r="DVG1294" s="119"/>
      <c r="DVH1294" s="119"/>
      <c r="DVI1294" s="119"/>
      <c r="DVJ1294" s="119"/>
      <c r="DVK1294" s="119"/>
      <c r="DVL1294" s="119"/>
      <c r="DVM1294" s="119"/>
      <c r="DVN1294" s="119"/>
      <c r="DVO1294" s="119"/>
      <c r="DVP1294" s="119"/>
      <c r="DVQ1294" s="119"/>
      <c r="DVR1294" s="119"/>
      <c r="DVS1294" s="119"/>
      <c r="DVT1294" s="119"/>
      <c r="DVU1294" s="119"/>
      <c r="DVV1294" s="119"/>
      <c r="DVW1294" s="119"/>
      <c r="DVX1294" s="119"/>
      <c r="DVY1294" s="119"/>
      <c r="DVZ1294" s="119"/>
      <c r="DWA1294" s="119"/>
      <c r="DWB1294" s="119"/>
      <c r="DWC1294" s="119"/>
      <c r="DWD1294" s="119"/>
      <c r="DWE1294" s="119"/>
      <c r="DWF1294" s="119"/>
      <c r="DWG1294" s="119"/>
      <c r="DWH1294" s="119"/>
      <c r="DWI1294" s="119"/>
      <c r="DWJ1294" s="119"/>
      <c r="DWK1294" s="119"/>
      <c r="DWL1294" s="119"/>
      <c r="DWM1294" s="119"/>
      <c r="DWN1294" s="119"/>
      <c r="DWO1294" s="119"/>
      <c r="DWP1294" s="119"/>
      <c r="DWQ1294" s="119"/>
      <c r="DWR1294" s="119"/>
      <c r="DWS1294" s="119"/>
      <c r="DWT1294" s="119"/>
      <c r="DWU1294" s="119"/>
      <c r="DWV1294" s="119"/>
      <c r="DWW1294" s="119"/>
      <c r="DWX1294" s="119"/>
      <c r="DWY1294" s="119"/>
      <c r="DWZ1294" s="119"/>
      <c r="DXA1294" s="119"/>
      <c r="DXB1294" s="119"/>
      <c r="DXC1294" s="119"/>
      <c r="DXD1294" s="119"/>
      <c r="DXE1294" s="119"/>
      <c r="DXF1294" s="119"/>
      <c r="DXG1294" s="119"/>
      <c r="DXH1294" s="119"/>
      <c r="DXI1294" s="119"/>
      <c r="DXJ1294" s="119"/>
      <c r="DXK1294" s="119"/>
      <c r="DXL1294" s="119"/>
      <c r="DXM1294" s="119"/>
      <c r="DXN1294" s="119"/>
      <c r="DXO1294" s="119"/>
      <c r="DXP1294" s="119"/>
      <c r="DXQ1294" s="119"/>
      <c r="DXR1294" s="119"/>
      <c r="DXS1294" s="119"/>
      <c r="DXT1294" s="119"/>
      <c r="DXU1294" s="119"/>
      <c r="DXV1294" s="119"/>
      <c r="DXW1294" s="119"/>
      <c r="DXX1294" s="119"/>
      <c r="DXY1294" s="119"/>
      <c r="DXZ1294" s="119"/>
      <c r="DYA1294" s="119"/>
      <c r="DYB1294" s="119"/>
      <c r="DYC1294" s="119"/>
      <c r="DYD1294" s="119"/>
      <c r="DYE1294" s="119"/>
      <c r="DYF1294" s="119"/>
      <c r="DYG1294" s="119"/>
      <c r="DYH1294" s="119"/>
      <c r="DYI1294" s="119"/>
      <c r="DYJ1294" s="119"/>
      <c r="DYK1294" s="119"/>
      <c r="DYL1294" s="119"/>
      <c r="DYM1294" s="119"/>
      <c r="DYN1294" s="119"/>
      <c r="DYO1294" s="119"/>
      <c r="DYP1294" s="119"/>
      <c r="DYQ1294" s="119"/>
      <c r="DYR1294" s="119"/>
      <c r="DYS1294" s="119"/>
      <c r="DYT1294" s="119"/>
      <c r="DYU1294" s="119"/>
      <c r="DYV1294" s="119"/>
      <c r="DYW1294" s="119"/>
      <c r="DYX1294" s="119"/>
      <c r="DYY1294" s="119"/>
      <c r="DYZ1294" s="119"/>
      <c r="DZA1294" s="119"/>
      <c r="DZB1294" s="119"/>
      <c r="DZC1294" s="119"/>
      <c r="DZD1294" s="119"/>
      <c r="DZE1294" s="119"/>
      <c r="DZF1294" s="119"/>
      <c r="DZG1294" s="119"/>
      <c r="DZH1294" s="119"/>
      <c r="DZI1294" s="119"/>
      <c r="DZJ1294" s="119"/>
      <c r="DZK1294" s="119"/>
      <c r="DZL1294" s="119"/>
      <c r="DZM1294" s="119"/>
      <c r="DZN1294" s="119"/>
      <c r="DZO1294" s="119"/>
      <c r="DZP1294" s="119"/>
      <c r="DZQ1294" s="119"/>
      <c r="DZR1294" s="119"/>
      <c r="DZS1294" s="119"/>
      <c r="DZT1294" s="119"/>
      <c r="DZU1294" s="119"/>
      <c r="DZV1294" s="119"/>
      <c r="DZW1294" s="119"/>
      <c r="DZX1294" s="119"/>
      <c r="DZY1294" s="119"/>
      <c r="DZZ1294" s="119"/>
      <c r="EAA1294" s="119"/>
      <c r="EAB1294" s="119"/>
      <c r="EAC1294" s="119"/>
      <c r="EAD1294" s="119"/>
      <c r="EAE1294" s="119"/>
      <c r="EAF1294" s="119"/>
      <c r="EAG1294" s="119"/>
      <c r="EAH1294" s="119"/>
      <c r="EAI1294" s="119"/>
      <c r="EAJ1294" s="119"/>
      <c r="EAK1294" s="119"/>
      <c r="EAL1294" s="119"/>
      <c r="EAM1294" s="119"/>
      <c r="EAN1294" s="119"/>
      <c r="EAO1294" s="119"/>
      <c r="EAP1294" s="119"/>
      <c r="EAQ1294" s="119"/>
      <c r="EAR1294" s="119"/>
      <c r="EAS1294" s="119"/>
      <c r="EAT1294" s="119"/>
      <c r="EAU1294" s="119"/>
      <c r="EAV1294" s="119"/>
      <c r="EAW1294" s="119"/>
      <c r="EAX1294" s="119"/>
      <c r="EAY1294" s="119"/>
      <c r="EAZ1294" s="119"/>
      <c r="EBA1294" s="119"/>
      <c r="EBB1294" s="119"/>
      <c r="EBC1294" s="119"/>
      <c r="EBD1294" s="119"/>
      <c r="EBE1294" s="119"/>
      <c r="EBF1294" s="119"/>
      <c r="EBG1294" s="119"/>
      <c r="EBH1294" s="119"/>
      <c r="EBI1294" s="119"/>
      <c r="EBJ1294" s="119"/>
      <c r="EBK1294" s="119"/>
      <c r="EBL1294" s="119"/>
      <c r="EBM1294" s="119"/>
      <c r="EBN1294" s="119"/>
      <c r="EBO1294" s="119"/>
      <c r="EBP1294" s="119"/>
      <c r="EBQ1294" s="119"/>
      <c r="EBR1294" s="119"/>
      <c r="EBS1294" s="119"/>
      <c r="EBT1294" s="119"/>
      <c r="EBU1294" s="119"/>
      <c r="EBV1294" s="119"/>
      <c r="EBW1294" s="119"/>
      <c r="EBX1294" s="119"/>
      <c r="EBY1294" s="119"/>
      <c r="EBZ1294" s="119"/>
      <c r="ECA1294" s="119"/>
      <c r="ECB1294" s="119"/>
      <c r="ECC1294" s="119"/>
      <c r="ECD1294" s="119"/>
      <c r="ECE1294" s="119"/>
      <c r="ECF1294" s="119"/>
      <c r="ECG1294" s="119"/>
      <c r="ECH1294" s="119"/>
      <c r="ECI1294" s="119"/>
      <c r="ECJ1294" s="119"/>
      <c r="ECK1294" s="119"/>
      <c r="ECL1294" s="119"/>
      <c r="ECM1294" s="119"/>
      <c r="ECN1294" s="119"/>
      <c r="ECO1294" s="119"/>
      <c r="ECP1294" s="119"/>
      <c r="ECQ1294" s="119"/>
      <c r="ECR1294" s="119"/>
      <c r="ECS1294" s="119"/>
      <c r="ECT1294" s="119"/>
      <c r="ECU1294" s="119"/>
      <c r="ECV1294" s="119"/>
      <c r="ECW1294" s="119"/>
      <c r="ECX1294" s="119"/>
      <c r="ECY1294" s="119"/>
      <c r="ECZ1294" s="119"/>
      <c r="EDA1294" s="119"/>
      <c r="EDB1294" s="119"/>
      <c r="EDC1294" s="119"/>
      <c r="EDD1294" s="119"/>
      <c r="EDE1294" s="119"/>
      <c r="EDF1294" s="119"/>
      <c r="EDG1294" s="119"/>
      <c r="EDH1294" s="119"/>
      <c r="EDI1294" s="119"/>
      <c r="EDJ1294" s="119"/>
      <c r="EDK1294" s="119"/>
      <c r="EDL1294" s="119"/>
      <c r="EDM1294" s="119"/>
      <c r="EDN1294" s="119"/>
      <c r="EDO1294" s="119"/>
      <c r="EDP1294" s="119"/>
      <c r="EDQ1294" s="119"/>
      <c r="EDR1294" s="119"/>
      <c r="EDS1294" s="119"/>
      <c r="EDT1294" s="119"/>
      <c r="EDU1294" s="119"/>
      <c r="EDV1294" s="119"/>
      <c r="EDW1294" s="119"/>
      <c r="EDX1294" s="119"/>
      <c r="EDY1294" s="119"/>
      <c r="EDZ1294" s="119"/>
      <c r="EEA1294" s="119"/>
      <c r="EEB1294" s="119"/>
      <c r="EEC1294" s="119"/>
      <c r="EED1294" s="119"/>
      <c r="EEE1294" s="119"/>
      <c r="EEF1294" s="119"/>
      <c r="EEG1294" s="119"/>
      <c r="EEH1294" s="119"/>
      <c r="EEI1294" s="119"/>
      <c r="EEJ1294" s="119"/>
      <c r="EEK1294" s="119"/>
      <c r="EEL1294" s="119"/>
      <c r="EEM1294" s="119"/>
      <c r="EEN1294" s="119"/>
      <c r="EEO1294" s="119"/>
      <c r="EEP1294" s="119"/>
      <c r="EEQ1294" s="119"/>
      <c r="EER1294" s="119"/>
      <c r="EES1294" s="119"/>
      <c r="EET1294" s="119"/>
      <c r="EEU1294" s="119"/>
      <c r="EEV1294" s="119"/>
      <c r="EEW1294" s="119"/>
      <c r="EEX1294" s="119"/>
      <c r="EEY1294" s="119"/>
      <c r="EEZ1294" s="119"/>
      <c r="EFA1294" s="119"/>
      <c r="EFB1294" s="119"/>
      <c r="EFC1294" s="119"/>
      <c r="EFD1294" s="119"/>
      <c r="EFE1294" s="119"/>
      <c r="EFF1294" s="119"/>
      <c r="EFG1294" s="119"/>
      <c r="EFH1294" s="119"/>
      <c r="EFI1294" s="119"/>
      <c r="EFJ1294" s="119"/>
      <c r="EFK1294" s="119"/>
      <c r="EFL1294" s="119"/>
      <c r="EFM1294" s="119"/>
      <c r="EFN1294" s="119"/>
      <c r="EFO1294" s="119"/>
      <c r="EFP1294" s="119"/>
      <c r="EFQ1294" s="119"/>
      <c r="EFR1294" s="119"/>
      <c r="EFS1294" s="119"/>
      <c r="EFT1294" s="119"/>
      <c r="EFU1294" s="119"/>
      <c r="EFV1294" s="119"/>
      <c r="EFW1294" s="119"/>
      <c r="EFX1294" s="119"/>
      <c r="EFY1294" s="119"/>
      <c r="EFZ1294" s="119"/>
      <c r="EGA1294" s="119"/>
      <c r="EGB1294" s="119"/>
      <c r="EGC1294" s="119"/>
      <c r="EGD1294" s="119"/>
      <c r="EGE1294" s="119"/>
      <c r="EGF1294" s="119"/>
      <c r="EGG1294" s="119"/>
      <c r="EGH1294" s="119"/>
      <c r="EGI1294" s="119"/>
      <c r="EGJ1294" s="119"/>
      <c r="EGK1294" s="119"/>
      <c r="EGL1294" s="119"/>
      <c r="EGM1294" s="119"/>
      <c r="EGN1294" s="119"/>
      <c r="EGO1294" s="119"/>
      <c r="EGP1294" s="119"/>
      <c r="EGQ1294" s="119"/>
      <c r="EGR1294" s="119"/>
      <c r="EGS1294" s="119"/>
      <c r="EGT1294" s="119"/>
      <c r="EGU1294" s="119"/>
      <c r="EGV1294" s="119"/>
      <c r="EGW1294" s="119"/>
      <c r="EGX1294" s="119"/>
      <c r="EGY1294" s="119"/>
      <c r="EGZ1294" s="119"/>
      <c r="EHA1294" s="119"/>
      <c r="EHB1294" s="119"/>
      <c r="EHC1294" s="119"/>
      <c r="EHD1294" s="119"/>
      <c r="EHE1294" s="119"/>
      <c r="EHF1294" s="119"/>
      <c r="EHG1294" s="119"/>
      <c r="EHH1294" s="119"/>
      <c r="EHI1294" s="119"/>
      <c r="EHJ1294" s="119"/>
      <c r="EHK1294" s="119"/>
      <c r="EHL1294" s="119"/>
      <c r="EHM1294" s="119"/>
      <c r="EHN1294" s="119"/>
      <c r="EHO1294" s="119"/>
      <c r="EHP1294" s="119"/>
      <c r="EHQ1294" s="119"/>
      <c r="EHR1294" s="119"/>
      <c r="EHS1294" s="119"/>
      <c r="EHT1294" s="119"/>
      <c r="EHU1294" s="119"/>
      <c r="EHV1294" s="119"/>
      <c r="EHW1294" s="119"/>
      <c r="EHX1294" s="119"/>
      <c r="EHY1294" s="119"/>
      <c r="EHZ1294" s="119"/>
      <c r="EIA1294" s="119"/>
      <c r="EIB1294" s="119"/>
      <c r="EIC1294" s="119"/>
      <c r="EID1294" s="119"/>
      <c r="EIE1294" s="119"/>
      <c r="EIF1294" s="119"/>
      <c r="EIG1294" s="119"/>
      <c r="EIH1294" s="119"/>
      <c r="EII1294" s="119"/>
      <c r="EIJ1294" s="119"/>
      <c r="EIK1294" s="119"/>
      <c r="EIL1294" s="119"/>
      <c r="EIM1294" s="119"/>
      <c r="EIN1294" s="119"/>
      <c r="EIO1294" s="119"/>
      <c r="EIP1294" s="119"/>
      <c r="EIQ1294" s="119"/>
      <c r="EIR1294" s="119"/>
      <c r="EIS1294" s="119"/>
      <c r="EIT1294" s="119"/>
      <c r="EIU1294" s="119"/>
      <c r="EIV1294" s="119"/>
      <c r="EIW1294" s="119"/>
      <c r="EIX1294" s="119"/>
      <c r="EIY1294" s="119"/>
      <c r="EIZ1294" s="119"/>
      <c r="EJA1294" s="119"/>
      <c r="EJB1294" s="119"/>
      <c r="EJC1294" s="119"/>
      <c r="EJD1294" s="119"/>
      <c r="EJE1294" s="119"/>
      <c r="EJF1294" s="119"/>
      <c r="EJG1294" s="119"/>
      <c r="EJH1294" s="119"/>
      <c r="EJI1294" s="119"/>
      <c r="EJJ1294" s="119"/>
      <c r="EJK1294" s="119"/>
      <c r="EJL1294" s="119"/>
      <c r="EJM1294" s="119"/>
      <c r="EJN1294" s="119"/>
      <c r="EJO1294" s="119"/>
      <c r="EJP1294" s="119"/>
      <c r="EJQ1294" s="119"/>
      <c r="EJR1294" s="119"/>
      <c r="EJS1294" s="119"/>
      <c r="EJT1294" s="119"/>
      <c r="EJU1294" s="119"/>
      <c r="EJV1294" s="119"/>
      <c r="EJW1294" s="119"/>
      <c r="EJX1294" s="119"/>
      <c r="EJY1294" s="119"/>
      <c r="EJZ1294" s="119"/>
      <c r="EKA1294" s="119"/>
      <c r="EKB1294" s="119"/>
      <c r="EKC1294" s="119"/>
      <c r="EKD1294" s="119"/>
      <c r="EKE1294" s="119"/>
      <c r="EKF1294" s="119"/>
      <c r="EKG1294" s="119"/>
      <c r="EKH1294" s="119"/>
      <c r="EKI1294" s="119"/>
      <c r="EKJ1294" s="119"/>
      <c r="EKK1294" s="119"/>
      <c r="EKL1294" s="119"/>
      <c r="EKM1294" s="119"/>
      <c r="EKN1294" s="119"/>
      <c r="EKO1294" s="119"/>
      <c r="EKP1294" s="119"/>
      <c r="EKQ1294" s="119"/>
      <c r="EKR1294" s="119"/>
      <c r="EKS1294" s="119"/>
      <c r="EKT1294" s="119"/>
      <c r="EKU1294" s="119"/>
      <c r="EKV1294" s="119"/>
      <c r="EKW1294" s="119"/>
      <c r="EKX1294" s="119"/>
      <c r="EKY1294" s="119"/>
      <c r="EKZ1294" s="119"/>
      <c r="ELA1294" s="119"/>
      <c r="ELB1294" s="119"/>
      <c r="ELC1294" s="119"/>
      <c r="ELD1294" s="119"/>
      <c r="ELE1294" s="119"/>
      <c r="ELF1294" s="119"/>
      <c r="ELG1294" s="119"/>
      <c r="ELH1294" s="119"/>
      <c r="ELI1294" s="119"/>
      <c r="ELJ1294" s="119"/>
      <c r="ELK1294" s="119"/>
      <c r="ELL1294" s="119"/>
      <c r="ELM1294" s="119"/>
      <c r="ELN1294" s="119"/>
      <c r="ELO1294" s="119"/>
      <c r="ELP1294" s="119"/>
      <c r="ELQ1294" s="119"/>
      <c r="ELR1294" s="119"/>
      <c r="ELS1294" s="119"/>
      <c r="ELT1294" s="119"/>
      <c r="ELU1294" s="119"/>
      <c r="ELV1294" s="119"/>
      <c r="ELW1294" s="119"/>
      <c r="ELX1294" s="119"/>
      <c r="ELY1294" s="119"/>
      <c r="ELZ1294" s="119"/>
      <c r="EMA1294" s="119"/>
      <c r="EMB1294" s="119"/>
      <c r="EMC1294" s="119"/>
      <c r="EMD1294" s="119"/>
      <c r="EME1294" s="119"/>
      <c r="EMF1294" s="119"/>
      <c r="EMG1294" s="119"/>
      <c r="EMH1294" s="119"/>
      <c r="EMI1294" s="119"/>
      <c r="EMJ1294" s="119"/>
      <c r="EMK1294" s="119"/>
      <c r="EML1294" s="119"/>
      <c r="EMM1294" s="119"/>
      <c r="EMN1294" s="119"/>
      <c r="EMO1294" s="119"/>
      <c r="EMP1294" s="119"/>
      <c r="EMQ1294" s="119"/>
      <c r="EMR1294" s="119"/>
      <c r="EMS1294" s="119"/>
      <c r="EMT1294" s="119"/>
      <c r="EMU1294" s="119"/>
      <c r="EMV1294" s="119"/>
      <c r="EMW1294" s="119"/>
      <c r="EMX1294" s="119"/>
      <c r="EMY1294" s="119"/>
      <c r="EMZ1294" s="119"/>
      <c r="ENA1294" s="119"/>
      <c r="ENB1294" s="119"/>
      <c r="ENC1294" s="119"/>
      <c r="END1294" s="119"/>
      <c r="ENE1294" s="119"/>
      <c r="ENF1294" s="119"/>
      <c r="ENG1294" s="119"/>
      <c r="ENH1294" s="119"/>
      <c r="ENI1294" s="119"/>
      <c r="ENJ1294" s="119"/>
      <c r="ENK1294" s="119"/>
      <c r="ENL1294" s="119"/>
      <c r="ENM1294" s="119"/>
      <c r="ENN1294" s="119"/>
      <c r="ENO1294" s="119"/>
      <c r="ENP1294" s="119"/>
      <c r="ENQ1294" s="119"/>
      <c r="ENR1294" s="119"/>
      <c r="ENS1294" s="119"/>
      <c r="ENT1294" s="119"/>
      <c r="ENU1294" s="119"/>
      <c r="ENV1294" s="119"/>
      <c r="ENW1294" s="119"/>
      <c r="ENX1294" s="119"/>
      <c r="ENY1294" s="119"/>
      <c r="ENZ1294" s="119"/>
      <c r="EOA1294" s="119"/>
      <c r="EOB1294" s="119"/>
      <c r="EOC1294" s="119"/>
      <c r="EOD1294" s="119"/>
      <c r="EOE1294" s="119"/>
      <c r="EOF1294" s="119"/>
      <c r="EOG1294" s="119"/>
      <c r="EOH1294" s="119"/>
      <c r="EOI1294" s="119"/>
      <c r="EOJ1294" s="119"/>
      <c r="EOK1294" s="119"/>
      <c r="EOL1294" s="119"/>
      <c r="EOM1294" s="119"/>
      <c r="EON1294" s="119"/>
      <c r="EOO1294" s="119"/>
      <c r="EOP1294" s="119"/>
      <c r="EOQ1294" s="119"/>
      <c r="EOR1294" s="119"/>
      <c r="EOS1294" s="119"/>
      <c r="EOT1294" s="119"/>
      <c r="EOU1294" s="119"/>
      <c r="EOV1294" s="119"/>
      <c r="EOW1294" s="119"/>
      <c r="EOX1294" s="119"/>
      <c r="EOY1294" s="119"/>
      <c r="EOZ1294" s="119"/>
      <c r="EPA1294" s="119"/>
      <c r="EPB1294" s="119"/>
      <c r="EPC1294" s="119"/>
      <c r="EPD1294" s="119"/>
      <c r="EPE1294" s="119"/>
      <c r="EPF1294" s="119"/>
      <c r="EPG1294" s="119"/>
      <c r="EPH1294" s="119"/>
      <c r="EPI1294" s="119"/>
      <c r="EPJ1294" s="119"/>
      <c r="EPK1294" s="119"/>
      <c r="EPL1294" s="119"/>
      <c r="EPM1294" s="119"/>
      <c r="EPN1294" s="119"/>
      <c r="EPO1294" s="119"/>
      <c r="EPP1294" s="119"/>
      <c r="EPQ1294" s="119"/>
      <c r="EPR1294" s="119"/>
      <c r="EPS1294" s="119"/>
      <c r="EPT1294" s="119"/>
      <c r="EPU1294" s="119"/>
      <c r="EPV1294" s="119"/>
      <c r="EPW1294" s="119"/>
      <c r="EPX1294" s="119"/>
      <c r="EPY1294" s="119"/>
      <c r="EPZ1294" s="119"/>
      <c r="EQA1294" s="119"/>
      <c r="EQB1294" s="119"/>
      <c r="EQC1294" s="119"/>
      <c r="EQD1294" s="119"/>
      <c r="EQE1294" s="119"/>
      <c r="EQF1294" s="119"/>
      <c r="EQG1294" s="119"/>
      <c r="EQH1294" s="119"/>
      <c r="EQI1294" s="119"/>
      <c r="EQJ1294" s="119"/>
      <c r="EQK1294" s="119"/>
      <c r="EQL1294" s="119"/>
      <c r="EQM1294" s="119"/>
      <c r="EQN1294" s="119"/>
      <c r="EQO1294" s="119"/>
      <c r="EQP1294" s="119"/>
      <c r="EQQ1294" s="119"/>
      <c r="EQR1294" s="119"/>
      <c r="EQS1294" s="119"/>
      <c r="EQT1294" s="119"/>
      <c r="EQU1294" s="119"/>
      <c r="EQV1294" s="119"/>
      <c r="EQW1294" s="119"/>
      <c r="EQX1294" s="119"/>
      <c r="EQY1294" s="119"/>
      <c r="EQZ1294" s="119"/>
      <c r="ERA1294" s="119"/>
      <c r="ERB1294" s="119"/>
      <c r="ERC1294" s="119"/>
      <c r="ERD1294" s="119"/>
      <c r="ERE1294" s="119"/>
      <c r="ERF1294" s="119"/>
      <c r="ERG1294" s="119"/>
      <c r="ERH1294" s="119"/>
      <c r="ERI1294" s="119"/>
      <c r="ERJ1294" s="119"/>
      <c r="ERK1294" s="119"/>
      <c r="ERL1294" s="119"/>
      <c r="ERM1294" s="119"/>
      <c r="ERN1294" s="119"/>
      <c r="ERO1294" s="119"/>
      <c r="ERP1294" s="119"/>
      <c r="ERQ1294" s="119"/>
      <c r="ERR1294" s="119"/>
      <c r="ERS1294" s="119"/>
      <c r="ERT1294" s="119"/>
      <c r="ERU1294" s="119"/>
      <c r="ERV1294" s="119"/>
      <c r="ERW1294" s="119"/>
      <c r="ERX1294" s="119"/>
      <c r="ERY1294" s="119"/>
      <c r="ERZ1294" s="119"/>
      <c r="ESA1294" s="119"/>
      <c r="ESB1294" s="119"/>
      <c r="ESC1294" s="119"/>
      <c r="ESD1294" s="119"/>
      <c r="ESE1294" s="119"/>
      <c r="ESF1294" s="119"/>
      <c r="ESG1294" s="119"/>
      <c r="ESH1294" s="119"/>
      <c r="ESI1294" s="119"/>
      <c r="ESJ1294" s="119"/>
      <c r="ESK1294" s="119"/>
      <c r="ESL1294" s="119"/>
      <c r="ESM1294" s="119"/>
      <c r="ESN1294" s="119"/>
      <c r="ESO1294" s="119"/>
      <c r="ESP1294" s="119"/>
      <c r="ESQ1294" s="119"/>
      <c r="ESR1294" s="119"/>
      <c r="ESS1294" s="119"/>
      <c r="EST1294" s="119"/>
      <c r="ESU1294" s="119"/>
      <c r="ESV1294" s="119"/>
      <c r="ESW1294" s="119"/>
      <c r="ESX1294" s="119"/>
      <c r="ESY1294" s="119"/>
      <c r="ESZ1294" s="119"/>
      <c r="ETA1294" s="119"/>
      <c r="ETB1294" s="119"/>
      <c r="ETC1294" s="119"/>
      <c r="ETD1294" s="119"/>
      <c r="ETE1294" s="119"/>
      <c r="ETF1294" s="119"/>
      <c r="ETG1294" s="119"/>
      <c r="ETH1294" s="119"/>
      <c r="ETI1294" s="119"/>
      <c r="ETJ1294" s="119"/>
      <c r="ETK1294" s="119"/>
      <c r="ETL1294" s="119"/>
      <c r="ETM1294" s="119"/>
      <c r="ETN1294" s="119"/>
      <c r="ETO1294" s="119"/>
      <c r="ETP1294" s="119"/>
      <c r="ETQ1294" s="119"/>
      <c r="ETR1294" s="119"/>
      <c r="ETS1294" s="119"/>
      <c r="ETT1294" s="119"/>
      <c r="ETU1294" s="119"/>
      <c r="ETV1294" s="119"/>
      <c r="ETW1294" s="119"/>
      <c r="ETX1294" s="119"/>
      <c r="ETY1294" s="119"/>
      <c r="ETZ1294" s="119"/>
      <c r="EUA1294" s="119"/>
      <c r="EUB1294" s="119"/>
      <c r="EUC1294" s="119"/>
      <c r="EUD1294" s="119"/>
      <c r="EUE1294" s="119"/>
      <c r="EUF1294" s="119"/>
      <c r="EUG1294" s="119"/>
      <c r="EUH1294" s="119"/>
      <c r="EUI1294" s="119"/>
      <c r="EUJ1294" s="119"/>
      <c r="EUK1294" s="119"/>
      <c r="EUL1294" s="119"/>
      <c r="EUM1294" s="119"/>
      <c r="EUN1294" s="119"/>
      <c r="EUO1294" s="119"/>
      <c r="EUP1294" s="119"/>
      <c r="EUQ1294" s="119"/>
      <c r="EUR1294" s="119"/>
      <c r="EUS1294" s="119"/>
      <c r="EUT1294" s="119"/>
      <c r="EUU1294" s="119"/>
      <c r="EUV1294" s="119"/>
      <c r="EUW1294" s="119"/>
      <c r="EUX1294" s="119"/>
      <c r="EUY1294" s="119"/>
      <c r="EUZ1294" s="119"/>
      <c r="EVA1294" s="119"/>
      <c r="EVB1294" s="119"/>
      <c r="EVC1294" s="119"/>
      <c r="EVD1294" s="119"/>
      <c r="EVE1294" s="119"/>
      <c r="EVF1294" s="119"/>
      <c r="EVG1294" s="119"/>
      <c r="EVH1294" s="119"/>
      <c r="EVI1294" s="119"/>
      <c r="EVJ1294" s="119"/>
      <c r="EVK1294" s="119"/>
      <c r="EVL1294" s="119"/>
      <c r="EVM1294" s="119"/>
      <c r="EVN1294" s="119"/>
      <c r="EVO1294" s="119"/>
      <c r="EVP1294" s="119"/>
      <c r="EVQ1294" s="119"/>
      <c r="EVR1294" s="119"/>
      <c r="EVS1294" s="119"/>
      <c r="EVT1294" s="119"/>
      <c r="EVU1294" s="119"/>
      <c r="EVV1294" s="119"/>
      <c r="EVW1294" s="119"/>
      <c r="EVX1294" s="119"/>
      <c r="EVY1294" s="119"/>
      <c r="EVZ1294" s="119"/>
      <c r="EWA1294" s="119"/>
      <c r="EWB1294" s="119"/>
      <c r="EWC1294" s="119"/>
      <c r="EWD1294" s="119"/>
      <c r="EWE1294" s="119"/>
      <c r="EWF1294" s="119"/>
      <c r="EWG1294" s="119"/>
      <c r="EWH1294" s="119"/>
      <c r="EWI1294" s="119"/>
      <c r="EWJ1294" s="119"/>
      <c r="EWK1294" s="119"/>
      <c r="EWL1294" s="119"/>
      <c r="EWM1294" s="119"/>
      <c r="EWN1294" s="119"/>
      <c r="EWO1294" s="119"/>
      <c r="EWP1294" s="119"/>
      <c r="EWQ1294" s="119"/>
      <c r="EWR1294" s="119"/>
      <c r="EWS1294" s="119"/>
      <c r="EWT1294" s="119"/>
      <c r="EWU1294" s="119"/>
      <c r="EWV1294" s="119"/>
      <c r="EWW1294" s="119"/>
      <c r="EWX1294" s="119"/>
      <c r="EWY1294" s="119"/>
      <c r="EWZ1294" s="119"/>
      <c r="EXA1294" s="119"/>
      <c r="EXB1294" s="119"/>
      <c r="EXC1294" s="119"/>
      <c r="EXD1294" s="119"/>
      <c r="EXE1294" s="119"/>
      <c r="EXF1294" s="119"/>
      <c r="EXG1294" s="119"/>
      <c r="EXH1294" s="119"/>
      <c r="EXI1294" s="119"/>
      <c r="EXJ1294" s="119"/>
      <c r="EXK1294" s="119"/>
      <c r="EXL1294" s="119"/>
      <c r="EXM1294" s="119"/>
      <c r="EXN1294" s="119"/>
      <c r="EXO1294" s="119"/>
      <c r="EXP1294" s="119"/>
      <c r="EXQ1294" s="119"/>
      <c r="EXR1294" s="119"/>
      <c r="EXS1294" s="119"/>
      <c r="EXT1294" s="119"/>
      <c r="EXU1294" s="119"/>
      <c r="EXV1294" s="119"/>
      <c r="EXW1294" s="119"/>
      <c r="EXX1294" s="119"/>
      <c r="EXY1294" s="119"/>
      <c r="EXZ1294" s="119"/>
      <c r="EYA1294" s="119"/>
      <c r="EYB1294" s="119"/>
      <c r="EYC1294" s="119"/>
      <c r="EYD1294" s="119"/>
      <c r="EYE1294" s="119"/>
      <c r="EYF1294" s="119"/>
      <c r="EYG1294" s="119"/>
      <c r="EYH1294" s="119"/>
      <c r="EYI1294" s="119"/>
      <c r="EYJ1294" s="119"/>
      <c r="EYK1294" s="119"/>
      <c r="EYL1294" s="119"/>
      <c r="EYM1294" s="119"/>
      <c r="EYN1294" s="119"/>
      <c r="EYO1294" s="119"/>
      <c r="EYP1294" s="119"/>
      <c r="EYQ1294" s="119"/>
      <c r="EYR1294" s="119"/>
      <c r="EYS1294" s="119"/>
      <c r="EYT1294" s="119"/>
      <c r="EYU1294" s="119"/>
      <c r="EYV1294" s="119"/>
      <c r="EYW1294" s="119"/>
      <c r="EYX1294" s="119"/>
      <c r="EYY1294" s="119"/>
      <c r="EYZ1294" s="119"/>
      <c r="EZA1294" s="119"/>
      <c r="EZB1294" s="119"/>
      <c r="EZC1294" s="119"/>
      <c r="EZD1294" s="119"/>
      <c r="EZE1294" s="119"/>
      <c r="EZF1294" s="119"/>
      <c r="EZG1294" s="119"/>
      <c r="EZH1294" s="119"/>
      <c r="EZI1294" s="119"/>
      <c r="EZJ1294" s="119"/>
      <c r="EZK1294" s="119"/>
      <c r="EZL1294" s="119"/>
      <c r="EZM1294" s="119"/>
      <c r="EZN1294" s="119"/>
      <c r="EZO1294" s="119"/>
      <c r="EZP1294" s="119"/>
      <c r="EZQ1294" s="119"/>
      <c r="EZR1294" s="119"/>
      <c r="EZS1294" s="119"/>
      <c r="EZT1294" s="119"/>
      <c r="EZU1294" s="119"/>
      <c r="EZV1294" s="119"/>
      <c r="EZW1294" s="119"/>
      <c r="EZX1294" s="119"/>
      <c r="EZY1294" s="119"/>
      <c r="EZZ1294" s="119"/>
      <c r="FAA1294" s="119"/>
      <c r="FAB1294" s="119"/>
      <c r="FAC1294" s="119"/>
      <c r="FAD1294" s="119"/>
      <c r="FAE1294" s="119"/>
      <c r="FAF1294" s="119"/>
      <c r="FAG1294" s="119"/>
      <c r="FAH1294" s="119"/>
      <c r="FAI1294" s="119"/>
      <c r="FAJ1294" s="119"/>
      <c r="FAK1294" s="119"/>
      <c r="FAL1294" s="119"/>
      <c r="FAM1294" s="119"/>
      <c r="FAN1294" s="119"/>
      <c r="FAO1294" s="119"/>
      <c r="FAP1294" s="119"/>
      <c r="FAQ1294" s="119"/>
      <c r="FAR1294" s="119"/>
      <c r="FAS1294" s="119"/>
      <c r="FAT1294" s="119"/>
      <c r="FAU1294" s="119"/>
      <c r="FAV1294" s="119"/>
      <c r="FAW1294" s="119"/>
      <c r="FAX1294" s="119"/>
      <c r="FAY1294" s="119"/>
      <c r="FAZ1294" s="119"/>
      <c r="FBA1294" s="119"/>
      <c r="FBB1294" s="119"/>
      <c r="FBC1294" s="119"/>
      <c r="FBD1294" s="119"/>
      <c r="FBE1294" s="119"/>
      <c r="FBF1294" s="119"/>
      <c r="FBG1294" s="119"/>
      <c r="FBH1294" s="119"/>
      <c r="FBI1294" s="119"/>
      <c r="FBJ1294" s="119"/>
      <c r="FBK1294" s="119"/>
      <c r="FBL1294" s="119"/>
      <c r="FBM1294" s="119"/>
      <c r="FBN1294" s="119"/>
      <c r="FBO1294" s="119"/>
      <c r="FBP1294" s="119"/>
      <c r="FBQ1294" s="119"/>
      <c r="FBR1294" s="119"/>
      <c r="FBS1294" s="119"/>
      <c r="FBT1294" s="119"/>
      <c r="FBU1294" s="119"/>
      <c r="FBV1294" s="119"/>
      <c r="FBW1294" s="119"/>
      <c r="FBX1294" s="119"/>
      <c r="FBY1294" s="119"/>
      <c r="FBZ1294" s="119"/>
      <c r="FCA1294" s="119"/>
      <c r="FCB1294" s="119"/>
      <c r="FCC1294" s="119"/>
      <c r="FCD1294" s="119"/>
      <c r="FCE1294" s="119"/>
      <c r="FCF1294" s="119"/>
      <c r="FCG1294" s="119"/>
      <c r="FCH1294" s="119"/>
      <c r="FCI1294" s="119"/>
      <c r="FCJ1294" s="119"/>
      <c r="FCK1294" s="119"/>
      <c r="FCL1294" s="119"/>
      <c r="FCM1294" s="119"/>
      <c r="FCN1294" s="119"/>
      <c r="FCO1294" s="119"/>
      <c r="FCP1294" s="119"/>
      <c r="FCQ1294" s="119"/>
      <c r="FCR1294" s="119"/>
      <c r="FCS1294" s="119"/>
      <c r="FCT1294" s="119"/>
      <c r="FCU1294" s="119"/>
      <c r="FCV1294" s="119"/>
      <c r="FCW1294" s="119"/>
      <c r="FCX1294" s="119"/>
      <c r="FCY1294" s="119"/>
      <c r="FCZ1294" s="119"/>
      <c r="FDA1294" s="119"/>
      <c r="FDB1294" s="119"/>
      <c r="FDC1294" s="119"/>
      <c r="FDD1294" s="119"/>
      <c r="FDE1294" s="119"/>
      <c r="FDF1294" s="119"/>
      <c r="FDG1294" s="119"/>
      <c r="FDH1294" s="119"/>
      <c r="FDI1294" s="119"/>
      <c r="FDJ1294" s="119"/>
      <c r="FDK1294" s="119"/>
      <c r="FDL1294" s="119"/>
      <c r="FDM1294" s="119"/>
      <c r="FDN1294" s="119"/>
      <c r="FDO1294" s="119"/>
      <c r="FDP1294" s="119"/>
      <c r="FDQ1294" s="119"/>
      <c r="FDR1294" s="119"/>
      <c r="FDS1294" s="119"/>
      <c r="FDT1294" s="119"/>
      <c r="FDU1294" s="119"/>
      <c r="FDV1294" s="119"/>
      <c r="FDW1294" s="119"/>
      <c r="FDX1294" s="119"/>
      <c r="FDY1294" s="119"/>
      <c r="FDZ1294" s="119"/>
      <c r="FEA1294" s="119"/>
      <c r="FEB1294" s="119"/>
      <c r="FEC1294" s="119"/>
      <c r="FED1294" s="119"/>
      <c r="FEE1294" s="119"/>
      <c r="FEF1294" s="119"/>
      <c r="FEG1294" s="119"/>
      <c r="FEH1294" s="119"/>
      <c r="FEI1294" s="119"/>
      <c r="FEJ1294" s="119"/>
      <c r="FEK1294" s="119"/>
      <c r="FEL1294" s="119"/>
      <c r="FEM1294" s="119"/>
      <c r="FEN1294" s="119"/>
      <c r="FEO1294" s="119"/>
      <c r="FEP1294" s="119"/>
      <c r="FEQ1294" s="119"/>
      <c r="FER1294" s="119"/>
      <c r="FES1294" s="119"/>
      <c r="FET1294" s="119"/>
      <c r="FEU1294" s="119"/>
      <c r="FEV1294" s="119"/>
      <c r="FEW1294" s="119"/>
      <c r="FEX1294" s="119"/>
      <c r="FEY1294" s="119"/>
      <c r="FEZ1294" s="119"/>
      <c r="FFA1294" s="119"/>
      <c r="FFB1294" s="119"/>
      <c r="FFC1294" s="119"/>
      <c r="FFD1294" s="119"/>
      <c r="FFE1294" s="119"/>
      <c r="FFF1294" s="119"/>
      <c r="FFG1294" s="119"/>
      <c r="FFH1294" s="119"/>
      <c r="FFI1294" s="119"/>
      <c r="FFJ1294" s="119"/>
      <c r="FFK1294" s="119"/>
      <c r="FFL1294" s="119"/>
      <c r="FFM1294" s="119"/>
      <c r="FFN1294" s="119"/>
      <c r="FFO1294" s="119"/>
      <c r="FFP1294" s="119"/>
      <c r="FFQ1294" s="119"/>
      <c r="FFR1294" s="119"/>
      <c r="FFS1294" s="119"/>
      <c r="FFT1294" s="119"/>
      <c r="FFU1294" s="119"/>
      <c r="FFV1294" s="119"/>
      <c r="FFW1294" s="119"/>
      <c r="FFX1294" s="119"/>
      <c r="FFY1294" s="119"/>
      <c r="FFZ1294" s="119"/>
      <c r="FGA1294" s="119"/>
      <c r="FGB1294" s="119"/>
      <c r="FGC1294" s="119"/>
      <c r="FGD1294" s="119"/>
      <c r="FGE1294" s="119"/>
      <c r="FGF1294" s="119"/>
      <c r="FGG1294" s="119"/>
      <c r="FGH1294" s="119"/>
      <c r="FGI1294" s="119"/>
      <c r="FGJ1294" s="119"/>
      <c r="FGK1294" s="119"/>
      <c r="FGL1294" s="119"/>
      <c r="FGM1294" s="119"/>
      <c r="FGN1294" s="119"/>
      <c r="FGO1294" s="119"/>
      <c r="FGP1294" s="119"/>
      <c r="FGQ1294" s="119"/>
      <c r="FGR1294" s="119"/>
      <c r="FGS1294" s="119"/>
      <c r="FGT1294" s="119"/>
      <c r="FGU1294" s="119"/>
      <c r="FGV1294" s="119"/>
      <c r="FGW1294" s="119"/>
      <c r="FGX1294" s="119"/>
      <c r="FGY1294" s="119"/>
      <c r="FGZ1294" s="119"/>
      <c r="FHA1294" s="119"/>
      <c r="FHB1294" s="119"/>
      <c r="FHC1294" s="119"/>
      <c r="FHD1294" s="119"/>
      <c r="FHE1294" s="119"/>
      <c r="FHF1294" s="119"/>
      <c r="FHG1294" s="119"/>
      <c r="FHH1294" s="119"/>
      <c r="FHI1294" s="119"/>
      <c r="FHJ1294" s="119"/>
      <c r="FHK1294" s="119"/>
      <c r="FHL1294" s="119"/>
      <c r="FHM1294" s="119"/>
      <c r="FHN1294" s="119"/>
      <c r="FHO1294" s="119"/>
      <c r="FHP1294" s="119"/>
      <c r="FHQ1294" s="119"/>
      <c r="FHR1294" s="119"/>
      <c r="FHS1294" s="119"/>
      <c r="FHT1294" s="119"/>
      <c r="FHU1294" s="119"/>
      <c r="FHV1294" s="119"/>
      <c r="FHW1294" s="119"/>
      <c r="FHX1294" s="119"/>
      <c r="FHY1294" s="119"/>
      <c r="FHZ1294" s="119"/>
      <c r="FIA1294" s="119"/>
      <c r="FIB1294" s="119"/>
      <c r="FIC1294" s="119"/>
      <c r="FID1294" s="119"/>
      <c r="FIE1294" s="119"/>
      <c r="FIF1294" s="119"/>
      <c r="FIG1294" s="119"/>
      <c r="FIH1294" s="119"/>
      <c r="FII1294" s="119"/>
      <c r="FIJ1294" s="119"/>
      <c r="FIK1294" s="119"/>
      <c r="FIL1294" s="119"/>
      <c r="FIM1294" s="119"/>
      <c r="FIN1294" s="119"/>
      <c r="FIO1294" s="119"/>
      <c r="FIP1294" s="119"/>
      <c r="FIQ1294" s="119"/>
      <c r="FIR1294" s="119"/>
      <c r="FIS1294" s="119"/>
      <c r="FIT1294" s="119"/>
      <c r="FIU1294" s="119"/>
      <c r="FIV1294" s="119"/>
      <c r="FIW1294" s="119"/>
      <c r="FIX1294" s="119"/>
      <c r="FIY1294" s="119"/>
      <c r="FIZ1294" s="119"/>
      <c r="FJA1294" s="119"/>
      <c r="FJB1294" s="119"/>
      <c r="FJC1294" s="119"/>
      <c r="FJD1294" s="119"/>
      <c r="FJE1294" s="119"/>
      <c r="FJF1294" s="119"/>
      <c r="FJG1294" s="119"/>
      <c r="FJH1294" s="119"/>
      <c r="FJI1294" s="119"/>
      <c r="FJJ1294" s="119"/>
      <c r="FJK1294" s="119"/>
      <c r="FJL1294" s="119"/>
      <c r="FJM1294" s="119"/>
      <c r="FJN1294" s="119"/>
      <c r="FJO1294" s="119"/>
      <c r="FJP1294" s="119"/>
      <c r="FJQ1294" s="119"/>
      <c r="FJR1294" s="119"/>
      <c r="FJS1294" s="119"/>
      <c r="FJT1294" s="119"/>
      <c r="FJU1294" s="119"/>
      <c r="FJV1294" s="119"/>
      <c r="FJW1294" s="119"/>
      <c r="FJX1294" s="119"/>
      <c r="FJY1294" s="119"/>
      <c r="FJZ1294" s="119"/>
      <c r="FKA1294" s="119"/>
      <c r="FKB1294" s="119"/>
      <c r="FKC1294" s="119"/>
      <c r="FKD1294" s="119"/>
      <c r="FKE1294" s="119"/>
      <c r="FKF1294" s="119"/>
      <c r="FKG1294" s="119"/>
      <c r="FKH1294" s="119"/>
      <c r="FKI1294" s="119"/>
      <c r="FKJ1294" s="119"/>
      <c r="FKK1294" s="119"/>
      <c r="FKL1294" s="119"/>
      <c r="FKM1294" s="119"/>
      <c r="FKN1294" s="119"/>
      <c r="FKO1294" s="119"/>
      <c r="FKP1294" s="119"/>
      <c r="FKQ1294" s="119"/>
      <c r="FKR1294" s="119"/>
      <c r="FKS1294" s="119"/>
      <c r="FKT1294" s="119"/>
      <c r="FKU1294" s="119"/>
      <c r="FKV1294" s="119"/>
      <c r="FKW1294" s="119"/>
      <c r="FKX1294" s="119"/>
      <c r="FKY1294" s="119"/>
      <c r="FKZ1294" s="119"/>
      <c r="FLA1294" s="119"/>
      <c r="FLB1294" s="119"/>
      <c r="FLC1294" s="119"/>
      <c r="FLD1294" s="119"/>
      <c r="FLE1294" s="119"/>
      <c r="FLF1294" s="119"/>
      <c r="FLG1294" s="119"/>
      <c r="FLH1294" s="119"/>
      <c r="FLI1294" s="119"/>
      <c r="FLJ1294" s="119"/>
      <c r="FLK1294" s="119"/>
      <c r="FLL1294" s="119"/>
      <c r="FLM1294" s="119"/>
      <c r="FLN1294" s="119"/>
      <c r="FLO1294" s="119"/>
      <c r="FLP1294" s="119"/>
      <c r="FLQ1294" s="119"/>
      <c r="FLR1294" s="119"/>
      <c r="FLS1294" s="119"/>
      <c r="FLT1294" s="119"/>
      <c r="FLU1294" s="119"/>
      <c r="FLV1294" s="119"/>
      <c r="FLW1294" s="119"/>
      <c r="FLX1294" s="119"/>
      <c r="FLY1294" s="119"/>
      <c r="FLZ1294" s="119"/>
      <c r="FMA1294" s="119"/>
      <c r="FMB1294" s="119"/>
      <c r="FMC1294" s="119"/>
      <c r="FMD1294" s="119"/>
      <c r="FME1294" s="119"/>
      <c r="FMF1294" s="119"/>
      <c r="FMG1294" s="119"/>
      <c r="FMH1294" s="119"/>
      <c r="FMI1294" s="119"/>
      <c r="FMJ1294" s="119"/>
      <c r="FMK1294" s="119"/>
      <c r="FML1294" s="119"/>
      <c r="FMM1294" s="119"/>
      <c r="FMN1294" s="119"/>
      <c r="FMO1294" s="119"/>
      <c r="FMP1294" s="119"/>
      <c r="FMQ1294" s="119"/>
      <c r="FMR1294" s="119"/>
      <c r="FMS1294" s="119"/>
      <c r="FMT1294" s="119"/>
      <c r="FMU1294" s="119"/>
      <c r="FMV1294" s="119"/>
      <c r="FMW1294" s="119"/>
      <c r="FMX1294" s="119"/>
      <c r="FMY1294" s="119"/>
      <c r="FMZ1294" s="119"/>
      <c r="FNA1294" s="119"/>
      <c r="FNB1294" s="119"/>
      <c r="FNC1294" s="119"/>
      <c r="FND1294" s="119"/>
      <c r="FNE1294" s="119"/>
      <c r="FNF1294" s="119"/>
      <c r="FNG1294" s="119"/>
      <c r="FNH1294" s="119"/>
      <c r="FNI1294" s="119"/>
      <c r="FNJ1294" s="119"/>
      <c r="FNK1294" s="119"/>
      <c r="FNL1294" s="119"/>
      <c r="FNM1294" s="119"/>
      <c r="FNN1294" s="119"/>
      <c r="FNO1294" s="119"/>
      <c r="FNP1294" s="119"/>
      <c r="FNQ1294" s="119"/>
      <c r="FNR1294" s="119"/>
      <c r="FNS1294" s="119"/>
      <c r="FNT1294" s="119"/>
      <c r="FNU1294" s="119"/>
      <c r="FNV1294" s="119"/>
      <c r="FNW1294" s="119"/>
      <c r="FNX1294" s="119"/>
      <c r="FNY1294" s="119"/>
      <c r="FNZ1294" s="119"/>
      <c r="FOA1294" s="119"/>
      <c r="FOB1294" s="119"/>
      <c r="FOC1294" s="119"/>
      <c r="FOD1294" s="119"/>
      <c r="FOE1294" s="119"/>
      <c r="FOF1294" s="119"/>
      <c r="FOG1294" s="119"/>
      <c r="FOH1294" s="119"/>
      <c r="FOI1294" s="119"/>
      <c r="FOJ1294" s="119"/>
      <c r="FOK1294" s="119"/>
      <c r="FOL1294" s="119"/>
      <c r="FOM1294" s="119"/>
      <c r="FON1294" s="119"/>
      <c r="FOO1294" s="119"/>
      <c r="FOP1294" s="119"/>
      <c r="FOQ1294" s="119"/>
      <c r="FOR1294" s="119"/>
      <c r="FOS1294" s="119"/>
      <c r="FOT1294" s="119"/>
      <c r="FOU1294" s="119"/>
      <c r="FOV1294" s="119"/>
      <c r="FOW1294" s="119"/>
      <c r="FOX1294" s="119"/>
      <c r="FOY1294" s="119"/>
      <c r="FOZ1294" s="119"/>
      <c r="FPA1294" s="119"/>
      <c r="FPB1294" s="119"/>
      <c r="FPC1294" s="119"/>
      <c r="FPD1294" s="119"/>
      <c r="FPE1294" s="119"/>
      <c r="FPF1294" s="119"/>
      <c r="FPG1294" s="119"/>
      <c r="FPH1294" s="119"/>
      <c r="FPI1294" s="119"/>
      <c r="FPJ1294" s="119"/>
      <c r="FPK1294" s="119"/>
      <c r="FPL1294" s="119"/>
      <c r="FPM1294" s="119"/>
      <c r="FPN1294" s="119"/>
      <c r="FPO1294" s="119"/>
      <c r="FPP1294" s="119"/>
      <c r="FPQ1294" s="119"/>
      <c r="FPR1294" s="119"/>
      <c r="FPS1294" s="119"/>
      <c r="FPT1294" s="119"/>
      <c r="FPU1294" s="119"/>
      <c r="FPV1294" s="119"/>
      <c r="FPW1294" s="119"/>
      <c r="FPX1294" s="119"/>
      <c r="FPY1294" s="119"/>
      <c r="FPZ1294" s="119"/>
      <c r="FQA1294" s="119"/>
      <c r="FQB1294" s="119"/>
      <c r="FQC1294" s="119"/>
      <c r="FQD1294" s="119"/>
      <c r="FQE1294" s="119"/>
      <c r="FQF1294" s="119"/>
      <c r="FQG1294" s="119"/>
      <c r="FQH1294" s="119"/>
      <c r="FQI1294" s="119"/>
      <c r="FQJ1294" s="119"/>
      <c r="FQK1294" s="119"/>
      <c r="FQL1294" s="119"/>
      <c r="FQM1294" s="119"/>
      <c r="FQN1294" s="119"/>
      <c r="FQO1294" s="119"/>
      <c r="FQP1294" s="119"/>
      <c r="FQQ1294" s="119"/>
      <c r="FQR1294" s="119"/>
      <c r="FQS1294" s="119"/>
      <c r="FQT1294" s="119"/>
      <c r="FQU1294" s="119"/>
      <c r="FQV1294" s="119"/>
      <c r="FQW1294" s="119"/>
      <c r="FQX1294" s="119"/>
      <c r="FQY1294" s="119"/>
      <c r="FQZ1294" s="119"/>
      <c r="FRA1294" s="119"/>
      <c r="FRB1294" s="119"/>
      <c r="FRC1294" s="119"/>
      <c r="FRD1294" s="119"/>
      <c r="FRE1294" s="119"/>
      <c r="FRF1294" s="119"/>
      <c r="FRG1294" s="119"/>
      <c r="FRH1294" s="119"/>
      <c r="FRI1294" s="119"/>
      <c r="FRJ1294" s="119"/>
      <c r="FRK1294" s="119"/>
      <c r="FRL1294" s="119"/>
      <c r="FRM1294" s="119"/>
      <c r="FRN1294" s="119"/>
      <c r="FRO1294" s="119"/>
      <c r="FRP1294" s="119"/>
      <c r="FRQ1294" s="119"/>
      <c r="FRR1294" s="119"/>
      <c r="FRS1294" s="119"/>
      <c r="FRT1294" s="119"/>
      <c r="FRU1294" s="119"/>
      <c r="FRV1294" s="119"/>
      <c r="FRW1294" s="119"/>
      <c r="FRX1294" s="119"/>
      <c r="FRY1294" s="119"/>
      <c r="FRZ1294" s="119"/>
      <c r="FSA1294" s="119"/>
      <c r="FSB1294" s="119"/>
      <c r="FSC1294" s="119"/>
      <c r="FSD1294" s="119"/>
      <c r="FSE1294" s="119"/>
      <c r="FSF1294" s="119"/>
      <c r="FSG1294" s="119"/>
      <c r="FSH1294" s="119"/>
      <c r="FSI1294" s="119"/>
      <c r="FSJ1294" s="119"/>
      <c r="FSK1294" s="119"/>
      <c r="FSL1294" s="119"/>
      <c r="FSM1294" s="119"/>
      <c r="FSN1294" s="119"/>
      <c r="FSO1294" s="119"/>
      <c r="FSP1294" s="119"/>
      <c r="FSQ1294" s="119"/>
      <c r="FSR1294" s="119"/>
      <c r="FSS1294" s="119"/>
      <c r="FST1294" s="119"/>
      <c r="FSU1294" s="119"/>
      <c r="FSV1294" s="119"/>
      <c r="FSW1294" s="119"/>
      <c r="FSX1294" s="119"/>
      <c r="FSY1294" s="119"/>
      <c r="FSZ1294" s="119"/>
      <c r="FTA1294" s="119"/>
      <c r="FTB1294" s="119"/>
      <c r="FTC1294" s="119"/>
      <c r="FTD1294" s="119"/>
      <c r="FTE1294" s="119"/>
      <c r="FTF1294" s="119"/>
      <c r="FTG1294" s="119"/>
      <c r="FTH1294" s="119"/>
      <c r="FTI1294" s="119"/>
      <c r="FTJ1294" s="119"/>
      <c r="FTK1294" s="119"/>
      <c r="FTL1294" s="119"/>
      <c r="FTM1294" s="119"/>
      <c r="FTN1294" s="119"/>
      <c r="FTO1294" s="119"/>
      <c r="FTP1294" s="119"/>
      <c r="FTQ1294" s="119"/>
      <c r="FTR1294" s="119"/>
      <c r="FTS1294" s="119"/>
      <c r="FTT1294" s="119"/>
      <c r="FTU1294" s="119"/>
      <c r="FTV1294" s="119"/>
      <c r="FTW1294" s="119"/>
      <c r="FTX1294" s="119"/>
      <c r="FTY1294" s="119"/>
      <c r="FTZ1294" s="119"/>
      <c r="FUA1294" s="119"/>
      <c r="FUB1294" s="119"/>
      <c r="FUC1294" s="119"/>
      <c r="FUD1294" s="119"/>
      <c r="FUE1294" s="119"/>
      <c r="FUF1294" s="119"/>
      <c r="FUG1294" s="119"/>
      <c r="FUH1294" s="119"/>
      <c r="FUI1294" s="119"/>
      <c r="FUJ1294" s="119"/>
      <c r="FUK1294" s="119"/>
      <c r="FUL1294" s="119"/>
      <c r="FUM1294" s="119"/>
      <c r="FUN1294" s="119"/>
      <c r="FUO1294" s="119"/>
      <c r="FUP1294" s="119"/>
      <c r="FUQ1294" s="119"/>
      <c r="FUR1294" s="119"/>
      <c r="FUS1294" s="119"/>
      <c r="FUT1294" s="119"/>
      <c r="FUU1294" s="119"/>
      <c r="FUV1294" s="119"/>
      <c r="FUW1294" s="119"/>
      <c r="FUX1294" s="119"/>
      <c r="FUY1294" s="119"/>
      <c r="FUZ1294" s="119"/>
      <c r="FVA1294" s="119"/>
      <c r="FVB1294" s="119"/>
      <c r="FVC1294" s="119"/>
      <c r="FVD1294" s="119"/>
      <c r="FVE1294" s="119"/>
      <c r="FVF1294" s="119"/>
      <c r="FVG1294" s="119"/>
      <c r="FVH1294" s="119"/>
      <c r="FVI1294" s="119"/>
      <c r="FVJ1294" s="119"/>
      <c r="FVK1294" s="119"/>
      <c r="FVL1294" s="119"/>
      <c r="FVM1294" s="119"/>
      <c r="FVN1294" s="119"/>
      <c r="FVO1294" s="119"/>
      <c r="FVP1294" s="119"/>
      <c r="FVQ1294" s="119"/>
      <c r="FVR1294" s="119"/>
      <c r="FVS1294" s="119"/>
      <c r="FVT1294" s="119"/>
      <c r="FVU1294" s="119"/>
      <c r="FVV1294" s="119"/>
      <c r="FVW1294" s="119"/>
      <c r="FVX1294" s="119"/>
      <c r="FVY1294" s="119"/>
      <c r="FVZ1294" s="119"/>
      <c r="FWA1294" s="119"/>
      <c r="FWB1294" s="119"/>
      <c r="FWC1294" s="119"/>
      <c r="FWD1294" s="119"/>
      <c r="FWE1294" s="119"/>
      <c r="FWF1294" s="119"/>
      <c r="FWG1294" s="119"/>
      <c r="FWH1294" s="119"/>
      <c r="FWI1294" s="119"/>
      <c r="FWJ1294" s="119"/>
      <c r="FWK1294" s="119"/>
      <c r="FWL1294" s="119"/>
      <c r="FWM1294" s="119"/>
      <c r="FWN1294" s="119"/>
      <c r="FWO1294" s="119"/>
      <c r="FWP1294" s="119"/>
      <c r="FWQ1294" s="119"/>
      <c r="FWR1294" s="119"/>
      <c r="FWS1294" s="119"/>
      <c r="FWT1294" s="119"/>
      <c r="FWU1294" s="119"/>
      <c r="FWV1294" s="119"/>
      <c r="FWW1294" s="119"/>
      <c r="FWX1294" s="119"/>
      <c r="FWY1294" s="119"/>
      <c r="FWZ1294" s="119"/>
      <c r="FXA1294" s="119"/>
      <c r="FXB1294" s="119"/>
      <c r="FXC1294" s="119"/>
      <c r="FXD1294" s="119"/>
      <c r="FXE1294" s="119"/>
      <c r="FXF1294" s="119"/>
      <c r="FXG1294" s="119"/>
      <c r="FXH1294" s="119"/>
      <c r="FXI1294" s="119"/>
      <c r="FXJ1294" s="119"/>
      <c r="FXK1294" s="119"/>
      <c r="FXL1294" s="119"/>
      <c r="FXM1294" s="119"/>
      <c r="FXN1294" s="119"/>
      <c r="FXO1294" s="119"/>
      <c r="FXP1294" s="119"/>
      <c r="FXQ1294" s="119"/>
      <c r="FXR1294" s="119"/>
      <c r="FXS1294" s="119"/>
      <c r="FXT1294" s="119"/>
      <c r="FXU1294" s="119"/>
      <c r="FXV1294" s="119"/>
      <c r="FXW1294" s="119"/>
      <c r="FXX1294" s="119"/>
      <c r="FXY1294" s="119"/>
      <c r="FXZ1294" s="119"/>
      <c r="FYA1294" s="119"/>
      <c r="FYB1294" s="119"/>
      <c r="FYC1294" s="119"/>
      <c r="FYD1294" s="119"/>
      <c r="FYE1294" s="119"/>
      <c r="FYF1294" s="119"/>
      <c r="FYG1294" s="119"/>
      <c r="FYH1294" s="119"/>
      <c r="FYI1294" s="119"/>
      <c r="FYJ1294" s="119"/>
      <c r="FYK1294" s="119"/>
      <c r="FYL1294" s="119"/>
      <c r="FYM1294" s="119"/>
      <c r="FYN1294" s="119"/>
      <c r="FYO1294" s="119"/>
      <c r="FYP1294" s="119"/>
      <c r="FYQ1294" s="119"/>
      <c r="FYR1294" s="119"/>
      <c r="FYS1294" s="119"/>
      <c r="FYT1294" s="119"/>
      <c r="FYU1294" s="119"/>
      <c r="FYV1294" s="119"/>
      <c r="FYW1294" s="119"/>
      <c r="FYX1294" s="119"/>
      <c r="FYY1294" s="119"/>
      <c r="FYZ1294" s="119"/>
      <c r="FZA1294" s="119"/>
      <c r="FZB1294" s="119"/>
      <c r="FZC1294" s="119"/>
      <c r="FZD1294" s="119"/>
      <c r="FZE1294" s="119"/>
      <c r="FZF1294" s="119"/>
      <c r="FZG1294" s="119"/>
      <c r="FZH1294" s="119"/>
      <c r="FZI1294" s="119"/>
      <c r="FZJ1294" s="119"/>
      <c r="FZK1294" s="119"/>
      <c r="FZL1294" s="119"/>
      <c r="FZM1294" s="119"/>
      <c r="FZN1294" s="119"/>
      <c r="FZO1294" s="119"/>
      <c r="FZP1294" s="119"/>
      <c r="FZQ1294" s="119"/>
      <c r="FZR1294" s="119"/>
      <c r="FZS1294" s="119"/>
      <c r="FZT1294" s="119"/>
      <c r="FZU1294" s="119"/>
      <c r="FZV1294" s="119"/>
      <c r="FZW1294" s="119"/>
      <c r="FZX1294" s="119"/>
      <c r="FZY1294" s="119"/>
      <c r="FZZ1294" s="119"/>
      <c r="GAA1294" s="119"/>
      <c r="GAB1294" s="119"/>
      <c r="GAC1294" s="119"/>
      <c r="GAD1294" s="119"/>
      <c r="GAE1294" s="119"/>
      <c r="GAF1294" s="119"/>
      <c r="GAG1294" s="119"/>
      <c r="GAH1294" s="119"/>
      <c r="GAI1294" s="119"/>
      <c r="GAJ1294" s="119"/>
      <c r="GAK1294" s="119"/>
      <c r="GAL1294" s="119"/>
      <c r="GAM1294" s="119"/>
      <c r="GAN1294" s="119"/>
      <c r="GAO1294" s="119"/>
      <c r="GAP1294" s="119"/>
      <c r="GAQ1294" s="119"/>
      <c r="GAR1294" s="119"/>
      <c r="GAS1294" s="119"/>
      <c r="GAT1294" s="119"/>
      <c r="GAU1294" s="119"/>
      <c r="GAV1294" s="119"/>
      <c r="GAW1294" s="119"/>
      <c r="GAX1294" s="119"/>
      <c r="GAY1294" s="119"/>
      <c r="GAZ1294" s="119"/>
      <c r="GBA1294" s="119"/>
      <c r="GBB1294" s="119"/>
      <c r="GBC1294" s="119"/>
      <c r="GBD1294" s="119"/>
      <c r="GBE1294" s="119"/>
      <c r="GBF1294" s="119"/>
      <c r="GBG1294" s="119"/>
      <c r="GBH1294" s="119"/>
      <c r="GBI1294" s="119"/>
      <c r="GBJ1294" s="119"/>
      <c r="GBK1294" s="119"/>
      <c r="GBL1294" s="119"/>
      <c r="GBM1294" s="119"/>
      <c r="GBN1294" s="119"/>
      <c r="GBO1294" s="119"/>
      <c r="GBP1294" s="119"/>
      <c r="GBQ1294" s="119"/>
      <c r="GBR1294" s="119"/>
      <c r="GBS1294" s="119"/>
      <c r="GBT1294" s="119"/>
      <c r="GBU1294" s="119"/>
      <c r="GBV1294" s="119"/>
      <c r="GBW1294" s="119"/>
      <c r="GBX1294" s="119"/>
      <c r="GBY1294" s="119"/>
      <c r="GBZ1294" s="119"/>
      <c r="GCA1294" s="119"/>
      <c r="GCB1294" s="119"/>
      <c r="GCC1294" s="119"/>
      <c r="GCD1294" s="119"/>
      <c r="GCE1294" s="119"/>
      <c r="GCF1294" s="119"/>
      <c r="GCG1294" s="119"/>
      <c r="GCH1294" s="119"/>
      <c r="GCI1294" s="119"/>
      <c r="GCJ1294" s="119"/>
      <c r="GCK1294" s="119"/>
      <c r="GCL1294" s="119"/>
      <c r="GCM1294" s="119"/>
      <c r="GCN1294" s="119"/>
      <c r="GCO1294" s="119"/>
      <c r="GCP1294" s="119"/>
      <c r="GCQ1294" s="119"/>
      <c r="GCR1294" s="119"/>
      <c r="GCS1294" s="119"/>
      <c r="GCT1294" s="119"/>
      <c r="GCU1294" s="119"/>
      <c r="GCV1294" s="119"/>
      <c r="GCW1294" s="119"/>
      <c r="GCX1294" s="119"/>
      <c r="GCY1294" s="119"/>
      <c r="GCZ1294" s="119"/>
      <c r="GDA1294" s="119"/>
      <c r="GDB1294" s="119"/>
      <c r="GDC1294" s="119"/>
      <c r="GDD1294" s="119"/>
      <c r="GDE1294" s="119"/>
      <c r="GDF1294" s="119"/>
      <c r="GDG1294" s="119"/>
      <c r="GDH1294" s="119"/>
      <c r="GDI1294" s="119"/>
      <c r="GDJ1294" s="119"/>
      <c r="GDK1294" s="119"/>
      <c r="GDL1294" s="119"/>
      <c r="GDM1294" s="119"/>
      <c r="GDN1294" s="119"/>
      <c r="GDO1294" s="119"/>
      <c r="GDP1294" s="119"/>
      <c r="GDQ1294" s="119"/>
      <c r="GDR1294" s="119"/>
      <c r="GDS1294" s="119"/>
      <c r="GDT1294" s="119"/>
      <c r="GDU1294" s="119"/>
      <c r="GDV1294" s="119"/>
      <c r="GDW1294" s="119"/>
      <c r="GDX1294" s="119"/>
      <c r="GDY1294" s="119"/>
      <c r="GDZ1294" s="119"/>
      <c r="GEA1294" s="119"/>
      <c r="GEB1294" s="119"/>
      <c r="GEC1294" s="119"/>
      <c r="GED1294" s="119"/>
      <c r="GEE1294" s="119"/>
      <c r="GEF1294" s="119"/>
      <c r="GEG1294" s="119"/>
      <c r="GEH1294" s="119"/>
      <c r="GEI1294" s="119"/>
      <c r="GEJ1294" s="119"/>
      <c r="GEK1294" s="119"/>
      <c r="GEL1294" s="119"/>
      <c r="GEM1294" s="119"/>
      <c r="GEN1294" s="119"/>
      <c r="GEO1294" s="119"/>
      <c r="GEP1294" s="119"/>
      <c r="GEQ1294" s="119"/>
      <c r="GER1294" s="119"/>
      <c r="GES1294" s="119"/>
      <c r="GET1294" s="119"/>
      <c r="GEU1294" s="119"/>
      <c r="GEV1294" s="119"/>
      <c r="GEW1294" s="119"/>
      <c r="GEX1294" s="119"/>
      <c r="GEY1294" s="119"/>
      <c r="GEZ1294" s="119"/>
      <c r="GFA1294" s="119"/>
      <c r="GFB1294" s="119"/>
      <c r="GFC1294" s="119"/>
      <c r="GFD1294" s="119"/>
      <c r="GFE1294" s="119"/>
      <c r="GFF1294" s="119"/>
      <c r="GFG1294" s="119"/>
      <c r="GFH1294" s="119"/>
      <c r="GFI1294" s="119"/>
      <c r="GFJ1294" s="119"/>
      <c r="GFK1294" s="119"/>
      <c r="GFL1294" s="119"/>
      <c r="GFM1294" s="119"/>
      <c r="GFN1294" s="119"/>
      <c r="GFO1294" s="119"/>
      <c r="GFP1294" s="119"/>
      <c r="GFQ1294" s="119"/>
      <c r="GFR1294" s="119"/>
      <c r="GFS1294" s="119"/>
      <c r="GFT1294" s="119"/>
      <c r="GFU1294" s="119"/>
      <c r="GFV1294" s="119"/>
      <c r="GFW1294" s="119"/>
      <c r="GFX1294" s="119"/>
      <c r="GFY1294" s="119"/>
      <c r="GFZ1294" s="119"/>
      <c r="GGA1294" s="119"/>
      <c r="GGB1294" s="119"/>
      <c r="GGC1294" s="119"/>
      <c r="GGD1294" s="119"/>
      <c r="GGE1294" s="119"/>
      <c r="GGF1294" s="119"/>
      <c r="GGG1294" s="119"/>
      <c r="GGH1294" s="119"/>
      <c r="GGI1294" s="119"/>
      <c r="GGJ1294" s="119"/>
      <c r="GGK1294" s="119"/>
      <c r="GGL1294" s="119"/>
      <c r="GGM1294" s="119"/>
      <c r="GGN1294" s="119"/>
      <c r="GGO1294" s="119"/>
      <c r="GGP1294" s="119"/>
      <c r="GGQ1294" s="119"/>
      <c r="GGR1294" s="119"/>
      <c r="GGS1294" s="119"/>
      <c r="GGT1294" s="119"/>
      <c r="GGU1294" s="119"/>
      <c r="GGV1294" s="119"/>
      <c r="GGW1294" s="119"/>
      <c r="GGX1294" s="119"/>
      <c r="GGY1294" s="119"/>
      <c r="GGZ1294" s="119"/>
      <c r="GHA1294" s="119"/>
      <c r="GHB1294" s="119"/>
      <c r="GHC1294" s="119"/>
      <c r="GHD1294" s="119"/>
      <c r="GHE1294" s="119"/>
      <c r="GHF1294" s="119"/>
      <c r="GHG1294" s="119"/>
      <c r="GHH1294" s="119"/>
      <c r="GHI1294" s="119"/>
      <c r="GHJ1294" s="119"/>
      <c r="GHK1294" s="119"/>
      <c r="GHL1294" s="119"/>
      <c r="GHM1294" s="119"/>
      <c r="GHN1294" s="119"/>
      <c r="GHO1294" s="119"/>
      <c r="GHP1294" s="119"/>
      <c r="GHQ1294" s="119"/>
      <c r="GHR1294" s="119"/>
      <c r="GHS1294" s="119"/>
      <c r="GHT1294" s="119"/>
      <c r="GHU1294" s="119"/>
      <c r="GHV1294" s="119"/>
      <c r="GHW1294" s="119"/>
      <c r="GHX1294" s="119"/>
      <c r="GHY1294" s="119"/>
      <c r="GHZ1294" s="119"/>
      <c r="GIA1294" s="119"/>
      <c r="GIB1294" s="119"/>
      <c r="GIC1294" s="119"/>
      <c r="GID1294" s="119"/>
      <c r="GIE1294" s="119"/>
      <c r="GIF1294" s="119"/>
      <c r="GIG1294" s="119"/>
      <c r="GIH1294" s="119"/>
      <c r="GII1294" s="119"/>
      <c r="GIJ1294" s="119"/>
      <c r="GIK1294" s="119"/>
      <c r="GIL1294" s="119"/>
      <c r="GIM1294" s="119"/>
      <c r="GIN1294" s="119"/>
      <c r="GIO1294" s="119"/>
      <c r="GIP1294" s="119"/>
      <c r="GIQ1294" s="119"/>
      <c r="GIR1294" s="119"/>
      <c r="GIS1294" s="119"/>
      <c r="GIT1294" s="119"/>
      <c r="GIU1294" s="119"/>
      <c r="GIV1294" s="119"/>
      <c r="GIW1294" s="119"/>
      <c r="GIX1294" s="119"/>
      <c r="GIY1294" s="119"/>
      <c r="GIZ1294" s="119"/>
      <c r="GJA1294" s="119"/>
      <c r="GJB1294" s="119"/>
      <c r="GJC1294" s="119"/>
      <c r="GJD1294" s="119"/>
      <c r="GJE1294" s="119"/>
      <c r="GJF1294" s="119"/>
      <c r="GJG1294" s="119"/>
      <c r="GJH1294" s="119"/>
      <c r="GJI1294" s="119"/>
      <c r="GJJ1294" s="119"/>
      <c r="GJK1294" s="119"/>
      <c r="GJL1294" s="119"/>
      <c r="GJM1294" s="119"/>
      <c r="GJN1294" s="119"/>
      <c r="GJO1294" s="119"/>
      <c r="GJP1294" s="119"/>
      <c r="GJQ1294" s="119"/>
      <c r="GJR1294" s="119"/>
      <c r="GJS1294" s="119"/>
      <c r="GJT1294" s="119"/>
      <c r="GJU1294" s="119"/>
      <c r="GJV1294" s="119"/>
      <c r="GJW1294" s="119"/>
      <c r="GJX1294" s="119"/>
      <c r="GJY1294" s="119"/>
      <c r="GJZ1294" s="119"/>
      <c r="GKA1294" s="119"/>
      <c r="GKB1294" s="119"/>
      <c r="GKC1294" s="119"/>
      <c r="GKD1294" s="119"/>
      <c r="GKE1294" s="119"/>
      <c r="GKF1294" s="119"/>
      <c r="GKG1294" s="119"/>
      <c r="GKH1294" s="119"/>
      <c r="GKI1294" s="119"/>
      <c r="GKJ1294" s="119"/>
      <c r="GKK1294" s="119"/>
      <c r="GKL1294" s="119"/>
      <c r="GKM1294" s="119"/>
      <c r="GKN1294" s="119"/>
      <c r="GKO1294" s="119"/>
      <c r="GKP1294" s="119"/>
      <c r="GKQ1294" s="119"/>
      <c r="GKR1294" s="119"/>
      <c r="GKS1294" s="119"/>
      <c r="GKT1294" s="119"/>
      <c r="GKU1294" s="119"/>
      <c r="GKV1294" s="119"/>
      <c r="GKW1294" s="119"/>
      <c r="GKX1294" s="119"/>
      <c r="GKY1294" s="119"/>
      <c r="GKZ1294" s="119"/>
      <c r="GLA1294" s="119"/>
      <c r="GLB1294" s="119"/>
      <c r="GLC1294" s="119"/>
      <c r="GLD1294" s="119"/>
      <c r="GLE1294" s="119"/>
      <c r="GLF1294" s="119"/>
      <c r="GLG1294" s="119"/>
      <c r="GLH1294" s="119"/>
      <c r="GLI1294" s="119"/>
      <c r="GLJ1294" s="119"/>
      <c r="GLK1294" s="119"/>
      <c r="GLL1294" s="119"/>
      <c r="GLM1294" s="119"/>
      <c r="GLN1294" s="119"/>
      <c r="GLO1294" s="119"/>
      <c r="GLP1294" s="119"/>
      <c r="GLQ1294" s="119"/>
      <c r="GLR1294" s="119"/>
      <c r="GLS1294" s="119"/>
      <c r="GLT1294" s="119"/>
      <c r="GLU1294" s="119"/>
      <c r="GLV1294" s="119"/>
      <c r="GLW1294" s="119"/>
      <c r="GLX1294" s="119"/>
      <c r="GLY1294" s="119"/>
      <c r="GLZ1294" s="119"/>
      <c r="GMA1294" s="119"/>
      <c r="GMB1294" s="119"/>
      <c r="GMC1294" s="119"/>
      <c r="GMD1294" s="119"/>
      <c r="GME1294" s="119"/>
      <c r="GMF1294" s="119"/>
      <c r="GMG1294" s="119"/>
      <c r="GMH1294" s="119"/>
      <c r="GMI1294" s="119"/>
      <c r="GMJ1294" s="119"/>
      <c r="GMK1294" s="119"/>
      <c r="GML1294" s="119"/>
      <c r="GMM1294" s="119"/>
      <c r="GMN1294" s="119"/>
      <c r="GMO1294" s="119"/>
      <c r="GMP1294" s="119"/>
      <c r="GMQ1294" s="119"/>
      <c r="GMR1294" s="119"/>
      <c r="GMS1294" s="119"/>
      <c r="GMT1294" s="119"/>
      <c r="GMU1294" s="119"/>
      <c r="GMV1294" s="119"/>
      <c r="GMW1294" s="119"/>
      <c r="GMX1294" s="119"/>
      <c r="GMY1294" s="119"/>
      <c r="GMZ1294" s="119"/>
      <c r="GNA1294" s="119"/>
      <c r="GNB1294" s="119"/>
      <c r="GNC1294" s="119"/>
      <c r="GND1294" s="119"/>
      <c r="GNE1294" s="119"/>
      <c r="GNF1294" s="119"/>
      <c r="GNG1294" s="119"/>
      <c r="GNH1294" s="119"/>
      <c r="GNI1294" s="119"/>
      <c r="GNJ1294" s="119"/>
      <c r="GNK1294" s="119"/>
      <c r="GNL1294" s="119"/>
      <c r="GNM1294" s="119"/>
      <c r="GNN1294" s="119"/>
      <c r="GNO1294" s="119"/>
      <c r="GNP1294" s="119"/>
      <c r="GNQ1294" s="119"/>
      <c r="GNR1294" s="119"/>
      <c r="GNS1294" s="119"/>
      <c r="GNT1294" s="119"/>
      <c r="GNU1294" s="119"/>
      <c r="GNV1294" s="119"/>
      <c r="GNW1294" s="119"/>
      <c r="GNX1294" s="119"/>
      <c r="GNY1294" s="119"/>
      <c r="GNZ1294" s="119"/>
      <c r="GOA1294" s="119"/>
      <c r="GOB1294" s="119"/>
      <c r="GOC1294" s="119"/>
      <c r="GOD1294" s="119"/>
      <c r="GOE1294" s="119"/>
      <c r="GOF1294" s="119"/>
      <c r="GOG1294" s="119"/>
      <c r="GOH1294" s="119"/>
      <c r="GOI1294" s="119"/>
      <c r="GOJ1294" s="119"/>
      <c r="GOK1294" s="119"/>
      <c r="GOL1294" s="119"/>
      <c r="GOM1294" s="119"/>
      <c r="GON1294" s="119"/>
      <c r="GOO1294" s="119"/>
      <c r="GOP1294" s="119"/>
      <c r="GOQ1294" s="119"/>
      <c r="GOR1294" s="119"/>
      <c r="GOS1294" s="119"/>
      <c r="GOT1294" s="119"/>
      <c r="GOU1294" s="119"/>
      <c r="GOV1294" s="119"/>
      <c r="GOW1294" s="119"/>
      <c r="GOX1294" s="119"/>
      <c r="GOY1294" s="119"/>
      <c r="GOZ1294" s="119"/>
      <c r="GPA1294" s="119"/>
      <c r="GPB1294" s="119"/>
      <c r="GPC1294" s="119"/>
      <c r="GPD1294" s="119"/>
      <c r="GPE1294" s="119"/>
      <c r="GPF1294" s="119"/>
      <c r="GPG1294" s="119"/>
      <c r="GPH1294" s="119"/>
      <c r="GPI1294" s="119"/>
      <c r="GPJ1294" s="119"/>
      <c r="GPK1294" s="119"/>
      <c r="GPL1294" s="119"/>
      <c r="GPM1294" s="119"/>
      <c r="GPN1294" s="119"/>
      <c r="GPO1294" s="119"/>
      <c r="GPP1294" s="119"/>
      <c r="GPQ1294" s="119"/>
      <c r="GPR1294" s="119"/>
      <c r="GPS1294" s="119"/>
      <c r="GPT1294" s="119"/>
      <c r="GPU1294" s="119"/>
      <c r="GPV1294" s="119"/>
      <c r="GPW1294" s="119"/>
      <c r="GPX1294" s="119"/>
      <c r="GPY1294" s="119"/>
      <c r="GPZ1294" s="119"/>
      <c r="GQA1294" s="119"/>
      <c r="GQB1294" s="119"/>
      <c r="GQC1294" s="119"/>
      <c r="GQD1294" s="119"/>
      <c r="GQE1294" s="119"/>
      <c r="GQF1294" s="119"/>
      <c r="GQG1294" s="119"/>
      <c r="GQH1294" s="119"/>
      <c r="GQI1294" s="119"/>
      <c r="GQJ1294" s="119"/>
      <c r="GQK1294" s="119"/>
      <c r="GQL1294" s="119"/>
      <c r="GQM1294" s="119"/>
      <c r="GQN1294" s="119"/>
      <c r="GQO1294" s="119"/>
      <c r="GQP1294" s="119"/>
      <c r="GQQ1294" s="119"/>
      <c r="GQR1294" s="119"/>
      <c r="GQS1294" s="119"/>
      <c r="GQT1294" s="119"/>
      <c r="GQU1294" s="119"/>
      <c r="GQV1294" s="119"/>
      <c r="GQW1294" s="119"/>
      <c r="GQX1294" s="119"/>
      <c r="GQY1294" s="119"/>
      <c r="GQZ1294" s="119"/>
      <c r="GRA1294" s="119"/>
      <c r="GRB1294" s="119"/>
      <c r="GRC1294" s="119"/>
      <c r="GRD1294" s="119"/>
      <c r="GRE1294" s="119"/>
      <c r="GRF1294" s="119"/>
      <c r="GRG1294" s="119"/>
      <c r="GRH1294" s="119"/>
      <c r="GRI1294" s="119"/>
      <c r="GRJ1294" s="119"/>
      <c r="GRK1294" s="119"/>
      <c r="GRL1294" s="119"/>
      <c r="GRM1294" s="119"/>
      <c r="GRN1294" s="119"/>
      <c r="GRO1294" s="119"/>
      <c r="GRP1294" s="119"/>
      <c r="GRQ1294" s="119"/>
      <c r="GRR1294" s="119"/>
      <c r="GRS1294" s="119"/>
      <c r="GRT1294" s="119"/>
      <c r="GRU1294" s="119"/>
      <c r="GRV1294" s="119"/>
      <c r="GRW1294" s="119"/>
      <c r="GRX1294" s="119"/>
      <c r="GRY1294" s="119"/>
      <c r="GRZ1294" s="119"/>
      <c r="GSA1294" s="119"/>
      <c r="GSB1294" s="119"/>
      <c r="GSC1294" s="119"/>
      <c r="GSD1294" s="119"/>
      <c r="GSE1294" s="119"/>
      <c r="GSF1294" s="119"/>
      <c r="GSG1294" s="119"/>
      <c r="GSH1294" s="119"/>
      <c r="GSI1294" s="119"/>
      <c r="GSJ1294" s="119"/>
      <c r="GSK1294" s="119"/>
      <c r="GSL1294" s="119"/>
      <c r="GSM1294" s="119"/>
      <c r="GSN1294" s="119"/>
      <c r="GSO1294" s="119"/>
      <c r="GSP1294" s="119"/>
      <c r="GSQ1294" s="119"/>
      <c r="GSR1294" s="119"/>
      <c r="GSS1294" s="119"/>
      <c r="GST1294" s="119"/>
      <c r="GSU1294" s="119"/>
      <c r="GSV1294" s="119"/>
      <c r="GSW1294" s="119"/>
      <c r="GSX1294" s="119"/>
      <c r="GSY1294" s="119"/>
      <c r="GSZ1294" s="119"/>
      <c r="GTA1294" s="119"/>
      <c r="GTB1294" s="119"/>
      <c r="GTC1294" s="119"/>
      <c r="GTD1294" s="119"/>
      <c r="GTE1294" s="119"/>
      <c r="GTF1294" s="119"/>
      <c r="GTG1294" s="119"/>
      <c r="GTH1294" s="119"/>
      <c r="GTI1294" s="119"/>
      <c r="GTJ1294" s="119"/>
      <c r="GTK1294" s="119"/>
      <c r="GTL1294" s="119"/>
      <c r="GTM1294" s="119"/>
      <c r="GTN1294" s="119"/>
      <c r="GTO1294" s="119"/>
      <c r="GTP1294" s="119"/>
      <c r="GTQ1294" s="119"/>
      <c r="GTR1294" s="119"/>
      <c r="GTS1294" s="119"/>
      <c r="GTT1294" s="119"/>
      <c r="GTU1294" s="119"/>
      <c r="GTV1294" s="119"/>
      <c r="GTW1294" s="119"/>
      <c r="GTX1294" s="119"/>
      <c r="GTY1294" s="119"/>
      <c r="GTZ1294" s="119"/>
      <c r="GUA1294" s="119"/>
      <c r="GUB1294" s="119"/>
      <c r="GUC1294" s="119"/>
      <c r="GUD1294" s="119"/>
      <c r="GUE1294" s="119"/>
      <c r="GUF1294" s="119"/>
      <c r="GUG1294" s="119"/>
      <c r="GUH1294" s="119"/>
      <c r="GUI1294" s="119"/>
      <c r="GUJ1294" s="119"/>
      <c r="GUK1294" s="119"/>
      <c r="GUL1294" s="119"/>
      <c r="GUM1294" s="119"/>
      <c r="GUN1294" s="119"/>
      <c r="GUO1294" s="119"/>
      <c r="GUP1294" s="119"/>
      <c r="GUQ1294" s="119"/>
      <c r="GUR1294" s="119"/>
      <c r="GUS1294" s="119"/>
      <c r="GUT1294" s="119"/>
      <c r="GUU1294" s="119"/>
      <c r="GUV1294" s="119"/>
      <c r="GUW1294" s="119"/>
      <c r="GUX1294" s="119"/>
      <c r="GUY1294" s="119"/>
      <c r="GUZ1294" s="119"/>
      <c r="GVA1294" s="119"/>
      <c r="GVB1294" s="119"/>
      <c r="GVC1294" s="119"/>
      <c r="GVD1294" s="119"/>
      <c r="GVE1294" s="119"/>
      <c r="GVF1294" s="119"/>
      <c r="GVG1294" s="119"/>
      <c r="GVH1294" s="119"/>
      <c r="GVI1294" s="119"/>
      <c r="GVJ1294" s="119"/>
      <c r="GVK1294" s="119"/>
      <c r="GVL1294" s="119"/>
      <c r="GVM1294" s="119"/>
      <c r="GVN1294" s="119"/>
      <c r="GVO1294" s="119"/>
      <c r="GVP1294" s="119"/>
      <c r="GVQ1294" s="119"/>
      <c r="GVR1294" s="119"/>
      <c r="GVS1294" s="119"/>
      <c r="GVT1294" s="119"/>
      <c r="GVU1294" s="119"/>
      <c r="GVV1294" s="119"/>
      <c r="GVW1294" s="119"/>
      <c r="GVX1294" s="119"/>
      <c r="GVY1294" s="119"/>
      <c r="GVZ1294" s="119"/>
      <c r="GWA1294" s="119"/>
      <c r="GWB1294" s="119"/>
      <c r="GWC1294" s="119"/>
      <c r="GWD1294" s="119"/>
      <c r="GWE1294" s="119"/>
      <c r="GWF1294" s="119"/>
      <c r="GWG1294" s="119"/>
      <c r="GWH1294" s="119"/>
      <c r="GWI1294" s="119"/>
      <c r="GWJ1294" s="119"/>
      <c r="GWK1294" s="119"/>
      <c r="GWL1294" s="119"/>
      <c r="GWM1294" s="119"/>
      <c r="GWN1294" s="119"/>
      <c r="GWO1294" s="119"/>
      <c r="GWP1294" s="119"/>
      <c r="GWQ1294" s="119"/>
      <c r="GWR1294" s="119"/>
      <c r="GWS1294" s="119"/>
      <c r="GWT1294" s="119"/>
      <c r="GWU1294" s="119"/>
      <c r="GWV1294" s="119"/>
      <c r="GWW1294" s="119"/>
      <c r="GWX1294" s="119"/>
      <c r="GWY1294" s="119"/>
      <c r="GWZ1294" s="119"/>
      <c r="GXA1294" s="119"/>
      <c r="GXB1294" s="119"/>
      <c r="GXC1294" s="119"/>
      <c r="GXD1294" s="119"/>
      <c r="GXE1294" s="119"/>
      <c r="GXF1294" s="119"/>
      <c r="GXG1294" s="119"/>
      <c r="GXH1294" s="119"/>
      <c r="GXI1294" s="119"/>
      <c r="GXJ1294" s="119"/>
      <c r="GXK1294" s="119"/>
      <c r="GXL1294" s="119"/>
      <c r="GXM1294" s="119"/>
      <c r="GXN1294" s="119"/>
      <c r="GXO1294" s="119"/>
      <c r="GXP1294" s="119"/>
      <c r="GXQ1294" s="119"/>
      <c r="GXR1294" s="119"/>
      <c r="GXS1294" s="119"/>
      <c r="GXT1294" s="119"/>
      <c r="GXU1294" s="119"/>
      <c r="GXV1294" s="119"/>
      <c r="GXW1294" s="119"/>
      <c r="GXX1294" s="119"/>
      <c r="GXY1294" s="119"/>
      <c r="GXZ1294" s="119"/>
      <c r="GYA1294" s="119"/>
      <c r="GYB1294" s="119"/>
      <c r="GYC1294" s="119"/>
      <c r="GYD1294" s="119"/>
      <c r="GYE1294" s="119"/>
      <c r="GYF1294" s="119"/>
      <c r="GYG1294" s="119"/>
      <c r="GYH1294" s="119"/>
      <c r="GYI1294" s="119"/>
      <c r="GYJ1294" s="119"/>
      <c r="GYK1294" s="119"/>
      <c r="GYL1294" s="119"/>
      <c r="GYM1294" s="119"/>
      <c r="GYN1294" s="119"/>
      <c r="GYO1294" s="119"/>
      <c r="GYP1294" s="119"/>
      <c r="GYQ1294" s="119"/>
      <c r="GYR1294" s="119"/>
      <c r="GYS1294" s="119"/>
      <c r="GYT1294" s="119"/>
      <c r="GYU1294" s="119"/>
      <c r="GYV1294" s="119"/>
      <c r="GYW1294" s="119"/>
      <c r="GYX1294" s="119"/>
      <c r="GYY1294" s="119"/>
      <c r="GYZ1294" s="119"/>
      <c r="GZA1294" s="119"/>
      <c r="GZB1294" s="119"/>
      <c r="GZC1294" s="119"/>
      <c r="GZD1294" s="119"/>
      <c r="GZE1294" s="119"/>
      <c r="GZF1294" s="119"/>
      <c r="GZG1294" s="119"/>
      <c r="GZH1294" s="119"/>
      <c r="GZI1294" s="119"/>
      <c r="GZJ1294" s="119"/>
      <c r="GZK1294" s="119"/>
      <c r="GZL1294" s="119"/>
      <c r="GZM1294" s="119"/>
      <c r="GZN1294" s="119"/>
      <c r="GZO1294" s="119"/>
      <c r="GZP1294" s="119"/>
      <c r="GZQ1294" s="119"/>
      <c r="GZR1294" s="119"/>
      <c r="GZS1294" s="119"/>
      <c r="GZT1294" s="119"/>
      <c r="GZU1294" s="119"/>
      <c r="GZV1294" s="119"/>
      <c r="GZW1294" s="119"/>
      <c r="GZX1294" s="119"/>
      <c r="GZY1294" s="119"/>
      <c r="GZZ1294" s="119"/>
      <c r="HAA1294" s="119"/>
      <c r="HAB1294" s="119"/>
      <c r="HAC1294" s="119"/>
      <c r="HAD1294" s="119"/>
      <c r="HAE1294" s="119"/>
      <c r="HAF1294" s="119"/>
      <c r="HAG1294" s="119"/>
      <c r="HAH1294" s="119"/>
      <c r="HAI1294" s="119"/>
      <c r="HAJ1294" s="119"/>
      <c r="HAK1294" s="119"/>
      <c r="HAL1294" s="119"/>
      <c r="HAM1294" s="119"/>
      <c r="HAN1294" s="119"/>
      <c r="HAO1294" s="119"/>
      <c r="HAP1294" s="119"/>
      <c r="HAQ1294" s="119"/>
      <c r="HAR1294" s="119"/>
      <c r="HAS1294" s="119"/>
      <c r="HAT1294" s="119"/>
      <c r="HAU1294" s="119"/>
      <c r="HAV1294" s="119"/>
      <c r="HAW1294" s="119"/>
      <c r="HAX1294" s="119"/>
      <c r="HAY1294" s="119"/>
      <c r="HAZ1294" s="119"/>
      <c r="HBA1294" s="119"/>
      <c r="HBB1294" s="119"/>
      <c r="HBC1294" s="119"/>
      <c r="HBD1294" s="119"/>
      <c r="HBE1294" s="119"/>
      <c r="HBF1294" s="119"/>
      <c r="HBG1294" s="119"/>
      <c r="HBH1294" s="119"/>
      <c r="HBI1294" s="119"/>
      <c r="HBJ1294" s="119"/>
      <c r="HBK1294" s="119"/>
      <c r="HBL1294" s="119"/>
      <c r="HBM1294" s="119"/>
      <c r="HBN1294" s="119"/>
      <c r="HBO1294" s="119"/>
      <c r="HBP1294" s="119"/>
      <c r="HBQ1294" s="119"/>
      <c r="HBR1294" s="119"/>
      <c r="HBS1294" s="119"/>
      <c r="HBT1294" s="119"/>
      <c r="HBU1294" s="119"/>
      <c r="HBV1294" s="119"/>
      <c r="HBW1294" s="119"/>
      <c r="HBX1294" s="119"/>
      <c r="HBY1294" s="119"/>
      <c r="HBZ1294" s="119"/>
      <c r="HCA1294" s="119"/>
      <c r="HCB1294" s="119"/>
      <c r="HCC1294" s="119"/>
      <c r="HCD1294" s="119"/>
      <c r="HCE1294" s="119"/>
      <c r="HCF1294" s="119"/>
      <c r="HCG1294" s="119"/>
      <c r="HCH1294" s="119"/>
      <c r="HCI1294" s="119"/>
      <c r="HCJ1294" s="119"/>
      <c r="HCK1294" s="119"/>
      <c r="HCL1294" s="119"/>
      <c r="HCM1294" s="119"/>
      <c r="HCN1294" s="119"/>
      <c r="HCO1294" s="119"/>
      <c r="HCP1294" s="119"/>
      <c r="HCQ1294" s="119"/>
      <c r="HCR1294" s="119"/>
      <c r="HCS1294" s="119"/>
      <c r="HCT1294" s="119"/>
      <c r="HCU1294" s="119"/>
      <c r="HCV1294" s="119"/>
      <c r="HCW1294" s="119"/>
      <c r="HCX1294" s="119"/>
      <c r="HCY1294" s="119"/>
      <c r="HCZ1294" s="119"/>
      <c r="HDA1294" s="119"/>
      <c r="HDB1294" s="119"/>
      <c r="HDC1294" s="119"/>
      <c r="HDD1294" s="119"/>
      <c r="HDE1294" s="119"/>
      <c r="HDF1294" s="119"/>
      <c r="HDG1294" s="119"/>
      <c r="HDH1294" s="119"/>
      <c r="HDI1294" s="119"/>
      <c r="HDJ1294" s="119"/>
      <c r="HDK1294" s="119"/>
      <c r="HDL1294" s="119"/>
      <c r="HDM1294" s="119"/>
      <c r="HDN1294" s="119"/>
      <c r="HDO1294" s="119"/>
      <c r="HDP1294" s="119"/>
      <c r="HDQ1294" s="119"/>
      <c r="HDR1294" s="119"/>
      <c r="HDS1294" s="119"/>
      <c r="HDT1294" s="119"/>
      <c r="HDU1294" s="119"/>
      <c r="HDV1294" s="119"/>
      <c r="HDW1294" s="119"/>
      <c r="HDX1294" s="119"/>
      <c r="HDY1294" s="119"/>
      <c r="HDZ1294" s="119"/>
      <c r="HEA1294" s="119"/>
      <c r="HEB1294" s="119"/>
      <c r="HEC1294" s="119"/>
      <c r="HED1294" s="119"/>
      <c r="HEE1294" s="119"/>
      <c r="HEF1294" s="119"/>
      <c r="HEG1294" s="119"/>
      <c r="HEH1294" s="119"/>
      <c r="HEI1294" s="119"/>
      <c r="HEJ1294" s="119"/>
      <c r="HEK1294" s="119"/>
      <c r="HEL1294" s="119"/>
      <c r="HEM1294" s="119"/>
      <c r="HEN1294" s="119"/>
      <c r="HEO1294" s="119"/>
      <c r="HEP1294" s="119"/>
      <c r="HEQ1294" s="119"/>
      <c r="HER1294" s="119"/>
      <c r="HES1294" s="119"/>
      <c r="HET1294" s="119"/>
      <c r="HEU1294" s="119"/>
      <c r="HEV1294" s="119"/>
      <c r="HEW1294" s="119"/>
      <c r="HEX1294" s="119"/>
      <c r="HEY1294" s="119"/>
      <c r="HEZ1294" s="119"/>
      <c r="HFA1294" s="119"/>
      <c r="HFB1294" s="119"/>
      <c r="HFC1294" s="119"/>
      <c r="HFD1294" s="119"/>
      <c r="HFE1294" s="119"/>
      <c r="HFF1294" s="119"/>
      <c r="HFG1294" s="119"/>
      <c r="HFH1294" s="119"/>
      <c r="HFI1294" s="119"/>
      <c r="HFJ1294" s="119"/>
      <c r="HFK1294" s="119"/>
      <c r="HFL1294" s="119"/>
      <c r="HFM1294" s="119"/>
      <c r="HFN1294" s="119"/>
      <c r="HFO1294" s="119"/>
      <c r="HFP1294" s="119"/>
      <c r="HFQ1294" s="119"/>
      <c r="HFR1294" s="119"/>
      <c r="HFS1294" s="119"/>
      <c r="HFT1294" s="119"/>
      <c r="HFU1294" s="119"/>
      <c r="HFV1294" s="119"/>
      <c r="HFW1294" s="119"/>
      <c r="HFX1294" s="119"/>
      <c r="HFY1294" s="119"/>
      <c r="HFZ1294" s="119"/>
      <c r="HGA1294" s="119"/>
      <c r="HGB1294" s="119"/>
      <c r="HGC1294" s="119"/>
      <c r="HGD1294" s="119"/>
      <c r="HGE1294" s="119"/>
      <c r="HGF1294" s="119"/>
      <c r="HGG1294" s="119"/>
      <c r="HGH1294" s="119"/>
      <c r="HGI1294" s="119"/>
      <c r="HGJ1294" s="119"/>
      <c r="HGK1294" s="119"/>
      <c r="HGL1294" s="119"/>
      <c r="HGM1294" s="119"/>
      <c r="HGN1294" s="119"/>
      <c r="HGO1294" s="119"/>
      <c r="HGP1294" s="119"/>
      <c r="HGQ1294" s="119"/>
      <c r="HGR1294" s="119"/>
      <c r="HGS1294" s="119"/>
      <c r="HGT1294" s="119"/>
      <c r="HGU1294" s="119"/>
      <c r="HGV1294" s="119"/>
      <c r="HGW1294" s="119"/>
      <c r="HGX1294" s="119"/>
      <c r="HGY1294" s="119"/>
      <c r="HGZ1294" s="119"/>
      <c r="HHA1294" s="119"/>
      <c r="HHB1294" s="119"/>
      <c r="HHC1294" s="119"/>
      <c r="HHD1294" s="119"/>
      <c r="HHE1294" s="119"/>
      <c r="HHF1294" s="119"/>
      <c r="HHG1294" s="119"/>
      <c r="HHH1294" s="119"/>
      <c r="HHI1294" s="119"/>
      <c r="HHJ1294" s="119"/>
      <c r="HHK1294" s="119"/>
      <c r="HHL1294" s="119"/>
      <c r="HHM1294" s="119"/>
      <c r="HHN1294" s="119"/>
      <c r="HHO1294" s="119"/>
      <c r="HHP1294" s="119"/>
      <c r="HHQ1294" s="119"/>
      <c r="HHR1294" s="119"/>
      <c r="HHS1294" s="119"/>
      <c r="HHT1294" s="119"/>
      <c r="HHU1294" s="119"/>
      <c r="HHV1294" s="119"/>
      <c r="HHW1294" s="119"/>
      <c r="HHX1294" s="119"/>
      <c r="HHY1294" s="119"/>
      <c r="HHZ1294" s="119"/>
      <c r="HIA1294" s="119"/>
      <c r="HIB1294" s="119"/>
      <c r="HIC1294" s="119"/>
      <c r="HID1294" s="119"/>
      <c r="HIE1294" s="119"/>
      <c r="HIF1294" s="119"/>
      <c r="HIG1294" s="119"/>
      <c r="HIH1294" s="119"/>
      <c r="HII1294" s="119"/>
      <c r="HIJ1294" s="119"/>
      <c r="HIK1294" s="119"/>
      <c r="HIL1294" s="119"/>
      <c r="HIM1294" s="119"/>
      <c r="HIN1294" s="119"/>
      <c r="HIO1294" s="119"/>
      <c r="HIP1294" s="119"/>
      <c r="HIQ1294" s="119"/>
      <c r="HIR1294" s="119"/>
      <c r="HIS1294" s="119"/>
      <c r="HIT1294" s="119"/>
      <c r="HIU1294" s="119"/>
      <c r="HIV1294" s="119"/>
      <c r="HIW1294" s="119"/>
      <c r="HIX1294" s="119"/>
      <c r="HIY1294" s="119"/>
      <c r="HIZ1294" s="119"/>
      <c r="HJA1294" s="119"/>
      <c r="HJB1294" s="119"/>
      <c r="HJC1294" s="119"/>
      <c r="HJD1294" s="119"/>
      <c r="HJE1294" s="119"/>
      <c r="HJF1294" s="119"/>
      <c r="HJG1294" s="119"/>
      <c r="HJH1294" s="119"/>
      <c r="HJI1294" s="119"/>
      <c r="HJJ1294" s="119"/>
      <c r="HJK1294" s="119"/>
      <c r="HJL1294" s="119"/>
      <c r="HJM1294" s="119"/>
      <c r="HJN1294" s="119"/>
      <c r="HJO1294" s="119"/>
      <c r="HJP1294" s="119"/>
      <c r="HJQ1294" s="119"/>
      <c r="HJR1294" s="119"/>
      <c r="HJS1294" s="119"/>
      <c r="HJT1294" s="119"/>
      <c r="HJU1294" s="119"/>
      <c r="HJV1294" s="119"/>
      <c r="HJW1294" s="119"/>
      <c r="HJX1294" s="119"/>
      <c r="HJY1294" s="119"/>
      <c r="HJZ1294" s="119"/>
      <c r="HKA1294" s="119"/>
      <c r="HKB1294" s="119"/>
      <c r="HKC1294" s="119"/>
      <c r="HKD1294" s="119"/>
      <c r="HKE1294" s="119"/>
      <c r="HKF1294" s="119"/>
      <c r="HKG1294" s="119"/>
      <c r="HKH1294" s="119"/>
      <c r="HKI1294" s="119"/>
      <c r="HKJ1294" s="119"/>
      <c r="HKK1294" s="119"/>
      <c r="HKL1294" s="119"/>
      <c r="HKM1294" s="119"/>
      <c r="HKN1294" s="119"/>
      <c r="HKO1294" s="119"/>
      <c r="HKP1294" s="119"/>
      <c r="HKQ1294" s="119"/>
      <c r="HKR1294" s="119"/>
      <c r="HKS1294" s="119"/>
      <c r="HKT1294" s="119"/>
      <c r="HKU1294" s="119"/>
      <c r="HKV1294" s="119"/>
      <c r="HKW1294" s="119"/>
      <c r="HKX1294" s="119"/>
      <c r="HKY1294" s="119"/>
      <c r="HKZ1294" s="119"/>
      <c r="HLA1294" s="119"/>
      <c r="HLB1294" s="119"/>
      <c r="HLC1294" s="119"/>
      <c r="HLD1294" s="119"/>
      <c r="HLE1294" s="119"/>
      <c r="HLF1294" s="119"/>
      <c r="HLG1294" s="119"/>
      <c r="HLH1294" s="119"/>
      <c r="HLI1294" s="119"/>
      <c r="HLJ1294" s="119"/>
      <c r="HLK1294" s="119"/>
      <c r="HLL1294" s="119"/>
      <c r="HLM1294" s="119"/>
      <c r="HLN1294" s="119"/>
      <c r="HLO1294" s="119"/>
      <c r="HLP1294" s="119"/>
      <c r="HLQ1294" s="119"/>
      <c r="HLR1294" s="119"/>
      <c r="HLS1294" s="119"/>
      <c r="HLT1294" s="119"/>
      <c r="HLU1294" s="119"/>
      <c r="HLV1294" s="119"/>
      <c r="HLW1294" s="119"/>
      <c r="HLX1294" s="119"/>
      <c r="HLY1294" s="119"/>
      <c r="HLZ1294" s="119"/>
      <c r="HMA1294" s="119"/>
      <c r="HMB1294" s="119"/>
      <c r="HMC1294" s="119"/>
      <c r="HMD1294" s="119"/>
      <c r="HME1294" s="119"/>
      <c r="HMF1294" s="119"/>
      <c r="HMG1294" s="119"/>
      <c r="HMH1294" s="119"/>
      <c r="HMI1294" s="119"/>
      <c r="HMJ1294" s="119"/>
      <c r="HMK1294" s="119"/>
      <c r="HML1294" s="119"/>
      <c r="HMM1294" s="119"/>
      <c r="HMN1294" s="119"/>
      <c r="HMO1294" s="119"/>
      <c r="HMP1294" s="119"/>
      <c r="HMQ1294" s="119"/>
      <c r="HMR1294" s="119"/>
      <c r="HMS1294" s="119"/>
      <c r="HMT1294" s="119"/>
      <c r="HMU1294" s="119"/>
      <c r="HMV1294" s="119"/>
      <c r="HMW1294" s="119"/>
      <c r="HMX1294" s="119"/>
      <c r="HMY1294" s="119"/>
      <c r="HMZ1294" s="119"/>
      <c r="HNA1294" s="119"/>
      <c r="HNB1294" s="119"/>
      <c r="HNC1294" s="119"/>
      <c r="HND1294" s="119"/>
      <c r="HNE1294" s="119"/>
      <c r="HNF1294" s="119"/>
      <c r="HNG1294" s="119"/>
      <c r="HNH1294" s="119"/>
      <c r="HNI1294" s="119"/>
      <c r="HNJ1294" s="119"/>
      <c r="HNK1294" s="119"/>
      <c r="HNL1294" s="119"/>
      <c r="HNM1294" s="119"/>
      <c r="HNN1294" s="119"/>
      <c r="HNO1294" s="119"/>
      <c r="HNP1294" s="119"/>
      <c r="HNQ1294" s="119"/>
      <c r="HNR1294" s="119"/>
      <c r="HNS1294" s="119"/>
      <c r="HNT1294" s="119"/>
      <c r="HNU1294" s="119"/>
      <c r="HNV1294" s="119"/>
      <c r="HNW1294" s="119"/>
      <c r="HNX1294" s="119"/>
      <c r="HNY1294" s="119"/>
      <c r="HNZ1294" s="119"/>
      <c r="HOA1294" s="119"/>
      <c r="HOB1294" s="119"/>
      <c r="HOC1294" s="119"/>
      <c r="HOD1294" s="119"/>
      <c r="HOE1294" s="119"/>
      <c r="HOF1294" s="119"/>
      <c r="HOG1294" s="119"/>
      <c r="HOH1294" s="119"/>
      <c r="HOI1294" s="119"/>
      <c r="HOJ1294" s="119"/>
      <c r="HOK1294" s="119"/>
      <c r="HOL1294" s="119"/>
      <c r="HOM1294" s="119"/>
      <c r="HON1294" s="119"/>
      <c r="HOO1294" s="119"/>
      <c r="HOP1294" s="119"/>
      <c r="HOQ1294" s="119"/>
      <c r="HOR1294" s="119"/>
      <c r="HOS1294" s="119"/>
      <c r="HOT1294" s="119"/>
      <c r="HOU1294" s="119"/>
      <c r="HOV1294" s="119"/>
      <c r="HOW1294" s="119"/>
      <c r="HOX1294" s="119"/>
      <c r="HOY1294" s="119"/>
      <c r="HOZ1294" s="119"/>
      <c r="HPA1294" s="119"/>
      <c r="HPB1294" s="119"/>
      <c r="HPC1294" s="119"/>
      <c r="HPD1294" s="119"/>
      <c r="HPE1294" s="119"/>
      <c r="HPF1294" s="119"/>
      <c r="HPG1294" s="119"/>
      <c r="HPH1294" s="119"/>
      <c r="HPI1294" s="119"/>
      <c r="HPJ1294" s="119"/>
      <c r="HPK1294" s="119"/>
      <c r="HPL1294" s="119"/>
      <c r="HPM1294" s="119"/>
      <c r="HPN1294" s="119"/>
      <c r="HPO1294" s="119"/>
      <c r="HPP1294" s="119"/>
      <c r="HPQ1294" s="119"/>
      <c r="HPR1294" s="119"/>
      <c r="HPS1294" s="119"/>
      <c r="HPT1294" s="119"/>
      <c r="HPU1294" s="119"/>
      <c r="HPV1294" s="119"/>
      <c r="HPW1294" s="119"/>
      <c r="HPX1294" s="119"/>
      <c r="HPY1294" s="119"/>
      <c r="HPZ1294" s="119"/>
      <c r="HQA1294" s="119"/>
      <c r="HQB1294" s="119"/>
      <c r="HQC1294" s="119"/>
      <c r="HQD1294" s="119"/>
      <c r="HQE1294" s="119"/>
      <c r="HQF1294" s="119"/>
      <c r="HQG1294" s="119"/>
      <c r="HQH1294" s="119"/>
      <c r="HQI1294" s="119"/>
      <c r="HQJ1294" s="119"/>
      <c r="HQK1294" s="119"/>
      <c r="HQL1294" s="119"/>
      <c r="HQM1294" s="119"/>
      <c r="HQN1294" s="119"/>
      <c r="HQO1294" s="119"/>
      <c r="HQP1294" s="119"/>
      <c r="HQQ1294" s="119"/>
      <c r="HQR1294" s="119"/>
      <c r="HQS1294" s="119"/>
      <c r="HQT1294" s="119"/>
      <c r="HQU1294" s="119"/>
      <c r="HQV1294" s="119"/>
      <c r="HQW1294" s="119"/>
      <c r="HQX1294" s="119"/>
      <c r="HQY1294" s="119"/>
      <c r="HQZ1294" s="119"/>
      <c r="HRA1294" s="119"/>
      <c r="HRB1294" s="119"/>
      <c r="HRC1294" s="119"/>
      <c r="HRD1294" s="119"/>
      <c r="HRE1294" s="119"/>
      <c r="HRF1294" s="119"/>
      <c r="HRG1294" s="119"/>
      <c r="HRH1294" s="119"/>
      <c r="HRI1294" s="119"/>
      <c r="HRJ1294" s="119"/>
      <c r="HRK1294" s="119"/>
      <c r="HRL1294" s="119"/>
      <c r="HRM1294" s="119"/>
      <c r="HRN1294" s="119"/>
      <c r="HRO1294" s="119"/>
      <c r="HRP1294" s="119"/>
      <c r="HRQ1294" s="119"/>
      <c r="HRR1294" s="119"/>
      <c r="HRS1294" s="119"/>
      <c r="HRT1294" s="119"/>
      <c r="HRU1294" s="119"/>
      <c r="HRV1294" s="119"/>
      <c r="HRW1294" s="119"/>
      <c r="HRX1294" s="119"/>
      <c r="HRY1294" s="119"/>
      <c r="HRZ1294" s="119"/>
      <c r="HSA1294" s="119"/>
      <c r="HSB1294" s="119"/>
      <c r="HSC1294" s="119"/>
      <c r="HSD1294" s="119"/>
      <c r="HSE1294" s="119"/>
      <c r="HSF1294" s="119"/>
      <c r="HSG1294" s="119"/>
      <c r="HSH1294" s="119"/>
      <c r="HSI1294" s="119"/>
      <c r="HSJ1294" s="119"/>
      <c r="HSK1294" s="119"/>
      <c r="HSL1294" s="119"/>
      <c r="HSM1294" s="119"/>
      <c r="HSN1294" s="119"/>
      <c r="HSO1294" s="119"/>
      <c r="HSP1294" s="119"/>
      <c r="HSQ1294" s="119"/>
      <c r="HSR1294" s="119"/>
      <c r="HSS1294" s="119"/>
      <c r="HST1294" s="119"/>
      <c r="HSU1294" s="119"/>
      <c r="HSV1294" s="119"/>
      <c r="HSW1294" s="119"/>
      <c r="HSX1294" s="119"/>
      <c r="HSY1294" s="119"/>
      <c r="HSZ1294" s="119"/>
      <c r="HTA1294" s="119"/>
      <c r="HTB1294" s="119"/>
      <c r="HTC1294" s="119"/>
      <c r="HTD1294" s="119"/>
      <c r="HTE1294" s="119"/>
      <c r="HTF1294" s="119"/>
      <c r="HTG1294" s="119"/>
      <c r="HTH1294" s="119"/>
      <c r="HTI1294" s="119"/>
      <c r="HTJ1294" s="119"/>
      <c r="HTK1294" s="119"/>
      <c r="HTL1294" s="119"/>
      <c r="HTM1294" s="119"/>
      <c r="HTN1294" s="119"/>
      <c r="HTO1294" s="119"/>
      <c r="HTP1294" s="119"/>
      <c r="HTQ1294" s="119"/>
      <c r="HTR1294" s="119"/>
      <c r="HTS1294" s="119"/>
      <c r="HTT1294" s="119"/>
      <c r="HTU1294" s="119"/>
      <c r="HTV1294" s="119"/>
      <c r="HTW1294" s="119"/>
      <c r="HTX1294" s="119"/>
      <c r="HTY1294" s="119"/>
      <c r="HTZ1294" s="119"/>
      <c r="HUA1294" s="119"/>
      <c r="HUB1294" s="119"/>
      <c r="HUC1294" s="119"/>
      <c r="HUD1294" s="119"/>
      <c r="HUE1294" s="119"/>
      <c r="HUF1294" s="119"/>
      <c r="HUG1294" s="119"/>
      <c r="HUH1294" s="119"/>
      <c r="HUI1294" s="119"/>
      <c r="HUJ1294" s="119"/>
      <c r="HUK1294" s="119"/>
      <c r="HUL1294" s="119"/>
      <c r="HUM1294" s="119"/>
      <c r="HUN1294" s="119"/>
      <c r="HUO1294" s="119"/>
      <c r="HUP1294" s="119"/>
      <c r="HUQ1294" s="119"/>
      <c r="HUR1294" s="119"/>
      <c r="HUS1294" s="119"/>
      <c r="HUT1294" s="119"/>
      <c r="HUU1294" s="119"/>
      <c r="HUV1294" s="119"/>
      <c r="HUW1294" s="119"/>
      <c r="HUX1294" s="119"/>
      <c r="HUY1294" s="119"/>
      <c r="HUZ1294" s="119"/>
      <c r="HVA1294" s="119"/>
      <c r="HVB1294" s="119"/>
      <c r="HVC1294" s="119"/>
      <c r="HVD1294" s="119"/>
      <c r="HVE1294" s="119"/>
      <c r="HVF1294" s="119"/>
      <c r="HVG1294" s="119"/>
      <c r="HVH1294" s="119"/>
      <c r="HVI1294" s="119"/>
      <c r="HVJ1294" s="119"/>
      <c r="HVK1294" s="119"/>
      <c r="HVL1294" s="119"/>
      <c r="HVM1294" s="119"/>
      <c r="HVN1294" s="119"/>
      <c r="HVO1294" s="119"/>
      <c r="HVP1294" s="119"/>
      <c r="HVQ1294" s="119"/>
      <c r="HVR1294" s="119"/>
      <c r="HVS1294" s="119"/>
      <c r="HVT1294" s="119"/>
      <c r="HVU1294" s="119"/>
      <c r="HVV1294" s="119"/>
      <c r="HVW1294" s="119"/>
      <c r="HVX1294" s="119"/>
      <c r="HVY1294" s="119"/>
      <c r="HVZ1294" s="119"/>
      <c r="HWA1294" s="119"/>
      <c r="HWB1294" s="119"/>
      <c r="HWC1294" s="119"/>
      <c r="HWD1294" s="119"/>
      <c r="HWE1294" s="119"/>
      <c r="HWF1294" s="119"/>
      <c r="HWG1294" s="119"/>
      <c r="HWH1294" s="119"/>
      <c r="HWI1294" s="119"/>
      <c r="HWJ1294" s="119"/>
      <c r="HWK1294" s="119"/>
      <c r="HWL1294" s="119"/>
      <c r="HWM1294" s="119"/>
      <c r="HWN1294" s="119"/>
      <c r="HWO1294" s="119"/>
      <c r="HWP1294" s="119"/>
      <c r="HWQ1294" s="119"/>
      <c r="HWR1294" s="119"/>
      <c r="HWS1294" s="119"/>
      <c r="HWT1294" s="119"/>
      <c r="HWU1294" s="119"/>
      <c r="HWV1294" s="119"/>
      <c r="HWW1294" s="119"/>
      <c r="HWX1294" s="119"/>
      <c r="HWY1294" s="119"/>
      <c r="HWZ1294" s="119"/>
      <c r="HXA1294" s="119"/>
      <c r="HXB1294" s="119"/>
      <c r="HXC1294" s="119"/>
      <c r="HXD1294" s="119"/>
      <c r="HXE1294" s="119"/>
      <c r="HXF1294" s="119"/>
      <c r="HXG1294" s="119"/>
      <c r="HXH1294" s="119"/>
      <c r="HXI1294" s="119"/>
      <c r="HXJ1294" s="119"/>
      <c r="HXK1294" s="119"/>
      <c r="HXL1294" s="119"/>
      <c r="HXM1294" s="119"/>
      <c r="HXN1294" s="119"/>
      <c r="HXO1294" s="119"/>
      <c r="HXP1294" s="119"/>
      <c r="HXQ1294" s="119"/>
      <c r="HXR1294" s="119"/>
      <c r="HXS1294" s="119"/>
      <c r="HXT1294" s="119"/>
      <c r="HXU1294" s="119"/>
      <c r="HXV1294" s="119"/>
      <c r="HXW1294" s="119"/>
      <c r="HXX1294" s="119"/>
      <c r="HXY1294" s="119"/>
      <c r="HXZ1294" s="119"/>
      <c r="HYA1294" s="119"/>
      <c r="HYB1294" s="119"/>
      <c r="HYC1294" s="119"/>
      <c r="HYD1294" s="119"/>
      <c r="HYE1294" s="119"/>
      <c r="HYF1294" s="119"/>
      <c r="HYG1294" s="119"/>
      <c r="HYH1294" s="119"/>
      <c r="HYI1294" s="119"/>
      <c r="HYJ1294" s="119"/>
      <c r="HYK1294" s="119"/>
      <c r="HYL1294" s="119"/>
      <c r="HYM1294" s="119"/>
      <c r="HYN1294" s="119"/>
      <c r="HYO1294" s="119"/>
      <c r="HYP1294" s="119"/>
      <c r="HYQ1294" s="119"/>
      <c r="HYR1294" s="119"/>
      <c r="HYS1294" s="119"/>
      <c r="HYT1294" s="119"/>
      <c r="HYU1294" s="119"/>
      <c r="HYV1294" s="119"/>
      <c r="HYW1294" s="119"/>
      <c r="HYX1294" s="119"/>
      <c r="HYY1294" s="119"/>
      <c r="HYZ1294" s="119"/>
      <c r="HZA1294" s="119"/>
      <c r="HZB1294" s="119"/>
      <c r="HZC1294" s="119"/>
      <c r="HZD1294" s="119"/>
      <c r="HZE1294" s="119"/>
      <c r="HZF1294" s="119"/>
      <c r="HZG1294" s="119"/>
      <c r="HZH1294" s="119"/>
      <c r="HZI1294" s="119"/>
      <c r="HZJ1294" s="119"/>
      <c r="HZK1294" s="119"/>
      <c r="HZL1294" s="119"/>
      <c r="HZM1294" s="119"/>
      <c r="HZN1294" s="119"/>
      <c r="HZO1294" s="119"/>
      <c r="HZP1294" s="119"/>
      <c r="HZQ1294" s="119"/>
      <c r="HZR1294" s="119"/>
      <c r="HZS1294" s="119"/>
      <c r="HZT1294" s="119"/>
      <c r="HZU1294" s="119"/>
      <c r="HZV1294" s="119"/>
      <c r="HZW1294" s="119"/>
      <c r="HZX1294" s="119"/>
      <c r="HZY1294" s="119"/>
      <c r="HZZ1294" s="119"/>
      <c r="IAA1294" s="119"/>
      <c r="IAB1294" s="119"/>
      <c r="IAC1294" s="119"/>
      <c r="IAD1294" s="119"/>
      <c r="IAE1294" s="119"/>
      <c r="IAF1294" s="119"/>
      <c r="IAG1294" s="119"/>
      <c r="IAH1294" s="119"/>
      <c r="IAI1294" s="119"/>
      <c r="IAJ1294" s="119"/>
      <c r="IAK1294" s="119"/>
      <c r="IAL1294" s="119"/>
      <c r="IAM1294" s="119"/>
      <c r="IAN1294" s="119"/>
      <c r="IAO1294" s="119"/>
      <c r="IAP1294" s="119"/>
      <c r="IAQ1294" s="119"/>
      <c r="IAR1294" s="119"/>
      <c r="IAS1294" s="119"/>
      <c r="IAT1294" s="119"/>
      <c r="IAU1294" s="119"/>
      <c r="IAV1294" s="119"/>
      <c r="IAW1294" s="119"/>
      <c r="IAX1294" s="119"/>
      <c r="IAY1294" s="119"/>
      <c r="IAZ1294" s="119"/>
      <c r="IBA1294" s="119"/>
      <c r="IBB1294" s="119"/>
      <c r="IBC1294" s="119"/>
      <c r="IBD1294" s="119"/>
      <c r="IBE1294" s="119"/>
      <c r="IBF1294" s="119"/>
      <c r="IBG1294" s="119"/>
      <c r="IBH1294" s="119"/>
      <c r="IBI1294" s="119"/>
      <c r="IBJ1294" s="119"/>
      <c r="IBK1294" s="119"/>
      <c r="IBL1294" s="119"/>
      <c r="IBM1294" s="119"/>
      <c r="IBN1294" s="119"/>
      <c r="IBO1294" s="119"/>
      <c r="IBP1294" s="119"/>
      <c r="IBQ1294" s="119"/>
      <c r="IBR1294" s="119"/>
      <c r="IBS1294" s="119"/>
      <c r="IBT1294" s="119"/>
      <c r="IBU1294" s="119"/>
      <c r="IBV1294" s="119"/>
      <c r="IBW1294" s="119"/>
      <c r="IBX1294" s="119"/>
      <c r="IBY1294" s="119"/>
      <c r="IBZ1294" s="119"/>
      <c r="ICA1294" s="119"/>
      <c r="ICB1294" s="119"/>
      <c r="ICC1294" s="119"/>
      <c r="ICD1294" s="119"/>
      <c r="ICE1294" s="119"/>
      <c r="ICF1294" s="119"/>
      <c r="ICG1294" s="119"/>
      <c r="ICH1294" s="119"/>
      <c r="ICI1294" s="119"/>
      <c r="ICJ1294" s="119"/>
      <c r="ICK1294" s="119"/>
      <c r="ICL1294" s="119"/>
      <c r="ICM1294" s="119"/>
      <c r="ICN1294" s="119"/>
      <c r="ICO1294" s="119"/>
      <c r="ICP1294" s="119"/>
      <c r="ICQ1294" s="119"/>
      <c r="ICR1294" s="119"/>
      <c r="ICS1294" s="119"/>
      <c r="ICT1294" s="119"/>
      <c r="ICU1294" s="119"/>
      <c r="ICV1294" s="119"/>
      <c r="ICW1294" s="119"/>
      <c r="ICX1294" s="119"/>
      <c r="ICY1294" s="119"/>
      <c r="ICZ1294" s="119"/>
      <c r="IDA1294" s="119"/>
      <c r="IDB1294" s="119"/>
      <c r="IDC1294" s="119"/>
      <c r="IDD1294" s="119"/>
      <c r="IDE1294" s="119"/>
      <c r="IDF1294" s="119"/>
      <c r="IDG1294" s="119"/>
      <c r="IDH1294" s="119"/>
      <c r="IDI1294" s="119"/>
      <c r="IDJ1294" s="119"/>
      <c r="IDK1294" s="119"/>
      <c r="IDL1294" s="119"/>
      <c r="IDM1294" s="119"/>
      <c r="IDN1294" s="119"/>
      <c r="IDO1294" s="119"/>
      <c r="IDP1294" s="119"/>
      <c r="IDQ1294" s="119"/>
      <c r="IDR1294" s="119"/>
      <c r="IDS1294" s="119"/>
      <c r="IDT1294" s="119"/>
      <c r="IDU1294" s="119"/>
      <c r="IDV1294" s="119"/>
      <c r="IDW1294" s="119"/>
      <c r="IDX1294" s="119"/>
      <c r="IDY1294" s="119"/>
      <c r="IDZ1294" s="119"/>
      <c r="IEA1294" s="119"/>
      <c r="IEB1294" s="119"/>
      <c r="IEC1294" s="119"/>
      <c r="IED1294" s="119"/>
      <c r="IEE1294" s="119"/>
      <c r="IEF1294" s="119"/>
      <c r="IEG1294" s="119"/>
      <c r="IEH1294" s="119"/>
      <c r="IEI1294" s="119"/>
      <c r="IEJ1294" s="119"/>
      <c r="IEK1294" s="119"/>
      <c r="IEL1294" s="119"/>
      <c r="IEM1294" s="119"/>
      <c r="IEN1294" s="119"/>
      <c r="IEO1294" s="119"/>
      <c r="IEP1294" s="119"/>
      <c r="IEQ1294" s="119"/>
      <c r="IER1294" s="119"/>
      <c r="IES1294" s="119"/>
      <c r="IET1294" s="119"/>
      <c r="IEU1294" s="119"/>
      <c r="IEV1294" s="119"/>
      <c r="IEW1294" s="119"/>
      <c r="IEX1294" s="119"/>
      <c r="IEY1294" s="119"/>
      <c r="IEZ1294" s="119"/>
      <c r="IFA1294" s="119"/>
      <c r="IFB1294" s="119"/>
      <c r="IFC1294" s="119"/>
      <c r="IFD1294" s="119"/>
      <c r="IFE1294" s="119"/>
      <c r="IFF1294" s="119"/>
      <c r="IFG1294" s="119"/>
      <c r="IFH1294" s="119"/>
      <c r="IFI1294" s="119"/>
      <c r="IFJ1294" s="119"/>
      <c r="IFK1294" s="119"/>
      <c r="IFL1294" s="119"/>
      <c r="IFM1294" s="119"/>
      <c r="IFN1294" s="119"/>
      <c r="IFO1294" s="119"/>
      <c r="IFP1294" s="119"/>
      <c r="IFQ1294" s="119"/>
      <c r="IFR1294" s="119"/>
      <c r="IFS1294" s="119"/>
      <c r="IFT1294" s="119"/>
      <c r="IFU1294" s="119"/>
      <c r="IFV1294" s="119"/>
      <c r="IFW1294" s="119"/>
      <c r="IFX1294" s="119"/>
      <c r="IFY1294" s="119"/>
      <c r="IFZ1294" s="119"/>
      <c r="IGA1294" s="119"/>
      <c r="IGB1294" s="119"/>
      <c r="IGC1294" s="119"/>
      <c r="IGD1294" s="119"/>
      <c r="IGE1294" s="119"/>
      <c r="IGF1294" s="119"/>
      <c r="IGG1294" s="119"/>
      <c r="IGH1294" s="119"/>
      <c r="IGI1294" s="119"/>
      <c r="IGJ1294" s="119"/>
      <c r="IGK1294" s="119"/>
      <c r="IGL1294" s="119"/>
      <c r="IGM1294" s="119"/>
      <c r="IGN1294" s="119"/>
      <c r="IGO1294" s="119"/>
      <c r="IGP1294" s="119"/>
      <c r="IGQ1294" s="119"/>
      <c r="IGR1294" s="119"/>
      <c r="IGS1294" s="119"/>
      <c r="IGT1294" s="119"/>
      <c r="IGU1294" s="119"/>
      <c r="IGV1294" s="119"/>
      <c r="IGW1294" s="119"/>
      <c r="IGX1294" s="119"/>
      <c r="IGY1294" s="119"/>
      <c r="IGZ1294" s="119"/>
      <c r="IHA1294" s="119"/>
      <c r="IHB1294" s="119"/>
      <c r="IHC1294" s="119"/>
      <c r="IHD1294" s="119"/>
      <c r="IHE1294" s="119"/>
      <c r="IHF1294" s="119"/>
      <c r="IHG1294" s="119"/>
      <c r="IHH1294" s="119"/>
      <c r="IHI1294" s="119"/>
      <c r="IHJ1294" s="119"/>
      <c r="IHK1294" s="119"/>
      <c r="IHL1294" s="119"/>
      <c r="IHM1294" s="119"/>
      <c r="IHN1294" s="119"/>
      <c r="IHO1294" s="119"/>
      <c r="IHP1294" s="119"/>
      <c r="IHQ1294" s="119"/>
      <c r="IHR1294" s="119"/>
      <c r="IHS1294" s="119"/>
      <c r="IHT1294" s="119"/>
      <c r="IHU1294" s="119"/>
      <c r="IHV1294" s="119"/>
      <c r="IHW1294" s="119"/>
      <c r="IHX1294" s="119"/>
      <c r="IHY1294" s="119"/>
      <c r="IHZ1294" s="119"/>
      <c r="IIA1294" s="119"/>
      <c r="IIB1294" s="119"/>
      <c r="IIC1294" s="119"/>
      <c r="IID1294" s="119"/>
      <c r="IIE1294" s="119"/>
      <c r="IIF1294" s="119"/>
      <c r="IIG1294" s="119"/>
      <c r="IIH1294" s="119"/>
      <c r="III1294" s="119"/>
      <c r="IIJ1294" s="119"/>
      <c r="IIK1294" s="119"/>
      <c r="IIL1294" s="119"/>
      <c r="IIM1294" s="119"/>
      <c r="IIN1294" s="119"/>
      <c r="IIO1294" s="119"/>
      <c r="IIP1294" s="119"/>
      <c r="IIQ1294" s="119"/>
      <c r="IIR1294" s="119"/>
      <c r="IIS1294" s="119"/>
      <c r="IIT1294" s="119"/>
      <c r="IIU1294" s="119"/>
      <c r="IIV1294" s="119"/>
      <c r="IIW1294" s="119"/>
      <c r="IIX1294" s="119"/>
      <c r="IIY1294" s="119"/>
      <c r="IIZ1294" s="119"/>
      <c r="IJA1294" s="119"/>
      <c r="IJB1294" s="119"/>
      <c r="IJC1294" s="119"/>
      <c r="IJD1294" s="119"/>
      <c r="IJE1294" s="119"/>
      <c r="IJF1294" s="119"/>
      <c r="IJG1294" s="119"/>
      <c r="IJH1294" s="119"/>
      <c r="IJI1294" s="119"/>
      <c r="IJJ1294" s="119"/>
      <c r="IJK1294" s="119"/>
      <c r="IJL1294" s="119"/>
      <c r="IJM1294" s="119"/>
      <c r="IJN1294" s="119"/>
      <c r="IJO1294" s="119"/>
      <c r="IJP1294" s="119"/>
      <c r="IJQ1294" s="119"/>
      <c r="IJR1294" s="119"/>
      <c r="IJS1294" s="119"/>
      <c r="IJT1294" s="119"/>
      <c r="IJU1294" s="119"/>
      <c r="IJV1294" s="119"/>
      <c r="IJW1294" s="119"/>
      <c r="IJX1294" s="119"/>
      <c r="IJY1294" s="119"/>
      <c r="IJZ1294" s="119"/>
      <c r="IKA1294" s="119"/>
      <c r="IKB1294" s="119"/>
      <c r="IKC1294" s="119"/>
      <c r="IKD1294" s="119"/>
      <c r="IKE1294" s="119"/>
      <c r="IKF1294" s="119"/>
      <c r="IKG1294" s="119"/>
      <c r="IKH1294" s="119"/>
      <c r="IKI1294" s="119"/>
      <c r="IKJ1294" s="119"/>
      <c r="IKK1294" s="119"/>
      <c r="IKL1294" s="119"/>
      <c r="IKM1294" s="119"/>
      <c r="IKN1294" s="119"/>
      <c r="IKO1294" s="119"/>
      <c r="IKP1294" s="119"/>
      <c r="IKQ1294" s="119"/>
      <c r="IKR1294" s="119"/>
      <c r="IKS1294" s="119"/>
      <c r="IKT1294" s="119"/>
      <c r="IKU1294" s="119"/>
      <c r="IKV1294" s="119"/>
      <c r="IKW1294" s="119"/>
      <c r="IKX1294" s="119"/>
      <c r="IKY1294" s="119"/>
      <c r="IKZ1294" s="119"/>
      <c r="ILA1294" s="119"/>
      <c r="ILB1294" s="119"/>
      <c r="ILC1294" s="119"/>
      <c r="ILD1294" s="119"/>
      <c r="ILE1294" s="119"/>
      <c r="ILF1294" s="119"/>
      <c r="ILG1294" s="119"/>
      <c r="ILH1294" s="119"/>
      <c r="ILI1294" s="119"/>
      <c r="ILJ1294" s="119"/>
      <c r="ILK1294" s="119"/>
      <c r="ILL1294" s="119"/>
      <c r="ILM1294" s="119"/>
      <c r="ILN1294" s="119"/>
      <c r="ILO1294" s="119"/>
      <c r="ILP1294" s="119"/>
      <c r="ILQ1294" s="119"/>
      <c r="ILR1294" s="119"/>
      <c r="ILS1294" s="119"/>
      <c r="ILT1294" s="119"/>
      <c r="ILU1294" s="119"/>
      <c r="ILV1294" s="119"/>
      <c r="ILW1294" s="119"/>
      <c r="ILX1294" s="119"/>
      <c r="ILY1294" s="119"/>
      <c r="ILZ1294" s="119"/>
      <c r="IMA1294" s="119"/>
      <c r="IMB1294" s="119"/>
      <c r="IMC1294" s="119"/>
      <c r="IMD1294" s="119"/>
      <c r="IME1294" s="119"/>
      <c r="IMF1294" s="119"/>
      <c r="IMG1294" s="119"/>
      <c r="IMH1294" s="119"/>
      <c r="IMI1294" s="119"/>
      <c r="IMJ1294" s="119"/>
      <c r="IMK1294" s="119"/>
      <c r="IML1294" s="119"/>
      <c r="IMM1294" s="119"/>
      <c r="IMN1294" s="119"/>
      <c r="IMO1294" s="119"/>
      <c r="IMP1294" s="119"/>
      <c r="IMQ1294" s="119"/>
      <c r="IMR1294" s="119"/>
      <c r="IMS1294" s="119"/>
      <c r="IMT1294" s="119"/>
      <c r="IMU1294" s="119"/>
      <c r="IMV1294" s="119"/>
      <c r="IMW1294" s="119"/>
      <c r="IMX1294" s="119"/>
      <c r="IMY1294" s="119"/>
      <c r="IMZ1294" s="119"/>
      <c r="INA1294" s="119"/>
      <c r="INB1294" s="119"/>
      <c r="INC1294" s="119"/>
      <c r="IND1294" s="119"/>
      <c r="INE1294" s="119"/>
      <c r="INF1294" s="119"/>
      <c r="ING1294" s="119"/>
      <c r="INH1294" s="119"/>
      <c r="INI1294" s="119"/>
      <c r="INJ1294" s="119"/>
      <c r="INK1294" s="119"/>
      <c r="INL1294" s="119"/>
      <c r="INM1294" s="119"/>
      <c r="INN1294" s="119"/>
      <c r="INO1294" s="119"/>
      <c r="INP1294" s="119"/>
      <c r="INQ1294" s="119"/>
      <c r="INR1294" s="119"/>
      <c r="INS1294" s="119"/>
      <c r="INT1294" s="119"/>
      <c r="INU1294" s="119"/>
      <c r="INV1294" s="119"/>
      <c r="INW1294" s="119"/>
      <c r="INX1294" s="119"/>
      <c r="INY1294" s="119"/>
      <c r="INZ1294" s="119"/>
      <c r="IOA1294" s="119"/>
      <c r="IOB1294" s="119"/>
      <c r="IOC1294" s="119"/>
      <c r="IOD1294" s="119"/>
      <c r="IOE1294" s="119"/>
      <c r="IOF1294" s="119"/>
      <c r="IOG1294" s="119"/>
      <c r="IOH1294" s="119"/>
      <c r="IOI1294" s="119"/>
      <c r="IOJ1294" s="119"/>
      <c r="IOK1294" s="119"/>
      <c r="IOL1294" s="119"/>
      <c r="IOM1294" s="119"/>
      <c r="ION1294" s="119"/>
      <c r="IOO1294" s="119"/>
      <c r="IOP1294" s="119"/>
      <c r="IOQ1294" s="119"/>
      <c r="IOR1294" s="119"/>
      <c r="IOS1294" s="119"/>
      <c r="IOT1294" s="119"/>
      <c r="IOU1294" s="119"/>
      <c r="IOV1294" s="119"/>
      <c r="IOW1294" s="119"/>
      <c r="IOX1294" s="119"/>
      <c r="IOY1294" s="119"/>
      <c r="IOZ1294" s="119"/>
      <c r="IPA1294" s="119"/>
      <c r="IPB1294" s="119"/>
      <c r="IPC1294" s="119"/>
      <c r="IPD1294" s="119"/>
      <c r="IPE1294" s="119"/>
      <c r="IPF1294" s="119"/>
      <c r="IPG1294" s="119"/>
      <c r="IPH1294" s="119"/>
      <c r="IPI1294" s="119"/>
      <c r="IPJ1294" s="119"/>
      <c r="IPK1294" s="119"/>
      <c r="IPL1294" s="119"/>
      <c r="IPM1294" s="119"/>
      <c r="IPN1294" s="119"/>
      <c r="IPO1294" s="119"/>
      <c r="IPP1294" s="119"/>
      <c r="IPQ1294" s="119"/>
      <c r="IPR1294" s="119"/>
      <c r="IPS1294" s="119"/>
      <c r="IPT1294" s="119"/>
      <c r="IPU1294" s="119"/>
      <c r="IPV1294" s="119"/>
      <c r="IPW1294" s="119"/>
      <c r="IPX1294" s="119"/>
      <c r="IPY1294" s="119"/>
      <c r="IPZ1294" s="119"/>
      <c r="IQA1294" s="119"/>
      <c r="IQB1294" s="119"/>
      <c r="IQC1294" s="119"/>
      <c r="IQD1294" s="119"/>
      <c r="IQE1294" s="119"/>
      <c r="IQF1294" s="119"/>
      <c r="IQG1294" s="119"/>
      <c r="IQH1294" s="119"/>
      <c r="IQI1294" s="119"/>
      <c r="IQJ1294" s="119"/>
      <c r="IQK1294" s="119"/>
      <c r="IQL1294" s="119"/>
      <c r="IQM1294" s="119"/>
      <c r="IQN1294" s="119"/>
      <c r="IQO1294" s="119"/>
      <c r="IQP1294" s="119"/>
      <c r="IQQ1294" s="119"/>
      <c r="IQR1294" s="119"/>
      <c r="IQS1294" s="119"/>
      <c r="IQT1294" s="119"/>
      <c r="IQU1294" s="119"/>
      <c r="IQV1294" s="119"/>
      <c r="IQW1294" s="119"/>
      <c r="IQX1294" s="119"/>
      <c r="IQY1294" s="119"/>
      <c r="IQZ1294" s="119"/>
      <c r="IRA1294" s="119"/>
      <c r="IRB1294" s="119"/>
      <c r="IRC1294" s="119"/>
      <c r="IRD1294" s="119"/>
      <c r="IRE1294" s="119"/>
      <c r="IRF1294" s="119"/>
      <c r="IRG1294" s="119"/>
      <c r="IRH1294" s="119"/>
      <c r="IRI1294" s="119"/>
      <c r="IRJ1294" s="119"/>
      <c r="IRK1294" s="119"/>
      <c r="IRL1294" s="119"/>
      <c r="IRM1294" s="119"/>
      <c r="IRN1294" s="119"/>
      <c r="IRO1294" s="119"/>
      <c r="IRP1294" s="119"/>
      <c r="IRQ1294" s="119"/>
      <c r="IRR1294" s="119"/>
      <c r="IRS1294" s="119"/>
      <c r="IRT1294" s="119"/>
      <c r="IRU1294" s="119"/>
      <c r="IRV1294" s="119"/>
      <c r="IRW1294" s="119"/>
      <c r="IRX1294" s="119"/>
      <c r="IRY1294" s="119"/>
      <c r="IRZ1294" s="119"/>
      <c r="ISA1294" s="119"/>
      <c r="ISB1294" s="119"/>
      <c r="ISC1294" s="119"/>
      <c r="ISD1294" s="119"/>
      <c r="ISE1294" s="119"/>
      <c r="ISF1294" s="119"/>
      <c r="ISG1294" s="119"/>
      <c r="ISH1294" s="119"/>
      <c r="ISI1294" s="119"/>
      <c r="ISJ1294" s="119"/>
      <c r="ISK1294" s="119"/>
      <c r="ISL1294" s="119"/>
      <c r="ISM1294" s="119"/>
      <c r="ISN1294" s="119"/>
      <c r="ISO1294" s="119"/>
      <c r="ISP1294" s="119"/>
      <c r="ISQ1294" s="119"/>
      <c r="ISR1294" s="119"/>
      <c r="ISS1294" s="119"/>
      <c r="IST1294" s="119"/>
      <c r="ISU1294" s="119"/>
      <c r="ISV1294" s="119"/>
      <c r="ISW1294" s="119"/>
      <c r="ISX1294" s="119"/>
      <c r="ISY1294" s="119"/>
      <c r="ISZ1294" s="119"/>
      <c r="ITA1294" s="119"/>
      <c r="ITB1294" s="119"/>
      <c r="ITC1294" s="119"/>
      <c r="ITD1294" s="119"/>
      <c r="ITE1294" s="119"/>
      <c r="ITF1294" s="119"/>
      <c r="ITG1294" s="119"/>
      <c r="ITH1294" s="119"/>
      <c r="ITI1294" s="119"/>
      <c r="ITJ1294" s="119"/>
      <c r="ITK1294" s="119"/>
      <c r="ITL1294" s="119"/>
      <c r="ITM1294" s="119"/>
      <c r="ITN1294" s="119"/>
      <c r="ITO1294" s="119"/>
      <c r="ITP1294" s="119"/>
      <c r="ITQ1294" s="119"/>
      <c r="ITR1294" s="119"/>
      <c r="ITS1294" s="119"/>
      <c r="ITT1294" s="119"/>
      <c r="ITU1294" s="119"/>
      <c r="ITV1294" s="119"/>
      <c r="ITW1294" s="119"/>
      <c r="ITX1294" s="119"/>
      <c r="ITY1294" s="119"/>
      <c r="ITZ1294" s="119"/>
      <c r="IUA1294" s="119"/>
      <c r="IUB1294" s="119"/>
      <c r="IUC1294" s="119"/>
      <c r="IUD1294" s="119"/>
      <c r="IUE1294" s="119"/>
      <c r="IUF1294" s="119"/>
      <c r="IUG1294" s="119"/>
      <c r="IUH1294" s="119"/>
      <c r="IUI1294" s="119"/>
      <c r="IUJ1294" s="119"/>
      <c r="IUK1294" s="119"/>
      <c r="IUL1294" s="119"/>
      <c r="IUM1294" s="119"/>
      <c r="IUN1294" s="119"/>
      <c r="IUO1294" s="119"/>
      <c r="IUP1294" s="119"/>
      <c r="IUQ1294" s="119"/>
      <c r="IUR1294" s="119"/>
      <c r="IUS1294" s="119"/>
      <c r="IUT1294" s="119"/>
      <c r="IUU1294" s="119"/>
      <c r="IUV1294" s="119"/>
      <c r="IUW1294" s="119"/>
      <c r="IUX1294" s="119"/>
      <c r="IUY1294" s="119"/>
      <c r="IUZ1294" s="119"/>
      <c r="IVA1294" s="119"/>
      <c r="IVB1294" s="119"/>
      <c r="IVC1294" s="119"/>
      <c r="IVD1294" s="119"/>
      <c r="IVE1294" s="119"/>
      <c r="IVF1294" s="119"/>
      <c r="IVG1294" s="119"/>
      <c r="IVH1294" s="119"/>
      <c r="IVI1294" s="119"/>
      <c r="IVJ1294" s="119"/>
      <c r="IVK1294" s="119"/>
      <c r="IVL1294" s="119"/>
      <c r="IVM1294" s="119"/>
      <c r="IVN1294" s="119"/>
      <c r="IVO1294" s="119"/>
      <c r="IVP1294" s="119"/>
      <c r="IVQ1294" s="119"/>
      <c r="IVR1294" s="119"/>
      <c r="IVS1294" s="119"/>
      <c r="IVT1294" s="119"/>
      <c r="IVU1294" s="119"/>
      <c r="IVV1294" s="119"/>
      <c r="IVW1294" s="119"/>
      <c r="IVX1294" s="119"/>
      <c r="IVY1294" s="119"/>
      <c r="IVZ1294" s="119"/>
      <c r="IWA1294" s="119"/>
      <c r="IWB1294" s="119"/>
      <c r="IWC1294" s="119"/>
      <c r="IWD1294" s="119"/>
      <c r="IWE1294" s="119"/>
      <c r="IWF1294" s="119"/>
      <c r="IWG1294" s="119"/>
      <c r="IWH1294" s="119"/>
      <c r="IWI1294" s="119"/>
      <c r="IWJ1294" s="119"/>
      <c r="IWK1294" s="119"/>
      <c r="IWL1294" s="119"/>
      <c r="IWM1294" s="119"/>
      <c r="IWN1294" s="119"/>
      <c r="IWO1294" s="119"/>
      <c r="IWP1294" s="119"/>
      <c r="IWQ1294" s="119"/>
      <c r="IWR1294" s="119"/>
      <c r="IWS1294" s="119"/>
      <c r="IWT1294" s="119"/>
      <c r="IWU1294" s="119"/>
      <c r="IWV1294" s="119"/>
      <c r="IWW1294" s="119"/>
      <c r="IWX1294" s="119"/>
      <c r="IWY1294" s="119"/>
      <c r="IWZ1294" s="119"/>
      <c r="IXA1294" s="119"/>
      <c r="IXB1294" s="119"/>
      <c r="IXC1294" s="119"/>
      <c r="IXD1294" s="119"/>
      <c r="IXE1294" s="119"/>
      <c r="IXF1294" s="119"/>
      <c r="IXG1294" s="119"/>
      <c r="IXH1294" s="119"/>
      <c r="IXI1294" s="119"/>
      <c r="IXJ1294" s="119"/>
      <c r="IXK1294" s="119"/>
      <c r="IXL1294" s="119"/>
      <c r="IXM1294" s="119"/>
      <c r="IXN1294" s="119"/>
      <c r="IXO1294" s="119"/>
      <c r="IXP1294" s="119"/>
      <c r="IXQ1294" s="119"/>
      <c r="IXR1294" s="119"/>
      <c r="IXS1294" s="119"/>
      <c r="IXT1294" s="119"/>
      <c r="IXU1294" s="119"/>
      <c r="IXV1294" s="119"/>
      <c r="IXW1294" s="119"/>
      <c r="IXX1294" s="119"/>
      <c r="IXY1294" s="119"/>
      <c r="IXZ1294" s="119"/>
      <c r="IYA1294" s="119"/>
      <c r="IYB1294" s="119"/>
      <c r="IYC1294" s="119"/>
      <c r="IYD1294" s="119"/>
      <c r="IYE1294" s="119"/>
      <c r="IYF1294" s="119"/>
      <c r="IYG1294" s="119"/>
      <c r="IYH1294" s="119"/>
      <c r="IYI1294" s="119"/>
      <c r="IYJ1294" s="119"/>
      <c r="IYK1294" s="119"/>
      <c r="IYL1294" s="119"/>
      <c r="IYM1294" s="119"/>
      <c r="IYN1294" s="119"/>
      <c r="IYO1294" s="119"/>
      <c r="IYP1294" s="119"/>
      <c r="IYQ1294" s="119"/>
      <c r="IYR1294" s="119"/>
      <c r="IYS1294" s="119"/>
      <c r="IYT1294" s="119"/>
      <c r="IYU1294" s="119"/>
      <c r="IYV1294" s="119"/>
      <c r="IYW1294" s="119"/>
      <c r="IYX1294" s="119"/>
      <c r="IYY1294" s="119"/>
      <c r="IYZ1294" s="119"/>
      <c r="IZA1294" s="119"/>
      <c r="IZB1294" s="119"/>
      <c r="IZC1294" s="119"/>
      <c r="IZD1294" s="119"/>
      <c r="IZE1294" s="119"/>
      <c r="IZF1294" s="119"/>
      <c r="IZG1294" s="119"/>
      <c r="IZH1294" s="119"/>
      <c r="IZI1294" s="119"/>
      <c r="IZJ1294" s="119"/>
      <c r="IZK1294" s="119"/>
      <c r="IZL1294" s="119"/>
      <c r="IZM1294" s="119"/>
      <c r="IZN1294" s="119"/>
      <c r="IZO1294" s="119"/>
      <c r="IZP1294" s="119"/>
      <c r="IZQ1294" s="119"/>
      <c r="IZR1294" s="119"/>
      <c r="IZS1294" s="119"/>
      <c r="IZT1294" s="119"/>
      <c r="IZU1294" s="119"/>
      <c r="IZV1294" s="119"/>
      <c r="IZW1294" s="119"/>
      <c r="IZX1294" s="119"/>
      <c r="IZY1294" s="119"/>
      <c r="IZZ1294" s="119"/>
      <c r="JAA1294" s="119"/>
      <c r="JAB1294" s="119"/>
      <c r="JAC1294" s="119"/>
      <c r="JAD1294" s="119"/>
      <c r="JAE1294" s="119"/>
      <c r="JAF1294" s="119"/>
      <c r="JAG1294" s="119"/>
      <c r="JAH1294" s="119"/>
      <c r="JAI1294" s="119"/>
      <c r="JAJ1294" s="119"/>
      <c r="JAK1294" s="119"/>
      <c r="JAL1294" s="119"/>
      <c r="JAM1294" s="119"/>
      <c r="JAN1294" s="119"/>
      <c r="JAO1294" s="119"/>
      <c r="JAP1294" s="119"/>
      <c r="JAQ1294" s="119"/>
      <c r="JAR1294" s="119"/>
      <c r="JAS1294" s="119"/>
      <c r="JAT1294" s="119"/>
      <c r="JAU1294" s="119"/>
      <c r="JAV1294" s="119"/>
      <c r="JAW1294" s="119"/>
      <c r="JAX1294" s="119"/>
      <c r="JAY1294" s="119"/>
      <c r="JAZ1294" s="119"/>
      <c r="JBA1294" s="119"/>
      <c r="JBB1294" s="119"/>
      <c r="JBC1294" s="119"/>
      <c r="JBD1294" s="119"/>
      <c r="JBE1294" s="119"/>
      <c r="JBF1294" s="119"/>
      <c r="JBG1294" s="119"/>
      <c r="JBH1294" s="119"/>
      <c r="JBI1294" s="119"/>
      <c r="JBJ1294" s="119"/>
      <c r="JBK1294" s="119"/>
      <c r="JBL1294" s="119"/>
      <c r="JBM1294" s="119"/>
      <c r="JBN1294" s="119"/>
      <c r="JBO1294" s="119"/>
      <c r="JBP1294" s="119"/>
      <c r="JBQ1294" s="119"/>
      <c r="JBR1294" s="119"/>
      <c r="JBS1294" s="119"/>
      <c r="JBT1294" s="119"/>
      <c r="JBU1294" s="119"/>
      <c r="JBV1294" s="119"/>
      <c r="JBW1294" s="119"/>
      <c r="JBX1294" s="119"/>
      <c r="JBY1294" s="119"/>
      <c r="JBZ1294" s="119"/>
      <c r="JCA1294" s="119"/>
      <c r="JCB1294" s="119"/>
      <c r="JCC1294" s="119"/>
      <c r="JCD1294" s="119"/>
      <c r="JCE1294" s="119"/>
      <c r="JCF1294" s="119"/>
      <c r="JCG1294" s="119"/>
      <c r="JCH1294" s="119"/>
      <c r="JCI1294" s="119"/>
      <c r="JCJ1294" s="119"/>
      <c r="JCK1294" s="119"/>
      <c r="JCL1294" s="119"/>
      <c r="JCM1294" s="119"/>
      <c r="JCN1294" s="119"/>
      <c r="JCO1294" s="119"/>
      <c r="JCP1294" s="119"/>
      <c r="JCQ1294" s="119"/>
      <c r="JCR1294" s="119"/>
      <c r="JCS1294" s="119"/>
      <c r="JCT1294" s="119"/>
      <c r="JCU1294" s="119"/>
      <c r="JCV1294" s="119"/>
      <c r="JCW1294" s="119"/>
      <c r="JCX1294" s="119"/>
      <c r="JCY1294" s="119"/>
      <c r="JCZ1294" s="119"/>
      <c r="JDA1294" s="119"/>
      <c r="JDB1294" s="119"/>
      <c r="JDC1294" s="119"/>
      <c r="JDD1294" s="119"/>
      <c r="JDE1294" s="119"/>
      <c r="JDF1294" s="119"/>
      <c r="JDG1294" s="119"/>
      <c r="JDH1294" s="119"/>
      <c r="JDI1294" s="119"/>
      <c r="JDJ1294" s="119"/>
      <c r="JDK1294" s="119"/>
      <c r="JDL1294" s="119"/>
      <c r="JDM1294" s="119"/>
      <c r="JDN1294" s="119"/>
      <c r="JDO1294" s="119"/>
      <c r="JDP1294" s="119"/>
      <c r="JDQ1294" s="119"/>
      <c r="JDR1294" s="119"/>
      <c r="JDS1294" s="119"/>
      <c r="JDT1294" s="119"/>
      <c r="JDU1294" s="119"/>
      <c r="JDV1294" s="119"/>
      <c r="JDW1294" s="119"/>
      <c r="JDX1294" s="119"/>
      <c r="JDY1294" s="119"/>
      <c r="JDZ1294" s="119"/>
      <c r="JEA1294" s="119"/>
      <c r="JEB1294" s="119"/>
      <c r="JEC1294" s="119"/>
      <c r="JED1294" s="119"/>
      <c r="JEE1294" s="119"/>
      <c r="JEF1294" s="119"/>
      <c r="JEG1294" s="119"/>
      <c r="JEH1294" s="119"/>
      <c r="JEI1294" s="119"/>
      <c r="JEJ1294" s="119"/>
      <c r="JEK1294" s="119"/>
      <c r="JEL1294" s="119"/>
      <c r="JEM1294" s="119"/>
      <c r="JEN1294" s="119"/>
      <c r="JEO1294" s="119"/>
      <c r="JEP1294" s="119"/>
      <c r="JEQ1294" s="119"/>
      <c r="JER1294" s="119"/>
      <c r="JES1294" s="119"/>
      <c r="JET1294" s="119"/>
      <c r="JEU1294" s="119"/>
      <c r="JEV1294" s="119"/>
      <c r="JEW1294" s="119"/>
      <c r="JEX1294" s="119"/>
      <c r="JEY1294" s="119"/>
      <c r="JEZ1294" s="119"/>
      <c r="JFA1294" s="119"/>
      <c r="JFB1294" s="119"/>
      <c r="JFC1294" s="119"/>
      <c r="JFD1294" s="119"/>
      <c r="JFE1294" s="119"/>
      <c r="JFF1294" s="119"/>
      <c r="JFG1294" s="119"/>
      <c r="JFH1294" s="119"/>
      <c r="JFI1294" s="119"/>
      <c r="JFJ1294" s="119"/>
      <c r="JFK1294" s="119"/>
      <c r="JFL1294" s="119"/>
      <c r="JFM1294" s="119"/>
      <c r="JFN1294" s="119"/>
      <c r="JFO1294" s="119"/>
      <c r="JFP1294" s="119"/>
      <c r="JFQ1294" s="119"/>
      <c r="JFR1294" s="119"/>
      <c r="JFS1294" s="119"/>
      <c r="JFT1294" s="119"/>
      <c r="JFU1294" s="119"/>
      <c r="JFV1294" s="119"/>
      <c r="JFW1294" s="119"/>
      <c r="JFX1294" s="119"/>
      <c r="JFY1294" s="119"/>
      <c r="JFZ1294" s="119"/>
      <c r="JGA1294" s="119"/>
      <c r="JGB1294" s="119"/>
      <c r="JGC1294" s="119"/>
      <c r="JGD1294" s="119"/>
      <c r="JGE1294" s="119"/>
      <c r="JGF1294" s="119"/>
      <c r="JGG1294" s="119"/>
      <c r="JGH1294" s="119"/>
      <c r="JGI1294" s="119"/>
      <c r="JGJ1294" s="119"/>
      <c r="JGK1294" s="119"/>
      <c r="JGL1294" s="119"/>
      <c r="JGM1294" s="119"/>
      <c r="JGN1294" s="119"/>
      <c r="JGO1294" s="119"/>
      <c r="JGP1294" s="119"/>
      <c r="JGQ1294" s="119"/>
      <c r="JGR1294" s="119"/>
      <c r="JGS1294" s="119"/>
      <c r="JGT1294" s="119"/>
      <c r="JGU1294" s="119"/>
      <c r="JGV1294" s="119"/>
      <c r="JGW1294" s="119"/>
      <c r="JGX1294" s="119"/>
      <c r="JGY1294" s="119"/>
      <c r="JGZ1294" s="119"/>
      <c r="JHA1294" s="119"/>
      <c r="JHB1294" s="119"/>
      <c r="JHC1294" s="119"/>
      <c r="JHD1294" s="119"/>
      <c r="JHE1294" s="119"/>
      <c r="JHF1294" s="119"/>
      <c r="JHG1294" s="119"/>
      <c r="JHH1294" s="119"/>
      <c r="JHI1294" s="119"/>
      <c r="JHJ1294" s="119"/>
      <c r="JHK1294" s="119"/>
      <c r="JHL1294" s="119"/>
      <c r="JHM1294" s="119"/>
      <c r="JHN1294" s="119"/>
      <c r="JHO1294" s="119"/>
      <c r="JHP1294" s="119"/>
      <c r="JHQ1294" s="119"/>
      <c r="JHR1294" s="119"/>
      <c r="JHS1294" s="119"/>
      <c r="JHT1294" s="119"/>
      <c r="JHU1294" s="119"/>
      <c r="JHV1294" s="119"/>
      <c r="JHW1294" s="119"/>
      <c r="JHX1294" s="119"/>
      <c r="JHY1294" s="119"/>
      <c r="JHZ1294" s="119"/>
      <c r="JIA1294" s="119"/>
      <c r="JIB1294" s="119"/>
      <c r="JIC1294" s="119"/>
      <c r="JID1294" s="119"/>
      <c r="JIE1294" s="119"/>
      <c r="JIF1294" s="119"/>
      <c r="JIG1294" s="119"/>
      <c r="JIH1294" s="119"/>
      <c r="JII1294" s="119"/>
      <c r="JIJ1294" s="119"/>
      <c r="JIK1294" s="119"/>
      <c r="JIL1294" s="119"/>
      <c r="JIM1294" s="119"/>
      <c r="JIN1294" s="119"/>
      <c r="JIO1294" s="119"/>
      <c r="JIP1294" s="119"/>
      <c r="JIQ1294" s="119"/>
      <c r="JIR1294" s="119"/>
      <c r="JIS1294" s="119"/>
      <c r="JIT1294" s="119"/>
      <c r="JIU1294" s="119"/>
      <c r="JIV1294" s="119"/>
      <c r="JIW1294" s="119"/>
      <c r="JIX1294" s="119"/>
      <c r="JIY1294" s="119"/>
      <c r="JIZ1294" s="119"/>
      <c r="JJA1294" s="119"/>
      <c r="JJB1294" s="119"/>
      <c r="JJC1294" s="119"/>
      <c r="JJD1294" s="119"/>
      <c r="JJE1294" s="119"/>
      <c r="JJF1294" s="119"/>
      <c r="JJG1294" s="119"/>
      <c r="JJH1294" s="119"/>
      <c r="JJI1294" s="119"/>
      <c r="JJJ1294" s="119"/>
      <c r="JJK1294" s="119"/>
      <c r="JJL1294" s="119"/>
      <c r="JJM1294" s="119"/>
      <c r="JJN1294" s="119"/>
      <c r="JJO1294" s="119"/>
      <c r="JJP1294" s="119"/>
      <c r="JJQ1294" s="119"/>
      <c r="JJR1294" s="119"/>
      <c r="JJS1294" s="119"/>
      <c r="JJT1294" s="119"/>
      <c r="JJU1294" s="119"/>
      <c r="JJV1294" s="119"/>
      <c r="JJW1294" s="119"/>
      <c r="JJX1294" s="119"/>
      <c r="JJY1294" s="119"/>
      <c r="JJZ1294" s="119"/>
      <c r="JKA1294" s="119"/>
      <c r="JKB1294" s="119"/>
      <c r="JKC1294" s="119"/>
      <c r="JKD1294" s="119"/>
      <c r="JKE1294" s="119"/>
      <c r="JKF1294" s="119"/>
      <c r="JKG1294" s="119"/>
      <c r="JKH1294" s="119"/>
      <c r="JKI1294" s="119"/>
      <c r="JKJ1294" s="119"/>
      <c r="JKK1294" s="119"/>
      <c r="JKL1294" s="119"/>
      <c r="JKM1294" s="119"/>
      <c r="JKN1294" s="119"/>
      <c r="JKO1294" s="119"/>
      <c r="JKP1294" s="119"/>
      <c r="JKQ1294" s="119"/>
      <c r="JKR1294" s="119"/>
      <c r="JKS1294" s="119"/>
      <c r="JKT1294" s="119"/>
      <c r="JKU1294" s="119"/>
      <c r="JKV1294" s="119"/>
      <c r="JKW1294" s="119"/>
      <c r="JKX1294" s="119"/>
      <c r="JKY1294" s="119"/>
      <c r="JKZ1294" s="119"/>
      <c r="JLA1294" s="119"/>
      <c r="JLB1294" s="119"/>
      <c r="JLC1294" s="119"/>
      <c r="JLD1294" s="119"/>
      <c r="JLE1294" s="119"/>
      <c r="JLF1294" s="119"/>
      <c r="JLG1294" s="119"/>
      <c r="JLH1294" s="119"/>
      <c r="JLI1294" s="119"/>
      <c r="JLJ1294" s="119"/>
      <c r="JLK1294" s="119"/>
      <c r="JLL1294" s="119"/>
      <c r="JLM1294" s="119"/>
      <c r="JLN1294" s="119"/>
      <c r="JLO1294" s="119"/>
      <c r="JLP1294" s="119"/>
      <c r="JLQ1294" s="119"/>
      <c r="JLR1294" s="119"/>
      <c r="JLS1294" s="119"/>
      <c r="JLT1294" s="119"/>
      <c r="JLU1294" s="119"/>
      <c r="JLV1294" s="119"/>
      <c r="JLW1294" s="119"/>
      <c r="JLX1294" s="119"/>
      <c r="JLY1294" s="119"/>
      <c r="JLZ1294" s="119"/>
      <c r="JMA1294" s="119"/>
      <c r="JMB1294" s="119"/>
      <c r="JMC1294" s="119"/>
      <c r="JMD1294" s="119"/>
      <c r="JME1294" s="119"/>
      <c r="JMF1294" s="119"/>
      <c r="JMG1294" s="119"/>
      <c r="JMH1294" s="119"/>
      <c r="JMI1294" s="119"/>
      <c r="JMJ1294" s="119"/>
      <c r="JMK1294" s="119"/>
      <c r="JML1294" s="119"/>
      <c r="JMM1294" s="119"/>
      <c r="JMN1294" s="119"/>
      <c r="JMO1294" s="119"/>
      <c r="JMP1294" s="119"/>
      <c r="JMQ1294" s="119"/>
      <c r="JMR1294" s="119"/>
      <c r="JMS1294" s="119"/>
      <c r="JMT1294" s="119"/>
      <c r="JMU1294" s="119"/>
      <c r="JMV1294" s="119"/>
      <c r="JMW1294" s="119"/>
      <c r="JMX1294" s="119"/>
      <c r="JMY1294" s="119"/>
      <c r="JMZ1294" s="119"/>
      <c r="JNA1294" s="119"/>
      <c r="JNB1294" s="119"/>
      <c r="JNC1294" s="119"/>
      <c r="JND1294" s="119"/>
      <c r="JNE1294" s="119"/>
      <c r="JNF1294" s="119"/>
      <c r="JNG1294" s="119"/>
      <c r="JNH1294" s="119"/>
      <c r="JNI1294" s="119"/>
      <c r="JNJ1294" s="119"/>
      <c r="JNK1294" s="119"/>
      <c r="JNL1294" s="119"/>
      <c r="JNM1294" s="119"/>
      <c r="JNN1294" s="119"/>
      <c r="JNO1294" s="119"/>
      <c r="JNP1294" s="119"/>
      <c r="JNQ1294" s="119"/>
      <c r="JNR1294" s="119"/>
      <c r="JNS1294" s="119"/>
      <c r="JNT1294" s="119"/>
      <c r="JNU1294" s="119"/>
      <c r="JNV1294" s="119"/>
      <c r="JNW1294" s="119"/>
      <c r="JNX1294" s="119"/>
      <c r="JNY1294" s="119"/>
      <c r="JNZ1294" s="119"/>
      <c r="JOA1294" s="119"/>
      <c r="JOB1294" s="119"/>
      <c r="JOC1294" s="119"/>
      <c r="JOD1294" s="119"/>
      <c r="JOE1294" s="119"/>
      <c r="JOF1294" s="119"/>
      <c r="JOG1294" s="119"/>
      <c r="JOH1294" s="119"/>
      <c r="JOI1294" s="119"/>
      <c r="JOJ1294" s="119"/>
      <c r="JOK1294" s="119"/>
      <c r="JOL1294" s="119"/>
      <c r="JOM1294" s="119"/>
      <c r="JON1294" s="119"/>
      <c r="JOO1294" s="119"/>
      <c r="JOP1294" s="119"/>
      <c r="JOQ1294" s="119"/>
      <c r="JOR1294" s="119"/>
      <c r="JOS1294" s="119"/>
      <c r="JOT1294" s="119"/>
      <c r="JOU1294" s="119"/>
      <c r="JOV1294" s="119"/>
      <c r="JOW1294" s="119"/>
      <c r="JOX1294" s="119"/>
      <c r="JOY1294" s="119"/>
      <c r="JOZ1294" s="119"/>
      <c r="JPA1294" s="119"/>
      <c r="JPB1294" s="119"/>
      <c r="JPC1294" s="119"/>
      <c r="JPD1294" s="119"/>
      <c r="JPE1294" s="119"/>
      <c r="JPF1294" s="119"/>
      <c r="JPG1294" s="119"/>
      <c r="JPH1294" s="119"/>
      <c r="JPI1294" s="119"/>
      <c r="JPJ1294" s="119"/>
      <c r="JPK1294" s="119"/>
      <c r="JPL1294" s="119"/>
      <c r="JPM1294" s="119"/>
      <c r="JPN1294" s="119"/>
      <c r="JPO1294" s="119"/>
      <c r="JPP1294" s="119"/>
      <c r="JPQ1294" s="119"/>
      <c r="JPR1294" s="119"/>
      <c r="JPS1294" s="119"/>
      <c r="JPT1294" s="119"/>
      <c r="JPU1294" s="119"/>
      <c r="JPV1294" s="119"/>
      <c r="JPW1294" s="119"/>
      <c r="JPX1294" s="119"/>
      <c r="JPY1294" s="119"/>
      <c r="JPZ1294" s="119"/>
      <c r="JQA1294" s="119"/>
      <c r="JQB1294" s="119"/>
      <c r="JQC1294" s="119"/>
      <c r="JQD1294" s="119"/>
      <c r="JQE1294" s="119"/>
      <c r="JQF1294" s="119"/>
      <c r="JQG1294" s="119"/>
      <c r="JQH1294" s="119"/>
      <c r="JQI1294" s="119"/>
      <c r="JQJ1294" s="119"/>
      <c r="JQK1294" s="119"/>
      <c r="JQL1294" s="119"/>
      <c r="JQM1294" s="119"/>
      <c r="JQN1294" s="119"/>
      <c r="JQO1294" s="119"/>
      <c r="JQP1294" s="119"/>
      <c r="JQQ1294" s="119"/>
      <c r="JQR1294" s="119"/>
      <c r="JQS1294" s="119"/>
      <c r="JQT1294" s="119"/>
      <c r="JQU1294" s="119"/>
      <c r="JQV1294" s="119"/>
      <c r="JQW1294" s="119"/>
      <c r="JQX1294" s="119"/>
      <c r="JQY1294" s="119"/>
      <c r="JQZ1294" s="119"/>
      <c r="JRA1294" s="119"/>
      <c r="JRB1294" s="119"/>
      <c r="JRC1294" s="119"/>
      <c r="JRD1294" s="119"/>
      <c r="JRE1294" s="119"/>
      <c r="JRF1294" s="119"/>
      <c r="JRG1294" s="119"/>
      <c r="JRH1294" s="119"/>
      <c r="JRI1294" s="119"/>
      <c r="JRJ1294" s="119"/>
      <c r="JRK1294" s="119"/>
      <c r="JRL1294" s="119"/>
      <c r="JRM1294" s="119"/>
      <c r="JRN1294" s="119"/>
      <c r="JRO1294" s="119"/>
      <c r="JRP1294" s="119"/>
      <c r="JRQ1294" s="119"/>
      <c r="JRR1294" s="119"/>
      <c r="JRS1294" s="119"/>
      <c r="JRT1294" s="119"/>
      <c r="JRU1294" s="119"/>
      <c r="JRV1294" s="119"/>
      <c r="JRW1294" s="119"/>
      <c r="JRX1294" s="119"/>
      <c r="JRY1294" s="119"/>
      <c r="JRZ1294" s="119"/>
      <c r="JSA1294" s="119"/>
      <c r="JSB1294" s="119"/>
      <c r="JSC1294" s="119"/>
      <c r="JSD1294" s="119"/>
      <c r="JSE1294" s="119"/>
      <c r="JSF1294" s="119"/>
      <c r="JSG1294" s="119"/>
      <c r="JSH1294" s="119"/>
      <c r="JSI1294" s="119"/>
      <c r="JSJ1294" s="119"/>
      <c r="JSK1294" s="119"/>
      <c r="JSL1294" s="119"/>
      <c r="JSM1294" s="119"/>
      <c r="JSN1294" s="119"/>
      <c r="JSO1294" s="119"/>
      <c r="JSP1294" s="119"/>
      <c r="JSQ1294" s="119"/>
      <c r="JSR1294" s="119"/>
      <c r="JSS1294" s="119"/>
      <c r="JST1294" s="119"/>
      <c r="JSU1294" s="119"/>
      <c r="JSV1294" s="119"/>
      <c r="JSW1294" s="119"/>
      <c r="JSX1294" s="119"/>
      <c r="JSY1294" s="119"/>
      <c r="JSZ1294" s="119"/>
      <c r="JTA1294" s="119"/>
      <c r="JTB1294" s="119"/>
      <c r="JTC1294" s="119"/>
      <c r="JTD1294" s="119"/>
      <c r="JTE1294" s="119"/>
      <c r="JTF1294" s="119"/>
      <c r="JTG1294" s="119"/>
      <c r="JTH1294" s="119"/>
      <c r="JTI1294" s="119"/>
      <c r="JTJ1294" s="119"/>
      <c r="JTK1294" s="119"/>
      <c r="JTL1294" s="119"/>
      <c r="JTM1294" s="119"/>
      <c r="JTN1294" s="119"/>
      <c r="JTO1294" s="119"/>
      <c r="JTP1294" s="119"/>
      <c r="JTQ1294" s="119"/>
      <c r="JTR1294" s="119"/>
      <c r="JTS1294" s="119"/>
      <c r="JTT1294" s="119"/>
      <c r="JTU1294" s="119"/>
      <c r="JTV1294" s="119"/>
      <c r="JTW1294" s="119"/>
      <c r="JTX1294" s="119"/>
      <c r="JTY1294" s="119"/>
      <c r="JTZ1294" s="119"/>
      <c r="JUA1294" s="119"/>
      <c r="JUB1294" s="119"/>
      <c r="JUC1294" s="119"/>
      <c r="JUD1294" s="119"/>
      <c r="JUE1294" s="119"/>
      <c r="JUF1294" s="119"/>
      <c r="JUG1294" s="119"/>
      <c r="JUH1294" s="119"/>
      <c r="JUI1294" s="119"/>
      <c r="JUJ1294" s="119"/>
      <c r="JUK1294" s="119"/>
      <c r="JUL1294" s="119"/>
      <c r="JUM1294" s="119"/>
      <c r="JUN1294" s="119"/>
      <c r="JUO1294" s="119"/>
      <c r="JUP1294" s="119"/>
      <c r="JUQ1294" s="119"/>
      <c r="JUR1294" s="119"/>
      <c r="JUS1294" s="119"/>
      <c r="JUT1294" s="119"/>
      <c r="JUU1294" s="119"/>
      <c r="JUV1294" s="119"/>
      <c r="JUW1294" s="119"/>
      <c r="JUX1294" s="119"/>
      <c r="JUY1294" s="119"/>
      <c r="JUZ1294" s="119"/>
      <c r="JVA1294" s="119"/>
      <c r="JVB1294" s="119"/>
      <c r="JVC1294" s="119"/>
      <c r="JVD1294" s="119"/>
      <c r="JVE1294" s="119"/>
      <c r="JVF1294" s="119"/>
      <c r="JVG1294" s="119"/>
      <c r="JVH1294" s="119"/>
      <c r="JVI1294" s="119"/>
      <c r="JVJ1294" s="119"/>
      <c r="JVK1294" s="119"/>
      <c r="JVL1294" s="119"/>
      <c r="JVM1294" s="119"/>
      <c r="JVN1294" s="119"/>
      <c r="JVO1294" s="119"/>
      <c r="JVP1294" s="119"/>
      <c r="JVQ1294" s="119"/>
      <c r="JVR1294" s="119"/>
      <c r="JVS1294" s="119"/>
      <c r="JVT1294" s="119"/>
      <c r="JVU1294" s="119"/>
      <c r="JVV1294" s="119"/>
      <c r="JVW1294" s="119"/>
      <c r="JVX1294" s="119"/>
      <c r="JVY1294" s="119"/>
      <c r="JVZ1294" s="119"/>
      <c r="JWA1294" s="119"/>
      <c r="JWB1294" s="119"/>
      <c r="JWC1294" s="119"/>
      <c r="JWD1294" s="119"/>
      <c r="JWE1294" s="119"/>
      <c r="JWF1294" s="119"/>
      <c r="JWG1294" s="119"/>
      <c r="JWH1294" s="119"/>
      <c r="JWI1294" s="119"/>
      <c r="JWJ1294" s="119"/>
      <c r="JWK1294" s="119"/>
      <c r="JWL1294" s="119"/>
      <c r="JWM1294" s="119"/>
      <c r="JWN1294" s="119"/>
      <c r="JWO1294" s="119"/>
      <c r="JWP1294" s="119"/>
      <c r="JWQ1294" s="119"/>
      <c r="JWR1294" s="119"/>
      <c r="JWS1294" s="119"/>
      <c r="JWT1294" s="119"/>
      <c r="JWU1294" s="119"/>
      <c r="JWV1294" s="119"/>
      <c r="JWW1294" s="119"/>
      <c r="JWX1294" s="119"/>
      <c r="JWY1294" s="119"/>
      <c r="JWZ1294" s="119"/>
      <c r="JXA1294" s="119"/>
      <c r="JXB1294" s="119"/>
      <c r="JXC1294" s="119"/>
      <c r="JXD1294" s="119"/>
      <c r="JXE1294" s="119"/>
      <c r="JXF1294" s="119"/>
      <c r="JXG1294" s="119"/>
      <c r="JXH1294" s="119"/>
      <c r="JXI1294" s="119"/>
      <c r="JXJ1294" s="119"/>
      <c r="JXK1294" s="119"/>
      <c r="JXL1294" s="119"/>
      <c r="JXM1294" s="119"/>
      <c r="JXN1294" s="119"/>
      <c r="JXO1294" s="119"/>
      <c r="JXP1294" s="119"/>
      <c r="JXQ1294" s="119"/>
      <c r="JXR1294" s="119"/>
      <c r="JXS1294" s="119"/>
      <c r="JXT1294" s="119"/>
      <c r="JXU1294" s="119"/>
      <c r="JXV1294" s="119"/>
      <c r="JXW1294" s="119"/>
      <c r="JXX1294" s="119"/>
      <c r="JXY1294" s="119"/>
      <c r="JXZ1294" s="119"/>
      <c r="JYA1294" s="119"/>
      <c r="JYB1294" s="119"/>
      <c r="JYC1294" s="119"/>
      <c r="JYD1294" s="119"/>
      <c r="JYE1294" s="119"/>
      <c r="JYF1294" s="119"/>
      <c r="JYG1294" s="119"/>
      <c r="JYH1294" s="119"/>
      <c r="JYI1294" s="119"/>
      <c r="JYJ1294" s="119"/>
      <c r="JYK1294" s="119"/>
      <c r="JYL1294" s="119"/>
      <c r="JYM1294" s="119"/>
      <c r="JYN1294" s="119"/>
      <c r="JYO1294" s="119"/>
      <c r="JYP1294" s="119"/>
      <c r="JYQ1294" s="119"/>
      <c r="JYR1294" s="119"/>
      <c r="JYS1294" s="119"/>
      <c r="JYT1294" s="119"/>
      <c r="JYU1294" s="119"/>
      <c r="JYV1294" s="119"/>
      <c r="JYW1294" s="119"/>
      <c r="JYX1294" s="119"/>
      <c r="JYY1294" s="119"/>
      <c r="JYZ1294" s="119"/>
      <c r="JZA1294" s="119"/>
      <c r="JZB1294" s="119"/>
      <c r="JZC1294" s="119"/>
      <c r="JZD1294" s="119"/>
      <c r="JZE1294" s="119"/>
      <c r="JZF1294" s="119"/>
      <c r="JZG1294" s="119"/>
      <c r="JZH1294" s="119"/>
      <c r="JZI1294" s="119"/>
      <c r="JZJ1294" s="119"/>
      <c r="JZK1294" s="119"/>
      <c r="JZL1294" s="119"/>
      <c r="JZM1294" s="119"/>
      <c r="JZN1294" s="119"/>
      <c r="JZO1294" s="119"/>
      <c r="JZP1294" s="119"/>
      <c r="JZQ1294" s="119"/>
      <c r="JZR1294" s="119"/>
      <c r="JZS1294" s="119"/>
      <c r="JZT1294" s="119"/>
      <c r="JZU1294" s="119"/>
      <c r="JZV1294" s="119"/>
      <c r="JZW1294" s="119"/>
      <c r="JZX1294" s="119"/>
      <c r="JZY1294" s="119"/>
      <c r="JZZ1294" s="119"/>
      <c r="KAA1294" s="119"/>
      <c r="KAB1294" s="119"/>
      <c r="KAC1294" s="119"/>
      <c r="KAD1294" s="119"/>
      <c r="KAE1294" s="119"/>
      <c r="KAF1294" s="119"/>
      <c r="KAG1294" s="119"/>
      <c r="KAH1294" s="119"/>
      <c r="KAI1294" s="119"/>
      <c r="KAJ1294" s="119"/>
      <c r="KAK1294" s="119"/>
      <c r="KAL1294" s="119"/>
      <c r="KAM1294" s="119"/>
      <c r="KAN1294" s="119"/>
      <c r="KAO1294" s="119"/>
      <c r="KAP1294" s="119"/>
      <c r="KAQ1294" s="119"/>
      <c r="KAR1294" s="119"/>
      <c r="KAS1294" s="119"/>
      <c r="KAT1294" s="119"/>
      <c r="KAU1294" s="119"/>
      <c r="KAV1294" s="119"/>
      <c r="KAW1294" s="119"/>
      <c r="KAX1294" s="119"/>
      <c r="KAY1294" s="119"/>
      <c r="KAZ1294" s="119"/>
      <c r="KBA1294" s="119"/>
      <c r="KBB1294" s="119"/>
      <c r="KBC1294" s="119"/>
      <c r="KBD1294" s="119"/>
      <c r="KBE1294" s="119"/>
      <c r="KBF1294" s="119"/>
      <c r="KBG1294" s="119"/>
      <c r="KBH1294" s="119"/>
      <c r="KBI1294" s="119"/>
      <c r="KBJ1294" s="119"/>
      <c r="KBK1294" s="119"/>
      <c r="KBL1294" s="119"/>
      <c r="KBM1294" s="119"/>
      <c r="KBN1294" s="119"/>
      <c r="KBO1294" s="119"/>
      <c r="KBP1294" s="119"/>
      <c r="KBQ1294" s="119"/>
      <c r="KBR1294" s="119"/>
      <c r="KBS1294" s="119"/>
      <c r="KBT1294" s="119"/>
      <c r="KBU1294" s="119"/>
      <c r="KBV1294" s="119"/>
      <c r="KBW1294" s="119"/>
      <c r="KBX1294" s="119"/>
      <c r="KBY1294" s="119"/>
      <c r="KBZ1294" s="119"/>
      <c r="KCA1294" s="119"/>
      <c r="KCB1294" s="119"/>
      <c r="KCC1294" s="119"/>
      <c r="KCD1294" s="119"/>
      <c r="KCE1294" s="119"/>
      <c r="KCF1294" s="119"/>
      <c r="KCG1294" s="119"/>
      <c r="KCH1294" s="119"/>
      <c r="KCI1294" s="119"/>
      <c r="KCJ1294" s="119"/>
      <c r="KCK1294" s="119"/>
      <c r="KCL1294" s="119"/>
      <c r="KCM1294" s="119"/>
      <c r="KCN1294" s="119"/>
      <c r="KCO1294" s="119"/>
      <c r="KCP1294" s="119"/>
      <c r="KCQ1294" s="119"/>
      <c r="KCR1294" s="119"/>
      <c r="KCS1294" s="119"/>
      <c r="KCT1294" s="119"/>
      <c r="KCU1294" s="119"/>
      <c r="KCV1294" s="119"/>
      <c r="KCW1294" s="119"/>
      <c r="KCX1294" s="119"/>
      <c r="KCY1294" s="119"/>
      <c r="KCZ1294" s="119"/>
      <c r="KDA1294" s="119"/>
      <c r="KDB1294" s="119"/>
      <c r="KDC1294" s="119"/>
      <c r="KDD1294" s="119"/>
      <c r="KDE1294" s="119"/>
      <c r="KDF1294" s="119"/>
      <c r="KDG1294" s="119"/>
      <c r="KDH1294" s="119"/>
      <c r="KDI1294" s="119"/>
      <c r="KDJ1294" s="119"/>
      <c r="KDK1294" s="119"/>
      <c r="KDL1294" s="119"/>
      <c r="KDM1294" s="119"/>
      <c r="KDN1294" s="119"/>
      <c r="KDO1294" s="119"/>
      <c r="KDP1294" s="119"/>
      <c r="KDQ1294" s="119"/>
      <c r="KDR1294" s="119"/>
      <c r="KDS1294" s="119"/>
      <c r="KDT1294" s="119"/>
      <c r="KDU1294" s="119"/>
      <c r="KDV1294" s="119"/>
      <c r="KDW1294" s="119"/>
      <c r="KDX1294" s="119"/>
      <c r="KDY1294" s="119"/>
      <c r="KDZ1294" s="119"/>
      <c r="KEA1294" s="119"/>
      <c r="KEB1294" s="119"/>
      <c r="KEC1294" s="119"/>
      <c r="KED1294" s="119"/>
      <c r="KEE1294" s="119"/>
      <c r="KEF1294" s="119"/>
      <c r="KEG1294" s="119"/>
      <c r="KEH1294" s="119"/>
      <c r="KEI1294" s="119"/>
      <c r="KEJ1294" s="119"/>
      <c r="KEK1294" s="119"/>
      <c r="KEL1294" s="119"/>
      <c r="KEM1294" s="119"/>
      <c r="KEN1294" s="119"/>
      <c r="KEO1294" s="119"/>
      <c r="KEP1294" s="119"/>
      <c r="KEQ1294" s="119"/>
      <c r="KER1294" s="119"/>
      <c r="KES1294" s="119"/>
      <c r="KET1294" s="119"/>
      <c r="KEU1294" s="119"/>
      <c r="KEV1294" s="119"/>
      <c r="KEW1294" s="119"/>
      <c r="KEX1294" s="119"/>
      <c r="KEY1294" s="119"/>
      <c r="KEZ1294" s="119"/>
      <c r="KFA1294" s="119"/>
      <c r="KFB1294" s="119"/>
      <c r="KFC1294" s="119"/>
      <c r="KFD1294" s="119"/>
      <c r="KFE1294" s="119"/>
      <c r="KFF1294" s="119"/>
      <c r="KFG1294" s="119"/>
      <c r="KFH1294" s="119"/>
      <c r="KFI1294" s="119"/>
      <c r="KFJ1294" s="119"/>
      <c r="KFK1294" s="119"/>
      <c r="KFL1294" s="119"/>
      <c r="KFM1294" s="119"/>
      <c r="KFN1294" s="119"/>
      <c r="KFO1294" s="119"/>
      <c r="KFP1294" s="119"/>
      <c r="KFQ1294" s="119"/>
      <c r="KFR1294" s="119"/>
      <c r="KFS1294" s="119"/>
      <c r="KFT1294" s="119"/>
      <c r="KFU1294" s="119"/>
      <c r="KFV1294" s="119"/>
      <c r="KFW1294" s="119"/>
      <c r="KFX1294" s="119"/>
      <c r="KFY1294" s="119"/>
      <c r="KFZ1294" s="119"/>
      <c r="KGA1294" s="119"/>
      <c r="KGB1294" s="119"/>
      <c r="KGC1294" s="119"/>
      <c r="KGD1294" s="119"/>
      <c r="KGE1294" s="119"/>
      <c r="KGF1294" s="119"/>
      <c r="KGG1294" s="119"/>
      <c r="KGH1294" s="119"/>
      <c r="KGI1294" s="119"/>
      <c r="KGJ1294" s="119"/>
      <c r="KGK1294" s="119"/>
      <c r="KGL1294" s="119"/>
      <c r="KGM1294" s="119"/>
      <c r="KGN1294" s="119"/>
      <c r="KGO1294" s="119"/>
      <c r="KGP1294" s="119"/>
      <c r="KGQ1294" s="119"/>
      <c r="KGR1294" s="119"/>
      <c r="KGS1294" s="119"/>
      <c r="KGT1294" s="119"/>
      <c r="KGU1294" s="119"/>
      <c r="KGV1294" s="119"/>
      <c r="KGW1294" s="119"/>
      <c r="KGX1294" s="119"/>
      <c r="KGY1294" s="119"/>
      <c r="KGZ1294" s="119"/>
      <c r="KHA1294" s="119"/>
      <c r="KHB1294" s="119"/>
      <c r="KHC1294" s="119"/>
      <c r="KHD1294" s="119"/>
      <c r="KHE1294" s="119"/>
      <c r="KHF1294" s="119"/>
      <c r="KHG1294" s="119"/>
      <c r="KHH1294" s="119"/>
      <c r="KHI1294" s="119"/>
      <c r="KHJ1294" s="119"/>
      <c r="KHK1294" s="119"/>
      <c r="KHL1294" s="119"/>
      <c r="KHM1294" s="119"/>
      <c r="KHN1294" s="119"/>
      <c r="KHO1294" s="119"/>
      <c r="KHP1294" s="119"/>
      <c r="KHQ1294" s="119"/>
      <c r="KHR1294" s="119"/>
      <c r="KHS1294" s="119"/>
      <c r="KHT1294" s="119"/>
      <c r="KHU1294" s="119"/>
      <c r="KHV1294" s="119"/>
      <c r="KHW1294" s="119"/>
      <c r="KHX1294" s="119"/>
      <c r="KHY1294" s="119"/>
      <c r="KHZ1294" s="119"/>
      <c r="KIA1294" s="119"/>
      <c r="KIB1294" s="119"/>
      <c r="KIC1294" s="119"/>
      <c r="KID1294" s="119"/>
      <c r="KIE1294" s="119"/>
      <c r="KIF1294" s="119"/>
      <c r="KIG1294" s="119"/>
      <c r="KIH1294" s="119"/>
      <c r="KII1294" s="119"/>
      <c r="KIJ1294" s="119"/>
      <c r="KIK1294" s="119"/>
      <c r="KIL1294" s="119"/>
      <c r="KIM1294" s="119"/>
      <c r="KIN1294" s="119"/>
      <c r="KIO1294" s="119"/>
      <c r="KIP1294" s="119"/>
      <c r="KIQ1294" s="119"/>
      <c r="KIR1294" s="119"/>
      <c r="KIS1294" s="119"/>
      <c r="KIT1294" s="119"/>
      <c r="KIU1294" s="119"/>
      <c r="KIV1294" s="119"/>
      <c r="KIW1294" s="119"/>
      <c r="KIX1294" s="119"/>
      <c r="KIY1294" s="119"/>
      <c r="KIZ1294" s="119"/>
      <c r="KJA1294" s="119"/>
      <c r="KJB1294" s="119"/>
      <c r="KJC1294" s="119"/>
      <c r="KJD1294" s="119"/>
      <c r="KJE1294" s="119"/>
      <c r="KJF1294" s="119"/>
      <c r="KJG1294" s="119"/>
      <c r="KJH1294" s="119"/>
      <c r="KJI1294" s="119"/>
      <c r="KJJ1294" s="119"/>
      <c r="KJK1294" s="119"/>
      <c r="KJL1294" s="119"/>
      <c r="KJM1294" s="119"/>
      <c r="KJN1294" s="119"/>
      <c r="KJO1294" s="119"/>
      <c r="KJP1294" s="119"/>
      <c r="KJQ1294" s="119"/>
      <c r="KJR1294" s="119"/>
      <c r="KJS1294" s="119"/>
      <c r="KJT1294" s="119"/>
      <c r="KJU1294" s="119"/>
      <c r="KJV1294" s="119"/>
      <c r="KJW1294" s="119"/>
      <c r="KJX1294" s="119"/>
      <c r="KJY1294" s="119"/>
      <c r="KJZ1294" s="119"/>
      <c r="KKA1294" s="119"/>
      <c r="KKB1294" s="119"/>
      <c r="KKC1294" s="119"/>
      <c r="KKD1294" s="119"/>
      <c r="KKE1294" s="119"/>
      <c r="KKF1294" s="119"/>
      <c r="KKG1294" s="119"/>
      <c r="KKH1294" s="119"/>
      <c r="KKI1294" s="119"/>
      <c r="KKJ1294" s="119"/>
      <c r="KKK1294" s="119"/>
      <c r="KKL1294" s="119"/>
      <c r="KKM1294" s="119"/>
      <c r="KKN1294" s="119"/>
      <c r="KKO1294" s="119"/>
      <c r="KKP1294" s="119"/>
      <c r="KKQ1294" s="119"/>
      <c r="KKR1294" s="119"/>
      <c r="KKS1294" s="119"/>
      <c r="KKT1294" s="119"/>
      <c r="KKU1294" s="119"/>
      <c r="KKV1294" s="119"/>
      <c r="KKW1294" s="119"/>
      <c r="KKX1294" s="119"/>
      <c r="KKY1294" s="119"/>
      <c r="KKZ1294" s="119"/>
      <c r="KLA1294" s="119"/>
      <c r="KLB1294" s="119"/>
      <c r="KLC1294" s="119"/>
      <c r="KLD1294" s="119"/>
      <c r="KLE1294" s="119"/>
      <c r="KLF1294" s="119"/>
      <c r="KLG1294" s="119"/>
      <c r="KLH1294" s="119"/>
      <c r="KLI1294" s="119"/>
      <c r="KLJ1294" s="119"/>
      <c r="KLK1294" s="119"/>
      <c r="KLL1294" s="119"/>
      <c r="KLM1294" s="119"/>
      <c r="KLN1294" s="119"/>
      <c r="KLO1294" s="119"/>
      <c r="KLP1294" s="119"/>
      <c r="KLQ1294" s="119"/>
      <c r="KLR1294" s="119"/>
      <c r="KLS1294" s="119"/>
      <c r="KLT1294" s="119"/>
      <c r="KLU1294" s="119"/>
      <c r="KLV1294" s="119"/>
      <c r="KLW1294" s="119"/>
      <c r="KLX1294" s="119"/>
      <c r="KLY1294" s="119"/>
      <c r="KLZ1294" s="119"/>
      <c r="KMA1294" s="119"/>
      <c r="KMB1294" s="119"/>
      <c r="KMC1294" s="119"/>
      <c r="KMD1294" s="119"/>
      <c r="KME1294" s="119"/>
      <c r="KMF1294" s="119"/>
      <c r="KMG1294" s="119"/>
      <c r="KMH1294" s="119"/>
      <c r="KMI1294" s="119"/>
      <c r="KMJ1294" s="119"/>
      <c r="KMK1294" s="119"/>
      <c r="KML1294" s="119"/>
      <c r="KMM1294" s="119"/>
      <c r="KMN1294" s="119"/>
      <c r="KMO1294" s="119"/>
      <c r="KMP1294" s="119"/>
      <c r="KMQ1294" s="119"/>
      <c r="KMR1294" s="119"/>
      <c r="KMS1294" s="119"/>
      <c r="KMT1294" s="119"/>
      <c r="KMU1294" s="119"/>
      <c r="KMV1294" s="119"/>
      <c r="KMW1294" s="119"/>
      <c r="KMX1294" s="119"/>
      <c r="KMY1294" s="119"/>
      <c r="KMZ1294" s="119"/>
      <c r="KNA1294" s="119"/>
      <c r="KNB1294" s="119"/>
      <c r="KNC1294" s="119"/>
      <c r="KND1294" s="119"/>
      <c r="KNE1294" s="119"/>
      <c r="KNF1294" s="119"/>
      <c r="KNG1294" s="119"/>
      <c r="KNH1294" s="119"/>
      <c r="KNI1294" s="119"/>
      <c r="KNJ1294" s="119"/>
      <c r="KNK1294" s="119"/>
      <c r="KNL1294" s="119"/>
      <c r="KNM1294" s="119"/>
      <c r="KNN1294" s="119"/>
      <c r="KNO1294" s="119"/>
      <c r="KNP1294" s="119"/>
      <c r="KNQ1294" s="119"/>
      <c r="KNR1294" s="119"/>
      <c r="KNS1294" s="119"/>
      <c r="KNT1294" s="119"/>
      <c r="KNU1294" s="119"/>
      <c r="KNV1294" s="119"/>
      <c r="KNW1294" s="119"/>
      <c r="KNX1294" s="119"/>
      <c r="KNY1294" s="119"/>
      <c r="KNZ1294" s="119"/>
      <c r="KOA1294" s="119"/>
      <c r="KOB1294" s="119"/>
      <c r="KOC1294" s="119"/>
      <c r="KOD1294" s="119"/>
      <c r="KOE1294" s="119"/>
      <c r="KOF1294" s="119"/>
      <c r="KOG1294" s="119"/>
      <c r="KOH1294" s="119"/>
      <c r="KOI1294" s="119"/>
      <c r="KOJ1294" s="119"/>
      <c r="KOK1294" s="119"/>
      <c r="KOL1294" s="119"/>
      <c r="KOM1294" s="119"/>
      <c r="KON1294" s="119"/>
      <c r="KOO1294" s="119"/>
      <c r="KOP1294" s="119"/>
      <c r="KOQ1294" s="119"/>
      <c r="KOR1294" s="119"/>
      <c r="KOS1294" s="119"/>
      <c r="KOT1294" s="119"/>
      <c r="KOU1294" s="119"/>
      <c r="KOV1294" s="119"/>
      <c r="KOW1294" s="119"/>
      <c r="KOX1294" s="119"/>
      <c r="KOY1294" s="119"/>
      <c r="KOZ1294" s="119"/>
      <c r="KPA1294" s="119"/>
      <c r="KPB1294" s="119"/>
      <c r="KPC1294" s="119"/>
      <c r="KPD1294" s="119"/>
      <c r="KPE1294" s="119"/>
      <c r="KPF1294" s="119"/>
      <c r="KPG1294" s="119"/>
      <c r="KPH1294" s="119"/>
      <c r="KPI1294" s="119"/>
      <c r="KPJ1294" s="119"/>
      <c r="KPK1294" s="119"/>
      <c r="KPL1294" s="119"/>
      <c r="KPM1294" s="119"/>
      <c r="KPN1294" s="119"/>
      <c r="KPO1294" s="119"/>
      <c r="KPP1294" s="119"/>
      <c r="KPQ1294" s="119"/>
      <c r="KPR1294" s="119"/>
      <c r="KPS1294" s="119"/>
      <c r="KPT1294" s="119"/>
      <c r="KPU1294" s="119"/>
      <c r="KPV1294" s="119"/>
      <c r="KPW1294" s="119"/>
      <c r="KPX1294" s="119"/>
      <c r="KPY1294" s="119"/>
      <c r="KPZ1294" s="119"/>
      <c r="KQA1294" s="119"/>
      <c r="KQB1294" s="119"/>
      <c r="KQC1294" s="119"/>
      <c r="KQD1294" s="119"/>
      <c r="KQE1294" s="119"/>
      <c r="KQF1294" s="119"/>
      <c r="KQG1294" s="119"/>
      <c r="KQH1294" s="119"/>
      <c r="KQI1294" s="119"/>
      <c r="KQJ1294" s="119"/>
      <c r="KQK1294" s="119"/>
      <c r="KQL1294" s="119"/>
      <c r="KQM1294" s="119"/>
      <c r="KQN1294" s="119"/>
      <c r="KQO1294" s="119"/>
      <c r="KQP1294" s="119"/>
      <c r="KQQ1294" s="119"/>
      <c r="KQR1294" s="119"/>
      <c r="KQS1294" s="119"/>
      <c r="KQT1294" s="119"/>
      <c r="KQU1294" s="119"/>
      <c r="KQV1294" s="119"/>
      <c r="KQW1294" s="119"/>
      <c r="KQX1294" s="119"/>
      <c r="KQY1294" s="119"/>
      <c r="KQZ1294" s="119"/>
      <c r="KRA1294" s="119"/>
      <c r="KRB1294" s="119"/>
      <c r="KRC1294" s="119"/>
      <c r="KRD1294" s="119"/>
      <c r="KRE1294" s="119"/>
      <c r="KRF1294" s="119"/>
      <c r="KRG1294" s="119"/>
      <c r="KRH1294" s="119"/>
      <c r="KRI1294" s="119"/>
      <c r="KRJ1294" s="119"/>
      <c r="KRK1294" s="119"/>
      <c r="KRL1294" s="119"/>
      <c r="KRM1294" s="119"/>
      <c r="KRN1294" s="119"/>
      <c r="KRO1294" s="119"/>
      <c r="KRP1294" s="119"/>
      <c r="KRQ1294" s="119"/>
      <c r="KRR1294" s="119"/>
      <c r="KRS1294" s="119"/>
      <c r="KRT1294" s="119"/>
      <c r="KRU1294" s="119"/>
      <c r="KRV1294" s="119"/>
      <c r="KRW1294" s="119"/>
      <c r="KRX1294" s="119"/>
      <c r="KRY1294" s="119"/>
      <c r="KRZ1294" s="119"/>
      <c r="KSA1294" s="119"/>
      <c r="KSB1294" s="119"/>
      <c r="KSC1294" s="119"/>
      <c r="KSD1294" s="119"/>
      <c r="KSE1294" s="119"/>
      <c r="KSF1294" s="119"/>
      <c r="KSG1294" s="119"/>
      <c r="KSH1294" s="119"/>
      <c r="KSI1294" s="119"/>
      <c r="KSJ1294" s="119"/>
      <c r="KSK1294" s="119"/>
      <c r="KSL1294" s="119"/>
      <c r="KSM1294" s="119"/>
      <c r="KSN1294" s="119"/>
      <c r="KSO1294" s="119"/>
      <c r="KSP1294" s="119"/>
      <c r="KSQ1294" s="119"/>
      <c r="KSR1294" s="119"/>
      <c r="KSS1294" s="119"/>
      <c r="KST1294" s="119"/>
      <c r="KSU1294" s="119"/>
      <c r="KSV1294" s="119"/>
      <c r="KSW1294" s="119"/>
      <c r="KSX1294" s="119"/>
      <c r="KSY1294" s="119"/>
      <c r="KSZ1294" s="119"/>
      <c r="KTA1294" s="119"/>
      <c r="KTB1294" s="119"/>
      <c r="KTC1294" s="119"/>
      <c r="KTD1294" s="119"/>
      <c r="KTE1294" s="119"/>
      <c r="KTF1294" s="119"/>
      <c r="KTG1294" s="119"/>
      <c r="KTH1294" s="119"/>
      <c r="KTI1294" s="119"/>
      <c r="KTJ1294" s="119"/>
      <c r="KTK1294" s="119"/>
      <c r="KTL1294" s="119"/>
      <c r="KTM1294" s="119"/>
      <c r="KTN1294" s="119"/>
      <c r="KTO1294" s="119"/>
      <c r="KTP1294" s="119"/>
      <c r="KTQ1294" s="119"/>
      <c r="KTR1294" s="119"/>
      <c r="KTS1294" s="119"/>
      <c r="KTT1294" s="119"/>
      <c r="KTU1294" s="119"/>
      <c r="KTV1294" s="119"/>
      <c r="KTW1294" s="119"/>
      <c r="KTX1294" s="119"/>
      <c r="KTY1294" s="119"/>
      <c r="KTZ1294" s="119"/>
      <c r="KUA1294" s="119"/>
      <c r="KUB1294" s="119"/>
      <c r="KUC1294" s="119"/>
      <c r="KUD1294" s="119"/>
      <c r="KUE1294" s="119"/>
      <c r="KUF1294" s="119"/>
      <c r="KUG1294" s="119"/>
      <c r="KUH1294" s="119"/>
      <c r="KUI1294" s="119"/>
      <c r="KUJ1294" s="119"/>
      <c r="KUK1294" s="119"/>
      <c r="KUL1294" s="119"/>
      <c r="KUM1294" s="119"/>
      <c r="KUN1294" s="119"/>
      <c r="KUO1294" s="119"/>
      <c r="KUP1294" s="119"/>
      <c r="KUQ1294" s="119"/>
      <c r="KUR1294" s="119"/>
      <c r="KUS1294" s="119"/>
      <c r="KUT1294" s="119"/>
      <c r="KUU1294" s="119"/>
      <c r="KUV1294" s="119"/>
      <c r="KUW1294" s="119"/>
      <c r="KUX1294" s="119"/>
      <c r="KUY1294" s="119"/>
      <c r="KUZ1294" s="119"/>
      <c r="KVA1294" s="119"/>
      <c r="KVB1294" s="119"/>
      <c r="KVC1294" s="119"/>
      <c r="KVD1294" s="119"/>
      <c r="KVE1294" s="119"/>
      <c r="KVF1294" s="119"/>
      <c r="KVG1294" s="119"/>
      <c r="KVH1294" s="119"/>
      <c r="KVI1294" s="119"/>
      <c r="KVJ1294" s="119"/>
      <c r="KVK1294" s="119"/>
      <c r="KVL1294" s="119"/>
      <c r="KVM1294" s="119"/>
      <c r="KVN1294" s="119"/>
      <c r="KVO1294" s="119"/>
      <c r="KVP1294" s="119"/>
      <c r="KVQ1294" s="119"/>
      <c r="KVR1294" s="119"/>
      <c r="KVS1294" s="119"/>
      <c r="KVT1294" s="119"/>
      <c r="KVU1294" s="119"/>
      <c r="KVV1294" s="119"/>
      <c r="KVW1294" s="119"/>
      <c r="KVX1294" s="119"/>
      <c r="KVY1294" s="119"/>
      <c r="KVZ1294" s="119"/>
      <c r="KWA1294" s="119"/>
      <c r="KWB1294" s="119"/>
      <c r="KWC1294" s="119"/>
      <c r="KWD1294" s="119"/>
      <c r="KWE1294" s="119"/>
      <c r="KWF1294" s="119"/>
      <c r="KWG1294" s="119"/>
      <c r="KWH1294" s="119"/>
      <c r="KWI1294" s="119"/>
      <c r="KWJ1294" s="119"/>
      <c r="KWK1294" s="119"/>
      <c r="KWL1294" s="119"/>
      <c r="KWM1294" s="119"/>
      <c r="KWN1294" s="119"/>
      <c r="KWO1294" s="119"/>
      <c r="KWP1294" s="119"/>
      <c r="KWQ1294" s="119"/>
      <c r="KWR1294" s="119"/>
      <c r="KWS1294" s="119"/>
      <c r="KWT1294" s="119"/>
      <c r="KWU1294" s="119"/>
      <c r="KWV1294" s="119"/>
      <c r="KWW1294" s="119"/>
      <c r="KWX1294" s="119"/>
      <c r="KWY1294" s="119"/>
      <c r="KWZ1294" s="119"/>
      <c r="KXA1294" s="119"/>
      <c r="KXB1294" s="119"/>
      <c r="KXC1294" s="119"/>
      <c r="KXD1294" s="119"/>
      <c r="KXE1294" s="119"/>
      <c r="KXF1294" s="119"/>
      <c r="KXG1294" s="119"/>
      <c r="KXH1294" s="119"/>
      <c r="KXI1294" s="119"/>
      <c r="KXJ1294" s="119"/>
      <c r="KXK1294" s="119"/>
      <c r="KXL1294" s="119"/>
      <c r="KXM1294" s="119"/>
      <c r="KXN1294" s="119"/>
      <c r="KXO1294" s="119"/>
      <c r="KXP1294" s="119"/>
      <c r="KXQ1294" s="119"/>
      <c r="KXR1294" s="119"/>
      <c r="KXS1294" s="119"/>
      <c r="KXT1294" s="119"/>
      <c r="KXU1294" s="119"/>
      <c r="KXV1294" s="119"/>
      <c r="KXW1294" s="119"/>
      <c r="KXX1294" s="119"/>
      <c r="KXY1294" s="119"/>
      <c r="KXZ1294" s="119"/>
      <c r="KYA1294" s="119"/>
      <c r="KYB1294" s="119"/>
      <c r="KYC1294" s="119"/>
      <c r="KYD1294" s="119"/>
      <c r="KYE1294" s="119"/>
      <c r="KYF1294" s="119"/>
      <c r="KYG1294" s="119"/>
      <c r="KYH1294" s="119"/>
      <c r="KYI1294" s="119"/>
      <c r="KYJ1294" s="119"/>
      <c r="KYK1294" s="119"/>
      <c r="KYL1294" s="119"/>
      <c r="KYM1294" s="119"/>
      <c r="KYN1294" s="119"/>
      <c r="KYO1294" s="119"/>
      <c r="KYP1294" s="119"/>
      <c r="KYQ1294" s="119"/>
      <c r="KYR1294" s="119"/>
      <c r="KYS1294" s="119"/>
      <c r="KYT1294" s="119"/>
      <c r="KYU1294" s="119"/>
      <c r="KYV1294" s="119"/>
      <c r="KYW1294" s="119"/>
      <c r="KYX1294" s="119"/>
      <c r="KYY1294" s="119"/>
      <c r="KYZ1294" s="119"/>
      <c r="KZA1294" s="119"/>
      <c r="KZB1294" s="119"/>
      <c r="KZC1294" s="119"/>
      <c r="KZD1294" s="119"/>
      <c r="KZE1294" s="119"/>
      <c r="KZF1294" s="119"/>
      <c r="KZG1294" s="119"/>
      <c r="KZH1294" s="119"/>
      <c r="KZI1294" s="119"/>
      <c r="KZJ1294" s="119"/>
      <c r="KZK1294" s="119"/>
      <c r="KZL1294" s="119"/>
      <c r="KZM1294" s="119"/>
      <c r="KZN1294" s="119"/>
      <c r="KZO1294" s="119"/>
      <c r="KZP1294" s="119"/>
      <c r="KZQ1294" s="119"/>
      <c r="KZR1294" s="119"/>
      <c r="KZS1294" s="119"/>
      <c r="KZT1294" s="119"/>
      <c r="KZU1294" s="119"/>
      <c r="KZV1294" s="119"/>
      <c r="KZW1294" s="119"/>
      <c r="KZX1294" s="119"/>
      <c r="KZY1294" s="119"/>
      <c r="KZZ1294" s="119"/>
      <c r="LAA1294" s="119"/>
      <c r="LAB1294" s="119"/>
      <c r="LAC1294" s="119"/>
      <c r="LAD1294" s="119"/>
      <c r="LAE1294" s="119"/>
      <c r="LAF1294" s="119"/>
      <c r="LAG1294" s="119"/>
      <c r="LAH1294" s="119"/>
      <c r="LAI1294" s="119"/>
      <c r="LAJ1294" s="119"/>
      <c r="LAK1294" s="119"/>
      <c r="LAL1294" s="119"/>
      <c r="LAM1294" s="119"/>
      <c r="LAN1294" s="119"/>
      <c r="LAO1294" s="119"/>
      <c r="LAP1294" s="119"/>
      <c r="LAQ1294" s="119"/>
      <c r="LAR1294" s="119"/>
      <c r="LAS1294" s="119"/>
      <c r="LAT1294" s="119"/>
      <c r="LAU1294" s="119"/>
      <c r="LAV1294" s="119"/>
      <c r="LAW1294" s="119"/>
      <c r="LAX1294" s="119"/>
      <c r="LAY1294" s="119"/>
      <c r="LAZ1294" s="119"/>
      <c r="LBA1294" s="119"/>
      <c r="LBB1294" s="119"/>
      <c r="LBC1294" s="119"/>
      <c r="LBD1294" s="119"/>
      <c r="LBE1294" s="119"/>
      <c r="LBF1294" s="119"/>
      <c r="LBG1294" s="119"/>
      <c r="LBH1294" s="119"/>
      <c r="LBI1294" s="119"/>
      <c r="LBJ1294" s="119"/>
      <c r="LBK1294" s="119"/>
      <c r="LBL1294" s="119"/>
      <c r="LBM1294" s="119"/>
      <c r="LBN1294" s="119"/>
      <c r="LBO1294" s="119"/>
      <c r="LBP1294" s="119"/>
      <c r="LBQ1294" s="119"/>
      <c r="LBR1294" s="119"/>
      <c r="LBS1294" s="119"/>
      <c r="LBT1294" s="119"/>
      <c r="LBU1294" s="119"/>
      <c r="LBV1294" s="119"/>
      <c r="LBW1294" s="119"/>
      <c r="LBX1294" s="119"/>
      <c r="LBY1294" s="119"/>
      <c r="LBZ1294" s="119"/>
      <c r="LCA1294" s="119"/>
      <c r="LCB1294" s="119"/>
      <c r="LCC1294" s="119"/>
      <c r="LCD1294" s="119"/>
      <c r="LCE1294" s="119"/>
      <c r="LCF1294" s="119"/>
      <c r="LCG1294" s="119"/>
      <c r="LCH1294" s="119"/>
      <c r="LCI1294" s="119"/>
      <c r="LCJ1294" s="119"/>
      <c r="LCK1294" s="119"/>
      <c r="LCL1294" s="119"/>
      <c r="LCM1294" s="119"/>
      <c r="LCN1294" s="119"/>
      <c r="LCO1294" s="119"/>
      <c r="LCP1294" s="119"/>
      <c r="LCQ1294" s="119"/>
      <c r="LCR1294" s="119"/>
      <c r="LCS1294" s="119"/>
      <c r="LCT1294" s="119"/>
      <c r="LCU1294" s="119"/>
      <c r="LCV1294" s="119"/>
      <c r="LCW1294" s="119"/>
      <c r="LCX1294" s="119"/>
      <c r="LCY1294" s="119"/>
      <c r="LCZ1294" s="119"/>
      <c r="LDA1294" s="119"/>
      <c r="LDB1294" s="119"/>
      <c r="LDC1294" s="119"/>
      <c r="LDD1294" s="119"/>
      <c r="LDE1294" s="119"/>
      <c r="LDF1294" s="119"/>
      <c r="LDG1294" s="119"/>
      <c r="LDH1294" s="119"/>
      <c r="LDI1294" s="119"/>
      <c r="LDJ1294" s="119"/>
      <c r="LDK1294" s="119"/>
      <c r="LDL1294" s="119"/>
      <c r="LDM1294" s="119"/>
      <c r="LDN1294" s="119"/>
      <c r="LDO1294" s="119"/>
      <c r="LDP1294" s="119"/>
      <c r="LDQ1294" s="119"/>
      <c r="LDR1294" s="119"/>
      <c r="LDS1294" s="119"/>
      <c r="LDT1294" s="119"/>
      <c r="LDU1294" s="119"/>
      <c r="LDV1294" s="119"/>
      <c r="LDW1294" s="119"/>
      <c r="LDX1294" s="119"/>
      <c r="LDY1294" s="119"/>
      <c r="LDZ1294" s="119"/>
      <c r="LEA1294" s="119"/>
      <c r="LEB1294" s="119"/>
      <c r="LEC1294" s="119"/>
      <c r="LED1294" s="119"/>
      <c r="LEE1294" s="119"/>
      <c r="LEF1294" s="119"/>
      <c r="LEG1294" s="119"/>
      <c r="LEH1294" s="119"/>
      <c r="LEI1294" s="119"/>
      <c r="LEJ1294" s="119"/>
      <c r="LEK1294" s="119"/>
      <c r="LEL1294" s="119"/>
      <c r="LEM1294" s="119"/>
      <c r="LEN1294" s="119"/>
      <c r="LEO1294" s="119"/>
      <c r="LEP1294" s="119"/>
      <c r="LEQ1294" s="119"/>
      <c r="LER1294" s="119"/>
      <c r="LES1294" s="119"/>
      <c r="LET1294" s="119"/>
      <c r="LEU1294" s="119"/>
      <c r="LEV1294" s="119"/>
      <c r="LEW1294" s="119"/>
      <c r="LEX1294" s="119"/>
      <c r="LEY1294" s="119"/>
      <c r="LEZ1294" s="119"/>
      <c r="LFA1294" s="119"/>
      <c r="LFB1294" s="119"/>
      <c r="LFC1294" s="119"/>
      <c r="LFD1294" s="119"/>
      <c r="LFE1294" s="119"/>
      <c r="LFF1294" s="119"/>
      <c r="LFG1294" s="119"/>
      <c r="LFH1294" s="119"/>
      <c r="LFI1294" s="119"/>
      <c r="LFJ1294" s="119"/>
      <c r="LFK1294" s="119"/>
      <c r="LFL1294" s="119"/>
      <c r="LFM1294" s="119"/>
      <c r="LFN1294" s="119"/>
      <c r="LFO1294" s="119"/>
      <c r="LFP1294" s="119"/>
      <c r="LFQ1294" s="119"/>
      <c r="LFR1294" s="119"/>
      <c r="LFS1294" s="119"/>
      <c r="LFT1294" s="119"/>
      <c r="LFU1294" s="119"/>
      <c r="LFV1294" s="119"/>
      <c r="LFW1294" s="119"/>
      <c r="LFX1294" s="119"/>
      <c r="LFY1294" s="119"/>
      <c r="LFZ1294" s="119"/>
      <c r="LGA1294" s="119"/>
      <c r="LGB1294" s="119"/>
      <c r="LGC1294" s="119"/>
      <c r="LGD1294" s="119"/>
      <c r="LGE1294" s="119"/>
      <c r="LGF1294" s="119"/>
      <c r="LGG1294" s="119"/>
      <c r="LGH1294" s="119"/>
      <c r="LGI1294" s="119"/>
      <c r="LGJ1294" s="119"/>
      <c r="LGK1294" s="119"/>
      <c r="LGL1294" s="119"/>
      <c r="LGM1294" s="119"/>
      <c r="LGN1294" s="119"/>
      <c r="LGO1294" s="119"/>
      <c r="LGP1294" s="119"/>
      <c r="LGQ1294" s="119"/>
      <c r="LGR1294" s="119"/>
      <c r="LGS1294" s="119"/>
      <c r="LGT1294" s="119"/>
      <c r="LGU1294" s="119"/>
      <c r="LGV1294" s="119"/>
      <c r="LGW1294" s="119"/>
      <c r="LGX1294" s="119"/>
      <c r="LGY1294" s="119"/>
      <c r="LGZ1294" s="119"/>
      <c r="LHA1294" s="119"/>
      <c r="LHB1294" s="119"/>
      <c r="LHC1294" s="119"/>
      <c r="LHD1294" s="119"/>
      <c r="LHE1294" s="119"/>
      <c r="LHF1294" s="119"/>
      <c r="LHG1294" s="119"/>
      <c r="LHH1294" s="119"/>
      <c r="LHI1294" s="119"/>
      <c r="LHJ1294" s="119"/>
      <c r="LHK1294" s="119"/>
      <c r="LHL1294" s="119"/>
      <c r="LHM1294" s="119"/>
      <c r="LHN1294" s="119"/>
      <c r="LHO1294" s="119"/>
      <c r="LHP1294" s="119"/>
      <c r="LHQ1294" s="119"/>
      <c r="LHR1294" s="119"/>
      <c r="LHS1294" s="119"/>
      <c r="LHT1294" s="119"/>
      <c r="LHU1294" s="119"/>
      <c r="LHV1294" s="119"/>
      <c r="LHW1294" s="119"/>
      <c r="LHX1294" s="119"/>
      <c r="LHY1294" s="119"/>
      <c r="LHZ1294" s="119"/>
      <c r="LIA1294" s="119"/>
      <c r="LIB1294" s="119"/>
      <c r="LIC1294" s="119"/>
      <c r="LID1294" s="119"/>
      <c r="LIE1294" s="119"/>
      <c r="LIF1294" s="119"/>
      <c r="LIG1294" s="119"/>
      <c r="LIH1294" s="119"/>
      <c r="LII1294" s="119"/>
      <c r="LIJ1294" s="119"/>
      <c r="LIK1294" s="119"/>
      <c r="LIL1294" s="119"/>
      <c r="LIM1294" s="119"/>
      <c r="LIN1294" s="119"/>
      <c r="LIO1294" s="119"/>
      <c r="LIP1294" s="119"/>
      <c r="LIQ1294" s="119"/>
      <c r="LIR1294" s="119"/>
      <c r="LIS1294" s="119"/>
      <c r="LIT1294" s="119"/>
      <c r="LIU1294" s="119"/>
      <c r="LIV1294" s="119"/>
      <c r="LIW1294" s="119"/>
      <c r="LIX1294" s="119"/>
      <c r="LIY1294" s="119"/>
      <c r="LIZ1294" s="119"/>
      <c r="LJA1294" s="119"/>
      <c r="LJB1294" s="119"/>
      <c r="LJC1294" s="119"/>
      <c r="LJD1294" s="119"/>
      <c r="LJE1294" s="119"/>
      <c r="LJF1294" s="119"/>
      <c r="LJG1294" s="119"/>
      <c r="LJH1294" s="119"/>
      <c r="LJI1294" s="119"/>
      <c r="LJJ1294" s="119"/>
      <c r="LJK1294" s="119"/>
      <c r="LJL1294" s="119"/>
      <c r="LJM1294" s="119"/>
      <c r="LJN1294" s="119"/>
      <c r="LJO1294" s="119"/>
      <c r="LJP1294" s="119"/>
      <c r="LJQ1294" s="119"/>
      <c r="LJR1294" s="119"/>
      <c r="LJS1294" s="119"/>
      <c r="LJT1294" s="119"/>
      <c r="LJU1294" s="119"/>
      <c r="LJV1294" s="119"/>
      <c r="LJW1294" s="119"/>
      <c r="LJX1294" s="119"/>
      <c r="LJY1294" s="119"/>
      <c r="LJZ1294" s="119"/>
      <c r="LKA1294" s="119"/>
      <c r="LKB1294" s="119"/>
      <c r="LKC1294" s="119"/>
      <c r="LKD1294" s="119"/>
      <c r="LKE1294" s="119"/>
      <c r="LKF1294" s="119"/>
      <c r="LKG1294" s="119"/>
      <c r="LKH1294" s="119"/>
      <c r="LKI1294" s="119"/>
      <c r="LKJ1294" s="119"/>
      <c r="LKK1294" s="119"/>
      <c r="LKL1294" s="119"/>
      <c r="LKM1294" s="119"/>
      <c r="LKN1294" s="119"/>
      <c r="LKO1294" s="119"/>
      <c r="LKP1294" s="119"/>
      <c r="LKQ1294" s="119"/>
      <c r="LKR1294" s="119"/>
      <c r="LKS1294" s="119"/>
      <c r="LKT1294" s="119"/>
      <c r="LKU1294" s="119"/>
      <c r="LKV1294" s="119"/>
      <c r="LKW1294" s="119"/>
      <c r="LKX1294" s="119"/>
      <c r="LKY1294" s="119"/>
      <c r="LKZ1294" s="119"/>
      <c r="LLA1294" s="119"/>
      <c r="LLB1294" s="119"/>
      <c r="LLC1294" s="119"/>
      <c r="LLD1294" s="119"/>
      <c r="LLE1294" s="119"/>
      <c r="LLF1294" s="119"/>
      <c r="LLG1294" s="119"/>
      <c r="LLH1294" s="119"/>
      <c r="LLI1294" s="119"/>
      <c r="LLJ1294" s="119"/>
      <c r="LLK1294" s="119"/>
      <c r="LLL1294" s="119"/>
      <c r="LLM1294" s="119"/>
      <c r="LLN1294" s="119"/>
      <c r="LLO1294" s="119"/>
      <c r="LLP1294" s="119"/>
      <c r="LLQ1294" s="119"/>
      <c r="LLR1294" s="119"/>
      <c r="LLS1294" s="119"/>
      <c r="LLT1294" s="119"/>
      <c r="LLU1294" s="119"/>
      <c r="LLV1294" s="119"/>
      <c r="LLW1294" s="119"/>
      <c r="LLX1294" s="119"/>
      <c r="LLY1294" s="119"/>
      <c r="LLZ1294" s="119"/>
      <c r="LMA1294" s="119"/>
      <c r="LMB1294" s="119"/>
      <c r="LMC1294" s="119"/>
      <c r="LMD1294" s="119"/>
      <c r="LME1294" s="119"/>
      <c r="LMF1294" s="119"/>
      <c r="LMG1294" s="119"/>
      <c r="LMH1294" s="119"/>
      <c r="LMI1294" s="119"/>
      <c r="LMJ1294" s="119"/>
      <c r="LMK1294" s="119"/>
      <c r="LML1294" s="119"/>
      <c r="LMM1294" s="119"/>
      <c r="LMN1294" s="119"/>
      <c r="LMO1294" s="119"/>
      <c r="LMP1294" s="119"/>
      <c r="LMQ1294" s="119"/>
      <c r="LMR1294" s="119"/>
      <c r="LMS1294" s="119"/>
      <c r="LMT1294" s="119"/>
      <c r="LMU1294" s="119"/>
      <c r="LMV1294" s="119"/>
      <c r="LMW1294" s="119"/>
      <c r="LMX1294" s="119"/>
      <c r="LMY1294" s="119"/>
      <c r="LMZ1294" s="119"/>
      <c r="LNA1294" s="119"/>
      <c r="LNB1294" s="119"/>
      <c r="LNC1294" s="119"/>
      <c r="LND1294" s="119"/>
      <c r="LNE1294" s="119"/>
      <c r="LNF1294" s="119"/>
      <c r="LNG1294" s="119"/>
      <c r="LNH1294" s="119"/>
      <c r="LNI1294" s="119"/>
      <c r="LNJ1294" s="119"/>
      <c r="LNK1294" s="119"/>
      <c r="LNL1294" s="119"/>
      <c r="LNM1294" s="119"/>
      <c r="LNN1294" s="119"/>
      <c r="LNO1294" s="119"/>
      <c r="LNP1294" s="119"/>
      <c r="LNQ1294" s="119"/>
      <c r="LNR1294" s="119"/>
      <c r="LNS1294" s="119"/>
      <c r="LNT1294" s="119"/>
      <c r="LNU1294" s="119"/>
      <c r="LNV1294" s="119"/>
      <c r="LNW1294" s="119"/>
      <c r="LNX1294" s="119"/>
      <c r="LNY1294" s="119"/>
      <c r="LNZ1294" s="119"/>
      <c r="LOA1294" s="119"/>
      <c r="LOB1294" s="119"/>
      <c r="LOC1294" s="119"/>
      <c r="LOD1294" s="119"/>
      <c r="LOE1294" s="119"/>
      <c r="LOF1294" s="119"/>
      <c r="LOG1294" s="119"/>
      <c r="LOH1294" s="119"/>
      <c r="LOI1294" s="119"/>
      <c r="LOJ1294" s="119"/>
      <c r="LOK1294" s="119"/>
      <c r="LOL1294" s="119"/>
      <c r="LOM1294" s="119"/>
      <c r="LON1294" s="119"/>
      <c r="LOO1294" s="119"/>
      <c r="LOP1294" s="119"/>
      <c r="LOQ1294" s="119"/>
      <c r="LOR1294" s="119"/>
      <c r="LOS1294" s="119"/>
      <c r="LOT1294" s="119"/>
      <c r="LOU1294" s="119"/>
      <c r="LOV1294" s="119"/>
      <c r="LOW1294" s="119"/>
      <c r="LOX1294" s="119"/>
      <c r="LOY1294" s="119"/>
      <c r="LOZ1294" s="119"/>
      <c r="LPA1294" s="119"/>
      <c r="LPB1294" s="119"/>
      <c r="LPC1294" s="119"/>
      <c r="LPD1294" s="119"/>
      <c r="LPE1294" s="119"/>
      <c r="LPF1294" s="119"/>
      <c r="LPG1294" s="119"/>
      <c r="LPH1294" s="119"/>
      <c r="LPI1294" s="119"/>
      <c r="LPJ1294" s="119"/>
      <c r="LPK1294" s="119"/>
      <c r="LPL1294" s="119"/>
      <c r="LPM1294" s="119"/>
      <c r="LPN1294" s="119"/>
      <c r="LPO1294" s="119"/>
      <c r="LPP1294" s="119"/>
      <c r="LPQ1294" s="119"/>
      <c r="LPR1294" s="119"/>
      <c r="LPS1294" s="119"/>
      <c r="LPT1294" s="119"/>
      <c r="LPU1294" s="119"/>
      <c r="LPV1294" s="119"/>
      <c r="LPW1294" s="119"/>
      <c r="LPX1294" s="119"/>
      <c r="LPY1294" s="119"/>
      <c r="LPZ1294" s="119"/>
      <c r="LQA1294" s="119"/>
      <c r="LQB1294" s="119"/>
      <c r="LQC1294" s="119"/>
      <c r="LQD1294" s="119"/>
      <c r="LQE1294" s="119"/>
      <c r="LQF1294" s="119"/>
      <c r="LQG1294" s="119"/>
      <c r="LQH1294" s="119"/>
      <c r="LQI1294" s="119"/>
      <c r="LQJ1294" s="119"/>
      <c r="LQK1294" s="119"/>
      <c r="LQL1294" s="119"/>
      <c r="LQM1294" s="119"/>
      <c r="LQN1294" s="119"/>
      <c r="LQO1294" s="119"/>
      <c r="LQP1294" s="119"/>
      <c r="LQQ1294" s="119"/>
      <c r="LQR1294" s="119"/>
      <c r="LQS1294" s="119"/>
      <c r="LQT1294" s="119"/>
      <c r="LQU1294" s="119"/>
      <c r="LQV1294" s="119"/>
      <c r="LQW1294" s="119"/>
      <c r="LQX1294" s="119"/>
      <c r="LQY1294" s="119"/>
      <c r="LQZ1294" s="119"/>
      <c r="LRA1294" s="119"/>
      <c r="LRB1294" s="119"/>
      <c r="LRC1294" s="119"/>
      <c r="LRD1294" s="119"/>
      <c r="LRE1294" s="119"/>
      <c r="LRF1294" s="119"/>
      <c r="LRG1294" s="119"/>
      <c r="LRH1294" s="119"/>
      <c r="LRI1294" s="119"/>
      <c r="LRJ1294" s="119"/>
      <c r="LRK1294" s="119"/>
      <c r="LRL1294" s="119"/>
      <c r="LRM1294" s="119"/>
      <c r="LRN1294" s="119"/>
      <c r="LRO1294" s="119"/>
      <c r="LRP1294" s="119"/>
      <c r="LRQ1294" s="119"/>
      <c r="LRR1294" s="119"/>
      <c r="LRS1294" s="119"/>
      <c r="LRT1294" s="119"/>
      <c r="LRU1294" s="119"/>
      <c r="LRV1294" s="119"/>
      <c r="LRW1294" s="119"/>
      <c r="LRX1294" s="119"/>
      <c r="LRY1294" s="119"/>
      <c r="LRZ1294" s="119"/>
      <c r="LSA1294" s="119"/>
      <c r="LSB1294" s="119"/>
      <c r="LSC1294" s="119"/>
      <c r="LSD1294" s="119"/>
      <c r="LSE1294" s="119"/>
      <c r="LSF1294" s="119"/>
      <c r="LSG1294" s="119"/>
      <c r="LSH1294" s="119"/>
      <c r="LSI1294" s="119"/>
      <c r="LSJ1294" s="119"/>
      <c r="LSK1294" s="119"/>
      <c r="LSL1294" s="119"/>
      <c r="LSM1294" s="119"/>
      <c r="LSN1294" s="119"/>
      <c r="LSO1294" s="119"/>
      <c r="LSP1294" s="119"/>
      <c r="LSQ1294" s="119"/>
      <c r="LSR1294" s="119"/>
      <c r="LSS1294" s="119"/>
      <c r="LST1294" s="119"/>
      <c r="LSU1294" s="119"/>
      <c r="LSV1294" s="119"/>
      <c r="LSW1294" s="119"/>
      <c r="LSX1294" s="119"/>
      <c r="LSY1294" s="119"/>
      <c r="LSZ1294" s="119"/>
      <c r="LTA1294" s="119"/>
      <c r="LTB1294" s="119"/>
      <c r="LTC1294" s="119"/>
      <c r="LTD1294" s="119"/>
      <c r="LTE1294" s="119"/>
      <c r="LTF1294" s="119"/>
      <c r="LTG1294" s="119"/>
      <c r="LTH1294" s="119"/>
      <c r="LTI1294" s="119"/>
      <c r="LTJ1294" s="119"/>
      <c r="LTK1294" s="119"/>
      <c r="LTL1294" s="119"/>
      <c r="LTM1294" s="119"/>
      <c r="LTN1294" s="119"/>
      <c r="LTO1294" s="119"/>
      <c r="LTP1294" s="119"/>
      <c r="LTQ1294" s="119"/>
      <c r="LTR1294" s="119"/>
      <c r="LTS1294" s="119"/>
      <c r="LTT1294" s="119"/>
      <c r="LTU1294" s="119"/>
      <c r="LTV1294" s="119"/>
      <c r="LTW1294" s="119"/>
      <c r="LTX1294" s="119"/>
      <c r="LTY1294" s="119"/>
      <c r="LTZ1294" s="119"/>
      <c r="LUA1294" s="119"/>
      <c r="LUB1294" s="119"/>
      <c r="LUC1294" s="119"/>
      <c r="LUD1294" s="119"/>
      <c r="LUE1294" s="119"/>
      <c r="LUF1294" s="119"/>
      <c r="LUG1294" s="119"/>
      <c r="LUH1294" s="119"/>
      <c r="LUI1294" s="119"/>
      <c r="LUJ1294" s="119"/>
      <c r="LUK1294" s="119"/>
      <c r="LUL1294" s="119"/>
      <c r="LUM1294" s="119"/>
      <c r="LUN1294" s="119"/>
      <c r="LUO1294" s="119"/>
      <c r="LUP1294" s="119"/>
      <c r="LUQ1294" s="119"/>
      <c r="LUR1294" s="119"/>
      <c r="LUS1294" s="119"/>
      <c r="LUT1294" s="119"/>
      <c r="LUU1294" s="119"/>
      <c r="LUV1294" s="119"/>
      <c r="LUW1294" s="119"/>
      <c r="LUX1294" s="119"/>
      <c r="LUY1294" s="119"/>
      <c r="LUZ1294" s="119"/>
      <c r="LVA1294" s="119"/>
      <c r="LVB1294" s="119"/>
      <c r="LVC1294" s="119"/>
      <c r="LVD1294" s="119"/>
      <c r="LVE1294" s="119"/>
      <c r="LVF1294" s="119"/>
      <c r="LVG1294" s="119"/>
      <c r="LVH1294" s="119"/>
      <c r="LVI1294" s="119"/>
      <c r="LVJ1294" s="119"/>
      <c r="LVK1294" s="119"/>
      <c r="LVL1294" s="119"/>
      <c r="LVM1294" s="119"/>
      <c r="LVN1294" s="119"/>
      <c r="LVO1294" s="119"/>
      <c r="LVP1294" s="119"/>
      <c r="LVQ1294" s="119"/>
      <c r="LVR1294" s="119"/>
      <c r="LVS1294" s="119"/>
      <c r="LVT1294" s="119"/>
      <c r="LVU1294" s="119"/>
      <c r="LVV1294" s="119"/>
      <c r="LVW1294" s="119"/>
      <c r="LVX1294" s="119"/>
      <c r="LVY1294" s="119"/>
      <c r="LVZ1294" s="119"/>
      <c r="LWA1294" s="119"/>
      <c r="LWB1294" s="119"/>
      <c r="LWC1294" s="119"/>
      <c r="LWD1294" s="119"/>
      <c r="LWE1294" s="119"/>
      <c r="LWF1294" s="119"/>
      <c r="LWG1294" s="119"/>
      <c r="LWH1294" s="119"/>
      <c r="LWI1294" s="119"/>
      <c r="LWJ1294" s="119"/>
      <c r="LWK1294" s="119"/>
      <c r="LWL1294" s="119"/>
      <c r="LWM1294" s="119"/>
      <c r="LWN1294" s="119"/>
      <c r="LWO1294" s="119"/>
      <c r="LWP1294" s="119"/>
      <c r="LWQ1294" s="119"/>
      <c r="LWR1294" s="119"/>
      <c r="LWS1294" s="119"/>
      <c r="LWT1294" s="119"/>
      <c r="LWU1294" s="119"/>
      <c r="LWV1294" s="119"/>
      <c r="LWW1294" s="119"/>
      <c r="LWX1294" s="119"/>
      <c r="LWY1294" s="119"/>
      <c r="LWZ1294" s="119"/>
      <c r="LXA1294" s="119"/>
      <c r="LXB1294" s="119"/>
      <c r="LXC1294" s="119"/>
      <c r="LXD1294" s="119"/>
      <c r="LXE1294" s="119"/>
      <c r="LXF1294" s="119"/>
      <c r="LXG1294" s="119"/>
      <c r="LXH1294" s="119"/>
      <c r="LXI1294" s="119"/>
      <c r="LXJ1294" s="119"/>
      <c r="LXK1294" s="119"/>
      <c r="LXL1294" s="119"/>
      <c r="LXM1294" s="119"/>
      <c r="LXN1294" s="119"/>
      <c r="LXO1294" s="119"/>
      <c r="LXP1294" s="119"/>
      <c r="LXQ1294" s="119"/>
      <c r="LXR1294" s="119"/>
      <c r="LXS1294" s="119"/>
      <c r="LXT1294" s="119"/>
      <c r="LXU1294" s="119"/>
      <c r="LXV1294" s="119"/>
      <c r="LXW1294" s="119"/>
      <c r="LXX1294" s="119"/>
      <c r="LXY1294" s="119"/>
      <c r="LXZ1294" s="119"/>
      <c r="LYA1294" s="119"/>
      <c r="LYB1294" s="119"/>
      <c r="LYC1294" s="119"/>
      <c r="LYD1294" s="119"/>
      <c r="LYE1294" s="119"/>
      <c r="LYF1294" s="119"/>
      <c r="LYG1294" s="119"/>
      <c r="LYH1294" s="119"/>
      <c r="LYI1294" s="119"/>
      <c r="LYJ1294" s="119"/>
      <c r="LYK1294" s="119"/>
      <c r="LYL1294" s="119"/>
      <c r="LYM1294" s="119"/>
      <c r="LYN1294" s="119"/>
      <c r="LYO1294" s="119"/>
      <c r="LYP1294" s="119"/>
      <c r="LYQ1294" s="119"/>
      <c r="LYR1294" s="119"/>
      <c r="LYS1294" s="119"/>
      <c r="LYT1294" s="119"/>
      <c r="LYU1294" s="119"/>
      <c r="LYV1294" s="119"/>
      <c r="LYW1294" s="119"/>
      <c r="LYX1294" s="119"/>
      <c r="LYY1294" s="119"/>
      <c r="LYZ1294" s="119"/>
      <c r="LZA1294" s="119"/>
      <c r="LZB1294" s="119"/>
      <c r="LZC1294" s="119"/>
      <c r="LZD1294" s="119"/>
      <c r="LZE1294" s="119"/>
      <c r="LZF1294" s="119"/>
      <c r="LZG1294" s="119"/>
      <c r="LZH1294" s="119"/>
      <c r="LZI1294" s="119"/>
      <c r="LZJ1294" s="119"/>
      <c r="LZK1294" s="119"/>
      <c r="LZL1294" s="119"/>
      <c r="LZM1294" s="119"/>
      <c r="LZN1294" s="119"/>
      <c r="LZO1294" s="119"/>
      <c r="LZP1294" s="119"/>
      <c r="LZQ1294" s="119"/>
      <c r="LZR1294" s="119"/>
      <c r="LZS1294" s="119"/>
      <c r="LZT1294" s="119"/>
      <c r="LZU1294" s="119"/>
      <c r="LZV1294" s="119"/>
      <c r="LZW1294" s="119"/>
      <c r="LZX1294" s="119"/>
      <c r="LZY1294" s="119"/>
      <c r="LZZ1294" s="119"/>
      <c r="MAA1294" s="119"/>
      <c r="MAB1294" s="119"/>
      <c r="MAC1294" s="119"/>
      <c r="MAD1294" s="119"/>
      <c r="MAE1294" s="119"/>
      <c r="MAF1294" s="119"/>
      <c r="MAG1294" s="119"/>
      <c r="MAH1294" s="119"/>
      <c r="MAI1294" s="119"/>
      <c r="MAJ1294" s="119"/>
      <c r="MAK1294" s="119"/>
      <c r="MAL1294" s="119"/>
      <c r="MAM1294" s="119"/>
      <c r="MAN1294" s="119"/>
      <c r="MAO1294" s="119"/>
      <c r="MAP1294" s="119"/>
      <c r="MAQ1294" s="119"/>
      <c r="MAR1294" s="119"/>
      <c r="MAS1294" s="119"/>
      <c r="MAT1294" s="119"/>
      <c r="MAU1294" s="119"/>
      <c r="MAV1294" s="119"/>
      <c r="MAW1294" s="119"/>
      <c r="MAX1294" s="119"/>
      <c r="MAY1294" s="119"/>
      <c r="MAZ1294" s="119"/>
      <c r="MBA1294" s="119"/>
      <c r="MBB1294" s="119"/>
      <c r="MBC1294" s="119"/>
      <c r="MBD1294" s="119"/>
      <c r="MBE1294" s="119"/>
      <c r="MBF1294" s="119"/>
      <c r="MBG1294" s="119"/>
      <c r="MBH1294" s="119"/>
      <c r="MBI1294" s="119"/>
      <c r="MBJ1294" s="119"/>
      <c r="MBK1294" s="119"/>
      <c r="MBL1294" s="119"/>
      <c r="MBM1294" s="119"/>
      <c r="MBN1294" s="119"/>
      <c r="MBO1294" s="119"/>
      <c r="MBP1294" s="119"/>
      <c r="MBQ1294" s="119"/>
      <c r="MBR1294" s="119"/>
      <c r="MBS1294" s="119"/>
      <c r="MBT1294" s="119"/>
      <c r="MBU1294" s="119"/>
      <c r="MBV1294" s="119"/>
      <c r="MBW1294" s="119"/>
      <c r="MBX1294" s="119"/>
      <c r="MBY1294" s="119"/>
      <c r="MBZ1294" s="119"/>
      <c r="MCA1294" s="119"/>
      <c r="MCB1294" s="119"/>
      <c r="MCC1294" s="119"/>
      <c r="MCD1294" s="119"/>
      <c r="MCE1294" s="119"/>
      <c r="MCF1294" s="119"/>
      <c r="MCG1294" s="119"/>
      <c r="MCH1294" s="119"/>
      <c r="MCI1294" s="119"/>
      <c r="MCJ1294" s="119"/>
      <c r="MCK1294" s="119"/>
      <c r="MCL1294" s="119"/>
      <c r="MCM1294" s="119"/>
      <c r="MCN1294" s="119"/>
      <c r="MCO1294" s="119"/>
      <c r="MCP1294" s="119"/>
      <c r="MCQ1294" s="119"/>
      <c r="MCR1294" s="119"/>
      <c r="MCS1294" s="119"/>
      <c r="MCT1294" s="119"/>
      <c r="MCU1294" s="119"/>
      <c r="MCV1294" s="119"/>
      <c r="MCW1294" s="119"/>
      <c r="MCX1294" s="119"/>
      <c r="MCY1294" s="119"/>
      <c r="MCZ1294" s="119"/>
      <c r="MDA1294" s="119"/>
      <c r="MDB1294" s="119"/>
      <c r="MDC1294" s="119"/>
      <c r="MDD1294" s="119"/>
      <c r="MDE1294" s="119"/>
      <c r="MDF1294" s="119"/>
      <c r="MDG1294" s="119"/>
      <c r="MDH1294" s="119"/>
      <c r="MDI1294" s="119"/>
      <c r="MDJ1294" s="119"/>
      <c r="MDK1294" s="119"/>
      <c r="MDL1294" s="119"/>
      <c r="MDM1294" s="119"/>
      <c r="MDN1294" s="119"/>
      <c r="MDO1294" s="119"/>
      <c r="MDP1294" s="119"/>
      <c r="MDQ1294" s="119"/>
      <c r="MDR1294" s="119"/>
      <c r="MDS1294" s="119"/>
      <c r="MDT1294" s="119"/>
      <c r="MDU1294" s="119"/>
      <c r="MDV1294" s="119"/>
      <c r="MDW1294" s="119"/>
      <c r="MDX1294" s="119"/>
      <c r="MDY1294" s="119"/>
      <c r="MDZ1294" s="119"/>
      <c r="MEA1294" s="119"/>
      <c r="MEB1294" s="119"/>
      <c r="MEC1294" s="119"/>
      <c r="MED1294" s="119"/>
      <c r="MEE1294" s="119"/>
      <c r="MEF1294" s="119"/>
      <c r="MEG1294" s="119"/>
      <c r="MEH1294" s="119"/>
      <c r="MEI1294" s="119"/>
      <c r="MEJ1294" s="119"/>
      <c r="MEK1294" s="119"/>
      <c r="MEL1294" s="119"/>
      <c r="MEM1294" s="119"/>
      <c r="MEN1294" s="119"/>
      <c r="MEO1294" s="119"/>
      <c r="MEP1294" s="119"/>
      <c r="MEQ1294" s="119"/>
      <c r="MER1294" s="119"/>
      <c r="MES1294" s="119"/>
      <c r="MET1294" s="119"/>
      <c r="MEU1294" s="119"/>
      <c r="MEV1294" s="119"/>
      <c r="MEW1294" s="119"/>
      <c r="MEX1294" s="119"/>
      <c r="MEY1294" s="119"/>
      <c r="MEZ1294" s="119"/>
      <c r="MFA1294" s="119"/>
      <c r="MFB1294" s="119"/>
      <c r="MFC1294" s="119"/>
      <c r="MFD1294" s="119"/>
      <c r="MFE1294" s="119"/>
      <c r="MFF1294" s="119"/>
      <c r="MFG1294" s="119"/>
      <c r="MFH1294" s="119"/>
      <c r="MFI1294" s="119"/>
      <c r="MFJ1294" s="119"/>
      <c r="MFK1294" s="119"/>
      <c r="MFL1294" s="119"/>
      <c r="MFM1294" s="119"/>
      <c r="MFN1294" s="119"/>
      <c r="MFO1294" s="119"/>
      <c r="MFP1294" s="119"/>
      <c r="MFQ1294" s="119"/>
      <c r="MFR1294" s="119"/>
      <c r="MFS1294" s="119"/>
      <c r="MFT1294" s="119"/>
      <c r="MFU1294" s="119"/>
      <c r="MFV1294" s="119"/>
      <c r="MFW1294" s="119"/>
      <c r="MFX1294" s="119"/>
      <c r="MFY1294" s="119"/>
      <c r="MFZ1294" s="119"/>
      <c r="MGA1294" s="119"/>
      <c r="MGB1294" s="119"/>
      <c r="MGC1294" s="119"/>
      <c r="MGD1294" s="119"/>
      <c r="MGE1294" s="119"/>
      <c r="MGF1294" s="119"/>
      <c r="MGG1294" s="119"/>
      <c r="MGH1294" s="119"/>
      <c r="MGI1294" s="119"/>
      <c r="MGJ1294" s="119"/>
      <c r="MGK1294" s="119"/>
      <c r="MGL1294" s="119"/>
      <c r="MGM1294" s="119"/>
      <c r="MGN1294" s="119"/>
      <c r="MGO1294" s="119"/>
      <c r="MGP1294" s="119"/>
      <c r="MGQ1294" s="119"/>
      <c r="MGR1294" s="119"/>
      <c r="MGS1294" s="119"/>
      <c r="MGT1294" s="119"/>
      <c r="MGU1294" s="119"/>
      <c r="MGV1294" s="119"/>
      <c r="MGW1294" s="119"/>
      <c r="MGX1294" s="119"/>
      <c r="MGY1294" s="119"/>
      <c r="MGZ1294" s="119"/>
      <c r="MHA1294" s="119"/>
      <c r="MHB1294" s="119"/>
      <c r="MHC1294" s="119"/>
      <c r="MHD1294" s="119"/>
      <c r="MHE1294" s="119"/>
      <c r="MHF1294" s="119"/>
      <c r="MHG1294" s="119"/>
      <c r="MHH1294" s="119"/>
      <c r="MHI1294" s="119"/>
      <c r="MHJ1294" s="119"/>
      <c r="MHK1294" s="119"/>
      <c r="MHL1294" s="119"/>
      <c r="MHM1294" s="119"/>
      <c r="MHN1294" s="119"/>
      <c r="MHO1294" s="119"/>
      <c r="MHP1294" s="119"/>
      <c r="MHQ1294" s="119"/>
      <c r="MHR1294" s="119"/>
      <c r="MHS1294" s="119"/>
      <c r="MHT1294" s="119"/>
      <c r="MHU1294" s="119"/>
      <c r="MHV1294" s="119"/>
      <c r="MHW1294" s="119"/>
      <c r="MHX1294" s="119"/>
      <c r="MHY1294" s="119"/>
      <c r="MHZ1294" s="119"/>
      <c r="MIA1294" s="119"/>
      <c r="MIB1294" s="119"/>
      <c r="MIC1294" s="119"/>
      <c r="MID1294" s="119"/>
      <c r="MIE1294" s="119"/>
      <c r="MIF1294" s="119"/>
      <c r="MIG1294" s="119"/>
      <c r="MIH1294" s="119"/>
      <c r="MII1294" s="119"/>
      <c r="MIJ1294" s="119"/>
      <c r="MIK1294" s="119"/>
      <c r="MIL1294" s="119"/>
      <c r="MIM1294" s="119"/>
      <c r="MIN1294" s="119"/>
      <c r="MIO1294" s="119"/>
      <c r="MIP1294" s="119"/>
      <c r="MIQ1294" s="119"/>
      <c r="MIR1294" s="119"/>
      <c r="MIS1294" s="119"/>
      <c r="MIT1294" s="119"/>
      <c r="MIU1294" s="119"/>
      <c r="MIV1294" s="119"/>
      <c r="MIW1294" s="119"/>
      <c r="MIX1294" s="119"/>
      <c r="MIY1294" s="119"/>
      <c r="MIZ1294" s="119"/>
      <c r="MJA1294" s="119"/>
      <c r="MJB1294" s="119"/>
      <c r="MJC1294" s="119"/>
      <c r="MJD1294" s="119"/>
      <c r="MJE1294" s="119"/>
      <c r="MJF1294" s="119"/>
      <c r="MJG1294" s="119"/>
      <c r="MJH1294" s="119"/>
      <c r="MJI1294" s="119"/>
      <c r="MJJ1294" s="119"/>
      <c r="MJK1294" s="119"/>
      <c r="MJL1294" s="119"/>
      <c r="MJM1294" s="119"/>
      <c r="MJN1294" s="119"/>
      <c r="MJO1294" s="119"/>
      <c r="MJP1294" s="119"/>
      <c r="MJQ1294" s="119"/>
      <c r="MJR1294" s="119"/>
      <c r="MJS1294" s="119"/>
      <c r="MJT1294" s="119"/>
      <c r="MJU1294" s="119"/>
      <c r="MJV1294" s="119"/>
      <c r="MJW1294" s="119"/>
      <c r="MJX1294" s="119"/>
      <c r="MJY1294" s="119"/>
      <c r="MJZ1294" s="119"/>
      <c r="MKA1294" s="119"/>
      <c r="MKB1294" s="119"/>
      <c r="MKC1294" s="119"/>
      <c r="MKD1294" s="119"/>
      <c r="MKE1294" s="119"/>
      <c r="MKF1294" s="119"/>
      <c r="MKG1294" s="119"/>
      <c r="MKH1294" s="119"/>
      <c r="MKI1294" s="119"/>
      <c r="MKJ1294" s="119"/>
      <c r="MKK1294" s="119"/>
      <c r="MKL1294" s="119"/>
      <c r="MKM1294" s="119"/>
      <c r="MKN1294" s="119"/>
      <c r="MKO1294" s="119"/>
      <c r="MKP1294" s="119"/>
      <c r="MKQ1294" s="119"/>
      <c r="MKR1294" s="119"/>
      <c r="MKS1294" s="119"/>
      <c r="MKT1294" s="119"/>
      <c r="MKU1294" s="119"/>
      <c r="MKV1294" s="119"/>
      <c r="MKW1294" s="119"/>
      <c r="MKX1294" s="119"/>
      <c r="MKY1294" s="119"/>
      <c r="MKZ1294" s="119"/>
      <c r="MLA1294" s="119"/>
      <c r="MLB1294" s="119"/>
      <c r="MLC1294" s="119"/>
      <c r="MLD1294" s="119"/>
      <c r="MLE1294" s="119"/>
      <c r="MLF1294" s="119"/>
      <c r="MLG1294" s="119"/>
      <c r="MLH1294" s="119"/>
      <c r="MLI1294" s="119"/>
      <c r="MLJ1294" s="119"/>
      <c r="MLK1294" s="119"/>
      <c r="MLL1294" s="119"/>
      <c r="MLM1294" s="119"/>
      <c r="MLN1294" s="119"/>
      <c r="MLO1294" s="119"/>
      <c r="MLP1294" s="119"/>
      <c r="MLQ1294" s="119"/>
      <c r="MLR1294" s="119"/>
      <c r="MLS1294" s="119"/>
      <c r="MLT1294" s="119"/>
      <c r="MLU1294" s="119"/>
      <c r="MLV1294" s="119"/>
      <c r="MLW1294" s="119"/>
      <c r="MLX1294" s="119"/>
      <c r="MLY1294" s="119"/>
      <c r="MLZ1294" s="119"/>
      <c r="MMA1294" s="119"/>
      <c r="MMB1294" s="119"/>
      <c r="MMC1294" s="119"/>
      <c r="MMD1294" s="119"/>
      <c r="MME1294" s="119"/>
      <c r="MMF1294" s="119"/>
      <c r="MMG1294" s="119"/>
      <c r="MMH1294" s="119"/>
      <c r="MMI1294" s="119"/>
      <c r="MMJ1294" s="119"/>
      <c r="MMK1294" s="119"/>
      <c r="MML1294" s="119"/>
      <c r="MMM1294" s="119"/>
      <c r="MMN1294" s="119"/>
      <c r="MMO1294" s="119"/>
      <c r="MMP1294" s="119"/>
      <c r="MMQ1294" s="119"/>
      <c r="MMR1294" s="119"/>
      <c r="MMS1294" s="119"/>
      <c r="MMT1294" s="119"/>
      <c r="MMU1294" s="119"/>
      <c r="MMV1294" s="119"/>
      <c r="MMW1294" s="119"/>
      <c r="MMX1294" s="119"/>
      <c r="MMY1294" s="119"/>
      <c r="MMZ1294" s="119"/>
      <c r="MNA1294" s="119"/>
      <c r="MNB1294" s="119"/>
      <c r="MNC1294" s="119"/>
      <c r="MND1294" s="119"/>
      <c r="MNE1294" s="119"/>
      <c r="MNF1294" s="119"/>
      <c r="MNG1294" s="119"/>
      <c r="MNH1294" s="119"/>
      <c r="MNI1294" s="119"/>
      <c r="MNJ1294" s="119"/>
      <c r="MNK1294" s="119"/>
      <c r="MNL1294" s="119"/>
      <c r="MNM1294" s="119"/>
      <c r="MNN1294" s="119"/>
      <c r="MNO1294" s="119"/>
      <c r="MNP1294" s="119"/>
      <c r="MNQ1294" s="119"/>
      <c r="MNR1294" s="119"/>
      <c r="MNS1294" s="119"/>
      <c r="MNT1294" s="119"/>
      <c r="MNU1294" s="119"/>
      <c r="MNV1294" s="119"/>
      <c r="MNW1294" s="119"/>
      <c r="MNX1294" s="119"/>
      <c r="MNY1294" s="119"/>
      <c r="MNZ1294" s="119"/>
      <c r="MOA1294" s="119"/>
      <c r="MOB1294" s="119"/>
      <c r="MOC1294" s="119"/>
      <c r="MOD1294" s="119"/>
      <c r="MOE1294" s="119"/>
      <c r="MOF1294" s="119"/>
      <c r="MOG1294" s="119"/>
      <c r="MOH1294" s="119"/>
      <c r="MOI1294" s="119"/>
      <c r="MOJ1294" s="119"/>
      <c r="MOK1294" s="119"/>
      <c r="MOL1294" s="119"/>
      <c r="MOM1294" s="119"/>
      <c r="MON1294" s="119"/>
      <c r="MOO1294" s="119"/>
      <c r="MOP1294" s="119"/>
      <c r="MOQ1294" s="119"/>
      <c r="MOR1294" s="119"/>
      <c r="MOS1294" s="119"/>
      <c r="MOT1294" s="119"/>
      <c r="MOU1294" s="119"/>
      <c r="MOV1294" s="119"/>
      <c r="MOW1294" s="119"/>
      <c r="MOX1294" s="119"/>
      <c r="MOY1294" s="119"/>
      <c r="MOZ1294" s="119"/>
      <c r="MPA1294" s="119"/>
      <c r="MPB1294" s="119"/>
      <c r="MPC1294" s="119"/>
      <c r="MPD1294" s="119"/>
      <c r="MPE1294" s="119"/>
      <c r="MPF1294" s="119"/>
      <c r="MPG1294" s="119"/>
      <c r="MPH1294" s="119"/>
      <c r="MPI1294" s="119"/>
      <c r="MPJ1294" s="119"/>
      <c r="MPK1294" s="119"/>
      <c r="MPL1294" s="119"/>
      <c r="MPM1294" s="119"/>
      <c r="MPN1294" s="119"/>
      <c r="MPO1294" s="119"/>
      <c r="MPP1294" s="119"/>
      <c r="MPQ1294" s="119"/>
      <c r="MPR1294" s="119"/>
      <c r="MPS1294" s="119"/>
      <c r="MPT1294" s="119"/>
      <c r="MPU1294" s="119"/>
      <c r="MPV1294" s="119"/>
      <c r="MPW1294" s="119"/>
      <c r="MPX1294" s="119"/>
      <c r="MPY1294" s="119"/>
      <c r="MPZ1294" s="119"/>
      <c r="MQA1294" s="119"/>
      <c r="MQB1294" s="119"/>
      <c r="MQC1294" s="119"/>
      <c r="MQD1294" s="119"/>
      <c r="MQE1294" s="119"/>
      <c r="MQF1294" s="119"/>
      <c r="MQG1294" s="119"/>
      <c r="MQH1294" s="119"/>
      <c r="MQI1294" s="119"/>
      <c r="MQJ1294" s="119"/>
      <c r="MQK1294" s="119"/>
      <c r="MQL1294" s="119"/>
      <c r="MQM1294" s="119"/>
      <c r="MQN1294" s="119"/>
      <c r="MQO1294" s="119"/>
      <c r="MQP1294" s="119"/>
      <c r="MQQ1294" s="119"/>
      <c r="MQR1294" s="119"/>
      <c r="MQS1294" s="119"/>
      <c r="MQT1294" s="119"/>
      <c r="MQU1294" s="119"/>
      <c r="MQV1294" s="119"/>
      <c r="MQW1294" s="119"/>
      <c r="MQX1294" s="119"/>
      <c r="MQY1294" s="119"/>
      <c r="MQZ1294" s="119"/>
      <c r="MRA1294" s="119"/>
      <c r="MRB1294" s="119"/>
      <c r="MRC1294" s="119"/>
      <c r="MRD1294" s="119"/>
      <c r="MRE1294" s="119"/>
      <c r="MRF1294" s="119"/>
      <c r="MRG1294" s="119"/>
      <c r="MRH1294" s="119"/>
      <c r="MRI1294" s="119"/>
      <c r="MRJ1294" s="119"/>
      <c r="MRK1294" s="119"/>
      <c r="MRL1294" s="119"/>
      <c r="MRM1294" s="119"/>
      <c r="MRN1294" s="119"/>
      <c r="MRO1294" s="119"/>
      <c r="MRP1294" s="119"/>
      <c r="MRQ1294" s="119"/>
      <c r="MRR1294" s="119"/>
      <c r="MRS1294" s="119"/>
      <c r="MRT1294" s="119"/>
      <c r="MRU1294" s="119"/>
      <c r="MRV1294" s="119"/>
      <c r="MRW1294" s="119"/>
      <c r="MRX1294" s="119"/>
      <c r="MRY1294" s="119"/>
      <c r="MRZ1294" s="119"/>
      <c r="MSA1294" s="119"/>
      <c r="MSB1294" s="119"/>
      <c r="MSC1294" s="119"/>
      <c r="MSD1294" s="119"/>
      <c r="MSE1294" s="119"/>
      <c r="MSF1294" s="119"/>
      <c r="MSG1294" s="119"/>
      <c r="MSH1294" s="119"/>
      <c r="MSI1294" s="119"/>
      <c r="MSJ1294" s="119"/>
      <c r="MSK1294" s="119"/>
      <c r="MSL1294" s="119"/>
      <c r="MSM1294" s="119"/>
      <c r="MSN1294" s="119"/>
      <c r="MSO1294" s="119"/>
      <c r="MSP1294" s="119"/>
      <c r="MSQ1294" s="119"/>
      <c r="MSR1294" s="119"/>
      <c r="MSS1294" s="119"/>
      <c r="MST1294" s="119"/>
      <c r="MSU1294" s="119"/>
      <c r="MSV1294" s="119"/>
      <c r="MSW1294" s="119"/>
      <c r="MSX1294" s="119"/>
      <c r="MSY1294" s="119"/>
      <c r="MSZ1294" s="119"/>
      <c r="MTA1294" s="119"/>
      <c r="MTB1294" s="119"/>
      <c r="MTC1294" s="119"/>
      <c r="MTD1294" s="119"/>
      <c r="MTE1294" s="119"/>
      <c r="MTF1294" s="119"/>
      <c r="MTG1294" s="119"/>
      <c r="MTH1294" s="119"/>
      <c r="MTI1294" s="119"/>
      <c r="MTJ1294" s="119"/>
      <c r="MTK1294" s="119"/>
      <c r="MTL1294" s="119"/>
      <c r="MTM1294" s="119"/>
      <c r="MTN1294" s="119"/>
      <c r="MTO1294" s="119"/>
      <c r="MTP1294" s="119"/>
      <c r="MTQ1294" s="119"/>
      <c r="MTR1294" s="119"/>
      <c r="MTS1294" s="119"/>
      <c r="MTT1294" s="119"/>
      <c r="MTU1294" s="119"/>
      <c r="MTV1294" s="119"/>
      <c r="MTW1294" s="119"/>
      <c r="MTX1294" s="119"/>
      <c r="MTY1294" s="119"/>
      <c r="MTZ1294" s="119"/>
      <c r="MUA1294" s="119"/>
      <c r="MUB1294" s="119"/>
      <c r="MUC1294" s="119"/>
      <c r="MUD1294" s="119"/>
      <c r="MUE1294" s="119"/>
      <c r="MUF1294" s="119"/>
      <c r="MUG1294" s="119"/>
      <c r="MUH1294" s="119"/>
      <c r="MUI1294" s="119"/>
      <c r="MUJ1294" s="119"/>
      <c r="MUK1294" s="119"/>
      <c r="MUL1294" s="119"/>
      <c r="MUM1294" s="119"/>
      <c r="MUN1294" s="119"/>
      <c r="MUO1294" s="119"/>
      <c r="MUP1294" s="119"/>
      <c r="MUQ1294" s="119"/>
      <c r="MUR1294" s="119"/>
      <c r="MUS1294" s="119"/>
      <c r="MUT1294" s="119"/>
      <c r="MUU1294" s="119"/>
      <c r="MUV1294" s="119"/>
      <c r="MUW1294" s="119"/>
      <c r="MUX1294" s="119"/>
      <c r="MUY1294" s="119"/>
      <c r="MUZ1294" s="119"/>
      <c r="MVA1294" s="119"/>
      <c r="MVB1294" s="119"/>
      <c r="MVC1294" s="119"/>
      <c r="MVD1294" s="119"/>
      <c r="MVE1294" s="119"/>
      <c r="MVF1294" s="119"/>
      <c r="MVG1294" s="119"/>
      <c r="MVH1294" s="119"/>
      <c r="MVI1294" s="119"/>
      <c r="MVJ1294" s="119"/>
      <c r="MVK1294" s="119"/>
      <c r="MVL1294" s="119"/>
      <c r="MVM1294" s="119"/>
      <c r="MVN1294" s="119"/>
      <c r="MVO1294" s="119"/>
      <c r="MVP1294" s="119"/>
      <c r="MVQ1294" s="119"/>
      <c r="MVR1294" s="119"/>
      <c r="MVS1294" s="119"/>
      <c r="MVT1294" s="119"/>
      <c r="MVU1294" s="119"/>
      <c r="MVV1294" s="119"/>
      <c r="MVW1294" s="119"/>
      <c r="MVX1294" s="119"/>
      <c r="MVY1294" s="119"/>
      <c r="MVZ1294" s="119"/>
      <c r="MWA1294" s="119"/>
      <c r="MWB1294" s="119"/>
      <c r="MWC1294" s="119"/>
      <c r="MWD1294" s="119"/>
      <c r="MWE1294" s="119"/>
      <c r="MWF1294" s="119"/>
      <c r="MWG1294" s="119"/>
      <c r="MWH1294" s="119"/>
      <c r="MWI1294" s="119"/>
      <c r="MWJ1294" s="119"/>
      <c r="MWK1294" s="119"/>
      <c r="MWL1294" s="119"/>
      <c r="MWM1294" s="119"/>
      <c r="MWN1294" s="119"/>
      <c r="MWO1294" s="119"/>
      <c r="MWP1294" s="119"/>
      <c r="MWQ1294" s="119"/>
      <c r="MWR1294" s="119"/>
      <c r="MWS1294" s="119"/>
      <c r="MWT1294" s="119"/>
      <c r="MWU1294" s="119"/>
      <c r="MWV1294" s="119"/>
      <c r="MWW1294" s="119"/>
      <c r="MWX1294" s="119"/>
      <c r="MWY1294" s="119"/>
      <c r="MWZ1294" s="119"/>
      <c r="MXA1294" s="119"/>
      <c r="MXB1294" s="119"/>
      <c r="MXC1294" s="119"/>
      <c r="MXD1294" s="119"/>
      <c r="MXE1294" s="119"/>
      <c r="MXF1294" s="119"/>
      <c r="MXG1294" s="119"/>
      <c r="MXH1294" s="119"/>
      <c r="MXI1294" s="119"/>
      <c r="MXJ1294" s="119"/>
      <c r="MXK1294" s="119"/>
      <c r="MXL1294" s="119"/>
      <c r="MXM1294" s="119"/>
      <c r="MXN1294" s="119"/>
      <c r="MXO1294" s="119"/>
      <c r="MXP1294" s="119"/>
      <c r="MXQ1294" s="119"/>
      <c r="MXR1294" s="119"/>
      <c r="MXS1294" s="119"/>
      <c r="MXT1294" s="119"/>
      <c r="MXU1294" s="119"/>
      <c r="MXV1294" s="119"/>
      <c r="MXW1294" s="119"/>
      <c r="MXX1294" s="119"/>
      <c r="MXY1294" s="119"/>
      <c r="MXZ1294" s="119"/>
      <c r="MYA1294" s="119"/>
      <c r="MYB1294" s="119"/>
      <c r="MYC1294" s="119"/>
      <c r="MYD1294" s="119"/>
      <c r="MYE1294" s="119"/>
      <c r="MYF1294" s="119"/>
      <c r="MYG1294" s="119"/>
      <c r="MYH1294" s="119"/>
      <c r="MYI1294" s="119"/>
      <c r="MYJ1294" s="119"/>
      <c r="MYK1294" s="119"/>
      <c r="MYL1294" s="119"/>
      <c r="MYM1294" s="119"/>
      <c r="MYN1294" s="119"/>
      <c r="MYO1294" s="119"/>
      <c r="MYP1294" s="119"/>
      <c r="MYQ1294" s="119"/>
      <c r="MYR1294" s="119"/>
      <c r="MYS1294" s="119"/>
      <c r="MYT1294" s="119"/>
      <c r="MYU1294" s="119"/>
      <c r="MYV1294" s="119"/>
      <c r="MYW1294" s="119"/>
      <c r="MYX1294" s="119"/>
      <c r="MYY1294" s="119"/>
      <c r="MYZ1294" s="119"/>
      <c r="MZA1294" s="119"/>
      <c r="MZB1294" s="119"/>
      <c r="MZC1294" s="119"/>
      <c r="MZD1294" s="119"/>
      <c r="MZE1294" s="119"/>
      <c r="MZF1294" s="119"/>
      <c r="MZG1294" s="119"/>
      <c r="MZH1294" s="119"/>
      <c r="MZI1294" s="119"/>
      <c r="MZJ1294" s="119"/>
      <c r="MZK1294" s="119"/>
      <c r="MZL1294" s="119"/>
      <c r="MZM1294" s="119"/>
      <c r="MZN1294" s="119"/>
      <c r="MZO1294" s="119"/>
      <c r="MZP1294" s="119"/>
      <c r="MZQ1294" s="119"/>
      <c r="MZR1294" s="119"/>
      <c r="MZS1294" s="119"/>
      <c r="MZT1294" s="119"/>
      <c r="MZU1294" s="119"/>
      <c r="MZV1294" s="119"/>
      <c r="MZW1294" s="119"/>
      <c r="MZX1294" s="119"/>
      <c r="MZY1294" s="119"/>
      <c r="MZZ1294" s="119"/>
      <c r="NAA1294" s="119"/>
      <c r="NAB1294" s="119"/>
      <c r="NAC1294" s="119"/>
      <c r="NAD1294" s="119"/>
      <c r="NAE1294" s="119"/>
      <c r="NAF1294" s="119"/>
      <c r="NAG1294" s="119"/>
      <c r="NAH1294" s="119"/>
      <c r="NAI1294" s="119"/>
      <c r="NAJ1294" s="119"/>
      <c r="NAK1294" s="119"/>
      <c r="NAL1294" s="119"/>
      <c r="NAM1294" s="119"/>
      <c r="NAN1294" s="119"/>
      <c r="NAO1294" s="119"/>
      <c r="NAP1294" s="119"/>
      <c r="NAQ1294" s="119"/>
      <c r="NAR1294" s="119"/>
      <c r="NAS1294" s="119"/>
      <c r="NAT1294" s="119"/>
      <c r="NAU1294" s="119"/>
      <c r="NAV1294" s="119"/>
      <c r="NAW1294" s="119"/>
      <c r="NAX1294" s="119"/>
      <c r="NAY1294" s="119"/>
      <c r="NAZ1294" s="119"/>
      <c r="NBA1294" s="119"/>
      <c r="NBB1294" s="119"/>
      <c r="NBC1294" s="119"/>
      <c r="NBD1294" s="119"/>
      <c r="NBE1294" s="119"/>
      <c r="NBF1294" s="119"/>
      <c r="NBG1294" s="119"/>
      <c r="NBH1294" s="119"/>
      <c r="NBI1294" s="119"/>
      <c r="NBJ1294" s="119"/>
      <c r="NBK1294" s="119"/>
      <c r="NBL1294" s="119"/>
      <c r="NBM1294" s="119"/>
      <c r="NBN1294" s="119"/>
      <c r="NBO1294" s="119"/>
      <c r="NBP1294" s="119"/>
      <c r="NBQ1294" s="119"/>
      <c r="NBR1294" s="119"/>
      <c r="NBS1294" s="119"/>
      <c r="NBT1294" s="119"/>
      <c r="NBU1294" s="119"/>
      <c r="NBV1294" s="119"/>
      <c r="NBW1294" s="119"/>
      <c r="NBX1294" s="119"/>
      <c r="NBY1294" s="119"/>
      <c r="NBZ1294" s="119"/>
      <c r="NCA1294" s="119"/>
      <c r="NCB1294" s="119"/>
      <c r="NCC1294" s="119"/>
      <c r="NCD1294" s="119"/>
      <c r="NCE1294" s="119"/>
      <c r="NCF1294" s="119"/>
      <c r="NCG1294" s="119"/>
      <c r="NCH1294" s="119"/>
      <c r="NCI1294" s="119"/>
      <c r="NCJ1294" s="119"/>
      <c r="NCK1294" s="119"/>
      <c r="NCL1294" s="119"/>
      <c r="NCM1294" s="119"/>
      <c r="NCN1294" s="119"/>
      <c r="NCO1294" s="119"/>
      <c r="NCP1294" s="119"/>
      <c r="NCQ1294" s="119"/>
      <c r="NCR1294" s="119"/>
      <c r="NCS1294" s="119"/>
      <c r="NCT1294" s="119"/>
      <c r="NCU1294" s="119"/>
      <c r="NCV1294" s="119"/>
      <c r="NCW1294" s="119"/>
      <c r="NCX1294" s="119"/>
      <c r="NCY1294" s="119"/>
      <c r="NCZ1294" s="119"/>
      <c r="NDA1294" s="119"/>
      <c r="NDB1294" s="119"/>
      <c r="NDC1294" s="119"/>
      <c r="NDD1294" s="119"/>
      <c r="NDE1294" s="119"/>
      <c r="NDF1294" s="119"/>
      <c r="NDG1294" s="119"/>
      <c r="NDH1294" s="119"/>
      <c r="NDI1294" s="119"/>
      <c r="NDJ1294" s="119"/>
      <c r="NDK1294" s="119"/>
      <c r="NDL1294" s="119"/>
      <c r="NDM1294" s="119"/>
      <c r="NDN1294" s="119"/>
      <c r="NDO1294" s="119"/>
      <c r="NDP1294" s="119"/>
      <c r="NDQ1294" s="119"/>
      <c r="NDR1294" s="119"/>
      <c r="NDS1294" s="119"/>
      <c r="NDT1294" s="119"/>
      <c r="NDU1294" s="119"/>
      <c r="NDV1294" s="119"/>
      <c r="NDW1294" s="119"/>
      <c r="NDX1294" s="119"/>
      <c r="NDY1294" s="119"/>
      <c r="NDZ1294" s="119"/>
      <c r="NEA1294" s="119"/>
      <c r="NEB1294" s="119"/>
      <c r="NEC1294" s="119"/>
      <c r="NED1294" s="119"/>
      <c r="NEE1294" s="119"/>
      <c r="NEF1294" s="119"/>
      <c r="NEG1294" s="119"/>
      <c r="NEH1294" s="119"/>
      <c r="NEI1294" s="119"/>
      <c r="NEJ1294" s="119"/>
      <c r="NEK1294" s="119"/>
      <c r="NEL1294" s="119"/>
      <c r="NEM1294" s="119"/>
      <c r="NEN1294" s="119"/>
      <c r="NEO1294" s="119"/>
      <c r="NEP1294" s="119"/>
      <c r="NEQ1294" s="119"/>
      <c r="NER1294" s="119"/>
      <c r="NES1294" s="119"/>
      <c r="NET1294" s="119"/>
      <c r="NEU1294" s="119"/>
      <c r="NEV1294" s="119"/>
      <c r="NEW1294" s="119"/>
      <c r="NEX1294" s="119"/>
      <c r="NEY1294" s="119"/>
      <c r="NEZ1294" s="119"/>
      <c r="NFA1294" s="119"/>
      <c r="NFB1294" s="119"/>
      <c r="NFC1294" s="119"/>
      <c r="NFD1294" s="119"/>
      <c r="NFE1294" s="119"/>
      <c r="NFF1294" s="119"/>
      <c r="NFG1294" s="119"/>
      <c r="NFH1294" s="119"/>
      <c r="NFI1294" s="119"/>
      <c r="NFJ1294" s="119"/>
      <c r="NFK1294" s="119"/>
      <c r="NFL1294" s="119"/>
      <c r="NFM1294" s="119"/>
      <c r="NFN1294" s="119"/>
      <c r="NFO1294" s="119"/>
      <c r="NFP1294" s="119"/>
      <c r="NFQ1294" s="119"/>
      <c r="NFR1294" s="119"/>
      <c r="NFS1294" s="119"/>
      <c r="NFT1294" s="119"/>
      <c r="NFU1294" s="119"/>
      <c r="NFV1294" s="119"/>
      <c r="NFW1294" s="119"/>
      <c r="NFX1294" s="119"/>
      <c r="NFY1294" s="119"/>
      <c r="NFZ1294" s="119"/>
      <c r="NGA1294" s="119"/>
      <c r="NGB1294" s="119"/>
      <c r="NGC1294" s="119"/>
      <c r="NGD1294" s="119"/>
      <c r="NGE1294" s="119"/>
      <c r="NGF1294" s="119"/>
      <c r="NGG1294" s="119"/>
      <c r="NGH1294" s="119"/>
      <c r="NGI1294" s="119"/>
      <c r="NGJ1294" s="119"/>
      <c r="NGK1294" s="119"/>
      <c r="NGL1294" s="119"/>
      <c r="NGM1294" s="119"/>
      <c r="NGN1294" s="119"/>
      <c r="NGO1294" s="119"/>
      <c r="NGP1294" s="119"/>
      <c r="NGQ1294" s="119"/>
      <c r="NGR1294" s="119"/>
      <c r="NGS1294" s="119"/>
      <c r="NGT1294" s="119"/>
      <c r="NGU1294" s="119"/>
      <c r="NGV1294" s="119"/>
      <c r="NGW1294" s="119"/>
      <c r="NGX1294" s="119"/>
      <c r="NGY1294" s="119"/>
      <c r="NGZ1294" s="119"/>
      <c r="NHA1294" s="119"/>
      <c r="NHB1294" s="119"/>
      <c r="NHC1294" s="119"/>
      <c r="NHD1294" s="119"/>
      <c r="NHE1294" s="119"/>
      <c r="NHF1294" s="119"/>
      <c r="NHG1294" s="119"/>
      <c r="NHH1294" s="119"/>
      <c r="NHI1294" s="119"/>
      <c r="NHJ1294" s="119"/>
      <c r="NHK1294" s="119"/>
      <c r="NHL1294" s="119"/>
      <c r="NHM1294" s="119"/>
      <c r="NHN1294" s="119"/>
      <c r="NHO1294" s="119"/>
      <c r="NHP1294" s="119"/>
      <c r="NHQ1294" s="119"/>
      <c r="NHR1294" s="119"/>
      <c r="NHS1294" s="119"/>
      <c r="NHT1294" s="119"/>
      <c r="NHU1294" s="119"/>
      <c r="NHV1294" s="119"/>
      <c r="NHW1294" s="119"/>
      <c r="NHX1294" s="119"/>
      <c r="NHY1294" s="119"/>
      <c r="NHZ1294" s="119"/>
      <c r="NIA1294" s="119"/>
      <c r="NIB1294" s="119"/>
      <c r="NIC1294" s="119"/>
      <c r="NID1294" s="119"/>
      <c r="NIE1294" s="119"/>
      <c r="NIF1294" s="119"/>
      <c r="NIG1294" s="119"/>
      <c r="NIH1294" s="119"/>
      <c r="NII1294" s="119"/>
      <c r="NIJ1294" s="119"/>
      <c r="NIK1294" s="119"/>
      <c r="NIL1294" s="119"/>
      <c r="NIM1294" s="119"/>
      <c r="NIN1294" s="119"/>
      <c r="NIO1294" s="119"/>
      <c r="NIP1294" s="119"/>
      <c r="NIQ1294" s="119"/>
      <c r="NIR1294" s="119"/>
      <c r="NIS1294" s="119"/>
      <c r="NIT1294" s="119"/>
      <c r="NIU1294" s="119"/>
      <c r="NIV1294" s="119"/>
      <c r="NIW1294" s="119"/>
      <c r="NIX1294" s="119"/>
      <c r="NIY1294" s="119"/>
      <c r="NIZ1294" s="119"/>
      <c r="NJA1294" s="119"/>
      <c r="NJB1294" s="119"/>
      <c r="NJC1294" s="119"/>
      <c r="NJD1294" s="119"/>
      <c r="NJE1294" s="119"/>
      <c r="NJF1294" s="119"/>
      <c r="NJG1294" s="119"/>
      <c r="NJH1294" s="119"/>
      <c r="NJI1294" s="119"/>
      <c r="NJJ1294" s="119"/>
      <c r="NJK1294" s="119"/>
      <c r="NJL1294" s="119"/>
      <c r="NJM1294" s="119"/>
      <c r="NJN1294" s="119"/>
      <c r="NJO1294" s="119"/>
      <c r="NJP1294" s="119"/>
      <c r="NJQ1294" s="119"/>
      <c r="NJR1294" s="119"/>
      <c r="NJS1294" s="119"/>
      <c r="NJT1294" s="119"/>
      <c r="NJU1294" s="119"/>
      <c r="NJV1294" s="119"/>
      <c r="NJW1294" s="119"/>
      <c r="NJX1294" s="119"/>
      <c r="NJY1294" s="119"/>
      <c r="NJZ1294" s="119"/>
      <c r="NKA1294" s="119"/>
      <c r="NKB1294" s="119"/>
      <c r="NKC1294" s="119"/>
      <c r="NKD1294" s="119"/>
      <c r="NKE1294" s="119"/>
      <c r="NKF1294" s="119"/>
      <c r="NKG1294" s="119"/>
      <c r="NKH1294" s="119"/>
      <c r="NKI1294" s="119"/>
      <c r="NKJ1294" s="119"/>
      <c r="NKK1294" s="119"/>
      <c r="NKL1294" s="119"/>
      <c r="NKM1294" s="119"/>
      <c r="NKN1294" s="119"/>
      <c r="NKO1294" s="119"/>
      <c r="NKP1294" s="119"/>
      <c r="NKQ1294" s="119"/>
      <c r="NKR1294" s="119"/>
      <c r="NKS1294" s="119"/>
      <c r="NKT1294" s="119"/>
      <c r="NKU1294" s="119"/>
      <c r="NKV1294" s="119"/>
      <c r="NKW1294" s="119"/>
      <c r="NKX1294" s="119"/>
      <c r="NKY1294" s="119"/>
      <c r="NKZ1294" s="119"/>
      <c r="NLA1294" s="119"/>
      <c r="NLB1294" s="119"/>
      <c r="NLC1294" s="119"/>
      <c r="NLD1294" s="119"/>
      <c r="NLE1294" s="119"/>
      <c r="NLF1294" s="119"/>
      <c r="NLG1294" s="119"/>
      <c r="NLH1294" s="119"/>
      <c r="NLI1294" s="119"/>
      <c r="NLJ1294" s="119"/>
      <c r="NLK1294" s="119"/>
      <c r="NLL1294" s="119"/>
      <c r="NLM1294" s="119"/>
      <c r="NLN1294" s="119"/>
      <c r="NLO1294" s="119"/>
      <c r="NLP1294" s="119"/>
      <c r="NLQ1294" s="119"/>
      <c r="NLR1294" s="119"/>
      <c r="NLS1294" s="119"/>
      <c r="NLT1294" s="119"/>
      <c r="NLU1294" s="119"/>
      <c r="NLV1294" s="119"/>
      <c r="NLW1294" s="119"/>
      <c r="NLX1294" s="119"/>
      <c r="NLY1294" s="119"/>
      <c r="NLZ1294" s="119"/>
      <c r="NMA1294" s="119"/>
      <c r="NMB1294" s="119"/>
      <c r="NMC1294" s="119"/>
      <c r="NMD1294" s="119"/>
      <c r="NME1294" s="119"/>
      <c r="NMF1294" s="119"/>
      <c r="NMG1294" s="119"/>
      <c r="NMH1294" s="119"/>
      <c r="NMI1294" s="119"/>
      <c r="NMJ1294" s="119"/>
      <c r="NMK1294" s="119"/>
      <c r="NML1294" s="119"/>
      <c r="NMM1294" s="119"/>
      <c r="NMN1294" s="119"/>
      <c r="NMO1294" s="119"/>
      <c r="NMP1294" s="119"/>
      <c r="NMQ1294" s="119"/>
      <c r="NMR1294" s="119"/>
      <c r="NMS1294" s="119"/>
      <c r="NMT1294" s="119"/>
      <c r="NMU1294" s="119"/>
      <c r="NMV1294" s="119"/>
      <c r="NMW1294" s="119"/>
      <c r="NMX1294" s="119"/>
      <c r="NMY1294" s="119"/>
      <c r="NMZ1294" s="119"/>
      <c r="NNA1294" s="119"/>
      <c r="NNB1294" s="119"/>
      <c r="NNC1294" s="119"/>
      <c r="NND1294" s="119"/>
      <c r="NNE1294" s="119"/>
      <c r="NNF1294" s="119"/>
      <c r="NNG1294" s="119"/>
      <c r="NNH1294" s="119"/>
      <c r="NNI1294" s="119"/>
      <c r="NNJ1294" s="119"/>
      <c r="NNK1294" s="119"/>
      <c r="NNL1294" s="119"/>
      <c r="NNM1294" s="119"/>
      <c r="NNN1294" s="119"/>
      <c r="NNO1294" s="119"/>
      <c r="NNP1294" s="119"/>
      <c r="NNQ1294" s="119"/>
      <c r="NNR1294" s="119"/>
      <c r="NNS1294" s="119"/>
      <c r="NNT1294" s="119"/>
      <c r="NNU1294" s="119"/>
      <c r="NNV1294" s="119"/>
      <c r="NNW1294" s="119"/>
      <c r="NNX1294" s="119"/>
      <c r="NNY1294" s="119"/>
      <c r="NNZ1294" s="119"/>
      <c r="NOA1294" s="119"/>
      <c r="NOB1294" s="119"/>
      <c r="NOC1294" s="119"/>
      <c r="NOD1294" s="119"/>
      <c r="NOE1294" s="119"/>
      <c r="NOF1294" s="119"/>
      <c r="NOG1294" s="119"/>
      <c r="NOH1294" s="119"/>
      <c r="NOI1294" s="119"/>
      <c r="NOJ1294" s="119"/>
      <c r="NOK1294" s="119"/>
      <c r="NOL1294" s="119"/>
      <c r="NOM1294" s="119"/>
      <c r="NON1294" s="119"/>
      <c r="NOO1294" s="119"/>
      <c r="NOP1294" s="119"/>
      <c r="NOQ1294" s="119"/>
      <c r="NOR1294" s="119"/>
      <c r="NOS1294" s="119"/>
      <c r="NOT1294" s="119"/>
      <c r="NOU1294" s="119"/>
      <c r="NOV1294" s="119"/>
      <c r="NOW1294" s="119"/>
      <c r="NOX1294" s="119"/>
      <c r="NOY1294" s="119"/>
      <c r="NOZ1294" s="119"/>
      <c r="NPA1294" s="119"/>
      <c r="NPB1294" s="119"/>
      <c r="NPC1294" s="119"/>
      <c r="NPD1294" s="119"/>
      <c r="NPE1294" s="119"/>
      <c r="NPF1294" s="119"/>
      <c r="NPG1294" s="119"/>
      <c r="NPH1294" s="119"/>
      <c r="NPI1294" s="119"/>
      <c r="NPJ1294" s="119"/>
      <c r="NPK1294" s="119"/>
      <c r="NPL1294" s="119"/>
      <c r="NPM1294" s="119"/>
      <c r="NPN1294" s="119"/>
      <c r="NPO1294" s="119"/>
      <c r="NPP1294" s="119"/>
      <c r="NPQ1294" s="119"/>
      <c r="NPR1294" s="119"/>
      <c r="NPS1294" s="119"/>
      <c r="NPT1294" s="119"/>
      <c r="NPU1294" s="119"/>
      <c r="NPV1294" s="119"/>
      <c r="NPW1294" s="119"/>
      <c r="NPX1294" s="119"/>
      <c r="NPY1294" s="119"/>
      <c r="NPZ1294" s="119"/>
      <c r="NQA1294" s="119"/>
      <c r="NQB1294" s="119"/>
      <c r="NQC1294" s="119"/>
      <c r="NQD1294" s="119"/>
      <c r="NQE1294" s="119"/>
      <c r="NQF1294" s="119"/>
      <c r="NQG1294" s="119"/>
      <c r="NQH1294" s="119"/>
      <c r="NQI1294" s="119"/>
      <c r="NQJ1294" s="119"/>
      <c r="NQK1294" s="119"/>
      <c r="NQL1294" s="119"/>
      <c r="NQM1294" s="119"/>
      <c r="NQN1294" s="119"/>
      <c r="NQO1294" s="119"/>
      <c r="NQP1294" s="119"/>
      <c r="NQQ1294" s="119"/>
      <c r="NQR1294" s="119"/>
      <c r="NQS1294" s="119"/>
      <c r="NQT1294" s="119"/>
      <c r="NQU1294" s="119"/>
      <c r="NQV1294" s="119"/>
      <c r="NQW1294" s="119"/>
      <c r="NQX1294" s="119"/>
      <c r="NQY1294" s="119"/>
      <c r="NQZ1294" s="119"/>
      <c r="NRA1294" s="119"/>
      <c r="NRB1294" s="119"/>
      <c r="NRC1294" s="119"/>
      <c r="NRD1294" s="119"/>
      <c r="NRE1294" s="119"/>
      <c r="NRF1294" s="119"/>
      <c r="NRG1294" s="119"/>
      <c r="NRH1294" s="119"/>
      <c r="NRI1294" s="119"/>
      <c r="NRJ1294" s="119"/>
      <c r="NRK1294" s="119"/>
      <c r="NRL1294" s="119"/>
      <c r="NRM1294" s="119"/>
      <c r="NRN1294" s="119"/>
      <c r="NRO1294" s="119"/>
      <c r="NRP1294" s="119"/>
      <c r="NRQ1294" s="119"/>
      <c r="NRR1294" s="119"/>
      <c r="NRS1294" s="119"/>
      <c r="NRT1294" s="119"/>
      <c r="NRU1294" s="119"/>
      <c r="NRV1294" s="119"/>
      <c r="NRW1294" s="119"/>
      <c r="NRX1294" s="119"/>
      <c r="NRY1294" s="119"/>
      <c r="NRZ1294" s="119"/>
      <c r="NSA1294" s="119"/>
      <c r="NSB1294" s="119"/>
      <c r="NSC1294" s="119"/>
      <c r="NSD1294" s="119"/>
      <c r="NSE1294" s="119"/>
      <c r="NSF1294" s="119"/>
      <c r="NSG1294" s="119"/>
      <c r="NSH1294" s="119"/>
      <c r="NSI1294" s="119"/>
      <c r="NSJ1294" s="119"/>
      <c r="NSK1294" s="119"/>
      <c r="NSL1294" s="119"/>
      <c r="NSM1294" s="119"/>
      <c r="NSN1294" s="119"/>
      <c r="NSO1294" s="119"/>
      <c r="NSP1294" s="119"/>
      <c r="NSQ1294" s="119"/>
      <c r="NSR1294" s="119"/>
      <c r="NSS1294" s="119"/>
      <c r="NST1294" s="119"/>
      <c r="NSU1294" s="119"/>
      <c r="NSV1294" s="119"/>
      <c r="NSW1294" s="119"/>
      <c r="NSX1294" s="119"/>
      <c r="NSY1294" s="119"/>
      <c r="NSZ1294" s="119"/>
      <c r="NTA1294" s="119"/>
      <c r="NTB1294" s="119"/>
      <c r="NTC1294" s="119"/>
      <c r="NTD1294" s="119"/>
      <c r="NTE1294" s="119"/>
      <c r="NTF1294" s="119"/>
      <c r="NTG1294" s="119"/>
      <c r="NTH1294" s="119"/>
      <c r="NTI1294" s="119"/>
      <c r="NTJ1294" s="119"/>
      <c r="NTK1294" s="119"/>
      <c r="NTL1294" s="119"/>
      <c r="NTM1294" s="119"/>
      <c r="NTN1294" s="119"/>
      <c r="NTO1294" s="119"/>
      <c r="NTP1294" s="119"/>
      <c r="NTQ1294" s="119"/>
      <c r="NTR1294" s="119"/>
      <c r="NTS1294" s="119"/>
      <c r="NTT1294" s="119"/>
      <c r="NTU1294" s="119"/>
      <c r="NTV1294" s="119"/>
      <c r="NTW1294" s="119"/>
      <c r="NTX1294" s="119"/>
      <c r="NTY1294" s="119"/>
      <c r="NTZ1294" s="119"/>
      <c r="NUA1294" s="119"/>
      <c r="NUB1294" s="119"/>
      <c r="NUC1294" s="119"/>
      <c r="NUD1294" s="119"/>
      <c r="NUE1294" s="119"/>
      <c r="NUF1294" s="119"/>
      <c r="NUG1294" s="119"/>
      <c r="NUH1294" s="119"/>
      <c r="NUI1294" s="119"/>
      <c r="NUJ1294" s="119"/>
      <c r="NUK1294" s="119"/>
      <c r="NUL1294" s="119"/>
      <c r="NUM1294" s="119"/>
      <c r="NUN1294" s="119"/>
      <c r="NUO1294" s="119"/>
      <c r="NUP1294" s="119"/>
      <c r="NUQ1294" s="119"/>
      <c r="NUR1294" s="119"/>
      <c r="NUS1294" s="119"/>
      <c r="NUT1294" s="119"/>
      <c r="NUU1294" s="119"/>
      <c r="NUV1294" s="119"/>
      <c r="NUW1294" s="119"/>
      <c r="NUX1294" s="119"/>
      <c r="NUY1294" s="119"/>
      <c r="NUZ1294" s="119"/>
      <c r="NVA1294" s="119"/>
      <c r="NVB1294" s="119"/>
      <c r="NVC1294" s="119"/>
      <c r="NVD1294" s="119"/>
      <c r="NVE1294" s="119"/>
      <c r="NVF1294" s="119"/>
      <c r="NVG1294" s="119"/>
      <c r="NVH1294" s="119"/>
      <c r="NVI1294" s="119"/>
      <c r="NVJ1294" s="119"/>
      <c r="NVK1294" s="119"/>
      <c r="NVL1294" s="119"/>
      <c r="NVM1294" s="119"/>
      <c r="NVN1294" s="119"/>
      <c r="NVO1294" s="119"/>
      <c r="NVP1294" s="119"/>
      <c r="NVQ1294" s="119"/>
      <c r="NVR1294" s="119"/>
      <c r="NVS1294" s="119"/>
      <c r="NVT1294" s="119"/>
      <c r="NVU1294" s="119"/>
      <c r="NVV1294" s="119"/>
      <c r="NVW1294" s="119"/>
      <c r="NVX1294" s="119"/>
      <c r="NVY1294" s="119"/>
      <c r="NVZ1294" s="119"/>
      <c r="NWA1294" s="119"/>
      <c r="NWB1294" s="119"/>
      <c r="NWC1294" s="119"/>
      <c r="NWD1294" s="119"/>
      <c r="NWE1294" s="119"/>
      <c r="NWF1294" s="119"/>
      <c r="NWG1294" s="119"/>
      <c r="NWH1294" s="119"/>
      <c r="NWI1294" s="119"/>
      <c r="NWJ1294" s="119"/>
      <c r="NWK1294" s="119"/>
      <c r="NWL1294" s="119"/>
      <c r="NWM1294" s="119"/>
      <c r="NWN1294" s="119"/>
      <c r="NWO1294" s="119"/>
      <c r="NWP1294" s="119"/>
      <c r="NWQ1294" s="119"/>
      <c r="NWR1294" s="119"/>
      <c r="NWS1294" s="119"/>
      <c r="NWT1294" s="119"/>
      <c r="NWU1294" s="119"/>
      <c r="NWV1294" s="119"/>
      <c r="NWW1294" s="119"/>
      <c r="NWX1294" s="119"/>
      <c r="NWY1294" s="119"/>
      <c r="NWZ1294" s="119"/>
      <c r="NXA1294" s="119"/>
      <c r="NXB1294" s="119"/>
      <c r="NXC1294" s="119"/>
      <c r="NXD1294" s="119"/>
      <c r="NXE1294" s="119"/>
      <c r="NXF1294" s="119"/>
      <c r="NXG1294" s="119"/>
      <c r="NXH1294" s="119"/>
      <c r="NXI1294" s="119"/>
      <c r="NXJ1294" s="119"/>
      <c r="NXK1294" s="119"/>
      <c r="NXL1294" s="119"/>
      <c r="NXM1294" s="119"/>
      <c r="NXN1294" s="119"/>
      <c r="NXO1294" s="119"/>
      <c r="NXP1294" s="119"/>
      <c r="NXQ1294" s="119"/>
      <c r="NXR1294" s="119"/>
      <c r="NXS1294" s="119"/>
      <c r="NXT1294" s="119"/>
      <c r="NXU1294" s="119"/>
      <c r="NXV1294" s="119"/>
      <c r="NXW1294" s="119"/>
      <c r="NXX1294" s="119"/>
      <c r="NXY1294" s="119"/>
      <c r="NXZ1294" s="119"/>
      <c r="NYA1294" s="119"/>
      <c r="NYB1294" s="119"/>
      <c r="NYC1294" s="119"/>
      <c r="NYD1294" s="119"/>
      <c r="NYE1294" s="119"/>
      <c r="NYF1294" s="119"/>
      <c r="NYG1294" s="119"/>
      <c r="NYH1294" s="119"/>
      <c r="NYI1294" s="119"/>
      <c r="NYJ1294" s="119"/>
      <c r="NYK1294" s="119"/>
      <c r="NYL1294" s="119"/>
      <c r="NYM1294" s="119"/>
      <c r="NYN1294" s="119"/>
      <c r="NYO1294" s="119"/>
      <c r="NYP1294" s="119"/>
      <c r="NYQ1294" s="119"/>
      <c r="NYR1294" s="119"/>
      <c r="NYS1294" s="119"/>
      <c r="NYT1294" s="119"/>
      <c r="NYU1294" s="119"/>
      <c r="NYV1294" s="119"/>
      <c r="NYW1294" s="119"/>
      <c r="NYX1294" s="119"/>
      <c r="NYY1294" s="119"/>
      <c r="NYZ1294" s="119"/>
      <c r="NZA1294" s="119"/>
      <c r="NZB1294" s="119"/>
      <c r="NZC1294" s="119"/>
      <c r="NZD1294" s="119"/>
      <c r="NZE1294" s="119"/>
      <c r="NZF1294" s="119"/>
      <c r="NZG1294" s="119"/>
      <c r="NZH1294" s="119"/>
      <c r="NZI1294" s="119"/>
      <c r="NZJ1294" s="119"/>
      <c r="NZK1294" s="119"/>
      <c r="NZL1294" s="119"/>
      <c r="NZM1294" s="119"/>
      <c r="NZN1294" s="119"/>
      <c r="NZO1294" s="119"/>
      <c r="NZP1294" s="119"/>
      <c r="NZQ1294" s="119"/>
      <c r="NZR1294" s="119"/>
      <c r="NZS1294" s="119"/>
      <c r="NZT1294" s="119"/>
      <c r="NZU1294" s="119"/>
      <c r="NZV1294" s="119"/>
      <c r="NZW1294" s="119"/>
      <c r="NZX1294" s="119"/>
      <c r="NZY1294" s="119"/>
      <c r="NZZ1294" s="119"/>
      <c r="OAA1294" s="119"/>
      <c r="OAB1294" s="119"/>
      <c r="OAC1294" s="119"/>
      <c r="OAD1294" s="119"/>
      <c r="OAE1294" s="119"/>
      <c r="OAF1294" s="119"/>
      <c r="OAG1294" s="119"/>
      <c r="OAH1294" s="119"/>
      <c r="OAI1294" s="119"/>
      <c r="OAJ1294" s="119"/>
      <c r="OAK1294" s="119"/>
      <c r="OAL1294" s="119"/>
      <c r="OAM1294" s="119"/>
      <c r="OAN1294" s="119"/>
      <c r="OAO1294" s="119"/>
      <c r="OAP1294" s="119"/>
      <c r="OAQ1294" s="119"/>
      <c r="OAR1294" s="119"/>
      <c r="OAS1294" s="119"/>
      <c r="OAT1294" s="119"/>
      <c r="OAU1294" s="119"/>
      <c r="OAV1294" s="119"/>
      <c r="OAW1294" s="119"/>
      <c r="OAX1294" s="119"/>
      <c r="OAY1294" s="119"/>
      <c r="OAZ1294" s="119"/>
      <c r="OBA1294" s="119"/>
      <c r="OBB1294" s="119"/>
      <c r="OBC1294" s="119"/>
      <c r="OBD1294" s="119"/>
      <c r="OBE1294" s="119"/>
      <c r="OBF1294" s="119"/>
      <c r="OBG1294" s="119"/>
      <c r="OBH1294" s="119"/>
      <c r="OBI1294" s="119"/>
      <c r="OBJ1294" s="119"/>
      <c r="OBK1294" s="119"/>
      <c r="OBL1294" s="119"/>
      <c r="OBM1294" s="119"/>
      <c r="OBN1294" s="119"/>
      <c r="OBO1294" s="119"/>
      <c r="OBP1294" s="119"/>
      <c r="OBQ1294" s="119"/>
      <c r="OBR1294" s="119"/>
      <c r="OBS1294" s="119"/>
      <c r="OBT1294" s="119"/>
      <c r="OBU1294" s="119"/>
      <c r="OBV1294" s="119"/>
      <c r="OBW1294" s="119"/>
      <c r="OBX1294" s="119"/>
      <c r="OBY1294" s="119"/>
      <c r="OBZ1294" s="119"/>
      <c r="OCA1294" s="119"/>
      <c r="OCB1294" s="119"/>
      <c r="OCC1294" s="119"/>
      <c r="OCD1294" s="119"/>
      <c r="OCE1294" s="119"/>
      <c r="OCF1294" s="119"/>
      <c r="OCG1294" s="119"/>
      <c r="OCH1294" s="119"/>
      <c r="OCI1294" s="119"/>
      <c r="OCJ1294" s="119"/>
      <c r="OCK1294" s="119"/>
      <c r="OCL1294" s="119"/>
      <c r="OCM1294" s="119"/>
      <c r="OCN1294" s="119"/>
      <c r="OCO1294" s="119"/>
      <c r="OCP1294" s="119"/>
      <c r="OCQ1294" s="119"/>
      <c r="OCR1294" s="119"/>
      <c r="OCS1294" s="119"/>
      <c r="OCT1294" s="119"/>
      <c r="OCU1294" s="119"/>
      <c r="OCV1294" s="119"/>
      <c r="OCW1294" s="119"/>
      <c r="OCX1294" s="119"/>
      <c r="OCY1294" s="119"/>
      <c r="OCZ1294" s="119"/>
      <c r="ODA1294" s="119"/>
      <c r="ODB1294" s="119"/>
      <c r="ODC1294" s="119"/>
      <c r="ODD1294" s="119"/>
      <c r="ODE1294" s="119"/>
      <c r="ODF1294" s="119"/>
      <c r="ODG1294" s="119"/>
      <c r="ODH1294" s="119"/>
      <c r="ODI1294" s="119"/>
      <c r="ODJ1294" s="119"/>
      <c r="ODK1294" s="119"/>
      <c r="ODL1294" s="119"/>
      <c r="ODM1294" s="119"/>
      <c r="ODN1294" s="119"/>
      <c r="ODO1294" s="119"/>
      <c r="ODP1294" s="119"/>
      <c r="ODQ1294" s="119"/>
      <c r="ODR1294" s="119"/>
      <c r="ODS1294" s="119"/>
      <c r="ODT1294" s="119"/>
      <c r="ODU1294" s="119"/>
      <c r="ODV1294" s="119"/>
      <c r="ODW1294" s="119"/>
      <c r="ODX1294" s="119"/>
      <c r="ODY1294" s="119"/>
      <c r="ODZ1294" s="119"/>
      <c r="OEA1294" s="119"/>
      <c r="OEB1294" s="119"/>
      <c r="OEC1294" s="119"/>
      <c r="OED1294" s="119"/>
      <c r="OEE1294" s="119"/>
      <c r="OEF1294" s="119"/>
      <c r="OEG1294" s="119"/>
      <c r="OEH1294" s="119"/>
      <c r="OEI1294" s="119"/>
      <c r="OEJ1294" s="119"/>
      <c r="OEK1294" s="119"/>
      <c r="OEL1294" s="119"/>
      <c r="OEM1294" s="119"/>
      <c r="OEN1294" s="119"/>
      <c r="OEO1294" s="119"/>
      <c r="OEP1294" s="119"/>
      <c r="OEQ1294" s="119"/>
      <c r="OER1294" s="119"/>
      <c r="OES1294" s="119"/>
      <c r="OET1294" s="119"/>
      <c r="OEU1294" s="119"/>
      <c r="OEV1294" s="119"/>
      <c r="OEW1294" s="119"/>
      <c r="OEX1294" s="119"/>
      <c r="OEY1294" s="119"/>
      <c r="OEZ1294" s="119"/>
      <c r="OFA1294" s="119"/>
      <c r="OFB1294" s="119"/>
      <c r="OFC1294" s="119"/>
      <c r="OFD1294" s="119"/>
      <c r="OFE1294" s="119"/>
      <c r="OFF1294" s="119"/>
      <c r="OFG1294" s="119"/>
      <c r="OFH1294" s="119"/>
      <c r="OFI1294" s="119"/>
      <c r="OFJ1294" s="119"/>
      <c r="OFK1294" s="119"/>
      <c r="OFL1294" s="119"/>
      <c r="OFM1294" s="119"/>
      <c r="OFN1294" s="119"/>
      <c r="OFO1294" s="119"/>
      <c r="OFP1294" s="119"/>
      <c r="OFQ1294" s="119"/>
      <c r="OFR1294" s="119"/>
      <c r="OFS1294" s="119"/>
      <c r="OFT1294" s="119"/>
      <c r="OFU1294" s="119"/>
      <c r="OFV1294" s="119"/>
      <c r="OFW1294" s="119"/>
      <c r="OFX1294" s="119"/>
      <c r="OFY1294" s="119"/>
      <c r="OFZ1294" s="119"/>
      <c r="OGA1294" s="119"/>
      <c r="OGB1294" s="119"/>
      <c r="OGC1294" s="119"/>
      <c r="OGD1294" s="119"/>
      <c r="OGE1294" s="119"/>
      <c r="OGF1294" s="119"/>
      <c r="OGG1294" s="119"/>
      <c r="OGH1294" s="119"/>
      <c r="OGI1294" s="119"/>
      <c r="OGJ1294" s="119"/>
      <c r="OGK1294" s="119"/>
      <c r="OGL1294" s="119"/>
      <c r="OGM1294" s="119"/>
      <c r="OGN1294" s="119"/>
      <c r="OGO1294" s="119"/>
      <c r="OGP1294" s="119"/>
      <c r="OGQ1294" s="119"/>
      <c r="OGR1294" s="119"/>
      <c r="OGS1294" s="119"/>
      <c r="OGT1294" s="119"/>
      <c r="OGU1294" s="119"/>
      <c r="OGV1294" s="119"/>
      <c r="OGW1294" s="119"/>
      <c r="OGX1294" s="119"/>
      <c r="OGY1294" s="119"/>
      <c r="OGZ1294" s="119"/>
      <c r="OHA1294" s="119"/>
      <c r="OHB1294" s="119"/>
      <c r="OHC1294" s="119"/>
      <c r="OHD1294" s="119"/>
      <c r="OHE1294" s="119"/>
      <c r="OHF1294" s="119"/>
      <c r="OHG1294" s="119"/>
      <c r="OHH1294" s="119"/>
      <c r="OHI1294" s="119"/>
      <c r="OHJ1294" s="119"/>
      <c r="OHK1294" s="119"/>
      <c r="OHL1294" s="119"/>
      <c r="OHM1294" s="119"/>
      <c r="OHN1294" s="119"/>
      <c r="OHO1294" s="119"/>
      <c r="OHP1294" s="119"/>
      <c r="OHQ1294" s="119"/>
      <c r="OHR1294" s="119"/>
      <c r="OHS1294" s="119"/>
      <c r="OHT1294" s="119"/>
      <c r="OHU1294" s="119"/>
      <c r="OHV1294" s="119"/>
      <c r="OHW1294" s="119"/>
      <c r="OHX1294" s="119"/>
      <c r="OHY1294" s="119"/>
      <c r="OHZ1294" s="119"/>
      <c r="OIA1294" s="119"/>
      <c r="OIB1294" s="119"/>
      <c r="OIC1294" s="119"/>
      <c r="OID1294" s="119"/>
      <c r="OIE1294" s="119"/>
      <c r="OIF1294" s="119"/>
      <c r="OIG1294" s="119"/>
      <c r="OIH1294" s="119"/>
      <c r="OII1294" s="119"/>
      <c r="OIJ1294" s="119"/>
      <c r="OIK1294" s="119"/>
      <c r="OIL1294" s="119"/>
      <c r="OIM1294" s="119"/>
      <c r="OIN1294" s="119"/>
      <c r="OIO1294" s="119"/>
      <c r="OIP1294" s="119"/>
      <c r="OIQ1294" s="119"/>
      <c r="OIR1294" s="119"/>
      <c r="OIS1294" s="119"/>
      <c r="OIT1294" s="119"/>
      <c r="OIU1294" s="119"/>
      <c r="OIV1294" s="119"/>
      <c r="OIW1294" s="119"/>
      <c r="OIX1294" s="119"/>
      <c r="OIY1294" s="119"/>
      <c r="OIZ1294" s="119"/>
      <c r="OJA1294" s="119"/>
      <c r="OJB1294" s="119"/>
      <c r="OJC1294" s="119"/>
      <c r="OJD1294" s="119"/>
      <c r="OJE1294" s="119"/>
      <c r="OJF1294" s="119"/>
      <c r="OJG1294" s="119"/>
      <c r="OJH1294" s="119"/>
      <c r="OJI1294" s="119"/>
      <c r="OJJ1294" s="119"/>
      <c r="OJK1294" s="119"/>
      <c r="OJL1294" s="119"/>
      <c r="OJM1294" s="119"/>
      <c r="OJN1294" s="119"/>
      <c r="OJO1294" s="119"/>
      <c r="OJP1294" s="119"/>
      <c r="OJQ1294" s="119"/>
      <c r="OJR1294" s="119"/>
      <c r="OJS1294" s="119"/>
      <c r="OJT1294" s="119"/>
      <c r="OJU1294" s="119"/>
      <c r="OJV1294" s="119"/>
      <c r="OJW1294" s="119"/>
      <c r="OJX1294" s="119"/>
      <c r="OJY1294" s="119"/>
      <c r="OJZ1294" s="119"/>
      <c r="OKA1294" s="119"/>
      <c r="OKB1294" s="119"/>
      <c r="OKC1294" s="119"/>
      <c r="OKD1294" s="119"/>
      <c r="OKE1294" s="119"/>
      <c r="OKF1294" s="119"/>
      <c r="OKG1294" s="119"/>
      <c r="OKH1294" s="119"/>
      <c r="OKI1294" s="119"/>
      <c r="OKJ1294" s="119"/>
      <c r="OKK1294" s="119"/>
      <c r="OKL1294" s="119"/>
      <c r="OKM1294" s="119"/>
      <c r="OKN1294" s="119"/>
      <c r="OKO1294" s="119"/>
      <c r="OKP1294" s="119"/>
      <c r="OKQ1294" s="119"/>
      <c r="OKR1294" s="119"/>
      <c r="OKS1294" s="119"/>
      <c r="OKT1294" s="119"/>
      <c r="OKU1294" s="119"/>
      <c r="OKV1294" s="119"/>
      <c r="OKW1294" s="119"/>
      <c r="OKX1294" s="119"/>
      <c r="OKY1294" s="119"/>
      <c r="OKZ1294" s="119"/>
      <c r="OLA1294" s="119"/>
      <c r="OLB1294" s="119"/>
      <c r="OLC1294" s="119"/>
      <c r="OLD1294" s="119"/>
      <c r="OLE1294" s="119"/>
      <c r="OLF1294" s="119"/>
      <c r="OLG1294" s="119"/>
      <c r="OLH1294" s="119"/>
      <c r="OLI1294" s="119"/>
      <c r="OLJ1294" s="119"/>
      <c r="OLK1294" s="119"/>
      <c r="OLL1294" s="119"/>
      <c r="OLM1294" s="119"/>
      <c r="OLN1294" s="119"/>
      <c r="OLO1294" s="119"/>
      <c r="OLP1294" s="119"/>
      <c r="OLQ1294" s="119"/>
      <c r="OLR1294" s="119"/>
      <c r="OLS1294" s="119"/>
      <c r="OLT1294" s="119"/>
      <c r="OLU1294" s="119"/>
      <c r="OLV1294" s="119"/>
      <c r="OLW1294" s="119"/>
      <c r="OLX1294" s="119"/>
      <c r="OLY1294" s="119"/>
      <c r="OLZ1294" s="119"/>
      <c r="OMA1294" s="119"/>
      <c r="OMB1294" s="119"/>
      <c r="OMC1294" s="119"/>
      <c r="OMD1294" s="119"/>
      <c r="OME1294" s="119"/>
      <c r="OMF1294" s="119"/>
      <c r="OMG1294" s="119"/>
      <c r="OMH1294" s="119"/>
      <c r="OMI1294" s="119"/>
      <c r="OMJ1294" s="119"/>
      <c r="OMK1294" s="119"/>
      <c r="OML1294" s="119"/>
      <c r="OMM1294" s="119"/>
      <c r="OMN1294" s="119"/>
      <c r="OMO1294" s="119"/>
      <c r="OMP1294" s="119"/>
      <c r="OMQ1294" s="119"/>
      <c r="OMR1294" s="119"/>
      <c r="OMS1294" s="119"/>
      <c r="OMT1294" s="119"/>
      <c r="OMU1294" s="119"/>
      <c r="OMV1294" s="119"/>
      <c r="OMW1294" s="119"/>
      <c r="OMX1294" s="119"/>
      <c r="OMY1294" s="119"/>
      <c r="OMZ1294" s="119"/>
      <c r="ONA1294" s="119"/>
      <c r="ONB1294" s="119"/>
      <c r="ONC1294" s="119"/>
      <c r="OND1294" s="119"/>
      <c r="ONE1294" s="119"/>
      <c r="ONF1294" s="119"/>
      <c r="ONG1294" s="119"/>
      <c r="ONH1294" s="119"/>
      <c r="ONI1294" s="119"/>
      <c r="ONJ1294" s="119"/>
      <c r="ONK1294" s="119"/>
      <c r="ONL1294" s="119"/>
      <c r="ONM1294" s="119"/>
      <c r="ONN1294" s="119"/>
      <c r="ONO1294" s="119"/>
      <c r="ONP1294" s="119"/>
      <c r="ONQ1294" s="119"/>
      <c r="ONR1294" s="119"/>
      <c r="ONS1294" s="119"/>
      <c r="ONT1294" s="119"/>
      <c r="ONU1294" s="119"/>
      <c r="ONV1294" s="119"/>
      <c r="ONW1294" s="119"/>
      <c r="ONX1294" s="119"/>
      <c r="ONY1294" s="119"/>
      <c r="ONZ1294" s="119"/>
      <c r="OOA1294" s="119"/>
      <c r="OOB1294" s="119"/>
      <c r="OOC1294" s="119"/>
      <c r="OOD1294" s="119"/>
      <c r="OOE1294" s="119"/>
      <c r="OOF1294" s="119"/>
      <c r="OOG1294" s="119"/>
      <c r="OOH1294" s="119"/>
      <c r="OOI1294" s="119"/>
      <c r="OOJ1294" s="119"/>
      <c r="OOK1294" s="119"/>
      <c r="OOL1294" s="119"/>
      <c r="OOM1294" s="119"/>
      <c r="OON1294" s="119"/>
      <c r="OOO1294" s="119"/>
      <c r="OOP1294" s="119"/>
      <c r="OOQ1294" s="119"/>
      <c r="OOR1294" s="119"/>
      <c r="OOS1294" s="119"/>
      <c r="OOT1294" s="119"/>
      <c r="OOU1294" s="119"/>
      <c r="OOV1294" s="119"/>
      <c r="OOW1294" s="119"/>
      <c r="OOX1294" s="119"/>
      <c r="OOY1294" s="119"/>
      <c r="OOZ1294" s="119"/>
      <c r="OPA1294" s="119"/>
      <c r="OPB1294" s="119"/>
      <c r="OPC1294" s="119"/>
      <c r="OPD1294" s="119"/>
      <c r="OPE1294" s="119"/>
      <c r="OPF1294" s="119"/>
      <c r="OPG1294" s="119"/>
      <c r="OPH1294" s="119"/>
      <c r="OPI1294" s="119"/>
      <c r="OPJ1294" s="119"/>
      <c r="OPK1294" s="119"/>
      <c r="OPL1294" s="119"/>
      <c r="OPM1294" s="119"/>
      <c r="OPN1294" s="119"/>
      <c r="OPO1294" s="119"/>
      <c r="OPP1294" s="119"/>
      <c r="OPQ1294" s="119"/>
      <c r="OPR1294" s="119"/>
      <c r="OPS1294" s="119"/>
      <c r="OPT1294" s="119"/>
      <c r="OPU1294" s="119"/>
      <c r="OPV1294" s="119"/>
      <c r="OPW1294" s="119"/>
      <c r="OPX1294" s="119"/>
      <c r="OPY1294" s="119"/>
      <c r="OPZ1294" s="119"/>
      <c r="OQA1294" s="119"/>
      <c r="OQB1294" s="119"/>
      <c r="OQC1294" s="119"/>
      <c r="OQD1294" s="119"/>
      <c r="OQE1294" s="119"/>
      <c r="OQF1294" s="119"/>
      <c r="OQG1294" s="119"/>
      <c r="OQH1294" s="119"/>
      <c r="OQI1294" s="119"/>
      <c r="OQJ1294" s="119"/>
      <c r="OQK1294" s="119"/>
      <c r="OQL1294" s="119"/>
      <c r="OQM1294" s="119"/>
      <c r="OQN1294" s="119"/>
      <c r="OQO1294" s="119"/>
      <c r="OQP1294" s="119"/>
      <c r="OQQ1294" s="119"/>
      <c r="OQR1294" s="119"/>
      <c r="OQS1294" s="119"/>
      <c r="OQT1294" s="119"/>
      <c r="OQU1294" s="119"/>
      <c r="OQV1294" s="119"/>
      <c r="OQW1294" s="119"/>
      <c r="OQX1294" s="119"/>
      <c r="OQY1294" s="119"/>
      <c r="OQZ1294" s="119"/>
      <c r="ORA1294" s="119"/>
      <c r="ORB1294" s="119"/>
      <c r="ORC1294" s="119"/>
      <c r="ORD1294" s="119"/>
      <c r="ORE1294" s="119"/>
      <c r="ORF1294" s="119"/>
      <c r="ORG1294" s="119"/>
      <c r="ORH1294" s="119"/>
      <c r="ORI1294" s="119"/>
      <c r="ORJ1294" s="119"/>
      <c r="ORK1294" s="119"/>
      <c r="ORL1294" s="119"/>
      <c r="ORM1294" s="119"/>
      <c r="ORN1294" s="119"/>
      <c r="ORO1294" s="119"/>
      <c r="ORP1294" s="119"/>
      <c r="ORQ1294" s="119"/>
      <c r="ORR1294" s="119"/>
      <c r="ORS1294" s="119"/>
      <c r="ORT1294" s="119"/>
      <c r="ORU1294" s="119"/>
      <c r="ORV1294" s="119"/>
      <c r="ORW1294" s="119"/>
      <c r="ORX1294" s="119"/>
      <c r="ORY1294" s="119"/>
      <c r="ORZ1294" s="119"/>
      <c r="OSA1294" s="119"/>
      <c r="OSB1294" s="119"/>
      <c r="OSC1294" s="119"/>
      <c r="OSD1294" s="119"/>
      <c r="OSE1294" s="119"/>
      <c r="OSF1294" s="119"/>
      <c r="OSG1294" s="119"/>
      <c r="OSH1294" s="119"/>
      <c r="OSI1294" s="119"/>
      <c r="OSJ1294" s="119"/>
      <c r="OSK1294" s="119"/>
      <c r="OSL1294" s="119"/>
      <c r="OSM1294" s="119"/>
      <c r="OSN1294" s="119"/>
      <c r="OSO1294" s="119"/>
      <c r="OSP1294" s="119"/>
      <c r="OSQ1294" s="119"/>
      <c r="OSR1294" s="119"/>
      <c r="OSS1294" s="119"/>
      <c r="OST1294" s="119"/>
      <c r="OSU1294" s="119"/>
      <c r="OSV1294" s="119"/>
      <c r="OSW1294" s="119"/>
      <c r="OSX1294" s="119"/>
      <c r="OSY1294" s="119"/>
      <c r="OSZ1294" s="119"/>
      <c r="OTA1294" s="119"/>
      <c r="OTB1294" s="119"/>
      <c r="OTC1294" s="119"/>
      <c r="OTD1294" s="119"/>
      <c r="OTE1294" s="119"/>
      <c r="OTF1294" s="119"/>
      <c r="OTG1294" s="119"/>
      <c r="OTH1294" s="119"/>
      <c r="OTI1294" s="119"/>
      <c r="OTJ1294" s="119"/>
      <c r="OTK1294" s="119"/>
      <c r="OTL1294" s="119"/>
      <c r="OTM1294" s="119"/>
      <c r="OTN1294" s="119"/>
      <c r="OTO1294" s="119"/>
      <c r="OTP1294" s="119"/>
      <c r="OTQ1294" s="119"/>
      <c r="OTR1294" s="119"/>
      <c r="OTS1294" s="119"/>
      <c r="OTT1294" s="119"/>
      <c r="OTU1294" s="119"/>
      <c r="OTV1294" s="119"/>
      <c r="OTW1294" s="119"/>
      <c r="OTX1294" s="119"/>
      <c r="OTY1294" s="119"/>
      <c r="OTZ1294" s="119"/>
      <c r="OUA1294" s="119"/>
      <c r="OUB1294" s="119"/>
      <c r="OUC1294" s="119"/>
      <c r="OUD1294" s="119"/>
      <c r="OUE1294" s="119"/>
      <c r="OUF1294" s="119"/>
      <c r="OUG1294" s="119"/>
      <c r="OUH1294" s="119"/>
      <c r="OUI1294" s="119"/>
      <c r="OUJ1294" s="119"/>
      <c r="OUK1294" s="119"/>
      <c r="OUL1294" s="119"/>
      <c r="OUM1294" s="119"/>
      <c r="OUN1294" s="119"/>
      <c r="OUO1294" s="119"/>
      <c r="OUP1294" s="119"/>
      <c r="OUQ1294" s="119"/>
      <c r="OUR1294" s="119"/>
      <c r="OUS1294" s="119"/>
      <c r="OUT1294" s="119"/>
      <c r="OUU1294" s="119"/>
      <c r="OUV1294" s="119"/>
      <c r="OUW1294" s="119"/>
      <c r="OUX1294" s="119"/>
      <c r="OUY1294" s="119"/>
      <c r="OUZ1294" s="119"/>
      <c r="OVA1294" s="119"/>
      <c r="OVB1294" s="119"/>
      <c r="OVC1294" s="119"/>
      <c r="OVD1294" s="119"/>
      <c r="OVE1294" s="119"/>
      <c r="OVF1294" s="119"/>
      <c r="OVG1294" s="119"/>
      <c r="OVH1294" s="119"/>
      <c r="OVI1294" s="119"/>
      <c r="OVJ1294" s="119"/>
      <c r="OVK1294" s="119"/>
      <c r="OVL1294" s="119"/>
      <c r="OVM1294" s="119"/>
      <c r="OVN1294" s="119"/>
      <c r="OVO1294" s="119"/>
      <c r="OVP1294" s="119"/>
      <c r="OVQ1294" s="119"/>
      <c r="OVR1294" s="119"/>
      <c r="OVS1294" s="119"/>
      <c r="OVT1294" s="119"/>
      <c r="OVU1294" s="119"/>
      <c r="OVV1294" s="119"/>
      <c r="OVW1294" s="119"/>
      <c r="OVX1294" s="119"/>
      <c r="OVY1294" s="119"/>
      <c r="OVZ1294" s="119"/>
      <c r="OWA1294" s="119"/>
      <c r="OWB1294" s="119"/>
      <c r="OWC1294" s="119"/>
      <c r="OWD1294" s="119"/>
      <c r="OWE1294" s="119"/>
      <c r="OWF1294" s="119"/>
      <c r="OWG1294" s="119"/>
      <c r="OWH1294" s="119"/>
      <c r="OWI1294" s="119"/>
      <c r="OWJ1294" s="119"/>
      <c r="OWK1294" s="119"/>
      <c r="OWL1294" s="119"/>
      <c r="OWM1294" s="119"/>
      <c r="OWN1294" s="119"/>
      <c r="OWO1294" s="119"/>
      <c r="OWP1294" s="119"/>
      <c r="OWQ1294" s="119"/>
      <c r="OWR1294" s="119"/>
      <c r="OWS1294" s="119"/>
      <c r="OWT1294" s="119"/>
      <c r="OWU1294" s="119"/>
      <c r="OWV1294" s="119"/>
      <c r="OWW1294" s="119"/>
      <c r="OWX1294" s="119"/>
      <c r="OWY1294" s="119"/>
      <c r="OWZ1294" s="119"/>
      <c r="OXA1294" s="119"/>
      <c r="OXB1294" s="119"/>
      <c r="OXC1294" s="119"/>
      <c r="OXD1294" s="119"/>
      <c r="OXE1294" s="119"/>
      <c r="OXF1294" s="119"/>
      <c r="OXG1294" s="119"/>
      <c r="OXH1294" s="119"/>
      <c r="OXI1294" s="119"/>
      <c r="OXJ1294" s="119"/>
      <c r="OXK1294" s="119"/>
      <c r="OXL1294" s="119"/>
      <c r="OXM1294" s="119"/>
      <c r="OXN1294" s="119"/>
      <c r="OXO1294" s="119"/>
      <c r="OXP1294" s="119"/>
      <c r="OXQ1294" s="119"/>
      <c r="OXR1294" s="119"/>
      <c r="OXS1294" s="119"/>
      <c r="OXT1294" s="119"/>
      <c r="OXU1294" s="119"/>
      <c r="OXV1294" s="119"/>
      <c r="OXW1294" s="119"/>
      <c r="OXX1294" s="119"/>
      <c r="OXY1294" s="119"/>
      <c r="OXZ1294" s="119"/>
      <c r="OYA1294" s="119"/>
      <c r="OYB1294" s="119"/>
      <c r="OYC1294" s="119"/>
      <c r="OYD1294" s="119"/>
      <c r="OYE1294" s="119"/>
      <c r="OYF1294" s="119"/>
      <c r="OYG1294" s="119"/>
      <c r="OYH1294" s="119"/>
      <c r="OYI1294" s="119"/>
      <c r="OYJ1294" s="119"/>
      <c r="OYK1294" s="119"/>
      <c r="OYL1294" s="119"/>
      <c r="OYM1294" s="119"/>
      <c r="OYN1294" s="119"/>
      <c r="OYO1294" s="119"/>
      <c r="OYP1294" s="119"/>
      <c r="OYQ1294" s="119"/>
      <c r="OYR1294" s="119"/>
      <c r="OYS1294" s="119"/>
      <c r="OYT1294" s="119"/>
      <c r="OYU1294" s="119"/>
      <c r="OYV1294" s="119"/>
      <c r="OYW1294" s="119"/>
      <c r="OYX1294" s="119"/>
      <c r="OYY1294" s="119"/>
      <c r="OYZ1294" s="119"/>
      <c r="OZA1294" s="119"/>
      <c r="OZB1294" s="119"/>
      <c r="OZC1294" s="119"/>
      <c r="OZD1294" s="119"/>
      <c r="OZE1294" s="119"/>
      <c r="OZF1294" s="119"/>
      <c r="OZG1294" s="119"/>
      <c r="OZH1294" s="119"/>
      <c r="OZI1294" s="119"/>
      <c r="OZJ1294" s="119"/>
      <c r="OZK1294" s="119"/>
      <c r="OZL1294" s="119"/>
      <c r="OZM1294" s="119"/>
      <c r="OZN1294" s="119"/>
      <c r="OZO1294" s="119"/>
      <c r="OZP1294" s="119"/>
      <c r="OZQ1294" s="119"/>
      <c r="OZR1294" s="119"/>
      <c r="OZS1294" s="119"/>
      <c r="OZT1294" s="119"/>
      <c r="OZU1294" s="119"/>
      <c r="OZV1294" s="119"/>
      <c r="OZW1294" s="119"/>
      <c r="OZX1294" s="119"/>
      <c r="OZY1294" s="119"/>
      <c r="OZZ1294" s="119"/>
      <c r="PAA1294" s="119"/>
      <c r="PAB1294" s="119"/>
      <c r="PAC1294" s="119"/>
      <c r="PAD1294" s="119"/>
      <c r="PAE1294" s="119"/>
      <c r="PAF1294" s="119"/>
      <c r="PAG1294" s="119"/>
      <c r="PAH1294" s="119"/>
      <c r="PAI1294" s="119"/>
      <c r="PAJ1294" s="119"/>
      <c r="PAK1294" s="119"/>
      <c r="PAL1294" s="119"/>
      <c r="PAM1294" s="119"/>
      <c r="PAN1294" s="119"/>
      <c r="PAO1294" s="119"/>
      <c r="PAP1294" s="119"/>
      <c r="PAQ1294" s="119"/>
      <c r="PAR1294" s="119"/>
      <c r="PAS1294" s="119"/>
      <c r="PAT1294" s="119"/>
      <c r="PAU1294" s="119"/>
      <c r="PAV1294" s="119"/>
      <c r="PAW1294" s="119"/>
      <c r="PAX1294" s="119"/>
      <c r="PAY1294" s="119"/>
      <c r="PAZ1294" s="119"/>
      <c r="PBA1294" s="119"/>
      <c r="PBB1294" s="119"/>
      <c r="PBC1294" s="119"/>
      <c r="PBD1294" s="119"/>
      <c r="PBE1294" s="119"/>
      <c r="PBF1294" s="119"/>
      <c r="PBG1294" s="119"/>
      <c r="PBH1294" s="119"/>
      <c r="PBI1294" s="119"/>
      <c r="PBJ1294" s="119"/>
      <c r="PBK1294" s="119"/>
      <c r="PBL1294" s="119"/>
      <c r="PBM1294" s="119"/>
      <c r="PBN1294" s="119"/>
      <c r="PBO1294" s="119"/>
      <c r="PBP1294" s="119"/>
      <c r="PBQ1294" s="119"/>
      <c r="PBR1294" s="119"/>
      <c r="PBS1294" s="119"/>
      <c r="PBT1294" s="119"/>
      <c r="PBU1294" s="119"/>
      <c r="PBV1294" s="119"/>
      <c r="PBW1294" s="119"/>
      <c r="PBX1294" s="119"/>
      <c r="PBY1294" s="119"/>
      <c r="PBZ1294" s="119"/>
      <c r="PCA1294" s="119"/>
      <c r="PCB1294" s="119"/>
      <c r="PCC1294" s="119"/>
      <c r="PCD1294" s="119"/>
      <c r="PCE1294" s="119"/>
      <c r="PCF1294" s="119"/>
      <c r="PCG1294" s="119"/>
      <c r="PCH1294" s="119"/>
      <c r="PCI1294" s="119"/>
      <c r="PCJ1294" s="119"/>
      <c r="PCK1294" s="119"/>
      <c r="PCL1294" s="119"/>
      <c r="PCM1294" s="119"/>
      <c r="PCN1294" s="119"/>
      <c r="PCO1294" s="119"/>
      <c r="PCP1294" s="119"/>
      <c r="PCQ1294" s="119"/>
      <c r="PCR1294" s="119"/>
      <c r="PCS1294" s="119"/>
      <c r="PCT1294" s="119"/>
      <c r="PCU1294" s="119"/>
      <c r="PCV1294" s="119"/>
      <c r="PCW1294" s="119"/>
      <c r="PCX1294" s="119"/>
      <c r="PCY1294" s="119"/>
      <c r="PCZ1294" s="119"/>
      <c r="PDA1294" s="119"/>
      <c r="PDB1294" s="119"/>
      <c r="PDC1294" s="119"/>
      <c r="PDD1294" s="119"/>
      <c r="PDE1294" s="119"/>
      <c r="PDF1294" s="119"/>
      <c r="PDG1294" s="119"/>
      <c r="PDH1294" s="119"/>
      <c r="PDI1294" s="119"/>
      <c r="PDJ1294" s="119"/>
      <c r="PDK1294" s="119"/>
      <c r="PDL1294" s="119"/>
      <c r="PDM1294" s="119"/>
      <c r="PDN1294" s="119"/>
      <c r="PDO1294" s="119"/>
      <c r="PDP1294" s="119"/>
      <c r="PDQ1294" s="119"/>
      <c r="PDR1294" s="119"/>
      <c r="PDS1294" s="119"/>
      <c r="PDT1294" s="119"/>
      <c r="PDU1294" s="119"/>
      <c r="PDV1294" s="119"/>
      <c r="PDW1294" s="119"/>
      <c r="PDX1294" s="119"/>
      <c r="PDY1294" s="119"/>
      <c r="PDZ1294" s="119"/>
      <c r="PEA1294" s="119"/>
      <c r="PEB1294" s="119"/>
      <c r="PEC1294" s="119"/>
      <c r="PED1294" s="119"/>
      <c r="PEE1294" s="119"/>
      <c r="PEF1294" s="119"/>
      <c r="PEG1294" s="119"/>
      <c r="PEH1294" s="119"/>
      <c r="PEI1294" s="119"/>
      <c r="PEJ1294" s="119"/>
      <c r="PEK1294" s="119"/>
      <c r="PEL1294" s="119"/>
      <c r="PEM1294" s="119"/>
      <c r="PEN1294" s="119"/>
      <c r="PEO1294" s="119"/>
      <c r="PEP1294" s="119"/>
      <c r="PEQ1294" s="119"/>
      <c r="PER1294" s="119"/>
      <c r="PES1294" s="119"/>
      <c r="PET1294" s="119"/>
      <c r="PEU1294" s="119"/>
      <c r="PEV1294" s="119"/>
      <c r="PEW1294" s="119"/>
      <c r="PEX1294" s="119"/>
      <c r="PEY1294" s="119"/>
      <c r="PEZ1294" s="119"/>
      <c r="PFA1294" s="119"/>
      <c r="PFB1294" s="119"/>
      <c r="PFC1294" s="119"/>
      <c r="PFD1294" s="119"/>
      <c r="PFE1294" s="119"/>
      <c r="PFF1294" s="119"/>
      <c r="PFG1294" s="119"/>
      <c r="PFH1294" s="119"/>
      <c r="PFI1294" s="119"/>
      <c r="PFJ1294" s="119"/>
      <c r="PFK1294" s="119"/>
      <c r="PFL1294" s="119"/>
      <c r="PFM1294" s="119"/>
      <c r="PFN1294" s="119"/>
      <c r="PFO1294" s="119"/>
      <c r="PFP1294" s="119"/>
      <c r="PFQ1294" s="119"/>
      <c r="PFR1294" s="119"/>
      <c r="PFS1294" s="119"/>
      <c r="PFT1294" s="119"/>
      <c r="PFU1294" s="119"/>
      <c r="PFV1294" s="119"/>
      <c r="PFW1294" s="119"/>
      <c r="PFX1294" s="119"/>
      <c r="PFY1294" s="119"/>
      <c r="PFZ1294" s="119"/>
      <c r="PGA1294" s="119"/>
      <c r="PGB1294" s="119"/>
      <c r="PGC1294" s="119"/>
      <c r="PGD1294" s="119"/>
      <c r="PGE1294" s="119"/>
      <c r="PGF1294" s="119"/>
      <c r="PGG1294" s="119"/>
      <c r="PGH1294" s="119"/>
      <c r="PGI1294" s="119"/>
      <c r="PGJ1294" s="119"/>
      <c r="PGK1294" s="119"/>
      <c r="PGL1294" s="119"/>
      <c r="PGM1294" s="119"/>
      <c r="PGN1294" s="119"/>
      <c r="PGO1294" s="119"/>
      <c r="PGP1294" s="119"/>
      <c r="PGQ1294" s="119"/>
      <c r="PGR1294" s="119"/>
      <c r="PGS1294" s="119"/>
      <c r="PGT1294" s="119"/>
      <c r="PGU1294" s="119"/>
      <c r="PGV1294" s="119"/>
      <c r="PGW1294" s="119"/>
      <c r="PGX1294" s="119"/>
      <c r="PGY1294" s="119"/>
      <c r="PGZ1294" s="119"/>
      <c r="PHA1294" s="119"/>
      <c r="PHB1294" s="119"/>
      <c r="PHC1294" s="119"/>
      <c r="PHD1294" s="119"/>
      <c r="PHE1294" s="119"/>
      <c r="PHF1294" s="119"/>
      <c r="PHG1294" s="119"/>
      <c r="PHH1294" s="119"/>
      <c r="PHI1294" s="119"/>
      <c r="PHJ1294" s="119"/>
      <c r="PHK1294" s="119"/>
      <c r="PHL1294" s="119"/>
      <c r="PHM1294" s="119"/>
      <c r="PHN1294" s="119"/>
      <c r="PHO1294" s="119"/>
      <c r="PHP1294" s="119"/>
      <c r="PHQ1294" s="119"/>
      <c r="PHR1294" s="119"/>
      <c r="PHS1294" s="119"/>
      <c r="PHT1294" s="119"/>
      <c r="PHU1294" s="119"/>
      <c r="PHV1294" s="119"/>
      <c r="PHW1294" s="119"/>
      <c r="PHX1294" s="119"/>
      <c r="PHY1294" s="119"/>
      <c r="PHZ1294" s="119"/>
      <c r="PIA1294" s="119"/>
      <c r="PIB1294" s="119"/>
      <c r="PIC1294" s="119"/>
      <c r="PID1294" s="119"/>
      <c r="PIE1294" s="119"/>
      <c r="PIF1294" s="119"/>
      <c r="PIG1294" s="119"/>
      <c r="PIH1294" s="119"/>
      <c r="PII1294" s="119"/>
      <c r="PIJ1294" s="119"/>
      <c r="PIK1294" s="119"/>
      <c r="PIL1294" s="119"/>
      <c r="PIM1294" s="119"/>
      <c r="PIN1294" s="119"/>
      <c r="PIO1294" s="119"/>
      <c r="PIP1294" s="119"/>
      <c r="PIQ1294" s="119"/>
      <c r="PIR1294" s="119"/>
      <c r="PIS1294" s="119"/>
      <c r="PIT1294" s="119"/>
      <c r="PIU1294" s="119"/>
      <c r="PIV1294" s="119"/>
      <c r="PIW1294" s="119"/>
      <c r="PIX1294" s="119"/>
      <c r="PIY1294" s="119"/>
      <c r="PIZ1294" s="119"/>
      <c r="PJA1294" s="119"/>
      <c r="PJB1294" s="119"/>
      <c r="PJC1294" s="119"/>
      <c r="PJD1294" s="119"/>
      <c r="PJE1294" s="119"/>
      <c r="PJF1294" s="119"/>
      <c r="PJG1294" s="119"/>
      <c r="PJH1294" s="119"/>
      <c r="PJI1294" s="119"/>
      <c r="PJJ1294" s="119"/>
      <c r="PJK1294" s="119"/>
      <c r="PJL1294" s="119"/>
      <c r="PJM1294" s="119"/>
      <c r="PJN1294" s="119"/>
      <c r="PJO1294" s="119"/>
      <c r="PJP1294" s="119"/>
      <c r="PJQ1294" s="119"/>
      <c r="PJR1294" s="119"/>
      <c r="PJS1294" s="119"/>
      <c r="PJT1294" s="119"/>
      <c r="PJU1294" s="119"/>
      <c r="PJV1294" s="119"/>
      <c r="PJW1294" s="119"/>
      <c r="PJX1294" s="119"/>
      <c r="PJY1294" s="119"/>
      <c r="PJZ1294" s="119"/>
      <c r="PKA1294" s="119"/>
      <c r="PKB1294" s="119"/>
      <c r="PKC1294" s="119"/>
      <c r="PKD1294" s="119"/>
      <c r="PKE1294" s="119"/>
      <c r="PKF1294" s="119"/>
      <c r="PKG1294" s="119"/>
      <c r="PKH1294" s="119"/>
      <c r="PKI1294" s="119"/>
      <c r="PKJ1294" s="119"/>
      <c r="PKK1294" s="119"/>
      <c r="PKL1294" s="119"/>
      <c r="PKM1294" s="119"/>
      <c r="PKN1294" s="119"/>
      <c r="PKO1294" s="119"/>
      <c r="PKP1294" s="119"/>
      <c r="PKQ1294" s="119"/>
      <c r="PKR1294" s="119"/>
      <c r="PKS1294" s="119"/>
      <c r="PKT1294" s="119"/>
      <c r="PKU1294" s="119"/>
      <c r="PKV1294" s="119"/>
      <c r="PKW1294" s="119"/>
      <c r="PKX1294" s="119"/>
      <c r="PKY1294" s="119"/>
      <c r="PKZ1294" s="119"/>
      <c r="PLA1294" s="119"/>
      <c r="PLB1294" s="119"/>
      <c r="PLC1294" s="119"/>
      <c r="PLD1294" s="119"/>
      <c r="PLE1294" s="119"/>
      <c r="PLF1294" s="119"/>
      <c r="PLG1294" s="119"/>
      <c r="PLH1294" s="119"/>
      <c r="PLI1294" s="119"/>
      <c r="PLJ1294" s="119"/>
      <c r="PLK1294" s="119"/>
      <c r="PLL1294" s="119"/>
      <c r="PLM1294" s="119"/>
      <c r="PLN1294" s="119"/>
      <c r="PLO1294" s="119"/>
      <c r="PLP1294" s="119"/>
      <c r="PLQ1294" s="119"/>
      <c r="PLR1294" s="119"/>
      <c r="PLS1294" s="119"/>
      <c r="PLT1294" s="119"/>
      <c r="PLU1294" s="119"/>
      <c r="PLV1294" s="119"/>
      <c r="PLW1294" s="119"/>
      <c r="PLX1294" s="119"/>
      <c r="PLY1294" s="119"/>
      <c r="PLZ1294" s="119"/>
      <c r="PMA1294" s="119"/>
      <c r="PMB1294" s="119"/>
      <c r="PMC1294" s="119"/>
      <c r="PMD1294" s="119"/>
      <c r="PME1294" s="119"/>
      <c r="PMF1294" s="119"/>
      <c r="PMG1294" s="119"/>
      <c r="PMH1294" s="119"/>
      <c r="PMI1294" s="119"/>
      <c r="PMJ1294" s="119"/>
      <c r="PMK1294" s="119"/>
      <c r="PML1294" s="119"/>
      <c r="PMM1294" s="119"/>
      <c r="PMN1294" s="119"/>
      <c r="PMO1294" s="119"/>
      <c r="PMP1294" s="119"/>
      <c r="PMQ1294" s="119"/>
      <c r="PMR1294" s="119"/>
      <c r="PMS1294" s="119"/>
      <c r="PMT1294" s="119"/>
      <c r="PMU1294" s="119"/>
      <c r="PMV1294" s="119"/>
      <c r="PMW1294" s="119"/>
      <c r="PMX1294" s="119"/>
      <c r="PMY1294" s="119"/>
      <c r="PMZ1294" s="119"/>
      <c r="PNA1294" s="119"/>
      <c r="PNB1294" s="119"/>
      <c r="PNC1294" s="119"/>
      <c r="PND1294" s="119"/>
      <c r="PNE1294" s="119"/>
      <c r="PNF1294" s="119"/>
      <c r="PNG1294" s="119"/>
      <c r="PNH1294" s="119"/>
      <c r="PNI1294" s="119"/>
      <c r="PNJ1294" s="119"/>
      <c r="PNK1294" s="119"/>
      <c r="PNL1294" s="119"/>
      <c r="PNM1294" s="119"/>
      <c r="PNN1294" s="119"/>
      <c r="PNO1294" s="119"/>
      <c r="PNP1294" s="119"/>
      <c r="PNQ1294" s="119"/>
      <c r="PNR1294" s="119"/>
      <c r="PNS1294" s="119"/>
      <c r="PNT1294" s="119"/>
      <c r="PNU1294" s="119"/>
      <c r="PNV1294" s="119"/>
      <c r="PNW1294" s="119"/>
      <c r="PNX1294" s="119"/>
      <c r="PNY1294" s="119"/>
      <c r="PNZ1294" s="119"/>
      <c r="POA1294" s="119"/>
      <c r="POB1294" s="119"/>
      <c r="POC1294" s="119"/>
      <c r="POD1294" s="119"/>
      <c r="POE1294" s="119"/>
      <c r="POF1294" s="119"/>
      <c r="POG1294" s="119"/>
      <c r="POH1294" s="119"/>
      <c r="POI1294" s="119"/>
      <c r="POJ1294" s="119"/>
      <c r="POK1294" s="119"/>
      <c r="POL1294" s="119"/>
      <c r="POM1294" s="119"/>
      <c r="PON1294" s="119"/>
      <c r="POO1294" s="119"/>
      <c r="POP1294" s="119"/>
      <c r="POQ1294" s="119"/>
      <c r="POR1294" s="119"/>
      <c r="POS1294" s="119"/>
      <c r="POT1294" s="119"/>
      <c r="POU1294" s="119"/>
      <c r="POV1294" s="119"/>
      <c r="POW1294" s="119"/>
      <c r="POX1294" s="119"/>
      <c r="POY1294" s="119"/>
      <c r="POZ1294" s="119"/>
      <c r="PPA1294" s="119"/>
      <c r="PPB1294" s="119"/>
      <c r="PPC1294" s="119"/>
      <c r="PPD1294" s="119"/>
      <c r="PPE1294" s="119"/>
      <c r="PPF1294" s="119"/>
      <c r="PPG1294" s="119"/>
      <c r="PPH1294" s="119"/>
      <c r="PPI1294" s="119"/>
      <c r="PPJ1294" s="119"/>
      <c r="PPK1294" s="119"/>
      <c r="PPL1294" s="119"/>
      <c r="PPM1294" s="119"/>
      <c r="PPN1294" s="119"/>
      <c r="PPO1294" s="119"/>
      <c r="PPP1294" s="119"/>
      <c r="PPQ1294" s="119"/>
      <c r="PPR1294" s="119"/>
      <c r="PPS1294" s="119"/>
      <c r="PPT1294" s="119"/>
      <c r="PPU1294" s="119"/>
      <c r="PPV1294" s="119"/>
      <c r="PPW1294" s="119"/>
      <c r="PPX1294" s="119"/>
      <c r="PPY1294" s="119"/>
      <c r="PPZ1294" s="119"/>
      <c r="PQA1294" s="119"/>
      <c r="PQB1294" s="119"/>
      <c r="PQC1294" s="119"/>
      <c r="PQD1294" s="119"/>
      <c r="PQE1294" s="119"/>
      <c r="PQF1294" s="119"/>
      <c r="PQG1294" s="119"/>
      <c r="PQH1294" s="119"/>
      <c r="PQI1294" s="119"/>
      <c r="PQJ1294" s="119"/>
      <c r="PQK1294" s="119"/>
      <c r="PQL1294" s="119"/>
      <c r="PQM1294" s="119"/>
      <c r="PQN1294" s="119"/>
      <c r="PQO1294" s="119"/>
      <c r="PQP1294" s="119"/>
      <c r="PQQ1294" s="119"/>
      <c r="PQR1294" s="119"/>
      <c r="PQS1294" s="119"/>
      <c r="PQT1294" s="119"/>
      <c r="PQU1294" s="119"/>
      <c r="PQV1294" s="119"/>
      <c r="PQW1294" s="119"/>
      <c r="PQX1294" s="119"/>
      <c r="PQY1294" s="119"/>
      <c r="PQZ1294" s="119"/>
      <c r="PRA1294" s="119"/>
      <c r="PRB1294" s="119"/>
      <c r="PRC1294" s="119"/>
      <c r="PRD1294" s="119"/>
      <c r="PRE1294" s="119"/>
      <c r="PRF1294" s="119"/>
      <c r="PRG1294" s="119"/>
      <c r="PRH1294" s="119"/>
      <c r="PRI1294" s="119"/>
      <c r="PRJ1294" s="119"/>
      <c r="PRK1294" s="119"/>
      <c r="PRL1294" s="119"/>
      <c r="PRM1294" s="119"/>
      <c r="PRN1294" s="119"/>
      <c r="PRO1294" s="119"/>
      <c r="PRP1294" s="119"/>
      <c r="PRQ1294" s="119"/>
      <c r="PRR1294" s="119"/>
      <c r="PRS1294" s="119"/>
      <c r="PRT1294" s="119"/>
      <c r="PRU1294" s="119"/>
      <c r="PRV1294" s="119"/>
      <c r="PRW1294" s="119"/>
      <c r="PRX1294" s="119"/>
      <c r="PRY1294" s="119"/>
      <c r="PRZ1294" s="119"/>
      <c r="PSA1294" s="119"/>
      <c r="PSB1294" s="119"/>
      <c r="PSC1294" s="119"/>
      <c r="PSD1294" s="119"/>
      <c r="PSE1294" s="119"/>
      <c r="PSF1294" s="119"/>
      <c r="PSG1294" s="119"/>
      <c r="PSH1294" s="119"/>
      <c r="PSI1294" s="119"/>
      <c r="PSJ1294" s="119"/>
      <c r="PSK1294" s="119"/>
      <c r="PSL1294" s="119"/>
      <c r="PSM1294" s="119"/>
      <c r="PSN1294" s="119"/>
      <c r="PSO1294" s="119"/>
      <c r="PSP1294" s="119"/>
      <c r="PSQ1294" s="119"/>
      <c r="PSR1294" s="119"/>
      <c r="PSS1294" s="119"/>
      <c r="PST1294" s="119"/>
      <c r="PSU1294" s="119"/>
      <c r="PSV1294" s="119"/>
      <c r="PSW1294" s="119"/>
      <c r="PSX1294" s="119"/>
      <c r="PSY1294" s="119"/>
      <c r="PSZ1294" s="119"/>
      <c r="PTA1294" s="119"/>
      <c r="PTB1294" s="119"/>
      <c r="PTC1294" s="119"/>
      <c r="PTD1294" s="119"/>
      <c r="PTE1294" s="119"/>
      <c r="PTF1294" s="119"/>
      <c r="PTG1294" s="119"/>
      <c r="PTH1294" s="119"/>
      <c r="PTI1294" s="119"/>
      <c r="PTJ1294" s="119"/>
      <c r="PTK1294" s="119"/>
      <c r="PTL1294" s="119"/>
      <c r="PTM1294" s="119"/>
      <c r="PTN1294" s="119"/>
      <c r="PTO1294" s="119"/>
      <c r="PTP1294" s="119"/>
      <c r="PTQ1294" s="119"/>
      <c r="PTR1294" s="119"/>
      <c r="PTS1294" s="119"/>
      <c r="PTT1294" s="119"/>
      <c r="PTU1294" s="119"/>
      <c r="PTV1294" s="119"/>
      <c r="PTW1294" s="119"/>
      <c r="PTX1294" s="119"/>
      <c r="PTY1294" s="119"/>
      <c r="PTZ1294" s="119"/>
      <c r="PUA1294" s="119"/>
      <c r="PUB1294" s="119"/>
      <c r="PUC1294" s="119"/>
      <c r="PUD1294" s="119"/>
      <c r="PUE1294" s="119"/>
      <c r="PUF1294" s="119"/>
      <c r="PUG1294" s="119"/>
      <c r="PUH1294" s="119"/>
      <c r="PUI1294" s="119"/>
      <c r="PUJ1294" s="119"/>
      <c r="PUK1294" s="119"/>
      <c r="PUL1294" s="119"/>
      <c r="PUM1294" s="119"/>
      <c r="PUN1294" s="119"/>
      <c r="PUO1294" s="119"/>
      <c r="PUP1294" s="119"/>
      <c r="PUQ1294" s="119"/>
      <c r="PUR1294" s="119"/>
      <c r="PUS1294" s="119"/>
      <c r="PUT1294" s="119"/>
      <c r="PUU1294" s="119"/>
      <c r="PUV1294" s="119"/>
      <c r="PUW1294" s="119"/>
      <c r="PUX1294" s="119"/>
      <c r="PUY1294" s="119"/>
      <c r="PUZ1294" s="119"/>
      <c r="PVA1294" s="119"/>
      <c r="PVB1294" s="119"/>
      <c r="PVC1294" s="119"/>
      <c r="PVD1294" s="119"/>
      <c r="PVE1294" s="119"/>
      <c r="PVF1294" s="119"/>
      <c r="PVG1294" s="119"/>
      <c r="PVH1294" s="119"/>
      <c r="PVI1294" s="119"/>
      <c r="PVJ1294" s="119"/>
      <c r="PVK1294" s="119"/>
      <c r="PVL1294" s="119"/>
      <c r="PVM1294" s="119"/>
      <c r="PVN1294" s="119"/>
      <c r="PVO1294" s="119"/>
      <c r="PVP1294" s="119"/>
      <c r="PVQ1294" s="119"/>
      <c r="PVR1294" s="119"/>
      <c r="PVS1294" s="119"/>
      <c r="PVT1294" s="119"/>
      <c r="PVU1294" s="119"/>
      <c r="PVV1294" s="119"/>
      <c r="PVW1294" s="119"/>
      <c r="PVX1294" s="119"/>
      <c r="PVY1294" s="119"/>
      <c r="PVZ1294" s="119"/>
      <c r="PWA1294" s="119"/>
      <c r="PWB1294" s="119"/>
      <c r="PWC1294" s="119"/>
      <c r="PWD1294" s="119"/>
      <c r="PWE1294" s="119"/>
      <c r="PWF1294" s="119"/>
      <c r="PWG1294" s="119"/>
      <c r="PWH1294" s="119"/>
      <c r="PWI1294" s="119"/>
      <c r="PWJ1294" s="119"/>
      <c r="PWK1294" s="119"/>
      <c r="PWL1294" s="119"/>
      <c r="PWM1294" s="119"/>
      <c r="PWN1294" s="119"/>
      <c r="PWO1294" s="119"/>
      <c r="PWP1294" s="119"/>
      <c r="PWQ1294" s="119"/>
      <c r="PWR1294" s="119"/>
      <c r="PWS1294" s="119"/>
      <c r="PWT1294" s="119"/>
      <c r="PWU1294" s="119"/>
      <c r="PWV1294" s="119"/>
      <c r="PWW1294" s="119"/>
      <c r="PWX1294" s="119"/>
      <c r="PWY1294" s="119"/>
      <c r="PWZ1294" s="119"/>
      <c r="PXA1294" s="119"/>
      <c r="PXB1294" s="119"/>
      <c r="PXC1294" s="119"/>
      <c r="PXD1294" s="119"/>
      <c r="PXE1294" s="119"/>
      <c r="PXF1294" s="119"/>
      <c r="PXG1294" s="119"/>
      <c r="PXH1294" s="119"/>
      <c r="PXI1294" s="119"/>
      <c r="PXJ1294" s="119"/>
      <c r="PXK1294" s="119"/>
      <c r="PXL1294" s="119"/>
      <c r="PXM1294" s="119"/>
      <c r="PXN1294" s="119"/>
      <c r="PXO1294" s="119"/>
      <c r="PXP1294" s="119"/>
      <c r="PXQ1294" s="119"/>
      <c r="PXR1294" s="119"/>
      <c r="PXS1294" s="119"/>
      <c r="PXT1294" s="119"/>
      <c r="PXU1294" s="119"/>
      <c r="PXV1294" s="119"/>
      <c r="PXW1294" s="119"/>
      <c r="PXX1294" s="119"/>
      <c r="PXY1294" s="119"/>
      <c r="PXZ1294" s="119"/>
      <c r="PYA1294" s="119"/>
      <c r="PYB1294" s="119"/>
      <c r="PYC1294" s="119"/>
      <c r="PYD1294" s="119"/>
      <c r="PYE1294" s="119"/>
      <c r="PYF1294" s="119"/>
      <c r="PYG1294" s="119"/>
      <c r="PYH1294" s="119"/>
      <c r="PYI1294" s="119"/>
      <c r="PYJ1294" s="119"/>
      <c r="PYK1294" s="119"/>
      <c r="PYL1294" s="119"/>
      <c r="PYM1294" s="119"/>
      <c r="PYN1294" s="119"/>
      <c r="PYO1294" s="119"/>
      <c r="PYP1294" s="119"/>
      <c r="PYQ1294" s="119"/>
      <c r="PYR1294" s="119"/>
      <c r="PYS1294" s="119"/>
      <c r="PYT1294" s="119"/>
      <c r="PYU1294" s="119"/>
      <c r="PYV1294" s="119"/>
      <c r="PYW1294" s="119"/>
      <c r="PYX1294" s="119"/>
      <c r="PYY1294" s="119"/>
      <c r="PYZ1294" s="119"/>
      <c r="PZA1294" s="119"/>
      <c r="PZB1294" s="119"/>
      <c r="PZC1294" s="119"/>
      <c r="PZD1294" s="119"/>
      <c r="PZE1294" s="119"/>
      <c r="PZF1294" s="119"/>
      <c r="PZG1294" s="119"/>
      <c r="PZH1294" s="119"/>
      <c r="PZI1294" s="119"/>
      <c r="PZJ1294" s="119"/>
      <c r="PZK1294" s="119"/>
      <c r="PZL1294" s="119"/>
      <c r="PZM1294" s="119"/>
      <c r="PZN1294" s="119"/>
      <c r="PZO1294" s="119"/>
      <c r="PZP1294" s="119"/>
      <c r="PZQ1294" s="119"/>
      <c r="PZR1294" s="119"/>
      <c r="PZS1294" s="119"/>
      <c r="PZT1294" s="119"/>
      <c r="PZU1294" s="119"/>
      <c r="PZV1294" s="119"/>
      <c r="PZW1294" s="119"/>
      <c r="PZX1294" s="119"/>
      <c r="PZY1294" s="119"/>
      <c r="PZZ1294" s="119"/>
      <c r="QAA1294" s="119"/>
      <c r="QAB1294" s="119"/>
      <c r="QAC1294" s="119"/>
      <c r="QAD1294" s="119"/>
      <c r="QAE1294" s="119"/>
      <c r="QAF1294" s="119"/>
      <c r="QAG1294" s="119"/>
      <c r="QAH1294" s="119"/>
      <c r="QAI1294" s="119"/>
      <c r="QAJ1294" s="119"/>
      <c r="QAK1294" s="119"/>
      <c r="QAL1294" s="119"/>
      <c r="QAM1294" s="119"/>
      <c r="QAN1294" s="119"/>
      <c r="QAO1294" s="119"/>
      <c r="QAP1294" s="119"/>
      <c r="QAQ1294" s="119"/>
      <c r="QAR1294" s="119"/>
      <c r="QAS1294" s="119"/>
      <c r="QAT1294" s="119"/>
      <c r="QAU1294" s="119"/>
      <c r="QAV1294" s="119"/>
      <c r="QAW1294" s="119"/>
      <c r="QAX1294" s="119"/>
      <c r="QAY1294" s="119"/>
      <c r="QAZ1294" s="119"/>
      <c r="QBA1294" s="119"/>
      <c r="QBB1294" s="119"/>
      <c r="QBC1294" s="119"/>
      <c r="QBD1294" s="119"/>
      <c r="QBE1294" s="119"/>
      <c r="QBF1294" s="119"/>
      <c r="QBG1294" s="119"/>
      <c r="QBH1294" s="119"/>
      <c r="QBI1294" s="119"/>
      <c r="QBJ1294" s="119"/>
      <c r="QBK1294" s="119"/>
      <c r="QBL1294" s="119"/>
      <c r="QBM1294" s="119"/>
      <c r="QBN1294" s="119"/>
      <c r="QBO1294" s="119"/>
      <c r="QBP1294" s="119"/>
      <c r="QBQ1294" s="119"/>
      <c r="QBR1294" s="119"/>
      <c r="QBS1294" s="119"/>
      <c r="QBT1294" s="119"/>
      <c r="QBU1294" s="119"/>
      <c r="QBV1294" s="119"/>
      <c r="QBW1294" s="119"/>
      <c r="QBX1294" s="119"/>
      <c r="QBY1294" s="119"/>
      <c r="QBZ1294" s="119"/>
      <c r="QCA1294" s="119"/>
      <c r="QCB1294" s="119"/>
      <c r="QCC1294" s="119"/>
      <c r="QCD1294" s="119"/>
      <c r="QCE1294" s="119"/>
      <c r="QCF1294" s="119"/>
      <c r="QCG1294" s="119"/>
      <c r="QCH1294" s="119"/>
      <c r="QCI1294" s="119"/>
      <c r="QCJ1294" s="119"/>
      <c r="QCK1294" s="119"/>
      <c r="QCL1294" s="119"/>
      <c r="QCM1294" s="119"/>
      <c r="QCN1294" s="119"/>
      <c r="QCO1294" s="119"/>
      <c r="QCP1294" s="119"/>
      <c r="QCQ1294" s="119"/>
      <c r="QCR1294" s="119"/>
      <c r="QCS1294" s="119"/>
      <c r="QCT1294" s="119"/>
      <c r="QCU1294" s="119"/>
      <c r="QCV1294" s="119"/>
      <c r="QCW1294" s="119"/>
      <c r="QCX1294" s="119"/>
      <c r="QCY1294" s="119"/>
      <c r="QCZ1294" s="119"/>
      <c r="QDA1294" s="119"/>
      <c r="QDB1294" s="119"/>
      <c r="QDC1294" s="119"/>
      <c r="QDD1294" s="119"/>
      <c r="QDE1294" s="119"/>
      <c r="QDF1294" s="119"/>
      <c r="QDG1294" s="119"/>
      <c r="QDH1294" s="119"/>
      <c r="QDI1294" s="119"/>
      <c r="QDJ1294" s="119"/>
      <c r="QDK1294" s="119"/>
      <c r="QDL1294" s="119"/>
      <c r="QDM1294" s="119"/>
      <c r="QDN1294" s="119"/>
      <c r="QDO1294" s="119"/>
      <c r="QDP1294" s="119"/>
      <c r="QDQ1294" s="119"/>
      <c r="QDR1294" s="119"/>
      <c r="QDS1294" s="119"/>
      <c r="QDT1294" s="119"/>
      <c r="QDU1294" s="119"/>
      <c r="QDV1294" s="119"/>
      <c r="QDW1294" s="119"/>
      <c r="QDX1294" s="119"/>
      <c r="QDY1294" s="119"/>
      <c r="QDZ1294" s="119"/>
      <c r="QEA1294" s="119"/>
      <c r="QEB1294" s="119"/>
      <c r="QEC1294" s="119"/>
      <c r="QED1294" s="119"/>
      <c r="QEE1294" s="119"/>
      <c r="QEF1294" s="119"/>
      <c r="QEG1294" s="119"/>
      <c r="QEH1294" s="119"/>
      <c r="QEI1294" s="119"/>
      <c r="QEJ1294" s="119"/>
      <c r="QEK1294" s="119"/>
      <c r="QEL1294" s="119"/>
      <c r="QEM1294" s="119"/>
      <c r="QEN1294" s="119"/>
      <c r="QEO1294" s="119"/>
      <c r="QEP1294" s="119"/>
      <c r="QEQ1294" s="119"/>
      <c r="QER1294" s="119"/>
      <c r="QES1294" s="119"/>
      <c r="QET1294" s="119"/>
      <c r="QEU1294" s="119"/>
      <c r="QEV1294" s="119"/>
      <c r="QEW1294" s="119"/>
      <c r="QEX1294" s="119"/>
      <c r="QEY1294" s="119"/>
      <c r="QEZ1294" s="119"/>
      <c r="QFA1294" s="119"/>
      <c r="QFB1294" s="119"/>
      <c r="QFC1294" s="119"/>
      <c r="QFD1294" s="119"/>
      <c r="QFE1294" s="119"/>
      <c r="QFF1294" s="119"/>
      <c r="QFG1294" s="119"/>
      <c r="QFH1294" s="119"/>
      <c r="QFI1294" s="119"/>
      <c r="QFJ1294" s="119"/>
      <c r="QFK1294" s="119"/>
      <c r="QFL1294" s="119"/>
      <c r="QFM1294" s="119"/>
      <c r="QFN1294" s="119"/>
      <c r="QFO1294" s="119"/>
      <c r="QFP1294" s="119"/>
      <c r="QFQ1294" s="119"/>
      <c r="QFR1294" s="119"/>
      <c r="QFS1294" s="119"/>
      <c r="QFT1294" s="119"/>
      <c r="QFU1294" s="119"/>
      <c r="QFV1294" s="119"/>
      <c r="QFW1294" s="119"/>
      <c r="QFX1294" s="119"/>
      <c r="QFY1294" s="119"/>
      <c r="QFZ1294" s="119"/>
      <c r="QGA1294" s="119"/>
      <c r="QGB1294" s="119"/>
      <c r="QGC1294" s="119"/>
      <c r="QGD1294" s="119"/>
      <c r="QGE1294" s="119"/>
      <c r="QGF1294" s="119"/>
      <c r="QGG1294" s="119"/>
      <c r="QGH1294" s="119"/>
      <c r="QGI1294" s="119"/>
      <c r="QGJ1294" s="119"/>
      <c r="QGK1294" s="119"/>
      <c r="QGL1294" s="119"/>
      <c r="QGM1294" s="119"/>
      <c r="QGN1294" s="119"/>
      <c r="QGO1294" s="119"/>
      <c r="QGP1294" s="119"/>
      <c r="QGQ1294" s="119"/>
      <c r="QGR1294" s="119"/>
      <c r="QGS1294" s="119"/>
      <c r="QGT1294" s="119"/>
      <c r="QGU1294" s="119"/>
      <c r="QGV1294" s="119"/>
      <c r="QGW1294" s="119"/>
      <c r="QGX1294" s="119"/>
      <c r="QGY1294" s="119"/>
      <c r="QGZ1294" s="119"/>
      <c r="QHA1294" s="119"/>
      <c r="QHB1294" s="119"/>
      <c r="QHC1294" s="119"/>
      <c r="QHD1294" s="119"/>
      <c r="QHE1294" s="119"/>
      <c r="QHF1294" s="119"/>
      <c r="QHG1294" s="119"/>
      <c r="QHH1294" s="119"/>
      <c r="QHI1294" s="119"/>
      <c r="QHJ1294" s="119"/>
      <c r="QHK1294" s="119"/>
      <c r="QHL1294" s="119"/>
      <c r="QHM1294" s="119"/>
      <c r="QHN1294" s="119"/>
      <c r="QHO1294" s="119"/>
      <c r="QHP1294" s="119"/>
      <c r="QHQ1294" s="119"/>
      <c r="QHR1294" s="119"/>
      <c r="QHS1294" s="119"/>
      <c r="QHT1294" s="119"/>
      <c r="QHU1294" s="119"/>
      <c r="QHV1294" s="119"/>
      <c r="QHW1294" s="119"/>
      <c r="QHX1294" s="119"/>
      <c r="QHY1294" s="119"/>
      <c r="QHZ1294" s="119"/>
      <c r="QIA1294" s="119"/>
      <c r="QIB1294" s="119"/>
      <c r="QIC1294" s="119"/>
      <c r="QID1294" s="119"/>
      <c r="QIE1294" s="119"/>
      <c r="QIF1294" s="119"/>
      <c r="QIG1294" s="119"/>
      <c r="QIH1294" s="119"/>
      <c r="QII1294" s="119"/>
      <c r="QIJ1294" s="119"/>
      <c r="QIK1294" s="119"/>
      <c r="QIL1294" s="119"/>
      <c r="QIM1294" s="119"/>
      <c r="QIN1294" s="119"/>
      <c r="QIO1294" s="119"/>
      <c r="QIP1294" s="119"/>
      <c r="QIQ1294" s="119"/>
      <c r="QIR1294" s="119"/>
      <c r="QIS1294" s="119"/>
      <c r="QIT1294" s="119"/>
      <c r="QIU1294" s="119"/>
      <c r="QIV1294" s="119"/>
      <c r="QIW1294" s="119"/>
      <c r="QIX1294" s="119"/>
      <c r="QIY1294" s="119"/>
      <c r="QIZ1294" s="119"/>
      <c r="QJA1294" s="119"/>
      <c r="QJB1294" s="119"/>
      <c r="QJC1294" s="119"/>
      <c r="QJD1294" s="119"/>
      <c r="QJE1294" s="119"/>
      <c r="QJF1294" s="119"/>
      <c r="QJG1294" s="119"/>
      <c r="QJH1294" s="119"/>
      <c r="QJI1294" s="119"/>
      <c r="QJJ1294" s="119"/>
      <c r="QJK1294" s="119"/>
      <c r="QJL1294" s="119"/>
      <c r="QJM1294" s="119"/>
      <c r="QJN1294" s="119"/>
      <c r="QJO1294" s="119"/>
      <c r="QJP1294" s="119"/>
      <c r="QJQ1294" s="119"/>
      <c r="QJR1294" s="119"/>
      <c r="QJS1294" s="119"/>
      <c r="QJT1294" s="119"/>
      <c r="QJU1294" s="119"/>
      <c r="QJV1294" s="119"/>
      <c r="QJW1294" s="119"/>
      <c r="QJX1294" s="119"/>
      <c r="QJY1294" s="119"/>
      <c r="QJZ1294" s="119"/>
      <c r="QKA1294" s="119"/>
      <c r="QKB1294" s="119"/>
      <c r="QKC1294" s="119"/>
      <c r="QKD1294" s="119"/>
      <c r="QKE1294" s="119"/>
      <c r="QKF1294" s="119"/>
      <c r="QKG1294" s="119"/>
      <c r="QKH1294" s="119"/>
      <c r="QKI1294" s="119"/>
      <c r="QKJ1294" s="119"/>
      <c r="QKK1294" s="119"/>
      <c r="QKL1294" s="119"/>
      <c r="QKM1294" s="119"/>
      <c r="QKN1294" s="119"/>
      <c r="QKO1294" s="119"/>
      <c r="QKP1294" s="119"/>
      <c r="QKQ1294" s="119"/>
      <c r="QKR1294" s="119"/>
      <c r="QKS1294" s="119"/>
      <c r="QKT1294" s="119"/>
      <c r="QKU1294" s="119"/>
      <c r="QKV1294" s="119"/>
      <c r="QKW1294" s="119"/>
      <c r="QKX1294" s="119"/>
      <c r="QKY1294" s="119"/>
      <c r="QKZ1294" s="119"/>
      <c r="QLA1294" s="119"/>
      <c r="QLB1294" s="119"/>
      <c r="QLC1294" s="119"/>
      <c r="QLD1294" s="119"/>
      <c r="QLE1294" s="119"/>
      <c r="QLF1294" s="119"/>
      <c r="QLG1294" s="119"/>
      <c r="QLH1294" s="119"/>
      <c r="QLI1294" s="119"/>
      <c r="QLJ1294" s="119"/>
      <c r="QLK1294" s="119"/>
      <c r="QLL1294" s="119"/>
      <c r="QLM1294" s="119"/>
      <c r="QLN1294" s="119"/>
      <c r="QLO1294" s="119"/>
      <c r="QLP1294" s="119"/>
      <c r="QLQ1294" s="119"/>
      <c r="QLR1294" s="119"/>
      <c r="QLS1294" s="119"/>
      <c r="QLT1294" s="119"/>
      <c r="QLU1294" s="119"/>
      <c r="QLV1294" s="119"/>
      <c r="QLW1294" s="119"/>
      <c r="QLX1294" s="119"/>
      <c r="QLY1294" s="119"/>
      <c r="QLZ1294" s="119"/>
      <c r="QMA1294" s="119"/>
      <c r="QMB1294" s="119"/>
      <c r="QMC1294" s="119"/>
      <c r="QMD1294" s="119"/>
      <c r="QME1294" s="119"/>
      <c r="QMF1294" s="119"/>
      <c r="QMG1294" s="119"/>
      <c r="QMH1294" s="119"/>
      <c r="QMI1294" s="119"/>
      <c r="QMJ1294" s="119"/>
      <c r="QMK1294" s="119"/>
      <c r="QML1294" s="119"/>
      <c r="QMM1294" s="119"/>
      <c r="QMN1294" s="119"/>
      <c r="QMO1294" s="119"/>
      <c r="QMP1294" s="119"/>
      <c r="QMQ1294" s="119"/>
      <c r="QMR1294" s="119"/>
      <c r="QMS1294" s="119"/>
      <c r="QMT1294" s="119"/>
      <c r="QMU1294" s="119"/>
      <c r="QMV1294" s="119"/>
      <c r="QMW1294" s="119"/>
      <c r="QMX1294" s="119"/>
      <c r="QMY1294" s="119"/>
      <c r="QMZ1294" s="119"/>
      <c r="QNA1294" s="119"/>
      <c r="QNB1294" s="119"/>
      <c r="QNC1294" s="119"/>
      <c r="QND1294" s="119"/>
      <c r="QNE1294" s="119"/>
      <c r="QNF1294" s="119"/>
      <c r="QNG1294" s="119"/>
      <c r="QNH1294" s="119"/>
      <c r="QNI1294" s="119"/>
      <c r="QNJ1294" s="119"/>
      <c r="QNK1294" s="119"/>
      <c r="QNL1294" s="119"/>
      <c r="QNM1294" s="119"/>
      <c r="QNN1294" s="119"/>
      <c r="QNO1294" s="119"/>
      <c r="QNP1294" s="119"/>
      <c r="QNQ1294" s="119"/>
      <c r="QNR1294" s="119"/>
      <c r="QNS1294" s="119"/>
      <c r="QNT1294" s="119"/>
      <c r="QNU1294" s="119"/>
      <c r="QNV1294" s="119"/>
      <c r="QNW1294" s="119"/>
      <c r="QNX1294" s="119"/>
      <c r="QNY1294" s="119"/>
      <c r="QNZ1294" s="119"/>
      <c r="QOA1294" s="119"/>
      <c r="QOB1294" s="119"/>
      <c r="QOC1294" s="119"/>
      <c r="QOD1294" s="119"/>
      <c r="QOE1294" s="119"/>
      <c r="QOF1294" s="119"/>
      <c r="QOG1294" s="119"/>
      <c r="QOH1294" s="119"/>
      <c r="QOI1294" s="119"/>
      <c r="QOJ1294" s="119"/>
      <c r="QOK1294" s="119"/>
      <c r="QOL1294" s="119"/>
      <c r="QOM1294" s="119"/>
      <c r="QON1294" s="119"/>
      <c r="QOO1294" s="119"/>
      <c r="QOP1294" s="119"/>
      <c r="QOQ1294" s="119"/>
      <c r="QOR1294" s="119"/>
      <c r="QOS1294" s="119"/>
      <c r="QOT1294" s="119"/>
      <c r="QOU1294" s="119"/>
      <c r="QOV1294" s="119"/>
      <c r="QOW1294" s="119"/>
      <c r="QOX1294" s="119"/>
      <c r="QOY1294" s="119"/>
      <c r="QOZ1294" s="119"/>
      <c r="QPA1294" s="119"/>
      <c r="QPB1294" s="119"/>
      <c r="QPC1294" s="119"/>
      <c r="QPD1294" s="119"/>
      <c r="QPE1294" s="119"/>
      <c r="QPF1294" s="119"/>
      <c r="QPG1294" s="119"/>
      <c r="QPH1294" s="119"/>
      <c r="QPI1294" s="119"/>
      <c r="QPJ1294" s="119"/>
      <c r="QPK1294" s="119"/>
      <c r="QPL1294" s="119"/>
      <c r="QPM1294" s="119"/>
      <c r="QPN1294" s="119"/>
      <c r="QPO1294" s="119"/>
      <c r="QPP1294" s="119"/>
      <c r="QPQ1294" s="119"/>
      <c r="QPR1294" s="119"/>
      <c r="QPS1294" s="119"/>
      <c r="QPT1294" s="119"/>
      <c r="QPU1294" s="119"/>
      <c r="QPV1294" s="119"/>
      <c r="QPW1294" s="119"/>
      <c r="QPX1294" s="119"/>
      <c r="QPY1294" s="119"/>
      <c r="QPZ1294" s="119"/>
      <c r="QQA1294" s="119"/>
      <c r="QQB1294" s="119"/>
      <c r="QQC1294" s="119"/>
      <c r="QQD1294" s="119"/>
      <c r="QQE1294" s="119"/>
      <c r="QQF1294" s="119"/>
      <c r="QQG1294" s="119"/>
      <c r="QQH1294" s="119"/>
      <c r="QQI1294" s="119"/>
      <c r="QQJ1294" s="119"/>
      <c r="QQK1294" s="119"/>
      <c r="QQL1294" s="119"/>
      <c r="QQM1294" s="119"/>
      <c r="QQN1294" s="119"/>
      <c r="QQO1294" s="119"/>
      <c r="QQP1294" s="119"/>
      <c r="QQQ1294" s="119"/>
      <c r="QQR1294" s="119"/>
      <c r="QQS1294" s="119"/>
      <c r="QQT1294" s="119"/>
      <c r="QQU1294" s="119"/>
      <c r="QQV1294" s="119"/>
      <c r="QQW1294" s="119"/>
      <c r="QQX1294" s="119"/>
      <c r="QQY1294" s="119"/>
      <c r="QQZ1294" s="119"/>
      <c r="QRA1294" s="119"/>
      <c r="QRB1294" s="119"/>
      <c r="QRC1294" s="119"/>
      <c r="QRD1294" s="119"/>
      <c r="QRE1294" s="119"/>
      <c r="QRF1294" s="119"/>
      <c r="QRG1294" s="119"/>
      <c r="QRH1294" s="119"/>
      <c r="QRI1294" s="119"/>
      <c r="QRJ1294" s="119"/>
      <c r="QRK1294" s="119"/>
      <c r="QRL1294" s="119"/>
      <c r="QRM1294" s="119"/>
      <c r="QRN1294" s="119"/>
      <c r="QRO1294" s="119"/>
      <c r="QRP1294" s="119"/>
      <c r="QRQ1294" s="119"/>
      <c r="QRR1294" s="119"/>
      <c r="QRS1294" s="119"/>
      <c r="QRT1294" s="119"/>
      <c r="QRU1294" s="119"/>
      <c r="QRV1294" s="119"/>
      <c r="QRW1294" s="119"/>
      <c r="QRX1294" s="119"/>
      <c r="QRY1294" s="119"/>
      <c r="QRZ1294" s="119"/>
      <c r="QSA1294" s="119"/>
      <c r="QSB1294" s="119"/>
      <c r="QSC1294" s="119"/>
      <c r="QSD1294" s="119"/>
      <c r="QSE1294" s="119"/>
      <c r="QSF1294" s="119"/>
      <c r="QSG1294" s="119"/>
      <c r="QSH1294" s="119"/>
      <c r="QSI1294" s="119"/>
      <c r="QSJ1294" s="119"/>
      <c r="QSK1294" s="119"/>
      <c r="QSL1294" s="119"/>
      <c r="QSM1294" s="119"/>
      <c r="QSN1294" s="119"/>
      <c r="QSO1294" s="119"/>
      <c r="QSP1294" s="119"/>
      <c r="QSQ1294" s="119"/>
      <c r="QSR1294" s="119"/>
      <c r="QSS1294" s="119"/>
      <c r="QST1294" s="119"/>
      <c r="QSU1294" s="119"/>
      <c r="QSV1294" s="119"/>
      <c r="QSW1294" s="119"/>
      <c r="QSX1294" s="119"/>
      <c r="QSY1294" s="119"/>
      <c r="QSZ1294" s="119"/>
      <c r="QTA1294" s="119"/>
      <c r="QTB1294" s="119"/>
      <c r="QTC1294" s="119"/>
      <c r="QTD1294" s="119"/>
      <c r="QTE1294" s="119"/>
      <c r="QTF1294" s="119"/>
      <c r="QTG1294" s="119"/>
      <c r="QTH1294" s="119"/>
      <c r="QTI1294" s="119"/>
      <c r="QTJ1294" s="119"/>
      <c r="QTK1294" s="119"/>
      <c r="QTL1294" s="119"/>
      <c r="QTM1294" s="119"/>
      <c r="QTN1294" s="119"/>
      <c r="QTO1294" s="119"/>
      <c r="QTP1294" s="119"/>
      <c r="QTQ1294" s="119"/>
      <c r="QTR1294" s="119"/>
      <c r="QTS1294" s="119"/>
      <c r="QTT1294" s="119"/>
      <c r="QTU1294" s="119"/>
      <c r="QTV1294" s="119"/>
      <c r="QTW1294" s="119"/>
      <c r="QTX1294" s="119"/>
      <c r="QTY1294" s="119"/>
      <c r="QTZ1294" s="119"/>
      <c r="QUA1294" s="119"/>
      <c r="QUB1294" s="119"/>
      <c r="QUC1294" s="119"/>
      <c r="QUD1294" s="119"/>
      <c r="QUE1294" s="119"/>
      <c r="QUF1294" s="119"/>
      <c r="QUG1294" s="119"/>
      <c r="QUH1294" s="119"/>
      <c r="QUI1294" s="119"/>
      <c r="QUJ1294" s="119"/>
      <c r="QUK1294" s="119"/>
      <c r="QUL1294" s="119"/>
      <c r="QUM1294" s="119"/>
      <c r="QUN1294" s="119"/>
      <c r="QUO1294" s="119"/>
      <c r="QUP1294" s="119"/>
      <c r="QUQ1294" s="119"/>
      <c r="QUR1294" s="119"/>
      <c r="QUS1294" s="119"/>
      <c r="QUT1294" s="119"/>
      <c r="QUU1294" s="119"/>
      <c r="QUV1294" s="119"/>
      <c r="QUW1294" s="119"/>
      <c r="QUX1294" s="119"/>
      <c r="QUY1294" s="119"/>
      <c r="QUZ1294" s="119"/>
      <c r="QVA1294" s="119"/>
      <c r="QVB1294" s="119"/>
      <c r="QVC1294" s="119"/>
      <c r="QVD1294" s="119"/>
      <c r="QVE1294" s="119"/>
      <c r="QVF1294" s="119"/>
      <c r="QVG1294" s="119"/>
      <c r="QVH1294" s="119"/>
      <c r="QVI1294" s="119"/>
      <c r="QVJ1294" s="119"/>
      <c r="QVK1294" s="119"/>
      <c r="QVL1294" s="119"/>
      <c r="QVM1294" s="119"/>
      <c r="QVN1294" s="119"/>
      <c r="QVO1294" s="119"/>
      <c r="QVP1294" s="119"/>
      <c r="QVQ1294" s="119"/>
      <c r="QVR1294" s="119"/>
      <c r="QVS1294" s="119"/>
      <c r="QVT1294" s="119"/>
      <c r="QVU1294" s="119"/>
      <c r="QVV1294" s="119"/>
      <c r="QVW1294" s="119"/>
      <c r="QVX1294" s="119"/>
      <c r="QVY1294" s="119"/>
      <c r="QVZ1294" s="119"/>
      <c r="QWA1294" s="119"/>
      <c r="QWB1294" s="119"/>
      <c r="QWC1294" s="119"/>
      <c r="QWD1294" s="119"/>
      <c r="QWE1294" s="119"/>
      <c r="QWF1294" s="119"/>
      <c r="QWG1294" s="119"/>
      <c r="QWH1294" s="119"/>
      <c r="QWI1294" s="119"/>
      <c r="QWJ1294" s="119"/>
      <c r="QWK1294" s="119"/>
      <c r="QWL1294" s="119"/>
      <c r="QWM1294" s="119"/>
      <c r="QWN1294" s="119"/>
      <c r="QWO1294" s="119"/>
      <c r="QWP1294" s="119"/>
      <c r="QWQ1294" s="119"/>
      <c r="QWR1294" s="119"/>
      <c r="QWS1294" s="119"/>
      <c r="QWT1294" s="119"/>
      <c r="QWU1294" s="119"/>
      <c r="QWV1294" s="119"/>
      <c r="QWW1294" s="119"/>
      <c r="QWX1294" s="119"/>
      <c r="QWY1294" s="119"/>
      <c r="QWZ1294" s="119"/>
      <c r="QXA1294" s="119"/>
      <c r="QXB1294" s="119"/>
      <c r="QXC1294" s="119"/>
      <c r="QXD1294" s="119"/>
      <c r="QXE1294" s="119"/>
      <c r="QXF1294" s="119"/>
      <c r="QXG1294" s="119"/>
      <c r="QXH1294" s="119"/>
      <c r="QXI1294" s="119"/>
      <c r="QXJ1294" s="119"/>
      <c r="QXK1294" s="119"/>
      <c r="QXL1294" s="119"/>
      <c r="QXM1294" s="119"/>
      <c r="QXN1294" s="119"/>
      <c r="QXO1294" s="119"/>
      <c r="QXP1294" s="119"/>
      <c r="QXQ1294" s="119"/>
      <c r="QXR1294" s="119"/>
      <c r="QXS1294" s="119"/>
      <c r="QXT1294" s="119"/>
      <c r="QXU1294" s="119"/>
      <c r="QXV1294" s="119"/>
      <c r="QXW1294" s="119"/>
      <c r="QXX1294" s="119"/>
      <c r="QXY1294" s="119"/>
      <c r="QXZ1294" s="119"/>
      <c r="QYA1294" s="119"/>
      <c r="QYB1294" s="119"/>
      <c r="QYC1294" s="119"/>
      <c r="QYD1294" s="119"/>
      <c r="QYE1294" s="119"/>
      <c r="QYF1294" s="119"/>
      <c r="QYG1294" s="119"/>
      <c r="QYH1294" s="119"/>
      <c r="QYI1294" s="119"/>
      <c r="QYJ1294" s="119"/>
      <c r="QYK1294" s="119"/>
      <c r="QYL1294" s="119"/>
      <c r="QYM1294" s="119"/>
      <c r="QYN1294" s="119"/>
      <c r="QYO1294" s="119"/>
      <c r="QYP1294" s="119"/>
      <c r="QYQ1294" s="119"/>
      <c r="QYR1294" s="119"/>
      <c r="QYS1294" s="119"/>
      <c r="QYT1294" s="119"/>
      <c r="QYU1294" s="119"/>
      <c r="QYV1294" s="119"/>
      <c r="QYW1294" s="119"/>
      <c r="QYX1294" s="119"/>
      <c r="QYY1294" s="119"/>
      <c r="QYZ1294" s="119"/>
      <c r="QZA1294" s="119"/>
      <c r="QZB1294" s="119"/>
      <c r="QZC1294" s="119"/>
      <c r="QZD1294" s="119"/>
      <c r="QZE1294" s="119"/>
      <c r="QZF1294" s="119"/>
      <c r="QZG1294" s="119"/>
      <c r="QZH1294" s="119"/>
      <c r="QZI1294" s="119"/>
      <c r="QZJ1294" s="119"/>
      <c r="QZK1294" s="119"/>
      <c r="QZL1294" s="119"/>
      <c r="QZM1294" s="119"/>
      <c r="QZN1294" s="119"/>
      <c r="QZO1294" s="119"/>
      <c r="QZP1294" s="119"/>
      <c r="QZQ1294" s="119"/>
      <c r="QZR1294" s="119"/>
      <c r="QZS1294" s="119"/>
      <c r="QZT1294" s="119"/>
      <c r="QZU1294" s="119"/>
      <c r="QZV1294" s="119"/>
      <c r="QZW1294" s="119"/>
      <c r="QZX1294" s="119"/>
      <c r="QZY1294" s="119"/>
      <c r="QZZ1294" s="119"/>
      <c r="RAA1294" s="119"/>
      <c r="RAB1294" s="119"/>
      <c r="RAC1294" s="119"/>
      <c r="RAD1294" s="119"/>
      <c r="RAE1294" s="119"/>
      <c r="RAF1294" s="119"/>
      <c r="RAG1294" s="119"/>
      <c r="RAH1294" s="119"/>
      <c r="RAI1294" s="119"/>
      <c r="RAJ1294" s="119"/>
      <c r="RAK1294" s="119"/>
      <c r="RAL1294" s="119"/>
      <c r="RAM1294" s="119"/>
      <c r="RAN1294" s="119"/>
      <c r="RAO1294" s="119"/>
      <c r="RAP1294" s="119"/>
      <c r="RAQ1294" s="119"/>
      <c r="RAR1294" s="119"/>
      <c r="RAS1294" s="119"/>
      <c r="RAT1294" s="119"/>
      <c r="RAU1294" s="119"/>
      <c r="RAV1294" s="119"/>
      <c r="RAW1294" s="119"/>
      <c r="RAX1294" s="119"/>
      <c r="RAY1294" s="119"/>
      <c r="RAZ1294" s="119"/>
      <c r="RBA1294" s="119"/>
      <c r="RBB1294" s="119"/>
      <c r="RBC1294" s="119"/>
      <c r="RBD1294" s="119"/>
      <c r="RBE1294" s="119"/>
      <c r="RBF1294" s="119"/>
      <c r="RBG1294" s="119"/>
      <c r="RBH1294" s="119"/>
      <c r="RBI1294" s="119"/>
      <c r="RBJ1294" s="119"/>
      <c r="RBK1294" s="119"/>
      <c r="RBL1294" s="119"/>
      <c r="RBM1294" s="119"/>
      <c r="RBN1294" s="119"/>
      <c r="RBO1294" s="119"/>
      <c r="RBP1294" s="119"/>
      <c r="RBQ1294" s="119"/>
      <c r="RBR1294" s="119"/>
      <c r="RBS1294" s="119"/>
      <c r="RBT1294" s="119"/>
      <c r="RBU1294" s="119"/>
      <c r="RBV1294" s="119"/>
      <c r="RBW1294" s="119"/>
      <c r="RBX1294" s="119"/>
      <c r="RBY1294" s="119"/>
      <c r="RBZ1294" s="119"/>
      <c r="RCA1294" s="119"/>
      <c r="RCB1294" s="119"/>
      <c r="RCC1294" s="119"/>
      <c r="RCD1294" s="119"/>
      <c r="RCE1294" s="119"/>
      <c r="RCF1294" s="119"/>
      <c r="RCG1294" s="119"/>
      <c r="RCH1294" s="119"/>
      <c r="RCI1294" s="119"/>
      <c r="RCJ1294" s="119"/>
      <c r="RCK1294" s="119"/>
      <c r="RCL1294" s="119"/>
      <c r="RCM1294" s="119"/>
      <c r="RCN1294" s="119"/>
      <c r="RCO1294" s="119"/>
      <c r="RCP1294" s="119"/>
      <c r="RCQ1294" s="119"/>
      <c r="RCR1294" s="119"/>
      <c r="RCS1294" s="119"/>
      <c r="RCT1294" s="119"/>
      <c r="RCU1294" s="119"/>
      <c r="RCV1294" s="119"/>
      <c r="RCW1294" s="119"/>
      <c r="RCX1294" s="119"/>
      <c r="RCY1294" s="119"/>
      <c r="RCZ1294" s="119"/>
      <c r="RDA1294" s="119"/>
      <c r="RDB1294" s="119"/>
      <c r="RDC1294" s="119"/>
      <c r="RDD1294" s="119"/>
      <c r="RDE1294" s="119"/>
      <c r="RDF1294" s="119"/>
      <c r="RDG1294" s="119"/>
      <c r="RDH1294" s="119"/>
      <c r="RDI1294" s="119"/>
      <c r="RDJ1294" s="119"/>
      <c r="RDK1294" s="119"/>
      <c r="RDL1294" s="119"/>
      <c r="RDM1294" s="119"/>
      <c r="RDN1294" s="119"/>
      <c r="RDO1294" s="119"/>
      <c r="RDP1294" s="119"/>
      <c r="RDQ1294" s="119"/>
      <c r="RDR1294" s="119"/>
      <c r="RDS1294" s="119"/>
      <c r="RDT1294" s="119"/>
      <c r="RDU1294" s="119"/>
      <c r="RDV1294" s="119"/>
      <c r="RDW1294" s="119"/>
      <c r="RDX1294" s="119"/>
      <c r="RDY1294" s="119"/>
      <c r="RDZ1294" s="119"/>
      <c r="REA1294" s="119"/>
      <c r="REB1294" s="119"/>
      <c r="REC1294" s="119"/>
      <c r="RED1294" s="119"/>
      <c r="REE1294" s="119"/>
      <c r="REF1294" s="119"/>
      <c r="REG1294" s="119"/>
      <c r="REH1294" s="119"/>
      <c r="REI1294" s="119"/>
      <c r="REJ1294" s="119"/>
      <c r="REK1294" s="119"/>
      <c r="REL1294" s="119"/>
      <c r="REM1294" s="119"/>
      <c r="REN1294" s="119"/>
      <c r="REO1294" s="119"/>
      <c r="REP1294" s="119"/>
      <c r="REQ1294" s="119"/>
      <c r="RER1294" s="119"/>
      <c r="RES1294" s="119"/>
      <c r="RET1294" s="119"/>
      <c r="REU1294" s="119"/>
      <c r="REV1294" s="119"/>
      <c r="REW1294" s="119"/>
      <c r="REX1294" s="119"/>
      <c r="REY1294" s="119"/>
      <c r="REZ1294" s="119"/>
      <c r="RFA1294" s="119"/>
      <c r="RFB1294" s="119"/>
      <c r="RFC1294" s="119"/>
      <c r="RFD1294" s="119"/>
      <c r="RFE1294" s="119"/>
      <c r="RFF1294" s="119"/>
      <c r="RFG1294" s="119"/>
      <c r="RFH1294" s="119"/>
      <c r="RFI1294" s="119"/>
      <c r="RFJ1294" s="119"/>
      <c r="RFK1294" s="119"/>
      <c r="RFL1294" s="119"/>
      <c r="RFM1294" s="119"/>
      <c r="RFN1294" s="119"/>
      <c r="RFO1294" s="119"/>
      <c r="RFP1294" s="119"/>
      <c r="RFQ1294" s="119"/>
      <c r="RFR1294" s="119"/>
      <c r="RFS1294" s="119"/>
      <c r="RFT1294" s="119"/>
      <c r="RFU1294" s="119"/>
      <c r="RFV1294" s="119"/>
      <c r="RFW1294" s="119"/>
      <c r="RFX1294" s="119"/>
      <c r="RFY1294" s="119"/>
      <c r="RFZ1294" s="119"/>
      <c r="RGA1294" s="119"/>
      <c r="RGB1294" s="119"/>
      <c r="RGC1294" s="119"/>
      <c r="RGD1294" s="119"/>
      <c r="RGE1294" s="119"/>
      <c r="RGF1294" s="119"/>
      <c r="RGG1294" s="119"/>
      <c r="RGH1294" s="119"/>
      <c r="RGI1294" s="119"/>
      <c r="RGJ1294" s="119"/>
      <c r="RGK1294" s="119"/>
      <c r="RGL1294" s="119"/>
      <c r="RGM1294" s="119"/>
      <c r="RGN1294" s="119"/>
      <c r="RGO1294" s="119"/>
      <c r="RGP1294" s="119"/>
      <c r="RGQ1294" s="119"/>
      <c r="RGR1294" s="119"/>
      <c r="RGS1294" s="119"/>
      <c r="RGT1294" s="119"/>
      <c r="RGU1294" s="119"/>
      <c r="RGV1294" s="119"/>
      <c r="RGW1294" s="119"/>
      <c r="RGX1294" s="119"/>
      <c r="RGY1294" s="119"/>
      <c r="RGZ1294" s="119"/>
      <c r="RHA1294" s="119"/>
      <c r="RHB1294" s="119"/>
      <c r="RHC1294" s="119"/>
      <c r="RHD1294" s="119"/>
      <c r="RHE1294" s="119"/>
      <c r="RHF1294" s="119"/>
      <c r="RHG1294" s="119"/>
      <c r="RHH1294" s="119"/>
      <c r="RHI1294" s="119"/>
      <c r="RHJ1294" s="119"/>
      <c r="RHK1294" s="119"/>
      <c r="RHL1294" s="119"/>
      <c r="RHM1294" s="119"/>
      <c r="RHN1294" s="119"/>
      <c r="RHO1294" s="119"/>
      <c r="RHP1294" s="119"/>
      <c r="RHQ1294" s="119"/>
      <c r="RHR1294" s="119"/>
      <c r="RHS1294" s="119"/>
      <c r="RHT1294" s="119"/>
      <c r="RHU1294" s="119"/>
      <c r="RHV1294" s="119"/>
      <c r="RHW1294" s="119"/>
      <c r="RHX1294" s="119"/>
      <c r="RHY1294" s="119"/>
      <c r="RHZ1294" s="119"/>
      <c r="RIA1294" s="119"/>
      <c r="RIB1294" s="119"/>
      <c r="RIC1294" s="119"/>
      <c r="RID1294" s="119"/>
      <c r="RIE1294" s="119"/>
      <c r="RIF1294" s="119"/>
      <c r="RIG1294" s="119"/>
      <c r="RIH1294" s="119"/>
      <c r="RII1294" s="119"/>
      <c r="RIJ1294" s="119"/>
      <c r="RIK1294" s="119"/>
      <c r="RIL1294" s="119"/>
      <c r="RIM1294" s="119"/>
      <c r="RIN1294" s="119"/>
      <c r="RIO1294" s="119"/>
      <c r="RIP1294" s="119"/>
      <c r="RIQ1294" s="119"/>
      <c r="RIR1294" s="119"/>
      <c r="RIS1294" s="119"/>
      <c r="RIT1294" s="119"/>
      <c r="RIU1294" s="119"/>
      <c r="RIV1294" s="119"/>
      <c r="RIW1294" s="119"/>
      <c r="RIX1294" s="119"/>
      <c r="RIY1294" s="119"/>
      <c r="RIZ1294" s="119"/>
      <c r="RJA1294" s="119"/>
      <c r="RJB1294" s="119"/>
      <c r="RJC1294" s="119"/>
      <c r="RJD1294" s="119"/>
      <c r="RJE1294" s="119"/>
      <c r="RJF1294" s="119"/>
      <c r="RJG1294" s="119"/>
      <c r="RJH1294" s="119"/>
      <c r="RJI1294" s="119"/>
      <c r="RJJ1294" s="119"/>
      <c r="RJK1294" s="119"/>
      <c r="RJL1294" s="119"/>
      <c r="RJM1294" s="119"/>
      <c r="RJN1294" s="119"/>
      <c r="RJO1294" s="119"/>
      <c r="RJP1294" s="119"/>
      <c r="RJQ1294" s="119"/>
      <c r="RJR1294" s="119"/>
      <c r="RJS1294" s="119"/>
      <c r="RJT1294" s="119"/>
      <c r="RJU1294" s="119"/>
      <c r="RJV1294" s="119"/>
      <c r="RJW1294" s="119"/>
      <c r="RJX1294" s="119"/>
      <c r="RJY1294" s="119"/>
      <c r="RJZ1294" s="119"/>
      <c r="RKA1294" s="119"/>
      <c r="RKB1294" s="119"/>
      <c r="RKC1294" s="119"/>
      <c r="RKD1294" s="119"/>
      <c r="RKE1294" s="119"/>
      <c r="RKF1294" s="119"/>
      <c r="RKG1294" s="119"/>
      <c r="RKH1294" s="119"/>
      <c r="RKI1294" s="119"/>
      <c r="RKJ1294" s="119"/>
      <c r="RKK1294" s="119"/>
      <c r="RKL1294" s="119"/>
      <c r="RKM1294" s="119"/>
      <c r="RKN1294" s="119"/>
      <c r="RKO1294" s="119"/>
      <c r="RKP1294" s="119"/>
      <c r="RKQ1294" s="119"/>
      <c r="RKR1294" s="119"/>
      <c r="RKS1294" s="119"/>
      <c r="RKT1294" s="119"/>
      <c r="RKU1294" s="119"/>
      <c r="RKV1294" s="119"/>
      <c r="RKW1294" s="119"/>
      <c r="RKX1294" s="119"/>
      <c r="RKY1294" s="119"/>
      <c r="RKZ1294" s="119"/>
      <c r="RLA1294" s="119"/>
      <c r="RLB1294" s="119"/>
      <c r="RLC1294" s="119"/>
      <c r="RLD1294" s="119"/>
      <c r="RLE1294" s="119"/>
      <c r="RLF1294" s="119"/>
      <c r="RLG1294" s="119"/>
      <c r="RLH1294" s="119"/>
      <c r="RLI1294" s="119"/>
      <c r="RLJ1294" s="119"/>
      <c r="RLK1294" s="119"/>
      <c r="RLL1294" s="119"/>
      <c r="RLM1294" s="119"/>
      <c r="RLN1294" s="119"/>
      <c r="RLO1294" s="119"/>
      <c r="RLP1294" s="119"/>
      <c r="RLQ1294" s="119"/>
      <c r="RLR1294" s="119"/>
      <c r="RLS1294" s="119"/>
      <c r="RLT1294" s="119"/>
      <c r="RLU1294" s="119"/>
      <c r="RLV1294" s="119"/>
      <c r="RLW1294" s="119"/>
      <c r="RLX1294" s="119"/>
      <c r="RLY1294" s="119"/>
      <c r="RLZ1294" s="119"/>
      <c r="RMA1294" s="119"/>
      <c r="RMB1294" s="119"/>
      <c r="RMC1294" s="119"/>
      <c r="RMD1294" s="119"/>
      <c r="RME1294" s="119"/>
      <c r="RMF1294" s="119"/>
      <c r="RMG1294" s="119"/>
      <c r="RMH1294" s="119"/>
      <c r="RMI1294" s="119"/>
      <c r="RMJ1294" s="119"/>
      <c r="RMK1294" s="119"/>
      <c r="RML1294" s="119"/>
      <c r="RMM1294" s="119"/>
      <c r="RMN1294" s="119"/>
      <c r="RMO1294" s="119"/>
      <c r="RMP1294" s="119"/>
      <c r="RMQ1294" s="119"/>
      <c r="RMR1294" s="119"/>
      <c r="RMS1294" s="119"/>
      <c r="RMT1294" s="119"/>
      <c r="RMU1294" s="119"/>
      <c r="RMV1294" s="119"/>
      <c r="RMW1294" s="119"/>
      <c r="RMX1294" s="119"/>
      <c r="RMY1294" s="119"/>
      <c r="RMZ1294" s="119"/>
      <c r="RNA1294" s="119"/>
      <c r="RNB1294" s="119"/>
      <c r="RNC1294" s="119"/>
      <c r="RND1294" s="119"/>
      <c r="RNE1294" s="119"/>
      <c r="RNF1294" s="119"/>
      <c r="RNG1294" s="119"/>
      <c r="RNH1294" s="119"/>
      <c r="RNI1294" s="119"/>
      <c r="RNJ1294" s="119"/>
      <c r="RNK1294" s="119"/>
      <c r="RNL1294" s="119"/>
      <c r="RNM1294" s="119"/>
      <c r="RNN1294" s="119"/>
      <c r="RNO1294" s="119"/>
      <c r="RNP1294" s="119"/>
      <c r="RNQ1294" s="119"/>
      <c r="RNR1294" s="119"/>
      <c r="RNS1294" s="119"/>
      <c r="RNT1294" s="119"/>
      <c r="RNU1294" s="119"/>
      <c r="RNV1294" s="119"/>
      <c r="RNW1294" s="119"/>
      <c r="RNX1294" s="119"/>
      <c r="RNY1294" s="119"/>
      <c r="RNZ1294" s="119"/>
      <c r="ROA1294" s="119"/>
      <c r="ROB1294" s="119"/>
      <c r="ROC1294" s="119"/>
      <c r="ROD1294" s="119"/>
      <c r="ROE1294" s="119"/>
      <c r="ROF1294" s="119"/>
      <c r="ROG1294" s="119"/>
      <c r="ROH1294" s="119"/>
      <c r="ROI1294" s="119"/>
      <c r="ROJ1294" s="119"/>
      <c r="ROK1294" s="119"/>
      <c r="ROL1294" s="119"/>
      <c r="ROM1294" s="119"/>
      <c r="RON1294" s="119"/>
      <c r="ROO1294" s="119"/>
      <c r="ROP1294" s="119"/>
      <c r="ROQ1294" s="119"/>
      <c r="ROR1294" s="119"/>
      <c r="ROS1294" s="119"/>
      <c r="ROT1294" s="119"/>
      <c r="ROU1294" s="119"/>
      <c r="ROV1294" s="119"/>
      <c r="ROW1294" s="119"/>
      <c r="ROX1294" s="119"/>
      <c r="ROY1294" s="119"/>
      <c r="ROZ1294" s="119"/>
      <c r="RPA1294" s="119"/>
      <c r="RPB1294" s="119"/>
      <c r="RPC1294" s="119"/>
      <c r="RPD1294" s="119"/>
      <c r="RPE1294" s="119"/>
      <c r="RPF1294" s="119"/>
      <c r="RPG1294" s="119"/>
      <c r="RPH1294" s="119"/>
      <c r="RPI1294" s="119"/>
      <c r="RPJ1294" s="119"/>
      <c r="RPK1294" s="119"/>
      <c r="RPL1294" s="119"/>
      <c r="RPM1294" s="119"/>
      <c r="RPN1294" s="119"/>
      <c r="RPO1294" s="119"/>
      <c r="RPP1294" s="119"/>
      <c r="RPQ1294" s="119"/>
      <c r="RPR1294" s="119"/>
      <c r="RPS1294" s="119"/>
      <c r="RPT1294" s="119"/>
      <c r="RPU1294" s="119"/>
      <c r="RPV1294" s="119"/>
      <c r="RPW1294" s="119"/>
      <c r="RPX1294" s="119"/>
      <c r="RPY1294" s="119"/>
      <c r="RPZ1294" s="119"/>
      <c r="RQA1294" s="119"/>
      <c r="RQB1294" s="119"/>
      <c r="RQC1294" s="119"/>
      <c r="RQD1294" s="119"/>
      <c r="RQE1294" s="119"/>
      <c r="RQF1294" s="119"/>
      <c r="RQG1294" s="119"/>
      <c r="RQH1294" s="119"/>
      <c r="RQI1294" s="119"/>
      <c r="RQJ1294" s="119"/>
      <c r="RQK1294" s="119"/>
      <c r="RQL1294" s="119"/>
      <c r="RQM1294" s="119"/>
      <c r="RQN1294" s="119"/>
      <c r="RQO1294" s="119"/>
      <c r="RQP1294" s="119"/>
      <c r="RQQ1294" s="119"/>
      <c r="RQR1294" s="119"/>
      <c r="RQS1294" s="119"/>
      <c r="RQT1294" s="119"/>
      <c r="RQU1294" s="119"/>
      <c r="RQV1294" s="119"/>
      <c r="RQW1294" s="119"/>
      <c r="RQX1294" s="119"/>
      <c r="RQY1294" s="119"/>
      <c r="RQZ1294" s="119"/>
      <c r="RRA1294" s="119"/>
      <c r="RRB1294" s="119"/>
      <c r="RRC1294" s="119"/>
      <c r="RRD1294" s="119"/>
      <c r="RRE1294" s="119"/>
      <c r="RRF1294" s="119"/>
      <c r="RRG1294" s="119"/>
      <c r="RRH1294" s="119"/>
      <c r="RRI1294" s="119"/>
      <c r="RRJ1294" s="119"/>
      <c r="RRK1294" s="119"/>
      <c r="RRL1294" s="119"/>
      <c r="RRM1294" s="119"/>
      <c r="RRN1294" s="119"/>
      <c r="RRO1294" s="119"/>
      <c r="RRP1294" s="119"/>
      <c r="RRQ1294" s="119"/>
      <c r="RRR1294" s="119"/>
      <c r="RRS1294" s="119"/>
      <c r="RRT1294" s="119"/>
      <c r="RRU1294" s="119"/>
      <c r="RRV1294" s="119"/>
      <c r="RRW1294" s="119"/>
      <c r="RRX1294" s="119"/>
      <c r="RRY1294" s="119"/>
      <c r="RRZ1294" s="119"/>
      <c r="RSA1294" s="119"/>
      <c r="RSB1294" s="119"/>
      <c r="RSC1294" s="119"/>
      <c r="RSD1294" s="119"/>
      <c r="RSE1294" s="119"/>
      <c r="RSF1294" s="119"/>
      <c r="RSG1294" s="119"/>
      <c r="RSH1294" s="119"/>
      <c r="RSI1294" s="119"/>
      <c r="RSJ1294" s="119"/>
      <c r="RSK1294" s="119"/>
      <c r="RSL1294" s="119"/>
      <c r="RSM1294" s="119"/>
      <c r="RSN1294" s="119"/>
      <c r="RSO1294" s="119"/>
      <c r="RSP1294" s="119"/>
      <c r="RSQ1294" s="119"/>
      <c r="RSR1294" s="119"/>
      <c r="RSS1294" s="119"/>
      <c r="RST1294" s="119"/>
      <c r="RSU1294" s="119"/>
      <c r="RSV1294" s="119"/>
      <c r="RSW1294" s="119"/>
      <c r="RSX1294" s="119"/>
      <c r="RSY1294" s="119"/>
      <c r="RSZ1294" s="119"/>
      <c r="RTA1294" s="119"/>
      <c r="RTB1294" s="119"/>
      <c r="RTC1294" s="119"/>
      <c r="RTD1294" s="119"/>
      <c r="RTE1294" s="119"/>
      <c r="RTF1294" s="119"/>
      <c r="RTG1294" s="119"/>
      <c r="RTH1294" s="119"/>
      <c r="RTI1294" s="119"/>
      <c r="RTJ1294" s="119"/>
      <c r="RTK1294" s="119"/>
      <c r="RTL1294" s="119"/>
      <c r="RTM1294" s="119"/>
      <c r="RTN1294" s="119"/>
      <c r="RTO1294" s="119"/>
      <c r="RTP1294" s="119"/>
      <c r="RTQ1294" s="119"/>
      <c r="RTR1294" s="119"/>
      <c r="RTS1294" s="119"/>
      <c r="RTT1294" s="119"/>
      <c r="RTU1294" s="119"/>
      <c r="RTV1294" s="119"/>
      <c r="RTW1294" s="119"/>
      <c r="RTX1294" s="119"/>
      <c r="RTY1294" s="119"/>
      <c r="RTZ1294" s="119"/>
      <c r="RUA1294" s="119"/>
      <c r="RUB1294" s="119"/>
      <c r="RUC1294" s="119"/>
      <c r="RUD1294" s="119"/>
      <c r="RUE1294" s="119"/>
      <c r="RUF1294" s="119"/>
      <c r="RUG1294" s="119"/>
      <c r="RUH1294" s="119"/>
      <c r="RUI1294" s="119"/>
      <c r="RUJ1294" s="119"/>
      <c r="RUK1294" s="119"/>
      <c r="RUL1294" s="119"/>
      <c r="RUM1294" s="119"/>
      <c r="RUN1294" s="119"/>
      <c r="RUO1294" s="119"/>
      <c r="RUP1294" s="119"/>
      <c r="RUQ1294" s="119"/>
      <c r="RUR1294" s="119"/>
      <c r="RUS1294" s="119"/>
      <c r="RUT1294" s="119"/>
      <c r="RUU1294" s="119"/>
      <c r="RUV1294" s="119"/>
      <c r="RUW1294" s="119"/>
      <c r="RUX1294" s="119"/>
      <c r="RUY1294" s="119"/>
      <c r="RUZ1294" s="119"/>
      <c r="RVA1294" s="119"/>
      <c r="RVB1294" s="119"/>
      <c r="RVC1294" s="119"/>
      <c r="RVD1294" s="119"/>
      <c r="RVE1294" s="119"/>
      <c r="RVF1294" s="119"/>
      <c r="RVG1294" s="119"/>
      <c r="RVH1294" s="119"/>
      <c r="RVI1294" s="119"/>
      <c r="RVJ1294" s="119"/>
      <c r="RVK1294" s="119"/>
      <c r="RVL1294" s="119"/>
      <c r="RVM1294" s="119"/>
      <c r="RVN1294" s="119"/>
      <c r="RVO1294" s="119"/>
      <c r="RVP1294" s="119"/>
      <c r="RVQ1294" s="119"/>
      <c r="RVR1294" s="119"/>
      <c r="RVS1294" s="119"/>
      <c r="RVT1294" s="119"/>
      <c r="RVU1294" s="119"/>
      <c r="RVV1294" s="119"/>
      <c r="RVW1294" s="119"/>
      <c r="RVX1294" s="119"/>
      <c r="RVY1294" s="119"/>
      <c r="RVZ1294" s="119"/>
      <c r="RWA1294" s="119"/>
      <c r="RWB1294" s="119"/>
      <c r="RWC1294" s="119"/>
      <c r="RWD1294" s="119"/>
      <c r="RWE1294" s="119"/>
      <c r="RWF1294" s="119"/>
      <c r="RWG1294" s="119"/>
      <c r="RWH1294" s="119"/>
      <c r="RWI1294" s="119"/>
      <c r="RWJ1294" s="119"/>
      <c r="RWK1294" s="119"/>
      <c r="RWL1294" s="119"/>
      <c r="RWM1294" s="119"/>
      <c r="RWN1294" s="119"/>
      <c r="RWO1294" s="119"/>
      <c r="RWP1294" s="119"/>
      <c r="RWQ1294" s="119"/>
      <c r="RWR1294" s="119"/>
      <c r="RWS1294" s="119"/>
      <c r="RWT1294" s="119"/>
      <c r="RWU1294" s="119"/>
      <c r="RWV1294" s="119"/>
      <c r="RWW1294" s="119"/>
      <c r="RWX1294" s="119"/>
      <c r="RWY1294" s="119"/>
      <c r="RWZ1294" s="119"/>
      <c r="RXA1294" s="119"/>
      <c r="RXB1294" s="119"/>
      <c r="RXC1294" s="119"/>
      <c r="RXD1294" s="119"/>
      <c r="RXE1294" s="119"/>
      <c r="RXF1294" s="119"/>
      <c r="RXG1294" s="119"/>
      <c r="RXH1294" s="119"/>
      <c r="RXI1294" s="119"/>
      <c r="RXJ1294" s="119"/>
      <c r="RXK1294" s="119"/>
      <c r="RXL1294" s="119"/>
      <c r="RXM1294" s="119"/>
      <c r="RXN1294" s="119"/>
      <c r="RXO1294" s="119"/>
      <c r="RXP1294" s="119"/>
      <c r="RXQ1294" s="119"/>
      <c r="RXR1294" s="119"/>
      <c r="RXS1294" s="119"/>
      <c r="RXT1294" s="119"/>
      <c r="RXU1294" s="119"/>
      <c r="RXV1294" s="119"/>
      <c r="RXW1294" s="119"/>
      <c r="RXX1294" s="119"/>
      <c r="RXY1294" s="119"/>
      <c r="RXZ1294" s="119"/>
      <c r="RYA1294" s="119"/>
      <c r="RYB1294" s="119"/>
      <c r="RYC1294" s="119"/>
      <c r="RYD1294" s="119"/>
      <c r="RYE1294" s="119"/>
      <c r="RYF1294" s="119"/>
      <c r="RYG1294" s="119"/>
      <c r="RYH1294" s="119"/>
      <c r="RYI1294" s="119"/>
      <c r="RYJ1294" s="119"/>
      <c r="RYK1294" s="119"/>
      <c r="RYL1294" s="119"/>
      <c r="RYM1294" s="119"/>
      <c r="RYN1294" s="119"/>
      <c r="RYO1294" s="119"/>
      <c r="RYP1294" s="119"/>
      <c r="RYQ1294" s="119"/>
      <c r="RYR1294" s="119"/>
      <c r="RYS1294" s="119"/>
      <c r="RYT1294" s="119"/>
      <c r="RYU1294" s="119"/>
      <c r="RYV1294" s="119"/>
      <c r="RYW1294" s="119"/>
      <c r="RYX1294" s="119"/>
      <c r="RYY1294" s="119"/>
      <c r="RYZ1294" s="119"/>
      <c r="RZA1294" s="119"/>
      <c r="RZB1294" s="119"/>
      <c r="RZC1294" s="119"/>
      <c r="RZD1294" s="119"/>
      <c r="RZE1294" s="119"/>
      <c r="RZF1294" s="119"/>
      <c r="RZG1294" s="119"/>
      <c r="RZH1294" s="119"/>
      <c r="RZI1294" s="119"/>
      <c r="RZJ1294" s="119"/>
      <c r="RZK1294" s="119"/>
      <c r="RZL1294" s="119"/>
      <c r="RZM1294" s="119"/>
      <c r="RZN1294" s="119"/>
      <c r="RZO1294" s="119"/>
      <c r="RZP1294" s="119"/>
      <c r="RZQ1294" s="119"/>
      <c r="RZR1294" s="119"/>
      <c r="RZS1294" s="119"/>
      <c r="RZT1294" s="119"/>
      <c r="RZU1294" s="119"/>
      <c r="RZV1294" s="119"/>
      <c r="RZW1294" s="119"/>
      <c r="RZX1294" s="119"/>
      <c r="RZY1294" s="119"/>
      <c r="RZZ1294" s="119"/>
      <c r="SAA1294" s="119"/>
      <c r="SAB1294" s="119"/>
      <c r="SAC1294" s="119"/>
      <c r="SAD1294" s="119"/>
      <c r="SAE1294" s="119"/>
      <c r="SAF1294" s="119"/>
      <c r="SAG1294" s="119"/>
      <c r="SAH1294" s="119"/>
      <c r="SAI1294" s="119"/>
      <c r="SAJ1294" s="119"/>
      <c r="SAK1294" s="119"/>
      <c r="SAL1294" s="119"/>
      <c r="SAM1294" s="119"/>
      <c r="SAN1294" s="119"/>
      <c r="SAO1294" s="119"/>
      <c r="SAP1294" s="119"/>
      <c r="SAQ1294" s="119"/>
      <c r="SAR1294" s="119"/>
      <c r="SAS1294" s="119"/>
      <c r="SAT1294" s="119"/>
      <c r="SAU1294" s="119"/>
      <c r="SAV1294" s="119"/>
      <c r="SAW1294" s="119"/>
      <c r="SAX1294" s="119"/>
      <c r="SAY1294" s="119"/>
      <c r="SAZ1294" s="119"/>
      <c r="SBA1294" s="119"/>
      <c r="SBB1294" s="119"/>
      <c r="SBC1294" s="119"/>
      <c r="SBD1294" s="119"/>
      <c r="SBE1294" s="119"/>
      <c r="SBF1294" s="119"/>
      <c r="SBG1294" s="119"/>
      <c r="SBH1294" s="119"/>
      <c r="SBI1294" s="119"/>
      <c r="SBJ1294" s="119"/>
      <c r="SBK1294" s="119"/>
      <c r="SBL1294" s="119"/>
      <c r="SBM1294" s="119"/>
      <c r="SBN1294" s="119"/>
      <c r="SBO1294" s="119"/>
      <c r="SBP1294" s="119"/>
      <c r="SBQ1294" s="119"/>
      <c r="SBR1294" s="119"/>
      <c r="SBS1294" s="119"/>
      <c r="SBT1294" s="119"/>
      <c r="SBU1294" s="119"/>
      <c r="SBV1294" s="119"/>
      <c r="SBW1294" s="119"/>
      <c r="SBX1294" s="119"/>
      <c r="SBY1294" s="119"/>
      <c r="SBZ1294" s="119"/>
      <c r="SCA1294" s="119"/>
      <c r="SCB1294" s="119"/>
      <c r="SCC1294" s="119"/>
      <c r="SCD1294" s="119"/>
      <c r="SCE1294" s="119"/>
      <c r="SCF1294" s="119"/>
      <c r="SCG1294" s="119"/>
      <c r="SCH1294" s="119"/>
      <c r="SCI1294" s="119"/>
      <c r="SCJ1294" s="119"/>
      <c r="SCK1294" s="119"/>
      <c r="SCL1294" s="119"/>
      <c r="SCM1294" s="119"/>
      <c r="SCN1294" s="119"/>
      <c r="SCO1294" s="119"/>
      <c r="SCP1294" s="119"/>
      <c r="SCQ1294" s="119"/>
      <c r="SCR1294" s="119"/>
      <c r="SCS1294" s="119"/>
      <c r="SCT1294" s="119"/>
      <c r="SCU1294" s="119"/>
      <c r="SCV1294" s="119"/>
      <c r="SCW1294" s="119"/>
      <c r="SCX1294" s="119"/>
      <c r="SCY1294" s="119"/>
      <c r="SCZ1294" s="119"/>
      <c r="SDA1294" s="119"/>
      <c r="SDB1294" s="119"/>
      <c r="SDC1294" s="119"/>
      <c r="SDD1294" s="119"/>
      <c r="SDE1294" s="119"/>
      <c r="SDF1294" s="119"/>
      <c r="SDG1294" s="119"/>
      <c r="SDH1294" s="119"/>
      <c r="SDI1294" s="119"/>
      <c r="SDJ1294" s="119"/>
      <c r="SDK1294" s="119"/>
      <c r="SDL1294" s="119"/>
      <c r="SDM1294" s="119"/>
      <c r="SDN1294" s="119"/>
      <c r="SDO1294" s="119"/>
      <c r="SDP1294" s="119"/>
      <c r="SDQ1294" s="119"/>
      <c r="SDR1294" s="119"/>
      <c r="SDS1294" s="119"/>
      <c r="SDT1294" s="119"/>
      <c r="SDU1294" s="119"/>
      <c r="SDV1294" s="119"/>
      <c r="SDW1294" s="119"/>
      <c r="SDX1294" s="119"/>
      <c r="SDY1294" s="119"/>
      <c r="SDZ1294" s="119"/>
      <c r="SEA1294" s="119"/>
      <c r="SEB1294" s="119"/>
      <c r="SEC1294" s="119"/>
      <c r="SED1294" s="119"/>
      <c r="SEE1294" s="119"/>
      <c r="SEF1294" s="119"/>
      <c r="SEG1294" s="119"/>
      <c r="SEH1294" s="119"/>
      <c r="SEI1294" s="119"/>
      <c r="SEJ1294" s="119"/>
      <c r="SEK1294" s="119"/>
      <c r="SEL1294" s="119"/>
      <c r="SEM1294" s="119"/>
      <c r="SEN1294" s="119"/>
      <c r="SEO1294" s="119"/>
      <c r="SEP1294" s="119"/>
      <c r="SEQ1294" s="119"/>
      <c r="SER1294" s="119"/>
      <c r="SES1294" s="119"/>
      <c r="SET1294" s="119"/>
      <c r="SEU1294" s="119"/>
      <c r="SEV1294" s="119"/>
      <c r="SEW1294" s="119"/>
      <c r="SEX1294" s="119"/>
      <c r="SEY1294" s="119"/>
      <c r="SEZ1294" s="119"/>
      <c r="SFA1294" s="119"/>
      <c r="SFB1294" s="119"/>
      <c r="SFC1294" s="119"/>
      <c r="SFD1294" s="119"/>
      <c r="SFE1294" s="119"/>
      <c r="SFF1294" s="119"/>
      <c r="SFG1294" s="119"/>
      <c r="SFH1294" s="119"/>
      <c r="SFI1294" s="119"/>
      <c r="SFJ1294" s="119"/>
      <c r="SFK1294" s="119"/>
      <c r="SFL1294" s="119"/>
      <c r="SFM1294" s="119"/>
      <c r="SFN1294" s="119"/>
      <c r="SFO1294" s="119"/>
      <c r="SFP1294" s="119"/>
      <c r="SFQ1294" s="119"/>
      <c r="SFR1294" s="119"/>
      <c r="SFS1294" s="119"/>
      <c r="SFT1294" s="119"/>
      <c r="SFU1294" s="119"/>
      <c r="SFV1294" s="119"/>
      <c r="SFW1294" s="119"/>
      <c r="SFX1294" s="119"/>
      <c r="SFY1294" s="119"/>
      <c r="SFZ1294" s="119"/>
      <c r="SGA1294" s="119"/>
      <c r="SGB1294" s="119"/>
      <c r="SGC1294" s="119"/>
      <c r="SGD1294" s="119"/>
      <c r="SGE1294" s="119"/>
      <c r="SGF1294" s="119"/>
      <c r="SGG1294" s="119"/>
      <c r="SGH1294" s="119"/>
      <c r="SGI1294" s="119"/>
      <c r="SGJ1294" s="119"/>
      <c r="SGK1294" s="119"/>
      <c r="SGL1294" s="119"/>
      <c r="SGM1294" s="119"/>
      <c r="SGN1294" s="119"/>
      <c r="SGO1294" s="119"/>
      <c r="SGP1294" s="119"/>
      <c r="SGQ1294" s="119"/>
      <c r="SGR1294" s="119"/>
      <c r="SGS1294" s="119"/>
      <c r="SGT1294" s="119"/>
      <c r="SGU1294" s="119"/>
      <c r="SGV1294" s="119"/>
      <c r="SGW1294" s="119"/>
      <c r="SGX1294" s="119"/>
      <c r="SGY1294" s="119"/>
      <c r="SGZ1294" s="119"/>
      <c r="SHA1294" s="119"/>
      <c r="SHB1294" s="119"/>
      <c r="SHC1294" s="119"/>
      <c r="SHD1294" s="119"/>
      <c r="SHE1294" s="119"/>
      <c r="SHF1294" s="119"/>
      <c r="SHG1294" s="119"/>
      <c r="SHH1294" s="119"/>
      <c r="SHI1294" s="119"/>
      <c r="SHJ1294" s="119"/>
      <c r="SHK1294" s="119"/>
      <c r="SHL1294" s="119"/>
      <c r="SHM1294" s="119"/>
      <c r="SHN1294" s="119"/>
      <c r="SHO1294" s="119"/>
      <c r="SHP1294" s="119"/>
      <c r="SHQ1294" s="119"/>
      <c r="SHR1294" s="119"/>
      <c r="SHS1294" s="119"/>
      <c r="SHT1294" s="119"/>
      <c r="SHU1294" s="119"/>
      <c r="SHV1294" s="119"/>
      <c r="SHW1294" s="119"/>
      <c r="SHX1294" s="119"/>
      <c r="SHY1294" s="119"/>
      <c r="SHZ1294" s="119"/>
      <c r="SIA1294" s="119"/>
      <c r="SIB1294" s="119"/>
      <c r="SIC1294" s="119"/>
      <c r="SID1294" s="119"/>
      <c r="SIE1294" s="119"/>
      <c r="SIF1294" s="119"/>
      <c r="SIG1294" s="119"/>
      <c r="SIH1294" s="119"/>
      <c r="SII1294" s="119"/>
      <c r="SIJ1294" s="119"/>
      <c r="SIK1294" s="119"/>
      <c r="SIL1294" s="119"/>
      <c r="SIM1294" s="119"/>
      <c r="SIN1294" s="119"/>
      <c r="SIO1294" s="119"/>
      <c r="SIP1294" s="119"/>
      <c r="SIQ1294" s="119"/>
      <c r="SIR1294" s="119"/>
      <c r="SIS1294" s="119"/>
      <c r="SIT1294" s="119"/>
      <c r="SIU1294" s="119"/>
      <c r="SIV1294" s="119"/>
      <c r="SIW1294" s="119"/>
      <c r="SIX1294" s="119"/>
      <c r="SIY1294" s="119"/>
      <c r="SIZ1294" s="119"/>
      <c r="SJA1294" s="119"/>
      <c r="SJB1294" s="119"/>
      <c r="SJC1294" s="119"/>
      <c r="SJD1294" s="119"/>
      <c r="SJE1294" s="119"/>
      <c r="SJF1294" s="119"/>
      <c r="SJG1294" s="119"/>
      <c r="SJH1294" s="119"/>
      <c r="SJI1294" s="119"/>
      <c r="SJJ1294" s="119"/>
      <c r="SJK1294" s="119"/>
      <c r="SJL1294" s="119"/>
      <c r="SJM1294" s="119"/>
      <c r="SJN1294" s="119"/>
      <c r="SJO1294" s="119"/>
      <c r="SJP1294" s="119"/>
      <c r="SJQ1294" s="119"/>
      <c r="SJR1294" s="119"/>
      <c r="SJS1294" s="119"/>
      <c r="SJT1294" s="119"/>
      <c r="SJU1294" s="119"/>
      <c r="SJV1294" s="119"/>
      <c r="SJW1294" s="119"/>
      <c r="SJX1294" s="119"/>
      <c r="SJY1294" s="119"/>
      <c r="SJZ1294" s="119"/>
      <c r="SKA1294" s="119"/>
      <c r="SKB1294" s="119"/>
      <c r="SKC1294" s="119"/>
      <c r="SKD1294" s="119"/>
      <c r="SKE1294" s="119"/>
      <c r="SKF1294" s="119"/>
      <c r="SKG1294" s="119"/>
      <c r="SKH1294" s="119"/>
      <c r="SKI1294" s="119"/>
      <c r="SKJ1294" s="119"/>
      <c r="SKK1294" s="119"/>
      <c r="SKL1294" s="119"/>
      <c r="SKM1294" s="119"/>
      <c r="SKN1294" s="119"/>
      <c r="SKO1294" s="119"/>
      <c r="SKP1294" s="119"/>
      <c r="SKQ1294" s="119"/>
      <c r="SKR1294" s="119"/>
      <c r="SKS1294" s="119"/>
      <c r="SKT1294" s="119"/>
      <c r="SKU1294" s="119"/>
      <c r="SKV1294" s="119"/>
      <c r="SKW1294" s="119"/>
      <c r="SKX1294" s="119"/>
      <c r="SKY1294" s="119"/>
      <c r="SKZ1294" s="119"/>
      <c r="SLA1294" s="119"/>
      <c r="SLB1294" s="119"/>
      <c r="SLC1294" s="119"/>
      <c r="SLD1294" s="119"/>
      <c r="SLE1294" s="119"/>
      <c r="SLF1294" s="119"/>
      <c r="SLG1294" s="119"/>
      <c r="SLH1294" s="119"/>
      <c r="SLI1294" s="119"/>
      <c r="SLJ1294" s="119"/>
      <c r="SLK1294" s="119"/>
      <c r="SLL1294" s="119"/>
      <c r="SLM1294" s="119"/>
      <c r="SLN1294" s="119"/>
      <c r="SLO1294" s="119"/>
      <c r="SLP1294" s="119"/>
      <c r="SLQ1294" s="119"/>
      <c r="SLR1294" s="119"/>
      <c r="SLS1294" s="119"/>
      <c r="SLT1294" s="119"/>
      <c r="SLU1294" s="119"/>
      <c r="SLV1294" s="119"/>
      <c r="SLW1294" s="119"/>
      <c r="SLX1294" s="119"/>
      <c r="SLY1294" s="119"/>
      <c r="SLZ1294" s="119"/>
      <c r="SMA1294" s="119"/>
      <c r="SMB1294" s="119"/>
      <c r="SMC1294" s="119"/>
      <c r="SMD1294" s="119"/>
      <c r="SME1294" s="119"/>
      <c r="SMF1294" s="119"/>
      <c r="SMG1294" s="119"/>
      <c r="SMH1294" s="119"/>
      <c r="SMI1294" s="119"/>
      <c r="SMJ1294" s="119"/>
      <c r="SMK1294" s="119"/>
      <c r="SML1294" s="119"/>
      <c r="SMM1294" s="119"/>
      <c r="SMN1294" s="119"/>
      <c r="SMO1294" s="119"/>
      <c r="SMP1294" s="119"/>
      <c r="SMQ1294" s="119"/>
      <c r="SMR1294" s="119"/>
      <c r="SMS1294" s="119"/>
      <c r="SMT1294" s="119"/>
      <c r="SMU1294" s="119"/>
      <c r="SMV1294" s="119"/>
      <c r="SMW1294" s="119"/>
      <c r="SMX1294" s="119"/>
      <c r="SMY1294" s="119"/>
      <c r="SMZ1294" s="119"/>
      <c r="SNA1294" s="119"/>
      <c r="SNB1294" s="119"/>
      <c r="SNC1294" s="119"/>
      <c r="SND1294" s="119"/>
      <c r="SNE1294" s="119"/>
      <c r="SNF1294" s="119"/>
      <c r="SNG1294" s="119"/>
      <c r="SNH1294" s="119"/>
      <c r="SNI1294" s="119"/>
      <c r="SNJ1294" s="119"/>
      <c r="SNK1294" s="119"/>
      <c r="SNL1294" s="119"/>
      <c r="SNM1294" s="119"/>
      <c r="SNN1294" s="119"/>
      <c r="SNO1294" s="119"/>
      <c r="SNP1294" s="119"/>
      <c r="SNQ1294" s="119"/>
      <c r="SNR1294" s="119"/>
      <c r="SNS1294" s="119"/>
      <c r="SNT1294" s="119"/>
      <c r="SNU1294" s="119"/>
      <c r="SNV1294" s="119"/>
      <c r="SNW1294" s="119"/>
      <c r="SNX1294" s="119"/>
      <c r="SNY1294" s="119"/>
      <c r="SNZ1294" s="119"/>
      <c r="SOA1294" s="119"/>
      <c r="SOB1294" s="119"/>
      <c r="SOC1294" s="119"/>
      <c r="SOD1294" s="119"/>
      <c r="SOE1294" s="119"/>
      <c r="SOF1294" s="119"/>
      <c r="SOG1294" s="119"/>
      <c r="SOH1294" s="119"/>
      <c r="SOI1294" s="119"/>
      <c r="SOJ1294" s="119"/>
      <c r="SOK1294" s="119"/>
      <c r="SOL1294" s="119"/>
      <c r="SOM1294" s="119"/>
      <c r="SON1294" s="119"/>
      <c r="SOO1294" s="119"/>
      <c r="SOP1294" s="119"/>
      <c r="SOQ1294" s="119"/>
      <c r="SOR1294" s="119"/>
      <c r="SOS1294" s="119"/>
      <c r="SOT1294" s="119"/>
      <c r="SOU1294" s="119"/>
      <c r="SOV1294" s="119"/>
      <c r="SOW1294" s="119"/>
      <c r="SOX1294" s="119"/>
      <c r="SOY1294" s="119"/>
      <c r="SOZ1294" s="119"/>
      <c r="SPA1294" s="119"/>
      <c r="SPB1294" s="119"/>
      <c r="SPC1294" s="119"/>
      <c r="SPD1294" s="119"/>
      <c r="SPE1294" s="119"/>
      <c r="SPF1294" s="119"/>
      <c r="SPG1294" s="119"/>
      <c r="SPH1294" s="119"/>
      <c r="SPI1294" s="119"/>
      <c r="SPJ1294" s="119"/>
      <c r="SPK1294" s="119"/>
      <c r="SPL1294" s="119"/>
      <c r="SPM1294" s="119"/>
      <c r="SPN1294" s="119"/>
      <c r="SPO1294" s="119"/>
      <c r="SPP1294" s="119"/>
      <c r="SPQ1294" s="119"/>
      <c r="SPR1294" s="119"/>
      <c r="SPS1294" s="119"/>
      <c r="SPT1294" s="119"/>
      <c r="SPU1294" s="119"/>
      <c r="SPV1294" s="119"/>
      <c r="SPW1294" s="119"/>
      <c r="SPX1294" s="119"/>
      <c r="SPY1294" s="119"/>
      <c r="SPZ1294" s="119"/>
      <c r="SQA1294" s="119"/>
      <c r="SQB1294" s="119"/>
      <c r="SQC1294" s="119"/>
      <c r="SQD1294" s="119"/>
      <c r="SQE1294" s="119"/>
      <c r="SQF1294" s="119"/>
      <c r="SQG1294" s="119"/>
      <c r="SQH1294" s="119"/>
      <c r="SQI1294" s="119"/>
      <c r="SQJ1294" s="119"/>
      <c r="SQK1294" s="119"/>
      <c r="SQL1294" s="119"/>
      <c r="SQM1294" s="119"/>
      <c r="SQN1294" s="119"/>
      <c r="SQO1294" s="119"/>
      <c r="SQP1294" s="119"/>
      <c r="SQQ1294" s="119"/>
      <c r="SQR1294" s="119"/>
      <c r="SQS1294" s="119"/>
      <c r="SQT1294" s="119"/>
      <c r="SQU1294" s="119"/>
      <c r="SQV1294" s="119"/>
      <c r="SQW1294" s="119"/>
      <c r="SQX1294" s="119"/>
      <c r="SQY1294" s="119"/>
      <c r="SQZ1294" s="119"/>
      <c r="SRA1294" s="119"/>
      <c r="SRB1294" s="119"/>
      <c r="SRC1294" s="119"/>
      <c r="SRD1294" s="119"/>
      <c r="SRE1294" s="119"/>
      <c r="SRF1294" s="119"/>
      <c r="SRG1294" s="119"/>
      <c r="SRH1294" s="119"/>
      <c r="SRI1294" s="119"/>
      <c r="SRJ1294" s="119"/>
      <c r="SRK1294" s="119"/>
      <c r="SRL1294" s="119"/>
      <c r="SRM1294" s="119"/>
      <c r="SRN1294" s="119"/>
      <c r="SRO1294" s="119"/>
      <c r="SRP1294" s="119"/>
      <c r="SRQ1294" s="119"/>
      <c r="SRR1294" s="119"/>
      <c r="SRS1294" s="119"/>
      <c r="SRT1294" s="119"/>
      <c r="SRU1294" s="119"/>
      <c r="SRV1294" s="119"/>
      <c r="SRW1294" s="119"/>
      <c r="SRX1294" s="119"/>
      <c r="SRY1294" s="119"/>
      <c r="SRZ1294" s="119"/>
      <c r="SSA1294" s="119"/>
      <c r="SSB1294" s="119"/>
      <c r="SSC1294" s="119"/>
      <c r="SSD1294" s="119"/>
      <c r="SSE1294" s="119"/>
      <c r="SSF1294" s="119"/>
      <c r="SSG1294" s="119"/>
      <c r="SSH1294" s="119"/>
      <c r="SSI1294" s="119"/>
      <c r="SSJ1294" s="119"/>
      <c r="SSK1294" s="119"/>
      <c r="SSL1294" s="119"/>
      <c r="SSM1294" s="119"/>
      <c r="SSN1294" s="119"/>
      <c r="SSO1294" s="119"/>
      <c r="SSP1294" s="119"/>
      <c r="SSQ1294" s="119"/>
      <c r="SSR1294" s="119"/>
      <c r="SSS1294" s="119"/>
      <c r="SST1294" s="119"/>
      <c r="SSU1294" s="119"/>
      <c r="SSV1294" s="119"/>
      <c r="SSW1294" s="119"/>
      <c r="SSX1294" s="119"/>
      <c r="SSY1294" s="119"/>
      <c r="SSZ1294" s="119"/>
      <c r="STA1294" s="119"/>
      <c r="STB1294" s="119"/>
      <c r="STC1294" s="119"/>
      <c r="STD1294" s="119"/>
      <c r="STE1294" s="119"/>
      <c r="STF1294" s="119"/>
      <c r="STG1294" s="119"/>
      <c r="STH1294" s="119"/>
      <c r="STI1294" s="119"/>
      <c r="STJ1294" s="119"/>
      <c r="STK1294" s="119"/>
      <c r="STL1294" s="119"/>
      <c r="STM1294" s="119"/>
      <c r="STN1294" s="119"/>
      <c r="STO1294" s="119"/>
      <c r="STP1294" s="119"/>
      <c r="STQ1294" s="119"/>
      <c r="STR1294" s="119"/>
      <c r="STS1294" s="119"/>
      <c r="STT1294" s="119"/>
      <c r="STU1294" s="119"/>
      <c r="STV1294" s="119"/>
      <c r="STW1294" s="119"/>
      <c r="STX1294" s="119"/>
      <c r="STY1294" s="119"/>
      <c r="STZ1294" s="119"/>
      <c r="SUA1294" s="119"/>
      <c r="SUB1294" s="119"/>
      <c r="SUC1294" s="119"/>
      <c r="SUD1294" s="119"/>
      <c r="SUE1294" s="119"/>
      <c r="SUF1294" s="119"/>
      <c r="SUG1294" s="119"/>
      <c r="SUH1294" s="119"/>
      <c r="SUI1294" s="119"/>
      <c r="SUJ1294" s="119"/>
      <c r="SUK1294" s="119"/>
      <c r="SUL1294" s="119"/>
      <c r="SUM1294" s="119"/>
      <c r="SUN1294" s="119"/>
      <c r="SUO1294" s="119"/>
      <c r="SUP1294" s="119"/>
      <c r="SUQ1294" s="119"/>
      <c r="SUR1294" s="119"/>
      <c r="SUS1294" s="119"/>
      <c r="SUT1294" s="119"/>
      <c r="SUU1294" s="119"/>
      <c r="SUV1294" s="119"/>
      <c r="SUW1294" s="119"/>
      <c r="SUX1294" s="119"/>
      <c r="SUY1294" s="119"/>
      <c r="SUZ1294" s="119"/>
      <c r="SVA1294" s="119"/>
      <c r="SVB1294" s="119"/>
      <c r="SVC1294" s="119"/>
      <c r="SVD1294" s="119"/>
      <c r="SVE1294" s="119"/>
      <c r="SVF1294" s="119"/>
      <c r="SVG1294" s="119"/>
      <c r="SVH1294" s="119"/>
      <c r="SVI1294" s="119"/>
      <c r="SVJ1294" s="119"/>
      <c r="SVK1294" s="119"/>
      <c r="SVL1294" s="119"/>
      <c r="SVM1294" s="119"/>
      <c r="SVN1294" s="119"/>
      <c r="SVO1294" s="119"/>
      <c r="SVP1294" s="119"/>
      <c r="SVQ1294" s="119"/>
      <c r="SVR1294" s="119"/>
      <c r="SVS1294" s="119"/>
      <c r="SVT1294" s="119"/>
      <c r="SVU1294" s="119"/>
      <c r="SVV1294" s="119"/>
      <c r="SVW1294" s="119"/>
      <c r="SVX1294" s="119"/>
      <c r="SVY1294" s="119"/>
      <c r="SVZ1294" s="119"/>
      <c r="SWA1294" s="119"/>
      <c r="SWB1294" s="119"/>
      <c r="SWC1294" s="119"/>
      <c r="SWD1294" s="119"/>
      <c r="SWE1294" s="119"/>
      <c r="SWF1294" s="119"/>
      <c r="SWG1294" s="119"/>
      <c r="SWH1294" s="119"/>
      <c r="SWI1294" s="119"/>
      <c r="SWJ1294" s="119"/>
      <c r="SWK1294" s="119"/>
      <c r="SWL1294" s="119"/>
      <c r="SWM1294" s="119"/>
      <c r="SWN1294" s="119"/>
      <c r="SWO1294" s="119"/>
      <c r="SWP1294" s="119"/>
      <c r="SWQ1294" s="119"/>
      <c r="SWR1294" s="119"/>
      <c r="SWS1294" s="119"/>
      <c r="SWT1294" s="119"/>
      <c r="SWU1294" s="119"/>
      <c r="SWV1294" s="119"/>
      <c r="SWW1294" s="119"/>
      <c r="SWX1294" s="119"/>
      <c r="SWY1294" s="119"/>
      <c r="SWZ1294" s="119"/>
      <c r="SXA1294" s="119"/>
      <c r="SXB1294" s="119"/>
      <c r="SXC1294" s="119"/>
      <c r="SXD1294" s="119"/>
      <c r="SXE1294" s="119"/>
      <c r="SXF1294" s="119"/>
      <c r="SXG1294" s="119"/>
      <c r="SXH1294" s="119"/>
      <c r="SXI1294" s="119"/>
      <c r="SXJ1294" s="119"/>
      <c r="SXK1294" s="119"/>
      <c r="SXL1294" s="119"/>
      <c r="SXM1294" s="119"/>
      <c r="SXN1294" s="119"/>
      <c r="SXO1294" s="119"/>
      <c r="SXP1294" s="119"/>
      <c r="SXQ1294" s="119"/>
      <c r="SXR1294" s="119"/>
      <c r="SXS1294" s="119"/>
      <c r="SXT1294" s="119"/>
      <c r="SXU1294" s="119"/>
      <c r="SXV1294" s="119"/>
      <c r="SXW1294" s="119"/>
      <c r="SXX1294" s="119"/>
      <c r="SXY1294" s="119"/>
      <c r="SXZ1294" s="119"/>
      <c r="SYA1294" s="119"/>
      <c r="SYB1294" s="119"/>
      <c r="SYC1294" s="119"/>
      <c r="SYD1294" s="119"/>
      <c r="SYE1294" s="119"/>
      <c r="SYF1294" s="119"/>
      <c r="SYG1294" s="119"/>
      <c r="SYH1294" s="119"/>
      <c r="SYI1294" s="119"/>
      <c r="SYJ1294" s="119"/>
      <c r="SYK1294" s="119"/>
      <c r="SYL1294" s="119"/>
      <c r="SYM1294" s="119"/>
      <c r="SYN1294" s="119"/>
      <c r="SYO1294" s="119"/>
      <c r="SYP1294" s="119"/>
      <c r="SYQ1294" s="119"/>
      <c r="SYR1294" s="119"/>
      <c r="SYS1294" s="119"/>
      <c r="SYT1294" s="119"/>
      <c r="SYU1294" s="119"/>
      <c r="SYV1294" s="119"/>
      <c r="SYW1294" s="119"/>
      <c r="SYX1294" s="119"/>
      <c r="SYY1294" s="119"/>
      <c r="SYZ1294" s="119"/>
      <c r="SZA1294" s="119"/>
      <c r="SZB1294" s="119"/>
      <c r="SZC1294" s="119"/>
      <c r="SZD1294" s="119"/>
      <c r="SZE1294" s="119"/>
      <c r="SZF1294" s="119"/>
      <c r="SZG1294" s="119"/>
      <c r="SZH1294" s="119"/>
      <c r="SZI1294" s="119"/>
      <c r="SZJ1294" s="119"/>
      <c r="SZK1294" s="119"/>
      <c r="SZL1294" s="119"/>
      <c r="SZM1294" s="119"/>
      <c r="SZN1294" s="119"/>
      <c r="SZO1294" s="119"/>
      <c r="SZP1294" s="119"/>
      <c r="SZQ1294" s="119"/>
      <c r="SZR1294" s="119"/>
      <c r="SZS1294" s="119"/>
      <c r="SZT1294" s="119"/>
      <c r="SZU1294" s="119"/>
      <c r="SZV1294" s="119"/>
      <c r="SZW1294" s="119"/>
      <c r="SZX1294" s="119"/>
      <c r="SZY1294" s="119"/>
      <c r="SZZ1294" s="119"/>
      <c r="TAA1294" s="119"/>
      <c r="TAB1294" s="119"/>
      <c r="TAC1294" s="119"/>
      <c r="TAD1294" s="119"/>
      <c r="TAE1294" s="119"/>
      <c r="TAF1294" s="119"/>
      <c r="TAG1294" s="119"/>
      <c r="TAH1294" s="119"/>
      <c r="TAI1294" s="119"/>
      <c r="TAJ1294" s="119"/>
      <c r="TAK1294" s="119"/>
      <c r="TAL1294" s="119"/>
      <c r="TAM1294" s="119"/>
      <c r="TAN1294" s="119"/>
      <c r="TAO1294" s="119"/>
      <c r="TAP1294" s="119"/>
      <c r="TAQ1294" s="119"/>
      <c r="TAR1294" s="119"/>
      <c r="TAS1294" s="119"/>
      <c r="TAT1294" s="119"/>
      <c r="TAU1294" s="119"/>
      <c r="TAV1294" s="119"/>
      <c r="TAW1294" s="119"/>
      <c r="TAX1294" s="119"/>
      <c r="TAY1294" s="119"/>
      <c r="TAZ1294" s="119"/>
      <c r="TBA1294" s="119"/>
      <c r="TBB1294" s="119"/>
      <c r="TBC1294" s="119"/>
      <c r="TBD1294" s="119"/>
      <c r="TBE1294" s="119"/>
      <c r="TBF1294" s="119"/>
      <c r="TBG1294" s="119"/>
      <c r="TBH1294" s="119"/>
      <c r="TBI1294" s="119"/>
      <c r="TBJ1294" s="119"/>
      <c r="TBK1294" s="119"/>
      <c r="TBL1294" s="119"/>
      <c r="TBM1294" s="119"/>
      <c r="TBN1294" s="119"/>
      <c r="TBO1294" s="119"/>
      <c r="TBP1294" s="119"/>
      <c r="TBQ1294" s="119"/>
      <c r="TBR1294" s="119"/>
      <c r="TBS1294" s="119"/>
      <c r="TBT1294" s="119"/>
      <c r="TBU1294" s="119"/>
      <c r="TBV1294" s="119"/>
      <c r="TBW1294" s="119"/>
      <c r="TBX1294" s="119"/>
      <c r="TBY1294" s="119"/>
      <c r="TBZ1294" s="119"/>
      <c r="TCA1294" s="119"/>
      <c r="TCB1294" s="119"/>
      <c r="TCC1294" s="119"/>
      <c r="TCD1294" s="119"/>
      <c r="TCE1294" s="119"/>
      <c r="TCF1294" s="119"/>
      <c r="TCG1294" s="119"/>
      <c r="TCH1294" s="119"/>
      <c r="TCI1294" s="119"/>
      <c r="TCJ1294" s="119"/>
      <c r="TCK1294" s="119"/>
      <c r="TCL1294" s="119"/>
      <c r="TCM1294" s="119"/>
      <c r="TCN1294" s="119"/>
      <c r="TCO1294" s="119"/>
      <c r="TCP1294" s="119"/>
      <c r="TCQ1294" s="119"/>
      <c r="TCR1294" s="119"/>
      <c r="TCS1294" s="119"/>
      <c r="TCT1294" s="119"/>
      <c r="TCU1294" s="119"/>
      <c r="TCV1294" s="119"/>
      <c r="TCW1294" s="119"/>
      <c r="TCX1294" s="119"/>
      <c r="TCY1294" s="119"/>
      <c r="TCZ1294" s="119"/>
      <c r="TDA1294" s="119"/>
      <c r="TDB1294" s="119"/>
      <c r="TDC1294" s="119"/>
      <c r="TDD1294" s="119"/>
      <c r="TDE1294" s="119"/>
      <c r="TDF1294" s="119"/>
      <c r="TDG1294" s="119"/>
      <c r="TDH1294" s="119"/>
      <c r="TDI1294" s="119"/>
      <c r="TDJ1294" s="119"/>
      <c r="TDK1294" s="119"/>
      <c r="TDL1294" s="119"/>
      <c r="TDM1294" s="119"/>
      <c r="TDN1294" s="119"/>
      <c r="TDO1294" s="119"/>
      <c r="TDP1294" s="119"/>
      <c r="TDQ1294" s="119"/>
      <c r="TDR1294" s="119"/>
      <c r="TDS1294" s="119"/>
      <c r="TDT1294" s="119"/>
      <c r="TDU1294" s="119"/>
      <c r="TDV1294" s="119"/>
      <c r="TDW1294" s="119"/>
      <c r="TDX1294" s="119"/>
      <c r="TDY1294" s="119"/>
      <c r="TDZ1294" s="119"/>
      <c r="TEA1294" s="119"/>
      <c r="TEB1294" s="119"/>
      <c r="TEC1294" s="119"/>
      <c r="TED1294" s="119"/>
      <c r="TEE1294" s="119"/>
      <c r="TEF1294" s="119"/>
      <c r="TEG1294" s="119"/>
      <c r="TEH1294" s="119"/>
      <c r="TEI1294" s="119"/>
      <c r="TEJ1294" s="119"/>
      <c r="TEK1294" s="119"/>
      <c r="TEL1294" s="119"/>
      <c r="TEM1294" s="119"/>
      <c r="TEN1294" s="119"/>
      <c r="TEO1294" s="119"/>
      <c r="TEP1294" s="119"/>
      <c r="TEQ1294" s="119"/>
      <c r="TER1294" s="119"/>
      <c r="TES1294" s="119"/>
      <c r="TET1294" s="119"/>
      <c r="TEU1294" s="119"/>
      <c r="TEV1294" s="119"/>
      <c r="TEW1294" s="119"/>
      <c r="TEX1294" s="119"/>
      <c r="TEY1294" s="119"/>
      <c r="TEZ1294" s="119"/>
      <c r="TFA1294" s="119"/>
      <c r="TFB1294" s="119"/>
      <c r="TFC1294" s="119"/>
      <c r="TFD1294" s="119"/>
      <c r="TFE1294" s="119"/>
      <c r="TFF1294" s="119"/>
      <c r="TFG1294" s="119"/>
      <c r="TFH1294" s="119"/>
      <c r="TFI1294" s="119"/>
      <c r="TFJ1294" s="119"/>
      <c r="TFK1294" s="119"/>
      <c r="TFL1294" s="119"/>
      <c r="TFM1294" s="119"/>
      <c r="TFN1294" s="119"/>
      <c r="TFO1294" s="119"/>
      <c r="TFP1294" s="119"/>
      <c r="TFQ1294" s="119"/>
      <c r="TFR1294" s="119"/>
      <c r="TFS1294" s="119"/>
      <c r="TFT1294" s="119"/>
      <c r="TFU1294" s="119"/>
      <c r="TFV1294" s="119"/>
      <c r="TFW1294" s="119"/>
      <c r="TFX1294" s="119"/>
      <c r="TFY1294" s="119"/>
      <c r="TFZ1294" s="119"/>
      <c r="TGA1294" s="119"/>
      <c r="TGB1294" s="119"/>
      <c r="TGC1294" s="119"/>
      <c r="TGD1294" s="119"/>
      <c r="TGE1294" s="119"/>
      <c r="TGF1294" s="119"/>
      <c r="TGG1294" s="119"/>
      <c r="TGH1294" s="119"/>
      <c r="TGI1294" s="119"/>
      <c r="TGJ1294" s="119"/>
      <c r="TGK1294" s="119"/>
      <c r="TGL1294" s="119"/>
      <c r="TGM1294" s="119"/>
      <c r="TGN1294" s="119"/>
      <c r="TGO1294" s="119"/>
      <c r="TGP1294" s="119"/>
      <c r="TGQ1294" s="119"/>
      <c r="TGR1294" s="119"/>
      <c r="TGS1294" s="119"/>
      <c r="TGT1294" s="119"/>
      <c r="TGU1294" s="119"/>
      <c r="TGV1294" s="119"/>
      <c r="TGW1294" s="119"/>
      <c r="TGX1294" s="119"/>
      <c r="TGY1294" s="119"/>
      <c r="TGZ1294" s="119"/>
      <c r="THA1294" s="119"/>
      <c r="THB1294" s="119"/>
      <c r="THC1294" s="119"/>
      <c r="THD1294" s="119"/>
      <c r="THE1294" s="119"/>
      <c r="THF1294" s="119"/>
      <c r="THG1294" s="119"/>
      <c r="THH1294" s="119"/>
      <c r="THI1294" s="119"/>
      <c r="THJ1294" s="119"/>
      <c r="THK1294" s="119"/>
      <c r="THL1294" s="119"/>
      <c r="THM1294" s="119"/>
      <c r="THN1294" s="119"/>
      <c r="THO1294" s="119"/>
      <c r="THP1294" s="119"/>
      <c r="THQ1294" s="119"/>
      <c r="THR1294" s="119"/>
      <c r="THS1294" s="119"/>
      <c r="THT1294" s="119"/>
      <c r="THU1294" s="119"/>
      <c r="THV1294" s="119"/>
      <c r="THW1294" s="119"/>
      <c r="THX1294" s="119"/>
      <c r="THY1294" s="119"/>
      <c r="THZ1294" s="119"/>
      <c r="TIA1294" s="119"/>
      <c r="TIB1294" s="119"/>
      <c r="TIC1294" s="119"/>
      <c r="TID1294" s="119"/>
      <c r="TIE1294" s="119"/>
      <c r="TIF1294" s="119"/>
      <c r="TIG1294" s="119"/>
      <c r="TIH1294" s="119"/>
      <c r="TII1294" s="119"/>
      <c r="TIJ1294" s="119"/>
      <c r="TIK1294" s="119"/>
      <c r="TIL1294" s="119"/>
      <c r="TIM1294" s="119"/>
      <c r="TIN1294" s="119"/>
      <c r="TIO1294" s="119"/>
      <c r="TIP1294" s="119"/>
      <c r="TIQ1294" s="119"/>
      <c r="TIR1294" s="119"/>
      <c r="TIS1294" s="119"/>
      <c r="TIT1294" s="119"/>
      <c r="TIU1294" s="119"/>
      <c r="TIV1294" s="119"/>
      <c r="TIW1294" s="119"/>
      <c r="TIX1294" s="119"/>
      <c r="TIY1294" s="119"/>
      <c r="TIZ1294" s="119"/>
      <c r="TJA1294" s="119"/>
      <c r="TJB1294" s="119"/>
      <c r="TJC1294" s="119"/>
      <c r="TJD1294" s="119"/>
      <c r="TJE1294" s="119"/>
      <c r="TJF1294" s="119"/>
      <c r="TJG1294" s="119"/>
      <c r="TJH1294" s="119"/>
      <c r="TJI1294" s="119"/>
      <c r="TJJ1294" s="119"/>
      <c r="TJK1294" s="119"/>
      <c r="TJL1294" s="119"/>
      <c r="TJM1294" s="119"/>
      <c r="TJN1294" s="119"/>
      <c r="TJO1294" s="119"/>
      <c r="TJP1294" s="119"/>
      <c r="TJQ1294" s="119"/>
      <c r="TJR1294" s="119"/>
      <c r="TJS1294" s="119"/>
      <c r="TJT1294" s="119"/>
      <c r="TJU1294" s="119"/>
      <c r="TJV1294" s="119"/>
      <c r="TJW1294" s="119"/>
      <c r="TJX1294" s="119"/>
      <c r="TJY1294" s="119"/>
      <c r="TJZ1294" s="119"/>
      <c r="TKA1294" s="119"/>
      <c r="TKB1294" s="119"/>
      <c r="TKC1294" s="119"/>
      <c r="TKD1294" s="119"/>
      <c r="TKE1294" s="119"/>
      <c r="TKF1294" s="119"/>
      <c r="TKG1294" s="119"/>
      <c r="TKH1294" s="119"/>
      <c r="TKI1294" s="119"/>
      <c r="TKJ1294" s="119"/>
      <c r="TKK1294" s="119"/>
      <c r="TKL1294" s="119"/>
      <c r="TKM1294" s="119"/>
      <c r="TKN1294" s="119"/>
      <c r="TKO1294" s="119"/>
      <c r="TKP1294" s="119"/>
      <c r="TKQ1294" s="119"/>
      <c r="TKR1294" s="119"/>
      <c r="TKS1294" s="119"/>
      <c r="TKT1294" s="119"/>
      <c r="TKU1294" s="119"/>
      <c r="TKV1294" s="119"/>
      <c r="TKW1294" s="119"/>
      <c r="TKX1294" s="119"/>
      <c r="TKY1294" s="119"/>
      <c r="TKZ1294" s="119"/>
      <c r="TLA1294" s="119"/>
      <c r="TLB1294" s="119"/>
      <c r="TLC1294" s="119"/>
      <c r="TLD1294" s="119"/>
      <c r="TLE1294" s="119"/>
      <c r="TLF1294" s="119"/>
      <c r="TLG1294" s="119"/>
      <c r="TLH1294" s="119"/>
      <c r="TLI1294" s="119"/>
      <c r="TLJ1294" s="119"/>
      <c r="TLK1294" s="119"/>
      <c r="TLL1294" s="119"/>
      <c r="TLM1294" s="119"/>
      <c r="TLN1294" s="119"/>
      <c r="TLO1294" s="119"/>
      <c r="TLP1294" s="119"/>
      <c r="TLQ1294" s="119"/>
      <c r="TLR1294" s="119"/>
      <c r="TLS1294" s="119"/>
      <c r="TLT1294" s="119"/>
      <c r="TLU1294" s="119"/>
      <c r="TLV1294" s="119"/>
      <c r="TLW1294" s="119"/>
      <c r="TLX1294" s="119"/>
      <c r="TLY1294" s="119"/>
      <c r="TLZ1294" s="119"/>
      <c r="TMA1294" s="119"/>
      <c r="TMB1294" s="119"/>
      <c r="TMC1294" s="119"/>
      <c r="TMD1294" s="119"/>
      <c r="TME1294" s="119"/>
      <c r="TMF1294" s="119"/>
      <c r="TMG1294" s="119"/>
      <c r="TMH1294" s="119"/>
      <c r="TMI1294" s="119"/>
      <c r="TMJ1294" s="119"/>
      <c r="TMK1294" s="119"/>
      <c r="TML1294" s="119"/>
      <c r="TMM1294" s="119"/>
      <c r="TMN1294" s="119"/>
      <c r="TMO1294" s="119"/>
      <c r="TMP1294" s="119"/>
      <c r="TMQ1294" s="119"/>
      <c r="TMR1294" s="119"/>
      <c r="TMS1294" s="119"/>
      <c r="TMT1294" s="119"/>
      <c r="TMU1294" s="119"/>
      <c r="TMV1294" s="119"/>
      <c r="TMW1294" s="119"/>
      <c r="TMX1294" s="119"/>
      <c r="TMY1294" s="119"/>
      <c r="TMZ1294" s="119"/>
      <c r="TNA1294" s="119"/>
      <c r="TNB1294" s="119"/>
      <c r="TNC1294" s="119"/>
      <c r="TND1294" s="119"/>
      <c r="TNE1294" s="119"/>
      <c r="TNF1294" s="119"/>
      <c r="TNG1294" s="119"/>
      <c r="TNH1294" s="119"/>
      <c r="TNI1294" s="119"/>
      <c r="TNJ1294" s="119"/>
      <c r="TNK1294" s="119"/>
      <c r="TNL1294" s="119"/>
      <c r="TNM1294" s="119"/>
      <c r="TNN1294" s="119"/>
      <c r="TNO1294" s="119"/>
      <c r="TNP1294" s="119"/>
      <c r="TNQ1294" s="119"/>
      <c r="TNR1294" s="119"/>
      <c r="TNS1294" s="119"/>
      <c r="TNT1294" s="119"/>
      <c r="TNU1294" s="119"/>
      <c r="TNV1294" s="119"/>
      <c r="TNW1294" s="119"/>
      <c r="TNX1294" s="119"/>
      <c r="TNY1294" s="119"/>
      <c r="TNZ1294" s="119"/>
      <c r="TOA1294" s="119"/>
      <c r="TOB1294" s="119"/>
      <c r="TOC1294" s="119"/>
      <c r="TOD1294" s="119"/>
      <c r="TOE1294" s="119"/>
      <c r="TOF1294" s="119"/>
      <c r="TOG1294" s="119"/>
      <c r="TOH1294" s="119"/>
      <c r="TOI1294" s="119"/>
      <c r="TOJ1294" s="119"/>
      <c r="TOK1294" s="119"/>
      <c r="TOL1294" s="119"/>
      <c r="TOM1294" s="119"/>
      <c r="TON1294" s="119"/>
      <c r="TOO1294" s="119"/>
      <c r="TOP1294" s="119"/>
      <c r="TOQ1294" s="119"/>
      <c r="TOR1294" s="119"/>
      <c r="TOS1294" s="119"/>
      <c r="TOT1294" s="119"/>
      <c r="TOU1294" s="119"/>
      <c r="TOV1294" s="119"/>
      <c r="TOW1294" s="119"/>
      <c r="TOX1294" s="119"/>
      <c r="TOY1294" s="119"/>
      <c r="TOZ1294" s="119"/>
      <c r="TPA1294" s="119"/>
      <c r="TPB1294" s="119"/>
      <c r="TPC1294" s="119"/>
      <c r="TPD1294" s="119"/>
      <c r="TPE1294" s="119"/>
      <c r="TPF1294" s="119"/>
      <c r="TPG1294" s="119"/>
      <c r="TPH1294" s="119"/>
      <c r="TPI1294" s="119"/>
      <c r="TPJ1294" s="119"/>
      <c r="TPK1294" s="119"/>
      <c r="TPL1294" s="119"/>
      <c r="TPM1294" s="119"/>
      <c r="TPN1294" s="119"/>
      <c r="TPO1294" s="119"/>
      <c r="TPP1294" s="119"/>
      <c r="TPQ1294" s="119"/>
      <c r="TPR1294" s="119"/>
      <c r="TPS1294" s="119"/>
      <c r="TPT1294" s="119"/>
      <c r="TPU1294" s="119"/>
      <c r="TPV1294" s="119"/>
      <c r="TPW1294" s="119"/>
      <c r="TPX1294" s="119"/>
      <c r="TPY1294" s="119"/>
      <c r="TPZ1294" s="119"/>
      <c r="TQA1294" s="119"/>
      <c r="TQB1294" s="119"/>
      <c r="TQC1294" s="119"/>
      <c r="TQD1294" s="119"/>
      <c r="TQE1294" s="119"/>
      <c r="TQF1294" s="119"/>
      <c r="TQG1294" s="119"/>
      <c r="TQH1294" s="119"/>
      <c r="TQI1294" s="119"/>
      <c r="TQJ1294" s="119"/>
      <c r="TQK1294" s="119"/>
      <c r="TQL1294" s="119"/>
      <c r="TQM1294" s="119"/>
      <c r="TQN1294" s="119"/>
      <c r="TQO1294" s="119"/>
      <c r="TQP1294" s="119"/>
      <c r="TQQ1294" s="119"/>
      <c r="TQR1294" s="119"/>
      <c r="TQS1294" s="119"/>
      <c r="TQT1294" s="119"/>
      <c r="TQU1294" s="119"/>
      <c r="TQV1294" s="119"/>
      <c r="TQW1294" s="119"/>
      <c r="TQX1294" s="119"/>
      <c r="TQY1294" s="119"/>
      <c r="TQZ1294" s="119"/>
      <c r="TRA1294" s="119"/>
      <c r="TRB1294" s="119"/>
      <c r="TRC1294" s="119"/>
      <c r="TRD1294" s="119"/>
      <c r="TRE1294" s="119"/>
      <c r="TRF1294" s="119"/>
      <c r="TRG1294" s="119"/>
      <c r="TRH1294" s="119"/>
      <c r="TRI1294" s="119"/>
      <c r="TRJ1294" s="119"/>
      <c r="TRK1294" s="119"/>
      <c r="TRL1294" s="119"/>
      <c r="TRM1294" s="119"/>
      <c r="TRN1294" s="119"/>
      <c r="TRO1294" s="119"/>
      <c r="TRP1294" s="119"/>
      <c r="TRQ1294" s="119"/>
      <c r="TRR1294" s="119"/>
      <c r="TRS1294" s="119"/>
      <c r="TRT1294" s="119"/>
      <c r="TRU1294" s="119"/>
      <c r="TRV1294" s="119"/>
      <c r="TRW1294" s="119"/>
      <c r="TRX1294" s="119"/>
      <c r="TRY1294" s="119"/>
      <c r="TRZ1294" s="119"/>
      <c r="TSA1294" s="119"/>
      <c r="TSB1294" s="119"/>
      <c r="TSC1294" s="119"/>
      <c r="TSD1294" s="119"/>
      <c r="TSE1294" s="119"/>
      <c r="TSF1294" s="119"/>
      <c r="TSG1294" s="119"/>
      <c r="TSH1294" s="119"/>
      <c r="TSI1294" s="119"/>
      <c r="TSJ1294" s="119"/>
      <c r="TSK1294" s="119"/>
      <c r="TSL1294" s="119"/>
      <c r="TSM1294" s="119"/>
      <c r="TSN1294" s="119"/>
      <c r="TSO1294" s="119"/>
      <c r="TSP1294" s="119"/>
      <c r="TSQ1294" s="119"/>
      <c r="TSR1294" s="119"/>
      <c r="TSS1294" s="119"/>
      <c r="TST1294" s="119"/>
      <c r="TSU1294" s="119"/>
      <c r="TSV1294" s="119"/>
      <c r="TSW1294" s="119"/>
      <c r="TSX1294" s="119"/>
      <c r="TSY1294" s="119"/>
      <c r="TSZ1294" s="119"/>
      <c r="TTA1294" s="119"/>
      <c r="TTB1294" s="119"/>
      <c r="TTC1294" s="119"/>
      <c r="TTD1294" s="119"/>
      <c r="TTE1294" s="119"/>
      <c r="TTF1294" s="119"/>
      <c r="TTG1294" s="119"/>
      <c r="TTH1294" s="119"/>
      <c r="TTI1294" s="119"/>
      <c r="TTJ1294" s="119"/>
      <c r="TTK1294" s="119"/>
      <c r="TTL1294" s="119"/>
      <c r="TTM1294" s="119"/>
      <c r="TTN1294" s="119"/>
      <c r="TTO1294" s="119"/>
      <c r="TTP1294" s="119"/>
      <c r="TTQ1294" s="119"/>
      <c r="TTR1294" s="119"/>
      <c r="TTS1294" s="119"/>
      <c r="TTT1294" s="119"/>
      <c r="TTU1294" s="119"/>
      <c r="TTV1294" s="119"/>
      <c r="TTW1294" s="119"/>
      <c r="TTX1294" s="119"/>
      <c r="TTY1294" s="119"/>
      <c r="TTZ1294" s="119"/>
      <c r="TUA1294" s="119"/>
      <c r="TUB1294" s="119"/>
      <c r="TUC1294" s="119"/>
      <c r="TUD1294" s="119"/>
      <c r="TUE1294" s="119"/>
      <c r="TUF1294" s="119"/>
      <c r="TUG1294" s="119"/>
      <c r="TUH1294" s="119"/>
      <c r="TUI1294" s="119"/>
      <c r="TUJ1294" s="119"/>
      <c r="TUK1294" s="119"/>
      <c r="TUL1294" s="119"/>
      <c r="TUM1294" s="119"/>
      <c r="TUN1294" s="119"/>
      <c r="TUO1294" s="119"/>
      <c r="TUP1294" s="119"/>
      <c r="TUQ1294" s="119"/>
      <c r="TUR1294" s="119"/>
      <c r="TUS1294" s="119"/>
      <c r="TUT1294" s="119"/>
      <c r="TUU1294" s="119"/>
      <c r="TUV1294" s="119"/>
      <c r="TUW1294" s="119"/>
      <c r="TUX1294" s="119"/>
      <c r="TUY1294" s="119"/>
      <c r="TUZ1294" s="119"/>
      <c r="TVA1294" s="119"/>
      <c r="TVB1294" s="119"/>
      <c r="TVC1294" s="119"/>
      <c r="TVD1294" s="119"/>
      <c r="TVE1294" s="119"/>
      <c r="TVF1294" s="119"/>
      <c r="TVG1294" s="119"/>
      <c r="TVH1294" s="119"/>
      <c r="TVI1294" s="119"/>
      <c r="TVJ1294" s="119"/>
      <c r="TVK1294" s="119"/>
      <c r="TVL1294" s="119"/>
      <c r="TVM1294" s="119"/>
      <c r="TVN1294" s="119"/>
      <c r="TVO1294" s="119"/>
      <c r="TVP1294" s="119"/>
      <c r="TVQ1294" s="119"/>
      <c r="TVR1294" s="119"/>
      <c r="TVS1294" s="119"/>
      <c r="TVT1294" s="119"/>
      <c r="TVU1294" s="119"/>
      <c r="TVV1294" s="119"/>
      <c r="TVW1294" s="119"/>
      <c r="TVX1294" s="119"/>
      <c r="TVY1294" s="119"/>
      <c r="TVZ1294" s="119"/>
      <c r="TWA1294" s="119"/>
      <c r="TWB1294" s="119"/>
      <c r="TWC1294" s="119"/>
      <c r="TWD1294" s="119"/>
      <c r="TWE1294" s="119"/>
      <c r="TWF1294" s="119"/>
      <c r="TWG1294" s="119"/>
      <c r="TWH1294" s="119"/>
      <c r="TWI1294" s="119"/>
      <c r="TWJ1294" s="119"/>
      <c r="TWK1294" s="119"/>
      <c r="TWL1294" s="119"/>
      <c r="TWM1294" s="119"/>
      <c r="TWN1294" s="119"/>
      <c r="TWO1294" s="119"/>
      <c r="TWP1294" s="119"/>
      <c r="TWQ1294" s="119"/>
      <c r="TWR1294" s="119"/>
      <c r="TWS1294" s="119"/>
      <c r="TWT1294" s="119"/>
      <c r="TWU1294" s="119"/>
      <c r="TWV1294" s="119"/>
      <c r="TWW1294" s="119"/>
      <c r="TWX1294" s="119"/>
      <c r="TWY1294" s="119"/>
      <c r="TWZ1294" s="119"/>
      <c r="TXA1294" s="119"/>
      <c r="TXB1294" s="119"/>
      <c r="TXC1294" s="119"/>
      <c r="TXD1294" s="119"/>
      <c r="TXE1294" s="119"/>
      <c r="TXF1294" s="119"/>
      <c r="TXG1294" s="119"/>
      <c r="TXH1294" s="119"/>
      <c r="TXI1294" s="119"/>
      <c r="TXJ1294" s="119"/>
      <c r="TXK1294" s="119"/>
      <c r="TXL1294" s="119"/>
      <c r="TXM1294" s="119"/>
      <c r="TXN1294" s="119"/>
      <c r="TXO1294" s="119"/>
      <c r="TXP1294" s="119"/>
      <c r="TXQ1294" s="119"/>
      <c r="TXR1294" s="119"/>
      <c r="TXS1294" s="119"/>
      <c r="TXT1294" s="119"/>
      <c r="TXU1294" s="119"/>
      <c r="TXV1294" s="119"/>
      <c r="TXW1294" s="119"/>
      <c r="TXX1294" s="119"/>
      <c r="TXY1294" s="119"/>
      <c r="TXZ1294" s="119"/>
      <c r="TYA1294" s="119"/>
      <c r="TYB1294" s="119"/>
      <c r="TYC1294" s="119"/>
      <c r="TYD1294" s="119"/>
      <c r="TYE1294" s="119"/>
      <c r="TYF1294" s="119"/>
      <c r="TYG1294" s="119"/>
      <c r="TYH1294" s="119"/>
      <c r="TYI1294" s="119"/>
      <c r="TYJ1294" s="119"/>
      <c r="TYK1294" s="119"/>
      <c r="TYL1294" s="119"/>
      <c r="TYM1294" s="119"/>
      <c r="TYN1294" s="119"/>
      <c r="TYO1294" s="119"/>
      <c r="TYP1294" s="119"/>
      <c r="TYQ1294" s="119"/>
      <c r="TYR1294" s="119"/>
      <c r="TYS1294" s="119"/>
      <c r="TYT1294" s="119"/>
      <c r="TYU1294" s="119"/>
      <c r="TYV1294" s="119"/>
      <c r="TYW1294" s="119"/>
      <c r="TYX1294" s="119"/>
      <c r="TYY1294" s="119"/>
      <c r="TYZ1294" s="119"/>
      <c r="TZA1294" s="119"/>
      <c r="TZB1294" s="119"/>
      <c r="TZC1294" s="119"/>
      <c r="TZD1294" s="119"/>
      <c r="TZE1294" s="119"/>
      <c r="TZF1294" s="119"/>
      <c r="TZG1294" s="119"/>
      <c r="TZH1294" s="119"/>
      <c r="TZI1294" s="119"/>
      <c r="TZJ1294" s="119"/>
      <c r="TZK1294" s="119"/>
      <c r="TZL1294" s="119"/>
      <c r="TZM1294" s="119"/>
      <c r="TZN1294" s="119"/>
      <c r="TZO1294" s="119"/>
      <c r="TZP1294" s="119"/>
      <c r="TZQ1294" s="119"/>
      <c r="TZR1294" s="119"/>
      <c r="TZS1294" s="119"/>
      <c r="TZT1294" s="119"/>
      <c r="TZU1294" s="119"/>
      <c r="TZV1294" s="119"/>
      <c r="TZW1294" s="119"/>
      <c r="TZX1294" s="119"/>
      <c r="TZY1294" s="119"/>
      <c r="TZZ1294" s="119"/>
      <c r="UAA1294" s="119"/>
      <c r="UAB1294" s="119"/>
      <c r="UAC1294" s="119"/>
      <c r="UAD1294" s="119"/>
      <c r="UAE1294" s="119"/>
      <c r="UAF1294" s="119"/>
      <c r="UAG1294" s="119"/>
      <c r="UAH1294" s="119"/>
      <c r="UAI1294" s="119"/>
      <c r="UAJ1294" s="119"/>
      <c r="UAK1294" s="119"/>
      <c r="UAL1294" s="119"/>
      <c r="UAM1294" s="119"/>
      <c r="UAN1294" s="119"/>
      <c r="UAO1294" s="119"/>
      <c r="UAP1294" s="119"/>
      <c r="UAQ1294" s="119"/>
      <c r="UAR1294" s="119"/>
      <c r="UAS1294" s="119"/>
      <c r="UAT1294" s="119"/>
      <c r="UAU1294" s="119"/>
      <c r="UAV1294" s="119"/>
      <c r="UAW1294" s="119"/>
      <c r="UAX1294" s="119"/>
      <c r="UAY1294" s="119"/>
      <c r="UAZ1294" s="119"/>
      <c r="UBA1294" s="119"/>
      <c r="UBB1294" s="119"/>
      <c r="UBC1294" s="119"/>
      <c r="UBD1294" s="119"/>
      <c r="UBE1294" s="119"/>
      <c r="UBF1294" s="119"/>
      <c r="UBG1294" s="119"/>
      <c r="UBH1294" s="119"/>
      <c r="UBI1294" s="119"/>
      <c r="UBJ1294" s="119"/>
      <c r="UBK1294" s="119"/>
      <c r="UBL1294" s="119"/>
      <c r="UBM1294" s="119"/>
      <c r="UBN1294" s="119"/>
      <c r="UBO1294" s="119"/>
      <c r="UBP1294" s="119"/>
      <c r="UBQ1294" s="119"/>
      <c r="UBR1294" s="119"/>
      <c r="UBS1294" s="119"/>
      <c r="UBT1294" s="119"/>
      <c r="UBU1294" s="119"/>
      <c r="UBV1294" s="119"/>
      <c r="UBW1294" s="119"/>
      <c r="UBX1294" s="119"/>
      <c r="UBY1294" s="119"/>
      <c r="UBZ1294" s="119"/>
      <c r="UCA1294" s="119"/>
      <c r="UCB1294" s="119"/>
      <c r="UCC1294" s="119"/>
      <c r="UCD1294" s="119"/>
      <c r="UCE1294" s="119"/>
      <c r="UCF1294" s="119"/>
      <c r="UCG1294" s="119"/>
      <c r="UCH1294" s="119"/>
      <c r="UCI1294" s="119"/>
      <c r="UCJ1294" s="119"/>
      <c r="UCK1294" s="119"/>
      <c r="UCL1294" s="119"/>
      <c r="UCM1294" s="119"/>
      <c r="UCN1294" s="119"/>
      <c r="UCO1294" s="119"/>
      <c r="UCP1294" s="119"/>
      <c r="UCQ1294" s="119"/>
      <c r="UCR1294" s="119"/>
      <c r="UCS1294" s="119"/>
      <c r="UCT1294" s="119"/>
      <c r="UCU1294" s="119"/>
      <c r="UCV1294" s="119"/>
      <c r="UCW1294" s="119"/>
      <c r="UCX1294" s="119"/>
      <c r="UCY1294" s="119"/>
      <c r="UCZ1294" s="119"/>
      <c r="UDA1294" s="119"/>
      <c r="UDB1294" s="119"/>
      <c r="UDC1294" s="119"/>
      <c r="UDD1294" s="119"/>
      <c r="UDE1294" s="119"/>
      <c r="UDF1294" s="119"/>
      <c r="UDG1294" s="119"/>
      <c r="UDH1294" s="119"/>
      <c r="UDI1294" s="119"/>
      <c r="UDJ1294" s="119"/>
      <c r="UDK1294" s="119"/>
      <c r="UDL1294" s="119"/>
      <c r="UDM1294" s="119"/>
      <c r="UDN1294" s="119"/>
      <c r="UDO1294" s="119"/>
      <c r="UDP1294" s="119"/>
      <c r="UDQ1294" s="119"/>
      <c r="UDR1294" s="119"/>
      <c r="UDS1294" s="119"/>
      <c r="UDT1294" s="119"/>
      <c r="UDU1294" s="119"/>
      <c r="UDV1294" s="119"/>
      <c r="UDW1294" s="119"/>
      <c r="UDX1294" s="119"/>
      <c r="UDY1294" s="119"/>
      <c r="UDZ1294" s="119"/>
      <c r="UEA1294" s="119"/>
      <c r="UEB1294" s="119"/>
      <c r="UEC1294" s="119"/>
      <c r="UED1294" s="119"/>
      <c r="UEE1294" s="119"/>
      <c r="UEF1294" s="119"/>
      <c r="UEG1294" s="119"/>
      <c r="UEH1294" s="119"/>
      <c r="UEI1294" s="119"/>
      <c r="UEJ1294" s="119"/>
      <c r="UEK1294" s="119"/>
      <c r="UEL1294" s="119"/>
      <c r="UEM1294" s="119"/>
      <c r="UEN1294" s="119"/>
      <c r="UEO1294" s="119"/>
      <c r="UEP1294" s="119"/>
      <c r="UEQ1294" s="119"/>
      <c r="UER1294" s="119"/>
      <c r="UES1294" s="119"/>
      <c r="UET1294" s="119"/>
      <c r="UEU1294" s="119"/>
      <c r="UEV1294" s="119"/>
      <c r="UEW1294" s="119"/>
      <c r="UEX1294" s="119"/>
      <c r="UEY1294" s="119"/>
      <c r="UEZ1294" s="119"/>
      <c r="UFA1294" s="119"/>
      <c r="UFB1294" s="119"/>
      <c r="UFC1294" s="119"/>
      <c r="UFD1294" s="119"/>
      <c r="UFE1294" s="119"/>
      <c r="UFF1294" s="119"/>
      <c r="UFG1294" s="119"/>
      <c r="UFH1294" s="119"/>
      <c r="UFI1294" s="119"/>
      <c r="UFJ1294" s="119"/>
      <c r="UFK1294" s="119"/>
      <c r="UFL1294" s="119"/>
      <c r="UFM1294" s="119"/>
      <c r="UFN1294" s="119"/>
      <c r="UFO1294" s="119"/>
      <c r="UFP1294" s="119"/>
      <c r="UFQ1294" s="119"/>
      <c r="UFR1294" s="119"/>
      <c r="UFS1294" s="119"/>
      <c r="UFT1294" s="119"/>
      <c r="UFU1294" s="119"/>
      <c r="UFV1294" s="119"/>
      <c r="UFW1294" s="119"/>
      <c r="UFX1294" s="119"/>
      <c r="UFY1294" s="119"/>
      <c r="UFZ1294" s="119"/>
      <c r="UGA1294" s="119"/>
      <c r="UGB1294" s="119"/>
      <c r="UGC1294" s="119"/>
      <c r="UGD1294" s="119"/>
      <c r="UGE1294" s="119"/>
      <c r="UGF1294" s="119"/>
      <c r="UGG1294" s="119"/>
      <c r="UGH1294" s="119"/>
      <c r="UGI1294" s="119"/>
      <c r="UGJ1294" s="119"/>
      <c r="UGK1294" s="119"/>
      <c r="UGL1294" s="119"/>
      <c r="UGM1294" s="119"/>
      <c r="UGN1294" s="119"/>
      <c r="UGO1294" s="119"/>
      <c r="UGP1294" s="119"/>
      <c r="UGQ1294" s="119"/>
      <c r="UGR1294" s="119"/>
      <c r="UGS1294" s="119"/>
      <c r="UGT1294" s="119"/>
      <c r="UGU1294" s="119"/>
      <c r="UGV1294" s="119"/>
      <c r="UGW1294" s="119"/>
      <c r="UGX1294" s="119"/>
      <c r="UGY1294" s="119"/>
      <c r="UGZ1294" s="119"/>
      <c r="UHA1294" s="119"/>
      <c r="UHB1294" s="119"/>
      <c r="UHC1294" s="119"/>
      <c r="UHD1294" s="119"/>
      <c r="UHE1294" s="119"/>
      <c r="UHF1294" s="119"/>
      <c r="UHG1294" s="119"/>
      <c r="UHH1294" s="119"/>
      <c r="UHI1294" s="119"/>
      <c r="UHJ1294" s="119"/>
      <c r="UHK1294" s="119"/>
      <c r="UHL1294" s="119"/>
      <c r="UHM1294" s="119"/>
      <c r="UHN1294" s="119"/>
      <c r="UHO1294" s="119"/>
      <c r="UHP1294" s="119"/>
      <c r="UHQ1294" s="119"/>
      <c r="UHR1294" s="119"/>
      <c r="UHS1294" s="119"/>
      <c r="UHT1294" s="119"/>
      <c r="UHU1294" s="119"/>
      <c r="UHV1294" s="119"/>
      <c r="UHW1294" s="119"/>
      <c r="UHX1294" s="119"/>
      <c r="UHY1294" s="119"/>
      <c r="UHZ1294" s="119"/>
      <c r="UIA1294" s="119"/>
      <c r="UIB1294" s="119"/>
      <c r="UIC1294" s="119"/>
      <c r="UID1294" s="119"/>
      <c r="UIE1294" s="119"/>
      <c r="UIF1294" s="119"/>
      <c r="UIG1294" s="119"/>
      <c r="UIH1294" s="119"/>
      <c r="UII1294" s="119"/>
      <c r="UIJ1294" s="119"/>
      <c r="UIK1294" s="119"/>
      <c r="UIL1294" s="119"/>
      <c r="UIM1294" s="119"/>
      <c r="UIN1294" s="119"/>
      <c r="UIO1294" s="119"/>
      <c r="UIP1294" s="119"/>
      <c r="UIQ1294" s="119"/>
      <c r="UIR1294" s="119"/>
      <c r="UIS1294" s="119"/>
      <c r="UIT1294" s="119"/>
      <c r="UIU1294" s="119"/>
      <c r="UIV1294" s="119"/>
      <c r="UIW1294" s="119"/>
      <c r="UIX1294" s="119"/>
      <c r="UIY1294" s="119"/>
      <c r="UIZ1294" s="119"/>
      <c r="UJA1294" s="119"/>
      <c r="UJB1294" s="119"/>
      <c r="UJC1294" s="119"/>
      <c r="UJD1294" s="119"/>
      <c r="UJE1294" s="119"/>
      <c r="UJF1294" s="119"/>
      <c r="UJG1294" s="119"/>
      <c r="UJH1294" s="119"/>
      <c r="UJI1294" s="119"/>
      <c r="UJJ1294" s="119"/>
      <c r="UJK1294" s="119"/>
      <c r="UJL1294" s="119"/>
      <c r="UJM1294" s="119"/>
      <c r="UJN1294" s="119"/>
      <c r="UJO1294" s="119"/>
      <c r="UJP1294" s="119"/>
      <c r="UJQ1294" s="119"/>
      <c r="UJR1294" s="119"/>
      <c r="UJS1294" s="119"/>
      <c r="UJT1294" s="119"/>
      <c r="UJU1294" s="119"/>
      <c r="UJV1294" s="119"/>
      <c r="UJW1294" s="119"/>
      <c r="UJX1294" s="119"/>
      <c r="UJY1294" s="119"/>
      <c r="UJZ1294" s="119"/>
      <c r="UKA1294" s="119"/>
      <c r="UKB1294" s="119"/>
      <c r="UKC1294" s="119"/>
      <c r="UKD1294" s="119"/>
      <c r="UKE1294" s="119"/>
      <c r="UKF1294" s="119"/>
      <c r="UKG1294" s="119"/>
      <c r="UKH1294" s="119"/>
      <c r="UKI1294" s="119"/>
      <c r="UKJ1294" s="119"/>
      <c r="UKK1294" s="119"/>
      <c r="UKL1294" s="119"/>
      <c r="UKM1294" s="119"/>
      <c r="UKN1294" s="119"/>
      <c r="UKO1294" s="119"/>
      <c r="UKP1294" s="119"/>
      <c r="UKQ1294" s="119"/>
      <c r="UKR1294" s="119"/>
      <c r="UKS1294" s="119"/>
      <c r="UKT1294" s="119"/>
      <c r="UKU1294" s="119"/>
      <c r="UKV1294" s="119"/>
      <c r="UKW1294" s="119"/>
      <c r="UKX1294" s="119"/>
      <c r="UKY1294" s="119"/>
      <c r="UKZ1294" s="119"/>
      <c r="ULA1294" s="119"/>
      <c r="ULB1294" s="119"/>
      <c r="ULC1294" s="119"/>
      <c r="ULD1294" s="119"/>
      <c r="ULE1294" s="119"/>
      <c r="ULF1294" s="119"/>
      <c r="ULG1294" s="119"/>
      <c r="ULH1294" s="119"/>
      <c r="ULI1294" s="119"/>
      <c r="ULJ1294" s="119"/>
      <c r="ULK1294" s="119"/>
      <c r="ULL1294" s="119"/>
      <c r="ULM1294" s="119"/>
      <c r="ULN1294" s="119"/>
      <c r="ULO1294" s="119"/>
      <c r="ULP1294" s="119"/>
      <c r="ULQ1294" s="119"/>
      <c r="ULR1294" s="119"/>
      <c r="ULS1294" s="119"/>
      <c r="ULT1294" s="119"/>
      <c r="ULU1294" s="119"/>
      <c r="ULV1294" s="119"/>
      <c r="ULW1294" s="119"/>
      <c r="ULX1294" s="119"/>
      <c r="ULY1294" s="119"/>
      <c r="ULZ1294" s="119"/>
      <c r="UMA1294" s="119"/>
      <c r="UMB1294" s="119"/>
      <c r="UMC1294" s="119"/>
      <c r="UMD1294" s="119"/>
      <c r="UME1294" s="119"/>
      <c r="UMF1294" s="119"/>
      <c r="UMG1294" s="119"/>
      <c r="UMH1294" s="119"/>
      <c r="UMI1294" s="119"/>
      <c r="UMJ1294" s="119"/>
      <c r="UMK1294" s="119"/>
      <c r="UML1294" s="119"/>
      <c r="UMM1294" s="119"/>
      <c r="UMN1294" s="119"/>
      <c r="UMO1294" s="119"/>
      <c r="UMP1294" s="119"/>
      <c r="UMQ1294" s="119"/>
      <c r="UMR1294" s="119"/>
      <c r="UMS1294" s="119"/>
      <c r="UMT1294" s="119"/>
      <c r="UMU1294" s="119"/>
      <c r="UMV1294" s="119"/>
      <c r="UMW1294" s="119"/>
      <c r="UMX1294" s="119"/>
      <c r="UMY1294" s="119"/>
      <c r="UMZ1294" s="119"/>
      <c r="UNA1294" s="119"/>
      <c r="UNB1294" s="119"/>
      <c r="UNC1294" s="119"/>
      <c r="UND1294" s="119"/>
      <c r="UNE1294" s="119"/>
      <c r="UNF1294" s="119"/>
      <c r="UNG1294" s="119"/>
      <c r="UNH1294" s="119"/>
      <c r="UNI1294" s="119"/>
      <c r="UNJ1294" s="119"/>
      <c r="UNK1294" s="119"/>
      <c r="UNL1294" s="119"/>
      <c r="UNM1294" s="119"/>
      <c r="UNN1294" s="119"/>
      <c r="UNO1294" s="119"/>
      <c r="UNP1294" s="119"/>
      <c r="UNQ1294" s="119"/>
      <c r="UNR1294" s="119"/>
      <c r="UNS1294" s="119"/>
      <c r="UNT1294" s="119"/>
      <c r="UNU1294" s="119"/>
      <c r="UNV1294" s="119"/>
      <c r="UNW1294" s="119"/>
      <c r="UNX1294" s="119"/>
      <c r="UNY1294" s="119"/>
      <c r="UNZ1294" s="119"/>
      <c r="UOA1294" s="119"/>
      <c r="UOB1294" s="119"/>
      <c r="UOC1294" s="119"/>
      <c r="UOD1294" s="119"/>
      <c r="UOE1294" s="119"/>
      <c r="UOF1294" s="119"/>
      <c r="UOG1294" s="119"/>
      <c r="UOH1294" s="119"/>
      <c r="UOI1294" s="119"/>
      <c r="UOJ1294" s="119"/>
      <c r="UOK1294" s="119"/>
      <c r="UOL1294" s="119"/>
      <c r="UOM1294" s="119"/>
      <c r="UON1294" s="119"/>
      <c r="UOO1294" s="119"/>
      <c r="UOP1294" s="119"/>
      <c r="UOQ1294" s="119"/>
      <c r="UOR1294" s="119"/>
      <c r="UOS1294" s="119"/>
      <c r="UOT1294" s="119"/>
      <c r="UOU1294" s="119"/>
      <c r="UOV1294" s="119"/>
      <c r="UOW1294" s="119"/>
      <c r="UOX1294" s="119"/>
      <c r="UOY1294" s="119"/>
      <c r="UOZ1294" s="119"/>
      <c r="UPA1294" s="119"/>
      <c r="UPB1294" s="119"/>
      <c r="UPC1294" s="119"/>
      <c r="UPD1294" s="119"/>
      <c r="UPE1294" s="119"/>
      <c r="UPF1294" s="119"/>
      <c r="UPG1294" s="119"/>
      <c r="UPH1294" s="119"/>
      <c r="UPI1294" s="119"/>
      <c r="UPJ1294" s="119"/>
      <c r="UPK1294" s="119"/>
      <c r="UPL1294" s="119"/>
      <c r="UPM1294" s="119"/>
      <c r="UPN1294" s="119"/>
      <c r="UPO1294" s="119"/>
      <c r="UPP1294" s="119"/>
      <c r="UPQ1294" s="119"/>
      <c r="UPR1294" s="119"/>
      <c r="UPS1294" s="119"/>
      <c r="UPT1294" s="119"/>
      <c r="UPU1294" s="119"/>
      <c r="UPV1294" s="119"/>
      <c r="UPW1294" s="119"/>
      <c r="UPX1294" s="119"/>
      <c r="UPY1294" s="119"/>
      <c r="UPZ1294" s="119"/>
      <c r="UQA1294" s="119"/>
      <c r="UQB1294" s="119"/>
      <c r="UQC1294" s="119"/>
      <c r="UQD1294" s="119"/>
      <c r="UQE1294" s="119"/>
      <c r="UQF1294" s="119"/>
      <c r="UQG1294" s="119"/>
      <c r="UQH1294" s="119"/>
      <c r="UQI1294" s="119"/>
      <c r="UQJ1294" s="119"/>
      <c r="UQK1294" s="119"/>
      <c r="UQL1294" s="119"/>
      <c r="UQM1294" s="119"/>
      <c r="UQN1294" s="119"/>
      <c r="UQO1294" s="119"/>
      <c r="UQP1294" s="119"/>
      <c r="UQQ1294" s="119"/>
      <c r="UQR1294" s="119"/>
      <c r="UQS1294" s="119"/>
      <c r="UQT1294" s="119"/>
      <c r="UQU1294" s="119"/>
      <c r="UQV1294" s="119"/>
      <c r="UQW1294" s="119"/>
      <c r="UQX1294" s="119"/>
      <c r="UQY1294" s="119"/>
      <c r="UQZ1294" s="119"/>
      <c r="URA1294" s="119"/>
      <c r="URB1294" s="119"/>
      <c r="URC1294" s="119"/>
      <c r="URD1294" s="119"/>
      <c r="URE1294" s="119"/>
      <c r="URF1294" s="119"/>
      <c r="URG1294" s="119"/>
      <c r="URH1294" s="119"/>
      <c r="URI1294" s="119"/>
      <c r="URJ1294" s="119"/>
      <c r="URK1294" s="119"/>
      <c r="URL1294" s="119"/>
      <c r="URM1294" s="119"/>
      <c r="URN1294" s="119"/>
      <c r="URO1294" s="119"/>
      <c r="URP1294" s="119"/>
      <c r="URQ1294" s="119"/>
      <c r="URR1294" s="119"/>
      <c r="URS1294" s="119"/>
      <c r="URT1294" s="119"/>
      <c r="URU1294" s="119"/>
      <c r="URV1294" s="119"/>
      <c r="URW1294" s="119"/>
      <c r="URX1294" s="119"/>
      <c r="URY1294" s="119"/>
      <c r="URZ1294" s="119"/>
      <c r="USA1294" s="119"/>
      <c r="USB1294" s="119"/>
      <c r="USC1294" s="119"/>
      <c r="USD1294" s="119"/>
      <c r="USE1294" s="119"/>
      <c r="USF1294" s="119"/>
      <c r="USG1294" s="119"/>
      <c r="USH1294" s="119"/>
      <c r="USI1294" s="119"/>
      <c r="USJ1294" s="119"/>
      <c r="USK1294" s="119"/>
      <c r="USL1294" s="119"/>
      <c r="USM1294" s="119"/>
      <c r="USN1294" s="119"/>
      <c r="USO1294" s="119"/>
      <c r="USP1294" s="119"/>
      <c r="USQ1294" s="119"/>
      <c r="USR1294" s="119"/>
      <c r="USS1294" s="119"/>
      <c r="UST1294" s="119"/>
      <c r="USU1294" s="119"/>
      <c r="USV1294" s="119"/>
      <c r="USW1294" s="119"/>
      <c r="USX1294" s="119"/>
      <c r="USY1294" s="119"/>
      <c r="USZ1294" s="119"/>
      <c r="UTA1294" s="119"/>
      <c r="UTB1294" s="119"/>
      <c r="UTC1294" s="119"/>
      <c r="UTD1294" s="119"/>
      <c r="UTE1294" s="119"/>
      <c r="UTF1294" s="119"/>
      <c r="UTG1294" s="119"/>
      <c r="UTH1294" s="119"/>
      <c r="UTI1294" s="119"/>
      <c r="UTJ1294" s="119"/>
      <c r="UTK1294" s="119"/>
      <c r="UTL1294" s="119"/>
      <c r="UTM1294" s="119"/>
      <c r="UTN1294" s="119"/>
      <c r="UTO1294" s="119"/>
      <c r="UTP1294" s="119"/>
      <c r="UTQ1294" s="119"/>
      <c r="UTR1294" s="119"/>
      <c r="UTS1294" s="119"/>
      <c r="UTT1294" s="119"/>
      <c r="UTU1294" s="119"/>
      <c r="UTV1294" s="119"/>
      <c r="UTW1294" s="119"/>
      <c r="UTX1294" s="119"/>
      <c r="UTY1294" s="119"/>
      <c r="UTZ1294" s="119"/>
      <c r="UUA1294" s="119"/>
      <c r="UUB1294" s="119"/>
      <c r="UUC1294" s="119"/>
      <c r="UUD1294" s="119"/>
      <c r="UUE1294" s="119"/>
      <c r="UUF1294" s="119"/>
      <c r="UUG1294" s="119"/>
      <c r="UUH1294" s="119"/>
      <c r="UUI1294" s="119"/>
      <c r="UUJ1294" s="119"/>
      <c r="UUK1294" s="119"/>
      <c r="UUL1294" s="119"/>
      <c r="UUM1294" s="119"/>
      <c r="UUN1294" s="119"/>
      <c r="UUO1294" s="119"/>
      <c r="UUP1294" s="119"/>
      <c r="UUQ1294" s="119"/>
      <c r="UUR1294" s="119"/>
      <c r="UUS1294" s="119"/>
      <c r="UUT1294" s="119"/>
      <c r="UUU1294" s="119"/>
      <c r="UUV1294" s="119"/>
      <c r="UUW1294" s="119"/>
      <c r="UUX1294" s="119"/>
      <c r="UUY1294" s="119"/>
      <c r="UUZ1294" s="119"/>
      <c r="UVA1294" s="119"/>
      <c r="UVB1294" s="119"/>
      <c r="UVC1294" s="119"/>
      <c r="UVD1294" s="119"/>
      <c r="UVE1294" s="119"/>
      <c r="UVF1294" s="119"/>
      <c r="UVG1294" s="119"/>
      <c r="UVH1294" s="119"/>
      <c r="UVI1294" s="119"/>
      <c r="UVJ1294" s="119"/>
      <c r="UVK1294" s="119"/>
      <c r="UVL1294" s="119"/>
      <c r="UVM1294" s="119"/>
      <c r="UVN1294" s="119"/>
      <c r="UVO1294" s="119"/>
      <c r="UVP1294" s="119"/>
      <c r="UVQ1294" s="119"/>
      <c r="UVR1294" s="119"/>
      <c r="UVS1294" s="119"/>
      <c r="UVT1294" s="119"/>
      <c r="UVU1294" s="119"/>
      <c r="UVV1294" s="119"/>
      <c r="UVW1294" s="119"/>
      <c r="UVX1294" s="119"/>
      <c r="UVY1294" s="119"/>
      <c r="UVZ1294" s="119"/>
      <c r="UWA1294" s="119"/>
      <c r="UWB1294" s="119"/>
      <c r="UWC1294" s="119"/>
      <c r="UWD1294" s="119"/>
      <c r="UWE1294" s="119"/>
      <c r="UWF1294" s="119"/>
      <c r="UWG1294" s="119"/>
      <c r="UWH1294" s="119"/>
      <c r="UWI1294" s="119"/>
      <c r="UWJ1294" s="119"/>
      <c r="UWK1294" s="119"/>
      <c r="UWL1294" s="119"/>
      <c r="UWM1294" s="119"/>
      <c r="UWN1294" s="119"/>
      <c r="UWO1294" s="119"/>
      <c r="UWP1294" s="119"/>
      <c r="UWQ1294" s="119"/>
      <c r="UWR1294" s="119"/>
      <c r="UWS1294" s="119"/>
      <c r="UWT1294" s="119"/>
      <c r="UWU1294" s="119"/>
      <c r="UWV1294" s="119"/>
      <c r="UWW1294" s="119"/>
      <c r="UWX1294" s="119"/>
      <c r="UWY1294" s="119"/>
      <c r="UWZ1294" s="119"/>
      <c r="UXA1294" s="119"/>
      <c r="UXB1294" s="119"/>
      <c r="UXC1294" s="119"/>
      <c r="UXD1294" s="119"/>
      <c r="UXE1294" s="119"/>
      <c r="UXF1294" s="119"/>
      <c r="UXG1294" s="119"/>
      <c r="UXH1294" s="119"/>
      <c r="UXI1294" s="119"/>
      <c r="UXJ1294" s="119"/>
      <c r="UXK1294" s="119"/>
      <c r="UXL1294" s="119"/>
      <c r="UXM1294" s="119"/>
      <c r="UXN1294" s="119"/>
      <c r="UXO1294" s="119"/>
      <c r="UXP1294" s="119"/>
      <c r="UXQ1294" s="119"/>
      <c r="UXR1294" s="119"/>
      <c r="UXS1294" s="119"/>
      <c r="UXT1294" s="119"/>
      <c r="UXU1294" s="119"/>
      <c r="UXV1294" s="119"/>
      <c r="UXW1294" s="119"/>
      <c r="UXX1294" s="119"/>
      <c r="UXY1294" s="119"/>
      <c r="UXZ1294" s="119"/>
      <c r="UYA1294" s="119"/>
      <c r="UYB1294" s="119"/>
      <c r="UYC1294" s="119"/>
      <c r="UYD1294" s="119"/>
      <c r="UYE1294" s="119"/>
      <c r="UYF1294" s="119"/>
      <c r="UYG1294" s="119"/>
      <c r="UYH1294" s="119"/>
      <c r="UYI1294" s="119"/>
      <c r="UYJ1294" s="119"/>
      <c r="UYK1294" s="119"/>
      <c r="UYL1294" s="119"/>
      <c r="UYM1294" s="119"/>
      <c r="UYN1294" s="119"/>
      <c r="UYO1294" s="119"/>
      <c r="UYP1294" s="119"/>
      <c r="UYQ1294" s="119"/>
      <c r="UYR1294" s="119"/>
      <c r="UYS1294" s="119"/>
      <c r="UYT1294" s="119"/>
      <c r="UYU1294" s="119"/>
      <c r="UYV1294" s="119"/>
      <c r="UYW1294" s="119"/>
      <c r="UYX1294" s="119"/>
      <c r="UYY1294" s="119"/>
      <c r="UYZ1294" s="119"/>
      <c r="UZA1294" s="119"/>
      <c r="UZB1294" s="119"/>
      <c r="UZC1294" s="119"/>
      <c r="UZD1294" s="119"/>
      <c r="UZE1294" s="119"/>
      <c r="UZF1294" s="119"/>
      <c r="UZG1294" s="119"/>
      <c r="UZH1294" s="119"/>
      <c r="UZI1294" s="119"/>
      <c r="UZJ1294" s="119"/>
      <c r="UZK1294" s="119"/>
      <c r="UZL1294" s="119"/>
      <c r="UZM1294" s="119"/>
      <c r="UZN1294" s="119"/>
      <c r="UZO1294" s="119"/>
      <c r="UZP1294" s="119"/>
      <c r="UZQ1294" s="119"/>
      <c r="UZR1294" s="119"/>
      <c r="UZS1294" s="119"/>
      <c r="UZT1294" s="119"/>
      <c r="UZU1294" s="119"/>
      <c r="UZV1294" s="119"/>
      <c r="UZW1294" s="119"/>
      <c r="UZX1294" s="119"/>
      <c r="UZY1294" s="119"/>
      <c r="UZZ1294" s="119"/>
      <c r="VAA1294" s="119"/>
      <c r="VAB1294" s="119"/>
      <c r="VAC1294" s="119"/>
      <c r="VAD1294" s="119"/>
      <c r="VAE1294" s="119"/>
      <c r="VAF1294" s="119"/>
      <c r="VAG1294" s="119"/>
      <c r="VAH1294" s="119"/>
      <c r="VAI1294" s="119"/>
      <c r="VAJ1294" s="119"/>
      <c r="VAK1294" s="119"/>
      <c r="VAL1294" s="119"/>
      <c r="VAM1294" s="119"/>
      <c r="VAN1294" s="119"/>
      <c r="VAO1294" s="119"/>
      <c r="VAP1294" s="119"/>
      <c r="VAQ1294" s="119"/>
      <c r="VAR1294" s="119"/>
      <c r="VAS1294" s="119"/>
      <c r="VAT1294" s="119"/>
      <c r="VAU1294" s="119"/>
      <c r="VAV1294" s="119"/>
      <c r="VAW1294" s="119"/>
      <c r="VAX1294" s="119"/>
      <c r="VAY1294" s="119"/>
      <c r="VAZ1294" s="119"/>
      <c r="VBA1294" s="119"/>
      <c r="VBB1294" s="119"/>
      <c r="VBC1294" s="119"/>
      <c r="VBD1294" s="119"/>
      <c r="VBE1294" s="119"/>
      <c r="VBF1294" s="119"/>
      <c r="VBG1294" s="119"/>
      <c r="VBH1294" s="119"/>
      <c r="VBI1294" s="119"/>
      <c r="VBJ1294" s="119"/>
      <c r="VBK1294" s="119"/>
      <c r="VBL1294" s="119"/>
      <c r="VBM1294" s="119"/>
      <c r="VBN1294" s="119"/>
      <c r="VBO1294" s="119"/>
      <c r="VBP1294" s="119"/>
      <c r="VBQ1294" s="119"/>
      <c r="VBR1294" s="119"/>
      <c r="VBS1294" s="119"/>
      <c r="VBT1294" s="119"/>
      <c r="VBU1294" s="119"/>
      <c r="VBV1294" s="119"/>
      <c r="VBW1294" s="119"/>
      <c r="VBX1294" s="119"/>
      <c r="VBY1294" s="119"/>
      <c r="VBZ1294" s="119"/>
      <c r="VCA1294" s="119"/>
      <c r="VCB1294" s="119"/>
      <c r="VCC1294" s="119"/>
      <c r="VCD1294" s="119"/>
      <c r="VCE1294" s="119"/>
      <c r="VCF1294" s="119"/>
      <c r="VCG1294" s="119"/>
      <c r="VCH1294" s="119"/>
      <c r="VCI1294" s="119"/>
      <c r="VCJ1294" s="119"/>
      <c r="VCK1294" s="119"/>
      <c r="VCL1294" s="119"/>
      <c r="VCM1294" s="119"/>
      <c r="VCN1294" s="119"/>
      <c r="VCO1294" s="119"/>
      <c r="VCP1294" s="119"/>
      <c r="VCQ1294" s="119"/>
      <c r="VCR1294" s="119"/>
      <c r="VCS1294" s="119"/>
      <c r="VCT1294" s="119"/>
      <c r="VCU1294" s="119"/>
      <c r="VCV1294" s="119"/>
      <c r="VCW1294" s="119"/>
      <c r="VCX1294" s="119"/>
      <c r="VCY1294" s="119"/>
      <c r="VCZ1294" s="119"/>
      <c r="VDA1294" s="119"/>
      <c r="VDB1294" s="119"/>
      <c r="VDC1294" s="119"/>
      <c r="VDD1294" s="119"/>
      <c r="VDE1294" s="119"/>
      <c r="VDF1294" s="119"/>
      <c r="VDG1294" s="119"/>
      <c r="VDH1294" s="119"/>
      <c r="VDI1294" s="119"/>
      <c r="VDJ1294" s="119"/>
      <c r="VDK1294" s="119"/>
      <c r="VDL1294" s="119"/>
      <c r="VDM1294" s="119"/>
      <c r="VDN1294" s="119"/>
      <c r="VDO1294" s="119"/>
      <c r="VDP1294" s="119"/>
      <c r="VDQ1294" s="119"/>
      <c r="VDR1294" s="119"/>
      <c r="VDS1294" s="119"/>
      <c r="VDT1294" s="119"/>
      <c r="VDU1294" s="119"/>
      <c r="VDV1294" s="119"/>
      <c r="VDW1294" s="119"/>
      <c r="VDX1294" s="119"/>
      <c r="VDY1294" s="119"/>
      <c r="VDZ1294" s="119"/>
      <c r="VEA1294" s="119"/>
      <c r="VEB1294" s="119"/>
      <c r="VEC1294" s="119"/>
      <c r="VED1294" s="119"/>
      <c r="VEE1294" s="119"/>
      <c r="VEF1294" s="119"/>
      <c r="VEG1294" s="119"/>
      <c r="VEH1294" s="119"/>
      <c r="VEI1294" s="119"/>
      <c r="VEJ1294" s="119"/>
      <c r="VEK1294" s="119"/>
      <c r="VEL1294" s="119"/>
      <c r="VEM1294" s="119"/>
      <c r="VEN1294" s="119"/>
      <c r="VEO1294" s="119"/>
      <c r="VEP1294" s="119"/>
      <c r="VEQ1294" s="119"/>
      <c r="VER1294" s="119"/>
      <c r="VES1294" s="119"/>
      <c r="VET1294" s="119"/>
      <c r="VEU1294" s="119"/>
      <c r="VEV1294" s="119"/>
      <c r="VEW1294" s="119"/>
      <c r="VEX1294" s="119"/>
      <c r="VEY1294" s="119"/>
      <c r="VEZ1294" s="119"/>
      <c r="VFA1294" s="119"/>
      <c r="VFB1294" s="119"/>
      <c r="VFC1294" s="119"/>
      <c r="VFD1294" s="119"/>
      <c r="VFE1294" s="119"/>
      <c r="VFF1294" s="119"/>
      <c r="VFG1294" s="119"/>
      <c r="VFH1294" s="119"/>
      <c r="VFI1294" s="119"/>
      <c r="VFJ1294" s="119"/>
      <c r="VFK1294" s="119"/>
      <c r="VFL1294" s="119"/>
      <c r="VFM1294" s="119"/>
      <c r="VFN1294" s="119"/>
      <c r="VFO1294" s="119"/>
      <c r="VFP1294" s="119"/>
      <c r="VFQ1294" s="119"/>
      <c r="VFR1294" s="119"/>
      <c r="VFS1294" s="119"/>
      <c r="VFT1294" s="119"/>
      <c r="VFU1294" s="119"/>
      <c r="VFV1294" s="119"/>
      <c r="VFW1294" s="119"/>
      <c r="VFX1294" s="119"/>
      <c r="VFY1294" s="119"/>
      <c r="VFZ1294" s="119"/>
      <c r="VGA1294" s="119"/>
      <c r="VGB1294" s="119"/>
      <c r="VGC1294" s="119"/>
      <c r="VGD1294" s="119"/>
      <c r="VGE1294" s="119"/>
      <c r="VGF1294" s="119"/>
      <c r="VGG1294" s="119"/>
      <c r="VGH1294" s="119"/>
      <c r="VGI1294" s="119"/>
      <c r="VGJ1294" s="119"/>
      <c r="VGK1294" s="119"/>
      <c r="VGL1294" s="119"/>
      <c r="VGM1294" s="119"/>
      <c r="VGN1294" s="119"/>
      <c r="VGO1294" s="119"/>
      <c r="VGP1294" s="119"/>
      <c r="VGQ1294" s="119"/>
      <c r="VGR1294" s="119"/>
      <c r="VGS1294" s="119"/>
      <c r="VGT1294" s="119"/>
      <c r="VGU1294" s="119"/>
      <c r="VGV1294" s="119"/>
      <c r="VGW1294" s="119"/>
      <c r="VGX1294" s="119"/>
      <c r="VGY1294" s="119"/>
      <c r="VGZ1294" s="119"/>
      <c r="VHA1294" s="119"/>
      <c r="VHB1294" s="119"/>
      <c r="VHC1294" s="119"/>
      <c r="VHD1294" s="119"/>
      <c r="VHE1294" s="119"/>
      <c r="VHF1294" s="119"/>
      <c r="VHG1294" s="119"/>
      <c r="VHH1294" s="119"/>
      <c r="VHI1294" s="119"/>
      <c r="VHJ1294" s="119"/>
      <c r="VHK1294" s="119"/>
      <c r="VHL1294" s="119"/>
      <c r="VHM1294" s="119"/>
      <c r="VHN1294" s="119"/>
      <c r="VHO1294" s="119"/>
      <c r="VHP1294" s="119"/>
      <c r="VHQ1294" s="119"/>
      <c r="VHR1294" s="119"/>
      <c r="VHS1294" s="119"/>
      <c r="VHT1294" s="119"/>
      <c r="VHU1294" s="119"/>
      <c r="VHV1294" s="119"/>
      <c r="VHW1294" s="119"/>
      <c r="VHX1294" s="119"/>
      <c r="VHY1294" s="119"/>
      <c r="VHZ1294" s="119"/>
      <c r="VIA1294" s="119"/>
      <c r="VIB1294" s="119"/>
      <c r="VIC1294" s="119"/>
      <c r="VID1294" s="119"/>
      <c r="VIE1294" s="119"/>
      <c r="VIF1294" s="119"/>
      <c r="VIG1294" s="119"/>
      <c r="VIH1294" s="119"/>
      <c r="VII1294" s="119"/>
      <c r="VIJ1294" s="119"/>
      <c r="VIK1294" s="119"/>
      <c r="VIL1294" s="119"/>
      <c r="VIM1294" s="119"/>
      <c r="VIN1294" s="119"/>
      <c r="VIO1294" s="119"/>
      <c r="VIP1294" s="119"/>
      <c r="VIQ1294" s="119"/>
      <c r="VIR1294" s="119"/>
      <c r="VIS1294" s="119"/>
      <c r="VIT1294" s="119"/>
      <c r="VIU1294" s="119"/>
      <c r="VIV1294" s="119"/>
      <c r="VIW1294" s="119"/>
      <c r="VIX1294" s="119"/>
      <c r="VIY1294" s="119"/>
      <c r="VIZ1294" s="119"/>
      <c r="VJA1294" s="119"/>
      <c r="VJB1294" s="119"/>
      <c r="VJC1294" s="119"/>
      <c r="VJD1294" s="119"/>
      <c r="VJE1294" s="119"/>
      <c r="VJF1294" s="119"/>
      <c r="VJG1294" s="119"/>
      <c r="VJH1294" s="119"/>
      <c r="VJI1294" s="119"/>
      <c r="VJJ1294" s="119"/>
      <c r="VJK1294" s="119"/>
      <c r="VJL1294" s="119"/>
      <c r="VJM1294" s="119"/>
      <c r="VJN1294" s="119"/>
      <c r="VJO1294" s="119"/>
      <c r="VJP1294" s="119"/>
      <c r="VJQ1294" s="119"/>
      <c r="VJR1294" s="119"/>
      <c r="VJS1294" s="119"/>
      <c r="VJT1294" s="119"/>
      <c r="VJU1294" s="119"/>
      <c r="VJV1294" s="119"/>
      <c r="VJW1294" s="119"/>
      <c r="VJX1294" s="119"/>
      <c r="VJY1294" s="119"/>
      <c r="VJZ1294" s="119"/>
      <c r="VKA1294" s="119"/>
      <c r="VKB1294" s="119"/>
      <c r="VKC1294" s="119"/>
      <c r="VKD1294" s="119"/>
      <c r="VKE1294" s="119"/>
      <c r="VKF1294" s="119"/>
      <c r="VKG1294" s="119"/>
      <c r="VKH1294" s="119"/>
      <c r="VKI1294" s="119"/>
      <c r="VKJ1294" s="119"/>
      <c r="VKK1294" s="119"/>
      <c r="VKL1294" s="119"/>
      <c r="VKM1294" s="119"/>
      <c r="VKN1294" s="119"/>
      <c r="VKO1294" s="119"/>
      <c r="VKP1294" s="119"/>
      <c r="VKQ1294" s="119"/>
      <c r="VKR1294" s="119"/>
      <c r="VKS1294" s="119"/>
      <c r="VKT1294" s="119"/>
      <c r="VKU1294" s="119"/>
      <c r="VKV1294" s="119"/>
      <c r="VKW1294" s="119"/>
      <c r="VKX1294" s="119"/>
      <c r="VKY1294" s="119"/>
      <c r="VKZ1294" s="119"/>
      <c r="VLA1294" s="119"/>
      <c r="VLB1294" s="119"/>
      <c r="VLC1294" s="119"/>
      <c r="VLD1294" s="119"/>
      <c r="VLE1294" s="119"/>
      <c r="VLF1294" s="119"/>
      <c r="VLG1294" s="119"/>
      <c r="VLH1294" s="119"/>
      <c r="VLI1294" s="119"/>
      <c r="VLJ1294" s="119"/>
      <c r="VLK1294" s="119"/>
      <c r="VLL1294" s="119"/>
      <c r="VLM1294" s="119"/>
      <c r="VLN1294" s="119"/>
      <c r="VLO1294" s="119"/>
      <c r="VLP1294" s="119"/>
      <c r="VLQ1294" s="119"/>
      <c r="VLR1294" s="119"/>
      <c r="VLS1294" s="119"/>
      <c r="VLT1294" s="119"/>
      <c r="VLU1294" s="119"/>
      <c r="VLV1294" s="119"/>
      <c r="VLW1294" s="119"/>
      <c r="VLX1294" s="119"/>
      <c r="VLY1294" s="119"/>
      <c r="VLZ1294" s="119"/>
      <c r="VMA1294" s="119"/>
      <c r="VMB1294" s="119"/>
      <c r="VMC1294" s="119"/>
      <c r="VMD1294" s="119"/>
      <c r="VME1294" s="119"/>
      <c r="VMF1294" s="119"/>
      <c r="VMG1294" s="119"/>
      <c r="VMH1294" s="119"/>
      <c r="VMI1294" s="119"/>
      <c r="VMJ1294" s="119"/>
      <c r="VMK1294" s="119"/>
      <c r="VML1294" s="119"/>
      <c r="VMM1294" s="119"/>
      <c r="VMN1294" s="119"/>
      <c r="VMO1294" s="119"/>
      <c r="VMP1294" s="119"/>
      <c r="VMQ1294" s="119"/>
      <c r="VMR1294" s="119"/>
      <c r="VMS1294" s="119"/>
      <c r="VMT1294" s="119"/>
      <c r="VMU1294" s="119"/>
      <c r="VMV1294" s="119"/>
      <c r="VMW1294" s="119"/>
      <c r="VMX1294" s="119"/>
      <c r="VMY1294" s="119"/>
      <c r="VMZ1294" s="119"/>
      <c r="VNA1294" s="119"/>
      <c r="VNB1294" s="119"/>
      <c r="VNC1294" s="119"/>
      <c r="VND1294" s="119"/>
      <c r="VNE1294" s="119"/>
      <c r="VNF1294" s="119"/>
      <c r="VNG1294" s="119"/>
      <c r="VNH1294" s="119"/>
      <c r="VNI1294" s="119"/>
      <c r="VNJ1294" s="119"/>
      <c r="VNK1294" s="119"/>
      <c r="VNL1294" s="119"/>
      <c r="VNM1294" s="119"/>
      <c r="VNN1294" s="119"/>
      <c r="VNO1294" s="119"/>
      <c r="VNP1294" s="119"/>
      <c r="VNQ1294" s="119"/>
      <c r="VNR1294" s="119"/>
      <c r="VNS1294" s="119"/>
      <c r="VNT1294" s="119"/>
      <c r="VNU1294" s="119"/>
      <c r="VNV1294" s="119"/>
      <c r="VNW1294" s="119"/>
      <c r="VNX1294" s="119"/>
      <c r="VNY1294" s="119"/>
      <c r="VNZ1294" s="119"/>
      <c r="VOA1294" s="119"/>
      <c r="VOB1294" s="119"/>
      <c r="VOC1294" s="119"/>
      <c r="VOD1294" s="119"/>
      <c r="VOE1294" s="119"/>
      <c r="VOF1294" s="119"/>
      <c r="VOG1294" s="119"/>
      <c r="VOH1294" s="119"/>
      <c r="VOI1294" s="119"/>
      <c r="VOJ1294" s="119"/>
      <c r="VOK1294" s="119"/>
      <c r="VOL1294" s="119"/>
      <c r="VOM1294" s="119"/>
      <c r="VON1294" s="119"/>
      <c r="VOO1294" s="119"/>
      <c r="VOP1294" s="119"/>
      <c r="VOQ1294" s="119"/>
      <c r="VOR1294" s="119"/>
      <c r="VOS1294" s="119"/>
      <c r="VOT1294" s="119"/>
      <c r="VOU1294" s="119"/>
      <c r="VOV1294" s="119"/>
      <c r="VOW1294" s="119"/>
      <c r="VOX1294" s="119"/>
      <c r="VOY1294" s="119"/>
      <c r="VOZ1294" s="119"/>
      <c r="VPA1294" s="119"/>
      <c r="VPB1294" s="119"/>
      <c r="VPC1294" s="119"/>
      <c r="VPD1294" s="119"/>
      <c r="VPE1294" s="119"/>
      <c r="VPF1294" s="119"/>
      <c r="VPG1294" s="119"/>
      <c r="VPH1294" s="119"/>
      <c r="VPI1294" s="119"/>
      <c r="VPJ1294" s="119"/>
      <c r="VPK1294" s="119"/>
      <c r="VPL1294" s="119"/>
      <c r="VPM1294" s="119"/>
      <c r="VPN1294" s="119"/>
      <c r="VPO1294" s="119"/>
      <c r="VPP1294" s="119"/>
      <c r="VPQ1294" s="119"/>
      <c r="VPR1294" s="119"/>
      <c r="VPS1294" s="119"/>
      <c r="VPT1294" s="119"/>
      <c r="VPU1294" s="119"/>
      <c r="VPV1294" s="119"/>
      <c r="VPW1294" s="119"/>
      <c r="VPX1294" s="119"/>
      <c r="VPY1294" s="119"/>
      <c r="VPZ1294" s="119"/>
      <c r="VQA1294" s="119"/>
      <c r="VQB1294" s="119"/>
      <c r="VQC1294" s="119"/>
      <c r="VQD1294" s="119"/>
      <c r="VQE1294" s="119"/>
      <c r="VQF1294" s="119"/>
      <c r="VQG1294" s="119"/>
      <c r="VQH1294" s="119"/>
      <c r="VQI1294" s="119"/>
      <c r="VQJ1294" s="119"/>
      <c r="VQK1294" s="119"/>
      <c r="VQL1294" s="119"/>
      <c r="VQM1294" s="119"/>
      <c r="VQN1294" s="119"/>
      <c r="VQO1294" s="119"/>
      <c r="VQP1294" s="119"/>
      <c r="VQQ1294" s="119"/>
      <c r="VQR1294" s="119"/>
      <c r="VQS1294" s="119"/>
      <c r="VQT1294" s="119"/>
      <c r="VQU1294" s="119"/>
      <c r="VQV1294" s="119"/>
      <c r="VQW1294" s="119"/>
      <c r="VQX1294" s="119"/>
      <c r="VQY1294" s="119"/>
      <c r="VQZ1294" s="119"/>
      <c r="VRA1294" s="119"/>
      <c r="VRB1294" s="119"/>
      <c r="VRC1294" s="119"/>
      <c r="VRD1294" s="119"/>
      <c r="VRE1294" s="119"/>
      <c r="VRF1294" s="119"/>
      <c r="VRG1294" s="119"/>
      <c r="VRH1294" s="119"/>
      <c r="VRI1294" s="119"/>
      <c r="VRJ1294" s="119"/>
      <c r="VRK1294" s="119"/>
      <c r="VRL1294" s="119"/>
      <c r="VRM1294" s="119"/>
      <c r="VRN1294" s="119"/>
      <c r="VRO1294" s="119"/>
      <c r="VRP1294" s="119"/>
      <c r="VRQ1294" s="119"/>
      <c r="VRR1294" s="119"/>
      <c r="VRS1294" s="119"/>
      <c r="VRT1294" s="119"/>
      <c r="VRU1294" s="119"/>
      <c r="VRV1294" s="119"/>
      <c r="VRW1294" s="119"/>
      <c r="VRX1294" s="119"/>
      <c r="VRY1294" s="119"/>
      <c r="VRZ1294" s="119"/>
      <c r="VSA1294" s="119"/>
      <c r="VSB1294" s="119"/>
      <c r="VSC1294" s="119"/>
      <c r="VSD1294" s="119"/>
      <c r="VSE1294" s="119"/>
      <c r="VSF1294" s="119"/>
      <c r="VSG1294" s="119"/>
      <c r="VSH1294" s="119"/>
      <c r="VSI1294" s="119"/>
      <c r="VSJ1294" s="119"/>
      <c r="VSK1294" s="119"/>
      <c r="VSL1294" s="119"/>
      <c r="VSM1294" s="119"/>
      <c r="VSN1294" s="119"/>
      <c r="VSO1294" s="119"/>
      <c r="VSP1294" s="119"/>
      <c r="VSQ1294" s="119"/>
      <c r="VSR1294" s="119"/>
      <c r="VSS1294" s="119"/>
      <c r="VST1294" s="119"/>
      <c r="VSU1294" s="119"/>
      <c r="VSV1294" s="119"/>
      <c r="VSW1294" s="119"/>
      <c r="VSX1294" s="119"/>
      <c r="VSY1294" s="119"/>
      <c r="VSZ1294" s="119"/>
      <c r="VTA1294" s="119"/>
      <c r="VTB1294" s="119"/>
      <c r="VTC1294" s="119"/>
      <c r="VTD1294" s="119"/>
      <c r="VTE1294" s="119"/>
      <c r="VTF1294" s="119"/>
      <c r="VTG1294" s="119"/>
      <c r="VTH1294" s="119"/>
      <c r="VTI1294" s="119"/>
      <c r="VTJ1294" s="119"/>
      <c r="VTK1294" s="119"/>
      <c r="VTL1294" s="119"/>
      <c r="VTM1294" s="119"/>
      <c r="VTN1294" s="119"/>
      <c r="VTO1294" s="119"/>
      <c r="VTP1294" s="119"/>
      <c r="VTQ1294" s="119"/>
      <c r="VTR1294" s="119"/>
      <c r="VTS1294" s="119"/>
      <c r="VTT1294" s="119"/>
      <c r="VTU1294" s="119"/>
      <c r="VTV1294" s="119"/>
      <c r="VTW1294" s="119"/>
      <c r="VTX1294" s="119"/>
      <c r="VTY1294" s="119"/>
      <c r="VTZ1294" s="119"/>
      <c r="VUA1294" s="119"/>
      <c r="VUB1294" s="119"/>
      <c r="VUC1294" s="119"/>
      <c r="VUD1294" s="119"/>
      <c r="VUE1294" s="119"/>
      <c r="VUF1294" s="119"/>
      <c r="VUG1294" s="119"/>
      <c r="VUH1294" s="119"/>
      <c r="VUI1294" s="119"/>
      <c r="VUJ1294" s="119"/>
      <c r="VUK1294" s="119"/>
      <c r="VUL1294" s="119"/>
      <c r="VUM1294" s="119"/>
      <c r="VUN1294" s="119"/>
      <c r="VUO1294" s="119"/>
      <c r="VUP1294" s="119"/>
      <c r="VUQ1294" s="119"/>
      <c r="VUR1294" s="119"/>
      <c r="VUS1294" s="119"/>
      <c r="VUT1294" s="119"/>
      <c r="VUU1294" s="119"/>
      <c r="VUV1294" s="119"/>
      <c r="VUW1294" s="119"/>
      <c r="VUX1294" s="119"/>
      <c r="VUY1294" s="119"/>
      <c r="VUZ1294" s="119"/>
      <c r="VVA1294" s="119"/>
      <c r="VVB1294" s="119"/>
      <c r="VVC1294" s="119"/>
      <c r="VVD1294" s="119"/>
      <c r="VVE1294" s="119"/>
      <c r="VVF1294" s="119"/>
      <c r="VVG1294" s="119"/>
      <c r="VVH1294" s="119"/>
      <c r="VVI1294" s="119"/>
      <c r="VVJ1294" s="119"/>
      <c r="VVK1294" s="119"/>
      <c r="VVL1294" s="119"/>
      <c r="VVM1294" s="119"/>
      <c r="VVN1294" s="119"/>
      <c r="VVO1294" s="119"/>
      <c r="VVP1294" s="119"/>
      <c r="VVQ1294" s="119"/>
      <c r="VVR1294" s="119"/>
      <c r="VVS1294" s="119"/>
      <c r="VVT1294" s="119"/>
      <c r="VVU1294" s="119"/>
      <c r="VVV1294" s="119"/>
      <c r="VVW1294" s="119"/>
      <c r="VVX1294" s="119"/>
      <c r="VVY1294" s="119"/>
      <c r="VVZ1294" s="119"/>
      <c r="VWA1294" s="119"/>
      <c r="VWB1294" s="119"/>
      <c r="VWC1294" s="119"/>
      <c r="VWD1294" s="119"/>
      <c r="VWE1294" s="119"/>
      <c r="VWF1294" s="119"/>
      <c r="VWG1294" s="119"/>
      <c r="VWH1294" s="119"/>
      <c r="VWI1294" s="119"/>
      <c r="VWJ1294" s="119"/>
      <c r="VWK1294" s="119"/>
      <c r="VWL1294" s="119"/>
      <c r="VWM1294" s="119"/>
      <c r="VWN1294" s="119"/>
      <c r="VWO1294" s="119"/>
      <c r="VWP1294" s="119"/>
      <c r="VWQ1294" s="119"/>
      <c r="VWR1294" s="119"/>
      <c r="VWS1294" s="119"/>
      <c r="VWT1294" s="119"/>
      <c r="VWU1294" s="119"/>
      <c r="VWV1294" s="119"/>
      <c r="VWW1294" s="119"/>
      <c r="VWX1294" s="119"/>
      <c r="VWY1294" s="119"/>
      <c r="VWZ1294" s="119"/>
      <c r="VXA1294" s="119"/>
      <c r="VXB1294" s="119"/>
      <c r="VXC1294" s="119"/>
      <c r="VXD1294" s="119"/>
      <c r="VXE1294" s="119"/>
      <c r="VXF1294" s="119"/>
      <c r="VXG1294" s="119"/>
      <c r="VXH1294" s="119"/>
      <c r="VXI1294" s="119"/>
      <c r="VXJ1294" s="119"/>
      <c r="VXK1294" s="119"/>
      <c r="VXL1294" s="119"/>
      <c r="VXM1294" s="119"/>
      <c r="VXN1294" s="119"/>
      <c r="VXO1294" s="119"/>
      <c r="VXP1294" s="119"/>
      <c r="VXQ1294" s="119"/>
      <c r="VXR1294" s="119"/>
      <c r="VXS1294" s="119"/>
      <c r="VXT1294" s="119"/>
      <c r="VXU1294" s="119"/>
      <c r="VXV1294" s="119"/>
      <c r="VXW1294" s="119"/>
      <c r="VXX1294" s="119"/>
      <c r="VXY1294" s="119"/>
      <c r="VXZ1294" s="119"/>
      <c r="VYA1294" s="119"/>
      <c r="VYB1294" s="119"/>
      <c r="VYC1294" s="119"/>
      <c r="VYD1294" s="119"/>
      <c r="VYE1294" s="119"/>
      <c r="VYF1294" s="119"/>
      <c r="VYG1294" s="119"/>
      <c r="VYH1294" s="119"/>
      <c r="VYI1294" s="119"/>
      <c r="VYJ1294" s="119"/>
      <c r="VYK1294" s="119"/>
      <c r="VYL1294" s="119"/>
      <c r="VYM1294" s="119"/>
      <c r="VYN1294" s="119"/>
      <c r="VYO1294" s="119"/>
      <c r="VYP1294" s="119"/>
      <c r="VYQ1294" s="119"/>
      <c r="VYR1294" s="119"/>
      <c r="VYS1294" s="119"/>
      <c r="VYT1294" s="119"/>
      <c r="VYU1294" s="119"/>
      <c r="VYV1294" s="119"/>
      <c r="VYW1294" s="119"/>
      <c r="VYX1294" s="119"/>
      <c r="VYY1294" s="119"/>
      <c r="VYZ1294" s="119"/>
      <c r="VZA1294" s="119"/>
      <c r="VZB1294" s="119"/>
      <c r="VZC1294" s="119"/>
      <c r="VZD1294" s="119"/>
      <c r="VZE1294" s="119"/>
      <c r="VZF1294" s="119"/>
      <c r="VZG1294" s="119"/>
      <c r="VZH1294" s="119"/>
      <c r="VZI1294" s="119"/>
      <c r="VZJ1294" s="119"/>
      <c r="VZK1294" s="119"/>
      <c r="VZL1294" s="119"/>
      <c r="VZM1294" s="119"/>
      <c r="VZN1294" s="119"/>
      <c r="VZO1294" s="119"/>
      <c r="VZP1294" s="119"/>
      <c r="VZQ1294" s="119"/>
      <c r="VZR1294" s="119"/>
      <c r="VZS1294" s="119"/>
      <c r="VZT1294" s="119"/>
      <c r="VZU1294" s="119"/>
      <c r="VZV1294" s="119"/>
      <c r="VZW1294" s="119"/>
      <c r="VZX1294" s="119"/>
      <c r="VZY1294" s="119"/>
      <c r="VZZ1294" s="119"/>
      <c r="WAA1294" s="119"/>
      <c r="WAB1294" s="119"/>
      <c r="WAC1294" s="119"/>
      <c r="WAD1294" s="119"/>
      <c r="WAE1294" s="119"/>
      <c r="WAF1294" s="119"/>
      <c r="WAG1294" s="119"/>
      <c r="WAH1294" s="119"/>
      <c r="WAI1294" s="119"/>
      <c r="WAJ1294" s="119"/>
      <c r="WAK1294" s="119"/>
      <c r="WAL1294" s="119"/>
      <c r="WAM1294" s="119"/>
      <c r="WAN1294" s="119"/>
      <c r="WAO1294" s="119"/>
      <c r="WAP1294" s="119"/>
      <c r="WAQ1294" s="119"/>
      <c r="WAR1294" s="119"/>
      <c r="WAS1294" s="119"/>
      <c r="WAT1294" s="119"/>
      <c r="WAU1294" s="119"/>
      <c r="WAV1294" s="119"/>
      <c r="WAW1294" s="119"/>
      <c r="WAX1294" s="119"/>
      <c r="WAY1294" s="119"/>
      <c r="WAZ1294" s="119"/>
      <c r="WBA1294" s="119"/>
      <c r="WBB1294" s="119"/>
      <c r="WBC1294" s="119"/>
      <c r="WBD1294" s="119"/>
      <c r="WBE1294" s="119"/>
      <c r="WBF1294" s="119"/>
      <c r="WBG1294" s="119"/>
      <c r="WBH1294" s="119"/>
      <c r="WBI1294" s="119"/>
      <c r="WBJ1294" s="119"/>
      <c r="WBK1294" s="119"/>
      <c r="WBL1294" s="119"/>
      <c r="WBM1294" s="119"/>
      <c r="WBN1294" s="119"/>
      <c r="WBO1294" s="119"/>
      <c r="WBP1294" s="119"/>
      <c r="WBQ1294" s="119"/>
      <c r="WBR1294" s="119"/>
      <c r="WBS1294" s="119"/>
      <c r="WBT1294" s="119"/>
      <c r="WBU1294" s="119"/>
      <c r="WBV1294" s="119"/>
      <c r="WBW1294" s="119"/>
      <c r="WBX1294" s="119"/>
      <c r="WBY1294" s="119"/>
      <c r="WBZ1294" s="119"/>
      <c r="WCA1294" s="119"/>
      <c r="WCB1294" s="119"/>
      <c r="WCC1294" s="119"/>
      <c r="WCD1294" s="119"/>
      <c r="WCE1294" s="119"/>
      <c r="WCF1294" s="119"/>
      <c r="WCG1294" s="119"/>
      <c r="WCH1294" s="119"/>
      <c r="WCI1294" s="119"/>
      <c r="WCJ1294" s="119"/>
      <c r="WCK1294" s="119"/>
      <c r="WCL1294" s="119"/>
      <c r="WCM1294" s="119"/>
      <c r="WCN1294" s="119"/>
      <c r="WCO1294" s="119"/>
      <c r="WCP1294" s="119"/>
      <c r="WCQ1294" s="119"/>
      <c r="WCR1294" s="119"/>
      <c r="WCS1294" s="119"/>
      <c r="WCT1294" s="119"/>
      <c r="WCU1294" s="119"/>
      <c r="WCV1294" s="119"/>
      <c r="WCW1294" s="119"/>
      <c r="WCX1294" s="119"/>
      <c r="WCY1294" s="119"/>
      <c r="WCZ1294" s="119"/>
      <c r="WDA1294" s="119"/>
      <c r="WDB1294" s="119"/>
      <c r="WDC1294" s="119"/>
      <c r="WDD1294" s="119"/>
      <c r="WDE1294" s="119"/>
      <c r="WDF1294" s="119"/>
      <c r="WDG1294" s="119"/>
      <c r="WDH1294" s="119"/>
      <c r="WDI1294" s="119"/>
      <c r="WDJ1294" s="119"/>
      <c r="WDK1294" s="119"/>
      <c r="WDL1294" s="119"/>
      <c r="WDM1294" s="119"/>
      <c r="WDN1294" s="119"/>
      <c r="WDO1294" s="119"/>
      <c r="WDP1294" s="119"/>
      <c r="WDQ1294" s="119"/>
      <c r="WDR1294" s="119"/>
      <c r="WDS1294" s="119"/>
      <c r="WDT1294" s="119"/>
      <c r="WDU1294" s="119"/>
      <c r="WDV1294" s="119"/>
      <c r="WDW1294" s="119"/>
      <c r="WDX1294" s="119"/>
      <c r="WDY1294" s="119"/>
      <c r="WDZ1294" s="119"/>
      <c r="WEA1294" s="119"/>
      <c r="WEB1294" s="119"/>
      <c r="WEC1294" s="119"/>
      <c r="WED1294" s="119"/>
      <c r="WEE1294" s="119"/>
      <c r="WEF1294" s="119"/>
      <c r="WEG1294" s="119"/>
      <c r="WEH1294" s="119"/>
      <c r="WEI1294" s="119"/>
      <c r="WEJ1294" s="119"/>
      <c r="WEK1294" s="119"/>
      <c r="WEL1294" s="119"/>
      <c r="WEM1294" s="119"/>
      <c r="WEN1294" s="119"/>
      <c r="WEO1294" s="119"/>
      <c r="WEP1294" s="119"/>
      <c r="WEQ1294" s="119"/>
      <c r="WER1294" s="119"/>
      <c r="WES1294" s="119"/>
      <c r="WET1294" s="119"/>
      <c r="WEU1294" s="119"/>
      <c r="WEV1294" s="119"/>
      <c r="WEW1294" s="119"/>
      <c r="WEX1294" s="119"/>
      <c r="WEY1294" s="119"/>
      <c r="WEZ1294" s="119"/>
      <c r="WFA1294" s="119"/>
      <c r="WFB1294" s="119"/>
      <c r="WFC1294" s="119"/>
      <c r="WFD1294" s="119"/>
      <c r="WFE1294" s="119"/>
      <c r="WFF1294" s="119"/>
      <c r="WFG1294" s="119"/>
      <c r="WFH1294" s="119"/>
      <c r="WFI1294" s="119"/>
      <c r="WFJ1294" s="119"/>
      <c r="WFK1294" s="119"/>
      <c r="WFL1294" s="119"/>
      <c r="WFM1294" s="119"/>
      <c r="WFN1294" s="119"/>
      <c r="WFO1294" s="119"/>
      <c r="WFP1294" s="119"/>
      <c r="WFQ1294" s="119"/>
      <c r="WFR1294" s="119"/>
      <c r="WFS1294" s="119"/>
      <c r="WFT1294" s="119"/>
      <c r="WFU1294" s="119"/>
      <c r="WFV1294" s="119"/>
      <c r="WFW1294" s="119"/>
      <c r="WFX1294" s="119"/>
      <c r="WFY1294" s="119"/>
      <c r="WFZ1294" s="119"/>
      <c r="WGA1294" s="119"/>
      <c r="WGB1294" s="119"/>
      <c r="WGC1294" s="119"/>
      <c r="WGD1294" s="119"/>
      <c r="WGE1294" s="119"/>
      <c r="WGF1294" s="119"/>
      <c r="WGG1294" s="119"/>
      <c r="WGH1294" s="119"/>
      <c r="WGI1294" s="119"/>
      <c r="WGJ1294" s="119"/>
      <c r="WGK1294" s="119"/>
      <c r="WGL1294" s="119"/>
      <c r="WGM1294" s="119"/>
      <c r="WGN1294" s="119"/>
      <c r="WGO1294" s="119"/>
      <c r="WGP1294" s="119"/>
      <c r="WGQ1294" s="119"/>
      <c r="WGR1294" s="119"/>
      <c r="WGS1294" s="119"/>
      <c r="WGT1294" s="119"/>
      <c r="WGU1294" s="119"/>
      <c r="WGV1294" s="119"/>
      <c r="WGW1294" s="119"/>
      <c r="WGX1294" s="119"/>
      <c r="WGY1294" s="119"/>
      <c r="WGZ1294" s="119"/>
      <c r="WHA1294" s="119"/>
      <c r="WHB1294" s="119"/>
      <c r="WHC1294" s="119"/>
      <c r="WHD1294" s="119"/>
      <c r="WHE1294" s="119"/>
      <c r="WHF1294" s="119"/>
      <c r="WHG1294" s="119"/>
      <c r="WHH1294" s="119"/>
      <c r="WHI1294" s="119"/>
      <c r="WHJ1294" s="119"/>
      <c r="WHK1294" s="119"/>
      <c r="WHL1294" s="119"/>
      <c r="WHM1294" s="119"/>
      <c r="WHN1294" s="119"/>
      <c r="WHO1294" s="119"/>
      <c r="WHP1294" s="119"/>
      <c r="WHQ1294" s="119"/>
      <c r="WHR1294" s="119"/>
      <c r="WHS1294" s="119"/>
      <c r="WHT1294" s="119"/>
      <c r="WHU1294" s="119"/>
      <c r="WHV1294" s="119"/>
      <c r="WHW1294" s="119"/>
      <c r="WHX1294" s="119"/>
      <c r="WHY1294" s="119"/>
      <c r="WHZ1294" s="119"/>
      <c r="WIA1294" s="119"/>
      <c r="WIB1294" s="119"/>
      <c r="WIC1294" s="119"/>
      <c r="WID1294" s="119"/>
      <c r="WIE1294" s="119"/>
      <c r="WIF1294" s="119"/>
      <c r="WIG1294" s="119"/>
      <c r="WIH1294" s="119"/>
      <c r="WII1294" s="119"/>
      <c r="WIJ1294" s="119"/>
      <c r="WIK1294" s="119"/>
      <c r="WIL1294" s="119"/>
      <c r="WIM1294" s="119"/>
      <c r="WIN1294" s="119"/>
      <c r="WIO1294" s="119"/>
      <c r="WIP1294" s="119"/>
      <c r="WIQ1294" s="119"/>
      <c r="WIR1294" s="119"/>
      <c r="WIS1294" s="119"/>
      <c r="WIT1294" s="119"/>
      <c r="WIU1294" s="119"/>
      <c r="WIV1294" s="119"/>
      <c r="WIW1294" s="119"/>
      <c r="WIX1294" s="119"/>
      <c r="WIY1294" s="119"/>
      <c r="WIZ1294" s="119"/>
      <c r="WJA1294" s="119"/>
      <c r="WJB1294" s="119"/>
      <c r="WJC1294" s="119"/>
      <c r="WJD1294" s="119"/>
      <c r="WJE1294" s="119"/>
      <c r="WJF1294" s="119"/>
      <c r="WJG1294" s="119"/>
      <c r="WJH1294" s="119"/>
      <c r="WJI1294" s="119"/>
      <c r="WJJ1294" s="119"/>
      <c r="WJK1294" s="119"/>
      <c r="WJL1294" s="119"/>
      <c r="WJM1294" s="119"/>
      <c r="WJN1294" s="119"/>
      <c r="WJO1294" s="119"/>
      <c r="WJP1294" s="119"/>
      <c r="WJQ1294" s="119"/>
      <c r="WJR1294" s="119"/>
      <c r="WJS1294" s="119"/>
      <c r="WJT1294" s="119"/>
      <c r="WJU1294" s="119"/>
      <c r="WJV1294" s="119"/>
      <c r="WJW1294" s="119"/>
      <c r="WJX1294" s="119"/>
      <c r="WJY1294" s="119"/>
      <c r="WJZ1294" s="119"/>
      <c r="WKA1294" s="119"/>
      <c r="WKB1294" s="119"/>
      <c r="WKC1294" s="119"/>
      <c r="WKD1294" s="119"/>
      <c r="WKE1294" s="119"/>
      <c r="WKF1294" s="119"/>
      <c r="WKG1294" s="119"/>
      <c r="WKH1294" s="119"/>
      <c r="WKI1294" s="119"/>
      <c r="WKJ1294" s="119"/>
      <c r="WKK1294" s="119"/>
      <c r="WKL1294" s="119"/>
      <c r="WKM1294" s="119"/>
      <c r="WKN1294" s="119"/>
      <c r="WKO1294" s="119"/>
      <c r="WKP1294" s="119"/>
      <c r="WKQ1294" s="119"/>
      <c r="WKR1294" s="119"/>
      <c r="WKS1294" s="119"/>
      <c r="WKT1294" s="119"/>
      <c r="WKU1294" s="119"/>
      <c r="WKV1294" s="119"/>
      <c r="WKW1294" s="119"/>
      <c r="WKX1294" s="119"/>
      <c r="WKY1294" s="119"/>
      <c r="WKZ1294" s="119"/>
      <c r="WLA1294" s="119"/>
      <c r="WLB1294" s="119"/>
      <c r="WLC1294" s="119"/>
      <c r="WLD1294" s="119"/>
      <c r="WLE1294" s="119"/>
      <c r="WLF1294" s="119"/>
      <c r="WLG1294" s="119"/>
      <c r="WLH1294" s="119"/>
      <c r="WLI1294" s="119"/>
      <c r="WLJ1294" s="119"/>
      <c r="WLK1294" s="119"/>
      <c r="WLL1294" s="119"/>
      <c r="WLM1294" s="119"/>
      <c r="WLN1294" s="119"/>
      <c r="WLO1294" s="119"/>
      <c r="WLP1294" s="119"/>
      <c r="WLQ1294" s="119"/>
      <c r="WLR1294" s="119"/>
      <c r="WLS1294" s="119"/>
      <c r="WLT1294" s="119"/>
      <c r="WLU1294" s="119"/>
      <c r="WLV1294" s="119"/>
      <c r="WLW1294" s="119"/>
      <c r="WLX1294" s="119"/>
      <c r="WLY1294" s="119"/>
      <c r="WLZ1294" s="119"/>
      <c r="WMA1294" s="119"/>
      <c r="WMB1294" s="119"/>
      <c r="WMC1294" s="119"/>
      <c r="WMD1294" s="119"/>
      <c r="WME1294" s="119"/>
      <c r="WMF1294" s="119"/>
      <c r="WMG1294" s="119"/>
      <c r="WMH1294" s="119"/>
      <c r="WMI1294" s="119"/>
      <c r="WMJ1294" s="119"/>
      <c r="WMK1294" s="119"/>
      <c r="WML1294" s="119"/>
      <c r="WMM1294" s="119"/>
      <c r="WMN1294" s="119"/>
      <c r="WMO1294" s="119"/>
      <c r="WMP1294" s="119"/>
      <c r="WMQ1294" s="119"/>
      <c r="WMR1294" s="119"/>
      <c r="WMS1294" s="119"/>
      <c r="WMT1294" s="119"/>
      <c r="WMU1294" s="119"/>
      <c r="WMV1294" s="119"/>
      <c r="WMW1294" s="119"/>
      <c r="WMX1294" s="119"/>
      <c r="WMY1294" s="119"/>
      <c r="WMZ1294" s="119"/>
      <c r="WNA1294" s="119"/>
      <c r="WNB1294" s="119"/>
      <c r="WNC1294" s="119"/>
      <c r="WND1294" s="119"/>
      <c r="WNE1294" s="119"/>
      <c r="WNF1294" s="119"/>
      <c r="WNG1294" s="119"/>
      <c r="WNH1294" s="119"/>
      <c r="WNI1294" s="119"/>
      <c r="WNJ1294" s="119"/>
      <c r="WNK1294" s="119"/>
      <c r="WNL1294" s="119"/>
      <c r="WNM1294" s="119"/>
      <c r="WNN1294" s="119"/>
      <c r="WNO1294" s="119"/>
      <c r="WNP1294" s="119"/>
      <c r="WNQ1294" s="119"/>
      <c r="WNR1294" s="119"/>
      <c r="WNS1294" s="119"/>
      <c r="WNT1294" s="119"/>
      <c r="WNU1294" s="119"/>
      <c r="WNV1294" s="119"/>
      <c r="WNW1294" s="119"/>
      <c r="WNX1294" s="119"/>
      <c r="WNY1294" s="119"/>
      <c r="WNZ1294" s="119"/>
      <c r="WOA1294" s="119"/>
      <c r="WOB1294" s="119"/>
      <c r="WOC1294" s="119"/>
      <c r="WOD1294" s="119"/>
      <c r="WOE1294" s="119"/>
      <c r="WOF1294" s="119"/>
      <c r="WOG1294" s="119"/>
      <c r="WOH1294" s="119"/>
      <c r="WOI1294" s="119"/>
      <c r="WOJ1294" s="119"/>
      <c r="WOK1294" s="119"/>
      <c r="WOL1294" s="119"/>
      <c r="WOM1294" s="119"/>
      <c r="WON1294" s="119"/>
      <c r="WOO1294" s="119"/>
      <c r="WOP1294" s="119"/>
      <c r="WOQ1294" s="119"/>
      <c r="WOR1294" s="119"/>
      <c r="WOS1294" s="119"/>
      <c r="WOT1294" s="119"/>
      <c r="WOU1294" s="119"/>
      <c r="WOV1294" s="119"/>
      <c r="WOW1294" s="119"/>
      <c r="WOX1294" s="119"/>
      <c r="WOY1294" s="119"/>
      <c r="WOZ1294" s="119"/>
      <c r="WPA1294" s="119"/>
      <c r="WPB1294" s="119"/>
      <c r="WPC1294" s="119"/>
      <c r="WPD1294" s="119"/>
      <c r="WPE1294" s="119"/>
      <c r="WPF1294" s="119"/>
      <c r="WPG1294" s="119"/>
      <c r="WPH1294" s="119"/>
      <c r="WPI1294" s="119"/>
      <c r="WPJ1294" s="119"/>
      <c r="WPK1294" s="119"/>
      <c r="WPL1294" s="119"/>
      <c r="WPM1294" s="119"/>
      <c r="WPN1294" s="119"/>
      <c r="WPO1294" s="119"/>
      <c r="WPP1294" s="119"/>
      <c r="WPQ1294" s="119"/>
      <c r="WPR1294" s="119"/>
      <c r="WPS1294" s="119"/>
      <c r="WPT1294" s="119"/>
      <c r="WPU1294" s="119"/>
      <c r="WPV1294" s="119"/>
      <c r="WPW1294" s="119"/>
      <c r="WPX1294" s="119"/>
      <c r="WPY1294" s="119"/>
      <c r="WPZ1294" s="119"/>
      <c r="WQA1294" s="119"/>
      <c r="WQB1294" s="119"/>
      <c r="WQC1294" s="119"/>
      <c r="WQD1294" s="119"/>
      <c r="WQE1294" s="119"/>
      <c r="WQF1294" s="119"/>
      <c r="WQG1294" s="119"/>
      <c r="WQH1294" s="119"/>
      <c r="WQI1294" s="119"/>
      <c r="WQJ1294" s="119"/>
      <c r="WQK1294" s="119"/>
      <c r="WQL1294" s="119"/>
      <c r="WQM1294" s="119"/>
      <c r="WQN1294" s="119"/>
      <c r="WQO1294" s="119"/>
      <c r="WQP1294" s="119"/>
      <c r="WQQ1294" s="119"/>
      <c r="WQR1294" s="119"/>
      <c r="WQS1294" s="119"/>
      <c r="WQT1294" s="119"/>
      <c r="WQU1294" s="119"/>
      <c r="WQV1294" s="119"/>
      <c r="WQW1294" s="119"/>
      <c r="WQX1294" s="119"/>
      <c r="WQY1294" s="119"/>
      <c r="WQZ1294" s="119"/>
      <c r="WRA1294" s="119"/>
      <c r="WRB1294" s="119"/>
      <c r="WRC1294" s="119"/>
      <c r="WRD1294" s="119"/>
      <c r="WRE1294" s="119"/>
      <c r="WRF1294" s="119"/>
      <c r="WRG1294" s="119"/>
      <c r="WRH1294" s="119"/>
      <c r="WRI1294" s="119"/>
      <c r="WRJ1294" s="119"/>
      <c r="WRK1294" s="119"/>
      <c r="WRL1294" s="119"/>
      <c r="WRM1294" s="119"/>
      <c r="WRN1294" s="119"/>
      <c r="WRO1294" s="119"/>
      <c r="WRP1294" s="119"/>
      <c r="WRQ1294" s="119"/>
      <c r="WRR1294" s="119"/>
      <c r="WRS1294" s="119"/>
      <c r="WRT1294" s="119"/>
      <c r="WRU1294" s="119"/>
      <c r="WRV1294" s="119"/>
      <c r="WRW1294" s="119"/>
      <c r="WRX1294" s="119"/>
      <c r="WRY1294" s="119"/>
      <c r="WRZ1294" s="119"/>
      <c r="WSA1294" s="119"/>
      <c r="WSB1294" s="119"/>
      <c r="WSC1294" s="119"/>
      <c r="WSD1294" s="119"/>
      <c r="WSE1294" s="119"/>
      <c r="WSF1294" s="119"/>
      <c r="WSG1294" s="119"/>
      <c r="WSH1294" s="119"/>
      <c r="WSI1294" s="119"/>
      <c r="WSJ1294" s="119"/>
      <c r="WSK1294" s="119"/>
      <c r="WSL1294" s="119"/>
      <c r="WSM1294" s="119"/>
      <c r="WSN1294" s="119"/>
      <c r="WSO1294" s="119"/>
      <c r="WSP1294" s="119"/>
      <c r="WSQ1294" s="119"/>
      <c r="WSR1294" s="119"/>
      <c r="WSS1294" s="119"/>
      <c r="WST1294" s="119"/>
      <c r="WSU1294" s="119"/>
      <c r="WSV1294" s="119"/>
      <c r="WSW1294" s="119"/>
      <c r="WSX1294" s="119"/>
      <c r="WSY1294" s="119"/>
      <c r="WSZ1294" s="119"/>
      <c r="WTA1294" s="119"/>
      <c r="WTB1294" s="119"/>
      <c r="WTC1294" s="119"/>
      <c r="WTD1294" s="119"/>
      <c r="WTE1294" s="119"/>
      <c r="WTF1294" s="119"/>
      <c r="WTG1294" s="119"/>
      <c r="WTH1294" s="119"/>
      <c r="WTI1294" s="119"/>
      <c r="WTJ1294" s="119"/>
      <c r="WTK1294" s="119"/>
      <c r="WTL1294" s="119"/>
      <c r="WTM1294" s="119"/>
      <c r="WTN1294" s="119"/>
      <c r="WTO1294" s="119"/>
      <c r="WTP1294" s="119"/>
      <c r="WTQ1294" s="119"/>
      <c r="WTR1294" s="119"/>
      <c r="WTS1294" s="119"/>
      <c r="WTT1294" s="119"/>
      <c r="WTU1294" s="119"/>
      <c r="WTV1294" s="119"/>
      <c r="WTW1294" s="119"/>
      <c r="WTX1294" s="119"/>
      <c r="WTY1294" s="119"/>
      <c r="WTZ1294" s="119"/>
      <c r="WUA1294" s="119"/>
      <c r="WUB1294" s="119"/>
      <c r="WUC1294" s="119"/>
      <c r="WUD1294" s="119"/>
      <c r="WUE1294" s="119"/>
      <c r="WUF1294" s="119"/>
      <c r="WUG1294" s="119"/>
      <c r="WUH1294" s="119"/>
      <c r="WUI1294" s="119"/>
      <c r="WUJ1294" s="119"/>
      <c r="WUK1294" s="119"/>
      <c r="WUL1294" s="119"/>
      <c r="WUM1294" s="119"/>
      <c r="WUN1294" s="119"/>
      <c r="WUO1294" s="119"/>
      <c r="WUP1294" s="119"/>
      <c r="WUQ1294" s="119"/>
      <c r="WUR1294" s="119"/>
      <c r="WUS1294" s="119"/>
      <c r="WUT1294" s="119"/>
      <c r="WUU1294" s="119"/>
      <c r="WUV1294" s="119"/>
      <c r="WUW1294" s="119"/>
      <c r="WUX1294" s="119"/>
      <c r="WUY1294" s="119"/>
      <c r="WUZ1294" s="119"/>
      <c r="WVA1294" s="119"/>
      <c r="WVB1294" s="119"/>
      <c r="WVC1294" s="119"/>
      <c r="WVD1294" s="119"/>
      <c r="WVE1294" s="119"/>
      <c r="WVF1294" s="119"/>
      <c r="WVG1294" s="119"/>
      <c r="WVH1294" s="119"/>
      <c r="WVI1294" s="119"/>
      <c r="WVJ1294" s="119"/>
      <c r="WVK1294" s="119"/>
      <c r="WVL1294" s="119"/>
      <c r="WVM1294" s="119"/>
      <c r="WVN1294" s="119"/>
      <c r="WVO1294" s="119"/>
      <c r="WVP1294" s="119"/>
      <c r="WVQ1294" s="119"/>
      <c r="WVR1294" s="119"/>
      <c r="WVS1294" s="119"/>
      <c r="WVT1294" s="119"/>
      <c r="WVU1294" s="119"/>
      <c r="WVV1294" s="119"/>
      <c r="WVW1294" s="119"/>
      <c r="WVX1294" s="119"/>
      <c r="WVY1294" s="119"/>
      <c r="WVZ1294" s="119"/>
      <c r="WWA1294" s="119"/>
      <c r="WWB1294" s="119"/>
      <c r="WWC1294" s="119"/>
      <c r="WWD1294" s="119"/>
      <c r="WWE1294" s="119"/>
      <c r="WWF1294" s="119"/>
      <c r="WWG1294" s="119"/>
      <c r="WWH1294" s="119"/>
      <c r="WWI1294" s="119"/>
      <c r="WWJ1294" s="119"/>
      <c r="WWK1294" s="119"/>
      <c r="WWL1294" s="119"/>
      <c r="WWM1294" s="119"/>
      <c r="WWN1294" s="119"/>
      <c r="WWO1294" s="119"/>
      <c r="WWP1294" s="119"/>
      <c r="WWQ1294" s="119"/>
      <c r="WWR1294" s="119"/>
      <c r="WWS1294" s="119"/>
      <c r="WWT1294" s="119"/>
      <c r="WWU1294" s="119"/>
      <c r="WWV1294" s="119"/>
      <c r="WWW1294" s="119"/>
      <c r="WWX1294" s="119"/>
      <c r="WWY1294" s="119"/>
      <c r="WWZ1294" s="119"/>
      <c r="WXA1294" s="119"/>
      <c r="WXB1294" s="119"/>
      <c r="WXC1294" s="119"/>
      <c r="WXD1294" s="119"/>
      <c r="WXE1294" s="119"/>
      <c r="WXF1294" s="119"/>
      <c r="WXG1294" s="119"/>
      <c r="WXH1294" s="119"/>
      <c r="WXI1294" s="119"/>
      <c r="WXJ1294" s="119"/>
      <c r="WXK1294" s="119"/>
      <c r="WXL1294" s="119"/>
      <c r="WXM1294" s="119"/>
      <c r="WXN1294" s="119"/>
      <c r="WXO1294" s="119"/>
      <c r="WXP1294" s="119"/>
      <c r="WXQ1294" s="119"/>
      <c r="WXR1294" s="119"/>
      <c r="WXS1294" s="119"/>
      <c r="WXT1294" s="119"/>
      <c r="WXU1294" s="119"/>
      <c r="WXV1294" s="119"/>
      <c r="WXW1294" s="119"/>
      <c r="WXX1294" s="119"/>
      <c r="WXY1294" s="119"/>
      <c r="WXZ1294" s="119"/>
      <c r="WYA1294" s="119"/>
      <c r="WYB1294" s="119"/>
      <c r="WYC1294" s="119"/>
      <c r="WYD1294" s="119"/>
      <c r="WYE1294" s="119"/>
      <c r="WYF1294" s="119"/>
      <c r="WYG1294" s="119"/>
      <c r="WYH1294" s="119"/>
      <c r="WYI1294" s="119"/>
      <c r="WYJ1294" s="119"/>
      <c r="WYK1294" s="119"/>
      <c r="WYL1294" s="119"/>
      <c r="WYM1294" s="119"/>
      <c r="WYN1294" s="119"/>
      <c r="WYO1294" s="119"/>
      <c r="WYP1294" s="119"/>
      <c r="WYQ1294" s="119"/>
      <c r="WYR1294" s="119"/>
      <c r="WYS1294" s="119"/>
      <c r="WYT1294" s="119"/>
      <c r="WYU1294" s="119"/>
      <c r="WYV1294" s="119"/>
      <c r="WYW1294" s="119"/>
      <c r="WYX1294" s="119"/>
      <c r="WYY1294" s="119"/>
      <c r="WYZ1294" s="119"/>
      <c r="WZA1294" s="119"/>
      <c r="WZB1294" s="119"/>
      <c r="WZC1294" s="119"/>
      <c r="WZD1294" s="119"/>
      <c r="WZE1294" s="119"/>
      <c r="WZF1294" s="119"/>
      <c r="WZG1294" s="119"/>
      <c r="WZH1294" s="119"/>
      <c r="WZI1294" s="119"/>
      <c r="WZJ1294" s="119"/>
      <c r="WZK1294" s="119"/>
      <c r="WZL1294" s="119"/>
      <c r="WZM1294" s="119"/>
      <c r="WZN1294" s="119"/>
      <c r="WZO1294" s="119"/>
      <c r="WZP1294" s="119"/>
      <c r="WZQ1294" s="119"/>
      <c r="WZR1294" s="119"/>
      <c r="WZS1294" s="119"/>
      <c r="WZT1294" s="119"/>
      <c r="WZU1294" s="119"/>
      <c r="WZV1294" s="119"/>
      <c r="WZW1294" s="119"/>
      <c r="WZX1294" s="119"/>
      <c r="WZY1294" s="119"/>
      <c r="WZZ1294" s="119"/>
      <c r="XAA1294" s="119"/>
      <c r="XAB1294" s="119"/>
      <c r="XAC1294" s="119"/>
      <c r="XAD1294" s="119"/>
      <c r="XAE1294" s="119"/>
      <c r="XAF1294" s="119"/>
      <c r="XAG1294" s="119"/>
      <c r="XAH1294" s="119"/>
      <c r="XAI1294" s="119"/>
      <c r="XAJ1294" s="119"/>
      <c r="XAK1294" s="119"/>
      <c r="XAL1294" s="119"/>
      <c r="XAM1294" s="119"/>
      <c r="XAN1294" s="119"/>
      <c r="XAO1294" s="119"/>
      <c r="XAP1294" s="119"/>
      <c r="XAQ1294" s="119"/>
      <c r="XAR1294" s="119"/>
      <c r="XAS1294" s="119"/>
      <c r="XAT1294" s="119"/>
      <c r="XAU1294" s="119"/>
      <c r="XAV1294" s="119"/>
      <c r="XAW1294" s="119"/>
      <c r="XAX1294" s="119"/>
      <c r="XAY1294" s="119"/>
      <c r="XAZ1294" s="119"/>
      <c r="XBA1294" s="119"/>
      <c r="XBB1294" s="119"/>
      <c r="XBC1294" s="119"/>
      <c r="XBD1294" s="119"/>
      <c r="XBE1294" s="119"/>
      <c r="XBF1294" s="119"/>
      <c r="XBG1294" s="119"/>
      <c r="XBH1294" s="119"/>
      <c r="XBI1294" s="119"/>
      <c r="XBJ1294" s="119"/>
      <c r="XBK1294" s="119"/>
      <c r="XBL1294" s="119"/>
      <c r="XBM1294" s="119"/>
      <c r="XBN1294" s="119"/>
      <c r="XBO1294" s="119"/>
      <c r="XBP1294" s="119"/>
      <c r="XBQ1294" s="119"/>
      <c r="XBR1294" s="119"/>
      <c r="XBS1294" s="119"/>
      <c r="XBT1294" s="119"/>
      <c r="XBU1294" s="119"/>
      <c r="XBV1294" s="119"/>
      <c r="XBW1294" s="119"/>
      <c r="XBX1294" s="119"/>
      <c r="XBY1294" s="119"/>
      <c r="XBZ1294" s="119"/>
      <c r="XCA1294" s="119"/>
      <c r="XCB1294" s="119"/>
      <c r="XCC1294" s="119"/>
      <c r="XCD1294" s="119"/>
      <c r="XCE1294" s="119"/>
      <c r="XCF1294" s="119"/>
      <c r="XCG1294" s="119"/>
      <c r="XCH1294" s="119"/>
      <c r="XCI1294" s="119"/>
      <c r="XCJ1294" s="119"/>
      <c r="XCK1294" s="119"/>
      <c r="XCL1294" s="119"/>
      <c r="XCM1294" s="119"/>
      <c r="XCN1294" s="119"/>
      <c r="XCO1294" s="119"/>
      <c r="XCP1294" s="119"/>
      <c r="XCQ1294" s="119"/>
      <c r="XCR1294" s="119"/>
      <c r="XCS1294" s="119"/>
      <c r="XCT1294" s="119"/>
      <c r="XCU1294" s="119"/>
      <c r="XCV1294" s="119"/>
      <c r="XCW1294" s="119"/>
      <c r="XCX1294" s="119"/>
    </row>
    <row r="1295" spans="1:16326" ht="61.5" x14ac:dyDescent="0.85">
      <c r="A1295" s="12">
        <v>1</v>
      </c>
      <c r="B1295" s="45">
        <f>SUBTOTAL(103,$A$1032:A1295)</f>
        <v>251</v>
      </c>
      <c r="C1295" s="15" t="s">
        <v>631</v>
      </c>
      <c r="D1295" s="21">
        <v>10377283.050000001</v>
      </c>
      <c r="E1295" s="21">
        <v>0</v>
      </c>
      <c r="F1295" s="21">
        <v>0</v>
      </c>
      <c r="G1295" s="21">
        <v>0</v>
      </c>
      <c r="H1295" s="21">
        <v>0</v>
      </c>
      <c r="I1295" s="21">
        <v>0</v>
      </c>
      <c r="J1295" s="21">
        <v>0</v>
      </c>
      <c r="K1295" s="52">
        <v>0</v>
      </c>
      <c r="L1295" s="21">
        <v>0</v>
      </c>
      <c r="M1295" s="21">
        <v>1280.8699999999999</v>
      </c>
      <c r="N1295" s="21">
        <v>10159862</v>
      </c>
      <c r="O1295" s="21">
        <v>0</v>
      </c>
      <c r="P1295" s="21">
        <v>0</v>
      </c>
      <c r="Q1295" s="21">
        <v>0</v>
      </c>
      <c r="R1295" s="21">
        <v>0</v>
      </c>
      <c r="S1295" s="21">
        <v>0</v>
      </c>
      <c r="T1295" s="21">
        <v>0</v>
      </c>
      <c r="U1295" s="21">
        <v>0</v>
      </c>
      <c r="V1295" s="21">
        <v>0</v>
      </c>
      <c r="W1295" s="21">
        <v>0</v>
      </c>
      <c r="X1295" s="21">
        <v>0</v>
      </c>
      <c r="Y1295" s="21">
        <v>0</v>
      </c>
      <c r="Z1295" s="21">
        <v>0</v>
      </c>
      <c r="AA1295" s="21">
        <v>0</v>
      </c>
      <c r="AB1295" s="21">
        <v>0</v>
      </c>
      <c r="AC1295" s="21">
        <v>217421.05</v>
      </c>
      <c r="AD1295" s="21">
        <v>0</v>
      </c>
      <c r="AE1295" s="21">
        <v>0</v>
      </c>
      <c r="AF1295" s="24" t="s">
        <v>262</v>
      </c>
      <c r="AG1295" s="24">
        <v>2022</v>
      </c>
      <c r="AH1295" s="25">
        <v>2022</v>
      </c>
      <c r="AT1295" s="12" t="e">
        <f t="shared" si="115"/>
        <v>#N/A</v>
      </c>
      <c r="BW1295" s="49"/>
      <c r="CA1295" s="12" t="e">
        <f t="shared" si="119"/>
        <v>#N/A</v>
      </c>
      <c r="CE1295" s="12" t="e">
        <f t="shared" si="117"/>
        <v>#N/A</v>
      </c>
      <c r="CL1295" s="12" t="e">
        <f t="shared" si="118"/>
        <v>#N/A</v>
      </c>
    </row>
    <row r="1296" spans="1:16326" ht="61.5" x14ac:dyDescent="0.85">
      <c r="A1296" s="12">
        <v>1</v>
      </c>
      <c r="B1296" s="45">
        <f>SUBTOTAL(103,$A$1032:A1296)</f>
        <v>252</v>
      </c>
      <c r="C1296" s="15" t="s">
        <v>636</v>
      </c>
      <c r="D1296" s="21">
        <v>7527851.6799999997</v>
      </c>
      <c r="E1296" s="21">
        <v>0</v>
      </c>
      <c r="F1296" s="21">
        <v>0</v>
      </c>
      <c r="G1296" s="21">
        <v>0</v>
      </c>
      <c r="H1296" s="21">
        <v>0</v>
      </c>
      <c r="I1296" s="21">
        <v>0</v>
      </c>
      <c r="J1296" s="21">
        <v>0</v>
      </c>
      <c r="K1296" s="52">
        <v>0</v>
      </c>
      <c r="L1296" s="21">
        <v>0</v>
      </c>
      <c r="M1296" s="21">
        <v>949.42</v>
      </c>
      <c r="N1296" s="21">
        <v>7434181</v>
      </c>
      <c r="O1296" s="21">
        <v>0</v>
      </c>
      <c r="P1296" s="21">
        <v>0</v>
      </c>
      <c r="Q1296" s="21">
        <v>0</v>
      </c>
      <c r="R1296" s="21">
        <v>0</v>
      </c>
      <c r="S1296" s="21">
        <v>0</v>
      </c>
      <c r="T1296" s="21">
        <v>0</v>
      </c>
      <c r="U1296" s="21">
        <v>0</v>
      </c>
      <c r="V1296" s="21">
        <v>0</v>
      </c>
      <c r="W1296" s="21">
        <v>0</v>
      </c>
      <c r="X1296" s="21">
        <v>0</v>
      </c>
      <c r="Y1296" s="21">
        <v>0</v>
      </c>
      <c r="Z1296" s="21">
        <v>0</v>
      </c>
      <c r="AA1296" s="21">
        <v>0</v>
      </c>
      <c r="AB1296" s="21">
        <v>0</v>
      </c>
      <c r="AC1296" s="21">
        <v>93670.68</v>
      </c>
      <c r="AD1296" s="21">
        <v>0</v>
      </c>
      <c r="AE1296" s="21">
        <v>0</v>
      </c>
      <c r="AF1296" s="24" t="s">
        <v>262</v>
      </c>
      <c r="AG1296" s="24">
        <v>2022</v>
      </c>
      <c r="AH1296" s="25">
        <v>2022</v>
      </c>
      <c r="AT1296" s="12" t="e">
        <f t="shared" si="115"/>
        <v>#N/A</v>
      </c>
      <c r="BW1296" s="49"/>
      <c r="CA1296" s="12" t="e">
        <f t="shared" si="119"/>
        <v>#N/A</v>
      </c>
      <c r="CE1296" s="12" t="e">
        <f t="shared" si="117"/>
        <v>#N/A</v>
      </c>
      <c r="CL1296" s="12" t="e">
        <f t="shared" si="118"/>
        <v>#N/A</v>
      </c>
    </row>
    <row r="1297" spans="1:90" ht="61.5" x14ac:dyDescent="0.85">
      <c r="B1297" s="15" t="s">
        <v>787</v>
      </c>
      <c r="C1297" s="257"/>
      <c r="D1297" s="258">
        <v>92390.85</v>
      </c>
      <c r="E1297" s="21">
        <v>0</v>
      </c>
      <c r="F1297" s="21">
        <v>0</v>
      </c>
      <c r="G1297" s="21">
        <v>0</v>
      </c>
      <c r="H1297" s="21">
        <v>0</v>
      </c>
      <c r="I1297" s="21">
        <v>0</v>
      </c>
      <c r="J1297" s="21">
        <v>0</v>
      </c>
      <c r="K1297" s="23">
        <v>0</v>
      </c>
      <c r="L1297" s="21">
        <v>0</v>
      </c>
      <c r="M1297" s="21">
        <v>0</v>
      </c>
      <c r="N1297" s="21">
        <v>0</v>
      </c>
      <c r="O1297" s="21">
        <v>0</v>
      </c>
      <c r="P1297" s="21">
        <v>0</v>
      </c>
      <c r="Q1297" s="21">
        <v>0</v>
      </c>
      <c r="R1297" s="21">
        <v>0</v>
      </c>
      <c r="S1297" s="21">
        <v>0</v>
      </c>
      <c r="T1297" s="21">
        <v>0</v>
      </c>
      <c r="U1297" s="21">
        <v>0</v>
      </c>
      <c r="V1297" s="21">
        <v>0</v>
      </c>
      <c r="W1297" s="21">
        <v>0</v>
      </c>
      <c r="X1297" s="21">
        <v>0</v>
      </c>
      <c r="Y1297" s="21">
        <v>0</v>
      </c>
      <c r="Z1297" s="21">
        <v>0</v>
      </c>
      <c r="AA1297" s="21">
        <v>0</v>
      </c>
      <c r="AB1297" s="21">
        <v>0</v>
      </c>
      <c r="AC1297" s="21">
        <v>0</v>
      </c>
      <c r="AD1297" s="21">
        <v>92390.85</v>
      </c>
      <c r="AE1297" s="21">
        <v>0</v>
      </c>
      <c r="AF1297" s="50" t="s">
        <v>718</v>
      </c>
      <c r="AG1297" s="50" t="s">
        <v>718</v>
      </c>
      <c r="AH1297" s="64" t="s">
        <v>718</v>
      </c>
      <c r="BV1297" s="69"/>
      <c r="BW1297" s="49"/>
    </row>
    <row r="1298" spans="1:90" ht="61.5" x14ac:dyDescent="0.85">
      <c r="A1298" s="12">
        <v>1</v>
      </c>
      <c r="B1298" s="45">
        <f>SUBTOTAL(103,$A$1032:A1298)</f>
        <v>253</v>
      </c>
      <c r="C1298" s="15" t="s">
        <v>656</v>
      </c>
      <c r="D1298" s="21">
        <v>92390.85</v>
      </c>
      <c r="E1298" s="28">
        <v>0</v>
      </c>
      <c r="F1298" s="28">
        <v>0</v>
      </c>
      <c r="G1298" s="21">
        <v>0</v>
      </c>
      <c r="H1298" s="28">
        <v>0</v>
      </c>
      <c r="I1298" s="28">
        <v>0</v>
      </c>
      <c r="J1298" s="28">
        <v>0</v>
      </c>
      <c r="K1298" s="52">
        <v>0</v>
      </c>
      <c r="L1298" s="21">
        <v>0</v>
      </c>
      <c r="M1298" s="29">
        <v>0</v>
      </c>
      <c r="N1298" s="21">
        <v>0</v>
      </c>
      <c r="O1298" s="28">
        <v>0</v>
      </c>
      <c r="P1298" s="28">
        <v>0</v>
      </c>
      <c r="Q1298" s="21">
        <v>0</v>
      </c>
      <c r="R1298" s="21">
        <v>0</v>
      </c>
      <c r="S1298" s="21">
        <v>0</v>
      </c>
      <c r="T1298" s="21">
        <v>0</v>
      </c>
      <c r="U1298" s="21">
        <v>0</v>
      </c>
      <c r="V1298" s="21">
        <v>0</v>
      </c>
      <c r="W1298" s="21">
        <v>0</v>
      </c>
      <c r="X1298" s="21">
        <v>0</v>
      </c>
      <c r="Y1298" s="21">
        <v>0</v>
      </c>
      <c r="Z1298" s="21">
        <v>0</v>
      </c>
      <c r="AA1298" s="21">
        <v>0</v>
      </c>
      <c r="AB1298" s="21">
        <v>0</v>
      </c>
      <c r="AC1298" s="21">
        <v>0</v>
      </c>
      <c r="AD1298" s="21">
        <v>92390.85</v>
      </c>
      <c r="AE1298" s="21">
        <v>0</v>
      </c>
      <c r="AF1298" s="24">
        <v>2022</v>
      </c>
      <c r="AG1298" s="24" t="s">
        <v>262</v>
      </c>
      <c r="AH1298" s="25" t="s">
        <v>262</v>
      </c>
      <c r="BW1298" s="49"/>
    </row>
    <row r="1299" spans="1:90" ht="61.5" x14ac:dyDescent="0.85">
      <c r="B1299" s="15" t="s">
        <v>791</v>
      </c>
      <c r="C1299" s="257"/>
      <c r="D1299" s="258">
        <v>30861884.680000003</v>
      </c>
      <c r="E1299" s="21">
        <v>0</v>
      </c>
      <c r="F1299" s="21">
        <v>0</v>
      </c>
      <c r="G1299" s="21">
        <v>0</v>
      </c>
      <c r="H1299" s="21">
        <v>0</v>
      </c>
      <c r="I1299" s="21">
        <v>0</v>
      </c>
      <c r="J1299" s="21">
        <v>0</v>
      </c>
      <c r="K1299" s="23">
        <v>0</v>
      </c>
      <c r="L1299" s="21">
        <v>0</v>
      </c>
      <c r="M1299" s="21">
        <v>3246.09</v>
      </c>
      <c r="N1299" s="21">
        <v>25007285.199999999</v>
      </c>
      <c r="O1299" s="21">
        <v>0</v>
      </c>
      <c r="P1299" s="21">
        <v>0</v>
      </c>
      <c r="Q1299" s="21">
        <v>1022.1</v>
      </c>
      <c r="R1299" s="21">
        <v>5364273.5999999996</v>
      </c>
      <c r="S1299" s="21">
        <v>0</v>
      </c>
      <c r="T1299" s="21">
        <v>0</v>
      </c>
      <c r="U1299" s="21">
        <v>0</v>
      </c>
      <c r="V1299" s="21">
        <v>0</v>
      </c>
      <c r="W1299" s="21">
        <v>0</v>
      </c>
      <c r="X1299" s="21">
        <v>0</v>
      </c>
      <c r="Y1299" s="21">
        <v>0</v>
      </c>
      <c r="Z1299" s="21">
        <v>0</v>
      </c>
      <c r="AA1299" s="21">
        <v>0</v>
      </c>
      <c r="AB1299" s="21">
        <v>0</v>
      </c>
      <c r="AC1299" s="21">
        <v>379729.54000000004</v>
      </c>
      <c r="AD1299" s="21">
        <v>110596.34</v>
      </c>
      <c r="AE1299" s="21">
        <v>0</v>
      </c>
      <c r="AF1299" s="50" t="s">
        <v>718</v>
      </c>
      <c r="AG1299" s="50" t="s">
        <v>718</v>
      </c>
      <c r="AH1299" s="64" t="s">
        <v>718</v>
      </c>
      <c r="AT1299" s="12" t="e">
        <f>VLOOKUP(C1299,AW:AX,2,FALSE)</f>
        <v>#N/A</v>
      </c>
      <c r="BV1299" s="69" t="b">
        <f>D1299=(E1299+F1299+G1299+H1299+I1299+L1299+N1299+P1299+R1299+T1299+U1299+V1299+AA1299+AB1299+AC1299+AD1299+AE1299)</f>
        <v>1</v>
      </c>
      <c r="BW1299" s="49">
        <v>12591900</v>
      </c>
      <c r="CE1299" s="12" t="e">
        <f t="shared" ref="CE1299:CE1330" si="120">VLOOKUP(C1299,CF:CG,2,FALSE)</f>
        <v>#N/A</v>
      </c>
      <c r="CL1299" s="12" t="e">
        <f t="shared" ref="CL1299:CL1330" si="121">VLOOKUP(C1299,CM:CN,2,FALSE)</f>
        <v>#N/A</v>
      </c>
    </row>
    <row r="1300" spans="1:90" ht="61.5" x14ac:dyDescent="0.85">
      <c r="A1300" s="12">
        <v>1</v>
      </c>
      <c r="B1300" s="45">
        <f>SUBTOTAL(103,$A$1032:A1300)</f>
        <v>254</v>
      </c>
      <c r="C1300" s="72" t="s">
        <v>228</v>
      </c>
      <c r="D1300" s="21">
        <v>5812789.1600000001</v>
      </c>
      <c r="E1300" s="21">
        <v>0</v>
      </c>
      <c r="F1300" s="21">
        <v>0</v>
      </c>
      <c r="G1300" s="21">
        <v>0</v>
      </c>
      <c r="H1300" s="21">
        <v>0</v>
      </c>
      <c r="I1300" s="21">
        <v>0</v>
      </c>
      <c r="J1300" s="21">
        <v>0</v>
      </c>
      <c r="K1300" s="23">
        <v>0</v>
      </c>
      <c r="L1300" s="21">
        <v>0</v>
      </c>
      <c r="M1300" s="21">
        <v>714</v>
      </c>
      <c r="N1300" s="21">
        <v>5721582</v>
      </c>
      <c r="O1300" s="21">
        <v>0</v>
      </c>
      <c r="P1300" s="21">
        <v>0</v>
      </c>
      <c r="Q1300" s="21">
        <v>0</v>
      </c>
      <c r="R1300" s="21">
        <v>0</v>
      </c>
      <c r="S1300" s="21">
        <v>0</v>
      </c>
      <c r="T1300" s="21">
        <v>0</v>
      </c>
      <c r="U1300" s="21">
        <v>0</v>
      </c>
      <c r="V1300" s="21">
        <v>0</v>
      </c>
      <c r="W1300" s="21">
        <v>0</v>
      </c>
      <c r="X1300" s="21">
        <v>0</v>
      </c>
      <c r="Y1300" s="21">
        <v>0</v>
      </c>
      <c r="Z1300" s="21">
        <v>0</v>
      </c>
      <c r="AA1300" s="21">
        <v>0</v>
      </c>
      <c r="AB1300" s="21">
        <v>0</v>
      </c>
      <c r="AC1300" s="21">
        <v>60608.72</v>
      </c>
      <c r="AD1300" s="21">
        <v>30598.44</v>
      </c>
      <c r="AE1300" s="21">
        <v>0</v>
      </c>
      <c r="AF1300" s="24">
        <v>2022</v>
      </c>
      <c r="AG1300" s="24">
        <v>2022</v>
      </c>
      <c r="AH1300" s="25">
        <v>2022</v>
      </c>
      <c r="AT1300" s="12" t="e">
        <f>VLOOKUP(C1300,AW:AX,2,FALSE)</f>
        <v>#N/A</v>
      </c>
      <c r="BW1300" s="49"/>
      <c r="CE1300" s="12" t="e">
        <f t="shared" si="120"/>
        <v>#N/A</v>
      </c>
      <c r="CL1300" s="12">
        <f t="shared" si="121"/>
        <v>30598.44</v>
      </c>
    </row>
    <row r="1301" spans="1:90" ht="61.5" x14ac:dyDescent="0.85">
      <c r="A1301" s="12">
        <v>1</v>
      </c>
      <c r="B1301" s="45">
        <f>SUBTOTAL(103,$A$1032:A1301)</f>
        <v>255</v>
      </c>
      <c r="C1301" s="72" t="s">
        <v>232</v>
      </c>
      <c r="D1301" s="21">
        <v>11723329.290000001</v>
      </c>
      <c r="E1301" s="21">
        <v>0</v>
      </c>
      <c r="F1301" s="21">
        <v>0</v>
      </c>
      <c r="G1301" s="21">
        <v>0</v>
      </c>
      <c r="H1301" s="21">
        <v>0</v>
      </c>
      <c r="I1301" s="21">
        <v>0</v>
      </c>
      <c r="J1301" s="21">
        <v>0</v>
      </c>
      <c r="K1301" s="23">
        <v>0</v>
      </c>
      <c r="L1301" s="21">
        <v>0</v>
      </c>
      <c r="M1301" s="21">
        <v>1397</v>
      </c>
      <c r="N1301" s="21">
        <v>11521286.4</v>
      </c>
      <c r="O1301" s="21">
        <v>0</v>
      </c>
      <c r="P1301" s="21">
        <v>0</v>
      </c>
      <c r="Q1301" s="21">
        <v>0</v>
      </c>
      <c r="R1301" s="21">
        <v>0</v>
      </c>
      <c r="S1301" s="21">
        <v>0</v>
      </c>
      <c r="T1301" s="21">
        <v>0</v>
      </c>
      <c r="U1301" s="21">
        <v>0</v>
      </c>
      <c r="V1301" s="21">
        <v>0</v>
      </c>
      <c r="W1301" s="21">
        <v>0</v>
      </c>
      <c r="X1301" s="21">
        <v>0</v>
      </c>
      <c r="Y1301" s="21">
        <v>0</v>
      </c>
      <c r="Z1301" s="21">
        <v>0</v>
      </c>
      <c r="AA1301" s="21">
        <v>0</v>
      </c>
      <c r="AB1301" s="21">
        <v>0</v>
      </c>
      <c r="AC1301" s="21">
        <v>122044.99</v>
      </c>
      <c r="AD1301" s="21">
        <v>79997.899999999994</v>
      </c>
      <c r="AE1301" s="21">
        <v>0</v>
      </c>
      <c r="AF1301" s="24">
        <v>2022</v>
      </c>
      <c r="AG1301" s="24">
        <v>2022</v>
      </c>
      <c r="AH1301" s="25">
        <v>2022</v>
      </c>
      <c r="AT1301" s="12" t="e">
        <f>VLOOKUP(C1301,AW:AX,2,FALSE)</f>
        <v>#N/A</v>
      </c>
      <c r="BW1301" s="49"/>
      <c r="CE1301" s="12">
        <f t="shared" si="120"/>
        <v>1</v>
      </c>
      <c r="CL1301" s="12">
        <f t="shared" si="121"/>
        <v>79997.899999999994</v>
      </c>
    </row>
    <row r="1302" spans="1:90" ht="61.5" x14ac:dyDescent="0.85">
      <c r="A1302" s="12">
        <v>1</v>
      </c>
      <c r="B1302" s="45">
        <f>SUBTOTAL(103,$A$1032:A1302)</f>
        <v>256</v>
      </c>
      <c r="C1302" s="15" t="s">
        <v>227</v>
      </c>
      <c r="D1302" s="21">
        <v>3367045.25</v>
      </c>
      <c r="E1302" s="21">
        <v>0</v>
      </c>
      <c r="F1302" s="21">
        <v>0</v>
      </c>
      <c r="G1302" s="21">
        <v>0</v>
      </c>
      <c r="H1302" s="21">
        <v>0</v>
      </c>
      <c r="I1302" s="21">
        <v>0</v>
      </c>
      <c r="J1302" s="21">
        <v>0</v>
      </c>
      <c r="K1302" s="52">
        <v>0</v>
      </c>
      <c r="L1302" s="21">
        <v>0</v>
      </c>
      <c r="M1302" s="21">
        <v>0</v>
      </c>
      <c r="N1302" s="21">
        <v>0</v>
      </c>
      <c r="O1302" s="21">
        <v>0</v>
      </c>
      <c r="P1302" s="21">
        <v>0</v>
      </c>
      <c r="Q1302" s="21">
        <v>644.20000000000005</v>
      </c>
      <c r="R1302" s="29">
        <v>3331752</v>
      </c>
      <c r="S1302" s="21">
        <v>0</v>
      </c>
      <c r="T1302" s="21">
        <v>0</v>
      </c>
      <c r="U1302" s="21">
        <v>0</v>
      </c>
      <c r="V1302" s="21">
        <v>0</v>
      </c>
      <c r="W1302" s="21">
        <v>0</v>
      </c>
      <c r="X1302" s="21">
        <v>0</v>
      </c>
      <c r="Y1302" s="21">
        <v>0</v>
      </c>
      <c r="Z1302" s="21">
        <v>0</v>
      </c>
      <c r="AA1302" s="21">
        <v>0</v>
      </c>
      <c r="AB1302" s="21">
        <v>0</v>
      </c>
      <c r="AC1302" s="21">
        <v>35293.25</v>
      </c>
      <c r="AD1302" s="21">
        <v>0</v>
      </c>
      <c r="AE1302" s="21">
        <v>0</v>
      </c>
      <c r="AF1302" s="24" t="s">
        <v>262</v>
      </c>
      <c r="AG1302" s="24">
        <v>2022</v>
      </c>
      <c r="AH1302" s="25">
        <v>2022</v>
      </c>
      <c r="AT1302" s="12" t="e">
        <f>VLOOKUP(C1302,AW:AX,2,FALSE)</f>
        <v>#N/A</v>
      </c>
      <c r="BW1302" s="49"/>
      <c r="CA1302" s="12" t="e">
        <f>VLOOKUP(C1302,CB:CC,2,FALSE)</f>
        <v>#N/A</v>
      </c>
      <c r="CE1302" s="12">
        <f t="shared" si="120"/>
        <v>1</v>
      </c>
      <c r="CL1302" s="12" t="e">
        <f t="shared" si="121"/>
        <v>#N/A</v>
      </c>
    </row>
    <row r="1303" spans="1:90" ht="61.5" x14ac:dyDescent="0.85">
      <c r="A1303" s="12">
        <v>1</v>
      </c>
      <c r="B1303" s="45">
        <f>SUBTOTAL(103,$A$1032:A1303)</f>
        <v>257</v>
      </c>
      <c r="C1303" s="15" t="s">
        <v>231</v>
      </c>
      <c r="D1303" s="21">
        <v>2422584.2399999998</v>
      </c>
      <c r="E1303" s="21">
        <v>0</v>
      </c>
      <c r="F1303" s="21">
        <v>0</v>
      </c>
      <c r="G1303" s="21">
        <v>0</v>
      </c>
      <c r="H1303" s="21">
        <v>0</v>
      </c>
      <c r="I1303" s="21">
        <v>0</v>
      </c>
      <c r="J1303" s="21">
        <v>0</v>
      </c>
      <c r="K1303" s="52">
        <v>0</v>
      </c>
      <c r="L1303" s="21">
        <v>0</v>
      </c>
      <c r="M1303" s="21">
        <v>308.5</v>
      </c>
      <c r="N1303" s="29">
        <v>2397190.7999999998</v>
      </c>
      <c r="O1303" s="21">
        <v>0</v>
      </c>
      <c r="P1303" s="21">
        <v>0</v>
      </c>
      <c r="Q1303" s="21">
        <v>0</v>
      </c>
      <c r="R1303" s="21">
        <v>0</v>
      </c>
      <c r="S1303" s="21">
        <v>0</v>
      </c>
      <c r="T1303" s="21">
        <v>0</v>
      </c>
      <c r="U1303" s="21">
        <v>0</v>
      </c>
      <c r="V1303" s="21">
        <v>0</v>
      </c>
      <c r="W1303" s="21">
        <v>0</v>
      </c>
      <c r="X1303" s="21">
        <v>0</v>
      </c>
      <c r="Y1303" s="21">
        <v>0</v>
      </c>
      <c r="Z1303" s="21">
        <v>0</v>
      </c>
      <c r="AA1303" s="21">
        <v>0</v>
      </c>
      <c r="AB1303" s="21">
        <v>0</v>
      </c>
      <c r="AC1303" s="21">
        <v>25393.439999999999</v>
      </c>
      <c r="AD1303" s="21">
        <v>0</v>
      </c>
      <c r="AE1303" s="21">
        <v>0</v>
      </c>
      <c r="AF1303" s="24" t="s">
        <v>262</v>
      </c>
      <c r="AG1303" s="24">
        <v>2022</v>
      </c>
      <c r="AH1303" s="25">
        <v>2022</v>
      </c>
      <c r="AT1303" s="12" t="e">
        <f>VLOOKUP(C1303,AW:AX,2,FALSE)</f>
        <v>#N/A</v>
      </c>
      <c r="BW1303" s="49"/>
      <c r="CA1303" s="12" t="e">
        <f>VLOOKUP(C1303,CB:CC,2,FALSE)</f>
        <v>#N/A</v>
      </c>
      <c r="CE1303" s="12">
        <f t="shared" si="120"/>
        <v>1</v>
      </c>
      <c r="CL1303" s="12" t="e">
        <f t="shared" si="121"/>
        <v>#N/A</v>
      </c>
    </row>
    <row r="1304" spans="1:90" ht="61.5" x14ac:dyDescent="0.85">
      <c r="A1304" s="12">
        <v>1</v>
      </c>
      <c r="B1304" s="45">
        <f>SUBTOTAL(103,$A$1032:A1304)</f>
        <v>258</v>
      </c>
      <c r="C1304" s="15" t="s">
        <v>1532</v>
      </c>
      <c r="D1304" s="21">
        <v>2054052.1</v>
      </c>
      <c r="E1304" s="28">
        <v>0</v>
      </c>
      <c r="F1304" s="28">
        <v>0</v>
      </c>
      <c r="G1304" s="21">
        <v>0</v>
      </c>
      <c r="H1304" s="28">
        <v>0</v>
      </c>
      <c r="I1304" s="28">
        <v>0</v>
      </c>
      <c r="J1304" s="28">
        <v>0</v>
      </c>
      <c r="K1304" s="52">
        <v>0</v>
      </c>
      <c r="L1304" s="21">
        <v>0</v>
      </c>
      <c r="M1304" s="21">
        <v>0</v>
      </c>
      <c r="N1304" s="21">
        <v>0</v>
      </c>
      <c r="O1304" s="28">
        <v>0</v>
      </c>
      <c r="P1304" s="28">
        <v>0</v>
      </c>
      <c r="Q1304" s="21">
        <v>377.9</v>
      </c>
      <c r="R1304" s="29">
        <v>2032521.6</v>
      </c>
      <c r="S1304" s="21">
        <v>0</v>
      </c>
      <c r="T1304" s="21">
        <v>0</v>
      </c>
      <c r="U1304" s="21">
        <v>0</v>
      </c>
      <c r="V1304" s="21">
        <v>0</v>
      </c>
      <c r="W1304" s="21">
        <v>0</v>
      </c>
      <c r="X1304" s="21">
        <v>0</v>
      </c>
      <c r="Y1304" s="21">
        <v>0</v>
      </c>
      <c r="Z1304" s="21">
        <v>0</v>
      </c>
      <c r="AA1304" s="21">
        <v>0</v>
      </c>
      <c r="AB1304" s="21">
        <v>0</v>
      </c>
      <c r="AC1304" s="21">
        <v>21530.5</v>
      </c>
      <c r="AD1304" s="21">
        <v>0</v>
      </c>
      <c r="AE1304" s="21">
        <v>0</v>
      </c>
      <c r="AF1304" s="24" t="s">
        <v>262</v>
      </c>
      <c r="AG1304" s="24">
        <v>2022</v>
      </c>
      <c r="AH1304" s="25">
        <v>2022</v>
      </c>
      <c r="BW1304" s="49"/>
      <c r="CA1304" s="12" t="e">
        <f>VLOOKUP(C1304,CB:CC,2,FALSE)</f>
        <v>#N/A</v>
      </c>
      <c r="CE1304" s="12">
        <f t="shared" si="120"/>
        <v>1</v>
      </c>
      <c r="CL1304" s="12" t="e">
        <f t="shared" si="121"/>
        <v>#N/A</v>
      </c>
    </row>
    <row r="1305" spans="1:90" ht="61.5" x14ac:dyDescent="0.85">
      <c r="A1305" s="12">
        <v>1</v>
      </c>
      <c r="B1305" s="45">
        <f>SUBTOTAL(103,$A$1032:A1305)</f>
        <v>259</v>
      </c>
      <c r="C1305" s="15" t="s">
        <v>233</v>
      </c>
      <c r="D1305" s="21">
        <v>5482084.6399999997</v>
      </c>
      <c r="E1305" s="21">
        <v>0</v>
      </c>
      <c r="F1305" s="21">
        <v>0</v>
      </c>
      <c r="G1305" s="21">
        <v>0</v>
      </c>
      <c r="H1305" s="21">
        <v>0</v>
      </c>
      <c r="I1305" s="21">
        <v>0</v>
      </c>
      <c r="J1305" s="21">
        <v>0</v>
      </c>
      <c r="K1305" s="52">
        <v>0</v>
      </c>
      <c r="L1305" s="21">
        <v>0</v>
      </c>
      <c r="M1305" s="21">
        <v>826.59</v>
      </c>
      <c r="N1305" s="21">
        <v>5367226</v>
      </c>
      <c r="O1305" s="21">
        <v>0</v>
      </c>
      <c r="P1305" s="21">
        <v>0</v>
      </c>
      <c r="Q1305" s="21">
        <v>0</v>
      </c>
      <c r="R1305" s="21">
        <v>0</v>
      </c>
      <c r="S1305" s="21">
        <v>0</v>
      </c>
      <c r="T1305" s="21">
        <v>0</v>
      </c>
      <c r="U1305" s="21">
        <v>0</v>
      </c>
      <c r="V1305" s="21">
        <v>0</v>
      </c>
      <c r="W1305" s="21">
        <v>0</v>
      </c>
      <c r="X1305" s="21">
        <v>0</v>
      </c>
      <c r="Y1305" s="21">
        <v>0</v>
      </c>
      <c r="Z1305" s="21">
        <v>0</v>
      </c>
      <c r="AA1305" s="21">
        <v>0</v>
      </c>
      <c r="AB1305" s="21">
        <v>0</v>
      </c>
      <c r="AC1305" s="21">
        <v>114858.64</v>
      </c>
      <c r="AD1305" s="21">
        <v>0</v>
      </c>
      <c r="AE1305" s="21">
        <v>0</v>
      </c>
      <c r="AF1305" s="24" t="s">
        <v>262</v>
      </c>
      <c r="AG1305" s="24">
        <v>2022</v>
      </c>
      <c r="AH1305" s="25">
        <v>2022</v>
      </c>
      <c r="AT1305" s="12" t="e">
        <f t="shared" ref="AT1305:AT1310" si="122">VLOOKUP(C1305,AW:AX,2,FALSE)</f>
        <v>#N/A</v>
      </c>
      <c r="BW1305" s="49"/>
      <c r="CA1305" s="12" t="e">
        <f>VLOOKUP(C1305,CB:CC,2,FALSE)</f>
        <v>#N/A</v>
      </c>
      <c r="CE1305" s="12" t="e">
        <f t="shared" si="120"/>
        <v>#N/A</v>
      </c>
      <c r="CL1305" s="12" t="e">
        <f t="shared" si="121"/>
        <v>#N/A</v>
      </c>
    </row>
    <row r="1306" spans="1:90" ht="61.5" x14ac:dyDescent="0.85">
      <c r="B1306" s="15" t="s">
        <v>792</v>
      </c>
      <c r="C1306" s="15"/>
      <c r="D1306" s="258">
        <v>4707966.8100000005</v>
      </c>
      <c r="E1306" s="21">
        <v>0</v>
      </c>
      <c r="F1306" s="21">
        <v>0</v>
      </c>
      <c r="G1306" s="21">
        <v>0</v>
      </c>
      <c r="H1306" s="21">
        <v>0</v>
      </c>
      <c r="I1306" s="21">
        <v>0</v>
      </c>
      <c r="J1306" s="21">
        <v>0</v>
      </c>
      <c r="K1306" s="23">
        <v>0</v>
      </c>
      <c r="L1306" s="21">
        <v>0</v>
      </c>
      <c r="M1306" s="21">
        <v>329</v>
      </c>
      <c r="N1306" s="21">
        <v>2783863.98</v>
      </c>
      <c r="O1306" s="21">
        <v>0</v>
      </c>
      <c r="P1306" s="21">
        <v>0</v>
      </c>
      <c r="Q1306" s="21">
        <v>422.2</v>
      </c>
      <c r="R1306" s="21">
        <v>1851088.8</v>
      </c>
      <c r="S1306" s="21">
        <v>0</v>
      </c>
      <c r="T1306" s="21">
        <v>0</v>
      </c>
      <c r="U1306" s="21">
        <v>0</v>
      </c>
      <c r="V1306" s="21">
        <v>0</v>
      </c>
      <c r="W1306" s="21">
        <v>0</v>
      </c>
      <c r="X1306" s="21">
        <v>0</v>
      </c>
      <c r="Y1306" s="21">
        <v>0</v>
      </c>
      <c r="Z1306" s="21">
        <v>0</v>
      </c>
      <c r="AA1306" s="21">
        <v>0</v>
      </c>
      <c r="AB1306" s="21">
        <v>0</v>
      </c>
      <c r="AC1306" s="21">
        <v>49098.05</v>
      </c>
      <c r="AD1306" s="21">
        <v>23915.98</v>
      </c>
      <c r="AE1306" s="21">
        <v>0</v>
      </c>
      <c r="AF1306" s="50" t="s">
        <v>718</v>
      </c>
      <c r="AG1306" s="50" t="s">
        <v>718</v>
      </c>
      <c r="AH1306" s="64" t="s">
        <v>718</v>
      </c>
      <c r="AT1306" s="12" t="e">
        <f t="shared" si="122"/>
        <v>#N/A</v>
      </c>
      <c r="BV1306" s="69" t="b">
        <f>D1306=(E1306+F1306+G1306+H1306+I1306+L1306+N1306+P1306+R1306+T1306+U1306+V1306+AA1306+AB1306+AC1306+AD1306+AE1306)</f>
        <v>1</v>
      </c>
      <c r="BW1306" s="49">
        <v>1724820</v>
      </c>
      <c r="CE1306" s="12" t="e">
        <f t="shared" si="120"/>
        <v>#N/A</v>
      </c>
      <c r="CL1306" s="12" t="e">
        <f t="shared" si="121"/>
        <v>#N/A</v>
      </c>
    </row>
    <row r="1307" spans="1:90" ht="61.5" x14ac:dyDescent="0.85">
      <c r="A1307" s="12">
        <v>1</v>
      </c>
      <c r="B1307" s="45">
        <f>SUBTOTAL(103,$A$1032:A1307)</f>
        <v>260</v>
      </c>
      <c r="C1307" s="72" t="s">
        <v>237</v>
      </c>
      <c r="D1307" s="21">
        <v>2837269.43</v>
      </c>
      <c r="E1307" s="21">
        <v>0</v>
      </c>
      <c r="F1307" s="21">
        <v>0</v>
      </c>
      <c r="G1307" s="21">
        <v>0</v>
      </c>
      <c r="H1307" s="21">
        <v>0</v>
      </c>
      <c r="I1307" s="21">
        <v>0</v>
      </c>
      <c r="J1307" s="21">
        <v>0</v>
      </c>
      <c r="K1307" s="23">
        <v>0</v>
      </c>
      <c r="L1307" s="21">
        <v>0</v>
      </c>
      <c r="M1307" s="21">
        <v>329</v>
      </c>
      <c r="N1307" s="21">
        <v>2783863.98</v>
      </c>
      <c r="O1307" s="21">
        <v>0</v>
      </c>
      <c r="P1307" s="21">
        <v>0</v>
      </c>
      <c r="Q1307" s="21">
        <v>0</v>
      </c>
      <c r="R1307" s="21">
        <v>0</v>
      </c>
      <c r="S1307" s="21">
        <v>0</v>
      </c>
      <c r="T1307" s="21">
        <v>0</v>
      </c>
      <c r="U1307" s="21">
        <v>0</v>
      </c>
      <c r="V1307" s="21">
        <v>0</v>
      </c>
      <c r="W1307" s="21">
        <v>0</v>
      </c>
      <c r="X1307" s="21">
        <v>0</v>
      </c>
      <c r="Y1307" s="21">
        <v>0</v>
      </c>
      <c r="Z1307" s="21">
        <v>0</v>
      </c>
      <c r="AA1307" s="21">
        <v>0</v>
      </c>
      <c r="AB1307" s="21">
        <v>0</v>
      </c>
      <c r="AC1307" s="21">
        <v>29489.47</v>
      </c>
      <c r="AD1307" s="21">
        <v>23915.98</v>
      </c>
      <c r="AE1307" s="21">
        <v>0</v>
      </c>
      <c r="AF1307" s="24">
        <v>2022</v>
      </c>
      <c r="AG1307" s="24">
        <v>2022</v>
      </c>
      <c r="AH1307" s="25">
        <v>2022</v>
      </c>
      <c r="AT1307" s="12" t="e">
        <f t="shared" si="122"/>
        <v>#N/A</v>
      </c>
      <c r="BW1307" s="49"/>
      <c r="CE1307" s="12" t="e">
        <f t="shared" si="120"/>
        <v>#N/A</v>
      </c>
      <c r="CL1307" s="12">
        <f t="shared" si="121"/>
        <v>23915.98</v>
      </c>
    </row>
    <row r="1308" spans="1:90" ht="61.5" x14ac:dyDescent="0.85">
      <c r="A1308" s="12">
        <v>1</v>
      </c>
      <c r="B1308" s="45">
        <f>SUBTOTAL(103,$A$1032:A1308)</f>
        <v>261</v>
      </c>
      <c r="C1308" s="15" t="s">
        <v>238</v>
      </c>
      <c r="D1308" s="21">
        <v>1870697.3800000001</v>
      </c>
      <c r="E1308" s="21">
        <v>0</v>
      </c>
      <c r="F1308" s="21">
        <v>0</v>
      </c>
      <c r="G1308" s="21">
        <v>0</v>
      </c>
      <c r="H1308" s="21">
        <v>0</v>
      </c>
      <c r="I1308" s="21">
        <v>0</v>
      </c>
      <c r="J1308" s="21">
        <v>0</v>
      </c>
      <c r="K1308" s="52">
        <v>0</v>
      </c>
      <c r="L1308" s="21">
        <v>0</v>
      </c>
      <c r="M1308" s="21">
        <v>0</v>
      </c>
      <c r="N1308" s="21">
        <v>0</v>
      </c>
      <c r="O1308" s="21">
        <v>0</v>
      </c>
      <c r="P1308" s="21">
        <v>0</v>
      </c>
      <c r="Q1308" s="21">
        <v>422.2</v>
      </c>
      <c r="R1308" s="21">
        <v>1851088.8</v>
      </c>
      <c r="S1308" s="21">
        <v>0</v>
      </c>
      <c r="T1308" s="21">
        <v>0</v>
      </c>
      <c r="U1308" s="21">
        <v>0</v>
      </c>
      <c r="V1308" s="21">
        <v>0</v>
      </c>
      <c r="W1308" s="21">
        <v>0</v>
      </c>
      <c r="X1308" s="21">
        <v>0</v>
      </c>
      <c r="Y1308" s="21">
        <v>0</v>
      </c>
      <c r="Z1308" s="21">
        <v>0</v>
      </c>
      <c r="AA1308" s="21">
        <v>0</v>
      </c>
      <c r="AB1308" s="21">
        <v>0</v>
      </c>
      <c r="AC1308" s="21">
        <v>19608.580000000002</v>
      </c>
      <c r="AD1308" s="21">
        <v>0</v>
      </c>
      <c r="AE1308" s="21">
        <v>0</v>
      </c>
      <c r="AF1308" s="24" t="s">
        <v>262</v>
      </c>
      <c r="AG1308" s="24">
        <v>2022</v>
      </c>
      <c r="AH1308" s="25">
        <v>2022</v>
      </c>
      <c r="AT1308" s="12" t="e">
        <f t="shared" si="122"/>
        <v>#N/A</v>
      </c>
      <c r="BW1308" s="49"/>
      <c r="CA1308" s="12" t="e">
        <f>VLOOKUP(C1308,CB:CC,2,FALSE)</f>
        <v>#N/A</v>
      </c>
      <c r="CE1308" s="12">
        <f t="shared" si="120"/>
        <v>1</v>
      </c>
      <c r="CL1308" s="12" t="e">
        <f t="shared" si="121"/>
        <v>#N/A</v>
      </c>
    </row>
    <row r="1309" spans="1:90" ht="61.5" x14ac:dyDescent="0.85">
      <c r="B1309" s="15" t="s">
        <v>793</v>
      </c>
      <c r="C1309" s="15"/>
      <c r="D1309" s="258">
        <v>11804627.629999999</v>
      </c>
      <c r="E1309" s="21">
        <v>0</v>
      </c>
      <c r="F1309" s="21">
        <v>0</v>
      </c>
      <c r="G1309" s="21">
        <v>0</v>
      </c>
      <c r="H1309" s="21">
        <v>0</v>
      </c>
      <c r="I1309" s="21">
        <v>0</v>
      </c>
      <c r="J1309" s="21">
        <v>0</v>
      </c>
      <c r="K1309" s="23">
        <v>0</v>
      </c>
      <c r="L1309" s="21">
        <v>0</v>
      </c>
      <c r="M1309" s="21">
        <v>0</v>
      </c>
      <c r="N1309" s="21">
        <v>0</v>
      </c>
      <c r="O1309" s="21">
        <v>0</v>
      </c>
      <c r="P1309" s="21">
        <v>0</v>
      </c>
      <c r="Q1309" s="21">
        <v>2653.05</v>
      </c>
      <c r="R1309" s="21">
        <v>11640382.800000001</v>
      </c>
      <c r="S1309" s="21">
        <v>0</v>
      </c>
      <c r="T1309" s="21">
        <v>0</v>
      </c>
      <c r="U1309" s="21">
        <v>0</v>
      </c>
      <c r="V1309" s="21">
        <v>0</v>
      </c>
      <c r="W1309" s="21">
        <v>0</v>
      </c>
      <c r="X1309" s="21">
        <v>0</v>
      </c>
      <c r="Y1309" s="21">
        <v>0</v>
      </c>
      <c r="Z1309" s="21">
        <v>0</v>
      </c>
      <c r="AA1309" s="21">
        <v>0</v>
      </c>
      <c r="AB1309" s="21">
        <v>0</v>
      </c>
      <c r="AC1309" s="21">
        <v>164244.83000000002</v>
      </c>
      <c r="AD1309" s="21">
        <v>0</v>
      </c>
      <c r="AE1309" s="21">
        <v>0</v>
      </c>
      <c r="AF1309" s="50" t="s">
        <v>718</v>
      </c>
      <c r="AG1309" s="50" t="s">
        <v>718</v>
      </c>
      <c r="AH1309" s="64" t="s">
        <v>718</v>
      </c>
      <c r="AT1309" s="12" t="e">
        <f t="shared" si="122"/>
        <v>#N/A</v>
      </c>
      <c r="BV1309" s="69" t="b">
        <f>D1309=(E1309+F1309+G1309+H1309+I1309+L1309+N1309+P1309+R1309+T1309+U1309+V1309+AA1309+AB1309+AC1309+AD1309+AE1309)</f>
        <v>1</v>
      </c>
      <c r="BW1309" s="49">
        <v>1739107.3499999999</v>
      </c>
      <c r="CE1309" s="12" t="e">
        <f t="shared" si="120"/>
        <v>#N/A</v>
      </c>
      <c r="CL1309" s="12" t="e">
        <f t="shared" si="121"/>
        <v>#N/A</v>
      </c>
    </row>
    <row r="1310" spans="1:90" ht="61.5" x14ac:dyDescent="0.85">
      <c r="A1310" s="12">
        <v>1</v>
      </c>
      <c r="B1310" s="45">
        <f>SUBTOTAL(103,$A$1032:A1310)</f>
        <v>262</v>
      </c>
      <c r="C1310" s="72" t="s">
        <v>239</v>
      </c>
      <c r="D1310" s="21">
        <v>4645031.05</v>
      </c>
      <c r="E1310" s="21">
        <v>0</v>
      </c>
      <c r="F1310" s="21">
        <v>0</v>
      </c>
      <c r="G1310" s="21">
        <v>0</v>
      </c>
      <c r="H1310" s="21">
        <v>0</v>
      </c>
      <c r="I1310" s="21">
        <v>0</v>
      </c>
      <c r="J1310" s="21">
        <v>0</v>
      </c>
      <c r="K1310" s="23">
        <v>0</v>
      </c>
      <c r="L1310" s="21">
        <v>0</v>
      </c>
      <c r="M1310" s="21">
        <v>0</v>
      </c>
      <c r="N1310" s="21">
        <v>0</v>
      </c>
      <c r="O1310" s="21">
        <v>0</v>
      </c>
      <c r="P1310" s="21">
        <v>0</v>
      </c>
      <c r="Q1310" s="21">
        <v>955.33</v>
      </c>
      <c r="R1310" s="21">
        <v>4596342</v>
      </c>
      <c r="S1310" s="21">
        <v>0</v>
      </c>
      <c r="T1310" s="21">
        <v>0</v>
      </c>
      <c r="U1310" s="21">
        <v>0</v>
      </c>
      <c r="V1310" s="21">
        <v>0</v>
      </c>
      <c r="W1310" s="21">
        <v>0</v>
      </c>
      <c r="X1310" s="21">
        <v>0</v>
      </c>
      <c r="Y1310" s="21">
        <v>0</v>
      </c>
      <c r="Z1310" s="21">
        <v>0</v>
      </c>
      <c r="AA1310" s="21">
        <v>0</v>
      </c>
      <c r="AB1310" s="21">
        <v>0</v>
      </c>
      <c r="AC1310" s="21">
        <v>48689.05</v>
      </c>
      <c r="AD1310" s="21">
        <v>0</v>
      </c>
      <c r="AE1310" s="21">
        <v>0</v>
      </c>
      <c r="AF1310" s="24" t="s">
        <v>262</v>
      </c>
      <c r="AG1310" s="24">
        <v>2022</v>
      </c>
      <c r="AH1310" s="25">
        <v>2022</v>
      </c>
      <c r="AT1310" s="12" t="e">
        <f t="shared" si="122"/>
        <v>#N/A</v>
      </c>
      <c r="BW1310" s="49"/>
      <c r="CE1310" s="12">
        <f t="shared" si="120"/>
        <v>1</v>
      </c>
      <c r="CL1310" s="12" t="e">
        <f t="shared" si="121"/>
        <v>#N/A</v>
      </c>
    </row>
    <row r="1311" spans="1:90" ht="61.5" x14ac:dyDescent="0.85">
      <c r="A1311" s="12">
        <v>1</v>
      </c>
      <c r="B1311" s="45">
        <f>SUBTOTAL(103,$A$1032:A1311)</f>
        <v>263</v>
      </c>
      <c r="C1311" s="15" t="s">
        <v>1236</v>
      </c>
      <c r="D1311" s="21">
        <v>4048868.54</v>
      </c>
      <c r="E1311" s="21">
        <v>0</v>
      </c>
      <c r="F1311" s="21">
        <v>0</v>
      </c>
      <c r="G1311" s="21">
        <v>0</v>
      </c>
      <c r="H1311" s="21">
        <v>0</v>
      </c>
      <c r="I1311" s="21">
        <v>0</v>
      </c>
      <c r="J1311" s="21">
        <v>0</v>
      </c>
      <c r="K1311" s="52">
        <v>0</v>
      </c>
      <c r="L1311" s="21">
        <v>0</v>
      </c>
      <c r="M1311" s="21">
        <v>0</v>
      </c>
      <c r="N1311" s="21">
        <v>0</v>
      </c>
      <c r="O1311" s="21">
        <v>0</v>
      </c>
      <c r="P1311" s="21">
        <v>0</v>
      </c>
      <c r="Q1311" s="21">
        <v>1200.71</v>
      </c>
      <c r="R1311" s="21">
        <v>3998487.6</v>
      </c>
      <c r="S1311" s="21">
        <v>0</v>
      </c>
      <c r="T1311" s="21">
        <v>0</v>
      </c>
      <c r="U1311" s="21">
        <v>0</v>
      </c>
      <c r="V1311" s="21">
        <v>0</v>
      </c>
      <c r="W1311" s="21">
        <v>0</v>
      </c>
      <c r="X1311" s="21">
        <v>0</v>
      </c>
      <c r="Y1311" s="21">
        <v>0</v>
      </c>
      <c r="Z1311" s="21">
        <v>0</v>
      </c>
      <c r="AA1311" s="21">
        <v>0</v>
      </c>
      <c r="AB1311" s="21">
        <v>0</v>
      </c>
      <c r="AC1311" s="21">
        <v>50380.94</v>
      </c>
      <c r="AD1311" s="21">
        <v>0</v>
      </c>
      <c r="AE1311" s="21">
        <v>0</v>
      </c>
      <c r="AF1311" s="24" t="s">
        <v>262</v>
      </c>
      <c r="AG1311" s="24">
        <v>2022</v>
      </c>
      <c r="AH1311" s="25">
        <v>2022</v>
      </c>
      <c r="BW1311" s="49"/>
      <c r="CA1311" s="12" t="e">
        <f>VLOOKUP(C1311,CB:CC,2,FALSE)</f>
        <v>#N/A</v>
      </c>
      <c r="CE1311" s="12">
        <f t="shared" si="120"/>
        <v>1</v>
      </c>
      <c r="CL1311" s="12" t="e">
        <f t="shared" si="121"/>
        <v>#N/A</v>
      </c>
    </row>
    <row r="1312" spans="1:90" ht="61.5" x14ac:dyDescent="0.85">
      <c r="A1312" s="12">
        <v>1</v>
      </c>
      <c r="B1312" s="45">
        <f>SUBTOTAL(103,$A$1032:A1312)</f>
        <v>264</v>
      </c>
      <c r="C1312" s="15" t="s">
        <v>1173</v>
      </c>
      <c r="D1312" s="21">
        <v>3110728.04</v>
      </c>
      <c r="E1312" s="28">
        <v>0</v>
      </c>
      <c r="F1312" s="28">
        <v>0</v>
      </c>
      <c r="G1312" s="21">
        <v>0</v>
      </c>
      <c r="H1312" s="28">
        <v>0</v>
      </c>
      <c r="I1312" s="28">
        <v>0</v>
      </c>
      <c r="J1312" s="28">
        <v>0</v>
      </c>
      <c r="K1312" s="52">
        <v>0</v>
      </c>
      <c r="L1312" s="21">
        <v>0</v>
      </c>
      <c r="M1312" s="21">
        <v>0</v>
      </c>
      <c r="N1312" s="21">
        <v>0</v>
      </c>
      <c r="O1312" s="28">
        <v>0</v>
      </c>
      <c r="P1312" s="28">
        <v>0</v>
      </c>
      <c r="Q1312" s="21">
        <v>497.01</v>
      </c>
      <c r="R1312" s="254">
        <v>3045553.2</v>
      </c>
      <c r="S1312" s="21">
        <v>0</v>
      </c>
      <c r="T1312" s="21">
        <v>0</v>
      </c>
      <c r="U1312" s="21">
        <v>0</v>
      </c>
      <c r="V1312" s="21">
        <v>0</v>
      </c>
      <c r="W1312" s="21">
        <v>0</v>
      </c>
      <c r="X1312" s="21">
        <v>0</v>
      </c>
      <c r="Y1312" s="21">
        <v>0</v>
      </c>
      <c r="Z1312" s="21">
        <v>0</v>
      </c>
      <c r="AA1312" s="21">
        <v>0</v>
      </c>
      <c r="AB1312" s="21">
        <v>0</v>
      </c>
      <c r="AC1312" s="21">
        <v>65174.84</v>
      </c>
      <c r="AD1312" s="21">
        <v>0</v>
      </c>
      <c r="AE1312" s="21">
        <v>0</v>
      </c>
      <c r="AF1312" s="24" t="s">
        <v>262</v>
      </c>
      <c r="AG1312" s="24">
        <v>2022</v>
      </c>
      <c r="AH1312" s="25">
        <v>2022</v>
      </c>
      <c r="BW1312" s="49"/>
      <c r="CA1312" s="12" t="e">
        <f>VLOOKUP(C1312,CB:CC,2,FALSE)</f>
        <v>#N/A</v>
      </c>
      <c r="CE1312" s="12" t="e">
        <f t="shared" si="120"/>
        <v>#N/A</v>
      </c>
      <c r="CL1312" s="12" t="e">
        <f t="shared" si="121"/>
        <v>#N/A</v>
      </c>
    </row>
    <row r="1313" spans="1:221" ht="61.5" x14ac:dyDescent="0.85">
      <c r="B1313" s="15" t="s">
        <v>834</v>
      </c>
      <c r="C1313" s="15"/>
      <c r="D1313" s="258">
        <v>3215333.49</v>
      </c>
      <c r="E1313" s="21">
        <v>0</v>
      </c>
      <c r="F1313" s="21">
        <v>0</v>
      </c>
      <c r="G1313" s="21">
        <v>0</v>
      </c>
      <c r="H1313" s="21">
        <v>0</v>
      </c>
      <c r="I1313" s="21">
        <v>0</v>
      </c>
      <c r="J1313" s="21">
        <v>0</v>
      </c>
      <c r="K1313" s="52">
        <v>0</v>
      </c>
      <c r="L1313" s="21">
        <v>0</v>
      </c>
      <c r="M1313" s="21">
        <v>463.36</v>
      </c>
      <c r="N1313" s="21">
        <v>3147967</v>
      </c>
      <c r="O1313" s="21">
        <v>0</v>
      </c>
      <c r="P1313" s="21">
        <v>0</v>
      </c>
      <c r="Q1313" s="21">
        <v>0</v>
      </c>
      <c r="R1313" s="21">
        <v>0</v>
      </c>
      <c r="S1313" s="21">
        <v>0</v>
      </c>
      <c r="T1313" s="21">
        <v>0</v>
      </c>
      <c r="U1313" s="21">
        <v>0</v>
      </c>
      <c r="V1313" s="21">
        <v>0</v>
      </c>
      <c r="W1313" s="21">
        <v>0</v>
      </c>
      <c r="X1313" s="21">
        <v>0</v>
      </c>
      <c r="Y1313" s="21">
        <v>0</v>
      </c>
      <c r="Z1313" s="21">
        <v>0</v>
      </c>
      <c r="AA1313" s="21">
        <v>0</v>
      </c>
      <c r="AB1313" s="21">
        <v>0</v>
      </c>
      <c r="AC1313" s="21">
        <v>67366.490000000005</v>
      </c>
      <c r="AD1313" s="21">
        <v>0</v>
      </c>
      <c r="AE1313" s="21">
        <v>0</v>
      </c>
      <c r="AF1313" s="50" t="s">
        <v>718</v>
      </c>
      <c r="AG1313" s="50" t="s">
        <v>718</v>
      </c>
      <c r="AH1313" s="64" t="s">
        <v>718</v>
      </c>
      <c r="AT1313" s="12" t="e">
        <f t="shared" ref="AT1313:AT1327" si="123">VLOOKUP(C1313,AW:AX,2,FALSE)</f>
        <v>#N/A</v>
      </c>
      <c r="BV1313" s="69" t="b">
        <f>D1313=(E1313+F1313+G1313+H1313+I1313+L1313+N1313+P1313+R1313+T1313+U1313+V1313+AA1313+AB1313+AC1313+AD1313+AE1313)</f>
        <v>1</v>
      </c>
      <c r="BW1313" s="49">
        <v>2255220</v>
      </c>
      <c r="CA1313" s="12" t="e">
        <f>VLOOKUP(C1313,CB:CC,2,FALSE)</f>
        <v>#N/A</v>
      </c>
      <c r="CE1313" s="12" t="e">
        <f t="shared" si="120"/>
        <v>#N/A</v>
      </c>
      <c r="CL1313" s="12" t="e">
        <f t="shared" si="121"/>
        <v>#N/A</v>
      </c>
    </row>
    <row r="1314" spans="1:221" ht="61.5" x14ac:dyDescent="0.85">
      <c r="A1314" s="12">
        <v>1</v>
      </c>
      <c r="B1314" s="45">
        <f>SUBTOTAL(103,$A$1032:A1314)</f>
        <v>265</v>
      </c>
      <c r="C1314" s="15" t="s">
        <v>236</v>
      </c>
      <c r="D1314" s="21">
        <v>3215333.49</v>
      </c>
      <c r="E1314" s="21">
        <v>0</v>
      </c>
      <c r="F1314" s="21">
        <v>0</v>
      </c>
      <c r="G1314" s="21">
        <v>0</v>
      </c>
      <c r="H1314" s="21">
        <v>0</v>
      </c>
      <c r="I1314" s="21">
        <v>0</v>
      </c>
      <c r="J1314" s="21">
        <v>0</v>
      </c>
      <c r="K1314" s="52">
        <v>0</v>
      </c>
      <c r="L1314" s="21">
        <v>0</v>
      </c>
      <c r="M1314" s="21">
        <v>463.36</v>
      </c>
      <c r="N1314" s="21">
        <v>3147967</v>
      </c>
      <c r="O1314" s="21">
        <v>0</v>
      </c>
      <c r="P1314" s="21">
        <v>0</v>
      </c>
      <c r="Q1314" s="21">
        <v>0</v>
      </c>
      <c r="R1314" s="21">
        <v>0</v>
      </c>
      <c r="S1314" s="21">
        <v>0</v>
      </c>
      <c r="T1314" s="21">
        <v>0</v>
      </c>
      <c r="U1314" s="21">
        <v>0</v>
      </c>
      <c r="V1314" s="21">
        <v>0</v>
      </c>
      <c r="W1314" s="21">
        <v>0</v>
      </c>
      <c r="X1314" s="21">
        <v>0</v>
      </c>
      <c r="Y1314" s="21">
        <v>0</v>
      </c>
      <c r="Z1314" s="21">
        <v>0</v>
      </c>
      <c r="AA1314" s="21">
        <v>0</v>
      </c>
      <c r="AB1314" s="21">
        <v>0</v>
      </c>
      <c r="AC1314" s="21">
        <v>67366.490000000005</v>
      </c>
      <c r="AD1314" s="21">
        <v>0</v>
      </c>
      <c r="AE1314" s="21">
        <v>0</v>
      </c>
      <c r="AF1314" s="24" t="s">
        <v>262</v>
      </c>
      <c r="AG1314" s="24">
        <v>2022</v>
      </c>
      <c r="AH1314" s="25">
        <v>2022</v>
      </c>
      <c r="AT1314" s="12" t="e">
        <f t="shared" si="123"/>
        <v>#N/A</v>
      </c>
      <c r="BW1314" s="49"/>
      <c r="CA1314" s="12" t="e">
        <f>VLOOKUP(C1314,CB:CC,2,FALSE)</f>
        <v>#N/A</v>
      </c>
      <c r="CE1314" s="12" t="e">
        <f t="shared" si="120"/>
        <v>#N/A</v>
      </c>
      <c r="CL1314" s="12" t="e">
        <f t="shared" si="121"/>
        <v>#N/A</v>
      </c>
    </row>
    <row r="1315" spans="1:221" ht="61.5" x14ac:dyDescent="0.85">
      <c r="B1315" s="15" t="s">
        <v>852</v>
      </c>
      <c r="C1315" s="262"/>
      <c r="D1315" s="258">
        <v>5420486.4100000001</v>
      </c>
      <c r="E1315" s="21">
        <v>0</v>
      </c>
      <c r="F1315" s="21">
        <v>0</v>
      </c>
      <c r="G1315" s="21">
        <v>0</v>
      </c>
      <c r="H1315" s="21">
        <v>0</v>
      </c>
      <c r="I1315" s="21">
        <v>0</v>
      </c>
      <c r="J1315" s="21">
        <v>0</v>
      </c>
      <c r="K1315" s="23">
        <v>0</v>
      </c>
      <c r="L1315" s="21">
        <v>0</v>
      </c>
      <c r="M1315" s="21">
        <v>646.1</v>
      </c>
      <c r="N1315" s="21">
        <v>5285625.37</v>
      </c>
      <c r="O1315" s="21">
        <v>0</v>
      </c>
      <c r="P1315" s="21">
        <v>0</v>
      </c>
      <c r="Q1315" s="21">
        <v>0</v>
      </c>
      <c r="R1315" s="21">
        <v>0</v>
      </c>
      <c r="S1315" s="21">
        <v>0</v>
      </c>
      <c r="T1315" s="21">
        <v>0</v>
      </c>
      <c r="U1315" s="21">
        <v>0</v>
      </c>
      <c r="V1315" s="21">
        <v>0</v>
      </c>
      <c r="W1315" s="21">
        <v>0</v>
      </c>
      <c r="X1315" s="21">
        <v>0</v>
      </c>
      <c r="Y1315" s="21">
        <v>0</v>
      </c>
      <c r="Z1315" s="21">
        <v>0</v>
      </c>
      <c r="AA1315" s="21">
        <v>0</v>
      </c>
      <c r="AB1315" s="21">
        <v>0</v>
      </c>
      <c r="AC1315" s="21">
        <v>55990.63</v>
      </c>
      <c r="AD1315" s="21">
        <v>78870.41</v>
      </c>
      <c r="AE1315" s="21">
        <v>0</v>
      </c>
      <c r="AF1315" s="50" t="s">
        <v>718</v>
      </c>
      <c r="AG1315" s="50" t="s">
        <v>718</v>
      </c>
      <c r="AH1315" s="64" t="s">
        <v>718</v>
      </c>
      <c r="AT1315" s="12" t="e">
        <f t="shared" si="123"/>
        <v>#N/A</v>
      </c>
      <c r="BV1315" s="69" t="b">
        <f>D1315=(E1315+F1315+G1315+H1315+I1315+L1315+N1315+P1315+R1315+T1315+U1315+V1315+AA1315+AB1315+AC1315+AD1315+AE1315)</f>
        <v>1</v>
      </c>
      <c r="BW1315" s="49">
        <v>3373804.98</v>
      </c>
      <c r="CE1315" s="12" t="e">
        <f t="shared" si="120"/>
        <v>#N/A</v>
      </c>
      <c r="CL1315" s="12" t="e">
        <f t="shared" si="121"/>
        <v>#N/A</v>
      </c>
    </row>
    <row r="1316" spans="1:221" ht="61.5" x14ac:dyDescent="0.85">
      <c r="A1316" s="12">
        <v>1</v>
      </c>
      <c r="B1316" s="45">
        <f>SUBTOTAL(103,$A$1032:A1316)</f>
        <v>266</v>
      </c>
      <c r="C1316" s="72" t="s">
        <v>4</v>
      </c>
      <c r="D1316" s="21">
        <v>5420486.4100000001</v>
      </c>
      <c r="E1316" s="21">
        <v>0</v>
      </c>
      <c r="F1316" s="21">
        <v>0</v>
      </c>
      <c r="G1316" s="21">
        <v>0</v>
      </c>
      <c r="H1316" s="21">
        <v>0</v>
      </c>
      <c r="I1316" s="21">
        <v>0</v>
      </c>
      <c r="J1316" s="21">
        <v>0</v>
      </c>
      <c r="K1316" s="23">
        <v>0</v>
      </c>
      <c r="L1316" s="21">
        <v>0</v>
      </c>
      <c r="M1316" s="21">
        <v>646.1</v>
      </c>
      <c r="N1316" s="21">
        <v>5285625.37</v>
      </c>
      <c r="O1316" s="21">
        <v>0</v>
      </c>
      <c r="P1316" s="21">
        <v>0</v>
      </c>
      <c r="Q1316" s="21">
        <v>0</v>
      </c>
      <c r="R1316" s="21">
        <v>0</v>
      </c>
      <c r="S1316" s="21">
        <v>0</v>
      </c>
      <c r="T1316" s="21">
        <v>0</v>
      </c>
      <c r="U1316" s="21">
        <v>0</v>
      </c>
      <c r="V1316" s="21">
        <v>0</v>
      </c>
      <c r="W1316" s="21">
        <v>0</v>
      </c>
      <c r="X1316" s="21">
        <v>0</v>
      </c>
      <c r="Y1316" s="21">
        <v>0</v>
      </c>
      <c r="Z1316" s="21">
        <v>0</v>
      </c>
      <c r="AA1316" s="21">
        <v>0</v>
      </c>
      <c r="AB1316" s="21">
        <v>0</v>
      </c>
      <c r="AC1316" s="21">
        <v>55990.63</v>
      </c>
      <c r="AD1316" s="21">
        <v>78870.41</v>
      </c>
      <c r="AE1316" s="21">
        <v>0</v>
      </c>
      <c r="AF1316" s="24">
        <v>2022</v>
      </c>
      <c r="AG1316" s="24">
        <v>2022</v>
      </c>
      <c r="AH1316" s="25">
        <v>2022</v>
      </c>
      <c r="AT1316" s="12" t="e">
        <f t="shared" si="123"/>
        <v>#N/A</v>
      </c>
      <c r="BW1316" s="49"/>
      <c r="CE1316" s="12">
        <f t="shared" si="120"/>
        <v>1</v>
      </c>
      <c r="CL1316" s="12">
        <f t="shared" si="121"/>
        <v>78870.41</v>
      </c>
    </row>
    <row r="1317" spans="1:221" ht="61.5" x14ac:dyDescent="0.85">
      <c r="B1317" s="15" t="s">
        <v>794</v>
      </c>
      <c r="C1317" s="262"/>
      <c r="D1317" s="258">
        <v>2589358</v>
      </c>
      <c r="E1317" s="21">
        <v>0</v>
      </c>
      <c r="F1317" s="21">
        <v>0</v>
      </c>
      <c r="G1317" s="21">
        <v>0</v>
      </c>
      <c r="H1317" s="21">
        <v>0</v>
      </c>
      <c r="I1317" s="21">
        <v>0</v>
      </c>
      <c r="J1317" s="21">
        <v>0</v>
      </c>
      <c r="K1317" s="52">
        <v>0</v>
      </c>
      <c r="L1317" s="21">
        <v>0</v>
      </c>
      <c r="M1317" s="21">
        <v>410.4</v>
      </c>
      <c r="N1317" s="21">
        <v>2511507</v>
      </c>
      <c r="O1317" s="21">
        <v>0</v>
      </c>
      <c r="P1317" s="21">
        <v>0</v>
      </c>
      <c r="Q1317" s="21">
        <v>0</v>
      </c>
      <c r="R1317" s="21">
        <v>0</v>
      </c>
      <c r="S1317" s="21">
        <v>0</v>
      </c>
      <c r="T1317" s="21">
        <v>0</v>
      </c>
      <c r="U1317" s="21">
        <v>0</v>
      </c>
      <c r="V1317" s="21">
        <v>0</v>
      </c>
      <c r="W1317" s="21">
        <v>0</v>
      </c>
      <c r="X1317" s="21">
        <v>0</v>
      </c>
      <c r="Y1317" s="21">
        <v>0</v>
      </c>
      <c r="Z1317" s="21">
        <v>0</v>
      </c>
      <c r="AA1317" s="21">
        <v>0</v>
      </c>
      <c r="AB1317" s="21">
        <v>0</v>
      </c>
      <c r="AC1317" s="21">
        <v>25994.1</v>
      </c>
      <c r="AD1317" s="21">
        <v>51856.9</v>
      </c>
      <c r="AE1317" s="21">
        <v>0</v>
      </c>
      <c r="AF1317" s="50" t="s">
        <v>718</v>
      </c>
      <c r="AG1317" s="50" t="s">
        <v>718</v>
      </c>
      <c r="AH1317" s="64" t="s">
        <v>718</v>
      </c>
      <c r="AT1317" s="12" t="e">
        <f t="shared" si="123"/>
        <v>#N/A</v>
      </c>
      <c r="BV1317" s="69" t="b">
        <f>D1317=(E1317+F1317+G1317+H1317+I1317+L1317+N1317+P1317+R1317+T1317+U1317+V1317+AA1317+AB1317+AC1317+AD1317+AE1317)</f>
        <v>1</v>
      </c>
      <c r="BW1317" s="49">
        <v>2610900</v>
      </c>
      <c r="CA1317" s="12" t="e">
        <f>VLOOKUP(C1317,CB:CC,2,FALSE)</f>
        <v>#N/A</v>
      </c>
      <c r="CE1317" s="12" t="e">
        <f t="shared" si="120"/>
        <v>#N/A</v>
      </c>
      <c r="CL1317" s="12" t="e">
        <f t="shared" si="121"/>
        <v>#N/A</v>
      </c>
    </row>
    <row r="1318" spans="1:221" ht="61.5" x14ac:dyDescent="0.85">
      <c r="A1318" s="12">
        <v>1</v>
      </c>
      <c r="B1318" s="45">
        <f>SUBTOTAL(103,$A$1032:A1318)</f>
        <v>267</v>
      </c>
      <c r="C1318" s="16" t="s">
        <v>2204</v>
      </c>
      <c r="D1318" s="21">
        <v>2589358</v>
      </c>
      <c r="E1318" s="21">
        <v>0</v>
      </c>
      <c r="F1318" s="21">
        <v>0</v>
      </c>
      <c r="G1318" s="21">
        <v>0</v>
      </c>
      <c r="H1318" s="21">
        <v>0</v>
      </c>
      <c r="I1318" s="21">
        <v>0</v>
      </c>
      <c r="J1318" s="21">
        <v>0</v>
      </c>
      <c r="K1318" s="52">
        <v>0</v>
      </c>
      <c r="L1318" s="21">
        <v>0</v>
      </c>
      <c r="M1318" s="21">
        <v>410.4</v>
      </c>
      <c r="N1318" s="21">
        <v>2511507</v>
      </c>
      <c r="O1318" s="21">
        <v>0</v>
      </c>
      <c r="P1318" s="21">
        <v>0</v>
      </c>
      <c r="Q1318" s="21">
        <v>0</v>
      </c>
      <c r="R1318" s="21">
        <v>0</v>
      </c>
      <c r="S1318" s="21">
        <v>0</v>
      </c>
      <c r="T1318" s="21">
        <v>0</v>
      </c>
      <c r="U1318" s="21">
        <v>0</v>
      </c>
      <c r="V1318" s="21">
        <v>0</v>
      </c>
      <c r="W1318" s="21">
        <v>0</v>
      </c>
      <c r="X1318" s="21">
        <v>0</v>
      </c>
      <c r="Y1318" s="21">
        <v>0</v>
      </c>
      <c r="Z1318" s="21">
        <v>0</v>
      </c>
      <c r="AA1318" s="21">
        <v>0</v>
      </c>
      <c r="AB1318" s="21">
        <v>0</v>
      </c>
      <c r="AC1318" s="21">
        <v>25994.1</v>
      </c>
      <c r="AD1318" s="21">
        <v>51856.9</v>
      </c>
      <c r="AE1318" s="21">
        <v>0</v>
      </c>
      <c r="AF1318" s="24">
        <v>2022</v>
      </c>
      <c r="AG1318" s="24">
        <v>2022</v>
      </c>
      <c r="AH1318" s="25">
        <v>2022</v>
      </c>
      <c r="AT1318" s="12" t="e">
        <f t="shared" si="123"/>
        <v>#N/A</v>
      </c>
      <c r="BW1318" s="49"/>
      <c r="CA1318" s="12" t="e">
        <f>VLOOKUP(C1318,CB:CC,2,FALSE)</f>
        <v>#N/A</v>
      </c>
      <c r="CE1318" s="12" t="e">
        <f t="shared" si="120"/>
        <v>#N/A</v>
      </c>
      <c r="CL1318" s="12">
        <f t="shared" si="121"/>
        <v>51856.9</v>
      </c>
    </row>
    <row r="1319" spans="1:221" ht="61.5" x14ac:dyDescent="0.85">
      <c r="B1319" s="15" t="s">
        <v>2367</v>
      </c>
      <c r="C1319" s="16"/>
      <c r="D1319" s="258">
        <v>4550281.08</v>
      </c>
      <c r="E1319" s="21">
        <v>0</v>
      </c>
      <c r="F1319" s="21">
        <v>0</v>
      </c>
      <c r="G1319" s="21">
        <v>0</v>
      </c>
      <c r="H1319" s="21">
        <v>0</v>
      </c>
      <c r="I1319" s="21">
        <v>0</v>
      </c>
      <c r="J1319" s="21">
        <v>0</v>
      </c>
      <c r="K1319" s="52">
        <v>0</v>
      </c>
      <c r="L1319" s="21">
        <v>0</v>
      </c>
      <c r="M1319" s="21">
        <v>539.6</v>
      </c>
      <c r="N1319" s="21">
        <v>4357040.42</v>
      </c>
      <c r="O1319" s="21">
        <v>0</v>
      </c>
      <c r="P1319" s="21">
        <v>0</v>
      </c>
      <c r="Q1319" s="21">
        <v>0</v>
      </c>
      <c r="R1319" s="21">
        <v>0</v>
      </c>
      <c r="S1319" s="21">
        <v>0</v>
      </c>
      <c r="T1319" s="21">
        <v>0</v>
      </c>
      <c r="U1319" s="21">
        <v>0</v>
      </c>
      <c r="V1319" s="21">
        <v>0</v>
      </c>
      <c r="W1319" s="21">
        <v>0</v>
      </c>
      <c r="X1319" s="21">
        <v>0</v>
      </c>
      <c r="Y1319" s="21">
        <v>0</v>
      </c>
      <c r="Z1319" s="21">
        <v>0</v>
      </c>
      <c r="AA1319" s="21">
        <v>0</v>
      </c>
      <c r="AB1319" s="21">
        <v>0</v>
      </c>
      <c r="AC1319" s="21">
        <v>93240.66</v>
      </c>
      <c r="AD1319" s="21">
        <v>100000</v>
      </c>
      <c r="AE1319" s="21">
        <v>0</v>
      </c>
      <c r="AF1319" s="50" t="s">
        <v>718</v>
      </c>
      <c r="AG1319" s="50" t="s">
        <v>718</v>
      </c>
      <c r="AH1319" s="64" t="s">
        <v>718</v>
      </c>
      <c r="AT1319" s="12" t="e">
        <f t="shared" si="123"/>
        <v>#N/A</v>
      </c>
      <c r="BV1319" s="69" t="b">
        <f>D1319=(E1319+F1319+G1319+H1319+I1319+L1319+N1319+P1319+R1319+T1319+U1319+V1319+AA1319+AB1319+AC1319+AD1319+AE1319)</f>
        <v>1</v>
      </c>
      <c r="BW1319" s="49">
        <v>3133080</v>
      </c>
      <c r="BY1319" s="49">
        <f>BW1319-D1319</f>
        <v>-1417201.08</v>
      </c>
      <c r="CA1319" s="12" t="e">
        <f>VLOOKUP(C1319,CB:CC,2,FALSE)</f>
        <v>#N/A</v>
      </c>
      <c r="CE1319" s="12" t="e">
        <f t="shared" si="120"/>
        <v>#N/A</v>
      </c>
      <c r="CL1319" s="12" t="e">
        <f t="shared" si="121"/>
        <v>#N/A</v>
      </c>
    </row>
    <row r="1320" spans="1:221" ht="61.5" x14ac:dyDescent="0.85">
      <c r="A1320" s="12">
        <v>1</v>
      </c>
      <c r="B1320" s="45">
        <f>SUBTOTAL(103,$A$1032:A1320)</f>
        <v>268</v>
      </c>
      <c r="C1320" s="16" t="s">
        <v>2368</v>
      </c>
      <c r="D1320" s="21">
        <v>4550281.08</v>
      </c>
      <c r="E1320" s="21">
        <v>0</v>
      </c>
      <c r="F1320" s="21">
        <v>0</v>
      </c>
      <c r="G1320" s="21">
        <v>0</v>
      </c>
      <c r="H1320" s="21">
        <v>0</v>
      </c>
      <c r="I1320" s="21">
        <v>0</v>
      </c>
      <c r="J1320" s="21">
        <v>0</v>
      </c>
      <c r="K1320" s="52">
        <v>0</v>
      </c>
      <c r="L1320" s="21">
        <v>0</v>
      </c>
      <c r="M1320" s="21">
        <v>539.6</v>
      </c>
      <c r="N1320" s="21">
        <v>4357040.42</v>
      </c>
      <c r="O1320" s="21">
        <v>0</v>
      </c>
      <c r="P1320" s="21">
        <v>0</v>
      </c>
      <c r="Q1320" s="21">
        <v>0</v>
      </c>
      <c r="R1320" s="21">
        <v>0</v>
      </c>
      <c r="S1320" s="21">
        <v>0</v>
      </c>
      <c r="T1320" s="21">
        <v>0</v>
      </c>
      <c r="U1320" s="21">
        <v>0</v>
      </c>
      <c r="V1320" s="21">
        <v>0</v>
      </c>
      <c r="W1320" s="21">
        <v>0</v>
      </c>
      <c r="X1320" s="21">
        <v>0</v>
      </c>
      <c r="Y1320" s="21">
        <v>0</v>
      </c>
      <c r="Z1320" s="21">
        <v>0</v>
      </c>
      <c r="AA1320" s="21">
        <v>0</v>
      </c>
      <c r="AB1320" s="21">
        <v>0</v>
      </c>
      <c r="AC1320" s="21">
        <v>93240.66</v>
      </c>
      <c r="AD1320" s="21">
        <v>100000</v>
      </c>
      <c r="AE1320" s="21">
        <v>0</v>
      </c>
      <c r="AF1320" s="24">
        <v>2022</v>
      </c>
      <c r="AG1320" s="24">
        <v>2022</v>
      </c>
      <c r="AH1320" s="25">
        <v>2022</v>
      </c>
      <c r="AT1320" s="12" t="e">
        <f t="shared" si="123"/>
        <v>#N/A</v>
      </c>
      <c r="BW1320" s="49"/>
      <c r="CA1320" s="12" t="e">
        <f>VLOOKUP(C1320,CB:CC,2,FALSE)</f>
        <v>#N/A</v>
      </c>
      <c r="CE1320" s="12" t="e">
        <f t="shared" si="120"/>
        <v>#N/A</v>
      </c>
      <c r="CL1320" s="12" t="e">
        <f t="shared" si="121"/>
        <v>#N/A</v>
      </c>
    </row>
    <row r="1321" spans="1:221" ht="61.5" x14ac:dyDescent="0.85">
      <c r="B1321" s="15" t="s">
        <v>853</v>
      </c>
      <c r="C1321" s="16"/>
      <c r="D1321" s="258">
        <v>7525625.1400000006</v>
      </c>
      <c r="E1321" s="21">
        <v>0</v>
      </c>
      <c r="F1321" s="21">
        <v>0</v>
      </c>
      <c r="G1321" s="21">
        <v>0</v>
      </c>
      <c r="H1321" s="21">
        <v>0</v>
      </c>
      <c r="I1321" s="21">
        <v>0</v>
      </c>
      <c r="J1321" s="21">
        <v>0</v>
      </c>
      <c r="K1321" s="23">
        <v>0</v>
      </c>
      <c r="L1321" s="21">
        <v>0</v>
      </c>
      <c r="M1321" s="21">
        <v>897</v>
      </c>
      <c r="N1321" s="21">
        <v>7292503.0999999996</v>
      </c>
      <c r="O1321" s="21">
        <v>0</v>
      </c>
      <c r="P1321" s="21">
        <v>0</v>
      </c>
      <c r="Q1321" s="21">
        <v>0</v>
      </c>
      <c r="R1321" s="21">
        <v>0</v>
      </c>
      <c r="S1321" s="21">
        <v>0</v>
      </c>
      <c r="T1321" s="21">
        <v>0</v>
      </c>
      <c r="U1321" s="21">
        <v>0</v>
      </c>
      <c r="V1321" s="21">
        <v>0</v>
      </c>
      <c r="W1321" s="21">
        <v>0</v>
      </c>
      <c r="X1321" s="21">
        <v>0</v>
      </c>
      <c r="Y1321" s="21">
        <v>0</v>
      </c>
      <c r="Z1321" s="21">
        <v>0</v>
      </c>
      <c r="AA1321" s="21">
        <v>0</v>
      </c>
      <c r="AB1321" s="21">
        <v>0</v>
      </c>
      <c r="AC1321" s="21">
        <v>77249.489999999991</v>
      </c>
      <c r="AD1321" s="21">
        <v>155872.54999999999</v>
      </c>
      <c r="AE1321" s="21">
        <v>0</v>
      </c>
      <c r="AF1321" s="50" t="s">
        <v>718</v>
      </c>
      <c r="AG1321" s="50" t="s">
        <v>718</v>
      </c>
      <c r="AH1321" s="64" t="s">
        <v>718</v>
      </c>
      <c r="AT1321" s="12" t="e">
        <f t="shared" si="123"/>
        <v>#N/A</v>
      </c>
      <c r="BV1321" s="69" t="b">
        <f>D1321=(E1321+F1321+G1321+H1321+I1321+L1321+N1321+P1321+R1321+T1321+U1321+V1321+AA1321+AB1321+AC1321+AD1321+AE1321)</f>
        <v>1</v>
      </c>
      <c r="BW1321" s="49">
        <v>3916350</v>
      </c>
      <c r="CE1321" s="12" t="e">
        <f t="shared" si="120"/>
        <v>#N/A</v>
      </c>
      <c r="CL1321" s="12" t="e">
        <f t="shared" si="121"/>
        <v>#N/A</v>
      </c>
    </row>
    <row r="1322" spans="1:221" ht="61.5" x14ac:dyDescent="0.85">
      <c r="A1322" s="12">
        <v>1</v>
      </c>
      <c r="B1322" s="45">
        <f>SUBTOTAL(103,$A$1032:A1322)</f>
        <v>269</v>
      </c>
      <c r="C1322" s="72" t="s">
        <v>1636</v>
      </c>
      <c r="D1322" s="21">
        <v>3926379.39</v>
      </c>
      <c r="E1322" s="21">
        <v>0</v>
      </c>
      <c r="F1322" s="21">
        <v>0</v>
      </c>
      <c r="G1322" s="21">
        <v>0</v>
      </c>
      <c r="H1322" s="21">
        <v>0</v>
      </c>
      <c r="I1322" s="21">
        <v>0</v>
      </c>
      <c r="J1322" s="21">
        <v>0</v>
      </c>
      <c r="K1322" s="23">
        <v>0</v>
      </c>
      <c r="L1322" s="21">
        <v>0</v>
      </c>
      <c r="M1322" s="21">
        <v>468</v>
      </c>
      <c r="N1322" s="21">
        <v>3812437.41</v>
      </c>
      <c r="O1322" s="21">
        <v>0</v>
      </c>
      <c r="P1322" s="21">
        <v>0</v>
      </c>
      <c r="Q1322" s="21">
        <v>0</v>
      </c>
      <c r="R1322" s="21">
        <v>0</v>
      </c>
      <c r="S1322" s="21">
        <v>0</v>
      </c>
      <c r="T1322" s="21">
        <v>0</v>
      </c>
      <c r="U1322" s="21">
        <v>0</v>
      </c>
      <c r="V1322" s="21">
        <v>0</v>
      </c>
      <c r="W1322" s="21">
        <v>0</v>
      </c>
      <c r="X1322" s="21">
        <v>0</v>
      </c>
      <c r="Y1322" s="21">
        <v>0</v>
      </c>
      <c r="Z1322" s="21">
        <v>0</v>
      </c>
      <c r="AA1322" s="21">
        <v>0</v>
      </c>
      <c r="AB1322" s="21">
        <v>0</v>
      </c>
      <c r="AC1322" s="21">
        <v>40385.15</v>
      </c>
      <c r="AD1322" s="21">
        <v>73556.83</v>
      </c>
      <c r="AE1322" s="21">
        <v>0</v>
      </c>
      <c r="AF1322" s="24">
        <v>2022</v>
      </c>
      <c r="AG1322" s="24">
        <v>2022</v>
      </c>
      <c r="AH1322" s="25">
        <v>2022</v>
      </c>
      <c r="AT1322" s="12" t="e">
        <f t="shared" si="123"/>
        <v>#N/A</v>
      </c>
      <c r="BW1322" s="49"/>
      <c r="CE1322" s="12">
        <f t="shared" si="120"/>
        <v>1</v>
      </c>
      <c r="CL1322" s="12" t="e">
        <f t="shared" si="121"/>
        <v>#N/A</v>
      </c>
    </row>
    <row r="1323" spans="1:221" ht="61.5" x14ac:dyDescent="0.85">
      <c r="A1323" s="12">
        <v>1</v>
      </c>
      <c r="B1323" s="45">
        <f>SUBTOTAL(103,$A$1032:A1323)</f>
        <v>270</v>
      </c>
      <c r="C1323" s="72" t="s">
        <v>1637</v>
      </c>
      <c r="D1323" s="21">
        <v>3599245.75</v>
      </c>
      <c r="E1323" s="21">
        <v>0</v>
      </c>
      <c r="F1323" s="21">
        <v>0</v>
      </c>
      <c r="G1323" s="21">
        <v>0</v>
      </c>
      <c r="H1323" s="21">
        <v>0</v>
      </c>
      <c r="I1323" s="21">
        <v>0</v>
      </c>
      <c r="J1323" s="21">
        <v>0</v>
      </c>
      <c r="K1323" s="23">
        <v>0</v>
      </c>
      <c r="L1323" s="21">
        <v>0</v>
      </c>
      <c r="M1323" s="21">
        <v>429</v>
      </c>
      <c r="N1323" s="21">
        <v>3480065.69</v>
      </c>
      <c r="O1323" s="21">
        <v>0</v>
      </c>
      <c r="P1323" s="21">
        <v>0</v>
      </c>
      <c r="Q1323" s="21">
        <v>0</v>
      </c>
      <c r="R1323" s="21">
        <v>0</v>
      </c>
      <c r="S1323" s="21">
        <v>0</v>
      </c>
      <c r="T1323" s="21">
        <v>0</v>
      </c>
      <c r="U1323" s="21">
        <v>0</v>
      </c>
      <c r="V1323" s="21">
        <v>0</v>
      </c>
      <c r="W1323" s="21">
        <v>0</v>
      </c>
      <c r="X1323" s="21">
        <v>0</v>
      </c>
      <c r="Y1323" s="21">
        <v>0</v>
      </c>
      <c r="Z1323" s="21">
        <v>0</v>
      </c>
      <c r="AA1323" s="21">
        <v>0</v>
      </c>
      <c r="AB1323" s="21">
        <v>0</v>
      </c>
      <c r="AC1323" s="21">
        <v>36864.339999999997</v>
      </c>
      <c r="AD1323" s="21">
        <v>82315.72</v>
      </c>
      <c r="AE1323" s="21">
        <v>0</v>
      </c>
      <c r="AF1323" s="24">
        <v>2022</v>
      </c>
      <c r="AG1323" s="24">
        <v>2022</v>
      </c>
      <c r="AH1323" s="25">
        <v>2022</v>
      </c>
      <c r="AT1323" s="12" t="e">
        <f t="shared" si="123"/>
        <v>#N/A</v>
      </c>
      <c r="BW1323" s="49"/>
      <c r="CE1323" s="12">
        <f t="shared" si="120"/>
        <v>1</v>
      </c>
      <c r="CL1323" s="12">
        <f t="shared" si="121"/>
        <v>82315.72</v>
      </c>
    </row>
    <row r="1324" spans="1:221" ht="61.5" x14ac:dyDescent="0.85">
      <c r="B1324" s="15" t="s">
        <v>795</v>
      </c>
      <c r="C1324" s="257"/>
      <c r="D1324" s="258">
        <v>25960413.68</v>
      </c>
      <c r="E1324" s="21">
        <v>0</v>
      </c>
      <c r="F1324" s="21">
        <v>0</v>
      </c>
      <c r="G1324" s="21">
        <v>0</v>
      </c>
      <c r="H1324" s="21">
        <v>0</v>
      </c>
      <c r="I1324" s="21">
        <v>0</v>
      </c>
      <c r="J1324" s="21">
        <v>0</v>
      </c>
      <c r="K1324" s="23">
        <v>0</v>
      </c>
      <c r="L1324" s="21">
        <v>0</v>
      </c>
      <c r="M1324" s="21">
        <v>3529.05</v>
      </c>
      <c r="N1324" s="21">
        <v>25423433.52</v>
      </c>
      <c r="O1324" s="21">
        <v>0</v>
      </c>
      <c r="P1324" s="21">
        <v>0</v>
      </c>
      <c r="Q1324" s="21">
        <v>0</v>
      </c>
      <c r="R1324" s="21">
        <v>0</v>
      </c>
      <c r="S1324" s="21">
        <v>0</v>
      </c>
      <c r="T1324" s="21">
        <v>0</v>
      </c>
      <c r="U1324" s="21">
        <v>0</v>
      </c>
      <c r="V1324" s="21">
        <v>0</v>
      </c>
      <c r="W1324" s="21">
        <v>0</v>
      </c>
      <c r="X1324" s="21">
        <v>0</v>
      </c>
      <c r="Y1324" s="21">
        <v>0</v>
      </c>
      <c r="Z1324" s="21">
        <v>0</v>
      </c>
      <c r="AA1324" s="21">
        <v>0</v>
      </c>
      <c r="AB1324" s="21">
        <v>0</v>
      </c>
      <c r="AC1324" s="21">
        <v>342292.06</v>
      </c>
      <c r="AD1324" s="21">
        <v>194688.09999999998</v>
      </c>
      <c r="AE1324" s="21">
        <v>0</v>
      </c>
      <c r="AF1324" s="50" t="s">
        <v>718</v>
      </c>
      <c r="AG1324" s="50" t="s">
        <v>718</v>
      </c>
      <c r="AH1324" s="64" t="s">
        <v>718</v>
      </c>
      <c r="AT1324" s="12" t="e">
        <f t="shared" si="123"/>
        <v>#N/A</v>
      </c>
      <c r="BV1324" s="69" t="b">
        <f>D1324=(E1324+F1324+G1324+H1324+I1324+L1324+N1324+P1324+R1324+T1324+U1324+V1324+AA1324+AB1324+AC1324+AD1324+AE1324)</f>
        <v>1</v>
      </c>
      <c r="BW1324" s="49">
        <v>3516578.96</v>
      </c>
      <c r="CE1324" s="12" t="e">
        <f t="shared" si="120"/>
        <v>#N/A</v>
      </c>
      <c r="CL1324" s="12" t="e">
        <f t="shared" si="121"/>
        <v>#N/A</v>
      </c>
    </row>
    <row r="1325" spans="1:221" ht="61.5" x14ac:dyDescent="0.85">
      <c r="A1325" s="12">
        <v>1</v>
      </c>
      <c r="B1325" s="45">
        <f>SUBTOTAL(103,$A$1032:A1325)</f>
        <v>271</v>
      </c>
      <c r="C1325" s="72" t="s">
        <v>663</v>
      </c>
      <c r="D1325" s="21">
        <v>1375595.2100000002</v>
      </c>
      <c r="E1325" s="21">
        <v>0</v>
      </c>
      <c r="F1325" s="21">
        <v>0</v>
      </c>
      <c r="G1325" s="21">
        <v>0</v>
      </c>
      <c r="H1325" s="21">
        <v>0</v>
      </c>
      <c r="I1325" s="21">
        <v>0</v>
      </c>
      <c r="J1325" s="21">
        <v>0</v>
      </c>
      <c r="K1325" s="23">
        <v>0</v>
      </c>
      <c r="L1325" s="21">
        <v>0</v>
      </c>
      <c r="M1325" s="21">
        <v>337.72</v>
      </c>
      <c r="N1325" s="21">
        <v>1251566.8</v>
      </c>
      <c r="O1325" s="21">
        <v>0</v>
      </c>
      <c r="P1325" s="21">
        <v>0</v>
      </c>
      <c r="Q1325" s="21">
        <v>0</v>
      </c>
      <c r="R1325" s="21">
        <v>0</v>
      </c>
      <c r="S1325" s="21">
        <v>0</v>
      </c>
      <c r="T1325" s="21">
        <v>0</v>
      </c>
      <c r="U1325" s="21">
        <v>0</v>
      </c>
      <c r="V1325" s="21">
        <v>0</v>
      </c>
      <c r="W1325" s="21">
        <v>0</v>
      </c>
      <c r="X1325" s="21">
        <v>0</v>
      </c>
      <c r="Y1325" s="21">
        <v>0</v>
      </c>
      <c r="Z1325" s="21">
        <v>0</v>
      </c>
      <c r="AA1325" s="21">
        <v>0</v>
      </c>
      <c r="AB1325" s="21">
        <v>0</v>
      </c>
      <c r="AC1325" s="21">
        <v>13257.85</v>
      </c>
      <c r="AD1325" s="21">
        <v>110770.56</v>
      </c>
      <c r="AE1325" s="21">
        <v>0</v>
      </c>
      <c r="AF1325" s="24">
        <v>2022</v>
      </c>
      <c r="AG1325" s="24">
        <v>2022</v>
      </c>
      <c r="AH1325" s="25">
        <v>2022</v>
      </c>
      <c r="AT1325" s="12" t="e">
        <f t="shared" si="123"/>
        <v>#N/A</v>
      </c>
      <c r="BW1325" s="49"/>
      <c r="CE1325" s="12">
        <f t="shared" si="120"/>
        <v>1</v>
      </c>
      <c r="CL1325" s="12">
        <f t="shared" si="121"/>
        <v>110770.56</v>
      </c>
    </row>
    <row r="1326" spans="1:221" ht="61.5" x14ac:dyDescent="0.85">
      <c r="A1326" s="12">
        <v>1</v>
      </c>
      <c r="B1326" s="45">
        <f>SUBTOTAL(103,$A$1032:A1326)</f>
        <v>272</v>
      </c>
      <c r="C1326" s="72" t="s">
        <v>661</v>
      </c>
      <c r="D1326" s="21">
        <v>3541289.65</v>
      </c>
      <c r="E1326" s="21">
        <v>0</v>
      </c>
      <c r="F1326" s="21">
        <v>0</v>
      </c>
      <c r="G1326" s="21">
        <v>0</v>
      </c>
      <c r="H1326" s="21">
        <v>0</v>
      </c>
      <c r="I1326" s="21">
        <v>0</v>
      </c>
      <c r="J1326" s="21">
        <v>0</v>
      </c>
      <c r="K1326" s="23">
        <v>0</v>
      </c>
      <c r="L1326" s="21">
        <v>0</v>
      </c>
      <c r="M1326" s="21">
        <v>416</v>
      </c>
      <c r="N1326" s="21">
        <v>3421132.06</v>
      </c>
      <c r="O1326" s="21">
        <v>0</v>
      </c>
      <c r="P1326" s="21">
        <v>0</v>
      </c>
      <c r="Q1326" s="21">
        <v>0</v>
      </c>
      <c r="R1326" s="21">
        <v>0</v>
      </c>
      <c r="S1326" s="21">
        <v>0</v>
      </c>
      <c r="T1326" s="21">
        <v>0</v>
      </c>
      <c r="U1326" s="21">
        <v>0</v>
      </c>
      <c r="V1326" s="21">
        <v>0</v>
      </c>
      <c r="W1326" s="21">
        <v>0</v>
      </c>
      <c r="X1326" s="21">
        <v>0</v>
      </c>
      <c r="Y1326" s="21">
        <v>0</v>
      </c>
      <c r="Z1326" s="21">
        <v>0</v>
      </c>
      <c r="AA1326" s="21">
        <v>0</v>
      </c>
      <c r="AB1326" s="21">
        <v>0</v>
      </c>
      <c r="AC1326" s="21">
        <v>36240.050000000003</v>
      </c>
      <c r="AD1326" s="21">
        <v>83917.54</v>
      </c>
      <c r="AE1326" s="21">
        <v>0</v>
      </c>
      <c r="AF1326" s="24">
        <v>2022</v>
      </c>
      <c r="AG1326" s="24">
        <v>2022</v>
      </c>
      <c r="AH1326" s="25">
        <v>2022</v>
      </c>
      <c r="AT1326" s="12" t="e">
        <f t="shared" si="123"/>
        <v>#N/A</v>
      </c>
      <c r="BW1326" s="49"/>
      <c r="CE1326" s="12">
        <f t="shared" si="120"/>
        <v>1</v>
      </c>
      <c r="CL1326" s="12">
        <f t="shared" si="121"/>
        <v>83917.54</v>
      </c>
    </row>
    <row r="1327" spans="1:221" ht="61.5" x14ac:dyDescent="0.85">
      <c r="A1327" s="12">
        <v>1</v>
      </c>
      <c r="B1327" s="45">
        <f>SUBTOTAL(103,$A$1032:A1327)</f>
        <v>273</v>
      </c>
      <c r="C1327" s="15" t="s">
        <v>662</v>
      </c>
      <c r="D1327" s="21">
        <v>14145830.09</v>
      </c>
      <c r="E1327" s="21">
        <v>0</v>
      </c>
      <c r="F1327" s="21">
        <v>0</v>
      </c>
      <c r="G1327" s="21">
        <v>0</v>
      </c>
      <c r="H1327" s="21">
        <v>0</v>
      </c>
      <c r="I1327" s="21">
        <v>0</v>
      </c>
      <c r="J1327" s="21">
        <v>0</v>
      </c>
      <c r="K1327" s="52">
        <v>0</v>
      </c>
      <c r="L1327" s="21">
        <v>0</v>
      </c>
      <c r="M1327" s="21">
        <v>1961.8</v>
      </c>
      <c r="N1327" s="20">
        <v>13997554</v>
      </c>
      <c r="O1327" s="21">
        <v>0</v>
      </c>
      <c r="P1327" s="21">
        <v>0</v>
      </c>
      <c r="Q1327" s="21">
        <v>0</v>
      </c>
      <c r="R1327" s="21">
        <v>0</v>
      </c>
      <c r="S1327" s="21">
        <v>0</v>
      </c>
      <c r="T1327" s="21">
        <v>0</v>
      </c>
      <c r="U1327" s="21">
        <v>0</v>
      </c>
      <c r="V1327" s="21">
        <v>0</v>
      </c>
      <c r="W1327" s="21">
        <v>0</v>
      </c>
      <c r="X1327" s="21">
        <v>0</v>
      </c>
      <c r="Y1327" s="21">
        <v>0</v>
      </c>
      <c r="Z1327" s="21">
        <v>0</v>
      </c>
      <c r="AA1327" s="21">
        <v>0</v>
      </c>
      <c r="AB1327" s="21">
        <v>0</v>
      </c>
      <c r="AC1327" s="21">
        <v>148276.09</v>
      </c>
      <c r="AD1327" s="21">
        <v>0</v>
      </c>
      <c r="AE1327" s="21">
        <v>0</v>
      </c>
      <c r="AF1327" s="24" t="s">
        <v>262</v>
      </c>
      <c r="AG1327" s="24">
        <v>2022</v>
      </c>
      <c r="AH1327" s="25">
        <v>2022</v>
      </c>
      <c r="AT1327" s="12" t="e">
        <f t="shared" si="123"/>
        <v>#N/A</v>
      </c>
      <c r="BW1327" s="49"/>
      <c r="CA1327" s="12" t="e">
        <f>VLOOKUP(C1327,CB:CC,2,FALSE)</f>
        <v>#N/A</v>
      </c>
      <c r="CE1327" s="12">
        <f t="shared" si="120"/>
        <v>1</v>
      </c>
      <c r="CL1327" s="12" t="e">
        <f t="shared" si="121"/>
        <v>#N/A</v>
      </c>
    </row>
    <row r="1328" spans="1:221" ht="61.5" x14ac:dyDescent="0.85">
      <c r="A1328" s="12">
        <v>1</v>
      </c>
      <c r="B1328" s="45">
        <f>SUBTOTAL(103,$A$1032:A1328)</f>
        <v>274</v>
      </c>
      <c r="C1328" s="15" t="s">
        <v>2362</v>
      </c>
      <c r="D1328" s="21">
        <v>6897698.7300000004</v>
      </c>
      <c r="E1328" s="21">
        <v>0</v>
      </c>
      <c r="F1328" s="21">
        <v>0</v>
      </c>
      <c r="G1328" s="21">
        <v>0</v>
      </c>
      <c r="H1328" s="21">
        <v>0</v>
      </c>
      <c r="I1328" s="21">
        <v>0</v>
      </c>
      <c r="J1328" s="21">
        <v>0</v>
      </c>
      <c r="K1328" s="52">
        <v>0</v>
      </c>
      <c r="L1328" s="21">
        <v>0</v>
      </c>
      <c r="M1328" s="21">
        <v>813.53</v>
      </c>
      <c r="N1328" s="21">
        <v>6753180.6600000001</v>
      </c>
      <c r="O1328" s="21">
        <v>0</v>
      </c>
      <c r="P1328" s="21">
        <v>0</v>
      </c>
      <c r="Q1328" s="21">
        <v>0</v>
      </c>
      <c r="R1328" s="21">
        <v>0</v>
      </c>
      <c r="S1328" s="21">
        <v>0</v>
      </c>
      <c r="T1328" s="21">
        <v>0</v>
      </c>
      <c r="U1328" s="21">
        <v>0</v>
      </c>
      <c r="V1328" s="21">
        <v>0</v>
      </c>
      <c r="W1328" s="21">
        <v>0</v>
      </c>
      <c r="X1328" s="21">
        <v>0</v>
      </c>
      <c r="Y1328" s="21">
        <v>0</v>
      </c>
      <c r="Z1328" s="21">
        <v>0</v>
      </c>
      <c r="AA1328" s="21">
        <v>0</v>
      </c>
      <c r="AB1328" s="21">
        <v>0</v>
      </c>
      <c r="AC1328" s="21">
        <v>144518.07</v>
      </c>
      <c r="AD1328" s="21">
        <v>0</v>
      </c>
      <c r="AE1328" s="21">
        <v>0</v>
      </c>
      <c r="AF1328" s="24" t="s">
        <v>262</v>
      </c>
      <c r="AG1328" s="24">
        <v>2022</v>
      </c>
      <c r="AH1328" s="25">
        <v>2022</v>
      </c>
      <c r="BW1328" s="49"/>
      <c r="CE1328" s="12" t="e">
        <f t="shared" si="120"/>
        <v>#N/A</v>
      </c>
      <c r="CL1328" s="12" t="e">
        <f t="shared" si="121"/>
        <v>#N/A</v>
      </c>
      <c r="HL1328" s="12" t="s">
        <v>1607</v>
      </c>
      <c r="HM1328" s="12">
        <v>52429.26</v>
      </c>
    </row>
    <row r="1329" spans="1:221" ht="61.5" x14ac:dyDescent="0.85">
      <c r="B1329" s="15" t="s">
        <v>837</v>
      </c>
      <c r="C1329" s="15"/>
      <c r="D1329" s="258">
        <v>11968344.389999999</v>
      </c>
      <c r="E1329" s="21">
        <v>0</v>
      </c>
      <c r="F1329" s="21">
        <v>0</v>
      </c>
      <c r="G1329" s="21">
        <v>0</v>
      </c>
      <c r="H1329" s="21">
        <v>0</v>
      </c>
      <c r="I1329" s="21">
        <v>0</v>
      </c>
      <c r="J1329" s="21">
        <v>0</v>
      </c>
      <c r="K1329" s="23">
        <v>0</v>
      </c>
      <c r="L1329" s="21">
        <v>0</v>
      </c>
      <c r="M1329" s="21">
        <v>1470.6399999999999</v>
      </c>
      <c r="N1329" s="21">
        <v>11716778.52</v>
      </c>
      <c r="O1329" s="21">
        <v>0</v>
      </c>
      <c r="P1329" s="21">
        <v>0</v>
      </c>
      <c r="Q1329" s="21">
        <v>0</v>
      </c>
      <c r="R1329" s="21">
        <v>0</v>
      </c>
      <c r="S1329" s="21">
        <v>0</v>
      </c>
      <c r="T1329" s="21">
        <v>0</v>
      </c>
      <c r="U1329" s="21">
        <v>0</v>
      </c>
      <c r="V1329" s="21">
        <v>0</v>
      </c>
      <c r="W1329" s="21">
        <v>0</v>
      </c>
      <c r="X1329" s="21">
        <v>0</v>
      </c>
      <c r="Y1329" s="21">
        <v>0</v>
      </c>
      <c r="Z1329" s="21">
        <v>0</v>
      </c>
      <c r="AA1329" s="21">
        <v>0</v>
      </c>
      <c r="AB1329" s="21">
        <v>0</v>
      </c>
      <c r="AC1329" s="21">
        <v>133264.91</v>
      </c>
      <c r="AD1329" s="21">
        <v>118300.96</v>
      </c>
      <c r="AE1329" s="21">
        <v>0</v>
      </c>
      <c r="AF1329" s="50" t="s">
        <v>718</v>
      </c>
      <c r="AG1329" s="50" t="s">
        <v>718</v>
      </c>
      <c r="AH1329" s="64" t="s">
        <v>718</v>
      </c>
      <c r="AT1329" s="12" t="e">
        <f>VLOOKUP(C1329,AW:AX,2,FALSE)</f>
        <v>#N/A</v>
      </c>
      <c r="BV1329" s="69" t="b">
        <f>D1329=(E1329+F1329+G1329+H1329+I1329+L1329+N1329+P1329+R1329+T1329+U1329+V1329+AA1329+AB1329+AC1329+AD1329+AE1329)</f>
        <v>1</v>
      </c>
      <c r="BW1329" s="49">
        <v>3598749.4899999998</v>
      </c>
      <c r="CE1329" s="12" t="e">
        <f t="shared" si="120"/>
        <v>#N/A</v>
      </c>
      <c r="CL1329" s="12" t="e">
        <f t="shared" si="121"/>
        <v>#N/A</v>
      </c>
    </row>
    <row r="1330" spans="1:221" ht="61.5" x14ac:dyDescent="0.85">
      <c r="A1330" s="12">
        <v>1</v>
      </c>
      <c r="B1330" s="45">
        <f>SUBTOTAL(103,$A$1032:A1330)</f>
        <v>275</v>
      </c>
      <c r="C1330" s="72" t="s">
        <v>669</v>
      </c>
      <c r="D1330" s="21">
        <v>8307539.7899999991</v>
      </c>
      <c r="E1330" s="21">
        <v>0</v>
      </c>
      <c r="F1330" s="21">
        <v>0</v>
      </c>
      <c r="G1330" s="21">
        <v>0</v>
      </c>
      <c r="H1330" s="21">
        <v>0</v>
      </c>
      <c r="I1330" s="21">
        <v>0</v>
      </c>
      <c r="J1330" s="21">
        <v>0</v>
      </c>
      <c r="K1330" s="23">
        <v>0</v>
      </c>
      <c r="L1330" s="21">
        <v>0</v>
      </c>
      <c r="M1330" s="21">
        <v>975.8</v>
      </c>
      <c r="N1330" s="21">
        <v>8103399.5199999996</v>
      </c>
      <c r="O1330" s="21">
        <v>0</v>
      </c>
      <c r="P1330" s="21">
        <v>0</v>
      </c>
      <c r="Q1330" s="21">
        <v>0</v>
      </c>
      <c r="R1330" s="21">
        <v>0</v>
      </c>
      <c r="S1330" s="21">
        <v>0</v>
      </c>
      <c r="T1330" s="21">
        <v>0</v>
      </c>
      <c r="U1330" s="21">
        <v>0</v>
      </c>
      <c r="V1330" s="21">
        <v>0</v>
      </c>
      <c r="W1330" s="21">
        <v>0</v>
      </c>
      <c r="X1330" s="21">
        <v>0</v>
      </c>
      <c r="Y1330" s="21">
        <v>0</v>
      </c>
      <c r="Z1330" s="21">
        <v>0</v>
      </c>
      <c r="AA1330" s="21">
        <v>0</v>
      </c>
      <c r="AB1330" s="21">
        <v>0</v>
      </c>
      <c r="AC1330" s="21">
        <v>85839.31</v>
      </c>
      <c r="AD1330" s="21">
        <v>118300.96</v>
      </c>
      <c r="AE1330" s="21">
        <v>0</v>
      </c>
      <c r="AF1330" s="24">
        <v>2022</v>
      </c>
      <c r="AG1330" s="24">
        <v>2022</v>
      </c>
      <c r="AH1330" s="25">
        <v>2022</v>
      </c>
      <c r="AT1330" s="12" t="e">
        <f>VLOOKUP(C1330,AW:AX,2,FALSE)</f>
        <v>#N/A</v>
      </c>
      <c r="BW1330" s="49"/>
      <c r="CE1330" s="12">
        <f t="shared" si="120"/>
        <v>1</v>
      </c>
      <c r="CL1330" s="12">
        <f t="shared" si="121"/>
        <v>118300.96</v>
      </c>
    </row>
    <row r="1331" spans="1:221" ht="61.5" x14ac:dyDescent="0.85">
      <c r="A1331" s="12">
        <v>1</v>
      </c>
      <c r="B1331" s="45">
        <f>SUBTOTAL(103,$A$1032:A1331)</f>
        <v>276</v>
      </c>
      <c r="C1331" s="15" t="s">
        <v>668</v>
      </c>
      <c r="D1331" s="21">
        <v>3660804.6</v>
      </c>
      <c r="E1331" s="21">
        <v>0</v>
      </c>
      <c r="F1331" s="21">
        <v>0</v>
      </c>
      <c r="G1331" s="21">
        <v>0</v>
      </c>
      <c r="H1331" s="21">
        <v>0</v>
      </c>
      <c r="I1331" s="21">
        <v>0</v>
      </c>
      <c r="J1331" s="21">
        <v>0</v>
      </c>
      <c r="K1331" s="52">
        <v>0</v>
      </c>
      <c r="L1331" s="21">
        <v>0</v>
      </c>
      <c r="M1331" s="21">
        <v>494.84</v>
      </c>
      <c r="N1331" s="21">
        <v>3613379</v>
      </c>
      <c r="O1331" s="21">
        <v>0</v>
      </c>
      <c r="P1331" s="21">
        <v>0</v>
      </c>
      <c r="Q1331" s="21">
        <v>0</v>
      </c>
      <c r="R1331" s="21">
        <v>0</v>
      </c>
      <c r="S1331" s="21">
        <v>0</v>
      </c>
      <c r="T1331" s="21">
        <v>0</v>
      </c>
      <c r="U1331" s="21">
        <v>0</v>
      </c>
      <c r="V1331" s="21">
        <v>0</v>
      </c>
      <c r="W1331" s="21">
        <v>0</v>
      </c>
      <c r="X1331" s="21">
        <v>0</v>
      </c>
      <c r="Y1331" s="21">
        <v>0</v>
      </c>
      <c r="Z1331" s="21">
        <v>0</v>
      </c>
      <c r="AA1331" s="21">
        <v>0</v>
      </c>
      <c r="AB1331" s="21">
        <v>0</v>
      </c>
      <c r="AC1331" s="21">
        <v>47425.599999999999</v>
      </c>
      <c r="AD1331" s="21">
        <v>0</v>
      </c>
      <c r="AE1331" s="21">
        <v>0</v>
      </c>
      <c r="AF1331" s="24" t="s">
        <v>262</v>
      </c>
      <c r="AG1331" s="24">
        <v>2022</v>
      </c>
      <c r="AH1331" s="25">
        <v>2022</v>
      </c>
      <c r="AT1331" s="12" t="e">
        <f>VLOOKUP(C1331,AW:AX,2,FALSE)</f>
        <v>#N/A</v>
      </c>
      <c r="BW1331" s="49"/>
      <c r="CA1331" s="12" t="e">
        <f>VLOOKUP(C1331,CB:CC,2,FALSE)</f>
        <v>#N/A</v>
      </c>
      <c r="CE1331" s="12">
        <f t="shared" ref="CE1331:CE1362" si="124">VLOOKUP(C1331,CF:CG,2,FALSE)</f>
        <v>1</v>
      </c>
      <c r="CL1331" s="12" t="e">
        <f t="shared" ref="CL1331:CL1362" si="125">VLOOKUP(C1331,CM:CN,2,FALSE)</f>
        <v>#N/A</v>
      </c>
    </row>
    <row r="1332" spans="1:221" ht="61.5" x14ac:dyDescent="0.85">
      <c r="B1332" s="15" t="s">
        <v>796</v>
      </c>
      <c r="C1332" s="15"/>
      <c r="D1332" s="258">
        <v>7426200.4499999993</v>
      </c>
      <c r="E1332" s="21">
        <v>791865.6</v>
      </c>
      <c r="F1332" s="21">
        <v>0</v>
      </c>
      <c r="G1332" s="21">
        <v>0</v>
      </c>
      <c r="H1332" s="21">
        <v>0</v>
      </c>
      <c r="I1332" s="21">
        <v>0</v>
      </c>
      <c r="J1332" s="21">
        <v>0</v>
      </c>
      <c r="K1332" s="52">
        <v>0</v>
      </c>
      <c r="L1332" s="21">
        <v>0</v>
      </c>
      <c r="M1332" s="21">
        <v>620</v>
      </c>
      <c r="N1332" s="21">
        <v>4844413</v>
      </c>
      <c r="O1332" s="21">
        <v>0</v>
      </c>
      <c r="P1332" s="21">
        <v>0</v>
      </c>
      <c r="Q1332" s="21">
        <v>1654.6</v>
      </c>
      <c r="R1332" s="21">
        <v>1448908.8</v>
      </c>
      <c r="S1332" s="21">
        <v>0</v>
      </c>
      <c r="T1332" s="21">
        <v>0</v>
      </c>
      <c r="U1332" s="21">
        <v>0</v>
      </c>
      <c r="V1332" s="21">
        <v>0</v>
      </c>
      <c r="W1332" s="21">
        <v>0</v>
      </c>
      <c r="X1332" s="21">
        <v>0</v>
      </c>
      <c r="Y1332" s="21">
        <v>0</v>
      </c>
      <c r="Z1332" s="21">
        <v>0</v>
      </c>
      <c r="AA1332" s="21">
        <v>0</v>
      </c>
      <c r="AB1332" s="21">
        <v>0</v>
      </c>
      <c r="AC1332" s="21">
        <v>111535.49</v>
      </c>
      <c r="AD1332" s="21">
        <v>229477.56</v>
      </c>
      <c r="AE1332" s="21">
        <v>0</v>
      </c>
      <c r="AF1332" s="50" t="s">
        <v>718</v>
      </c>
      <c r="AG1332" s="50" t="s">
        <v>718</v>
      </c>
      <c r="AH1332" s="64" t="s">
        <v>718</v>
      </c>
      <c r="AT1332" s="12" t="e">
        <f>VLOOKUP(C1332,AW:AX,2,FALSE)</f>
        <v>#N/A</v>
      </c>
      <c r="BV1332" s="69" t="b">
        <f>D1332=(E1332+F1332+G1332+H1332+I1332+L1332+N1332+P1332+R1332+T1332+U1332+V1332+AA1332+AB1332+AC1332+AD1332+AE1332)</f>
        <v>1</v>
      </c>
      <c r="BW1332" s="49">
        <v>2622646.19</v>
      </c>
      <c r="BY1332" s="49">
        <f>BW1332-D1332</f>
        <v>-4803554.26</v>
      </c>
      <c r="CA1332" s="12" t="e">
        <f>VLOOKUP(C1332,CB:CC,2,FALSE)</f>
        <v>#N/A</v>
      </c>
      <c r="CE1332" s="12" t="e">
        <f t="shared" si="124"/>
        <v>#N/A</v>
      </c>
      <c r="CL1332" s="12" t="e">
        <f t="shared" si="125"/>
        <v>#N/A</v>
      </c>
    </row>
    <row r="1333" spans="1:221" ht="61.5" x14ac:dyDescent="0.85">
      <c r="A1333" s="12">
        <v>1</v>
      </c>
      <c r="B1333" s="45">
        <f>SUBTOTAL(103,$A$1032:A1333)</f>
        <v>277</v>
      </c>
      <c r="C1333" s="15" t="s">
        <v>665</v>
      </c>
      <c r="D1333" s="21">
        <v>4907995.92</v>
      </c>
      <c r="E1333" s="21">
        <v>0</v>
      </c>
      <c r="F1333" s="21">
        <v>0</v>
      </c>
      <c r="G1333" s="21">
        <v>0</v>
      </c>
      <c r="H1333" s="21">
        <v>0</v>
      </c>
      <c r="I1333" s="21">
        <v>0</v>
      </c>
      <c r="J1333" s="21">
        <v>0</v>
      </c>
      <c r="K1333" s="52">
        <v>0</v>
      </c>
      <c r="L1333" s="21">
        <v>0</v>
      </c>
      <c r="M1333" s="21">
        <v>620</v>
      </c>
      <c r="N1333" s="20">
        <v>4844413</v>
      </c>
      <c r="O1333" s="21">
        <v>0</v>
      </c>
      <c r="P1333" s="21">
        <v>0</v>
      </c>
      <c r="Q1333" s="21">
        <v>0</v>
      </c>
      <c r="R1333" s="21">
        <v>0</v>
      </c>
      <c r="S1333" s="21">
        <v>0</v>
      </c>
      <c r="T1333" s="21">
        <v>0</v>
      </c>
      <c r="U1333" s="21">
        <v>0</v>
      </c>
      <c r="V1333" s="21">
        <v>0</v>
      </c>
      <c r="W1333" s="21">
        <v>0</v>
      </c>
      <c r="X1333" s="21">
        <v>0</v>
      </c>
      <c r="Y1333" s="21">
        <v>0</v>
      </c>
      <c r="Z1333" s="21">
        <v>0</v>
      </c>
      <c r="AA1333" s="21">
        <v>0</v>
      </c>
      <c r="AB1333" s="21">
        <v>0</v>
      </c>
      <c r="AC1333" s="21">
        <v>63582.92</v>
      </c>
      <c r="AD1333" s="21">
        <v>0</v>
      </c>
      <c r="AE1333" s="21">
        <v>0</v>
      </c>
      <c r="AF1333" s="24" t="s">
        <v>262</v>
      </c>
      <c r="AG1333" s="24">
        <v>2022</v>
      </c>
      <c r="AH1333" s="25">
        <v>2022</v>
      </c>
      <c r="AT1333" s="12" t="e">
        <f>VLOOKUP(C1333,AW:AX,2,FALSE)</f>
        <v>#N/A</v>
      </c>
      <c r="BW1333" s="49"/>
      <c r="CA1333" s="12" t="e">
        <f>VLOOKUP(C1333,CB:CC,2,FALSE)</f>
        <v>#N/A</v>
      </c>
      <c r="CE1333" s="12">
        <f t="shared" si="124"/>
        <v>1</v>
      </c>
      <c r="CL1333" s="12" t="e">
        <f t="shared" si="125"/>
        <v>#N/A</v>
      </c>
    </row>
    <row r="1334" spans="1:221" ht="61.5" x14ac:dyDescent="0.85">
      <c r="A1334" s="12">
        <v>1</v>
      </c>
      <c r="B1334" s="45">
        <f>SUBTOTAL(103,$A$1032:A1334)</f>
        <v>278</v>
      </c>
      <c r="C1334" s="15" t="s">
        <v>1874</v>
      </c>
      <c r="D1334" s="21">
        <v>1594656.18</v>
      </c>
      <c r="E1334" s="21">
        <v>0</v>
      </c>
      <c r="F1334" s="21">
        <v>0</v>
      </c>
      <c r="G1334" s="21">
        <v>0</v>
      </c>
      <c r="H1334" s="21">
        <v>0</v>
      </c>
      <c r="I1334" s="21">
        <v>0</v>
      </c>
      <c r="J1334" s="21">
        <v>0</v>
      </c>
      <c r="K1334" s="52">
        <v>0</v>
      </c>
      <c r="L1334" s="21">
        <v>0</v>
      </c>
      <c r="M1334" s="21">
        <v>0</v>
      </c>
      <c r="N1334" s="21">
        <v>0</v>
      </c>
      <c r="O1334" s="21">
        <v>0</v>
      </c>
      <c r="P1334" s="21">
        <v>0</v>
      </c>
      <c r="Q1334" s="21">
        <v>1654.6</v>
      </c>
      <c r="R1334" s="21">
        <v>1448908.8</v>
      </c>
      <c r="S1334" s="21">
        <v>0</v>
      </c>
      <c r="T1334" s="21">
        <v>0</v>
      </c>
      <c r="U1334" s="21">
        <v>0</v>
      </c>
      <c r="V1334" s="21">
        <v>0</v>
      </c>
      <c r="W1334" s="21">
        <v>0</v>
      </c>
      <c r="X1334" s="21">
        <v>0</v>
      </c>
      <c r="Y1334" s="21">
        <v>0</v>
      </c>
      <c r="Z1334" s="21">
        <v>0</v>
      </c>
      <c r="AA1334" s="21">
        <v>0</v>
      </c>
      <c r="AB1334" s="21">
        <v>0</v>
      </c>
      <c r="AC1334" s="21">
        <v>31006.65</v>
      </c>
      <c r="AD1334" s="21">
        <v>114740.73</v>
      </c>
      <c r="AE1334" s="21">
        <v>0</v>
      </c>
      <c r="AF1334" s="24">
        <v>2022</v>
      </c>
      <c r="AG1334" s="24">
        <v>2022</v>
      </c>
      <c r="AH1334" s="25">
        <v>2022</v>
      </c>
      <c r="BW1334" s="49"/>
      <c r="CA1334" s="12" t="e">
        <f>VLOOKUP(C1334,CB:CC,2,FALSE)</f>
        <v>#N/A</v>
      </c>
      <c r="CE1334" s="12" t="e">
        <f t="shared" si="124"/>
        <v>#N/A</v>
      </c>
      <c r="CL1334" s="12">
        <f t="shared" si="125"/>
        <v>114740.73</v>
      </c>
    </row>
    <row r="1335" spans="1:221" ht="61.5" x14ac:dyDescent="0.85">
      <c r="A1335" s="12">
        <v>1</v>
      </c>
      <c r="B1335" s="45">
        <f>SUBTOTAL(103,$A$1032:A1335)</f>
        <v>279</v>
      </c>
      <c r="C1335" s="15" t="s">
        <v>1176</v>
      </c>
      <c r="D1335" s="21">
        <v>923548.35</v>
      </c>
      <c r="E1335" s="21">
        <v>791865.6</v>
      </c>
      <c r="F1335" s="21">
        <v>0</v>
      </c>
      <c r="G1335" s="21">
        <v>0</v>
      </c>
      <c r="H1335" s="21">
        <v>0</v>
      </c>
      <c r="I1335" s="21">
        <v>0</v>
      </c>
      <c r="J1335" s="21">
        <v>0</v>
      </c>
      <c r="K1335" s="52">
        <v>0</v>
      </c>
      <c r="L1335" s="21">
        <v>0</v>
      </c>
      <c r="M1335" s="21">
        <v>0</v>
      </c>
      <c r="N1335" s="21">
        <v>0</v>
      </c>
      <c r="O1335" s="21">
        <v>0</v>
      </c>
      <c r="P1335" s="21">
        <v>0</v>
      </c>
      <c r="Q1335" s="21">
        <v>0</v>
      </c>
      <c r="R1335" s="21">
        <v>0</v>
      </c>
      <c r="S1335" s="21">
        <v>0</v>
      </c>
      <c r="T1335" s="21">
        <v>0</v>
      </c>
      <c r="U1335" s="21">
        <v>0</v>
      </c>
      <c r="V1335" s="21">
        <v>0</v>
      </c>
      <c r="W1335" s="21">
        <v>0</v>
      </c>
      <c r="X1335" s="21">
        <v>0</v>
      </c>
      <c r="Y1335" s="21">
        <v>0</v>
      </c>
      <c r="Z1335" s="21">
        <v>0</v>
      </c>
      <c r="AA1335" s="21">
        <v>0</v>
      </c>
      <c r="AB1335" s="21">
        <v>0</v>
      </c>
      <c r="AC1335" s="21">
        <v>16945.919999999998</v>
      </c>
      <c r="AD1335" s="21">
        <v>114736.83</v>
      </c>
      <c r="AE1335" s="21">
        <v>0</v>
      </c>
      <c r="AF1335" s="24">
        <v>2022</v>
      </c>
      <c r="AG1335" s="24">
        <v>2022</v>
      </c>
      <c r="AH1335" s="25">
        <v>2022</v>
      </c>
      <c r="BW1335" s="49"/>
      <c r="CA1335" s="12" t="e">
        <f>VLOOKUP(C1335,CB:CC,2,FALSE)</f>
        <v>#N/A</v>
      </c>
      <c r="CE1335" s="12" t="e">
        <f t="shared" si="124"/>
        <v>#N/A</v>
      </c>
      <c r="CL1335" s="12">
        <f t="shared" si="125"/>
        <v>114736.83</v>
      </c>
    </row>
    <row r="1336" spans="1:221" ht="61.5" x14ac:dyDescent="0.85">
      <c r="B1336" s="15" t="s">
        <v>1362</v>
      </c>
      <c r="C1336" s="15"/>
      <c r="D1336" s="258">
        <v>5164816.51</v>
      </c>
      <c r="E1336" s="21">
        <v>0</v>
      </c>
      <c r="F1336" s="21">
        <v>0</v>
      </c>
      <c r="G1336" s="21">
        <v>0</v>
      </c>
      <c r="H1336" s="21">
        <v>0</v>
      </c>
      <c r="I1336" s="21">
        <v>0</v>
      </c>
      <c r="J1336" s="21">
        <v>0</v>
      </c>
      <c r="K1336" s="23">
        <v>0</v>
      </c>
      <c r="L1336" s="21">
        <v>0</v>
      </c>
      <c r="M1336" s="21">
        <v>633.4</v>
      </c>
      <c r="N1336" s="21">
        <v>5056605.16</v>
      </c>
      <c r="O1336" s="21">
        <v>0</v>
      </c>
      <c r="P1336" s="21">
        <v>0</v>
      </c>
      <c r="Q1336" s="21">
        <v>0</v>
      </c>
      <c r="R1336" s="21">
        <v>0</v>
      </c>
      <c r="S1336" s="21">
        <v>0</v>
      </c>
      <c r="T1336" s="21">
        <v>0</v>
      </c>
      <c r="U1336" s="21">
        <v>0</v>
      </c>
      <c r="V1336" s="21">
        <v>0</v>
      </c>
      <c r="W1336" s="21">
        <v>0</v>
      </c>
      <c r="X1336" s="21">
        <v>0</v>
      </c>
      <c r="Y1336" s="21">
        <v>0</v>
      </c>
      <c r="Z1336" s="21">
        <v>0</v>
      </c>
      <c r="AA1336" s="21">
        <v>0</v>
      </c>
      <c r="AB1336" s="21">
        <v>0</v>
      </c>
      <c r="AC1336" s="21">
        <v>108211.35</v>
      </c>
      <c r="AD1336" s="21">
        <v>0</v>
      </c>
      <c r="AE1336" s="21">
        <v>0</v>
      </c>
      <c r="AF1336" s="50" t="s">
        <v>1604</v>
      </c>
      <c r="AG1336" s="50" t="s">
        <v>1604</v>
      </c>
      <c r="AH1336" s="64" t="s">
        <v>1604</v>
      </c>
      <c r="BV1336" s="69" t="b">
        <f t="shared" ref="BV1336" si="126">D1336=(E1336+F1336+G1336+H1336+I1336+L1336+N1336+P1336+R1336+T1336+U1336+V1336+AA1336+AB1336+AC1336+AD1336+AE1336)</f>
        <v>1</v>
      </c>
      <c r="BW1336" s="49"/>
      <c r="CE1336" s="12" t="e">
        <f t="shared" si="124"/>
        <v>#N/A</v>
      </c>
      <c r="CL1336" s="12" t="e">
        <f t="shared" si="125"/>
        <v>#N/A</v>
      </c>
      <c r="HL1336" s="12" t="s">
        <v>1606</v>
      </c>
      <c r="HM1336" s="12">
        <v>44890.35</v>
      </c>
    </row>
    <row r="1337" spans="1:221" ht="61.5" x14ac:dyDescent="0.85">
      <c r="A1337" s="12">
        <v>1</v>
      </c>
      <c r="B1337" s="45">
        <f>SUBTOTAL(103,$A$1032:A1337)</f>
        <v>280</v>
      </c>
      <c r="C1337" s="15" t="s">
        <v>2357</v>
      </c>
      <c r="D1337" s="21">
        <v>5164816.51</v>
      </c>
      <c r="E1337" s="21">
        <v>0</v>
      </c>
      <c r="F1337" s="21">
        <v>0</v>
      </c>
      <c r="G1337" s="21">
        <v>0</v>
      </c>
      <c r="H1337" s="21">
        <v>0</v>
      </c>
      <c r="I1337" s="21">
        <v>0</v>
      </c>
      <c r="J1337" s="21">
        <v>0</v>
      </c>
      <c r="K1337" s="52">
        <v>0</v>
      </c>
      <c r="L1337" s="21">
        <v>0</v>
      </c>
      <c r="M1337" s="21">
        <v>633.4</v>
      </c>
      <c r="N1337" s="21">
        <v>5056605.16</v>
      </c>
      <c r="O1337" s="21">
        <v>0</v>
      </c>
      <c r="P1337" s="21">
        <v>0</v>
      </c>
      <c r="Q1337" s="21">
        <v>0</v>
      </c>
      <c r="R1337" s="21">
        <v>0</v>
      </c>
      <c r="S1337" s="21">
        <v>0</v>
      </c>
      <c r="T1337" s="21">
        <v>0</v>
      </c>
      <c r="U1337" s="21">
        <v>0</v>
      </c>
      <c r="V1337" s="21">
        <v>0</v>
      </c>
      <c r="W1337" s="21">
        <v>0</v>
      </c>
      <c r="X1337" s="21">
        <v>0</v>
      </c>
      <c r="Y1337" s="21">
        <v>0</v>
      </c>
      <c r="Z1337" s="21">
        <v>0</v>
      </c>
      <c r="AA1337" s="21">
        <v>0</v>
      </c>
      <c r="AB1337" s="21">
        <v>0</v>
      </c>
      <c r="AC1337" s="21">
        <v>108211.35</v>
      </c>
      <c r="AD1337" s="21">
        <v>0</v>
      </c>
      <c r="AE1337" s="21">
        <v>0</v>
      </c>
      <c r="AF1337" s="24" t="s">
        <v>262</v>
      </c>
      <c r="AG1337" s="24">
        <v>2022</v>
      </c>
      <c r="AH1337" s="25">
        <v>2022</v>
      </c>
      <c r="BW1337" s="49"/>
      <c r="CE1337" s="12" t="e">
        <f t="shared" si="124"/>
        <v>#N/A</v>
      </c>
      <c r="CL1337" s="12" t="e">
        <f t="shared" si="125"/>
        <v>#N/A</v>
      </c>
      <c r="HL1337" s="12" t="s">
        <v>1607</v>
      </c>
      <c r="HM1337" s="12">
        <v>52429.26</v>
      </c>
    </row>
    <row r="1338" spans="1:221" ht="61.5" x14ac:dyDescent="0.85">
      <c r="B1338" s="15" t="s">
        <v>797</v>
      </c>
      <c r="C1338" s="15"/>
      <c r="D1338" s="258">
        <v>10315204.789999999</v>
      </c>
      <c r="E1338" s="21">
        <v>0</v>
      </c>
      <c r="F1338" s="21">
        <v>0</v>
      </c>
      <c r="G1338" s="21">
        <v>0</v>
      </c>
      <c r="H1338" s="21">
        <v>0</v>
      </c>
      <c r="I1338" s="21">
        <v>0</v>
      </c>
      <c r="J1338" s="21">
        <v>0</v>
      </c>
      <c r="K1338" s="23">
        <v>0</v>
      </c>
      <c r="L1338" s="21">
        <v>0</v>
      </c>
      <c r="M1338" s="21">
        <v>555.6</v>
      </c>
      <c r="N1338" s="21">
        <v>4503805.08</v>
      </c>
      <c r="O1338" s="21">
        <v>0</v>
      </c>
      <c r="P1338" s="21">
        <v>0</v>
      </c>
      <c r="Q1338" s="21">
        <v>795</v>
      </c>
      <c r="R1338" s="21">
        <v>5036366.4000000004</v>
      </c>
      <c r="S1338" s="21">
        <v>24.4</v>
      </c>
      <c r="T1338" s="21">
        <v>527187.6</v>
      </c>
      <c r="U1338" s="21">
        <v>0</v>
      </c>
      <c r="V1338" s="21">
        <v>0</v>
      </c>
      <c r="W1338" s="21">
        <v>0</v>
      </c>
      <c r="X1338" s="21">
        <v>0</v>
      </c>
      <c r="Y1338" s="21">
        <v>0</v>
      </c>
      <c r="Z1338" s="21">
        <v>0</v>
      </c>
      <c r="AA1338" s="21">
        <v>0</v>
      </c>
      <c r="AB1338" s="21">
        <v>0</v>
      </c>
      <c r="AC1338" s="21">
        <v>166768.85999999999</v>
      </c>
      <c r="AD1338" s="21">
        <v>81076.850000000006</v>
      </c>
      <c r="AE1338" s="21">
        <v>0</v>
      </c>
      <c r="AF1338" s="50" t="s">
        <v>718</v>
      </c>
      <c r="AG1338" s="50" t="s">
        <v>718</v>
      </c>
      <c r="AH1338" s="64" t="s">
        <v>718</v>
      </c>
      <c r="AT1338" s="12" t="e">
        <f t="shared" ref="AT1338:AT1350" si="127">VLOOKUP(C1338,AW:AX,2,FALSE)</f>
        <v>#N/A</v>
      </c>
      <c r="BV1338" s="69" t="b">
        <f>D1338=(E1338+F1338+G1338+H1338+I1338+L1338+N1338+P1338+R1338+T1338+U1338+V1338+AA1338+AB1338+AC1338+AD1338+AE1338)</f>
        <v>1</v>
      </c>
      <c r="BW1338" s="49">
        <v>3488946.79</v>
      </c>
      <c r="CE1338" s="12" t="e">
        <f t="shared" si="124"/>
        <v>#N/A</v>
      </c>
      <c r="CL1338" s="12" t="e">
        <f t="shared" si="125"/>
        <v>#N/A</v>
      </c>
    </row>
    <row r="1339" spans="1:221" ht="61.5" x14ac:dyDescent="0.85">
      <c r="A1339" s="12">
        <v>1</v>
      </c>
      <c r="B1339" s="45">
        <f>SUBTOTAL(103,$A$1032:A1339)</f>
        <v>281</v>
      </c>
      <c r="C1339" s="72" t="s">
        <v>667</v>
      </c>
      <c r="D1339" s="21">
        <v>4632590.7399999993</v>
      </c>
      <c r="E1339" s="21">
        <v>0</v>
      </c>
      <c r="F1339" s="21">
        <v>0</v>
      </c>
      <c r="G1339" s="21">
        <v>0</v>
      </c>
      <c r="H1339" s="21">
        <v>0</v>
      </c>
      <c r="I1339" s="21">
        <v>0</v>
      </c>
      <c r="J1339" s="21">
        <v>0</v>
      </c>
      <c r="K1339" s="23">
        <v>0</v>
      </c>
      <c r="L1339" s="21">
        <v>0</v>
      </c>
      <c r="M1339" s="21">
        <v>555.6</v>
      </c>
      <c r="N1339" s="21">
        <v>4503805.08</v>
      </c>
      <c r="O1339" s="21">
        <v>0</v>
      </c>
      <c r="P1339" s="21">
        <v>0</v>
      </c>
      <c r="Q1339" s="21">
        <v>0</v>
      </c>
      <c r="R1339" s="21">
        <v>0</v>
      </c>
      <c r="S1339" s="21">
        <v>0</v>
      </c>
      <c r="T1339" s="21">
        <v>0</v>
      </c>
      <c r="U1339" s="21">
        <v>0</v>
      </c>
      <c r="V1339" s="21">
        <v>0</v>
      </c>
      <c r="W1339" s="21">
        <v>0</v>
      </c>
      <c r="X1339" s="21">
        <v>0</v>
      </c>
      <c r="Y1339" s="21">
        <v>0</v>
      </c>
      <c r="Z1339" s="21">
        <v>0</v>
      </c>
      <c r="AA1339" s="21">
        <v>0</v>
      </c>
      <c r="AB1339" s="21">
        <v>0</v>
      </c>
      <c r="AC1339" s="21">
        <v>47708.81</v>
      </c>
      <c r="AD1339" s="21">
        <v>81076.850000000006</v>
      </c>
      <c r="AE1339" s="21">
        <v>0</v>
      </c>
      <c r="AF1339" s="24">
        <v>2022</v>
      </c>
      <c r="AG1339" s="24">
        <v>2022</v>
      </c>
      <c r="AH1339" s="25">
        <v>2022</v>
      </c>
      <c r="AT1339" s="12" t="e">
        <f t="shared" si="127"/>
        <v>#N/A</v>
      </c>
      <c r="BW1339" s="49"/>
      <c r="CE1339" s="12">
        <f t="shared" si="124"/>
        <v>1</v>
      </c>
      <c r="CL1339" s="12">
        <f t="shared" si="125"/>
        <v>81076.850000000006</v>
      </c>
    </row>
    <row r="1340" spans="1:221" ht="61.5" x14ac:dyDescent="0.85">
      <c r="A1340" s="12">
        <v>1</v>
      </c>
      <c r="B1340" s="45">
        <f>SUBTOTAL(103,$A$1032:A1340)</f>
        <v>282</v>
      </c>
      <c r="C1340" s="15" t="s">
        <v>762</v>
      </c>
      <c r="D1340" s="21">
        <v>5682614.0499999998</v>
      </c>
      <c r="E1340" s="21">
        <v>0</v>
      </c>
      <c r="F1340" s="21">
        <v>0</v>
      </c>
      <c r="G1340" s="21">
        <v>0</v>
      </c>
      <c r="H1340" s="21">
        <v>0</v>
      </c>
      <c r="I1340" s="21">
        <v>0</v>
      </c>
      <c r="J1340" s="21">
        <v>0</v>
      </c>
      <c r="K1340" s="52">
        <v>0</v>
      </c>
      <c r="L1340" s="21">
        <v>0</v>
      </c>
      <c r="M1340" s="21">
        <v>0</v>
      </c>
      <c r="N1340" s="21">
        <v>0</v>
      </c>
      <c r="O1340" s="21">
        <v>0</v>
      </c>
      <c r="P1340" s="21">
        <v>0</v>
      </c>
      <c r="Q1340" s="29">
        <v>795</v>
      </c>
      <c r="R1340" s="29">
        <v>5036366.4000000004</v>
      </c>
      <c r="S1340" s="21">
        <v>24.4</v>
      </c>
      <c r="T1340" s="29">
        <v>527187.6</v>
      </c>
      <c r="U1340" s="21">
        <v>0</v>
      </c>
      <c r="V1340" s="21">
        <v>0</v>
      </c>
      <c r="W1340" s="21">
        <v>0</v>
      </c>
      <c r="X1340" s="21">
        <v>0</v>
      </c>
      <c r="Y1340" s="21">
        <v>0</v>
      </c>
      <c r="Z1340" s="21">
        <v>0</v>
      </c>
      <c r="AA1340" s="21">
        <v>0</v>
      </c>
      <c r="AB1340" s="21">
        <v>0</v>
      </c>
      <c r="AC1340" s="21">
        <v>119060.05</v>
      </c>
      <c r="AD1340" s="21">
        <v>0</v>
      </c>
      <c r="AE1340" s="21">
        <v>0</v>
      </c>
      <c r="AF1340" s="24" t="s">
        <v>262</v>
      </c>
      <c r="AG1340" s="24">
        <v>2022</v>
      </c>
      <c r="AH1340" s="25">
        <v>2022</v>
      </c>
      <c r="AT1340" s="12" t="e">
        <f t="shared" si="127"/>
        <v>#N/A</v>
      </c>
      <c r="BW1340" s="49"/>
      <c r="CA1340" s="12" t="e">
        <f>VLOOKUP(C1340,CB:CC,2,FALSE)</f>
        <v>#N/A</v>
      </c>
      <c r="CE1340" s="12" t="e">
        <f t="shared" si="124"/>
        <v>#N/A</v>
      </c>
      <c r="CL1340" s="12" t="e">
        <f t="shared" si="125"/>
        <v>#N/A</v>
      </c>
    </row>
    <row r="1341" spans="1:221" ht="61.5" x14ac:dyDescent="0.85">
      <c r="B1341" s="15" t="s">
        <v>854</v>
      </c>
      <c r="C1341" s="15"/>
      <c r="D1341" s="258">
        <v>5122325.42</v>
      </c>
      <c r="E1341" s="21">
        <v>0</v>
      </c>
      <c r="F1341" s="21">
        <v>0</v>
      </c>
      <c r="G1341" s="21">
        <v>0</v>
      </c>
      <c r="H1341" s="21">
        <v>0</v>
      </c>
      <c r="I1341" s="21">
        <v>0</v>
      </c>
      <c r="J1341" s="21">
        <v>0</v>
      </c>
      <c r="K1341" s="23">
        <v>0</v>
      </c>
      <c r="L1341" s="21">
        <v>0</v>
      </c>
      <c r="M1341" s="21">
        <v>543.82000000000005</v>
      </c>
      <c r="N1341" s="21">
        <v>4990797</v>
      </c>
      <c r="O1341" s="21">
        <v>0</v>
      </c>
      <c r="P1341" s="21">
        <v>0</v>
      </c>
      <c r="Q1341" s="21">
        <v>0</v>
      </c>
      <c r="R1341" s="21">
        <v>0</v>
      </c>
      <c r="S1341" s="21">
        <v>0</v>
      </c>
      <c r="T1341" s="21">
        <v>0</v>
      </c>
      <c r="U1341" s="21">
        <v>0</v>
      </c>
      <c r="V1341" s="21">
        <v>0</v>
      </c>
      <c r="W1341" s="21">
        <v>0</v>
      </c>
      <c r="X1341" s="21">
        <v>0</v>
      </c>
      <c r="Y1341" s="21">
        <v>0</v>
      </c>
      <c r="Z1341" s="21">
        <v>0</v>
      </c>
      <c r="AA1341" s="21">
        <v>0</v>
      </c>
      <c r="AB1341" s="21">
        <v>0</v>
      </c>
      <c r="AC1341" s="21">
        <v>52867.51</v>
      </c>
      <c r="AD1341" s="21">
        <v>78660.91</v>
      </c>
      <c r="AE1341" s="21">
        <v>0</v>
      </c>
      <c r="AF1341" s="50" t="s">
        <v>718</v>
      </c>
      <c r="AG1341" s="50" t="s">
        <v>718</v>
      </c>
      <c r="AH1341" s="64" t="s">
        <v>718</v>
      </c>
      <c r="AT1341" s="12" t="e">
        <f t="shared" si="127"/>
        <v>#N/A</v>
      </c>
      <c r="BV1341" s="69" t="b">
        <f>D1341=(E1341+F1341+G1341+H1341+I1341+L1341+N1341+P1341+R1341+T1341+U1341+V1341+AA1341+AB1341+AC1341+AD1341+AE1341)</f>
        <v>1</v>
      </c>
      <c r="BW1341" s="49">
        <v>1538879.17</v>
      </c>
      <c r="CE1341" s="12" t="e">
        <f t="shared" si="124"/>
        <v>#N/A</v>
      </c>
      <c r="CL1341" s="12" t="e">
        <f t="shared" si="125"/>
        <v>#N/A</v>
      </c>
    </row>
    <row r="1342" spans="1:221" ht="61.5" x14ac:dyDescent="0.85">
      <c r="A1342" s="12">
        <v>1</v>
      </c>
      <c r="B1342" s="45">
        <f>SUBTOTAL(103,$A$1032:A1342)</f>
        <v>283</v>
      </c>
      <c r="C1342" s="72" t="s">
        <v>664</v>
      </c>
      <c r="D1342" s="21">
        <v>5122325.42</v>
      </c>
      <c r="E1342" s="21">
        <v>0</v>
      </c>
      <c r="F1342" s="21">
        <v>0</v>
      </c>
      <c r="G1342" s="21">
        <v>0</v>
      </c>
      <c r="H1342" s="21">
        <v>0</v>
      </c>
      <c r="I1342" s="21">
        <v>0</v>
      </c>
      <c r="J1342" s="21">
        <v>0</v>
      </c>
      <c r="K1342" s="23">
        <v>0</v>
      </c>
      <c r="L1342" s="21">
        <v>0</v>
      </c>
      <c r="M1342" s="21">
        <v>543.82000000000005</v>
      </c>
      <c r="N1342" s="21">
        <v>4990797</v>
      </c>
      <c r="O1342" s="21">
        <v>0</v>
      </c>
      <c r="P1342" s="21">
        <v>0</v>
      </c>
      <c r="Q1342" s="21">
        <v>0</v>
      </c>
      <c r="R1342" s="21">
        <v>0</v>
      </c>
      <c r="S1342" s="21">
        <v>0</v>
      </c>
      <c r="T1342" s="21">
        <v>0</v>
      </c>
      <c r="U1342" s="21">
        <v>0</v>
      </c>
      <c r="V1342" s="21">
        <v>0</v>
      </c>
      <c r="W1342" s="21">
        <v>0</v>
      </c>
      <c r="X1342" s="21">
        <v>0</v>
      </c>
      <c r="Y1342" s="21">
        <v>0</v>
      </c>
      <c r="Z1342" s="21">
        <v>0</v>
      </c>
      <c r="AA1342" s="21">
        <v>0</v>
      </c>
      <c r="AB1342" s="21">
        <v>0</v>
      </c>
      <c r="AC1342" s="21">
        <v>52867.51</v>
      </c>
      <c r="AD1342" s="21">
        <v>78660.91</v>
      </c>
      <c r="AE1342" s="21">
        <v>0</v>
      </c>
      <c r="AF1342" s="24">
        <v>2022</v>
      </c>
      <c r="AG1342" s="24">
        <v>2022</v>
      </c>
      <c r="AH1342" s="25">
        <v>2022</v>
      </c>
      <c r="AT1342" s="12" t="e">
        <f t="shared" si="127"/>
        <v>#N/A</v>
      </c>
      <c r="BW1342" s="49"/>
      <c r="CE1342" s="12">
        <f t="shared" si="124"/>
        <v>1</v>
      </c>
      <c r="CL1342" s="12">
        <f t="shared" si="125"/>
        <v>78660.91</v>
      </c>
    </row>
    <row r="1343" spans="1:221" ht="61.5" x14ac:dyDescent="0.85">
      <c r="B1343" s="15" t="s">
        <v>800</v>
      </c>
      <c r="C1343" s="15"/>
      <c r="D1343" s="258">
        <v>4291288.2</v>
      </c>
      <c r="E1343" s="21">
        <v>0</v>
      </c>
      <c r="F1343" s="21">
        <v>0</v>
      </c>
      <c r="G1343" s="21">
        <v>0</v>
      </c>
      <c r="H1343" s="21">
        <v>0</v>
      </c>
      <c r="I1343" s="21">
        <v>0</v>
      </c>
      <c r="J1343" s="21">
        <v>0</v>
      </c>
      <c r="K1343" s="23">
        <v>0</v>
      </c>
      <c r="L1343" s="21">
        <v>0</v>
      </c>
      <c r="M1343" s="21">
        <v>508.1</v>
      </c>
      <c r="N1343" s="21">
        <v>4119258.48</v>
      </c>
      <c r="O1343" s="21">
        <v>0</v>
      </c>
      <c r="P1343" s="21">
        <v>0</v>
      </c>
      <c r="Q1343" s="21">
        <v>0</v>
      </c>
      <c r="R1343" s="21">
        <v>0</v>
      </c>
      <c r="S1343" s="21">
        <v>0</v>
      </c>
      <c r="T1343" s="21">
        <v>0</v>
      </c>
      <c r="U1343" s="21">
        <v>0</v>
      </c>
      <c r="V1343" s="21">
        <v>0</v>
      </c>
      <c r="W1343" s="21">
        <v>0</v>
      </c>
      <c r="X1343" s="21">
        <v>0</v>
      </c>
      <c r="Y1343" s="21">
        <v>0</v>
      </c>
      <c r="Z1343" s="21">
        <v>0</v>
      </c>
      <c r="AA1343" s="21">
        <v>0</v>
      </c>
      <c r="AB1343" s="21">
        <v>0</v>
      </c>
      <c r="AC1343" s="21">
        <v>88152.13</v>
      </c>
      <c r="AD1343" s="21">
        <v>83877.59</v>
      </c>
      <c r="AE1343" s="21">
        <v>0</v>
      </c>
      <c r="AF1343" s="50" t="s">
        <v>718</v>
      </c>
      <c r="AG1343" s="50" t="s">
        <v>718</v>
      </c>
      <c r="AH1343" s="64" t="s">
        <v>718</v>
      </c>
      <c r="AT1343" s="12" t="e">
        <f t="shared" si="127"/>
        <v>#N/A</v>
      </c>
      <c r="BV1343" s="69" t="b">
        <f>D1343=(E1343+F1343+G1343+H1343+I1343+L1343+N1343+P1343+R1343+T1343+U1343+V1343+AA1343+AB1343+AC1343+AD1343+AE1343)</f>
        <v>1</v>
      </c>
      <c r="BW1343" s="49">
        <v>1538879.17</v>
      </c>
      <c r="CE1343" s="12" t="e">
        <f t="shared" si="124"/>
        <v>#N/A</v>
      </c>
      <c r="CL1343" s="12" t="e">
        <f t="shared" si="125"/>
        <v>#N/A</v>
      </c>
    </row>
    <row r="1344" spans="1:221" ht="61.5" x14ac:dyDescent="0.85">
      <c r="A1344" s="12">
        <v>1</v>
      </c>
      <c r="B1344" s="45">
        <f>SUBTOTAL(103,$A$1032:A1344)</f>
        <v>284</v>
      </c>
      <c r="C1344" s="72" t="s">
        <v>2767</v>
      </c>
      <c r="D1344" s="21">
        <v>4291288.2</v>
      </c>
      <c r="E1344" s="21">
        <v>0</v>
      </c>
      <c r="F1344" s="21">
        <v>0</v>
      </c>
      <c r="G1344" s="21">
        <v>0</v>
      </c>
      <c r="H1344" s="21">
        <v>0</v>
      </c>
      <c r="I1344" s="21">
        <v>0</v>
      </c>
      <c r="J1344" s="21">
        <v>0</v>
      </c>
      <c r="K1344" s="23">
        <v>0</v>
      </c>
      <c r="L1344" s="21">
        <v>0</v>
      </c>
      <c r="M1344" s="21">
        <v>508.1</v>
      </c>
      <c r="N1344" s="21">
        <v>4119258.48</v>
      </c>
      <c r="O1344" s="21">
        <v>0</v>
      </c>
      <c r="P1344" s="21">
        <v>0</v>
      </c>
      <c r="Q1344" s="21">
        <v>0</v>
      </c>
      <c r="R1344" s="21">
        <v>0</v>
      </c>
      <c r="S1344" s="21">
        <v>0</v>
      </c>
      <c r="T1344" s="21">
        <v>0</v>
      </c>
      <c r="U1344" s="21">
        <v>0</v>
      </c>
      <c r="V1344" s="21">
        <v>0</v>
      </c>
      <c r="W1344" s="21">
        <v>0</v>
      </c>
      <c r="X1344" s="21">
        <v>0</v>
      </c>
      <c r="Y1344" s="21">
        <v>0</v>
      </c>
      <c r="Z1344" s="21">
        <v>0</v>
      </c>
      <c r="AA1344" s="21">
        <v>0</v>
      </c>
      <c r="AB1344" s="21">
        <v>0</v>
      </c>
      <c r="AC1344" s="21">
        <v>88152.13</v>
      </c>
      <c r="AD1344" s="21">
        <v>83877.59</v>
      </c>
      <c r="AE1344" s="21">
        <v>0</v>
      </c>
      <c r="AF1344" s="24">
        <v>2022</v>
      </c>
      <c r="AG1344" s="24">
        <v>2022</v>
      </c>
      <c r="AH1344" s="25">
        <v>2022</v>
      </c>
      <c r="AT1344" s="12" t="e">
        <f t="shared" si="127"/>
        <v>#N/A</v>
      </c>
      <c r="BW1344" s="49"/>
      <c r="CE1344" s="12" t="e">
        <f t="shared" si="124"/>
        <v>#N/A</v>
      </c>
      <c r="CL1344" s="12">
        <f t="shared" si="125"/>
        <v>83877.59</v>
      </c>
    </row>
    <row r="1345" spans="1:90" ht="61.5" x14ac:dyDescent="0.85">
      <c r="B1345" s="15" t="s">
        <v>798</v>
      </c>
      <c r="C1345" s="257"/>
      <c r="D1345" s="258">
        <v>66694274.740000002</v>
      </c>
      <c r="E1345" s="21">
        <v>0</v>
      </c>
      <c r="F1345" s="21">
        <v>0</v>
      </c>
      <c r="G1345" s="21">
        <v>0</v>
      </c>
      <c r="H1345" s="21">
        <v>0</v>
      </c>
      <c r="I1345" s="21">
        <v>0</v>
      </c>
      <c r="J1345" s="21">
        <v>0</v>
      </c>
      <c r="K1345" s="23">
        <v>0</v>
      </c>
      <c r="L1345" s="21">
        <v>0</v>
      </c>
      <c r="M1345" s="21">
        <v>6891.4800000000005</v>
      </c>
      <c r="N1345" s="21">
        <v>50821146.119999997</v>
      </c>
      <c r="O1345" s="21">
        <v>0</v>
      </c>
      <c r="P1345" s="21">
        <v>0</v>
      </c>
      <c r="Q1345" s="21">
        <v>1327.14</v>
      </c>
      <c r="R1345" s="21">
        <v>3020176.4</v>
      </c>
      <c r="S1345" s="21">
        <v>0</v>
      </c>
      <c r="T1345" s="21">
        <v>0</v>
      </c>
      <c r="U1345" s="21">
        <v>10466885</v>
      </c>
      <c r="V1345" s="21">
        <v>0</v>
      </c>
      <c r="W1345" s="21">
        <v>0</v>
      </c>
      <c r="X1345" s="21">
        <v>0</v>
      </c>
      <c r="Y1345" s="21">
        <v>0</v>
      </c>
      <c r="Z1345" s="21">
        <v>0</v>
      </c>
      <c r="AA1345" s="21">
        <v>0</v>
      </c>
      <c r="AB1345" s="21">
        <v>0</v>
      </c>
      <c r="AC1345" s="21">
        <v>1376195.6300000001</v>
      </c>
      <c r="AD1345" s="21">
        <v>1009871.5899999999</v>
      </c>
      <c r="AE1345" s="21">
        <v>0</v>
      </c>
      <c r="AF1345" s="50" t="s">
        <v>718</v>
      </c>
      <c r="AG1345" s="50" t="s">
        <v>718</v>
      </c>
      <c r="AH1345" s="64" t="s">
        <v>718</v>
      </c>
      <c r="AT1345" s="12" t="e">
        <f t="shared" si="127"/>
        <v>#N/A</v>
      </c>
      <c r="BV1345" s="69" t="b">
        <f>D1345=(E1345+F1345+G1345+H1345+I1345+L1345+N1345+P1345+R1345+T1345+U1345+V1345+AA1345+AB1345+AC1345+AD1345+AE1345)</f>
        <v>1</v>
      </c>
      <c r="BW1345" s="21">
        <v>28415186.599999998</v>
      </c>
      <c r="BX1345" s="21"/>
      <c r="BY1345" s="21">
        <f>BW1345-D1345</f>
        <v>-38279088.140000001</v>
      </c>
      <c r="CE1345" s="12" t="e">
        <f t="shared" si="124"/>
        <v>#N/A</v>
      </c>
      <c r="CL1345" s="12" t="e">
        <f t="shared" si="125"/>
        <v>#N/A</v>
      </c>
    </row>
    <row r="1346" spans="1:90" ht="61.5" x14ac:dyDescent="0.85">
      <c r="A1346" s="12">
        <v>1</v>
      </c>
      <c r="B1346" s="45">
        <f>SUBTOTAL(103,$A$1032:A1346)</f>
        <v>285</v>
      </c>
      <c r="C1346" s="72" t="s">
        <v>132</v>
      </c>
      <c r="D1346" s="21">
        <v>9901589.0099999998</v>
      </c>
      <c r="E1346" s="21">
        <v>0</v>
      </c>
      <c r="F1346" s="21">
        <v>0</v>
      </c>
      <c r="G1346" s="21">
        <v>0</v>
      </c>
      <c r="H1346" s="21">
        <v>0</v>
      </c>
      <c r="I1346" s="21">
        <v>0</v>
      </c>
      <c r="J1346" s="21">
        <v>0</v>
      </c>
      <c r="K1346" s="23">
        <v>0</v>
      </c>
      <c r="L1346" s="21">
        <v>0</v>
      </c>
      <c r="M1346" s="21">
        <v>1175</v>
      </c>
      <c r="N1346" s="21">
        <v>9470000</v>
      </c>
      <c r="O1346" s="21">
        <v>0</v>
      </c>
      <c r="P1346" s="21">
        <v>0</v>
      </c>
      <c r="Q1346" s="21">
        <v>0</v>
      </c>
      <c r="R1346" s="21">
        <v>0</v>
      </c>
      <c r="S1346" s="21">
        <v>0</v>
      </c>
      <c r="T1346" s="21">
        <v>0</v>
      </c>
      <c r="U1346" s="21">
        <v>0</v>
      </c>
      <c r="V1346" s="21">
        <v>0</v>
      </c>
      <c r="W1346" s="21">
        <v>0</v>
      </c>
      <c r="X1346" s="21">
        <v>0</v>
      </c>
      <c r="Y1346" s="21">
        <v>0</v>
      </c>
      <c r="Z1346" s="21">
        <v>0</v>
      </c>
      <c r="AA1346" s="21">
        <v>0</v>
      </c>
      <c r="AB1346" s="21">
        <v>0</v>
      </c>
      <c r="AC1346" s="21">
        <v>202658</v>
      </c>
      <c r="AD1346" s="21">
        <v>228931.01</v>
      </c>
      <c r="AE1346" s="21">
        <v>0</v>
      </c>
      <c r="AF1346" s="24">
        <v>2022</v>
      </c>
      <c r="AG1346" s="24">
        <v>2022</v>
      </c>
      <c r="AH1346" s="25">
        <v>2022</v>
      </c>
      <c r="AT1346" s="12" t="e">
        <f t="shared" si="127"/>
        <v>#N/A</v>
      </c>
      <c r="BW1346" s="49"/>
      <c r="CE1346" s="12" t="e">
        <f t="shared" si="124"/>
        <v>#N/A</v>
      </c>
      <c r="CL1346" s="12" t="e">
        <f t="shared" si="125"/>
        <v>#N/A</v>
      </c>
    </row>
    <row r="1347" spans="1:90" ht="61.5" x14ac:dyDescent="0.85">
      <c r="A1347" s="12">
        <v>1</v>
      </c>
      <c r="B1347" s="45">
        <f>SUBTOTAL(103,$A$1032:A1347)</f>
        <v>286</v>
      </c>
      <c r="C1347" s="72" t="s">
        <v>129</v>
      </c>
      <c r="D1347" s="21">
        <v>7042413.1799999997</v>
      </c>
      <c r="E1347" s="21">
        <v>0</v>
      </c>
      <c r="F1347" s="21">
        <v>0</v>
      </c>
      <c r="G1347" s="21">
        <v>0</v>
      </c>
      <c r="H1347" s="21">
        <v>0</v>
      </c>
      <c r="I1347" s="21">
        <v>0</v>
      </c>
      <c r="J1347" s="21">
        <v>0</v>
      </c>
      <c r="K1347" s="23">
        <v>0</v>
      </c>
      <c r="L1347" s="21">
        <v>0</v>
      </c>
      <c r="M1347" s="21">
        <v>0</v>
      </c>
      <c r="N1347" s="21">
        <v>0</v>
      </c>
      <c r="O1347" s="21">
        <v>0</v>
      </c>
      <c r="P1347" s="21">
        <v>0</v>
      </c>
      <c r="Q1347" s="21">
        <v>0</v>
      </c>
      <c r="R1347" s="21">
        <v>0</v>
      </c>
      <c r="S1347" s="21">
        <v>0</v>
      </c>
      <c r="T1347" s="21">
        <v>0</v>
      </c>
      <c r="U1347" s="21">
        <v>6786885</v>
      </c>
      <c r="V1347" s="21">
        <v>0</v>
      </c>
      <c r="W1347" s="21">
        <v>0</v>
      </c>
      <c r="X1347" s="21">
        <v>0</v>
      </c>
      <c r="Y1347" s="21">
        <v>0</v>
      </c>
      <c r="Z1347" s="21">
        <v>0</v>
      </c>
      <c r="AA1347" s="21">
        <v>0</v>
      </c>
      <c r="AB1347" s="21">
        <v>0</v>
      </c>
      <c r="AC1347" s="21">
        <v>145239.34</v>
      </c>
      <c r="AD1347" s="21">
        <v>110288.84</v>
      </c>
      <c r="AE1347" s="21">
        <v>0</v>
      </c>
      <c r="AF1347" s="24">
        <v>2022</v>
      </c>
      <c r="AG1347" s="24">
        <v>2022</v>
      </c>
      <c r="AH1347" s="25">
        <v>2022</v>
      </c>
      <c r="AT1347" s="12" t="e">
        <f t="shared" si="127"/>
        <v>#N/A</v>
      </c>
      <c r="BW1347" s="49"/>
      <c r="CE1347" s="12" t="e">
        <f t="shared" si="124"/>
        <v>#N/A</v>
      </c>
      <c r="CL1347" s="12" t="e">
        <f t="shared" si="125"/>
        <v>#N/A</v>
      </c>
    </row>
    <row r="1348" spans="1:90" ht="61.5" x14ac:dyDescent="0.85">
      <c r="A1348" s="12">
        <v>1</v>
      </c>
      <c r="B1348" s="45">
        <f>SUBTOTAL(103,$A$1032:A1348)</f>
        <v>287</v>
      </c>
      <c r="C1348" s="72" t="s">
        <v>134</v>
      </c>
      <c r="D1348" s="21">
        <v>6858628.7199999997</v>
      </c>
      <c r="E1348" s="21">
        <v>0</v>
      </c>
      <c r="F1348" s="21">
        <v>0</v>
      </c>
      <c r="G1348" s="21">
        <v>0</v>
      </c>
      <c r="H1348" s="21">
        <v>0</v>
      </c>
      <c r="I1348" s="21">
        <v>0</v>
      </c>
      <c r="J1348" s="21">
        <v>0</v>
      </c>
      <c r="K1348" s="23">
        <v>0</v>
      </c>
      <c r="L1348" s="21">
        <v>0</v>
      </c>
      <c r="M1348" s="21">
        <v>821.73</v>
      </c>
      <c r="N1348" s="21">
        <v>6611251</v>
      </c>
      <c r="O1348" s="21">
        <v>0</v>
      </c>
      <c r="P1348" s="21">
        <v>0</v>
      </c>
      <c r="Q1348" s="21">
        <v>0</v>
      </c>
      <c r="R1348" s="21">
        <v>0</v>
      </c>
      <c r="S1348" s="21">
        <v>0</v>
      </c>
      <c r="T1348" s="21">
        <v>0</v>
      </c>
      <c r="U1348" s="21">
        <v>0</v>
      </c>
      <c r="V1348" s="21">
        <v>0</v>
      </c>
      <c r="W1348" s="21">
        <v>0</v>
      </c>
      <c r="X1348" s="21">
        <v>0</v>
      </c>
      <c r="Y1348" s="21">
        <v>0</v>
      </c>
      <c r="Z1348" s="21">
        <v>0</v>
      </c>
      <c r="AA1348" s="21">
        <v>0</v>
      </c>
      <c r="AB1348" s="21">
        <v>0</v>
      </c>
      <c r="AC1348" s="21">
        <v>141480.76999999999</v>
      </c>
      <c r="AD1348" s="21">
        <v>105896.95</v>
      </c>
      <c r="AE1348" s="21">
        <v>0</v>
      </c>
      <c r="AF1348" s="24">
        <v>2022</v>
      </c>
      <c r="AG1348" s="24">
        <v>2022</v>
      </c>
      <c r="AH1348" s="25">
        <v>2022</v>
      </c>
      <c r="AT1348" s="12" t="e">
        <f t="shared" si="127"/>
        <v>#N/A</v>
      </c>
      <c r="BW1348" s="49"/>
      <c r="CE1348" s="12" t="e">
        <f t="shared" si="124"/>
        <v>#N/A</v>
      </c>
      <c r="CL1348" s="12" t="e">
        <f t="shared" si="125"/>
        <v>#N/A</v>
      </c>
    </row>
    <row r="1349" spans="1:90" ht="61.5" x14ac:dyDescent="0.85">
      <c r="A1349" s="12">
        <v>1</v>
      </c>
      <c r="B1349" s="45">
        <f>SUBTOTAL(103,$A$1032:A1349)</f>
        <v>288</v>
      </c>
      <c r="C1349" s="72" t="s">
        <v>130</v>
      </c>
      <c r="D1349" s="21">
        <v>8490288.6300000008</v>
      </c>
      <c r="E1349" s="21">
        <v>0</v>
      </c>
      <c r="F1349" s="21">
        <v>0</v>
      </c>
      <c r="G1349" s="21">
        <v>0</v>
      </c>
      <c r="H1349" s="21">
        <v>0</v>
      </c>
      <c r="I1349" s="21">
        <v>0</v>
      </c>
      <c r="J1349" s="21">
        <v>0</v>
      </c>
      <c r="K1349" s="23">
        <v>0</v>
      </c>
      <c r="L1349" s="21">
        <v>0</v>
      </c>
      <c r="M1349" s="21">
        <v>1007</v>
      </c>
      <c r="N1349" s="21">
        <v>8060000</v>
      </c>
      <c r="O1349" s="21">
        <v>0</v>
      </c>
      <c r="P1349" s="21">
        <v>0</v>
      </c>
      <c r="Q1349" s="21">
        <v>0</v>
      </c>
      <c r="R1349" s="21">
        <v>0</v>
      </c>
      <c r="S1349" s="21">
        <v>0</v>
      </c>
      <c r="T1349" s="21">
        <v>0</v>
      </c>
      <c r="U1349" s="21">
        <v>0</v>
      </c>
      <c r="V1349" s="21">
        <v>0</v>
      </c>
      <c r="W1349" s="21">
        <v>0</v>
      </c>
      <c r="X1349" s="21">
        <v>0</v>
      </c>
      <c r="Y1349" s="21">
        <v>0</v>
      </c>
      <c r="Z1349" s="21">
        <v>0</v>
      </c>
      <c r="AA1349" s="21">
        <v>0</v>
      </c>
      <c r="AB1349" s="21">
        <v>0</v>
      </c>
      <c r="AC1349" s="21">
        <v>172484</v>
      </c>
      <c r="AD1349" s="21">
        <v>257804.63</v>
      </c>
      <c r="AE1349" s="21">
        <v>0</v>
      </c>
      <c r="AF1349" s="24">
        <v>2022</v>
      </c>
      <c r="AG1349" s="24">
        <v>2022</v>
      </c>
      <c r="AH1349" s="25">
        <v>2022</v>
      </c>
      <c r="AT1349" s="12" t="e">
        <f t="shared" si="127"/>
        <v>#N/A</v>
      </c>
      <c r="BW1349" s="49"/>
      <c r="CE1349" s="12" t="e">
        <f t="shared" si="124"/>
        <v>#N/A</v>
      </c>
      <c r="CL1349" s="12">
        <f t="shared" si="125"/>
        <v>257804.63</v>
      </c>
    </row>
    <row r="1350" spans="1:90" ht="61.5" x14ac:dyDescent="0.85">
      <c r="A1350" s="12">
        <v>1</v>
      </c>
      <c r="B1350" s="45">
        <f>SUBTOTAL(103,$A$1032:A1350)</f>
        <v>289</v>
      </c>
      <c r="C1350" s="72" t="s">
        <v>131</v>
      </c>
      <c r="D1350" s="21">
        <v>7033634.4799999995</v>
      </c>
      <c r="E1350" s="21">
        <v>0</v>
      </c>
      <c r="F1350" s="21">
        <v>0</v>
      </c>
      <c r="G1350" s="21">
        <v>0</v>
      </c>
      <c r="H1350" s="21">
        <v>0</v>
      </c>
      <c r="I1350" s="21">
        <v>0</v>
      </c>
      <c r="J1350" s="21">
        <v>0</v>
      </c>
      <c r="K1350" s="23">
        <v>0</v>
      </c>
      <c r="L1350" s="21">
        <v>0</v>
      </c>
      <c r="M1350" s="21">
        <v>772.6</v>
      </c>
      <c r="N1350" s="21">
        <v>6744363.5199999996</v>
      </c>
      <c r="O1350" s="21">
        <v>0</v>
      </c>
      <c r="P1350" s="21">
        <v>0</v>
      </c>
      <c r="Q1350" s="21">
        <v>0</v>
      </c>
      <c r="R1350" s="21">
        <v>0</v>
      </c>
      <c r="S1350" s="21">
        <v>0</v>
      </c>
      <c r="T1350" s="21">
        <v>0</v>
      </c>
      <c r="U1350" s="21">
        <v>0</v>
      </c>
      <c r="V1350" s="21">
        <v>0</v>
      </c>
      <c r="W1350" s="21">
        <v>0</v>
      </c>
      <c r="X1350" s="21">
        <v>0</v>
      </c>
      <c r="Y1350" s="21">
        <v>0</v>
      </c>
      <c r="Z1350" s="21">
        <v>0</v>
      </c>
      <c r="AA1350" s="21">
        <v>0</v>
      </c>
      <c r="AB1350" s="21">
        <v>0</v>
      </c>
      <c r="AC1350" s="21">
        <v>144329.38</v>
      </c>
      <c r="AD1350" s="21">
        <v>144941.57999999999</v>
      </c>
      <c r="AE1350" s="21">
        <v>0</v>
      </c>
      <c r="AF1350" s="24">
        <v>2022</v>
      </c>
      <c r="AG1350" s="24">
        <v>2022</v>
      </c>
      <c r="AH1350" s="25">
        <v>2022</v>
      </c>
      <c r="AT1350" s="12" t="e">
        <f t="shared" si="127"/>
        <v>#N/A</v>
      </c>
      <c r="BW1350" s="49"/>
      <c r="CE1350" s="12" t="e">
        <f t="shared" si="124"/>
        <v>#N/A</v>
      </c>
      <c r="CL1350" s="12">
        <f t="shared" si="125"/>
        <v>144941.57999999999</v>
      </c>
    </row>
    <row r="1351" spans="1:90" ht="61.5" x14ac:dyDescent="0.85">
      <c r="A1351" s="12">
        <v>1</v>
      </c>
      <c r="B1351" s="45">
        <f>SUBTOTAL(103,$A$1032:A1351)</f>
        <v>290</v>
      </c>
      <c r="C1351" s="72" t="s">
        <v>1543</v>
      </c>
      <c r="D1351" s="21">
        <v>3840423.7</v>
      </c>
      <c r="E1351" s="21">
        <v>0</v>
      </c>
      <c r="F1351" s="21">
        <v>0</v>
      </c>
      <c r="G1351" s="21">
        <v>0</v>
      </c>
      <c r="H1351" s="21">
        <v>0</v>
      </c>
      <c r="I1351" s="21">
        <v>0</v>
      </c>
      <c r="J1351" s="21">
        <v>0</v>
      </c>
      <c r="K1351" s="23">
        <v>0</v>
      </c>
      <c r="L1351" s="21">
        <v>0</v>
      </c>
      <c r="M1351" s="21">
        <v>0</v>
      </c>
      <c r="N1351" s="21">
        <v>0</v>
      </c>
      <c r="O1351" s="21">
        <v>0</v>
      </c>
      <c r="P1351" s="21">
        <v>0</v>
      </c>
      <c r="Q1351" s="21">
        <v>0</v>
      </c>
      <c r="R1351" s="21">
        <v>0</v>
      </c>
      <c r="S1351" s="21">
        <v>0</v>
      </c>
      <c r="T1351" s="21">
        <v>0</v>
      </c>
      <c r="U1351" s="21">
        <v>3680000</v>
      </c>
      <c r="V1351" s="21">
        <v>0</v>
      </c>
      <c r="W1351" s="21">
        <v>0</v>
      </c>
      <c r="X1351" s="21">
        <v>0</v>
      </c>
      <c r="Y1351" s="21">
        <v>0</v>
      </c>
      <c r="Z1351" s="21">
        <v>0</v>
      </c>
      <c r="AA1351" s="21">
        <v>0</v>
      </c>
      <c r="AB1351" s="21">
        <v>0</v>
      </c>
      <c r="AC1351" s="21">
        <v>78752</v>
      </c>
      <c r="AD1351" s="21">
        <v>81671.7</v>
      </c>
      <c r="AE1351" s="21">
        <v>0</v>
      </c>
      <c r="AF1351" s="24">
        <v>2022</v>
      </c>
      <c r="AG1351" s="24">
        <v>2022</v>
      </c>
      <c r="AH1351" s="25">
        <v>2022</v>
      </c>
      <c r="BW1351" s="49"/>
      <c r="CE1351" s="12" t="e">
        <f t="shared" si="124"/>
        <v>#N/A</v>
      </c>
      <c r="CL1351" s="12">
        <f t="shared" si="125"/>
        <v>81671.7</v>
      </c>
    </row>
    <row r="1352" spans="1:90" ht="61.5" x14ac:dyDescent="0.85">
      <c r="A1352" s="12">
        <v>1</v>
      </c>
      <c r="B1352" s="45">
        <f>SUBTOTAL(103,$A$1032:A1352)</f>
        <v>291</v>
      </c>
      <c r="C1352" s="15" t="s">
        <v>121</v>
      </c>
      <c r="D1352" s="21">
        <v>4357066.67</v>
      </c>
      <c r="E1352" s="21">
        <v>0</v>
      </c>
      <c r="F1352" s="21">
        <v>0</v>
      </c>
      <c r="G1352" s="21">
        <v>0</v>
      </c>
      <c r="H1352" s="21">
        <v>0</v>
      </c>
      <c r="I1352" s="21">
        <v>0</v>
      </c>
      <c r="J1352" s="21">
        <v>0</v>
      </c>
      <c r="K1352" s="52">
        <v>0</v>
      </c>
      <c r="L1352" s="21">
        <v>0</v>
      </c>
      <c r="M1352" s="21">
        <v>658</v>
      </c>
      <c r="N1352" s="21">
        <v>4265779</v>
      </c>
      <c r="O1352" s="21">
        <v>0</v>
      </c>
      <c r="P1352" s="21">
        <v>0</v>
      </c>
      <c r="Q1352" s="21">
        <v>0</v>
      </c>
      <c r="R1352" s="21">
        <v>0</v>
      </c>
      <c r="S1352" s="21">
        <v>0</v>
      </c>
      <c r="T1352" s="21">
        <v>0</v>
      </c>
      <c r="U1352" s="21">
        <v>0</v>
      </c>
      <c r="V1352" s="21">
        <v>0</v>
      </c>
      <c r="W1352" s="21">
        <v>0</v>
      </c>
      <c r="X1352" s="21">
        <v>0</v>
      </c>
      <c r="Y1352" s="21">
        <v>0</v>
      </c>
      <c r="Z1352" s="21">
        <v>0</v>
      </c>
      <c r="AA1352" s="21">
        <v>0</v>
      </c>
      <c r="AB1352" s="21">
        <v>0</v>
      </c>
      <c r="AC1352" s="21">
        <v>91287.67</v>
      </c>
      <c r="AD1352" s="21">
        <v>0</v>
      </c>
      <c r="AE1352" s="21">
        <v>0</v>
      </c>
      <c r="AF1352" s="24" t="s">
        <v>262</v>
      </c>
      <c r="AG1352" s="24">
        <v>2022</v>
      </c>
      <c r="AH1352" s="25">
        <v>2022</v>
      </c>
      <c r="AT1352" s="12" t="e">
        <f t="shared" ref="AT1352:AT1379" si="128">VLOOKUP(C1352,AW:AX,2,FALSE)</f>
        <v>#N/A</v>
      </c>
      <c r="BW1352" s="49"/>
      <c r="CA1352" s="12" t="e">
        <f>VLOOKUP(C1352,CB:CC,2,FALSE)</f>
        <v>#N/A</v>
      </c>
      <c r="CE1352" s="12" t="e">
        <f t="shared" si="124"/>
        <v>#N/A</v>
      </c>
      <c r="CL1352" s="12" t="e">
        <f t="shared" si="125"/>
        <v>#N/A</v>
      </c>
    </row>
    <row r="1353" spans="1:90" ht="61.5" x14ac:dyDescent="0.85">
      <c r="A1353" s="12">
        <v>1</v>
      </c>
      <c r="B1353" s="45">
        <f>SUBTOTAL(103,$A$1032:A1353)</f>
        <v>292</v>
      </c>
      <c r="C1353" s="15" t="s">
        <v>122</v>
      </c>
      <c r="D1353" s="21">
        <v>5832238.9400000004</v>
      </c>
      <c r="E1353" s="21">
        <v>0</v>
      </c>
      <c r="F1353" s="21">
        <v>0</v>
      </c>
      <c r="G1353" s="21">
        <v>0</v>
      </c>
      <c r="H1353" s="21">
        <v>0</v>
      </c>
      <c r="I1353" s="21">
        <v>0</v>
      </c>
      <c r="J1353" s="21">
        <v>0</v>
      </c>
      <c r="K1353" s="52">
        <v>0</v>
      </c>
      <c r="L1353" s="21">
        <v>0</v>
      </c>
      <c r="M1353" s="21">
        <v>774.5</v>
      </c>
      <c r="N1353" s="21">
        <v>5710044</v>
      </c>
      <c r="O1353" s="21">
        <v>0</v>
      </c>
      <c r="P1353" s="21">
        <v>0</v>
      </c>
      <c r="Q1353" s="21">
        <v>0</v>
      </c>
      <c r="R1353" s="21">
        <v>0</v>
      </c>
      <c r="S1353" s="21">
        <v>0</v>
      </c>
      <c r="T1353" s="21">
        <v>0</v>
      </c>
      <c r="U1353" s="21">
        <v>0</v>
      </c>
      <c r="V1353" s="21">
        <v>0</v>
      </c>
      <c r="W1353" s="21">
        <v>0</v>
      </c>
      <c r="X1353" s="21">
        <v>0</v>
      </c>
      <c r="Y1353" s="21">
        <v>0</v>
      </c>
      <c r="Z1353" s="21">
        <v>0</v>
      </c>
      <c r="AA1353" s="21">
        <v>0</v>
      </c>
      <c r="AB1353" s="21">
        <v>0</v>
      </c>
      <c r="AC1353" s="21">
        <v>122194.94</v>
      </c>
      <c r="AD1353" s="21">
        <v>0</v>
      </c>
      <c r="AE1353" s="21">
        <v>0</v>
      </c>
      <c r="AF1353" s="24" t="s">
        <v>262</v>
      </c>
      <c r="AG1353" s="24">
        <v>2022</v>
      </c>
      <c r="AH1353" s="25">
        <v>2022</v>
      </c>
      <c r="AT1353" s="12" t="e">
        <f t="shared" si="128"/>
        <v>#N/A</v>
      </c>
      <c r="BW1353" s="49"/>
      <c r="CA1353" s="12" t="e">
        <f>VLOOKUP(C1353,CB:CC,2,FALSE)</f>
        <v>#N/A</v>
      </c>
      <c r="CE1353" s="12" t="e">
        <f t="shared" si="124"/>
        <v>#N/A</v>
      </c>
      <c r="CL1353" s="12" t="e">
        <f t="shared" si="125"/>
        <v>#N/A</v>
      </c>
    </row>
    <row r="1354" spans="1:90" ht="61.5" x14ac:dyDescent="0.85">
      <c r="A1354" s="12">
        <v>1</v>
      </c>
      <c r="B1354" s="45">
        <f>SUBTOTAL(103,$A$1032:A1354)</f>
        <v>293</v>
      </c>
      <c r="C1354" s="15" t="s">
        <v>123</v>
      </c>
      <c r="D1354" s="21">
        <v>6322454.7599999998</v>
      </c>
      <c r="E1354" s="21">
        <v>0</v>
      </c>
      <c r="F1354" s="21">
        <v>0</v>
      </c>
      <c r="G1354" s="21">
        <v>0</v>
      </c>
      <c r="H1354" s="21">
        <v>0</v>
      </c>
      <c r="I1354" s="21">
        <v>0</v>
      </c>
      <c r="J1354" s="21">
        <v>0</v>
      </c>
      <c r="K1354" s="52">
        <v>0</v>
      </c>
      <c r="L1354" s="21">
        <v>0</v>
      </c>
      <c r="M1354" s="21">
        <v>930.1</v>
      </c>
      <c r="N1354" s="21">
        <v>6189989</v>
      </c>
      <c r="O1354" s="21">
        <v>0</v>
      </c>
      <c r="P1354" s="21">
        <v>0</v>
      </c>
      <c r="Q1354" s="21">
        <v>0</v>
      </c>
      <c r="R1354" s="21">
        <v>0</v>
      </c>
      <c r="S1354" s="21">
        <v>0</v>
      </c>
      <c r="T1354" s="21">
        <v>0</v>
      </c>
      <c r="U1354" s="21">
        <v>0</v>
      </c>
      <c r="V1354" s="21">
        <v>0</v>
      </c>
      <c r="W1354" s="21">
        <v>0</v>
      </c>
      <c r="X1354" s="21">
        <v>0</v>
      </c>
      <c r="Y1354" s="21">
        <v>0</v>
      </c>
      <c r="Z1354" s="21">
        <v>0</v>
      </c>
      <c r="AA1354" s="21">
        <v>0</v>
      </c>
      <c r="AB1354" s="21">
        <v>0</v>
      </c>
      <c r="AC1354" s="21">
        <v>132465.76</v>
      </c>
      <c r="AD1354" s="21">
        <v>0</v>
      </c>
      <c r="AE1354" s="21">
        <v>0</v>
      </c>
      <c r="AF1354" s="24" t="s">
        <v>262</v>
      </c>
      <c r="AG1354" s="24">
        <v>2022</v>
      </c>
      <c r="AH1354" s="25">
        <v>2022</v>
      </c>
      <c r="AT1354" s="12" t="e">
        <f t="shared" si="128"/>
        <v>#N/A</v>
      </c>
      <c r="BW1354" s="49"/>
      <c r="CA1354" s="12" t="e">
        <f>VLOOKUP(C1354,CB:CC,2,FALSE)</f>
        <v>#N/A</v>
      </c>
      <c r="CE1354" s="12" t="e">
        <f t="shared" si="124"/>
        <v>#N/A</v>
      </c>
      <c r="CL1354" s="12" t="e">
        <f t="shared" si="125"/>
        <v>#N/A</v>
      </c>
    </row>
    <row r="1355" spans="1:90" ht="61.5" x14ac:dyDescent="0.85">
      <c r="A1355" s="12">
        <v>1</v>
      </c>
      <c r="B1355" s="45">
        <f>SUBTOTAL(103,$A$1032:A1355)</f>
        <v>294</v>
      </c>
      <c r="C1355" s="15" t="s">
        <v>128</v>
      </c>
      <c r="D1355" s="21">
        <v>6935199.7699999996</v>
      </c>
      <c r="E1355" s="21">
        <v>0</v>
      </c>
      <c r="F1355" s="21">
        <v>0</v>
      </c>
      <c r="G1355" s="21">
        <v>0</v>
      </c>
      <c r="H1355" s="21">
        <v>0</v>
      </c>
      <c r="I1355" s="21">
        <v>0</v>
      </c>
      <c r="J1355" s="21">
        <v>0</v>
      </c>
      <c r="K1355" s="52">
        <v>0</v>
      </c>
      <c r="L1355" s="21">
        <v>0</v>
      </c>
      <c r="M1355" s="21">
        <v>752.55</v>
      </c>
      <c r="N1355" s="21">
        <v>3769719.6</v>
      </c>
      <c r="O1355" s="21">
        <v>0</v>
      </c>
      <c r="P1355" s="21">
        <v>0</v>
      </c>
      <c r="Q1355" s="21">
        <v>1327.14</v>
      </c>
      <c r="R1355" s="21">
        <v>3020176.4</v>
      </c>
      <c r="S1355" s="21">
        <v>0</v>
      </c>
      <c r="T1355" s="21">
        <v>0</v>
      </c>
      <c r="U1355" s="21">
        <v>0</v>
      </c>
      <c r="V1355" s="21">
        <v>0</v>
      </c>
      <c r="W1355" s="21">
        <v>0</v>
      </c>
      <c r="X1355" s="21">
        <v>0</v>
      </c>
      <c r="Y1355" s="21">
        <v>0</v>
      </c>
      <c r="Z1355" s="21">
        <v>0</v>
      </c>
      <c r="AA1355" s="21">
        <v>0</v>
      </c>
      <c r="AB1355" s="21">
        <v>0</v>
      </c>
      <c r="AC1355" s="21">
        <v>145303.76999999999</v>
      </c>
      <c r="AD1355" s="21">
        <v>0</v>
      </c>
      <c r="AE1355" s="21">
        <v>0</v>
      </c>
      <c r="AF1355" s="24" t="s">
        <v>262</v>
      </c>
      <c r="AG1355" s="24">
        <v>2022</v>
      </c>
      <c r="AH1355" s="25">
        <v>2022</v>
      </c>
      <c r="AT1355" s="12" t="e">
        <f t="shared" si="128"/>
        <v>#N/A</v>
      </c>
      <c r="BW1355" s="49"/>
      <c r="CA1355" s="12" t="e">
        <f>VLOOKUP(C1355,CB:CC,2,FALSE)</f>
        <v>#N/A</v>
      </c>
      <c r="CE1355" s="12" t="e">
        <f t="shared" si="124"/>
        <v>#N/A</v>
      </c>
      <c r="CL1355" s="12" t="e">
        <f t="shared" si="125"/>
        <v>#N/A</v>
      </c>
    </row>
    <row r="1356" spans="1:90" ht="61.5" x14ac:dyDescent="0.85">
      <c r="A1356" s="12">
        <v>1</v>
      </c>
      <c r="B1356" s="45">
        <f>SUBTOTAL(103,$A$1032:A1356)</f>
        <v>295</v>
      </c>
      <c r="C1356" s="15" t="s">
        <v>2765</v>
      </c>
      <c r="D1356" s="21">
        <v>80336.88</v>
      </c>
      <c r="E1356" s="21">
        <v>0</v>
      </c>
      <c r="F1356" s="21">
        <v>0</v>
      </c>
      <c r="G1356" s="21">
        <v>0</v>
      </c>
      <c r="H1356" s="21">
        <v>0</v>
      </c>
      <c r="I1356" s="21">
        <v>0</v>
      </c>
      <c r="J1356" s="21">
        <v>0</v>
      </c>
      <c r="K1356" s="52">
        <v>0</v>
      </c>
      <c r="L1356" s="21">
        <v>0</v>
      </c>
      <c r="M1356" s="21">
        <v>0</v>
      </c>
      <c r="N1356" s="21">
        <v>0</v>
      </c>
      <c r="O1356" s="21">
        <v>0</v>
      </c>
      <c r="P1356" s="21">
        <v>0</v>
      </c>
      <c r="Q1356" s="21">
        <v>0</v>
      </c>
      <c r="R1356" s="21">
        <v>0</v>
      </c>
      <c r="S1356" s="21">
        <v>0</v>
      </c>
      <c r="T1356" s="21">
        <v>0</v>
      </c>
      <c r="U1356" s="21">
        <v>0</v>
      </c>
      <c r="V1356" s="21">
        <v>0</v>
      </c>
      <c r="W1356" s="21">
        <v>0</v>
      </c>
      <c r="X1356" s="21">
        <v>0</v>
      </c>
      <c r="Y1356" s="21">
        <v>0</v>
      </c>
      <c r="Z1356" s="21">
        <v>0</v>
      </c>
      <c r="AA1356" s="21">
        <v>0</v>
      </c>
      <c r="AB1356" s="21">
        <v>0</v>
      </c>
      <c r="AC1356" s="21">
        <v>0</v>
      </c>
      <c r="AD1356" s="21">
        <v>80336.88</v>
      </c>
      <c r="AE1356" s="21">
        <v>0</v>
      </c>
      <c r="AF1356" s="24">
        <v>2022</v>
      </c>
      <c r="AG1356" s="24" t="s">
        <v>262</v>
      </c>
      <c r="AH1356" s="24" t="s">
        <v>262</v>
      </c>
      <c r="AT1356" s="12" t="e">
        <f t="shared" si="128"/>
        <v>#N/A</v>
      </c>
      <c r="BW1356" s="49"/>
      <c r="CA1356" s="12" t="e">
        <f>VLOOKUP(C1356,CB:CC,2,FALSE)</f>
        <v>#N/A</v>
      </c>
      <c r="CE1356" s="12" t="e">
        <f t="shared" si="124"/>
        <v>#N/A</v>
      </c>
      <c r="CL1356" s="12">
        <f t="shared" si="125"/>
        <v>80336.88</v>
      </c>
    </row>
    <row r="1357" spans="1:90" ht="61.5" x14ac:dyDescent="0.85">
      <c r="B1357" s="15" t="s">
        <v>838</v>
      </c>
      <c r="C1357" s="15"/>
      <c r="D1357" s="258">
        <v>2425889.1399999997</v>
      </c>
      <c r="E1357" s="21">
        <v>0</v>
      </c>
      <c r="F1357" s="21">
        <v>0</v>
      </c>
      <c r="G1357" s="21">
        <v>0</v>
      </c>
      <c r="H1357" s="21">
        <v>0</v>
      </c>
      <c r="I1357" s="21">
        <v>0</v>
      </c>
      <c r="J1357" s="21">
        <v>0</v>
      </c>
      <c r="K1357" s="23">
        <v>0</v>
      </c>
      <c r="L1357" s="21">
        <v>0</v>
      </c>
      <c r="M1357" s="21">
        <v>0</v>
      </c>
      <c r="N1357" s="21">
        <v>0</v>
      </c>
      <c r="O1357" s="21">
        <v>0</v>
      </c>
      <c r="P1357" s="21">
        <v>0</v>
      </c>
      <c r="Q1357" s="21">
        <v>420.76</v>
      </c>
      <c r="R1357" s="21">
        <v>2375062.7999999998</v>
      </c>
      <c r="S1357" s="21">
        <v>0</v>
      </c>
      <c r="T1357" s="21">
        <v>0</v>
      </c>
      <c r="U1357" s="21">
        <v>0</v>
      </c>
      <c r="V1357" s="21">
        <v>0</v>
      </c>
      <c r="W1357" s="21">
        <v>0</v>
      </c>
      <c r="X1357" s="21">
        <v>0</v>
      </c>
      <c r="Y1357" s="21">
        <v>0</v>
      </c>
      <c r="Z1357" s="21">
        <v>0</v>
      </c>
      <c r="AA1357" s="21">
        <v>0</v>
      </c>
      <c r="AB1357" s="21">
        <v>0</v>
      </c>
      <c r="AC1357" s="21">
        <v>50826.34</v>
      </c>
      <c r="AD1357" s="21">
        <v>0</v>
      </c>
      <c r="AE1357" s="21">
        <v>0</v>
      </c>
      <c r="AF1357" s="272" t="s">
        <v>718</v>
      </c>
      <c r="AG1357" s="272" t="s">
        <v>718</v>
      </c>
      <c r="AH1357" s="273" t="s">
        <v>718</v>
      </c>
      <c r="AT1357" s="12" t="e">
        <f t="shared" si="128"/>
        <v>#N/A</v>
      </c>
      <c r="BV1357" s="69" t="b">
        <f>D1357=(E1357+F1357+G1357+H1357+I1357+L1357+N1357+P1357+R1357+T1357+U1357+V1357+AA1357+AB1357+AC1357+AD1357+AE1357)</f>
        <v>1</v>
      </c>
      <c r="BW1357" s="49">
        <v>1456533.11</v>
      </c>
      <c r="CE1357" s="12" t="e">
        <f t="shared" si="124"/>
        <v>#N/A</v>
      </c>
      <c r="CL1357" s="12" t="e">
        <f t="shared" si="125"/>
        <v>#N/A</v>
      </c>
    </row>
    <row r="1358" spans="1:90" ht="61.5" x14ac:dyDescent="0.85">
      <c r="A1358" s="12">
        <v>1</v>
      </c>
      <c r="B1358" s="45">
        <f>SUBTOTAL(103,$A$1032:A1358)</f>
        <v>296</v>
      </c>
      <c r="C1358" s="15" t="s">
        <v>1876</v>
      </c>
      <c r="D1358" s="21">
        <v>2425889.1399999997</v>
      </c>
      <c r="E1358" s="21">
        <v>0</v>
      </c>
      <c r="F1358" s="21">
        <v>0</v>
      </c>
      <c r="G1358" s="21">
        <v>0</v>
      </c>
      <c r="H1358" s="21">
        <v>0</v>
      </c>
      <c r="I1358" s="21">
        <v>0</v>
      </c>
      <c r="J1358" s="21">
        <v>0</v>
      </c>
      <c r="K1358" s="52">
        <v>0</v>
      </c>
      <c r="L1358" s="21">
        <v>0</v>
      </c>
      <c r="M1358" s="21">
        <v>0</v>
      </c>
      <c r="N1358" s="21">
        <v>0</v>
      </c>
      <c r="O1358" s="21">
        <v>0</v>
      </c>
      <c r="P1358" s="21">
        <v>0</v>
      </c>
      <c r="Q1358" s="21">
        <v>420.76</v>
      </c>
      <c r="R1358" s="21">
        <v>2375062.7999999998</v>
      </c>
      <c r="S1358" s="21">
        <v>0</v>
      </c>
      <c r="T1358" s="21">
        <v>0</v>
      </c>
      <c r="U1358" s="21">
        <v>0</v>
      </c>
      <c r="V1358" s="21">
        <v>0</v>
      </c>
      <c r="W1358" s="21">
        <v>0</v>
      </c>
      <c r="X1358" s="21">
        <v>0</v>
      </c>
      <c r="Y1358" s="21">
        <v>0</v>
      </c>
      <c r="Z1358" s="21">
        <v>0</v>
      </c>
      <c r="AA1358" s="21">
        <v>0</v>
      </c>
      <c r="AB1358" s="21">
        <v>0</v>
      </c>
      <c r="AC1358" s="21">
        <v>50826.34</v>
      </c>
      <c r="AD1358" s="21">
        <v>0</v>
      </c>
      <c r="AE1358" s="21">
        <v>0</v>
      </c>
      <c r="AF1358" s="24" t="s">
        <v>262</v>
      </c>
      <c r="AG1358" s="24">
        <v>2022</v>
      </c>
      <c r="AH1358" s="25">
        <v>2022</v>
      </c>
      <c r="AT1358" s="12" t="e">
        <f t="shared" si="128"/>
        <v>#N/A</v>
      </c>
      <c r="BW1358" s="49"/>
      <c r="CA1358" s="12" t="e">
        <f>VLOOKUP(C1358,CB:CC,2,FALSE)</f>
        <v>#N/A</v>
      </c>
      <c r="CE1358" s="12" t="e">
        <f t="shared" si="124"/>
        <v>#N/A</v>
      </c>
      <c r="CL1358" s="12" t="e">
        <f t="shared" si="125"/>
        <v>#N/A</v>
      </c>
    </row>
    <row r="1359" spans="1:90" ht="61.5" x14ac:dyDescent="0.85">
      <c r="B1359" s="15" t="s">
        <v>804</v>
      </c>
      <c r="C1359" s="257"/>
      <c r="D1359" s="258">
        <v>7706569.8000000007</v>
      </c>
      <c r="E1359" s="21">
        <v>0</v>
      </c>
      <c r="F1359" s="21">
        <v>0</v>
      </c>
      <c r="G1359" s="21">
        <v>0</v>
      </c>
      <c r="H1359" s="21">
        <v>0</v>
      </c>
      <c r="I1359" s="21">
        <v>0</v>
      </c>
      <c r="J1359" s="21">
        <v>0</v>
      </c>
      <c r="K1359" s="23">
        <v>0</v>
      </c>
      <c r="L1359" s="21">
        <v>0</v>
      </c>
      <c r="M1359" s="21">
        <v>1073.1199999999999</v>
      </c>
      <c r="N1359" s="21">
        <v>5774479.4000000004</v>
      </c>
      <c r="O1359" s="21">
        <v>0</v>
      </c>
      <c r="P1359" s="21">
        <v>0</v>
      </c>
      <c r="Q1359" s="21">
        <v>437</v>
      </c>
      <c r="R1359" s="21">
        <v>1652352.24</v>
      </c>
      <c r="S1359" s="21">
        <v>0</v>
      </c>
      <c r="T1359" s="21">
        <v>0</v>
      </c>
      <c r="U1359" s="21">
        <v>0</v>
      </c>
      <c r="V1359" s="21">
        <v>0</v>
      </c>
      <c r="W1359" s="21">
        <v>0</v>
      </c>
      <c r="X1359" s="21">
        <v>0</v>
      </c>
      <c r="Y1359" s="21">
        <v>0</v>
      </c>
      <c r="Z1359" s="21">
        <v>0</v>
      </c>
      <c r="AA1359" s="21">
        <v>0</v>
      </c>
      <c r="AB1359" s="21">
        <v>0</v>
      </c>
      <c r="AC1359" s="21">
        <v>104680.66</v>
      </c>
      <c r="AD1359" s="21">
        <v>175057.5</v>
      </c>
      <c r="AE1359" s="21">
        <v>0</v>
      </c>
      <c r="AF1359" s="272" t="s">
        <v>718</v>
      </c>
      <c r="AG1359" s="272" t="s">
        <v>718</v>
      </c>
      <c r="AH1359" s="273" t="s">
        <v>718</v>
      </c>
      <c r="AT1359" s="12" t="e">
        <f t="shared" si="128"/>
        <v>#N/A</v>
      </c>
      <c r="BV1359" s="69" t="b">
        <f>D1359=(E1359+F1359+G1359+H1359+I1359+L1359+N1359+P1359+R1359+T1359+U1359+V1359+AA1359+AB1359+AC1359+AD1359+AE1359)</f>
        <v>1</v>
      </c>
      <c r="BW1359" s="49">
        <v>5777967.8699999992</v>
      </c>
      <c r="CE1359" s="12" t="e">
        <f t="shared" si="124"/>
        <v>#N/A</v>
      </c>
      <c r="CL1359" s="12" t="e">
        <f t="shared" si="125"/>
        <v>#N/A</v>
      </c>
    </row>
    <row r="1360" spans="1:90" ht="61.5" x14ac:dyDescent="0.85">
      <c r="A1360" s="12">
        <v>1</v>
      </c>
      <c r="B1360" s="45">
        <f>SUBTOTAL(103,$A$1032:A1360)</f>
        <v>297</v>
      </c>
      <c r="C1360" s="72" t="s">
        <v>175</v>
      </c>
      <c r="D1360" s="21">
        <v>3491931.5700000003</v>
      </c>
      <c r="E1360" s="21">
        <v>0</v>
      </c>
      <c r="F1360" s="21">
        <v>0</v>
      </c>
      <c r="G1360" s="21">
        <v>0</v>
      </c>
      <c r="H1360" s="21">
        <v>0</v>
      </c>
      <c r="I1360" s="21">
        <v>0</v>
      </c>
      <c r="J1360" s="21">
        <v>0</v>
      </c>
      <c r="K1360" s="23">
        <v>0</v>
      </c>
      <c r="L1360" s="21">
        <v>0</v>
      </c>
      <c r="M1360" s="21">
        <v>718.63</v>
      </c>
      <c r="N1360" s="21">
        <v>3367870</v>
      </c>
      <c r="O1360" s="21">
        <v>0</v>
      </c>
      <c r="P1360" s="21">
        <v>0</v>
      </c>
      <c r="Q1360" s="21">
        <v>0</v>
      </c>
      <c r="R1360" s="21">
        <v>0</v>
      </c>
      <c r="S1360" s="21">
        <v>0</v>
      </c>
      <c r="T1360" s="21">
        <v>0</v>
      </c>
      <c r="U1360" s="21">
        <v>0</v>
      </c>
      <c r="V1360" s="21">
        <v>0</v>
      </c>
      <c r="W1360" s="21">
        <v>0</v>
      </c>
      <c r="X1360" s="21">
        <v>0</v>
      </c>
      <c r="Y1360" s="21">
        <v>0</v>
      </c>
      <c r="Z1360" s="21">
        <v>0</v>
      </c>
      <c r="AA1360" s="21">
        <v>0</v>
      </c>
      <c r="AB1360" s="21">
        <v>0</v>
      </c>
      <c r="AC1360" s="21">
        <v>35675.85</v>
      </c>
      <c r="AD1360" s="21">
        <v>88385.72</v>
      </c>
      <c r="AE1360" s="21">
        <v>0</v>
      </c>
      <c r="AF1360" s="24">
        <v>2022</v>
      </c>
      <c r="AG1360" s="24">
        <v>2022</v>
      </c>
      <c r="AH1360" s="25">
        <v>2022</v>
      </c>
      <c r="AT1360" s="12" t="e">
        <f t="shared" si="128"/>
        <v>#N/A</v>
      </c>
      <c r="BW1360" s="49"/>
      <c r="CE1360" s="12">
        <f t="shared" si="124"/>
        <v>1</v>
      </c>
      <c r="CL1360" s="12" t="e">
        <f t="shared" si="125"/>
        <v>#N/A</v>
      </c>
    </row>
    <row r="1361" spans="1:16326" ht="61.5" x14ac:dyDescent="0.85">
      <c r="A1361" s="12">
        <v>1</v>
      </c>
      <c r="B1361" s="45">
        <f>SUBTOTAL(103,$A$1032:A1361)</f>
        <v>298</v>
      </c>
      <c r="C1361" s="72" t="s">
        <v>176</v>
      </c>
      <c r="D1361" s="21">
        <v>1756527.3900000001</v>
      </c>
      <c r="E1361" s="21">
        <v>0</v>
      </c>
      <c r="F1361" s="21">
        <v>0</v>
      </c>
      <c r="G1361" s="21">
        <v>0</v>
      </c>
      <c r="H1361" s="21">
        <v>0</v>
      </c>
      <c r="I1361" s="21">
        <v>0</v>
      </c>
      <c r="J1361" s="21">
        <v>0</v>
      </c>
      <c r="K1361" s="23">
        <v>0</v>
      </c>
      <c r="L1361" s="21">
        <v>0</v>
      </c>
      <c r="M1361" s="21">
        <v>0</v>
      </c>
      <c r="N1361" s="21">
        <v>0</v>
      </c>
      <c r="O1361" s="21">
        <v>0</v>
      </c>
      <c r="P1361" s="21">
        <v>0</v>
      </c>
      <c r="Q1361" s="21">
        <v>437</v>
      </c>
      <c r="R1361" s="21">
        <v>1652352.24</v>
      </c>
      <c r="S1361" s="21">
        <v>0</v>
      </c>
      <c r="T1361" s="21">
        <v>0</v>
      </c>
      <c r="U1361" s="21">
        <v>0</v>
      </c>
      <c r="V1361" s="21">
        <v>0</v>
      </c>
      <c r="W1361" s="21">
        <v>0</v>
      </c>
      <c r="X1361" s="21">
        <v>0</v>
      </c>
      <c r="Y1361" s="21">
        <v>0</v>
      </c>
      <c r="Z1361" s="21">
        <v>0</v>
      </c>
      <c r="AA1361" s="21">
        <v>0</v>
      </c>
      <c r="AB1361" s="21">
        <v>0</v>
      </c>
      <c r="AC1361" s="21">
        <v>17503.37</v>
      </c>
      <c r="AD1361" s="21">
        <v>86671.78</v>
      </c>
      <c r="AE1361" s="21">
        <v>0</v>
      </c>
      <c r="AF1361" s="24">
        <v>2022</v>
      </c>
      <c r="AG1361" s="24">
        <v>2022</v>
      </c>
      <c r="AH1361" s="25">
        <v>2022</v>
      </c>
      <c r="AT1361" s="12" t="e">
        <f t="shared" si="128"/>
        <v>#N/A</v>
      </c>
      <c r="BW1361" s="49"/>
      <c r="CE1361" s="12">
        <f t="shared" si="124"/>
        <v>1</v>
      </c>
      <c r="CL1361" s="12">
        <f t="shared" si="125"/>
        <v>86671.78</v>
      </c>
    </row>
    <row r="1362" spans="1:16326" s="274" customFormat="1" ht="123" x14ac:dyDescent="0.85">
      <c r="A1362" s="105">
        <v>1</v>
      </c>
      <c r="B1362" s="82">
        <f>SUBTOTAL(103,$A$1032:A1362)</f>
        <v>299</v>
      </c>
      <c r="C1362" s="263" t="s">
        <v>169</v>
      </c>
      <c r="D1362" s="84">
        <v>2458110.84</v>
      </c>
      <c r="E1362" s="84">
        <v>0</v>
      </c>
      <c r="F1362" s="84">
        <v>0</v>
      </c>
      <c r="G1362" s="84">
        <v>0</v>
      </c>
      <c r="H1362" s="84">
        <v>0</v>
      </c>
      <c r="I1362" s="84">
        <v>0</v>
      </c>
      <c r="J1362" s="84">
        <v>0</v>
      </c>
      <c r="K1362" s="79">
        <v>0</v>
      </c>
      <c r="L1362" s="84">
        <v>0</v>
      </c>
      <c r="M1362" s="21">
        <v>354.49</v>
      </c>
      <c r="N1362" s="21">
        <v>2406609.4</v>
      </c>
      <c r="O1362" s="84">
        <v>0</v>
      </c>
      <c r="P1362" s="84">
        <v>0</v>
      </c>
      <c r="Q1362" s="84">
        <v>0</v>
      </c>
      <c r="R1362" s="84">
        <v>0</v>
      </c>
      <c r="S1362" s="84">
        <v>0</v>
      </c>
      <c r="T1362" s="84">
        <v>0</v>
      </c>
      <c r="U1362" s="84">
        <v>0</v>
      </c>
      <c r="V1362" s="84">
        <v>0</v>
      </c>
      <c r="W1362" s="84">
        <v>0</v>
      </c>
      <c r="X1362" s="84">
        <v>0</v>
      </c>
      <c r="Y1362" s="84">
        <v>0</v>
      </c>
      <c r="Z1362" s="84">
        <v>0</v>
      </c>
      <c r="AA1362" s="84">
        <v>0</v>
      </c>
      <c r="AB1362" s="84">
        <v>0</v>
      </c>
      <c r="AC1362" s="84">
        <v>51501.440000000002</v>
      </c>
      <c r="AD1362" s="84">
        <v>0</v>
      </c>
      <c r="AE1362" s="84">
        <v>0</v>
      </c>
      <c r="AF1362" s="107" t="s">
        <v>262</v>
      </c>
      <c r="AG1362" s="107">
        <v>2022</v>
      </c>
      <c r="AH1362" s="108">
        <v>2022</v>
      </c>
      <c r="AI1362" s="105"/>
      <c r="AJ1362" s="105"/>
      <c r="AK1362" s="105"/>
      <c r="AL1362" s="105"/>
      <c r="AM1362" s="105"/>
      <c r="AN1362" s="105"/>
      <c r="AO1362" s="105"/>
      <c r="AP1362" s="105"/>
      <c r="AQ1362" s="105"/>
      <c r="AR1362" s="105"/>
      <c r="AS1362" s="105"/>
      <c r="AT1362" s="105" t="e">
        <f t="shared" si="128"/>
        <v>#N/A</v>
      </c>
      <c r="AU1362" s="105"/>
      <c r="AV1362" s="105"/>
      <c r="AW1362" s="105"/>
      <c r="AX1362" s="105"/>
      <c r="AY1362" s="105"/>
      <c r="AZ1362" s="105"/>
      <c r="BA1362" s="105"/>
      <c r="BB1362" s="105"/>
      <c r="BC1362" s="105"/>
      <c r="BD1362" s="105"/>
      <c r="BE1362" s="105"/>
      <c r="BF1362" s="105"/>
      <c r="BG1362" s="105"/>
      <c r="BH1362" s="105"/>
      <c r="BI1362" s="105"/>
      <c r="BJ1362" s="105"/>
      <c r="BK1362" s="105"/>
      <c r="BL1362" s="105"/>
      <c r="BM1362" s="105"/>
      <c r="BN1362" s="105"/>
      <c r="BO1362" s="105"/>
      <c r="BP1362" s="105"/>
      <c r="BQ1362" s="105"/>
      <c r="BR1362" s="105"/>
      <c r="BS1362" s="105"/>
      <c r="BT1362" s="105"/>
      <c r="BU1362" s="105"/>
      <c r="BV1362" s="105"/>
      <c r="BW1362" s="109"/>
      <c r="BX1362" s="105"/>
      <c r="BY1362" s="105"/>
      <c r="BZ1362" s="105"/>
      <c r="CA1362" s="105" t="e">
        <f>VLOOKUP(C1362,CB:CC,2,FALSE)</f>
        <v>#N/A</v>
      </c>
      <c r="CB1362" s="105"/>
      <c r="CC1362" s="105"/>
      <c r="CD1362" s="105"/>
      <c r="CE1362" s="12" t="e">
        <f t="shared" si="124"/>
        <v>#N/A</v>
      </c>
      <c r="CF1362" s="105"/>
      <c r="CG1362" s="105"/>
      <c r="CH1362" s="105"/>
      <c r="CI1362" s="105"/>
      <c r="CJ1362" s="105"/>
      <c r="CK1362" s="105"/>
      <c r="CL1362" s="12" t="e">
        <f t="shared" si="125"/>
        <v>#N/A</v>
      </c>
      <c r="CM1362" s="105"/>
      <c r="CN1362" s="105"/>
      <c r="CO1362" s="105"/>
      <c r="CP1362" s="105"/>
      <c r="CQ1362" s="105"/>
      <c r="CR1362" s="105"/>
      <c r="CS1362" s="105"/>
      <c r="CT1362" s="105"/>
      <c r="CU1362" s="105"/>
      <c r="CV1362" s="105"/>
      <c r="CW1362" s="105"/>
      <c r="CX1362" s="105"/>
      <c r="CY1362" s="105"/>
      <c r="CZ1362" s="105"/>
      <c r="DA1362" s="105"/>
      <c r="DB1362" s="105"/>
      <c r="DC1362" s="105"/>
      <c r="DD1362" s="105"/>
      <c r="DE1362" s="105"/>
      <c r="DF1362" s="105"/>
      <c r="DG1362" s="105"/>
      <c r="DH1362" s="105"/>
      <c r="DI1362" s="105"/>
      <c r="DJ1362" s="105"/>
      <c r="DK1362" s="105"/>
      <c r="DL1362" s="105"/>
      <c r="DM1362" s="105"/>
      <c r="DN1362" s="105"/>
      <c r="DO1362" s="105"/>
      <c r="DP1362" s="105"/>
      <c r="DQ1362" s="105"/>
      <c r="DR1362" s="105"/>
      <c r="DS1362" s="105"/>
      <c r="DT1362" s="105"/>
      <c r="DU1362" s="105"/>
      <c r="DV1362" s="105"/>
      <c r="DW1362" s="105"/>
      <c r="DX1362" s="105"/>
      <c r="DY1362" s="105"/>
      <c r="DZ1362" s="105"/>
      <c r="EA1362" s="105"/>
      <c r="EB1362" s="105"/>
      <c r="EC1362" s="105"/>
      <c r="ED1362" s="105"/>
      <c r="EE1362" s="105"/>
      <c r="EF1362" s="105"/>
      <c r="EG1362" s="105"/>
      <c r="EH1362" s="105"/>
      <c r="EI1362" s="105"/>
      <c r="EJ1362" s="105"/>
      <c r="EK1362" s="105"/>
      <c r="EL1362" s="105"/>
      <c r="EM1362" s="105"/>
      <c r="EN1362" s="105"/>
      <c r="EO1362" s="105"/>
      <c r="EP1362" s="105"/>
      <c r="EQ1362" s="105"/>
      <c r="ER1362" s="105"/>
      <c r="ES1362" s="105"/>
      <c r="ET1362" s="105"/>
      <c r="EU1362" s="105"/>
      <c r="EV1362" s="105"/>
      <c r="EW1362" s="105"/>
      <c r="EX1362" s="105"/>
      <c r="EY1362" s="105"/>
      <c r="EZ1362" s="105"/>
      <c r="FA1362" s="105"/>
      <c r="FB1362" s="105"/>
      <c r="FC1362" s="105"/>
      <c r="FD1362" s="105"/>
      <c r="FE1362" s="105"/>
      <c r="FF1362" s="105"/>
      <c r="FG1362" s="105"/>
      <c r="FH1362" s="105"/>
      <c r="FI1362" s="105"/>
      <c r="FJ1362" s="105"/>
      <c r="FK1362" s="105"/>
      <c r="FL1362" s="105"/>
      <c r="FM1362" s="105"/>
      <c r="FN1362" s="105"/>
      <c r="FO1362" s="105"/>
      <c r="FP1362" s="105"/>
      <c r="FQ1362" s="105"/>
      <c r="FR1362" s="105"/>
      <c r="FS1362" s="105"/>
      <c r="FT1362" s="105"/>
      <c r="FU1362" s="105"/>
      <c r="FV1362" s="105"/>
      <c r="FW1362" s="105"/>
      <c r="FX1362" s="105"/>
      <c r="FY1362" s="105"/>
      <c r="FZ1362" s="105"/>
      <c r="GA1362" s="105"/>
      <c r="GB1362" s="105"/>
      <c r="GC1362" s="105"/>
      <c r="GD1362" s="105"/>
      <c r="GE1362" s="105"/>
      <c r="GF1362" s="105"/>
      <c r="GG1362" s="105"/>
      <c r="GH1362" s="105"/>
      <c r="GI1362" s="105"/>
      <c r="GJ1362" s="105"/>
      <c r="GK1362" s="105"/>
      <c r="GL1362" s="105"/>
      <c r="GM1362" s="105"/>
      <c r="GN1362" s="105"/>
      <c r="GO1362" s="105"/>
      <c r="GP1362" s="105"/>
      <c r="GQ1362" s="105"/>
      <c r="GR1362" s="105"/>
      <c r="GS1362" s="105"/>
      <c r="GT1362" s="105"/>
      <c r="GU1362" s="105"/>
      <c r="GV1362" s="105"/>
      <c r="GW1362" s="105"/>
      <c r="GX1362" s="105"/>
      <c r="GY1362" s="105"/>
      <c r="GZ1362" s="105"/>
      <c r="HA1362" s="105"/>
      <c r="HB1362" s="105"/>
      <c r="HC1362" s="105"/>
      <c r="HD1362" s="105"/>
      <c r="HE1362" s="105"/>
      <c r="HF1362" s="105"/>
      <c r="HG1362" s="105"/>
      <c r="HH1362" s="105"/>
      <c r="HI1362" s="105"/>
      <c r="HJ1362" s="105"/>
      <c r="HK1362" s="105"/>
      <c r="HL1362" s="105"/>
      <c r="HM1362" s="105"/>
      <c r="HN1362" s="105"/>
      <c r="HO1362" s="105"/>
      <c r="HP1362" s="105"/>
      <c r="HQ1362" s="105"/>
      <c r="HR1362" s="105"/>
      <c r="HS1362" s="105"/>
      <c r="HT1362" s="105"/>
      <c r="HU1362" s="105"/>
      <c r="HV1362" s="105"/>
      <c r="HW1362" s="105"/>
      <c r="HX1362" s="105"/>
      <c r="HY1362" s="105"/>
      <c r="HZ1362" s="105"/>
      <c r="IA1362" s="105"/>
      <c r="IB1362" s="105"/>
      <c r="IC1362" s="105"/>
      <c r="ID1362" s="105"/>
      <c r="IE1362" s="105"/>
      <c r="IF1362" s="105"/>
      <c r="IG1362" s="105"/>
      <c r="IH1362" s="105"/>
      <c r="II1362" s="105"/>
      <c r="IJ1362" s="105"/>
      <c r="IK1362" s="105"/>
      <c r="IL1362" s="105"/>
      <c r="IM1362" s="105"/>
      <c r="IN1362" s="105"/>
      <c r="IO1362" s="105"/>
      <c r="IP1362" s="105"/>
      <c r="IQ1362" s="105"/>
      <c r="IR1362" s="105"/>
      <c r="IS1362" s="105"/>
      <c r="IT1362" s="105"/>
      <c r="IU1362" s="105"/>
      <c r="IV1362" s="105"/>
      <c r="IW1362" s="105"/>
      <c r="IX1362" s="105"/>
      <c r="IY1362" s="105"/>
      <c r="IZ1362" s="105"/>
      <c r="JA1362" s="105"/>
      <c r="JB1362" s="105"/>
      <c r="JC1362" s="105"/>
      <c r="JD1362" s="105"/>
      <c r="JE1362" s="105"/>
      <c r="JF1362" s="105"/>
      <c r="JG1362" s="105"/>
      <c r="JH1362" s="105"/>
      <c r="JI1362" s="105"/>
      <c r="JJ1362" s="105"/>
      <c r="JK1362" s="105"/>
      <c r="JL1362" s="105"/>
      <c r="JM1362" s="105"/>
      <c r="JN1362" s="105"/>
      <c r="JO1362" s="105"/>
      <c r="JP1362" s="105"/>
      <c r="JQ1362" s="105"/>
      <c r="JR1362" s="105"/>
      <c r="JS1362" s="105"/>
      <c r="JT1362" s="105"/>
      <c r="JU1362" s="105"/>
      <c r="JV1362" s="105"/>
      <c r="JW1362" s="105"/>
      <c r="JX1362" s="105"/>
      <c r="JY1362" s="105"/>
      <c r="JZ1362" s="105"/>
      <c r="KA1362" s="105"/>
      <c r="KB1362" s="105"/>
      <c r="KC1362" s="105"/>
      <c r="KD1362" s="105"/>
      <c r="KE1362" s="105"/>
      <c r="KF1362" s="105"/>
      <c r="KG1362" s="105"/>
      <c r="KH1362" s="105"/>
      <c r="KI1362" s="105"/>
      <c r="KJ1362" s="105"/>
      <c r="KK1362" s="105"/>
      <c r="KL1362" s="105"/>
      <c r="KM1362" s="105"/>
      <c r="KN1362" s="105"/>
      <c r="KO1362" s="105"/>
      <c r="KP1362" s="105"/>
      <c r="KQ1362" s="105"/>
      <c r="KR1362" s="105"/>
      <c r="KS1362" s="105"/>
      <c r="KT1362" s="105"/>
      <c r="KU1362" s="105"/>
      <c r="KV1362" s="105"/>
      <c r="KW1362" s="105"/>
      <c r="KX1362" s="105"/>
      <c r="KY1362" s="105"/>
      <c r="KZ1362" s="105"/>
      <c r="LA1362" s="105"/>
      <c r="LB1362" s="105"/>
      <c r="LC1362" s="105"/>
      <c r="LD1362" s="105"/>
      <c r="LE1362" s="105"/>
      <c r="LF1362" s="105"/>
      <c r="LG1362" s="105"/>
      <c r="LH1362" s="105"/>
      <c r="LI1362" s="105"/>
      <c r="LJ1362" s="105"/>
      <c r="LK1362" s="105"/>
      <c r="LL1362" s="105"/>
      <c r="LM1362" s="105"/>
      <c r="LN1362" s="105"/>
      <c r="LO1362" s="105"/>
      <c r="LP1362" s="105"/>
      <c r="LQ1362" s="105"/>
      <c r="LR1362" s="105"/>
      <c r="LS1362" s="105"/>
      <c r="LT1362" s="105"/>
      <c r="LU1362" s="105"/>
      <c r="LV1362" s="105"/>
      <c r="LW1362" s="105"/>
      <c r="LX1362" s="105"/>
      <c r="LY1362" s="105"/>
      <c r="LZ1362" s="105"/>
      <c r="MA1362" s="105"/>
      <c r="MB1362" s="105"/>
      <c r="MC1362" s="105"/>
      <c r="MD1362" s="105"/>
      <c r="ME1362" s="105"/>
      <c r="MF1362" s="105"/>
      <c r="MG1362" s="105"/>
      <c r="MH1362" s="105"/>
      <c r="MI1362" s="105"/>
      <c r="MJ1362" s="105"/>
      <c r="MK1362" s="105"/>
      <c r="ML1362" s="105"/>
      <c r="MM1362" s="105"/>
      <c r="MN1362" s="105"/>
      <c r="MO1362" s="105"/>
      <c r="MP1362" s="105"/>
      <c r="MQ1362" s="105"/>
      <c r="MR1362" s="105"/>
      <c r="MS1362" s="105"/>
      <c r="MT1362" s="105"/>
      <c r="MU1362" s="105"/>
      <c r="MV1362" s="105"/>
      <c r="MW1362" s="105"/>
      <c r="MX1362" s="105"/>
      <c r="MY1362" s="105"/>
      <c r="MZ1362" s="105"/>
      <c r="NA1362" s="105"/>
      <c r="NB1362" s="105"/>
      <c r="NC1362" s="105"/>
      <c r="ND1362" s="105"/>
      <c r="NE1362" s="105"/>
      <c r="NF1362" s="105"/>
      <c r="NG1362" s="105"/>
      <c r="NH1362" s="105"/>
      <c r="NI1362" s="105"/>
      <c r="NJ1362" s="105"/>
      <c r="NK1362" s="105"/>
      <c r="NL1362" s="105"/>
      <c r="NM1362" s="105"/>
      <c r="NN1362" s="105"/>
      <c r="NO1362" s="105"/>
      <c r="NP1362" s="105"/>
      <c r="NQ1362" s="105"/>
      <c r="NR1362" s="105"/>
      <c r="NS1362" s="105"/>
      <c r="NT1362" s="105"/>
      <c r="NU1362" s="105"/>
      <c r="NV1362" s="105"/>
      <c r="NW1362" s="105"/>
      <c r="NX1362" s="105"/>
      <c r="NY1362" s="105"/>
      <c r="NZ1362" s="105"/>
      <c r="OA1362" s="105"/>
      <c r="OB1362" s="105"/>
      <c r="OC1362" s="105"/>
      <c r="OD1362" s="105"/>
      <c r="OE1362" s="105"/>
      <c r="OF1362" s="105"/>
      <c r="OG1362" s="105"/>
      <c r="OH1362" s="105"/>
      <c r="OI1362" s="105"/>
      <c r="OJ1362" s="105"/>
      <c r="OK1362" s="105"/>
      <c r="OL1362" s="105"/>
      <c r="OM1362" s="105"/>
      <c r="ON1362" s="105"/>
      <c r="OO1362" s="105"/>
      <c r="OP1362" s="105"/>
      <c r="OQ1362" s="105"/>
      <c r="OR1362" s="105"/>
      <c r="OS1362" s="105"/>
      <c r="OT1362" s="105"/>
      <c r="OU1362" s="105"/>
      <c r="OV1362" s="105"/>
      <c r="OW1362" s="105"/>
      <c r="OX1362" s="105"/>
      <c r="OY1362" s="105"/>
      <c r="OZ1362" s="105"/>
      <c r="PA1362" s="105"/>
      <c r="PB1362" s="105"/>
      <c r="PC1362" s="105"/>
      <c r="PD1362" s="105"/>
      <c r="PE1362" s="105"/>
      <c r="PF1362" s="105"/>
      <c r="PG1362" s="105"/>
      <c r="PH1362" s="105"/>
      <c r="PI1362" s="105"/>
      <c r="PJ1362" s="105"/>
      <c r="PK1362" s="105"/>
      <c r="PL1362" s="105"/>
      <c r="PM1362" s="105"/>
      <c r="PN1362" s="105"/>
      <c r="PO1362" s="105"/>
      <c r="PP1362" s="105"/>
      <c r="PQ1362" s="105"/>
      <c r="PR1362" s="105"/>
      <c r="PS1362" s="105"/>
      <c r="PT1362" s="105"/>
      <c r="PU1362" s="105"/>
      <c r="PV1362" s="105"/>
      <c r="PW1362" s="105"/>
      <c r="PX1362" s="105"/>
      <c r="PY1362" s="105"/>
      <c r="PZ1362" s="105"/>
      <c r="QA1362" s="105"/>
      <c r="QB1362" s="105"/>
      <c r="QC1362" s="105"/>
      <c r="QD1362" s="105"/>
      <c r="QE1362" s="105"/>
      <c r="QF1362" s="105"/>
      <c r="QG1362" s="105"/>
      <c r="QH1362" s="105"/>
      <c r="QI1362" s="105"/>
      <c r="QJ1362" s="105"/>
      <c r="QK1362" s="105"/>
      <c r="QL1362" s="105"/>
      <c r="QM1362" s="105"/>
      <c r="QN1362" s="105"/>
      <c r="QO1362" s="105"/>
      <c r="QP1362" s="105"/>
      <c r="QQ1362" s="105"/>
      <c r="QR1362" s="105"/>
      <c r="QS1362" s="105"/>
      <c r="QT1362" s="105"/>
      <c r="QU1362" s="105"/>
      <c r="QV1362" s="105"/>
      <c r="QW1362" s="105"/>
      <c r="QX1362" s="105"/>
      <c r="QY1362" s="105"/>
      <c r="QZ1362" s="105"/>
      <c r="RA1362" s="105"/>
      <c r="RB1362" s="105"/>
      <c r="RC1362" s="105"/>
      <c r="RD1362" s="105"/>
      <c r="RE1362" s="105"/>
      <c r="RF1362" s="105"/>
      <c r="RG1362" s="105"/>
      <c r="RH1362" s="105"/>
      <c r="RI1362" s="105"/>
      <c r="RJ1362" s="105"/>
      <c r="RK1362" s="105"/>
      <c r="RL1362" s="105"/>
      <c r="RM1362" s="105"/>
      <c r="RN1362" s="105"/>
      <c r="RO1362" s="105"/>
      <c r="RP1362" s="105"/>
      <c r="RQ1362" s="105"/>
      <c r="RR1362" s="105"/>
      <c r="RS1362" s="105"/>
      <c r="RT1362" s="105"/>
      <c r="RU1362" s="105"/>
      <c r="RV1362" s="105"/>
      <c r="RW1362" s="105"/>
      <c r="RX1362" s="105"/>
      <c r="RY1362" s="105"/>
      <c r="RZ1362" s="105"/>
      <c r="SA1362" s="105"/>
      <c r="SB1362" s="105"/>
      <c r="SC1362" s="105"/>
      <c r="SD1362" s="105"/>
      <c r="SE1362" s="105"/>
      <c r="SF1362" s="105"/>
      <c r="SG1362" s="105"/>
      <c r="SH1362" s="105"/>
      <c r="SI1362" s="105"/>
      <c r="SJ1362" s="105"/>
      <c r="SK1362" s="105"/>
      <c r="SL1362" s="105"/>
      <c r="SM1362" s="105"/>
      <c r="SN1362" s="105"/>
      <c r="SO1362" s="105"/>
      <c r="SP1362" s="105"/>
      <c r="SQ1362" s="105"/>
      <c r="SR1362" s="105"/>
      <c r="SS1362" s="105"/>
      <c r="ST1362" s="105"/>
      <c r="SU1362" s="105"/>
      <c r="SV1362" s="105"/>
      <c r="SW1362" s="105"/>
      <c r="SX1362" s="105"/>
      <c r="SY1362" s="105"/>
      <c r="SZ1362" s="105"/>
      <c r="TA1362" s="105"/>
      <c r="TB1362" s="105"/>
      <c r="TC1362" s="105"/>
      <c r="TD1362" s="105"/>
      <c r="TE1362" s="105"/>
      <c r="TF1362" s="105"/>
      <c r="TG1362" s="105"/>
      <c r="TH1362" s="105"/>
      <c r="TI1362" s="105"/>
      <c r="TJ1362" s="105"/>
      <c r="TK1362" s="105"/>
      <c r="TL1362" s="105"/>
      <c r="TM1362" s="105"/>
      <c r="TN1362" s="105"/>
      <c r="TO1362" s="105"/>
      <c r="TP1362" s="105"/>
      <c r="TQ1362" s="105"/>
      <c r="TR1362" s="105"/>
      <c r="TS1362" s="105"/>
      <c r="TT1362" s="105"/>
      <c r="TU1362" s="105"/>
      <c r="TV1362" s="105"/>
      <c r="TW1362" s="105"/>
      <c r="TX1362" s="105"/>
      <c r="TY1362" s="105"/>
      <c r="TZ1362" s="105"/>
      <c r="UA1362" s="105"/>
      <c r="UB1362" s="105"/>
      <c r="UC1362" s="105"/>
      <c r="UD1362" s="105"/>
      <c r="UE1362" s="105"/>
      <c r="UF1362" s="105"/>
      <c r="UG1362" s="105"/>
      <c r="UH1362" s="105"/>
      <c r="UI1362" s="105"/>
      <c r="UJ1362" s="105"/>
      <c r="UK1362" s="105"/>
      <c r="UL1362" s="105"/>
      <c r="UM1362" s="105"/>
      <c r="UN1362" s="105"/>
      <c r="UO1362" s="105"/>
      <c r="UP1362" s="105"/>
      <c r="UQ1362" s="105"/>
      <c r="UR1362" s="105"/>
      <c r="US1362" s="105"/>
      <c r="UT1362" s="105"/>
      <c r="UU1362" s="105"/>
      <c r="UV1362" s="105"/>
      <c r="UW1362" s="105"/>
      <c r="UX1362" s="105"/>
      <c r="UY1362" s="105"/>
      <c r="UZ1362" s="105"/>
      <c r="VA1362" s="105"/>
      <c r="VB1362" s="105"/>
      <c r="VC1362" s="105"/>
      <c r="VD1362" s="105"/>
      <c r="VE1362" s="105"/>
      <c r="VF1362" s="105"/>
      <c r="VG1362" s="105"/>
      <c r="VH1362" s="105"/>
      <c r="VI1362" s="105"/>
      <c r="VJ1362" s="105"/>
      <c r="VK1362" s="105"/>
      <c r="VL1362" s="105"/>
      <c r="VM1362" s="105"/>
      <c r="VN1362" s="105"/>
      <c r="VO1362" s="105"/>
      <c r="VP1362" s="105"/>
      <c r="VQ1362" s="105"/>
      <c r="VR1362" s="105"/>
      <c r="VS1362" s="105"/>
      <c r="VT1362" s="105"/>
      <c r="VU1362" s="105"/>
      <c r="VV1362" s="105"/>
      <c r="VW1362" s="105"/>
      <c r="VX1362" s="105"/>
      <c r="VY1362" s="105"/>
      <c r="VZ1362" s="105"/>
      <c r="WA1362" s="105"/>
      <c r="WB1362" s="105"/>
      <c r="WC1362" s="105"/>
      <c r="WD1362" s="105"/>
      <c r="WE1362" s="105"/>
      <c r="WF1362" s="105"/>
      <c r="WG1362" s="105"/>
      <c r="WH1362" s="105"/>
      <c r="WI1362" s="105"/>
      <c r="WJ1362" s="105"/>
      <c r="WK1362" s="105"/>
      <c r="WL1362" s="105"/>
      <c r="WM1362" s="105"/>
      <c r="WN1362" s="105"/>
      <c r="WO1362" s="105"/>
      <c r="WP1362" s="105"/>
      <c r="WQ1362" s="105"/>
      <c r="WR1362" s="105"/>
      <c r="WS1362" s="105"/>
      <c r="WT1362" s="105"/>
      <c r="WU1362" s="105"/>
      <c r="WV1362" s="105"/>
      <c r="WW1362" s="105"/>
      <c r="WX1362" s="105"/>
      <c r="WY1362" s="105"/>
      <c r="WZ1362" s="105"/>
      <c r="XA1362" s="105"/>
      <c r="XB1362" s="105"/>
      <c r="XC1362" s="105"/>
      <c r="XD1362" s="105"/>
      <c r="XE1362" s="105"/>
      <c r="XF1362" s="105"/>
      <c r="XG1362" s="105"/>
      <c r="XH1362" s="105"/>
      <c r="XI1362" s="105"/>
      <c r="XJ1362" s="105"/>
      <c r="XK1362" s="105"/>
      <c r="XL1362" s="105"/>
      <c r="XM1362" s="105"/>
      <c r="XN1362" s="105"/>
      <c r="XO1362" s="105"/>
      <c r="XP1362" s="105"/>
      <c r="XQ1362" s="105"/>
      <c r="XR1362" s="105"/>
      <c r="XS1362" s="105"/>
      <c r="XT1362" s="105"/>
      <c r="XU1362" s="105"/>
      <c r="XV1362" s="105"/>
      <c r="XW1362" s="105"/>
      <c r="XX1362" s="105"/>
      <c r="XY1362" s="105"/>
      <c r="XZ1362" s="105"/>
      <c r="YA1362" s="105"/>
      <c r="YB1362" s="105"/>
      <c r="YC1362" s="105"/>
      <c r="YD1362" s="105"/>
      <c r="YE1362" s="105"/>
      <c r="YF1362" s="105"/>
      <c r="YG1362" s="105"/>
      <c r="YH1362" s="105"/>
      <c r="YI1362" s="105"/>
      <c r="YJ1362" s="105"/>
      <c r="YK1362" s="105"/>
      <c r="YL1362" s="105"/>
      <c r="YM1362" s="105"/>
      <c r="YN1362" s="105"/>
      <c r="YO1362" s="105"/>
      <c r="YP1362" s="105"/>
      <c r="YQ1362" s="105"/>
      <c r="YR1362" s="105"/>
      <c r="YS1362" s="105"/>
      <c r="YT1362" s="105"/>
      <c r="YU1362" s="105"/>
      <c r="YV1362" s="105"/>
      <c r="YW1362" s="105"/>
      <c r="YX1362" s="105"/>
      <c r="YY1362" s="105"/>
      <c r="YZ1362" s="105"/>
      <c r="ZA1362" s="105"/>
      <c r="ZB1362" s="105"/>
      <c r="ZC1362" s="105"/>
      <c r="ZD1362" s="105"/>
      <c r="ZE1362" s="105"/>
      <c r="ZF1362" s="105"/>
      <c r="ZG1362" s="105"/>
      <c r="ZH1362" s="105"/>
      <c r="ZI1362" s="105"/>
      <c r="ZJ1362" s="105"/>
      <c r="ZK1362" s="105"/>
      <c r="ZL1362" s="105"/>
      <c r="ZM1362" s="105"/>
      <c r="ZN1362" s="105"/>
      <c r="ZO1362" s="105"/>
      <c r="ZP1362" s="105"/>
      <c r="ZQ1362" s="105"/>
      <c r="ZR1362" s="105"/>
      <c r="ZS1362" s="105"/>
      <c r="ZT1362" s="105"/>
      <c r="ZU1362" s="105"/>
      <c r="ZV1362" s="105"/>
      <c r="ZW1362" s="105"/>
      <c r="ZX1362" s="105"/>
      <c r="ZY1362" s="105"/>
      <c r="ZZ1362" s="105"/>
      <c r="AAA1362" s="105"/>
      <c r="AAB1362" s="105"/>
      <c r="AAC1362" s="105"/>
      <c r="AAD1362" s="105"/>
      <c r="AAE1362" s="105"/>
      <c r="AAF1362" s="105"/>
      <c r="AAG1362" s="105"/>
      <c r="AAH1362" s="105"/>
      <c r="AAI1362" s="105"/>
      <c r="AAJ1362" s="105"/>
      <c r="AAK1362" s="105"/>
      <c r="AAL1362" s="105"/>
      <c r="AAM1362" s="105"/>
      <c r="AAN1362" s="105"/>
      <c r="AAO1362" s="105"/>
      <c r="AAP1362" s="105"/>
      <c r="AAQ1362" s="105"/>
      <c r="AAR1362" s="105"/>
      <c r="AAS1362" s="105"/>
      <c r="AAT1362" s="105"/>
      <c r="AAU1362" s="105"/>
      <c r="AAV1362" s="105"/>
      <c r="AAW1362" s="105"/>
      <c r="AAX1362" s="105"/>
      <c r="AAY1362" s="105"/>
      <c r="AAZ1362" s="105"/>
      <c r="ABA1362" s="105"/>
      <c r="ABB1362" s="105"/>
      <c r="ABC1362" s="105"/>
      <c r="ABD1362" s="105"/>
      <c r="ABE1362" s="105"/>
      <c r="ABF1362" s="105"/>
      <c r="ABG1362" s="105"/>
      <c r="ABH1362" s="105"/>
      <c r="ABI1362" s="105"/>
      <c r="ABJ1362" s="105"/>
      <c r="ABK1362" s="105"/>
      <c r="ABL1362" s="105"/>
      <c r="ABM1362" s="105"/>
      <c r="ABN1362" s="105"/>
      <c r="ABO1362" s="105"/>
      <c r="ABP1362" s="105"/>
      <c r="ABQ1362" s="105"/>
      <c r="ABR1362" s="105"/>
      <c r="ABS1362" s="105"/>
      <c r="ABT1362" s="105"/>
      <c r="ABU1362" s="105"/>
      <c r="ABV1362" s="105"/>
      <c r="ABW1362" s="105"/>
      <c r="ABX1362" s="105"/>
      <c r="ABY1362" s="105"/>
      <c r="ABZ1362" s="105"/>
      <c r="ACA1362" s="105"/>
      <c r="ACB1362" s="105"/>
      <c r="ACC1362" s="105"/>
      <c r="ACD1362" s="105"/>
      <c r="ACE1362" s="105"/>
      <c r="ACF1362" s="105"/>
      <c r="ACG1362" s="105"/>
      <c r="ACH1362" s="105"/>
      <c r="ACI1362" s="105"/>
      <c r="ACJ1362" s="105"/>
      <c r="ACK1362" s="105"/>
      <c r="ACL1362" s="105"/>
      <c r="ACM1362" s="105"/>
      <c r="ACN1362" s="105"/>
      <c r="ACO1362" s="105"/>
      <c r="ACP1362" s="105"/>
      <c r="ACQ1362" s="105"/>
      <c r="ACR1362" s="105"/>
      <c r="ACS1362" s="105"/>
      <c r="ACT1362" s="105"/>
      <c r="ACU1362" s="105"/>
      <c r="ACV1362" s="105"/>
      <c r="ACW1362" s="105"/>
      <c r="ACX1362" s="105"/>
      <c r="ACY1362" s="105"/>
      <c r="ACZ1362" s="105"/>
      <c r="ADA1362" s="105"/>
      <c r="ADB1362" s="105"/>
      <c r="ADC1362" s="105"/>
      <c r="ADD1362" s="105"/>
      <c r="ADE1362" s="105"/>
      <c r="ADF1362" s="105"/>
      <c r="ADG1362" s="105"/>
      <c r="ADH1362" s="105"/>
      <c r="ADI1362" s="105"/>
      <c r="ADJ1362" s="105"/>
      <c r="ADK1362" s="105"/>
      <c r="ADL1362" s="105"/>
      <c r="ADM1362" s="105"/>
      <c r="ADN1362" s="105"/>
      <c r="ADO1362" s="105"/>
      <c r="ADP1362" s="105"/>
      <c r="ADQ1362" s="105"/>
      <c r="ADR1362" s="105"/>
      <c r="ADS1362" s="105"/>
      <c r="ADT1362" s="105"/>
      <c r="ADU1362" s="105"/>
      <c r="ADV1362" s="105"/>
      <c r="ADW1362" s="105"/>
      <c r="ADX1362" s="105"/>
      <c r="ADY1362" s="105"/>
      <c r="ADZ1362" s="105"/>
      <c r="AEA1362" s="105"/>
      <c r="AEB1362" s="105"/>
      <c r="AEC1362" s="105"/>
      <c r="AED1362" s="105"/>
      <c r="AEE1362" s="105"/>
      <c r="AEF1362" s="105"/>
      <c r="AEG1362" s="105"/>
      <c r="AEH1362" s="105"/>
      <c r="AEI1362" s="105"/>
      <c r="AEJ1362" s="105"/>
      <c r="AEK1362" s="105"/>
      <c r="AEL1362" s="105"/>
      <c r="AEM1362" s="105"/>
      <c r="AEN1362" s="105"/>
      <c r="AEO1362" s="105"/>
      <c r="AEP1362" s="105"/>
      <c r="AEQ1362" s="105"/>
      <c r="AER1362" s="105"/>
      <c r="AES1362" s="105"/>
      <c r="AET1362" s="105"/>
      <c r="AEU1362" s="105"/>
      <c r="AEV1362" s="105"/>
      <c r="AEW1362" s="105"/>
      <c r="AEX1362" s="105"/>
      <c r="AEY1362" s="105"/>
      <c r="AEZ1362" s="105"/>
      <c r="AFA1362" s="105"/>
      <c r="AFB1362" s="105"/>
      <c r="AFC1362" s="105"/>
      <c r="AFD1362" s="105"/>
      <c r="AFE1362" s="105"/>
      <c r="AFF1362" s="105"/>
      <c r="AFG1362" s="105"/>
      <c r="AFH1362" s="105"/>
      <c r="AFI1362" s="105"/>
      <c r="AFJ1362" s="105"/>
      <c r="AFK1362" s="105"/>
      <c r="AFL1362" s="105"/>
      <c r="AFM1362" s="105"/>
      <c r="AFN1362" s="105"/>
      <c r="AFO1362" s="105"/>
      <c r="AFP1362" s="105"/>
      <c r="AFQ1362" s="105"/>
      <c r="AFR1362" s="105"/>
      <c r="AFS1362" s="105"/>
      <c r="AFT1362" s="105"/>
      <c r="AFU1362" s="105"/>
      <c r="AFV1362" s="105"/>
      <c r="AFW1362" s="105"/>
      <c r="AFX1362" s="105"/>
      <c r="AFY1362" s="105"/>
      <c r="AFZ1362" s="105"/>
      <c r="AGA1362" s="105"/>
      <c r="AGB1362" s="105"/>
      <c r="AGC1362" s="105"/>
      <c r="AGD1362" s="105"/>
      <c r="AGE1362" s="105"/>
      <c r="AGF1362" s="105"/>
      <c r="AGG1362" s="105"/>
      <c r="AGH1362" s="105"/>
      <c r="AGI1362" s="105"/>
      <c r="AGJ1362" s="105"/>
      <c r="AGK1362" s="105"/>
      <c r="AGL1362" s="105"/>
      <c r="AGM1362" s="105"/>
      <c r="AGN1362" s="105"/>
      <c r="AGO1362" s="105"/>
      <c r="AGP1362" s="105"/>
      <c r="AGQ1362" s="105"/>
      <c r="AGR1362" s="105"/>
      <c r="AGS1362" s="105"/>
      <c r="AGT1362" s="105"/>
      <c r="AGU1362" s="105"/>
      <c r="AGV1362" s="105"/>
      <c r="AGW1362" s="105"/>
      <c r="AGX1362" s="105"/>
      <c r="AGY1362" s="105"/>
      <c r="AGZ1362" s="105"/>
      <c r="AHA1362" s="105"/>
      <c r="AHB1362" s="105"/>
      <c r="AHC1362" s="105"/>
      <c r="AHD1362" s="105"/>
      <c r="AHE1362" s="105"/>
      <c r="AHF1362" s="105"/>
      <c r="AHG1362" s="105"/>
      <c r="AHH1362" s="105"/>
      <c r="AHI1362" s="105"/>
      <c r="AHJ1362" s="105"/>
      <c r="AHK1362" s="105"/>
      <c r="AHL1362" s="105"/>
      <c r="AHM1362" s="105"/>
      <c r="AHN1362" s="105"/>
      <c r="AHO1362" s="105"/>
      <c r="AHP1362" s="105"/>
      <c r="AHQ1362" s="105"/>
      <c r="AHR1362" s="105"/>
      <c r="AHS1362" s="105"/>
      <c r="AHT1362" s="105"/>
      <c r="AHU1362" s="105"/>
      <c r="AHV1362" s="105"/>
      <c r="AHW1362" s="105"/>
      <c r="AHX1362" s="105"/>
      <c r="AHY1362" s="105"/>
      <c r="AHZ1362" s="105"/>
      <c r="AIA1362" s="105"/>
      <c r="AIB1362" s="105"/>
      <c r="AIC1362" s="105"/>
      <c r="AID1362" s="105"/>
      <c r="AIE1362" s="105"/>
      <c r="AIF1362" s="105"/>
      <c r="AIG1362" s="105"/>
      <c r="AIH1362" s="105"/>
      <c r="AII1362" s="105"/>
      <c r="AIJ1362" s="105"/>
      <c r="AIK1362" s="105"/>
      <c r="AIL1362" s="105"/>
      <c r="AIM1362" s="105"/>
      <c r="AIN1362" s="105"/>
      <c r="AIO1362" s="105"/>
      <c r="AIP1362" s="105"/>
      <c r="AIQ1362" s="105"/>
      <c r="AIR1362" s="105"/>
      <c r="AIS1362" s="105"/>
      <c r="AIT1362" s="105"/>
      <c r="AIU1362" s="105"/>
      <c r="AIV1362" s="105"/>
      <c r="AIW1362" s="105"/>
      <c r="AIX1362" s="105"/>
      <c r="AIY1362" s="105"/>
      <c r="AIZ1362" s="105"/>
      <c r="AJA1362" s="105"/>
      <c r="AJB1362" s="105"/>
      <c r="AJC1362" s="105"/>
      <c r="AJD1362" s="105"/>
      <c r="AJE1362" s="105"/>
      <c r="AJF1362" s="105"/>
      <c r="AJG1362" s="105"/>
      <c r="AJH1362" s="105"/>
      <c r="AJI1362" s="105"/>
      <c r="AJJ1362" s="105"/>
      <c r="AJK1362" s="105"/>
      <c r="AJL1362" s="105"/>
      <c r="AJM1362" s="105"/>
      <c r="AJN1362" s="105"/>
      <c r="AJO1362" s="105"/>
      <c r="AJP1362" s="105"/>
      <c r="AJQ1362" s="105"/>
      <c r="AJR1362" s="105"/>
      <c r="AJS1362" s="105"/>
      <c r="AJT1362" s="105"/>
      <c r="AJU1362" s="105"/>
      <c r="AJV1362" s="105"/>
      <c r="AJW1362" s="105"/>
      <c r="AJX1362" s="105"/>
      <c r="AJY1362" s="105"/>
      <c r="AJZ1362" s="105"/>
      <c r="AKA1362" s="105"/>
      <c r="AKB1362" s="105"/>
      <c r="AKC1362" s="105"/>
      <c r="AKD1362" s="105"/>
      <c r="AKE1362" s="105"/>
      <c r="AKF1362" s="105"/>
      <c r="AKG1362" s="105"/>
      <c r="AKH1362" s="105"/>
      <c r="AKI1362" s="105"/>
      <c r="AKJ1362" s="105"/>
      <c r="AKK1362" s="105"/>
      <c r="AKL1362" s="105"/>
      <c r="AKM1362" s="105"/>
      <c r="AKN1362" s="105"/>
      <c r="AKO1362" s="105"/>
      <c r="AKP1362" s="105"/>
      <c r="AKQ1362" s="105"/>
      <c r="AKR1362" s="105"/>
      <c r="AKS1362" s="105"/>
      <c r="AKT1362" s="105"/>
      <c r="AKU1362" s="105"/>
      <c r="AKV1362" s="105"/>
      <c r="AKW1362" s="105"/>
      <c r="AKX1362" s="105"/>
      <c r="AKY1362" s="105"/>
      <c r="AKZ1362" s="105"/>
      <c r="ALA1362" s="105"/>
      <c r="ALB1362" s="105"/>
      <c r="ALC1362" s="105"/>
      <c r="ALD1362" s="105"/>
      <c r="ALE1362" s="105"/>
      <c r="ALF1362" s="105"/>
      <c r="ALG1362" s="105"/>
      <c r="ALH1362" s="105"/>
      <c r="ALI1362" s="105"/>
      <c r="ALJ1362" s="105"/>
      <c r="ALK1362" s="105"/>
      <c r="ALL1362" s="105"/>
      <c r="ALM1362" s="105"/>
      <c r="ALN1362" s="105"/>
      <c r="ALO1362" s="105"/>
      <c r="ALP1362" s="105"/>
      <c r="ALQ1362" s="105"/>
      <c r="ALR1362" s="105"/>
      <c r="ALS1362" s="105"/>
      <c r="ALT1362" s="105"/>
      <c r="ALU1362" s="105"/>
      <c r="ALV1362" s="105"/>
      <c r="ALW1362" s="105"/>
      <c r="ALX1362" s="105"/>
      <c r="ALY1362" s="105"/>
      <c r="ALZ1362" s="105"/>
      <c r="AMA1362" s="105"/>
      <c r="AMB1362" s="105"/>
      <c r="AMC1362" s="105"/>
      <c r="AMD1362" s="105"/>
      <c r="AME1362" s="105"/>
      <c r="AMF1362" s="105"/>
      <c r="AMG1362" s="105"/>
      <c r="AMH1362" s="105"/>
      <c r="AMI1362" s="105"/>
      <c r="AMJ1362" s="105"/>
      <c r="AMK1362" s="105"/>
      <c r="AML1362" s="105"/>
      <c r="AMM1362" s="105"/>
      <c r="AMN1362" s="105"/>
      <c r="AMO1362" s="105"/>
      <c r="AMP1362" s="105"/>
      <c r="AMQ1362" s="105"/>
      <c r="AMR1362" s="105"/>
      <c r="AMS1362" s="105"/>
      <c r="AMT1362" s="105"/>
      <c r="AMU1362" s="105"/>
      <c r="AMV1362" s="105"/>
      <c r="AMW1362" s="105"/>
      <c r="AMX1362" s="105"/>
      <c r="AMY1362" s="105"/>
      <c r="AMZ1362" s="105"/>
      <c r="ANA1362" s="105"/>
      <c r="ANB1362" s="105"/>
      <c r="ANC1362" s="105"/>
      <c r="AND1362" s="105"/>
      <c r="ANE1362" s="105"/>
      <c r="ANF1362" s="105"/>
      <c r="ANG1362" s="105"/>
      <c r="ANH1362" s="105"/>
      <c r="ANI1362" s="105"/>
      <c r="ANJ1362" s="105"/>
      <c r="ANK1362" s="105"/>
      <c r="ANL1362" s="105"/>
      <c r="ANM1362" s="105"/>
      <c r="ANN1362" s="105"/>
      <c r="ANO1362" s="105"/>
      <c r="ANP1362" s="105"/>
      <c r="ANQ1362" s="105"/>
      <c r="ANR1362" s="105"/>
      <c r="ANS1362" s="105"/>
      <c r="ANT1362" s="105"/>
      <c r="ANU1362" s="105"/>
      <c r="ANV1362" s="105"/>
      <c r="ANW1362" s="105"/>
      <c r="ANX1362" s="105"/>
      <c r="ANY1362" s="105"/>
      <c r="ANZ1362" s="105"/>
      <c r="AOA1362" s="105"/>
      <c r="AOB1362" s="105"/>
      <c r="AOC1362" s="105"/>
      <c r="AOD1362" s="105"/>
      <c r="AOE1362" s="105"/>
      <c r="AOF1362" s="105"/>
      <c r="AOG1362" s="105"/>
      <c r="AOH1362" s="105"/>
      <c r="AOI1362" s="105"/>
      <c r="AOJ1362" s="105"/>
      <c r="AOK1362" s="105"/>
      <c r="AOL1362" s="105"/>
      <c r="AOM1362" s="105"/>
      <c r="AON1362" s="105"/>
      <c r="AOO1362" s="105"/>
      <c r="AOP1362" s="105"/>
      <c r="AOQ1362" s="105"/>
      <c r="AOR1362" s="105"/>
      <c r="AOS1362" s="105"/>
      <c r="AOT1362" s="105"/>
      <c r="AOU1362" s="105"/>
      <c r="AOV1362" s="105"/>
      <c r="AOW1362" s="105"/>
      <c r="AOX1362" s="105"/>
      <c r="AOY1362" s="105"/>
      <c r="AOZ1362" s="105"/>
      <c r="APA1362" s="105"/>
      <c r="APB1362" s="105"/>
      <c r="APC1362" s="105"/>
      <c r="APD1362" s="105"/>
      <c r="APE1362" s="105"/>
      <c r="APF1362" s="105"/>
      <c r="APG1362" s="105"/>
      <c r="APH1362" s="105"/>
      <c r="API1362" s="105"/>
      <c r="APJ1362" s="105"/>
      <c r="APK1362" s="105"/>
      <c r="APL1362" s="105"/>
      <c r="APM1362" s="105"/>
      <c r="APN1362" s="105"/>
      <c r="APO1362" s="105"/>
      <c r="APP1362" s="105"/>
      <c r="APQ1362" s="105"/>
      <c r="APR1362" s="105"/>
      <c r="APS1362" s="105"/>
      <c r="APT1362" s="105"/>
      <c r="APU1362" s="105"/>
      <c r="APV1362" s="105"/>
      <c r="APW1362" s="105"/>
      <c r="APX1362" s="105"/>
      <c r="APY1362" s="105"/>
      <c r="APZ1362" s="105"/>
      <c r="AQA1362" s="105"/>
      <c r="AQB1362" s="105"/>
      <c r="AQC1362" s="105"/>
      <c r="AQD1362" s="105"/>
      <c r="AQE1362" s="105"/>
      <c r="AQF1362" s="105"/>
      <c r="AQG1362" s="105"/>
      <c r="AQH1362" s="105"/>
      <c r="AQI1362" s="105"/>
      <c r="AQJ1362" s="105"/>
      <c r="AQK1362" s="105"/>
      <c r="AQL1362" s="105"/>
      <c r="AQM1362" s="105"/>
      <c r="AQN1362" s="105"/>
      <c r="AQO1362" s="105"/>
      <c r="AQP1362" s="105"/>
      <c r="AQQ1362" s="105"/>
      <c r="AQR1362" s="105"/>
      <c r="AQS1362" s="105"/>
      <c r="AQT1362" s="105"/>
      <c r="AQU1362" s="105"/>
      <c r="AQV1362" s="105"/>
      <c r="AQW1362" s="105"/>
      <c r="AQX1362" s="105"/>
      <c r="AQY1362" s="105"/>
      <c r="AQZ1362" s="105"/>
      <c r="ARA1362" s="105"/>
      <c r="ARB1362" s="105"/>
      <c r="ARC1362" s="105"/>
      <c r="ARD1362" s="105"/>
      <c r="ARE1362" s="105"/>
      <c r="ARF1362" s="105"/>
      <c r="ARG1362" s="105"/>
      <c r="ARH1362" s="105"/>
      <c r="ARI1362" s="105"/>
      <c r="ARJ1362" s="105"/>
      <c r="ARK1362" s="105"/>
      <c r="ARL1362" s="105"/>
      <c r="ARM1362" s="105"/>
      <c r="ARN1362" s="105"/>
      <c r="ARO1362" s="105"/>
      <c r="ARP1362" s="105"/>
      <c r="ARQ1362" s="105"/>
      <c r="ARR1362" s="105"/>
      <c r="ARS1362" s="105"/>
      <c r="ART1362" s="105"/>
      <c r="ARU1362" s="105"/>
      <c r="ARV1362" s="105"/>
      <c r="ARW1362" s="105"/>
      <c r="ARX1362" s="105"/>
      <c r="ARY1362" s="105"/>
      <c r="ARZ1362" s="105"/>
      <c r="ASA1362" s="105"/>
      <c r="ASB1362" s="105"/>
      <c r="ASC1362" s="105"/>
      <c r="ASD1362" s="105"/>
      <c r="ASE1362" s="105"/>
      <c r="ASF1362" s="105"/>
      <c r="ASG1362" s="105"/>
      <c r="ASH1362" s="105"/>
      <c r="ASI1362" s="105"/>
      <c r="ASJ1362" s="105"/>
      <c r="ASK1362" s="105"/>
      <c r="ASL1362" s="105"/>
      <c r="ASM1362" s="105"/>
      <c r="ASN1362" s="105"/>
      <c r="ASO1362" s="105"/>
      <c r="ASP1362" s="105"/>
      <c r="ASQ1362" s="105"/>
      <c r="ASR1362" s="105"/>
      <c r="ASS1362" s="105"/>
      <c r="AST1362" s="105"/>
      <c r="ASU1362" s="105"/>
      <c r="ASV1362" s="105"/>
      <c r="ASW1362" s="105"/>
      <c r="ASX1362" s="105"/>
      <c r="ASY1362" s="105"/>
      <c r="ASZ1362" s="105"/>
      <c r="ATA1362" s="105"/>
      <c r="ATB1362" s="105"/>
      <c r="ATC1362" s="105"/>
      <c r="ATD1362" s="105"/>
      <c r="ATE1362" s="105"/>
      <c r="ATF1362" s="105"/>
      <c r="ATG1362" s="105"/>
      <c r="ATH1362" s="105"/>
      <c r="ATI1362" s="105"/>
      <c r="ATJ1362" s="105"/>
      <c r="ATK1362" s="105"/>
      <c r="ATL1362" s="105"/>
      <c r="ATM1362" s="105"/>
      <c r="ATN1362" s="105"/>
      <c r="ATO1362" s="105"/>
      <c r="ATP1362" s="105"/>
      <c r="ATQ1362" s="105"/>
      <c r="ATR1362" s="105"/>
      <c r="ATS1362" s="105"/>
      <c r="ATT1362" s="105"/>
      <c r="ATU1362" s="105"/>
      <c r="ATV1362" s="105"/>
      <c r="ATW1362" s="105"/>
      <c r="ATX1362" s="105"/>
      <c r="ATY1362" s="105"/>
      <c r="ATZ1362" s="105"/>
      <c r="AUA1362" s="105"/>
      <c r="AUB1362" s="105"/>
      <c r="AUC1362" s="105"/>
      <c r="AUD1362" s="105"/>
      <c r="AUE1362" s="105"/>
      <c r="AUF1362" s="105"/>
      <c r="AUG1362" s="105"/>
      <c r="AUH1362" s="105"/>
      <c r="AUI1362" s="105"/>
      <c r="AUJ1362" s="105"/>
      <c r="AUK1362" s="105"/>
      <c r="AUL1362" s="105"/>
      <c r="AUM1362" s="105"/>
      <c r="AUN1362" s="105"/>
      <c r="AUO1362" s="105"/>
      <c r="AUP1362" s="105"/>
      <c r="AUQ1362" s="105"/>
      <c r="AUR1362" s="105"/>
      <c r="AUS1362" s="105"/>
      <c r="AUT1362" s="105"/>
      <c r="AUU1362" s="105"/>
      <c r="AUV1362" s="105"/>
      <c r="AUW1362" s="105"/>
      <c r="AUX1362" s="105"/>
      <c r="AUY1362" s="105"/>
      <c r="AUZ1362" s="105"/>
      <c r="AVA1362" s="105"/>
      <c r="AVB1362" s="105"/>
      <c r="AVC1362" s="105"/>
      <c r="AVD1362" s="105"/>
      <c r="AVE1362" s="105"/>
      <c r="AVF1362" s="105"/>
      <c r="AVG1362" s="105"/>
      <c r="AVH1362" s="105"/>
      <c r="AVI1362" s="105"/>
      <c r="AVJ1362" s="105"/>
      <c r="AVK1362" s="105"/>
      <c r="AVL1362" s="105"/>
      <c r="AVM1362" s="105"/>
      <c r="AVN1362" s="105"/>
      <c r="AVO1362" s="105"/>
      <c r="AVP1362" s="105"/>
      <c r="AVQ1362" s="105"/>
      <c r="AVR1362" s="105"/>
      <c r="AVS1362" s="105"/>
      <c r="AVT1362" s="105"/>
      <c r="AVU1362" s="105"/>
      <c r="AVV1362" s="105"/>
      <c r="AVW1362" s="105"/>
      <c r="AVX1362" s="105"/>
      <c r="AVY1362" s="105"/>
      <c r="AVZ1362" s="105"/>
      <c r="AWA1362" s="105"/>
      <c r="AWB1362" s="105"/>
      <c r="AWC1362" s="105"/>
      <c r="AWD1362" s="105"/>
      <c r="AWE1362" s="105"/>
      <c r="AWF1362" s="105"/>
      <c r="AWG1362" s="105"/>
      <c r="AWH1362" s="105"/>
      <c r="AWI1362" s="105"/>
      <c r="AWJ1362" s="105"/>
      <c r="AWK1362" s="105"/>
      <c r="AWL1362" s="105"/>
      <c r="AWM1362" s="105"/>
      <c r="AWN1362" s="105"/>
      <c r="AWO1362" s="105"/>
      <c r="AWP1362" s="105"/>
      <c r="AWQ1362" s="105"/>
      <c r="AWR1362" s="105"/>
      <c r="AWS1362" s="105"/>
      <c r="AWT1362" s="105"/>
      <c r="AWU1362" s="105"/>
      <c r="AWV1362" s="105"/>
      <c r="AWW1362" s="105"/>
      <c r="AWX1362" s="105"/>
      <c r="AWY1362" s="105"/>
      <c r="AWZ1362" s="105"/>
      <c r="AXA1362" s="105"/>
      <c r="AXB1362" s="105"/>
      <c r="AXC1362" s="105"/>
      <c r="AXD1362" s="105"/>
      <c r="AXE1362" s="105"/>
      <c r="AXF1362" s="105"/>
      <c r="AXG1362" s="105"/>
      <c r="AXH1362" s="105"/>
      <c r="AXI1362" s="105"/>
      <c r="AXJ1362" s="105"/>
      <c r="AXK1362" s="105"/>
      <c r="AXL1362" s="105"/>
      <c r="AXM1362" s="105"/>
      <c r="AXN1362" s="105"/>
      <c r="AXO1362" s="105"/>
      <c r="AXP1362" s="105"/>
      <c r="AXQ1362" s="105"/>
      <c r="AXR1362" s="105"/>
      <c r="AXS1362" s="105"/>
      <c r="AXT1362" s="105"/>
      <c r="AXU1362" s="105"/>
      <c r="AXV1362" s="105"/>
      <c r="AXW1362" s="105"/>
      <c r="AXX1362" s="105"/>
      <c r="AXY1362" s="105"/>
      <c r="AXZ1362" s="105"/>
      <c r="AYA1362" s="105"/>
      <c r="AYB1362" s="105"/>
      <c r="AYC1362" s="105"/>
      <c r="AYD1362" s="105"/>
      <c r="AYE1362" s="105"/>
      <c r="AYF1362" s="105"/>
      <c r="AYG1362" s="105"/>
      <c r="AYH1362" s="105"/>
      <c r="AYI1362" s="105"/>
      <c r="AYJ1362" s="105"/>
      <c r="AYK1362" s="105"/>
      <c r="AYL1362" s="105"/>
      <c r="AYM1362" s="105"/>
      <c r="AYN1362" s="105"/>
      <c r="AYO1362" s="105"/>
      <c r="AYP1362" s="105"/>
      <c r="AYQ1362" s="105"/>
      <c r="AYR1362" s="105"/>
      <c r="AYS1362" s="105"/>
      <c r="AYT1362" s="105"/>
      <c r="AYU1362" s="105"/>
      <c r="AYV1362" s="105"/>
      <c r="AYW1362" s="105"/>
      <c r="AYX1362" s="105"/>
      <c r="AYY1362" s="105"/>
      <c r="AYZ1362" s="105"/>
      <c r="AZA1362" s="105"/>
      <c r="AZB1362" s="105"/>
      <c r="AZC1362" s="105"/>
      <c r="AZD1362" s="105"/>
      <c r="AZE1362" s="105"/>
      <c r="AZF1362" s="105"/>
      <c r="AZG1362" s="105"/>
      <c r="AZH1362" s="105"/>
      <c r="AZI1362" s="105"/>
      <c r="AZJ1362" s="105"/>
      <c r="AZK1362" s="105"/>
      <c r="AZL1362" s="105"/>
      <c r="AZM1362" s="105"/>
      <c r="AZN1362" s="105"/>
      <c r="AZO1362" s="105"/>
      <c r="AZP1362" s="105"/>
      <c r="AZQ1362" s="105"/>
      <c r="AZR1362" s="105"/>
      <c r="AZS1362" s="105"/>
      <c r="AZT1362" s="105"/>
      <c r="AZU1362" s="105"/>
      <c r="AZV1362" s="105"/>
      <c r="AZW1362" s="105"/>
      <c r="AZX1362" s="105"/>
      <c r="AZY1362" s="105"/>
      <c r="AZZ1362" s="105"/>
      <c r="BAA1362" s="105"/>
      <c r="BAB1362" s="105"/>
      <c r="BAC1362" s="105"/>
      <c r="BAD1362" s="105"/>
      <c r="BAE1362" s="105"/>
      <c r="BAF1362" s="105"/>
      <c r="BAG1362" s="105"/>
      <c r="BAH1362" s="105"/>
      <c r="BAI1362" s="105"/>
      <c r="BAJ1362" s="105"/>
      <c r="BAK1362" s="105"/>
      <c r="BAL1362" s="105"/>
      <c r="BAM1362" s="105"/>
      <c r="BAN1362" s="105"/>
      <c r="BAO1362" s="105"/>
      <c r="BAP1362" s="105"/>
      <c r="BAQ1362" s="105"/>
      <c r="BAR1362" s="105"/>
      <c r="BAS1362" s="105"/>
      <c r="BAT1362" s="105"/>
      <c r="BAU1362" s="105"/>
      <c r="BAV1362" s="105"/>
      <c r="BAW1362" s="105"/>
      <c r="BAX1362" s="105"/>
      <c r="BAY1362" s="105"/>
      <c r="BAZ1362" s="105"/>
      <c r="BBA1362" s="105"/>
      <c r="BBB1362" s="105"/>
      <c r="BBC1362" s="105"/>
      <c r="BBD1362" s="105"/>
      <c r="BBE1362" s="105"/>
      <c r="BBF1362" s="105"/>
      <c r="BBG1362" s="105"/>
      <c r="BBH1362" s="105"/>
      <c r="BBI1362" s="105"/>
      <c r="BBJ1362" s="105"/>
      <c r="BBK1362" s="105"/>
      <c r="BBL1362" s="105"/>
      <c r="BBM1362" s="105"/>
      <c r="BBN1362" s="105"/>
      <c r="BBO1362" s="105"/>
      <c r="BBP1362" s="105"/>
      <c r="BBQ1362" s="105"/>
      <c r="BBR1362" s="105"/>
      <c r="BBS1362" s="105"/>
      <c r="BBT1362" s="105"/>
      <c r="BBU1362" s="105"/>
      <c r="BBV1362" s="105"/>
      <c r="BBW1362" s="105"/>
      <c r="BBX1362" s="105"/>
      <c r="BBY1362" s="105"/>
      <c r="BBZ1362" s="105"/>
      <c r="BCA1362" s="105"/>
      <c r="BCB1362" s="105"/>
      <c r="BCC1362" s="105"/>
      <c r="BCD1362" s="105"/>
      <c r="BCE1362" s="105"/>
      <c r="BCF1362" s="105"/>
      <c r="BCG1362" s="105"/>
      <c r="BCH1362" s="105"/>
      <c r="BCI1362" s="105"/>
      <c r="BCJ1362" s="105"/>
      <c r="BCK1362" s="105"/>
      <c r="BCL1362" s="105"/>
      <c r="BCM1362" s="105"/>
      <c r="BCN1362" s="105"/>
      <c r="BCO1362" s="105"/>
      <c r="BCP1362" s="105"/>
      <c r="BCQ1362" s="105"/>
      <c r="BCR1362" s="105"/>
      <c r="BCS1362" s="105"/>
      <c r="BCT1362" s="105"/>
      <c r="BCU1362" s="105"/>
      <c r="BCV1362" s="105"/>
      <c r="BCW1362" s="105"/>
      <c r="BCX1362" s="105"/>
      <c r="BCY1362" s="105"/>
      <c r="BCZ1362" s="105"/>
      <c r="BDA1362" s="105"/>
      <c r="BDB1362" s="105"/>
      <c r="BDC1362" s="105"/>
      <c r="BDD1362" s="105"/>
      <c r="BDE1362" s="105"/>
      <c r="BDF1362" s="105"/>
      <c r="BDG1362" s="105"/>
      <c r="BDH1362" s="105"/>
      <c r="BDI1362" s="105"/>
      <c r="BDJ1362" s="105"/>
      <c r="BDK1362" s="105"/>
      <c r="BDL1362" s="105"/>
      <c r="BDM1362" s="105"/>
      <c r="BDN1362" s="105"/>
      <c r="BDO1362" s="105"/>
      <c r="BDP1362" s="105"/>
      <c r="BDQ1362" s="105"/>
      <c r="BDR1362" s="105"/>
      <c r="BDS1362" s="105"/>
      <c r="BDT1362" s="105"/>
      <c r="BDU1362" s="105"/>
      <c r="BDV1362" s="105"/>
      <c r="BDW1362" s="105"/>
      <c r="BDX1362" s="105"/>
      <c r="BDY1362" s="105"/>
      <c r="BDZ1362" s="105"/>
      <c r="BEA1362" s="105"/>
      <c r="BEB1362" s="105"/>
      <c r="BEC1362" s="105"/>
      <c r="BED1362" s="105"/>
      <c r="BEE1362" s="105"/>
      <c r="BEF1362" s="105"/>
      <c r="BEG1362" s="105"/>
      <c r="BEH1362" s="105"/>
      <c r="BEI1362" s="105"/>
      <c r="BEJ1362" s="105"/>
      <c r="BEK1362" s="105"/>
      <c r="BEL1362" s="105"/>
      <c r="BEM1362" s="105"/>
      <c r="BEN1362" s="105"/>
      <c r="BEO1362" s="105"/>
      <c r="BEP1362" s="105"/>
      <c r="BEQ1362" s="105"/>
      <c r="BER1362" s="105"/>
      <c r="BES1362" s="105"/>
      <c r="BET1362" s="105"/>
      <c r="BEU1362" s="105"/>
      <c r="BEV1362" s="105"/>
      <c r="BEW1362" s="105"/>
      <c r="BEX1362" s="105"/>
      <c r="BEY1362" s="105"/>
      <c r="BEZ1362" s="105"/>
      <c r="BFA1362" s="105"/>
      <c r="BFB1362" s="105"/>
      <c r="BFC1362" s="105"/>
      <c r="BFD1362" s="105"/>
      <c r="BFE1362" s="105"/>
      <c r="BFF1362" s="105"/>
      <c r="BFG1362" s="105"/>
      <c r="BFH1362" s="105"/>
      <c r="BFI1362" s="105"/>
      <c r="BFJ1362" s="105"/>
      <c r="BFK1362" s="105"/>
      <c r="BFL1362" s="105"/>
      <c r="BFM1362" s="105"/>
      <c r="BFN1362" s="105"/>
      <c r="BFO1362" s="105"/>
      <c r="BFP1362" s="105"/>
      <c r="BFQ1362" s="105"/>
      <c r="BFR1362" s="105"/>
      <c r="BFS1362" s="105"/>
      <c r="BFT1362" s="105"/>
      <c r="BFU1362" s="105"/>
      <c r="BFV1362" s="105"/>
      <c r="BFW1362" s="105"/>
      <c r="BFX1362" s="105"/>
      <c r="BFY1362" s="105"/>
      <c r="BFZ1362" s="105"/>
      <c r="BGA1362" s="105"/>
      <c r="BGB1362" s="105"/>
      <c r="BGC1362" s="105"/>
      <c r="BGD1362" s="105"/>
      <c r="BGE1362" s="105"/>
      <c r="BGF1362" s="105"/>
      <c r="BGG1362" s="105"/>
      <c r="BGH1362" s="105"/>
      <c r="BGI1362" s="105"/>
      <c r="BGJ1362" s="105"/>
      <c r="BGK1362" s="105"/>
      <c r="BGL1362" s="105"/>
      <c r="BGM1362" s="105"/>
      <c r="BGN1362" s="105"/>
      <c r="BGO1362" s="105"/>
      <c r="BGP1362" s="105"/>
      <c r="BGQ1362" s="105"/>
      <c r="BGR1362" s="105"/>
      <c r="BGS1362" s="105"/>
      <c r="BGT1362" s="105"/>
      <c r="BGU1362" s="105"/>
      <c r="BGV1362" s="105"/>
      <c r="BGW1362" s="105"/>
      <c r="BGX1362" s="105"/>
      <c r="BGY1362" s="105"/>
      <c r="BGZ1362" s="105"/>
      <c r="BHA1362" s="105"/>
      <c r="BHB1362" s="105"/>
      <c r="BHC1362" s="105"/>
      <c r="BHD1362" s="105"/>
      <c r="BHE1362" s="105"/>
      <c r="BHF1362" s="105"/>
      <c r="BHG1362" s="105"/>
      <c r="BHH1362" s="105"/>
      <c r="BHI1362" s="105"/>
      <c r="BHJ1362" s="105"/>
      <c r="BHK1362" s="105"/>
      <c r="BHL1362" s="105"/>
      <c r="BHM1362" s="105"/>
      <c r="BHN1362" s="105"/>
      <c r="BHO1362" s="105"/>
      <c r="BHP1362" s="105"/>
      <c r="BHQ1362" s="105"/>
      <c r="BHR1362" s="105"/>
      <c r="BHS1362" s="105"/>
      <c r="BHT1362" s="105"/>
      <c r="BHU1362" s="105"/>
      <c r="BHV1362" s="105"/>
      <c r="BHW1362" s="105"/>
      <c r="BHX1362" s="105"/>
      <c r="BHY1362" s="105"/>
      <c r="BHZ1362" s="105"/>
      <c r="BIA1362" s="105"/>
      <c r="BIB1362" s="105"/>
      <c r="BIC1362" s="105"/>
      <c r="BID1362" s="105"/>
      <c r="BIE1362" s="105"/>
      <c r="BIF1362" s="105"/>
      <c r="BIG1362" s="105"/>
      <c r="BIH1362" s="105"/>
      <c r="BII1362" s="105"/>
      <c r="BIJ1362" s="105"/>
      <c r="BIK1362" s="105"/>
      <c r="BIL1362" s="105"/>
      <c r="BIM1362" s="105"/>
      <c r="BIN1362" s="105"/>
      <c r="BIO1362" s="105"/>
      <c r="BIP1362" s="105"/>
      <c r="BIQ1362" s="105"/>
      <c r="BIR1362" s="105"/>
      <c r="BIS1362" s="105"/>
      <c r="BIT1362" s="105"/>
      <c r="BIU1362" s="105"/>
      <c r="BIV1362" s="105"/>
      <c r="BIW1362" s="105"/>
      <c r="BIX1362" s="105"/>
      <c r="BIY1362" s="105"/>
      <c r="BIZ1362" s="105"/>
      <c r="BJA1362" s="105"/>
      <c r="BJB1362" s="105"/>
      <c r="BJC1362" s="105"/>
      <c r="BJD1362" s="105"/>
      <c r="BJE1362" s="105"/>
      <c r="BJF1362" s="105"/>
      <c r="BJG1362" s="105"/>
      <c r="BJH1362" s="105"/>
      <c r="BJI1362" s="105"/>
      <c r="BJJ1362" s="105"/>
      <c r="BJK1362" s="105"/>
      <c r="BJL1362" s="105"/>
      <c r="BJM1362" s="105"/>
      <c r="BJN1362" s="105"/>
      <c r="BJO1362" s="105"/>
      <c r="BJP1362" s="105"/>
      <c r="BJQ1362" s="105"/>
      <c r="BJR1362" s="105"/>
      <c r="BJS1362" s="105"/>
      <c r="BJT1362" s="105"/>
      <c r="BJU1362" s="105"/>
      <c r="BJV1362" s="105"/>
      <c r="BJW1362" s="105"/>
      <c r="BJX1362" s="105"/>
      <c r="BJY1362" s="105"/>
      <c r="BJZ1362" s="105"/>
      <c r="BKA1362" s="105"/>
      <c r="BKB1362" s="105"/>
      <c r="BKC1362" s="105"/>
      <c r="BKD1362" s="105"/>
      <c r="BKE1362" s="105"/>
      <c r="BKF1362" s="105"/>
      <c r="BKG1362" s="105"/>
      <c r="BKH1362" s="105"/>
      <c r="BKI1362" s="105"/>
      <c r="BKJ1362" s="105"/>
      <c r="BKK1362" s="105"/>
      <c r="BKL1362" s="105"/>
      <c r="BKM1362" s="105"/>
      <c r="BKN1362" s="105"/>
      <c r="BKO1362" s="105"/>
      <c r="BKP1362" s="105"/>
      <c r="BKQ1362" s="105"/>
      <c r="BKR1362" s="105"/>
      <c r="BKS1362" s="105"/>
      <c r="BKT1362" s="105"/>
      <c r="BKU1362" s="105"/>
      <c r="BKV1362" s="105"/>
      <c r="BKW1362" s="105"/>
      <c r="BKX1362" s="105"/>
      <c r="BKY1362" s="105"/>
      <c r="BKZ1362" s="105"/>
      <c r="BLA1362" s="105"/>
      <c r="BLB1362" s="105"/>
      <c r="BLC1362" s="105"/>
      <c r="BLD1362" s="105"/>
      <c r="BLE1362" s="105"/>
      <c r="BLF1362" s="105"/>
      <c r="BLG1362" s="105"/>
      <c r="BLH1362" s="105"/>
      <c r="BLI1362" s="105"/>
      <c r="BLJ1362" s="105"/>
      <c r="BLK1362" s="105"/>
      <c r="BLL1362" s="105"/>
      <c r="BLM1362" s="105"/>
      <c r="BLN1362" s="105"/>
      <c r="BLO1362" s="105"/>
      <c r="BLP1362" s="105"/>
      <c r="BLQ1362" s="105"/>
      <c r="BLR1362" s="105"/>
      <c r="BLS1362" s="105"/>
      <c r="BLT1362" s="105"/>
      <c r="BLU1362" s="105"/>
      <c r="BLV1362" s="105"/>
      <c r="BLW1362" s="105"/>
      <c r="BLX1362" s="105"/>
      <c r="BLY1362" s="105"/>
      <c r="BLZ1362" s="105"/>
      <c r="BMA1362" s="105"/>
      <c r="BMB1362" s="105"/>
      <c r="BMC1362" s="105"/>
      <c r="BMD1362" s="105"/>
      <c r="BME1362" s="105"/>
      <c r="BMF1362" s="105"/>
      <c r="BMG1362" s="105"/>
      <c r="BMH1362" s="105"/>
      <c r="BMI1362" s="105"/>
      <c r="BMJ1362" s="105"/>
      <c r="BMK1362" s="105"/>
      <c r="BML1362" s="105"/>
      <c r="BMM1362" s="105"/>
      <c r="BMN1362" s="105"/>
      <c r="BMO1362" s="105"/>
      <c r="BMP1362" s="105"/>
      <c r="BMQ1362" s="105"/>
      <c r="BMR1362" s="105"/>
      <c r="BMS1362" s="105"/>
      <c r="BMT1362" s="105"/>
      <c r="BMU1362" s="105"/>
      <c r="BMV1362" s="105"/>
      <c r="BMW1362" s="105"/>
      <c r="BMX1362" s="105"/>
      <c r="BMY1362" s="105"/>
      <c r="BMZ1362" s="105"/>
      <c r="BNA1362" s="105"/>
      <c r="BNB1362" s="105"/>
      <c r="BNC1362" s="105"/>
      <c r="BND1362" s="105"/>
      <c r="BNE1362" s="105"/>
      <c r="BNF1362" s="105"/>
      <c r="BNG1362" s="105"/>
      <c r="BNH1362" s="105"/>
      <c r="BNI1362" s="105"/>
      <c r="BNJ1362" s="105"/>
      <c r="BNK1362" s="105"/>
      <c r="BNL1362" s="105"/>
      <c r="BNM1362" s="105"/>
      <c r="BNN1362" s="105"/>
      <c r="BNO1362" s="105"/>
      <c r="BNP1362" s="105"/>
      <c r="BNQ1362" s="105"/>
      <c r="BNR1362" s="105"/>
      <c r="BNS1362" s="105"/>
      <c r="BNT1362" s="105"/>
      <c r="BNU1362" s="105"/>
      <c r="BNV1362" s="105"/>
      <c r="BNW1362" s="105"/>
      <c r="BNX1362" s="105"/>
      <c r="BNY1362" s="105"/>
      <c r="BNZ1362" s="105"/>
      <c r="BOA1362" s="105"/>
      <c r="BOB1362" s="105"/>
      <c r="BOC1362" s="105"/>
      <c r="BOD1362" s="105"/>
      <c r="BOE1362" s="105"/>
      <c r="BOF1362" s="105"/>
      <c r="BOG1362" s="105"/>
      <c r="BOH1362" s="105"/>
      <c r="BOI1362" s="105"/>
      <c r="BOJ1362" s="105"/>
      <c r="BOK1362" s="105"/>
      <c r="BOL1362" s="105"/>
      <c r="BOM1362" s="105"/>
      <c r="BON1362" s="105"/>
      <c r="BOO1362" s="105"/>
      <c r="BOP1362" s="105"/>
      <c r="BOQ1362" s="105"/>
      <c r="BOR1362" s="105"/>
      <c r="BOS1362" s="105"/>
      <c r="BOT1362" s="105"/>
      <c r="BOU1362" s="105"/>
      <c r="BOV1362" s="105"/>
      <c r="BOW1362" s="105"/>
      <c r="BOX1362" s="105"/>
      <c r="BOY1362" s="105"/>
      <c r="BOZ1362" s="105"/>
      <c r="BPA1362" s="105"/>
      <c r="BPB1362" s="105"/>
      <c r="BPC1362" s="105"/>
      <c r="BPD1362" s="105"/>
      <c r="BPE1362" s="105"/>
      <c r="BPF1362" s="105"/>
      <c r="BPG1362" s="105"/>
      <c r="BPH1362" s="105"/>
      <c r="BPI1362" s="105"/>
      <c r="BPJ1362" s="105"/>
      <c r="BPK1362" s="105"/>
      <c r="BPL1362" s="105"/>
      <c r="BPM1362" s="105"/>
      <c r="BPN1362" s="105"/>
      <c r="BPO1362" s="105"/>
      <c r="BPP1362" s="105"/>
      <c r="BPQ1362" s="105"/>
      <c r="BPR1362" s="105"/>
      <c r="BPS1362" s="105"/>
      <c r="BPT1362" s="105"/>
      <c r="BPU1362" s="105"/>
      <c r="BPV1362" s="105"/>
      <c r="BPW1362" s="105"/>
      <c r="BPX1362" s="105"/>
      <c r="BPY1362" s="105"/>
      <c r="BPZ1362" s="105"/>
      <c r="BQA1362" s="105"/>
      <c r="BQB1362" s="105"/>
      <c r="BQC1362" s="105"/>
      <c r="BQD1362" s="105"/>
      <c r="BQE1362" s="105"/>
      <c r="BQF1362" s="105"/>
      <c r="BQG1362" s="105"/>
      <c r="BQH1362" s="105"/>
      <c r="BQI1362" s="105"/>
      <c r="BQJ1362" s="105"/>
      <c r="BQK1362" s="105"/>
      <c r="BQL1362" s="105"/>
      <c r="BQM1362" s="105"/>
      <c r="BQN1362" s="105"/>
      <c r="BQO1362" s="105"/>
      <c r="BQP1362" s="105"/>
      <c r="BQQ1362" s="105"/>
      <c r="BQR1362" s="105"/>
      <c r="BQS1362" s="105"/>
      <c r="BQT1362" s="105"/>
      <c r="BQU1362" s="105"/>
      <c r="BQV1362" s="105"/>
      <c r="BQW1362" s="105"/>
      <c r="BQX1362" s="105"/>
      <c r="BQY1362" s="105"/>
      <c r="BQZ1362" s="105"/>
      <c r="BRA1362" s="105"/>
      <c r="BRB1362" s="105"/>
      <c r="BRC1362" s="105"/>
      <c r="BRD1362" s="105"/>
      <c r="BRE1362" s="105"/>
      <c r="BRF1362" s="105"/>
      <c r="BRG1362" s="105"/>
      <c r="BRH1362" s="105"/>
      <c r="BRI1362" s="105"/>
      <c r="BRJ1362" s="105"/>
      <c r="BRK1362" s="105"/>
      <c r="BRL1362" s="105"/>
      <c r="BRM1362" s="105"/>
      <c r="BRN1362" s="105"/>
      <c r="BRO1362" s="105"/>
      <c r="BRP1362" s="105"/>
      <c r="BRQ1362" s="105"/>
      <c r="BRR1362" s="105"/>
      <c r="BRS1362" s="105"/>
      <c r="BRT1362" s="105"/>
      <c r="BRU1362" s="105"/>
      <c r="BRV1362" s="105"/>
      <c r="BRW1362" s="105"/>
      <c r="BRX1362" s="105"/>
      <c r="BRY1362" s="105"/>
      <c r="BRZ1362" s="105"/>
      <c r="BSA1362" s="105"/>
      <c r="BSB1362" s="105"/>
      <c r="BSC1362" s="105"/>
      <c r="BSD1362" s="105"/>
      <c r="BSE1362" s="105"/>
      <c r="BSF1362" s="105"/>
      <c r="BSG1362" s="105"/>
      <c r="BSH1362" s="105"/>
      <c r="BSI1362" s="105"/>
      <c r="BSJ1362" s="105"/>
      <c r="BSK1362" s="105"/>
      <c r="BSL1362" s="105"/>
      <c r="BSM1362" s="105"/>
      <c r="BSN1362" s="105"/>
      <c r="BSO1362" s="105"/>
      <c r="BSP1362" s="105"/>
      <c r="BSQ1362" s="105"/>
      <c r="BSR1362" s="105"/>
      <c r="BSS1362" s="105"/>
      <c r="BST1362" s="105"/>
      <c r="BSU1362" s="105"/>
      <c r="BSV1362" s="105"/>
      <c r="BSW1362" s="105"/>
      <c r="BSX1362" s="105"/>
      <c r="BSY1362" s="105"/>
      <c r="BSZ1362" s="105"/>
      <c r="BTA1362" s="105"/>
      <c r="BTB1362" s="105"/>
      <c r="BTC1362" s="105"/>
      <c r="BTD1362" s="105"/>
      <c r="BTE1362" s="105"/>
      <c r="BTF1362" s="105"/>
      <c r="BTG1362" s="105"/>
      <c r="BTH1362" s="105"/>
      <c r="BTI1362" s="105"/>
      <c r="BTJ1362" s="105"/>
      <c r="BTK1362" s="105"/>
      <c r="BTL1362" s="105"/>
      <c r="BTM1362" s="105"/>
      <c r="BTN1362" s="105"/>
      <c r="BTO1362" s="105"/>
      <c r="BTP1362" s="105"/>
      <c r="BTQ1362" s="105"/>
      <c r="BTR1362" s="105"/>
      <c r="BTS1362" s="105"/>
      <c r="BTT1362" s="105"/>
      <c r="BTU1362" s="105"/>
      <c r="BTV1362" s="105"/>
      <c r="BTW1362" s="105"/>
      <c r="BTX1362" s="105"/>
      <c r="BTY1362" s="105"/>
      <c r="BTZ1362" s="105"/>
      <c r="BUA1362" s="105"/>
      <c r="BUB1362" s="105"/>
      <c r="BUC1362" s="105"/>
      <c r="BUD1362" s="105"/>
      <c r="BUE1362" s="105"/>
      <c r="BUF1362" s="105"/>
      <c r="BUG1362" s="105"/>
      <c r="BUH1362" s="105"/>
      <c r="BUI1362" s="105"/>
      <c r="BUJ1362" s="105"/>
      <c r="BUK1362" s="105"/>
      <c r="BUL1362" s="105"/>
      <c r="BUM1362" s="105"/>
      <c r="BUN1362" s="105"/>
      <c r="BUO1362" s="105"/>
      <c r="BUP1362" s="105"/>
      <c r="BUQ1362" s="105"/>
      <c r="BUR1362" s="105"/>
      <c r="BUS1362" s="105"/>
      <c r="BUT1362" s="105"/>
      <c r="BUU1362" s="105"/>
      <c r="BUV1362" s="105"/>
      <c r="BUW1362" s="105"/>
      <c r="BUX1362" s="105"/>
      <c r="BUY1362" s="105"/>
      <c r="BUZ1362" s="105"/>
      <c r="BVA1362" s="105"/>
      <c r="BVB1362" s="105"/>
      <c r="BVC1362" s="105"/>
      <c r="BVD1362" s="105"/>
      <c r="BVE1362" s="105"/>
      <c r="BVF1362" s="105"/>
      <c r="BVG1362" s="105"/>
      <c r="BVH1362" s="105"/>
      <c r="BVI1362" s="105"/>
      <c r="BVJ1362" s="105"/>
      <c r="BVK1362" s="105"/>
      <c r="BVL1362" s="105"/>
      <c r="BVM1362" s="105"/>
      <c r="BVN1362" s="105"/>
      <c r="BVO1362" s="105"/>
      <c r="BVP1362" s="105"/>
      <c r="BVQ1362" s="105"/>
      <c r="BVR1362" s="105"/>
      <c r="BVS1362" s="105"/>
      <c r="BVT1362" s="105"/>
      <c r="BVU1362" s="105"/>
      <c r="BVV1362" s="105"/>
      <c r="BVW1362" s="105"/>
      <c r="BVX1362" s="105"/>
      <c r="BVY1362" s="105"/>
      <c r="BVZ1362" s="105"/>
      <c r="BWA1362" s="105"/>
      <c r="BWB1362" s="105"/>
      <c r="BWC1362" s="105"/>
      <c r="BWD1362" s="105"/>
      <c r="BWE1362" s="105"/>
      <c r="BWF1362" s="105"/>
      <c r="BWG1362" s="105"/>
      <c r="BWH1362" s="105"/>
      <c r="BWI1362" s="105"/>
      <c r="BWJ1362" s="105"/>
      <c r="BWK1362" s="105"/>
      <c r="BWL1362" s="105"/>
      <c r="BWM1362" s="105"/>
      <c r="BWN1362" s="105"/>
      <c r="BWO1362" s="105"/>
      <c r="BWP1362" s="105"/>
      <c r="BWQ1362" s="105"/>
      <c r="BWR1362" s="105"/>
      <c r="BWS1362" s="105"/>
      <c r="BWT1362" s="105"/>
      <c r="BWU1362" s="105"/>
      <c r="BWV1362" s="105"/>
      <c r="BWW1362" s="105"/>
      <c r="BWX1362" s="105"/>
      <c r="BWY1362" s="105"/>
      <c r="BWZ1362" s="105"/>
      <c r="BXA1362" s="105"/>
      <c r="BXB1362" s="105"/>
      <c r="BXC1362" s="105"/>
      <c r="BXD1362" s="105"/>
      <c r="BXE1362" s="105"/>
      <c r="BXF1362" s="105"/>
      <c r="BXG1362" s="105"/>
      <c r="BXH1362" s="105"/>
      <c r="BXI1362" s="105"/>
      <c r="BXJ1362" s="105"/>
      <c r="BXK1362" s="105"/>
      <c r="BXL1362" s="105"/>
      <c r="BXM1362" s="105"/>
      <c r="BXN1362" s="105"/>
      <c r="BXO1362" s="105"/>
      <c r="BXP1362" s="105"/>
      <c r="BXQ1362" s="105"/>
      <c r="BXR1362" s="105"/>
      <c r="BXS1362" s="105"/>
      <c r="BXT1362" s="105"/>
      <c r="BXU1362" s="105"/>
      <c r="BXV1362" s="105"/>
      <c r="BXW1362" s="105"/>
      <c r="BXX1362" s="105"/>
      <c r="BXY1362" s="105"/>
      <c r="BXZ1362" s="105"/>
      <c r="BYA1362" s="105"/>
      <c r="BYB1362" s="105"/>
      <c r="BYC1362" s="105"/>
      <c r="BYD1362" s="105"/>
      <c r="BYE1362" s="105"/>
      <c r="BYF1362" s="105"/>
      <c r="BYG1362" s="105"/>
      <c r="BYH1362" s="105"/>
      <c r="BYI1362" s="105"/>
      <c r="BYJ1362" s="105"/>
      <c r="BYK1362" s="105"/>
      <c r="BYL1362" s="105"/>
      <c r="BYM1362" s="105"/>
      <c r="BYN1362" s="105"/>
      <c r="BYO1362" s="105"/>
      <c r="BYP1362" s="105"/>
      <c r="BYQ1362" s="105"/>
      <c r="BYR1362" s="105"/>
      <c r="BYS1362" s="105"/>
      <c r="BYT1362" s="105"/>
      <c r="BYU1362" s="105"/>
      <c r="BYV1362" s="105"/>
      <c r="BYW1362" s="105"/>
      <c r="BYX1362" s="105"/>
      <c r="BYY1362" s="105"/>
      <c r="BYZ1362" s="105"/>
      <c r="BZA1362" s="105"/>
      <c r="BZB1362" s="105"/>
      <c r="BZC1362" s="105"/>
      <c r="BZD1362" s="105"/>
      <c r="BZE1362" s="105"/>
      <c r="BZF1362" s="105"/>
      <c r="BZG1362" s="105"/>
      <c r="BZH1362" s="105"/>
      <c r="BZI1362" s="105"/>
      <c r="BZJ1362" s="105"/>
      <c r="BZK1362" s="105"/>
      <c r="BZL1362" s="105"/>
      <c r="BZM1362" s="105"/>
      <c r="BZN1362" s="105"/>
      <c r="BZO1362" s="105"/>
      <c r="BZP1362" s="105"/>
      <c r="BZQ1362" s="105"/>
      <c r="BZR1362" s="105"/>
      <c r="BZS1362" s="105"/>
      <c r="BZT1362" s="105"/>
      <c r="BZU1362" s="105"/>
      <c r="BZV1362" s="105"/>
      <c r="BZW1362" s="105"/>
      <c r="BZX1362" s="105"/>
      <c r="BZY1362" s="105"/>
      <c r="BZZ1362" s="105"/>
      <c r="CAA1362" s="105"/>
      <c r="CAB1362" s="105"/>
      <c r="CAC1362" s="105"/>
      <c r="CAD1362" s="105"/>
      <c r="CAE1362" s="105"/>
      <c r="CAF1362" s="105"/>
      <c r="CAG1362" s="105"/>
      <c r="CAH1362" s="105"/>
      <c r="CAI1362" s="105"/>
      <c r="CAJ1362" s="105"/>
      <c r="CAK1362" s="105"/>
      <c r="CAL1362" s="105"/>
      <c r="CAM1362" s="105"/>
      <c r="CAN1362" s="105"/>
      <c r="CAO1362" s="105"/>
      <c r="CAP1362" s="105"/>
      <c r="CAQ1362" s="105"/>
      <c r="CAR1362" s="105"/>
      <c r="CAS1362" s="105"/>
      <c r="CAT1362" s="105"/>
      <c r="CAU1362" s="105"/>
      <c r="CAV1362" s="105"/>
      <c r="CAW1362" s="105"/>
      <c r="CAX1362" s="105"/>
      <c r="CAY1362" s="105"/>
      <c r="CAZ1362" s="105"/>
      <c r="CBA1362" s="105"/>
      <c r="CBB1362" s="105"/>
      <c r="CBC1362" s="105"/>
      <c r="CBD1362" s="105"/>
      <c r="CBE1362" s="105"/>
      <c r="CBF1362" s="105"/>
      <c r="CBG1362" s="105"/>
      <c r="CBH1362" s="105"/>
      <c r="CBI1362" s="105"/>
      <c r="CBJ1362" s="105"/>
      <c r="CBK1362" s="105"/>
      <c r="CBL1362" s="105"/>
      <c r="CBM1362" s="105"/>
      <c r="CBN1362" s="105"/>
      <c r="CBO1362" s="105"/>
      <c r="CBP1362" s="105"/>
      <c r="CBQ1362" s="105"/>
      <c r="CBR1362" s="105"/>
      <c r="CBS1362" s="105"/>
      <c r="CBT1362" s="105"/>
      <c r="CBU1362" s="105"/>
      <c r="CBV1362" s="105"/>
      <c r="CBW1362" s="105"/>
      <c r="CBX1362" s="105"/>
      <c r="CBY1362" s="105"/>
      <c r="CBZ1362" s="105"/>
      <c r="CCA1362" s="105"/>
      <c r="CCB1362" s="105"/>
      <c r="CCC1362" s="105"/>
      <c r="CCD1362" s="105"/>
      <c r="CCE1362" s="105"/>
      <c r="CCF1362" s="105"/>
      <c r="CCG1362" s="105"/>
      <c r="CCH1362" s="105"/>
      <c r="CCI1362" s="105"/>
      <c r="CCJ1362" s="105"/>
      <c r="CCK1362" s="105"/>
      <c r="CCL1362" s="105"/>
      <c r="CCM1362" s="105"/>
      <c r="CCN1362" s="105"/>
      <c r="CCO1362" s="105"/>
      <c r="CCP1362" s="105"/>
      <c r="CCQ1362" s="105"/>
      <c r="CCR1362" s="105"/>
      <c r="CCS1362" s="105"/>
      <c r="CCT1362" s="105"/>
      <c r="CCU1362" s="105"/>
      <c r="CCV1362" s="105"/>
      <c r="CCW1362" s="105"/>
      <c r="CCX1362" s="105"/>
      <c r="CCY1362" s="105"/>
      <c r="CCZ1362" s="105"/>
      <c r="CDA1362" s="105"/>
      <c r="CDB1362" s="105"/>
      <c r="CDC1362" s="105"/>
      <c r="CDD1362" s="105"/>
      <c r="CDE1362" s="105"/>
      <c r="CDF1362" s="105"/>
      <c r="CDG1362" s="105"/>
      <c r="CDH1362" s="105"/>
      <c r="CDI1362" s="105"/>
      <c r="CDJ1362" s="105"/>
      <c r="CDK1362" s="105"/>
      <c r="CDL1362" s="105"/>
      <c r="CDM1362" s="105"/>
      <c r="CDN1362" s="105"/>
      <c r="CDO1362" s="105"/>
      <c r="CDP1362" s="105"/>
      <c r="CDQ1362" s="105"/>
      <c r="CDR1362" s="105"/>
      <c r="CDS1362" s="105"/>
      <c r="CDT1362" s="105"/>
      <c r="CDU1362" s="105"/>
      <c r="CDV1362" s="105"/>
      <c r="CDW1362" s="105"/>
      <c r="CDX1362" s="105"/>
      <c r="CDY1362" s="105"/>
      <c r="CDZ1362" s="105"/>
      <c r="CEA1362" s="105"/>
      <c r="CEB1362" s="105"/>
      <c r="CEC1362" s="105"/>
      <c r="CED1362" s="105"/>
      <c r="CEE1362" s="105"/>
      <c r="CEF1362" s="105"/>
      <c r="CEG1362" s="105"/>
      <c r="CEH1362" s="105"/>
      <c r="CEI1362" s="105"/>
      <c r="CEJ1362" s="105"/>
      <c r="CEK1362" s="105"/>
      <c r="CEL1362" s="105"/>
      <c r="CEM1362" s="105"/>
      <c r="CEN1362" s="105"/>
      <c r="CEO1362" s="105"/>
      <c r="CEP1362" s="105"/>
      <c r="CEQ1362" s="105"/>
      <c r="CER1362" s="105"/>
      <c r="CES1362" s="105"/>
      <c r="CET1362" s="105"/>
      <c r="CEU1362" s="105"/>
      <c r="CEV1362" s="105"/>
      <c r="CEW1362" s="105"/>
      <c r="CEX1362" s="105"/>
      <c r="CEY1362" s="105"/>
      <c r="CEZ1362" s="105"/>
      <c r="CFA1362" s="105"/>
      <c r="CFB1362" s="105"/>
      <c r="CFC1362" s="105"/>
      <c r="CFD1362" s="105"/>
      <c r="CFE1362" s="105"/>
      <c r="CFF1362" s="105"/>
      <c r="CFG1362" s="105"/>
      <c r="CFH1362" s="105"/>
      <c r="CFI1362" s="105"/>
      <c r="CFJ1362" s="105"/>
      <c r="CFK1362" s="105"/>
      <c r="CFL1362" s="105"/>
      <c r="CFM1362" s="105"/>
      <c r="CFN1362" s="105"/>
      <c r="CFO1362" s="105"/>
      <c r="CFP1362" s="105"/>
      <c r="CFQ1362" s="105"/>
      <c r="CFR1362" s="105"/>
      <c r="CFS1362" s="105"/>
      <c r="CFT1362" s="105"/>
      <c r="CFU1362" s="105"/>
      <c r="CFV1362" s="105"/>
      <c r="CFW1362" s="105"/>
      <c r="CFX1362" s="105"/>
      <c r="CFY1362" s="105"/>
      <c r="CFZ1362" s="105"/>
      <c r="CGA1362" s="105"/>
      <c r="CGB1362" s="105"/>
      <c r="CGC1362" s="105"/>
      <c r="CGD1362" s="105"/>
      <c r="CGE1362" s="105"/>
      <c r="CGF1362" s="105"/>
      <c r="CGG1362" s="105"/>
      <c r="CGH1362" s="105"/>
      <c r="CGI1362" s="105"/>
      <c r="CGJ1362" s="105"/>
      <c r="CGK1362" s="105"/>
      <c r="CGL1362" s="105"/>
      <c r="CGM1362" s="105"/>
      <c r="CGN1362" s="105"/>
      <c r="CGO1362" s="105"/>
      <c r="CGP1362" s="105"/>
      <c r="CGQ1362" s="105"/>
      <c r="CGR1362" s="105"/>
      <c r="CGS1362" s="105"/>
      <c r="CGT1362" s="105"/>
      <c r="CGU1362" s="105"/>
      <c r="CGV1362" s="105"/>
      <c r="CGW1362" s="105"/>
      <c r="CGX1362" s="105"/>
      <c r="CGY1362" s="105"/>
      <c r="CGZ1362" s="105"/>
      <c r="CHA1362" s="105"/>
      <c r="CHB1362" s="105"/>
      <c r="CHC1362" s="105"/>
      <c r="CHD1362" s="105"/>
      <c r="CHE1362" s="105"/>
      <c r="CHF1362" s="105"/>
      <c r="CHG1362" s="105"/>
      <c r="CHH1362" s="105"/>
      <c r="CHI1362" s="105"/>
      <c r="CHJ1362" s="105"/>
      <c r="CHK1362" s="105"/>
      <c r="CHL1362" s="105"/>
      <c r="CHM1362" s="105"/>
      <c r="CHN1362" s="105"/>
      <c r="CHO1362" s="105"/>
      <c r="CHP1362" s="105"/>
      <c r="CHQ1362" s="105"/>
      <c r="CHR1362" s="105"/>
      <c r="CHS1362" s="105"/>
      <c r="CHT1362" s="105"/>
      <c r="CHU1362" s="105"/>
      <c r="CHV1362" s="105"/>
      <c r="CHW1362" s="105"/>
      <c r="CHX1362" s="105"/>
      <c r="CHY1362" s="105"/>
      <c r="CHZ1362" s="105"/>
      <c r="CIA1362" s="105"/>
      <c r="CIB1362" s="105"/>
      <c r="CIC1362" s="105"/>
      <c r="CID1362" s="105"/>
      <c r="CIE1362" s="105"/>
      <c r="CIF1362" s="105"/>
      <c r="CIG1362" s="105"/>
      <c r="CIH1362" s="105"/>
      <c r="CII1362" s="105"/>
      <c r="CIJ1362" s="105"/>
      <c r="CIK1362" s="105"/>
      <c r="CIL1362" s="105"/>
      <c r="CIM1362" s="105"/>
      <c r="CIN1362" s="105"/>
      <c r="CIO1362" s="105"/>
      <c r="CIP1362" s="105"/>
      <c r="CIQ1362" s="105"/>
      <c r="CIR1362" s="105"/>
      <c r="CIS1362" s="105"/>
      <c r="CIT1362" s="105"/>
      <c r="CIU1362" s="105"/>
      <c r="CIV1362" s="105"/>
      <c r="CIW1362" s="105"/>
      <c r="CIX1362" s="105"/>
      <c r="CIY1362" s="105"/>
      <c r="CIZ1362" s="105"/>
      <c r="CJA1362" s="105"/>
      <c r="CJB1362" s="105"/>
      <c r="CJC1362" s="105"/>
      <c r="CJD1362" s="105"/>
      <c r="CJE1362" s="105"/>
      <c r="CJF1362" s="105"/>
      <c r="CJG1362" s="105"/>
      <c r="CJH1362" s="105"/>
      <c r="CJI1362" s="105"/>
      <c r="CJJ1362" s="105"/>
      <c r="CJK1362" s="105"/>
      <c r="CJL1362" s="105"/>
      <c r="CJM1362" s="105"/>
      <c r="CJN1362" s="105"/>
      <c r="CJO1362" s="105"/>
      <c r="CJP1362" s="105"/>
      <c r="CJQ1362" s="105"/>
      <c r="CJR1362" s="105"/>
      <c r="CJS1362" s="105"/>
      <c r="CJT1362" s="105"/>
      <c r="CJU1362" s="105"/>
      <c r="CJV1362" s="105"/>
      <c r="CJW1362" s="105"/>
      <c r="CJX1362" s="105"/>
      <c r="CJY1362" s="105"/>
      <c r="CJZ1362" s="105"/>
      <c r="CKA1362" s="105"/>
      <c r="CKB1362" s="105"/>
      <c r="CKC1362" s="105"/>
      <c r="CKD1362" s="105"/>
      <c r="CKE1362" s="105"/>
      <c r="CKF1362" s="105"/>
      <c r="CKG1362" s="105"/>
      <c r="CKH1362" s="105"/>
      <c r="CKI1362" s="105"/>
      <c r="CKJ1362" s="105"/>
      <c r="CKK1362" s="105"/>
      <c r="CKL1362" s="105"/>
      <c r="CKM1362" s="105"/>
      <c r="CKN1362" s="105"/>
      <c r="CKO1362" s="105"/>
      <c r="CKP1362" s="105"/>
      <c r="CKQ1362" s="105"/>
      <c r="CKR1362" s="105"/>
      <c r="CKS1362" s="105"/>
      <c r="CKT1362" s="105"/>
      <c r="CKU1362" s="105"/>
      <c r="CKV1362" s="105"/>
      <c r="CKW1362" s="105"/>
      <c r="CKX1362" s="105"/>
      <c r="CKY1362" s="105"/>
      <c r="CKZ1362" s="105"/>
      <c r="CLA1362" s="105"/>
      <c r="CLB1362" s="105"/>
      <c r="CLC1362" s="105"/>
      <c r="CLD1362" s="105"/>
      <c r="CLE1362" s="105"/>
      <c r="CLF1362" s="105"/>
      <c r="CLG1362" s="105"/>
      <c r="CLH1362" s="105"/>
      <c r="CLI1362" s="105"/>
      <c r="CLJ1362" s="105"/>
      <c r="CLK1362" s="105"/>
      <c r="CLL1362" s="105"/>
      <c r="CLM1362" s="105"/>
      <c r="CLN1362" s="105"/>
      <c r="CLO1362" s="105"/>
      <c r="CLP1362" s="105"/>
      <c r="CLQ1362" s="105"/>
      <c r="CLR1362" s="105"/>
      <c r="CLS1362" s="105"/>
      <c r="CLT1362" s="105"/>
      <c r="CLU1362" s="105"/>
      <c r="CLV1362" s="105"/>
      <c r="CLW1362" s="105"/>
      <c r="CLX1362" s="105"/>
      <c r="CLY1362" s="105"/>
      <c r="CLZ1362" s="105"/>
      <c r="CMA1362" s="105"/>
      <c r="CMB1362" s="105"/>
      <c r="CMC1362" s="105"/>
      <c r="CMD1362" s="105"/>
      <c r="CME1362" s="105"/>
      <c r="CMF1362" s="105"/>
      <c r="CMG1362" s="105"/>
      <c r="CMH1362" s="105"/>
      <c r="CMI1362" s="105"/>
      <c r="CMJ1362" s="105"/>
      <c r="CMK1362" s="105"/>
      <c r="CML1362" s="105"/>
      <c r="CMM1362" s="105"/>
      <c r="CMN1362" s="105"/>
      <c r="CMO1362" s="105"/>
      <c r="CMP1362" s="105"/>
      <c r="CMQ1362" s="105"/>
      <c r="CMR1362" s="105"/>
      <c r="CMS1362" s="105"/>
      <c r="CMT1362" s="105"/>
      <c r="CMU1362" s="105"/>
      <c r="CMV1362" s="105"/>
      <c r="CMW1362" s="105"/>
      <c r="CMX1362" s="105"/>
      <c r="CMY1362" s="105"/>
      <c r="CMZ1362" s="105"/>
      <c r="CNA1362" s="105"/>
      <c r="CNB1362" s="105"/>
      <c r="CNC1362" s="105"/>
      <c r="CND1362" s="105"/>
      <c r="CNE1362" s="105"/>
      <c r="CNF1362" s="105"/>
      <c r="CNG1362" s="105"/>
      <c r="CNH1362" s="105"/>
      <c r="CNI1362" s="105"/>
      <c r="CNJ1362" s="105"/>
      <c r="CNK1362" s="105"/>
      <c r="CNL1362" s="105"/>
      <c r="CNM1362" s="105"/>
      <c r="CNN1362" s="105"/>
      <c r="CNO1362" s="105"/>
      <c r="CNP1362" s="105"/>
      <c r="CNQ1362" s="105"/>
      <c r="CNR1362" s="105"/>
      <c r="CNS1362" s="105"/>
      <c r="CNT1362" s="105"/>
      <c r="CNU1362" s="105"/>
      <c r="CNV1362" s="105"/>
      <c r="CNW1362" s="105"/>
      <c r="CNX1362" s="105"/>
      <c r="CNY1362" s="105"/>
      <c r="CNZ1362" s="105"/>
      <c r="COA1362" s="105"/>
      <c r="COB1362" s="105"/>
      <c r="COC1362" s="105"/>
      <c r="COD1362" s="105"/>
      <c r="COE1362" s="105"/>
      <c r="COF1362" s="105"/>
      <c r="COG1362" s="105"/>
      <c r="COH1362" s="105"/>
      <c r="COI1362" s="105"/>
      <c r="COJ1362" s="105"/>
      <c r="COK1362" s="105"/>
      <c r="COL1362" s="105"/>
      <c r="COM1362" s="105"/>
      <c r="CON1362" s="105"/>
      <c r="COO1362" s="105"/>
      <c r="COP1362" s="105"/>
      <c r="COQ1362" s="105"/>
      <c r="COR1362" s="105"/>
      <c r="COS1362" s="105"/>
      <c r="COT1362" s="105"/>
      <c r="COU1362" s="105"/>
      <c r="COV1362" s="105"/>
      <c r="COW1362" s="105"/>
      <c r="COX1362" s="105"/>
      <c r="COY1362" s="105"/>
      <c r="COZ1362" s="105"/>
      <c r="CPA1362" s="105"/>
      <c r="CPB1362" s="105"/>
      <c r="CPC1362" s="105"/>
      <c r="CPD1362" s="105"/>
      <c r="CPE1362" s="105"/>
      <c r="CPF1362" s="105"/>
      <c r="CPG1362" s="105"/>
      <c r="CPH1362" s="105"/>
      <c r="CPI1362" s="105"/>
      <c r="CPJ1362" s="105"/>
      <c r="CPK1362" s="105"/>
      <c r="CPL1362" s="105"/>
      <c r="CPM1362" s="105"/>
      <c r="CPN1362" s="105"/>
      <c r="CPO1362" s="105"/>
      <c r="CPP1362" s="105"/>
      <c r="CPQ1362" s="105"/>
      <c r="CPR1362" s="105"/>
      <c r="CPS1362" s="105"/>
      <c r="CPT1362" s="105"/>
      <c r="CPU1362" s="105"/>
      <c r="CPV1362" s="105"/>
      <c r="CPW1362" s="105"/>
      <c r="CPX1362" s="105"/>
      <c r="CPY1362" s="105"/>
      <c r="CPZ1362" s="105"/>
      <c r="CQA1362" s="105"/>
      <c r="CQB1362" s="105"/>
      <c r="CQC1362" s="105"/>
      <c r="CQD1362" s="105"/>
      <c r="CQE1362" s="105"/>
      <c r="CQF1362" s="105"/>
      <c r="CQG1362" s="105"/>
      <c r="CQH1362" s="105"/>
      <c r="CQI1362" s="105"/>
      <c r="CQJ1362" s="105"/>
      <c r="CQK1362" s="105"/>
      <c r="CQL1362" s="105"/>
      <c r="CQM1362" s="105"/>
      <c r="CQN1362" s="105"/>
      <c r="CQO1362" s="105"/>
      <c r="CQP1362" s="105"/>
      <c r="CQQ1362" s="105"/>
      <c r="CQR1362" s="105"/>
      <c r="CQS1362" s="105"/>
      <c r="CQT1362" s="105"/>
      <c r="CQU1362" s="105"/>
      <c r="CQV1362" s="105"/>
      <c r="CQW1362" s="105"/>
      <c r="CQX1362" s="105"/>
      <c r="CQY1362" s="105"/>
      <c r="CQZ1362" s="105"/>
      <c r="CRA1362" s="105"/>
      <c r="CRB1362" s="105"/>
      <c r="CRC1362" s="105"/>
      <c r="CRD1362" s="105"/>
      <c r="CRE1362" s="105"/>
      <c r="CRF1362" s="105"/>
      <c r="CRG1362" s="105"/>
      <c r="CRH1362" s="105"/>
      <c r="CRI1362" s="105"/>
      <c r="CRJ1362" s="105"/>
      <c r="CRK1362" s="105"/>
      <c r="CRL1362" s="105"/>
      <c r="CRM1362" s="105"/>
      <c r="CRN1362" s="105"/>
      <c r="CRO1362" s="105"/>
      <c r="CRP1362" s="105"/>
      <c r="CRQ1362" s="105"/>
      <c r="CRR1362" s="105"/>
      <c r="CRS1362" s="105"/>
      <c r="CRT1362" s="105"/>
      <c r="CRU1362" s="105"/>
      <c r="CRV1362" s="105"/>
      <c r="CRW1362" s="105"/>
      <c r="CRX1362" s="105"/>
      <c r="CRY1362" s="105"/>
      <c r="CRZ1362" s="105"/>
      <c r="CSA1362" s="105"/>
      <c r="CSB1362" s="105"/>
      <c r="CSC1362" s="105"/>
      <c r="CSD1362" s="105"/>
      <c r="CSE1362" s="105"/>
      <c r="CSF1362" s="105"/>
      <c r="CSG1362" s="105"/>
      <c r="CSH1362" s="105"/>
      <c r="CSI1362" s="105"/>
      <c r="CSJ1362" s="105"/>
      <c r="CSK1362" s="105"/>
      <c r="CSL1362" s="105"/>
      <c r="CSM1362" s="105"/>
      <c r="CSN1362" s="105"/>
      <c r="CSO1362" s="105"/>
      <c r="CSP1362" s="105"/>
      <c r="CSQ1362" s="105"/>
      <c r="CSR1362" s="105"/>
      <c r="CSS1362" s="105"/>
      <c r="CST1362" s="105"/>
      <c r="CSU1362" s="105"/>
      <c r="CSV1362" s="105"/>
      <c r="CSW1362" s="105"/>
      <c r="CSX1362" s="105"/>
      <c r="CSY1362" s="105"/>
      <c r="CSZ1362" s="105"/>
      <c r="CTA1362" s="105"/>
      <c r="CTB1362" s="105"/>
      <c r="CTC1362" s="105"/>
      <c r="CTD1362" s="105"/>
      <c r="CTE1362" s="105"/>
      <c r="CTF1362" s="105"/>
      <c r="CTG1362" s="105"/>
      <c r="CTH1362" s="105"/>
      <c r="CTI1362" s="105"/>
      <c r="CTJ1362" s="105"/>
      <c r="CTK1362" s="105"/>
      <c r="CTL1362" s="105"/>
      <c r="CTM1362" s="105"/>
      <c r="CTN1362" s="105"/>
      <c r="CTO1362" s="105"/>
      <c r="CTP1362" s="105"/>
      <c r="CTQ1362" s="105"/>
      <c r="CTR1362" s="105"/>
      <c r="CTS1362" s="105"/>
      <c r="CTT1362" s="105"/>
      <c r="CTU1362" s="105"/>
      <c r="CTV1362" s="105"/>
      <c r="CTW1362" s="105"/>
      <c r="CTX1362" s="105"/>
      <c r="CTY1362" s="105"/>
      <c r="CTZ1362" s="105"/>
      <c r="CUA1362" s="105"/>
      <c r="CUB1362" s="105"/>
      <c r="CUC1362" s="105"/>
      <c r="CUD1362" s="105"/>
      <c r="CUE1362" s="105"/>
      <c r="CUF1362" s="105"/>
      <c r="CUG1362" s="105"/>
      <c r="CUH1362" s="105"/>
      <c r="CUI1362" s="105"/>
      <c r="CUJ1362" s="105"/>
      <c r="CUK1362" s="105"/>
      <c r="CUL1362" s="105"/>
      <c r="CUM1362" s="105"/>
      <c r="CUN1362" s="105"/>
      <c r="CUO1362" s="105"/>
      <c r="CUP1362" s="105"/>
      <c r="CUQ1362" s="105"/>
      <c r="CUR1362" s="105"/>
      <c r="CUS1362" s="105"/>
      <c r="CUT1362" s="105"/>
      <c r="CUU1362" s="105"/>
      <c r="CUV1362" s="105"/>
      <c r="CUW1362" s="105"/>
      <c r="CUX1362" s="105"/>
      <c r="CUY1362" s="105"/>
      <c r="CUZ1362" s="105"/>
      <c r="CVA1362" s="105"/>
      <c r="CVB1362" s="105"/>
      <c r="CVC1362" s="105"/>
      <c r="CVD1362" s="105"/>
      <c r="CVE1362" s="105"/>
      <c r="CVF1362" s="105"/>
      <c r="CVG1362" s="105"/>
      <c r="CVH1362" s="105"/>
      <c r="CVI1362" s="105"/>
      <c r="CVJ1362" s="105"/>
      <c r="CVK1362" s="105"/>
      <c r="CVL1362" s="105"/>
      <c r="CVM1362" s="105"/>
      <c r="CVN1362" s="105"/>
      <c r="CVO1362" s="105"/>
      <c r="CVP1362" s="105"/>
      <c r="CVQ1362" s="105"/>
      <c r="CVR1362" s="105"/>
      <c r="CVS1362" s="105"/>
      <c r="CVT1362" s="105"/>
      <c r="CVU1362" s="105"/>
      <c r="CVV1362" s="105"/>
      <c r="CVW1362" s="105"/>
      <c r="CVX1362" s="105"/>
      <c r="CVY1362" s="105"/>
      <c r="CVZ1362" s="105"/>
      <c r="CWA1362" s="105"/>
      <c r="CWB1362" s="105"/>
      <c r="CWC1362" s="105"/>
      <c r="CWD1362" s="105"/>
      <c r="CWE1362" s="105"/>
      <c r="CWF1362" s="105"/>
      <c r="CWG1362" s="105"/>
      <c r="CWH1362" s="105"/>
      <c r="CWI1362" s="105"/>
      <c r="CWJ1362" s="105"/>
      <c r="CWK1362" s="105"/>
      <c r="CWL1362" s="105"/>
      <c r="CWM1362" s="105"/>
      <c r="CWN1362" s="105"/>
      <c r="CWO1362" s="105"/>
      <c r="CWP1362" s="105"/>
      <c r="CWQ1362" s="105"/>
      <c r="CWR1362" s="105"/>
      <c r="CWS1362" s="105"/>
      <c r="CWT1362" s="105"/>
      <c r="CWU1362" s="105"/>
      <c r="CWV1362" s="105"/>
      <c r="CWW1362" s="105"/>
      <c r="CWX1362" s="105"/>
      <c r="CWY1362" s="105"/>
      <c r="CWZ1362" s="105"/>
      <c r="CXA1362" s="105"/>
      <c r="CXB1362" s="105"/>
      <c r="CXC1362" s="105"/>
      <c r="CXD1362" s="105"/>
      <c r="CXE1362" s="105"/>
      <c r="CXF1362" s="105"/>
      <c r="CXG1362" s="105"/>
      <c r="CXH1362" s="105"/>
      <c r="CXI1362" s="105"/>
      <c r="CXJ1362" s="105"/>
      <c r="CXK1362" s="105"/>
      <c r="CXL1362" s="105"/>
      <c r="CXM1362" s="105"/>
      <c r="CXN1362" s="105"/>
      <c r="CXO1362" s="105"/>
      <c r="CXP1362" s="105"/>
      <c r="CXQ1362" s="105"/>
      <c r="CXR1362" s="105"/>
      <c r="CXS1362" s="105"/>
      <c r="CXT1362" s="105"/>
      <c r="CXU1362" s="105"/>
      <c r="CXV1362" s="105"/>
      <c r="CXW1362" s="105"/>
      <c r="CXX1362" s="105"/>
      <c r="CXY1362" s="105"/>
      <c r="CXZ1362" s="105"/>
      <c r="CYA1362" s="105"/>
      <c r="CYB1362" s="105"/>
      <c r="CYC1362" s="105"/>
      <c r="CYD1362" s="105"/>
      <c r="CYE1362" s="105"/>
      <c r="CYF1362" s="105"/>
      <c r="CYG1362" s="105"/>
      <c r="CYH1362" s="105"/>
      <c r="CYI1362" s="105"/>
      <c r="CYJ1362" s="105"/>
      <c r="CYK1362" s="105"/>
      <c r="CYL1362" s="105"/>
      <c r="CYM1362" s="105"/>
      <c r="CYN1362" s="105"/>
      <c r="CYO1362" s="105"/>
      <c r="CYP1362" s="105"/>
      <c r="CYQ1362" s="105"/>
      <c r="CYR1362" s="105"/>
      <c r="CYS1362" s="105"/>
      <c r="CYT1362" s="105"/>
      <c r="CYU1362" s="105"/>
      <c r="CYV1362" s="105"/>
      <c r="CYW1362" s="105"/>
      <c r="CYX1362" s="105"/>
      <c r="CYY1362" s="105"/>
      <c r="CYZ1362" s="105"/>
      <c r="CZA1362" s="105"/>
      <c r="CZB1362" s="105"/>
      <c r="CZC1362" s="105"/>
      <c r="CZD1362" s="105"/>
      <c r="CZE1362" s="105"/>
      <c r="CZF1362" s="105"/>
      <c r="CZG1362" s="105"/>
      <c r="CZH1362" s="105"/>
      <c r="CZI1362" s="105"/>
      <c r="CZJ1362" s="105"/>
      <c r="CZK1362" s="105"/>
      <c r="CZL1362" s="105"/>
      <c r="CZM1362" s="105"/>
      <c r="CZN1362" s="105"/>
      <c r="CZO1362" s="105"/>
      <c r="CZP1362" s="105"/>
      <c r="CZQ1362" s="105"/>
      <c r="CZR1362" s="105"/>
      <c r="CZS1362" s="105"/>
      <c r="CZT1362" s="105"/>
      <c r="CZU1362" s="105"/>
      <c r="CZV1362" s="105"/>
      <c r="CZW1362" s="105"/>
      <c r="CZX1362" s="105"/>
      <c r="CZY1362" s="105"/>
      <c r="CZZ1362" s="105"/>
      <c r="DAA1362" s="105"/>
      <c r="DAB1362" s="105"/>
      <c r="DAC1362" s="105"/>
      <c r="DAD1362" s="105"/>
      <c r="DAE1362" s="105"/>
      <c r="DAF1362" s="105"/>
      <c r="DAG1362" s="105"/>
      <c r="DAH1362" s="105"/>
      <c r="DAI1362" s="105"/>
      <c r="DAJ1362" s="105"/>
      <c r="DAK1362" s="105"/>
      <c r="DAL1362" s="105"/>
      <c r="DAM1362" s="105"/>
      <c r="DAN1362" s="105"/>
      <c r="DAO1362" s="105"/>
      <c r="DAP1362" s="105"/>
      <c r="DAQ1362" s="105"/>
      <c r="DAR1362" s="105"/>
      <c r="DAS1362" s="105"/>
      <c r="DAT1362" s="105"/>
      <c r="DAU1362" s="105"/>
      <c r="DAV1362" s="105"/>
      <c r="DAW1362" s="105"/>
      <c r="DAX1362" s="105"/>
      <c r="DAY1362" s="105"/>
      <c r="DAZ1362" s="105"/>
      <c r="DBA1362" s="105"/>
      <c r="DBB1362" s="105"/>
      <c r="DBC1362" s="105"/>
      <c r="DBD1362" s="105"/>
      <c r="DBE1362" s="105"/>
      <c r="DBF1362" s="105"/>
      <c r="DBG1362" s="105"/>
      <c r="DBH1362" s="105"/>
      <c r="DBI1362" s="105"/>
      <c r="DBJ1362" s="105"/>
      <c r="DBK1362" s="105"/>
      <c r="DBL1362" s="105"/>
      <c r="DBM1362" s="105"/>
      <c r="DBN1362" s="105"/>
      <c r="DBO1362" s="105"/>
      <c r="DBP1362" s="105"/>
      <c r="DBQ1362" s="105"/>
      <c r="DBR1362" s="105"/>
      <c r="DBS1362" s="105"/>
      <c r="DBT1362" s="105"/>
      <c r="DBU1362" s="105"/>
      <c r="DBV1362" s="105"/>
      <c r="DBW1362" s="105"/>
      <c r="DBX1362" s="105"/>
      <c r="DBY1362" s="105"/>
      <c r="DBZ1362" s="105"/>
      <c r="DCA1362" s="105"/>
      <c r="DCB1362" s="105"/>
      <c r="DCC1362" s="105"/>
      <c r="DCD1362" s="105"/>
      <c r="DCE1362" s="105"/>
      <c r="DCF1362" s="105"/>
      <c r="DCG1362" s="105"/>
      <c r="DCH1362" s="105"/>
      <c r="DCI1362" s="105"/>
      <c r="DCJ1362" s="105"/>
      <c r="DCK1362" s="105"/>
      <c r="DCL1362" s="105"/>
      <c r="DCM1362" s="105"/>
      <c r="DCN1362" s="105"/>
      <c r="DCO1362" s="105"/>
      <c r="DCP1362" s="105"/>
      <c r="DCQ1362" s="105"/>
      <c r="DCR1362" s="105"/>
      <c r="DCS1362" s="105"/>
      <c r="DCT1362" s="105"/>
      <c r="DCU1362" s="105"/>
      <c r="DCV1362" s="105"/>
      <c r="DCW1362" s="105"/>
      <c r="DCX1362" s="105"/>
      <c r="DCY1362" s="105"/>
      <c r="DCZ1362" s="105"/>
      <c r="DDA1362" s="105"/>
      <c r="DDB1362" s="105"/>
      <c r="DDC1362" s="105"/>
      <c r="DDD1362" s="105"/>
      <c r="DDE1362" s="105"/>
      <c r="DDF1362" s="105"/>
      <c r="DDG1362" s="105"/>
      <c r="DDH1362" s="105"/>
      <c r="DDI1362" s="105"/>
      <c r="DDJ1362" s="105"/>
      <c r="DDK1362" s="105"/>
      <c r="DDL1362" s="105"/>
      <c r="DDM1362" s="105"/>
      <c r="DDN1362" s="105"/>
      <c r="DDO1362" s="105"/>
      <c r="DDP1362" s="105"/>
      <c r="DDQ1362" s="105"/>
      <c r="DDR1362" s="105"/>
      <c r="DDS1362" s="105"/>
      <c r="DDT1362" s="105"/>
      <c r="DDU1362" s="105"/>
      <c r="DDV1362" s="105"/>
      <c r="DDW1362" s="105"/>
      <c r="DDX1362" s="105"/>
      <c r="DDY1362" s="105"/>
      <c r="DDZ1362" s="105"/>
      <c r="DEA1362" s="105"/>
      <c r="DEB1362" s="105"/>
      <c r="DEC1362" s="105"/>
      <c r="DED1362" s="105"/>
      <c r="DEE1362" s="105"/>
      <c r="DEF1362" s="105"/>
      <c r="DEG1362" s="105"/>
      <c r="DEH1362" s="105"/>
      <c r="DEI1362" s="105"/>
      <c r="DEJ1362" s="105"/>
      <c r="DEK1362" s="105"/>
      <c r="DEL1362" s="105"/>
      <c r="DEM1362" s="105"/>
      <c r="DEN1362" s="105"/>
      <c r="DEO1362" s="105"/>
      <c r="DEP1362" s="105"/>
      <c r="DEQ1362" s="105"/>
      <c r="DER1362" s="105"/>
      <c r="DES1362" s="105"/>
      <c r="DET1362" s="105"/>
      <c r="DEU1362" s="105"/>
      <c r="DEV1362" s="105"/>
      <c r="DEW1362" s="105"/>
      <c r="DEX1362" s="105"/>
      <c r="DEY1362" s="105"/>
      <c r="DEZ1362" s="105"/>
      <c r="DFA1362" s="105"/>
      <c r="DFB1362" s="105"/>
      <c r="DFC1362" s="105"/>
      <c r="DFD1362" s="105"/>
      <c r="DFE1362" s="105"/>
      <c r="DFF1362" s="105"/>
      <c r="DFG1362" s="105"/>
      <c r="DFH1362" s="105"/>
      <c r="DFI1362" s="105"/>
      <c r="DFJ1362" s="105"/>
      <c r="DFK1362" s="105"/>
      <c r="DFL1362" s="105"/>
      <c r="DFM1362" s="105"/>
      <c r="DFN1362" s="105"/>
      <c r="DFO1362" s="105"/>
      <c r="DFP1362" s="105"/>
      <c r="DFQ1362" s="105"/>
      <c r="DFR1362" s="105"/>
      <c r="DFS1362" s="105"/>
      <c r="DFT1362" s="105"/>
      <c r="DFU1362" s="105"/>
      <c r="DFV1362" s="105"/>
      <c r="DFW1362" s="105"/>
      <c r="DFX1362" s="105"/>
      <c r="DFY1362" s="105"/>
      <c r="DFZ1362" s="105"/>
      <c r="DGA1362" s="105"/>
      <c r="DGB1362" s="105"/>
      <c r="DGC1362" s="105"/>
      <c r="DGD1362" s="105"/>
      <c r="DGE1362" s="105"/>
      <c r="DGF1362" s="105"/>
      <c r="DGG1362" s="105"/>
      <c r="DGH1362" s="105"/>
      <c r="DGI1362" s="105"/>
      <c r="DGJ1362" s="105"/>
      <c r="DGK1362" s="105"/>
      <c r="DGL1362" s="105"/>
      <c r="DGM1362" s="105"/>
      <c r="DGN1362" s="105"/>
      <c r="DGO1362" s="105"/>
      <c r="DGP1362" s="105"/>
      <c r="DGQ1362" s="105"/>
      <c r="DGR1362" s="105"/>
      <c r="DGS1362" s="105"/>
      <c r="DGT1362" s="105"/>
      <c r="DGU1362" s="105"/>
      <c r="DGV1362" s="105"/>
      <c r="DGW1362" s="105"/>
      <c r="DGX1362" s="105"/>
      <c r="DGY1362" s="105"/>
      <c r="DGZ1362" s="105"/>
      <c r="DHA1362" s="105"/>
      <c r="DHB1362" s="105"/>
      <c r="DHC1362" s="105"/>
      <c r="DHD1362" s="105"/>
      <c r="DHE1362" s="105"/>
      <c r="DHF1362" s="105"/>
      <c r="DHG1362" s="105"/>
      <c r="DHH1362" s="105"/>
      <c r="DHI1362" s="105"/>
      <c r="DHJ1362" s="105"/>
      <c r="DHK1362" s="105"/>
      <c r="DHL1362" s="105"/>
      <c r="DHM1362" s="105"/>
      <c r="DHN1362" s="105"/>
      <c r="DHO1362" s="105"/>
      <c r="DHP1362" s="105"/>
      <c r="DHQ1362" s="105"/>
      <c r="DHR1362" s="105"/>
      <c r="DHS1362" s="105"/>
      <c r="DHT1362" s="105"/>
      <c r="DHU1362" s="105"/>
      <c r="DHV1362" s="105"/>
      <c r="DHW1362" s="105"/>
      <c r="DHX1362" s="105"/>
      <c r="DHY1362" s="105"/>
      <c r="DHZ1362" s="105"/>
      <c r="DIA1362" s="105"/>
      <c r="DIB1362" s="105"/>
      <c r="DIC1362" s="105"/>
      <c r="DID1362" s="105"/>
      <c r="DIE1362" s="105"/>
      <c r="DIF1362" s="105"/>
      <c r="DIG1362" s="105"/>
      <c r="DIH1362" s="105"/>
      <c r="DII1362" s="105"/>
      <c r="DIJ1362" s="105"/>
      <c r="DIK1362" s="105"/>
      <c r="DIL1362" s="105"/>
      <c r="DIM1362" s="105"/>
      <c r="DIN1362" s="105"/>
      <c r="DIO1362" s="105"/>
      <c r="DIP1362" s="105"/>
      <c r="DIQ1362" s="105"/>
      <c r="DIR1362" s="105"/>
      <c r="DIS1362" s="105"/>
      <c r="DIT1362" s="105"/>
      <c r="DIU1362" s="105"/>
      <c r="DIV1362" s="105"/>
      <c r="DIW1362" s="105"/>
      <c r="DIX1362" s="105"/>
      <c r="DIY1362" s="105"/>
      <c r="DIZ1362" s="105"/>
      <c r="DJA1362" s="105"/>
      <c r="DJB1362" s="105"/>
      <c r="DJC1362" s="105"/>
      <c r="DJD1362" s="105"/>
      <c r="DJE1362" s="105"/>
      <c r="DJF1362" s="105"/>
      <c r="DJG1362" s="105"/>
      <c r="DJH1362" s="105"/>
      <c r="DJI1362" s="105"/>
      <c r="DJJ1362" s="105"/>
      <c r="DJK1362" s="105"/>
      <c r="DJL1362" s="105"/>
      <c r="DJM1362" s="105"/>
      <c r="DJN1362" s="105"/>
      <c r="DJO1362" s="105"/>
      <c r="DJP1362" s="105"/>
      <c r="DJQ1362" s="105"/>
      <c r="DJR1362" s="105"/>
      <c r="DJS1362" s="105"/>
      <c r="DJT1362" s="105"/>
      <c r="DJU1362" s="105"/>
      <c r="DJV1362" s="105"/>
      <c r="DJW1362" s="105"/>
      <c r="DJX1362" s="105"/>
      <c r="DJY1362" s="105"/>
      <c r="DJZ1362" s="105"/>
      <c r="DKA1362" s="105"/>
      <c r="DKB1362" s="105"/>
      <c r="DKC1362" s="105"/>
      <c r="DKD1362" s="105"/>
      <c r="DKE1362" s="105"/>
      <c r="DKF1362" s="105"/>
      <c r="DKG1362" s="105"/>
      <c r="DKH1362" s="105"/>
      <c r="DKI1362" s="105"/>
      <c r="DKJ1362" s="105"/>
      <c r="DKK1362" s="105"/>
      <c r="DKL1362" s="105"/>
      <c r="DKM1362" s="105"/>
      <c r="DKN1362" s="105"/>
      <c r="DKO1362" s="105"/>
      <c r="DKP1362" s="105"/>
      <c r="DKQ1362" s="105"/>
      <c r="DKR1362" s="105"/>
      <c r="DKS1362" s="105"/>
      <c r="DKT1362" s="105"/>
      <c r="DKU1362" s="105"/>
      <c r="DKV1362" s="105"/>
      <c r="DKW1362" s="105"/>
      <c r="DKX1362" s="105"/>
      <c r="DKY1362" s="105"/>
      <c r="DKZ1362" s="105"/>
      <c r="DLA1362" s="105"/>
      <c r="DLB1362" s="105"/>
      <c r="DLC1362" s="105"/>
      <c r="DLD1362" s="105"/>
      <c r="DLE1362" s="105"/>
      <c r="DLF1362" s="105"/>
      <c r="DLG1362" s="105"/>
      <c r="DLH1362" s="105"/>
      <c r="DLI1362" s="105"/>
      <c r="DLJ1362" s="105"/>
      <c r="DLK1362" s="105"/>
      <c r="DLL1362" s="105"/>
      <c r="DLM1362" s="105"/>
      <c r="DLN1362" s="105"/>
      <c r="DLO1362" s="105"/>
      <c r="DLP1362" s="105"/>
      <c r="DLQ1362" s="105"/>
      <c r="DLR1362" s="105"/>
      <c r="DLS1362" s="105"/>
      <c r="DLT1362" s="105"/>
      <c r="DLU1362" s="105"/>
      <c r="DLV1362" s="105"/>
      <c r="DLW1362" s="105"/>
      <c r="DLX1362" s="105"/>
      <c r="DLY1362" s="105"/>
      <c r="DLZ1362" s="105"/>
      <c r="DMA1362" s="105"/>
      <c r="DMB1362" s="105"/>
      <c r="DMC1362" s="105"/>
      <c r="DMD1362" s="105"/>
      <c r="DME1362" s="105"/>
      <c r="DMF1362" s="105"/>
      <c r="DMG1362" s="105"/>
      <c r="DMH1362" s="105"/>
      <c r="DMI1362" s="105"/>
      <c r="DMJ1362" s="105"/>
      <c r="DMK1362" s="105"/>
      <c r="DML1362" s="105"/>
      <c r="DMM1362" s="105"/>
      <c r="DMN1362" s="105"/>
      <c r="DMO1362" s="105"/>
      <c r="DMP1362" s="105"/>
      <c r="DMQ1362" s="105"/>
      <c r="DMR1362" s="105"/>
      <c r="DMS1362" s="105"/>
      <c r="DMT1362" s="105"/>
      <c r="DMU1362" s="105"/>
      <c r="DMV1362" s="105"/>
      <c r="DMW1362" s="105"/>
      <c r="DMX1362" s="105"/>
      <c r="DMY1362" s="105"/>
      <c r="DMZ1362" s="105"/>
      <c r="DNA1362" s="105"/>
      <c r="DNB1362" s="105"/>
      <c r="DNC1362" s="105"/>
      <c r="DND1362" s="105"/>
      <c r="DNE1362" s="105"/>
      <c r="DNF1362" s="105"/>
      <c r="DNG1362" s="105"/>
      <c r="DNH1362" s="105"/>
      <c r="DNI1362" s="105"/>
      <c r="DNJ1362" s="105"/>
      <c r="DNK1362" s="105"/>
      <c r="DNL1362" s="105"/>
      <c r="DNM1362" s="105"/>
      <c r="DNN1362" s="105"/>
      <c r="DNO1362" s="105"/>
      <c r="DNP1362" s="105"/>
      <c r="DNQ1362" s="105"/>
      <c r="DNR1362" s="105"/>
      <c r="DNS1362" s="105"/>
      <c r="DNT1362" s="105"/>
      <c r="DNU1362" s="105"/>
      <c r="DNV1362" s="105"/>
      <c r="DNW1362" s="105"/>
      <c r="DNX1362" s="105"/>
      <c r="DNY1362" s="105"/>
      <c r="DNZ1362" s="105"/>
      <c r="DOA1362" s="105"/>
      <c r="DOB1362" s="105"/>
      <c r="DOC1362" s="105"/>
      <c r="DOD1362" s="105"/>
      <c r="DOE1362" s="105"/>
      <c r="DOF1362" s="105"/>
      <c r="DOG1362" s="105"/>
      <c r="DOH1362" s="105"/>
      <c r="DOI1362" s="105"/>
      <c r="DOJ1362" s="105"/>
      <c r="DOK1362" s="105"/>
      <c r="DOL1362" s="105"/>
      <c r="DOM1362" s="105"/>
      <c r="DON1362" s="105"/>
      <c r="DOO1362" s="105"/>
      <c r="DOP1362" s="105"/>
      <c r="DOQ1362" s="105"/>
      <c r="DOR1362" s="105"/>
      <c r="DOS1362" s="105"/>
      <c r="DOT1362" s="105"/>
      <c r="DOU1362" s="105"/>
      <c r="DOV1362" s="105"/>
      <c r="DOW1362" s="105"/>
      <c r="DOX1362" s="105"/>
      <c r="DOY1362" s="105"/>
      <c r="DOZ1362" s="105"/>
      <c r="DPA1362" s="105"/>
      <c r="DPB1362" s="105"/>
      <c r="DPC1362" s="105"/>
      <c r="DPD1362" s="105"/>
      <c r="DPE1362" s="105"/>
      <c r="DPF1362" s="105"/>
      <c r="DPG1362" s="105"/>
      <c r="DPH1362" s="105"/>
      <c r="DPI1362" s="105"/>
      <c r="DPJ1362" s="105"/>
      <c r="DPK1362" s="105"/>
      <c r="DPL1362" s="105"/>
      <c r="DPM1362" s="105"/>
      <c r="DPN1362" s="105"/>
      <c r="DPO1362" s="105"/>
      <c r="DPP1362" s="105"/>
      <c r="DPQ1362" s="105"/>
      <c r="DPR1362" s="105"/>
      <c r="DPS1362" s="105"/>
      <c r="DPT1362" s="105"/>
      <c r="DPU1362" s="105"/>
      <c r="DPV1362" s="105"/>
      <c r="DPW1362" s="105"/>
      <c r="DPX1362" s="105"/>
      <c r="DPY1362" s="105"/>
      <c r="DPZ1362" s="105"/>
      <c r="DQA1362" s="105"/>
      <c r="DQB1362" s="105"/>
      <c r="DQC1362" s="105"/>
      <c r="DQD1362" s="105"/>
      <c r="DQE1362" s="105"/>
      <c r="DQF1362" s="105"/>
      <c r="DQG1362" s="105"/>
      <c r="DQH1362" s="105"/>
      <c r="DQI1362" s="105"/>
      <c r="DQJ1362" s="105"/>
      <c r="DQK1362" s="105"/>
      <c r="DQL1362" s="105"/>
      <c r="DQM1362" s="105"/>
      <c r="DQN1362" s="105"/>
      <c r="DQO1362" s="105"/>
      <c r="DQP1362" s="105"/>
      <c r="DQQ1362" s="105"/>
      <c r="DQR1362" s="105"/>
      <c r="DQS1362" s="105"/>
      <c r="DQT1362" s="105"/>
      <c r="DQU1362" s="105"/>
      <c r="DQV1362" s="105"/>
      <c r="DQW1362" s="105"/>
      <c r="DQX1362" s="105"/>
      <c r="DQY1362" s="105"/>
      <c r="DQZ1362" s="105"/>
      <c r="DRA1362" s="105"/>
      <c r="DRB1362" s="105"/>
      <c r="DRC1362" s="105"/>
      <c r="DRD1362" s="105"/>
      <c r="DRE1362" s="105"/>
      <c r="DRF1362" s="105"/>
      <c r="DRG1362" s="105"/>
      <c r="DRH1362" s="105"/>
      <c r="DRI1362" s="105"/>
      <c r="DRJ1362" s="105"/>
      <c r="DRK1362" s="105"/>
      <c r="DRL1362" s="105"/>
      <c r="DRM1362" s="105"/>
      <c r="DRN1362" s="105"/>
      <c r="DRO1362" s="105"/>
      <c r="DRP1362" s="105"/>
      <c r="DRQ1362" s="105"/>
      <c r="DRR1362" s="105"/>
      <c r="DRS1362" s="105"/>
      <c r="DRT1362" s="105"/>
      <c r="DRU1362" s="105"/>
      <c r="DRV1362" s="105"/>
      <c r="DRW1362" s="105"/>
      <c r="DRX1362" s="105"/>
      <c r="DRY1362" s="105"/>
      <c r="DRZ1362" s="105"/>
      <c r="DSA1362" s="105"/>
      <c r="DSB1362" s="105"/>
      <c r="DSC1362" s="105"/>
      <c r="DSD1362" s="105"/>
      <c r="DSE1362" s="105"/>
      <c r="DSF1362" s="105"/>
      <c r="DSG1362" s="105"/>
      <c r="DSH1362" s="105"/>
      <c r="DSI1362" s="105"/>
      <c r="DSJ1362" s="105"/>
      <c r="DSK1362" s="105"/>
      <c r="DSL1362" s="105"/>
      <c r="DSM1362" s="105"/>
      <c r="DSN1362" s="105"/>
      <c r="DSO1362" s="105"/>
      <c r="DSP1362" s="105"/>
      <c r="DSQ1362" s="105"/>
      <c r="DSR1362" s="105"/>
      <c r="DSS1362" s="105"/>
      <c r="DST1362" s="105"/>
      <c r="DSU1362" s="105"/>
      <c r="DSV1362" s="105"/>
      <c r="DSW1362" s="105"/>
      <c r="DSX1362" s="105"/>
      <c r="DSY1362" s="105"/>
      <c r="DSZ1362" s="105"/>
      <c r="DTA1362" s="105"/>
      <c r="DTB1362" s="105"/>
      <c r="DTC1362" s="105"/>
      <c r="DTD1362" s="105"/>
      <c r="DTE1362" s="105"/>
      <c r="DTF1362" s="105"/>
      <c r="DTG1362" s="105"/>
      <c r="DTH1362" s="105"/>
      <c r="DTI1362" s="105"/>
      <c r="DTJ1362" s="105"/>
      <c r="DTK1362" s="105"/>
      <c r="DTL1362" s="105"/>
      <c r="DTM1362" s="105"/>
      <c r="DTN1362" s="105"/>
      <c r="DTO1362" s="105"/>
      <c r="DTP1362" s="105"/>
      <c r="DTQ1362" s="105"/>
      <c r="DTR1362" s="105"/>
      <c r="DTS1362" s="105"/>
      <c r="DTT1362" s="105"/>
      <c r="DTU1362" s="105"/>
      <c r="DTV1362" s="105"/>
      <c r="DTW1362" s="105"/>
      <c r="DTX1362" s="105"/>
      <c r="DTY1362" s="105"/>
      <c r="DTZ1362" s="105"/>
      <c r="DUA1362" s="105"/>
      <c r="DUB1362" s="105"/>
      <c r="DUC1362" s="105"/>
      <c r="DUD1362" s="105"/>
      <c r="DUE1362" s="105"/>
      <c r="DUF1362" s="105"/>
      <c r="DUG1362" s="105"/>
      <c r="DUH1362" s="105"/>
      <c r="DUI1362" s="105"/>
      <c r="DUJ1362" s="105"/>
      <c r="DUK1362" s="105"/>
      <c r="DUL1362" s="105"/>
      <c r="DUM1362" s="105"/>
      <c r="DUN1362" s="105"/>
      <c r="DUO1362" s="105"/>
      <c r="DUP1362" s="105"/>
      <c r="DUQ1362" s="105"/>
      <c r="DUR1362" s="105"/>
      <c r="DUS1362" s="105"/>
      <c r="DUT1362" s="105"/>
      <c r="DUU1362" s="105"/>
      <c r="DUV1362" s="105"/>
      <c r="DUW1362" s="105"/>
      <c r="DUX1362" s="105"/>
      <c r="DUY1362" s="105"/>
      <c r="DUZ1362" s="105"/>
      <c r="DVA1362" s="105"/>
      <c r="DVB1362" s="105"/>
      <c r="DVC1362" s="105"/>
      <c r="DVD1362" s="105"/>
      <c r="DVE1362" s="105"/>
      <c r="DVF1362" s="105"/>
      <c r="DVG1362" s="105"/>
      <c r="DVH1362" s="105"/>
      <c r="DVI1362" s="105"/>
      <c r="DVJ1362" s="105"/>
      <c r="DVK1362" s="105"/>
      <c r="DVL1362" s="105"/>
      <c r="DVM1362" s="105"/>
      <c r="DVN1362" s="105"/>
      <c r="DVO1362" s="105"/>
      <c r="DVP1362" s="105"/>
      <c r="DVQ1362" s="105"/>
      <c r="DVR1362" s="105"/>
      <c r="DVS1362" s="105"/>
      <c r="DVT1362" s="105"/>
      <c r="DVU1362" s="105"/>
      <c r="DVV1362" s="105"/>
      <c r="DVW1362" s="105"/>
      <c r="DVX1362" s="105"/>
      <c r="DVY1362" s="105"/>
      <c r="DVZ1362" s="105"/>
      <c r="DWA1362" s="105"/>
      <c r="DWB1362" s="105"/>
      <c r="DWC1362" s="105"/>
      <c r="DWD1362" s="105"/>
      <c r="DWE1362" s="105"/>
      <c r="DWF1362" s="105"/>
      <c r="DWG1362" s="105"/>
      <c r="DWH1362" s="105"/>
      <c r="DWI1362" s="105"/>
      <c r="DWJ1362" s="105"/>
      <c r="DWK1362" s="105"/>
      <c r="DWL1362" s="105"/>
      <c r="DWM1362" s="105"/>
      <c r="DWN1362" s="105"/>
      <c r="DWO1362" s="105"/>
      <c r="DWP1362" s="105"/>
      <c r="DWQ1362" s="105"/>
      <c r="DWR1362" s="105"/>
      <c r="DWS1362" s="105"/>
      <c r="DWT1362" s="105"/>
      <c r="DWU1362" s="105"/>
      <c r="DWV1362" s="105"/>
      <c r="DWW1362" s="105"/>
      <c r="DWX1362" s="105"/>
      <c r="DWY1362" s="105"/>
      <c r="DWZ1362" s="105"/>
      <c r="DXA1362" s="105"/>
      <c r="DXB1362" s="105"/>
      <c r="DXC1362" s="105"/>
      <c r="DXD1362" s="105"/>
      <c r="DXE1362" s="105"/>
      <c r="DXF1362" s="105"/>
      <c r="DXG1362" s="105"/>
      <c r="DXH1362" s="105"/>
      <c r="DXI1362" s="105"/>
      <c r="DXJ1362" s="105"/>
      <c r="DXK1362" s="105"/>
      <c r="DXL1362" s="105"/>
      <c r="DXM1362" s="105"/>
      <c r="DXN1362" s="105"/>
      <c r="DXO1362" s="105"/>
      <c r="DXP1362" s="105"/>
      <c r="DXQ1362" s="105"/>
      <c r="DXR1362" s="105"/>
      <c r="DXS1362" s="105"/>
      <c r="DXT1362" s="105"/>
      <c r="DXU1362" s="105"/>
      <c r="DXV1362" s="105"/>
      <c r="DXW1362" s="105"/>
      <c r="DXX1362" s="105"/>
      <c r="DXY1362" s="105"/>
      <c r="DXZ1362" s="105"/>
      <c r="DYA1362" s="105"/>
      <c r="DYB1362" s="105"/>
      <c r="DYC1362" s="105"/>
      <c r="DYD1362" s="105"/>
      <c r="DYE1362" s="105"/>
      <c r="DYF1362" s="105"/>
      <c r="DYG1362" s="105"/>
      <c r="DYH1362" s="105"/>
      <c r="DYI1362" s="105"/>
      <c r="DYJ1362" s="105"/>
      <c r="DYK1362" s="105"/>
      <c r="DYL1362" s="105"/>
      <c r="DYM1362" s="105"/>
      <c r="DYN1362" s="105"/>
      <c r="DYO1362" s="105"/>
      <c r="DYP1362" s="105"/>
      <c r="DYQ1362" s="105"/>
      <c r="DYR1362" s="105"/>
      <c r="DYS1362" s="105"/>
      <c r="DYT1362" s="105"/>
      <c r="DYU1362" s="105"/>
      <c r="DYV1362" s="105"/>
      <c r="DYW1362" s="105"/>
      <c r="DYX1362" s="105"/>
      <c r="DYY1362" s="105"/>
      <c r="DYZ1362" s="105"/>
      <c r="DZA1362" s="105"/>
      <c r="DZB1362" s="105"/>
      <c r="DZC1362" s="105"/>
      <c r="DZD1362" s="105"/>
      <c r="DZE1362" s="105"/>
      <c r="DZF1362" s="105"/>
      <c r="DZG1362" s="105"/>
      <c r="DZH1362" s="105"/>
      <c r="DZI1362" s="105"/>
      <c r="DZJ1362" s="105"/>
      <c r="DZK1362" s="105"/>
      <c r="DZL1362" s="105"/>
      <c r="DZM1362" s="105"/>
      <c r="DZN1362" s="105"/>
      <c r="DZO1362" s="105"/>
      <c r="DZP1362" s="105"/>
      <c r="DZQ1362" s="105"/>
      <c r="DZR1362" s="105"/>
      <c r="DZS1362" s="105"/>
      <c r="DZT1362" s="105"/>
      <c r="DZU1362" s="105"/>
      <c r="DZV1362" s="105"/>
      <c r="DZW1362" s="105"/>
      <c r="DZX1362" s="105"/>
      <c r="DZY1362" s="105"/>
      <c r="DZZ1362" s="105"/>
      <c r="EAA1362" s="105"/>
      <c r="EAB1362" s="105"/>
      <c r="EAC1362" s="105"/>
      <c r="EAD1362" s="105"/>
      <c r="EAE1362" s="105"/>
      <c r="EAF1362" s="105"/>
      <c r="EAG1362" s="105"/>
      <c r="EAH1362" s="105"/>
      <c r="EAI1362" s="105"/>
      <c r="EAJ1362" s="105"/>
      <c r="EAK1362" s="105"/>
      <c r="EAL1362" s="105"/>
      <c r="EAM1362" s="105"/>
      <c r="EAN1362" s="105"/>
      <c r="EAO1362" s="105"/>
      <c r="EAP1362" s="105"/>
      <c r="EAQ1362" s="105"/>
      <c r="EAR1362" s="105"/>
      <c r="EAS1362" s="105"/>
      <c r="EAT1362" s="105"/>
      <c r="EAU1362" s="105"/>
      <c r="EAV1362" s="105"/>
      <c r="EAW1362" s="105"/>
      <c r="EAX1362" s="105"/>
      <c r="EAY1362" s="105"/>
      <c r="EAZ1362" s="105"/>
      <c r="EBA1362" s="105"/>
      <c r="EBB1362" s="105"/>
      <c r="EBC1362" s="105"/>
      <c r="EBD1362" s="105"/>
      <c r="EBE1362" s="105"/>
      <c r="EBF1362" s="105"/>
      <c r="EBG1362" s="105"/>
      <c r="EBH1362" s="105"/>
      <c r="EBI1362" s="105"/>
      <c r="EBJ1362" s="105"/>
      <c r="EBK1362" s="105"/>
      <c r="EBL1362" s="105"/>
      <c r="EBM1362" s="105"/>
      <c r="EBN1362" s="105"/>
      <c r="EBO1362" s="105"/>
      <c r="EBP1362" s="105"/>
      <c r="EBQ1362" s="105"/>
      <c r="EBR1362" s="105"/>
      <c r="EBS1362" s="105"/>
      <c r="EBT1362" s="105"/>
      <c r="EBU1362" s="105"/>
      <c r="EBV1362" s="105"/>
      <c r="EBW1362" s="105"/>
      <c r="EBX1362" s="105"/>
      <c r="EBY1362" s="105"/>
      <c r="EBZ1362" s="105"/>
      <c r="ECA1362" s="105"/>
      <c r="ECB1362" s="105"/>
      <c r="ECC1362" s="105"/>
      <c r="ECD1362" s="105"/>
      <c r="ECE1362" s="105"/>
      <c r="ECF1362" s="105"/>
      <c r="ECG1362" s="105"/>
      <c r="ECH1362" s="105"/>
      <c r="ECI1362" s="105"/>
      <c r="ECJ1362" s="105"/>
      <c r="ECK1362" s="105"/>
      <c r="ECL1362" s="105"/>
      <c r="ECM1362" s="105"/>
      <c r="ECN1362" s="105"/>
      <c r="ECO1362" s="105"/>
      <c r="ECP1362" s="105"/>
      <c r="ECQ1362" s="105"/>
      <c r="ECR1362" s="105"/>
      <c r="ECS1362" s="105"/>
      <c r="ECT1362" s="105"/>
      <c r="ECU1362" s="105"/>
      <c r="ECV1362" s="105"/>
      <c r="ECW1362" s="105"/>
      <c r="ECX1362" s="105"/>
      <c r="ECY1362" s="105"/>
      <c r="ECZ1362" s="105"/>
      <c r="EDA1362" s="105"/>
      <c r="EDB1362" s="105"/>
      <c r="EDC1362" s="105"/>
      <c r="EDD1362" s="105"/>
      <c r="EDE1362" s="105"/>
      <c r="EDF1362" s="105"/>
      <c r="EDG1362" s="105"/>
      <c r="EDH1362" s="105"/>
      <c r="EDI1362" s="105"/>
      <c r="EDJ1362" s="105"/>
      <c r="EDK1362" s="105"/>
      <c r="EDL1362" s="105"/>
      <c r="EDM1362" s="105"/>
      <c r="EDN1362" s="105"/>
      <c r="EDO1362" s="105"/>
      <c r="EDP1362" s="105"/>
      <c r="EDQ1362" s="105"/>
      <c r="EDR1362" s="105"/>
      <c r="EDS1362" s="105"/>
      <c r="EDT1362" s="105"/>
      <c r="EDU1362" s="105"/>
      <c r="EDV1362" s="105"/>
      <c r="EDW1362" s="105"/>
      <c r="EDX1362" s="105"/>
      <c r="EDY1362" s="105"/>
      <c r="EDZ1362" s="105"/>
      <c r="EEA1362" s="105"/>
      <c r="EEB1362" s="105"/>
      <c r="EEC1362" s="105"/>
      <c r="EED1362" s="105"/>
      <c r="EEE1362" s="105"/>
      <c r="EEF1362" s="105"/>
      <c r="EEG1362" s="105"/>
      <c r="EEH1362" s="105"/>
      <c r="EEI1362" s="105"/>
      <c r="EEJ1362" s="105"/>
      <c r="EEK1362" s="105"/>
      <c r="EEL1362" s="105"/>
      <c r="EEM1362" s="105"/>
      <c r="EEN1362" s="105"/>
      <c r="EEO1362" s="105"/>
      <c r="EEP1362" s="105"/>
      <c r="EEQ1362" s="105"/>
      <c r="EER1362" s="105"/>
      <c r="EES1362" s="105"/>
      <c r="EET1362" s="105"/>
      <c r="EEU1362" s="105"/>
      <c r="EEV1362" s="105"/>
      <c r="EEW1362" s="105"/>
      <c r="EEX1362" s="105"/>
      <c r="EEY1362" s="105"/>
      <c r="EEZ1362" s="105"/>
      <c r="EFA1362" s="105"/>
      <c r="EFB1362" s="105"/>
      <c r="EFC1362" s="105"/>
      <c r="EFD1362" s="105"/>
      <c r="EFE1362" s="105"/>
      <c r="EFF1362" s="105"/>
      <c r="EFG1362" s="105"/>
      <c r="EFH1362" s="105"/>
      <c r="EFI1362" s="105"/>
      <c r="EFJ1362" s="105"/>
      <c r="EFK1362" s="105"/>
      <c r="EFL1362" s="105"/>
      <c r="EFM1362" s="105"/>
      <c r="EFN1362" s="105"/>
      <c r="EFO1362" s="105"/>
      <c r="EFP1362" s="105"/>
      <c r="EFQ1362" s="105"/>
      <c r="EFR1362" s="105"/>
      <c r="EFS1362" s="105"/>
      <c r="EFT1362" s="105"/>
      <c r="EFU1362" s="105"/>
      <c r="EFV1362" s="105"/>
      <c r="EFW1362" s="105"/>
      <c r="EFX1362" s="105"/>
      <c r="EFY1362" s="105"/>
      <c r="EFZ1362" s="105"/>
      <c r="EGA1362" s="105"/>
      <c r="EGB1362" s="105"/>
      <c r="EGC1362" s="105"/>
      <c r="EGD1362" s="105"/>
      <c r="EGE1362" s="105"/>
      <c r="EGF1362" s="105"/>
      <c r="EGG1362" s="105"/>
      <c r="EGH1362" s="105"/>
      <c r="EGI1362" s="105"/>
      <c r="EGJ1362" s="105"/>
      <c r="EGK1362" s="105"/>
      <c r="EGL1362" s="105"/>
      <c r="EGM1362" s="105"/>
      <c r="EGN1362" s="105"/>
      <c r="EGO1362" s="105"/>
      <c r="EGP1362" s="105"/>
      <c r="EGQ1362" s="105"/>
      <c r="EGR1362" s="105"/>
      <c r="EGS1362" s="105"/>
      <c r="EGT1362" s="105"/>
      <c r="EGU1362" s="105"/>
      <c r="EGV1362" s="105"/>
      <c r="EGW1362" s="105"/>
      <c r="EGX1362" s="105"/>
      <c r="EGY1362" s="105"/>
      <c r="EGZ1362" s="105"/>
      <c r="EHA1362" s="105"/>
      <c r="EHB1362" s="105"/>
      <c r="EHC1362" s="105"/>
      <c r="EHD1362" s="105"/>
      <c r="EHE1362" s="105"/>
      <c r="EHF1362" s="105"/>
      <c r="EHG1362" s="105"/>
      <c r="EHH1362" s="105"/>
      <c r="EHI1362" s="105"/>
      <c r="EHJ1362" s="105"/>
      <c r="EHK1362" s="105"/>
      <c r="EHL1362" s="105"/>
      <c r="EHM1362" s="105"/>
      <c r="EHN1362" s="105"/>
      <c r="EHO1362" s="105"/>
      <c r="EHP1362" s="105"/>
      <c r="EHQ1362" s="105"/>
      <c r="EHR1362" s="105"/>
      <c r="EHS1362" s="105"/>
      <c r="EHT1362" s="105"/>
      <c r="EHU1362" s="105"/>
      <c r="EHV1362" s="105"/>
      <c r="EHW1362" s="105"/>
      <c r="EHX1362" s="105"/>
      <c r="EHY1362" s="105"/>
      <c r="EHZ1362" s="105"/>
      <c r="EIA1362" s="105"/>
      <c r="EIB1362" s="105"/>
      <c r="EIC1362" s="105"/>
      <c r="EID1362" s="105"/>
      <c r="EIE1362" s="105"/>
      <c r="EIF1362" s="105"/>
      <c r="EIG1362" s="105"/>
      <c r="EIH1362" s="105"/>
      <c r="EII1362" s="105"/>
      <c r="EIJ1362" s="105"/>
      <c r="EIK1362" s="105"/>
      <c r="EIL1362" s="105"/>
      <c r="EIM1362" s="105"/>
      <c r="EIN1362" s="105"/>
      <c r="EIO1362" s="105"/>
      <c r="EIP1362" s="105"/>
      <c r="EIQ1362" s="105"/>
      <c r="EIR1362" s="105"/>
      <c r="EIS1362" s="105"/>
      <c r="EIT1362" s="105"/>
      <c r="EIU1362" s="105"/>
      <c r="EIV1362" s="105"/>
      <c r="EIW1362" s="105"/>
      <c r="EIX1362" s="105"/>
      <c r="EIY1362" s="105"/>
      <c r="EIZ1362" s="105"/>
      <c r="EJA1362" s="105"/>
      <c r="EJB1362" s="105"/>
      <c r="EJC1362" s="105"/>
      <c r="EJD1362" s="105"/>
      <c r="EJE1362" s="105"/>
      <c r="EJF1362" s="105"/>
      <c r="EJG1362" s="105"/>
      <c r="EJH1362" s="105"/>
      <c r="EJI1362" s="105"/>
      <c r="EJJ1362" s="105"/>
      <c r="EJK1362" s="105"/>
      <c r="EJL1362" s="105"/>
      <c r="EJM1362" s="105"/>
      <c r="EJN1362" s="105"/>
      <c r="EJO1362" s="105"/>
      <c r="EJP1362" s="105"/>
      <c r="EJQ1362" s="105"/>
      <c r="EJR1362" s="105"/>
      <c r="EJS1362" s="105"/>
      <c r="EJT1362" s="105"/>
      <c r="EJU1362" s="105"/>
      <c r="EJV1362" s="105"/>
      <c r="EJW1362" s="105"/>
      <c r="EJX1362" s="105"/>
      <c r="EJY1362" s="105"/>
      <c r="EJZ1362" s="105"/>
      <c r="EKA1362" s="105"/>
      <c r="EKB1362" s="105"/>
      <c r="EKC1362" s="105"/>
      <c r="EKD1362" s="105"/>
      <c r="EKE1362" s="105"/>
      <c r="EKF1362" s="105"/>
      <c r="EKG1362" s="105"/>
      <c r="EKH1362" s="105"/>
      <c r="EKI1362" s="105"/>
      <c r="EKJ1362" s="105"/>
      <c r="EKK1362" s="105"/>
      <c r="EKL1362" s="105"/>
      <c r="EKM1362" s="105"/>
      <c r="EKN1362" s="105"/>
      <c r="EKO1362" s="105"/>
      <c r="EKP1362" s="105"/>
      <c r="EKQ1362" s="105"/>
      <c r="EKR1362" s="105"/>
      <c r="EKS1362" s="105"/>
      <c r="EKT1362" s="105"/>
      <c r="EKU1362" s="105"/>
      <c r="EKV1362" s="105"/>
      <c r="EKW1362" s="105"/>
      <c r="EKX1362" s="105"/>
      <c r="EKY1362" s="105"/>
      <c r="EKZ1362" s="105"/>
      <c r="ELA1362" s="105"/>
      <c r="ELB1362" s="105"/>
      <c r="ELC1362" s="105"/>
      <c r="ELD1362" s="105"/>
      <c r="ELE1362" s="105"/>
      <c r="ELF1362" s="105"/>
      <c r="ELG1362" s="105"/>
      <c r="ELH1362" s="105"/>
      <c r="ELI1362" s="105"/>
      <c r="ELJ1362" s="105"/>
      <c r="ELK1362" s="105"/>
      <c r="ELL1362" s="105"/>
      <c r="ELM1362" s="105"/>
      <c r="ELN1362" s="105"/>
      <c r="ELO1362" s="105"/>
      <c r="ELP1362" s="105"/>
      <c r="ELQ1362" s="105"/>
      <c r="ELR1362" s="105"/>
      <c r="ELS1362" s="105"/>
      <c r="ELT1362" s="105"/>
      <c r="ELU1362" s="105"/>
      <c r="ELV1362" s="105"/>
      <c r="ELW1362" s="105"/>
      <c r="ELX1362" s="105"/>
      <c r="ELY1362" s="105"/>
      <c r="ELZ1362" s="105"/>
      <c r="EMA1362" s="105"/>
      <c r="EMB1362" s="105"/>
      <c r="EMC1362" s="105"/>
      <c r="EMD1362" s="105"/>
      <c r="EME1362" s="105"/>
      <c r="EMF1362" s="105"/>
      <c r="EMG1362" s="105"/>
      <c r="EMH1362" s="105"/>
      <c r="EMI1362" s="105"/>
      <c r="EMJ1362" s="105"/>
      <c r="EMK1362" s="105"/>
      <c r="EML1362" s="105"/>
      <c r="EMM1362" s="105"/>
      <c r="EMN1362" s="105"/>
      <c r="EMO1362" s="105"/>
      <c r="EMP1362" s="105"/>
      <c r="EMQ1362" s="105"/>
      <c r="EMR1362" s="105"/>
      <c r="EMS1362" s="105"/>
      <c r="EMT1362" s="105"/>
      <c r="EMU1362" s="105"/>
      <c r="EMV1362" s="105"/>
      <c r="EMW1362" s="105"/>
      <c r="EMX1362" s="105"/>
      <c r="EMY1362" s="105"/>
      <c r="EMZ1362" s="105"/>
      <c r="ENA1362" s="105"/>
      <c r="ENB1362" s="105"/>
      <c r="ENC1362" s="105"/>
      <c r="END1362" s="105"/>
      <c r="ENE1362" s="105"/>
      <c r="ENF1362" s="105"/>
      <c r="ENG1362" s="105"/>
      <c r="ENH1362" s="105"/>
      <c r="ENI1362" s="105"/>
      <c r="ENJ1362" s="105"/>
      <c r="ENK1362" s="105"/>
      <c r="ENL1362" s="105"/>
      <c r="ENM1362" s="105"/>
      <c r="ENN1362" s="105"/>
      <c r="ENO1362" s="105"/>
      <c r="ENP1362" s="105"/>
      <c r="ENQ1362" s="105"/>
      <c r="ENR1362" s="105"/>
      <c r="ENS1362" s="105"/>
      <c r="ENT1362" s="105"/>
      <c r="ENU1362" s="105"/>
      <c r="ENV1362" s="105"/>
      <c r="ENW1362" s="105"/>
      <c r="ENX1362" s="105"/>
      <c r="ENY1362" s="105"/>
      <c r="ENZ1362" s="105"/>
      <c r="EOA1362" s="105"/>
      <c r="EOB1362" s="105"/>
      <c r="EOC1362" s="105"/>
      <c r="EOD1362" s="105"/>
      <c r="EOE1362" s="105"/>
      <c r="EOF1362" s="105"/>
      <c r="EOG1362" s="105"/>
      <c r="EOH1362" s="105"/>
      <c r="EOI1362" s="105"/>
      <c r="EOJ1362" s="105"/>
      <c r="EOK1362" s="105"/>
      <c r="EOL1362" s="105"/>
      <c r="EOM1362" s="105"/>
      <c r="EON1362" s="105"/>
      <c r="EOO1362" s="105"/>
      <c r="EOP1362" s="105"/>
      <c r="EOQ1362" s="105"/>
      <c r="EOR1362" s="105"/>
      <c r="EOS1362" s="105"/>
      <c r="EOT1362" s="105"/>
      <c r="EOU1362" s="105"/>
      <c r="EOV1362" s="105"/>
      <c r="EOW1362" s="105"/>
      <c r="EOX1362" s="105"/>
      <c r="EOY1362" s="105"/>
      <c r="EOZ1362" s="105"/>
      <c r="EPA1362" s="105"/>
      <c r="EPB1362" s="105"/>
      <c r="EPC1362" s="105"/>
      <c r="EPD1362" s="105"/>
      <c r="EPE1362" s="105"/>
      <c r="EPF1362" s="105"/>
      <c r="EPG1362" s="105"/>
      <c r="EPH1362" s="105"/>
      <c r="EPI1362" s="105"/>
      <c r="EPJ1362" s="105"/>
      <c r="EPK1362" s="105"/>
      <c r="EPL1362" s="105"/>
      <c r="EPM1362" s="105"/>
      <c r="EPN1362" s="105"/>
      <c r="EPO1362" s="105"/>
      <c r="EPP1362" s="105"/>
      <c r="EPQ1362" s="105"/>
      <c r="EPR1362" s="105"/>
      <c r="EPS1362" s="105"/>
      <c r="EPT1362" s="105"/>
      <c r="EPU1362" s="105"/>
      <c r="EPV1362" s="105"/>
      <c r="EPW1362" s="105"/>
      <c r="EPX1362" s="105"/>
      <c r="EPY1362" s="105"/>
      <c r="EPZ1362" s="105"/>
      <c r="EQA1362" s="105"/>
      <c r="EQB1362" s="105"/>
      <c r="EQC1362" s="105"/>
      <c r="EQD1362" s="105"/>
      <c r="EQE1362" s="105"/>
      <c r="EQF1362" s="105"/>
      <c r="EQG1362" s="105"/>
      <c r="EQH1362" s="105"/>
      <c r="EQI1362" s="105"/>
      <c r="EQJ1362" s="105"/>
      <c r="EQK1362" s="105"/>
      <c r="EQL1362" s="105"/>
      <c r="EQM1362" s="105"/>
      <c r="EQN1362" s="105"/>
      <c r="EQO1362" s="105"/>
      <c r="EQP1362" s="105"/>
      <c r="EQQ1362" s="105"/>
      <c r="EQR1362" s="105"/>
      <c r="EQS1362" s="105"/>
      <c r="EQT1362" s="105"/>
      <c r="EQU1362" s="105"/>
      <c r="EQV1362" s="105"/>
      <c r="EQW1362" s="105"/>
      <c r="EQX1362" s="105"/>
      <c r="EQY1362" s="105"/>
      <c r="EQZ1362" s="105"/>
      <c r="ERA1362" s="105"/>
      <c r="ERB1362" s="105"/>
      <c r="ERC1362" s="105"/>
      <c r="ERD1362" s="105"/>
      <c r="ERE1362" s="105"/>
      <c r="ERF1362" s="105"/>
      <c r="ERG1362" s="105"/>
      <c r="ERH1362" s="105"/>
      <c r="ERI1362" s="105"/>
      <c r="ERJ1362" s="105"/>
      <c r="ERK1362" s="105"/>
      <c r="ERL1362" s="105"/>
      <c r="ERM1362" s="105"/>
      <c r="ERN1362" s="105"/>
      <c r="ERO1362" s="105"/>
      <c r="ERP1362" s="105"/>
      <c r="ERQ1362" s="105"/>
      <c r="ERR1362" s="105"/>
      <c r="ERS1362" s="105"/>
      <c r="ERT1362" s="105"/>
      <c r="ERU1362" s="105"/>
      <c r="ERV1362" s="105"/>
      <c r="ERW1362" s="105"/>
      <c r="ERX1362" s="105"/>
      <c r="ERY1362" s="105"/>
      <c r="ERZ1362" s="105"/>
      <c r="ESA1362" s="105"/>
      <c r="ESB1362" s="105"/>
      <c r="ESC1362" s="105"/>
      <c r="ESD1362" s="105"/>
      <c r="ESE1362" s="105"/>
      <c r="ESF1362" s="105"/>
      <c r="ESG1362" s="105"/>
      <c r="ESH1362" s="105"/>
      <c r="ESI1362" s="105"/>
      <c r="ESJ1362" s="105"/>
      <c r="ESK1362" s="105"/>
      <c r="ESL1362" s="105"/>
      <c r="ESM1362" s="105"/>
      <c r="ESN1362" s="105"/>
      <c r="ESO1362" s="105"/>
      <c r="ESP1362" s="105"/>
      <c r="ESQ1362" s="105"/>
      <c r="ESR1362" s="105"/>
      <c r="ESS1362" s="105"/>
      <c r="EST1362" s="105"/>
      <c r="ESU1362" s="105"/>
      <c r="ESV1362" s="105"/>
      <c r="ESW1362" s="105"/>
      <c r="ESX1362" s="105"/>
      <c r="ESY1362" s="105"/>
      <c r="ESZ1362" s="105"/>
      <c r="ETA1362" s="105"/>
      <c r="ETB1362" s="105"/>
      <c r="ETC1362" s="105"/>
      <c r="ETD1362" s="105"/>
      <c r="ETE1362" s="105"/>
      <c r="ETF1362" s="105"/>
      <c r="ETG1362" s="105"/>
      <c r="ETH1362" s="105"/>
      <c r="ETI1362" s="105"/>
      <c r="ETJ1362" s="105"/>
      <c r="ETK1362" s="105"/>
      <c r="ETL1362" s="105"/>
      <c r="ETM1362" s="105"/>
      <c r="ETN1362" s="105"/>
      <c r="ETO1362" s="105"/>
      <c r="ETP1362" s="105"/>
      <c r="ETQ1362" s="105"/>
      <c r="ETR1362" s="105"/>
      <c r="ETS1362" s="105"/>
      <c r="ETT1362" s="105"/>
      <c r="ETU1362" s="105"/>
      <c r="ETV1362" s="105"/>
      <c r="ETW1362" s="105"/>
      <c r="ETX1362" s="105"/>
      <c r="ETY1362" s="105"/>
      <c r="ETZ1362" s="105"/>
      <c r="EUA1362" s="105"/>
      <c r="EUB1362" s="105"/>
      <c r="EUC1362" s="105"/>
      <c r="EUD1362" s="105"/>
      <c r="EUE1362" s="105"/>
      <c r="EUF1362" s="105"/>
      <c r="EUG1362" s="105"/>
      <c r="EUH1362" s="105"/>
      <c r="EUI1362" s="105"/>
      <c r="EUJ1362" s="105"/>
      <c r="EUK1362" s="105"/>
      <c r="EUL1362" s="105"/>
      <c r="EUM1362" s="105"/>
      <c r="EUN1362" s="105"/>
      <c r="EUO1362" s="105"/>
      <c r="EUP1362" s="105"/>
      <c r="EUQ1362" s="105"/>
      <c r="EUR1362" s="105"/>
      <c r="EUS1362" s="105"/>
      <c r="EUT1362" s="105"/>
      <c r="EUU1362" s="105"/>
      <c r="EUV1362" s="105"/>
      <c r="EUW1362" s="105"/>
      <c r="EUX1362" s="105"/>
      <c r="EUY1362" s="105"/>
      <c r="EUZ1362" s="105"/>
      <c r="EVA1362" s="105"/>
      <c r="EVB1362" s="105"/>
      <c r="EVC1362" s="105"/>
      <c r="EVD1362" s="105"/>
      <c r="EVE1362" s="105"/>
      <c r="EVF1362" s="105"/>
      <c r="EVG1362" s="105"/>
      <c r="EVH1362" s="105"/>
      <c r="EVI1362" s="105"/>
      <c r="EVJ1362" s="105"/>
      <c r="EVK1362" s="105"/>
      <c r="EVL1362" s="105"/>
      <c r="EVM1362" s="105"/>
      <c r="EVN1362" s="105"/>
      <c r="EVO1362" s="105"/>
      <c r="EVP1362" s="105"/>
      <c r="EVQ1362" s="105"/>
      <c r="EVR1362" s="105"/>
      <c r="EVS1362" s="105"/>
      <c r="EVT1362" s="105"/>
      <c r="EVU1362" s="105"/>
      <c r="EVV1362" s="105"/>
      <c r="EVW1362" s="105"/>
      <c r="EVX1362" s="105"/>
      <c r="EVY1362" s="105"/>
      <c r="EVZ1362" s="105"/>
      <c r="EWA1362" s="105"/>
      <c r="EWB1362" s="105"/>
      <c r="EWC1362" s="105"/>
      <c r="EWD1362" s="105"/>
      <c r="EWE1362" s="105"/>
      <c r="EWF1362" s="105"/>
      <c r="EWG1362" s="105"/>
      <c r="EWH1362" s="105"/>
      <c r="EWI1362" s="105"/>
      <c r="EWJ1362" s="105"/>
      <c r="EWK1362" s="105"/>
      <c r="EWL1362" s="105"/>
      <c r="EWM1362" s="105"/>
      <c r="EWN1362" s="105"/>
      <c r="EWO1362" s="105"/>
      <c r="EWP1362" s="105"/>
      <c r="EWQ1362" s="105"/>
      <c r="EWR1362" s="105"/>
      <c r="EWS1362" s="105"/>
      <c r="EWT1362" s="105"/>
      <c r="EWU1362" s="105"/>
      <c r="EWV1362" s="105"/>
      <c r="EWW1362" s="105"/>
      <c r="EWX1362" s="105"/>
      <c r="EWY1362" s="105"/>
      <c r="EWZ1362" s="105"/>
      <c r="EXA1362" s="105"/>
      <c r="EXB1362" s="105"/>
      <c r="EXC1362" s="105"/>
      <c r="EXD1362" s="105"/>
      <c r="EXE1362" s="105"/>
      <c r="EXF1362" s="105"/>
      <c r="EXG1362" s="105"/>
      <c r="EXH1362" s="105"/>
      <c r="EXI1362" s="105"/>
      <c r="EXJ1362" s="105"/>
      <c r="EXK1362" s="105"/>
      <c r="EXL1362" s="105"/>
      <c r="EXM1362" s="105"/>
      <c r="EXN1362" s="105"/>
      <c r="EXO1362" s="105"/>
      <c r="EXP1362" s="105"/>
      <c r="EXQ1362" s="105"/>
      <c r="EXR1362" s="105"/>
      <c r="EXS1362" s="105"/>
      <c r="EXT1362" s="105"/>
      <c r="EXU1362" s="105"/>
      <c r="EXV1362" s="105"/>
      <c r="EXW1362" s="105"/>
      <c r="EXX1362" s="105"/>
      <c r="EXY1362" s="105"/>
      <c r="EXZ1362" s="105"/>
      <c r="EYA1362" s="105"/>
      <c r="EYB1362" s="105"/>
      <c r="EYC1362" s="105"/>
      <c r="EYD1362" s="105"/>
      <c r="EYE1362" s="105"/>
      <c r="EYF1362" s="105"/>
      <c r="EYG1362" s="105"/>
      <c r="EYH1362" s="105"/>
      <c r="EYI1362" s="105"/>
      <c r="EYJ1362" s="105"/>
      <c r="EYK1362" s="105"/>
      <c r="EYL1362" s="105"/>
      <c r="EYM1362" s="105"/>
      <c r="EYN1362" s="105"/>
      <c r="EYO1362" s="105"/>
      <c r="EYP1362" s="105"/>
      <c r="EYQ1362" s="105"/>
      <c r="EYR1362" s="105"/>
      <c r="EYS1362" s="105"/>
      <c r="EYT1362" s="105"/>
      <c r="EYU1362" s="105"/>
      <c r="EYV1362" s="105"/>
      <c r="EYW1362" s="105"/>
      <c r="EYX1362" s="105"/>
      <c r="EYY1362" s="105"/>
      <c r="EYZ1362" s="105"/>
      <c r="EZA1362" s="105"/>
      <c r="EZB1362" s="105"/>
      <c r="EZC1362" s="105"/>
      <c r="EZD1362" s="105"/>
      <c r="EZE1362" s="105"/>
      <c r="EZF1362" s="105"/>
      <c r="EZG1362" s="105"/>
      <c r="EZH1362" s="105"/>
      <c r="EZI1362" s="105"/>
      <c r="EZJ1362" s="105"/>
      <c r="EZK1362" s="105"/>
      <c r="EZL1362" s="105"/>
      <c r="EZM1362" s="105"/>
      <c r="EZN1362" s="105"/>
      <c r="EZO1362" s="105"/>
      <c r="EZP1362" s="105"/>
      <c r="EZQ1362" s="105"/>
      <c r="EZR1362" s="105"/>
      <c r="EZS1362" s="105"/>
      <c r="EZT1362" s="105"/>
      <c r="EZU1362" s="105"/>
      <c r="EZV1362" s="105"/>
      <c r="EZW1362" s="105"/>
      <c r="EZX1362" s="105"/>
      <c r="EZY1362" s="105"/>
      <c r="EZZ1362" s="105"/>
      <c r="FAA1362" s="105"/>
      <c r="FAB1362" s="105"/>
      <c r="FAC1362" s="105"/>
      <c r="FAD1362" s="105"/>
      <c r="FAE1362" s="105"/>
      <c r="FAF1362" s="105"/>
      <c r="FAG1362" s="105"/>
      <c r="FAH1362" s="105"/>
      <c r="FAI1362" s="105"/>
      <c r="FAJ1362" s="105"/>
      <c r="FAK1362" s="105"/>
      <c r="FAL1362" s="105"/>
      <c r="FAM1362" s="105"/>
      <c r="FAN1362" s="105"/>
      <c r="FAO1362" s="105"/>
      <c r="FAP1362" s="105"/>
      <c r="FAQ1362" s="105"/>
      <c r="FAR1362" s="105"/>
      <c r="FAS1362" s="105"/>
      <c r="FAT1362" s="105"/>
      <c r="FAU1362" s="105"/>
      <c r="FAV1362" s="105"/>
      <c r="FAW1362" s="105"/>
      <c r="FAX1362" s="105"/>
      <c r="FAY1362" s="105"/>
      <c r="FAZ1362" s="105"/>
      <c r="FBA1362" s="105"/>
      <c r="FBB1362" s="105"/>
      <c r="FBC1362" s="105"/>
      <c r="FBD1362" s="105"/>
      <c r="FBE1362" s="105"/>
      <c r="FBF1362" s="105"/>
      <c r="FBG1362" s="105"/>
      <c r="FBH1362" s="105"/>
      <c r="FBI1362" s="105"/>
      <c r="FBJ1362" s="105"/>
      <c r="FBK1362" s="105"/>
      <c r="FBL1362" s="105"/>
      <c r="FBM1362" s="105"/>
      <c r="FBN1362" s="105"/>
      <c r="FBO1362" s="105"/>
      <c r="FBP1362" s="105"/>
      <c r="FBQ1362" s="105"/>
      <c r="FBR1362" s="105"/>
      <c r="FBS1362" s="105"/>
      <c r="FBT1362" s="105"/>
      <c r="FBU1362" s="105"/>
      <c r="FBV1362" s="105"/>
      <c r="FBW1362" s="105"/>
      <c r="FBX1362" s="105"/>
      <c r="FBY1362" s="105"/>
      <c r="FBZ1362" s="105"/>
      <c r="FCA1362" s="105"/>
      <c r="FCB1362" s="105"/>
      <c r="FCC1362" s="105"/>
      <c r="FCD1362" s="105"/>
      <c r="FCE1362" s="105"/>
      <c r="FCF1362" s="105"/>
      <c r="FCG1362" s="105"/>
      <c r="FCH1362" s="105"/>
      <c r="FCI1362" s="105"/>
      <c r="FCJ1362" s="105"/>
      <c r="FCK1362" s="105"/>
      <c r="FCL1362" s="105"/>
      <c r="FCM1362" s="105"/>
      <c r="FCN1362" s="105"/>
      <c r="FCO1362" s="105"/>
      <c r="FCP1362" s="105"/>
      <c r="FCQ1362" s="105"/>
      <c r="FCR1362" s="105"/>
      <c r="FCS1362" s="105"/>
      <c r="FCT1362" s="105"/>
      <c r="FCU1362" s="105"/>
      <c r="FCV1362" s="105"/>
      <c r="FCW1362" s="105"/>
      <c r="FCX1362" s="105"/>
      <c r="FCY1362" s="105"/>
      <c r="FCZ1362" s="105"/>
      <c r="FDA1362" s="105"/>
      <c r="FDB1362" s="105"/>
      <c r="FDC1362" s="105"/>
      <c r="FDD1362" s="105"/>
      <c r="FDE1362" s="105"/>
      <c r="FDF1362" s="105"/>
      <c r="FDG1362" s="105"/>
      <c r="FDH1362" s="105"/>
      <c r="FDI1362" s="105"/>
      <c r="FDJ1362" s="105"/>
      <c r="FDK1362" s="105"/>
      <c r="FDL1362" s="105"/>
      <c r="FDM1362" s="105"/>
      <c r="FDN1362" s="105"/>
      <c r="FDO1362" s="105"/>
      <c r="FDP1362" s="105"/>
      <c r="FDQ1362" s="105"/>
      <c r="FDR1362" s="105"/>
      <c r="FDS1362" s="105"/>
      <c r="FDT1362" s="105"/>
      <c r="FDU1362" s="105"/>
      <c r="FDV1362" s="105"/>
      <c r="FDW1362" s="105"/>
      <c r="FDX1362" s="105"/>
      <c r="FDY1362" s="105"/>
      <c r="FDZ1362" s="105"/>
      <c r="FEA1362" s="105"/>
      <c r="FEB1362" s="105"/>
      <c r="FEC1362" s="105"/>
      <c r="FED1362" s="105"/>
      <c r="FEE1362" s="105"/>
      <c r="FEF1362" s="105"/>
      <c r="FEG1362" s="105"/>
      <c r="FEH1362" s="105"/>
      <c r="FEI1362" s="105"/>
      <c r="FEJ1362" s="105"/>
      <c r="FEK1362" s="105"/>
      <c r="FEL1362" s="105"/>
      <c r="FEM1362" s="105"/>
      <c r="FEN1362" s="105"/>
      <c r="FEO1362" s="105"/>
      <c r="FEP1362" s="105"/>
      <c r="FEQ1362" s="105"/>
      <c r="FER1362" s="105"/>
      <c r="FES1362" s="105"/>
      <c r="FET1362" s="105"/>
      <c r="FEU1362" s="105"/>
      <c r="FEV1362" s="105"/>
      <c r="FEW1362" s="105"/>
      <c r="FEX1362" s="105"/>
      <c r="FEY1362" s="105"/>
      <c r="FEZ1362" s="105"/>
      <c r="FFA1362" s="105"/>
      <c r="FFB1362" s="105"/>
      <c r="FFC1362" s="105"/>
      <c r="FFD1362" s="105"/>
      <c r="FFE1362" s="105"/>
      <c r="FFF1362" s="105"/>
      <c r="FFG1362" s="105"/>
      <c r="FFH1362" s="105"/>
      <c r="FFI1362" s="105"/>
      <c r="FFJ1362" s="105"/>
      <c r="FFK1362" s="105"/>
      <c r="FFL1362" s="105"/>
      <c r="FFM1362" s="105"/>
      <c r="FFN1362" s="105"/>
      <c r="FFO1362" s="105"/>
      <c r="FFP1362" s="105"/>
      <c r="FFQ1362" s="105"/>
      <c r="FFR1362" s="105"/>
      <c r="FFS1362" s="105"/>
      <c r="FFT1362" s="105"/>
      <c r="FFU1362" s="105"/>
      <c r="FFV1362" s="105"/>
      <c r="FFW1362" s="105"/>
      <c r="FFX1362" s="105"/>
      <c r="FFY1362" s="105"/>
      <c r="FFZ1362" s="105"/>
      <c r="FGA1362" s="105"/>
      <c r="FGB1362" s="105"/>
      <c r="FGC1362" s="105"/>
      <c r="FGD1362" s="105"/>
      <c r="FGE1362" s="105"/>
      <c r="FGF1362" s="105"/>
      <c r="FGG1362" s="105"/>
      <c r="FGH1362" s="105"/>
      <c r="FGI1362" s="105"/>
      <c r="FGJ1362" s="105"/>
      <c r="FGK1362" s="105"/>
      <c r="FGL1362" s="105"/>
      <c r="FGM1362" s="105"/>
      <c r="FGN1362" s="105"/>
      <c r="FGO1362" s="105"/>
      <c r="FGP1362" s="105"/>
      <c r="FGQ1362" s="105"/>
      <c r="FGR1362" s="105"/>
      <c r="FGS1362" s="105"/>
      <c r="FGT1362" s="105"/>
      <c r="FGU1362" s="105"/>
      <c r="FGV1362" s="105"/>
      <c r="FGW1362" s="105"/>
      <c r="FGX1362" s="105"/>
      <c r="FGY1362" s="105"/>
      <c r="FGZ1362" s="105"/>
      <c r="FHA1362" s="105"/>
      <c r="FHB1362" s="105"/>
      <c r="FHC1362" s="105"/>
      <c r="FHD1362" s="105"/>
      <c r="FHE1362" s="105"/>
      <c r="FHF1362" s="105"/>
      <c r="FHG1362" s="105"/>
      <c r="FHH1362" s="105"/>
      <c r="FHI1362" s="105"/>
      <c r="FHJ1362" s="105"/>
      <c r="FHK1362" s="105"/>
      <c r="FHL1362" s="105"/>
      <c r="FHM1362" s="105"/>
      <c r="FHN1362" s="105"/>
      <c r="FHO1362" s="105"/>
      <c r="FHP1362" s="105"/>
      <c r="FHQ1362" s="105"/>
      <c r="FHR1362" s="105"/>
      <c r="FHS1362" s="105"/>
      <c r="FHT1362" s="105"/>
      <c r="FHU1362" s="105"/>
      <c r="FHV1362" s="105"/>
      <c r="FHW1362" s="105"/>
      <c r="FHX1362" s="105"/>
      <c r="FHY1362" s="105"/>
      <c r="FHZ1362" s="105"/>
      <c r="FIA1362" s="105"/>
      <c r="FIB1362" s="105"/>
      <c r="FIC1362" s="105"/>
      <c r="FID1362" s="105"/>
      <c r="FIE1362" s="105"/>
      <c r="FIF1362" s="105"/>
      <c r="FIG1362" s="105"/>
      <c r="FIH1362" s="105"/>
      <c r="FII1362" s="105"/>
      <c r="FIJ1362" s="105"/>
      <c r="FIK1362" s="105"/>
      <c r="FIL1362" s="105"/>
      <c r="FIM1362" s="105"/>
      <c r="FIN1362" s="105"/>
      <c r="FIO1362" s="105"/>
      <c r="FIP1362" s="105"/>
      <c r="FIQ1362" s="105"/>
      <c r="FIR1362" s="105"/>
      <c r="FIS1362" s="105"/>
      <c r="FIT1362" s="105"/>
      <c r="FIU1362" s="105"/>
      <c r="FIV1362" s="105"/>
      <c r="FIW1362" s="105"/>
      <c r="FIX1362" s="105"/>
      <c r="FIY1362" s="105"/>
      <c r="FIZ1362" s="105"/>
      <c r="FJA1362" s="105"/>
      <c r="FJB1362" s="105"/>
      <c r="FJC1362" s="105"/>
      <c r="FJD1362" s="105"/>
      <c r="FJE1362" s="105"/>
      <c r="FJF1362" s="105"/>
      <c r="FJG1362" s="105"/>
      <c r="FJH1362" s="105"/>
      <c r="FJI1362" s="105"/>
      <c r="FJJ1362" s="105"/>
      <c r="FJK1362" s="105"/>
      <c r="FJL1362" s="105"/>
      <c r="FJM1362" s="105"/>
      <c r="FJN1362" s="105"/>
      <c r="FJO1362" s="105"/>
      <c r="FJP1362" s="105"/>
      <c r="FJQ1362" s="105"/>
      <c r="FJR1362" s="105"/>
      <c r="FJS1362" s="105"/>
      <c r="FJT1362" s="105"/>
      <c r="FJU1362" s="105"/>
      <c r="FJV1362" s="105"/>
      <c r="FJW1362" s="105"/>
      <c r="FJX1362" s="105"/>
      <c r="FJY1362" s="105"/>
      <c r="FJZ1362" s="105"/>
      <c r="FKA1362" s="105"/>
      <c r="FKB1362" s="105"/>
      <c r="FKC1362" s="105"/>
      <c r="FKD1362" s="105"/>
      <c r="FKE1362" s="105"/>
      <c r="FKF1362" s="105"/>
      <c r="FKG1362" s="105"/>
      <c r="FKH1362" s="105"/>
      <c r="FKI1362" s="105"/>
      <c r="FKJ1362" s="105"/>
      <c r="FKK1362" s="105"/>
      <c r="FKL1362" s="105"/>
      <c r="FKM1362" s="105"/>
      <c r="FKN1362" s="105"/>
      <c r="FKO1362" s="105"/>
      <c r="FKP1362" s="105"/>
      <c r="FKQ1362" s="105"/>
      <c r="FKR1362" s="105"/>
      <c r="FKS1362" s="105"/>
      <c r="FKT1362" s="105"/>
      <c r="FKU1362" s="105"/>
      <c r="FKV1362" s="105"/>
      <c r="FKW1362" s="105"/>
      <c r="FKX1362" s="105"/>
      <c r="FKY1362" s="105"/>
      <c r="FKZ1362" s="105"/>
      <c r="FLA1362" s="105"/>
      <c r="FLB1362" s="105"/>
      <c r="FLC1362" s="105"/>
      <c r="FLD1362" s="105"/>
      <c r="FLE1362" s="105"/>
      <c r="FLF1362" s="105"/>
      <c r="FLG1362" s="105"/>
      <c r="FLH1362" s="105"/>
      <c r="FLI1362" s="105"/>
      <c r="FLJ1362" s="105"/>
      <c r="FLK1362" s="105"/>
      <c r="FLL1362" s="105"/>
      <c r="FLM1362" s="105"/>
      <c r="FLN1362" s="105"/>
      <c r="FLO1362" s="105"/>
      <c r="FLP1362" s="105"/>
      <c r="FLQ1362" s="105"/>
      <c r="FLR1362" s="105"/>
      <c r="FLS1362" s="105"/>
      <c r="FLT1362" s="105"/>
      <c r="FLU1362" s="105"/>
      <c r="FLV1362" s="105"/>
      <c r="FLW1362" s="105"/>
      <c r="FLX1362" s="105"/>
      <c r="FLY1362" s="105"/>
      <c r="FLZ1362" s="105"/>
      <c r="FMA1362" s="105"/>
      <c r="FMB1362" s="105"/>
      <c r="FMC1362" s="105"/>
      <c r="FMD1362" s="105"/>
      <c r="FME1362" s="105"/>
      <c r="FMF1362" s="105"/>
      <c r="FMG1362" s="105"/>
      <c r="FMH1362" s="105"/>
      <c r="FMI1362" s="105"/>
      <c r="FMJ1362" s="105"/>
      <c r="FMK1362" s="105"/>
      <c r="FML1362" s="105"/>
      <c r="FMM1362" s="105"/>
      <c r="FMN1362" s="105"/>
      <c r="FMO1362" s="105"/>
      <c r="FMP1362" s="105"/>
      <c r="FMQ1362" s="105"/>
      <c r="FMR1362" s="105"/>
      <c r="FMS1362" s="105"/>
      <c r="FMT1362" s="105"/>
      <c r="FMU1362" s="105"/>
      <c r="FMV1362" s="105"/>
      <c r="FMW1362" s="105"/>
      <c r="FMX1362" s="105"/>
      <c r="FMY1362" s="105"/>
      <c r="FMZ1362" s="105"/>
      <c r="FNA1362" s="105"/>
      <c r="FNB1362" s="105"/>
      <c r="FNC1362" s="105"/>
      <c r="FND1362" s="105"/>
      <c r="FNE1362" s="105"/>
      <c r="FNF1362" s="105"/>
      <c r="FNG1362" s="105"/>
      <c r="FNH1362" s="105"/>
      <c r="FNI1362" s="105"/>
      <c r="FNJ1362" s="105"/>
      <c r="FNK1362" s="105"/>
      <c r="FNL1362" s="105"/>
      <c r="FNM1362" s="105"/>
      <c r="FNN1362" s="105"/>
      <c r="FNO1362" s="105"/>
      <c r="FNP1362" s="105"/>
      <c r="FNQ1362" s="105"/>
      <c r="FNR1362" s="105"/>
      <c r="FNS1362" s="105"/>
      <c r="FNT1362" s="105"/>
      <c r="FNU1362" s="105"/>
      <c r="FNV1362" s="105"/>
      <c r="FNW1362" s="105"/>
      <c r="FNX1362" s="105"/>
      <c r="FNY1362" s="105"/>
      <c r="FNZ1362" s="105"/>
      <c r="FOA1362" s="105"/>
      <c r="FOB1362" s="105"/>
      <c r="FOC1362" s="105"/>
      <c r="FOD1362" s="105"/>
      <c r="FOE1362" s="105"/>
      <c r="FOF1362" s="105"/>
      <c r="FOG1362" s="105"/>
      <c r="FOH1362" s="105"/>
      <c r="FOI1362" s="105"/>
      <c r="FOJ1362" s="105"/>
      <c r="FOK1362" s="105"/>
      <c r="FOL1362" s="105"/>
      <c r="FOM1362" s="105"/>
      <c r="FON1362" s="105"/>
      <c r="FOO1362" s="105"/>
      <c r="FOP1362" s="105"/>
      <c r="FOQ1362" s="105"/>
      <c r="FOR1362" s="105"/>
      <c r="FOS1362" s="105"/>
      <c r="FOT1362" s="105"/>
      <c r="FOU1362" s="105"/>
      <c r="FOV1362" s="105"/>
      <c r="FOW1362" s="105"/>
      <c r="FOX1362" s="105"/>
      <c r="FOY1362" s="105"/>
      <c r="FOZ1362" s="105"/>
      <c r="FPA1362" s="105"/>
      <c r="FPB1362" s="105"/>
      <c r="FPC1362" s="105"/>
      <c r="FPD1362" s="105"/>
      <c r="FPE1362" s="105"/>
      <c r="FPF1362" s="105"/>
      <c r="FPG1362" s="105"/>
      <c r="FPH1362" s="105"/>
      <c r="FPI1362" s="105"/>
      <c r="FPJ1362" s="105"/>
      <c r="FPK1362" s="105"/>
      <c r="FPL1362" s="105"/>
      <c r="FPM1362" s="105"/>
      <c r="FPN1362" s="105"/>
      <c r="FPO1362" s="105"/>
      <c r="FPP1362" s="105"/>
      <c r="FPQ1362" s="105"/>
      <c r="FPR1362" s="105"/>
      <c r="FPS1362" s="105"/>
      <c r="FPT1362" s="105"/>
      <c r="FPU1362" s="105"/>
      <c r="FPV1362" s="105"/>
      <c r="FPW1362" s="105"/>
      <c r="FPX1362" s="105"/>
      <c r="FPY1362" s="105"/>
      <c r="FPZ1362" s="105"/>
      <c r="FQA1362" s="105"/>
      <c r="FQB1362" s="105"/>
      <c r="FQC1362" s="105"/>
      <c r="FQD1362" s="105"/>
      <c r="FQE1362" s="105"/>
      <c r="FQF1362" s="105"/>
      <c r="FQG1362" s="105"/>
      <c r="FQH1362" s="105"/>
      <c r="FQI1362" s="105"/>
      <c r="FQJ1362" s="105"/>
      <c r="FQK1362" s="105"/>
      <c r="FQL1362" s="105"/>
      <c r="FQM1362" s="105"/>
      <c r="FQN1362" s="105"/>
      <c r="FQO1362" s="105"/>
      <c r="FQP1362" s="105"/>
      <c r="FQQ1362" s="105"/>
      <c r="FQR1362" s="105"/>
      <c r="FQS1362" s="105"/>
      <c r="FQT1362" s="105"/>
      <c r="FQU1362" s="105"/>
      <c r="FQV1362" s="105"/>
      <c r="FQW1362" s="105"/>
      <c r="FQX1362" s="105"/>
      <c r="FQY1362" s="105"/>
      <c r="FQZ1362" s="105"/>
      <c r="FRA1362" s="105"/>
      <c r="FRB1362" s="105"/>
      <c r="FRC1362" s="105"/>
      <c r="FRD1362" s="105"/>
      <c r="FRE1362" s="105"/>
      <c r="FRF1362" s="105"/>
      <c r="FRG1362" s="105"/>
      <c r="FRH1362" s="105"/>
      <c r="FRI1362" s="105"/>
      <c r="FRJ1362" s="105"/>
      <c r="FRK1362" s="105"/>
      <c r="FRL1362" s="105"/>
      <c r="FRM1362" s="105"/>
      <c r="FRN1362" s="105"/>
      <c r="FRO1362" s="105"/>
      <c r="FRP1362" s="105"/>
      <c r="FRQ1362" s="105"/>
      <c r="FRR1362" s="105"/>
      <c r="FRS1362" s="105"/>
      <c r="FRT1362" s="105"/>
      <c r="FRU1362" s="105"/>
      <c r="FRV1362" s="105"/>
      <c r="FRW1362" s="105"/>
      <c r="FRX1362" s="105"/>
      <c r="FRY1362" s="105"/>
      <c r="FRZ1362" s="105"/>
      <c r="FSA1362" s="105"/>
      <c r="FSB1362" s="105"/>
      <c r="FSC1362" s="105"/>
      <c r="FSD1362" s="105"/>
      <c r="FSE1362" s="105"/>
      <c r="FSF1362" s="105"/>
      <c r="FSG1362" s="105"/>
      <c r="FSH1362" s="105"/>
      <c r="FSI1362" s="105"/>
      <c r="FSJ1362" s="105"/>
      <c r="FSK1362" s="105"/>
      <c r="FSL1362" s="105"/>
      <c r="FSM1362" s="105"/>
      <c r="FSN1362" s="105"/>
      <c r="FSO1362" s="105"/>
      <c r="FSP1362" s="105"/>
      <c r="FSQ1362" s="105"/>
      <c r="FSR1362" s="105"/>
      <c r="FSS1362" s="105"/>
      <c r="FST1362" s="105"/>
      <c r="FSU1362" s="105"/>
      <c r="FSV1362" s="105"/>
      <c r="FSW1362" s="105"/>
      <c r="FSX1362" s="105"/>
      <c r="FSY1362" s="105"/>
      <c r="FSZ1362" s="105"/>
      <c r="FTA1362" s="105"/>
      <c r="FTB1362" s="105"/>
      <c r="FTC1362" s="105"/>
      <c r="FTD1362" s="105"/>
      <c r="FTE1362" s="105"/>
      <c r="FTF1362" s="105"/>
      <c r="FTG1362" s="105"/>
      <c r="FTH1362" s="105"/>
      <c r="FTI1362" s="105"/>
      <c r="FTJ1362" s="105"/>
      <c r="FTK1362" s="105"/>
      <c r="FTL1362" s="105"/>
      <c r="FTM1362" s="105"/>
      <c r="FTN1362" s="105"/>
      <c r="FTO1362" s="105"/>
      <c r="FTP1362" s="105"/>
      <c r="FTQ1362" s="105"/>
      <c r="FTR1362" s="105"/>
      <c r="FTS1362" s="105"/>
      <c r="FTT1362" s="105"/>
      <c r="FTU1362" s="105"/>
      <c r="FTV1362" s="105"/>
      <c r="FTW1362" s="105"/>
      <c r="FTX1362" s="105"/>
      <c r="FTY1362" s="105"/>
      <c r="FTZ1362" s="105"/>
      <c r="FUA1362" s="105"/>
      <c r="FUB1362" s="105"/>
      <c r="FUC1362" s="105"/>
      <c r="FUD1362" s="105"/>
      <c r="FUE1362" s="105"/>
      <c r="FUF1362" s="105"/>
      <c r="FUG1362" s="105"/>
      <c r="FUH1362" s="105"/>
      <c r="FUI1362" s="105"/>
      <c r="FUJ1362" s="105"/>
      <c r="FUK1362" s="105"/>
      <c r="FUL1362" s="105"/>
      <c r="FUM1362" s="105"/>
      <c r="FUN1362" s="105"/>
      <c r="FUO1362" s="105"/>
      <c r="FUP1362" s="105"/>
      <c r="FUQ1362" s="105"/>
      <c r="FUR1362" s="105"/>
      <c r="FUS1362" s="105"/>
      <c r="FUT1362" s="105"/>
      <c r="FUU1362" s="105"/>
      <c r="FUV1362" s="105"/>
      <c r="FUW1362" s="105"/>
      <c r="FUX1362" s="105"/>
      <c r="FUY1362" s="105"/>
      <c r="FUZ1362" s="105"/>
      <c r="FVA1362" s="105"/>
      <c r="FVB1362" s="105"/>
      <c r="FVC1362" s="105"/>
      <c r="FVD1362" s="105"/>
      <c r="FVE1362" s="105"/>
      <c r="FVF1362" s="105"/>
      <c r="FVG1362" s="105"/>
      <c r="FVH1362" s="105"/>
      <c r="FVI1362" s="105"/>
      <c r="FVJ1362" s="105"/>
      <c r="FVK1362" s="105"/>
      <c r="FVL1362" s="105"/>
      <c r="FVM1362" s="105"/>
      <c r="FVN1362" s="105"/>
      <c r="FVO1362" s="105"/>
      <c r="FVP1362" s="105"/>
      <c r="FVQ1362" s="105"/>
      <c r="FVR1362" s="105"/>
      <c r="FVS1362" s="105"/>
      <c r="FVT1362" s="105"/>
      <c r="FVU1362" s="105"/>
      <c r="FVV1362" s="105"/>
      <c r="FVW1362" s="105"/>
      <c r="FVX1362" s="105"/>
      <c r="FVY1362" s="105"/>
      <c r="FVZ1362" s="105"/>
      <c r="FWA1362" s="105"/>
      <c r="FWB1362" s="105"/>
      <c r="FWC1362" s="105"/>
      <c r="FWD1362" s="105"/>
      <c r="FWE1362" s="105"/>
      <c r="FWF1362" s="105"/>
      <c r="FWG1362" s="105"/>
      <c r="FWH1362" s="105"/>
      <c r="FWI1362" s="105"/>
      <c r="FWJ1362" s="105"/>
      <c r="FWK1362" s="105"/>
      <c r="FWL1362" s="105"/>
      <c r="FWM1362" s="105"/>
      <c r="FWN1362" s="105"/>
      <c r="FWO1362" s="105"/>
      <c r="FWP1362" s="105"/>
      <c r="FWQ1362" s="105"/>
      <c r="FWR1362" s="105"/>
      <c r="FWS1362" s="105"/>
      <c r="FWT1362" s="105"/>
      <c r="FWU1362" s="105"/>
      <c r="FWV1362" s="105"/>
      <c r="FWW1362" s="105"/>
      <c r="FWX1362" s="105"/>
      <c r="FWY1362" s="105"/>
      <c r="FWZ1362" s="105"/>
      <c r="FXA1362" s="105"/>
      <c r="FXB1362" s="105"/>
      <c r="FXC1362" s="105"/>
      <c r="FXD1362" s="105"/>
      <c r="FXE1362" s="105"/>
      <c r="FXF1362" s="105"/>
      <c r="FXG1362" s="105"/>
      <c r="FXH1362" s="105"/>
      <c r="FXI1362" s="105"/>
      <c r="FXJ1362" s="105"/>
      <c r="FXK1362" s="105"/>
      <c r="FXL1362" s="105"/>
      <c r="FXM1362" s="105"/>
      <c r="FXN1362" s="105"/>
      <c r="FXO1362" s="105"/>
      <c r="FXP1362" s="105"/>
      <c r="FXQ1362" s="105"/>
      <c r="FXR1362" s="105"/>
      <c r="FXS1362" s="105"/>
      <c r="FXT1362" s="105"/>
      <c r="FXU1362" s="105"/>
      <c r="FXV1362" s="105"/>
      <c r="FXW1362" s="105"/>
      <c r="FXX1362" s="105"/>
      <c r="FXY1362" s="105"/>
      <c r="FXZ1362" s="105"/>
      <c r="FYA1362" s="105"/>
      <c r="FYB1362" s="105"/>
      <c r="FYC1362" s="105"/>
      <c r="FYD1362" s="105"/>
      <c r="FYE1362" s="105"/>
      <c r="FYF1362" s="105"/>
      <c r="FYG1362" s="105"/>
      <c r="FYH1362" s="105"/>
      <c r="FYI1362" s="105"/>
      <c r="FYJ1362" s="105"/>
      <c r="FYK1362" s="105"/>
      <c r="FYL1362" s="105"/>
      <c r="FYM1362" s="105"/>
      <c r="FYN1362" s="105"/>
      <c r="FYO1362" s="105"/>
      <c r="FYP1362" s="105"/>
      <c r="FYQ1362" s="105"/>
      <c r="FYR1362" s="105"/>
      <c r="FYS1362" s="105"/>
      <c r="FYT1362" s="105"/>
      <c r="FYU1362" s="105"/>
      <c r="FYV1362" s="105"/>
      <c r="FYW1362" s="105"/>
      <c r="FYX1362" s="105"/>
      <c r="FYY1362" s="105"/>
      <c r="FYZ1362" s="105"/>
      <c r="FZA1362" s="105"/>
      <c r="FZB1362" s="105"/>
      <c r="FZC1362" s="105"/>
      <c r="FZD1362" s="105"/>
      <c r="FZE1362" s="105"/>
      <c r="FZF1362" s="105"/>
      <c r="FZG1362" s="105"/>
      <c r="FZH1362" s="105"/>
      <c r="FZI1362" s="105"/>
      <c r="FZJ1362" s="105"/>
      <c r="FZK1362" s="105"/>
      <c r="FZL1362" s="105"/>
      <c r="FZM1362" s="105"/>
      <c r="FZN1362" s="105"/>
      <c r="FZO1362" s="105"/>
      <c r="FZP1362" s="105"/>
      <c r="FZQ1362" s="105"/>
      <c r="FZR1362" s="105"/>
      <c r="FZS1362" s="105"/>
      <c r="FZT1362" s="105"/>
      <c r="FZU1362" s="105"/>
      <c r="FZV1362" s="105"/>
      <c r="FZW1362" s="105"/>
      <c r="FZX1362" s="105"/>
      <c r="FZY1362" s="105"/>
      <c r="FZZ1362" s="105"/>
      <c r="GAA1362" s="105"/>
      <c r="GAB1362" s="105"/>
      <c r="GAC1362" s="105"/>
      <c r="GAD1362" s="105"/>
      <c r="GAE1362" s="105"/>
      <c r="GAF1362" s="105"/>
      <c r="GAG1362" s="105"/>
      <c r="GAH1362" s="105"/>
      <c r="GAI1362" s="105"/>
      <c r="GAJ1362" s="105"/>
      <c r="GAK1362" s="105"/>
      <c r="GAL1362" s="105"/>
      <c r="GAM1362" s="105"/>
      <c r="GAN1362" s="105"/>
      <c r="GAO1362" s="105"/>
      <c r="GAP1362" s="105"/>
      <c r="GAQ1362" s="105"/>
      <c r="GAR1362" s="105"/>
      <c r="GAS1362" s="105"/>
      <c r="GAT1362" s="105"/>
      <c r="GAU1362" s="105"/>
      <c r="GAV1362" s="105"/>
      <c r="GAW1362" s="105"/>
      <c r="GAX1362" s="105"/>
      <c r="GAY1362" s="105"/>
      <c r="GAZ1362" s="105"/>
      <c r="GBA1362" s="105"/>
      <c r="GBB1362" s="105"/>
      <c r="GBC1362" s="105"/>
      <c r="GBD1362" s="105"/>
      <c r="GBE1362" s="105"/>
      <c r="GBF1362" s="105"/>
      <c r="GBG1362" s="105"/>
      <c r="GBH1362" s="105"/>
      <c r="GBI1362" s="105"/>
      <c r="GBJ1362" s="105"/>
      <c r="GBK1362" s="105"/>
      <c r="GBL1362" s="105"/>
      <c r="GBM1362" s="105"/>
      <c r="GBN1362" s="105"/>
      <c r="GBO1362" s="105"/>
      <c r="GBP1362" s="105"/>
      <c r="GBQ1362" s="105"/>
      <c r="GBR1362" s="105"/>
      <c r="GBS1362" s="105"/>
      <c r="GBT1362" s="105"/>
      <c r="GBU1362" s="105"/>
      <c r="GBV1362" s="105"/>
      <c r="GBW1362" s="105"/>
      <c r="GBX1362" s="105"/>
      <c r="GBY1362" s="105"/>
      <c r="GBZ1362" s="105"/>
      <c r="GCA1362" s="105"/>
      <c r="GCB1362" s="105"/>
      <c r="GCC1362" s="105"/>
      <c r="GCD1362" s="105"/>
      <c r="GCE1362" s="105"/>
      <c r="GCF1362" s="105"/>
      <c r="GCG1362" s="105"/>
      <c r="GCH1362" s="105"/>
      <c r="GCI1362" s="105"/>
      <c r="GCJ1362" s="105"/>
      <c r="GCK1362" s="105"/>
      <c r="GCL1362" s="105"/>
      <c r="GCM1362" s="105"/>
      <c r="GCN1362" s="105"/>
      <c r="GCO1362" s="105"/>
      <c r="GCP1362" s="105"/>
      <c r="GCQ1362" s="105"/>
      <c r="GCR1362" s="105"/>
      <c r="GCS1362" s="105"/>
      <c r="GCT1362" s="105"/>
      <c r="GCU1362" s="105"/>
      <c r="GCV1362" s="105"/>
      <c r="GCW1362" s="105"/>
      <c r="GCX1362" s="105"/>
      <c r="GCY1362" s="105"/>
      <c r="GCZ1362" s="105"/>
      <c r="GDA1362" s="105"/>
      <c r="GDB1362" s="105"/>
      <c r="GDC1362" s="105"/>
      <c r="GDD1362" s="105"/>
      <c r="GDE1362" s="105"/>
      <c r="GDF1362" s="105"/>
      <c r="GDG1362" s="105"/>
      <c r="GDH1362" s="105"/>
      <c r="GDI1362" s="105"/>
      <c r="GDJ1362" s="105"/>
      <c r="GDK1362" s="105"/>
      <c r="GDL1362" s="105"/>
      <c r="GDM1362" s="105"/>
      <c r="GDN1362" s="105"/>
      <c r="GDO1362" s="105"/>
      <c r="GDP1362" s="105"/>
      <c r="GDQ1362" s="105"/>
      <c r="GDR1362" s="105"/>
      <c r="GDS1362" s="105"/>
      <c r="GDT1362" s="105"/>
      <c r="GDU1362" s="105"/>
      <c r="GDV1362" s="105"/>
      <c r="GDW1362" s="105"/>
      <c r="GDX1362" s="105"/>
      <c r="GDY1362" s="105"/>
      <c r="GDZ1362" s="105"/>
      <c r="GEA1362" s="105"/>
      <c r="GEB1362" s="105"/>
      <c r="GEC1362" s="105"/>
      <c r="GED1362" s="105"/>
      <c r="GEE1362" s="105"/>
      <c r="GEF1362" s="105"/>
      <c r="GEG1362" s="105"/>
      <c r="GEH1362" s="105"/>
      <c r="GEI1362" s="105"/>
      <c r="GEJ1362" s="105"/>
      <c r="GEK1362" s="105"/>
      <c r="GEL1362" s="105"/>
      <c r="GEM1362" s="105"/>
      <c r="GEN1362" s="105"/>
      <c r="GEO1362" s="105"/>
      <c r="GEP1362" s="105"/>
      <c r="GEQ1362" s="105"/>
      <c r="GER1362" s="105"/>
      <c r="GES1362" s="105"/>
      <c r="GET1362" s="105"/>
      <c r="GEU1362" s="105"/>
      <c r="GEV1362" s="105"/>
      <c r="GEW1362" s="105"/>
      <c r="GEX1362" s="105"/>
      <c r="GEY1362" s="105"/>
      <c r="GEZ1362" s="105"/>
      <c r="GFA1362" s="105"/>
      <c r="GFB1362" s="105"/>
      <c r="GFC1362" s="105"/>
      <c r="GFD1362" s="105"/>
      <c r="GFE1362" s="105"/>
      <c r="GFF1362" s="105"/>
      <c r="GFG1362" s="105"/>
      <c r="GFH1362" s="105"/>
      <c r="GFI1362" s="105"/>
      <c r="GFJ1362" s="105"/>
      <c r="GFK1362" s="105"/>
      <c r="GFL1362" s="105"/>
      <c r="GFM1362" s="105"/>
      <c r="GFN1362" s="105"/>
      <c r="GFO1362" s="105"/>
      <c r="GFP1362" s="105"/>
      <c r="GFQ1362" s="105"/>
      <c r="GFR1362" s="105"/>
      <c r="GFS1362" s="105"/>
      <c r="GFT1362" s="105"/>
      <c r="GFU1362" s="105"/>
      <c r="GFV1362" s="105"/>
      <c r="GFW1362" s="105"/>
      <c r="GFX1362" s="105"/>
      <c r="GFY1362" s="105"/>
      <c r="GFZ1362" s="105"/>
      <c r="GGA1362" s="105"/>
      <c r="GGB1362" s="105"/>
      <c r="GGC1362" s="105"/>
      <c r="GGD1362" s="105"/>
      <c r="GGE1362" s="105"/>
      <c r="GGF1362" s="105"/>
      <c r="GGG1362" s="105"/>
      <c r="GGH1362" s="105"/>
      <c r="GGI1362" s="105"/>
      <c r="GGJ1362" s="105"/>
      <c r="GGK1362" s="105"/>
      <c r="GGL1362" s="105"/>
      <c r="GGM1362" s="105"/>
      <c r="GGN1362" s="105"/>
      <c r="GGO1362" s="105"/>
      <c r="GGP1362" s="105"/>
      <c r="GGQ1362" s="105"/>
      <c r="GGR1362" s="105"/>
      <c r="GGS1362" s="105"/>
      <c r="GGT1362" s="105"/>
      <c r="GGU1362" s="105"/>
      <c r="GGV1362" s="105"/>
      <c r="GGW1362" s="105"/>
      <c r="GGX1362" s="105"/>
      <c r="GGY1362" s="105"/>
      <c r="GGZ1362" s="105"/>
      <c r="GHA1362" s="105"/>
      <c r="GHB1362" s="105"/>
      <c r="GHC1362" s="105"/>
      <c r="GHD1362" s="105"/>
      <c r="GHE1362" s="105"/>
      <c r="GHF1362" s="105"/>
      <c r="GHG1362" s="105"/>
      <c r="GHH1362" s="105"/>
      <c r="GHI1362" s="105"/>
      <c r="GHJ1362" s="105"/>
      <c r="GHK1362" s="105"/>
      <c r="GHL1362" s="105"/>
      <c r="GHM1362" s="105"/>
      <c r="GHN1362" s="105"/>
      <c r="GHO1362" s="105"/>
      <c r="GHP1362" s="105"/>
      <c r="GHQ1362" s="105"/>
      <c r="GHR1362" s="105"/>
      <c r="GHS1362" s="105"/>
      <c r="GHT1362" s="105"/>
      <c r="GHU1362" s="105"/>
      <c r="GHV1362" s="105"/>
      <c r="GHW1362" s="105"/>
      <c r="GHX1362" s="105"/>
      <c r="GHY1362" s="105"/>
      <c r="GHZ1362" s="105"/>
      <c r="GIA1362" s="105"/>
      <c r="GIB1362" s="105"/>
      <c r="GIC1362" s="105"/>
      <c r="GID1362" s="105"/>
      <c r="GIE1362" s="105"/>
      <c r="GIF1362" s="105"/>
      <c r="GIG1362" s="105"/>
      <c r="GIH1362" s="105"/>
      <c r="GII1362" s="105"/>
      <c r="GIJ1362" s="105"/>
      <c r="GIK1362" s="105"/>
      <c r="GIL1362" s="105"/>
      <c r="GIM1362" s="105"/>
      <c r="GIN1362" s="105"/>
      <c r="GIO1362" s="105"/>
      <c r="GIP1362" s="105"/>
      <c r="GIQ1362" s="105"/>
      <c r="GIR1362" s="105"/>
      <c r="GIS1362" s="105"/>
      <c r="GIT1362" s="105"/>
      <c r="GIU1362" s="105"/>
      <c r="GIV1362" s="105"/>
      <c r="GIW1362" s="105"/>
      <c r="GIX1362" s="105"/>
      <c r="GIY1362" s="105"/>
      <c r="GIZ1362" s="105"/>
      <c r="GJA1362" s="105"/>
      <c r="GJB1362" s="105"/>
      <c r="GJC1362" s="105"/>
      <c r="GJD1362" s="105"/>
      <c r="GJE1362" s="105"/>
      <c r="GJF1362" s="105"/>
      <c r="GJG1362" s="105"/>
      <c r="GJH1362" s="105"/>
      <c r="GJI1362" s="105"/>
      <c r="GJJ1362" s="105"/>
      <c r="GJK1362" s="105"/>
      <c r="GJL1362" s="105"/>
      <c r="GJM1362" s="105"/>
      <c r="GJN1362" s="105"/>
      <c r="GJO1362" s="105"/>
      <c r="GJP1362" s="105"/>
      <c r="GJQ1362" s="105"/>
      <c r="GJR1362" s="105"/>
      <c r="GJS1362" s="105"/>
      <c r="GJT1362" s="105"/>
      <c r="GJU1362" s="105"/>
      <c r="GJV1362" s="105"/>
      <c r="GJW1362" s="105"/>
      <c r="GJX1362" s="105"/>
      <c r="GJY1362" s="105"/>
      <c r="GJZ1362" s="105"/>
      <c r="GKA1362" s="105"/>
      <c r="GKB1362" s="105"/>
      <c r="GKC1362" s="105"/>
      <c r="GKD1362" s="105"/>
      <c r="GKE1362" s="105"/>
      <c r="GKF1362" s="105"/>
      <c r="GKG1362" s="105"/>
      <c r="GKH1362" s="105"/>
      <c r="GKI1362" s="105"/>
      <c r="GKJ1362" s="105"/>
      <c r="GKK1362" s="105"/>
      <c r="GKL1362" s="105"/>
      <c r="GKM1362" s="105"/>
      <c r="GKN1362" s="105"/>
      <c r="GKO1362" s="105"/>
      <c r="GKP1362" s="105"/>
      <c r="GKQ1362" s="105"/>
      <c r="GKR1362" s="105"/>
      <c r="GKS1362" s="105"/>
      <c r="GKT1362" s="105"/>
      <c r="GKU1362" s="105"/>
      <c r="GKV1362" s="105"/>
      <c r="GKW1362" s="105"/>
      <c r="GKX1362" s="105"/>
      <c r="GKY1362" s="105"/>
      <c r="GKZ1362" s="105"/>
      <c r="GLA1362" s="105"/>
      <c r="GLB1362" s="105"/>
      <c r="GLC1362" s="105"/>
      <c r="GLD1362" s="105"/>
      <c r="GLE1362" s="105"/>
      <c r="GLF1362" s="105"/>
      <c r="GLG1362" s="105"/>
      <c r="GLH1362" s="105"/>
      <c r="GLI1362" s="105"/>
      <c r="GLJ1362" s="105"/>
      <c r="GLK1362" s="105"/>
      <c r="GLL1362" s="105"/>
      <c r="GLM1362" s="105"/>
      <c r="GLN1362" s="105"/>
      <c r="GLO1362" s="105"/>
      <c r="GLP1362" s="105"/>
      <c r="GLQ1362" s="105"/>
      <c r="GLR1362" s="105"/>
      <c r="GLS1362" s="105"/>
      <c r="GLT1362" s="105"/>
      <c r="GLU1362" s="105"/>
      <c r="GLV1362" s="105"/>
      <c r="GLW1362" s="105"/>
      <c r="GLX1362" s="105"/>
      <c r="GLY1362" s="105"/>
      <c r="GLZ1362" s="105"/>
      <c r="GMA1362" s="105"/>
      <c r="GMB1362" s="105"/>
      <c r="GMC1362" s="105"/>
      <c r="GMD1362" s="105"/>
      <c r="GME1362" s="105"/>
      <c r="GMF1362" s="105"/>
      <c r="GMG1362" s="105"/>
      <c r="GMH1362" s="105"/>
      <c r="GMI1362" s="105"/>
      <c r="GMJ1362" s="105"/>
      <c r="GMK1362" s="105"/>
      <c r="GML1362" s="105"/>
      <c r="GMM1362" s="105"/>
      <c r="GMN1362" s="105"/>
      <c r="GMO1362" s="105"/>
      <c r="GMP1362" s="105"/>
      <c r="GMQ1362" s="105"/>
      <c r="GMR1362" s="105"/>
      <c r="GMS1362" s="105"/>
      <c r="GMT1362" s="105"/>
      <c r="GMU1362" s="105"/>
      <c r="GMV1362" s="105"/>
      <c r="GMW1362" s="105"/>
      <c r="GMX1362" s="105"/>
      <c r="GMY1362" s="105"/>
      <c r="GMZ1362" s="105"/>
      <c r="GNA1362" s="105"/>
      <c r="GNB1362" s="105"/>
      <c r="GNC1362" s="105"/>
      <c r="GND1362" s="105"/>
      <c r="GNE1362" s="105"/>
      <c r="GNF1362" s="105"/>
      <c r="GNG1362" s="105"/>
      <c r="GNH1362" s="105"/>
      <c r="GNI1362" s="105"/>
      <c r="GNJ1362" s="105"/>
      <c r="GNK1362" s="105"/>
      <c r="GNL1362" s="105"/>
      <c r="GNM1362" s="105"/>
      <c r="GNN1362" s="105"/>
      <c r="GNO1362" s="105"/>
      <c r="GNP1362" s="105"/>
      <c r="GNQ1362" s="105"/>
      <c r="GNR1362" s="105"/>
      <c r="GNS1362" s="105"/>
      <c r="GNT1362" s="105"/>
      <c r="GNU1362" s="105"/>
      <c r="GNV1362" s="105"/>
      <c r="GNW1362" s="105"/>
      <c r="GNX1362" s="105"/>
      <c r="GNY1362" s="105"/>
      <c r="GNZ1362" s="105"/>
      <c r="GOA1362" s="105"/>
      <c r="GOB1362" s="105"/>
      <c r="GOC1362" s="105"/>
      <c r="GOD1362" s="105"/>
      <c r="GOE1362" s="105"/>
      <c r="GOF1362" s="105"/>
      <c r="GOG1362" s="105"/>
      <c r="GOH1362" s="105"/>
      <c r="GOI1362" s="105"/>
      <c r="GOJ1362" s="105"/>
      <c r="GOK1362" s="105"/>
      <c r="GOL1362" s="105"/>
      <c r="GOM1362" s="105"/>
      <c r="GON1362" s="105"/>
      <c r="GOO1362" s="105"/>
      <c r="GOP1362" s="105"/>
      <c r="GOQ1362" s="105"/>
      <c r="GOR1362" s="105"/>
      <c r="GOS1362" s="105"/>
      <c r="GOT1362" s="105"/>
      <c r="GOU1362" s="105"/>
      <c r="GOV1362" s="105"/>
      <c r="GOW1362" s="105"/>
      <c r="GOX1362" s="105"/>
      <c r="GOY1362" s="105"/>
      <c r="GOZ1362" s="105"/>
      <c r="GPA1362" s="105"/>
      <c r="GPB1362" s="105"/>
      <c r="GPC1362" s="105"/>
      <c r="GPD1362" s="105"/>
      <c r="GPE1362" s="105"/>
      <c r="GPF1362" s="105"/>
      <c r="GPG1362" s="105"/>
      <c r="GPH1362" s="105"/>
      <c r="GPI1362" s="105"/>
      <c r="GPJ1362" s="105"/>
      <c r="GPK1362" s="105"/>
      <c r="GPL1362" s="105"/>
      <c r="GPM1362" s="105"/>
      <c r="GPN1362" s="105"/>
      <c r="GPO1362" s="105"/>
      <c r="GPP1362" s="105"/>
      <c r="GPQ1362" s="105"/>
      <c r="GPR1362" s="105"/>
      <c r="GPS1362" s="105"/>
      <c r="GPT1362" s="105"/>
      <c r="GPU1362" s="105"/>
      <c r="GPV1362" s="105"/>
      <c r="GPW1362" s="105"/>
      <c r="GPX1362" s="105"/>
      <c r="GPY1362" s="105"/>
      <c r="GPZ1362" s="105"/>
      <c r="GQA1362" s="105"/>
      <c r="GQB1362" s="105"/>
      <c r="GQC1362" s="105"/>
      <c r="GQD1362" s="105"/>
      <c r="GQE1362" s="105"/>
      <c r="GQF1362" s="105"/>
      <c r="GQG1362" s="105"/>
      <c r="GQH1362" s="105"/>
      <c r="GQI1362" s="105"/>
      <c r="GQJ1362" s="105"/>
      <c r="GQK1362" s="105"/>
      <c r="GQL1362" s="105"/>
      <c r="GQM1362" s="105"/>
      <c r="GQN1362" s="105"/>
      <c r="GQO1362" s="105"/>
      <c r="GQP1362" s="105"/>
      <c r="GQQ1362" s="105"/>
      <c r="GQR1362" s="105"/>
      <c r="GQS1362" s="105"/>
      <c r="GQT1362" s="105"/>
      <c r="GQU1362" s="105"/>
      <c r="GQV1362" s="105"/>
      <c r="GQW1362" s="105"/>
      <c r="GQX1362" s="105"/>
      <c r="GQY1362" s="105"/>
      <c r="GQZ1362" s="105"/>
      <c r="GRA1362" s="105"/>
      <c r="GRB1362" s="105"/>
      <c r="GRC1362" s="105"/>
      <c r="GRD1362" s="105"/>
      <c r="GRE1362" s="105"/>
      <c r="GRF1362" s="105"/>
      <c r="GRG1362" s="105"/>
      <c r="GRH1362" s="105"/>
      <c r="GRI1362" s="105"/>
      <c r="GRJ1362" s="105"/>
      <c r="GRK1362" s="105"/>
      <c r="GRL1362" s="105"/>
      <c r="GRM1362" s="105"/>
      <c r="GRN1362" s="105"/>
      <c r="GRO1362" s="105"/>
      <c r="GRP1362" s="105"/>
      <c r="GRQ1362" s="105"/>
      <c r="GRR1362" s="105"/>
      <c r="GRS1362" s="105"/>
      <c r="GRT1362" s="105"/>
      <c r="GRU1362" s="105"/>
      <c r="GRV1362" s="105"/>
      <c r="GRW1362" s="105"/>
      <c r="GRX1362" s="105"/>
      <c r="GRY1362" s="105"/>
      <c r="GRZ1362" s="105"/>
      <c r="GSA1362" s="105"/>
      <c r="GSB1362" s="105"/>
      <c r="GSC1362" s="105"/>
      <c r="GSD1362" s="105"/>
      <c r="GSE1362" s="105"/>
      <c r="GSF1362" s="105"/>
      <c r="GSG1362" s="105"/>
      <c r="GSH1362" s="105"/>
      <c r="GSI1362" s="105"/>
      <c r="GSJ1362" s="105"/>
      <c r="GSK1362" s="105"/>
      <c r="GSL1362" s="105"/>
      <c r="GSM1362" s="105"/>
      <c r="GSN1362" s="105"/>
      <c r="GSO1362" s="105"/>
      <c r="GSP1362" s="105"/>
      <c r="GSQ1362" s="105"/>
      <c r="GSR1362" s="105"/>
      <c r="GSS1362" s="105"/>
      <c r="GST1362" s="105"/>
      <c r="GSU1362" s="105"/>
      <c r="GSV1362" s="105"/>
      <c r="GSW1362" s="105"/>
      <c r="GSX1362" s="105"/>
      <c r="GSY1362" s="105"/>
      <c r="GSZ1362" s="105"/>
      <c r="GTA1362" s="105"/>
      <c r="GTB1362" s="105"/>
      <c r="GTC1362" s="105"/>
      <c r="GTD1362" s="105"/>
      <c r="GTE1362" s="105"/>
      <c r="GTF1362" s="105"/>
      <c r="GTG1362" s="105"/>
      <c r="GTH1362" s="105"/>
      <c r="GTI1362" s="105"/>
      <c r="GTJ1362" s="105"/>
      <c r="GTK1362" s="105"/>
      <c r="GTL1362" s="105"/>
      <c r="GTM1362" s="105"/>
      <c r="GTN1362" s="105"/>
      <c r="GTO1362" s="105"/>
      <c r="GTP1362" s="105"/>
      <c r="GTQ1362" s="105"/>
      <c r="GTR1362" s="105"/>
      <c r="GTS1362" s="105"/>
      <c r="GTT1362" s="105"/>
      <c r="GTU1362" s="105"/>
      <c r="GTV1362" s="105"/>
      <c r="GTW1362" s="105"/>
      <c r="GTX1362" s="105"/>
      <c r="GTY1362" s="105"/>
      <c r="GTZ1362" s="105"/>
      <c r="GUA1362" s="105"/>
      <c r="GUB1362" s="105"/>
      <c r="GUC1362" s="105"/>
      <c r="GUD1362" s="105"/>
      <c r="GUE1362" s="105"/>
      <c r="GUF1362" s="105"/>
      <c r="GUG1362" s="105"/>
      <c r="GUH1362" s="105"/>
      <c r="GUI1362" s="105"/>
      <c r="GUJ1362" s="105"/>
      <c r="GUK1362" s="105"/>
      <c r="GUL1362" s="105"/>
      <c r="GUM1362" s="105"/>
      <c r="GUN1362" s="105"/>
      <c r="GUO1362" s="105"/>
      <c r="GUP1362" s="105"/>
      <c r="GUQ1362" s="105"/>
      <c r="GUR1362" s="105"/>
      <c r="GUS1362" s="105"/>
      <c r="GUT1362" s="105"/>
      <c r="GUU1362" s="105"/>
      <c r="GUV1362" s="105"/>
      <c r="GUW1362" s="105"/>
      <c r="GUX1362" s="105"/>
      <c r="GUY1362" s="105"/>
      <c r="GUZ1362" s="105"/>
      <c r="GVA1362" s="105"/>
      <c r="GVB1362" s="105"/>
      <c r="GVC1362" s="105"/>
      <c r="GVD1362" s="105"/>
      <c r="GVE1362" s="105"/>
      <c r="GVF1362" s="105"/>
      <c r="GVG1362" s="105"/>
      <c r="GVH1362" s="105"/>
      <c r="GVI1362" s="105"/>
      <c r="GVJ1362" s="105"/>
      <c r="GVK1362" s="105"/>
      <c r="GVL1362" s="105"/>
      <c r="GVM1362" s="105"/>
      <c r="GVN1362" s="105"/>
      <c r="GVO1362" s="105"/>
      <c r="GVP1362" s="105"/>
      <c r="GVQ1362" s="105"/>
      <c r="GVR1362" s="105"/>
      <c r="GVS1362" s="105"/>
      <c r="GVT1362" s="105"/>
      <c r="GVU1362" s="105"/>
      <c r="GVV1362" s="105"/>
      <c r="GVW1362" s="105"/>
      <c r="GVX1362" s="105"/>
      <c r="GVY1362" s="105"/>
      <c r="GVZ1362" s="105"/>
      <c r="GWA1362" s="105"/>
      <c r="GWB1362" s="105"/>
      <c r="GWC1362" s="105"/>
      <c r="GWD1362" s="105"/>
      <c r="GWE1362" s="105"/>
      <c r="GWF1362" s="105"/>
      <c r="GWG1362" s="105"/>
      <c r="GWH1362" s="105"/>
      <c r="GWI1362" s="105"/>
      <c r="GWJ1362" s="105"/>
      <c r="GWK1362" s="105"/>
      <c r="GWL1362" s="105"/>
      <c r="GWM1362" s="105"/>
      <c r="GWN1362" s="105"/>
      <c r="GWO1362" s="105"/>
      <c r="GWP1362" s="105"/>
      <c r="GWQ1362" s="105"/>
      <c r="GWR1362" s="105"/>
      <c r="GWS1362" s="105"/>
      <c r="GWT1362" s="105"/>
      <c r="GWU1362" s="105"/>
      <c r="GWV1362" s="105"/>
      <c r="GWW1362" s="105"/>
      <c r="GWX1362" s="105"/>
      <c r="GWY1362" s="105"/>
      <c r="GWZ1362" s="105"/>
      <c r="GXA1362" s="105"/>
      <c r="GXB1362" s="105"/>
      <c r="GXC1362" s="105"/>
      <c r="GXD1362" s="105"/>
      <c r="GXE1362" s="105"/>
      <c r="GXF1362" s="105"/>
      <c r="GXG1362" s="105"/>
      <c r="GXH1362" s="105"/>
      <c r="GXI1362" s="105"/>
      <c r="GXJ1362" s="105"/>
      <c r="GXK1362" s="105"/>
      <c r="GXL1362" s="105"/>
      <c r="GXM1362" s="105"/>
      <c r="GXN1362" s="105"/>
      <c r="GXO1362" s="105"/>
      <c r="GXP1362" s="105"/>
      <c r="GXQ1362" s="105"/>
      <c r="GXR1362" s="105"/>
      <c r="GXS1362" s="105"/>
      <c r="GXT1362" s="105"/>
      <c r="GXU1362" s="105"/>
      <c r="GXV1362" s="105"/>
      <c r="GXW1362" s="105"/>
      <c r="GXX1362" s="105"/>
      <c r="GXY1362" s="105"/>
      <c r="GXZ1362" s="105"/>
      <c r="GYA1362" s="105"/>
      <c r="GYB1362" s="105"/>
      <c r="GYC1362" s="105"/>
      <c r="GYD1362" s="105"/>
      <c r="GYE1362" s="105"/>
      <c r="GYF1362" s="105"/>
      <c r="GYG1362" s="105"/>
      <c r="GYH1362" s="105"/>
      <c r="GYI1362" s="105"/>
      <c r="GYJ1362" s="105"/>
      <c r="GYK1362" s="105"/>
      <c r="GYL1362" s="105"/>
      <c r="GYM1362" s="105"/>
      <c r="GYN1362" s="105"/>
      <c r="GYO1362" s="105"/>
      <c r="GYP1362" s="105"/>
      <c r="GYQ1362" s="105"/>
      <c r="GYR1362" s="105"/>
      <c r="GYS1362" s="105"/>
      <c r="GYT1362" s="105"/>
      <c r="GYU1362" s="105"/>
      <c r="GYV1362" s="105"/>
      <c r="GYW1362" s="105"/>
      <c r="GYX1362" s="105"/>
      <c r="GYY1362" s="105"/>
      <c r="GYZ1362" s="105"/>
      <c r="GZA1362" s="105"/>
      <c r="GZB1362" s="105"/>
      <c r="GZC1362" s="105"/>
      <c r="GZD1362" s="105"/>
      <c r="GZE1362" s="105"/>
      <c r="GZF1362" s="105"/>
      <c r="GZG1362" s="105"/>
      <c r="GZH1362" s="105"/>
      <c r="GZI1362" s="105"/>
      <c r="GZJ1362" s="105"/>
      <c r="GZK1362" s="105"/>
      <c r="GZL1362" s="105"/>
      <c r="GZM1362" s="105"/>
      <c r="GZN1362" s="105"/>
      <c r="GZO1362" s="105"/>
      <c r="GZP1362" s="105"/>
      <c r="GZQ1362" s="105"/>
      <c r="GZR1362" s="105"/>
      <c r="GZS1362" s="105"/>
      <c r="GZT1362" s="105"/>
      <c r="GZU1362" s="105"/>
      <c r="GZV1362" s="105"/>
      <c r="GZW1362" s="105"/>
      <c r="GZX1362" s="105"/>
      <c r="GZY1362" s="105"/>
      <c r="GZZ1362" s="105"/>
      <c r="HAA1362" s="105"/>
      <c r="HAB1362" s="105"/>
      <c r="HAC1362" s="105"/>
      <c r="HAD1362" s="105"/>
      <c r="HAE1362" s="105"/>
      <c r="HAF1362" s="105"/>
      <c r="HAG1362" s="105"/>
      <c r="HAH1362" s="105"/>
      <c r="HAI1362" s="105"/>
      <c r="HAJ1362" s="105"/>
      <c r="HAK1362" s="105"/>
      <c r="HAL1362" s="105"/>
      <c r="HAM1362" s="105"/>
      <c r="HAN1362" s="105"/>
      <c r="HAO1362" s="105"/>
      <c r="HAP1362" s="105"/>
      <c r="HAQ1362" s="105"/>
      <c r="HAR1362" s="105"/>
      <c r="HAS1362" s="105"/>
      <c r="HAT1362" s="105"/>
      <c r="HAU1362" s="105"/>
      <c r="HAV1362" s="105"/>
      <c r="HAW1362" s="105"/>
      <c r="HAX1362" s="105"/>
      <c r="HAY1362" s="105"/>
      <c r="HAZ1362" s="105"/>
      <c r="HBA1362" s="105"/>
      <c r="HBB1362" s="105"/>
      <c r="HBC1362" s="105"/>
      <c r="HBD1362" s="105"/>
      <c r="HBE1362" s="105"/>
      <c r="HBF1362" s="105"/>
      <c r="HBG1362" s="105"/>
      <c r="HBH1362" s="105"/>
      <c r="HBI1362" s="105"/>
      <c r="HBJ1362" s="105"/>
      <c r="HBK1362" s="105"/>
      <c r="HBL1362" s="105"/>
      <c r="HBM1362" s="105"/>
      <c r="HBN1362" s="105"/>
      <c r="HBO1362" s="105"/>
      <c r="HBP1362" s="105"/>
      <c r="HBQ1362" s="105"/>
      <c r="HBR1362" s="105"/>
      <c r="HBS1362" s="105"/>
      <c r="HBT1362" s="105"/>
      <c r="HBU1362" s="105"/>
      <c r="HBV1362" s="105"/>
      <c r="HBW1362" s="105"/>
      <c r="HBX1362" s="105"/>
      <c r="HBY1362" s="105"/>
      <c r="HBZ1362" s="105"/>
      <c r="HCA1362" s="105"/>
      <c r="HCB1362" s="105"/>
      <c r="HCC1362" s="105"/>
      <c r="HCD1362" s="105"/>
      <c r="HCE1362" s="105"/>
      <c r="HCF1362" s="105"/>
      <c r="HCG1362" s="105"/>
      <c r="HCH1362" s="105"/>
      <c r="HCI1362" s="105"/>
      <c r="HCJ1362" s="105"/>
      <c r="HCK1362" s="105"/>
      <c r="HCL1362" s="105"/>
      <c r="HCM1362" s="105"/>
      <c r="HCN1362" s="105"/>
      <c r="HCO1362" s="105"/>
      <c r="HCP1362" s="105"/>
      <c r="HCQ1362" s="105"/>
      <c r="HCR1362" s="105"/>
      <c r="HCS1362" s="105"/>
      <c r="HCT1362" s="105"/>
      <c r="HCU1362" s="105"/>
      <c r="HCV1362" s="105"/>
      <c r="HCW1362" s="105"/>
      <c r="HCX1362" s="105"/>
      <c r="HCY1362" s="105"/>
      <c r="HCZ1362" s="105"/>
      <c r="HDA1362" s="105"/>
      <c r="HDB1362" s="105"/>
      <c r="HDC1362" s="105"/>
      <c r="HDD1362" s="105"/>
      <c r="HDE1362" s="105"/>
      <c r="HDF1362" s="105"/>
      <c r="HDG1362" s="105"/>
      <c r="HDH1362" s="105"/>
      <c r="HDI1362" s="105"/>
      <c r="HDJ1362" s="105"/>
      <c r="HDK1362" s="105"/>
      <c r="HDL1362" s="105"/>
      <c r="HDM1362" s="105"/>
      <c r="HDN1362" s="105"/>
      <c r="HDO1362" s="105"/>
      <c r="HDP1362" s="105"/>
      <c r="HDQ1362" s="105"/>
      <c r="HDR1362" s="105"/>
      <c r="HDS1362" s="105"/>
      <c r="HDT1362" s="105"/>
      <c r="HDU1362" s="105"/>
      <c r="HDV1362" s="105"/>
      <c r="HDW1362" s="105"/>
      <c r="HDX1362" s="105"/>
      <c r="HDY1362" s="105"/>
      <c r="HDZ1362" s="105"/>
      <c r="HEA1362" s="105"/>
      <c r="HEB1362" s="105"/>
      <c r="HEC1362" s="105"/>
      <c r="HED1362" s="105"/>
      <c r="HEE1362" s="105"/>
      <c r="HEF1362" s="105"/>
      <c r="HEG1362" s="105"/>
      <c r="HEH1362" s="105"/>
      <c r="HEI1362" s="105"/>
      <c r="HEJ1362" s="105"/>
      <c r="HEK1362" s="105"/>
      <c r="HEL1362" s="105"/>
      <c r="HEM1362" s="105"/>
      <c r="HEN1362" s="105"/>
      <c r="HEO1362" s="105"/>
      <c r="HEP1362" s="105"/>
      <c r="HEQ1362" s="105"/>
      <c r="HER1362" s="105"/>
      <c r="HES1362" s="105"/>
      <c r="HET1362" s="105"/>
      <c r="HEU1362" s="105"/>
      <c r="HEV1362" s="105"/>
      <c r="HEW1362" s="105"/>
      <c r="HEX1362" s="105"/>
      <c r="HEY1362" s="105"/>
      <c r="HEZ1362" s="105"/>
      <c r="HFA1362" s="105"/>
      <c r="HFB1362" s="105"/>
      <c r="HFC1362" s="105"/>
      <c r="HFD1362" s="105"/>
      <c r="HFE1362" s="105"/>
      <c r="HFF1362" s="105"/>
      <c r="HFG1362" s="105"/>
      <c r="HFH1362" s="105"/>
      <c r="HFI1362" s="105"/>
      <c r="HFJ1362" s="105"/>
      <c r="HFK1362" s="105"/>
      <c r="HFL1362" s="105"/>
      <c r="HFM1362" s="105"/>
      <c r="HFN1362" s="105"/>
      <c r="HFO1362" s="105"/>
      <c r="HFP1362" s="105"/>
      <c r="HFQ1362" s="105"/>
      <c r="HFR1362" s="105"/>
      <c r="HFS1362" s="105"/>
      <c r="HFT1362" s="105"/>
      <c r="HFU1362" s="105"/>
      <c r="HFV1362" s="105"/>
      <c r="HFW1362" s="105"/>
      <c r="HFX1362" s="105"/>
      <c r="HFY1362" s="105"/>
      <c r="HFZ1362" s="105"/>
      <c r="HGA1362" s="105"/>
      <c r="HGB1362" s="105"/>
      <c r="HGC1362" s="105"/>
      <c r="HGD1362" s="105"/>
      <c r="HGE1362" s="105"/>
      <c r="HGF1362" s="105"/>
      <c r="HGG1362" s="105"/>
      <c r="HGH1362" s="105"/>
      <c r="HGI1362" s="105"/>
      <c r="HGJ1362" s="105"/>
      <c r="HGK1362" s="105"/>
      <c r="HGL1362" s="105"/>
      <c r="HGM1362" s="105"/>
      <c r="HGN1362" s="105"/>
      <c r="HGO1362" s="105"/>
      <c r="HGP1362" s="105"/>
      <c r="HGQ1362" s="105"/>
      <c r="HGR1362" s="105"/>
      <c r="HGS1362" s="105"/>
      <c r="HGT1362" s="105"/>
      <c r="HGU1362" s="105"/>
      <c r="HGV1362" s="105"/>
      <c r="HGW1362" s="105"/>
      <c r="HGX1362" s="105"/>
      <c r="HGY1362" s="105"/>
      <c r="HGZ1362" s="105"/>
      <c r="HHA1362" s="105"/>
      <c r="HHB1362" s="105"/>
      <c r="HHC1362" s="105"/>
      <c r="HHD1362" s="105"/>
      <c r="HHE1362" s="105"/>
      <c r="HHF1362" s="105"/>
      <c r="HHG1362" s="105"/>
      <c r="HHH1362" s="105"/>
      <c r="HHI1362" s="105"/>
      <c r="HHJ1362" s="105"/>
      <c r="HHK1362" s="105"/>
      <c r="HHL1362" s="105"/>
      <c r="HHM1362" s="105"/>
      <c r="HHN1362" s="105"/>
      <c r="HHO1362" s="105"/>
      <c r="HHP1362" s="105"/>
      <c r="HHQ1362" s="105"/>
      <c r="HHR1362" s="105"/>
      <c r="HHS1362" s="105"/>
      <c r="HHT1362" s="105"/>
      <c r="HHU1362" s="105"/>
      <c r="HHV1362" s="105"/>
      <c r="HHW1362" s="105"/>
      <c r="HHX1362" s="105"/>
      <c r="HHY1362" s="105"/>
      <c r="HHZ1362" s="105"/>
      <c r="HIA1362" s="105"/>
      <c r="HIB1362" s="105"/>
      <c r="HIC1362" s="105"/>
      <c r="HID1362" s="105"/>
      <c r="HIE1362" s="105"/>
      <c r="HIF1362" s="105"/>
      <c r="HIG1362" s="105"/>
      <c r="HIH1362" s="105"/>
      <c r="HII1362" s="105"/>
      <c r="HIJ1362" s="105"/>
      <c r="HIK1362" s="105"/>
      <c r="HIL1362" s="105"/>
      <c r="HIM1362" s="105"/>
      <c r="HIN1362" s="105"/>
      <c r="HIO1362" s="105"/>
      <c r="HIP1362" s="105"/>
      <c r="HIQ1362" s="105"/>
      <c r="HIR1362" s="105"/>
      <c r="HIS1362" s="105"/>
      <c r="HIT1362" s="105"/>
      <c r="HIU1362" s="105"/>
      <c r="HIV1362" s="105"/>
      <c r="HIW1362" s="105"/>
      <c r="HIX1362" s="105"/>
      <c r="HIY1362" s="105"/>
      <c r="HIZ1362" s="105"/>
      <c r="HJA1362" s="105"/>
      <c r="HJB1362" s="105"/>
      <c r="HJC1362" s="105"/>
      <c r="HJD1362" s="105"/>
      <c r="HJE1362" s="105"/>
      <c r="HJF1362" s="105"/>
      <c r="HJG1362" s="105"/>
      <c r="HJH1362" s="105"/>
      <c r="HJI1362" s="105"/>
      <c r="HJJ1362" s="105"/>
      <c r="HJK1362" s="105"/>
      <c r="HJL1362" s="105"/>
      <c r="HJM1362" s="105"/>
      <c r="HJN1362" s="105"/>
      <c r="HJO1362" s="105"/>
      <c r="HJP1362" s="105"/>
      <c r="HJQ1362" s="105"/>
      <c r="HJR1362" s="105"/>
      <c r="HJS1362" s="105"/>
      <c r="HJT1362" s="105"/>
      <c r="HJU1362" s="105"/>
      <c r="HJV1362" s="105"/>
      <c r="HJW1362" s="105"/>
      <c r="HJX1362" s="105"/>
      <c r="HJY1362" s="105"/>
      <c r="HJZ1362" s="105"/>
      <c r="HKA1362" s="105"/>
      <c r="HKB1362" s="105"/>
      <c r="HKC1362" s="105"/>
      <c r="HKD1362" s="105"/>
      <c r="HKE1362" s="105"/>
      <c r="HKF1362" s="105"/>
      <c r="HKG1362" s="105"/>
      <c r="HKH1362" s="105"/>
      <c r="HKI1362" s="105"/>
      <c r="HKJ1362" s="105"/>
      <c r="HKK1362" s="105"/>
      <c r="HKL1362" s="105"/>
      <c r="HKM1362" s="105"/>
      <c r="HKN1362" s="105"/>
      <c r="HKO1362" s="105"/>
      <c r="HKP1362" s="105"/>
      <c r="HKQ1362" s="105"/>
      <c r="HKR1362" s="105"/>
      <c r="HKS1362" s="105"/>
      <c r="HKT1362" s="105"/>
      <c r="HKU1362" s="105"/>
      <c r="HKV1362" s="105"/>
      <c r="HKW1362" s="105"/>
      <c r="HKX1362" s="105"/>
      <c r="HKY1362" s="105"/>
      <c r="HKZ1362" s="105"/>
      <c r="HLA1362" s="105"/>
      <c r="HLB1362" s="105"/>
      <c r="HLC1362" s="105"/>
      <c r="HLD1362" s="105"/>
      <c r="HLE1362" s="105"/>
      <c r="HLF1362" s="105"/>
      <c r="HLG1362" s="105"/>
      <c r="HLH1362" s="105"/>
      <c r="HLI1362" s="105"/>
      <c r="HLJ1362" s="105"/>
      <c r="HLK1362" s="105"/>
      <c r="HLL1362" s="105"/>
      <c r="HLM1362" s="105"/>
      <c r="HLN1362" s="105"/>
      <c r="HLO1362" s="105"/>
      <c r="HLP1362" s="105"/>
      <c r="HLQ1362" s="105"/>
      <c r="HLR1362" s="105"/>
      <c r="HLS1362" s="105"/>
      <c r="HLT1362" s="105"/>
      <c r="HLU1362" s="105"/>
      <c r="HLV1362" s="105"/>
      <c r="HLW1362" s="105"/>
      <c r="HLX1362" s="105"/>
      <c r="HLY1362" s="105"/>
      <c r="HLZ1362" s="105"/>
      <c r="HMA1362" s="105"/>
      <c r="HMB1362" s="105"/>
      <c r="HMC1362" s="105"/>
      <c r="HMD1362" s="105"/>
      <c r="HME1362" s="105"/>
      <c r="HMF1362" s="105"/>
      <c r="HMG1362" s="105"/>
      <c r="HMH1362" s="105"/>
      <c r="HMI1362" s="105"/>
      <c r="HMJ1362" s="105"/>
      <c r="HMK1362" s="105"/>
      <c r="HML1362" s="105"/>
      <c r="HMM1362" s="105"/>
      <c r="HMN1362" s="105"/>
      <c r="HMO1362" s="105"/>
      <c r="HMP1362" s="105"/>
      <c r="HMQ1362" s="105"/>
      <c r="HMR1362" s="105"/>
      <c r="HMS1362" s="105"/>
      <c r="HMT1362" s="105"/>
      <c r="HMU1362" s="105"/>
      <c r="HMV1362" s="105"/>
      <c r="HMW1362" s="105"/>
      <c r="HMX1362" s="105"/>
      <c r="HMY1362" s="105"/>
      <c r="HMZ1362" s="105"/>
      <c r="HNA1362" s="105"/>
      <c r="HNB1362" s="105"/>
      <c r="HNC1362" s="105"/>
      <c r="HND1362" s="105"/>
      <c r="HNE1362" s="105"/>
      <c r="HNF1362" s="105"/>
      <c r="HNG1362" s="105"/>
      <c r="HNH1362" s="105"/>
      <c r="HNI1362" s="105"/>
      <c r="HNJ1362" s="105"/>
      <c r="HNK1362" s="105"/>
      <c r="HNL1362" s="105"/>
      <c r="HNM1362" s="105"/>
      <c r="HNN1362" s="105"/>
      <c r="HNO1362" s="105"/>
      <c r="HNP1362" s="105"/>
      <c r="HNQ1362" s="105"/>
      <c r="HNR1362" s="105"/>
      <c r="HNS1362" s="105"/>
      <c r="HNT1362" s="105"/>
      <c r="HNU1362" s="105"/>
      <c r="HNV1362" s="105"/>
      <c r="HNW1362" s="105"/>
      <c r="HNX1362" s="105"/>
      <c r="HNY1362" s="105"/>
      <c r="HNZ1362" s="105"/>
      <c r="HOA1362" s="105"/>
      <c r="HOB1362" s="105"/>
      <c r="HOC1362" s="105"/>
      <c r="HOD1362" s="105"/>
      <c r="HOE1362" s="105"/>
      <c r="HOF1362" s="105"/>
      <c r="HOG1362" s="105"/>
      <c r="HOH1362" s="105"/>
      <c r="HOI1362" s="105"/>
      <c r="HOJ1362" s="105"/>
      <c r="HOK1362" s="105"/>
      <c r="HOL1362" s="105"/>
      <c r="HOM1362" s="105"/>
      <c r="HON1362" s="105"/>
      <c r="HOO1362" s="105"/>
      <c r="HOP1362" s="105"/>
      <c r="HOQ1362" s="105"/>
      <c r="HOR1362" s="105"/>
      <c r="HOS1362" s="105"/>
      <c r="HOT1362" s="105"/>
      <c r="HOU1362" s="105"/>
      <c r="HOV1362" s="105"/>
      <c r="HOW1362" s="105"/>
      <c r="HOX1362" s="105"/>
      <c r="HOY1362" s="105"/>
      <c r="HOZ1362" s="105"/>
      <c r="HPA1362" s="105"/>
      <c r="HPB1362" s="105"/>
      <c r="HPC1362" s="105"/>
      <c r="HPD1362" s="105"/>
      <c r="HPE1362" s="105"/>
      <c r="HPF1362" s="105"/>
      <c r="HPG1362" s="105"/>
      <c r="HPH1362" s="105"/>
      <c r="HPI1362" s="105"/>
      <c r="HPJ1362" s="105"/>
      <c r="HPK1362" s="105"/>
      <c r="HPL1362" s="105"/>
      <c r="HPM1362" s="105"/>
      <c r="HPN1362" s="105"/>
      <c r="HPO1362" s="105"/>
      <c r="HPP1362" s="105"/>
      <c r="HPQ1362" s="105"/>
      <c r="HPR1362" s="105"/>
      <c r="HPS1362" s="105"/>
      <c r="HPT1362" s="105"/>
      <c r="HPU1362" s="105"/>
      <c r="HPV1362" s="105"/>
      <c r="HPW1362" s="105"/>
      <c r="HPX1362" s="105"/>
      <c r="HPY1362" s="105"/>
      <c r="HPZ1362" s="105"/>
      <c r="HQA1362" s="105"/>
      <c r="HQB1362" s="105"/>
      <c r="HQC1362" s="105"/>
      <c r="HQD1362" s="105"/>
      <c r="HQE1362" s="105"/>
      <c r="HQF1362" s="105"/>
      <c r="HQG1362" s="105"/>
      <c r="HQH1362" s="105"/>
      <c r="HQI1362" s="105"/>
      <c r="HQJ1362" s="105"/>
      <c r="HQK1362" s="105"/>
      <c r="HQL1362" s="105"/>
      <c r="HQM1362" s="105"/>
      <c r="HQN1362" s="105"/>
      <c r="HQO1362" s="105"/>
      <c r="HQP1362" s="105"/>
      <c r="HQQ1362" s="105"/>
      <c r="HQR1362" s="105"/>
      <c r="HQS1362" s="105"/>
      <c r="HQT1362" s="105"/>
      <c r="HQU1362" s="105"/>
      <c r="HQV1362" s="105"/>
      <c r="HQW1362" s="105"/>
      <c r="HQX1362" s="105"/>
      <c r="HQY1362" s="105"/>
      <c r="HQZ1362" s="105"/>
      <c r="HRA1362" s="105"/>
      <c r="HRB1362" s="105"/>
      <c r="HRC1362" s="105"/>
      <c r="HRD1362" s="105"/>
      <c r="HRE1362" s="105"/>
      <c r="HRF1362" s="105"/>
      <c r="HRG1362" s="105"/>
      <c r="HRH1362" s="105"/>
      <c r="HRI1362" s="105"/>
      <c r="HRJ1362" s="105"/>
      <c r="HRK1362" s="105"/>
      <c r="HRL1362" s="105"/>
      <c r="HRM1362" s="105"/>
      <c r="HRN1362" s="105"/>
      <c r="HRO1362" s="105"/>
      <c r="HRP1362" s="105"/>
      <c r="HRQ1362" s="105"/>
      <c r="HRR1362" s="105"/>
      <c r="HRS1362" s="105"/>
      <c r="HRT1362" s="105"/>
      <c r="HRU1362" s="105"/>
      <c r="HRV1362" s="105"/>
      <c r="HRW1362" s="105"/>
      <c r="HRX1362" s="105"/>
      <c r="HRY1362" s="105"/>
      <c r="HRZ1362" s="105"/>
      <c r="HSA1362" s="105"/>
      <c r="HSB1362" s="105"/>
      <c r="HSC1362" s="105"/>
      <c r="HSD1362" s="105"/>
      <c r="HSE1362" s="105"/>
      <c r="HSF1362" s="105"/>
      <c r="HSG1362" s="105"/>
      <c r="HSH1362" s="105"/>
      <c r="HSI1362" s="105"/>
      <c r="HSJ1362" s="105"/>
      <c r="HSK1362" s="105"/>
      <c r="HSL1362" s="105"/>
      <c r="HSM1362" s="105"/>
      <c r="HSN1362" s="105"/>
      <c r="HSO1362" s="105"/>
      <c r="HSP1362" s="105"/>
      <c r="HSQ1362" s="105"/>
      <c r="HSR1362" s="105"/>
      <c r="HSS1362" s="105"/>
      <c r="HST1362" s="105"/>
      <c r="HSU1362" s="105"/>
      <c r="HSV1362" s="105"/>
      <c r="HSW1362" s="105"/>
      <c r="HSX1362" s="105"/>
      <c r="HSY1362" s="105"/>
      <c r="HSZ1362" s="105"/>
      <c r="HTA1362" s="105"/>
      <c r="HTB1362" s="105"/>
      <c r="HTC1362" s="105"/>
      <c r="HTD1362" s="105"/>
      <c r="HTE1362" s="105"/>
      <c r="HTF1362" s="105"/>
      <c r="HTG1362" s="105"/>
      <c r="HTH1362" s="105"/>
      <c r="HTI1362" s="105"/>
      <c r="HTJ1362" s="105"/>
      <c r="HTK1362" s="105"/>
      <c r="HTL1362" s="105"/>
      <c r="HTM1362" s="105"/>
      <c r="HTN1362" s="105"/>
      <c r="HTO1362" s="105"/>
      <c r="HTP1362" s="105"/>
      <c r="HTQ1362" s="105"/>
      <c r="HTR1362" s="105"/>
      <c r="HTS1362" s="105"/>
      <c r="HTT1362" s="105"/>
      <c r="HTU1362" s="105"/>
      <c r="HTV1362" s="105"/>
      <c r="HTW1362" s="105"/>
      <c r="HTX1362" s="105"/>
      <c r="HTY1362" s="105"/>
      <c r="HTZ1362" s="105"/>
      <c r="HUA1362" s="105"/>
      <c r="HUB1362" s="105"/>
      <c r="HUC1362" s="105"/>
      <c r="HUD1362" s="105"/>
      <c r="HUE1362" s="105"/>
      <c r="HUF1362" s="105"/>
      <c r="HUG1362" s="105"/>
      <c r="HUH1362" s="105"/>
      <c r="HUI1362" s="105"/>
      <c r="HUJ1362" s="105"/>
      <c r="HUK1362" s="105"/>
      <c r="HUL1362" s="105"/>
      <c r="HUM1362" s="105"/>
      <c r="HUN1362" s="105"/>
      <c r="HUO1362" s="105"/>
      <c r="HUP1362" s="105"/>
      <c r="HUQ1362" s="105"/>
      <c r="HUR1362" s="105"/>
      <c r="HUS1362" s="105"/>
      <c r="HUT1362" s="105"/>
      <c r="HUU1362" s="105"/>
      <c r="HUV1362" s="105"/>
      <c r="HUW1362" s="105"/>
      <c r="HUX1362" s="105"/>
      <c r="HUY1362" s="105"/>
      <c r="HUZ1362" s="105"/>
      <c r="HVA1362" s="105"/>
      <c r="HVB1362" s="105"/>
      <c r="HVC1362" s="105"/>
      <c r="HVD1362" s="105"/>
      <c r="HVE1362" s="105"/>
      <c r="HVF1362" s="105"/>
      <c r="HVG1362" s="105"/>
      <c r="HVH1362" s="105"/>
      <c r="HVI1362" s="105"/>
      <c r="HVJ1362" s="105"/>
      <c r="HVK1362" s="105"/>
      <c r="HVL1362" s="105"/>
      <c r="HVM1362" s="105"/>
      <c r="HVN1362" s="105"/>
      <c r="HVO1362" s="105"/>
      <c r="HVP1362" s="105"/>
      <c r="HVQ1362" s="105"/>
      <c r="HVR1362" s="105"/>
      <c r="HVS1362" s="105"/>
      <c r="HVT1362" s="105"/>
      <c r="HVU1362" s="105"/>
      <c r="HVV1362" s="105"/>
      <c r="HVW1362" s="105"/>
      <c r="HVX1362" s="105"/>
      <c r="HVY1362" s="105"/>
      <c r="HVZ1362" s="105"/>
      <c r="HWA1362" s="105"/>
      <c r="HWB1362" s="105"/>
      <c r="HWC1362" s="105"/>
      <c r="HWD1362" s="105"/>
      <c r="HWE1362" s="105"/>
      <c r="HWF1362" s="105"/>
      <c r="HWG1362" s="105"/>
      <c r="HWH1362" s="105"/>
      <c r="HWI1362" s="105"/>
      <c r="HWJ1362" s="105"/>
      <c r="HWK1362" s="105"/>
      <c r="HWL1362" s="105"/>
      <c r="HWM1362" s="105"/>
      <c r="HWN1362" s="105"/>
      <c r="HWO1362" s="105"/>
      <c r="HWP1362" s="105"/>
      <c r="HWQ1362" s="105"/>
      <c r="HWR1362" s="105"/>
      <c r="HWS1362" s="105"/>
      <c r="HWT1362" s="105"/>
      <c r="HWU1362" s="105"/>
      <c r="HWV1362" s="105"/>
      <c r="HWW1362" s="105"/>
      <c r="HWX1362" s="105"/>
      <c r="HWY1362" s="105"/>
      <c r="HWZ1362" s="105"/>
      <c r="HXA1362" s="105"/>
      <c r="HXB1362" s="105"/>
      <c r="HXC1362" s="105"/>
      <c r="HXD1362" s="105"/>
      <c r="HXE1362" s="105"/>
      <c r="HXF1362" s="105"/>
      <c r="HXG1362" s="105"/>
      <c r="HXH1362" s="105"/>
      <c r="HXI1362" s="105"/>
      <c r="HXJ1362" s="105"/>
      <c r="HXK1362" s="105"/>
      <c r="HXL1362" s="105"/>
      <c r="HXM1362" s="105"/>
      <c r="HXN1362" s="105"/>
      <c r="HXO1362" s="105"/>
      <c r="HXP1362" s="105"/>
      <c r="HXQ1362" s="105"/>
      <c r="HXR1362" s="105"/>
      <c r="HXS1362" s="105"/>
      <c r="HXT1362" s="105"/>
      <c r="HXU1362" s="105"/>
      <c r="HXV1362" s="105"/>
      <c r="HXW1362" s="105"/>
      <c r="HXX1362" s="105"/>
      <c r="HXY1362" s="105"/>
      <c r="HXZ1362" s="105"/>
      <c r="HYA1362" s="105"/>
      <c r="HYB1362" s="105"/>
      <c r="HYC1362" s="105"/>
      <c r="HYD1362" s="105"/>
      <c r="HYE1362" s="105"/>
      <c r="HYF1362" s="105"/>
      <c r="HYG1362" s="105"/>
      <c r="HYH1362" s="105"/>
      <c r="HYI1362" s="105"/>
      <c r="HYJ1362" s="105"/>
      <c r="HYK1362" s="105"/>
      <c r="HYL1362" s="105"/>
      <c r="HYM1362" s="105"/>
      <c r="HYN1362" s="105"/>
      <c r="HYO1362" s="105"/>
      <c r="HYP1362" s="105"/>
      <c r="HYQ1362" s="105"/>
      <c r="HYR1362" s="105"/>
      <c r="HYS1362" s="105"/>
      <c r="HYT1362" s="105"/>
      <c r="HYU1362" s="105"/>
      <c r="HYV1362" s="105"/>
      <c r="HYW1362" s="105"/>
      <c r="HYX1362" s="105"/>
      <c r="HYY1362" s="105"/>
      <c r="HYZ1362" s="105"/>
      <c r="HZA1362" s="105"/>
      <c r="HZB1362" s="105"/>
      <c r="HZC1362" s="105"/>
      <c r="HZD1362" s="105"/>
      <c r="HZE1362" s="105"/>
      <c r="HZF1362" s="105"/>
      <c r="HZG1362" s="105"/>
      <c r="HZH1362" s="105"/>
      <c r="HZI1362" s="105"/>
      <c r="HZJ1362" s="105"/>
      <c r="HZK1362" s="105"/>
      <c r="HZL1362" s="105"/>
      <c r="HZM1362" s="105"/>
      <c r="HZN1362" s="105"/>
      <c r="HZO1362" s="105"/>
      <c r="HZP1362" s="105"/>
      <c r="HZQ1362" s="105"/>
      <c r="HZR1362" s="105"/>
      <c r="HZS1362" s="105"/>
      <c r="HZT1362" s="105"/>
      <c r="HZU1362" s="105"/>
      <c r="HZV1362" s="105"/>
      <c r="HZW1362" s="105"/>
      <c r="HZX1362" s="105"/>
      <c r="HZY1362" s="105"/>
      <c r="HZZ1362" s="105"/>
      <c r="IAA1362" s="105"/>
      <c r="IAB1362" s="105"/>
      <c r="IAC1362" s="105"/>
      <c r="IAD1362" s="105"/>
      <c r="IAE1362" s="105"/>
      <c r="IAF1362" s="105"/>
      <c r="IAG1362" s="105"/>
      <c r="IAH1362" s="105"/>
      <c r="IAI1362" s="105"/>
      <c r="IAJ1362" s="105"/>
      <c r="IAK1362" s="105"/>
      <c r="IAL1362" s="105"/>
      <c r="IAM1362" s="105"/>
      <c r="IAN1362" s="105"/>
      <c r="IAO1362" s="105"/>
      <c r="IAP1362" s="105"/>
      <c r="IAQ1362" s="105"/>
      <c r="IAR1362" s="105"/>
      <c r="IAS1362" s="105"/>
      <c r="IAT1362" s="105"/>
      <c r="IAU1362" s="105"/>
      <c r="IAV1362" s="105"/>
      <c r="IAW1362" s="105"/>
      <c r="IAX1362" s="105"/>
      <c r="IAY1362" s="105"/>
      <c r="IAZ1362" s="105"/>
      <c r="IBA1362" s="105"/>
      <c r="IBB1362" s="105"/>
      <c r="IBC1362" s="105"/>
      <c r="IBD1362" s="105"/>
      <c r="IBE1362" s="105"/>
      <c r="IBF1362" s="105"/>
      <c r="IBG1362" s="105"/>
      <c r="IBH1362" s="105"/>
      <c r="IBI1362" s="105"/>
      <c r="IBJ1362" s="105"/>
      <c r="IBK1362" s="105"/>
      <c r="IBL1362" s="105"/>
      <c r="IBM1362" s="105"/>
      <c r="IBN1362" s="105"/>
      <c r="IBO1362" s="105"/>
      <c r="IBP1362" s="105"/>
      <c r="IBQ1362" s="105"/>
      <c r="IBR1362" s="105"/>
      <c r="IBS1362" s="105"/>
      <c r="IBT1362" s="105"/>
      <c r="IBU1362" s="105"/>
      <c r="IBV1362" s="105"/>
      <c r="IBW1362" s="105"/>
      <c r="IBX1362" s="105"/>
      <c r="IBY1362" s="105"/>
      <c r="IBZ1362" s="105"/>
      <c r="ICA1362" s="105"/>
      <c r="ICB1362" s="105"/>
      <c r="ICC1362" s="105"/>
      <c r="ICD1362" s="105"/>
      <c r="ICE1362" s="105"/>
      <c r="ICF1362" s="105"/>
      <c r="ICG1362" s="105"/>
      <c r="ICH1362" s="105"/>
      <c r="ICI1362" s="105"/>
      <c r="ICJ1362" s="105"/>
      <c r="ICK1362" s="105"/>
      <c r="ICL1362" s="105"/>
      <c r="ICM1362" s="105"/>
      <c r="ICN1362" s="105"/>
      <c r="ICO1362" s="105"/>
      <c r="ICP1362" s="105"/>
      <c r="ICQ1362" s="105"/>
      <c r="ICR1362" s="105"/>
      <c r="ICS1362" s="105"/>
      <c r="ICT1362" s="105"/>
      <c r="ICU1362" s="105"/>
      <c r="ICV1362" s="105"/>
      <c r="ICW1362" s="105"/>
      <c r="ICX1362" s="105"/>
      <c r="ICY1362" s="105"/>
      <c r="ICZ1362" s="105"/>
      <c r="IDA1362" s="105"/>
      <c r="IDB1362" s="105"/>
      <c r="IDC1362" s="105"/>
      <c r="IDD1362" s="105"/>
      <c r="IDE1362" s="105"/>
      <c r="IDF1362" s="105"/>
      <c r="IDG1362" s="105"/>
      <c r="IDH1362" s="105"/>
      <c r="IDI1362" s="105"/>
      <c r="IDJ1362" s="105"/>
      <c r="IDK1362" s="105"/>
      <c r="IDL1362" s="105"/>
      <c r="IDM1362" s="105"/>
      <c r="IDN1362" s="105"/>
      <c r="IDO1362" s="105"/>
      <c r="IDP1362" s="105"/>
      <c r="IDQ1362" s="105"/>
      <c r="IDR1362" s="105"/>
      <c r="IDS1362" s="105"/>
      <c r="IDT1362" s="105"/>
      <c r="IDU1362" s="105"/>
      <c r="IDV1362" s="105"/>
      <c r="IDW1362" s="105"/>
      <c r="IDX1362" s="105"/>
      <c r="IDY1362" s="105"/>
      <c r="IDZ1362" s="105"/>
      <c r="IEA1362" s="105"/>
      <c r="IEB1362" s="105"/>
      <c r="IEC1362" s="105"/>
      <c r="IED1362" s="105"/>
      <c r="IEE1362" s="105"/>
      <c r="IEF1362" s="105"/>
      <c r="IEG1362" s="105"/>
      <c r="IEH1362" s="105"/>
      <c r="IEI1362" s="105"/>
      <c r="IEJ1362" s="105"/>
      <c r="IEK1362" s="105"/>
      <c r="IEL1362" s="105"/>
      <c r="IEM1362" s="105"/>
      <c r="IEN1362" s="105"/>
      <c r="IEO1362" s="105"/>
      <c r="IEP1362" s="105"/>
      <c r="IEQ1362" s="105"/>
      <c r="IER1362" s="105"/>
      <c r="IES1362" s="105"/>
      <c r="IET1362" s="105"/>
      <c r="IEU1362" s="105"/>
      <c r="IEV1362" s="105"/>
      <c r="IEW1362" s="105"/>
      <c r="IEX1362" s="105"/>
      <c r="IEY1362" s="105"/>
      <c r="IEZ1362" s="105"/>
      <c r="IFA1362" s="105"/>
      <c r="IFB1362" s="105"/>
      <c r="IFC1362" s="105"/>
      <c r="IFD1362" s="105"/>
      <c r="IFE1362" s="105"/>
      <c r="IFF1362" s="105"/>
      <c r="IFG1362" s="105"/>
      <c r="IFH1362" s="105"/>
      <c r="IFI1362" s="105"/>
      <c r="IFJ1362" s="105"/>
      <c r="IFK1362" s="105"/>
      <c r="IFL1362" s="105"/>
      <c r="IFM1362" s="105"/>
      <c r="IFN1362" s="105"/>
      <c r="IFO1362" s="105"/>
      <c r="IFP1362" s="105"/>
      <c r="IFQ1362" s="105"/>
      <c r="IFR1362" s="105"/>
      <c r="IFS1362" s="105"/>
      <c r="IFT1362" s="105"/>
      <c r="IFU1362" s="105"/>
      <c r="IFV1362" s="105"/>
      <c r="IFW1362" s="105"/>
      <c r="IFX1362" s="105"/>
      <c r="IFY1362" s="105"/>
      <c r="IFZ1362" s="105"/>
      <c r="IGA1362" s="105"/>
      <c r="IGB1362" s="105"/>
      <c r="IGC1362" s="105"/>
      <c r="IGD1362" s="105"/>
      <c r="IGE1362" s="105"/>
      <c r="IGF1362" s="105"/>
      <c r="IGG1362" s="105"/>
      <c r="IGH1362" s="105"/>
      <c r="IGI1362" s="105"/>
      <c r="IGJ1362" s="105"/>
      <c r="IGK1362" s="105"/>
      <c r="IGL1362" s="105"/>
      <c r="IGM1362" s="105"/>
      <c r="IGN1362" s="105"/>
      <c r="IGO1362" s="105"/>
      <c r="IGP1362" s="105"/>
      <c r="IGQ1362" s="105"/>
      <c r="IGR1362" s="105"/>
      <c r="IGS1362" s="105"/>
      <c r="IGT1362" s="105"/>
      <c r="IGU1362" s="105"/>
      <c r="IGV1362" s="105"/>
      <c r="IGW1362" s="105"/>
      <c r="IGX1362" s="105"/>
      <c r="IGY1362" s="105"/>
      <c r="IGZ1362" s="105"/>
      <c r="IHA1362" s="105"/>
      <c r="IHB1362" s="105"/>
      <c r="IHC1362" s="105"/>
      <c r="IHD1362" s="105"/>
      <c r="IHE1362" s="105"/>
      <c r="IHF1362" s="105"/>
      <c r="IHG1362" s="105"/>
      <c r="IHH1362" s="105"/>
      <c r="IHI1362" s="105"/>
      <c r="IHJ1362" s="105"/>
      <c r="IHK1362" s="105"/>
      <c r="IHL1362" s="105"/>
      <c r="IHM1362" s="105"/>
      <c r="IHN1362" s="105"/>
      <c r="IHO1362" s="105"/>
      <c r="IHP1362" s="105"/>
      <c r="IHQ1362" s="105"/>
      <c r="IHR1362" s="105"/>
      <c r="IHS1362" s="105"/>
      <c r="IHT1362" s="105"/>
      <c r="IHU1362" s="105"/>
      <c r="IHV1362" s="105"/>
      <c r="IHW1362" s="105"/>
      <c r="IHX1362" s="105"/>
      <c r="IHY1362" s="105"/>
      <c r="IHZ1362" s="105"/>
      <c r="IIA1362" s="105"/>
      <c r="IIB1362" s="105"/>
      <c r="IIC1362" s="105"/>
      <c r="IID1362" s="105"/>
      <c r="IIE1362" s="105"/>
      <c r="IIF1362" s="105"/>
      <c r="IIG1362" s="105"/>
      <c r="IIH1362" s="105"/>
      <c r="III1362" s="105"/>
      <c r="IIJ1362" s="105"/>
      <c r="IIK1362" s="105"/>
      <c r="IIL1362" s="105"/>
      <c r="IIM1362" s="105"/>
      <c r="IIN1362" s="105"/>
      <c r="IIO1362" s="105"/>
      <c r="IIP1362" s="105"/>
      <c r="IIQ1362" s="105"/>
      <c r="IIR1362" s="105"/>
      <c r="IIS1362" s="105"/>
      <c r="IIT1362" s="105"/>
      <c r="IIU1362" s="105"/>
      <c r="IIV1362" s="105"/>
      <c r="IIW1362" s="105"/>
      <c r="IIX1362" s="105"/>
      <c r="IIY1362" s="105"/>
      <c r="IIZ1362" s="105"/>
      <c r="IJA1362" s="105"/>
      <c r="IJB1362" s="105"/>
      <c r="IJC1362" s="105"/>
      <c r="IJD1362" s="105"/>
      <c r="IJE1362" s="105"/>
      <c r="IJF1362" s="105"/>
      <c r="IJG1362" s="105"/>
      <c r="IJH1362" s="105"/>
      <c r="IJI1362" s="105"/>
      <c r="IJJ1362" s="105"/>
      <c r="IJK1362" s="105"/>
      <c r="IJL1362" s="105"/>
      <c r="IJM1362" s="105"/>
      <c r="IJN1362" s="105"/>
      <c r="IJO1362" s="105"/>
      <c r="IJP1362" s="105"/>
      <c r="IJQ1362" s="105"/>
      <c r="IJR1362" s="105"/>
      <c r="IJS1362" s="105"/>
      <c r="IJT1362" s="105"/>
      <c r="IJU1362" s="105"/>
      <c r="IJV1362" s="105"/>
      <c r="IJW1362" s="105"/>
      <c r="IJX1362" s="105"/>
      <c r="IJY1362" s="105"/>
      <c r="IJZ1362" s="105"/>
      <c r="IKA1362" s="105"/>
      <c r="IKB1362" s="105"/>
      <c r="IKC1362" s="105"/>
      <c r="IKD1362" s="105"/>
      <c r="IKE1362" s="105"/>
      <c r="IKF1362" s="105"/>
      <c r="IKG1362" s="105"/>
      <c r="IKH1362" s="105"/>
      <c r="IKI1362" s="105"/>
      <c r="IKJ1362" s="105"/>
      <c r="IKK1362" s="105"/>
      <c r="IKL1362" s="105"/>
      <c r="IKM1362" s="105"/>
      <c r="IKN1362" s="105"/>
      <c r="IKO1362" s="105"/>
      <c r="IKP1362" s="105"/>
      <c r="IKQ1362" s="105"/>
      <c r="IKR1362" s="105"/>
      <c r="IKS1362" s="105"/>
      <c r="IKT1362" s="105"/>
      <c r="IKU1362" s="105"/>
      <c r="IKV1362" s="105"/>
      <c r="IKW1362" s="105"/>
      <c r="IKX1362" s="105"/>
      <c r="IKY1362" s="105"/>
      <c r="IKZ1362" s="105"/>
      <c r="ILA1362" s="105"/>
      <c r="ILB1362" s="105"/>
      <c r="ILC1362" s="105"/>
      <c r="ILD1362" s="105"/>
      <c r="ILE1362" s="105"/>
      <c r="ILF1362" s="105"/>
      <c r="ILG1362" s="105"/>
      <c r="ILH1362" s="105"/>
      <c r="ILI1362" s="105"/>
      <c r="ILJ1362" s="105"/>
      <c r="ILK1362" s="105"/>
      <c r="ILL1362" s="105"/>
      <c r="ILM1362" s="105"/>
      <c r="ILN1362" s="105"/>
      <c r="ILO1362" s="105"/>
      <c r="ILP1362" s="105"/>
      <c r="ILQ1362" s="105"/>
      <c r="ILR1362" s="105"/>
      <c r="ILS1362" s="105"/>
      <c r="ILT1362" s="105"/>
      <c r="ILU1362" s="105"/>
      <c r="ILV1362" s="105"/>
      <c r="ILW1362" s="105"/>
      <c r="ILX1362" s="105"/>
      <c r="ILY1362" s="105"/>
      <c r="ILZ1362" s="105"/>
      <c r="IMA1362" s="105"/>
      <c r="IMB1362" s="105"/>
      <c r="IMC1362" s="105"/>
      <c r="IMD1362" s="105"/>
      <c r="IME1362" s="105"/>
      <c r="IMF1362" s="105"/>
      <c r="IMG1362" s="105"/>
      <c r="IMH1362" s="105"/>
      <c r="IMI1362" s="105"/>
      <c r="IMJ1362" s="105"/>
      <c r="IMK1362" s="105"/>
      <c r="IML1362" s="105"/>
      <c r="IMM1362" s="105"/>
      <c r="IMN1362" s="105"/>
      <c r="IMO1362" s="105"/>
      <c r="IMP1362" s="105"/>
      <c r="IMQ1362" s="105"/>
      <c r="IMR1362" s="105"/>
      <c r="IMS1362" s="105"/>
      <c r="IMT1362" s="105"/>
      <c r="IMU1362" s="105"/>
      <c r="IMV1362" s="105"/>
      <c r="IMW1362" s="105"/>
      <c r="IMX1362" s="105"/>
      <c r="IMY1362" s="105"/>
      <c r="IMZ1362" s="105"/>
      <c r="INA1362" s="105"/>
      <c r="INB1362" s="105"/>
      <c r="INC1362" s="105"/>
      <c r="IND1362" s="105"/>
      <c r="INE1362" s="105"/>
      <c r="INF1362" s="105"/>
      <c r="ING1362" s="105"/>
      <c r="INH1362" s="105"/>
      <c r="INI1362" s="105"/>
      <c r="INJ1362" s="105"/>
      <c r="INK1362" s="105"/>
      <c r="INL1362" s="105"/>
      <c r="INM1362" s="105"/>
      <c r="INN1362" s="105"/>
      <c r="INO1362" s="105"/>
      <c r="INP1362" s="105"/>
      <c r="INQ1362" s="105"/>
      <c r="INR1362" s="105"/>
      <c r="INS1362" s="105"/>
      <c r="INT1362" s="105"/>
      <c r="INU1362" s="105"/>
      <c r="INV1362" s="105"/>
      <c r="INW1362" s="105"/>
      <c r="INX1362" s="105"/>
      <c r="INY1362" s="105"/>
      <c r="INZ1362" s="105"/>
      <c r="IOA1362" s="105"/>
      <c r="IOB1362" s="105"/>
      <c r="IOC1362" s="105"/>
      <c r="IOD1362" s="105"/>
      <c r="IOE1362" s="105"/>
      <c r="IOF1362" s="105"/>
      <c r="IOG1362" s="105"/>
      <c r="IOH1362" s="105"/>
      <c r="IOI1362" s="105"/>
      <c r="IOJ1362" s="105"/>
      <c r="IOK1362" s="105"/>
      <c r="IOL1362" s="105"/>
      <c r="IOM1362" s="105"/>
      <c r="ION1362" s="105"/>
      <c r="IOO1362" s="105"/>
      <c r="IOP1362" s="105"/>
      <c r="IOQ1362" s="105"/>
      <c r="IOR1362" s="105"/>
      <c r="IOS1362" s="105"/>
      <c r="IOT1362" s="105"/>
      <c r="IOU1362" s="105"/>
      <c r="IOV1362" s="105"/>
      <c r="IOW1362" s="105"/>
      <c r="IOX1362" s="105"/>
      <c r="IOY1362" s="105"/>
      <c r="IOZ1362" s="105"/>
      <c r="IPA1362" s="105"/>
      <c r="IPB1362" s="105"/>
      <c r="IPC1362" s="105"/>
      <c r="IPD1362" s="105"/>
      <c r="IPE1362" s="105"/>
      <c r="IPF1362" s="105"/>
      <c r="IPG1362" s="105"/>
      <c r="IPH1362" s="105"/>
      <c r="IPI1362" s="105"/>
      <c r="IPJ1362" s="105"/>
      <c r="IPK1362" s="105"/>
      <c r="IPL1362" s="105"/>
      <c r="IPM1362" s="105"/>
      <c r="IPN1362" s="105"/>
      <c r="IPO1362" s="105"/>
      <c r="IPP1362" s="105"/>
      <c r="IPQ1362" s="105"/>
      <c r="IPR1362" s="105"/>
      <c r="IPS1362" s="105"/>
      <c r="IPT1362" s="105"/>
      <c r="IPU1362" s="105"/>
      <c r="IPV1362" s="105"/>
      <c r="IPW1362" s="105"/>
      <c r="IPX1362" s="105"/>
      <c r="IPY1362" s="105"/>
      <c r="IPZ1362" s="105"/>
      <c r="IQA1362" s="105"/>
      <c r="IQB1362" s="105"/>
      <c r="IQC1362" s="105"/>
      <c r="IQD1362" s="105"/>
      <c r="IQE1362" s="105"/>
      <c r="IQF1362" s="105"/>
      <c r="IQG1362" s="105"/>
      <c r="IQH1362" s="105"/>
      <c r="IQI1362" s="105"/>
      <c r="IQJ1362" s="105"/>
      <c r="IQK1362" s="105"/>
      <c r="IQL1362" s="105"/>
      <c r="IQM1362" s="105"/>
      <c r="IQN1362" s="105"/>
      <c r="IQO1362" s="105"/>
      <c r="IQP1362" s="105"/>
      <c r="IQQ1362" s="105"/>
      <c r="IQR1362" s="105"/>
      <c r="IQS1362" s="105"/>
      <c r="IQT1362" s="105"/>
      <c r="IQU1362" s="105"/>
      <c r="IQV1362" s="105"/>
      <c r="IQW1362" s="105"/>
      <c r="IQX1362" s="105"/>
      <c r="IQY1362" s="105"/>
      <c r="IQZ1362" s="105"/>
      <c r="IRA1362" s="105"/>
      <c r="IRB1362" s="105"/>
      <c r="IRC1362" s="105"/>
      <c r="IRD1362" s="105"/>
      <c r="IRE1362" s="105"/>
      <c r="IRF1362" s="105"/>
      <c r="IRG1362" s="105"/>
      <c r="IRH1362" s="105"/>
      <c r="IRI1362" s="105"/>
      <c r="IRJ1362" s="105"/>
      <c r="IRK1362" s="105"/>
      <c r="IRL1362" s="105"/>
      <c r="IRM1362" s="105"/>
      <c r="IRN1362" s="105"/>
      <c r="IRO1362" s="105"/>
      <c r="IRP1362" s="105"/>
      <c r="IRQ1362" s="105"/>
      <c r="IRR1362" s="105"/>
      <c r="IRS1362" s="105"/>
      <c r="IRT1362" s="105"/>
      <c r="IRU1362" s="105"/>
      <c r="IRV1362" s="105"/>
      <c r="IRW1362" s="105"/>
      <c r="IRX1362" s="105"/>
      <c r="IRY1362" s="105"/>
      <c r="IRZ1362" s="105"/>
      <c r="ISA1362" s="105"/>
      <c r="ISB1362" s="105"/>
      <c r="ISC1362" s="105"/>
      <c r="ISD1362" s="105"/>
      <c r="ISE1362" s="105"/>
      <c r="ISF1362" s="105"/>
      <c r="ISG1362" s="105"/>
      <c r="ISH1362" s="105"/>
      <c r="ISI1362" s="105"/>
      <c r="ISJ1362" s="105"/>
      <c r="ISK1362" s="105"/>
      <c r="ISL1362" s="105"/>
      <c r="ISM1362" s="105"/>
      <c r="ISN1362" s="105"/>
      <c r="ISO1362" s="105"/>
      <c r="ISP1362" s="105"/>
      <c r="ISQ1362" s="105"/>
      <c r="ISR1362" s="105"/>
      <c r="ISS1362" s="105"/>
      <c r="IST1362" s="105"/>
      <c r="ISU1362" s="105"/>
      <c r="ISV1362" s="105"/>
      <c r="ISW1362" s="105"/>
      <c r="ISX1362" s="105"/>
      <c r="ISY1362" s="105"/>
      <c r="ISZ1362" s="105"/>
      <c r="ITA1362" s="105"/>
      <c r="ITB1362" s="105"/>
      <c r="ITC1362" s="105"/>
      <c r="ITD1362" s="105"/>
      <c r="ITE1362" s="105"/>
      <c r="ITF1362" s="105"/>
      <c r="ITG1362" s="105"/>
      <c r="ITH1362" s="105"/>
      <c r="ITI1362" s="105"/>
      <c r="ITJ1362" s="105"/>
      <c r="ITK1362" s="105"/>
      <c r="ITL1362" s="105"/>
      <c r="ITM1362" s="105"/>
      <c r="ITN1362" s="105"/>
      <c r="ITO1362" s="105"/>
      <c r="ITP1362" s="105"/>
      <c r="ITQ1362" s="105"/>
      <c r="ITR1362" s="105"/>
      <c r="ITS1362" s="105"/>
      <c r="ITT1362" s="105"/>
      <c r="ITU1362" s="105"/>
      <c r="ITV1362" s="105"/>
      <c r="ITW1362" s="105"/>
      <c r="ITX1362" s="105"/>
      <c r="ITY1362" s="105"/>
      <c r="ITZ1362" s="105"/>
      <c r="IUA1362" s="105"/>
      <c r="IUB1362" s="105"/>
      <c r="IUC1362" s="105"/>
      <c r="IUD1362" s="105"/>
      <c r="IUE1362" s="105"/>
      <c r="IUF1362" s="105"/>
      <c r="IUG1362" s="105"/>
      <c r="IUH1362" s="105"/>
      <c r="IUI1362" s="105"/>
      <c r="IUJ1362" s="105"/>
      <c r="IUK1362" s="105"/>
      <c r="IUL1362" s="105"/>
      <c r="IUM1362" s="105"/>
      <c r="IUN1362" s="105"/>
      <c r="IUO1362" s="105"/>
      <c r="IUP1362" s="105"/>
      <c r="IUQ1362" s="105"/>
      <c r="IUR1362" s="105"/>
      <c r="IUS1362" s="105"/>
      <c r="IUT1362" s="105"/>
      <c r="IUU1362" s="105"/>
      <c r="IUV1362" s="105"/>
      <c r="IUW1362" s="105"/>
      <c r="IUX1362" s="105"/>
      <c r="IUY1362" s="105"/>
      <c r="IUZ1362" s="105"/>
      <c r="IVA1362" s="105"/>
      <c r="IVB1362" s="105"/>
      <c r="IVC1362" s="105"/>
      <c r="IVD1362" s="105"/>
      <c r="IVE1362" s="105"/>
      <c r="IVF1362" s="105"/>
      <c r="IVG1362" s="105"/>
      <c r="IVH1362" s="105"/>
      <c r="IVI1362" s="105"/>
      <c r="IVJ1362" s="105"/>
      <c r="IVK1362" s="105"/>
      <c r="IVL1362" s="105"/>
      <c r="IVM1362" s="105"/>
      <c r="IVN1362" s="105"/>
      <c r="IVO1362" s="105"/>
      <c r="IVP1362" s="105"/>
      <c r="IVQ1362" s="105"/>
      <c r="IVR1362" s="105"/>
      <c r="IVS1362" s="105"/>
      <c r="IVT1362" s="105"/>
      <c r="IVU1362" s="105"/>
      <c r="IVV1362" s="105"/>
      <c r="IVW1362" s="105"/>
      <c r="IVX1362" s="105"/>
      <c r="IVY1362" s="105"/>
      <c r="IVZ1362" s="105"/>
      <c r="IWA1362" s="105"/>
      <c r="IWB1362" s="105"/>
      <c r="IWC1362" s="105"/>
      <c r="IWD1362" s="105"/>
      <c r="IWE1362" s="105"/>
      <c r="IWF1362" s="105"/>
      <c r="IWG1362" s="105"/>
      <c r="IWH1362" s="105"/>
      <c r="IWI1362" s="105"/>
      <c r="IWJ1362" s="105"/>
      <c r="IWK1362" s="105"/>
      <c r="IWL1362" s="105"/>
      <c r="IWM1362" s="105"/>
      <c r="IWN1362" s="105"/>
      <c r="IWO1362" s="105"/>
      <c r="IWP1362" s="105"/>
      <c r="IWQ1362" s="105"/>
      <c r="IWR1362" s="105"/>
      <c r="IWS1362" s="105"/>
      <c r="IWT1362" s="105"/>
      <c r="IWU1362" s="105"/>
      <c r="IWV1362" s="105"/>
      <c r="IWW1362" s="105"/>
      <c r="IWX1362" s="105"/>
      <c r="IWY1362" s="105"/>
      <c r="IWZ1362" s="105"/>
      <c r="IXA1362" s="105"/>
      <c r="IXB1362" s="105"/>
      <c r="IXC1362" s="105"/>
      <c r="IXD1362" s="105"/>
      <c r="IXE1362" s="105"/>
      <c r="IXF1362" s="105"/>
      <c r="IXG1362" s="105"/>
      <c r="IXH1362" s="105"/>
      <c r="IXI1362" s="105"/>
      <c r="IXJ1362" s="105"/>
      <c r="IXK1362" s="105"/>
      <c r="IXL1362" s="105"/>
      <c r="IXM1362" s="105"/>
      <c r="IXN1362" s="105"/>
      <c r="IXO1362" s="105"/>
      <c r="IXP1362" s="105"/>
      <c r="IXQ1362" s="105"/>
      <c r="IXR1362" s="105"/>
      <c r="IXS1362" s="105"/>
      <c r="IXT1362" s="105"/>
      <c r="IXU1362" s="105"/>
      <c r="IXV1362" s="105"/>
      <c r="IXW1362" s="105"/>
      <c r="IXX1362" s="105"/>
      <c r="IXY1362" s="105"/>
      <c r="IXZ1362" s="105"/>
      <c r="IYA1362" s="105"/>
      <c r="IYB1362" s="105"/>
      <c r="IYC1362" s="105"/>
      <c r="IYD1362" s="105"/>
      <c r="IYE1362" s="105"/>
      <c r="IYF1362" s="105"/>
      <c r="IYG1362" s="105"/>
      <c r="IYH1362" s="105"/>
      <c r="IYI1362" s="105"/>
      <c r="IYJ1362" s="105"/>
      <c r="IYK1362" s="105"/>
      <c r="IYL1362" s="105"/>
      <c r="IYM1362" s="105"/>
      <c r="IYN1362" s="105"/>
      <c r="IYO1362" s="105"/>
      <c r="IYP1362" s="105"/>
      <c r="IYQ1362" s="105"/>
      <c r="IYR1362" s="105"/>
      <c r="IYS1362" s="105"/>
      <c r="IYT1362" s="105"/>
      <c r="IYU1362" s="105"/>
      <c r="IYV1362" s="105"/>
      <c r="IYW1362" s="105"/>
      <c r="IYX1362" s="105"/>
      <c r="IYY1362" s="105"/>
      <c r="IYZ1362" s="105"/>
      <c r="IZA1362" s="105"/>
      <c r="IZB1362" s="105"/>
      <c r="IZC1362" s="105"/>
      <c r="IZD1362" s="105"/>
      <c r="IZE1362" s="105"/>
      <c r="IZF1362" s="105"/>
      <c r="IZG1362" s="105"/>
      <c r="IZH1362" s="105"/>
      <c r="IZI1362" s="105"/>
      <c r="IZJ1362" s="105"/>
      <c r="IZK1362" s="105"/>
      <c r="IZL1362" s="105"/>
      <c r="IZM1362" s="105"/>
      <c r="IZN1362" s="105"/>
      <c r="IZO1362" s="105"/>
      <c r="IZP1362" s="105"/>
      <c r="IZQ1362" s="105"/>
      <c r="IZR1362" s="105"/>
      <c r="IZS1362" s="105"/>
      <c r="IZT1362" s="105"/>
      <c r="IZU1362" s="105"/>
      <c r="IZV1362" s="105"/>
      <c r="IZW1362" s="105"/>
      <c r="IZX1362" s="105"/>
      <c r="IZY1362" s="105"/>
      <c r="IZZ1362" s="105"/>
      <c r="JAA1362" s="105"/>
      <c r="JAB1362" s="105"/>
      <c r="JAC1362" s="105"/>
      <c r="JAD1362" s="105"/>
      <c r="JAE1362" s="105"/>
      <c r="JAF1362" s="105"/>
      <c r="JAG1362" s="105"/>
      <c r="JAH1362" s="105"/>
      <c r="JAI1362" s="105"/>
      <c r="JAJ1362" s="105"/>
      <c r="JAK1362" s="105"/>
      <c r="JAL1362" s="105"/>
      <c r="JAM1362" s="105"/>
      <c r="JAN1362" s="105"/>
      <c r="JAO1362" s="105"/>
      <c r="JAP1362" s="105"/>
      <c r="JAQ1362" s="105"/>
      <c r="JAR1362" s="105"/>
      <c r="JAS1362" s="105"/>
      <c r="JAT1362" s="105"/>
      <c r="JAU1362" s="105"/>
      <c r="JAV1362" s="105"/>
      <c r="JAW1362" s="105"/>
      <c r="JAX1362" s="105"/>
      <c r="JAY1362" s="105"/>
      <c r="JAZ1362" s="105"/>
      <c r="JBA1362" s="105"/>
      <c r="JBB1362" s="105"/>
      <c r="JBC1362" s="105"/>
      <c r="JBD1362" s="105"/>
      <c r="JBE1362" s="105"/>
      <c r="JBF1362" s="105"/>
      <c r="JBG1362" s="105"/>
      <c r="JBH1362" s="105"/>
      <c r="JBI1362" s="105"/>
      <c r="JBJ1362" s="105"/>
      <c r="JBK1362" s="105"/>
      <c r="JBL1362" s="105"/>
      <c r="JBM1362" s="105"/>
      <c r="JBN1362" s="105"/>
      <c r="JBO1362" s="105"/>
      <c r="JBP1362" s="105"/>
      <c r="JBQ1362" s="105"/>
      <c r="JBR1362" s="105"/>
      <c r="JBS1362" s="105"/>
      <c r="JBT1362" s="105"/>
      <c r="JBU1362" s="105"/>
      <c r="JBV1362" s="105"/>
      <c r="JBW1362" s="105"/>
      <c r="JBX1362" s="105"/>
      <c r="JBY1362" s="105"/>
      <c r="JBZ1362" s="105"/>
      <c r="JCA1362" s="105"/>
      <c r="JCB1362" s="105"/>
      <c r="JCC1362" s="105"/>
      <c r="JCD1362" s="105"/>
      <c r="JCE1362" s="105"/>
      <c r="JCF1362" s="105"/>
      <c r="JCG1362" s="105"/>
      <c r="JCH1362" s="105"/>
      <c r="JCI1362" s="105"/>
      <c r="JCJ1362" s="105"/>
      <c r="JCK1362" s="105"/>
      <c r="JCL1362" s="105"/>
      <c r="JCM1362" s="105"/>
      <c r="JCN1362" s="105"/>
      <c r="JCO1362" s="105"/>
      <c r="JCP1362" s="105"/>
      <c r="JCQ1362" s="105"/>
      <c r="JCR1362" s="105"/>
      <c r="JCS1362" s="105"/>
      <c r="JCT1362" s="105"/>
      <c r="JCU1362" s="105"/>
      <c r="JCV1362" s="105"/>
      <c r="JCW1362" s="105"/>
      <c r="JCX1362" s="105"/>
      <c r="JCY1362" s="105"/>
      <c r="JCZ1362" s="105"/>
      <c r="JDA1362" s="105"/>
      <c r="JDB1362" s="105"/>
      <c r="JDC1362" s="105"/>
      <c r="JDD1362" s="105"/>
      <c r="JDE1362" s="105"/>
      <c r="JDF1362" s="105"/>
      <c r="JDG1362" s="105"/>
      <c r="JDH1362" s="105"/>
      <c r="JDI1362" s="105"/>
      <c r="JDJ1362" s="105"/>
      <c r="JDK1362" s="105"/>
      <c r="JDL1362" s="105"/>
      <c r="JDM1362" s="105"/>
      <c r="JDN1362" s="105"/>
      <c r="JDO1362" s="105"/>
      <c r="JDP1362" s="105"/>
      <c r="JDQ1362" s="105"/>
      <c r="JDR1362" s="105"/>
      <c r="JDS1362" s="105"/>
      <c r="JDT1362" s="105"/>
      <c r="JDU1362" s="105"/>
      <c r="JDV1362" s="105"/>
      <c r="JDW1362" s="105"/>
      <c r="JDX1362" s="105"/>
      <c r="JDY1362" s="105"/>
      <c r="JDZ1362" s="105"/>
      <c r="JEA1362" s="105"/>
      <c r="JEB1362" s="105"/>
      <c r="JEC1362" s="105"/>
      <c r="JED1362" s="105"/>
      <c r="JEE1362" s="105"/>
      <c r="JEF1362" s="105"/>
      <c r="JEG1362" s="105"/>
      <c r="JEH1362" s="105"/>
      <c r="JEI1362" s="105"/>
      <c r="JEJ1362" s="105"/>
      <c r="JEK1362" s="105"/>
      <c r="JEL1362" s="105"/>
      <c r="JEM1362" s="105"/>
      <c r="JEN1362" s="105"/>
      <c r="JEO1362" s="105"/>
      <c r="JEP1362" s="105"/>
      <c r="JEQ1362" s="105"/>
      <c r="JER1362" s="105"/>
      <c r="JES1362" s="105"/>
      <c r="JET1362" s="105"/>
      <c r="JEU1362" s="105"/>
      <c r="JEV1362" s="105"/>
      <c r="JEW1362" s="105"/>
      <c r="JEX1362" s="105"/>
      <c r="JEY1362" s="105"/>
      <c r="JEZ1362" s="105"/>
      <c r="JFA1362" s="105"/>
      <c r="JFB1362" s="105"/>
      <c r="JFC1362" s="105"/>
      <c r="JFD1362" s="105"/>
      <c r="JFE1362" s="105"/>
      <c r="JFF1362" s="105"/>
      <c r="JFG1362" s="105"/>
      <c r="JFH1362" s="105"/>
      <c r="JFI1362" s="105"/>
      <c r="JFJ1362" s="105"/>
      <c r="JFK1362" s="105"/>
      <c r="JFL1362" s="105"/>
      <c r="JFM1362" s="105"/>
      <c r="JFN1362" s="105"/>
      <c r="JFO1362" s="105"/>
      <c r="JFP1362" s="105"/>
      <c r="JFQ1362" s="105"/>
      <c r="JFR1362" s="105"/>
      <c r="JFS1362" s="105"/>
      <c r="JFT1362" s="105"/>
      <c r="JFU1362" s="105"/>
      <c r="JFV1362" s="105"/>
      <c r="JFW1362" s="105"/>
      <c r="JFX1362" s="105"/>
      <c r="JFY1362" s="105"/>
      <c r="JFZ1362" s="105"/>
      <c r="JGA1362" s="105"/>
      <c r="JGB1362" s="105"/>
      <c r="JGC1362" s="105"/>
      <c r="JGD1362" s="105"/>
      <c r="JGE1362" s="105"/>
      <c r="JGF1362" s="105"/>
      <c r="JGG1362" s="105"/>
      <c r="JGH1362" s="105"/>
      <c r="JGI1362" s="105"/>
      <c r="JGJ1362" s="105"/>
      <c r="JGK1362" s="105"/>
      <c r="JGL1362" s="105"/>
      <c r="JGM1362" s="105"/>
      <c r="JGN1362" s="105"/>
      <c r="JGO1362" s="105"/>
      <c r="JGP1362" s="105"/>
      <c r="JGQ1362" s="105"/>
      <c r="JGR1362" s="105"/>
      <c r="JGS1362" s="105"/>
      <c r="JGT1362" s="105"/>
      <c r="JGU1362" s="105"/>
      <c r="JGV1362" s="105"/>
      <c r="JGW1362" s="105"/>
      <c r="JGX1362" s="105"/>
      <c r="JGY1362" s="105"/>
      <c r="JGZ1362" s="105"/>
      <c r="JHA1362" s="105"/>
      <c r="JHB1362" s="105"/>
      <c r="JHC1362" s="105"/>
      <c r="JHD1362" s="105"/>
      <c r="JHE1362" s="105"/>
      <c r="JHF1362" s="105"/>
      <c r="JHG1362" s="105"/>
      <c r="JHH1362" s="105"/>
      <c r="JHI1362" s="105"/>
      <c r="JHJ1362" s="105"/>
      <c r="JHK1362" s="105"/>
      <c r="JHL1362" s="105"/>
      <c r="JHM1362" s="105"/>
      <c r="JHN1362" s="105"/>
      <c r="JHO1362" s="105"/>
      <c r="JHP1362" s="105"/>
      <c r="JHQ1362" s="105"/>
      <c r="JHR1362" s="105"/>
      <c r="JHS1362" s="105"/>
      <c r="JHT1362" s="105"/>
      <c r="JHU1362" s="105"/>
      <c r="JHV1362" s="105"/>
      <c r="JHW1362" s="105"/>
      <c r="JHX1362" s="105"/>
      <c r="JHY1362" s="105"/>
      <c r="JHZ1362" s="105"/>
      <c r="JIA1362" s="105"/>
      <c r="JIB1362" s="105"/>
      <c r="JIC1362" s="105"/>
      <c r="JID1362" s="105"/>
      <c r="JIE1362" s="105"/>
      <c r="JIF1362" s="105"/>
      <c r="JIG1362" s="105"/>
      <c r="JIH1362" s="105"/>
      <c r="JII1362" s="105"/>
      <c r="JIJ1362" s="105"/>
      <c r="JIK1362" s="105"/>
      <c r="JIL1362" s="105"/>
      <c r="JIM1362" s="105"/>
      <c r="JIN1362" s="105"/>
      <c r="JIO1362" s="105"/>
      <c r="JIP1362" s="105"/>
      <c r="JIQ1362" s="105"/>
      <c r="JIR1362" s="105"/>
      <c r="JIS1362" s="105"/>
      <c r="JIT1362" s="105"/>
      <c r="JIU1362" s="105"/>
      <c r="JIV1362" s="105"/>
      <c r="JIW1362" s="105"/>
      <c r="JIX1362" s="105"/>
      <c r="JIY1362" s="105"/>
      <c r="JIZ1362" s="105"/>
      <c r="JJA1362" s="105"/>
      <c r="JJB1362" s="105"/>
      <c r="JJC1362" s="105"/>
      <c r="JJD1362" s="105"/>
      <c r="JJE1362" s="105"/>
      <c r="JJF1362" s="105"/>
      <c r="JJG1362" s="105"/>
      <c r="JJH1362" s="105"/>
      <c r="JJI1362" s="105"/>
      <c r="JJJ1362" s="105"/>
      <c r="JJK1362" s="105"/>
      <c r="JJL1362" s="105"/>
      <c r="JJM1362" s="105"/>
      <c r="JJN1362" s="105"/>
      <c r="JJO1362" s="105"/>
      <c r="JJP1362" s="105"/>
      <c r="JJQ1362" s="105"/>
      <c r="JJR1362" s="105"/>
      <c r="JJS1362" s="105"/>
      <c r="JJT1362" s="105"/>
      <c r="JJU1362" s="105"/>
      <c r="JJV1362" s="105"/>
      <c r="JJW1362" s="105"/>
      <c r="JJX1362" s="105"/>
      <c r="JJY1362" s="105"/>
      <c r="JJZ1362" s="105"/>
      <c r="JKA1362" s="105"/>
      <c r="JKB1362" s="105"/>
      <c r="JKC1362" s="105"/>
      <c r="JKD1362" s="105"/>
      <c r="JKE1362" s="105"/>
      <c r="JKF1362" s="105"/>
      <c r="JKG1362" s="105"/>
      <c r="JKH1362" s="105"/>
      <c r="JKI1362" s="105"/>
      <c r="JKJ1362" s="105"/>
      <c r="JKK1362" s="105"/>
      <c r="JKL1362" s="105"/>
      <c r="JKM1362" s="105"/>
      <c r="JKN1362" s="105"/>
      <c r="JKO1362" s="105"/>
      <c r="JKP1362" s="105"/>
      <c r="JKQ1362" s="105"/>
      <c r="JKR1362" s="105"/>
      <c r="JKS1362" s="105"/>
      <c r="JKT1362" s="105"/>
      <c r="JKU1362" s="105"/>
      <c r="JKV1362" s="105"/>
      <c r="JKW1362" s="105"/>
      <c r="JKX1362" s="105"/>
      <c r="JKY1362" s="105"/>
      <c r="JKZ1362" s="105"/>
      <c r="JLA1362" s="105"/>
      <c r="JLB1362" s="105"/>
      <c r="JLC1362" s="105"/>
      <c r="JLD1362" s="105"/>
      <c r="JLE1362" s="105"/>
      <c r="JLF1362" s="105"/>
      <c r="JLG1362" s="105"/>
      <c r="JLH1362" s="105"/>
      <c r="JLI1362" s="105"/>
      <c r="JLJ1362" s="105"/>
      <c r="JLK1362" s="105"/>
      <c r="JLL1362" s="105"/>
      <c r="JLM1362" s="105"/>
      <c r="JLN1362" s="105"/>
      <c r="JLO1362" s="105"/>
      <c r="JLP1362" s="105"/>
      <c r="JLQ1362" s="105"/>
      <c r="JLR1362" s="105"/>
      <c r="JLS1362" s="105"/>
      <c r="JLT1362" s="105"/>
      <c r="JLU1362" s="105"/>
      <c r="JLV1362" s="105"/>
      <c r="JLW1362" s="105"/>
      <c r="JLX1362" s="105"/>
      <c r="JLY1362" s="105"/>
      <c r="JLZ1362" s="105"/>
      <c r="JMA1362" s="105"/>
      <c r="JMB1362" s="105"/>
      <c r="JMC1362" s="105"/>
      <c r="JMD1362" s="105"/>
      <c r="JME1362" s="105"/>
      <c r="JMF1362" s="105"/>
      <c r="JMG1362" s="105"/>
      <c r="JMH1362" s="105"/>
      <c r="JMI1362" s="105"/>
      <c r="JMJ1362" s="105"/>
      <c r="JMK1362" s="105"/>
      <c r="JML1362" s="105"/>
      <c r="JMM1362" s="105"/>
      <c r="JMN1362" s="105"/>
      <c r="JMO1362" s="105"/>
      <c r="JMP1362" s="105"/>
      <c r="JMQ1362" s="105"/>
      <c r="JMR1362" s="105"/>
      <c r="JMS1362" s="105"/>
      <c r="JMT1362" s="105"/>
      <c r="JMU1362" s="105"/>
      <c r="JMV1362" s="105"/>
      <c r="JMW1362" s="105"/>
      <c r="JMX1362" s="105"/>
      <c r="JMY1362" s="105"/>
      <c r="JMZ1362" s="105"/>
      <c r="JNA1362" s="105"/>
      <c r="JNB1362" s="105"/>
      <c r="JNC1362" s="105"/>
      <c r="JND1362" s="105"/>
      <c r="JNE1362" s="105"/>
      <c r="JNF1362" s="105"/>
      <c r="JNG1362" s="105"/>
      <c r="JNH1362" s="105"/>
      <c r="JNI1362" s="105"/>
      <c r="JNJ1362" s="105"/>
      <c r="JNK1362" s="105"/>
      <c r="JNL1362" s="105"/>
      <c r="JNM1362" s="105"/>
      <c r="JNN1362" s="105"/>
      <c r="JNO1362" s="105"/>
      <c r="JNP1362" s="105"/>
      <c r="JNQ1362" s="105"/>
      <c r="JNR1362" s="105"/>
      <c r="JNS1362" s="105"/>
      <c r="JNT1362" s="105"/>
      <c r="JNU1362" s="105"/>
      <c r="JNV1362" s="105"/>
      <c r="JNW1362" s="105"/>
      <c r="JNX1362" s="105"/>
      <c r="JNY1362" s="105"/>
      <c r="JNZ1362" s="105"/>
      <c r="JOA1362" s="105"/>
      <c r="JOB1362" s="105"/>
      <c r="JOC1362" s="105"/>
      <c r="JOD1362" s="105"/>
      <c r="JOE1362" s="105"/>
      <c r="JOF1362" s="105"/>
      <c r="JOG1362" s="105"/>
      <c r="JOH1362" s="105"/>
      <c r="JOI1362" s="105"/>
      <c r="JOJ1362" s="105"/>
      <c r="JOK1362" s="105"/>
      <c r="JOL1362" s="105"/>
      <c r="JOM1362" s="105"/>
      <c r="JON1362" s="105"/>
      <c r="JOO1362" s="105"/>
      <c r="JOP1362" s="105"/>
      <c r="JOQ1362" s="105"/>
      <c r="JOR1362" s="105"/>
      <c r="JOS1362" s="105"/>
      <c r="JOT1362" s="105"/>
      <c r="JOU1362" s="105"/>
      <c r="JOV1362" s="105"/>
      <c r="JOW1362" s="105"/>
      <c r="JOX1362" s="105"/>
      <c r="JOY1362" s="105"/>
      <c r="JOZ1362" s="105"/>
      <c r="JPA1362" s="105"/>
      <c r="JPB1362" s="105"/>
      <c r="JPC1362" s="105"/>
      <c r="JPD1362" s="105"/>
      <c r="JPE1362" s="105"/>
      <c r="JPF1362" s="105"/>
      <c r="JPG1362" s="105"/>
      <c r="JPH1362" s="105"/>
      <c r="JPI1362" s="105"/>
      <c r="JPJ1362" s="105"/>
      <c r="JPK1362" s="105"/>
      <c r="JPL1362" s="105"/>
      <c r="JPM1362" s="105"/>
      <c r="JPN1362" s="105"/>
      <c r="JPO1362" s="105"/>
      <c r="JPP1362" s="105"/>
      <c r="JPQ1362" s="105"/>
      <c r="JPR1362" s="105"/>
      <c r="JPS1362" s="105"/>
      <c r="JPT1362" s="105"/>
      <c r="JPU1362" s="105"/>
      <c r="JPV1362" s="105"/>
      <c r="JPW1362" s="105"/>
      <c r="JPX1362" s="105"/>
      <c r="JPY1362" s="105"/>
      <c r="JPZ1362" s="105"/>
      <c r="JQA1362" s="105"/>
      <c r="JQB1362" s="105"/>
      <c r="JQC1362" s="105"/>
      <c r="JQD1362" s="105"/>
      <c r="JQE1362" s="105"/>
      <c r="JQF1362" s="105"/>
      <c r="JQG1362" s="105"/>
      <c r="JQH1362" s="105"/>
      <c r="JQI1362" s="105"/>
      <c r="JQJ1362" s="105"/>
      <c r="JQK1362" s="105"/>
      <c r="JQL1362" s="105"/>
      <c r="JQM1362" s="105"/>
      <c r="JQN1362" s="105"/>
      <c r="JQO1362" s="105"/>
      <c r="JQP1362" s="105"/>
      <c r="JQQ1362" s="105"/>
      <c r="JQR1362" s="105"/>
      <c r="JQS1362" s="105"/>
      <c r="JQT1362" s="105"/>
      <c r="JQU1362" s="105"/>
      <c r="JQV1362" s="105"/>
      <c r="JQW1362" s="105"/>
      <c r="JQX1362" s="105"/>
      <c r="JQY1362" s="105"/>
      <c r="JQZ1362" s="105"/>
      <c r="JRA1362" s="105"/>
      <c r="JRB1362" s="105"/>
      <c r="JRC1362" s="105"/>
      <c r="JRD1362" s="105"/>
      <c r="JRE1362" s="105"/>
      <c r="JRF1362" s="105"/>
      <c r="JRG1362" s="105"/>
      <c r="JRH1362" s="105"/>
      <c r="JRI1362" s="105"/>
      <c r="JRJ1362" s="105"/>
      <c r="JRK1362" s="105"/>
      <c r="JRL1362" s="105"/>
      <c r="JRM1362" s="105"/>
      <c r="JRN1362" s="105"/>
      <c r="JRO1362" s="105"/>
      <c r="JRP1362" s="105"/>
      <c r="JRQ1362" s="105"/>
      <c r="JRR1362" s="105"/>
      <c r="JRS1362" s="105"/>
      <c r="JRT1362" s="105"/>
      <c r="JRU1362" s="105"/>
      <c r="JRV1362" s="105"/>
      <c r="JRW1362" s="105"/>
      <c r="JRX1362" s="105"/>
      <c r="JRY1362" s="105"/>
      <c r="JRZ1362" s="105"/>
      <c r="JSA1362" s="105"/>
      <c r="JSB1362" s="105"/>
      <c r="JSC1362" s="105"/>
      <c r="JSD1362" s="105"/>
      <c r="JSE1362" s="105"/>
      <c r="JSF1362" s="105"/>
      <c r="JSG1362" s="105"/>
      <c r="JSH1362" s="105"/>
      <c r="JSI1362" s="105"/>
      <c r="JSJ1362" s="105"/>
      <c r="JSK1362" s="105"/>
      <c r="JSL1362" s="105"/>
      <c r="JSM1362" s="105"/>
      <c r="JSN1362" s="105"/>
      <c r="JSO1362" s="105"/>
      <c r="JSP1362" s="105"/>
      <c r="JSQ1362" s="105"/>
      <c r="JSR1362" s="105"/>
      <c r="JSS1362" s="105"/>
      <c r="JST1362" s="105"/>
      <c r="JSU1362" s="105"/>
      <c r="JSV1362" s="105"/>
      <c r="JSW1362" s="105"/>
      <c r="JSX1362" s="105"/>
      <c r="JSY1362" s="105"/>
      <c r="JSZ1362" s="105"/>
      <c r="JTA1362" s="105"/>
      <c r="JTB1362" s="105"/>
      <c r="JTC1362" s="105"/>
      <c r="JTD1362" s="105"/>
      <c r="JTE1362" s="105"/>
      <c r="JTF1362" s="105"/>
      <c r="JTG1362" s="105"/>
      <c r="JTH1362" s="105"/>
      <c r="JTI1362" s="105"/>
      <c r="JTJ1362" s="105"/>
      <c r="JTK1362" s="105"/>
      <c r="JTL1362" s="105"/>
      <c r="JTM1362" s="105"/>
      <c r="JTN1362" s="105"/>
      <c r="JTO1362" s="105"/>
      <c r="JTP1362" s="105"/>
      <c r="JTQ1362" s="105"/>
      <c r="JTR1362" s="105"/>
      <c r="JTS1362" s="105"/>
      <c r="JTT1362" s="105"/>
      <c r="JTU1362" s="105"/>
      <c r="JTV1362" s="105"/>
      <c r="JTW1362" s="105"/>
      <c r="JTX1362" s="105"/>
      <c r="JTY1362" s="105"/>
      <c r="JTZ1362" s="105"/>
      <c r="JUA1362" s="105"/>
      <c r="JUB1362" s="105"/>
      <c r="JUC1362" s="105"/>
      <c r="JUD1362" s="105"/>
      <c r="JUE1362" s="105"/>
      <c r="JUF1362" s="105"/>
      <c r="JUG1362" s="105"/>
      <c r="JUH1362" s="105"/>
      <c r="JUI1362" s="105"/>
      <c r="JUJ1362" s="105"/>
      <c r="JUK1362" s="105"/>
      <c r="JUL1362" s="105"/>
      <c r="JUM1362" s="105"/>
      <c r="JUN1362" s="105"/>
      <c r="JUO1362" s="105"/>
      <c r="JUP1362" s="105"/>
      <c r="JUQ1362" s="105"/>
      <c r="JUR1362" s="105"/>
      <c r="JUS1362" s="105"/>
      <c r="JUT1362" s="105"/>
      <c r="JUU1362" s="105"/>
      <c r="JUV1362" s="105"/>
      <c r="JUW1362" s="105"/>
      <c r="JUX1362" s="105"/>
      <c r="JUY1362" s="105"/>
      <c r="JUZ1362" s="105"/>
      <c r="JVA1362" s="105"/>
      <c r="JVB1362" s="105"/>
      <c r="JVC1362" s="105"/>
      <c r="JVD1362" s="105"/>
      <c r="JVE1362" s="105"/>
      <c r="JVF1362" s="105"/>
      <c r="JVG1362" s="105"/>
      <c r="JVH1362" s="105"/>
      <c r="JVI1362" s="105"/>
      <c r="JVJ1362" s="105"/>
      <c r="JVK1362" s="105"/>
      <c r="JVL1362" s="105"/>
      <c r="JVM1362" s="105"/>
      <c r="JVN1362" s="105"/>
      <c r="JVO1362" s="105"/>
      <c r="JVP1362" s="105"/>
      <c r="JVQ1362" s="105"/>
      <c r="JVR1362" s="105"/>
      <c r="JVS1362" s="105"/>
      <c r="JVT1362" s="105"/>
      <c r="JVU1362" s="105"/>
      <c r="JVV1362" s="105"/>
      <c r="JVW1362" s="105"/>
      <c r="JVX1362" s="105"/>
      <c r="JVY1362" s="105"/>
      <c r="JVZ1362" s="105"/>
      <c r="JWA1362" s="105"/>
      <c r="JWB1362" s="105"/>
      <c r="JWC1362" s="105"/>
      <c r="JWD1362" s="105"/>
      <c r="JWE1362" s="105"/>
      <c r="JWF1362" s="105"/>
      <c r="JWG1362" s="105"/>
      <c r="JWH1362" s="105"/>
      <c r="JWI1362" s="105"/>
      <c r="JWJ1362" s="105"/>
      <c r="JWK1362" s="105"/>
      <c r="JWL1362" s="105"/>
      <c r="JWM1362" s="105"/>
      <c r="JWN1362" s="105"/>
      <c r="JWO1362" s="105"/>
      <c r="JWP1362" s="105"/>
      <c r="JWQ1362" s="105"/>
      <c r="JWR1362" s="105"/>
      <c r="JWS1362" s="105"/>
      <c r="JWT1362" s="105"/>
      <c r="JWU1362" s="105"/>
      <c r="JWV1362" s="105"/>
      <c r="JWW1362" s="105"/>
      <c r="JWX1362" s="105"/>
      <c r="JWY1362" s="105"/>
      <c r="JWZ1362" s="105"/>
      <c r="JXA1362" s="105"/>
      <c r="JXB1362" s="105"/>
      <c r="JXC1362" s="105"/>
      <c r="JXD1362" s="105"/>
      <c r="JXE1362" s="105"/>
      <c r="JXF1362" s="105"/>
      <c r="JXG1362" s="105"/>
      <c r="JXH1362" s="105"/>
      <c r="JXI1362" s="105"/>
      <c r="JXJ1362" s="105"/>
      <c r="JXK1362" s="105"/>
      <c r="JXL1362" s="105"/>
      <c r="JXM1362" s="105"/>
      <c r="JXN1362" s="105"/>
      <c r="JXO1362" s="105"/>
      <c r="JXP1362" s="105"/>
      <c r="JXQ1362" s="105"/>
      <c r="JXR1362" s="105"/>
      <c r="JXS1362" s="105"/>
      <c r="JXT1362" s="105"/>
      <c r="JXU1362" s="105"/>
      <c r="JXV1362" s="105"/>
      <c r="JXW1362" s="105"/>
      <c r="JXX1362" s="105"/>
      <c r="JXY1362" s="105"/>
      <c r="JXZ1362" s="105"/>
      <c r="JYA1362" s="105"/>
      <c r="JYB1362" s="105"/>
      <c r="JYC1362" s="105"/>
      <c r="JYD1362" s="105"/>
      <c r="JYE1362" s="105"/>
      <c r="JYF1362" s="105"/>
      <c r="JYG1362" s="105"/>
      <c r="JYH1362" s="105"/>
      <c r="JYI1362" s="105"/>
      <c r="JYJ1362" s="105"/>
      <c r="JYK1362" s="105"/>
      <c r="JYL1362" s="105"/>
      <c r="JYM1362" s="105"/>
      <c r="JYN1362" s="105"/>
      <c r="JYO1362" s="105"/>
      <c r="JYP1362" s="105"/>
      <c r="JYQ1362" s="105"/>
      <c r="JYR1362" s="105"/>
      <c r="JYS1362" s="105"/>
      <c r="JYT1362" s="105"/>
      <c r="JYU1362" s="105"/>
      <c r="JYV1362" s="105"/>
      <c r="JYW1362" s="105"/>
      <c r="JYX1362" s="105"/>
      <c r="JYY1362" s="105"/>
      <c r="JYZ1362" s="105"/>
      <c r="JZA1362" s="105"/>
      <c r="JZB1362" s="105"/>
      <c r="JZC1362" s="105"/>
      <c r="JZD1362" s="105"/>
      <c r="JZE1362" s="105"/>
      <c r="JZF1362" s="105"/>
      <c r="JZG1362" s="105"/>
      <c r="JZH1362" s="105"/>
      <c r="JZI1362" s="105"/>
      <c r="JZJ1362" s="105"/>
      <c r="JZK1362" s="105"/>
      <c r="JZL1362" s="105"/>
      <c r="JZM1362" s="105"/>
      <c r="JZN1362" s="105"/>
      <c r="JZO1362" s="105"/>
      <c r="JZP1362" s="105"/>
      <c r="JZQ1362" s="105"/>
      <c r="JZR1362" s="105"/>
      <c r="JZS1362" s="105"/>
      <c r="JZT1362" s="105"/>
      <c r="JZU1362" s="105"/>
      <c r="JZV1362" s="105"/>
      <c r="JZW1362" s="105"/>
      <c r="JZX1362" s="105"/>
      <c r="JZY1362" s="105"/>
      <c r="JZZ1362" s="105"/>
      <c r="KAA1362" s="105"/>
      <c r="KAB1362" s="105"/>
      <c r="KAC1362" s="105"/>
      <c r="KAD1362" s="105"/>
      <c r="KAE1362" s="105"/>
      <c r="KAF1362" s="105"/>
      <c r="KAG1362" s="105"/>
      <c r="KAH1362" s="105"/>
      <c r="KAI1362" s="105"/>
      <c r="KAJ1362" s="105"/>
      <c r="KAK1362" s="105"/>
      <c r="KAL1362" s="105"/>
      <c r="KAM1362" s="105"/>
      <c r="KAN1362" s="105"/>
      <c r="KAO1362" s="105"/>
      <c r="KAP1362" s="105"/>
      <c r="KAQ1362" s="105"/>
      <c r="KAR1362" s="105"/>
      <c r="KAS1362" s="105"/>
      <c r="KAT1362" s="105"/>
      <c r="KAU1362" s="105"/>
      <c r="KAV1362" s="105"/>
      <c r="KAW1362" s="105"/>
      <c r="KAX1362" s="105"/>
      <c r="KAY1362" s="105"/>
      <c r="KAZ1362" s="105"/>
      <c r="KBA1362" s="105"/>
      <c r="KBB1362" s="105"/>
      <c r="KBC1362" s="105"/>
      <c r="KBD1362" s="105"/>
      <c r="KBE1362" s="105"/>
      <c r="KBF1362" s="105"/>
      <c r="KBG1362" s="105"/>
      <c r="KBH1362" s="105"/>
      <c r="KBI1362" s="105"/>
      <c r="KBJ1362" s="105"/>
      <c r="KBK1362" s="105"/>
      <c r="KBL1362" s="105"/>
      <c r="KBM1362" s="105"/>
      <c r="KBN1362" s="105"/>
      <c r="KBO1362" s="105"/>
      <c r="KBP1362" s="105"/>
      <c r="KBQ1362" s="105"/>
      <c r="KBR1362" s="105"/>
      <c r="KBS1362" s="105"/>
      <c r="KBT1362" s="105"/>
      <c r="KBU1362" s="105"/>
      <c r="KBV1362" s="105"/>
      <c r="KBW1362" s="105"/>
      <c r="KBX1362" s="105"/>
      <c r="KBY1362" s="105"/>
      <c r="KBZ1362" s="105"/>
      <c r="KCA1362" s="105"/>
      <c r="KCB1362" s="105"/>
      <c r="KCC1362" s="105"/>
      <c r="KCD1362" s="105"/>
      <c r="KCE1362" s="105"/>
      <c r="KCF1362" s="105"/>
      <c r="KCG1362" s="105"/>
      <c r="KCH1362" s="105"/>
      <c r="KCI1362" s="105"/>
      <c r="KCJ1362" s="105"/>
      <c r="KCK1362" s="105"/>
      <c r="KCL1362" s="105"/>
      <c r="KCM1362" s="105"/>
      <c r="KCN1362" s="105"/>
      <c r="KCO1362" s="105"/>
      <c r="KCP1362" s="105"/>
      <c r="KCQ1362" s="105"/>
      <c r="KCR1362" s="105"/>
      <c r="KCS1362" s="105"/>
      <c r="KCT1362" s="105"/>
      <c r="KCU1362" s="105"/>
      <c r="KCV1362" s="105"/>
      <c r="KCW1362" s="105"/>
      <c r="KCX1362" s="105"/>
      <c r="KCY1362" s="105"/>
      <c r="KCZ1362" s="105"/>
      <c r="KDA1362" s="105"/>
      <c r="KDB1362" s="105"/>
      <c r="KDC1362" s="105"/>
      <c r="KDD1362" s="105"/>
      <c r="KDE1362" s="105"/>
      <c r="KDF1362" s="105"/>
      <c r="KDG1362" s="105"/>
      <c r="KDH1362" s="105"/>
      <c r="KDI1362" s="105"/>
      <c r="KDJ1362" s="105"/>
      <c r="KDK1362" s="105"/>
      <c r="KDL1362" s="105"/>
      <c r="KDM1362" s="105"/>
      <c r="KDN1362" s="105"/>
      <c r="KDO1362" s="105"/>
      <c r="KDP1362" s="105"/>
      <c r="KDQ1362" s="105"/>
      <c r="KDR1362" s="105"/>
      <c r="KDS1362" s="105"/>
      <c r="KDT1362" s="105"/>
      <c r="KDU1362" s="105"/>
      <c r="KDV1362" s="105"/>
      <c r="KDW1362" s="105"/>
      <c r="KDX1362" s="105"/>
      <c r="KDY1362" s="105"/>
      <c r="KDZ1362" s="105"/>
      <c r="KEA1362" s="105"/>
      <c r="KEB1362" s="105"/>
      <c r="KEC1362" s="105"/>
      <c r="KED1362" s="105"/>
      <c r="KEE1362" s="105"/>
      <c r="KEF1362" s="105"/>
      <c r="KEG1362" s="105"/>
      <c r="KEH1362" s="105"/>
      <c r="KEI1362" s="105"/>
      <c r="KEJ1362" s="105"/>
      <c r="KEK1362" s="105"/>
      <c r="KEL1362" s="105"/>
      <c r="KEM1362" s="105"/>
      <c r="KEN1362" s="105"/>
      <c r="KEO1362" s="105"/>
      <c r="KEP1362" s="105"/>
      <c r="KEQ1362" s="105"/>
      <c r="KER1362" s="105"/>
      <c r="KES1362" s="105"/>
      <c r="KET1362" s="105"/>
      <c r="KEU1362" s="105"/>
      <c r="KEV1362" s="105"/>
      <c r="KEW1362" s="105"/>
      <c r="KEX1362" s="105"/>
      <c r="KEY1362" s="105"/>
      <c r="KEZ1362" s="105"/>
      <c r="KFA1362" s="105"/>
      <c r="KFB1362" s="105"/>
      <c r="KFC1362" s="105"/>
      <c r="KFD1362" s="105"/>
      <c r="KFE1362" s="105"/>
      <c r="KFF1362" s="105"/>
      <c r="KFG1362" s="105"/>
      <c r="KFH1362" s="105"/>
      <c r="KFI1362" s="105"/>
      <c r="KFJ1362" s="105"/>
      <c r="KFK1362" s="105"/>
      <c r="KFL1362" s="105"/>
      <c r="KFM1362" s="105"/>
      <c r="KFN1362" s="105"/>
      <c r="KFO1362" s="105"/>
      <c r="KFP1362" s="105"/>
      <c r="KFQ1362" s="105"/>
      <c r="KFR1362" s="105"/>
      <c r="KFS1362" s="105"/>
      <c r="KFT1362" s="105"/>
      <c r="KFU1362" s="105"/>
      <c r="KFV1362" s="105"/>
      <c r="KFW1362" s="105"/>
      <c r="KFX1362" s="105"/>
      <c r="KFY1362" s="105"/>
      <c r="KFZ1362" s="105"/>
      <c r="KGA1362" s="105"/>
      <c r="KGB1362" s="105"/>
      <c r="KGC1362" s="105"/>
      <c r="KGD1362" s="105"/>
      <c r="KGE1362" s="105"/>
      <c r="KGF1362" s="105"/>
      <c r="KGG1362" s="105"/>
      <c r="KGH1362" s="105"/>
      <c r="KGI1362" s="105"/>
      <c r="KGJ1362" s="105"/>
      <c r="KGK1362" s="105"/>
      <c r="KGL1362" s="105"/>
      <c r="KGM1362" s="105"/>
      <c r="KGN1362" s="105"/>
      <c r="KGO1362" s="105"/>
      <c r="KGP1362" s="105"/>
      <c r="KGQ1362" s="105"/>
      <c r="KGR1362" s="105"/>
      <c r="KGS1362" s="105"/>
      <c r="KGT1362" s="105"/>
      <c r="KGU1362" s="105"/>
      <c r="KGV1362" s="105"/>
      <c r="KGW1362" s="105"/>
      <c r="KGX1362" s="105"/>
      <c r="KGY1362" s="105"/>
      <c r="KGZ1362" s="105"/>
      <c r="KHA1362" s="105"/>
      <c r="KHB1362" s="105"/>
      <c r="KHC1362" s="105"/>
      <c r="KHD1362" s="105"/>
      <c r="KHE1362" s="105"/>
      <c r="KHF1362" s="105"/>
      <c r="KHG1362" s="105"/>
      <c r="KHH1362" s="105"/>
      <c r="KHI1362" s="105"/>
      <c r="KHJ1362" s="105"/>
      <c r="KHK1362" s="105"/>
      <c r="KHL1362" s="105"/>
      <c r="KHM1362" s="105"/>
      <c r="KHN1362" s="105"/>
      <c r="KHO1362" s="105"/>
      <c r="KHP1362" s="105"/>
      <c r="KHQ1362" s="105"/>
      <c r="KHR1362" s="105"/>
      <c r="KHS1362" s="105"/>
      <c r="KHT1362" s="105"/>
      <c r="KHU1362" s="105"/>
      <c r="KHV1362" s="105"/>
      <c r="KHW1362" s="105"/>
      <c r="KHX1362" s="105"/>
      <c r="KHY1362" s="105"/>
      <c r="KHZ1362" s="105"/>
      <c r="KIA1362" s="105"/>
      <c r="KIB1362" s="105"/>
      <c r="KIC1362" s="105"/>
      <c r="KID1362" s="105"/>
      <c r="KIE1362" s="105"/>
      <c r="KIF1362" s="105"/>
      <c r="KIG1362" s="105"/>
      <c r="KIH1362" s="105"/>
      <c r="KII1362" s="105"/>
      <c r="KIJ1362" s="105"/>
      <c r="KIK1362" s="105"/>
      <c r="KIL1362" s="105"/>
      <c r="KIM1362" s="105"/>
      <c r="KIN1362" s="105"/>
      <c r="KIO1362" s="105"/>
      <c r="KIP1362" s="105"/>
      <c r="KIQ1362" s="105"/>
      <c r="KIR1362" s="105"/>
      <c r="KIS1362" s="105"/>
      <c r="KIT1362" s="105"/>
      <c r="KIU1362" s="105"/>
      <c r="KIV1362" s="105"/>
      <c r="KIW1362" s="105"/>
      <c r="KIX1362" s="105"/>
      <c r="KIY1362" s="105"/>
      <c r="KIZ1362" s="105"/>
      <c r="KJA1362" s="105"/>
      <c r="KJB1362" s="105"/>
      <c r="KJC1362" s="105"/>
      <c r="KJD1362" s="105"/>
      <c r="KJE1362" s="105"/>
      <c r="KJF1362" s="105"/>
      <c r="KJG1362" s="105"/>
      <c r="KJH1362" s="105"/>
      <c r="KJI1362" s="105"/>
      <c r="KJJ1362" s="105"/>
      <c r="KJK1362" s="105"/>
      <c r="KJL1362" s="105"/>
      <c r="KJM1362" s="105"/>
      <c r="KJN1362" s="105"/>
      <c r="KJO1362" s="105"/>
      <c r="KJP1362" s="105"/>
      <c r="KJQ1362" s="105"/>
      <c r="KJR1362" s="105"/>
      <c r="KJS1362" s="105"/>
      <c r="KJT1362" s="105"/>
      <c r="KJU1362" s="105"/>
      <c r="KJV1362" s="105"/>
      <c r="KJW1362" s="105"/>
      <c r="KJX1362" s="105"/>
      <c r="KJY1362" s="105"/>
      <c r="KJZ1362" s="105"/>
      <c r="KKA1362" s="105"/>
      <c r="KKB1362" s="105"/>
      <c r="KKC1362" s="105"/>
      <c r="KKD1362" s="105"/>
      <c r="KKE1362" s="105"/>
      <c r="KKF1362" s="105"/>
      <c r="KKG1362" s="105"/>
      <c r="KKH1362" s="105"/>
      <c r="KKI1362" s="105"/>
      <c r="KKJ1362" s="105"/>
      <c r="KKK1362" s="105"/>
      <c r="KKL1362" s="105"/>
      <c r="KKM1362" s="105"/>
      <c r="KKN1362" s="105"/>
      <c r="KKO1362" s="105"/>
      <c r="KKP1362" s="105"/>
      <c r="KKQ1362" s="105"/>
      <c r="KKR1362" s="105"/>
      <c r="KKS1362" s="105"/>
      <c r="KKT1362" s="105"/>
      <c r="KKU1362" s="105"/>
      <c r="KKV1362" s="105"/>
      <c r="KKW1362" s="105"/>
      <c r="KKX1362" s="105"/>
      <c r="KKY1362" s="105"/>
      <c r="KKZ1362" s="105"/>
      <c r="KLA1362" s="105"/>
      <c r="KLB1362" s="105"/>
      <c r="KLC1362" s="105"/>
      <c r="KLD1362" s="105"/>
      <c r="KLE1362" s="105"/>
      <c r="KLF1362" s="105"/>
      <c r="KLG1362" s="105"/>
      <c r="KLH1362" s="105"/>
      <c r="KLI1362" s="105"/>
      <c r="KLJ1362" s="105"/>
      <c r="KLK1362" s="105"/>
      <c r="KLL1362" s="105"/>
      <c r="KLM1362" s="105"/>
      <c r="KLN1362" s="105"/>
      <c r="KLO1362" s="105"/>
      <c r="KLP1362" s="105"/>
      <c r="KLQ1362" s="105"/>
      <c r="KLR1362" s="105"/>
      <c r="KLS1362" s="105"/>
      <c r="KLT1362" s="105"/>
      <c r="KLU1362" s="105"/>
      <c r="KLV1362" s="105"/>
      <c r="KLW1362" s="105"/>
      <c r="KLX1362" s="105"/>
      <c r="KLY1362" s="105"/>
      <c r="KLZ1362" s="105"/>
      <c r="KMA1362" s="105"/>
      <c r="KMB1362" s="105"/>
      <c r="KMC1362" s="105"/>
      <c r="KMD1362" s="105"/>
      <c r="KME1362" s="105"/>
      <c r="KMF1362" s="105"/>
      <c r="KMG1362" s="105"/>
      <c r="KMH1362" s="105"/>
      <c r="KMI1362" s="105"/>
      <c r="KMJ1362" s="105"/>
      <c r="KMK1362" s="105"/>
      <c r="KML1362" s="105"/>
      <c r="KMM1362" s="105"/>
      <c r="KMN1362" s="105"/>
      <c r="KMO1362" s="105"/>
      <c r="KMP1362" s="105"/>
      <c r="KMQ1362" s="105"/>
      <c r="KMR1362" s="105"/>
      <c r="KMS1362" s="105"/>
      <c r="KMT1362" s="105"/>
      <c r="KMU1362" s="105"/>
      <c r="KMV1362" s="105"/>
      <c r="KMW1362" s="105"/>
      <c r="KMX1362" s="105"/>
      <c r="KMY1362" s="105"/>
      <c r="KMZ1362" s="105"/>
      <c r="KNA1362" s="105"/>
      <c r="KNB1362" s="105"/>
      <c r="KNC1362" s="105"/>
      <c r="KND1362" s="105"/>
      <c r="KNE1362" s="105"/>
      <c r="KNF1362" s="105"/>
      <c r="KNG1362" s="105"/>
      <c r="KNH1362" s="105"/>
      <c r="KNI1362" s="105"/>
      <c r="KNJ1362" s="105"/>
      <c r="KNK1362" s="105"/>
      <c r="KNL1362" s="105"/>
      <c r="KNM1362" s="105"/>
      <c r="KNN1362" s="105"/>
      <c r="KNO1362" s="105"/>
      <c r="KNP1362" s="105"/>
      <c r="KNQ1362" s="105"/>
      <c r="KNR1362" s="105"/>
      <c r="KNS1362" s="105"/>
      <c r="KNT1362" s="105"/>
      <c r="KNU1362" s="105"/>
      <c r="KNV1362" s="105"/>
      <c r="KNW1362" s="105"/>
      <c r="KNX1362" s="105"/>
      <c r="KNY1362" s="105"/>
      <c r="KNZ1362" s="105"/>
      <c r="KOA1362" s="105"/>
      <c r="KOB1362" s="105"/>
      <c r="KOC1362" s="105"/>
      <c r="KOD1362" s="105"/>
      <c r="KOE1362" s="105"/>
      <c r="KOF1362" s="105"/>
      <c r="KOG1362" s="105"/>
      <c r="KOH1362" s="105"/>
      <c r="KOI1362" s="105"/>
      <c r="KOJ1362" s="105"/>
      <c r="KOK1362" s="105"/>
      <c r="KOL1362" s="105"/>
      <c r="KOM1362" s="105"/>
      <c r="KON1362" s="105"/>
      <c r="KOO1362" s="105"/>
      <c r="KOP1362" s="105"/>
      <c r="KOQ1362" s="105"/>
      <c r="KOR1362" s="105"/>
      <c r="KOS1362" s="105"/>
      <c r="KOT1362" s="105"/>
      <c r="KOU1362" s="105"/>
      <c r="KOV1362" s="105"/>
      <c r="KOW1362" s="105"/>
      <c r="KOX1362" s="105"/>
      <c r="KOY1362" s="105"/>
      <c r="KOZ1362" s="105"/>
      <c r="KPA1362" s="105"/>
      <c r="KPB1362" s="105"/>
      <c r="KPC1362" s="105"/>
      <c r="KPD1362" s="105"/>
      <c r="KPE1362" s="105"/>
      <c r="KPF1362" s="105"/>
      <c r="KPG1362" s="105"/>
      <c r="KPH1362" s="105"/>
      <c r="KPI1362" s="105"/>
      <c r="KPJ1362" s="105"/>
      <c r="KPK1362" s="105"/>
      <c r="KPL1362" s="105"/>
      <c r="KPM1362" s="105"/>
      <c r="KPN1362" s="105"/>
      <c r="KPO1362" s="105"/>
      <c r="KPP1362" s="105"/>
      <c r="KPQ1362" s="105"/>
      <c r="KPR1362" s="105"/>
      <c r="KPS1362" s="105"/>
      <c r="KPT1362" s="105"/>
      <c r="KPU1362" s="105"/>
      <c r="KPV1362" s="105"/>
      <c r="KPW1362" s="105"/>
      <c r="KPX1362" s="105"/>
      <c r="KPY1362" s="105"/>
      <c r="KPZ1362" s="105"/>
      <c r="KQA1362" s="105"/>
      <c r="KQB1362" s="105"/>
      <c r="KQC1362" s="105"/>
      <c r="KQD1362" s="105"/>
      <c r="KQE1362" s="105"/>
      <c r="KQF1362" s="105"/>
      <c r="KQG1362" s="105"/>
      <c r="KQH1362" s="105"/>
      <c r="KQI1362" s="105"/>
      <c r="KQJ1362" s="105"/>
      <c r="KQK1362" s="105"/>
      <c r="KQL1362" s="105"/>
      <c r="KQM1362" s="105"/>
      <c r="KQN1362" s="105"/>
      <c r="KQO1362" s="105"/>
      <c r="KQP1362" s="105"/>
      <c r="KQQ1362" s="105"/>
      <c r="KQR1362" s="105"/>
      <c r="KQS1362" s="105"/>
      <c r="KQT1362" s="105"/>
      <c r="KQU1362" s="105"/>
      <c r="KQV1362" s="105"/>
      <c r="KQW1362" s="105"/>
      <c r="KQX1362" s="105"/>
      <c r="KQY1362" s="105"/>
      <c r="KQZ1362" s="105"/>
      <c r="KRA1362" s="105"/>
      <c r="KRB1362" s="105"/>
      <c r="KRC1362" s="105"/>
      <c r="KRD1362" s="105"/>
      <c r="KRE1362" s="105"/>
      <c r="KRF1362" s="105"/>
      <c r="KRG1362" s="105"/>
      <c r="KRH1362" s="105"/>
      <c r="KRI1362" s="105"/>
      <c r="KRJ1362" s="105"/>
      <c r="KRK1362" s="105"/>
      <c r="KRL1362" s="105"/>
      <c r="KRM1362" s="105"/>
      <c r="KRN1362" s="105"/>
      <c r="KRO1362" s="105"/>
      <c r="KRP1362" s="105"/>
      <c r="KRQ1362" s="105"/>
      <c r="KRR1362" s="105"/>
      <c r="KRS1362" s="105"/>
      <c r="KRT1362" s="105"/>
      <c r="KRU1362" s="105"/>
      <c r="KRV1362" s="105"/>
      <c r="KRW1362" s="105"/>
      <c r="KRX1362" s="105"/>
      <c r="KRY1362" s="105"/>
      <c r="KRZ1362" s="105"/>
      <c r="KSA1362" s="105"/>
      <c r="KSB1362" s="105"/>
      <c r="KSC1362" s="105"/>
      <c r="KSD1362" s="105"/>
      <c r="KSE1362" s="105"/>
      <c r="KSF1362" s="105"/>
      <c r="KSG1362" s="105"/>
      <c r="KSH1362" s="105"/>
      <c r="KSI1362" s="105"/>
      <c r="KSJ1362" s="105"/>
      <c r="KSK1362" s="105"/>
      <c r="KSL1362" s="105"/>
      <c r="KSM1362" s="105"/>
      <c r="KSN1362" s="105"/>
      <c r="KSO1362" s="105"/>
      <c r="KSP1362" s="105"/>
      <c r="KSQ1362" s="105"/>
      <c r="KSR1362" s="105"/>
      <c r="KSS1362" s="105"/>
      <c r="KST1362" s="105"/>
      <c r="KSU1362" s="105"/>
      <c r="KSV1362" s="105"/>
      <c r="KSW1362" s="105"/>
      <c r="KSX1362" s="105"/>
      <c r="KSY1362" s="105"/>
      <c r="KSZ1362" s="105"/>
      <c r="KTA1362" s="105"/>
      <c r="KTB1362" s="105"/>
      <c r="KTC1362" s="105"/>
      <c r="KTD1362" s="105"/>
      <c r="KTE1362" s="105"/>
      <c r="KTF1362" s="105"/>
      <c r="KTG1362" s="105"/>
      <c r="KTH1362" s="105"/>
      <c r="KTI1362" s="105"/>
      <c r="KTJ1362" s="105"/>
      <c r="KTK1362" s="105"/>
      <c r="KTL1362" s="105"/>
      <c r="KTM1362" s="105"/>
      <c r="KTN1362" s="105"/>
      <c r="KTO1362" s="105"/>
      <c r="KTP1362" s="105"/>
      <c r="KTQ1362" s="105"/>
      <c r="KTR1362" s="105"/>
      <c r="KTS1362" s="105"/>
      <c r="KTT1362" s="105"/>
      <c r="KTU1362" s="105"/>
      <c r="KTV1362" s="105"/>
      <c r="KTW1362" s="105"/>
      <c r="KTX1362" s="105"/>
      <c r="KTY1362" s="105"/>
      <c r="KTZ1362" s="105"/>
      <c r="KUA1362" s="105"/>
      <c r="KUB1362" s="105"/>
      <c r="KUC1362" s="105"/>
      <c r="KUD1362" s="105"/>
      <c r="KUE1362" s="105"/>
      <c r="KUF1362" s="105"/>
      <c r="KUG1362" s="105"/>
      <c r="KUH1362" s="105"/>
      <c r="KUI1362" s="105"/>
      <c r="KUJ1362" s="105"/>
      <c r="KUK1362" s="105"/>
      <c r="KUL1362" s="105"/>
      <c r="KUM1362" s="105"/>
      <c r="KUN1362" s="105"/>
      <c r="KUO1362" s="105"/>
      <c r="KUP1362" s="105"/>
      <c r="KUQ1362" s="105"/>
      <c r="KUR1362" s="105"/>
      <c r="KUS1362" s="105"/>
      <c r="KUT1362" s="105"/>
      <c r="KUU1362" s="105"/>
      <c r="KUV1362" s="105"/>
      <c r="KUW1362" s="105"/>
      <c r="KUX1362" s="105"/>
      <c r="KUY1362" s="105"/>
      <c r="KUZ1362" s="105"/>
      <c r="KVA1362" s="105"/>
      <c r="KVB1362" s="105"/>
      <c r="KVC1362" s="105"/>
      <c r="KVD1362" s="105"/>
      <c r="KVE1362" s="105"/>
      <c r="KVF1362" s="105"/>
      <c r="KVG1362" s="105"/>
      <c r="KVH1362" s="105"/>
      <c r="KVI1362" s="105"/>
      <c r="KVJ1362" s="105"/>
      <c r="KVK1362" s="105"/>
      <c r="KVL1362" s="105"/>
      <c r="KVM1362" s="105"/>
      <c r="KVN1362" s="105"/>
      <c r="KVO1362" s="105"/>
      <c r="KVP1362" s="105"/>
      <c r="KVQ1362" s="105"/>
      <c r="KVR1362" s="105"/>
      <c r="KVS1362" s="105"/>
      <c r="KVT1362" s="105"/>
      <c r="KVU1362" s="105"/>
      <c r="KVV1362" s="105"/>
      <c r="KVW1362" s="105"/>
      <c r="KVX1362" s="105"/>
      <c r="KVY1362" s="105"/>
      <c r="KVZ1362" s="105"/>
      <c r="KWA1362" s="105"/>
      <c r="KWB1362" s="105"/>
      <c r="KWC1362" s="105"/>
      <c r="KWD1362" s="105"/>
      <c r="KWE1362" s="105"/>
      <c r="KWF1362" s="105"/>
      <c r="KWG1362" s="105"/>
      <c r="KWH1362" s="105"/>
      <c r="KWI1362" s="105"/>
      <c r="KWJ1362" s="105"/>
      <c r="KWK1362" s="105"/>
      <c r="KWL1362" s="105"/>
      <c r="KWM1362" s="105"/>
      <c r="KWN1362" s="105"/>
      <c r="KWO1362" s="105"/>
      <c r="KWP1362" s="105"/>
      <c r="KWQ1362" s="105"/>
      <c r="KWR1362" s="105"/>
      <c r="KWS1362" s="105"/>
      <c r="KWT1362" s="105"/>
      <c r="KWU1362" s="105"/>
      <c r="KWV1362" s="105"/>
      <c r="KWW1362" s="105"/>
      <c r="KWX1362" s="105"/>
      <c r="KWY1362" s="105"/>
      <c r="KWZ1362" s="105"/>
      <c r="KXA1362" s="105"/>
      <c r="KXB1362" s="105"/>
      <c r="KXC1362" s="105"/>
      <c r="KXD1362" s="105"/>
      <c r="KXE1362" s="105"/>
      <c r="KXF1362" s="105"/>
      <c r="KXG1362" s="105"/>
      <c r="KXH1362" s="105"/>
      <c r="KXI1362" s="105"/>
      <c r="KXJ1362" s="105"/>
      <c r="KXK1362" s="105"/>
      <c r="KXL1362" s="105"/>
      <c r="KXM1362" s="105"/>
      <c r="KXN1362" s="105"/>
      <c r="KXO1362" s="105"/>
      <c r="KXP1362" s="105"/>
      <c r="KXQ1362" s="105"/>
      <c r="KXR1362" s="105"/>
      <c r="KXS1362" s="105"/>
      <c r="KXT1362" s="105"/>
      <c r="KXU1362" s="105"/>
      <c r="KXV1362" s="105"/>
      <c r="KXW1362" s="105"/>
      <c r="KXX1362" s="105"/>
      <c r="KXY1362" s="105"/>
      <c r="KXZ1362" s="105"/>
      <c r="KYA1362" s="105"/>
      <c r="KYB1362" s="105"/>
      <c r="KYC1362" s="105"/>
      <c r="KYD1362" s="105"/>
      <c r="KYE1362" s="105"/>
      <c r="KYF1362" s="105"/>
      <c r="KYG1362" s="105"/>
      <c r="KYH1362" s="105"/>
      <c r="KYI1362" s="105"/>
      <c r="KYJ1362" s="105"/>
      <c r="KYK1362" s="105"/>
      <c r="KYL1362" s="105"/>
      <c r="KYM1362" s="105"/>
      <c r="KYN1362" s="105"/>
      <c r="KYO1362" s="105"/>
      <c r="KYP1362" s="105"/>
      <c r="KYQ1362" s="105"/>
      <c r="KYR1362" s="105"/>
      <c r="KYS1362" s="105"/>
      <c r="KYT1362" s="105"/>
      <c r="KYU1362" s="105"/>
      <c r="KYV1362" s="105"/>
      <c r="KYW1362" s="105"/>
      <c r="KYX1362" s="105"/>
      <c r="KYY1362" s="105"/>
      <c r="KYZ1362" s="105"/>
      <c r="KZA1362" s="105"/>
      <c r="KZB1362" s="105"/>
      <c r="KZC1362" s="105"/>
      <c r="KZD1362" s="105"/>
      <c r="KZE1362" s="105"/>
      <c r="KZF1362" s="105"/>
      <c r="KZG1362" s="105"/>
      <c r="KZH1362" s="105"/>
      <c r="KZI1362" s="105"/>
      <c r="KZJ1362" s="105"/>
      <c r="KZK1362" s="105"/>
      <c r="KZL1362" s="105"/>
      <c r="KZM1362" s="105"/>
      <c r="KZN1362" s="105"/>
      <c r="KZO1362" s="105"/>
      <c r="KZP1362" s="105"/>
      <c r="KZQ1362" s="105"/>
      <c r="KZR1362" s="105"/>
      <c r="KZS1362" s="105"/>
      <c r="KZT1362" s="105"/>
      <c r="KZU1362" s="105"/>
      <c r="KZV1362" s="105"/>
      <c r="KZW1362" s="105"/>
      <c r="KZX1362" s="105"/>
      <c r="KZY1362" s="105"/>
      <c r="KZZ1362" s="105"/>
      <c r="LAA1362" s="105"/>
      <c r="LAB1362" s="105"/>
      <c r="LAC1362" s="105"/>
      <c r="LAD1362" s="105"/>
      <c r="LAE1362" s="105"/>
      <c r="LAF1362" s="105"/>
      <c r="LAG1362" s="105"/>
      <c r="LAH1362" s="105"/>
      <c r="LAI1362" s="105"/>
      <c r="LAJ1362" s="105"/>
      <c r="LAK1362" s="105"/>
      <c r="LAL1362" s="105"/>
      <c r="LAM1362" s="105"/>
      <c r="LAN1362" s="105"/>
      <c r="LAO1362" s="105"/>
      <c r="LAP1362" s="105"/>
      <c r="LAQ1362" s="105"/>
      <c r="LAR1362" s="105"/>
      <c r="LAS1362" s="105"/>
      <c r="LAT1362" s="105"/>
      <c r="LAU1362" s="105"/>
      <c r="LAV1362" s="105"/>
      <c r="LAW1362" s="105"/>
      <c r="LAX1362" s="105"/>
      <c r="LAY1362" s="105"/>
      <c r="LAZ1362" s="105"/>
      <c r="LBA1362" s="105"/>
      <c r="LBB1362" s="105"/>
      <c r="LBC1362" s="105"/>
      <c r="LBD1362" s="105"/>
      <c r="LBE1362" s="105"/>
      <c r="LBF1362" s="105"/>
      <c r="LBG1362" s="105"/>
      <c r="LBH1362" s="105"/>
      <c r="LBI1362" s="105"/>
      <c r="LBJ1362" s="105"/>
      <c r="LBK1362" s="105"/>
      <c r="LBL1362" s="105"/>
      <c r="LBM1362" s="105"/>
      <c r="LBN1362" s="105"/>
      <c r="LBO1362" s="105"/>
      <c r="LBP1362" s="105"/>
      <c r="LBQ1362" s="105"/>
      <c r="LBR1362" s="105"/>
      <c r="LBS1362" s="105"/>
      <c r="LBT1362" s="105"/>
      <c r="LBU1362" s="105"/>
      <c r="LBV1362" s="105"/>
      <c r="LBW1362" s="105"/>
      <c r="LBX1362" s="105"/>
      <c r="LBY1362" s="105"/>
      <c r="LBZ1362" s="105"/>
      <c r="LCA1362" s="105"/>
      <c r="LCB1362" s="105"/>
      <c r="LCC1362" s="105"/>
      <c r="LCD1362" s="105"/>
      <c r="LCE1362" s="105"/>
      <c r="LCF1362" s="105"/>
      <c r="LCG1362" s="105"/>
      <c r="LCH1362" s="105"/>
      <c r="LCI1362" s="105"/>
      <c r="LCJ1362" s="105"/>
      <c r="LCK1362" s="105"/>
      <c r="LCL1362" s="105"/>
      <c r="LCM1362" s="105"/>
      <c r="LCN1362" s="105"/>
      <c r="LCO1362" s="105"/>
      <c r="LCP1362" s="105"/>
      <c r="LCQ1362" s="105"/>
      <c r="LCR1362" s="105"/>
      <c r="LCS1362" s="105"/>
      <c r="LCT1362" s="105"/>
      <c r="LCU1362" s="105"/>
      <c r="LCV1362" s="105"/>
      <c r="LCW1362" s="105"/>
      <c r="LCX1362" s="105"/>
      <c r="LCY1362" s="105"/>
      <c r="LCZ1362" s="105"/>
      <c r="LDA1362" s="105"/>
      <c r="LDB1362" s="105"/>
      <c r="LDC1362" s="105"/>
      <c r="LDD1362" s="105"/>
      <c r="LDE1362" s="105"/>
      <c r="LDF1362" s="105"/>
      <c r="LDG1362" s="105"/>
      <c r="LDH1362" s="105"/>
      <c r="LDI1362" s="105"/>
      <c r="LDJ1362" s="105"/>
      <c r="LDK1362" s="105"/>
      <c r="LDL1362" s="105"/>
      <c r="LDM1362" s="105"/>
      <c r="LDN1362" s="105"/>
      <c r="LDO1362" s="105"/>
      <c r="LDP1362" s="105"/>
      <c r="LDQ1362" s="105"/>
      <c r="LDR1362" s="105"/>
      <c r="LDS1362" s="105"/>
      <c r="LDT1362" s="105"/>
      <c r="LDU1362" s="105"/>
      <c r="LDV1362" s="105"/>
      <c r="LDW1362" s="105"/>
      <c r="LDX1362" s="105"/>
      <c r="LDY1362" s="105"/>
      <c r="LDZ1362" s="105"/>
      <c r="LEA1362" s="105"/>
      <c r="LEB1362" s="105"/>
      <c r="LEC1362" s="105"/>
      <c r="LED1362" s="105"/>
      <c r="LEE1362" s="105"/>
      <c r="LEF1362" s="105"/>
      <c r="LEG1362" s="105"/>
      <c r="LEH1362" s="105"/>
      <c r="LEI1362" s="105"/>
      <c r="LEJ1362" s="105"/>
      <c r="LEK1362" s="105"/>
      <c r="LEL1362" s="105"/>
      <c r="LEM1362" s="105"/>
      <c r="LEN1362" s="105"/>
      <c r="LEO1362" s="105"/>
      <c r="LEP1362" s="105"/>
      <c r="LEQ1362" s="105"/>
      <c r="LER1362" s="105"/>
      <c r="LES1362" s="105"/>
      <c r="LET1362" s="105"/>
      <c r="LEU1362" s="105"/>
      <c r="LEV1362" s="105"/>
      <c r="LEW1362" s="105"/>
      <c r="LEX1362" s="105"/>
      <c r="LEY1362" s="105"/>
      <c r="LEZ1362" s="105"/>
      <c r="LFA1362" s="105"/>
      <c r="LFB1362" s="105"/>
      <c r="LFC1362" s="105"/>
      <c r="LFD1362" s="105"/>
      <c r="LFE1362" s="105"/>
      <c r="LFF1362" s="105"/>
      <c r="LFG1362" s="105"/>
      <c r="LFH1362" s="105"/>
      <c r="LFI1362" s="105"/>
      <c r="LFJ1362" s="105"/>
      <c r="LFK1362" s="105"/>
      <c r="LFL1362" s="105"/>
      <c r="LFM1362" s="105"/>
      <c r="LFN1362" s="105"/>
      <c r="LFO1362" s="105"/>
      <c r="LFP1362" s="105"/>
      <c r="LFQ1362" s="105"/>
      <c r="LFR1362" s="105"/>
      <c r="LFS1362" s="105"/>
      <c r="LFT1362" s="105"/>
      <c r="LFU1362" s="105"/>
      <c r="LFV1362" s="105"/>
      <c r="LFW1362" s="105"/>
      <c r="LFX1362" s="105"/>
      <c r="LFY1362" s="105"/>
      <c r="LFZ1362" s="105"/>
      <c r="LGA1362" s="105"/>
      <c r="LGB1362" s="105"/>
      <c r="LGC1362" s="105"/>
      <c r="LGD1362" s="105"/>
      <c r="LGE1362" s="105"/>
      <c r="LGF1362" s="105"/>
      <c r="LGG1362" s="105"/>
      <c r="LGH1362" s="105"/>
      <c r="LGI1362" s="105"/>
      <c r="LGJ1362" s="105"/>
      <c r="LGK1362" s="105"/>
      <c r="LGL1362" s="105"/>
      <c r="LGM1362" s="105"/>
      <c r="LGN1362" s="105"/>
      <c r="LGO1362" s="105"/>
      <c r="LGP1362" s="105"/>
      <c r="LGQ1362" s="105"/>
      <c r="LGR1362" s="105"/>
      <c r="LGS1362" s="105"/>
      <c r="LGT1362" s="105"/>
      <c r="LGU1362" s="105"/>
      <c r="LGV1362" s="105"/>
      <c r="LGW1362" s="105"/>
      <c r="LGX1362" s="105"/>
      <c r="LGY1362" s="105"/>
      <c r="LGZ1362" s="105"/>
      <c r="LHA1362" s="105"/>
      <c r="LHB1362" s="105"/>
      <c r="LHC1362" s="105"/>
      <c r="LHD1362" s="105"/>
      <c r="LHE1362" s="105"/>
      <c r="LHF1362" s="105"/>
      <c r="LHG1362" s="105"/>
      <c r="LHH1362" s="105"/>
      <c r="LHI1362" s="105"/>
      <c r="LHJ1362" s="105"/>
      <c r="LHK1362" s="105"/>
      <c r="LHL1362" s="105"/>
      <c r="LHM1362" s="105"/>
      <c r="LHN1362" s="105"/>
      <c r="LHO1362" s="105"/>
      <c r="LHP1362" s="105"/>
      <c r="LHQ1362" s="105"/>
      <c r="LHR1362" s="105"/>
      <c r="LHS1362" s="105"/>
      <c r="LHT1362" s="105"/>
      <c r="LHU1362" s="105"/>
      <c r="LHV1362" s="105"/>
      <c r="LHW1362" s="105"/>
      <c r="LHX1362" s="105"/>
      <c r="LHY1362" s="105"/>
      <c r="LHZ1362" s="105"/>
      <c r="LIA1362" s="105"/>
      <c r="LIB1362" s="105"/>
      <c r="LIC1362" s="105"/>
      <c r="LID1362" s="105"/>
      <c r="LIE1362" s="105"/>
      <c r="LIF1362" s="105"/>
      <c r="LIG1362" s="105"/>
      <c r="LIH1362" s="105"/>
      <c r="LII1362" s="105"/>
      <c r="LIJ1362" s="105"/>
      <c r="LIK1362" s="105"/>
      <c r="LIL1362" s="105"/>
      <c r="LIM1362" s="105"/>
      <c r="LIN1362" s="105"/>
      <c r="LIO1362" s="105"/>
      <c r="LIP1362" s="105"/>
      <c r="LIQ1362" s="105"/>
      <c r="LIR1362" s="105"/>
      <c r="LIS1362" s="105"/>
      <c r="LIT1362" s="105"/>
      <c r="LIU1362" s="105"/>
      <c r="LIV1362" s="105"/>
      <c r="LIW1362" s="105"/>
      <c r="LIX1362" s="105"/>
      <c r="LIY1362" s="105"/>
      <c r="LIZ1362" s="105"/>
      <c r="LJA1362" s="105"/>
      <c r="LJB1362" s="105"/>
      <c r="LJC1362" s="105"/>
      <c r="LJD1362" s="105"/>
      <c r="LJE1362" s="105"/>
      <c r="LJF1362" s="105"/>
      <c r="LJG1362" s="105"/>
      <c r="LJH1362" s="105"/>
      <c r="LJI1362" s="105"/>
      <c r="LJJ1362" s="105"/>
      <c r="LJK1362" s="105"/>
      <c r="LJL1362" s="105"/>
      <c r="LJM1362" s="105"/>
      <c r="LJN1362" s="105"/>
      <c r="LJO1362" s="105"/>
      <c r="LJP1362" s="105"/>
      <c r="LJQ1362" s="105"/>
      <c r="LJR1362" s="105"/>
      <c r="LJS1362" s="105"/>
      <c r="LJT1362" s="105"/>
      <c r="LJU1362" s="105"/>
      <c r="LJV1362" s="105"/>
      <c r="LJW1362" s="105"/>
      <c r="LJX1362" s="105"/>
      <c r="LJY1362" s="105"/>
      <c r="LJZ1362" s="105"/>
      <c r="LKA1362" s="105"/>
      <c r="LKB1362" s="105"/>
      <c r="LKC1362" s="105"/>
      <c r="LKD1362" s="105"/>
      <c r="LKE1362" s="105"/>
      <c r="LKF1362" s="105"/>
      <c r="LKG1362" s="105"/>
      <c r="LKH1362" s="105"/>
      <c r="LKI1362" s="105"/>
      <c r="LKJ1362" s="105"/>
      <c r="LKK1362" s="105"/>
      <c r="LKL1362" s="105"/>
      <c r="LKM1362" s="105"/>
      <c r="LKN1362" s="105"/>
      <c r="LKO1362" s="105"/>
      <c r="LKP1362" s="105"/>
      <c r="LKQ1362" s="105"/>
      <c r="LKR1362" s="105"/>
      <c r="LKS1362" s="105"/>
      <c r="LKT1362" s="105"/>
      <c r="LKU1362" s="105"/>
      <c r="LKV1362" s="105"/>
      <c r="LKW1362" s="105"/>
      <c r="LKX1362" s="105"/>
      <c r="LKY1362" s="105"/>
      <c r="LKZ1362" s="105"/>
      <c r="LLA1362" s="105"/>
      <c r="LLB1362" s="105"/>
      <c r="LLC1362" s="105"/>
      <c r="LLD1362" s="105"/>
      <c r="LLE1362" s="105"/>
      <c r="LLF1362" s="105"/>
      <c r="LLG1362" s="105"/>
      <c r="LLH1362" s="105"/>
      <c r="LLI1362" s="105"/>
      <c r="LLJ1362" s="105"/>
      <c r="LLK1362" s="105"/>
      <c r="LLL1362" s="105"/>
      <c r="LLM1362" s="105"/>
      <c r="LLN1362" s="105"/>
      <c r="LLO1362" s="105"/>
      <c r="LLP1362" s="105"/>
      <c r="LLQ1362" s="105"/>
      <c r="LLR1362" s="105"/>
      <c r="LLS1362" s="105"/>
      <c r="LLT1362" s="105"/>
      <c r="LLU1362" s="105"/>
      <c r="LLV1362" s="105"/>
      <c r="LLW1362" s="105"/>
      <c r="LLX1362" s="105"/>
      <c r="LLY1362" s="105"/>
      <c r="LLZ1362" s="105"/>
      <c r="LMA1362" s="105"/>
      <c r="LMB1362" s="105"/>
      <c r="LMC1362" s="105"/>
      <c r="LMD1362" s="105"/>
      <c r="LME1362" s="105"/>
      <c r="LMF1362" s="105"/>
      <c r="LMG1362" s="105"/>
      <c r="LMH1362" s="105"/>
      <c r="LMI1362" s="105"/>
      <c r="LMJ1362" s="105"/>
      <c r="LMK1362" s="105"/>
      <c r="LML1362" s="105"/>
      <c r="LMM1362" s="105"/>
      <c r="LMN1362" s="105"/>
      <c r="LMO1362" s="105"/>
      <c r="LMP1362" s="105"/>
      <c r="LMQ1362" s="105"/>
      <c r="LMR1362" s="105"/>
      <c r="LMS1362" s="105"/>
      <c r="LMT1362" s="105"/>
      <c r="LMU1362" s="105"/>
      <c r="LMV1362" s="105"/>
      <c r="LMW1362" s="105"/>
      <c r="LMX1362" s="105"/>
      <c r="LMY1362" s="105"/>
      <c r="LMZ1362" s="105"/>
      <c r="LNA1362" s="105"/>
      <c r="LNB1362" s="105"/>
      <c r="LNC1362" s="105"/>
      <c r="LND1362" s="105"/>
      <c r="LNE1362" s="105"/>
      <c r="LNF1362" s="105"/>
      <c r="LNG1362" s="105"/>
      <c r="LNH1362" s="105"/>
      <c r="LNI1362" s="105"/>
      <c r="LNJ1362" s="105"/>
      <c r="LNK1362" s="105"/>
      <c r="LNL1362" s="105"/>
      <c r="LNM1362" s="105"/>
      <c r="LNN1362" s="105"/>
      <c r="LNO1362" s="105"/>
      <c r="LNP1362" s="105"/>
      <c r="LNQ1362" s="105"/>
      <c r="LNR1362" s="105"/>
      <c r="LNS1362" s="105"/>
      <c r="LNT1362" s="105"/>
      <c r="LNU1362" s="105"/>
      <c r="LNV1362" s="105"/>
      <c r="LNW1362" s="105"/>
      <c r="LNX1362" s="105"/>
      <c r="LNY1362" s="105"/>
      <c r="LNZ1362" s="105"/>
      <c r="LOA1362" s="105"/>
      <c r="LOB1362" s="105"/>
      <c r="LOC1362" s="105"/>
      <c r="LOD1362" s="105"/>
      <c r="LOE1362" s="105"/>
      <c r="LOF1362" s="105"/>
      <c r="LOG1362" s="105"/>
      <c r="LOH1362" s="105"/>
      <c r="LOI1362" s="105"/>
      <c r="LOJ1362" s="105"/>
      <c r="LOK1362" s="105"/>
      <c r="LOL1362" s="105"/>
      <c r="LOM1362" s="105"/>
      <c r="LON1362" s="105"/>
      <c r="LOO1362" s="105"/>
      <c r="LOP1362" s="105"/>
      <c r="LOQ1362" s="105"/>
      <c r="LOR1362" s="105"/>
      <c r="LOS1362" s="105"/>
      <c r="LOT1362" s="105"/>
      <c r="LOU1362" s="105"/>
      <c r="LOV1362" s="105"/>
      <c r="LOW1362" s="105"/>
      <c r="LOX1362" s="105"/>
      <c r="LOY1362" s="105"/>
      <c r="LOZ1362" s="105"/>
      <c r="LPA1362" s="105"/>
      <c r="LPB1362" s="105"/>
      <c r="LPC1362" s="105"/>
      <c r="LPD1362" s="105"/>
      <c r="LPE1362" s="105"/>
      <c r="LPF1362" s="105"/>
      <c r="LPG1362" s="105"/>
      <c r="LPH1362" s="105"/>
      <c r="LPI1362" s="105"/>
      <c r="LPJ1362" s="105"/>
      <c r="LPK1362" s="105"/>
      <c r="LPL1362" s="105"/>
      <c r="LPM1362" s="105"/>
      <c r="LPN1362" s="105"/>
      <c r="LPO1362" s="105"/>
      <c r="LPP1362" s="105"/>
      <c r="LPQ1362" s="105"/>
      <c r="LPR1362" s="105"/>
      <c r="LPS1362" s="105"/>
      <c r="LPT1362" s="105"/>
      <c r="LPU1362" s="105"/>
      <c r="LPV1362" s="105"/>
      <c r="LPW1362" s="105"/>
      <c r="LPX1362" s="105"/>
      <c r="LPY1362" s="105"/>
      <c r="LPZ1362" s="105"/>
      <c r="LQA1362" s="105"/>
      <c r="LQB1362" s="105"/>
      <c r="LQC1362" s="105"/>
      <c r="LQD1362" s="105"/>
      <c r="LQE1362" s="105"/>
      <c r="LQF1362" s="105"/>
      <c r="LQG1362" s="105"/>
      <c r="LQH1362" s="105"/>
      <c r="LQI1362" s="105"/>
      <c r="LQJ1362" s="105"/>
      <c r="LQK1362" s="105"/>
      <c r="LQL1362" s="105"/>
      <c r="LQM1362" s="105"/>
      <c r="LQN1362" s="105"/>
      <c r="LQO1362" s="105"/>
      <c r="LQP1362" s="105"/>
      <c r="LQQ1362" s="105"/>
      <c r="LQR1362" s="105"/>
      <c r="LQS1362" s="105"/>
      <c r="LQT1362" s="105"/>
      <c r="LQU1362" s="105"/>
      <c r="LQV1362" s="105"/>
      <c r="LQW1362" s="105"/>
      <c r="LQX1362" s="105"/>
      <c r="LQY1362" s="105"/>
      <c r="LQZ1362" s="105"/>
      <c r="LRA1362" s="105"/>
      <c r="LRB1362" s="105"/>
      <c r="LRC1362" s="105"/>
      <c r="LRD1362" s="105"/>
      <c r="LRE1362" s="105"/>
      <c r="LRF1362" s="105"/>
      <c r="LRG1362" s="105"/>
      <c r="LRH1362" s="105"/>
      <c r="LRI1362" s="105"/>
      <c r="LRJ1362" s="105"/>
      <c r="LRK1362" s="105"/>
      <c r="LRL1362" s="105"/>
      <c r="LRM1362" s="105"/>
      <c r="LRN1362" s="105"/>
      <c r="LRO1362" s="105"/>
      <c r="LRP1362" s="105"/>
      <c r="LRQ1362" s="105"/>
      <c r="LRR1362" s="105"/>
      <c r="LRS1362" s="105"/>
      <c r="LRT1362" s="105"/>
      <c r="LRU1362" s="105"/>
      <c r="LRV1362" s="105"/>
      <c r="LRW1362" s="105"/>
      <c r="LRX1362" s="105"/>
      <c r="LRY1362" s="105"/>
      <c r="LRZ1362" s="105"/>
      <c r="LSA1362" s="105"/>
      <c r="LSB1362" s="105"/>
      <c r="LSC1362" s="105"/>
      <c r="LSD1362" s="105"/>
      <c r="LSE1362" s="105"/>
      <c r="LSF1362" s="105"/>
      <c r="LSG1362" s="105"/>
      <c r="LSH1362" s="105"/>
      <c r="LSI1362" s="105"/>
      <c r="LSJ1362" s="105"/>
      <c r="LSK1362" s="105"/>
      <c r="LSL1362" s="105"/>
      <c r="LSM1362" s="105"/>
      <c r="LSN1362" s="105"/>
      <c r="LSO1362" s="105"/>
      <c r="LSP1362" s="105"/>
      <c r="LSQ1362" s="105"/>
      <c r="LSR1362" s="105"/>
      <c r="LSS1362" s="105"/>
      <c r="LST1362" s="105"/>
      <c r="LSU1362" s="105"/>
      <c r="LSV1362" s="105"/>
      <c r="LSW1362" s="105"/>
      <c r="LSX1362" s="105"/>
      <c r="LSY1362" s="105"/>
      <c r="LSZ1362" s="105"/>
      <c r="LTA1362" s="105"/>
      <c r="LTB1362" s="105"/>
      <c r="LTC1362" s="105"/>
      <c r="LTD1362" s="105"/>
      <c r="LTE1362" s="105"/>
      <c r="LTF1362" s="105"/>
      <c r="LTG1362" s="105"/>
      <c r="LTH1362" s="105"/>
      <c r="LTI1362" s="105"/>
      <c r="LTJ1362" s="105"/>
      <c r="LTK1362" s="105"/>
      <c r="LTL1362" s="105"/>
      <c r="LTM1362" s="105"/>
      <c r="LTN1362" s="105"/>
      <c r="LTO1362" s="105"/>
      <c r="LTP1362" s="105"/>
      <c r="LTQ1362" s="105"/>
      <c r="LTR1362" s="105"/>
      <c r="LTS1362" s="105"/>
      <c r="LTT1362" s="105"/>
      <c r="LTU1362" s="105"/>
      <c r="LTV1362" s="105"/>
      <c r="LTW1362" s="105"/>
      <c r="LTX1362" s="105"/>
      <c r="LTY1362" s="105"/>
      <c r="LTZ1362" s="105"/>
      <c r="LUA1362" s="105"/>
      <c r="LUB1362" s="105"/>
      <c r="LUC1362" s="105"/>
      <c r="LUD1362" s="105"/>
      <c r="LUE1362" s="105"/>
      <c r="LUF1362" s="105"/>
      <c r="LUG1362" s="105"/>
      <c r="LUH1362" s="105"/>
      <c r="LUI1362" s="105"/>
      <c r="LUJ1362" s="105"/>
      <c r="LUK1362" s="105"/>
      <c r="LUL1362" s="105"/>
      <c r="LUM1362" s="105"/>
      <c r="LUN1362" s="105"/>
      <c r="LUO1362" s="105"/>
      <c r="LUP1362" s="105"/>
      <c r="LUQ1362" s="105"/>
      <c r="LUR1362" s="105"/>
      <c r="LUS1362" s="105"/>
      <c r="LUT1362" s="105"/>
      <c r="LUU1362" s="105"/>
      <c r="LUV1362" s="105"/>
      <c r="LUW1362" s="105"/>
      <c r="LUX1362" s="105"/>
      <c r="LUY1362" s="105"/>
      <c r="LUZ1362" s="105"/>
      <c r="LVA1362" s="105"/>
      <c r="LVB1362" s="105"/>
      <c r="LVC1362" s="105"/>
      <c r="LVD1362" s="105"/>
      <c r="LVE1362" s="105"/>
      <c r="LVF1362" s="105"/>
      <c r="LVG1362" s="105"/>
      <c r="LVH1362" s="105"/>
      <c r="LVI1362" s="105"/>
      <c r="LVJ1362" s="105"/>
      <c r="LVK1362" s="105"/>
      <c r="LVL1362" s="105"/>
      <c r="LVM1362" s="105"/>
      <c r="LVN1362" s="105"/>
      <c r="LVO1362" s="105"/>
      <c r="LVP1362" s="105"/>
      <c r="LVQ1362" s="105"/>
      <c r="LVR1362" s="105"/>
      <c r="LVS1362" s="105"/>
      <c r="LVT1362" s="105"/>
      <c r="LVU1362" s="105"/>
      <c r="LVV1362" s="105"/>
      <c r="LVW1362" s="105"/>
      <c r="LVX1362" s="105"/>
      <c r="LVY1362" s="105"/>
      <c r="LVZ1362" s="105"/>
      <c r="LWA1362" s="105"/>
      <c r="LWB1362" s="105"/>
      <c r="LWC1362" s="105"/>
      <c r="LWD1362" s="105"/>
      <c r="LWE1362" s="105"/>
      <c r="LWF1362" s="105"/>
      <c r="LWG1362" s="105"/>
      <c r="LWH1362" s="105"/>
      <c r="LWI1362" s="105"/>
      <c r="LWJ1362" s="105"/>
      <c r="LWK1362" s="105"/>
      <c r="LWL1362" s="105"/>
      <c r="LWM1362" s="105"/>
      <c r="LWN1362" s="105"/>
      <c r="LWO1362" s="105"/>
      <c r="LWP1362" s="105"/>
      <c r="LWQ1362" s="105"/>
      <c r="LWR1362" s="105"/>
      <c r="LWS1362" s="105"/>
      <c r="LWT1362" s="105"/>
      <c r="LWU1362" s="105"/>
      <c r="LWV1362" s="105"/>
      <c r="LWW1362" s="105"/>
      <c r="LWX1362" s="105"/>
      <c r="LWY1362" s="105"/>
      <c r="LWZ1362" s="105"/>
      <c r="LXA1362" s="105"/>
      <c r="LXB1362" s="105"/>
      <c r="LXC1362" s="105"/>
      <c r="LXD1362" s="105"/>
      <c r="LXE1362" s="105"/>
      <c r="LXF1362" s="105"/>
      <c r="LXG1362" s="105"/>
      <c r="LXH1362" s="105"/>
      <c r="LXI1362" s="105"/>
      <c r="LXJ1362" s="105"/>
      <c r="LXK1362" s="105"/>
      <c r="LXL1362" s="105"/>
      <c r="LXM1362" s="105"/>
      <c r="LXN1362" s="105"/>
      <c r="LXO1362" s="105"/>
      <c r="LXP1362" s="105"/>
      <c r="LXQ1362" s="105"/>
      <c r="LXR1362" s="105"/>
      <c r="LXS1362" s="105"/>
      <c r="LXT1362" s="105"/>
      <c r="LXU1362" s="105"/>
      <c r="LXV1362" s="105"/>
      <c r="LXW1362" s="105"/>
      <c r="LXX1362" s="105"/>
      <c r="LXY1362" s="105"/>
      <c r="LXZ1362" s="105"/>
      <c r="LYA1362" s="105"/>
      <c r="LYB1362" s="105"/>
      <c r="LYC1362" s="105"/>
      <c r="LYD1362" s="105"/>
      <c r="LYE1362" s="105"/>
      <c r="LYF1362" s="105"/>
      <c r="LYG1362" s="105"/>
      <c r="LYH1362" s="105"/>
      <c r="LYI1362" s="105"/>
      <c r="LYJ1362" s="105"/>
      <c r="LYK1362" s="105"/>
      <c r="LYL1362" s="105"/>
      <c r="LYM1362" s="105"/>
      <c r="LYN1362" s="105"/>
      <c r="LYO1362" s="105"/>
      <c r="LYP1362" s="105"/>
      <c r="LYQ1362" s="105"/>
      <c r="LYR1362" s="105"/>
      <c r="LYS1362" s="105"/>
      <c r="LYT1362" s="105"/>
      <c r="LYU1362" s="105"/>
      <c r="LYV1362" s="105"/>
      <c r="LYW1362" s="105"/>
      <c r="LYX1362" s="105"/>
      <c r="LYY1362" s="105"/>
      <c r="LYZ1362" s="105"/>
      <c r="LZA1362" s="105"/>
      <c r="LZB1362" s="105"/>
      <c r="LZC1362" s="105"/>
      <c r="LZD1362" s="105"/>
      <c r="LZE1362" s="105"/>
      <c r="LZF1362" s="105"/>
      <c r="LZG1362" s="105"/>
      <c r="LZH1362" s="105"/>
      <c r="LZI1362" s="105"/>
      <c r="LZJ1362" s="105"/>
      <c r="LZK1362" s="105"/>
      <c r="LZL1362" s="105"/>
      <c r="LZM1362" s="105"/>
      <c r="LZN1362" s="105"/>
      <c r="LZO1362" s="105"/>
      <c r="LZP1362" s="105"/>
      <c r="LZQ1362" s="105"/>
      <c r="LZR1362" s="105"/>
      <c r="LZS1362" s="105"/>
      <c r="LZT1362" s="105"/>
      <c r="LZU1362" s="105"/>
      <c r="LZV1362" s="105"/>
      <c r="LZW1362" s="105"/>
      <c r="LZX1362" s="105"/>
      <c r="LZY1362" s="105"/>
      <c r="LZZ1362" s="105"/>
      <c r="MAA1362" s="105"/>
      <c r="MAB1362" s="105"/>
      <c r="MAC1362" s="105"/>
      <c r="MAD1362" s="105"/>
      <c r="MAE1362" s="105"/>
      <c r="MAF1362" s="105"/>
      <c r="MAG1362" s="105"/>
      <c r="MAH1362" s="105"/>
      <c r="MAI1362" s="105"/>
      <c r="MAJ1362" s="105"/>
      <c r="MAK1362" s="105"/>
      <c r="MAL1362" s="105"/>
      <c r="MAM1362" s="105"/>
      <c r="MAN1362" s="105"/>
      <c r="MAO1362" s="105"/>
      <c r="MAP1362" s="105"/>
      <c r="MAQ1362" s="105"/>
      <c r="MAR1362" s="105"/>
      <c r="MAS1362" s="105"/>
      <c r="MAT1362" s="105"/>
      <c r="MAU1362" s="105"/>
      <c r="MAV1362" s="105"/>
      <c r="MAW1362" s="105"/>
      <c r="MAX1362" s="105"/>
      <c r="MAY1362" s="105"/>
      <c r="MAZ1362" s="105"/>
      <c r="MBA1362" s="105"/>
      <c r="MBB1362" s="105"/>
      <c r="MBC1362" s="105"/>
      <c r="MBD1362" s="105"/>
      <c r="MBE1362" s="105"/>
      <c r="MBF1362" s="105"/>
      <c r="MBG1362" s="105"/>
      <c r="MBH1362" s="105"/>
      <c r="MBI1362" s="105"/>
      <c r="MBJ1362" s="105"/>
      <c r="MBK1362" s="105"/>
      <c r="MBL1362" s="105"/>
      <c r="MBM1362" s="105"/>
      <c r="MBN1362" s="105"/>
      <c r="MBO1362" s="105"/>
      <c r="MBP1362" s="105"/>
      <c r="MBQ1362" s="105"/>
      <c r="MBR1362" s="105"/>
      <c r="MBS1362" s="105"/>
      <c r="MBT1362" s="105"/>
      <c r="MBU1362" s="105"/>
      <c r="MBV1362" s="105"/>
      <c r="MBW1362" s="105"/>
      <c r="MBX1362" s="105"/>
      <c r="MBY1362" s="105"/>
      <c r="MBZ1362" s="105"/>
      <c r="MCA1362" s="105"/>
      <c r="MCB1362" s="105"/>
      <c r="MCC1362" s="105"/>
      <c r="MCD1362" s="105"/>
      <c r="MCE1362" s="105"/>
      <c r="MCF1362" s="105"/>
      <c r="MCG1362" s="105"/>
      <c r="MCH1362" s="105"/>
      <c r="MCI1362" s="105"/>
      <c r="MCJ1362" s="105"/>
      <c r="MCK1362" s="105"/>
      <c r="MCL1362" s="105"/>
      <c r="MCM1362" s="105"/>
      <c r="MCN1362" s="105"/>
      <c r="MCO1362" s="105"/>
      <c r="MCP1362" s="105"/>
      <c r="MCQ1362" s="105"/>
      <c r="MCR1362" s="105"/>
      <c r="MCS1362" s="105"/>
      <c r="MCT1362" s="105"/>
      <c r="MCU1362" s="105"/>
      <c r="MCV1362" s="105"/>
      <c r="MCW1362" s="105"/>
      <c r="MCX1362" s="105"/>
      <c r="MCY1362" s="105"/>
      <c r="MCZ1362" s="105"/>
      <c r="MDA1362" s="105"/>
      <c r="MDB1362" s="105"/>
      <c r="MDC1362" s="105"/>
      <c r="MDD1362" s="105"/>
      <c r="MDE1362" s="105"/>
      <c r="MDF1362" s="105"/>
      <c r="MDG1362" s="105"/>
      <c r="MDH1362" s="105"/>
      <c r="MDI1362" s="105"/>
      <c r="MDJ1362" s="105"/>
      <c r="MDK1362" s="105"/>
      <c r="MDL1362" s="105"/>
      <c r="MDM1362" s="105"/>
      <c r="MDN1362" s="105"/>
      <c r="MDO1362" s="105"/>
      <c r="MDP1362" s="105"/>
      <c r="MDQ1362" s="105"/>
      <c r="MDR1362" s="105"/>
      <c r="MDS1362" s="105"/>
      <c r="MDT1362" s="105"/>
      <c r="MDU1362" s="105"/>
      <c r="MDV1362" s="105"/>
      <c r="MDW1362" s="105"/>
      <c r="MDX1362" s="105"/>
      <c r="MDY1362" s="105"/>
      <c r="MDZ1362" s="105"/>
      <c r="MEA1362" s="105"/>
      <c r="MEB1362" s="105"/>
      <c r="MEC1362" s="105"/>
      <c r="MED1362" s="105"/>
      <c r="MEE1362" s="105"/>
      <c r="MEF1362" s="105"/>
      <c r="MEG1362" s="105"/>
      <c r="MEH1362" s="105"/>
      <c r="MEI1362" s="105"/>
      <c r="MEJ1362" s="105"/>
      <c r="MEK1362" s="105"/>
      <c r="MEL1362" s="105"/>
      <c r="MEM1362" s="105"/>
      <c r="MEN1362" s="105"/>
      <c r="MEO1362" s="105"/>
      <c r="MEP1362" s="105"/>
      <c r="MEQ1362" s="105"/>
      <c r="MER1362" s="105"/>
      <c r="MES1362" s="105"/>
      <c r="MET1362" s="105"/>
      <c r="MEU1362" s="105"/>
      <c r="MEV1362" s="105"/>
      <c r="MEW1362" s="105"/>
      <c r="MEX1362" s="105"/>
      <c r="MEY1362" s="105"/>
      <c r="MEZ1362" s="105"/>
      <c r="MFA1362" s="105"/>
      <c r="MFB1362" s="105"/>
      <c r="MFC1362" s="105"/>
      <c r="MFD1362" s="105"/>
      <c r="MFE1362" s="105"/>
      <c r="MFF1362" s="105"/>
      <c r="MFG1362" s="105"/>
      <c r="MFH1362" s="105"/>
      <c r="MFI1362" s="105"/>
      <c r="MFJ1362" s="105"/>
      <c r="MFK1362" s="105"/>
      <c r="MFL1362" s="105"/>
      <c r="MFM1362" s="105"/>
      <c r="MFN1362" s="105"/>
      <c r="MFO1362" s="105"/>
      <c r="MFP1362" s="105"/>
      <c r="MFQ1362" s="105"/>
      <c r="MFR1362" s="105"/>
      <c r="MFS1362" s="105"/>
      <c r="MFT1362" s="105"/>
      <c r="MFU1362" s="105"/>
      <c r="MFV1362" s="105"/>
      <c r="MFW1362" s="105"/>
      <c r="MFX1362" s="105"/>
      <c r="MFY1362" s="105"/>
      <c r="MFZ1362" s="105"/>
      <c r="MGA1362" s="105"/>
      <c r="MGB1362" s="105"/>
      <c r="MGC1362" s="105"/>
      <c r="MGD1362" s="105"/>
      <c r="MGE1362" s="105"/>
      <c r="MGF1362" s="105"/>
      <c r="MGG1362" s="105"/>
      <c r="MGH1362" s="105"/>
      <c r="MGI1362" s="105"/>
      <c r="MGJ1362" s="105"/>
      <c r="MGK1362" s="105"/>
      <c r="MGL1362" s="105"/>
      <c r="MGM1362" s="105"/>
      <c r="MGN1362" s="105"/>
      <c r="MGO1362" s="105"/>
      <c r="MGP1362" s="105"/>
      <c r="MGQ1362" s="105"/>
      <c r="MGR1362" s="105"/>
      <c r="MGS1362" s="105"/>
      <c r="MGT1362" s="105"/>
      <c r="MGU1362" s="105"/>
      <c r="MGV1362" s="105"/>
      <c r="MGW1362" s="105"/>
      <c r="MGX1362" s="105"/>
      <c r="MGY1362" s="105"/>
      <c r="MGZ1362" s="105"/>
      <c r="MHA1362" s="105"/>
      <c r="MHB1362" s="105"/>
      <c r="MHC1362" s="105"/>
      <c r="MHD1362" s="105"/>
      <c r="MHE1362" s="105"/>
      <c r="MHF1362" s="105"/>
      <c r="MHG1362" s="105"/>
      <c r="MHH1362" s="105"/>
      <c r="MHI1362" s="105"/>
      <c r="MHJ1362" s="105"/>
      <c r="MHK1362" s="105"/>
      <c r="MHL1362" s="105"/>
      <c r="MHM1362" s="105"/>
      <c r="MHN1362" s="105"/>
      <c r="MHO1362" s="105"/>
      <c r="MHP1362" s="105"/>
      <c r="MHQ1362" s="105"/>
      <c r="MHR1362" s="105"/>
      <c r="MHS1362" s="105"/>
      <c r="MHT1362" s="105"/>
      <c r="MHU1362" s="105"/>
      <c r="MHV1362" s="105"/>
      <c r="MHW1362" s="105"/>
      <c r="MHX1362" s="105"/>
      <c r="MHY1362" s="105"/>
      <c r="MHZ1362" s="105"/>
      <c r="MIA1362" s="105"/>
      <c r="MIB1362" s="105"/>
      <c r="MIC1362" s="105"/>
      <c r="MID1362" s="105"/>
      <c r="MIE1362" s="105"/>
      <c r="MIF1362" s="105"/>
      <c r="MIG1362" s="105"/>
      <c r="MIH1362" s="105"/>
      <c r="MII1362" s="105"/>
      <c r="MIJ1362" s="105"/>
      <c r="MIK1362" s="105"/>
      <c r="MIL1362" s="105"/>
      <c r="MIM1362" s="105"/>
      <c r="MIN1362" s="105"/>
      <c r="MIO1362" s="105"/>
      <c r="MIP1362" s="105"/>
      <c r="MIQ1362" s="105"/>
      <c r="MIR1362" s="105"/>
      <c r="MIS1362" s="105"/>
      <c r="MIT1362" s="105"/>
      <c r="MIU1362" s="105"/>
      <c r="MIV1362" s="105"/>
      <c r="MIW1362" s="105"/>
      <c r="MIX1362" s="105"/>
      <c r="MIY1362" s="105"/>
      <c r="MIZ1362" s="105"/>
      <c r="MJA1362" s="105"/>
      <c r="MJB1362" s="105"/>
      <c r="MJC1362" s="105"/>
      <c r="MJD1362" s="105"/>
      <c r="MJE1362" s="105"/>
      <c r="MJF1362" s="105"/>
      <c r="MJG1362" s="105"/>
      <c r="MJH1362" s="105"/>
      <c r="MJI1362" s="105"/>
      <c r="MJJ1362" s="105"/>
      <c r="MJK1362" s="105"/>
      <c r="MJL1362" s="105"/>
      <c r="MJM1362" s="105"/>
      <c r="MJN1362" s="105"/>
      <c r="MJO1362" s="105"/>
      <c r="MJP1362" s="105"/>
      <c r="MJQ1362" s="105"/>
      <c r="MJR1362" s="105"/>
      <c r="MJS1362" s="105"/>
      <c r="MJT1362" s="105"/>
      <c r="MJU1362" s="105"/>
      <c r="MJV1362" s="105"/>
      <c r="MJW1362" s="105"/>
      <c r="MJX1362" s="105"/>
      <c r="MJY1362" s="105"/>
      <c r="MJZ1362" s="105"/>
      <c r="MKA1362" s="105"/>
      <c r="MKB1362" s="105"/>
      <c r="MKC1362" s="105"/>
      <c r="MKD1362" s="105"/>
      <c r="MKE1362" s="105"/>
      <c r="MKF1362" s="105"/>
      <c r="MKG1362" s="105"/>
      <c r="MKH1362" s="105"/>
      <c r="MKI1362" s="105"/>
      <c r="MKJ1362" s="105"/>
      <c r="MKK1362" s="105"/>
      <c r="MKL1362" s="105"/>
      <c r="MKM1362" s="105"/>
      <c r="MKN1362" s="105"/>
      <c r="MKO1362" s="105"/>
      <c r="MKP1362" s="105"/>
      <c r="MKQ1362" s="105"/>
      <c r="MKR1362" s="105"/>
      <c r="MKS1362" s="105"/>
      <c r="MKT1362" s="105"/>
      <c r="MKU1362" s="105"/>
      <c r="MKV1362" s="105"/>
      <c r="MKW1362" s="105"/>
      <c r="MKX1362" s="105"/>
      <c r="MKY1362" s="105"/>
      <c r="MKZ1362" s="105"/>
      <c r="MLA1362" s="105"/>
      <c r="MLB1362" s="105"/>
      <c r="MLC1362" s="105"/>
      <c r="MLD1362" s="105"/>
      <c r="MLE1362" s="105"/>
      <c r="MLF1362" s="105"/>
      <c r="MLG1362" s="105"/>
      <c r="MLH1362" s="105"/>
      <c r="MLI1362" s="105"/>
      <c r="MLJ1362" s="105"/>
      <c r="MLK1362" s="105"/>
      <c r="MLL1362" s="105"/>
      <c r="MLM1362" s="105"/>
      <c r="MLN1362" s="105"/>
      <c r="MLO1362" s="105"/>
      <c r="MLP1362" s="105"/>
      <c r="MLQ1362" s="105"/>
      <c r="MLR1362" s="105"/>
      <c r="MLS1362" s="105"/>
      <c r="MLT1362" s="105"/>
      <c r="MLU1362" s="105"/>
      <c r="MLV1362" s="105"/>
      <c r="MLW1362" s="105"/>
      <c r="MLX1362" s="105"/>
      <c r="MLY1362" s="105"/>
      <c r="MLZ1362" s="105"/>
      <c r="MMA1362" s="105"/>
      <c r="MMB1362" s="105"/>
      <c r="MMC1362" s="105"/>
      <c r="MMD1362" s="105"/>
      <c r="MME1362" s="105"/>
      <c r="MMF1362" s="105"/>
      <c r="MMG1362" s="105"/>
      <c r="MMH1362" s="105"/>
      <c r="MMI1362" s="105"/>
      <c r="MMJ1362" s="105"/>
      <c r="MMK1362" s="105"/>
      <c r="MML1362" s="105"/>
      <c r="MMM1362" s="105"/>
      <c r="MMN1362" s="105"/>
      <c r="MMO1362" s="105"/>
      <c r="MMP1362" s="105"/>
      <c r="MMQ1362" s="105"/>
      <c r="MMR1362" s="105"/>
      <c r="MMS1362" s="105"/>
      <c r="MMT1362" s="105"/>
      <c r="MMU1362" s="105"/>
      <c r="MMV1362" s="105"/>
      <c r="MMW1362" s="105"/>
      <c r="MMX1362" s="105"/>
      <c r="MMY1362" s="105"/>
      <c r="MMZ1362" s="105"/>
      <c r="MNA1362" s="105"/>
      <c r="MNB1362" s="105"/>
      <c r="MNC1362" s="105"/>
      <c r="MND1362" s="105"/>
      <c r="MNE1362" s="105"/>
      <c r="MNF1362" s="105"/>
      <c r="MNG1362" s="105"/>
      <c r="MNH1362" s="105"/>
      <c r="MNI1362" s="105"/>
      <c r="MNJ1362" s="105"/>
      <c r="MNK1362" s="105"/>
      <c r="MNL1362" s="105"/>
      <c r="MNM1362" s="105"/>
      <c r="MNN1362" s="105"/>
      <c r="MNO1362" s="105"/>
      <c r="MNP1362" s="105"/>
      <c r="MNQ1362" s="105"/>
      <c r="MNR1362" s="105"/>
      <c r="MNS1362" s="105"/>
      <c r="MNT1362" s="105"/>
      <c r="MNU1362" s="105"/>
      <c r="MNV1362" s="105"/>
      <c r="MNW1362" s="105"/>
      <c r="MNX1362" s="105"/>
      <c r="MNY1362" s="105"/>
      <c r="MNZ1362" s="105"/>
      <c r="MOA1362" s="105"/>
      <c r="MOB1362" s="105"/>
      <c r="MOC1362" s="105"/>
      <c r="MOD1362" s="105"/>
      <c r="MOE1362" s="105"/>
      <c r="MOF1362" s="105"/>
      <c r="MOG1362" s="105"/>
      <c r="MOH1362" s="105"/>
      <c r="MOI1362" s="105"/>
      <c r="MOJ1362" s="105"/>
      <c r="MOK1362" s="105"/>
      <c r="MOL1362" s="105"/>
      <c r="MOM1362" s="105"/>
      <c r="MON1362" s="105"/>
      <c r="MOO1362" s="105"/>
      <c r="MOP1362" s="105"/>
      <c r="MOQ1362" s="105"/>
      <c r="MOR1362" s="105"/>
      <c r="MOS1362" s="105"/>
      <c r="MOT1362" s="105"/>
      <c r="MOU1362" s="105"/>
      <c r="MOV1362" s="105"/>
      <c r="MOW1362" s="105"/>
      <c r="MOX1362" s="105"/>
      <c r="MOY1362" s="105"/>
      <c r="MOZ1362" s="105"/>
      <c r="MPA1362" s="105"/>
      <c r="MPB1362" s="105"/>
      <c r="MPC1362" s="105"/>
      <c r="MPD1362" s="105"/>
      <c r="MPE1362" s="105"/>
      <c r="MPF1362" s="105"/>
      <c r="MPG1362" s="105"/>
      <c r="MPH1362" s="105"/>
      <c r="MPI1362" s="105"/>
      <c r="MPJ1362" s="105"/>
      <c r="MPK1362" s="105"/>
      <c r="MPL1362" s="105"/>
      <c r="MPM1362" s="105"/>
      <c r="MPN1362" s="105"/>
      <c r="MPO1362" s="105"/>
      <c r="MPP1362" s="105"/>
      <c r="MPQ1362" s="105"/>
      <c r="MPR1362" s="105"/>
      <c r="MPS1362" s="105"/>
      <c r="MPT1362" s="105"/>
      <c r="MPU1362" s="105"/>
      <c r="MPV1362" s="105"/>
      <c r="MPW1362" s="105"/>
      <c r="MPX1362" s="105"/>
      <c r="MPY1362" s="105"/>
      <c r="MPZ1362" s="105"/>
      <c r="MQA1362" s="105"/>
      <c r="MQB1362" s="105"/>
      <c r="MQC1362" s="105"/>
      <c r="MQD1362" s="105"/>
      <c r="MQE1362" s="105"/>
      <c r="MQF1362" s="105"/>
      <c r="MQG1362" s="105"/>
      <c r="MQH1362" s="105"/>
      <c r="MQI1362" s="105"/>
      <c r="MQJ1362" s="105"/>
      <c r="MQK1362" s="105"/>
      <c r="MQL1362" s="105"/>
      <c r="MQM1362" s="105"/>
      <c r="MQN1362" s="105"/>
      <c r="MQO1362" s="105"/>
      <c r="MQP1362" s="105"/>
      <c r="MQQ1362" s="105"/>
      <c r="MQR1362" s="105"/>
      <c r="MQS1362" s="105"/>
      <c r="MQT1362" s="105"/>
      <c r="MQU1362" s="105"/>
      <c r="MQV1362" s="105"/>
      <c r="MQW1362" s="105"/>
      <c r="MQX1362" s="105"/>
      <c r="MQY1362" s="105"/>
      <c r="MQZ1362" s="105"/>
      <c r="MRA1362" s="105"/>
      <c r="MRB1362" s="105"/>
      <c r="MRC1362" s="105"/>
      <c r="MRD1362" s="105"/>
      <c r="MRE1362" s="105"/>
      <c r="MRF1362" s="105"/>
      <c r="MRG1362" s="105"/>
      <c r="MRH1362" s="105"/>
      <c r="MRI1362" s="105"/>
      <c r="MRJ1362" s="105"/>
      <c r="MRK1362" s="105"/>
      <c r="MRL1362" s="105"/>
      <c r="MRM1362" s="105"/>
      <c r="MRN1362" s="105"/>
      <c r="MRO1362" s="105"/>
      <c r="MRP1362" s="105"/>
      <c r="MRQ1362" s="105"/>
      <c r="MRR1362" s="105"/>
      <c r="MRS1362" s="105"/>
      <c r="MRT1362" s="105"/>
      <c r="MRU1362" s="105"/>
      <c r="MRV1362" s="105"/>
      <c r="MRW1362" s="105"/>
      <c r="MRX1362" s="105"/>
      <c r="MRY1362" s="105"/>
      <c r="MRZ1362" s="105"/>
      <c r="MSA1362" s="105"/>
      <c r="MSB1362" s="105"/>
      <c r="MSC1362" s="105"/>
      <c r="MSD1362" s="105"/>
      <c r="MSE1362" s="105"/>
      <c r="MSF1362" s="105"/>
      <c r="MSG1362" s="105"/>
      <c r="MSH1362" s="105"/>
      <c r="MSI1362" s="105"/>
      <c r="MSJ1362" s="105"/>
      <c r="MSK1362" s="105"/>
      <c r="MSL1362" s="105"/>
      <c r="MSM1362" s="105"/>
      <c r="MSN1362" s="105"/>
      <c r="MSO1362" s="105"/>
      <c r="MSP1362" s="105"/>
      <c r="MSQ1362" s="105"/>
      <c r="MSR1362" s="105"/>
      <c r="MSS1362" s="105"/>
      <c r="MST1362" s="105"/>
      <c r="MSU1362" s="105"/>
      <c r="MSV1362" s="105"/>
      <c r="MSW1362" s="105"/>
      <c r="MSX1362" s="105"/>
      <c r="MSY1362" s="105"/>
      <c r="MSZ1362" s="105"/>
      <c r="MTA1362" s="105"/>
      <c r="MTB1362" s="105"/>
      <c r="MTC1362" s="105"/>
      <c r="MTD1362" s="105"/>
      <c r="MTE1362" s="105"/>
      <c r="MTF1362" s="105"/>
      <c r="MTG1362" s="105"/>
      <c r="MTH1362" s="105"/>
      <c r="MTI1362" s="105"/>
      <c r="MTJ1362" s="105"/>
      <c r="MTK1362" s="105"/>
      <c r="MTL1362" s="105"/>
      <c r="MTM1362" s="105"/>
      <c r="MTN1362" s="105"/>
      <c r="MTO1362" s="105"/>
      <c r="MTP1362" s="105"/>
      <c r="MTQ1362" s="105"/>
      <c r="MTR1362" s="105"/>
      <c r="MTS1362" s="105"/>
      <c r="MTT1362" s="105"/>
      <c r="MTU1362" s="105"/>
      <c r="MTV1362" s="105"/>
      <c r="MTW1362" s="105"/>
      <c r="MTX1362" s="105"/>
      <c r="MTY1362" s="105"/>
      <c r="MTZ1362" s="105"/>
      <c r="MUA1362" s="105"/>
      <c r="MUB1362" s="105"/>
      <c r="MUC1362" s="105"/>
      <c r="MUD1362" s="105"/>
      <c r="MUE1362" s="105"/>
      <c r="MUF1362" s="105"/>
      <c r="MUG1362" s="105"/>
      <c r="MUH1362" s="105"/>
      <c r="MUI1362" s="105"/>
      <c r="MUJ1362" s="105"/>
      <c r="MUK1362" s="105"/>
      <c r="MUL1362" s="105"/>
      <c r="MUM1362" s="105"/>
      <c r="MUN1362" s="105"/>
      <c r="MUO1362" s="105"/>
      <c r="MUP1362" s="105"/>
      <c r="MUQ1362" s="105"/>
      <c r="MUR1362" s="105"/>
      <c r="MUS1362" s="105"/>
      <c r="MUT1362" s="105"/>
      <c r="MUU1362" s="105"/>
      <c r="MUV1362" s="105"/>
      <c r="MUW1362" s="105"/>
      <c r="MUX1362" s="105"/>
      <c r="MUY1362" s="105"/>
      <c r="MUZ1362" s="105"/>
      <c r="MVA1362" s="105"/>
      <c r="MVB1362" s="105"/>
      <c r="MVC1362" s="105"/>
      <c r="MVD1362" s="105"/>
      <c r="MVE1362" s="105"/>
      <c r="MVF1362" s="105"/>
      <c r="MVG1362" s="105"/>
      <c r="MVH1362" s="105"/>
      <c r="MVI1362" s="105"/>
      <c r="MVJ1362" s="105"/>
      <c r="MVK1362" s="105"/>
      <c r="MVL1362" s="105"/>
      <c r="MVM1362" s="105"/>
      <c r="MVN1362" s="105"/>
      <c r="MVO1362" s="105"/>
      <c r="MVP1362" s="105"/>
      <c r="MVQ1362" s="105"/>
      <c r="MVR1362" s="105"/>
      <c r="MVS1362" s="105"/>
      <c r="MVT1362" s="105"/>
      <c r="MVU1362" s="105"/>
      <c r="MVV1362" s="105"/>
      <c r="MVW1362" s="105"/>
      <c r="MVX1362" s="105"/>
      <c r="MVY1362" s="105"/>
      <c r="MVZ1362" s="105"/>
      <c r="MWA1362" s="105"/>
      <c r="MWB1362" s="105"/>
      <c r="MWC1362" s="105"/>
      <c r="MWD1362" s="105"/>
      <c r="MWE1362" s="105"/>
      <c r="MWF1362" s="105"/>
      <c r="MWG1362" s="105"/>
      <c r="MWH1362" s="105"/>
      <c r="MWI1362" s="105"/>
      <c r="MWJ1362" s="105"/>
      <c r="MWK1362" s="105"/>
      <c r="MWL1362" s="105"/>
      <c r="MWM1362" s="105"/>
      <c r="MWN1362" s="105"/>
      <c r="MWO1362" s="105"/>
      <c r="MWP1362" s="105"/>
      <c r="MWQ1362" s="105"/>
      <c r="MWR1362" s="105"/>
      <c r="MWS1362" s="105"/>
      <c r="MWT1362" s="105"/>
      <c r="MWU1362" s="105"/>
      <c r="MWV1362" s="105"/>
      <c r="MWW1362" s="105"/>
      <c r="MWX1362" s="105"/>
      <c r="MWY1362" s="105"/>
      <c r="MWZ1362" s="105"/>
      <c r="MXA1362" s="105"/>
      <c r="MXB1362" s="105"/>
      <c r="MXC1362" s="105"/>
      <c r="MXD1362" s="105"/>
      <c r="MXE1362" s="105"/>
      <c r="MXF1362" s="105"/>
      <c r="MXG1362" s="105"/>
      <c r="MXH1362" s="105"/>
      <c r="MXI1362" s="105"/>
      <c r="MXJ1362" s="105"/>
      <c r="MXK1362" s="105"/>
      <c r="MXL1362" s="105"/>
      <c r="MXM1362" s="105"/>
      <c r="MXN1362" s="105"/>
      <c r="MXO1362" s="105"/>
      <c r="MXP1362" s="105"/>
      <c r="MXQ1362" s="105"/>
      <c r="MXR1362" s="105"/>
      <c r="MXS1362" s="105"/>
      <c r="MXT1362" s="105"/>
      <c r="MXU1362" s="105"/>
      <c r="MXV1362" s="105"/>
      <c r="MXW1362" s="105"/>
      <c r="MXX1362" s="105"/>
      <c r="MXY1362" s="105"/>
      <c r="MXZ1362" s="105"/>
      <c r="MYA1362" s="105"/>
      <c r="MYB1362" s="105"/>
      <c r="MYC1362" s="105"/>
      <c r="MYD1362" s="105"/>
      <c r="MYE1362" s="105"/>
      <c r="MYF1362" s="105"/>
      <c r="MYG1362" s="105"/>
      <c r="MYH1362" s="105"/>
      <c r="MYI1362" s="105"/>
      <c r="MYJ1362" s="105"/>
      <c r="MYK1362" s="105"/>
      <c r="MYL1362" s="105"/>
      <c r="MYM1362" s="105"/>
      <c r="MYN1362" s="105"/>
      <c r="MYO1362" s="105"/>
      <c r="MYP1362" s="105"/>
      <c r="MYQ1362" s="105"/>
      <c r="MYR1362" s="105"/>
      <c r="MYS1362" s="105"/>
      <c r="MYT1362" s="105"/>
      <c r="MYU1362" s="105"/>
      <c r="MYV1362" s="105"/>
      <c r="MYW1362" s="105"/>
      <c r="MYX1362" s="105"/>
      <c r="MYY1362" s="105"/>
      <c r="MYZ1362" s="105"/>
      <c r="MZA1362" s="105"/>
      <c r="MZB1362" s="105"/>
      <c r="MZC1362" s="105"/>
      <c r="MZD1362" s="105"/>
      <c r="MZE1362" s="105"/>
      <c r="MZF1362" s="105"/>
      <c r="MZG1362" s="105"/>
      <c r="MZH1362" s="105"/>
      <c r="MZI1362" s="105"/>
      <c r="MZJ1362" s="105"/>
      <c r="MZK1362" s="105"/>
      <c r="MZL1362" s="105"/>
      <c r="MZM1362" s="105"/>
      <c r="MZN1362" s="105"/>
      <c r="MZO1362" s="105"/>
      <c r="MZP1362" s="105"/>
      <c r="MZQ1362" s="105"/>
      <c r="MZR1362" s="105"/>
      <c r="MZS1362" s="105"/>
      <c r="MZT1362" s="105"/>
      <c r="MZU1362" s="105"/>
      <c r="MZV1362" s="105"/>
      <c r="MZW1362" s="105"/>
      <c r="MZX1362" s="105"/>
      <c r="MZY1362" s="105"/>
      <c r="MZZ1362" s="105"/>
      <c r="NAA1362" s="105"/>
      <c r="NAB1362" s="105"/>
      <c r="NAC1362" s="105"/>
      <c r="NAD1362" s="105"/>
      <c r="NAE1362" s="105"/>
      <c r="NAF1362" s="105"/>
      <c r="NAG1362" s="105"/>
      <c r="NAH1362" s="105"/>
      <c r="NAI1362" s="105"/>
      <c r="NAJ1362" s="105"/>
      <c r="NAK1362" s="105"/>
      <c r="NAL1362" s="105"/>
      <c r="NAM1362" s="105"/>
      <c r="NAN1362" s="105"/>
      <c r="NAO1362" s="105"/>
      <c r="NAP1362" s="105"/>
      <c r="NAQ1362" s="105"/>
      <c r="NAR1362" s="105"/>
      <c r="NAS1362" s="105"/>
      <c r="NAT1362" s="105"/>
      <c r="NAU1362" s="105"/>
      <c r="NAV1362" s="105"/>
      <c r="NAW1362" s="105"/>
      <c r="NAX1362" s="105"/>
      <c r="NAY1362" s="105"/>
      <c r="NAZ1362" s="105"/>
      <c r="NBA1362" s="105"/>
      <c r="NBB1362" s="105"/>
      <c r="NBC1362" s="105"/>
      <c r="NBD1362" s="105"/>
      <c r="NBE1362" s="105"/>
      <c r="NBF1362" s="105"/>
      <c r="NBG1362" s="105"/>
      <c r="NBH1362" s="105"/>
      <c r="NBI1362" s="105"/>
      <c r="NBJ1362" s="105"/>
      <c r="NBK1362" s="105"/>
      <c r="NBL1362" s="105"/>
      <c r="NBM1362" s="105"/>
      <c r="NBN1362" s="105"/>
      <c r="NBO1362" s="105"/>
      <c r="NBP1362" s="105"/>
      <c r="NBQ1362" s="105"/>
      <c r="NBR1362" s="105"/>
      <c r="NBS1362" s="105"/>
      <c r="NBT1362" s="105"/>
      <c r="NBU1362" s="105"/>
      <c r="NBV1362" s="105"/>
      <c r="NBW1362" s="105"/>
      <c r="NBX1362" s="105"/>
      <c r="NBY1362" s="105"/>
      <c r="NBZ1362" s="105"/>
      <c r="NCA1362" s="105"/>
      <c r="NCB1362" s="105"/>
      <c r="NCC1362" s="105"/>
      <c r="NCD1362" s="105"/>
      <c r="NCE1362" s="105"/>
      <c r="NCF1362" s="105"/>
      <c r="NCG1362" s="105"/>
      <c r="NCH1362" s="105"/>
      <c r="NCI1362" s="105"/>
      <c r="NCJ1362" s="105"/>
      <c r="NCK1362" s="105"/>
      <c r="NCL1362" s="105"/>
      <c r="NCM1362" s="105"/>
      <c r="NCN1362" s="105"/>
      <c r="NCO1362" s="105"/>
      <c r="NCP1362" s="105"/>
      <c r="NCQ1362" s="105"/>
      <c r="NCR1362" s="105"/>
      <c r="NCS1362" s="105"/>
      <c r="NCT1362" s="105"/>
      <c r="NCU1362" s="105"/>
      <c r="NCV1362" s="105"/>
      <c r="NCW1362" s="105"/>
      <c r="NCX1362" s="105"/>
      <c r="NCY1362" s="105"/>
      <c r="NCZ1362" s="105"/>
      <c r="NDA1362" s="105"/>
      <c r="NDB1362" s="105"/>
      <c r="NDC1362" s="105"/>
      <c r="NDD1362" s="105"/>
      <c r="NDE1362" s="105"/>
      <c r="NDF1362" s="105"/>
      <c r="NDG1362" s="105"/>
      <c r="NDH1362" s="105"/>
      <c r="NDI1362" s="105"/>
      <c r="NDJ1362" s="105"/>
      <c r="NDK1362" s="105"/>
      <c r="NDL1362" s="105"/>
      <c r="NDM1362" s="105"/>
      <c r="NDN1362" s="105"/>
      <c r="NDO1362" s="105"/>
      <c r="NDP1362" s="105"/>
      <c r="NDQ1362" s="105"/>
      <c r="NDR1362" s="105"/>
      <c r="NDS1362" s="105"/>
      <c r="NDT1362" s="105"/>
      <c r="NDU1362" s="105"/>
      <c r="NDV1362" s="105"/>
      <c r="NDW1362" s="105"/>
      <c r="NDX1362" s="105"/>
      <c r="NDY1362" s="105"/>
      <c r="NDZ1362" s="105"/>
      <c r="NEA1362" s="105"/>
      <c r="NEB1362" s="105"/>
      <c r="NEC1362" s="105"/>
      <c r="NED1362" s="105"/>
      <c r="NEE1362" s="105"/>
      <c r="NEF1362" s="105"/>
      <c r="NEG1362" s="105"/>
      <c r="NEH1362" s="105"/>
      <c r="NEI1362" s="105"/>
      <c r="NEJ1362" s="105"/>
      <c r="NEK1362" s="105"/>
      <c r="NEL1362" s="105"/>
      <c r="NEM1362" s="105"/>
      <c r="NEN1362" s="105"/>
      <c r="NEO1362" s="105"/>
      <c r="NEP1362" s="105"/>
      <c r="NEQ1362" s="105"/>
      <c r="NER1362" s="105"/>
      <c r="NES1362" s="105"/>
      <c r="NET1362" s="105"/>
      <c r="NEU1362" s="105"/>
      <c r="NEV1362" s="105"/>
      <c r="NEW1362" s="105"/>
      <c r="NEX1362" s="105"/>
      <c r="NEY1362" s="105"/>
      <c r="NEZ1362" s="105"/>
      <c r="NFA1362" s="105"/>
      <c r="NFB1362" s="105"/>
      <c r="NFC1362" s="105"/>
      <c r="NFD1362" s="105"/>
      <c r="NFE1362" s="105"/>
      <c r="NFF1362" s="105"/>
      <c r="NFG1362" s="105"/>
      <c r="NFH1362" s="105"/>
      <c r="NFI1362" s="105"/>
      <c r="NFJ1362" s="105"/>
      <c r="NFK1362" s="105"/>
      <c r="NFL1362" s="105"/>
      <c r="NFM1362" s="105"/>
      <c r="NFN1362" s="105"/>
      <c r="NFO1362" s="105"/>
      <c r="NFP1362" s="105"/>
      <c r="NFQ1362" s="105"/>
      <c r="NFR1362" s="105"/>
      <c r="NFS1362" s="105"/>
      <c r="NFT1362" s="105"/>
      <c r="NFU1362" s="105"/>
      <c r="NFV1362" s="105"/>
      <c r="NFW1362" s="105"/>
      <c r="NFX1362" s="105"/>
      <c r="NFY1362" s="105"/>
      <c r="NFZ1362" s="105"/>
      <c r="NGA1362" s="105"/>
      <c r="NGB1362" s="105"/>
      <c r="NGC1362" s="105"/>
      <c r="NGD1362" s="105"/>
      <c r="NGE1362" s="105"/>
      <c r="NGF1362" s="105"/>
      <c r="NGG1362" s="105"/>
      <c r="NGH1362" s="105"/>
      <c r="NGI1362" s="105"/>
      <c r="NGJ1362" s="105"/>
      <c r="NGK1362" s="105"/>
      <c r="NGL1362" s="105"/>
      <c r="NGM1362" s="105"/>
      <c r="NGN1362" s="105"/>
      <c r="NGO1362" s="105"/>
      <c r="NGP1362" s="105"/>
      <c r="NGQ1362" s="105"/>
      <c r="NGR1362" s="105"/>
      <c r="NGS1362" s="105"/>
      <c r="NGT1362" s="105"/>
      <c r="NGU1362" s="105"/>
      <c r="NGV1362" s="105"/>
      <c r="NGW1362" s="105"/>
      <c r="NGX1362" s="105"/>
      <c r="NGY1362" s="105"/>
      <c r="NGZ1362" s="105"/>
      <c r="NHA1362" s="105"/>
      <c r="NHB1362" s="105"/>
      <c r="NHC1362" s="105"/>
      <c r="NHD1362" s="105"/>
      <c r="NHE1362" s="105"/>
      <c r="NHF1362" s="105"/>
      <c r="NHG1362" s="105"/>
      <c r="NHH1362" s="105"/>
      <c r="NHI1362" s="105"/>
      <c r="NHJ1362" s="105"/>
      <c r="NHK1362" s="105"/>
      <c r="NHL1362" s="105"/>
      <c r="NHM1362" s="105"/>
      <c r="NHN1362" s="105"/>
      <c r="NHO1362" s="105"/>
      <c r="NHP1362" s="105"/>
      <c r="NHQ1362" s="105"/>
      <c r="NHR1362" s="105"/>
      <c r="NHS1362" s="105"/>
      <c r="NHT1362" s="105"/>
      <c r="NHU1362" s="105"/>
      <c r="NHV1362" s="105"/>
      <c r="NHW1362" s="105"/>
      <c r="NHX1362" s="105"/>
      <c r="NHY1362" s="105"/>
      <c r="NHZ1362" s="105"/>
      <c r="NIA1362" s="105"/>
      <c r="NIB1362" s="105"/>
      <c r="NIC1362" s="105"/>
      <c r="NID1362" s="105"/>
      <c r="NIE1362" s="105"/>
      <c r="NIF1362" s="105"/>
      <c r="NIG1362" s="105"/>
      <c r="NIH1362" s="105"/>
      <c r="NII1362" s="105"/>
      <c r="NIJ1362" s="105"/>
      <c r="NIK1362" s="105"/>
      <c r="NIL1362" s="105"/>
      <c r="NIM1362" s="105"/>
      <c r="NIN1362" s="105"/>
      <c r="NIO1362" s="105"/>
      <c r="NIP1362" s="105"/>
      <c r="NIQ1362" s="105"/>
      <c r="NIR1362" s="105"/>
      <c r="NIS1362" s="105"/>
      <c r="NIT1362" s="105"/>
      <c r="NIU1362" s="105"/>
      <c r="NIV1362" s="105"/>
      <c r="NIW1362" s="105"/>
      <c r="NIX1362" s="105"/>
      <c r="NIY1362" s="105"/>
      <c r="NIZ1362" s="105"/>
      <c r="NJA1362" s="105"/>
      <c r="NJB1362" s="105"/>
      <c r="NJC1362" s="105"/>
      <c r="NJD1362" s="105"/>
      <c r="NJE1362" s="105"/>
      <c r="NJF1362" s="105"/>
      <c r="NJG1362" s="105"/>
      <c r="NJH1362" s="105"/>
      <c r="NJI1362" s="105"/>
      <c r="NJJ1362" s="105"/>
      <c r="NJK1362" s="105"/>
      <c r="NJL1362" s="105"/>
      <c r="NJM1362" s="105"/>
      <c r="NJN1362" s="105"/>
      <c r="NJO1362" s="105"/>
      <c r="NJP1362" s="105"/>
      <c r="NJQ1362" s="105"/>
      <c r="NJR1362" s="105"/>
      <c r="NJS1362" s="105"/>
      <c r="NJT1362" s="105"/>
      <c r="NJU1362" s="105"/>
      <c r="NJV1362" s="105"/>
      <c r="NJW1362" s="105"/>
      <c r="NJX1362" s="105"/>
      <c r="NJY1362" s="105"/>
      <c r="NJZ1362" s="105"/>
      <c r="NKA1362" s="105"/>
      <c r="NKB1362" s="105"/>
      <c r="NKC1362" s="105"/>
      <c r="NKD1362" s="105"/>
      <c r="NKE1362" s="105"/>
      <c r="NKF1362" s="105"/>
      <c r="NKG1362" s="105"/>
      <c r="NKH1362" s="105"/>
      <c r="NKI1362" s="105"/>
      <c r="NKJ1362" s="105"/>
      <c r="NKK1362" s="105"/>
      <c r="NKL1362" s="105"/>
      <c r="NKM1362" s="105"/>
      <c r="NKN1362" s="105"/>
      <c r="NKO1362" s="105"/>
      <c r="NKP1362" s="105"/>
      <c r="NKQ1362" s="105"/>
      <c r="NKR1362" s="105"/>
      <c r="NKS1362" s="105"/>
      <c r="NKT1362" s="105"/>
      <c r="NKU1362" s="105"/>
      <c r="NKV1362" s="105"/>
      <c r="NKW1362" s="105"/>
      <c r="NKX1362" s="105"/>
      <c r="NKY1362" s="105"/>
      <c r="NKZ1362" s="105"/>
      <c r="NLA1362" s="105"/>
      <c r="NLB1362" s="105"/>
      <c r="NLC1362" s="105"/>
      <c r="NLD1362" s="105"/>
      <c r="NLE1362" s="105"/>
      <c r="NLF1362" s="105"/>
      <c r="NLG1362" s="105"/>
      <c r="NLH1362" s="105"/>
      <c r="NLI1362" s="105"/>
      <c r="NLJ1362" s="105"/>
      <c r="NLK1362" s="105"/>
      <c r="NLL1362" s="105"/>
      <c r="NLM1362" s="105"/>
      <c r="NLN1362" s="105"/>
      <c r="NLO1362" s="105"/>
      <c r="NLP1362" s="105"/>
      <c r="NLQ1362" s="105"/>
      <c r="NLR1362" s="105"/>
      <c r="NLS1362" s="105"/>
      <c r="NLT1362" s="105"/>
      <c r="NLU1362" s="105"/>
      <c r="NLV1362" s="105"/>
      <c r="NLW1362" s="105"/>
      <c r="NLX1362" s="105"/>
      <c r="NLY1362" s="105"/>
      <c r="NLZ1362" s="105"/>
      <c r="NMA1362" s="105"/>
      <c r="NMB1362" s="105"/>
      <c r="NMC1362" s="105"/>
      <c r="NMD1362" s="105"/>
      <c r="NME1362" s="105"/>
      <c r="NMF1362" s="105"/>
      <c r="NMG1362" s="105"/>
      <c r="NMH1362" s="105"/>
      <c r="NMI1362" s="105"/>
      <c r="NMJ1362" s="105"/>
      <c r="NMK1362" s="105"/>
      <c r="NML1362" s="105"/>
      <c r="NMM1362" s="105"/>
      <c r="NMN1362" s="105"/>
      <c r="NMO1362" s="105"/>
      <c r="NMP1362" s="105"/>
      <c r="NMQ1362" s="105"/>
      <c r="NMR1362" s="105"/>
      <c r="NMS1362" s="105"/>
      <c r="NMT1362" s="105"/>
      <c r="NMU1362" s="105"/>
      <c r="NMV1362" s="105"/>
      <c r="NMW1362" s="105"/>
      <c r="NMX1362" s="105"/>
      <c r="NMY1362" s="105"/>
      <c r="NMZ1362" s="105"/>
      <c r="NNA1362" s="105"/>
      <c r="NNB1362" s="105"/>
      <c r="NNC1362" s="105"/>
      <c r="NND1362" s="105"/>
      <c r="NNE1362" s="105"/>
      <c r="NNF1362" s="105"/>
      <c r="NNG1362" s="105"/>
      <c r="NNH1362" s="105"/>
      <c r="NNI1362" s="105"/>
      <c r="NNJ1362" s="105"/>
      <c r="NNK1362" s="105"/>
      <c r="NNL1362" s="105"/>
      <c r="NNM1362" s="105"/>
      <c r="NNN1362" s="105"/>
      <c r="NNO1362" s="105"/>
      <c r="NNP1362" s="105"/>
      <c r="NNQ1362" s="105"/>
      <c r="NNR1362" s="105"/>
      <c r="NNS1362" s="105"/>
      <c r="NNT1362" s="105"/>
      <c r="NNU1362" s="105"/>
      <c r="NNV1362" s="105"/>
      <c r="NNW1362" s="105"/>
      <c r="NNX1362" s="105"/>
      <c r="NNY1362" s="105"/>
      <c r="NNZ1362" s="105"/>
      <c r="NOA1362" s="105"/>
      <c r="NOB1362" s="105"/>
      <c r="NOC1362" s="105"/>
      <c r="NOD1362" s="105"/>
      <c r="NOE1362" s="105"/>
      <c r="NOF1362" s="105"/>
      <c r="NOG1362" s="105"/>
      <c r="NOH1362" s="105"/>
      <c r="NOI1362" s="105"/>
      <c r="NOJ1362" s="105"/>
      <c r="NOK1362" s="105"/>
      <c r="NOL1362" s="105"/>
      <c r="NOM1362" s="105"/>
      <c r="NON1362" s="105"/>
      <c r="NOO1362" s="105"/>
      <c r="NOP1362" s="105"/>
      <c r="NOQ1362" s="105"/>
      <c r="NOR1362" s="105"/>
      <c r="NOS1362" s="105"/>
      <c r="NOT1362" s="105"/>
      <c r="NOU1362" s="105"/>
      <c r="NOV1362" s="105"/>
      <c r="NOW1362" s="105"/>
      <c r="NOX1362" s="105"/>
      <c r="NOY1362" s="105"/>
      <c r="NOZ1362" s="105"/>
      <c r="NPA1362" s="105"/>
      <c r="NPB1362" s="105"/>
      <c r="NPC1362" s="105"/>
      <c r="NPD1362" s="105"/>
      <c r="NPE1362" s="105"/>
      <c r="NPF1362" s="105"/>
      <c r="NPG1362" s="105"/>
      <c r="NPH1362" s="105"/>
      <c r="NPI1362" s="105"/>
      <c r="NPJ1362" s="105"/>
      <c r="NPK1362" s="105"/>
      <c r="NPL1362" s="105"/>
      <c r="NPM1362" s="105"/>
      <c r="NPN1362" s="105"/>
      <c r="NPO1362" s="105"/>
      <c r="NPP1362" s="105"/>
      <c r="NPQ1362" s="105"/>
      <c r="NPR1362" s="105"/>
      <c r="NPS1362" s="105"/>
      <c r="NPT1362" s="105"/>
      <c r="NPU1362" s="105"/>
      <c r="NPV1362" s="105"/>
      <c r="NPW1362" s="105"/>
      <c r="NPX1362" s="105"/>
      <c r="NPY1362" s="105"/>
      <c r="NPZ1362" s="105"/>
      <c r="NQA1362" s="105"/>
      <c r="NQB1362" s="105"/>
      <c r="NQC1362" s="105"/>
      <c r="NQD1362" s="105"/>
      <c r="NQE1362" s="105"/>
      <c r="NQF1362" s="105"/>
      <c r="NQG1362" s="105"/>
      <c r="NQH1362" s="105"/>
      <c r="NQI1362" s="105"/>
      <c r="NQJ1362" s="105"/>
      <c r="NQK1362" s="105"/>
      <c r="NQL1362" s="105"/>
      <c r="NQM1362" s="105"/>
      <c r="NQN1362" s="105"/>
      <c r="NQO1362" s="105"/>
      <c r="NQP1362" s="105"/>
      <c r="NQQ1362" s="105"/>
      <c r="NQR1362" s="105"/>
      <c r="NQS1362" s="105"/>
      <c r="NQT1362" s="105"/>
      <c r="NQU1362" s="105"/>
      <c r="NQV1362" s="105"/>
      <c r="NQW1362" s="105"/>
      <c r="NQX1362" s="105"/>
      <c r="NQY1362" s="105"/>
      <c r="NQZ1362" s="105"/>
      <c r="NRA1362" s="105"/>
      <c r="NRB1362" s="105"/>
      <c r="NRC1362" s="105"/>
      <c r="NRD1362" s="105"/>
      <c r="NRE1362" s="105"/>
      <c r="NRF1362" s="105"/>
      <c r="NRG1362" s="105"/>
      <c r="NRH1362" s="105"/>
      <c r="NRI1362" s="105"/>
      <c r="NRJ1362" s="105"/>
      <c r="NRK1362" s="105"/>
      <c r="NRL1362" s="105"/>
      <c r="NRM1362" s="105"/>
      <c r="NRN1362" s="105"/>
      <c r="NRO1362" s="105"/>
      <c r="NRP1362" s="105"/>
      <c r="NRQ1362" s="105"/>
      <c r="NRR1362" s="105"/>
      <c r="NRS1362" s="105"/>
      <c r="NRT1362" s="105"/>
      <c r="NRU1362" s="105"/>
      <c r="NRV1362" s="105"/>
      <c r="NRW1362" s="105"/>
      <c r="NRX1362" s="105"/>
      <c r="NRY1362" s="105"/>
      <c r="NRZ1362" s="105"/>
      <c r="NSA1362" s="105"/>
      <c r="NSB1362" s="105"/>
      <c r="NSC1362" s="105"/>
      <c r="NSD1362" s="105"/>
      <c r="NSE1362" s="105"/>
      <c r="NSF1362" s="105"/>
      <c r="NSG1362" s="105"/>
      <c r="NSH1362" s="105"/>
      <c r="NSI1362" s="105"/>
      <c r="NSJ1362" s="105"/>
      <c r="NSK1362" s="105"/>
      <c r="NSL1362" s="105"/>
      <c r="NSM1362" s="105"/>
      <c r="NSN1362" s="105"/>
      <c r="NSO1362" s="105"/>
      <c r="NSP1362" s="105"/>
      <c r="NSQ1362" s="105"/>
      <c r="NSR1362" s="105"/>
      <c r="NSS1362" s="105"/>
      <c r="NST1362" s="105"/>
      <c r="NSU1362" s="105"/>
      <c r="NSV1362" s="105"/>
      <c r="NSW1362" s="105"/>
      <c r="NSX1362" s="105"/>
      <c r="NSY1362" s="105"/>
      <c r="NSZ1362" s="105"/>
      <c r="NTA1362" s="105"/>
      <c r="NTB1362" s="105"/>
      <c r="NTC1362" s="105"/>
      <c r="NTD1362" s="105"/>
      <c r="NTE1362" s="105"/>
      <c r="NTF1362" s="105"/>
      <c r="NTG1362" s="105"/>
      <c r="NTH1362" s="105"/>
      <c r="NTI1362" s="105"/>
      <c r="NTJ1362" s="105"/>
      <c r="NTK1362" s="105"/>
      <c r="NTL1362" s="105"/>
      <c r="NTM1362" s="105"/>
      <c r="NTN1362" s="105"/>
      <c r="NTO1362" s="105"/>
      <c r="NTP1362" s="105"/>
      <c r="NTQ1362" s="105"/>
      <c r="NTR1362" s="105"/>
      <c r="NTS1362" s="105"/>
      <c r="NTT1362" s="105"/>
      <c r="NTU1362" s="105"/>
      <c r="NTV1362" s="105"/>
      <c r="NTW1362" s="105"/>
      <c r="NTX1362" s="105"/>
      <c r="NTY1362" s="105"/>
      <c r="NTZ1362" s="105"/>
      <c r="NUA1362" s="105"/>
      <c r="NUB1362" s="105"/>
      <c r="NUC1362" s="105"/>
      <c r="NUD1362" s="105"/>
      <c r="NUE1362" s="105"/>
      <c r="NUF1362" s="105"/>
      <c r="NUG1362" s="105"/>
      <c r="NUH1362" s="105"/>
      <c r="NUI1362" s="105"/>
      <c r="NUJ1362" s="105"/>
      <c r="NUK1362" s="105"/>
      <c r="NUL1362" s="105"/>
      <c r="NUM1362" s="105"/>
      <c r="NUN1362" s="105"/>
      <c r="NUO1362" s="105"/>
      <c r="NUP1362" s="105"/>
      <c r="NUQ1362" s="105"/>
      <c r="NUR1362" s="105"/>
      <c r="NUS1362" s="105"/>
      <c r="NUT1362" s="105"/>
      <c r="NUU1362" s="105"/>
      <c r="NUV1362" s="105"/>
      <c r="NUW1362" s="105"/>
      <c r="NUX1362" s="105"/>
      <c r="NUY1362" s="105"/>
      <c r="NUZ1362" s="105"/>
      <c r="NVA1362" s="105"/>
      <c r="NVB1362" s="105"/>
      <c r="NVC1362" s="105"/>
      <c r="NVD1362" s="105"/>
      <c r="NVE1362" s="105"/>
      <c r="NVF1362" s="105"/>
      <c r="NVG1362" s="105"/>
      <c r="NVH1362" s="105"/>
      <c r="NVI1362" s="105"/>
      <c r="NVJ1362" s="105"/>
      <c r="NVK1362" s="105"/>
      <c r="NVL1362" s="105"/>
      <c r="NVM1362" s="105"/>
      <c r="NVN1362" s="105"/>
      <c r="NVO1362" s="105"/>
      <c r="NVP1362" s="105"/>
      <c r="NVQ1362" s="105"/>
      <c r="NVR1362" s="105"/>
      <c r="NVS1362" s="105"/>
      <c r="NVT1362" s="105"/>
      <c r="NVU1362" s="105"/>
      <c r="NVV1362" s="105"/>
      <c r="NVW1362" s="105"/>
      <c r="NVX1362" s="105"/>
      <c r="NVY1362" s="105"/>
      <c r="NVZ1362" s="105"/>
      <c r="NWA1362" s="105"/>
      <c r="NWB1362" s="105"/>
      <c r="NWC1362" s="105"/>
      <c r="NWD1362" s="105"/>
      <c r="NWE1362" s="105"/>
      <c r="NWF1362" s="105"/>
      <c r="NWG1362" s="105"/>
      <c r="NWH1362" s="105"/>
      <c r="NWI1362" s="105"/>
      <c r="NWJ1362" s="105"/>
      <c r="NWK1362" s="105"/>
      <c r="NWL1362" s="105"/>
      <c r="NWM1362" s="105"/>
      <c r="NWN1362" s="105"/>
      <c r="NWO1362" s="105"/>
      <c r="NWP1362" s="105"/>
      <c r="NWQ1362" s="105"/>
      <c r="NWR1362" s="105"/>
      <c r="NWS1362" s="105"/>
      <c r="NWT1362" s="105"/>
      <c r="NWU1362" s="105"/>
      <c r="NWV1362" s="105"/>
      <c r="NWW1362" s="105"/>
      <c r="NWX1362" s="105"/>
      <c r="NWY1362" s="105"/>
      <c r="NWZ1362" s="105"/>
      <c r="NXA1362" s="105"/>
      <c r="NXB1362" s="105"/>
      <c r="NXC1362" s="105"/>
      <c r="NXD1362" s="105"/>
      <c r="NXE1362" s="105"/>
      <c r="NXF1362" s="105"/>
      <c r="NXG1362" s="105"/>
      <c r="NXH1362" s="105"/>
      <c r="NXI1362" s="105"/>
      <c r="NXJ1362" s="105"/>
      <c r="NXK1362" s="105"/>
      <c r="NXL1362" s="105"/>
      <c r="NXM1362" s="105"/>
      <c r="NXN1362" s="105"/>
      <c r="NXO1362" s="105"/>
      <c r="NXP1362" s="105"/>
      <c r="NXQ1362" s="105"/>
      <c r="NXR1362" s="105"/>
      <c r="NXS1362" s="105"/>
      <c r="NXT1362" s="105"/>
      <c r="NXU1362" s="105"/>
      <c r="NXV1362" s="105"/>
      <c r="NXW1362" s="105"/>
      <c r="NXX1362" s="105"/>
      <c r="NXY1362" s="105"/>
      <c r="NXZ1362" s="105"/>
      <c r="NYA1362" s="105"/>
      <c r="NYB1362" s="105"/>
      <c r="NYC1362" s="105"/>
      <c r="NYD1362" s="105"/>
      <c r="NYE1362" s="105"/>
      <c r="NYF1362" s="105"/>
      <c r="NYG1362" s="105"/>
      <c r="NYH1362" s="105"/>
      <c r="NYI1362" s="105"/>
      <c r="NYJ1362" s="105"/>
      <c r="NYK1362" s="105"/>
      <c r="NYL1362" s="105"/>
      <c r="NYM1362" s="105"/>
      <c r="NYN1362" s="105"/>
      <c r="NYO1362" s="105"/>
      <c r="NYP1362" s="105"/>
      <c r="NYQ1362" s="105"/>
      <c r="NYR1362" s="105"/>
      <c r="NYS1362" s="105"/>
      <c r="NYT1362" s="105"/>
      <c r="NYU1362" s="105"/>
      <c r="NYV1362" s="105"/>
      <c r="NYW1362" s="105"/>
      <c r="NYX1362" s="105"/>
      <c r="NYY1362" s="105"/>
      <c r="NYZ1362" s="105"/>
      <c r="NZA1362" s="105"/>
      <c r="NZB1362" s="105"/>
      <c r="NZC1362" s="105"/>
      <c r="NZD1362" s="105"/>
      <c r="NZE1362" s="105"/>
      <c r="NZF1362" s="105"/>
      <c r="NZG1362" s="105"/>
      <c r="NZH1362" s="105"/>
      <c r="NZI1362" s="105"/>
      <c r="NZJ1362" s="105"/>
      <c r="NZK1362" s="105"/>
      <c r="NZL1362" s="105"/>
      <c r="NZM1362" s="105"/>
      <c r="NZN1362" s="105"/>
      <c r="NZO1362" s="105"/>
      <c r="NZP1362" s="105"/>
      <c r="NZQ1362" s="105"/>
      <c r="NZR1362" s="105"/>
      <c r="NZS1362" s="105"/>
      <c r="NZT1362" s="105"/>
      <c r="NZU1362" s="105"/>
      <c r="NZV1362" s="105"/>
      <c r="NZW1362" s="105"/>
      <c r="NZX1362" s="105"/>
      <c r="NZY1362" s="105"/>
      <c r="NZZ1362" s="105"/>
      <c r="OAA1362" s="105"/>
      <c r="OAB1362" s="105"/>
      <c r="OAC1362" s="105"/>
      <c r="OAD1362" s="105"/>
      <c r="OAE1362" s="105"/>
      <c r="OAF1362" s="105"/>
      <c r="OAG1362" s="105"/>
      <c r="OAH1362" s="105"/>
      <c r="OAI1362" s="105"/>
      <c r="OAJ1362" s="105"/>
      <c r="OAK1362" s="105"/>
      <c r="OAL1362" s="105"/>
      <c r="OAM1362" s="105"/>
      <c r="OAN1362" s="105"/>
      <c r="OAO1362" s="105"/>
      <c r="OAP1362" s="105"/>
      <c r="OAQ1362" s="105"/>
      <c r="OAR1362" s="105"/>
      <c r="OAS1362" s="105"/>
      <c r="OAT1362" s="105"/>
      <c r="OAU1362" s="105"/>
      <c r="OAV1362" s="105"/>
      <c r="OAW1362" s="105"/>
      <c r="OAX1362" s="105"/>
      <c r="OAY1362" s="105"/>
      <c r="OAZ1362" s="105"/>
      <c r="OBA1362" s="105"/>
      <c r="OBB1362" s="105"/>
      <c r="OBC1362" s="105"/>
      <c r="OBD1362" s="105"/>
      <c r="OBE1362" s="105"/>
      <c r="OBF1362" s="105"/>
      <c r="OBG1362" s="105"/>
      <c r="OBH1362" s="105"/>
      <c r="OBI1362" s="105"/>
      <c r="OBJ1362" s="105"/>
      <c r="OBK1362" s="105"/>
      <c r="OBL1362" s="105"/>
      <c r="OBM1362" s="105"/>
      <c r="OBN1362" s="105"/>
      <c r="OBO1362" s="105"/>
      <c r="OBP1362" s="105"/>
      <c r="OBQ1362" s="105"/>
      <c r="OBR1362" s="105"/>
      <c r="OBS1362" s="105"/>
      <c r="OBT1362" s="105"/>
      <c r="OBU1362" s="105"/>
      <c r="OBV1362" s="105"/>
      <c r="OBW1362" s="105"/>
      <c r="OBX1362" s="105"/>
      <c r="OBY1362" s="105"/>
      <c r="OBZ1362" s="105"/>
      <c r="OCA1362" s="105"/>
      <c r="OCB1362" s="105"/>
      <c r="OCC1362" s="105"/>
      <c r="OCD1362" s="105"/>
      <c r="OCE1362" s="105"/>
      <c r="OCF1362" s="105"/>
      <c r="OCG1362" s="105"/>
      <c r="OCH1362" s="105"/>
      <c r="OCI1362" s="105"/>
      <c r="OCJ1362" s="105"/>
      <c r="OCK1362" s="105"/>
      <c r="OCL1362" s="105"/>
      <c r="OCM1362" s="105"/>
      <c r="OCN1362" s="105"/>
      <c r="OCO1362" s="105"/>
      <c r="OCP1362" s="105"/>
      <c r="OCQ1362" s="105"/>
      <c r="OCR1362" s="105"/>
      <c r="OCS1362" s="105"/>
      <c r="OCT1362" s="105"/>
      <c r="OCU1362" s="105"/>
      <c r="OCV1362" s="105"/>
      <c r="OCW1362" s="105"/>
      <c r="OCX1362" s="105"/>
      <c r="OCY1362" s="105"/>
      <c r="OCZ1362" s="105"/>
      <c r="ODA1362" s="105"/>
      <c r="ODB1362" s="105"/>
      <c r="ODC1362" s="105"/>
      <c r="ODD1362" s="105"/>
      <c r="ODE1362" s="105"/>
      <c r="ODF1362" s="105"/>
      <c r="ODG1362" s="105"/>
      <c r="ODH1362" s="105"/>
      <c r="ODI1362" s="105"/>
      <c r="ODJ1362" s="105"/>
      <c r="ODK1362" s="105"/>
      <c r="ODL1362" s="105"/>
      <c r="ODM1362" s="105"/>
      <c r="ODN1362" s="105"/>
      <c r="ODO1362" s="105"/>
      <c r="ODP1362" s="105"/>
      <c r="ODQ1362" s="105"/>
      <c r="ODR1362" s="105"/>
      <c r="ODS1362" s="105"/>
      <c r="ODT1362" s="105"/>
      <c r="ODU1362" s="105"/>
      <c r="ODV1362" s="105"/>
      <c r="ODW1362" s="105"/>
      <c r="ODX1362" s="105"/>
      <c r="ODY1362" s="105"/>
      <c r="ODZ1362" s="105"/>
      <c r="OEA1362" s="105"/>
      <c r="OEB1362" s="105"/>
      <c r="OEC1362" s="105"/>
      <c r="OED1362" s="105"/>
      <c r="OEE1362" s="105"/>
      <c r="OEF1362" s="105"/>
      <c r="OEG1362" s="105"/>
      <c r="OEH1362" s="105"/>
      <c r="OEI1362" s="105"/>
      <c r="OEJ1362" s="105"/>
      <c r="OEK1362" s="105"/>
      <c r="OEL1362" s="105"/>
      <c r="OEM1362" s="105"/>
      <c r="OEN1362" s="105"/>
      <c r="OEO1362" s="105"/>
      <c r="OEP1362" s="105"/>
      <c r="OEQ1362" s="105"/>
      <c r="OER1362" s="105"/>
      <c r="OES1362" s="105"/>
      <c r="OET1362" s="105"/>
      <c r="OEU1362" s="105"/>
      <c r="OEV1362" s="105"/>
      <c r="OEW1362" s="105"/>
      <c r="OEX1362" s="105"/>
      <c r="OEY1362" s="105"/>
      <c r="OEZ1362" s="105"/>
      <c r="OFA1362" s="105"/>
      <c r="OFB1362" s="105"/>
      <c r="OFC1362" s="105"/>
      <c r="OFD1362" s="105"/>
      <c r="OFE1362" s="105"/>
      <c r="OFF1362" s="105"/>
      <c r="OFG1362" s="105"/>
      <c r="OFH1362" s="105"/>
      <c r="OFI1362" s="105"/>
      <c r="OFJ1362" s="105"/>
      <c r="OFK1362" s="105"/>
      <c r="OFL1362" s="105"/>
      <c r="OFM1362" s="105"/>
      <c r="OFN1362" s="105"/>
      <c r="OFO1362" s="105"/>
      <c r="OFP1362" s="105"/>
      <c r="OFQ1362" s="105"/>
      <c r="OFR1362" s="105"/>
      <c r="OFS1362" s="105"/>
      <c r="OFT1362" s="105"/>
      <c r="OFU1362" s="105"/>
      <c r="OFV1362" s="105"/>
      <c r="OFW1362" s="105"/>
      <c r="OFX1362" s="105"/>
      <c r="OFY1362" s="105"/>
      <c r="OFZ1362" s="105"/>
      <c r="OGA1362" s="105"/>
      <c r="OGB1362" s="105"/>
      <c r="OGC1362" s="105"/>
      <c r="OGD1362" s="105"/>
      <c r="OGE1362" s="105"/>
      <c r="OGF1362" s="105"/>
      <c r="OGG1362" s="105"/>
      <c r="OGH1362" s="105"/>
      <c r="OGI1362" s="105"/>
      <c r="OGJ1362" s="105"/>
      <c r="OGK1362" s="105"/>
      <c r="OGL1362" s="105"/>
      <c r="OGM1362" s="105"/>
      <c r="OGN1362" s="105"/>
      <c r="OGO1362" s="105"/>
      <c r="OGP1362" s="105"/>
      <c r="OGQ1362" s="105"/>
      <c r="OGR1362" s="105"/>
      <c r="OGS1362" s="105"/>
      <c r="OGT1362" s="105"/>
      <c r="OGU1362" s="105"/>
      <c r="OGV1362" s="105"/>
      <c r="OGW1362" s="105"/>
      <c r="OGX1362" s="105"/>
      <c r="OGY1362" s="105"/>
      <c r="OGZ1362" s="105"/>
      <c r="OHA1362" s="105"/>
      <c r="OHB1362" s="105"/>
      <c r="OHC1362" s="105"/>
      <c r="OHD1362" s="105"/>
      <c r="OHE1362" s="105"/>
      <c r="OHF1362" s="105"/>
      <c r="OHG1362" s="105"/>
      <c r="OHH1362" s="105"/>
      <c r="OHI1362" s="105"/>
      <c r="OHJ1362" s="105"/>
      <c r="OHK1362" s="105"/>
      <c r="OHL1362" s="105"/>
      <c r="OHM1362" s="105"/>
      <c r="OHN1362" s="105"/>
      <c r="OHO1362" s="105"/>
      <c r="OHP1362" s="105"/>
      <c r="OHQ1362" s="105"/>
      <c r="OHR1362" s="105"/>
      <c r="OHS1362" s="105"/>
      <c r="OHT1362" s="105"/>
      <c r="OHU1362" s="105"/>
      <c r="OHV1362" s="105"/>
      <c r="OHW1362" s="105"/>
      <c r="OHX1362" s="105"/>
      <c r="OHY1362" s="105"/>
      <c r="OHZ1362" s="105"/>
      <c r="OIA1362" s="105"/>
      <c r="OIB1362" s="105"/>
      <c r="OIC1362" s="105"/>
      <c r="OID1362" s="105"/>
      <c r="OIE1362" s="105"/>
      <c r="OIF1362" s="105"/>
      <c r="OIG1362" s="105"/>
      <c r="OIH1362" s="105"/>
      <c r="OII1362" s="105"/>
      <c r="OIJ1362" s="105"/>
      <c r="OIK1362" s="105"/>
      <c r="OIL1362" s="105"/>
      <c r="OIM1362" s="105"/>
      <c r="OIN1362" s="105"/>
      <c r="OIO1362" s="105"/>
      <c r="OIP1362" s="105"/>
      <c r="OIQ1362" s="105"/>
      <c r="OIR1362" s="105"/>
      <c r="OIS1362" s="105"/>
      <c r="OIT1362" s="105"/>
      <c r="OIU1362" s="105"/>
      <c r="OIV1362" s="105"/>
      <c r="OIW1362" s="105"/>
      <c r="OIX1362" s="105"/>
      <c r="OIY1362" s="105"/>
      <c r="OIZ1362" s="105"/>
      <c r="OJA1362" s="105"/>
      <c r="OJB1362" s="105"/>
      <c r="OJC1362" s="105"/>
      <c r="OJD1362" s="105"/>
      <c r="OJE1362" s="105"/>
      <c r="OJF1362" s="105"/>
      <c r="OJG1362" s="105"/>
      <c r="OJH1362" s="105"/>
      <c r="OJI1362" s="105"/>
      <c r="OJJ1362" s="105"/>
      <c r="OJK1362" s="105"/>
      <c r="OJL1362" s="105"/>
      <c r="OJM1362" s="105"/>
      <c r="OJN1362" s="105"/>
      <c r="OJO1362" s="105"/>
      <c r="OJP1362" s="105"/>
      <c r="OJQ1362" s="105"/>
      <c r="OJR1362" s="105"/>
      <c r="OJS1362" s="105"/>
      <c r="OJT1362" s="105"/>
      <c r="OJU1362" s="105"/>
      <c r="OJV1362" s="105"/>
      <c r="OJW1362" s="105"/>
      <c r="OJX1362" s="105"/>
      <c r="OJY1362" s="105"/>
      <c r="OJZ1362" s="105"/>
      <c r="OKA1362" s="105"/>
      <c r="OKB1362" s="105"/>
      <c r="OKC1362" s="105"/>
      <c r="OKD1362" s="105"/>
      <c r="OKE1362" s="105"/>
      <c r="OKF1362" s="105"/>
      <c r="OKG1362" s="105"/>
      <c r="OKH1362" s="105"/>
      <c r="OKI1362" s="105"/>
      <c r="OKJ1362" s="105"/>
      <c r="OKK1362" s="105"/>
      <c r="OKL1362" s="105"/>
      <c r="OKM1362" s="105"/>
      <c r="OKN1362" s="105"/>
      <c r="OKO1362" s="105"/>
      <c r="OKP1362" s="105"/>
      <c r="OKQ1362" s="105"/>
      <c r="OKR1362" s="105"/>
      <c r="OKS1362" s="105"/>
      <c r="OKT1362" s="105"/>
      <c r="OKU1362" s="105"/>
      <c r="OKV1362" s="105"/>
      <c r="OKW1362" s="105"/>
      <c r="OKX1362" s="105"/>
      <c r="OKY1362" s="105"/>
      <c r="OKZ1362" s="105"/>
      <c r="OLA1362" s="105"/>
      <c r="OLB1362" s="105"/>
      <c r="OLC1362" s="105"/>
      <c r="OLD1362" s="105"/>
      <c r="OLE1362" s="105"/>
      <c r="OLF1362" s="105"/>
      <c r="OLG1362" s="105"/>
      <c r="OLH1362" s="105"/>
      <c r="OLI1362" s="105"/>
      <c r="OLJ1362" s="105"/>
      <c r="OLK1362" s="105"/>
      <c r="OLL1362" s="105"/>
      <c r="OLM1362" s="105"/>
      <c r="OLN1362" s="105"/>
      <c r="OLO1362" s="105"/>
      <c r="OLP1362" s="105"/>
      <c r="OLQ1362" s="105"/>
      <c r="OLR1362" s="105"/>
      <c r="OLS1362" s="105"/>
      <c r="OLT1362" s="105"/>
      <c r="OLU1362" s="105"/>
      <c r="OLV1362" s="105"/>
      <c r="OLW1362" s="105"/>
      <c r="OLX1362" s="105"/>
      <c r="OLY1362" s="105"/>
      <c r="OLZ1362" s="105"/>
      <c r="OMA1362" s="105"/>
      <c r="OMB1362" s="105"/>
      <c r="OMC1362" s="105"/>
      <c r="OMD1362" s="105"/>
      <c r="OME1362" s="105"/>
      <c r="OMF1362" s="105"/>
      <c r="OMG1362" s="105"/>
      <c r="OMH1362" s="105"/>
      <c r="OMI1362" s="105"/>
      <c r="OMJ1362" s="105"/>
      <c r="OMK1362" s="105"/>
      <c r="OML1362" s="105"/>
      <c r="OMM1362" s="105"/>
      <c r="OMN1362" s="105"/>
      <c r="OMO1362" s="105"/>
      <c r="OMP1362" s="105"/>
      <c r="OMQ1362" s="105"/>
      <c r="OMR1362" s="105"/>
      <c r="OMS1362" s="105"/>
      <c r="OMT1362" s="105"/>
      <c r="OMU1362" s="105"/>
      <c r="OMV1362" s="105"/>
      <c r="OMW1362" s="105"/>
      <c r="OMX1362" s="105"/>
      <c r="OMY1362" s="105"/>
      <c r="OMZ1362" s="105"/>
      <c r="ONA1362" s="105"/>
      <c r="ONB1362" s="105"/>
      <c r="ONC1362" s="105"/>
      <c r="OND1362" s="105"/>
      <c r="ONE1362" s="105"/>
      <c r="ONF1362" s="105"/>
      <c r="ONG1362" s="105"/>
      <c r="ONH1362" s="105"/>
      <c r="ONI1362" s="105"/>
      <c r="ONJ1362" s="105"/>
      <c r="ONK1362" s="105"/>
      <c r="ONL1362" s="105"/>
      <c r="ONM1362" s="105"/>
      <c r="ONN1362" s="105"/>
      <c r="ONO1362" s="105"/>
      <c r="ONP1362" s="105"/>
      <c r="ONQ1362" s="105"/>
      <c r="ONR1362" s="105"/>
      <c r="ONS1362" s="105"/>
      <c r="ONT1362" s="105"/>
      <c r="ONU1362" s="105"/>
      <c r="ONV1362" s="105"/>
      <c r="ONW1362" s="105"/>
      <c r="ONX1362" s="105"/>
      <c r="ONY1362" s="105"/>
      <c r="ONZ1362" s="105"/>
      <c r="OOA1362" s="105"/>
      <c r="OOB1362" s="105"/>
      <c r="OOC1362" s="105"/>
      <c r="OOD1362" s="105"/>
      <c r="OOE1362" s="105"/>
      <c r="OOF1362" s="105"/>
      <c r="OOG1362" s="105"/>
      <c r="OOH1362" s="105"/>
      <c r="OOI1362" s="105"/>
      <c r="OOJ1362" s="105"/>
      <c r="OOK1362" s="105"/>
      <c r="OOL1362" s="105"/>
      <c r="OOM1362" s="105"/>
      <c r="OON1362" s="105"/>
      <c r="OOO1362" s="105"/>
      <c r="OOP1362" s="105"/>
      <c r="OOQ1362" s="105"/>
      <c r="OOR1362" s="105"/>
      <c r="OOS1362" s="105"/>
      <c r="OOT1362" s="105"/>
      <c r="OOU1362" s="105"/>
      <c r="OOV1362" s="105"/>
      <c r="OOW1362" s="105"/>
      <c r="OOX1362" s="105"/>
      <c r="OOY1362" s="105"/>
      <c r="OOZ1362" s="105"/>
      <c r="OPA1362" s="105"/>
      <c r="OPB1362" s="105"/>
      <c r="OPC1362" s="105"/>
      <c r="OPD1362" s="105"/>
      <c r="OPE1362" s="105"/>
      <c r="OPF1362" s="105"/>
      <c r="OPG1362" s="105"/>
      <c r="OPH1362" s="105"/>
      <c r="OPI1362" s="105"/>
      <c r="OPJ1362" s="105"/>
      <c r="OPK1362" s="105"/>
      <c r="OPL1362" s="105"/>
      <c r="OPM1362" s="105"/>
      <c r="OPN1362" s="105"/>
      <c r="OPO1362" s="105"/>
      <c r="OPP1362" s="105"/>
      <c r="OPQ1362" s="105"/>
      <c r="OPR1362" s="105"/>
      <c r="OPS1362" s="105"/>
      <c r="OPT1362" s="105"/>
      <c r="OPU1362" s="105"/>
      <c r="OPV1362" s="105"/>
      <c r="OPW1362" s="105"/>
      <c r="OPX1362" s="105"/>
      <c r="OPY1362" s="105"/>
      <c r="OPZ1362" s="105"/>
      <c r="OQA1362" s="105"/>
      <c r="OQB1362" s="105"/>
      <c r="OQC1362" s="105"/>
      <c r="OQD1362" s="105"/>
      <c r="OQE1362" s="105"/>
      <c r="OQF1362" s="105"/>
      <c r="OQG1362" s="105"/>
      <c r="OQH1362" s="105"/>
      <c r="OQI1362" s="105"/>
      <c r="OQJ1362" s="105"/>
      <c r="OQK1362" s="105"/>
      <c r="OQL1362" s="105"/>
      <c r="OQM1362" s="105"/>
      <c r="OQN1362" s="105"/>
      <c r="OQO1362" s="105"/>
      <c r="OQP1362" s="105"/>
      <c r="OQQ1362" s="105"/>
      <c r="OQR1362" s="105"/>
      <c r="OQS1362" s="105"/>
      <c r="OQT1362" s="105"/>
      <c r="OQU1362" s="105"/>
      <c r="OQV1362" s="105"/>
      <c r="OQW1362" s="105"/>
      <c r="OQX1362" s="105"/>
      <c r="OQY1362" s="105"/>
      <c r="OQZ1362" s="105"/>
      <c r="ORA1362" s="105"/>
      <c r="ORB1362" s="105"/>
      <c r="ORC1362" s="105"/>
      <c r="ORD1362" s="105"/>
      <c r="ORE1362" s="105"/>
      <c r="ORF1362" s="105"/>
      <c r="ORG1362" s="105"/>
      <c r="ORH1362" s="105"/>
      <c r="ORI1362" s="105"/>
      <c r="ORJ1362" s="105"/>
      <c r="ORK1362" s="105"/>
      <c r="ORL1362" s="105"/>
      <c r="ORM1362" s="105"/>
      <c r="ORN1362" s="105"/>
      <c r="ORO1362" s="105"/>
      <c r="ORP1362" s="105"/>
      <c r="ORQ1362" s="105"/>
      <c r="ORR1362" s="105"/>
      <c r="ORS1362" s="105"/>
      <c r="ORT1362" s="105"/>
      <c r="ORU1362" s="105"/>
      <c r="ORV1362" s="105"/>
      <c r="ORW1362" s="105"/>
      <c r="ORX1362" s="105"/>
      <c r="ORY1362" s="105"/>
      <c r="ORZ1362" s="105"/>
      <c r="OSA1362" s="105"/>
      <c r="OSB1362" s="105"/>
      <c r="OSC1362" s="105"/>
      <c r="OSD1362" s="105"/>
      <c r="OSE1362" s="105"/>
      <c r="OSF1362" s="105"/>
      <c r="OSG1362" s="105"/>
      <c r="OSH1362" s="105"/>
      <c r="OSI1362" s="105"/>
      <c r="OSJ1362" s="105"/>
      <c r="OSK1362" s="105"/>
      <c r="OSL1362" s="105"/>
      <c r="OSM1362" s="105"/>
      <c r="OSN1362" s="105"/>
      <c r="OSO1362" s="105"/>
      <c r="OSP1362" s="105"/>
      <c r="OSQ1362" s="105"/>
      <c r="OSR1362" s="105"/>
      <c r="OSS1362" s="105"/>
      <c r="OST1362" s="105"/>
      <c r="OSU1362" s="105"/>
      <c r="OSV1362" s="105"/>
      <c r="OSW1362" s="105"/>
      <c r="OSX1362" s="105"/>
      <c r="OSY1362" s="105"/>
      <c r="OSZ1362" s="105"/>
      <c r="OTA1362" s="105"/>
      <c r="OTB1362" s="105"/>
      <c r="OTC1362" s="105"/>
      <c r="OTD1362" s="105"/>
      <c r="OTE1362" s="105"/>
      <c r="OTF1362" s="105"/>
      <c r="OTG1362" s="105"/>
      <c r="OTH1362" s="105"/>
      <c r="OTI1362" s="105"/>
      <c r="OTJ1362" s="105"/>
      <c r="OTK1362" s="105"/>
      <c r="OTL1362" s="105"/>
      <c r="OTM1362" s="105"/>
      <c r="OTN1362" s="105"/>
      <c r="OTO1362" s="105"/>
      <c r="OTP1362" s="105"/>
      <c r="OTQ1362" s="105"/>
      <c r="OTR1362" s="105"/>
      <c r="OTS1362" s="105"/>
      <c r="OTT1362" s="105"/>
      <c r="OTU1362" s="105"/>
      <c r="OTV1362" s="105"/>
      <c r="OTW1362" s="105"/>
      <c r="OTX1362" s="105"/>
      <c r="OTY1362" s="105"/>
      <c r="OTZ1362" s="105"/>
      <c r="OUA1362" s="105"/>
      <c r="OUB1362" s="105"/>
      <c r="OUC1362" s="105"/>
      <c r="OUD1362" s="105"/>
      <c r="OUE1362" s="105"/>
      <c r="OUF1362" s="105"/>
      <c r="OUG1362" s="105"/>
      <c r="OUH1362" s="105"/>
      <c r="OUI1362" s="105"/>
      <c r="OUJ1362" s="105"/>
      <c r="OUK1362" s="105"/>
      <c r="OUL1362" s="105"/>
      <c r="OUM1362" s="105"/>
      <c r="OUN1362" s="105"/>
      <c r="OUO1362" s="105"/>
      <c r="OUP1362" s="105"/>
      <c r="OUQ1362" s="105"/>
      <c r="OUR1362" s="105"/>
      <c r="OUS1362" s="105"/>
      <c r="OUT1362" s="105"/>
      <c r="OUU1362" s="105"/>
      <c r="OUV1362" s="105"/>
      <c r="OUW1362" s="105"/>
      <c r="OUX1362" s="105"/>
      <c r="OUY1362" s="105"/>
      <c r="OUZ1362" s="105"/>
      <c r="OVA1362" s="105"/>
      <c r="OVB1362" s="105"/>
      <c r="OVC1362" s="105"/>
      <c r="OVD1362" s="105"/>
      <c r="OVE1362" s="105"/>
      <c r="OVF1362" s="105"/>
      <c r="OVG1362" s="105"/>
      <c r="OVH1362" s="105"/>
      <c r="OVI1362" s="105"/>
      <c r="OVJ1362" s="105"/>
      <c r="OVK1362" s="105"/>
      <c r="OVL1362" s="105"/>
      <c r="OVM1362" s="105"/>
      <c r="OVN1362" s="105"/>
      <c r="OVO1362" s="105"/>
      <c r="OVP1362" s="105"/>
      <c r="OVQ1362" s="105"/>
      <c r="OVR1362" s="105"/>
      <c r="OVS1362" s="105"/>
      <c r="OVT1362" s="105"/>
      <c r="OVU1362" s="105"/>
      <c r="OVV1362" s="105"/>
      <c r="OVW1362" s="105"/>
      <c r="OVX1362" s="105"/>
      <c r="OVY1362" s="105"/>
      <c r="OVZ1362" s="105"/>
      <c r="OWA1362" s="105"/>
      <c r="OWB1362" s="105"/>
      <c r="OWC1362" s="105"/>
      <c r="OWD1362" s="105"/>
      <c r="OWE1362" s="105"/>
      <c r="OWF1362" s="105"/>
      <c r="OWG1362" s="105"/>
      <c r="OWH1362" s="105"/>
      <c r="OWI1362" s="105"/>
      <c r="OWJ1362" s="105"/>
      <c r="OWK1362" s="105"/>
      <c r="OWL1362" s="105"/>
      <c r="OWM1362" s="105"/>
      <c r="OWN1362" s="105"/>
      <c r="OWO1362" s="105"/>
      <c r="OWP1362" s="105"/>
      <c r="OWQ1362" s="105"/>
      <c r="OWR1362" s="105"/>
      <c r="OWS1362" s="105"/>
      <c r="OWT1362" s="105"/>
      <c r="OWU1362" s="105"/>
      <c r="OWV1362" s="105"/>
      <c r="OWW1362" s="105"/>
      <c r="OWX1362" s="105"/>
      <c r="OWY1362" s="105"/>
      <c r="OWZ1362" s="105"/>
      <c r="OXA1362" s="105"/>
      <c r="OXB1362" s="105"/>
      <c r="OXC1362" s="105"/>
      <c r="OXD1362" s="105"/>
      <c r="OXE1362" s="105"/>
      <c r="OXF1362" s="105"/>
      <c r="OXG1362" s="105"/>
      <c r="OXH1362" s="105"/>
      <c r="OXI1362" s="105"/>
      <c r="OXJ1362" s="105"/>
      <c r="OXK1362" s="105"/>
      <c r="OXL1362" s="105"/>
      <c r="OXM1362" s="105"/>
      <c r="OXN1362" s="105"/>
      <c r="OXO1362" s="105"/>
      <c r="OXP1362" s="105"/>
      <c r="OXQ1362" s="105"/>
      <c r="OXR1362" s="105"/>
      <c r="OXS1362" s="105"/>
      <c r="OXT1362" s="105"/>
      <c r="OXU1362" s="105"/>
      <c r="OXV1362" s="105"/>
      <c r="OXW1362" s="105"/>
      <c r="OXX1362" s="105"/>
      <c r="OXY1362" s="105"/>
      <c r="OXZ1362" s="105"/>
      <c r="OYA1362" s="105"/>
      <c r="OYB1362" s="105"/>
      <c r="OYC1362" s="105"/>
      <c r="OYD1362" s="105"/>
      <c r="OYE1362" s="105"/>
      <c r="OYF1362" s="105"/>
      <c r="OYG1362" s="105"/>
      <c r="OYH1362" s="105"/>
      <c r="OYI1362" s="105"/>
      <c r="OYJ1362" s="105"/>
      <c r="OYK1362" s="105"/>
      <c r="OYL1362" s="105"/>
      <c r="OYM1362" s="105"/>
      <c r="OYN1362" s="105"/>
      <c r="OYO1362" s="105"/>
      <c r="OYP1362" s="105"/>
      <c r="OYQ1362" s="105"/>
      <c r="OYR1362" s="105"/>
      <c r="OYS1362" s="105"/>
      <c r="OYT1362" s="105"/>
      <c r="OYU1362" s="105"/>
      <c r="OYV1362" s="105"/>
      <c r="OYW1362" s="105"/>
      <c r="OYX1362" s="105"/>
      <c r="OYY1362" s="105"/>
      <c r="OYZ1362" s="105"/>
      <c r="OZA1362" s="105"/>
      <c r="OZB1362" s="105"/>
      <c r="OZC1362" s="105"/>
      <c r="OZD1362" s="105"/>
      <c r="OZE1362" s="105"/>
      <c r="OZF1362" s="105"/>
      <c r="OZG1362" s="105"/>
      <c r="OZH1362" s="105"/>
      <c r="OZI1362" s="105"/>
      <c r="OZJ1362" s="105"/>
      <c r="OZK1362" s="105"/>
      <c r="OZL1362" s="105"/>
      <c r="OZM1362" s="105"/>
      <c r="OZN1362" s="105"/>
      <c r="OZO1362" s="105"/>
      <c r="OZP1362" s="105"/>
      <c r="OZQ1362" s="105"/>
      <c r="OZR1362" s="105"/>
      <c r="OZS1362" s="105"/>
      <c r="OZT1362" s="105"/>
      <c r="OZU1362" s="105"/>
      <c r="OZV1362" s="105"/>
      <c r="OZW1362" s="105"/>
      <c r="OZX1362" s="105"/>
      <c r="OZY1362" s="105"/>
      <c r="OZZ1362" s="105"/>
      <c r="PAA1362" s="105"/>
      <c r="PAB1362" s="105"/>
      <c r="PAC1362" s="105"/>
      <c r="PAD1362" s="105"/>
      <c r="PAE1362" s="105"/>
      <c r="PAF1362" s="105"/>
      <c r="PAG1362" s="105"/>
      <c r="PAH1362" s="105"/>
      <c r="PAI1362" s="105"/>
      <c r="PAJ1362" s="105"/>
      <c r="PAK1362" s="105"/>
      <c r="PAL1362" s="105"/>
      <c r="PAM1362" s="105"/>
      <c r="PAN1362" s="105"/>
      <c r="PAO1362" s="105"/>
      <c r="PAP1362" s="105"/>
      <c r="PAQ1362" s="105"/>
      <c r="PAR1362" s="105"/>
      <c r="PAS1362" s="105"/>
      <c r="PAT1362" s="105"/>
      <c r="PAU1362" s="105"/>
      <c r="PAV1362" s="105"/>
      <c r="PAW1362" s="105"/>
      <c r="PAX1362" s="105"/>
      <c r="PAY1362" s="105"/>
      <c r="PAZ1362" s="105"/>
      <c r="PBA1362" s="105"/>
      <c r="PBB1362" s="105"/>
      <c r="PBC1362" s="105"/>
      <c r="PBD1362" s="105"/>
      <c r="PBE1362" s="105"/>
      <c r="PBF1362" s="105"/>
      <c r="PBG1362" s="105"/>
      <c r="PBH1362" s="105"/>
      <c r="PBI1362" s="105"/>
      <c r="PBJ1362" s="105"/>
      <c r="PBK1362" s="105"/>
      <c r="PBL1362" s="105"/>
      <c r="PBM1362" s="105"/>
      <c r="PBN1362" s="105"/>
      <c r="PBO1362" s="105"/>
      <c r="PBP1362" s="105"/>
      <c r="PBQ1362" s="105"/>
      <c r="PBR1362" s="105"/>
      <c r="PBS1362" s="105"/>
      <c r="PBT1362" s="105"/>
      <c r="PBU1362" s="105"/>
      <c r="PBV1362" s="105"/>
      <c r="PBW1362" s="105"/>
      <c r="PBX1362" s="105"/>
      <c r="PBY1362" s="105"/>
      <c r="PBZ1362" s="105"/>
      <c r="PCA1362" s="105"/>
      <c r="PCB1362" s="105"/>
      <c r="PCC1362" s="105"/>
      <c r="PCD1362" s="105"/>
      <c r="PCE1362" s="105"/>
      <c r="PCF1362" s="105"/>
      <c r="PCG1362" s="105"/>
      <c r="PCH1362" s="105"/>
      <c r="PCI1362" s="105"/>
      <c r="PCJ1362" s="105"/>
      <c r="PCK1362" s="105"/>
      <c r="PCL1362" s="105"/>
      <c r="PCM1362" s="105"/>
      <c r="PCN1362" s="105"/>
      <c r="PCO1362" s="105"/>
      <c r="PCP1362" s="105"/>
      <c r="PCQ1362" s="105"/>
      <c r="PCR1362" s="105"/>
      <c r="PCS1362" s="105"/>
      <c r="PCT1362" s="105"/>
      <c r="PCU1362" s="105"/>
      <c r="PCV1362" s="105"/>
      <c r="PCW1362" s="105"/>
      <c r="PCX1362" s="105"/>
      <c r="PCY1362" s="105"/>
      <c r="PCZ1362" s="105"/>
      <c r="PDA1362" s="105"/>
      <c r="PDB1362" s="105"/>
      <c r="PDC1362" s="105"/>
      <c r="PDD1362" s="105"/>
      <c r="PDE1362" s="105"/>
      <c r="PDF1362" s="105"/>
      <c r="PDG1362" s="105"/>
      <c r="PDH1362" s="105"/>
      <c r="PDI1362" s="105"/>
      <c r="PDJ1362" s="105"/>
      <c r="PDK1362" s="105"/>
      <c r="PDL1362" s="105"/>
      <c r="PDM1362" s="105"/>
      <c r="PDN1362" s="105"/>
      <c r="PDO1362" s="105"/>
      <c r="PDP1362" s="105"/>
      <c r="PDQ1362" s="105"/>
      <c r="PDR1362" s="105"/>
      <c r="PDS1362" s="105"/>
      <c r="PDT1362" s="105"/>
      <c r="PDU1362" s="105"/>
      <c r="PDV1362" s="105"/>
      <c r="PDW1362" s="105"/>
      <c r="PDX1362" s="105"/>
      <c r="PDY1362" s="105"/>
      <c r="PDZ1362" s="105"/>
      <c r="PEA1362" s="105"/>
      <c r="PEB1362" s="105"/>
      <c r="PEC1362" s="105"/>
      <c r="PED1362" s="105"/>
      <c r="PEE1362" s="105"/>
      <c r="PEF1362" s="105"/>
      <c r="PEG1362" s="105"/>
      <c r="PEH1362" s="105"/>
      <c r="PEI1362" s="105"/>
      <c r="PEJ1362" s="105"/>
      <c r="PEK1362" s="105"/>
      <c r="PEL1362" s="105"/>
      <c r="PEM1362" s="105"/>
      <c r="PEN1362" s="105"/>
      <c r="PEO1362" s="105"/>
      <c r="PEP1362" s="105"/>
      <c r="PEQ1362" s="105"/>
      <c r="PER1362" s="105"/>
      <c r="PES1362" s="105"/>
      <c r="PET1362" s="105"/>
      <c r="PEU1362" s="105"/>
      <c r="PEV1362" s="105"/>
      <c r="PEW1362" s="105"/>
      <c r="PEX1362" s="105"/>
      <c r="PEY1362" s="105"/>
      <c r="PEZ1362" s="105"/>
      <c r="PFA1362" s="105"/>
      <c r="PFB1362" s="105"/>
      <c r="PFC1362" s="105"/>
      <c r="PFD1362" s="105"/>
      <c r="PFE1362" s="105"/>
      <c r="PFF1362" s="105"/>
      <c r="PFG1362" s="105"/>
      <c r="PFH1362" s="105"/>
      <c r="PFI1362" s="105"/>
      <c r="PFJ1362" s="105"/>
      <c r="PFK1362" s="105"/>
      <c r="PFL1362" s="105"/>
      <c r="PFM1362" s="105"/>
      <c r="PFN1362" s="105"/>
      <c r="PFO1362" s="105"/>
      <c r="PFP1362" s="105"/>
      <c r="PFQ1362" s="105"/>
      <c r="PFR1362" s="105"/>
      <c r="PFS1362" s="105"/>
      <c r="PFT1362" s="105"/>
      <c r="PFU1362" s="105"/>
      <c r="PFV1362" s="105"/>
      <c r="PFW1362" s="105"/>
      <c r="PFX1362" s="105"/>
      <c r="PFY1362" s="105"/>
      <c r="PFZ1362" s="105"/>
      <c r="PGA1362" s="105"/>
      <c r="PGB1362" s="105"/>
      <c r="PGC1362" s="105"/>
      <c r="PGD1362" s="105"/>
      <c r="PGE1362" s="105"/>
      <c r="PGF1362" s="105"/>
      <c r="PGG1362" s="105"/>
      <c r="PGH1362" s="105"/>
      <c r="PGI1362" s="105"/>
      <c r="PGJ1362" s="105"/>
      <c r="PGK1362" s="105"/>
      <c r="PGL1362" s="105"/>
      <c r="PGM1362" s="105"/>
      <c r="PGN1362" s="105"/>
      <c r="PGO1362" s="105"/>
      <c r="PGP1362" s="105"/>
      <c r="PGQ1362" s="105"/>
      <c r="PGR1362" s="105"/>
      <c r="PGS1362" s="105"/>
      <c r="PGT1362" s="105"/>
      <c r="PGU1362" s="105"/>
      <c r="PGV1362" s="105"/>
      <c r="PGW1362" s="105"/>
      <c r="PGX1362" s="105"/>
      <c r="PGY1362" s="105"/>
      <c r="PGZ1362" s="105"/>
      <c r="PHA1362" s="105"/>
      <c r="PHB1362" s="105"/>
      <c r="PHC1362" s="105"/>
      <c r="PHD1362" s="105"/>
      <c r="PHE1362" s="105"/>
      <c r="PHF1362" s="105"/>
      <c r="PHG1362" s="105"/>
      <c r="PHH1362" s="105"/>
      <c r="PHI1362" s="105"/>
      <c r="PHJ1362" s="105"/>
      <c r="PHK1362" s="105"/>
      <c r="PHL1362" s="105"/>
      <c r="PHM1362" s="105"/>
      <c r="PHN1362" s="105"/>
      <c r="PHO1362" s="105"/>
      <c r="PHP1362" s="105"/>
      <c r="PHQ1362" s="105"/>
      <c r="PHR1362" s="105"/>
      <c r="PHS1362" s="105"/>
      <c r="PHT1362" s="105"/>
      <c r="PHU1362" s="105"/>
      <c r="PHV1362" s="105"/>
      <c r="PHW1362" s="105"/>
      <c r="PHX1362" s="105"/>
      <c r="PHY1362" s="105"/>
      <c r="PHZ1362" s="105"/>
      <c r="PIA1362" s="105"/>
      <c r="PIB1362" s="105"/>
      <c r="PIC1362" s="105"/>
      <c r="PID1362" s="105"/>
      <c r="PIE1362" s="105"/>
      <c r="PIF1362" s="105"/>
      <c r="PIG1362" s="105"/>
      <c r="PIH1362" s="105"/>
      <c r="PII1362" s="105"/>
      <c r="PIJ1362" s="105"/>
      <c r="PIK1362" s="105"/>
      <c r="PIL1362" s="105"/>
      <c r="PIM1362" s="105"/>
      <c r="PIN1362" s="105"/>
      <c r="PIO1362" s="105"/>
      <c r="PIP1362" s="105"/>
      <c r="PIQ1362" s="105"/>
      <c r="PIR1362" s="105"/>
      <c r="PIS1362" s="105"/>
      <c r="PIT1362" s="105"/>
      <c r="PIU1362" s="105"/>
      <c r="PIV1362" s="105"/>
      <c r="PIW1362" s="105"/>
      <c r="PIX1362" s="105"/>
      <c r="PIY1362" s="105"/>
      <c r="PIZ1362" s="105"/>
      <c r="PJA1362" s="105"/>
      <c r="PJB1362" s="105"/>
      <c r="PJC1362" s="105"/>
      <c r="PJD1362" s="105"/>
      <c r="PJE1362" s="105"/>
      <c r="PJF1362" s="105"/>
      <c r="PJG1362" s="105"/>
      <c r="PJH1362" s="105"/>
      <c r="PJI1362" s="105"/>
      <c r="PJJ1362" s="105"/>
      <c r="PJK1362" s="105"/>
      <c r="PJL1362" s="105"/>
      <c r="PJM1362" s="105"/>
      <c r="PJN1362" s="105"/>
      <c r="PJO1362" s="105"/>
      <c r="PJP1362" s="105"/>
      <c r="PJQ1362" s="105"/>
      <c r="PJR1362" s="105"/>
      <c r="PJS1362" s="105"/>
      <c r="PJT1362" s="105"/>
      <c r="PJU1362" s="105"/>
      <c r="PJV1362" s="105"/>
      <c r="PJW1362" s="105"/>
      <c r="PJX1362" s="105"/>
      <c r="PJY1362" s="105"/>
      <c r="PJZ1362" s="105"/>
      <c r="PKA1362" s="105"/>
      <c r="PKB1362" s="105"/>
      <c r="PKC1362" s="105"/>
      <c r="PKD1362" s="105"/>
      <c r="PKE1362" s="105"/>
      <c r="PKF1362" s="105"/>
      <c r="PKG1362" s="105"/>
      <c r="PKH1362" s="105"/>
      <c r="PKI1362" s="105"/>
      <c r="PKJ1362" s="105"/>
      <c r="PKK1362" s="105"/>
      <c r="PKL1362" s="105"/>
      <c r="PKM1362" s="105"/>
      <c r="PKN1362" s="105"/>
      <c r="PKO1362" s="105"/>
      <c r="PKP1362" s="105"/>
      <c r="PKQ1362" s="105"/>
      <c r="PKR1362" s="105"/>
      <c r="PKS1362" s="105"/>
      <c r="PKT1362" s="105"/>
      <c r="PKU1362" s="105"/>
      <c r="PKV1362" s="105"/>
      <c r="PKW1362" s="105"/>
      <c r="PKX1362" s="105"/>
      <c r="PKY1362" s="105"/>
      <c r="PKZ1362" s="105"/>
      <c r="PLA1362" s="105"/>
      <c r="PLB1362" s="105"/>
      <c r="PLC1362" s="105"/>
      <c r="PLD1362" s="105"/>
      <c r="PLE1362" s="105"/>
      <c r="PLF1362" s="105"/>
      <c r="PLG1362" s="105"/>
      <c r="PLH1362" s="105"/>
      <c r="PLI1362" s="105"/>
      <c r="PLJ1362" s="105"/>
      <c r="PLK1362" s="105"/>
      <c r="PLL1362" s="105"/>
      <c r="PLM1362" s="105"/>
      <c r="PLN1362" s="105"/>
      <c r="PLO1362" s="105"/>
      <c r="PLP1362" s="105"/>
      <c r="PLQ1362" s="105"/>
      <c r="PLR1362" s="105"/>
      <c r="PLS1362" s="105"/>
      <c r="PLT1362" s="105"/>
      <c r="PLU1362" s="105"/>
      <c r="PLV1362" s="105"/>
      <c r="PLW1362" s="105"/>
      <c r="PLX1362" s="105"/>
      <c r="PLY1362" s="105"/>
      <c r="PLZ1362" s="105"/>
      <c r="PMA1362" s="105"/>
      <c r="PMB1362" s="105"/>
      <c r="PMC1362" s="105"/>
      <c r="PMD1362" s="105"/>
      <c r="PME1362" s="105"/>
      <c r="PMF1362" s="105"/>
      <c r="PMG1362" s="105"/>
      <c r="PMH1362" s="105"/>
      <c r="PMI1362" s="105"/>
      <c r="PMJ1362" s="105"/>
      <c r="PMK1362" s="105"/>
      <c r="PML1362" s="105"/>
      <c r="PMM1362" s="105"/>
      <c r="PMN1362" s="105"/>
      <c r="PMO1362" s="105"/>
      <c r="PMP1362" s="105"/>
      <c r="PMQ1362" s="105"/>
      <c r="PMR1362" s="105"/>
      <c r="PMS1362" s="105"/>
      <c r="PMT1362" s="105"/>
      <c r="PMU1362" s="105"/>
      <c r="PMV1362" s="105"/>
      <c r="PMW1362" s="105"/>
      <c r="PMX1362" s="105"/>
      <c r="PMY1362" s="105"/>
      <c r="PMZ1362" s="105"/>
      <c r="PNA1362" s="105"/>
      <c r="PNB1362" s="105"/>
      <c r="PNC1362" s="105"/>
      <c r="PND1362" s="105"/>
      <c r="PNE1362" s="105"/>
      <c r="PNF1362" s="105"/>
      <c r="PNG1362" s="105"/>
      <c r="PNH1362" s="105"/>
      <c r="PNI1362" s="105"/>
      <c r="PNJ1362" s="105"/>
      <c r="PNK1362" s="105"/>
      <c r="PNL1362" s="105"/>
      <c r="PNM1362" s="105"/>
      <c r="PNN1362" s="105"/>
      <c r="PNO1362" s="105"/>
      <c r="PNP1362" s="105"/>
      <c r="PNQ1362" s="105"/>
      <c r="PNR1362" s="105"/>
      <c r="PNS1362" s="105"/>
      <c r="PNT1362" s="105"/>
      <c r="PNU1362" s="105"/>
      <c r="PNV1362" s="105"/>
      <c r="PNW1362" s="105"/>
      <c r="PNX1362" s="105"/>
      <c r="PNY1362" s="105"/>
      <c r="PNZ1362" s="105"/>
      <c r="POA1362" s="105"/>
      <c r="POB1362" s="105"/>
      <c r="POC1362" s="105"/>
      <c r="POD1362" s="105"/>
      <c r="POE1362" s="105"/>
      <c r="POF1362" s="105"/>
      <c r="POG1362" s="105"/>
      <c r="POH1362" s="105"/>
      <c r="POI1362" s="105"/>
      <c r="POJ1362" s="105"/>
      <c r="POK1362" s="105"/>
      <c r="POL1362" s="105"/>
      <c r="POM1362" s="105"/>
      <c r="PON1362" s="105"/>
      <c r="POO1362" s="105"/>
      <c r="POP1362" s="105"/>
      <c r="POQ1362" s="105"/>
      <c r="POR1362" s="105"/>
      <c r="POS1362" s="105"/>
      <c r="POT1362" s="105"/>
      <c r="POU1362" s="105"/>
      <c r="POV1362" s="105"/>
      <c r="POW1362" s="105"/>
      <c r="POX1362" s="105"/>
      <c r="POY1362" s="105"/>
      <c r="POZ1362" s="105"/>
      <c r="PPA1362" s="105"/>
      <c r="PPB1362" s="105"/>
      <c r="PPC1362" s="105"/>
      <c r="PPD1362" s="105"/>
      <c r="PPE1362" s="105"/>
      <c r="PPF1362" s="105"/>
      <c r="PPG1362" s="105"/>
      <c r="PPH1362" s="105"/>
      <c r="PPI1362" s="105"/>
      <c r="PPJ1362" s="105"/>
      <c r="PPK1362" s="105"/>
      <c r="PPL1362" s="105"/>
      <c r="PPM1362" s="105"/>
      <c r="PPN1362" s="105"/>
      <c r="PPO1362" s="105"/>
      <c r="PPP1362" s="105"/>
      <c r="PPQ1362" s="105"/>
      <c r="PPR1362" s="105"/>
      <c r="PPS1362" s="105"/>
      <c r="PPT1362" s="105"/>
      <c r="PPU1362" s="105"/>
      <c r="PPV1362" s="105"/>
      <c r="PPW1362" s="105"/>
      <c r="PPX1362" s="105"/>
      <c r="PPY1362" s="105"/>
      <c r="PPZ1362" s="105"/>
      <c r="PQA1362" s="105"/>
      <c r="PQB1362" s="105"/>
      <c r="PQC1362" s="105"/>
      <c r="PQD1362" s="105"/>
      <c r="PQE1362" s="105"/>
      <c r="PQF1362" s="105"/>
      <c r="PQG1362" s="105"/>
      <c r="PQH1362" s="105"/>
      <c r="PQI1362" s="105"/>
      <c r="PQJ1362" s="105"/>
      <c r="PQK1362" s="105"/>
      <c r="PQL1362" s="105"/>
      <c r="PQM1362" s="105"/>
      <c r="PQN1362" s="105"/>
      <c r="PQO1362" s="105"/>
      <c r="PQP1362" s="105"/>
      <c r="PQQ1362" s="105"/>
      <c r="PQR1362" s="105"/>
      <c r="PQS1362" s="105"/>
      <c r="PQT1362" s="105"/>
      <c r="PQU1362" s="105"/>
      <c r="PQV1362" s="105"/>
      <c r="PQW1362" s="105"/>
      <c r="PQX1362" s="105"/>
      <c r="PQY1362" s="105"/>
      <c r="PQZ1362" s="105"/>
      <c r="PRA1362" s="105"/>
      <c r="PRB1362" s="105"/>
      <c r="PRC1362" s="105"/>
      <c r="PRD1362" s="105"/>
      <c r="PRE1362" s="105"/>
      <c r="PRF1362" s="105"/>
      <c r="PRG1362" s="105"/>
      <c r="PRH1362" s="105"/>
      <c r="PRI1362" s="105"/>
      <c r="PRJ1362" s="105"/>
      <c r="PRK1362" s="105"/>
      <c r="PRL1362" s="105"/>
      <c r="PRM1362" s="105"/>
      <c r="PRN1362" s="105"/>
      <c r="PRO1362" s="105"/>
      <c r="PRP1362" s="105"/>
      <c r="PRQ1362" s="105"/>
      <c r="PRR1362" s="105"/>
      <c r="PRS1362" s="105"/>
      <c r="PRT1362" s="105"/>
      <c r="PRU1362" s="105"/>
      <c r="PRV1362" s="105"/>
      <c r="PRW1362" s="105"/>
      <c r="PRX1362" s="105"/>
      <c r="PRY1362" s="105"/>
      <c r="PRZ1362" s="105"/>
      <c r="PSA1362" s="105"/>
      <c r="PSB1362" s="105"/>
      <c r="PSC1362" s="105"/>
      <c r="PSD1362" s="105"/>
      <c r="PSE1362" s="105"/>
      <c r="PSF1362" s="105"/>
      <c r="PSG1362" s="105"/>
      <c r="PSH1362" s="105"/>
      <c r="PSI1362" s="105"/>
      <c r="PSJ1362" s="105"/>
      <c r="PSK1362" s="105"/>
      <c r="PSL1362" s="105"/>
      <c r="PSM1362" s="105"/>
      <c r="PSN1362" s="105"/>
      <c r="PSO1362" s="105"/>
      <c r="PSP1362" s="105"/>
      <c r="PSQ1362" s="105"/>
      <c r="PSR1362" s="105"/>
      <c r="PSS1362" s="105"/>
      <c r="PST1362" s="105"/>
      <c r="PSU1362" s="105"/>
      <c r="PSV1362" s="105"/>
      <c r="PSW1362" s="105"/>
      <c r="PSX1362" s="105"/>
      <c r="PSY1362" s="105"/>
      <c r="PSZ1362" s="105"/>
      <c r="PTA1362" s="105"/>
      <c r="PTB1362" s="105"/>
      <c r="PTC1362" s="105"/>
      <c r="PTD1362" s="105"/>
      <c r="PTE1362" s="105"/>
      <c r="PTF1362" s="105"/>
      <c r="PTG1362" s="105"/>
      <c r="PTH1362" s="105"/>
      <c r="PTI1362" s="105"/>
      <c r="PTJ1362" s="105"/>
      <c r="PTK1362" s="105"/>
      <c r="PTL1362" s="105"/>
      <c r="PTM1362" s="105"/>
      <c r="PTN1362" s="105"/>
      <c r="PTO1362" s="105"/>
      <c r="PTP1362" s="105"/>
      <c r="PTQ1362" s="105"/>
      <c r="PTR1362" s="105"/>
      <c r="PTS1362" s="105"/>
      <c r="PTT1362" s="105"/>
      <c r="PTU1362" s="105"/>
      <c r="PTV1362" s="105"/>
      <c r="PTW1362" s="105"/>
      <c r="PTX1362" s="105"/>
      <c r="PTY1362" s="105"/>
      <c r="PTZ1362" s="105"/>
      <c r="PUA1362" s="105"/>
      <c r="PUB1362" s="105"/>
      <c r="PUC1362" s="105"/>
      <c r="PUD1362" s="105"/>
      <c r="PUE1362" s="105"/>
      <c r="PUF1362" s="105"/>
      <c r="PUG1362" s="105"/>
      <c r="PUH1362" s="105"/>
      <c r="PUI1362" s="105"/>
      <c r="PUJ1362" s="105"/>
      <c r="PUK1362" s="105"/>
      <c r="PUL1362" s="105"/>
      <c r="PUM1362" s="105"/>
      <c r="PUN1362" s="105"/>
      <c r="PUO1362" s="105"/>
      <c r="PUP1362" s="105"/>
      <c r="PUQ1362" s="105"/>
      <c r="PUR1362" s="105"/>
      <c r="PUS1362" s="105"/>
      <c r="PUT1362" s="105"/>
      <c r="PUU1362" s="105"/>
      <c r="PUV1362" s="105"/>
      <c r="PUW1362" s="105"/>
      <c r="PUX1362" s="105"/>
      <c r="PUY1362" s="105"/>
      <c r="PUZ1362" s="105"/>
      <c r="PVA1362" s="105"/>
      <c r="PVB1362" s="105"/>
      <c r="PVC1362" s="105"/>
      <c r="PVD1362" s="105"/>
      <c r="PVE1362" s="105"/>
      <c r="PVF1362" s="105"/>
      <c r="PVG1362" s="105"/>
      <c r="PVH1362" s="105"/>
      <c r="PVI1362" s="105"/>
      <c r="PVJ1362" s="105"/>
      <c r="PVK1362" s="105"/>
      <c r="PVL1362" s="105"/>
      <c r="PVM1362" s="105"/>
      <c r="PVN1362" s="105"/>
      <c r="PVO1362" s="105"/>
      <c r="PVP1362" s="105"/>
      <c r="PVQ1362" s="105"/>
      <c r="PVR1362" s="105"/>
      <c r="PVS1362" s="105"/>
      <c r="PVT1362" s="105"/>
      <c r="PVU1362" s="105"/>
      <c r="PVV1362" s="105"/>
      <c r="PVW1362" s="105"/>
      <c r="PVX1362" s="105"/>
      <c r="PVY1362" s="105"/>
      <c r="PVZ1362" s="105"/>
      <c r="PWA1362" s="105"/>
      <c r="PWB1362" s="105"/>
      <c r="PWC1362" s="105"/>
      <c r="PWD1362" s="105"/>
      <c r="PWE1362" s="105"/>
      <c r="PWF1362" s="105"/>
      <c r="PWG1362" s="105"/>
      <c r="PWH1362" s="105"/>
      <c r="PWI1362" s="105"/>
      <c r="PWJ1362" s="105"/>
      <c r="PWK1362" s="105"/>
      <c r="PWL1362" s="105"/>
      <c r="PWM1362" s="105"/>
      <c r="PWN1362" s="105"/>
      <c r="PWO1362" s="105"/>
      <c r="PWP1362" s="105"/>
      <c r="PWQ1362" s="105"/>
      <c r="PWR1362" s="105"/>
      <c r="PWS1362" s="105"/>
      <c r="PWT1362" s="105"/>
      <c r="PWU1362" s="105"/>
      <c r="PWV1362" s="105"/>
      <c r="PWW1362" s="105"/>
      <c r="PWX1362" s="105"/>
      <c r="PWY1362" s="105"/>
      <c r="PWZ1362" s="105"/>
      <c r="PXA1362" s="105"/>
      <c r="PXB1362" s="105"/>
      <c r="PXC1362" s="105"/>
      <c r="PXD1362" s="105"/>
      <c r="PXE1362" s="105"/>
      <c r="PXF1362" s="105"/>
      <c r="PXG1362" s="105"/>
      <c r="PXH1362" s="105"/>
      <c r="PXI1362" s="105"/>
      <c r="PXJ1362" s="105"/>
      <c r="PXK1362" s="105"/>
      <c r="PXL1362" s="105"/>
      <c r="PXM1362" s="105"/>
      <c r="PXN1362" s="105"/>
      <c r="PXO1362" s="105"/>
      <c r="PXP1362" s="105"/>
      <c r="PXQ1362" s="105"/>
      <c r="PXR1362" s="105"/>
      <c r="PXS1362" s="105"/>
      <c r="PXT1362" s="105"/>
      <c r="PXU1362" s="105"/>
      <c r="PXV1362" s="105"/>
      <c r="PXW1362" s="105"/>
      <c r="PXX1362" s="105"/>
      <c r="PXY1362" s="105"/>
      <c r="PXZ1362" s="105"/>
      <c r="PYA1362" s="105"/>
      <c r="PYB1362" s="105"/>
      <c r="PYC1362" s="105"/>
      <c r="PYD1362" s="105"/>
      <c r="PYE1362" s="105"/>
      <c r="PYF1362" s="105"/>
      <c r="PYG1362" s="105"/>
      <c r="PYH1362" s="105"/>
      <c r="PYI1362" s="105"/>
      <c r="PYJ1362" s="105"/>
      <c r="PYK1362" s="105"/>
      <c r="PYL1362" s="105"/>
      <c r="PYM1362" s="105"/>
      <c r="PYN1362" s="105"/>
      <c r="PYO1362" s="105"/>
      <c r="PYP1362" s="105"/>
      <c r="PYQ1362" s="105"/>
      <c r="PYR1362" s="105"/>
      <c r="PYS1362" s="105"/>
      <c r="PYT1362" s="105"/>
      <c r="PYU1362" s="105"/>
      <c r="PYV1362" s="105"/>
      <c r="PYW1362" s="105"/>
      <c r="PYX1362" s="105"/>
      <c r="PYY1362" s="105"/>
      <c r="PYZ1362" s="105"/>
      <c r="PZA1362" s="105"/>
      <c r="PZB1362" s="105"/>
      <c r="PZC1362" s="105"/>
      <c r="PZD1362" s="105"/>
      <c r="PZE1362" s="105"/>
      <c r="PZF1362" s="105"/>
      <c r="PZG1362" s="105"/>
      <c r="PZH1362" s="105"/>
      <c r="PZI1362" s="105"/>
      <c r="PZJ1362" s="105"/>
      <c r="PZK1362" s="105"/>
      <c r="PZL1362" s="105"/>
      <c r="PZM1362" s="105"/>
      <c r="PZN1362" s="105"/>
      <c r="PZO1362" s="105"/>
      <c r="PZP1362" s="105"/>
      <c r="PZQ1362" s="105"/>
      <c r="PZR1362" s="105"/>
      <c r="PZS1362" s="105"/>
      <c r="PZT1362" s="105"/>
      <c r="PZU1362" s="105"/>
      <c r="PZV1362" s="105"/>
      <c r="PZW1362" s="105"/>
      <c r="PZX1362" s="105"/>
      <c r="PZY1362" s="105"/>
      <c r="PZZ1362" s="105"/>
      <c r="QAA1362" s="105"/>
      <c r="QAB1362" s="105"/>
      <c r="QAC1362" s="105"/>
      <c r="QAD1362" s="105"/>
      <c r="QAE1362" s="105"/>
      <c r="QAF1362" s="105"/>
      <c r="QAG1362" s="105"/>
      <c r="QAH1362" s="105"/>
      <c r="QAI1362" s="105"/>
      <c r="QAJ1362" s="105"/>
      <c r="QAK1362" s="105"/>
      <c r="QAL1362" s="105"/>
      <c r="QAM1362" s="105"/>
      <c r="QAN1362" s="105"/>
      <c r="QAO1362" s="105"/>
      <c r="QAP1362" s="105"/>
      <c r="QAQ1362" s="105"/>
      <c r="QAR1362" s="105"/>
      <c r="QAS1362" s="105"/>
      <c r="QAT1362" s="105"/>
      <c r="QAU1362" s="105"/>
      <c r="QAV1362" s="105"/>
      <c r="QAW1362" s="105"/>
      <c r="QAX1362" s="105"/>
      <c r="QAY1362" s="105"/>
      <c r="QAZ1362" s="105"/>
      <c r="QBA1362" s="105"/>
      <c r="QBB1362" s="105"/>
      <c r="QBC1362" s="105"/>
      <c r="QBD1362" s="105"/>
      <c r="QBE1362" s="105"/>
      <c r="QBF1362" s="105"/>
      <c r="QBG1362" s="105"/>
      <c r="QBH1362" s="105"/>
      <c r="QBI1362" s="105"/>
      <c r="QBJ1362" s="105"/>
      <c r="QBK1362" s="105"/>
      <c r="QBL1362" s="105"/>
      <c r="QBM1362" s="105"/>
      <c r="QBN1362" s="105"/>
      <c r="QBO1362" s="105"/>
      <c r="QBP1362" s="105"/>
      <c r="QBQ1362" s="105"/>
      <c r="QBR1362" s="105"/>
      <c r="QBS1362" s="105"/>
      <c r="QBT1362" s="105"/>
      <c r="QBU1362" s="105"/>
      <c r="QBV1362" s="105"/>
      <c r="QBW1362" s="105"/>
      <c r="QBX1362" s="105"/>
      <c r="QBY1362" s="105"/>
      <c r="QBZ1362" s="105"/>
      <c r="QCA1362" s="105"/>
      <c r="QCB1362" s="105"/>
      <c r="QCC1362" s="105"/>
      <c r="QCD1362" s="105"/>
      <c r="QCE1362" s="105"/>
      <c r="QCF1362" s="105"/>
      <c r="QCG1362" s="105"/>
      <c r="QCH1362" s="105"/>
      <c r="QCI1362" s="105"/>
      <c r="QCJ1362" s="105"/>
      <c r="QCK1362" s="105"/>
      <c r="QCL1362" s="105"/>
      <c r="QCM1362" s="105"/>
      <c r="QCN1362" s="105"/>
      <c r="QCO1362" s="105"/>
      <c r="QCP1362" s="105"/>
      <c r="QCQ1362" s="105"/>
      <c r="QCR1362" s="105"/>
      <c r="QCS1362" s="105"/>
      <c r="QCT1362" s="105"/>
      <c r="QCU1362" s="105"/>
      <c r="QCV1362" s="105"/>
      <c r="QCW1362" s="105"/>
      <c r="QCX1362" s="105"/>
      <c r="QCY1362" s="105"/>
      <c r="QCZ1362" s="105"/>
      <c r="QDA1362" s="105"/>
      <c r="QDB1362" s="105"/>
      <c r="QDC1362" s="105"/>
      <c r="QDD1362" s="105"/>
      <c r="QDE1362" s="105"/>
      <c r="QDF1362" s="105"/>
      <c r="QDG1362" s="105"/>
      <c r="QDH1362" s="105"/>
      <c r="QDI1362" s="105"/>
      <c r="QDJ1362" s="105"/>
      <c r="QDK1362" s="105"/>
      <c r="QDL1362" s="105"/>
      <c r="QDM1362" s="105"/>
      <c r="QDN1362" s="105"/>
      <c r="QDO1362" s="105"/>
      <c r="QDP1362" s="105"/>
      <c r="QDQ1362" s="105"/>
      <c r="QDR1362" s="105"/>
      <c r="QDS1362" s="105"/>
      <c r="QDT1362" s="105"/>
      <c r="QDU1362" s="105"/>
      <c r="QDV1362" s="105"/>
      <c r="QDW1362" s="105"/>
      <c r="QDX1362" s="105"/>
      <c r="QDY1362" s="105"/>
      <c r="QDZ1362" s="105"/>
      <c r="QEA1362" s="105"/>
      <c r="QEB1362" s="105"/>
      <c r="QEC1362" s="105"/>
      <c r="QED1362" s="105"/>
      <c r="QEE1362" s="105"/>
      <c r="QEF1362" s="105"/>
      <c r="QEG1362" s="105"/>
      <c r="QEH1362" s="105"/>
      <c r="QEI1362" s="105"/>
      <c r="QEJ1362" s="105"/>
      <c r="QEK1362" s="105"/>
      <c r="QEL1362" s="105"/>
      <c r="QEM1362" s="105"/>
      <c r="QEN1362" s="105"/>
      <c r="QEO1362" s="105"/>
      <c r="QEP1362" s="105"/>
      <c r="QEQ1362" s="105"/>
      <c r="QER1362" s="105"/>
      <c r="QES1362" s="105"/>
      <c r="QET1362" s="105"/>
      <c r="QEU1362" s="105"/>
      <c r="QEV1362" s="105"/>
      <c r="QEW1362" s="105"/>
      <c r="QEX1362" s="105"/>
      <c r="QEY1362" s="105"/>
      <c r="QEZ1362" s="105"/>
      <c r="QFA1362" s="105"/>
      <c r="QFB1362" s="105"/>
      <c r="QFC1362" s="105"/>
      <c r="QFD1362" s="105"/>
      <c r="QFE1362" s="105"/>
      <c r="QFF1362" s="105"/>
      <c r="QFG1362" s="105"/>
      <c r="QFH1362" s="105"/>
      <c r="QFI1362" s="105"/>
      <c r="QFJ1362" s="105"/>
      <c r="QFK1362" s="105"/>
      <c r="QFL1362" s="105"/>
      <c r="QFM1362" s="105"/>
      <c r="QFN1362" s="105"/>
      <c r="QFO1362" s="105"/>
      <c r="QFP1362" s="105"/>
      <c r="QFQ1362" s="105"/>
      <c r="QFR1362" s="105"/>
      <c r="QFS1362" s="105"/>
      <c r="QFT1362" s="105"/>
      <c r="QFU1362" s="105"/>
      <c r="QFV1362" s="105"/>
      <c r="QFW1362" s="105"/>
      <c r="QFX1362" s="105"/>
      <c r="QFY1362" s="105"/>
      <c r="QFZ1362" s="105"/>
      <c r="QGA1362" s="105"/>
      <c r="QGB1362" s="105"/>
      <c r="QGC1362" s="105"/>
      <c r="QGD1362" s="105"/>
      <c r="QGE1362" s="105"/>
      <c r="QGF1362" s="105"/>
      <c r="QGG1362" s="105"/>
      <c r="QGH1362" s="105"/>
      <c r="QGI1362" s="105"/>
      <c r="QGJ1362" s="105"/>
      <c r="QGK1362" s="105"/>
      <c r="QGL1362" s="105"/>
      <c r="QGM1362" s="105"/>
      <c r="QGN1362" s="105"/>
      <c r="QGO1362" s="105"/>
      <c r="QGP1362" s="105"/>
      <c r="QGQ1362" s="105"/>
      <c r="QGR1362" s="105"/>
      <c r="QGS1362" s="105"/>
      <c r="QGT1362" s="105"/>
      <c r="QGU1362" s="105"/>
      <c r="QGV1362" s="105"/>
      <c r="QGW1362" s="105"/>
      <c r="QGX1362" s="105"/>
      <c r="QGY1362" s="105"/>
      <c r="QGZ1362" s="105"/>
      <c r="QHA1362" s="105"/>
      <c r="QHB1362" s="105"/>
      <c r="QHC1362" s="105"/>
      <c r="QHD1362" s="105"/>
      <c r="QHE1362" s="105"/>
      <c r="QHF1362" s="105"/>
      <c r="QHG1362" s="105"/>
      <c r="QHH1362" s="105"/>
      <c r="QHI1362" s="105"/>
      <c r="QHJ1362" s="105"/>
      <c r="QHK1362" s="105"/>
      <c r="QHL1362" s="105"/>
      <c r="QHM1362" s="105"/>
      <c r="QHN1362" s="105"/>
      <c r="QHO1362" s="105"/>
      <c r="QHP1362" s="105"/>
      <c r="QHQ1362" s="105"/>
      <c r="QHR1362" s="105"/>
      <c r="QHS1362" s="105"/>
      <c r="QHT1362" s="105"/>
      <c r="QHU1362" s="105"/>
      <c r="QHV1362" s="105"/>
      <c r="QHW1362" s="105"/>
      <c r="QHX1362" s="105"/>
      <c r="QHY1362" s="105"/>
      <c r="QHZ1362" s="105"/>
      <c r="QIA1362" s="105"/>
      <c r="QIB1362" s="105"/>
      <c r="QIC1362" s="105"/>
      <c r="QID1362" s="105"/>
      <c r="QIE1362" s="105"/>
      <c r="QIF1362" s="105"/>
      <c r="QIG1362" s="105"/>
      <c r="QIH1362" s="105"/>
      <c r="QII1362" s="105"/>
      <c r="QIJ1362" s="105"/>
      <c r="QIK1362" s="105"/>
      <c r="QIL1362" s="105"/>
      <c r="QIM1362" s="105"/>
      <c r="QIN1362" s="105"/>
      <c r="QIO1362" s="105"/>
      <c r="QIP1362" s="105"/>
      <c r="QIQ1362" s="105"/>
      <c r="QIR1362" s="105"/>
      <c r="QIS1362" s="105"/>
      <c r="QIT1362" s="105"/>
      <c r="QIU1362" s="105"/>
      <c r="QIV1362" s="105"/>
      <c r="QIW1362" s="105"/>
      <c r="QIX1362" s="105"/>
      <c r="QIY1362" s="105"/>
      <c r="QIZ1362" s="105"/>
      <c r="QJA1362" s="105"/>
      <c r="QJB1362" s="105"/>
      <c r="QJC1362" s="105"/>
      <c r="QJD1362" s="105"/>
      <c r="QJE1362" s="105"/>
      <c r="QJF1362" s="105"/>
      <c r="QJG1362" s="105"/>
      <c r="QJH1362" s="105"/>
      <c r="QJI1362" s="105"/>
      <c r="QJJ1362" s="105"/>
      <c r="QJK1362" s="105"/>
      <c r="QJL1362" s="105"/>
      <c r="QJM1362" s="105"/>
      <c r="QJN1362" s="105"/>
      <c r="QJO1362" s="105"/>
      <c r="QJP1362" s="105"/>
      <c r="QJQ1362" s="105"/>
      <c r="QJR1362" s="105"/>
      <c r="QJS1362" s="105"/>
      <c r="QJT1362" s="105"/>
      <c r="QJU1362" s="105"/>
      <c r="QJV1362" s="105"/>
      <c r="QJW1362" s="105"/>
      <c r="QJX1362" s="105"/>
      <c r="QJY1362" s="105"/>
      <c r="QJZ1362" s="105"/>
      <c r="QKA1362" s="105"/>
      <c r="QKB1362" s="105"/>
      <c r="QKC1362" s="105"/>
      <c r="QKD1362" s="105"/>
      <c r="QKE1362" s="105"/>
      <c r="QKF1362" s="105"/>
      <c r="QKG1362" s="105"/>
      <c r="QKH1362" s="105"/>
      <c r="QKI1362" s="105"/>
      <c r="QKJ1362" s="105"/>
      <c r="QKK1362" s="105"/>
      <c r="QKL1362" s="105"/>
      <c r="QKM1362" s="105"/>
      <c r="QKN1362" s="105"/>
      <c r="QKO1362" s="105"/>
      <c r="QKP1362" s="105"/>
      <c r="QKQ1362" s="105"/>
      <c r="QKR1362" s="105"/>
      <c r="QKS1362" s="105"/>
      <c r="QKT1362" s="105"/>
      <c r="QKU1362" s="105"/>
      <c r="QKV1362" s="105"/>
      <c r="QKW1362" s="105"/>
      <c r="QKX1362" s="105"/>
      <c r="QKY1362" s="105"/>
      <c r="QKZ1362" s="105"/>
      <c r="QLA1362" s="105"/>
      <c r="QLB1362" s="105"/>
      <c r="QLC1362" s="105"/>
      <c r="QLD1362" s="105"/>
      <c r="QLE1362" s="105"/>
      <c r="QLF1362" s="105"/>
      <c r="QLG1362" s="105"/>
      <c r="QLH1362" s="105"/>
      <c r="QLI1362" s="105"/>
      <c r="QLJ1362" s="105"/>
      <c r="QLK1362" s="105"/>
      <c r="QLL1362" s="105"/>
      <c r="QLM1362" s="105"/>
      <c r="QLN1362" s="105"/>
      <c r="QLO1362" s="105"/>
      <c r="QLP1362" s="105"/>
      <c r="QLQ1362" s="105"/>
      <c r="QLR1362" s="105"/>
      <c r="QLS1362" s="105"/>
      <c r="QLT1362" s="105"/>
      <c r="QLU1362" s="105"/>
      <c r="QLV1362" s="105"/>
      <c r="QLW1362" s="105"/>
      <c r="QLX1362" s="105"/>
      <c r="QLY1362" s="105"/>
      <c r="QLZ1362" s="105"/>
      <c r="QMA1362" s="105"/>
      <c r="QMB1362" s="105"/>
      <c r="QMC1362" s="105"/>
      <c r="QMD1362" s="105"/>
      <c r="QME1362" s="105"/>
      <c r="QMF1362" s="105"/>
      <c r="QMG1362" s="105"/>
      <c r="QMH1362" s="105"/>
      <c r="QMI1362" s="105"/>
      <c r="QMJ1362" s="105"/>
      <c r="QMK1362" s="105"/>
      <c r="QML1362" s="105"/>
      <c r="QMM1362" s="105"/>
      <c r="QMN1362" s="105"/>
      <c r="QMO1362" s="105"/>
      <c r="QMP1362" s="105"/>
      <c r="QMQ1362" s="105"/>
      <c r="QMR1362" s="105"/>
      <c r="QMS1362" s="105"/>
      <c r="QMT1362" s="105"/>
      <c r="QMU1362" s="105"/>
      <c r="QMV1362" s="105"/>
      <c r="QMW1362" s="105"/>
      <c r="QMX1362" s="105"/>
      <c r="QMY1362" s="105"/>
      <c r="QMZ1362" s="105"/>
      <c r="QNA1362" s="105"/>
      <c r="QNB1362" s="105"/>
      <c r="QNC1362" s="105"/>
      <c r="QND1362" s="105"/>
      <c r="QNE1362" s="105"/>
      <c r="QNF1362" s="105"/>
      <c r="QNG1362" s="105"/>
      <c r="QNH1362" s="105"/>
      <c r="QNI1362" s="105"/>
      <c r="QNJ1362" s="105"/>
      <c r="QNK1362" s="105"/>
      <c r="QNL1362" s="105"/>
      <c r="QNM1362" s="105"/>
      <c r="QNN1362" s="105"/>
      <c r="QNO1362" s="105"/>
      <c r="QNP1362" s="105"/>
      <c r="QNQ1362" s="105"/>
      <c r="QNR1362" s="105"/>
      <c r="QNS1362" s="105"/>
      <c r="QNT1362" s="105"/>
      <c r="QNU1362" s="105"/>
      <c r="QNV1362" s="105"/>
      <c r="QNW1362" s="105"/>
      <c r="QNX1362" s="105"/>
      <c r="QNY1362" s="105"/>
      <c r="QNZ1362" s="105"/>
      <c r="QOA1362" s="105"/>
      <c r="QOB1362" s="105"/>
      <c r="QOC1362" s="105"/>
      <c r="QOD1362" s="105"/>
      <c r="QOE1362" s="105"/>
      <c r="QOF1362" s="105"/>
      <c r="QOG1362" s="105"/>
      <c r="QOH1362" s="105"/>
      <c r="QOI1362" s="105"/>
      <c r="QOJ1362" s="105"/>
      <c r="QOK1362" s="105"/>
      <c r="QOL1362" s="105"/>
      <c r="QOM1362" s="105"/>
      <c r="QON1362" s="105"/>
      <c r="QOO1362" s="105"/>
      <c r="QOP1362" s="105"/>
      <c r="QOQ1362" s="105"/>
      <c r="QOR1362" s="105"/>
      <c r="QOS1362" s="105"/>
      <c r="QOT1362" s="105"/>
      <c r="QOU1362" s="105"/>
      <c r="QOV1362" s="105"/>
      <c r="QOW1362" s="105"/>
      <c r="QOX1362" s="105"/>
      <c r="QOY1362" s="105"/>
      <c r="QOZ1362" s="105"/>
      <c r="QPA1362" s="105"/>
      <c r="QPB1362" s="105"/>
      <c r="QPC1362" s="105"/>
      <c r="QPD1362" s="105"/>
      <c r="QPE1362" s="105"/>
      <c r="QPF1362" s="105"/>
      <c r="QPG1362" s="105"/>
      <c r="QPH1362" s="105"/>
      <c r="QPI1362" s="105"/>
      <c r="QPJ1362" s="105"/>
      <c r="QPK1362" s="105"/>
      <c r="QPL1362" s="105"/>
      <c r="QPM1362" s="105"/>
      <c r="QPN1362" s="105"/>
      <c r="QPO1362" s="105"/>
      <c r="QPP1362" s="105"/>
      <c r="QPQ1362" s="105"/>
      <c r="QPR1362" s="105"/>
      <c r="QPS1362" s="105"/>
      <c r="QPT1362" s="105"/>
      <c r="QPU1362" s="105"/>
      <c r="QPV1362" s="105"/>
      <c r="QPW1362" s="105"/>
      <c r="QPX1362" s="105"/>
      <c r="QPY1362" s="105"/>
      <c r="QPZ1362" s="105"/>
      <c r="QQA1362" s="105"/>
      <c r="QQB1362" s="105"/>
      <c r="QQC1362" s="105"/>
      <c r="QQD1362" s="105"/>
      <c r="QQE1362" s="105"/>
      <c r="QQF1362" s="105"/>
      <c r="QQG1362" s="105"/>
      <c r="QQH1362" s="105"/>
      <c r="QQI1362" s="105"/>
      <c r="QQJ1362" s="105"/>
      <c r="QQK1362" s="105"/>
      <c r="QQL1362" s="105"/>
      <c r="QQM1362" s="105"/>
      <c r="QQN1362" s="105"/>
      <c r="QQO1362" s="105"/>
      <c r="QQP1362" s="105"/>
      <c r="QQQ1362" s="105"/>
      <c r="QQR1362" s="105"/>
      <c r="QQS1362" s="105"/>
      <c r="QQT1362" s="105"/>
      <c r="QQU1362" s="105"/>
      <c r="QQV1362" s="105"/>
      <c r="QQW1362" s="105"/>
      <c r="QQX1362" s="105"/>
      <c r="QQY1362" s="105"/>
      <c r="QQZ1362" s="105"/>
      <c r="QRA1362" s="105"/>
      <c r="QRB1362" s="105"/>
      <c r="QRC1362" s="105"/>
      <c r="QRD1362" s="105"/>
      <c r="QRE1362" s="105"/>
      <c r="QRF1362" s="105"/>
      <c r="QRG1362" s="105"/>
      <c r="QRH1362" s="105"/>
      <c r="QRI1362" s="105"/>
      <c r="QRJ1362" s="105"/>
      <c r="QRK1362" s="105"/>
      <c r="QRL1362" s="105"/>
      <c r="QRM1362" s="105"/>
      <c r="QRN1362" s="105"/>
      <c r="QRO1362" s="105"/>
      <c r="QRP1362" s="105"/>
      <c r="QRQ1362" s="105"/>
      <c r="QRR1362" s="105"/>
      <c r="QRS1362" s="105"/>
      <c r="QRT1362" s="105"/>
      <c r="QRU1362" s="105"/>
      <c r="QRV1362" s="105"/>
      <c r="QRW1362" s="105"/>
      <c r="QRX1362" s="105"/>
      <c r="QRY1362" s="105"/>
      <c r="QRZ1362" s="105"/>
      <c r="QSA1362" s="105"/>
      <c r="QSB1362" s="105"/>
      <c r="QSC1362" s="105"/>
      <c r="QSD1362" s="105"/>
      <c r="QSE1362" s="105"/>
      <c r="QSF1362" s="105"/>
      <c r="QSG1362" s="105"/>
      <c r="QSH1362" s="105"/>
      <c r="QSI1362" s="105"/>
      <c r="QSJ1362" s="105"/>
      <c r="QSK1362" s="105"/>
      <c r="QSL1362" s="105"/>
      <c r="QSM1362" s="105"/>
      <c r="QSN1362" s="105"/>
      <c r="QSO1362" s="105"/>
      <c r="QSP1362" s="105"/>
      <c r="QSQ1362" s="105"/>
      <c r="QSR1362" s="105"/>
      <c r="QSS1362" s="105"/>
      <c r="QST1362" s="105"/>
      <c r="QSU1362" s="105"/>
      <c r="QSV1362" s="105"/>
      <c r="QSW1362" s="105"/>
      <c r="QSX1362" s="105"/>
      <c r="QSY1362" s="105"/>
      <c r="QSZ1362" s="105"/>
      <c r="QTA1362" s="105"/>
      <c r="QTB1362" s="105"/>
      <c r="QTC1362" s="105"/>
      <c r="QTD1362" s="105"/>
      <c r="QTE1362" s="105"/>
      <c r="QTF1362" s="105"/>
      <c r="QTG1362" s="105"/>
      <c r="QTH1362" s="105"/>
      <c r="QTI1362" s="105"/>
      <c r="QTJ1362" s="105"/>
      <c r="QTK1362" s="105"/>
      <c r="QTL1362" s="105"/>
      <c r="QTM1362" s="105"/>
      <c r="QTN1362" s="105"/>
      <c r="QTO1362" s="105"/>
      <c r="QTP1362" s="105"/>
      <c r="QTQ1362" s="105"/>
      <c r="QTR1362" s="105"/>
      <c r="QTS1362" s="105"/>
      <c r="QTT1362" s="105"/>
      <c r="QTU1362" s="105"/>
      <c r="QTV1362" s="105"/>
      <c r="QTW1362" s="105"/>
      <c r="QTX1362" s="105"/>
      <c r="QTY1362" s="105"/>
      <c r="QTZ1362" s="105"/>
      <c r="QUA1362" s="105"/>
      <c r="QUB1362" s="105"/>
      <c r="QUC1362" s="105"/>
      <c r="QUD1362" s="105"/>
      <c r="QUE1362" s="105"/>
      <c r="QUF1362" s="105"/>
      <c r="QUG1362" s="105"/>
      <c r="QUH1362" s="105"/>
      <c r="QUI1362" s="105"/>
      <c r="QUJ1362" s="105"/>
      <c r="QUK1362" s="105"/>
      <c r="QUL1362" s="105"/>
      <c r="QUM1362" s="105"/>
      <c r="QUN1362" s="105"/>
      <c r="QUO1362" s="105"/>
      <c r="QUP1362" s="105"/>
      <c r="QUQ1362" s="105"/>
      <c r="QUR1362" s="105"/>
      <c r="QUS1362" s="105"/>
      <c r="QUT1362" s="105"/>
      <c r="QUU1362" s="105"/>
      <c r="QUV1362" s="105"/>
      <c r="QUW1362" s="105"/>
      <c r="QUX1362" s="105"/>
      <c r="QUY1362" s="105"/>
      <c r="QUZ1362" s="105"/>
      <c r="QVA1362" s="105"/>
      <c r="QVB1362" s="105"/>
      <c r="QVC1362" s="105"/>
      <c r="QVD1362" s="105"/>
      <c r="QVE1362" s="105"/>
      <c r="QVF1362" s="105"/>
      <c r="QVG1362" s="105"/>
      <c r="QVH1362" s="105"/>
      <c r="QVI1362" s="105"/>
      <c r="QVJ1362" s="105"/>
      <c r="QVK1362" s="105"/>
      <c r="QVL1362" s="105"/>
      <c r="QVM1362" s="105"/>
      <c r="QVN1362" s="105"/>
      <c r="QVO1362" s="105"/>
      <c r="QVP1362" s="105"/>
      <c r="QVQ1362" s="105"/>
      <c r="QVR1362" s="105"/>
      <c r="QVS1362" s="105"/>
      <c r="QVT1362" s="105"/>
      <c r="QVU1362" s="105"/>
      <c r="QVV1362" s="105"/>
      <c r="QVW1362" s="105"/>
      <c r="QVX1362" s="105"/>
      <c r="QVY1362" s="105"/>
      <c r="QVZ1362" s="105"/>
      <c r="QWA1362" s="105"/>
      <c r="QWB1362" s="105"/>
      <c r="QWC1362" s="105"/>
      <c r="QWD1362" s="105"/>
      <c r="QWE1362" s="105"/>
      <c r="QWF1362" s="105"/>
      <c r="QWG1362" s="105"/>
      <c r="QWH1362" s="105"/>
      <c r="QWI1362" s="105"/>
      <c r="QWJ1362" s="105"/>
      <c r="QWK1362" s="105"/>
      <c r="QWL1362" s="105"/>
      <c r="QWM1362" s="105"/>
      <c r="QWN1362" s="105"/>
      <c r="QWO1362" s="105"/>
      <c r="QWP1362" s="105"/>
      <c r="QWQ1362" s="105"/>
      <c r="QWR1362" s="105"/>
      <c r="QWS1362" s="105"/>
      <c r="QWT1362" s="105"/>
      <c r="QWU1362" s="105"/>
      <c r="QWV1362" s="105"/>
      <c r="QWW1362" s="105"/>
      <c r="QWX1362" s="105"/>
      <c r="QWY1362" s="105"/>
      <c r="QWZ1362" s="105"/>
      <c r="QXA1362" s="105"/>
      <c r="QXB1362" s="105"/>
      <c r="QXC1362" s="105"/>
      <c r="QXD1362" s="105"/>
      <c r="QXE1362" s="105"/>
      <c r="QXF1362" s="105"/>
      <c r="QXG1362" s="105"/>
      <c r="QXH1362" s="105"/>
      <c r="QXI1362" s="105"/>
      <c r="QXJ1362" s="105"/>
      <c r="QXK1362" s="105"/>
      <c r="QXL1362" s="105"/>
      <c r="QXM1362" s="105"/>
      <c r="QXN1362" s="105"/>
      <c r="QXO1362" s="105"/>
      <c r="QXP1362" s="105"/>
      <c r="QXQ1362" s="105"/>
      <c r="QXR1362" s="105"/>
      <c r="QXS1362" s="105"/>
      <c r="QXT1362" s="105"/>
      <c r="QXU1362" s="105"/>
      <c r="QXV1362" s="105"/>
      <c r="QXW1362" s="105"/>
      <c r="QXX1362" s="105"/>
      <c r="QXY1362" s="105"/>
      <c r="QXZ1362" s="105"/>
      <c r="QYA1362" s="105"/>
      <c r="QYB1362" s="105"/>
      <c r="QYC1362" s="105"/>
      <c r="QYD1362" s="105"/>
      <c r="QYE1362" s="105"/>
      <c r="QYF1362" s="105"/>
      <c r="QYG1362" s="105"/>
      <c r="QYH1362" s="105"/>
      <c r="QYI1362" s="105"/>
      <c r="QYJ1362" s="105"/>
      <c r="QYK1362" s="105"/>
      <c r="QYL1362" s="105"/>
      <c r="QYM1362" s="105"/>
      <c r="QYN1362" s="105"/>
      <c r="QYO1362" s="105"/>
      <c r="QYP1362" s="105"/>
      <c r="QYQ1362" s="105"/>
      <c r="QYR1362" s="105"/>
      <c r="QYS1362" s="105"/>
      <c r="QYT1362" s="105"/>
      <c r="QYU1362" s="105"/>
      <c r="QYV1362" s="105"/>
      <c r="QYW1362" s="105"/>
      <c r="QYX1362" s="105"/>
      <c r="QYY1362" s="105"/>
      <c r="QYZ1362" s="105"/>
      <c r="QZA1362" s="105"/>
      <c r="QZB1362" s="105"/>
      <c r="QZC1362" s="105"/>
      <c r="QZD1362" s="105"/>
      <c r="QZE1362" s="105"/>
      <c r="QZF1362" s="105"/>
      <c r="QZG1362" s="105"/>
      <c r="QZH1362" s="105"/>
      <c r="QZI1362" s="105"/>
      <c r="QZJ1362" s="105"/>
      <c r="QZK1362" s="105"/>
      <c r="QZL1362" s="105"/>
      <c r="QZM1362" s="105"/>
      <c r="QZN1362" s="105"/>
      <c r="QZO1362" s="105"/>
      <c r="QZP1362" s="105"/>
      <c r="QZQ1362" s="105"/>
      <c r="QZR1362" s="105"/>
      <c r="QZS1362" s="105"/>
      <c r="QZT1362" s="105"/>
      <c r="QZU1362" s="105"/>
      <c r="QZV1362" s="105"/>
      <c r="QZW1362" s="105"/>
      <c r="QZX1362" s="105"/>
      <c r="QZY1362" s="105"/>
      <c r="QZZ1362" s="105"/>
      <c r="RAA1362" s="105"/>
      <c r="RAB1362" s="105"/>
      <c r="RAC1362" s="105"/>
      <c r="RAD1362" s="105"/>
      <c r="RAE1362" s="105"/>
      <c r="RAF1362" s="105"/>
      <c r="RAG1362" s="105"/>
      <c r="RAH1362" s="105"/>
      <c r="RAI1362" s="105"/>
      <c r="RAJ1362" s="105"/>
      <c r="RAK1362" s="105"/>
      <c r="RAL1362" s="105"/>
      <c r="RAM1362" s="105"/>
      <c r="RAN1362" s="105"/>
      <c r="RAO1362" s="105"/>
      <c r="RAP1362" s="105"/>
      <c r="RAQ1362" s="105"/>
      <c r="RAR1362" s="105"/>
      <c r="RAS1362" s="105"/>
      <c r="RAT1362" s="105"/>
      <c r="RAU1362" s="105"/>
      <c r="RAV1362" s="105"/>
      <c r="RAW1362" s="105"/>
      <c r="RAX1362" s="105"/>
      <c r="RAY1362" s="105"/>
      <c r="RAZ1362" s="105"/>
      <c r="RBA1362" s="105"/>
      <c r="RBB1362" s="105"/>
      <c r="RBC1362" s="105"/>
      <c r="RBD1362" s="105"/>
      <c r="RBE1362" s="105"/>
      <c r="RBF1362" s="105"/>
      <c r="RBG1362" s="105"/>
      <c r="RBH1362" s="105"/>
      <c r="RBI1362" s="105"/>
      <c r="RBJ1362" s="105"/>
      <c r="RBK1362" s="105"/>
      <c r="RBL1362" s="105"/>
      <c r="RBM1362" s="105"/>
      <c r="RBN1362" s="105"/>
      <c r="RBO1362" s="105"/>
      <c r="RBP1362" s="105"/>
      <c r="RBQ1362" s="105"/>
      <c r="RBR1362" s="105"/>
      <c r="RBS1362" s="105"/>
      <c r="RBT1362" s="105"/>
      <c r="RBU1362" s="105"/>
      <c r="RBV1362" s="105"/>
      <c r="RBW1362" s="105"/>
      <c r="RBX1362" s="105"/>
      <c r="RBY1362" s="105"/>
      <c r="RBZ1362" s="105"/>
      <c r="RCA1362" s="105"/>
      <c r="RCB1362" s="105"/>
      <c r="RCC1362" s="105"/>
      <c r="RCD1362" s="105"/>
      <c r="RCE1362" s="105"/>
      <c r="RCF1362" s="105"/>
      <c r="RCG1362" s="105"/>
      <c r="RCH1362" s="105"/>
      <c r="RCI1362" s="105"/>
      <c r="RCJ1362" s="105"/>
      <c r="RCK1362" s="105"/>
      <c r="RCL1362" s="105"/>
      <c r="RCM1362" s="105"/>
      <c r="RCN1362" s="105"/>
      <c r="RCO1362" s="105"/>
      <c r="RCP1362" s="105"/>
      <c r="RCQ1362" s="105"/>
      <c r="RCR1362" s="105"/>
      <c r="RCS1362" s="105"/>
      <c r="RCT1362" s="105"/>
      <c r="RCU1362" s="105"/>
      <c r="RCV1362" s="105"/>
      <c r="RCW1362" s="105"/>
      <c r="RCX1362" s="105"/>
      <c r="RCY1362" s="105"/>
      <c r="RCZ1362" s="105"/>
      <c r="RDA1362" s="105"/>
      <c r="RDB1362" s="105"/>
      <c r="RDC1362" s="105"/>
      <c r="RDD1362" s="105"/>
      <c r="RDE1362" s="105"/>
      <c r="RDF1362" s="105"/>
      <c r="RDG1362" s="105"/>
      <c r="RDH1362" s="105"/>
      <c r="RDI1362" s="105"/>
      <c r="RDJ1362" s="105"/>
      <c r="RDK1362" s="105"/>
      <c r="RDL1362" s="105"/>
      <c r="RDM1362" s="105"/>
      <c r="RDN1362" s="105"/>
      <c r="RDO1362" s="105"/>
      <c r="RDP1362" s="105"/>
      <c r="RDQ1362" s="105"/>
      <c r="RDR1362" s="105"/>
      <c r="RDS1362" s="105"/>
      <c r="RDT1362" s="105"/>
      <c r="RDU1362" s="105"/>
      <c r="RDV1362" s="105"/>
      <c r="RDW1362" s="105"/>
      <c r="RDX1362" s="105"/>
      <c r="RDY1362" s="105"/>
      <c r="RDZ1362" s="105"/>
      <c r="REA1362" s="105"/>
      <c r="REB1362" s="105"/>
      <c r="REC1362" s="105"/>
      <c r="RED1362" s="105"/>
      <c r="REE1362" s="105"/>
      <c r="REF1362" s="105"/>
      <c r="REG1362" s="105"/>
      <c r="REH1362" s="105"/>
      <c r="REI1362" s="105"/>
      <c r="REJ1362" s="105"/>
      <c r="REK1362" s="105"/>
      <c r="REL1362" s="105"/>
      <c r="REM1362" s="105"/>
      <c r="REN1362" s="105"/>
      <c r="REO1362" s="105"/>
      <c r="REP1362" s="105"/>
      <c r="REQ1362" s="105"/>
      <c r="RER1362" s="105"/>
      <c r="RES1362" s="105"/>
      <c r="RET1362" s="105"/>
      <c r="REU1362" s="105"/>
      <c r="REV1362" s="105"/>
      <c r="REW1362" s="105"/>
      <c r="REX1362" s="105"/>
      <c r="REY1362" s="105"/>
      <c r="REZ1362" s="105"/>
      <c r="RFA1362" s="105"/>
      <c r="RFB1362" s="105"/>
      <c r="RFC1362" s="105"/>
      <c r="RFD1362" s="105"/>
      <c r="RFE1362" s="105"/>
      <c r="RFF1362" s="105"/>
      <c r="RFG1362" s="105"/>
      <c r="RFH1362" s="105"/>
      <c r="RFI1362" s="105"/>
      <c r="RFJ1362" s="105"/>
      <c r="RFK1362" s="105"/>
      <c r="RFL1362" s="105"/>
      <c r="RFM1362" s="105"/>
      <c r="RFN1362" s="105"/>
      <c r="RFO1362" s="105"/>
      <c r="RFP1362" s="105"/>
      <c r="RFQ1362" s="105"/>
      <c r="RFR1362" s="105"/>
      <c r="RFS1362" s="105"/>
      <c r="RFT1362" s="105"/>
      <c r="RFU1362" s="105"/>
      <c r="RFV1362" s="105"/>
      <c r="RFW1362" s="105"/>
      <c r="RFX1362" s="105"/>
      <c r="RFY1362" s="105"/>
      <c r="RFZ1362" s="105"/>
      <c r="RGA1362" s="105"/>
      <c r="RGB1362" s="105"/>
      <c r="RGC1362" s="105"/>
      <c r="RGD1362" s="105"/>
      <c r="RGE1362" s="105"/>
      <c r="RGF1362" s="105"/>
      <c r="RGG1362" s="105"/>
      <c r="RGH1362" s="105"/>
      <c r="RGI1362" s="105"/>
      <c r="RGJ1362" s="105"/>
      <c r="RGK1362" s="105"/>
      <c r="RGL1362" s="105"/>
      <c r="RGM1362" s="105"/>
      <c r="RGN1362" s="105"/>
      <c r="RGO1362" s="105"/>
      <c r="RGP1362" s="105"/>
      <c r="RGQ1362" s="105"/>
      <c r="RGR1362" s="105"/>
      <c r="RGS1362" s="105"/>
      <c r="RGT1362" s="105"/>
      <c r="RGU1362" s="105"/>
      <c r="RGV1362" s="105"/>
      <c r="RGW1362" s="105"/>
      <c r="RGX1362" s="105"/>
      <c r="RGY1362" s="105"/>
      <c r="RGZ1362" s="105"/>
      <c r="RHA1362" s="105"/>
      <c r="RHB1362" s="105"/>
      <c r="RHC1362" s="105"/>
      <c r="RHD1362" s="105"/>
      <c r="RHE1362" s="105"/>
      <c r="RHF1362" s="105"/>
      <c r="RHG1362" s="105"/>
      <c r="RHH1362" s="105"/>
      <c r="RHI1362" s="105"/>
      <c r="RHJ1362" s="105"/>
      <c r="RHK1362" s="105"/>
      <c r="RHL1362" s="105"/>
      <c r="RHM1362" s="105"/>
      <c r="RHN1362" s="105"/>
      <c r="RHO1362" s="105"/>
      <c r="RHP1362" s="105"/>
      <c r="RHQ1362" s="105"/>
      <c r="RHR1362" s="105"/>
      <c r="RHS1362" s="105"/>
      <c r="RHT1362" s="105"/>
      <c r="RHU1362" s="105"/>
      <c r="RHV1362" s="105"/>
      <c r="RHW1362" s="105"/>
      <c r="RHX1362" s="105"/>
      <c r="RHY1362" s="105"/>
      <c r="RHZ1362" s="105"/>
      <c r="RIA1362" s="105"/>
      <c r="RIB1362" s="105"/>
      <c r="RIC1362" s="105"/>
      <c r="RID1362" s="105"/>
      <c r="RIE1362" s="105"/>
      <c r="RIF1362" s="105"/>
      <c r="RIG1362" s="105"/>
      <c r="RIH1362" s="105"/>
      <c r="RII1362" s="105"/>
      <c r="RIJ1362" s="105"/>
      <c r="RIK1362" s="105"/>
      <c r="RIL1362" s="105"/>
      <c r="RIM1362" s="105"/>
      <c r="RIN1362" s="105"/>
      <c r="RIO1362" s="105"/>
      <c r="RIP1362" s="105"/>
      <c r="RIQ1362" s="105"/>
      <c r="RIR1362" s="105"/>
      <c r="RIS1362" s="105"/>
      <c r="RIT1362" s="105"/>
      <c r="RIU1362" s="105"/>
      <c r="RIV1362" s="105"/>
      <c r="RIW1362" s="105"/>
      <c r="RIX1362" s="105"/>
      <c r="RIY1362" s="105"/>
      <c r="RIZ1362" s="105"/>
      <c r="RJA1362" s="105"/>
      <c r="RJB1362" s="105"/>
      <c r="RJC1362" s="105"/>
      <c r="RJD1362" s="105"/>
      <c r="RJE1362" s="105"/>
      <c r="RJF1362" s="105"/>
      <c r="RJG1362" s="105"/>
      <c r="RJH1362" s="105"/>
      <c r="RJI1362" s="105"/>
      <c r="RJJ1362" s="105"/>
      <c r="RJK1362" s="105"/>
      <c r="RJL1362" s="105"/>
      <c r="RJM1362" s="105"/>
      <c r="RJN1362" s="105"/>
      <c r="RJO1362" s="105"/>
      <c r="RJP1362" s="105"/>
      <c r="RJQ1362" s="105"/>
      <c r="RJR1362" s="105"/>
      <c r="RJS1362" s="105"/>
      <c r="RJT1362" s="105"/>
      <c r="RJU1362" s="105"/>
      <c r="RJV1362" s="105"/>
      <c r="RJW1362" s="105"/>
      <c r="RJX1362" s="105"/>
      <c r="RJY1362" s="105"/>
      <c r="RJZ1362" s="105"/>
      <c r="RKA1362" s="105"/>
      <c r="RKB1362" s="105"/>
      <c r="RKC1362" s="105"/>
      <c r="RKD1362" s="105"/>
      <c r="RKE1362" s="105"/>
      <c r="RKF1362" s="105"/>
      <c r="RKG1362" s="105"/>
      <c r="RKH1362" s="105"/>
      <c r="RKI1362" s="105"/>
      <c r="RKJ1362" s="105"/>
      <c r="RKK1362" s="105"/>
      <c r="RKL1362" s="105"/>
      <c r="RKM1362" s="105"/>
      <c r="RKN1362" s="105"/>
      <c r="RKO1362" s="105"/>
      <c r="RKP1362" s="105"/>
      <c r="RKQ1362" s="105"/>
      <c r="RKR1362" s="105"/>
      <c r="RKS1362" s="105"/>
      <c r="RKT1362" s="105"/>
      <c r="RKU1362" s="105"/>
      <c r="RKV1362" s="105"/>
      <c r="RKW1362" s="105"/>
      <c r="RKX1362" s="105"/>
      <c r="RKY1362" s="105"/>
      <c r="RKZ1362" s="105"/>
      <c r="RLA1362" s="105"/>
      <c r="RLB1362" s="105"/>
      <c r="RLC1362" s="105"/>
      <c r="RLD1362" s="105"/>
      <c r="RLE1362" s="105"/>
      <c r="RLF1362" s="105"/>
      <c r="RLG1362" s="105"/>
      <c r="RLH1362" s="105"/>
      <c r="RLI1362" s="105"/>
      <c r="RLJ1362" s="105"/>
      <c r="RLK1362" s="105"/>
      <c r="RLL1362" s="105"/>
      <c r="RLM1362" s="105"/>
      <c r="RLN1362" s="105"/>
      <c r="RLO1362" s="105"/>
      <c r="RLP1362" s="105"/>
      <c r="RLQ1362" s="105"/>
      <c r="RLR1362" s="105"/>
      <c r="RLS1362" s="105"/>
      <c r="RLT1362" s="105"/>
      <c r="RLU1362" s="105"/>
      <c r="RLV1362" s="105"/>
      <c r="RLW1362" s="105"/>
      <c r="RLX1362" s="105"/>
      <c r="RLY1362" s="105"/>
      <c r="RLZ1362" s="105"/>
      <c r="RMA1362" s="105"/>
      <c r="RMB1362" s="105"/>
      <c r="RMC1362" s="105"/>
      <c r="RMD1362" s="105"/>
      <c r="RME1362" s="105"/>
      <c r="RMF1362" s="105"/>
      <c r="RMG1362" s="105"/>
      <c r="RMH1362" s="105"/>
      <c r="RMI1362" s="105"/>
      <c r="RMJ1362" s="105"/>
      <c r="RMK1362" s="105"/>
      <c r="RML1362" s="105"/>
      <c r="RMM1362" s="105"/>
      <c r="RMN1362" s="105"/>
      <c r="RMO1362" s="105"/>
      <c r="RMP1362" s="105"/>
      <c r="RMQ1362" s="105"/>
      <c r="RMR1362" s="105"/>
      <c r="RMS1362" s="105"/>
      <c r="RMT1362" s="105"/>
      <c r="RMU1362" s="105"/>
      <c r="RMV1362" s="105"/>
      <c r="RMW1362" s="105"/>
      <c r="RMX1362" s="105"/>
      <c r="RMY1362" s="105"/>
      <c r="RMZ1362" s="105"/>
      <c r="RNA1362" s="105"/>
      <c r="RNB1362" s="105"/>
      <c r="RNC1362" s="105"/>
      <c r="RND1362" s="105"/>
      <c r="RNE1362" s="105"/>
      <c r="RNF1362" s="105"/>
      <c r="RNG1362" s="105"/>
      <c r="RNH1362" s="105"/>
      <c r="RNI1362" s="105"/>
      <c r="RNJ1362" s="105"/>
      <c r="RNK1362" s="105"/>
      <c r="RNL1362" s="105"/>
      <c r="RNM1362" s="105"/>
      <c r="RNN1362" s="105"/>
      <c r="RNO1362" s="105"/>
      <c r="RNP1362" s="105"/>
      <c r="RNQ1362" s="105"/>
      <c r="RNR1362" s="105"/>
      <c r="RNS1362" s="105"/>
      <c r="RNT1362" s="105"/>
      <c r="RNU1362" s="105"/>
      <c r="RNV1362" s="105"/>
      <c r="RNW1362" s="105"/>
      <c r="RNX1362" s="105"/>
      <c r="RNY1362" s="105"/>
      <c r="RNZ1362" s="105"/>
      <c r="ROA1362" s="105"/>
      <c r="ROB1362" s="105"/>
      <c r="ROC1362" s="105"/>
      <c r="ROD1362" s="105"/>
      <c r="ROE1362" s="105"/>
      <c r="ROF1362" s="105"/>
      <c r="ROG1362" s="105"/>
      <c r="ROH1362" s="105"/>
      <c r="ROI1362" s="105"/>
      <c r="ROJ1362" s="105"/>
      <c r="ROK1362" s="105"/>
      <c r="ROL1362" s="105"/>
      <c r="ROM1362" s="105"/>
      <c r="RON1362" s="105"/>
      <c r="ROO1362" s="105"/>
      <c r="ROP1362" s="105"/>
      <c r="ROQ1362" s="105"/>
      <c r="ROR1362" s="105"/>
      <c r="ROS1362" s="105"/>
      <c r="ROT1362" s="105"/>
      <c r="ROU1362" s="105"/>
      <c r="ROV1362" s="105"/>
      <c r="ROW1362" s="105"/>
      <c r="ROX1362" s="105"/>
      <c r="ROY1362" s="105"/>
      <c r="ROZ1362" s="105"/>
      <c r="RPA1362" s="105"/>
      <c r="RPB1362" s="105"/>
      <c r="RPC1362" s="105"/>
      <c r="RPD1362" s="105"/>
      <c r="RPE1362" s="105"/>
      <c r="RPF1362" s="105"/>
      <c r="RPG1362" s="105"/>
      <c r="RPH1362" s="105"/>
      <c r="RPI1362" s="105"/>
      <c r="RPJ1362" s="105"/>
      <c r="RPK1362" s="105"/>
      <c r="RPL1362" s="105"/>
      <c r="RPM1362" s="105"/>
      <c r="RPN1362" s="105"/>
      <c r="RPO1362" s="105"/>
      <c r="RPP1362" s="105"/>
      <c r="RPQ1362" s="105"/>
      <c r="RPR1362" s="105"/>
      <c r="RPS1362" s="105"/>
      <c r="RPT1362" s="105"/>
      <c r="RPU1362" s="105"/>
      <c r="RPV1362" s="105"/>
      <c r="RPW1362" s="105"/>
      <c r="RPX1362" s="105"/>
      <c r="RPY1362" s="105"/>
      <c r="RPZ1362" s="105"/>
      <c r="RQA1362" s="105"/>
      <c r="RQB1362" s="105"/>
      <c r="RQC1362" s="105"/>
      <c r="RQD1362" s="105"/>
      <c r="RQE1362" s="105"/>
      <c r="RQF1362" s="105"/>
      <c r="RQG1362" s="105"/>
      <c r="RQH1362" s="105"/>
      <c r="RQI1362" s="105"/>
      <c r="RQJ1362" s="105"/>
      <c r="RQK1362" s="105"/>
      <c r="RQL1362" s="105"/>
      <c r="RQM1362" s="105"/>
      <c r="RQN1362" s="105"/>
      <c r="RQO1362" s="105"/>
      <c r="RQP1362" s="105"/>
      <c r="RQQ1362" s="105"/>
      <c r="RQR1362" s="105"/>
      <c r="RQS1362" s="105"/>
      <c r="RQT1362" s="105"/>
      <c r="RQU1362" s="105"/>
      <c r="RQV1362" s="105"/>
      <c r="RQW1362" s="105"/>
      <c r="RQX1362" s="105"/>
      <c r="RQY1362" s="105"/>
      <c r="RQZ1362" s="105"/>
      <c r="RRA1362" s="105"/>
      <c r="RRB1362" s="105"/>
      <c r="RRC1362" s="105"/>
      <c r="RRD1362" s="105"/>
      <c r="RRE1362" s="105"/>
      <c r="RRF1362" s="105"/>
      <c r="RRG1362" s="105"/>
      <c r="RRH1362" s="105"/>
      <c r="RRI1362" s="105"/>
      <c r="RRJ1362" s="105"/>
      <c r="RRK1362" s="105"/>
      <c r="RRL1362" s="105"/>
      <c r="RRM1362" s="105"/>
      <c r="RRN1362" s="105"/>
      <c r="RRO1362" s="105"/>
      <c r="RRP1362" s="105"/>
      <c r="RRQ1362" s="105"/>
      <c r="RRR1362" s="105"/>
      <c r="RRS1362" s="105"/>
      <c r="RRT1362" s="105"/>
      <c r="RRU1362" s="105"/>
      <c r="RRV1362" s="105"/>
      <c r="RRW1362" s="105"/>
      <c r="RRX1362" s="105"/>
      <c r="RRY1362" s="105"/>
      <c r="RRZ1362" s="105"/>
      <c r="RSA1362" s="105"/>
      <c r="RSB1362" s="105"/>
      <c r="RSC1362" s="105"/>
      <c r="RSD1362" s="105"/>
      <c r="RSE1362" s="105"/>
      <c r="RSF1362" s="105"/>
      <c r="RSG1362" s="105"/>
      <c r="RSH1362" s="105"/>
      <c r="RSI1362" s="105"/>
      <c r="RSJ1362" s="105"/>
      <c r="RSK1362" s="105"/>
      <c r="RSL1362" s="105"/>
      <c r="RSM1362" s="105"/>
      <c r="RSN1362" s="105"/>
      <c r="RSO1362" s="105"/>
      <c r="RSP1362" s="105"/>
      <c r="RSQ1362" s="105"/>
      <c r="RSR1362" s="105"/>
      <c r="RSS1362" s="105"/>
      <c r="RST1362" s="105"/>
      <c r="RSU1362" s="105"/>
      <c r="RSV1362" s="105"/>
      <c r="RSW1362" s="105"/>
      <c r="RSX1362" s="105"/>
      <c r="RSY1362" s="105"/>
      <c r="RSZ1362" s="105"/>
      <c r="RTA1362" s="105"/>
      <c r="RTB1362" s="105"/>
      <c r="RTC1362" s="105"/>
      <c r="RTD1362" s="105"/>
      <c r="RTE1362" s="105"/>
      <c r="RTF1362" s="105"/>
      <c r="RTG1362" s="105"/>
      <c r="RTH1362" s="105"/>
      <c r="RTI1362" s="105"/>
      <c r="RTJ1362" s="105"/>
      <c r="RTK1362" s="105"/>
      <c r="RTL1362" s="105"/>
      <c r="RTM1362" s="105"/>
      <c r="RTN1362" s="105"/>
      <c r="RTO1362" s="105"/>
      <c r="RTP1362" s="105"/>
      <c r="RTQ1362" s="105"/>
      <c r="RTR1362" s="105"/>
      <c r="RTS1362" s="105"/>
      <c r="RTT1362" s="105"/>
      <c r="RTU1362" s="105"/>
      <c r="RTV1362" s="105"/>
      <c r="RTW1362" s="105"/>
      <c r="RTX1362" s="105"/>
      <c r="RTY1362" s="105"/>
      <c r="RTZ1362" s="105"/>
      <c r="RUA1362" s="105"/>
      <c r="RUB1362" s="105"/>
      <c r="RUC1362" s="105"/>
      <c r="RUD1362" s="105"/>
      <c r="RUE1362" s="105"/>
      <c r="RUF1362" s="105"/>
      <c r="RUG1362" s="105"/>
      <c r="RUH1362" s="105"/>
      <c r="RUI1362" s="105"/>
      <c r="RUJ1362" s="105"/>
      <c r="RUK1362" s="105"/>
      <c r="RUL1362" s="105"/>
      <c r="RUM1362" s="105"/>
      <c r="RUN1362" s="105"/>
      <c r="RUO1362" s="105"/>
      <c r="RUP1362" s="105"/>
      <c r="RUQ1362" s="105"/>
      <c r="RUR1362" s="105"/>
      <c r="RUS1362" s="105"/>
      <c r="RUT1362" s="105"/>
      <c r="RUU1362" s="105"/>
      <c r="RUV1362" s="105"/>
      <c r="RUW1362" s="105"/>
      <c r="RUX1362" s="105"/>
      <c r="RUY1362" s="105"/>
      <c r="RUZ1362" s="105"/>
      <c r="RVA1362" s="105"/>
      <c r="RVB1362" s="105"/>
      <c r="RVC1362" s="105"/>
      <c r="RVD1362" s="105"/>
      <c r="RVE1362" s="105"/>
      <c r="RVF1362" s="105"/>
      <c r="RVG1362" s="105"/>
      <c r="RVH1362" s="105"/>
      <c r="RVI1362" s="105"/>
      <c r="RVJ1362" s="105"/>
      <c r="RVK1362" s="105"/>
      <c r="RVL1362" s="105"/>
      <c r="RVM1362" s="105"/>
      <c r="RVN1362" s="105"/>
      <c r="RVO1362" s="105"/>
      <c r="RVP1362" s="105"/>
      <c r="RVQ1362" s="105"/>
      <c r="RVR1362" s="105"/>
      <c r="RVS1362" s="105"/>
      <c r="RVT1362" s="105"/>
      <c r="RVU1362" s="105"/>
      <c r="RVV1362" s="105"/>
      <c r="RVW1362" s="105"/>
      <c r="RVX1362" s="105"/>
      <c r="RVY1362" s="105"/>
      <c r="RVZ1362" s="105"/>
      <c r="RWA1362" s="105"/>
      <c r="RWB1362" s="105"/>
      <c r="RWC1362" s="105"/>
      <c r="RWD1362" s="105"/>
      <c r="RWE1362" s="105"/>
      <c r="RWF1362" s="105"/>
      <c r="RWG1362" s="105"/>
      <c r="RWH1362" s="105"/>
      <c r="RWI1362" s="105"/>
      <c r="RWJ1362" s="105"/>
      <c r="RWK1362" s="105"/>
      <c r="RWL1362" s="105"/>
      <c r="RWM1362" s="105"/>
      <c r="RWN1362" s="105"/>
      <c r="RWO1362" s="105"/>
      <c r="RWP1362" s="105"/>
      <c r="RWQ1362" s="105"/>
      <c r="RWR1362" s="105"/>
      <c r="RWS1362" s="105"/>
      <c r="RWT1362" s="105"/>
      <c r="RWU1362" s="105"/>
      <c r="RWV1362" s="105"/>
      <c r="RWW1362" s="105"/>
      <c r="RWX1362" s="105"/>
      <c r="RWY1362" s="105"/>
      <c r="RWZ1362" s="105"/>
      <c r="RXA1362" s="105"/>
      <c r="RXB1362" s="105"/>
      <c r="RXC1362" s="105"/>
      <c r="RXD1362" s="105"/>
      <c r="RXE1362" s="105"/>
      <c r="RXF1362" s="105"/>
      <c r="RXG1362" s="105"/>
      <c r="RXH1362" s="105"/>
      <c r="RXI1362" s="105"/>
      <c r="RXJ1362" s="105"/>
      <c r="RXK1362" s="105"/>
      <c r="RXL1362" s="105"/>
      <c r="RXM1362" s="105"/>
      <c r="RXN1362" s="105"/>
      <c r="RXO1362" s="105"/>
      <c r="RXP1362" s="105"/>
      <c r="RXQ1362" s="105"/>
      <c r="RXR1362" s="105"/>
      <c r="RXS1362" s="105"/>
      <c r="RXT1362" s="105"/>
      <c r="RXU1362" s="105"/>
      <c r="RXV1362" s="105"/>
      <c r="RXW1362" s="105"/>
      <c r="RXX1362" s="105"/>
      <c r="RXY1362" s="105"/>
      <c r="RXZ1362" s="105"/>
      <c r="RYA1362" s="105"/>
      <c r="RYB1362" s="105"/>
      <c r="RYC1362" s="105"/>
      <c r="RYD1362" s="105"/>
      <c r="RYE1362" s="105"/>
      <c r="RYF1362" s="105"/>
      <c r="RYG1362" s="105"/>
      <c r="RYH1362" s="105"/>
      <c r="RYI1362" s="105"/>
      <c r="RYJ1362" s="105"/>
      <c r="RYK1362" s="105"/>
      <c r="RYL1362" s="105"/>
      <c r="RYM1362" s="105"/>
      <c r="RYN1362" s="105"/>
      <c r="RYO1362" s="105"/>
      <c r="RYP1362" s="105"/>
      <c r="RYQ1362" s="105"/>
      <c r="RYR1362" s="105"/>
      <c r="RYS1362" s="105"/>
      <c r="RYT1362" s="105"/>
      <c r="RYU1362" s="105"/>
      <c r="RYV1362" s="105"/>
      <c r="RYW1362" s="105"/>
      <c r="RYX1362" s="105"/>
      <c r="RYY1362" s="105"/>
      <c r="RYZ1362" s="105"/>
      <c r="RZA1362" s="105"/>
      <c r="RZB1362" s="105"/>
      <c r="RZC1362" s="105"/>
      <c r="RZD1362" s="105"/>
      <c r="RZE1362" s="105"/>
      <c r="RZF1362" s="105"/>
      <c r="RZG1362" s="105"/>
      <c r="RZH1362" s="105"/>
      <c r="RZI1362" s="105"/>
      <c r="RZJ1362" s="105"/>
      <c r="RZK1362" s="105"/>
      <c r="RZL1362" s="105"/>
      <c r="RZM1362" s="105"/>
      <c r="RZN1362" s="105"/>
      <c r="RZO1362" s="105"/>
      <c r="RZP1362" s="105"/>
      <c r="RZQ1362" s="105"/>
      <c r="RZR1362" s="105"/>
      <c r="RZS1362" s="105"/>
      <c r="RZT1362" s="105"/>
      <c r="RZU1362" s="105"/>
      <c r="RZV1362" s="105"/>
      <c r="RZW1362" s="105"/>
      <c r="RZX1362" s="105"/>
      <c r="RZY1362" s="105"/>
      <c r="RZZ1362" s="105"/>
      <c r="SAA1362" s="105"/>
      <c r="SAB1362" s="105"/>
      <c r="SAC1362" s="105"/>
      <c r="SAD1362" s="105"/>
      <c r="SAE1362" s="105"/>
      <c r="SAF1362" s="105"/>
      <c r="SAG1362" s="105"/>
      <c r="SAH1362" s="105"/>
      <c r="SAI1362" s="105"/>
      <c r="SAJ1362" s="105"/>
      <c r="SAK1362" s="105"/>
      <c r="SAL1362" s="105"/>
      <c r="SAM1362" s="105"/>
      <c r="SAN1362" s="105"/>
      <c r="SAO1362" s="105"/>
      <c r="SAP1362" s="105"/>
      <c r="SAQ1362" s="105"/>
      <c r="SAR1362" s="105"/>
      <c r="SAS1362" s="105"/>
      <c r="SAT1362" s="105"/>
      <c r="SAU1362" s="105"/>
      <c r="SAV1362" s="105"/>
      <c r="SAW1362" s="105"/>
      <c r="SAX1362" s="105"/>
      <c r="SAY1362" s="105"/>
      <c r="SAZ1362" s="105"/>
      <c r="SBA1362" s="105"/>
      <c r="SBB1362" s="105"/>
      <c r="SBC1362" s="105"/>
      <c r="SBD1362" s="105"/>
      <c r="SBE1362" s="105"/>
      <c r="SBF1362" s="105"/>
      <c r="SBG1362" s="105"/>
      <c r="SBH1362" s="105"/>
      <c r="SBI1362" s="105"/>
      <c r="SBJ1362" s="105"/>
      <c r="SBK1362" s="105"/>
      <c r="SBL1362" s="105"/>
      <c r="SBM1362" s="105"/>
      <c r="SBN1362" s="105"/>
      <c r="SBO1362" s="105"/>
      <c r="SBP1362" s="105"/>
      <c r="SBQ1362" s="105"/>
      <c r="SBR1362" s="105"/>
      <c r="SBS1362" s="105"/>
      <c r="SBT1362" s="105"/>
      <c r="SBU1362" s="105"/>
      <c r="SBV1362" s="105"/>
      <c r="SBW1362" s="105"/>
      <c r="SBX1362" s="105"/>
      <c r="SBY1362" s="105"/>
      <c r="SBZ1362" s="105"/>
      <c r="SCA1362" s="105"/>
      <c r="SCB1362" s="105"/>
      <c r="SCC1362" s="105"/>
      <c r="SCD1362" s="105"/>
      <c r="SCE1362" s="105"/>
      <c r="SCF1362" s="105"/>
      <c r="SCG1362" s="105"/>
      <c r="SCH1362" s="105"/>
      <c r="SCI1362" s="105"/>
      <c r="SCJ1362" s="105"/>
      <c r="SCK1362" s="105"/>
      <c r="SCL1362" s="105"/>
      <c r="SCM1362" s="105"/>
      <c r="SCN1362" s="105"/>
      <c r="SCO1362" s="105"/>
      <c r="SCP1362" s="105"/>
      <c r="SCQ1362" s="105"/>
      <c r="SCR1362" s="105"/>
      <c r="SCS1362" s="105"/>
      <c r="SCT1362" s="105"/>
      <c r="SCU1362" s="105"/>
      <c r="SCV1362" s="105"/>
      <c r="SCW1362" s="105"/>
      <c r="SCX1362" s="105"/>
      <c r="SCY1362" s="105"/>
      <c r="SCZ1362" s="105"/>
      <c r="SDA1362" s="105"/>
      <c r="SDB1362" s="105"/>
      <c r="SDC1362" s="105"/>
      <c r="SDD1362" s="105"/>
      <c r="SDE1362" s="105"/>
      <c r="SDF1362" s="105"/>
      <c r="SDG1362" s="105"/>
      <c r="SDH1362" s="105"/>
      <c r="SDI1362" s="105"/>
      <c r="SDJ1362" s="105"/>
      <c r="SDK1362" s="105"/>
      <c r="SDL1362" s="105"/>
      <c r="SDM1362" s="105"/>
      <c r="SDN1362" s="105"/>
      <c r="SDO1362" s="105"/>
      <c r="SDP1362" s="105"/>
      <c r="SDQ1362" s="105"/>
      <c r="SDR1362" s="105"/>
      <c r="SDS1362" s="105"/>
      <c r="SDT1362" s="105"/>
      <c r="SDU1362" s="105"/>
      <c r="SDV1362" s="105"/>
      <c r="SDW1362" s="105"/>
      <c r="SDX1362" s="105"/>
      <c r="SDY1362" s="105"/>
      <c r="SDZ1362" s="105"/>
      <c r="SEA1362" s="105"/>
      <c r="SEB1362" s="105"/>
      <c r="SEC1362" s="105"/>
      <c r="SED1362" s="105"/>
      <c r="SEE1362" s="105"/>
      <c r="SEF1362" s="105"/>
      <c r="SEG1362" s="105"/>
      <c r="SEH1362" s="105"/>
      <c r="SEI1362" s="105"/>
      <c r="SEJ1362" s="105"/>
      <c r="SEK1362" s="105"/>
      <c r="SEL1362" s="105"/>
      <c r="SEM1362" s="105"/>
      <c r="SEN1362" s="105"/>
      <c r="SEO1362" s="105"/>
      <c r="SEP1362" s="105"/>
      <c r="SEQ1362" s="105"/>
      <c r="SER1362" s="105"/>
      <c r="SES1362" s="105"/>
      <c r="SET1362" s="105"/>
      <c r="SEU1362" s="105"/>
      <c r="SEV1362" s="105"/>
      <c r="SEW1362" s="105"/>
      <c r="SEX1362" s="105"/>
      <c r="SEY1362" s="105"/>
      <c r="SEZ1362" s="105"/>
      <c r="SFA1362" s="105"/>
      <c r="SFB1362" s="105"/>
      <c r="SFC1362" s="105"/>
      <c r="SFD1362" s="105"/>
      <c r="SFE1362" s="105"/>
      <c r="SFF1362" s="105"/>
      <c r="SFG1362" s="105"/>
      <c r="SFH1362" s="105"/>
      <c r="SFI1362" s="105"/>
      <c r="SFJ1362" s="105"/>
      <c r="SFK1362" s="105"/>
      <c r="SFL1362" s="105"/>
      <c r="SFM1362" s="105"/>
      <c r="SFN1362" s="105"/>
      <c r="SFO1362" s="105"/>
      <c r="SFP1362" s="105"/>
      <c r="SFQ1362" s="105"/>
      <c r="SFR1362" s="105"/>
      <c r="SFS1362" s="105"/>
      <c r="SFT1362" s="105"/>
      <c r="SFU1362" s="105"/>
      <c r="SFV1362" s="105"/>
      <c r="SFW1362" s="105"/>
      <c r="SFX1362" s="105"/>
      <c r="SFY1362" s="105"/>
      <c r="SFZ1362" s="105"/>
      <c r="SGA1362" s="105"/>
      <c r="SGB1362" s="105"/>
      <c r="SGC1362" s="105"/>
      <c r="SGD1362" s="105"/>
      <c r="SGE1362" s="105"/>
      <c r="SGF1362" s="105"/>
      <c r="SGG1362" s="105"/>
      <c r="SGH1362" s="105"/>
      <c r="SGI1362" s="105"/>
      <c r="SGJ1362" s="105"/>
      <c r="SGK1362" s="105"/>
      <c r="SGL1362" s="105"/>
      <c r="SGM1362" s="105"/>
      <c r="SGN1362" s="105"/>
      <c r="SGO1362" s="105"/>
      <c r="SGP1362" s="105"/>
      <c r="SGQ1362" s="105"/>
      <c r="SGR1362" s="105"/>
      <c r="SGS1362" s="105"/>
      <c r="SGT1362" s="105"/>
      <c r="SGU1362" s="105"/>
      <c r="SGV1362" s="105"/>
      <c r="SGW1362" s="105"/>
      <c r="SGX1362" s="105"/>
      <c r="SGY1362" s="105"/>
      <c r="SGZ1362" s="105"/>
      <c r="SHA1362" s="105"/>
      <c r="SHB1362" s="105"/>
      <c r="SHC1362" s="105"/>
      <c r="SHD1362" s="105"/>
      <c r="SHE1362" s="105"/>
      <c r="SHF1362" s="105"/>
      <c r="SHG1362" s="105"/>
      <c r="SHH1362" s="105"/>
      <c r="SHI1362" s="105"/>
      <c r="SHJ1362" s="105"/>
      <c r="SHK1362" s="105"/>
      <c r="SHL1362" s="105"/>
      <c r="SHM1362" s="105"/>
      <c r="SHN1362" s="105"/>
      <c r="SHO1362" s="105"/>
      <c r="SHP1362" s="105"/>
      <c r="SHQ1362" s="105"/>
      <c r="SHR1362" s="105"/>
      <c r="SHS1362" s="105"/>
      <c r="SHT1362" s="105"/>
      <c r="SHU1362" s="105"/>
      <c r="SHV1362" s="105"/>
      <c r="SHW1362" s="105"/>
      <c r="SHX1362" s="105"/>
      <c r="SHY1362" s="105"/>
      <c r="SHZ1362" s="105"/>
      <c r="SIA1362" s="105"/>
      <c r="SIB1362" s="105"/>
      <c r="SIC1362" s="105"/>
      <c r="SID1362" s="105"/>
      <c r="SIE1362" s="105"/>
      <c r="SIF1362" s="105"/>
      <c r="SIG1362" s="105"/>
      <c r="SIH1362" s="105"/>
      <c r="SII1362" s="105"/>
      <c r="SIJ1362" s="105"/>
      <c r="SIK1362" s="105"/>
      <c r="SIL1362" s="105"/>
      <c r="SIM1362" s="105"/>
      <c r="SIN1362" s="105"/>
      <c r="SIO1362" s="105"/>
      <c r="SIP1362" s="105"/>
      <c r="SIQ1362" s="105"/>
      <c r="SIR1362" s="105"/>
      <c r="SIS1362" s="105"/>
      <c r="SIT1362" s="105"/>
      <c r="SIU1362" s="105"/>
      <c r="SIV1362" s="105"/>
      <c r="SIW1362" s="105"/>
      <c r="SIX1362" s="105"/>
      <c r="SIY1362" s="105"/>
      <c r="SIZ1362" s="105"/>
      <c r="SJA1362" s="105"/>
      <c r="SJB1362" s="105"/>
      <c r="SJC1362" s="105"/>
      <c r="SJD1362" s="105"/>
      <c r="SJE1362" s="105"/>
      <c r="SJF1362" s="105"/>
      <c r="SJG1362" s="105"/>
      <c r="SJH1362" s="105"/>
      <c r="SJI1362" s="105"/>
      <c r="SJJ1362" s="105"/>
      <c r="SJK1362" s="105"/>
      <c r="SJL1362" s="105"/>
      <c r="SJM1362" s="105"/>
      <c r="SJN1362" s="105"/>
      <c r="SJO1362" s="105"/>
      <c r="SJP1362" s="105"/>
      <c r="SJQ1362" s="105"/>
      <c r="SJR1362" s="105"/>
      <c r="SJS1362" s="105"/>
      <c r="SJT1362" s="105"/>
      <c r="SJU1362" s="105"/>
      <c r="SJV1362" s="105"/>
      <c r="SJW1362" s="105"/>
      <c r="SJX1362" s="105"/>
      <c r="SJY1362" s="105"/>
      <c r="SJZ1362" s="105"/>
      <c r="SKA1362" s="105"/>
      <c r="SKB1362" s="105"/>
      <c r="SKC1362" s="105"/>
      <c r="SKD1362" s="105"/>
      <c r="SKE1362" s="105"/>
      <c r="SKF1362" s="105"/>
      <c r="SKG1362" s="105"/>
      <c r="SKH1362" s="105"/>
      <c r="SKI1362" s="105"/>
      <c r="SKJ1362" s="105"/>
      <c r="SKK1362" s="105"/>
      <c r="SKL1362" s="105"/>
      <c r="SKM1362" s="105"/>
      <c r="SKN1362" s="105"/>
      <c r="SKO1362" s="105"/>
      <c r="SKP1362" s="105"/>
      <c r="SKQ1362" s="105"/>
      <c r="SKR1362" s="105"/>
      <c r="SKS1362" s="105"/>
      <c r="SKT1362" s="105"/>
      <c r="SKU1362" s="105"/>
      <c r="SKV1362" s="105"/>
      <c r="SKW1362" s="105"/>
      <c r="SKX1362" s="105"/>
      <c r="SKY1362" s="105"/>
      <c r="SKZ1362" s="105"/>
      <c r="SLA1362" s="105"/>
      <c r="SLB1362" s="105"/>
      <c r="SLC1362" s="105"/>
      <c r="SLD1362" s="105"/>
      <c r="SLE1362" s="105"/>
      <c r="SLF1362" s="105"/>
      <c r="SLG1362" s="105"/>
      <c r="SLH1362" s="105"/>
      <c r="SLI1362" s="105"/>
      <c r="SLJ1362" s="105"/>
      <c r="SLK1362" s="105"/>
      <c r="SLL1362" s="105"/>
      <c r="SLM1362" s="105"/>
      <c r="SLN1362" s="105"/>
      <c r="SLO1362" s="105"/>
      <c r="SLP1362" s="105"/>
      <c r="SLQ1362" s="105"/>
      <c r="SLR1362" s="105"/>
      <c r="SLS1362" s="105"/>
      <c r="SLT1362" s="105"/>
      <c r="SLU1362" s="105"/>
      <c r="SLV1362" s="105"/>
      <c r="SLW1362" s="105"/>
      <c r="SLX1362" s="105"/>
      <c r="SLY1362" s="105"/>
      <c r="SLZ1362" s="105"/>
      <c r="SMA1362" s="105"/>
      <c r="SMB1362" s="105"/>
      <c r="SMC1362" s="105"/>
      <c r="SMD1362" s="105"/>
      <c r="SME1362" s="105"/>
      <c r="SMF1362" s="105"/>
      <c r="SMG1362" s="105"/>
      <c r="SMH1362" s="105"/>
      <c r="SMI1362" s="105"/>
      <c r="SMJ1362" s="105"/>
      <c r="SMK1362" s="105"/>
      <c r="SML1362" s="105"/>
      <c r="SMM1362" s="105"/>
      <c r="SMN1362" s="105"/>
      <c r="SMO1362" s="105"/>
      <c r="SMP1362" s="105"/>
      <c r="SMQ1362" s="105"/>
      <c r="SMR1362" s="105"/>
      <c r="SMS1362" s="105"/>
      <c r="SMT1362" s="105"/>
      <c r="SMU1362" s="105"/>
      <c r="SMV1362" s="105"/>
      <c r="SMW1362" s="105"/>
      <c r="SMX1362" s="105"/>
      <c r="SMY1362" s="105"/>
      <c r="SMZ1362" s="105"/>
      <c r="SNA1362" s="105"/>
      <c r="SNB1362" s="105"/>
      <c r="SNC1362" s="105"/>
      <c r="SND1362" s="105"/>
      <c r="SNE1362" s="105"/>
      <c r="SNF1362" s="105"/>
      <c r="SNG1362" s="105"/>
      <c r="SNH1362" s="105"/>
      <c r="SNI1362" s="105"/>
      <c r="SNJ1362" s="105"/>
      <c r="SNK1362" s="105"/>
      <c r="SNL1362" s="105"/>
      <c r="SNM1362" s="105"/>
      <c r="SNN1362" s="105"/>
      <c r="SNO1362" s="105"/>
      <c r="SNP1362" s="105"/>
      <c r="SNQ1362" s="105"/>
      <c r="SNR1362" s="105"/>
      <c r="SNS1362" s="105"/>
      <c r="SNT1362" s="105"/>
      <c r="SNU1362" s="105"/>
      <c r="SNV1362" s="105"/>
      <c r="SNW1362" s="105"/>
      <c r="SNX1362" s="105"/>
      <c r="SNY1362" s="105"/>
      <c r="SNZ1362" s="105"/>
      <c r="SOA1362" s="105"/>
      <c r="SOB1362" s="105"/>
      <c r="SOC1362" s="105"/>
      <c r="SOD1362" s="105"/>
      <c r="SOE1362" s="105"/>
      <c r="SOF1362" s="105"/>
      <c r="SOG1362" s="105"/>
      <c r="SOH1362" s="105"/>
      <c r="SOI1362" s="105"/>
      <c r="SOJ1362" s="105"/>
      <c r="SOK1362" s="105"/>
      <c r="SOL1362" s="105"/>
      <c r="SOM1362" s="105"/>
      <c r="SON1362" s="105"/>
      <c r="SOO1362" s="105"/>
      <c r="SOP1362" s="105"/>
      <c r="SOQ1362" s="105"/>
      <c r="SOR1362" s="105"/>
      <c r="SOS1362" s="105"/>
      <c r="SOT1362" s="105"/>
      <c r="SOU1362" s="105"/>
      <c r="SOV1362" s="105"/>
      <c r="SOW1362" s="105"/>
      <c r="SOX1362" s="105"/>
      <c r="SOY1362" s="105"/>
      <c r="SOZ1362" s="105"/>
      <c r="SPA1362" s="105"/>
      <c r="SPB1362" s="105"/>
      <c r="SPC1362" s="105"/>
      <c r="SPD1362" s="105"/>
      <c r="SPE1362" s="105"/>
      <c r="SPF1362" s="105"/>
      <c r="SPG1362" s="105"/>
      <c r="SPH1362" s="105"/>
      <c r="SPI1362" s="105"/>
      <c r="SPJ1362" s="105"/>
      <c r="SPK1362" s="105"/>
      <c r="SPL1362" s="105"/>
      <c r="SPM1362" s="105"/>
      <c r="SPN1362" s="105"/>
      <c r="SPO1362" s="105"/>
      <c r="SPP1362" s="105"/>
      <c r="SPQ1362" s="105"/>
      <c r="SPR1362" s="105"/>
      <c r="SPS1362" s="105"/>
      <c r="SPT1362" s="105"/>
      <c r="SPU1362" s="105"/>
      <c r="SPV1362" s="105"/>
      <c r="SPW1362" s="105"/>
      <c r="SPX1362" s="105"/>
      <c r="SPY1362" s="105"/>
      <c r="SPZ1362" s="105"/>
      <c r="SQA1362" s="105"/>
      <c r="SQB1362" s="105"/>
      <c r="SQC1362" s="105"/>
      <c r="SQD1362" s="105"/>
      <c r="SQE1362" s="105"/>
      <c r="SQF1362" s="105"/>
      <c r="SQG1362" s="105"/>
      <c r="SQH1362" s="105"/>
      <c r="SQI1362" s="105"/>
      <c r="SQJ1362" s="105"/>
      <c r="SQK1362" s="105"/>
      <c r="SQL1362" s="105"/>
      <c r="SQM1362" s="105"/>
      <c r="SQN1362" s="105"/>
      <c r="SQO1362" s="105"/>
      <c r="SQP1362" s="105"/>
      <c r="SQQ1362" s="105"/>
      <c r="SQR1362" s="105"/>
      <c r="SQS1362" s="105"/>
      <c r="SQT1362" s="105"/>
      <c r="SQU1362" s="105"/>
      <c r="SQV1362" s="105"/>
      <c r="SQW1362" s="105"/>
      <c r="SQX1362" s="105"/>
      <c r="SQY1362" s="105"/>
      <c r="SQZ1362" s="105"/>
      <c r="SRA1362" s="105"/>
      <c r="SRB1362" s="105"/>
      <c r="SRC1362" s="105"/>
      <c r="SRD1362" s="105"/>
      <c r="SRE1362" s="105"/>
      <c r="SRF1362" s="105"/>
      <c r="SRG1362" s="105"/>
      <c r="SRH1362" s="105"/>
      <c r="SRI1362" s="105"/>
      <c r="SRJ1362" s="105"/>
      <c r="SRK1362" s="105"/>
      <c r="SRL1362" s="105"/>
      <c r="SRM1362" s="105"/>
      <c r="SRN1362" s="105"/>
      <c r="SRO1362" s="105"/>
      <c r="SRP1362" s="105"/>
      <c r="SRQ1362" s="105"/>
      <c r="SRR1362" s="105"/>
      <c r="SRS1362" s="105"/>
      <c r="SRT1362" s="105"/>
      <c r="SRU1362" s="105"/>
      <c r="SRV1362" s="105"/>
      <c r="SRW1362" s="105"/>
      <c r="SRX1362" s="105"/>
      <c r="SRY1362" s="105"/>
      <c r="SRZ1362" s="105"/>
      <c r="SSA1362" s="105"/>
      <c r="SSB1362" s="105"/>
      <c r="SSC1362" s="105"/>
      <c r="SSD1362" s="105"/>
      <c r="SSE1362" s="105"/>
      <c r="SSF1362" s="105"/>
      <c r="SSG1362" s="105"/>
      <c r="SSH1362" s="105"/>
      <c r="SSI1362" s="105"/>
      <c r="SSJ1362" s="105"/>
      <c r="SSK1362" s="105"/>
      <c r="SSL1362" s="105"/>
      <c r="SSM1362" s="105"/>
      <c r="SSN1362" s="105"/>
      <c r="SSO1362" s="105"/>
      <c r="SSP1362" s="105"/>
      <c r="SSQ1362" s="105"/>
      <c r="SSR1362" s="105"/>
      <c r="SSS1362" s="105"/>
      <c r="SST1362" s="105"/>
      <c r="SSU1362" s="105"/>
      <c r="SSV1362" s="105"/>
      <c r="SSW1362" s="105"/>
      <c r="SSX1362" s="105"/>
      <c r="SSY1362" s="105"/>
      <c r="SSZ1362" s="105"/>
      <c r="STA1362" s="105"/>
      <c r="STB1362" s="105"/>
      <c r="STC1362" s="105"/>
      <c r="STD1362" s="105"/>
      <c r="STE1362" s="105"/>
      <c r="STF1362" s="105"/>
      <c r="STG1362" s="105"/>
      <c r="STH1362" s="105"/>
      <c r="STI1362" s="105"/>
      <c r="STJ1362" s="105"/>
      <c r="STK1362" s="105"/>
      <c r="STL1362" s="105"/>
      <c r="STM1362" s="105"/>
      <c r="STN1362" s="105"/>
      <c r="STO1362" s="105"/>
      <c r="STP1362" s="105"/>
      <c r="STQ1362" s="105"/>
      <c r="STR1362" s="105"/>
      <c r="STS1362" s="105"/>
      <c r="STT1362" s="105"/>
      <c r="STU1362" s="105"/>
      <c r="STV1362" s="105"/>
      <c r="STW1362" s="105"/>
      <c r="STX1362" s="105"/>
      <c r="STY1362" s="105"/>
      <c r="STZ1362" s="105"/>
      <c r="SUA1362" s="105"/>
      <c r="SUB1362" s="105"/>
      <c r="SUC1362" s="105"/>
      <c r="SUD1362" s="105"/>
      <c r="SUE1362" s="105"/>
      <c r="SUF1362" s="105"/>
      <c r="SUG1362" s="105"/>
      <c r="SUH1362" s="105"/>
      <c r="SUI1362" s="105"/>
      <c r="SUJ1362" s="105"/>
      <c r="SUK1362" s="105"/>
      <c r="SUL1362" s="105"/>
      <c r="SUM1362" s="105"/>
      <c r="SUN1362" s="105"/>
      <c r="SUO1362" s="105"/>
      <c r="SUP1362" s="105"/>
      <c r="SUQ1362" s="105"/>
      <c r="SUR1362" s="105"/>
      <c r="SUS1362" s="105"/>
      <c r="SUT1362" s="105"/>
      <c r="SUU1362" s="105"/>
      <c r="SUV1362" s="105"/>
      <c r="SUW1362" s="105"/>
      <c r="SUX1362" s="105"/>
      <c r="SUY1362" s="105"/>
      <c r="SUZ1362" s="105"/>
      <c r="SVA1362" s="105"/>
      <c r="SVB1362" s="105"/>
      <c r="SVC1362" s="105"/>
      <c r="SVD1362" s="105"/>
      <c r="SVE1362" s="105"/>
      <c r="SVF1362" s="105"/>
      <c r="SVG1362" s="105"/>
      <c r="SVH1362" s="105"/>
      <c r="SVI1362" s="105"/>
      <c r="SVJ1362" s="105"/>
      <c r="SVK1362" s="105"/>
      <c r="SVL1362" s="105"/>
      <c r="SVM1362" s="105"/>
      <c r="SVN1362" s="105"/>
      <c r="SVO1362" s="105"/>
      <c r="SVP1362" s="105"/>
      <c r="SVQ1362" s="105"/>
      <c r="SVR1362" s="105"/>
      <c r="SVS1362" s="105"/>
      <c r="SVT1362" s="105"/>
      <c r="SVU1362" s="105"/>
      <c r="SVV1362" s="105"/>
      <c r="SVW1362" s="105"/>
      <c r="SVX1362" s="105"/>
      <c r="SVY1362" s="105"/>
      <c r="SVZ1362" s="105"/>
      <c r="SWA1362" s="105"/>
      <c r="SWB1362" s="105"/>
      <c r="SWC1362" s="105"/>
      <c r="SWD1362" s="105"/>
      <c r="SWE1362" s="105"/>
      <c r="SWF1362" s="105"/>
      <c r="SWG1362" s="105"/>
      <c r="SWH1362" s="105"/>
      <c r="SWI1362" s="105"/>
      <c r="SWJ1362" s="105"/>
      <c r="SWK1362" s="105"/>
      <c r="SWL1362" s="105"/>
      <c r="SWM1362" s="105"/>
      <c r="SWN1362" s="105"/>
      <c r="SWO1362" s="105"/>
      <c r="SWP1362" s="105"/>
      <c r="SWQ1362" s="105"/>
      <c r="SWR1362" s="105"/>
      <c r="SWS1362" s="105"/>
      <c r="SWT1362" s="105"/>
      <c r="SWU1362" s="105"/>
      <c r="SWV1362" s="105"/>
      <c r="SWW1362" s="105"/>
      <c r="SWX1362" s="105"/>
      <c r="SWY1362" s="105"/>
      <c r="SWZ1362" s="105"/>
      <c r="SXA1362" s="105"/>
      <c r="SXB1362" s="105"/>
      <c r="SXC1362" s="105"/>
      <c r="SXD1362" s="105"/>
      <c r="SXE1362" s="105"/>
      <c r="SXF1362" s="105"/>
      <c r="SXG1362" s="105"/>
      <c r="SXH1362" s="105"/>
      <c r="SXI1362" s="105"/>
      <c r="SXJ1362" s="105"/>
      <c r="SXK1362" s="105"/>
      <c r="SXL1362" s="105"/>
      <c r="SXM1362" s="105"/>
      <c r="SXN1362" s="105"/>
      <c r="SXO1362" s="105"/>
      <c r="SXP1362" s="105"/>
      <c r="SXQ1362" s="105"/>
      <c r="SXR1362" s="105"/>
      <c r="SXS1362" s="105"/>
      <c r="SXT1362" s="105"/>
      <c r="SXU1362" s="105"/>
      <c r="SXV1362" s="105"/>
      <c r="SXW1362" s="105"/>
      <c r="SXX1362" s="105"/>
      <c r="SXY1362" s="105"/>
      <c r="SXZ1362" s="105"/>
      <c r="SYA1362" s="105"/>
      <c r="SYB1362" s="105"/>
      <c r="SYC1362" s="105"/>
      <c r="SYD1362" s="105"/>
      <c r="SYE1362" s="105"/>
      <c r="SYF1362" s="105"/>
      <c r="SYG1362" s="105"/>
      <c r="SYH1362" s="105"/>
      <c r="SYI1362" s="105"/>
      <c r="SYJ1362" s="105"/>
      <c r="SYK1362" s="105"/>
      <c r="SYL1362" s="105"/>
      <c r="SYM1362" s="105"/>
      <c r="SYN1362" s="105"/>
      <c r="SYO1362" s="105"/>
      <c r="SYP1362" s="105"/>
      <c r="SYQ1362" s="105"/>
      <c r="SYR1362" s="105"/>
      <c r="SYS1362" s="105"/>
      <c r="SYT1362" s="105"/>
      <c r="SYU1362" s="105"/>
      <c r="SYV1362" s="105"/>
      <c r="SYW1362" s="105"/>
      <c r="SYX1362" s="105"/>
      <c r="SYY1362" s="105"/>
      <c r="SYZ1362" s="105"/>
      <c r="SZA1362" s="105"/>
      <c r="SZB1362" s="105"/>
      <c r="SZC1362" s="105"/>
      <c r="SZD1362" s="105"/>
      <c r="SZE1362" s="105"/>
      <c r="SZF1362" s="105"/>
      <c r="SZG1362" s="105"/>
      <c r="SZH1362" s="105"/>
      <c r="SZI1362" s="105"/>
      <c r="SZJ1362" s="105"/>
      <c r="SZK1362" s="105"/>
      <c r="SZL1362" s="105"/>
      <c r="SZM1362" s="105"/>
      <c r="SZN1362" s="105"/>
      <c r="SZO1362" s="105"/>
      <c r="SZP1362" s="105"/>
      <c r="SZQ1362" s="105"/>
      <c r="SZR1362" s="105"/>
      <c r="SZS1362" s="105"/>
      <c r="SZT1362" s="105"/>
      <c r="SZU1362" s="105"/>
      <c r="SZV1362" s="105"/>
      <c r="SZW1362" s="105"/>
      <c r="SZX1362" s="105"/>
      <c r="SZY1362" s="105"/>
      <c r="SZZ1362" s="105"/>
      <c r="TAA1362" s="105"/>
      <c r="TAB1362" s="105"/>
      <c r="TAC1362" s="105"/>
      <c r="TAD1362" s="105"/>
      <c r="TAE1362" s="105"/>
      <c r="TAF1362" s="105"/>
      <c r="TAG1362" s="105"/>
      <c r="TAH1362" s="105"/>
      <c r="TAI1362" s="105"/>
      <c r="TAJ1362" s="105"/>
      <c r="TAK1362" s="105"/>
      <c r="TAL1362" s="105"/>
      <c r="TAM1362" s="105"/>
      <c r="TAN1362" s="105"/>
      <c r="TAO1362" s="105"/>
      <c r="TAP1362" s="105"/>
      <c r="TAQ1362" s="105"/>
      <c r="TAR1362" s="105"/>
      <c r="TAS1362" s="105"/>
      <c r="TAT1362" s="105"/>
      <c r="TAU1362" s="105"/>
      <c r="TAV1362" s="105"/>
      <c r="TAW1362" s="105"/>
      <c r="TAX1362" s="105"/>
      <c r="TAY1362" s="105"/>
      <c r="TAZ1362" s="105"/>
      <c r="TBA1362" s="105"/>
      <c r="TBB1362" s="105"/>
      <c r="TBC1362" s="105"/>
      <c r="TBD1362" s="105"/>
      <c r="TBE1362" s="105"/>
      <c r="TBF1362" s="105"/>
      <c r="TBG1362" s="105"/>
      <c r="TBH1362" s="105"/>
      <c r="TBI1362" s="105"/>
      <c r="TBJ1362" s="105"/>
      <c r="TBK1362" s="105"/>
      <c r="TBL1362" s="105"/>
      <c r="TBM1362" s="105"/>
      <c r="TBN1362" s="105"/>
      <c r="TBO1362" s="105"/>
      <c r="TBP1362" s="105"/>
      <c r="TBQ1362" s="105"/>
      <c r="TBR1362" s="105"/>
      <c r="TBS1362" s="105"/>
      <c r="TBT1362" s="105"/>
      <c r="TBU1362" s="105"/>
      <c r="TBV1362" s="105"/>
      <c r="TBW1362" s="105"/>
      <c r="TBX1362" s="105"/>
      <c r="TBY1362" s="105"/>
      <c r="TBZ1362" s="105"/>
      <c r="TCA1362" s="105"/>
      <c r="TCB1362" s="105"/>
      <c r="TCC1362" s="105"/>
      <c r="TCD1362" s="105"/>
      <c r="TCE1362" s="105"/>
      <c r="TCF1362" s="105"/>
      <c r="TCG1362" s="105"/>
      <c r="TCH1362" s="105"/>
      <c r="TCI1362" s="105"/>
      <c r="TCJ1362" s="105"/>
      <c r="TCK1362" s="105"/>
      <c r="TCL1362" s="105"/>
      <c r="TCM1362" s="105"/>
      <c r="TCN1362" s="105"/>
      <c r="TCO1362" s="105"/>
      <c r="TCP1362" s="105"/>
      <c r="TCQ1362" s="105"/>
      <c r="TCR1362" s="105"/>
      <c r="TCS1362" s="105"/>
      <c r="TCT1362" s="105"/>
      <c r="TCU1362" s="105"/>
      <c r="TCV1362" s="105"/>
      <c r="TCW1362" s="105"/>
      <c r="TCX1362" s="105"/>
      <c r="TCY1362" s="105"/>
      <c r="TCZ1362" s="105"/>
      <c r="TDA1362" s="105"/>
      <c r="TDB1362" s="105"/>
      <c r="TDC1362" s="105"/>
      <c r="TDD1362" s="105"/>
      <c r="TDE1362" s="105"/>
      <c r="TDF1362" s="105"/>
      <c r="TDG1362" s="105"/>
      <c r="TDH1362" s="105"/>
      <c r="TDI1362" s="105"/>
      <c r="TDJ1362" s="105"/>
      <c r="TDK1362" s="105"/>
      <c r="TDL1362" s="105"/>
      <c r="TDM1362" s="105"/>
      <c r="TDN1362" s="105"/>
      <c r="TDO1362" s="105"/>
      <c r="TDP1362" s="105"/>
      <c r="TDQ1362" s="105"/>
      <c r="TDR1362" s="105"/>
      <c r="TDS1362" s="105"/>
      <c r="TDT1362" s="105"/>
      <c r="TDU1362" s="105"/>
      <c r="TDV1362" s="105"/>
      <c r="TDW1362" s="105"/>
      <c r="TDX1362" s="105"/>
      <c r="TDY1362" s="105"/>
      <c r="TDZ1362" s="105"/>
      <c r="TEA1362" s="105"/>
      <c r="TEB1362" s="105"/>
      <c r="TEC1362" s="105"/>
      <c r="TED1362" s="105"/>
      <c r="TEE1362" s="105"/>
      <c r="TEF1362" s="105"/>
      <c r="TEG1362" s="105"/>
      <c r="TEH1362" s="105"/>
      <c r="TEI1362" s="105"/>
      <c r="TEJ1362" s="105"/>
      <c r="TEK1362" s="105"/>
      <c r="TEL1362" s="105"/>
      <c r="TEM1362" s="105"/>
      <c r="TEN1362" s="105"/>
      <c r="TEO1362" s="105"/>
      <c r="TEP1362" s="105"/>
      <c r="TEQ1362" s="105"/>
      <c r="TER1362" s="105"/>
      <c r="TES1362" s="105"/>
      <c r="TET1362" s="105"/>
      <c r="TEU1362" s="105"/>
      <c r="TEV1362" s="105"/>
      <c r="TEW1362" s="105"/>
      <c r="TEX1362" s="105"/>
      <c r="TEY1362" s="105"/>
      <c r="TEZ1362" s="105"/>
      <c r="TFA1362" s="105"/>
      <c r="TFB1362" s="105"/>
      <c r="TFC1362" s="105"/>
      <c r="TFD1362" s="105"/>
      <c r="TFE1362" s="105"/>
      <c r="TFF1362" s="105"/>
      <c r="TFG1362" s="105"/>
      <c r="TFH1362" s="105"/>
      <c r="TFI1362" s="105"/>
      <c r="TFJ1362" s="105"/>
      <c r="TFK1362" s="105"/>
      <c r="TFL1362" s="105"/>
      <c r="TFM1362" s="105"/>
      <c r="TFN1362" s="105"/>
      <c r="TFO1362" s="105"/>
      <c r="TFP1362" s="105"/>
      <c r="TFQ1362" s="105"/>
      <c r="TFR1362" s="105"/>
      <c r="TFS1362" s="105"/>
      <c r="TFT1362" s="105"/>
      <c r="TFU1362" s="105"/>
      <c r="TFV1362" s="105"/>
      <c r="TFW1362" s="105"/>
      <c r="TFX1362" s="105"/>
      <c r="TFY1362" s="105"/>
      <c r="TFZ1362" s="105"/>
      <c r="TGA1362" s="105"/>
      <c r="TGB1362" s="105"/>
      <c r="TGC1362" s="105"/>
      <c r="TGD1362" s="105"/>
      <c r="TGE1362" s="105"/>
      <c r="TGF1362" s="105"/>
      <c r="TGG1362" s="105"/>
      <c r="TGH1362" s="105"/>
      <c r="TGI1362" s="105"/>
      <c r="TGJ1362" s="105"/>
      <c r="TGK1362" s="105"/>
      <c r="TGL1362" s="105"/>
      <c r="TGM1362" s="105"/>
      <c r="TGN1362" s="105"/>
      <c r="TGO1362" s="105"/>
      <c r="TGP1362" s="105"/>
      <c r="TGQ1362" s="105"/>
      <c r="TGR1362" s="105"/>
      <c r="TGS1362" s="105"/>
      <c r="TGT1362" s="105"/>
      <c r="TGU1362" s="105"/>
      <c r="TGV1362" s="105"/>
      <c r="TGW1362" s="105"/>
      <c r="TGX1362" s="105"/>
      <c r="TGY1362" s="105"/>
      <c r="TGZ1362" s="105"/>
      <c r="THA1362" s="105"/>
      <c r="THB1362" s="105"/>
      <c r="THC1362" s="105"/>
      <c r="THD1362" s="105"/>
      <c r="THE1362" s="105"/>
      <c r="THF1362" s="105"/>
      <c r="THG1362" s="105"/>
      <c r="THH1362" s="105"/>
      <c r="THI1362" s="105"/>
      <c r="THJ1362" s="105"/>
      <c r="THK1362" s="105"/>
      <c r="THL1362" s="105"/>
      <c r="THM1362" s="105"/>
      <c r="THN1362" s="105"/>
      <c r="THO1362" s="105"/>
      <c r="THP1362" s="105"/>
      <c r="THQ1362" s="105"/>
      <c r="THR1362" s="105"/>
      <c r="THS1362" s="105"/>
      <c r="THT1362" s="105"/>
      <c r="THU1362" s="105"/>
      <c r="THV1362" s="105"/>
      <c r="THW1362" s="105"/>
      <c r="THX1362" s="105"/>
      <c r="THY1362" s="105"/>
      <c r="THZ1362" s="105"/>
      <c r="TIA1362" s="105"/>
      <c r="TIB1362" s="105"/>
      <c r="TIC1362" s="105"/>
      <c r="TID1362" s="105"/>
      <c r="TIE1362" s="105"/>
      <c r="TIF1362" s="105"/>
      <c r="TIG1362" s="105"/>
      <c r="TIH1362" s="105"/>
      <c r="TII1362" s="105"/>
      <c r="TIJ1362" s="105"/>
      <c r="TIK1362" s="105"/>
      <c r="TIL1362" s="105"/>
      <c r="TIM1362" s="105"/>
      <c r="TIN1362" s="105"/>
      <c r="TIO1362" s="105"/>
      <c r="TIP1362" s="105"/>
      <c r="TIQ1362" s="105"/>
      <c r="TIR1362" s="105"/>
      <c r="TIS1362" s="105"/>
      <c r="TIT1362" s="105"/>
      <c r="TIU1362" s="105"/>
      <c r="TIV1362" s="105"/>
      <c r="TIW1362" s="105"/>
      <c r="TIX1362" s="105"/>
      <c r="TIY1362" s="105"/>
      <c r="TIZ1362" s="105"/>
      <c r="TJA1362" s="105"/>
      <c r="TJB1362" s="105"/>
      <c r="TJC1362" s="105"/>
      <c r="TJD1362" s="105"/>
      <c r="TJE1362" s="105"/>
      <c r="TJF1362" s="105"/>
      <c r="TJG1362" s="105"/>
      <c r="TJH1362" s="105"/>
      <c r="TJI1362" s="105"/>
      <c r="TJJ1362" s="105"/>
      <c r="TJK1362" s="105"/>
      <c r="TJL1362" s="105"/>
      <c r="TJM1362" s="105"/>
      <c r="TJN1362" s="105"/>
      <c r="TJO1362" s="105"/>
      <c r="TJP1362" s="105"/>
      <c r="TJQ1362" s="105"/>
      <c r="TJR1362" s="105"/>
      <c r="TJS1362" s="105"/>
      <c r="TJT1362" s="105"/>
      <c r="TJU1362" s="105"/>
      <c r="TJV1362" s="105"/>
      <c r="TJW1362" s="105"/>
      <c r="TJX1362" s="105"/>
      <c r="TJY1362" s="105"/>
      <c r="TJZ1362" s="105"/>
      <c r="TKA1362" s="105"/>
      <c r="TKB1362" s="105"/>
      <c r="TKC1362" s="105"/>
      <c r="TKD1362" s="105"/>
      <c r="TKE1362" s="105"/>
      <c r="TKF1362" s="105"/>
      <c r="TKG1362" s="105"/>
      <c r="TKH1362" s="105"/>
      <c r="TKI1362" s="105"/>
      <c r="TKJ1362" s="105"/>
      <c r="TKK1362" s="105"/>
      <c r="TKL1362" s="105"/>
      <c r="TKM1362" s="105"/>
      <c r="TKN1362" s="105"/>
      <c r="TKO1362" s="105"/>
      <c r="TKP1362" s="105"/>
      <c r="TKQ1362" s="105"/>
      <c r="TKR1362" s="105"/>
      <c r="TKS1362" s="105"/>
      <c r="TKT1362" s="105"/>
      <c r="TKU1362" s="105"/>
      <c r="TKV1362" s="105"/>
      <c r="TKW1362" s="105"/>
      <c r="TKX1362" s="105"/>
      <c r="TKY1362" s="105"/>
      <c r="TKZ1362" s="105"/>
      <c r="TLA1362" s="105"/>
      <c r="TLB1362" s="105"/>
      <c r="TLC1362" s="105"/>
      <c r="TLD1362" s="105"/>
      <c r="TLE1362" s="105"/>
      <c r="TLF1362" s="105"/>
      <c r="TLG1362" s="105"/>
      <c r="TLH1362" s="105"/>
      <c r="TLI1362" s="105"/>
      <c r="TLJ1362" s="105"/>
      <c r="TLK1362" s="105"/>
      <c r="TLL1362" s="105"/>
      <c r="TLM1362" s="105"/>
      <c r="TLN1362" s="105"/>
      <c r="TLO1362" s="105"/>
      <c r="TLP1362" s="105"/>
      <c r="TLQ1362" s="105"/>
      <c r="TLR1362" s="105"/>
      <c r="TLS1362" s="105"/>
      <c r="TLT1362" s="105"/>
      <c r="TLU1362" s="105"/>
      <c r="TLV1362" s="105"/>
      <c r="TLW1362" s="105"/>
      <c r="TLX1362" s="105"/>
      <c r="TLY1362" s="105"/>
      <c r="TLZ1362" s="105"/>
      <c r="TMA1362" s="105"/>
      <c r="TMB1362" s="105"/>
      <c r="TMC1362" s="105"/>
      <c r="TMD1362" s="105"/>
      <c r="TME1362" s="105"/>
      <c r="TMF1362" s="105"/>
      <c r="TMG1362" s="105"/>
      <c r="TMH1362" s="105"/>
      <c r="TMI1362" s="105"/>
      <c r="TMJ1362" s="105"/>
      <c r="TMK1362" s="105"/>
      <c r="TML1362" s="105"/>
      <c r="TMM1362" s="105"/>
      <c r="TMN1362" s="105"/>
      <c r="TMO1362" s="105"/>
      <c r="TMP1362" s="105"/>
      <c r="TMQ1362" s="105"/>
      <c r="TMR1362" s="105"/>
      <c r="TMS1362" s="105"/>
      <c r="TMT1362" s="105"/>
      <c r="TMU1362" s="105"/>
      <c r="TMV1362" s="105"/>
      <c r="TMW1362" s="105"/>
      <c r="TMX1362" s="105"/>
      <c r="TMY1362" s="105"/>
      <c r="TMZ1362" s="105"/>
      <c r="TNA1362" s="105"/>
      <c r="TNB1362" s="105"/>
      <c r="TNC1362" s="105"/>
      <c r="TND1362" s="105"/>
      <c r="TNE1362" s="105"/>
      <c r="TNF1362" s="105"/>
      <c r="TNG1362" s="105"/>
      <c r="TNH1362" s="105"/>
      <c r="TNI1362" s="105"/>
      <c r="TNJ1362" s="105"/>
      <c r="TNK1362" s="105"/>
      <c r="TNL1362" s="105"/>
      <c r="TNM1362" s="105"/>
      <c r="TNN1362" s="105"/>
      <c r="TNO1362" s="105"/>
      <c r="TNP1362" s="105"/>
      <c r="TNQ1362" s="105"/>
      <c r="TNR1362" s="105"/>
      <c r="TNS1362" s="105"/>
      <c r="TNT1362" s="105"/>
      <c r="TNU1362" s="105"/>
      <c r="TNV1362" s="105"/>
      <c r="TNW1362" s="105"/>
      <c r="TNX1362" s="105"/>
      <c r="TNY1362" s="105"/>
      <c r="TNZ1362" s="105"/>
      <c r="TOA1362" s="105"/>
      <c r="TOB1362" s="105"/>
      <c r="TOC1362" s="105"/>
      <c r="TOD1362" s="105"/>
      <c r="TOE1362" s="105"/>
      <c r="TOF1362" s="105"/>
      <c r="TOG1362" s="105"/>
      <c r="TOH1362" s="105"/>
      <c r="TOI1362" s="105"/>
      <c r="TOJ1362" s="105"/>
      <c r="TOK1362" s="105"/>
      <c r="TOL1362" s="105"/>
      <c r="TOM1362" s="105"/>
      <c r="TON1362" s="105"/>
      <c r="TOO1362" s="105"/>
      <c r="TOP1362" s="105"/>
      <c r="TOQ1362" s="105"/>
      <c r="TOR1362" s="105"/>
      <c r="TOS1362" s="105"/>
      <c r="TOT1362" s="105"/>
      <c r="TOU1362" s="105"/>
      <c r="TOV1362" s="105"/>
      <c r="TOW1362" s="105"/>
      <c r="TOX1362" s="105"/>
      <c r="TOY1362" s="105"/>
      <c r="TOZ1362" s="105"/>
      <c r="TPA1362" s="105"/>
      <c r="TPB1362" s="105"/>
      <c r="TPC1362" s="105"/>
      <c r="TPD1362" s="105"/>
      <c r="TPE1362" s="105"/>
      <c r="TPF1362" s="105"/>
      <c r="TPG1362" s="105"/>
      <c r="TPH1362" s="105"/>
      <c r="TPI1362" s="105"/>
      <c r="TPJ1362" s="105"/>
      <c r="TPK1362" s="105"/>
      <c r="TPL1362" s="105"/>
      <c r="TPM1362" s="105"/>
      <c r="TPN1362" s="105"/>
      <c r="TPO1362" s="105"/>
      <c r="TPP1362" s="105"/>
      <c r="TPQ1362" s="105"/>
      <c r="TPR1362" s="105"/>
      <c r="TPS1362" s="105"/>
      <c r="TPT1362" s="105"/>
      <c r="TPU1362" s="105"/>
      <c r="TPV1362" s="105"/>
      <c r="TPW1362" s="105"/>
      <c r="TPX1362" s="105"/>
      <c r="TPY1362" s="105"/>
      <c r="TPZ1362" s="105"/>
      <c r="TQA1362" s="105"/>
      <c r="TQB1362" s="105"/>
      <c r="TQC1362" s="105"/>
      <c r="TQD1362" s="105"/>
      <c r="TQE1362" s="105"/>
      <c r="TQF1362" s="105"/>
      <c r="TQG1362" s="105"/>
      <c r="TQH1362" s="105"/>
      <c r="TQI1362" s="105"/>
      <c r="TQJ1362" s="105"/>
      <c r="TQK1362" s="105"/>
      <c r="TQL1362" s="105"/>
      <c r="TQM1362" s="105"/>
      <c r="TQN1362" s="105"/>
      <c r="TQO1362" s="105"/>
      <c r="TQP1362" s="105"/>
      <c r="TQQ1362" s="105"/>
      <c r="TQR1362" s="105"/>
      <c r="TQS1362" s="105"/>
      <c r="TQT1362" s="105"/>
      <c r="TQU1362" s="105"/>
      <c r="TQV1362" s="105"/>
      <c r="TQW1362" s="105"/>
      <c r="TQX1362" s="105"/>
      <c r="TQY1362" s="105"/>
      <c r="TQZ1362" s="105"/>
      <c r="TRA1362" s="105"/>
      <c r="TRB1362" s="105"/>
      <c r="TRC1362" s="105"/>
      <c r="TRD1362" s="105"/>
      <c r="TRE1362" s="105"/>
      <c r="TRF1362" s="105"/>
      <c r="TRG1362" s="105"/>
      <c r="TRH1362" s="105"/>
      <c r="TRI1362" s="105"/>
      <c r="TRJ1362" s="105"/>
      <c r="TRK1362" s="105"/>
      <c r="TRL1362" s="105"/>
      <c r="TRM1362" s="105"/>
      <c r="TRN1362" s="105"/>
      <c r="TRO1362" s="105"/>
      <c r="TRP1362" s="105"/>
      <c r="TRQ1362" s="105"/>
      <c r="TRR1362" s="105"/>
      <c r="TRS1362" s="105"/>
      <c r="TRT1362" s="105"/>
      <c r="TRU1362" s="105"/>
      <c r="TRV1362" s="105"/>
      <c r="TRW1362" s="105"/>
      <c r="TRX1362" s="105"/>
      <c r="TRY1362" s="105"/>
      <c r="TRZ1362" s="105"/>
      <c r="TSA1362" s="105"/>
      <c r="TSB1362" s="105"/>
      <c r="TSC1362" s="105"/>
      <c r="TSD1362" s="105"/>
      <c r="TSE1362" s="105"/>
      <c r="TSF1362" s="105"/>
      <c r="TSG1362" s="105"/>
      <c r="TSH1362" s="105"/>
      <c r="TSI1362" s="105"/>
      <c r="TSJ1362" s="105"/>
      <c r="TSK1362" s="105"/>
      <c r="TSL1362" s="105"/>
      <c r="TSM1362" s="105"/>
      <c r="TSN1362" s="105"/>
      <c r="TSO1362" s="105"/>
      <c r="TSP1362" s="105"/>
      <c r="TSQ1362" s="105"/>
      <c r="TSR1362" s="105"/>
      <c r="TSS1362" s="105"/>
      <c r="TST1362" s="105"/>
      <c r="TSU1362" s="105"/>
      <c r="TSV1362" s="105"/>
      <c r="TSW1362" s="105"/>
      <c r="TSX1362" s="105"/>
      <c r="TSY1362" s="105"/>
      <c r="TSZ1362" s="105"/>
      <c r="TTA1362" s="105"/>
      <c r="TTB1362" s="105"/>
      <c r="TTC1362" s="105"/>
      <c r="TTD1362" s="105"/>
      <c r="TTE1362" s="105"/>
      <c r="TTF1362" s="105"/>
      <c r="TTG1362" s="105"/>
      <c r="TTH1362" s="105"/>
      <c r="TTI1362" s="105"/>
      <c r="TTJ1362" s="105"/>
      <c r="TTK1362" s="105"/>
      <c r="TTL1362" s="105"/>
      <c r="TTM1362" s="105"/>
      <c r="TTN1362" s="105"/>
      <c r="TTO1362" s="105"/>
      <c r="TTP1362" s="105"/>
      <c r="TTQ1362" s="105"/>
      <c r="TTR1362" s="105"/>
      <c r="TTS1362" s="105"/>
      <c r="TTT1362" s="105"/>
      <c r="TTU1362" s="105"/>
      <c r="TTV1362" s="105"/>
      <c r="TTW1362" s="105"/>
      <c r="TTX1362" s="105"/>
      <c r="TTY1362" s="105"/>
      <c r="TTZ1362" s="105"/>
      <c r="TUA1362" s="105"/>
      <c r="TUB1362" s="105"/>
      <c r="TUC1362" s="105"/>
      <c r="TUD1362" s="105"/>
      <c r="TUE1362" s="105"/>
      <c r="TUF1362" s="105"/>
      <c r="TUG1362" s="105"/>
      <c r="TUH1362" s="105"/>
      <c r="TUI1362" s="105"/>
      <c r="TUJ1362" s="105"/>
      <c r="TUK1362" s="105"/>
      <c r="TUL1362" s="105"/>
      <c r="TUM1362" s="105"/>
      <c r="TUN1362" s="105"/>
      <c r="TUO1362" s="105"/>
      <c r="TUP1362" s="105"/>
      <c r="TUQ1362" s="105"/>
      <c r="TUR1362" s="105"/>
      <c r="TUS1362" s="105"/>
      <c r="TUT1362" s="105"/>
      <c r="TUU1362" s="105"/>
      <c r="TUV1362" s="105"/>
      <c r="TUW1362" s="105"/>
      <c r="TUX1362" s="105"/>
      <c r="TUY1362" s="105"/>
      <c r="TUZ1362" s="105"/>
      <c r="TVA1362" s="105"/>
      <c r="TVB1362" s="105"/>
      <c r="TVC1362" s="105"/>
      <c r="TVD1362" s="105"/>
      <c r="TVE1362" s="105"/>
      <c r="TVF1362" s="105"/>
      <c r="TVG1362" s="105"/>
      <c r="TVH1362" s="105"/>
      <c r="TVI1362" s="105"/>
      <c r="TVJ1362" s="105"/>
      <c r="TVK1362" s="105"/>
      <c r="TVL1362" s="105"/>
      <c r="TVM1362" s="105"/>
      <c r="TVN1362" s="105"/>
      <c r="TVO1362" s="105"/>
      <c r="TVP1362" s="105"/>
      <c r="TVQ1362" s="105"/>
      <c r="TVR1362" s="105"/>
      <c r="TVS1362" s="105"/>
      <c r="TVT1362" s="105"/>
      <c r="TVU1362" s="105"/>
      <c r="TVV1362" s="105"/>
      <c r="TVW1362" s="105"/>
      <c r="TVX1362" s="105"/>
      <c r="TVY1362" s="105"/>
      <c r="TVZ1362" s="105"/>
      <c r="TWA1362" s="105"/>
      <c r="TWB1362" s="105"/>
      <c r="TWC1362" s="105"/>
      <c r="TWD1362" s="105"/>
      <c r="TWE1362" s="105"/>
      <c r="TWF1362" s="105"/>
      <c r="TWG1362" s="105"/>
      <c r="TWH1362" s="105"/>
      <c r="TWI1362" s="105"/>
      <c r="TWJ1362" s="105"/>
      <c r="TWK1362" s="105"/>
      <c r="TWL1362" s="105"/>
      <c r="TWM1362" s="105"/>
      <c r="TWN1362" s="105"/>
      <c r="TWO1362" s="105"/>
      <c r="TWP1362" s="105"/>
      <c r="TWQ1362" s="105"/>
      <c r="TWR1362" s="105"/>
      <c r="TWS1362" s="105"/>
      <c r="TWT1362" s="105"/>
      <c r="TWU1362" s="105"/>
      <c r="TWV1362" s="105"/>
      <c r="TWW1362" s="105"/>
      <c r="TWX1362" s="105"/>
      <c r="TWY1362" s="105"/>
      <c r="TWZ1362" s="105"/>
      <c r="TXA1362" s="105"/>
      <c r="TXB1362" s="105"/>
      <c r="TXC1362" s="105"/>
      <c r="TXD1362" s="105"/>
      <c r="TXE1362" s="105"/>
      <c r="TXF1362" s="105"/>
      <c r="TXG1362" s="105"/>
      <c r="TXH1362" s="105"/>
      <c r="TXI1362" s="105"/>
      <c r="TXJ1362" s="105"/>
      <c r="TXK1362" s="105"/>
      <c r="TXL1362" s="105"/>
      <c r="TXM1362" s="105"/>
      <c r="TXN1362" s="105"/>
      <c r="TXO1362" s="105"/>
      <c r="TXP1362" s="105"/>
      <c r="TXQ1362" s="105"/>
      <c r="TXR1362" s="105"/>
      <c r="TXS1362" s="105"/>
      <c r="TXT1362" s="105"/>
      <c r="TXU1362" s="105"/>
      <c r="TXV1362" s="105"/>
      <c r="TXW1362" s="105"/>
      <c r="TXX1362" s="105"/>
      <c r="TXY1362" s="105"/>
      <c r="TXZ1362" s="105"/>
      <c r="TYA1362" s="105"/>
      <c r="TYB1362" s="105"/>
      <c r="TYC1362" s="105"/>
      <c r="TYD1362" s="105"/>
      <c r="TYE1362" s="105"/>
      <c r="TYF1362" s="105"/>
      <c r="TYG1362" s="105"/>
      <c r="TYH1362" s="105"/>
      <c r="TYI1362" s="105"/>
      <c r="TYJ1362" s="105"/>
      <c r="TYK1362" s="105"/>
      <c r="TYL1362" s="105"/>
      <c r="TYM1362" s="105"/>
      <c r="TYN1362" s="105"/>
      <c r="TYO1362" s="105"/>
      <c r="TYP1362" s="105"/>
      <c r="TYQ1362" s="105"/>
      <c r="TYR1362" s="105"/>
      <c r="TYS1362" s="105"/>
      <c r="TYT1362" s="105"/>
      <c r="TYU1362" s="105"/>
      <c r="TYV1362" s="105"/>
      <c r="TYW1362" s="105"/>
      <c r="TYX1362" s="105"/>
      <c r="TYY1362" s="105"/>
      <c r="TYZ1362" s="105"/>
      <c r="TZA1362" s="105"/>
      <c r="TZB1362" s="105"/>
      <c r="TZC1362" s="105"/>
      <c r="TZD1362" s="105"/>
      <c r="TZE1362" s="105"/>
      <c r="TZF1362" s="105"/>
      <c r="TZG1362" s="105"/>
      <c r="TZH1362" s="105"/>
      <c r="TZI1362" s="105"/>
      <c r="TZJ1362" s="105"/>
      <c r="TZK1362" s="105"/>
      <c r="TZL1362" s="105"/>
      <c r="TZM1362" s="105"/>
      <c r="TZN1362" s="105"/>
      <c r="TZO1362" s="105"/>
      <c r="TZP1362" s="105"/>
      <c r="TZQ1362" s="105"/>
      <c r="TZR1362" s="105"/>
      <c r="TZS1362" s="105"/>
      <c r="TZT1362" s="105"/>
      <c r="TZU1362" s="105"/>
      <c r="TZV1362" s="105"/>
      <c r="TZW1362" s="105"/>
      <c r="TZX1362" s="105"/>
      <c r="TZY1362" s="105"/>
      <c r="TZZ1362" s="105"/>
      <c r="UAA1362" s="105"/>
      <c r="UAB1362" s="105"/>
      <c r="UAC1362" s="105"/>
      <c r="UAD1362" s="105"/>
      <c r="UAE1362" s="105"/>
      <c r="UAF1362" s="105"/>
      <c r="UAG1362" s="105"/>
      <c r="UAH1362" s="105"/>
      <c r="UAI1362" s="105"/>
      <c r="UAJ1362" s="105"/>
      <c r="UAK1362" s="105"/>
      <c r="UAL1362" s="105"/>
      <c r="UAM1362" s="105"/>
      <c r="UAN1362" s="105"/>
      <c r="UAO1362" s="105"/>
      <c r="UAP1362" s="105"/>
      <c r="UAQ1362" s="105"/>
      <c r="UAR1362" s="105"/>
      <c r="UAS1362" s="105"/>
      <c r="UAT1362" s="105"/>
      <c r="UAU1362" s="105"/>
      <c r="UAV1362" s="105"/>
      <c r="UAW1362" s="105"/>
      <c r="UAX1362" s="105"/>
      <c r="UAY1362" s="105"/>
      <c r="UAZ1362" s="105"/>
      <c r="UBA1362" s="105"/>
      <c r="UBB1362" s="105"/>
      <c r="UBC1362" s="105"/>
      <c r="UBD1362" s="105"/>
      <c r="UBE1362" s="105"/>
      <c r="UBF1362" s="105"/>
      <c r="UBG1362" s="105"/>
      <c r="UBH1362" s="105"/>
      <c r="UBI1362" s="105"/>
      <c r="UBJ1362" s="105"/>
      <c r="UBK1362" s="105"/>
      <c r="UBL1362" s="105"/>
      <c r="UBM1362" s="105"/>
      <c r="UBN1362" s="105"/>
      <c r="UBO1362" s="105"/>
      <c r="UBP1362" s="105"/>
      <c r="UBQ1362" s="105"/>
      <c r="UBR1362" s="105"/>
      <c r="UBS1362" s="105"/>
      <c r="UBT1362" s="105"/>
      <c r="UBU1362" s="105"/>
      <c r="UBV1362" s="105"/>
      <c r="UBW1362" s="105"/>
      <c r="UBX1362" s="105"/>
      <c r="UBY1362" s="105"/>
      <c r="UBZ1362" s="105"/>
      <c r="UCA1362" s="105"/>
      <c r="UCB1362" s="105"/>
      <c r="UCC1362" s="105"/>
      <c r="UCD1362" s="105"/>
      <c r="UCE1362" s="105"/>
      <c r="UCF1362" s="105"/>
      <c r="UCG1362" s="105"/>
      <c r="UCH1362" s="105"/>
      <c r="UCI1362" s="105"/>
      <c r="UCJ1362" s="105"/>
      <c r="UCK1362" s="105"/>
      <c r="UCL1362" s="105"/>
      <c r="UCM1362" s="105"/>
      <c r="UCN1362" s="105"/>
      <c r="UCO1362" s="105"/>
      <c r="UCP1362" s="105"/>
      <c r="UCQ1362" s="105"/>
      <c r="UCR1362" s="105"/>
      <c r="UCS1362" s="105"/>
      <c r="UCT1362" s="105"/>
      <c r="UCU1362" s="105"/>
      <c r="UCV1362" s="105"/>
      <c r="UCW1362" s="105"/>
      <c r="UCX1362" s="105"/>
      <c r="UCY1362" s="105"/>
      <c r="UCZ1362" s="105"/>
      <c r="UDA1362" s="105"/>
      <c r="UDB1362" s="105"/>
      <c r="UDC1362" s="105"/>
      <c r="UDD1362" s="105"/>
      <c r="UDE1362" s="105"/>
      <c r="UDF1362" s="105"/>
      <c r="UDG1362" s="105"/>
      <c r="UDH1362" s="105"/>
      <c r="UDI1362" s="105"/>
      <c r="UDJ1362" s="105"/>
      <c r="UDK1362" s="105"/>
      <c r="UDL1362" s="105"/>
      <c r="UDM1362" s="105"/>
      <c r="UDN1362" s="105"/>
      <c r="UDO1362" s="105"/>
      <c r="UDP1362" s="105"/>
      <c r="UDQ1362" s="105"/>
      <c r="UDR1362" s="105"/>
      <c r="UDS1362" s="105"/>
      <c r="UDT1362" s="105"/>
      <c r="UDU1362" s="105"/>
      <c r="UDV1362" s="105"/>
      <c r="UDW1362" s="105"/>
      <c r="UDX1362" s="105"/>
      <c r="UDY1362" s="105"/>
      <c r="UDZ1362" s="105"/>
      <c r="UEA1362" s="105"/>
      <c r="UEB1362" s="105"/>
      <c r="UEC1362" s="105"/>
      <c r="UED1362" s="105"/>
      <c r="UEE1362" s="105"/>
      <c r="UEF1362" s="105"/>
      <c r="UEG1362" s="105"/>
      <c r="UEH1362" s="105"/>
      <c r="UEI1362" s="105"/>
      <c r="UEJ1362" s="105"/>
      <c r="UEK1362" s="105"/>
      <c r="UEL1362" s="105"/>
      <c r="UEM1362" s="105"/>
      <c r="UEN1362" s="105"/>
      <c r="UEO1362" s="105"/>
      <c r="UEP1362" s="105"/>
      <c r="UEQ1362" s="105"/>
      <c r="UER1362" s="105"/>
      <c r="UES1362" s="105"/>
      <c r="UET1362" s="105"/>
      <c r="UEU1362" s="105"/>
      <c r="UEV1362" s="105"/>
      <c r="UEW1362" s="105"/>
      <c r="UEX1362" s="105"/>
      <c r="UEY1362" s="105"/>
      <c r="UEZ1362" s="105"/>
      <c r="UFA1362" s="105"/>
      <c r="UFB1362" s="105"/>
      <c r="UFC1362" s="105"/>
      <c r="UFD1362" s="105"/>
      <c r="UFE1362" s="105"/>
      <c r="UFF1362" s="105"/>
      <c r="UFG1362" s="105"/>
      <c r="UFH1362" s="105"/>
      <c r="UFI1362" s="105"/>
      <c r="UFJ1362" s="105"/>
      <c r="UFK1362" s="105"/>
      <c r="UFL1362" s="105"/>
      <c r="UFM1362" s="105"/>
      <c r="UFN1362" s="105"/>
      <c r="UFO1362" s="105"/>
      <c r="UFP1362" s="105"/>
      <c r="UFQ1362" s="105"/>
      <c r="UFR1362" s="105"/>
      <c r="UFS1362" s="105"/>
      <c r="UFT1362" s="105"/>
      <c r="UFU1362" s="105"/>
      <c r="UFV1362" s="105"/>
      <c r="UFW1362" s="105"/>
      <c r="UFX1362" s="105"/>
      <c r="UFY1362" s="105"/>
      <c r="UFZ1362" s="105"/>
      <c r="UGA1362" s="105"/>
      <c r="UGB1362" s="105"/>
      <c r="UGC1362" s="105"/>
      <c r="UGD1362" s="105"/>
      <c r="UGE1362" s="105"/>
      <c r="UGF1362" s="105"/>
      <c r="UGG1362" s="105"/>
      <c r="UGH1362" s="105"/>
      <c r="UGI1362" s="105"/>
      <c r="UGJ1362" s="105"/>
      <c r="UGK1362" s="105"/>
      <c r="UGL1362" s="105"/>
      <c r="UGM1362" s="105"/>
      <c r="UGN1362" s="105"/>
      <c r="UGO1362" s="105"/>
      <c r="UGP1362" s="105"/>
      <c r="UGQ1362" s="105"/>
      <c r="UGR1362" s="105"/>
      <c r="UGS1362" s="105"/>
      <c r="UGT1362" s="105"/>
      <c r="UGU1362" s="105"/>
      <c r="UGV1362" s="105"/>
      <c r="UGW1362" s="105"/>
      <c r="UGX1362" s="105"/>
      <c r="UGY1362" s="105"/>
      <c r="UGZ1362" s="105"/>
      <c r="UHA1362" s="105"/>
      <c r="UHB1362" s="105"/>
      <c r="UHC1362" s="105"/>
      <c r="UHD1362" s="105"/>
      <c r="UHE1362" s="105"/>
      <c r="UHF1362" s="105"/>
      <c r="UHG1362" s="105"/>
      <c r="UHH1362" s="105"/>
      <c r="UHI1362" s="105"/>
      <c r="UHJ1362" s="105"/>
      <c r="UHK1362" s="105"/>
      <c r="UHL1362" s="105"/>
      <c r="UHM1362" s="105"/>
      <c r="UHN1362" s="105"/>
      <c r="UHO1362" s="105"/>
      <c r="UHP1362" s="105"/>
      <c r="UHQ1362" s="105"/>
      <c r="UHR1362" s="105"/>
      <c r="UHS1362" s="105"/>
      <c r="UHT1362" s="105"/>
      <c r="UHU1362" s="105"/>
      <c r="UHV1362" s="105"/>
      <c r="UHW1362" s="105"/>
      <c r="UHX1362" s="105"/>
      <c r="UHY1362" s="105"/>
      <c r="UHZ1362" s="105"/>
      <c r="UIA1362" s="105"/>
      <c r="UIB1362" s="105"/>
      <c r="UIC1362" s="105"/>
      <c r="UID1362" s="105"/>
      <c r="UIE1362" s="105"/>
      <c r="UIF1362" s="105"/>
      <c r="UIG1362" s="105"/>
      <c r="UIH1362" s="105"/>
      <c r="UII1362" s="105"/>
      <c r="UIJ1362" s="105"/>
      <c r="UIK1362" s="105"/>
      <c r="UIL1362" s="105"/>
      <c r="UIM1362" s="105"/>
      <c r="UIN1362" s="105"/>
      <c r="UIO1362" s="105"/>
      <c r="UIP1362" s="105"/>
      <c r="UIQ1362" s="105"/>
      <c r="UIR1362" s="105"/>
      <c r="UIS1362" s="105"/>
      <c r="UIT1362" s="105"/>
      <c r="UIU1362" s="105"/>
      <c r="UIV1362" s="105"/>
      <c r="UIW1362" s="105"/>
      <c r="UIX1362" s="105"/>
      <c r="UIY1362" s="105"/>
      <c r="UIZ1362" s="105"/>
      <c r="UJA1362" s="105"/>
      <c r="UJB1362" s="105"/>
      <c r="UJC1362" s="105"/>
      <c r="UJD1362" s="105"/>
      <c r="UJE1362" s="105"/>
      <c r="UJF1362" s="105"/>
      <c r="UJG1362" s="105"/>
      <c r="UJH1362" s="105"/>
      <c r="UJI1362" s="105"/>
      <c r="UJJ1362" s="105"/>
      <c r="UJK1362" s="105"/>
      <c r="UJL1362" s="105"/>
      <c r="UJM1362" s="105"/>
      <c r="UJN1362" s="105"/>
      <c r="UJO1362" s="105"/>
      <c r="UJP1362" s="105"/>
      <c r="UJQ1362" s="105"/>
      <c r="UJR1362" s="105"/>
      <c r="UJS1362" s="105"/>
      <c r="UJT1362" s="105"/>
      <c r="UJU1362" s="105"/>
      <c r="UJV1362" s="105"/>
      <c r="UJW1362" s="105"/>
      <c r="UJX1362" s="105"/>
      <c r="UJY1362" s="105"/>
      <c r="UJZ1362" s="105"/>
      <c r="UKA1362" s="105"/>
      <c r="UKB1362" s="105"/>
      <c r="UKC1362" s="105"/>
      <c r="UKD1362" s="105"/>
      <c r="UKE1362" s="105"/>
      <c r="UKF1362" s="105"/>
      <c r="UKG1362" s="105"/>
      <c r="UKH1362" s="105"/>
      <c r="UKI1362" s="105"/>
      <c r="UKJ1362" s="105"/>
      <c r="UKK1362" s="105"/>
      <c r="UKL1362" s="105"/>
      <c r="UKM1362" s="105"/>
      <c r="UKN1362" s="105"/>
      <c r="UKO1362" s="105"/>
      <c r="UKP1362" s="105"/>
      <c r="UKQ1362" s="105"/>
      <c r="UKR1362" s="105"/>
      <c r="UKS1362" s="105"/>
      <c r="UKT1362" s="105"/>
      <c r="UKU1362" s="105"/>
      <c r="UKV1362" s="105"/>
      <c r="UKW1362" s="105"/>
      <c r="UKX1362" s="105"/>
      <c r="UKY1362" s="105"/>
      <c r="UKZ1362" s="105"/>
      <c r="ULA1362" s="105"/>
      <c r="ULB1362" s="105"/>
      <c r="ULC1362" s="105"/>
      <c r="ULD1362" s="105"/>
      <c r="ULE1362" s="105"/>
      <c r="ULF1362" s="105"/>
      <c r="ULG1362" s="105"/>
      <c r="ULH1362" s="105"/>
      <c r="ULI1362" s="105"/>
      <c r="ULJ1362" s="105"/>
      <c r="ULK1362" s="105"/>
      <c r="ULL1362" s="105"/>
      <c r="ULM1362" s="105"/>
      <c r="ULN1362" s="105"/>
      <c r="ULO1362" s="105"/>
      <c r="ULP1362" s="105"/>
      <c r="ULQ1362" s="105"/>
      <c r="ULR1362" s="105"/>
      <c r="ULS1362" s="105"/>
      <c r="ULT1362" s="105"/>
      <c r="ULU1362" s="105"/>
      <c r="ULV1362" s="105"/>
      <c r="ULW1362" s="105"/>
      <c r="ULX1362" s="105"/>
      <c r="ULY1362" s="105"/>
      <c r="ULZ1362" s="105"/>
      <c r="UMA1362" s="105"/>
      <c r="UMB1362" s="105"/>
      <c r="UMC1362" s="105"/>
      <c r="UMD1362" s="105"/>
      <c r="UME1362" s="105"/>
      <c r="UMF1362" s="105"/>
      <c r="UMG1362" s="105"/>
      <c r="UMH1362" s="105"/>
      <c r="UMI1362" s="105"/>
      <c r="UMJ1362" s="105"/>
      <c r="UMK1362" s="105"/>
      <c r="UML1362" s="105"/>
      <c r="UMM1362" s="105"/>
      <c r="UMN1362" s="105"/>
      <c r="UMO1362" s="105"/>
      <c r="UMP1362" s="105"/>
      <c r="UMQ1362" s="105"/>
      <c r="UMR1362" s="105"/>
      <c r="UMS1362" s="105"/>
      <c r="UMT1362" s="105"/>
      <c r="UMU1362" s="105"/>
      <c r="UMV1362" s="105"/>
      <c r="UMW1362" s="105"/>
      <c r="UMX1362" s="105"/>
      <c r="UMY1362" s="105"/>
      <c r="UMZ1362" s="105"/>
      <c r="UNA1362" s="105"/>
      <c r="UNB1362" s="105"/>
      <c r="UNC1362" s="105"/>
      <c r="UND1362" s="105"/>
      <c r="UNE1362" s="105"/>
      <c r="UNF1362" s="105"/>
      <c r="UNG1362" s="105"/>
      <c r="UNH1362" s="105"/>
      <c r="UNI1362" s="105"/>
      <c r="UNJ1362" s="105"/>
      <c r="UNK1362" s="105"/>
      <c r="UNL1362" s="105"/>
      <c r="UNM1362" s="105"/>
      <c r="UNN1362" s="105"/>
      <c r="UNO1362" s="105"/>
      <c r="UNP1362" s="105"/>
      <c r="UNQ1362" s="105"/>
      <c r="UNR1362" s="105"/>
      <c r="UNS1362" s="105"/>
      <c r="UNT1362" s="105"/>
      <c r="UNU1362" s="105"/>
      <c r="UNV1362" s="105"/>
      <c r="UNW1362" s="105"/>
      <c r="UNX1362" s="105"/>
      <c r="UNY1362" s="105"/>
      <c r="UNZ1362" s="105"/>
      <c r="UOA1362" s="105"/>
      <c r="UOB1362" s="105"/>
      <c r="UOC1362" s="105"/>
      <c r="UOD1362" s="105"/>
      <c r="UOE1362" s="105"/>
      <c r="UOF1362" s="105"/>
      <c r="UOG1362" s="105"/>
      <c r="UOH1362" s="105"/>
      <c r="UOI1362" s="105"/>
      <c r="UOJ1362" s="105"/>
      <c r="UOK1362" s="105"/>
      <c r="UOL1362" s="105"/>
      <c r="UOM1362" s="105"/>
      <c r="UON1362" s="105"/>
      <c r="UOO1362" s="105"/>
      <c r="UOP1362" s="105"/>
      <c r="UOQ1362" s="105"/>
      <c r="UOR1362" s="105"/>
      <c r="UOS1362" s="105"/>
      <c r="UOT1362" s="105"/>
      <c r="UOU1362" s="105"/>
      <c r="UOV1362" s="105"/>
      <c r="UOW1362" s="105"/>
      <c r="UOX1362" s="105"/>
      <c r="UOY1362" s="105"/>
      <c r="UOZ1362" s="105"/>
      <c r="UPA1362" s="105"/>
      <c r="UPB1362" s="105"/>
      <c r="UPC1362" s="105"/>
      <c r="UPD1362" s="105"/>
      <c r="UPE1362" s="105"/>
      <c r="UPF1362" s="105"/>
      <c r="UPG1362" s="105"/>
      <c r="UPH1362" s="105"/>
      <c r="UPI1362" s="105"/>
      <c r="UPJ1362" s="105"/>
      <c r="UPK1362" s="105"/>
      <c r="UPL1362" s="105"/>
      <c r="UPM1362" s="105"/>
      <c r="UPN1362" s="105"/>
      <c r="UPO1362" s="105"/>
      <c r="UPP1362" s="105"/>
      <c r="UPQ1362" s="105"/>
      <c r="UPR1362" s="105"/>
      <c r="UPS1362" s="105"/>
      <c r="UPT1362" s="105"/>
      <c r="UPU1362" s="105"/>
      <c r="UPV1362" s="105"/>
      <c r="UPW1362" s="105"/>
      <c r="UPX1362" s="105"/>
      <c r="UPY1362" s="105"/>
      <c r="UPZ1362" s="105"/>
      <c r="UQA1362" s="105"/>
      <c r="UQB1362" s="105"/>
      <c r="UQC1362" s="105"/>
      <c r="UQD1362" s="105"/>
      <c r="UQE1362" s="105"/>
      <c r="UQF1362" s="105"/>
      <c r="UQG1362" s="105"/>
      <c r="UQH1362" s="105"/>
      <c r="UQI1362" s="105"/>
      <c r="UQJ1362" s="105"/>
      <c r="UQK1362" s="105"/>
      <c r="UQL1362" s="105"/>
      <c r="UQM1362" s="105"/>
      <c r="UQN1362" s="105"/>
      <c r="UQO1362" s="105"/>
      <c r="UQP1362" s="105"/>
      <c r="UQQ1362" s="105"/>
      <c r="UQR1362" s="105"/>
      <c r="UQS1362" s="105"/>
      <c r="UQT1362" s="105"/>
      <c r="UQU1362" s="105"/>
      <c r="UQV1362" s="105"/>
      <c r="UQW1362" s="105"/>
      <c r="UQX1362" s="105"/>
      <c r="UQY1362" s="105"/>
      <c r="UQZ1362" s="105"/>
      <c r="URA1362" s="105"/>
      <c r="URB1362" s="105"/>
      <c r="URC1362" s="105"/>
      <c r="URD1362" s="105"/>
      <c r="URE1362" s="105"/>
      <c r="URF1362" s="105"/>
      <c r="URG1362" s="105"/>
      <c r="URH1362" s="105"/>
      <c r="URI1362" s="105"/>
      <c r="URJ1362" s="105"/>
      <c r="URK1362" s="105"/>
      <c r="URL1362" s="105"/>
      <c r="URM1362" s="105"/>
      <c r="URN1362" s="105"/>
      <c r="URO1362" s="105"/>
      <c r="URP1362" s="105"/>
      <c r="URQ1362" s="105"/>
      <c r="URR1362" s="105"/>
      <c r="URS1362" s="105"/>
      <c r="URT1362" s="105"/>
      <c r="URU1362" s="105"/>
      <c r="URV1362" s="105"/>
      <c r="URW1362" s="105"/>
      <c r="URX1362" s="105"/>
      <c r="URY1362" s="105"/>
      <c r="URZ1362" s="105"/>
      <c r="USA1362" s="105"/>
      <c r="USB1362" s="105"/>
      <c r="USC1362" s="105"/>
      <c r="USD1362" s="105"/>
      <c r="USE1362" s="105"/>
      <c r="USF1362" s="105"/>
      <c r="USG1362" s="105"/>
      <c r="USH1362" s="105"/>
      <c r="USI1362" s="105"/>
      <c r="USJ1362" s="105"/>
      <c r="USK1362" s="105"/>
      <c r="USL1362" s="105"/>
      <c r="USM1362" s="105"/>
      <c r="USN1362" s="105"/>
      <c r="USO1362" s="105"/>
      <c r="USP1362" s="105"/>
      <c r="USQ1362" s="105"/>
      <c r="USR1362" s="105"/>
      <c r="USS1362" s="105"/>
      <c r="UST1362" s="105"/>
      <c r="USU1362" s="105"/>
      <c r="USV1362" s="105"/>
      <c r="USW1362" s="105"/>
      <c r="USX1362" s="105"/>
      <c r="USY1362" s="105"/>
      <c r="USZ1362" s="105"/>
      <c r="UTA1362" s="105"/>
      <c r="UTB1362" s="105"/>
      <c r="UTC1362" s="105"/>
      <c r="UTD1362" s="105"/>
      <c r="UTE1362" s="105"/>
      <c r="UTF1362" s="105"/>
      <c r="UTG1362" s="105"/>
      <c r="UTH1362" s="105"/>
      <c r="UTI1362" s="105"/>
      <c r="UTJ1362" s="105"/>
      <c r="UTK1362" s="105"/>
      <c r="UTL1362" s="105"/>
      <c r="UTM1362" s="105"/>
      <c r="UTN1362" s="105"/>
      <c r="UTO1362" s="105"/>
      <c r="UTP1362" s="105"/>
      <c r="UTQ1362" s="105"/>
      <c r="UTR1362" s="105"/>
      <c r="UTS1362" s="105"/>
      <c r="UTT1362" s="105"/>
      <c r="UTU1362" s="105"/>
      <c r="UTV1362" s="105"/>
      <c r="UTW1362" s="105"/>
      <c r="UTX1362" s="105"/>
      <c r="UTY1362" s="105"/>
      <c r="UTZ1362" s="105"/>
      <c r="UUA1362" s="105"/>
      <c r="UUB1362" s="105"/>
      <c r="UUC1362" s="105"/>
      <c r="UUD1362" s="105"/>
      <c r="UUE1362" s="105"/>
      <c r="UUF1362" s="105"/>
      <c r="UUG1362" s="105"/>
      <c r="UUH1362" s="105"/>
      <c r="UUI1362" s="105"/>
      <c r="UUJ1362" s="105"/>
      <c r="UUK1362" s="105"/>
      <c r="UUL1362" s="105"/>
      <c r="UUM1362" s="105"/>
      <c r="UUN1362" s="105"/>
      <c r="UUO1362" s="105"/>
      <c r="UUP1362" s="105"/>
      <c r="UUQ1362" s="105"/>
      <c r="UUR1362" s="105"/>
      <c r="UUS1362" s="105"/>
      <c r="UUT1362" s="105"/>
      <c r="UUU1362" s="105"/>
      <c r="UUV1362" s="105"/>
      <c r="UUW1362" s="105"/>
      <c r="UUX1362" s="105"/>
      <c r="UUY1362" s="105"/>
      <c r="UUZ1362" s="105"/>
      <c r="UVA1362" s="105"/>
      <c r="UVB1362" s="105"/>
      <c r="UVC1362" s="105"/>
      <c r="UVD1362" s="105"/>
      <c r="UVE1362" s="105"/>
      <c r="UVF1362" s="105"/>
      <c r="UVG1362" s="105"/>
      <c r="UVH1362" s="105"/>
      <c r="UVI1362" s="105"/>
      <c r="UVJ1362" s="105"/>
      <c r="UVK1362" s="105"/>
      <c r="UVL1362" s="105"/>
      <c r="UVM1362" s="105"/>
      <c r="UVN1362" s="105"/>
      <c r="UVO1362" s="105"/>
      <c r="UVP1362" s="105"/>
      <c r="UVQ1362" s="105"/>
      <c r="UVR1362" s="105"/>
      <c r="UVS1362" s="105"/>
      <c r="UVT1362" s="105"/>
      <c r="UVU1362" s="105"/>
      <c r="UVV1362" s="105"/>
      <c r="UVW1362" s="105"/>
      <c r="UVX1362" s="105"/>
      <c r="UVY1362" s="105"/>
      <c r="UVZ1362" s="105"/>
      <c r="UWA1362" s="105"/>
      <c r="UWB1362" s="105"/>
      <c r="UWC1362" s="105"/>
      <c r="UWD1362" s="105"/>
      <c r="UWE1362" s="105"/>
      <c r="UWF1362" s="105"/>
      <c r="UWG1362" s="105"/>
      <c r="UWH1362" s="105"/>
      <c r="UWI1362" s="105"/>
      <c r="UWJ1362" s="105"/>
      <c r="UWK1362" s="105"/>
      <c r="UWL1362" s="105"/>
      <c r="UWM1362" s="105"/>
      <c r="UWN1362" s="105"/>
      <c r="UWO1362" s="105"/>
      <c r="UWP1362" s="105"/>
      <c r="UWQ1362" s="105"/>
      <c r="UWR1362" s="105"/>
      <c r="UWS1362" s="105"/>
      <c r="UWT1362" s="105"/>
      <c r="UWU1362" s="105"/>
      <c r="UWV1362" s="105"/>
      <c r="UWW1362" s="105"/>
      <c r="UWX1362" s="105"/>
      <c r="UWY1362" s="105"/>
      <c r="UWZ1362" s="105"/>
      <c r="UXA1362" s="105"/>
      <c r="UXB1362" s="105"/>
      <c r="UXC1362" s="105"/>
      <c r="UXD1362" s="105"/>
      <c r="UXE1362" s="105"/>
      <c r="UXF1362" s="105"/>
      <c r="UXG1362" s="105"/>
      <c r="UXH1362" s="105"/>
      <c r="UXI1362" s="105"/>
      <c r="UXJ1362" s="105"/>
      <c r="UXK1362" s="105"/>
      <c r="UXL1362" s="105"/>
      <c r="UXM1362" s="105"/>
      <c r="UXN1362" s="105"/>
      <c r="UXO1362" s="105"/>
      <c r="UXP1362" s="105"/>
      <c r="UXQ1362" s="105"/>
      <c r="UXR1362" s="105"/>
      <c r="UXS1362" s="105"/>
      <c r="UXT1362" s="105"/>
      <c r="UXU1362" s="105"/>
      <c r="UXV1362" s="105"/>
      <c r="UXW1362" s="105"/>
      <c r="UXX1362" s="105"/>
      <c r="UXY1362" s="105"/>
      <c r="UXZ1362" s="105"/>
      <c r="UYA1362" s="105"/>
      <c r="UYB1362" s="105"/>
      <c r="UYC1362" s="105"/>
      <c r="UYD1362" s="105"/>
      <c r="UYE1362" s="105"/>
      <c r="UYF1362" s="105"/>
      <c r="UYG1362" s="105"/>
      <c r="UYH1362" s="105"/>
      <c r="UYI1362" s="105"/>
      <c r="UYJ1362" s="105"/>
      <c r="UYK1362" s="105"/>
      <c r="UYL1362" s="105"/>
      <c r="UYM1362" s="105"/>
      <c r="UYN1362" s="105"/>
      <c r="UYO1362" s="105"/>
      <c r="UYP1362" s="105"/>
      <c r="UYQ1362" s="105"/>
      <c r="UYR1362" s="105"/>
      <c r="UYS1362" s="105"/>
      <c r="UYT1362" s="105"/>
      <c r="UYU1362" s="105"/>
      <c r="UYV1362" s="105"/>
      <c r="UYW1362" s="105"/>
      <c r="UYX1362" s="105"/>
      <c r="UYY1362" s="105"/>
      <c r="UYZ1362" s="105"/>
      <c r="UZA1362" s="105"/>
      <c r="UZB1362" s="105"/>
      <c r="UZC1362" s="105"/>
      <c r="UZD1362" s="105"/>
      <c r="UZE1362" s="105"/>
      <c r="UZF1362" s="105"/>
      <c r="UZG1362" s="105"/>
      <c r="UZH1362" s="105"/>
      <c r="UZI1362" s="105"/>
      <c r="UZJ1362" s="105"/>
      <c r="UZK1362" s="105"/>
      <c r="UZL1362" s="105"/>
      <c r="UZM1362" s="105"/>
      <c r="UZN1362" s="105"/>
      <c r="UZO1362" s="105"/>
      <c r="UZP1362" s="105"/>
      <c r="UZQ1362" s="105"/>
      <c r="UZR1362" s="105"/>
      <c r="UZS1362" s="105"/>
      <c r="UZT1362" s="105"/>
      <c r="UZU1362" s="105"/>
      <c r="UZV1362" s="105"/>
      <c r="UZW1362" s="105"/>
      <c r="UZX1362" s="105"/>
      <c r="UZY1362" s="105"/>
      <c r="UZZ1362" s="105"/>
      <c r="VAA1362" s="105"/>
      <c r="VAB1362" s="105"/>
      <c r="VAC1362" s="105"/>
      <c r="VAD1362" s="105"/>
      <c r="VAE1362" s="105"/>
      <c r="VAF1362" s="105"/>
      <c r="VAG1362" s="105"/>
      <c r="VAH1362" s="105"/>
      <c r="VAI1362" s="105"/>
      <c r="VAJ1362" s="105"/>
      <c r="VAK1362" s="105"/>
      <c r="VAL1362" s="105"/>
      <c r="VAM1362" s="105"/>
      <c r="VAN1362" s="105"/>
      <c r="VAO1362" s="105"/>
      <c r="VAP1362" s="105"/>
      <c r="VAQ1362" s="105"/>
      <c r="VAR1362" s="105"/>
      <c r="VAS1362" s="105"/>
      <c r="VAT1362" s="105"/>
      <c r="VAU1362" s="105"/>
      <c r="VAV1362" s="105"/>
      <c r="VAW1362" s="105"/>
      <c r="VAX1362" s="105"/>
      <c r="VAY1362" s="105"/>
      <c r="VAZ1362" s="105"/>
      <c r="VBA1362" s="105"/>
      <c r="VBB1362" s="105"/>
      <c r="VBC1362" s="105"/>
      <c r="VBD1362" s="105"/>
      <c r="VBE1362" s="105"/>
      <c r="VBF1362" s="105"/>
      <c r="VBG1362" s="105"/>
      <c r="VBH1362" s="105"/>
      <c r="VBI1362" s="105"/>
      <c r="VBJ1362" s="105"/>
      <c r="VBK1362" s="105"/>
      <c r="VBL1362" s="105"/>
      <c r="VBM1362" s="105"/>
      <c r="VBN1362" s="105"/>
      <c r="VBO1362" s="105"/>
      <c r="VBP1362" s="105"/>
      <c r="VBQ1362" s="105"/>
      <c r="VBR1362" s="105"/>
      <c r="VBS1362" s="105"/>
      <c r="VBT1362" s="105"/>
      <c r="VBU1362" s="105"/>
      <c r="VBV1362" s="105"/>
      <c r="VBW1362" s="105"/>
      <c r="VBX1362" s="105"/>
      <c r="VBY1362" s="105"/>
      <c r="VBZ1362" s="105"/>
      <c r="VCA1362" s="105"/>
      <c r="VCB1362" s="105"/>
      <c r="VCC1362" s="105"/>
      <c r="VCD1362" s="105"/>
      <c r="VCE1362" s="105"/>
      <c r="VCF1362" s="105"/>
      <c r="VCG1362" s="105"/>
      <c r="VCH1362" s="105"/>
      <c r="VCI1362" s="105"/>
      <c r="VCJ1362" s="105"/>
      <c r="VCK1362" s="105"/>
      <c r="VCL1362" s="105"/>
      <c r="VCM1362" s="105"/>
      <c r="VCN1362" s="105"/>
      <c r="VCO1362" s="105"/>
      <c r="VCP1362" s="105"/>
      <c r="VCQ1362" s="105"/>
      <c r="VCR1362" s="105"/>
      <c r="VCS1362" s="105"/>
      <c r="VCT1362" s="105"/>
      <c r="VCU1362" s="105"/>
      <c r="VCV1362" s="105"/>
      <c r="VCW1362" s="105"/>
      <c r="VCX1362" s="105"/>
      <c r="VCY1362" s="105"/>
      <c r="VCZ1362" s="105"/>
      <c r="VDA1362" s="105"/>
      <c r="VDB1362" s="105"/>
      <c r="VDC1362" s="105"/>
      <c r="VDD1362" s="105"/>
      <c r="VDE1362" s="105"/>
      <c r="VDF1362" s="105"/>
      <c r="VDG1362" s="105"/>
      <c r="VDH1362" s="105"/>
      <c r="VDI1362" s="105"/>
      <c r="VDJ1362" s="105"/>
      <c r="VDK1362" s="105"/>
      <c r="VDL1362" s="105"/>
      <c r="VDM1362" s="105"/>
      <c r="VDN1362" s="105"/>
      <c r="VDO1362" s="105"/>
      <c r="VDP1362" s="105"/>
      <c r="VDQ1362" s="105"/>
      <c r="VDR1362" s="105"/>
      <c r="VDS1362" s="105"/>
      <c r="VDT1362" s="105"/>
      <c r="VDU1362" s="105"/>
      <c r="VDV1362" s="105"/>
      <c r="VDW1362" s="105"/>
      <c r="VDX1362" s="105"/>
      <c r="VDY1362" s="105"/>
      <c r="VDZ1362" s="105"/>
      <c r="VEA1362" s="105"/>
      <c r="VEB1362" s="105"/>
      <c r="VEC1362" s="105"/>
      <c r="VED1362" s="105"/>
      <c r="VEE1362" s="105"/>
      <c r="VEF1362" s="105"/>
      <c r="VEG1362" s="105"/>
      <c r="VEH1362" s="105"/>
      <c r="VEI1362" s="105"/>
      <c r="VEJ1362" s="105"/>
      <c r="VEK1362" s="105"/>
      <c r="VEL1362" s="105"/>
      <c r="VEM1362" s="105"/>
      <c r="VEN1362" s="105"/>
      <c r="VEO1362" s="105"/>
      <c r="VEP1362" s="105"/>
      <c r="VEQ1362" s="105"/>
      <c r="VER1362" s="105"/>
      <c r="VES1362" s="105"/>
      <c r="VET1362" s="105"/>
      <c r="VEU1362" s="105"/>
      <c r="VEV1362" s="105"/>
      <c r="VEW1362" s="105"/>
      <c r="VEX1362" s="105"/>
      <c r="VEY1362" s="105"/>
      <c r="VEZ1362" s="105"/>
      <c r="VFA1362" s="105"/>
      <c r="VFB1362" s="105"/>
      <c r="VFC1362" s="105"/>
      <c r="VFD1362" s="105"/>
      <c r="VFE1362" s="105"/>
      <c r="VFF1362" s="105"/>
      <c r="VFG1362" s="105"/>
      <c r="VFH1362" s="105"/>
      <c r="VFI1362" s="105"/>
      <c r="VFJ1362" s="105"/>
      <c r="VFK1362" s="105"/>
      <c r="VFL1362" s="105"/>
      <c r="VFM1362" s="105"/>
      <c r="VFN1362" s="105"/>
      <c r="VFO1362" s="105"/>
      <c r="VFP1362" s="105"/>
      <c r="VFQ1362" s="105"/>
      <c r="VFR1362" s="105"/>
      <c r="VFS1362" s="105"/>
      <c r="VFT1362" s="105"/>
      <c r="VFU1362" s="105"/>
      <c r="VFV1362" s="105"/>
      <c r="VFW1362" s="105"/>
      <c r="VFX1362" s="105"/>
      <c r="VFY1362" s="105"/>
      <c r="VFZ1362" s="105"/>
      <c r="VGA1362" s="105"/>
      <c r="VGB1362" s="105"/>
      <c r="VGC1362" s="105"/>
      <c r="VGD1362" s="105"/>
      <c r="VGE1362" s="105"/>
      <c r="VGF1362" s="105"/>
      <c r="VGG1362" s="105"/>
      <c r="VGH1362" s="105"/>
      <c r="VGI1362" s="105"/>
      <c r="VGJ1362" s="105"/>
      <c r="VGK1362" s="105"/>
      <c r="VGL1362" s="105"/>
      <c r="VGM1362" s="105"/>
      <c r="VGN1362" s="105"/>
      <c r="VGO1362" s="105"/>
      <c r="VGP1362" s="105"/>
      <c r="VGQ1362" s="105"/>
      <c r="VGR1362" s="105"/>
      <c r="VGS1362" s="105"/>
      <c r="VGT1362" s="105"/>
      <c r="VGU1362" s="105"/>
      <c r="VGV1362" s="105"/>
      <c r="VGW1362" s="105"/>
      <c r="VGX1362" s="105"/>
      <c r="VGY1362" s="105"/>
      <c r="VGZ1362" s="105"/>
      <c r="VHA1362" s="105"/>
      <c r="VHB1362" s="105"/>
      <c r="VHC1362" s="105"/>
      <c r="VHD1362" s="105"/>
      <c r="VHE1362" s="105"/>
      <c r="VHF1362" s="105"/>
      <c r="VHG1362" s="105"/>
      <c r="VHH1362" s="105"/>
      <c r="VHI1362" s="105"/>
      <c r="VHJ1362" s="105"/>
      <c r="VHK1362" s="105"/>
      <c r="VHL1362" s="105"/>
      <c r="VHM1362" s="105"/>
      <c r="VHN1362" s="105"/>
      <c r="VHO1362" s="105"/>
      <c r="VHP1362" s="105"/>
      <c r="VHQ1362" s="105"/>
      <c r="VHR1362" s="105"/>
      <c r="VHS1362" s="105"/>
      <c r="VHT1362" s="105"/>
      <c r="VHU1362" s="105"/>
      <c r="VHV1362" s="105"/>
      <c r="VHW1362" s="105"/>
      <c r="VHX1362" s="105"/>
      <c r="VHY1362" s="105"/>
      <c r="VHZ1362" s="105"/>
      <c r="VIA1362" s="105"/>
      <c r="VIB1362" s="105"/>
      <c r="VIC1362" s="105"/>
      <c r="VID1362" s="105"/>
      <c r="VIE1362" s="105"/>
      <c r="VIF1362" s="105"/>
      <c r="VIG1362" s="105"/>
      <c r="VIH1362" s="105"/>
      <c r="VII1362" s="105"/>
      <c r="VIJ1362" s="105"/>
      <c r="VIK1362" s="105"/>
      <c r="VIL1362" s="105"/>
      <c r="VIM1362" s="105"/>
      <c r="VIN1362" s="105"/>
      <c r="VIO1362" s="105"/>
      <c r="VIP1362" s="105"/>
      <c r="VIQ1362" s="105"/>
      <c r="VIR1362" s="105"/>
      <c r="VIS1362" s="105"/>
      <c r="VIT1362" s="105"/>
      <c r="VIU1362" s="105"/>
      <c r="VIV1362" s="105"/>
      <c r="VIW1362" s="105"/>
      <c r="VIX1362" s="105"/>
      <c r="VIY1362" s="105"/>
      <c r="VIZ1362" s="105"/>
      <c r="VJA1362" s="105"/>
      <c r="VJB1362" s="105"/>
      <c r="VJC1362" s="105"/>
      <c r="VJD1362" s="105"/>
      <c r="VJE1362" s="105"/>
      <c r="VJF1362" s="105"/>
      <c r="VJG1362" s="105"/>
      <c r="VJH1362" s="105"/>
      <c r="VJI1362" s="105"/>
      <c r="VJJ1362" s="105"/>
      <c r="VJK1362" s="105"/>
      <c r="VJL1362" s="105"/>
      <c r="VJM1362" s="105"/>
      <c r="VJN1362" s="105"/>
      <c r="VJO1362" s="105"/>
      <c r="VJP1362" s="105"/>
      <c r="VJQ1362" s="105"/>
      <c r="VJR1362" s="105"/>
      <c r="VJS1362" s="105"/>
      <c r="VJT1362" s="105"/>
      <c r="VJU1362" s="105"/>
      <c r="VJV1362" s="105"/>
      <c r="VJW1362" s="105"/>
      <c r="VJX1362" s="105"/>
      <c r="VJY1362" s="105"/>
      <c r="VJZ1362" s="105"/>
      <c r="VKA1362" s="105"/>
      <c r="VKB1362" s="105"/>
      <c r="VKC1362" s="105"/>
      <c r="VKD1362" s="105"/>
      <c r="VKE1362" s="105"/>
      <c r="VKF1362" s="105"/>
      <c r="VKG1362" s="105"/>
      <c r="VKH1362" s="105"/>
      <c r="VKI1362" s="105"/>
      <c r="VKJ1362" s="105"/>
      <c r="VKK1362" s="105"/>
      <c r="VKL1362" s="105"/>
      <c r="VKM1362" s="105"/>
      <c r="VKN1362" s="105"/>
      <c r="VKO1362" s="105"/>
      <c r="VKP1362" s="105"/>
      <c r="VKQ1362" s="105"/>
      <c r="VKR1362" s="105"/>
      <c r="VKS1362" s="105"/>
      <c r="VKT1362" s="105"/>
      <c r="VKU1362" s="105"/>
      <c r="VKV1362" s="105"/>
      <c r="VKW1362" s="105"/>
      <c r="VKX1362" s="105"/>
      <c r="VKY1362" s="105"/>
      <c r="VKZ1362" s="105"/>
      <c r="VLA1362" s="105"/>
      <c r="VLB1362" s="105"/>
      <c r="VLC1362" s="105"/>
      <c r="VLD1362" s="105"/>
      <c r="VLE1362" s="105"/>
      <c r="VLF1362" s="105"/>
      <c r="VLG1362" s="105"/>
      <c r="VLH1362" s="105"/>
      <c r="VLI1362" s="105"/>
      <c r="VLJ1362" s="105"/>
      <c r="VLK1362" s="105"/>
      <c r="VLL1362" s="105"/>
      <c r="VLM1362" s="105"/>
      <c r="VLN1362" s="105"/>
      <c r="VLO1362" s="105"/>
      <c r="VLP1362" s="105"/>
      <c r="VLQ1362" s="105"/>
      <c r="VLR1362" s="105"/>
      <c r="VLS1362" s="105"/>
      <c r="VLT1362" s="105"/>
      <c r="VLU1362" s="105"/>
      <c r="VLV1362" s="105"/>
      <c r="VLW1362" s="105"/>
      <c r="VLX1362" s="105"/>
      <c r="VLY1362" s="105"/>
      <c r="VLZ1362" s="105"/>
      <c r="VMA1362" s="105"/>
      <c r="VMB1362" s="105"/>
      <c r="VMC1362" s="105"/>
      <c r="VMD1362" s="105"/>
      <c r="VME1362" s="105"/>
      <c r="VMF1362" s="105"/>
      <c r="VMG1362" s="105"/>
      <c r="VMH1362" s="105"/>
      <c r="VMI1362" s="105"/>
      <c r="VMJ1362" s="105"/>
      <c r="VMK1362" s="105"/>
      <c r="VML1362" s="105"/>
      <c r="VMM1362" s="105"/>
      <c r="VMN1362" s="105"/>
      <c r="VMO1362" s="105"/>
      <c r="VMP1362" s="105"/>
      <c r="VMQ1362" s="105"/>
      <c r="VMR1362" s="105"/>
      <c r="VMS1362" s="105"/>
      <c r="VMT1362" s="105"/>
      <c r="VMU1362" s="105"/>
      <c r="VMV1362" s="105"/>
      <c r="VMW1362" s="105"/>
      <c r="VMX1362" s="105"/>
      <c r="VMY1362" s="105"/>
      <c r="VMZ1362" s="105"/>
      <c r="VNA1362" s="105"/>
      <c r="VNB1362" s="105"/>
      <c r="VNC1362" s="105"/>
      <c r="VND1362" s="105"/>
      <c r="VNE1362" s="105"/>
      <c r="VNF1362" s="105"/>
      <c r="VNG1362" s="105"/>
      <c r="VNH1362" s="105"/>
      <c r="VNI1362" s="105"/>
      <c r="VNJ1362" s="105"/>
      <c r="VNK1362" s="105"/>
      <c r="VNL1362" s="105"/>
      <c r="VNM1362" s="105"/>
      <c r="VNN1362" s="105"/>
      <c r="VNO1362" s="105"/>
      <c r="VNP1362" s="105"/>
      <c r="VNQ1362" s="105"/>
      <c r="VNR1362" s="105"/>
      <c r="VNS1362" s="105"/>
      <c r="VNT1362" s="105"/>
      <c r="VNU1362" s="105"/>
      <c r="VNV1362" s="105"/>
      <c r="VNW1362" s="105"/>
      <c r="VNX1362" s="105"/>
      <c r="VNY1362" s="105"/>
      <c r="VNZ1362" s="105"/>
      <c r="VOA1362" s="105"/>
      <c r="VOB1362" s="105"/>
      <c r="VOC1362" s="105"/>
      <c r="VOD1362" s="105"/>
      <c r="VOE1362" s="105"/>
      <c r="VOF1362" s="105"/>
      <c r="VOG1362" s="105"/>
      <c r="VOH1362" s="105"/>
      <c r="VOI1362" s="105"/>
      <c r="VOJ1362" s="105"/>
      <c r="VOK1362" s="105"/>
      <c r="VOL1362" s="105"/>
      <c r="VOM1362" s="105"/>
      <c r="VON1362" s="105"/>
      <c r="VOO1362" s="105"/>
      <c r="VOP1362" s="105"/>
      <c r="VOQ1362" s="105"/>
      <c r="VOR1362" s="105"/>
      <c r="VOS1362" s="105"/>
      <c r="VOT1362" s="105"/>
      <c r="VOU1362" s="105"/>
      <c r="VOV1362" s="105"/>
      <c r="VOW1362" s="105"/>
      <c r="VOX1362" s="105"/>
      <c r="VOY1362" s="105"/>
      <c r="VOZ1362" s="105"/>
      <c r="VPA1362" s="105"/>
      <c r="VPB1362" s="105"/>
      <c r="VPC1362" s="105"/>
      <c r="VPD1362" s="105"/>
      <c r="VPE1362" s="105"/>
      <c r="VPF1362" s="105"/>
      <c r="VPG1362" s="105"/>
      <c r="VPH1362" s="105"/>
      <c r="VPI1362" s="105"/>
      <c r="VPJ1362" s="105"/>
      <c r="VPK1362" s="105"/>
      <c r="VPL1362" s="105"/>
      <c r="VPM1362" s="105"/>
      <c r="VPN1362" s="105"/>
      <c r="VPO1362" s="105"/>
      <c r="VPP1362" s="105"/>
      <c r="VPQ1362" s="105"/>
      <c r="VPR1362" s="105"/>
      <c r="VPS1362" s="105"/>
      <c r="VPT1362" s="105"/>
      <c r="VPU1362" s="105"/>
      <c r="VPV1362" s="105"/>
      <c r="VPW1362" s="105"/>
      <c r="VPX1362" s="105"/>
      <c r="VPY1362" s="105"/>
      <c r="VPZ1362" s="105"/>
      <c r="VQA1362" s="105"/>
      <c r="VQB1362" s="105"/>
      <c r="VQC1362" s="105"/>
      <c r="VQD1362" s="105"/>
      <c r="VQE1362" s="105"/>
      <c r="VQF1362" s="105"/>
      <c r="VQG1362" s="105"/>
      <c r="VQH1362" s="105"/>
      <c r="VQI1362" s="105"/>
      <c r="VQJ1362" s="105"/>
      <c r="VQK1362" s="105"/>
      <c r="VQL1362" s="105"/>
      <c r="VQM1362" s="105"/>
      <c r="VQN1362" s="105"/>
      <c r="VQO1362" s="105"/>
      <c r="VQP1362" s="105"/>
      <c r="VQQ1362" s="105"/>
      <c r="VQR1362" s="105"/>
      <c r="VQS1362" s="105"/>
      <c r="VQT1362" s="105"/>
      <c r="VQU1362" s="105"/>
      <c r="VQV1362" s="105"/>
      <c r="VQW1362" s="105"/>
      <c r="VQX1362" s="105"/>
      <c r="VQY1362" s="105"/>
      <c r="VQZ1362" s="105"/>
      <c r="VRA1362" s="105"/>
      <c r="VRB1362" s="105"/>
      <c r="VRC1362" s="105"/>
      <c r="VRD1362" s="105"/>
      <c r="VRE1362" s="105"/>
      <c r="VRF1362" s="105"/>
      <c r="VRG1362" s="105"/>
      <c r="VRH1362" s="105"/>
      <c r="VRI1362" s="105"/>
      <c r="VRJ1362" s="105"/>
      <c r="VRK1362" s="105"/>
      <c r="VRL1362" s="105"/>
      <c r="VRM1362" s="105"/>
      <c r="VRN1362" s="105"/>
      <c r="VRO1362" s="105"/>
      <c r="VRP1362" s="105"/>
      <c r="VRQ1362" s="105"/>
      <c r="VRR1362" s="105"/>
      <c r="VRS1362" s="105"/>
      <c r="VRT1362" s="105"/>
      <c r="VRU1362" s="105"/>
      <c r="VRV1362" s="105"/>
      <c r="VRW1362" s="105"/>
      <c r="VRX1362" s="105"/>
      <c r="VRY1362" s="105"/>
      <c r="VRZ1362" s="105"/>
      <c r="VSA1362" s="105"/>
      <c r="VSB1362" s="105"/>
      <c r="VSC1362" s="105"/>
      <c r="VSD1362" s="105"/>
      <c r="VSE1362" s="105"/>
      <c r="VSF1362" s="105"/>
      <c r="VSG1362" s="105"/>
      <c r="VSH1362" s="105"/>
      <c r="VSI1362" s="105"/>
      <c r="VSJ1362" s="105"/>
      <c r="VSK1362" s="105"/>
      <c r="VSL1362" s="105"/>
      <c r="VSM1362" s="105"/>
      <c r="VSN1362" s="105"/>
      <c r="VSO1362" s="105"/>
      <c r="VSP1362" s="105"/>
      <c r="VSQ1362" s="105"/>
      <c r="VSR1362" s="105"/>
      <c r="VSS1362" s="105"/>
      <c r="VST1362" s="105"/>
      <c r="VSU1362" s="105"/>
      <c r="VSV1362" s="105"/>
      <c r="VSW1362" s="105"/>
      <c r="VSX1362" s="105"/>
      <c r="VSY1362" s="105"/>
      <c r="VSZ1362" s="105"/>
      <c r="VTA1362" s="105"/>
      <c r="VTB1362" s="105"/>
      <c r="VTC1362" s="105"/>
      <c r="VTD1362" s="105"/>
      <c r="VTE1362" s="105"/>
      <c r="VTF1362" s="105"/>
      <c r="VTG1362" s="105"/>
      <c r="VTH1362" s="105"/>
      <c r="VTI1362" s="105"/>
      <c r="VTJ1362" s="105"/>
      <c r="VTK1362" s="105"/>
      <c r="VTL1362" s="105"/>
      <c r="VTM1362" s="105"/>
      <c r="VTN1362" s="105"/>
      <c r="VTO1362" s="105"/>
      <c r="VTP1362" s="105"/>
      <c r="VTQ1362" s="105"/>
      <c r="VTR1362" s="105"/>
      <c r="VTS1362" s="105"/>
      <c r="VTT1362" s="105"/>
      <c r="VTU1362" s="105"/>
      <c r="VTV1362" s="105"/>
      <c r="VTW1362" s="105"/>
      <c r="VTX1362" s="105"/>
      <c r="VTY1362" s="105"/>
      <c r="VTZ1362" s="105"/>
      <c r="VUA1362" s="105"/>
      <c r="VUB1362" s="105"/>
      <c r="VUC1362" s="105"/>
      <c r="VUD1362" s="105"/>
      <c r="VUE1362" s="105"/>
      <c r="VUF1362" s="105"/>
      <c r="VUG1362" s="105"/>
      <c r="VUH1362" s="105"/>
      <c r="VUI1362" s="105"/>
      <c r="VUJ1362" s="105"/>
      <c r="VUK1362" s="105"/>
      <c r="VUL1362" s="105"/>
      <c r="VUM1362" s="105"/>
      <c r="VUN1362" s="105"/>
      <c r="VUO1362" s="105"/>
      <c r="VUP1362" s="105"/>
      <c r="VUQ1362" s="105"/>
      <c r="VUR1362" s="105"/>
      <c r="VUS1362" s="105"/>
      <c r="VUT1362" s="105"/>
      <c r="VUU1362" s="105"/>
      <c r="VUV1362" s="105"/>
      <c r="VUW1362" s="105"/>
      <c r="VUX1362" s="105"/>
      <c r="VUY1362" s="105"/>
      <c r="VUZ1362" s="105"/>
      <c r="VVA1362" s="105"/>
      <c r="VVB1362" s="105"/>
      <c r="VVC1362" s="105"/>
      <c r="VVD1362" s="105"/>
      <c r="VVE1362" s="105"/>
      <c r="VVF1362" s="105"/>
      <c r="VVG1362" s="105"/>
      <c r="VVH1362" s="105"/>
      <c r="VVI1362" s="105"/>
      <c r="VVJ1362" s="105"/>
      <c r="VVK1362" s="105"/>
      <c r="VVL1362" s="105"/>
      <c r="VVM1362" s="105"/>
      <c r="VVN1362" s="105"/>
      <c r="VVO1362" s="105"/>
      <c r="VVP1362" s="105"/>
      <c r="VVQ1362" s="105"/>
      <c r="VVR1362" s="105"/>
      <c r="VVS1362" s="105"/>
      <c r="VVT1362" s="105"/>
      <c r="VVU1362" s="105"/>
      <c r="VVV1362" s="105"/>
      <c r="VVW1362" s="105"/>
      <c r="VVX1362" s="105"/>
      <c r="VVY1362" s="105"/>
      <c r="VVZ1362" s="105"/>
      <c r="VWA1362" s="105"/>
      <c r="VWB1362" s="105"/>
      <c r="VWC1362" s="105"/>
      <c r="VWD1362" s="105"/>
      <c r="VWE1362" s="105"/>
      <c r="VWF1362" s="105"/>
      <c r="VWG1362" s="105"/>
      <c r="VWH1362" s="105"/>
      <c r="VWI1362" s="105"/>
      <c r="VWJ1362" s="105"/>
      <c r="VWK1362" s="105"/>
      <c r="VWL1362" s="105"/>
      <c r="VWM1362" s="105"/>
      <c r="VWN1362" s="105"/>
      <c r="VWO1362" s="105"/>
      <c r="VWP1362" s="105"/>
      <c r="VWQ1362" s="105"/>
      <c r="VWR1362" s="105"/>
      <c r="VWS1362" s="105"/>
      <c r="VWT1362" s="105"/>
      <c r="VWU1362" s="105"/>
      <c r="VWV1362" s="105"/>
      <c r="VWW1362" s="105"/>
      <c r="VWX1362" s="105"/>
      <c r="VWY1362" s="105"/>
      <c r="VWZ1362" s="105"/>
      <c r="VXA1362" s="105"/>
      <c r="VXB1362" s="105"/>
      <c r="VXC1362" s="105"/>
      <c r="VXD1362" s="105"/>
      <c r="VXE1362" s="105"/>
      <c r="VXF1362" s="105"/>
      <c r="VXG1362" s="105"/>
      <c r="VXH1362" s="105"/>
      <c r="VXI1362" s="105"/>
      <c r="VXJ1362" s="105"/>
      <c r="VXK1362" s="105"/>
      <c r="VXL1362" s="105"/>
      <c r="VXM1362" s="105"/>
      <c r="VXN1362" s="105"/>
      <c r="VXO1362" s="105"/>
      <c r="VXP1362" s="105"/>
      <c r="VXQ1362" s="105"/>
      <c r="VXR1362" s="105"/>
      <c r="VXS1362" s="105"/>
      <c r="VXT1362" s="105"/>
      <c r="VXU1362" s="105"/>
      <c r="VXV1362" s="105"/>
      <c r="VXW1362" s="105"/>
      <c r="VXX1362" s="105"/>
      <c r="VXY1362" s="105"/>
      <c r="VXZ1362" s="105"/>
      <c r="VYA1362" s="105"/>
      <c r="VYB1362" s="105"/>
      <c r="VYC1362" s="105"/>
      <c r="VYD1362" s="105"/>
      <c r="VYE1362" s="105"/>
      <c r="VYF1362" s="105"/>
      <c r="VYG1362" s="105"/>
      <c r="VYH1362" s="105"/>
      <c r="VYI1362" s="105"/>
      <c r="VYJ1362" s="105"/>
      <c r="VYK1362" s="105"/>
      <c r="VYL1362" s="105"/>
      <c r="VYM1362" s="105"/>
      <c r="VYN1362" s="105"/>
      <c r="VYO1362" s="105"/>
      <c r="VYP1362" s="105"/>
      <c r="VYQ1362" s="105"/>
      <c r="VYR1362" s="105"/>
      <c r="VYS1362" s="105"/>
      <c r="VYT1362" s="105"/>
      <c r="VYU1362" s="105"/>
      <c r="VYV1362" s="105"/>
      <c r="VYW1362" s="105"/>
      <c r="VYX1362" s="105"/>
      <c r="VYY1362" s="105"/>
      <c r="VYZ1362" s="105"/>
      <c r="VZA1362" s="105"/>
      <c r="VZB1362" s="105"/>
      <c r="VZC1362" s="105"/>
      <c r="VZD1362" s="105"/>
      <c r="VZE1362" s="105"/>
      <c r="VZF1362" s="105"/>
      <c r="VZG1362" s="105"/>
      <c r="VZH1362" s="105"/>
      <c r="VZI1362" s="105"/>
      <c r="VZJ1362" s="105"/>
      <c r="VZK1362" s="105"/>
      <c r="VZL1362" s="105"/>
      <c r="VZM1362" s="105"/>
      <c r="VZN1362" s="105"/>
      <c r="VZO1362" s="105"/>
      <c r="VZP1362" s="105"/>
      <c r="VZQ1362" s="105"/>
      <c r="VZR1362" s="105"/>
      <c r="VZS1362" s="105"/>
      <c r="VZT1362" s="105"/>
      <c r="VZU1362" s="105"/>
      <c r="VZV1362" s="105"/>
      <c r="VZW1362" s="105"/>
      <c r="VZX1362" s="105"/>
      <c r="VZY1362" s="105"/>
      <c r="VZZ1362" s="105"/>
      <c r="WAA1362" s="105"/>
      <c r="WAB1362" s="105"/>
      <c r="WAC1362" s="105"/>
      <c r="WAD1362" s="105"/>
      <c r="WAE1362" s="105"/>
      <c r="WAF1362" s="105"/>
      <c r="WAG1362" s="105"/>
      <c r="WAH1362" s="105"/>
      <c r="WAI1362" s="105"/>
      <c r="WAJ1362" s="105"/>
      <c r="WAK1362" s="105"/>
      <c r="WAL1362" s="105"/>
      <c r="WAM1362" s="105"/>
      <c r="WAN1362" s="105"/>
      <c r="WAO1362" s="105"/>
      <c r="WAP1362" s="105"/>
      <c r="WAQ1362" s="105"/>
      <c r="WAR1362" s="105"/>
      <c r="WAS1362" s="105"/>
      <c r="WAT1362" s="105"/>
      <c r="WAU1362" s="105"/>
      <c r="WAV1362" s="105"/>
      <c r="WAW1362" s="105"/>
      <c r="WAX1362" s="105"/>
      <c r="WAY1362" s="105"/>
      <c r="WAZ1362" s="105"/>
      <c r="WBA1362" s="105"/>
      <c r="WBB1362" s="105"/>
      <c r="WBC1362" s="105"/>
      <c r="WBD1362" s="105"/>
      <c r="WBE1362" s="105"/>
      <c r="WBF1362" s="105"/>
      <c r="WBG1362" s="105"/>
      <c r="WBH1362" s="105"/>
      <c r="WBI1362" s="105"/>
      <c r="WBJ1362" s="105"/>
      <c r="WBK1362" s="105"/>
      <c r="WBL1362" s="105"/>
      <c r="WBM1362" s="105"/>
      <c r="WBN1362" s="105"/>
      <c r="WBO1362" s="105"/>
      <c r="WBP1362" s="105"/>
      <c r="WBQ1362" s="105"/>
      <c r="WBR1362" s="105"/>
      <c r="WBS1362" s="105"/>
      <c r="WBT1362" s="105"/>
      <c r="WBU1362" s="105"/>
      <c r="WBV1362" s="105"/>
      <c r="WBW1362" s="105"/>
      <c r="WBX1362" s="105"/>
      <c r="WBY1362" s="105"/>
      <c r="WBZ1362" s="105"/>
      <c r="WCA1362" s="105"/>
      <c r="WCB1362" s="105"/>
      <c r="WCC1362" s="105"/>
      <c r="WCD1362" s="105"/>
      <c r="WCE1362" s="105"/>
      <c r="WCF1362" s="105"/>
      <c r="WCG1362" s="105"/>
      <c r="WCH1362" s="105"/>
      <c r="WCI1362" s="105"/>
      <c r="WCJ1362" s="105"/>
      <c r="WCK1362" s="105"/>
      <c r="WCL1362" s="105"/>
      <c r="WCM1362" s="105"/>
      <c r="WCN1362" s="105"/>
      <c r="WCO1362" s="105"/>
      <c r="WCP1362" s="105"/>
      <c r="WCQ1362" s="105"/>
      <c r="WCR1362" s="105"/>
      <c r="WCS1362" s="105"/>
      <c r="WCT1362" s="105"/>
      <c r="WCU1362" s="105"/>
      <c r="WCV1362" s="105"/>
      <c r="WCW1362" s="105"/>
      <c r="WCX1362" s="105"/>
      <c r="WCY1362" s="105"/>
      <c r="WCZ1362" s="105"/>
      <c r="WDA1362" s="105"/>
      <c r="WDB1362" s="105"/>
      <c r="WDC1362" s="105"/>
      <c r="WDD1362" s="105"/>
      <c r="WDE1362" s="105"/>
      <c r="WDF1362" s="105"/>
      <c r="WDG1362" s="105"/>
      <c r="WDH1362" s="105"/>
      <c r="WDI1362" s="105"/>
      <c r="WDJ1362" s="105"/>
      <c r="WDK1362" s="105"/>
      <c r="WDL1362" s="105"/>
      <c r="WDM1362" s="105"/>
      <c r="WDN1362" s="105"/>
      <c r="WDO1362" s="105"/>
      <c r="WDP1362" s="105"/>
      <c r="WDQ1362" s="105"/>
      <c r="WDR1362" s="105"/>
      <c r="WDS1362" s="105"/>
      <c r="WDT1362" s="105"/>
      <c r="WDU1362" s="105"/>
      <c r="WDV1362" s="105"/>
      <c r="WDW1362" s="105"/>
      <c r="WDX1362" s="105"/>
      <c r="WDY1362" s="105"/>
      <c r="WDZ1362" s="105"/>
      <c r="WEA1362" s="105"/>
      <c r="WEB1362" s="105"/>
      <c r="WEC1362" s="105"/>
      <c r="WED1362" s="105"/>
      <c r="WEE1362" s="105"/>
      <c r="WEF1362" s="105"/>
      <c r="WEG1362" s="105"/>
      <c r="WEH1362" s="105"/>
      <c r="WEI1362" s="105"/>
      <c r="WEJ1362" s="105"/>
      <c r="WEK1362" s="105"/>
      <c r="WEL1362" s="105"/>
      <c r="WEM1362" s="105"/>
      <c r="WEN1362" s="105"/>
      <c r="WEO1362" s="105"/>
      <c r="WEP1362" s="105"/>
      <c r="WEQ1362" s="105"/>
      <c r="WER1362" s="105"/>
      <c r="WES1362" s="105"/>
      <c r="WET1362" s="105"/>
      <c r="WEU1362" s="105"/>
      <c r="WEV1362" s="105"/>
      <c r="WEW1362" s="105"/>
      <c r="WEX1362" s="105"/>
      <c r="WEY1362" s="105"/>
      <c r="WEZ1362" s="105"/>
      <c r="WFA1362" s="105"/>
      <c r="WFB1362" s="105"/>
      <c r="WFC1362" s="105"/>
      <c r="WFD1362" s="105"/>
      <c r="WFE1362" s="105"/>
      <c r="WFF1362" s="105"/>
      <c r="WFG1362" s="105"/>
      <c r="WFH1362" s="105"/>
      <c r="WFI1362" s="105"/>
      <c r="WFJ1362" s="105"/>
      <c r="WFK1362" s="105"/>
      <c r="WFL1362" s="105"/>
      <c r="WFM1362" s="105"/>
      <c r="WFN1362" s="105"/>
      <c r="WFO1362" s="105"/>
      <c r="WFP1362" s="105"/>
      <c r="WFQ1362" s="105"/>
      <c r="WFR1362" s="105"/>
      <c r="WFS1362" s="105"/>
      <c r="WFT1362" s="105"/>
      <c r="WFU1362" s="105"/>
      <c r="WFV1362" s="105"/>
      <c r="WFW1362" s="105"/>
      <c r="WFX1362" s="105"/>
      <c r="WFY1362" s="105"/>
      <c r="WFZ1362" s="105"/>
      <c r="WGA1362" s="105"/>
      <c r="WGB1362" s="105"/>
      <c r="WGC1362" s="105"/>
      <c r="WGD1362" s="105"/>
      <c r="WGE1362" s="105"/>
      <c r="WGF1362" s="105"/>
      <c r="WGG1362" s="105"/>
      <c r="WGH1362" s="105"/>
      <c r="WGI1362" s="105"/>
      <c r="WGJ1362" s="105"/>
      <c r="WGK1362" s="105"/>
      <c r="WGL1362" s="105"/>
      <c r="WGM1362" s="105"/>
      <c r="WGN1362" s="105"/>
      <c r="WGO1362" s="105"/>
      <c r="WGP1362" s="105"/>
      <c r="WGQ1362" s="105"/>
      <c r="WGR1362" s="105"/>
      <c r="WGS1362" s="105"/>
      <c r="WGT1362" s="105"/>
      <c r="WGU1362" s="105"/>
      <c r="WGV1362" s="105"/>
      <c r="WGW1362" s="105"/>
      <c r="WGX1362" s="105"/>
      <c r="WGY1362" s="105"/>
      <c r="WGZ1362" s="105"/>
      <c r="WHA1362" s="105"/>
      <c r="WHB1362" s="105"/>
      <c r="WHC1362" s="105"/>
      <c r="WHD1362" s="105"/>
      <c r="WHE1362" s="105"/>
      <c r="WHF1362" s="105"/>
      <c r="WHG1362" s="105"/>
      <c r="WHH1362" s="105"/>
      <c r="WHI1362" s="105"/>
      <c r="WHJ1362" s="105"/>
      <c r="WHK1362" s="105"/>
      <c r="WHL1362" s="105"/>
      <c r="WHM1362" s="105"/>
      <c r="WHN1362" s="105"/>
      <c r="WHO1362" s="105"/>
      <c r="WHP1362" s="105"/>
      <c r="WHQ1362" s="105"/>
      <c r="WHR1362" s="105"/>
      <c r="WHS1362" s="105"/>
      <c r="WHT1362" s="105"/>
      <c r="WHU1362" s="105"/>
      <c r="WHV1362" s="105"/>
      <c r="WHW1362" s="105"/>
      <c r="WHX1362" s="105"/>
      <c r="WHY1362" s="105"/>
      <c r="WHZ1362" s="105"/>
      <c r="WIA1362" s="105"/>
      <c r="WIB1362" s="105"/>
      <c r="WIC1362" s="105"/>
      <c r="WID1362" s="105"/>
      <c r="WIE1362" s="105"/>
      <c r="WIF1362" s="105"/>
      <c r="WIG1362" s="105"/>
      <c r="WIH1362" s="105"/>
      <c r="WII1362" s="105"/>
      <c r="WIJ1362" s="105"/>
      <c r="WIK1362" s="105"/>
      <c r="WIL1362" s="105"/>
      <c r="WIM1362" s="105"/>
      <c r="WIN1362" s="105"/>
      <c r="WIO1362" s="105"/>
      <c r="WIP1362" s="105"/>
      <c r="WIQ1362" s="105"/>
      <c r="WIR1362" s="105"/>
      <c r="WIS1362" s="105"/>
      <c r="WIT1362" s="105"/>
      <c r="WIU1362" s="105"/>
      <c r="WIV1362" s="105"/>
      <c r="WIW1362" s="105"/>
      <c r="WIX1362" s="105"/>
      <c r="WIY1362" s="105"/>
      <c r="WIZ1362" s="105"/>
      <c r="WJA1362" s="105"/>
      <c r="WJB1362" s="105"/>
      <c r="WJC1362" s="105"/>
      <c r="WJD1362" s="105"/>
      <c r="WJE1362" s="105"/>
      <c r="WJF1362" s="105"/>
      <c r="WJG1362" s="105"/>
      <c r="WJH1362" s="105"/>
      <c r="WJI1362" s="105"/>
      <c r="WJJ1362" s="105"/>
      <c r="WJK1362" s="105"/>
      <c r="WJL1362" s="105"/>
      <c r="WJM1362" s="105"/>
      <c r="WJN1362" s="105"/>
      <c r="WJO1362" s="105"/>
      <c r="WJP1362" s="105"/>
      <c r="WJQ1362" s="105"/>
      <c r="WJR1362" s="105"/>
      <c r="WJS1362" s="105"/>
      <c r="WJT1362" s="105"/>
      <c r="WJU1362" s="105"/>
      <c r="WJV1362" s="105"/>
      <c r="WJW1362" s="105"/>
      <c r="WJX1362" s="105"/>
      <c r="WJY1362" s="105"/>
      <c r="WJZ1362" s="105"/>
      <c r="WKA1362" s="105"/>
      <c r="WKB1362" s="105"/>
      <c r="WKC1362" s="105"/>
      <c r="WKD1362" s="105"/>
      <c r="WKE1362" s="105"/>
      <c r="WKF1362" s="105"/>
      <c r="WKG1362" s="105"/>
      <c r="WKH1362" s="105"/>
      <c r="WKI1362" s="105"/>
      <c r="WKJ1362" s="105"/>
      <c r="WKK1362" s="105"/>
      <c r="WKL1362" s="105"/>
      <c r="WKM1362" s="105"/>
      <c r="WKN1362" s="105"/>
      <c r="WKO1362" s="105"/>
      <c r="WKP1362" s="105"/>
      <c r="WKQ1362" s="105"/>
      <c r="WKR1362" s="105"/>
      <c r="WKS1362" s="105"/>
      <c r="WKT1362" s="105"/>
      <c r="WKU1362" s="105"/>
      <c r="WKV1362" s="105"/>
      <c r="WKW1362" s="105"/>
      <c r="WKX1362" s="105"/>
      <c r="WKY1362" s="105"/>
      <c r="WKZ1362" s="105"/>
      <c r="WLA1362" s="105"/>
      <c r="WLB1362" s="105"/>
      <c r="WLC1362" s="105"/>
      <c r="WLD1362" s="105"/>
      <c r="WLE1362" s="105"/>
      <c r="WLF1362" s="105"/>
      <c r="WLG1362" s="105"/>
      <c r="WLH1362" s="105"/>
      <c r="WLI1362" s="105"/>
      <c r="WLJ1362" s="105"/>
      <c r="WLK1362" s="105"/>
      <c r="WLL1362" s="105"/>
      <c r="WLM1362" s="105"/>
      <c r="WLN1362" s="105"/>
      <c r="WLO1362" s="105"/>
      <c r="WLP1362" s="105"/>
      <c r="WLQ1362" s="105"/>
      <c r="WLR1362" s="105"/>
      <c r="WLS1362" s="105"/>
      <c r="WLT1362" s="105"/>
      <c r="WLU1362" s="105"/>
      <c r="WLV1362" s="105"/>
      <c r="WLW1362" s="105"/>
      <c r="WLX1362" s="105"/>
      <c r="WLY1362" s="105"/>
      <c r="WLZ1362" s="105"/>
      <c r="WMA1362" s="105"/>
      <c r="WMB1362" s="105"/>
      <c r="WMC1362" s="105"/>
      <c r="WMD1362" s="105"/>
      <c r="WME1362" s="105"/>
      <c r="WMF1362" s="105"/>
      <c r="WMG1362" s="105"/>
      <c r="WMH1362" s="105"/>
      <c r="WMI1362" s="105"/>
      <c r="WMJ1362" s="105"/>
      <c r="WMK1362" s="105"/>
      <c r="WML1362" s="105"/>
      <c r="WMM1362" s="105"/>
      <c r="WMN1362" s="105"/>
      <c r="WMO1362" s="105"/>
      <c r="WMP1362" s="105"/>
      <c r="WMQ1362" s="105"/>
      <c r="WMR1362" s="105"/>
      <c r="WMS1362" s="105"/>
      <c r="WMT1362" s="105"/>
      <c r="WMU1362" s="105"/>
      <c r="WMV1362" s="105"/>
      <c r="WMW1362" s="105"/>
      <c r="WMX1362" s="105"/>
      <c r="WMY1362" s="105"/>
      <c r="WMZ1362" s="105"/>
      <c r="WNA1362" s="105"/>
      <c r="WNB1362" s="105"/>
      <c r="WNC1362" s="105"/>
      <c r="WND1362" s="105"/>
      <c r="WNE1362" s="105"/>
      <c r="WNF1362" s="105"/>
      <c r="WNG1362" s="105"/>
      <c r="WNH1362" s="105"/>
      <c r="WNI1362" s="105"/>
      <c r="WNJ1362" s="105"/>
      <c r="WNK1362" s="105"/>
      <c r="WNL1362" s="105"/>
      <c r="WNM1362" s="105"/>
      <c r="WNN1362" s="105"/>
      <c r="WNO1362" s="105"/>
      <c r="WNP1362" s="105"/>
      <c r="WNQ1362" s="105"/>
      <c r="WNR1362" s="105"/>
      <c r="WNS1362" s="105"/>
      <c r="WNT1362" s="105"/>
      <c r="WNU1362" s="105"/>
      <c r="WNV1362" s="105"/>
      <c r="WNW1362" s="105"/>
      <c r="WNX1362" s="105"/>
      <c r="WNY1362" s="105"/>
      <c r="WNZ1362" s="105"/>
      <c r="WOA1362" s="105"/>
      <c r="WOB1362" s="105"/>
      <c r="WOC1362" s="105"/>
      <c r="WOD1362" s="105"/>
      <c r="WOE1362" s="105"/>
      <c r="WOF1362" s="105"/>
      <c r="WOG1362" s="105"/>
      <c r="WOH1362" s="105"/>
      <c r="WOI1362" s="105"/>
      <c r="WOJ1362" s="105"/>
      <c r="WOK1362" s="105"/>
      <c r="WOL1362" s="105"/>
      <c r="WOM1362" s="105"/>
      <c r="WON1362" s="105"/>
      <c r="WOO1362" s="105"/>
      <c r="WOP1362" s="105"/>
      <c r="WOQ1362" s="105"/>
      <c r="WOR1362" s="105"/>
      <c r="WOS1362" s="105"/>
      <c r="WOT1362" s="105"/>
      <c r="WOU1362" s="105"/>
      <c r="WOV1362" s="105"/>
      <c r="WOW1362" s="105"/>
      <c r="WOX1362" s="105"/>
      <c r="WOY1362" s="105"/>
      <c r="WOZ1362" s="105"/>
      <c r="WPA1362" s="105"/>
      <c r="WPB1362" s="105"/>
      <c r="WPC1362" s="105"/>
      <c r="WPD1362" s="105"/>
      <c r="WPE1362" s="105"/>
      <c r="WPF1362" s="105"/>
      <c r="WPG1362" s="105"/>
      <c r="WPH1362" s="105"/>
      <c r="WPI1362" s="105"/>
      <c r="WPJ1362" s="105"/>
      <c r="WPK1362" s="105"/>
      <c r="WPL1362" s="105"/>
      <c r="WPM1362" s="105"/>
      <c r="WPN1362" s="105"/>
      <c r="WPO1362" s="105"/>
      <c r="WPP1362" s="105"/>
      <c r="WPQ1362" s="105"/>
      <c r="WPR1362" s="105"/>
      <c r="WPS1362" s="105"/>
      <c r="WPT1362" s="105"/>
      <c r="WPU1362" s="105"/>
      <c r="WPV1362" s="105"/>
      <c r="WPW1362" s="105"/>
      <c r="WPX1362" s="105"/>
      <c r="WPY1362" s="105"/>
      <c r="WPZ1362" s="105"/>
      <c r="WQA1362" s="105"/>
      <c r="WQB1362" s="105"/>
      <c r="WQC1362" s="105"/>
      <c r="WQD1362" s="105"/>
      <c r="WQE1362" s="105"/>
      <c r="WQF1362" s="105"/>
      <c r="WQG1362" s="105"/>
      <c r="WQH1362" s="105"/>
      <c r="WQI1362" s="105"/>
      <c r="WQJ1362" s="105"/>
      <c r="WQK1362" s="105"/>
      <c r="WQL1362" s="105"/>
      <c r="WQM1362" s="105"/>
      <c r="WQN1362" s="105"/>
      <c r="WQO1362" s="105"/>
      <c r="WQP1362" s="105"/>
      <c r="WQQ1362" s="105"/>
      <c r="WQR1362" s="105"/>
      <c r="WQS1362" s="105"/>
      <c r="WQT1362" s="105"/>
      <c r="WQU1362" s="105"/>
      <c r="WQV1362" s="105"/>
      <c r="WQW1362" s="105"/>
      <c r="WQX1362" s="105"/>
      <c r="WQY1362" s="105"/>
      <c r="WQZ1362" s="105"/>
      <c r="WRA1362" s="105"/>
      <c r="WRB1362" s="105"/>
      <c r="WRC1362" s="105"/>
      <c r="WRD1362" s="105"/>
      <c r="WRE1362" s="105"/>
      <c r="WRF1362" s="105"/>
      <c r="WRG1362" s="105"/>
      <c r="WRH1362" s="105"/>
      <c r="WRI1362" s="105"/>
      <c r="WRJ1362" s="105"/>
      <c r="WRK1362" s="105"/>
      <c r="WRL1362" s="105"/>
      <c r="WRM1362" s="105"/>
      <c r="WRN1362" s="105"/>
      <c r="WRO1362" s="105"/>
      <c r="WRP1362" s="105"/>
      <c r="WRQ1362" s="105"/>
      <c r="WRR1362" s="105"/>
      <c r="WRS1362" s="105"/>
      <c r="WRT1362" s="105"/>
      <c r="WRU1362" s="105"/>
      <c r="WRV1362" s="105"/>
      <c r="WRW1362" s="105"/>
      <c r="WRX1362" s="105"/>
      <c r="WRY1362" s="105"/>
      <c r="WRZ1362" s="105"/>
      <c r="WSA1362" s="105"/>
      <c r="WSB1362" s="105"/>
      <c r="WSC1362" s="105"/>
      <c r="WSD1362" s="105"/>
      <c r="WSE1362" s="105"/>
      <c r="WSF1362" s="105"/>
      <c r="WSG1362" s="105"/>
      <c r="WSH1362" s="105"/>
      <c r="WSI1362" s="105"/>
      <c r="WSJ1362" s="105"/>
      <c r="WSK1362" s="105"/>
      <c r="WSL1362" s="105"/>
      <c r="WSM1362" s="105"/>
      <c r="WSN1362" s="105"/>
      <c r="WSO1362" s="105"/>
      <c r="WSP1362" s="105"/>
      <c r="WSQ1362" s="105"/>
      <c r="WSR1362" s="105"/>
      <c r="WSS1362" s="105"/>
      <c r="WST1362" s="105"/>
      <c r="WSU1362" s="105"/>
      <c r="WSV1362" s="105"/>
      <c r="WSW1362" s="105"/>
      <c r="WSX1362" s="105"/>
      <c r="WSY1362" s="105"/>
      <c r="WSZ1362" s="105"/>
      <c r="WTA1362" s="105"/>
      <c r="WTB1362" s="105"/>
      <c r="WTC1362" s="105"/>
      <c r="WTD1362" s="105"/>
      <c r="WTE1362" s="105"/>
      <c r="WTF1362" s="105"/>
      <c r="WTG1362" s="105"/>
      <c r="WTH1362" s="105"/>
      <c r="WTI1362" s="105"/>
      <c r="WTJ1362" s="105"/>
      <c r="WTK1362" s="105"/>
      <c r="WTL1362" s="105"/>
      <c r="WTM1362" s="105"/>
      <c r="WTN1362" s="105"/>
      <c r="WTO1362" s="105"/>
      <c r="WTP1362" s="105"/>
      <c r="WTQ1362" s="105"/>
      <c r="WTR1362" s="105"/>
      <c r="WTS1362" s="105"/>
      <c r="WTT1362" s="105"/>
      <c r="WTU1362" s="105"/>
      <c r="WTV1362" s="105"/>
      <c r="WTW1362" s="105"/>
      <c r="WTX1362" s="105"/>
      <c r="WTY1362" s="105"/>
      <c r="WTZ1362" s="105"/>
      <c r="WUA1362" s="105"/>
      <c r="WUB1362" s="105"/>
      <c r="WUC1362" s="105"/>
      <c r="WUD1362" s="105"/>
      <c r="WUE1362" s="105"/>
      <c r="WUF1362" s="105"/>
      <c r="WUG1362" s="105"/>
      <c r="WUH1362" s="105"/>
      <c r="WUI1362" s="105"/>
      <c r="WUJ1362" s="105"/>
      <c r="WUK1362" s="105"/>
      <c r="WUL1362" s="105"/>
      <c r="WUM1362" s="105"/>
      <c r="WUN1362" s="105"/>
      <c r="WUO1362" s="105"/>
      <c r="WUP1362" s="105"/>
      <c r="WUQ1362" s="105"/>
      <c r="WUR1362" s="105"/>
      <c r="WUS1362" s="105"/>
      <c r="WUT1362" s="105"/>
      <c r="WUU1362" s="105"/>
      <c r="WUV1362" s="105"/>
      <c r="WUW1362" s="105"/>
      <c r="WUX1362" s="105"/>
      <c r="WUY1362" s="105"/>
      <c r="WUZ1362" s="105"/>
      <c r="WVA1362" s="105"/>
      <c r="WVB1362" s="105"/>
      <c r="WVC1362" s="105"/>
      <c r="WVD1362" s="105"/>
      <c r="WVE1362" s="105"/>
      <c r="WVF1362" s="105"/>
      <c r="WVG1362" s="105"/>
      <c r="WVH1362" s="105"/>
      <c r="WVI1362" s="105"/>
      <c r="WVJ1362" s="105"/>
      <c r="WVK1362" s="105"/>
      <c r="WVL1362" s="105"/>
      <c r="WVM1362" s="105"/>
      <c r="WVN1362" s="105"/>
      <c r="WVO1362" s="105"/>
      <c r="WVP1362" s="105"/>
      <c r="WVQ1362" s="105"/>
      <c r="WVR1362" s="105"/>
      <c r="WVS1362" s="105"/>
      <c r="WVT1362" s="105"/>
      <c r="WVU1362" s="105"/>
      <c r="WVV1362" s="105"/>
      <c r="WVW1362" s="105"/>
      <c r="WVX1362" s="105"/>
      <c r="WVY1362" s="105"/>
      <c r="WVZ1362" s="105"/>
      <c r="WWA1362" s="105"/>
      <c r="WWB1362" s="105"/>
      <c r="WWC1362" s="105"/>
      <c r="WWD1362" s="105"/>
      <c r="WWE1362" s="105"/>
      <c r="WWF1362" s="105"/>
      <c r="WWG1362" s="105"/>
      <c r="WWH1362" s="105"/>
      <c r="WWI1362" s="105"/>
      <c r="WWJ1362" s="105"/>
      <c r="WWK1362" s="105"/>
      <c r="WWL1362" s="105"/>
      <c r="WWM1362" s="105"/>
      <c r="WWN1362" s="105"/>
      <c r="WWO1362" s="105"/>
      <c r="WWP1362" s="105"/>
      <c r="WWQ1362" s="105"/>
      <c r="WWR1362" s="105"/>
      <c r="WWS1362" s="105"/>
      <c r="WWT1362" s="105"/>
      <c r="WWU1362" s="105"/>
      <c r="WWV1362" s="105"/>
      <c r="WWW1362" s="105"/>
      <c r="WWX1362" s="105"/>
      <c r="WWY1362" s="105"/>
      <c r="WWZ1362" s="105"/>
      <c r="WXA1362" s="105"/>
      <c r="WXB1362" s="105"/>
      <c r="WXC1362" s="105"/>
      <c r="WXD1362" s="105"/>
      <c r="WXE1362" s="105"/>
      <c r="WXF1362" s="105"/>
      <c r="WXG1362" s="105"/>
      <c r="WXH1362" s="105"/>
      <c r="WXI1362" s="105"/>
      <c r="WXJ1362" s="105"/>
      <c r="WXK1362" s="105"/>
      <c r="WXL1362" s="105"/>
      <c r="WXM1362" s="105"/>
      <c r="WXN1362" s="105"/>
      <c r="WXO1362" s="105"/>
      <c r="WXP1362" s="105"/>
      <c r="WXQ1362" s="105"/>
      <c r="WXR1362" s="105"/>
      <c r="WXS1362" s="105"/>
      <c r="WXT1362" s="105"/>
      <c r="WXU1362" s="105"/>
      <c r="WXV1362" s="105"/>
      <c r="WXW1362" s="105"/>
      <c r="WXX1362" s="105"/>
      <c r="WXY1362" s="105"/>
      <c r="WXZ1362" s="105"/>
      <c r="WYA1362" s="105"/>
      <c r="WYB1362" s="105"/>
      <c r="WYC1362" s="105"/>
      <c r="WYD1362" s="105"/>
      <c r="WYE1362" s="105"/>
      <c r="WYF1362" s="105"/>
      <c r="WYG1362" s="105"/>
      <c r="WYH1362" s="105"/>
      <c r="WYI1362" s="105"/>
      <c r="WYJ1362" s="105"/>
      <c r="WYK1362" s="105"/>
      <c r="WYL1362" s="105"/>
      <c r="WYM1362" s="105"/>
      <c r="WYN1362" s="105"/>
      <c r="WYO1362" s="105"/>
      <c r="WYP1362" s="105"/>
      <c r="WYQ1362" s="105"/>
      <c r="WYR1362" s="105"/>
      <c r="WYS1362" s="105"/>
      <c r="WYT1362" s="105"/>
      <c r="WYU1362" s="105"/>
      <c r="WYV1362" s="105"/>
      <c r="WYW1362" s="105"/>
      <c r="WYX1362" s="105"/>
      <c r="WYY1362" s="105"/>
      <c r="WYZ1362" s="105"/>
      <c r="WZA1362" s="105"/>
      <c r="WZB1362" s="105"/>
      <c r="WZC1362" s="105"/>
      <c r="WZD1362" s="105"/>
      <c r="WZE1362" s="105"/>
      <c r="WZF1362" s="105"/>
      <c r="WZG1362" s="105"/>
      <c r="WZH1362" s="105"/>
      <c r="WZI1362" s="105"/>
      <c r="WZJ1362" s="105"/>
      <c r="WZK1362" s="105"/>
      <c r="WZL1362" s="105"/>
      <c r="WZM1362" s="105"/>
      <c r="WZN1362" s="105"/>
      <c r="WZO1362" s="105"/>
      <c r="WZP1362" s="105"/>
      <c r="WZQ1362" s="105"/>
      <c r="WZR1362" s="105"/>
      <c r="WZS1362" s="105"/>
      <c r="WZT1362" s="105"/>
      <c r="WZU1362" s="105"/>
      <c r="WZV1362" s="105"/>
      <c r="WZW1362" s="105"/>
      <c r="WZX1362" s="105"/>
      <c r="WZY1362" s="105"/>
      <c r="WZZ1362" s="105"/>
      <c r="XAA1362" s="105"/>
      <c r="XAB1362" s="105"/>
      <c r="XAC1362" s="105"/>
      <c r="XAD1362" s="105"/>
      <c r="XAE1362" s="105"/>
      <c r="XAF1362" s="105"/>
      <c r="XAG1362" s="105"/>
      <c r="XAH1362" s="105"/>
      <c r="XAI1362" s="105"/>
      <c r="XAJ1362" s="105"/>
      <c r="XAK1362" s="105"/>
      <c r="XAL1362" s="105"/>
      <c r="XAM1362" s="105"/>
      <c r="XAN1362" s="105"/>
      <c r="XAO1362" s="105"/>
      <c r="XAP1362" s="105"/>
      <c r="XAQ1362" s="105"/>
      <c r="XAR1362" s="105"/>
      <c r="XAS1362" s="105"/>
      <c r="XAT1362" s="105"/>
      <c r="XAU1362" s="105"/>
      <c r="XAV1362" s="105"/>
      <c r="XAW1362" s="105"/>
      <c r="XAX1362" s="105"/>
      <c r="XAY1362" s="105"/>
      <c r="XAZ1362" s="105"/>
      <c r="XBA1362" s="105"/>
      <c r="XBB1362" s="105"/>
      <c r="XBC1362" s="105"/>
      <c r="XBD1362" s="105"/>
      <c r="XBE1362" s="105"/>
      <c r="XBF1362" s="105"/>
      <c r="XBG1362" s="105"/>
      <c r="XBH1362" s="105"/>
      <c r="XBI1362" s="105"/>
      <c r="XBJ1362" s="105"/>
      <c r="XBK1362" s="105"/>
      <c r="XBL1362" s="105"/>
      <c r="XBM1362" s="105"/>
      <c r="XBN1362" s="105"/>
      <c r="XBO1362" s="105"/>
      <c r="XBP1362" s="105"/>
      <c r="XBQ1362" s="105"/>
      <c r="XBR1362" s="105"/>
      <c r="XBS1362" s="105"/>
      <c r="XBT1362" s="105"/>
      <c r="XBU1362" s="105"/>
      <c r="XBV1362" s="105"/>
      <c r="XBW1362" s="105"/>
      <c r="XBX1362" s="105"/>
      <c r="XBY1362" s="105"/>
      <c r="XBZ1362" s="105"/>
      <c r="XCA1362" s="105"/>
      <c r="XCB1362" s="105"/>
      <c r="XCC1362" s="105"/>
      <c r="XCD1362" s="105"/>
      <c r="XCE1362" s="105"/>
      <c r="XCF1362" s="105"/>
      <c r="XCG1362" s="105"/>
      <c r="XCH1362" s="105"/>
      <c r="XCI1362" s="105"/>
      <c r="XCJ1362" s="105"/>
      <c r="XCK1362" s="105"/>
      <c r="XCL1362" s="105"/>
      <c r="XCM1362" s="105"/>
      <c r="XCN1362" s="105"/>
      <c r="XCO1362" s="105"/>
      <c r="XCP1362" s="105"/>
      <c r="XCQ1362" s="105"/>
      <c r="XCR1362" s="105"/>
      <c r="XCS1362" s="105"/>
      <c r="XCT1362" s="105"/>
      <c r="XCU1362" s="105"/>
      <c r="XCV1362" s="105"/>
      <c r="XCW1362" s="105"/>
      <c r="XCX1362" s="105"/>
    </row>
    <row r="1363" spans="1:16326" ht="61.5" x14ac:dyDescent="0.85">
      <c r="B1363" s="15" t="s">
        <v>801</v>
      </c>
      <c r="C1363" s="15"/>
      <c r="D1363" s="258">
        <v>6914945.1299999999</v>
      </c>
      <c r="E1363" s="21">
        <v>0</v>
      </c>
      <c r="F1363" s="21">
        <v>0</v>
      </c>
      <c r="G1363" s="21">
        <v>0</v>
      </c>
      <c r="H1363" s="21">
        <v>0</v>
      </c>
      <c r="I1363" s="21">
        <v>0</v>
      </c>
      <c r="J1363" s="21">
        <v>0</v>
      </c>
      <c r="K1363" s="23">
        <v>0</v>
      </c>
      <c r="L1363" s="21">
        <v>0</v>
      </c>
      <c r="M1363" s="21">
        <v>543</v>
      </c>
      <c r="N1363" s="21">
        <v>4443851.93</v>
      </c>
      <c r="O1363" s="21">
        <v>0</v>
      </c>
      <c r="P1363" s="21">
        <v>0</v>
      </c>
      <c r="Q1363" s="21">
        <v>322</v>
      </c>
      <c r="R1363" s="21">
        <v>2195472.9</v>
      </c>
      <c r="S1363" s="21">
        <v>0</v>
      </c>
      <c r="T1363" s="21">
        <v>0</v>
      </c>
      <c r="U1363" s="21">
        <v>0</v>
      </c>
      <c r="V1363" s="21">
        <v>0</v>
      </c>
      <c r="W1363" s="21">
        <v>0</v>
      </c>
      <c r="X1363" s="21">
        <v>0</v>
      </c>
      <c r="Y1363" s="21">
        <v>0</v>
      </c>
      <c r="Z1363" s="21">
        <v>0</v>
      </c>
      <c r="AA1363" s="21">
        <v>0</v>
      </c>
      <c r="AB1363" s="21">
        <v>0</v>
      </c>
      <c r="AC1363" s="21">
        <v>70330.37</v>
      </c>
      <c r="AD1363" s="21">
        <v>205289.93</v>
      </c>
      <c r="AE1363" s="21">
        <v>0</v>
      </c>
      <c r="AF1363" s="272" t="s">
        <v>718</v>
      </c>
      <c r="AG1363" s="272" t="s">
        <v>718</v>
      </c>
      <c r="AH1363" s="273" t="s">
        <v>718</v>
      </c>
      <c r="AT1363" s="12" t="e">
        <f t="shared" si="128"/>
        <v>#N/A</v>
      </c>
      <c r="BV1363" s="69" t="b">
        <f>D1363=(E1363+F1363+G1363+H1363+I1363+L1363+N1363+P1363+R1363+T1363+U1363+V1363+AA1363+AB1363+AC1363+AD1363+AE1363)</f>
        <v>1</v>
      </c>
      <c r="BW1363" s="49">
        <v>4715781.71</v>
      </c>
      <c r="CE1363" s="12" t="e">
        <f t="shared" ref="CE1363:CE1379" si="129">VLOOKUP(C1363,CF:CG,2,FALSE)</f>
        <v>#N/A</v>
      </c>
      <c r="CL1363" s="12" t="e">
        <f t="shared" ref="CL1363:CL1379" si="130">VLOOKUP(C1363,CM:CN,2,FALSE)</f>
        <v>#N/A</v>
      </c>
    </row>
    <row r="1364" spans="1:16326" ht="61.5" x14ac:dyDescent="0.85">
      <c r="A1364" s="12">
        <v>1</v>
      </c>
      <c r="B1364" s="45">
        <f>SUBTOTAL(103,$A$1032:A1364)</f>
        <v>300</v>
      </c>
      <c r="C1364" s="72" t="s">
        <v>759</v>
      </c>
      <c r="D1364" s="21">
        <v>2292770.6</v>
      </c>
      <c r="E1364" s="21">
        <v>0</v>
      </c>
      <c r="F1364" s="21">
        <v>0</v>
      </c>
      <c r="G1364" s="21">
        <v>0</v>
      </c>
      <c r="H1364" s="21">
        <v>0</v>
      </c>
      <c r="I1364" s="21">
        <v>0</v>
      </c>
      <c r="J1364" s="21">
        <v>0</v>
      </c>
      <c r="K1364" s="23">
        <v>0</v>
      </c>
      <c r="L1364" s="21">
        <v>0</v>
      </c>
      <c r="M1364" s="21">
        <v>0</v>
      </c>
      <c r="N1364" s="21">
        <v>0</v>
      </c>
      <c r="O1364" s="21">
        <v>0</v>
      </c>
      <c r="P1364" s="21">
        <v>0</v>
      </c>
      <c r="Q1364" s="21">
        <v>322</v>
      </c>
      <c r="R1364" s="21">
        <v>2195472.9</v>
      </c>
      <c r="S1364" s="21">
        <v>0</v>
      </c>
      <c r="T1364" s="21">
        <v>0</v>
      </c>
      <c r="U1364" s="21">
        <v>0</v>
      </c>
      <c r="V1364" s="21">
        <v>0</v>
      </c>
      <c r="W1364" s="21">
        <v>0</v>
      </c>
      <c r="X1364" s="21">
        <v>0</v>
      </c>
      <c r="Y1364" s="21">
        <v>0</v>
      </c>
      <c r="Z1364" s="21">
        <v>0</v>
      </c>
      <c r="AA1364" s="21">
        <v>0</v>
      </c>
      <c r="AB1364" s="21">
        <v>0</v>
      </c>
      <c r="AC1364" s="21">
        <v>23256.639999999999</v>
      </c>
      <c r="AD1364" s="21">
        <v>74041.06</v>
      </c>
      <c r="AE1364" s="21">
        <v>0</v>
      </c>
      <c r="AF1364" s="24">
        <v>2022</v>
      </c>
      <c r="AG1364" s="24">
        <v>2022</v>
      </c>
      <c r="AH1364" s="25">
        <v>2022</v>
      </c>
      <c r="AT1364" s="12" t="e">
        <f t="shared" si="128"/>
        <v>#N/A</v>
      </c>
      <c r="BW1364" s="49"/>
      <c r="CE1364" s="12">
        <f t="shared" si="129"/>
        <v>1</v>
      </c>
      <c r="CL1364" s="12">
        <f t="shared" si="130"/>
        <v>74041.06</v>
      </c>
    </row>
    <row r="1365" spans="1:16326" ht="61.5" x14ac:dyDescent="0.85">
      <c r="A1365" s="12">
        <v>1</v>
      </c>
      <c r="B1365" s="45">
        <f>SUBTOTAL(103,$A$1032:A1365)</f>
        <v>301</v>
      </c>
      <c r="C1365" s="72" t="s">
        <v>179</v>
      </c>
      <c r="D1365" s="21">
        <v>2213138.7799999998</v>
      </c>
      <c r="E1365" s="21">
        <v>0</v>
      </c>
      <c r="F1365" s="21">
        <v>0</v>
      </c>
      <c r="G1365" s="21">
        <v>0</v>
      </c>
      <c r="H1365" s="21">
        <v>0</v>
      </c>
      <c r="I1365" s="21">
        <v>0</v>
      </c>
      <c r="J1365" s="21">
        <v>0</v>
      </c>
      <c r="K1365" s="23">
        <v>0</v>
      </c>
      <c r="L1365" s="21">
        <v>0</v>
      </c>
      <c r="M1365" s="21">
        <v>260</v>
      </c>
      <c r="N1365" s="21">
        <v>2122418.34</v>
      </c>
      <c r="O1365" s="21">
        <v>0</v>
      </c>
      <c r="P1365" s="21">
        <v>0</v>
      </c>
      <c r="Q1365" s="21">
        <v>0</v>
      </c>
      <c r="R1365" s="21">
        <v>0</v>
      </c>
      <c r="S1365" s="21">
        <v>0</v>
      </c>
      <c r="T1365" s="21">
        <v>0</v>
      </c>
      <c r="U1365" s="21">
        <v>0</v>
      </c>
      <c r="V1365" s="21">
        <v>0</v>
      </c>
      <c r="W1365" s="21">
        <v>0</v>
      </c>
      <c r="X1365" s="21">
        <v>0</v>
      </c>
      <c r="Y1365" s="21">
        <v>0</v>
      </c>
      <c r="Z1365" s="21">
        <v>0</v>
      </c>
      <c r="AA1365" s="21">
        <v>0</v>
      </c>
      <c r="AB1365" s="21">
        <v>0</v>
      </c>
      <c r="AC1365" s="21">
        <v>22482.78</v>
      </c>
      <c r="AD1365" s="21">
        <v>68237.66</v>
      </c>
      <c r="AE1365" s="21">
        <v>0</v>
      </c>
      <c r="AF1365" s="24">
        <v>2022</v>
      </c>
      <c r="AG1365" s="24">
        <v>2022</v>
      </c>
      <c r="AH1365" s="25">
        <v>2022</v>
      </c>
      <c r="AT1365" s="12" t="e">
        <f t="shared" si="128"/>
        <v>#N/A</v>
      </c>
      <c r="BW1365" s="49"/>
      <c r="CE1365" s="12">
        <f t="shared" si="129"/>
        <v>1</v>
      </c>
      <c r="CL1365" s="12">
        <f t="shared" si="130"/>
        <v>68237.66</v>
      </c>
    </row>
    <row r="1366" spans="1:16326" ht="61.5" x14ac:dyDescent="0.85">
      <c r="A1366" s="12">
        <v>1</v>
      </c>
      <c r="B1366" s="45">
        <f>SUBTOTAL(103,$A$1032:A1366)</f>
        <v>302</v>
      </c>
      <c r="C1366" s="72" t="s">
        <v>177</v>
      </c>
      <c r="D1366" s="21">
        <v>2409035.75</v>
      </c>
      <c r="E1366" s="21">
        <v>0</v>
      </c>
      <c r="F1366" s="21">
        <v>0</v>
      </c>
      <c r="G1366" s="21">
        <v>0</v>
      </c>
      <c r="H1366" s="21">
        <v>0</v>
      </c>
      <c r="I1366" s="21">
        <v>0</v>
      </c>
      <c r="J1366" s="21">
        <v>0</v>
      </c>
      <c r="K1366" s="23">
        <v>0</v>
      </c>
      <c r="L1366" s="21">
        <v>0</v>
      </c>
      <c r="M1366" s="21">
        <v>283</v>
      </c>
      <c r="N1366" s="21">
        <v>2321433.59</v>
      </c>
      <c r="O1366" s="21">
        <v>0</v>
      </c>
      <c r="P1366" s="21">
        <v>0</v>
      </c>
      <c r="Q1366" s="21">
        <v>0</v>
      </c>
      <c r="R1366" s="21">
        <v>0</v>
      </c>
      <c r="S1366" s="21">
        <v>0</v>
      </c>
      <c r="T1366" s="21">
        <v>0</v>
      </c>
      <c r="U1366" s="21">
        <v>0</v>
      </c>
      <c r="V1366" s="21">
        <v>0</v>
      </c>
      <c r="W1366" s="21">
        <v>0</v>
      </c>
      <c r="X1366" s="21">
        <v>0</v>
      </c>
      <c r="Y1366" s="21">
        <v>0</v>
      </c>
      <c r="Z1366" s="21">
        <v>0</v>
      </c>
      <c r="AA1366" s="21">
        <v>0</v>
      </c>
      <c r="AB1366" s="21">
        <v>0</v>
      </c>
      <c r="AC1366" s="21">
        <v>24590.95</v>
      </c>
      <c r="AD1366" s="21">
        <v>63011.21</v>
      </c>
      <c r="AE1366" s="21">
        <v>0</v>
      </c>
      <c r="AF1366" s="24">
        <v>2022</v>
      </c>
      <c r="AG1366" s="24">
        <v>2022</v>
      </c>
      <c r="AH1366" s="25">
        <v>2022</v>
      </c>
      <c r="AT1366" s="12" t="e">
        <f t="shared" si="128"/>
        <v>#N/A</v>
      </c>
      <c r="BW1366" s="49"/>
      <c r="CE1366" s="12">
        <f t="shared" si="129"/>
        <v>1</v>
      </c>
      <c r="CL1366" s="12">
        <f t="shared" si="130"/>
        <v>63011.21</v>
      </c>
    </row>
    <row r="1367" spans="1:16326" ht="61.5" x14ac:dyDescent="0.85">
      <c r="B1367" s="15" t="s">
        <v>802</v>
      </c>
      <c r="C1367" s="15"/>
      <c r="D1367" s="258">
        <v>10366919.720000001</v>
      </c>
      <c r="E1367" s="21">
        <v>0</v>
      </c>
      <c r="F1367" s="21">
        <v>0</v>
      </c>
      <c r="G1367" s="21">
        <v>0</v>
      </c>
      <c r="H1367" s="21">
        <v>0</v>
      </c>
      <c r="I1367" s="21">
        <v>0</v>
      </c>
      <c r="J1367" s="21">
        <v>0</v>
      </c>
      <c r="K1367" s="23">
        <v>0</v>
      </c>
      <c r="L1367" s="21">
        <v>0</v>
      </c>
      <c r="M1367" s="21">
        <v>242</v>
      </c>
      <c r="N1367" s="21">
        <v>1978303.2</v>
      </c>
      <c r="O1367" s="21">
        <v>0</v>
      </c>
      <c r="P1367" s="21">
        <v>0</v>
      </c>
      <c r="Q1367" s="21">
        <v>1373.1999999999998</v>
      </c>
      <c r="R1367" s="21">
        <v>8036413.4100000001</v>
      </c>
      <c r="S1367" s="21">
        <v>0</v>
      </c>
      <c r="T1367" s="21">
        <v>0</v>
      </c>
      <c r="U1367" s="21">
        <v>0</v>
      </c>
      <c r="V1367" s="21">
        <v>0</v>
      </c>
      <c r="W1367" s="21">
        <v>0</v>
      </c>
      <c r="X1367" s="21">
        <v>0</v>
      </c>
      <c r="Y1367" s="21">
        <v>0</v>
      </c>
      <c r="Z1367" s="21">
        <v>0</v>
      </c>
      <c r="AA1367" s="21">
        <v>0</v>
      </c>
      <c r="AB1367" s="21">
        <v>0</v>
      </c>
      <c r="AC1367" s="21">
        <v>163673.49</v>
      </c>
      <c r="AD1367" s="21">
        <v>188529.62</v>
      </c>
      <c r="AE1367" s="21">
        <v>0</v>
      </c>
      <c r="AF1367" s="272" t="s">
        <v>718</v>
      </c>
      <c r="AG1367" s="272" t="s">
        <v>718</v>
      </c>
      <c r="AH1367" s="273" t="s">
        <v>718</v>
      </c>
      <c r="AT1367" s="12" t="e">
        <f t="shared" si="128"/>
        <v>#N/A</v>
      </c>
      <c r="BV1367" s="69" t="b">
        <f>D1367=(E1367+F1367+G1367+H1367+I1367+L1367+N1367+P1367+R1367+T1367+U1367+V1367+AA1367+AB1367+AC1367+AD1367+AE1367)</f>
        <v>1</v>
      </c>
      <c r="BW1367" s="49">
        <v>2590114.16</v>
      </c>
      <c r="CE1367" s="12" t="e">
        <f t="shared" si="129"/>
        <v>#N/A</v>
      </c>
      <c r="CL1367" s="12" t="e">
        <f t="shared" si="130"/>
        <v>#N/A</v>
      </c>
    </row>
    <row r="1368" spans="1:16326" ht="61.5" x14ac:dyDescent="0.85">
      <c r="A1368" s="12">
        <v>1</v>
      </c>
      <c r="B1368" s="45">
        <f>SUBTOTAL(103,$A$1032:A1368)</f>
        <v>303</v>
      </c>
      <c r="C1368" s="72" t="s">
        <v>1638</v>
      </c>
      <c r="D1368" s="21">
        <v>2801364.89</v>
      </c>
      <c r="E1368" s="21">
        <v>0</v>
      </c>
      <c r="F1368" s="21">
        <v>0</v>
      </c>
      <c r="G1368" s="21">
        <v>0</v>
      </c>
      <c r="H1368" s="21">
        <v>0</v>
      </c>
      <c r="I1368" s="21">
        <v>0</v>
      </c>
      <c r="J1368" s="21">
        <v>0</v>
      </c>
      <c r="K1368" s="23">
        <v>0</v>
      </c>
      <c r="L1368" s="21">
        <v>0</v>
      </c>
      <c r="M1368" s="21">
        <v>0</v>
      </c>
      <c r="N1368" s="21">
        <v>0</v>
      </c>
      <c r="O1368" s="21">
        <v>0</v>
      </c>
      <c r="P1368" s="21">
        <v>0</v>
      </c>
      <c r="Q1368" s="21">
        <v>378.8</v>
      </c>
      <c r="R1368" s="21">
        <v>2707682.41</v>
      </c>
      <c r="S1368" s="21">
        <v>0</v>
      </c>
      <c r="T1368" s="21">
        <v>0</v>
      </c>
      <c r="U1368" s="21">
        <v>0</v>
      </c>
      <c r="V1368" s="21">
        <v>0</v>
      </c>
      <c r="W1368" s="21">
        <v>0</v>
      </c>
      <c r="X1368" s="21">
        <v>0</v>
      </c>
      <c r="Y1368" s="21">
        <v>0</v>
      </c>
      <c r="Z1368" s="21">
        <v>0</v>
      </c>
      <c r="AA1368" s="21">
        <v>0</v>
      </c>
      <c r="AB1368" s="21">
        <v>0</v>
      </c>
      <c r="AC1368" s="21">
        <v>28682.48</v>
      </c>
      <c r="AD1368" s="21">
        <v>65000</v>
      </c>
      <c r="AE1368" s="21">
        <v>0</v>
      </c>
      <c r="AF1368" s="24">
        <v>2022</v>
      </c>
      <c r="AG1368" s="24">
        <v>2022</v>
      </c>
      <c r="AH1368" s="25">
        <v>2022</v>
      </c>
      <c r="AT1368" s="12" t="e">
        <f t="shared" si="128"/>
        <v>#N/A</v>
      </c>
      <c r="BW1368" s="49"/>
      <c r="CE1368" s="12">
        <f t="shared" si="129"/>
        <v>1</v>
      </c>
      <c r="CL1368" s="12" t="e">
        <f t="shared" si="130"/>
        <v>#N/A</v>
      </c>
    </row>
    <row r="1369" spans="1:16326" ht="61.5" x14ac:dyDescent="0.85">
      <c r="A1369" s="12">
        <v>1</v>
      </c>
      <c r="B1369" s="45">
        <f>SUBTOTAL(103,$A$1032:A1369)</f>
        <v>304</v>
      </c>
      <c r="C1369" s="72" t="s">
        <v>174</v>
      </c>
      <c r="D1369" s="21">
        <v>2059951.3699999999</v>
      </c>
      <c r="E1369" s="21">
        <v>0</v>
      </c>
      <c r="F1369" s="21">
        <v>0</v>
      </c>
      <c r="G1369" s="21">
        <v>0</v>
      </c>
      <c r="H1369" s="21">
        <v>0</v>
      </c>
      <c r="I1369" s="21">
        <v>0</v>
      </c>
      <c r="J1369" s="21">
        <v>0</v>
      </c>
      <c r="K1369" s="23">
        <v>0</v>
      </c>
      <c r="L1369" s="21">
        <v>0</v>
      </c>
      <c r="M1369" s="21">
        <v>242</v>
      </c>
      <c r="N1369" s="21">
        <v>1978303.2</v>
      </c>
      <c r="O1369" s="21">
        <v>0</v>
      </c>
      <c r="P1369" s="21">
        <v>0</v>
      </c>
      <c r="Q1369" s="21">
        <v>0</v>
      </c>
      <c r="R1369" s="21">
        <v>0</v>
      </c>
      <c r="S1369" s="21">
        <v>0</v>
      </c>
      <c r="T1369" s="21">
        <v>0</v>
      </c>
      <c r="U1369" s="21">
        <v>0</v>
      </c>
      <c r="V1369" s="21">
        <v>0</v>
      </c>
      <c r="W1369" s="21">
        <v>0</v>
      </c>
      <c r="X1369" s="21">
        <v>0</v>
      </c>
      <c r="Y1369" s="21">
        <v>0</v>
      </c>
      <c r="Z1369" s="21">
        <v>0</v>
      </c>
      <c r="AA1369" s="21">
        <v>0</v>
      </c>
      <c r="AB1369" s="21">
        <v>0</v>
      </c>
      <c r="AC1369" s="21">
        <v>20956.169999999998</v>
      </c>
      <c r="AD1369" s="21">
        <v>60692</v>
      </c>
      <c r="AE1369" s="21">
        <v>0</v>
      </c>
      <c r="AF1369" s="24">
        <v>2022</v>
      </c>
      <c r="AG1369" s="24">
        <v>2022</v>
      </c>
      <c r="AH1369" s="25">
        <v>2022</v>
      </c>
      <c r="AT1369" s="12" t="e">
        <f t="shared" si="128"/>
        <v>#N/A</v>
      </c>
      <c r="BW1369" s="49"/>
      <c r="CE1369" s="12">
        <f t="shared" si="129"/>
        <v>1</v>
      </c>
      <c r="CL1369" s="12">
        <f t="shared" si="130"/>
        <v>60692</v>
      </c>
    </row>
    <row r="1370" spans="1:16326" ht="61.5" x14ac:dyDescent="0.85">
      <c r="A1370" s="12">
        <v>1</v>
      </c>
      <c r="B1370" s="45">
        <f>SUBTOTAL(103,$A$1032:A1370)</f>
        <v>305</v>
      </c>
      <c r="C1370" s="15" t="s">
        <v>171</v>
      </c>
      <c r="D1370" s="21">
        <v>2710042.9</v>
      </c>
      <c r="E1370" s="21">
        <v>0</v>
      </c>
      <c r="F1370" s="21">
        <v>0</v>
      </c>
      <c r="G1370" s="21">
        <v>0</v>
      </c>
      <c r="H1370" s="21">
        <v>0</v>
      </c>
      <c r="I1370" s="21">
        <v>0</v>
      </c>
      <c r="J1370" s="21">
        <v>0</v>
      </c>
      <c r="K1370" s="52">
        <v>0</v>
      </c>
      <c r="L1370" s="21">
        <v>0</v>
      </c>
      <c r="M1370" s="21">
        <v>0</v>
      </c>
      <c r="N1370" s="21">
        <v>0</v>
      </c>
      <c r="O1370" s="21">
        <v>0</v>
      </c>
      <c r="P1370" s="21">
        <v>0</v>
      </c>
      <c r="Q1370" s="21">
        <v>502.25</v>
      </c>
      <c r="R1370" s="21">
        <v>2591742</v>
      </c>
      <c r="S1370" s="21">
        <v>0</v>
      </c>
      <c r="T1370" s="21">
        <v>0</v>
      </c>
      <c r="U1370" s="21">
        <v>0</v>
      </c>
      <c r="V1370" s="21">
        <v>0</v>
      </c>
      <c r="W1370" s="21">
        <v>0</v>
      </c>
      <c r="X1370" s="21">
        <v>0</v>
      </c>
      <c r="Y1370" s="21">
        <v>0</v>
      </c>
      <c r="Z1370" s="21">
        <v>0</v>
      </c>
      <c r="AA1370" s="21">
        <v>0</v>
      </c>
      <c r="AB1370" s="21">
        <v>0</v>
      </c>
      <c r="AC1370" s="84">
        <v>55463.28</v>
      </c>
      <c r="AD1370" s="21">
        <v>62837.62</v>
      </c>
      <c r="AE1370" s="84">
        <v>0</v>
      </c>
      <c r="AF1370" s="107">
        <v>2022</v>
      </c>
      <c r="AG1370" s="107">
        <v>2022</v>
      </c>
      <c r="AH1370" s="108">
        <v>2022</v>
      </c>
      <c r="AT1370" s="12" t="e">
        <f t="shared" si="128"/>
        <v>#N/A</v>
      </c>
      <c r="BW1370" s="49"/>
      <c r="CA1370" s="12" t="e">
        <f>VLOOKUP(C1370,CB:CC,2,FALSE)</f>
        <v>#N/A</v>
      </c>
      <c r="CE1370" s="12" t="e">
        <f t="shared" si="129"/>
        <v>#N/A</v>
      </c>
      <c r="CL1370" s="12">
        <f t="shared" si="130"/>
        <v>62837.62</v>
      </c>
    </row>
    <row r="1371" spans="1:16326" ht="61.5" x14ac:dyDescent="0.85">
      <c r="A1371" s="12">
        <v>1</v>
      </c>
      <c r="B1371" s="45">
        <f>SUBTOTAL(103,$A$1032:A1371)</f>
        <v>306</v>
      </c>
      <c r="C1371" s="15" t="s">
        <v>172</v>
      </c>
      <c r="D1371" s="21">
        <v>2795560.56</v>
      </c>
      <c r="E1371" s="21">
        <v>0</v>
      </c>
      <c r="F1371" s="21">
        <v>0</v>
      </c>
      <c r="G1371" s="21">
        <v>0</v>
      </c>
      <c r="H1371" s="21">
        <v>0</v>
      </c>
      <c r="I1371" s="21">
        <v>0</v>
      </c>
      <c r="J1371" s="21">
        <v>0</v>
      </c>
      <c r="K1371" s="52">
        <v>0</v>
      </c>
      <c r="L1371" s="21">
        <v>0</v>
      </c>
      <c r="M1371" s="21">
        <v>0</v>
      </c>
      <c r="N1371" s="21">
        <v>0</v>
      </c>
      <c r="O1371" s="21">
        <v>0</v>
      </c>
      <c r="P1371" s="21">
        <v>0</v>
      </c>
      <c r="Q1371" s="21">
        <v>492.15</v>
      </c>
      <c r="R1371" s="21">
        <v>2736989</v>
      </c>
      <c r="S1371" s="21">
        <v>0</v>
      </c>
      <c r="T1371" s="21">
        <v>0</v>
      </c>
      <c r="U1371" s="21">
        <v>0</v>
      </c>
      <c r="V1371" s="21">
        <v>0</v>
      </c>
      <c r="W1371" s="21">
        <v>0</v>
      </c>
      <c r="X1371" s="21">
        <v>0</v>
      </c>
      <c r="Y1371" s="21">
        <v>0</v>
      </c>
      <c r="Z1371" s="21">
        <v>0</v>
      </c>
      <c r="AA1371" s="21">
        <v>0</v>
      </c>
      <c r="AB1371" s="21">
        <v>0</v>
      </c>
      <c r="AC1371" s="84">
        <v>58571.56</v>
      </c>
      <c r="AD1371" s="84">
        <v>0</v>
      </c>
      <c r="AE1371" s="84">
        <v>0</v>
      </c>
      <c r="AF1371" s="107" t="s">
        <v>262</v>
      </c>
      <c r="AG1371" s="107">
        <v>2022</v>
      </c>
      <c r="AH1371" s="108">
        <v>2022</v>
      </c>
      <c r="AT1371" s="12" t="e">
        <f t="shared" si="128"/>
        <v>#N/A</v>
      </c>
      <c r="BW1371" s="49"/>
      <c r="CA1371" s="12" t="e">
        <f>VLOOKUP(C1371,CB:CC,2,FALSE)</f>
        <v>#N/A</v>
      </c>
      <c r="CE1371" s="12" t="e">
        <f t="shared" si="129"/>
        <v>#N/A</v>
      </c>
      <c r="CL1371" s="12" t="e">
        <f t="shared" si="130"/>
        <v>#N/A</v>
      </c>
    </row>
    <row r="1372" spans="1:16326" ht="61.5" x14ac:dyDescent="0.85">
      <c r="B1372" s="15" t="s">
        <v>803</v>
      </c>
      <c r="C1372" s="15"/>
      <c r="D1372" s="258">
        <v>7375237.5300000003</v>
      </c>
      <c r="E1372" s="21">
        <v>0</v>
      </c>
      <c r="F1372" s="21">
        <v>0</v>
      </c>
      <c r="G1372" s="21">
        <v>0</v>
      </c>
      <c r="H1372" s="21">
        <v>0</v>
      </c>
      <c r="I1372" s="21">
        <v>0</v>
      </c>
      <c r="J1372" s="21">
        <v>0</v>
      </c>
      <c r="K1372" s="23">
        <v>0</v>
      </c>
      <c r="L1372" s="21">
        <v>0</v>
      </c>
      <c r="M1372" s="21">
        <v>911.8</v>
      </c>
      <c r="N1372" s="21">
        <v>7141722.7000000002</v>
      </c>
      <c r="O1372" s="21">
        <v>0</v>
      </c>
      <c r="P1372" s="21">
        <v>0</v>
      </c>
      <c r="Q1372" s="21">
        <v>0</v>
      </c>
      <c r="R1372" s="21">
        <v>0</v>
      </c>
      <c r="S1372" s="21">
        <v>0</v>
      </c>
      <c r="T1372" s="21">
        <v>0</v>
      </c>
      <c r="U1372" s="21">
        <v>0</v>
      </c>
      <c r="V1372" s="21">
        <v>0</v>
      </c>
      <c r="W1372" s="21">
        <v>0</v>
      </c>
      <c r="X1372" s="21">
        <v>0</v>
      </c>
      <c r="Y1372" s="21">
        <v>0</v>
      </c>
      <c r="Z1372" s="21">
        <v>0</v>
      </c>
      <c r="AA1372" s="21">
        <v>0</v>
      </c>
      <c r="AB1372" s="21">
        <v>0</v>
      </c>
      <c r="AC1372" s="21">
        <v>128472.53</v>
      </c>
      <c r="AD1372" s="21">
        <v>105042.3</v>
      </c>
      <c r="AE1372" s="21">
        <v>0</v>
      </c>
      <c r="AF1372" s="272" t="s">
        <v>718</v>
      </c>
      <c r="AG1372" s="272" t="s">
        <v>718</v>
      </c>
      <c r="AH1372" s="273" t="s">
        <v>718</v>
      </c>
      <c r="AT1372" s="12" t="e">
        <f t="shared" si="128"/>
        <v>#N/A</v>
      </c>
      <c r="BV1372" s="69" t="b">
        <f>D1372=(E1372+F1372+G1372+H1372+I1372+L1372+N1372+P1372+R1372+T1372+U1372+V1372+AA1372+AB1372+AC1372+AD1372+AE1372)</f>
        <v>1</v>
      </c>
      <c r="BW1372" s="49">
        <v>1456533.11</v>
      </c>
      <c r="CE1372" s="12" t="e">
        <f t="shared" si="129"/>
        <v>#N/A</v>
      </c>
      <c r="CL1372" s="12" t="e">
        <f t="shared" si="130"/>
        <v>#N/A</v>
      </c>
    </row>
    <row r="1373" spans="1:16326" ht="61.5" x14ac:dyDescent="0.85">
      <c r="A1373" s="12">
        <v>1</v>
      </c>
      <c r="B1373" s="45">
        <f>SUBTOTAL(103,$A$1032:A1373)</f>
        <v>307</v>
      </c>
      <c r="C1373" s="72" t="s">
        <v>760</v>
      </c>
      <c r="D1373" s="21">
        <v>2383045.9500000002</v>
      </c>
      <c r="E1373" s="21">
        <v>0</v>
      </c>
      <c r="F1373" s="21">
        <v>0</v>
      </c>
      <c r="G1373" s="21">
        <v>0</v>
      </c>
      <c r="H1373" s="21">
        <v>0</v>
      </c>
      <c r="I1373" s="21">
        <v>0</v>
      </c>
      <c r="J1373" s="21">
        <v>0</v>
      </c>
      <c r="K1373" s="23">
        <v>0</v>
      </c>
      <c r="L1373" s="21">
        <v>0</v>
      </c>
      <c r="M1373" s="21">
        <v>280</v>
      </c>
      <c r="N1373" s="21">
        <v>2254125.7000000002</v>
      </c>
      <c r="O1373" s="21">
        <v>0</v>
      </c>
      <c r="P1373" s="21">
        <v>0</v>
      </c>
      <c r="Q1373" s="21">
        <v>0</v>
      </c>
      <c r="R1373" s="21">
        <v>0</v>
      </c>
      <c r="S1373" s="21">
        <v>0</v>
      </c>
      <c r="T1373" s="21">
        <v>0</v>
      </c>
      <c r="U1373" s="21">
        <v>0</v>
      </c>
      <c r="V1373" s="21">
        <v>0</v>
      </c>
      <c r="W1373" s="21">
        <v>0</v>
      </c>
      <c r="X1373" s="21">
        <v>0</v>
      </c>
      <c r="Y1373" s="21">
        <v>0</v>
      </c>
      <c r="Z1373" s="21">
        <v>0</v>
      </c>
      <c r="AA1373" s="21">
        <v>0</v>
      </c>
      <c r="AB1373" s="21">
        <v>0</v>
      </c>
      <c r="AC1373" s="21">
        <v>23877.95</v>
      </c>
      <c r="AD1373" s="21">
        <v>105042.3</v>
      </c>
      <c r="AE1373" s="21">
        <v>0</v>
      </c>
      <c r="AF1373" s="24">
        <v>2022</v>
      </c>
      <c r="AG1373" s="24">
        <v>2022</v>
      </c>
      <c r="AH1373" s="25">
        <v>2022</v>
      </c>
      <c r="AT1373" s="12" t="e">
        <f t="shared" si="128"/>
        <v>#N/A</v>
      </c>
      <c r="BW1373" s="49"/>
      <c r="CE1373" s="12">
        <f t="shared" si="129"/>
        <v>1</v>
      </c>
      <c r="CL1373" s="12">
        <f t="shared" si="130"/>
        <v>105042.3</v>
      </c>
    </row>
    <row r="1374" spans="1:16326" ht="61.5" x14ac:dyDescent="0.85">
      <c r="A1374" s="12">
        <v>1</v>
      </c>
      <c r="B1374" s="45">
        <f>SUBTOTAL(103,$A$1032:A1374)</f>
        <v>308</v>
      </c>
      <c r="C1374" s="15" t="s">
        <v>173</v>
      </c>
      <c r="D1374" s="21">
        <v>4992191.58</v>
      </c>
      <c r="E1374" s="21">
        <v>0</v>
      </c>
      <c r="F1374" s="21">
        <v>0</v>
      </c>
      <c r="G1374" s="21">
        <v>0</v>
      </c>
      <c r="H1374" s="21">
        <v>0</v>
      </c>
      <c r="I1374" s="21">
        <v>0</v>
      </c>
      <c r="J1374" s="21">
        <v>0</v>
      </c>
      <c r="K1374" s="52">
        <v>0</v>
      </c>
      <c r="L1374" s="21">
        <v>0</v>
      </c>
      <c r="M1374" s="21">
        <v>631.79999999999995</v>
      </c>
      <c r="N1374" s="21">
        <v>4887597</v>
      </c>
      <c r="O1374" s="21">
        <v>0</v>
      </c>
      <c r="P1374" s="21">
        <v>0</v>
      </c>
      <c r="Q1374" s="21">
        <v>0</v>
      </c>
      <c r="R1374" s="21">
        <v>0</v>
      </c>
      <c r="S1374" s="21">
        <v>0</v>
      </c>
      <c r="T1374" s="21">
        <v>0</v>
      </c>
      <c r="U1374" s="21">
        <v>0</v>
      </c>
      <c r="V1374" s="21">
        <v>0</v>
      </c>
      <c r="W1374" s="21">
        <v>0</v>
      </c>
      <c r="X1374" s="21">
        <v>0</v>
      </c>
      <c r="Y1374" s="21">
        <v>0</v>
      </c>
      <c r="Z1374" s="21">
        <v>0</v>
      </c>
      <c r="AA1374" s="21">
        <v>0</v>
      </c>
      <c r="AB1374" s="21">
        <v>0</v>
      </c>
      <c r="AC1374" s="84">
        <v>104594.58</v>
      </c>
      <c r="AD1374" s="84">
        <v>0</v>
      </c>
      <c r="AE1374" s="84">
        <v>0</v>
      </c>
      <c r="AF1374" s="107" t="s">
        <v>262</v>
      </c>
      <c r="AG1374" s="107">
        <v>2022</v>
      </c>
      <c r="AH1374" s="108">
        <v>2022</v>
      </c>
      <c r="AT1374" s="12" t="e">
        <f t="shared" si="128"/>
        <v>#N/A</v>
      </c>
      <c r="BW1374" s="49"/>
      <c r="CA1374" s="12" t="e">
        <f>VLOOKUP(C1374,CB:CC,2,FALSE)</f>
        <v>#N/A</v>
      </c>
      <c r="CE1374" s="12" t="e">
        <f t="shared" si="129"/>
        <v>#N/A</v>
      </c>
      <c r="CL1374" s="12" t="e">
        <f t="shared" si="130"/>
        <v>#N/A</v>
      </c>
    </row>
    <row r="1375" spans="1:16326" ht="61.5" x14ac:dyDescent="0.85">
      <c r="B1375" s="15" t="s">
        <v>805</v>
      </c>
      <c r="C1375" s="257"/>
      <c r="D1375" s="258">
        <v>94810218.36999999</v>
      </c>
      <c r="E1375" s="21">
        <v>0</v>
      </c>
      <c r="F1375" s="21">
        <v>0</v>
      </c>
      <c r="G1375" s="21">
        <v>10500000</v>
      </c>
      <c r="H1375" s="21">
        <v>0</v>
      </c>
      <c r="I1375" s="21">
        <v>0</v>
      </c>
      <c r="J1375" s="21">
        <v>0</v>
      </c>
      <c r="K1375" s="53">
        <v>0</v>
      </c>
      <c r="L1375" s="21">
        <v>0</v>
      </c>
      <c r="M1375" s="21">
        <v>4451.6499999999996</v>
      </c>
      <c r="N1375" s="21">
        <v>43140100.32</v>
      </c>
      <c r="O1375" s="21">
        <v>0</v>
      </c>
      <c r="P1375" s="21">
        <v>0</v>
      </c>
      <c r="Q1375" s="21">
        <v>4926</v>
      </c>
      <c r="R1375" s="21">
        <v>34482000</v>
      </c>
      <c r="S1375" s="21">
        <v>0</v>
      </c>
      <c r="T1375" s="21">
        <v>0</v>
      </c>
      <c r="U1375" s="21">
        <v>0</v>
      </c>
      <c r="V1375" s="21">
        <v>0</v>
      </c>
      <c r="W1375" s="21">
        <v>0</v>
      </c>
      <c r="X1375" s="21">
        <v>0</v>
      </c>
      <c r="Y1375" s="21">
        <v>0</v>
      </c>
      <c r="Z1375" s="21">
        <v>0</v>
      </c>
      <c r="AA1375" s="21">
        <v>0</v>
      </c>
      <c r="AB1375" s="21">
        <v>3000000</v>
      </c>
      <c r="AC1375" s="21">
        <v>1950012.9500000002</v>
      </c>
      <c r="AD1375" s="21">
        <v>1738105.1</v>
      </c>
      <c r="AE1375" s="21">
        <v>0</v>
      </c>
      <c r="AF1375" s="272" t="s">
        <v>718</v>
      </c>
      <c r="AG1375" s="272" t="s">
        <v>718</v>
      </c>
      <c r="AH1375" s="273" t="s">
        <v>718</v>
      </c>
      <c r="AT1375" s="12" t="e">
        <f t="shared" si="128"/>
        <v>#N/A</v>
      </c>
      <c r="BV1375" s="69" t="b">
        <f>D1375=(E1375+F1375+G1375+H1375+I1375+L1375+N1375+P1375+R1375+T1375+U1375+V1375+AA1375+AB1375+AC1375+AD1375+AE1375)</f>
        <v>1</v>
      </c>
      <c r="BW1375" s="49">
        <v>10290828.25</v>
      </c>
      <c r="CE1375" s="12" t="e">
        <f t="shared" si="129"/>
        <v>#N/A</v>
      </c>
      <c r="CL1375" s="12" t="e">
        <f t="shared" si="130"/>
        <v>#N/A</v>
      </c>
    </row>
    <row r="1376" spans="1:16326" ht="61.5" x14ac:dyDescent="0.85">
      <c r="A1376" s="12">
        <v>1</v>
      </c>
      <c r="B1376" s="45">
        <f>SUBTOTAL(103,$A$1032:A1376)</f>
        <v>309</v>
      </c>
      <c r="C1376" s="72" t="s">
        <v>84</v>
      </c>
      <c r="D1376" s="21">
        <v>5510608.3099999996</v>
      </c>
      <c r="E1376" s="21">
        <v>0</v>
      </c>
      <c r="F1376" s="21">
        <v>0</v>
      </c>
      <c r="G1376" s="21">
        <v>0</v>
      </c>
      <c r="H1376" s="21">
        <v>0</v>
      </c>
      <c r="I1376" s="21">
        <v>0</v>
      </c>
      <c r="J1376" s="21">
        <v>0</v>
      </c>
      <c r="K1376" s="23">
        <v>0</v>
      </c>
      <c r="L1376" s="21">
        <v>0</v>
      </c>
      <c r="M1376" s="21">
        <v>650</v>
      </c>
      <c r="N1376" s="21">
        <v>5307547.43</v>
      </c>
      <c r="O1376" s="21">
        <v>0</v>
      </c>
      <c r="P1376" s="21">
        <v>0</v>
      </c>
      <c r="Q1376" s="21">
        <v>0</v>
      </c>
      <c r="R1376" s="21">
        <v>0</v>
      </c>
      <c r="S1376" s="21">
        <v>0</v>
      </c>
      <c r="T1376" s="21">
        <v>0</v>
      </c>
      <c r="U1376" s="21">
        <v>0</v>
      </c>
      <c r="V1376" s="21">
        <v>0</v>
      </c>
      <c r="W1376" s="21">
        <v>0</v>
      </c>
      <c r="X1376" s="21">
        <v>0</v>
      </c>
      <c r="Y1376" s="21">
        <v>0</v>
      </c>
      <c r="Z1376" s="21">
        <v>0</v>
      </c>
      <c r="AA1376" s="21">
        <v>0</v>
      </c>
      <c r="AB1376" s="21">
        <v>0</v>
      </c>
      <c r="AC1376" s="84">
        <v>113581.52</v>
      </c>
      <c r="AD1376" s="21">
        <v>89479.360000000001</v>
      </c>
      <c r="AE1376" s="21">
        <v>0</v>
      </c>
      <c r="AF1376" s="24">
        <v>2022</v>
      </c>
      <c r="AG1376" s="24">
        <v>2022</v>
      </c>
      <c r="AH1376" s="25">
        <v>2022</v>
      </c>
      <c r="AT1376" s="12" t="e">
        <f t="shared" si="128"/>
        <v>#N/A</v>
      </c>
      <c r="BW1376" s="49"/>
      <c r="CE1376" s="12" t="e">
        <f t="shared" si="129"/>
        <v>#N/A</v>
      </c>
      <c r="CL1376" s="12">
        <f t="shared" si="130"/>
        <v>89479.360000000001</v>
      </c>
    </row>
    <row r="1377" spans="1:16326" ht="61.5" x14ac:dyDescent="0.85">
      <c r="A1377" s="12">
        <v>1</v>
      </c>
      <c r="B1377" s="45">
        <f>SUBTOTAL(103,$A$1032:A1377)</f>
        <v>310</v>
      </c>
      <c r="C1377" s="72" t="s">
        <v>85</v>
      </c>
      <c r="D1377" s="21">
        <v>4789960.7699999996</v>
      </c>
      <c r="E1377" s="21">
        <v>0</v>
      </c>
      <c r="F1377" s="21">
        <v>0</v>
      </c>
      <c r="G1377" s="21">
        <v>0</v>
      </c>
      <c r="H1377" s="21">
        <v>0</v>
      </c>
      <c r="I1377" s="21">
        <v>0</v>
      </c>
      <c r="J1377" s="21">
        <v>0</v>
      </c>
      <c r="K1377" s="23">
        <v>0</v>
      </c>
      <c r="L1377" s="21">
        <v>0</v>
      </c>
      <c r="M1377" s="21">
        <v>565</v>
      </c>
      <c r="N1377" s="21">
        <v>4608871.7</v>
      </c>
      <c r="O1377" s="21">
        <v>0</v>
      </c>
      <c r="P1377" s="21">
        <v>0</v>
      </c>
      <c r="Q1377" s="21">
        <v>0</v>
      </c>
      <c r="R1377" s="21">
        <v>0</v>
      </c>
      <c r="S1377" s="21">
        <v>0</v>
      </c>
      <c r="T1377" s="21">
        <v>0</v>
      </c>
      <c r="U1377" s="21">
        <v>0</v>
      </c>
      <c r="V1377" s="21">
        <v>0</v>
      </c>
      <c r="W1377" s="21">
        <v>0</v>
      </c>
      <c r="X1377" s="21">
        <v>0</v>
      </c>
      <c r="Y1377" s="21">
        <v>0</v>
      </c>
      <c r="Z1377" s="21">
        <v>0</v>
      </c>
      <c r="AA1377" s="21">
        <v>0</v>
      </c>
      <c r="AB1377" s="21">
        <v>0</v>
      </c>
      <c r="AC1377" s="84">
        <v>98629.85</v>
      </c>
      <c r="AD1377" s="21">
        <v>82459.22</v>
      </c>
      <c r="AE1377" s="21">
        <v>0</v>
      </c>
      <c r="AF1377" s="24">
        <v>2022</v>
      </c>
      <c r="AG1377" s="24">
        <v>2022</v>
      </c>
      <c r="AH1377" s="25">
        <v>2022</v>
      </c>
      <c r="AT1377" s="12" t="e">
        <f t="shared" si="128"/>
        <v>#N/A</v>
      </c>
      <c r="BW1377" s="49"/>
      <c r="CE1377" s="12" t="e">
        <f t="shared" si="129"/>
        <v>#N/A</v>
      </c>
      <c r="CL1377" s="12">
        <f t="shared" si="130"/>
        <v>82459.22</v>
      </c>
    </row>
    <row r="1378" spans="1:16326" ht="61.5" x14ac:dyDescent="0.85">
      <c r="A1378" s="12">
        <v>1</v>
      </c>
      <c r="B1378" s="45">
        <f>SUBTOTAL(103,$A$1032:A1378)</f>
        <v>311</v>
      </c>
      <c r="C1378" s="72" t="s">
        <v>83</v>
      </c>
      <c r="D1378" s="21">
        <v>5171606.2199999988</v>
      </c>
      <c r="E1378" s="21">
        <v>0</v>
      </c>
      <c r="F1378" s="21">
        <v>0</v>
      </c>
      <c r="G1378" s="21">
        <v>0</v>
      </c>
      <c r="H1378" s="21">
        <v>0</v>
      </c>
      <c r="I1378" s="21">
        <v>0</v>
      </c>
      <c r="J1378" s="21">
        <v>0</v>
      </c>
      <c r="K1378" s="23">
        <v>0</v>
      </c>
      <c r="L1378" s="21">
        <v>0</v>
      </c>
      <c r="M1378" s="21">
        <v>610</v>
      </c>
      <c r="N1378" s="21">
        <v>4998472.3899999997</v>
      </c>
      <c r="O1378" s="21">
        <v>0</v>
      </c>
      <c r="P1378" s="21">
        <v>0</v>
      </c>
      <c r="Q1378" s="21">
        <v>0</v>
      </c>
      <c r="R1378" s="21">
        <v>0</v>
      </c>
      <c r="S1378" s="21">
        <v>0</v>
      </c>
      <c r="T1378" s="21">
        <v>0</v>
      </c>
      <c r="U1378" s="21">
        <v>0</v>
      </c>
      <c r="V1378" s="21">
        <v>0</v>
      </c>
      <c r="W1378" s="21">
        <v>0</v>
      </c>
      <c r="X1378" s="21">
        <v>0</v>
      </c>
      <c r="Y1378" s="21">
        <v>0</v>
      </c>
      <c r="Z1378" s="21">
        <v>0</v>
      </c>
      <c r="AA1378" s="21">
        <v>0</v>
      </c>
      <c r="AB1378" s="21">
        <v>0</v>
      </c>
      <c r="AC1378" s="84">
        <v>106967.31</v>
      </c>
      <c r="AD1378" s="21">
        <v>66166.52</v>
      </c>
      <c r="AE1378" s="21">
        <v>0</v>
      </c>
      <c r="AF1378" s="24">
        <v>2022</v>
      </c>
      <c r="AG1378" s="24">
        <v>2022</v>
      </c>
      <c r="AH1378" s="25">
        <v>2022</v>
      </c>
      <c r="AT1378" s="12" t="e">
        <f t="shared" si="128"/>
        <v>#N/A</v>
      </c>
      <c r="BW1378" s="49"/>
      <c r="CE1378" s="12" t="e">
        <f t="shared" si="129"/>
        <v>#N/A</v>
      </c>
      <c r="CL1378" s="12">
        <f t="shared" si="130"/>
        <v>66166.52</v>
      </c>
    </row>
    <row r="1379" spans="1:16326" ht="61.5" x14ac:dyDescent="0.85">
      <c r="A1379" s="12">
        <v>1</v>
      </c>
      <c r="B1379" s="45">
        <f>SUBTOTAL(103,$A$1032:A1379)</f>
        <v>312</v>
      </c>
      <c r="C1379" s="15" t="s">
        <v>77</v>
      </c>
      <c r="D1379" s="21">
        <v>2660218.3199999998</v>
      </c>
      <c r="E1379" s="21">
        <v>0</v>
      </c>
      <c r="F1379" s="21">
        <v>0</v>
      </c>
      <c r="G1379" s="21">
        <v>0</v>
      </c>
      <c r="H1379" s="21">
        <v>0</v>
      </c>
      <c r="I1379" s="21">
        <v>0</v>
      </c>
      <c r="J1379" s="21">
        <v>0</v>
      </c>
      <c r="K1379" s="52">
        <v>0</v>
      </c>
      <c r="L1379" s="21">
        <v>0</v>
      </c>
      <c r="M1379" s="21">
        <v>266.64999999999998</v>
      </c>
      <c r="N1379" s="21">
        <v>2604482.4</v>
      </c>
      <c r="O1379" s="21">
        <v>0</v>
      </c>
      <c r="P1379" s="21">
        <v>0</v>
      </c>
      <c r="Q1379" s="21">
        <v>0</v>
      </c>
      <c r="R1379" s="21">
        <v>0</v>
      </c>
      <c r="S1379" s="21">
        <v>0</v>
      </c>
      <c r="T1379" s="21">
        <v>0</v>
      </c>
      <c r="U1379" s="21">
        <v>0</v>
      </c>
      <c r="V1379" s="21">
        <v>0</v>
      </c>
      <c r="W1379" s="21">
        <v>0</v>
      </c>
      <c r="X1379" s="21">
        <v>0</v>
      </c>
      <c r="Y1379" s="21">
        <v>0</v>
      </c>
      <c r="Z1379" s="21">
        <v>0</v>
      </c>
      <c r="AA1379" s="21">
        <v>0</v>
      </c>
      <c r="AB1379" s="21">
        <v>0</v>
      </c>
      <c r="AC1379" s="84">
        <v>55735.92</v>
      </c>
      <c r="AD1379" s="21">
        <v>0</v>
      </c>
      <c r="AE1379" s="21">
        <v>0</v>
      </c>
      <c r="AF1379" s="24" t="s">
        <v>262</v>
      </c>
      <c r="AG1379" s="24">
        <v>2022</v>
      </c>
      <c r="AH1379" s="25">
        <v>2022</v>
      </c>
      <c r="AT1379" s="12" t="e">
        <f t="shared" si="128"/>
        <v>#N/A</v>
      </c>
      <c r="BW1379" s="49"/>
      <c r="CA1379" s="12" t="e">
        <f>VLOOKUP(C1379,CB:CC,2,FALSE)</f>
        <v>#N/A</v>
      </c>
      <c r="CE1379" s="12" t="e">
        <f t="shared" si="129"/>
        <v>#N/A</v>
      </c>
      <c r="CL1379" s="12" t="e">
        <f t="shared" si="130"/>
        <v>#N/A</v>
      </c>
    </row>
    <row r="1380" spans="1:16326" ht="61.5" x14ac:dyDescent="0.85">
      <c r="A1380" s="12">
        <v>1</v>
      </c>
      <c r="B1380" s="45">
        <f>SUBTOTAL(103,$A$1032:A1380)</f>
        <v>313</v>
      </c>
      <c r="C1380" s="15" t="s">
        <v>3326</v>
      </c>
      <c r="D1380" s="21">
        <v>21698448.559999999</v>
      </c>
      <c r="E1380" s="21">
        <v>0</v>
      </c>
      <c r="F1380" s="21">
        <v>0</v>
      </c>
      <c r="G1380" s="21">
        <v>3500000</v>
      </c>
      <c r="H1380" s="21">
        <v>0</v>
      </c>
      <c r="I1380" s="21">
        <v>0</v>
      </c>
      <c r="J1380" s="21">
        <v>0</v>
      </c>
      <c r="K1380" s="52">
        <v>0</v>
      </c>
      <c r="L1380" s="21">
        <v>0</v>
      </c>
      <c r="M1380" s="21">
        <v>610</v>
      </c>
      <c r="N1380" s="21">
        <v>6622306.4000000004</v>
      </c>
      <c r="O1380" s="21">
        <v>0</v>
      </c>
      <c r="P1380" s="21">
        <v>0</v>
      </c>
      <c r="Q1380" s="21">
        <v>1376</v>
      </c>
      <c r="R1380" s="21">
        <v>9632000</v>
      </c>
      <c r="S1380" s="21">
        <v>0</v>
      </c>
      <c r="T1380" s="21">
        <v>0</v>
      </c>
      <c r="U1380" s="21">
        <v>0</v>
      </c>
      <c r="V1380" s="21">
        <v>0</v>
      </c>
      <c r="W1380" s="21">
        <v>0</v>
      </c>
      <c r="X1380" s="21">
        <v>0</v>
      </c>
      <c r="Y1380" s="21">
        <v>0</v>
      </c>
      <c r="Z1380" s="21">
        <v>0</v>
      </c>
      <c r="AA1380" s="21">
        <v>0</v>
      </c>
      <c r="AB1380" s="21">
        <v>1000000</v>
      </c>
      <c r="AC1380" s="21">
        <v>444142.16</v>
      </c>
      <c r="AD1380" s="21">
        <v>500000</v>
      </c>
      <c r="AE1380" s="21">
        <v>0</v>
      </c>
      <c r="AF1380" s="24">
        <v>2022</v>
      </c>
      <c r="AG1380" s="24">
        <v>2022</v>
      </c>
      <c r="AH1380" s="25">
        <v>2022</v>
      </c>
      <c r="BW1380" s="49"/>
    </row>
    <row r="1381" spans="1:16326" ht="61.5" x14ac:dyDescent="0.85">
      <c r="A1381" s="12">
        <v>1</v>
      </c>
      <c r="B1381" s="45">
        <f>SUBTOTAL(103,$A$1032:A1381)</f>
        <v>314</v>
      </c>
      <c r="C1381" s="15" t="s">
        <v>3327</v>
      </c>
      <c r="D1381" s="21">
        <v>22338419.390000001</v>
      </c>
      <c r="E1381" s="21">
        <v>0</v>
      </c>
      <c r="F1381" s="21">
        <v>0</v>
      </c>
      <c r="G1381" s="21">
        <v>3500000</v>
      </c>
      <c r="H1381" s="21">
        <v>0</v>
      </c>
      <c r="I1381" s="21">
        <v>0</v>
      </c>
      <c r="J1381" s="21">
        <v>0</v>
      </c>
      <c r="K1381" s="52">
        <v>0</v>
      </c>
      <c r="L1381" s="21">
        <v>0</v>
      </c>
      <c r="M1381" s="21">
        <v>620</v>
      </c>
      <c r="N1381" s="21">
        <v>6730868.7999999998</v>
      </c>
      <c r="O1381" s="21">
        <v>0</v>
      </c>
      <c r="P1381" s="21">
        <v>0</v>
      </c>
      <c r="Q1381" s="21">
        <v>1450</v>
      </c>
      <c r="R1381" s="21">
        <v>10150000</v>
      </c>
      <c r="S1381" s="21">
        <v>0</v>
      </c>
      <c r="T1381" s="21">
        <v>0</v>
      </c>
      <c r="U1381" s="21">
        <v>0</v>
      </c>
      <c r="V1381" s="21">
        <v>0</v>
      </c>
      <c r="W1381" s="21">
        <v>0</v>
      </c>
      <c r="X1381" s="21">
        <v>0</v>
      </c>
      <c r="Y1381" s="21">
        <v>0</v>
      </c>
      <c r="Z1381" s="21">
        <v>0</v>
      </c>
      <c r="AA1381" s="21">
        <v>0</v>
      </c>
      <c r="AB1381" s="21">
        <v>1000000</v>
      </c>
      <c r="AC1381" s="21">
        <v>457550.58999999997</v>
      </c>
      <c r="AD1381" s="21">
        <v>500000</v>
      </c>
      <c r="AE1381" s="21">
        <v>0</v>
      </c>
      <c r="AF1381" s="24">
        <v>2022</v>
      </c>
      <c r="AG1381" s="24">
        <v>2022</v>
      </c>
      <c r="AH1381" s="25">
        <v>2022</v>
      </c>
      <c r="BW1381" s="49"/>
    </row>
    <row r="1382" spans="1:16326" ht="61.5" x14ac:dyDescent="0.85">
      <c r="A1382" s="12">
        <v>1</v>
      </c>
      <c r="B1382" s="45">
        <f>SUBTOTAL(103,$A$1032:A1382)</f>
        <v>315</v>
      </c>
      <c r="C1382" s="15" t="s">
        <v>2735</v>
      </c>
      <c r="D1382" s="21">
        <v>32640956.800000001</v>
      </c>
      <c r="E1382" s="21">
        <v>0</v>
      </c>
      <c r="F1382" s="21">
        <v>0</v>
      </c>
      <c r="G1382" s="21">
        <v>3500000</v>
      </c>
      <c r="H1382" s="21">
        <v>0</v>
      </c>
      <c r="I1382" s="21">
        <v>0</v>
      </c>
      <c r="J1382" s="21">
        <v>0</v>
      </c>
      <c r="K1382" s="52">
        <v>0</v>
      </c>
      <c r="L1382" s="21">
        <v>0</v>
      </c>
      <c r="M1382" s="21">
        <v>1130</v>
      </c>
      <c r="N1382" s="21">
        <v>12267551.199999999</v>
      </c>
      <c r="O1382" s="21">
        <v>0</v>
      </c>
      <c r="P1382" s="21">
        <v>0</v>
      </c>
      <c r="Q1382" s="21">
        <v>2100</v>
      </c>
      <c r="R1382" s="21">
        <v>14700000</v>
      </c>
      <c r="S1382" s="21">
        <v>0</v>
      </c>
      <c r="T1382" s="21">
        <v>0</v>
      </c>
      <c r="U1382" s="21">
        <v>0</v>
      </c>
      <c r="V1382" s="21">
        <v>0</v>
      </c>
      <c r="W1382" s="21">
        <v>0</v>
      </c>
      <c r="X1382" s="21">
        <v>0</v>
      </c>
      <c r="Y1382" s="21">
        <v>0</v>
      </c>
      <c r="Z1382" s="21">
        <v>0</v>
      </c>
      <c r="AA1382" s="21">
        <v>0</v>
      </c>
      <c r="AB1382" s="21">
        <v>1000000</v>
      </c>
      <c r="AC1382" s="21">
        <v>673405.6</v>
      </c>
      <c r="AD1382" s="21">
        <v>500000</v>
      </c>
      <c r="AE1382" s="21">
        <v>0</v>
      </c>
      <c r="AF1382" s="24">
        <v>2022</v>
      </c>
      <c r="AG1382" s="24">
        <v>2022</v>
      </c>
      <c r="AH1382" s="25">
        <v>2022</v>
      </c>
      <c r="BW1382" s="49"/>
    </row>
    <row r="1383" spans="1:16326" ht="61.5" x14ac:dyDescent="0.85">
      <c r="B1383" s="15" t="s">
        <v>806</v>
      </c>
      <c r="C1383" s="15"/>
      <c r="D1383" s="258">
        <v>4968004.8100000005</v>
      </c>
      <c r="E1383" s="21">
        <v>0</v>
      </c>
      <c r="F1383" s="21">
        <v>0</v>
      </c>
      <c r="G1383" s="21">
        <v>0</v>
      </c>
      <c r="H1383" s="21">
        <v>0</v>
      </c>
      <c r="I1383" s="21">
        <v>0</v>
      </c>
      <c r="J1383" s="21">
        <v>0</v>
      </c>
      <c r="K1383" s="23">
        <v>0</v>
      </c>
      <c r="L1383" s="21">
        <v>0</v>
      </c>
      <c r="M1383" s="21">
        <v>586</v>
      </c>
      <c r="N1383" s="21">
        <v>4781752</v>
      </c>
      <c r="O1383" s="21">
        <v>0</v>
      </c>
      <c r="P1383" s="21">
        <v>0</v>
      </c>
      <c r="Q1383" s="21">
        <v>0</v>
      </c>
      <c r="R1383" s="21">
        <v>0</v>
      </c>
      <c r="S1383" s="21">
        <v>0</v>
      </c>
      <c r="T1383" s="21">
        <v>0</v>
      </c>
      <c r="U1383" s="21">
        <v>0</v>
      </c>
      <c r="V1383" s="21">
        <v>0</v>
      </c>
      <c r="W1383" s="21">
        <v>0</v>
      </c>
      <c r="X1383" s="21">
        <v>0</v>
      </c>
      <c r="Y1383" s="21">
        <v>0</v>
      </c>
      <c r="Z1383" s="21">
        <v>0</v>
      </c>
      <c r="AA1383" s="21">
        <v>0</v>
      </c>
      <c r="AB1383" s="21">
        <v>0</v>
      </c>
      <c r="AC1383" s="21">
        <v>102329.49</v>
      </c>
      <c r="AD1383" s="21">
        <v>83923.32</v>
      </c>
      <c r="AE1383" s="21">
        <v>0</v>
      </c>
      <c r="AF1383" s="272" t="s">
        <v>718</v>
      </c>
      <c r="AG1383" s="272" t="s">
        <v>718</v>
      </c>
      <c r="AH1383" s="273" t="s">
        <v>718</v>
      </c>
      <c r="AT1383" s="12" t="e">
        <f t="shared" ref="AT1383:AT1416" si="131">VLOOKUP(C1383,AW:AX,2,FALSE)</f>
        <v>#N/A</v>
      </c>
      <c r="BV1383" s="69" t="b">
        <f>D1383=(E1383+F1383+G1383+H1383+I1383+L1383+N1383+P1383+R1383+T1383+U1383+V1383+AA1383+AB1383+AC1383+AD1383+AE1383)</f>
        <v>1</v>
      </c>
      <c r="BW1383" s="49">
        <v>3013803.8600000003</v>
      </c>
      <c r="CE1383" s="12" t="e">
        <f t="shared" ref="CE1383:CE1426" si="132">VLOOKUP(C1383,CF:CG,2,FALSE)</f>
        <v>#N/A</v>
      </c>
      <c r="CL1383" s="12" t="e">
        <f t="shared" ref="CL1383:CL1426" si="133">VLOOKUP(C1383,CM:CN,2,FALSE)</f>
        <v>#N/A</v>
      </c>
    </row>
    <row r="1384" spans="1:16326" ht="61.5" x14ac:dyDescent="0.85">
      <c r="A1384" s="12">
        <v>1</v>
      </c>
      <c r="B1384" s="45">
        <f>SUBTOTAL(103,$A$1032:A1384)</f>
        <v>316</v>
      </c>
      <c r="C1384" s="72" t="s">
        <v>87</v>
      </c>
      <c r="D1384" s="21">
        <v>4968004.8100000005</v>
      </c>
      <c r="E1384" s="21">
        <v>0</v>
      </c>
      <c r="F1384" s="21">
        <v>0</v>
      </c>
      <c r="G1384" s="21">
        <v>0</v>
      </c>
      <c r="H1384" s="21">
        <v>0</v>
      </c>
      <c r="I1384" s="21">
        <v>0</v>
      </c>
      <c r="J1384" s="21">
        <v>0</v>
      </c>
      <c r="K1384" s="23">
        <v>0</v>
      </c>
      <c r="L1384" s="21">
        <v>0</v>
      </c>
      <c r="M1384" s="21">
        <v>586</v>
      </c>
      <c r="N1384" s="21">
        <v>4781752</v>
      </c>
      <c r="O1384" s="21">
        <v>0</v>
      </c>
      <c r="P1384" s="21">
        <v>0</v>
      </c>
      <c r="Q1384" s="21">
        <v>0</v>
      </c>
      <c r="R1384" s="21">
        <v>0</v>
      </c>
      <c r="S1384" s="21">
        <v>0</v>
      </c>
      <c r="T1384" s="21">
        <v>0</v>
      </c>
      <c r="U1384" s="21">
        <v>0</v>
      </c>
      <c r="V1384" s="21">
        <v>0</v>
      </c>
      <c r="W1384" s="21">
        <v>0</v>
      </c>
      <c r="X1384" s="21">
        <v>0</v>
      </c>
      <c r="Y1384" s="21">
        <v>0</v>
      </c>
      <c r="Z1384" s="21">
        <v>0</v>
      </c>
      <c r="AA1384" s="21">
        <v>0</v>
      </c>
      <c r="AB1384" s="21">
        <v>0</v>
      </c>
      <c r="AC1384" s="84">
        <v>102329.49</v>
      </c>
      <c r="AD1384" s="21">
        <v>83923.32</v>
      </c>
      <c r="AE1384" s="21">
        <v>0</v>
      </c>
      <c r="AF1384" s="24">
        <v>2022</v>
      </c>
      <c r="AG1384" s="24">
        <v>2022</v>
      </c>
      <c r="AH1384" s="25">
        <v>2022</v>
      </c>
      <c r="AT1384" s="12" t="e">
        <f t="shared" si="131"/>
        <v>#N/A</v>
      </c>
      <c r="BW1384" s="49"/>
      <c r="CE1384" s="12" t="e">
        <f t="shared" si="132"/>
        <v>#N/A</v>
      </c>
      <c r="CL1384" s="12">
        <f t="shared" si="133"/>
        <v>83923.32</v>
      </c>
    </row>
    <row r="1385" spans="1:16326" ht="61.5" x14ac:dyDescent="0.85">
      <c r="B1385" s="15" t="s">
        <v>855</v>
      </c>
      <c r="C1385" s="15"/>
      <c r="D1385" s="258">
        <v>4185842.17</v>
      </c>
      <c r="E1385" s="21">
        <v>0</v>
      </c>
      <c r="F1385" s="21">
        <v>0</v>
      </c>
      <c r="G1385" s="21">
        <v>0</v>
      </c>
      <c r="H1385" s="21">
        <v>0</v>
      </c>
      <c r="I1385" s="21">
        <v>0</v>
      </c>
      <c r="J1385" s="21">
        <v>0</v>
      </c>
      <c r="K1385" s="23">
        <v>0</v>
      </c>
      <c r="L1385" s="21">
        <v>0</v>
      </c>
      <c r="M1385" s="21">
        <v>495.6</v>
      </c>
      <c r="N1385" s="21">
        <v>4003511</v>
      </c>
      <c r="O1385" s="21">
        <v>0</v>
      </c>
      <c r="P1385" s="21">
        <v>0</v>
      </c>
      <c r="Q1385" s="21">
        <v>0</v>
      </c>
      <c r="R1385" s="21">
        <v>0</v>
      </c>
      <c r="S1385" s="21">
        <v>0</v>
      </c>
      <c r="T1385" s="21">
        <v>0</v>
      </c>
      <c r="U1385" s="21">
        <v>0</v>
      </c>
      <c r="V1385" s="21">
        <v>0</v>
      </c>
      <c r="W1385" s="21">
        <v>0</v>
      </c>
      <c r="X1385" s="21">
        <v>0</v>
      </c>
      <c r="Y1385" s="21">
        <v>0</v>
      </c>
      <c r="Z1385" s="21">
        <v>0</v>
      </c>
      <c r="AA1385" s="21">
        <v>0</v>
      </c>
      <c r="AB1385" s="21">
        <v>0</v>
      </c>
      <c r="AC1385" s="21">
        <v>85675.14</v>
      </c>
      <c r="AD1385" s="21">
        <v>96656.03</v>
      </c>
      <c r="AE1385" s="21">
        <v>0</v>
      </c>
      <c r="AF1385" s="272" t="s">
        <v>718</v>
      </c>
      <c r="AG1385" s="272" t="s">
        <v>718</v>
      </c>
      <c r="AH1385" s="273" t="s">
        <v>718</v>
      </c>
      <c r="AT1385" s="12" t="e">
        <f t="shared" si="131"/>
        <v>#N/A</v>
      </c>
      <c r="BV1385" s="69" t="b">
        <f>D1385=(E1385+F1385+G1385+H1385+I1385+L1385+N1385+P1385+R1385+T1385+U1385+V1385+AA1385+AB1385+AC1385+AD1385+AE1385)</f>
        <v>1</v>
      </c>
      <c r="BW1385" s="49">
        <v>2036502</v>
      </c>
      <c r="CE1385" s="12" t="e">
        <f t="shared" si="132"/>
        <v>#N/A</v>
      </c>
      <c r="CL1385" s="12" t="e">
        <f t="shared" si="133"/>
        <v>#N/A</v>
      </c>
    </row>
    <row r="1386" spans="1:16326" ht="61.5" x14ac:dyDescent="0.85">
      <c r="A1386" s="12">
        <v>1</v>
      </c>
      <c r="B1386" s="45">
        <f>SUBTOTAL(103,$A$1032:A1386)</f>
        <v>317</v>
      </c>
      <c r="C1386" s="72" t="s">
        <v>86</v>
      </c>
      <c r="D1386" s="21">
        <v>4185842.17</v>
      </c>
      <c r="E1386" s="21">
        <v>0</v>
      </c>
      <c r="F1386" s="21">
        <v>0</v>
      </c>
      <c r="G1386" s="21">
        <v>0</v>
      </c>
      <c r="H1386" s="21">
        <v>0</v>
      </c>
      <c r="I1386" s="21">
        <v>0</v>
      </c>
      <c r="J1386" s="21">
        <v>0</v>
      </c>
      <c r="K1386" s="23">
        <v>0</v>
      </c>
      <c r="L1386" s="21">
        <v>0</v>
      </c>
      <c r="M1386" s="21">
        <v>495.6</v>
      </c>
      <c r="N1386" s="21">
        <v>4003511</v>
      </c>
      <c r="O1386" s="21">
        <v>0</v>
      </c>
      <c r="P1386" s="21">
        <v>0</v>
      </c>
      <c r="Q1386" s="21">
        <v>0</v>
      </c>
      <c r="R1386" s="21">
        <v>0</v>
      </c>
      <c r="S1386" s="21">
        <v>0</v>
      </c>
      <c r="T1386" s="21">
        <v>0</v>
      </c>
      <c r="U1386" s="21">
        <v>0</v>
      </c>
      <c r="V1386" s="21">
        <v>0</v>
      </c>
      <c r="W1386" s="21">
        <v>0</v>
      </c>
      <c r="X1386" s="21">
        <v>0</v>
      </c>
      <c r="Y1386" s="21">
        <v>0</v>
      </c>
      <c r="Z1386" s="21">
        <v>0</v>
      </c>
      <c r="AA1386" s="21">
        <v>0</v>
      </c>
      <c r="AB1386" s="21">
        <v>0</v>
      </c>
      <c r="AC1386" s="84">
        <v>85675.14</v>
      </c>
      <c r="AD1386" s="21">
        <v>96656.03</v>
      </c>
      <c r="AE1386" s="21">
        <v>0</v>
      </c>
      <c r="AF1386" s="24">
        <v>2022</v>
      </c>
      <c r="AG1386" s="24">
        <v>2022</v>
      </c>
      <c r="AH1386" s="25">
        <v>2022</v>
      </c>
      <c r="AT1386" s="12" t="e">
        <f t="shared" si="131"/>
        <v>#N/A</v>
      </c>
      <c r="BW1386" s="49"/>
      <c r="CE1386" s="12" t="e">
        <f t="shared" si="132"/>
        <v>#N/A</v>
      </c>
      <c r="CL1386" s="12">
        <f t="shared" si="133"/>
        <v>96656.03</v>
      </c>
    </row>
    <row r="1387" spans="1:16326" ht="61.5" x14ac:dyDescent="0.85">
      <c r="B1387" s="15" t="s">
        <v>807</v>
      </c>
      <c r="C1387" s="257"/>
      <c r="D1387" s="258">
        <v>12172664.07</v>
      </c>
      <c r="E1387" s="21">
        <v>0</v>
      </c>
      <c r="F1387" s="21">
        <v>0</v>
      </c>
      <c r="G1387" s="21">
        <v>0</v>
      </c>
      <c r="H1387" s="21">
        <v>0</v>
      </c>
      <c r="I1387" s="21">
        <v>0</v>
      </c>
      <c r="J1387" s="21">
        <v>0</v>
      </c>
      <c r="K1387" s="23">
        <v>0</v>
      </c>
      <c r="L1387" s="21">
        <v>0</v>
      </c>
      <c r="M1387" s="21">
        <v>2021.3899999999999</v>
      </c>
      <c r="N1387" s="21">
        <v>11935232</v>
      </c>
      <c r="O1387" s="21">
        <v>0</v>
      </c>
      <c r="P1387" s="21">
        <v>0</v>
      </c>
      <c r="Q1387" s="21">
        <v>0</v>
      </c>
      <c r="R1387" s="21">
        <v>0</v>
      </c>
      <c r="S1387" s="21">
        <v>0</v>
      </c>
      <c r="T1387" s="21">
        <v>0</v>
      </c>
      <c r="U1387" s="21">
        <v>0</v>
      </c>
      <c r="V1387" s="21">
        <v>0</v>
      </c>
      <c r="W1387" s="21">
        <v>0</v>
      </c>
      <c r="X1387" s="21">
        <v>0</v>
      </c>
      <c r="Y1387" s="21">
        <v>0</v>
      </c>
      <c r="Z1387" s="21">
        <v>0</v>
      </c>
      <c r="AA1387" s="21">
        <v>0</v>
      </c>
      <c r="AB1387" s="21">
        <v>0</v>
      </c>
      <c r="AC1387" s="21">
        <v>172321.16</v>
      </c>
      <c r="AD1387" s="21">
        <v>65110.91</v>
      </c>
      <c r="AE1387" s="21">
        <v>0</v>
      </c>
      <c r="AF1387" s="272" t="s">
        <v>718</v>
      </c>
      <c r="AG1387" s="272" t="s">
        <v>718</v>
      </c>
      <c r="AH1387" s="273" t="s">
        <v>718</v>
      </c>
      <c r="AT1387" s="12" t="e">
        <f t="shared" si="131"/>
        <v>#N/A</v>
      </c>
      <c r="BV1387" s="69" t="b">
        <f>D1387=(E1387+F1387+G1387+H1387+I1387+L1387+N1387+P1387+R1387+T1387+U1387+V1387+AA1387+AB1387+AC1387+AD1387+AE1387)</f>
        <v>1</v>
      </c>
      <c r="BW1387" s="49">
        <v>3592598.4</v>
      </c>
      <c r="CE1387" s="12" t="e">
        <f t="shared" si="132"/>
        <v>#N/A</v>
      </c>
      <c r="CL1387" s="12" t="e">
        <f t="shared" si="133"/>
        <v>#N/A</v>
      </c>
    </row>
    <row r="1388" spans="1:16326" ht="61.5" x14ac:dyDescent="0.85">
      <c r="A1388" s="12">
        <v>1</v>
      </c>
      <c r="B1388" s="45">
        <f>SUBTOTAL(103,$A$1032:A1388)</f>
        <v>318</v>
      </c>
      <c r="C1388" s="72" t="s">
        <v>107</v>
      </c>
      <c r="D1388" s="21">
        <v>2897280.0100000002</v>
      </c>
      <c r="E1388" s="21">
        <v>0</v>
      </c>
      <c r="F1388" s="21">
        <v>0</v>
      </c>
      <c r="G1388" s="21">
        <v>0</v>
      </c>
      <c r="H1388" s="21">
        <v>0</v>
      </c>
      <c r="I1388" s="21">
        <v>0</v>
      </c>
      <c r="J1388" s="21">
        <v>0</v>
      </c>
      <c r="K1388" s="23">
        <v>0</v>
      </c>
      <c r="L1388" s="21">
        <v>0</v>
      </c>
      <c r="M1388" s="21">
        <v>608.62</v>
      </c>
      <c r="N1388" s="21">
        <v>2802482.4</v>
      </c>
      <c r="O1388" s="21">
        <v>0</v>
      </c>
      <c r="P1388" s="21">
        <v>0</v>
      </c>
      <c r="Q1388" s="21">
        <v>0</v>
      </c>
      <c r="R1388" s="21">
        <v>0</v>
      </c>
      <c r="S1388" s="21">
        <v>0</v>
      </c>
      <c r="T1388" s="21">
        <v>0</v>
      </c>
      <c r="U1388" s="21">
        <v>0</v>
      </c>
      <c r="V1388" s="21">
        <v>0</v>
      </c>
      <c r="W1388" s="21">
        <v>0</v>
      </c>
      <c r="X1388" s="21">
        <v>0</v>
      </c>
      <c r="Y1388" s="21">
        <v>0</v>
      </c>
      <c r="Z1388" s="21">
        <v>0</v>
      </c>
      <c r="AA1388" s="21">
        <v>0</v>
      </c>
      <c r="AB1388" s="21">
        <v>0</v>
      </c>
      <c r="AC1388" s="21">
        <v>29686.7</v>
      </c>
      <c r="AD1388" s="29">
        <v>65110.91</v>
      </c>
      <c r="AE1388" s="21">
        <v>0</v>
      </c>
      <c r="AF1388" s="24">
        <v>2022</v>
      </c>
      <c r="AG1388" s="24">
        <v>2022</v>
      </c>
      <c r="AH1388" s="25">
        <v>2022</v>
      </c>
      <c r="AT1388" s="12" t="e">
        <f t="shared" si="131"/>
        <v>#N/A</v>
      </c>
      <c r="BW1388" s="49"/>
      <c r="CE1388" s="12">
        <f t="shared" si="132"/>
        <v>1</v>
      </c>
      <c r="CL1388" s="12" t="e">
        <f t="shared" si="133"/>
        <v>#N/A</v>
      </c>
    </row>
    <row r="1389" spans="1:16326" s="3" customFormat="1" ht="61.5" x14ac:dyDescent="0.85">
      <c r="A1389" s="12">
        <v>1</v>
      </c>
      <c r="B1389" s="45">
        <f>SUBTOTAL(103,$A$1032:A1389)</f>
        <v>319</v>
      </c>
      <c r="C1389" s="15" t="s">
        <v>2231</v>
      </c>
      <c r="D1389" s="21">
        <v>4828319.18</v>
      </c>
      <c r="E1389" s="26">
        <v>0</v>
      </c>
      <c r="F1389" s="26">
        <v>0</v>
      </c>
      <c r="G1389" s="26">
        <v>0</v>
      </c>
      <c r="H1389" s="26">
        <v>0</v>
      </c>
      <c r="I1389" s="26">
        <v>0</v>
      </c>
      <c r="J1389" s="26">
        <v>0</v>
      </c>
      <c r="K1389" s="52">
        <v>0</v>
      </c>
      <c r="L1389" s="21">
        <v>0</v>
      </c>
      <c r="M1389" s="21">
        <v>779.4</v>
      </c>
      <c r="N1389" s="21">
        <v>4778858</v>
      </c>
      <c r="O1389" s="21">
        <v>0</v>
      </c>
      <c r="P1389" s="21">
        <v>0</v>
      </c>
      <c r="Q1389" s="21">
        <v>0</v>
      </c>
      <c r="R1389" s="21">
        <v>0</v>
      </c>
      <c r="S1389" s="21">
        <v>0</v>
      </c>
      <c r="T1389" s="21">
        <v>0</v>
      </c>
      <c r="U1389" s="21">
        <v>0</v>
      </c>
      <c r="V1389" s="21">
        <v>0</v>
      </c>
      <c r="W1389" s="21">
        <v>0</v>
      </c>
      <c r="X1389" s="21">
        <v>0</v>
      </c>
      <c r="Y1389" s="21">
        <v>0</v>
      </c>
      <c r="Z1389" s="21">
        <v>0</v>
      </c>
      <c r="AA1389" s="21">
        <v>0</v>
      </c>
      <c r="AB1389" s="21">
        <v>0</v>
      </c>
      <c r="AC1389" s="84">
        <v>49461.18</v>
      </c>
      <c r="AD1389" s="21">
        <v>0</v>
      </c>
      <c r="AE1389" s="21">
        <v>0</v>
      </c>
      <c r="AF1389" s="24" t="s">
        <v>262</v>
      </c>
      <c r="AG1389" s="24">
        <v>2022</v>
      </c>
      <c r="AH1389" s="25">
        <v>2022</v>
      </c>
      <c r="AI1389" s="12"/>
      <c r="AJ1389" s="12"/>
      <c r="AK1389" s="12"/>
      <c r="AL1389" s="12"/>
      <c r="AM1389" s="12"/>
      <c r="AN1389" s="12"/>
      <c r="AO1389" s="12"/>
      <c r="AP1389" s="12"/>
      <c r="AQ1389" s="12"/>
      <c r="AR1389" s="12"/>
      <c r="AS1389" s="12"/>
      <c r="AT1389" s="12" t="e">
        <f t="shared" si="131"/>
        <v>#N/A</v>
      </c>
      <c r="AU1389" s="12"/>
      <c r="AV1389" s="12"/>
      <c r="AW1389" s="12"/>
      <c r="AX1389" s="12"/>
      <c r="AY1389" s="12"/>
      <c r="AZ1389" s="12"/>
      <c r="BA1389" s="12"/>
      <c r="BB1389" s="12"/>
      <c r="BC1389" s="12"/>
      <c r="BD1389" s="12"/>
      <c r="BE1389" s="12"/>
      <c r="BF1389" s="12"/>
      <c r="BG1389" s="12"/>
      <c r="BH1389" s="12"/>
      <c r="BI1389" s="12"/>
      <c r="BJ1389" s="12"/>
      <c r="BK1389" s="12"/>
      <c r="BL1389" s="12"/>
      <c r="BM1389" s="12"/>
      <c r="BN1389" s="12"/>
      <c r="BO1389" s="12"/>
      <c r="BP1389" s="12"/>
      <c r="BQ1389" s="12"/>
      <c r="BR1389" s="12"/>
      <c r="BS1389" s="12"/>
      <c r="BT1389" s="12"/>
      <c r="BU1389" s="12"/>
      <c r="BV1389" s="12"/>
      <c r="BW1389" s="49"/>
      <c r="BX1389" s="12"/>
      <c r="BY1389" s="12"/>
      <c r="BZ1389" s="12"/>
      <c r="CA1389" s="12" t="e">
        <f>VLOOKUP(C1389,CB:CC,2,FALSE)</f>
        <v>#N/A</v>
      </c>
      <c r="CB1389" s="12"/>
      <c r="CC1389" s="12"/>
      <c r="CD1389" s="12"/>
      <c r="CE1389" s="12" t="e">
        <f t="shared" si="132"/>
        <v>#N/A</v>
      </c>
      <c r="CF1389" s="12"/>
      <c r="CG1389" s="12"/>
      <c r="CH1389" s="12"/>
      <c r="CI1389" s="12"/>
      <c r="CJ1389" s="12"/>
      <c r="CK1389" s="12"/>
      <c r="CL1389" s="12" t="e">
        <f t="shared" si="133"/>
        <v>#N/A</v>
      </c>
      <c r="CM1389" s="12"/>
      <c r="CN1389" s="12"/>
      <c r="CO1389" s="12"/>
      <c r="CP1389" s="12"/>
      <c r="CQ1389" s="12"/>
      <c r="CR1389" s="12"/>
      <c r="CS1389" s="12"/>
      <c r="CT1389" s="12"/>
      <c r="CU1389" s="12"/>
      <c r="CV1389" s="12"/>
      <c r="CW1389" s="12"/>
      <c r="CX1389" s="12"/>
      <c r="CY1389" s="12"/>
      <c r="CZ1389" s="12"/>
      <c r="DA1389" s="12"/>
      <c r="DB1389" s="12"/>
      <c r="DC1389" s="12"/>
      <c r="DD1389" s="12"/>
      <c r="DE1389" s="12"/>
      <c r="DF1389" s="12"/>
      <c r="DG1389" s="12"/>
      <c r="DH1389" s="12"/>
      <c r="DI1389" s="12"/>
      <c r="DJ1389" s="12"/>
      <c r="DK1389" s="12"/>
      <c r="DL1389" s="12"/>
      <c r="DM1389" s="12"/>
      <c r="DN1389" s="12"/>
      <c r="DO1389" s="12"/>
      <c r="DP1389" s="12"/>
      <c r="DQ1389" s="12"/>
      <c r="DR1389" s="12"/>
      <c r="DS1389" s="12"/>
      <c r="DT1389" s="12"/>
      <c r="DU1389" s="12"/>
      <c r="DV1389" s="12"/>
      <c r="DW1389" s="12"/>
      <c r="DX1389" s="12"/>
      <c r="DY1389" s="12"/>
      <c r="DZ1389" s="12"/>
      <c r="EA1389" s="12"/>
      <c r="EB1389" s="12"/>
      <c r="EC1389" s="12"/>
      <c r="ED1389" s="12"/>
      <c r="EE1389" s="12"/>
      <c r="EF1389" s="12"/>
      <c r="EG1389" s="12"/>
      <c r="EH1389" s="12"/>
      <c r="EI1389" s="12"/>
      <c r="EJ1389" s="12"/>
      <c r="EK1389" s="12"/>
      <c r="EL1389" s="12"/>
      <c r="EM1389" s="12"/>
      <c r="EN1389" s="12"/>
      <c r="EO1389" s="12"/>
      <c r="EP1389" s="12"/>
      <c r="EQ1389" s="12"/>
      <c r="ER1389" s="12"/>
      <c r="ES1389" s="12"/>
      <c r="ET1389" s="12"/>
      <c r="EU1389" s="12"/>
      <c r="EV1389" s="12"/>
      <c r="EW1389" s="12"/>
      <c r="EX1389" s="12"/>
      <c r="EY1389" s="12"/>
      <c r="EZ1389" s="12"/>
      <c r="FA1389" s="12"/>
      <c r="FB1389" s="12"/>
      <c r="FC1389" s="12"/>
      <c r="FD1389" s="12"/>
      <c r="FE1389" s="12"/>
      <c r="FF1389" s="12"/>
      <c r="FG1389" s="12"/>
      <c r="FH1389" s="12"/>
      <c r="FI1389" s="12"/>
      <c r="FJ1389" s="12"/>
      <c r="FK1389" s="12"/>
      <c r="FL1389" s="12"/>
      <c r="FM1389" s="12"/>
      <c r="FN1389" s="12"/>
      <c r="FO1389" s="12"/>
      <c r="FP1389" s="12"/>
      <c r="FQ1389" s="12"/>
      <c r="FR1389" s="12"/>
      <c r="FS1389" s="12"/>
      <c r="FT1389" s="12"/>
      <c r="FU1389" s="12"/>
      <c r="FV1389" s="12"/>
      <c r="FW1389" s="12"/>
      <c r="FX1389" s="12"/>
      <c r="FY1389" s="12"/>
      <c r="FZ1389" s="12"/>
      <c r="GA1389" s="12"/>
      <c r="GB1389" s="12"/>
      <c r="GC1389" s="12"/>
      <c r="GD1389" s="12"/>
      <c r="GE1389" s="12"/>
      <c r="GF1389" s="12"/>
      <c r="GG1389" s="12"/>
      <c r="GH1389" s="12"/>
      <c r="GI1389" s="12"/>
      <c r="GJ1389" s="12"/>
      <c r="GK1389" s="12"/>
      <c r="GL1389" s="12"/>
      <c r="GM1389" s="12"/>
      <c r="GN1389" s="12"/>
      <c r="GO1389" s="12"/>
      <c r="GP1389" s="12"/>
      <c r="GQ1389" s="12"/>
      <c r="GR1389" s="12"/>
      <c r="GS1389" s="12"/>
      <c r="GT1389" s="12"/>
      <c r="GU1389" s="12"/>
      <c r="GV1389" s="12"/>
      <c r="GW1389" s="12"/>
      <c r="GX1389" s="12"/>
      <c r="GY1389" s="12"/>
      <c r="GZ1389" s="12"/>
      <c r="HA1389" s="12"/>
      <c r="HB1389" s="12"/>
      <c r="HC1389" s="12"/>
      <c r="HD1389" s="12"/>
      <c r="HE1389" s="12"/>
      <c r="HF1389" s="12"/>
      <c r="HG1389" s="12"/>
      <c r="HH1389" s="12"/>
      <c r="HI1389" s="12"/>
      <c r="HJ1389" s="12"/>
      <c r="HK1389" s="12"/>
      <c r="HL1389" s="12"/>
      <c r="HM1389" s="12"/>
      <c r="HN1389" s="12"/>
      <c r="HO1389" s="12"/>
      <c r="HP1389" s="12"/>
      <c r="HQ1389" s="12"/>
      <c r="HR1389" s="12"/>
      <c r="HS1389" s="12"/>
      <c r="HT1389" s="12"/>
      <c r="HU1389" s="12"/>
      <c r="HV1389" s="12"/>
      <c r="HW1389" s="12"/>
      <c r="HX1389" s="12"/>
      <c r="HY1389" s="12"/>
      <c r="HZ1389" s="12"/>
      <c r="IA1389" s="12"/>
      <c r="IB1389" s="12"/>
      <c r="IC1389" s="12"/>
      <c r="ID1389" s="12"/>
      <c r="IE1389" s="12"/>
      <c r="IF1389" s="12"/>
      <c r="IG1389" s="12"/>
      <c r="IH1389" s="12"/>
      <c r="II1389" s="12"/>
      <c r="IJ1389" s="12"/>
      <c r="IK1389" s="12"/>
      <c r="IL1389" s="12"/>
      <c r="IM1389" s="12"/>
      <c r="IN1389" s="12"/>
      <c r="IO1389" s="12"/>
      <c r="IP1389" s="12"/>
      <c r="IQ1389" s="12"/>
      <c r="IR1389" s="12"/>
      <c r="IS1389" s="12"/>
      <c r="IT1389" s="12"/>
      <c r="IU1389" s="12"/>
      <c r="IV1389" s="12"/>
      <c r="IW1389" s="12"/>
      <c r="IX1389" s="12"/>
      <c r="IY1389" s="12"/>
      <c r="IZ1389" s="12"/>
      <c r="JA1389" s="12"/>
      <c r="JB1389" s="12"/>
      <c r="JC1389" s="12"/>
      <c r="JD1389" s="12"/>
      <c r="JE1389" s="12"/>
      <c r="JF1389" s="12"/>
      <c r="JG1389" s="12"/>
      <c r="JH1389" s="12"/>
      <c r="JI1389" s="12"/>
      <c r="JJ1389" s="12"/>
      <c r="JK1389" s="12"/>
      <c r="JL1389" s="12"/>
      <c r="JM1389" s="12"/>
      <c r="JN1389" s="12"/>
      <c r="JO1389" s="12"/>
      <c r="JP1389" s="12"/>
      <c r="JQ1389" s="12"/>
      <c r="JR1389" s="12"/>
      <c r="JS1389" s="12"/>
      <c r="JT1389" s="12"/>
      <c r="JU1389" s="12"/>
      <c r="JV1389" s="12"/>
      <c r="JW1389" s="12"/>
      <c r="JX1389" s="12"/>
      <c r="JY1389" s="12"/>
      <c r="JZ1389" s="12"/>
      <c r="KA1389" s="12"/>
      <c r="KB1389" s="12"/>
      <c r="KC1389" s="12"/>
      <c r="KD1389" s="12"/>
      <c r="KE1389" s="12"/>
      <c r="KF1389" s="12"/>
      <c r="KG1389" s="12"/>
      <c r="KH1389" s="12"/>
      <c r="KI1389" s="12"/>
      <c r="KJ1389" s="12"/>
      <c r="KK1389" s="12"/>
      <c r="KL1389" s="12"/>
      <c r="KM1389" s="12"/>
      <c r="KN1389" s="12"/>
      <c r="KO1389" s="12"/>
      <c r="KP1389" s="12"/>
      <c r="KQ1389" s="12"/>
      <c r="KR1389" s="12"/>
      <c r="KS1389" s="12"/>
      <c r="KT1389" s="12"/>
      <c r="KU1389" s="12"/>
      <c r="KV1389" s="12"/>
      <c r="KW1389" s="12"/>
      <c r="KX1389" s="12"/>
      <c r="KY1389" s="12"/>
      <c r="KZ1389" s="12"/>
      <c r="LA1389" s="12"/>
      <c r="LB1389" s="12"/>
      <c r="LC1389" s="12"/>
      <c r="LD1389" s="12"/>
      <c r="LE1389" s="12"/>
      <c r="LF1389" s="12"/>
      <c r="LG1389" s="12"/>
      <c r="LH1389" s="12"/>
      <c r="LI1389" s="12"/>
      <c r="LJ1389" s="12"/>
      <c r="LK1389" s="12"/>
      <c r="LL1389" s="12"/>
      <c r="LM1389" s="12"/>
      <c r="LN1389" s="12"/>
      <c r="LO1389" s="12"/>
      <c r="LP1389" s="12"/>
      <c r="LQ1389" s="12"/>
      <c r="LR1389" s="12"/>
      <c r="LS1389" s="12"/>
      <c r="LT1389" s="12"/>
      <c r="LU1389" s="12"/>
      <c r="LV1389" s="12"/>
      <c r="LW1389" s="12"/>
      <c r="LX1389" s="12"/>
      <c r="LY1389" s="12"/>
      <c r="LZ1389" s="12"/>
      <c r="MA1389" s="12"/>
      <c r="MB1389" s="12"/>
      <c r="MC1389" s="12"/>
      <c r="MD1389" s="12"/>
      <c r="ME1389" s="12"/>
      <c r="MF1389" s="12"/>
      <c r="MG1389" s="12"/>
      <c r="MH1389" s="12"/>
      <c r="MI1389" s="12"/>
      <c r="MJ1389" s="12"/>
      <c r="MK1389" s="12"/>
      <c r="ML1389" s="12"/>
      <c r="MM1389" s="12"/>
      <c r="MN1389" s="12"/>
      <c r="MO1389" s="12"/>
      <c r="MP1389" s="12"/>
      <c r="MQ1389" s="12"/>
      <c r="MR1389" s="12"/>
      <c r="MS1389" s="12"/>
      <c r="MT1389" s="12"/>
      <c r="MU1389" s="12"/>
      <c r="MV1389" s="12"/>
      <c r="MW1389" s="12"/>
      <c r="MX1389" s="12"/>
      <c r="MY1389" s="12"/>
      <c r="MZ1389" s="12"/>
      <c r="NA1389" s="12"/>
      <c r="NB1389" s="12"/>
      <c r="NC1389" s="12"/>
      <c r="ND1389" s="12"/>
      <c r="NE1389" s="12"/>
      <c r="NF1389" s="12"/>
      <c r="NG1389" s="12"/>
      <c r="NH1389" s="12"/>
      <c r="NI1389" s="12"/>
      <c r="NJ1389" s="12"/>
      <c r="NK1389" s="12"/>
      <c r="NL1389" s="12"/>
      <c r="NM1389" s="12"/>
      <c r="NN1389" s="12"/>
      <c r="NO1389" s="12"/>
      <c r="NP1389" s="12"/>
      <c r="NQ1389" s="12"/>
      <c r="NR1389" s="12"/>
      <c r="NS1389" s="12"/>
      <c r="NT1389" s="12"/>
      <c r="NU1389" s="12"/>
      <c r="NV1389" s="12"/>
      <c r="NW1389" s="12"/>
      <c r="NX1389" s="12"/>
      <c r="NY1389" s="12"/>
      <c r="NZ1389" s="12"/>
      <c r="OA1389" s="12"/>
      <c r="OB1389" s="12"/>
      <c r="OC1389" s="12"/>
      <c r="OD1389" s="12"/>
      <c r="OE1389" s="12"/>
      <c r="OF1389" s="12"/>
      <c r="OG1389" s="12"/>
      <c r="OH1389" s="12"/>
      <c r="OI1389" s="12"/>
      <c r="OJ1389" s="12"/>
      <c r="OK1389" s="12"/>
      <c r="OL1389" s="12"/>
      <c r="OM1389" s="12"/>
      <c r="ON1389" s="12"/>
      <c r="OO1389" s="12"/>
      <c r="OP1389" s="12"/>
      <c r="OQ1389" s="12"/>
      <c r="OR1389" s="12"/>
      <c r="OS1389" s="12"/>
      <c r="OT1389" s="12"/>
      <c r="OU1389" s="12"/>
      <c r="OV1389" s="12"/>
      <c r="OW1389" s="12"/>
      <c r="OX1389" s="12"/>
      <c r="OY1389" s="12"/>
      <c r="OZ1389" s="12"/>
      <c r="PA1389" s="12"/>
      <c r="PB1389" s="12"/>
      <c r="PC1389" s="12"/>
      <c r="PD1389" s="12"/>
      <c r="PE1389" s="12"/>
      <c r="PF1389" s="12"/>
      <c r="PG1389" s="12"/>
      <c r="PH1389" s="12"/>
      <c r="PI1389" s="12"/>
      <c r="PJ1389" s="12"/>
      <c r="PK1389" s="12"/>
      <c r="PL1389" s="12"/>
      <c r="PM1389" s="12"/>
      <c r="PN1389" s="12"/>
      <c r="PO1389" s="12"/>
      <c r="PP1389" s="12"/>
      <c r="PQ1389" s="12"/>
      <c r="PR1389" s="12"/>
      <c r="PS1389" s="12"/>
      <c r="PT1389" s="12"/>
      <c r="PU1389" s="12"/>
      <c r="PV1389" s="12"/>
      <c r="PW1389" s="12"/>
      <c r="PX1389" s="12"/>
      <c r="PY1389" s="12"/>
      <c r="PZ1389" s="12"/>
      <c r="QA1389" s="12"/>
      <c r="QB1389" s="12"/>
      <c r="QC1389" s="12"/>
      <c r="QD1389" s="12"/>
      <c r="QE1389" s="12"/>
      <c r="QF1389" s="12"/>
      <c r="QG1389" s="12"/>
      <c r="QH1389" s="12"/>
      <c r="QI1389" s="12"/>
      <c r="QJ1389" s="12"/>
      <c r="QK1389" s="12"/>
      <c r="QL1389" s="12"/>
      <c r="QM1389" s="12"/>
      <c r="QN1389" s="12"/>
      <c r="QO1389" s="12"/>
      <c r="QP1389" s="12"/>
      <c r="QQ1389" s="12"/>
      <c r="QR1389" s="12"/>
      <c r="QS1389" s="12"/>
      <c r="QT1389" s="12"/>
      <c r="QU1389" s="12"/>
      <c r="QV1389" s="12"/>
      <c r="QW1389" s="12"/>
      <c r="QX1389" s="12"/>
      <c r="QY1389" s="12"/>
      <c r="QZ1389" s="12"/>
      <c r="RA1389" s="12"/>
      <c r="RB1389" s="12"/>
      <c r="RC1389" s="12"/>
      <c r="RD1389" s="12"/>
      <c r="RE1389" s="12"/>
      <c r="RF1389" s="12"/>
      <c r="RG1389" s="12"/>
      <c r="RH1389" s="12"/>
      <c r="RI1389" s="12"/>
      <c r="RJ1389" s="12"/>
      <c r="RK1389" s="12"/>
      <c r="RL1389" s="12"/>
      <c r="RM1389" s="12"/>
      <c r="RN1389" s="12"/>
      <c r="RO1389" s="12"/>
      <c r="RP1389" s="12"/>
      <c r="RQ1389" s="12"/>
      <c r="RR1389" s="12"/>
      <c r="RS1389" s="12"/>
      <c r="RT1389" s="12"/>
      <c r="RU1389" s="12"/>
      <c r="RV1389" s="12"/>
      <c r="RW1389" s="12"/>
      <c r="RX1389" s="12"/>
      <c r="RY1389" s="12"/>
      <c r="RZ1389" s="12"/>
      <c r="SA1389" s="12"/>
      <c r="SB1389" s="12"/>
      <c r="SC1389" s="12"/>
      <c r="SD1389" s="12"/>
      <c r="SE1389" s="12"/>
      <c r="SF1389" s="12"/>
      <c r="SG1389" s="12"/>
      <c r="SH1389" s="12"/>
      <c r="SI1389" s="12"/>
      <c r="SJ1389" s="12"/>
      <c r="SK1389" s="12"/>
      <c r="SL1389" s="12"/>
      <c r="SM1389" s="12"/>
      <c r="SN1389" s="12"/>
      <c r="SO1389" s="12"/>
      <c r="SP1389" s="12"/>
      <c r="SQ1389" s="12"/>
      <c r="SR1389" s="12"/>
      <c r="SS1389" s="12"/>
      <c r="ST1389" s="12"/>
      <c r="SU1389" s="12"/>
      <c r="SV1389" s="12"/>
      <c r="SW1389" s="12"/>
      <c r="SX1389" s="12"/>
      <c r="SY1389" s="12"/>
      <c r="SZ1389" s="12"/>
      <c r="TA1389" s="12"/>
      <c r="TB1389" s="12"/>
      <c r="TC1389" s="12"/>
      <c r="TD1389" s="12"/>
      <c r="TE1389" s="12"/>
      <c r="TF1389" s="12"/>
      <c r="TG1389" s="12"/>
      <c r="TH1389" s="12"/>
      <c r="TI1389" s="12"/>
      <c r="TJ1389" s="12"/>
      <c r="TK1389" s="12"/>
      <c r="TL1389" s="12"/>
      <c r="TM1389" s="12"/>
      <c r="TN1389" s="12"/>
      <c r="TO1389" s="12"/>
      <c r="TP1389" s="12"/>
      <c r="TQ1389" s="12"/>
      <c r="TR1389" s="12"/>
      <c r="TS1389" s="12"/>
      <c r="TT1389" s="12"/>
      <c r="TU1389" s="12"/>
      <c r="TV1389" s="12"/>
      <c r="TW1389" s="12"/>
      <c r="TX1389" s="12"/>
      <c r="TY1389" s="12"/>
      <c r="TZ1389" s="12"/>
      <c r="UA1389" s="12"/>
      <c r="UB1389" s="12"/>
      <c r="UC1389" s="12"/>
      <c r="UD1389" s="12"/>
      <c r="UE1389" s="12"/>
      <c r="UF1389" s="12"/>
      <c r="UG1389" s="12"/>
      <c r="UH1389" s="12"/>
      <c r="UI1389" s="12"/>
      <c r="UJ1389" s="12"/>
      <c r="UK1389" s="12"/>
      <c r="UL1389" s="12"/>
      <c r="UM1389" s="12"/>
      <c r="UN1389" s="12"/>
      <c r="UO1389" s="12"/>
      <c r="UP1389" s="12"/>
      <c r="UQ1389" s="12"/>
      <c r="UR1389" s="12"/>
      <c r="US1389" s="12"/>
      <c r="UT1389" s="12"/>
      <c r="UU1389" s="12"/>
      <c r="UV1389" s="12"/>
      <c r="UW1389" s="12"/>
      <c r="UX1389" s="12"/>
      <c r="UY1389" s="12"/>
      <c r="UZ1389" s="12"/>
      <c r="VA1389" s="12"/>
      <c r="VB1389" s="12"/>
      <c r="VC1389" s="12"/>
      <c r="VD1389" s="12"/>
      <c r="VE1389" s="12"/>
      <c r="VF1389" s="12"/>
      <c r="VG1389" s="12"/>
      <c r="VH1389" s="12"/>
      <c r="VI1389" s="12"/>
      <c r="VJ1389" s="12"/>
      <c r="VK1389" s="12"/>
      <c r="VL1389" s="12"/>
      <c r="VM1389" s="12"/>
      <c r="VN1389" s="12"/>
      <c r="VO1389" s="12"/>
      <c r="VP1389" s="12"/>
      <c r="VQ1389" s="12"/>
      <c r="VR1389" s="12"/>
      <c r="VS1389" s="12"/>
      <c r="VT1389" s="12"/>
      <c r="VU1389" s="12"/>
      <c r="VV1389" s="12"/>
      <c r="VW1389" s="12"/>
      <c r="VX1389" s="12"/>
      <c r="VY1389" s="12"/>
      <c r="VZ1389" s="12"/>
      <c r="WA1389" s="12"/>
      <c r="WB1389" s="12"/>
      <c r="WC1389" s="12"/>
      <c r="WD1389" s="12"/>
      <c r="WE1389" s="12"/>
      <c r="WF1389" s="12"/>
      <c r="WG1389" s="12"/>
      <c r="WH1389" s="12"/>
      <c r="WI1389" s="12"/>
      <c r="WJ1389" s="12"/>
      <c r="WK1389" s="12"/>
      <c r="WL1389" s="12"/>
      <c r="WM1389" s="12"/>
      <c r="WN1389" s="12"/>
      <c r="WO1389" s="12"/>
      <c r="WP1389" s="12"/>
      <c r="WQ1389" s="12"/>
      <c r="WR1389" s="12"/>
      <c r="WS1389" s="12"/>
      <c r="WT1389" s="12"/>
      <c r="WU1389" s="12"/>
      <c r="WV1389" s="12"/>
      <c r="WW1389" s="12"/>
      <c r="WX1389" s="12"/>
      <c r="WY1389" s="12"/>
      <c r="WZ1389" s="12"/>
      <c r="XA1389" s="12"/>
      <c r="XB1389" s="12"/>
      <c r="XC1389" s="12"/>
      <c r="XD1389" s="12"/>
      <c r="XE1389" s="12"/>
      <c r="XF1389" s="12"/>
      <c r="XG1389" s="12"/>
      <c r="XH1389" s="12"/>
      <c r="XI1389" s="12"/>
      <c r="XJ1389" s="12"/>
      <c r="XK1389" s="12"/>
      <c r="XL1389" s="12"/>
      <c r="XM1389" s="12"/>
      <c r="XN1389" s="12"/>
      <c r="XO1389" s="12"/>
      <c r="XP1389" s="12"/>
      <c r="XQ1389" s="12"/>
      <c r="XR1389" s="12"/>
      <c r="XS1389" s="12"/>
      <c r="XT1389" s="12"/>
      <c r="XU1389" s="12"/>
      <c r="XV1389" s="12"/>
      <c r="XW1389" s="12"/>
      <c r="XX1389" s="12"/>
      <c r="XY1389" s="12"/>
      <c r="XZ1389" s="12"/>
      <c r="YA1389" s="12"/>
      <c r="YB1389" s="12"/>
      <c r="YC1389" s="12"/>
      <c r="YD1389" s="12"/>
      <c r="YE1389" s="12"/>
      <c r="YF1389" s="12"/>
      <c r="YG1389" s="12"/>
      <c r="YH1389" s="12"/>
      <c r="YI1389" s="12"/>
      <c r="YJ1389" s="12"/>
      <c r="YK1389" s="12"/>
      <c r="YL1389" s="12"/>
      <c r="YM1389" s="12"/>
      <c r="YN1389" s="12"/>
      <c r="YO1389" s="12"/>
      <c r="YP1389" s="12"/>
      <c r="YQ1389" s="12"/>
      <c r="YR1389" s="12"/>
      <c r="YS1389" s="12"/>
      <c r="YT1389" s="12"/>
      <c r="YU1389" s="12"/>
      <c r="YV1389" s="12"/>
      <c r="YW1389" s="12"/>
      <c r="YX1389" s="12"/>
      <c r="YY1389" s="12"/>
      <c r="YZ1389" s="12"/>
      <c r="ZA1389" s="12"/>
      <c r="ZB1389" s="12"/>
      <c r="ZC1389" s="12"/>
      <c r="ZD1389" s="12"/>
      <c r="ZE1389" s="12"/>
      <c r="ZF1389" s="12"/>
      <c r="ZG1389" s="12"/>
      <c r="ZH1389" s="12"/>
      <c r="ZI1389" s="12"/>
      <c r="ZJ1389" s="12"/>
      <c r="ZK1389" s="12"/>
      <c r="ZL1389" s="12"/>
      <c r="ZM1389" s="12"/>
      <c r="ZN1389" s="12"/>
      <c r="ZO1389" s="12"/>
      <c r="ZP1389" s="12"/>
      <c r="ZQ1389" s="12"/>
      <c r="ZR1389" s="12"/>
      <c r="ZS1389" s="12"/>
      <c r="ZT1389" s="12"/>
      <c r="ZU1389" s="12"/>
      <c r="ZV1389" s="12"/>
      <c r="ZW1389" s="12"/>
      <c r="ZX1389" s="12"/>
      <c r="ZY1389" s="12"/>
      <c r="ZZ1389" s="12"/>
      <c r="AAA1389" s="12"/>
      <c r="AAB1389" s="12"/>
      <c r="AAC1389" s="12"/>
      <c r="AAD1389" s="12"/>
      <c r="AAE1389" s="12"/>
      <c r="AAF1389" s="12"/>
      <c r="AAG1389" s="12"/>
      <c r="AAH1389" s="12"/>
      <c r="AAI1389" s="12"/>
      <c r="AAJ1389" s="12"/>
      <c r="AAK1389" s="12"/>
      <c r="AAL1389" s="12"/>
      <c r="AAM1389" s="12"/>
      <c r="AAN1389" s="12"/>
      <c r="AAO1389" s="12"/>
      <c r="AAP1389" s="12"/>
      <c r="AAQ1389" s="12"/>
      <c r="AAR1389" s="12"/>
      <c r="AAS1389" s="12"/>
      <c r="AAT1389" s="12"/>
      <c r="AAU1389" s="12"/>
      <c r="AAV1389" s="12"/>
      <c r="AAW1389" s="12"/>
      <c r="AAX1389" s="12"/>
      <c r="AAY1389" s="12"/>
      <c r="AAZ1389" s="12"/>
      <c r="ABA1389" s="12"/>
      <c r="ABB1389" s="12"/>
      <c r="ABC1389" s="12"/>
      <c r="ABD1389" s="12"/>
      <c r="ABE1389" s="12"/>
      <c r="ABF1389" s="12"/>
      <c r="ABG1389" s="12"/>
      <c r="ABH1389" s="12"/>
      <c r="ABI1389" s="12"/>
      <c r="ABJ1389" s="12"/>
      <c r="ABK1389" s="12"/>
      <c r="ABL1389" s="12"/>
      <c r="ABM1389" s="12"/>
      <c r="ABN1389" s="12"/>
      <c r="ABO1389" s="12"/>
      <c r="ABP1389" s="12"/>
      <c r="ABQ1389" s="12"/>
      <c r="ABR1389" s="12"/>
      <c r="ABS1389" s="12"/>
      <c r="ABT1389" s="12"/>
      <c r="ABU1389" s="12"/>
      <c r="ABV1389" s="12"/>
      <c r="ABW1389" s="12"/>
      <c r="ABX1389" s="12"/>
      <c r="ABY1389" s="12"/>
      <c r="ABZ1389" s="12"/>
      <c r="ACA1389" s="12"/>
      <c r="ACB1389" s="12"/>
      <c r="ACC1389" s="12"/>
      <c r="ACD1389" s="12"/>
      <c r="ACE1389" s="12"/>
      <c r="ACF1389" s="12"/>
      <c r="ACG1389" s="12"/>
      <c r="ACH1389" s="12"/>
      <c r="ACI1389" s="12"/>
      <c r="ACJ1389" s="12"/>
      <c r="ACK1389" s="12"/>
      <c r="ACL1389" s="12"/>
      <c r="ACM1389" s="12"/>
      <c r="ACN1389" s="12"/>
      <c r="ACO1389" s="12"/>
      <c r="ACP1389" s="12"/>
      <c r="ACQ1389" s="12"/>
      <c r="ACR1389" s="12"/>
      <c r="ACS1389" s="12"/>
      <c r="ACT1389" s="12"/>
      <c r="ACU1389" s="12"/>
      <c r="ACV1389" s="12"/>
      <c r="ACW1389" s="12"/>
      <c r="ACX1389" s="12"/>
      <c r="ACY1389" s="12"/>
      <c r="ACZ1389" s="12"/>
      <c r="ADA1389" s="12"/>
      <c r="ADB1389" s="12"/>
      <c r="ADC1389" s="12"/>
      <c r="ADD1389" s="12"/>
      <c r="ADE1389" s="12"/>
      <c r="ADF1389" s="12"/>
      <c r="ADG1389" s="12"/>
      <c r="ADH1389" s="12"/>
      <c r="ADI1389" s="12"/>
      <c r="ADJ1389" s="12"/>
      <c r="ADK1389" s="12"/>
      <c r="ADL1389" s="12"/>
      <c r="ADM1389" s="12"/>
      <c r="ADN1389" s="12"/>
      <c r="ADO1389" s="12"/>
      <c r="ADP1389" s="12"/>
      <c r="ADQ1389" s="12"/>
      <c r="ADR1389" s="12"/>
      <c r="ADS1389" s="12"/>
      <c r="ADT1389" s="12"/>
      <c r="ADU1389" s="12"/>
      <c r="ADV1389" s="12"/>
      <c r="ADW1389" s="12"/>
      <c r="ADX1389" s="12"/>
      <c r="ADY1389" s="12"/>
      <c r="ADZ1389" s="12"/>
      <c r="AEA1389" s="12"/>
      <c r="AEB1389" s="12"/>
      <c r="AEC1389" s="12"/>
      <c r="AED1389" s="12"/>
      <c r="AEE1389" s="12"/>
      <c r="AEF1389" s="12"/>
      <c r="AEG1389" s="12"/>
      <c r="AEH1389" s="12"/>
      <c r="AEI1389" s="12"/>
      <c r="AEJ1389" s="12"/>
      <c r="AEK1389" s="12"/>
      <c r="AEL1389" s="12"/>
      <c r="AEM1389" s="12"/>
      <c r="AEN1389" s="12"/>
      <c r="AEO1389" s="12"/>
      <c r="AEP1389" s="12"/>
      <c r="AEQ1389" s="12"/>
      <c r="AER1389" s="12"/>
      <c r="AES1389" s="12"/>
      <c r="AET1389" s="12"/>
      <c r="AEU1389" s="12"/>
      <c r="AEV1389" s="12"/>
      <c r="AEW1389" s="12"/>
      <c r="AEX1389" s="12"/>
      <c r="AEY1389" s="12"/>
      <c r="AEZ1389" s="12"/>
      <c r="AFA1389" s="12"/>
      <c r="AFB1389" s="12"/>
      <c r="AFC1389" s="12"/>
      <c r="AFD1389" s="12"/>
      <c r="AFE1389" s="12"/>
      <c r="AFF1389" s="12"/>
      <c r="AFG1389" s="12"/>
      <c r="AFH1389" s="12"/>
      <c r="AFI1389" s="12"/>
      <c r="AFJ1389" s="12"/>
      <c r="AFK1389" s="12"/>
      <c r="AFL1389" s="12"/>
      <c r="AFM1389" s="12"/>
      <c r="AFN1389" s="12"/>
      <c r="AFO1389" s="12"/>
      <c r="AFP1389" s="12"/>
      <c r="AFQ1389" s="12"/>
      <c r="AFR1389" s="12"/>
      <c r="AFS1389" s="12"/>
      <c r="AFT1389" s="12"/>
      <c r="AFU1389" s="12"/>
      <c r="AFV1389" s="12"/>
      <c r="AFW1389" s="12"/>
      <c r="AFX1389" s="12"/>
      <c r="AFY1389" s="12"/>
      <c r="AFZ1389" s="12"/>
      <c r="AGA1389" s="12"/>
      <c r="AGB1389" s="12"/>
      <c r="AGC1389" s="12"/>
      <c r="AGD1389" s="12"/>
      <c r="AGE1389" s="12"/>
      <c r="AGF1389" s="12"/>
      <c r="AGG1389" s="12"/>
      <c r="AGH1389" s="12"/>
      <c r="AGI1389" s="12"/>
      <c r="AGJ1389" s="12"/>
      <c r="AGK1389" s="12"/>
      <c r="AGL1389" s="12"/>
      <c r="AGM1389" s="12"/>
      <c r="AGN1389" s="12"/>
      <c r="AGO1389" s="12"/>
      <c r="AGP1389" s="12"/>
      <c r="AGQ1389" s="12"/>
      <c r="AGR1389" s="12"/>
      <c r="AGS1389" s="12"/>
      <c r="AGT1389" s="12"/>
      <c r="AGU1389" s="12"/>
      <c r="AGV1389" s="12"/>
      <c r="AGW1389" s="12"/>
      <c r="AGX1389" s="12"/>
      <c r="AGY1389" s="12"/>
      <c r="AGZ1389" s="12"/>
      <c r="AHA1389" s="12"/>
      <c r="AHB1389" s="12"/>
      <c r="AHC1389" s="12"/>
      <c r="AHD1389" s="12"/>
      <c r="AHE1389" s="12"/>
      <c r="AHF1389" s="12"/>
      <c r="AHG1389" s="12"/>
      <c r="AHH1389" s="12"/>
      <c r="AHI1389" s="12"/>
      <c r="AHJ1389" s="12"/>
      <c r="AHK1389" s="12"/>
      <c r="AHL1389" s="12"/>
      <c r="AHM1389" s="12"/>
      <c r="AHN1389" s="12"/>
      <c r="AHO1389" s="12"/>
      <c r="AHP1389" s="12"/>
      <c r="AHQ1389" s="12"/>
      <c r="AHR1389" s="12"/>
      <c r="AHS1389" s="12"/>
      <c r="AHT1389" s="12"/>
      <c r="AHU1389" s="12"/>
      <c r="AHV1389" s="12"/>
      <c r="AHW1389" s="12"/>
      <c r="AHX1389" s="12"/>
      <c r="AHY1389" s="12"/>
      <c r="AHZ1389" s="12"/>
      <c r="AIA1389" s="12"/>
      <c r="AIB1389" s="12"/>
      <c r="AIC1389" s="12"/>
      <c r="AID1389" s="12"/>
      <c r="AIE1389" s="12"/>
      <c r="AIF1389" s="12"/>
      <c r="AIG1389" s="12"/>
      <c r="AIH1389" s="12"/>
      <c r="AII1389" s="12"/>
      <c r="AIJ1389" s="12"/>
      <c r="AIK1389" s="12"/>
      <c r="AIL1389" s="12"/>
      <c r="AIM1389" s="12"/>
      <c r="AIN1389" s="12"/>
      <c r="AIO1389" s="12"/>
      <c r="AIP1389" s="12"/>
      <c r="AIQ1389" s="12"/>
      <c r="AIR1389" s="12"/>
      <c r="AIS1389" s="12"/>
      <c r="AIT1389" s="12"/>
      <c r="AIU1389" s="12"/>
      <c r="AIV1389" s="12"/>
      <c r="AIW1389" s="12"/>
      <c r="AIX1389" s="12"/>
      <c r="AIY1389" s="12"/>
      <c r="AIZ1389" s="12"/>
      <c r="AJA1389" s="12"/>
      <c r="AJB1389" s="12"/>
      <c r="AJC1389" s="12"/>
      <c r="AJD1389" s="12"/>
      <c r="AJE1389" s="12"/>
      <c r="AJF1389" s="12"/>
      <c r="AJG1389" s="12"/>
      <c r="AJH1389" s="12"/>
      <c r="AJI1389" s="12"/>
      <c r="AJJ1389" s="12"/>
      <c r="AJK1389" s="12"/>
      <c r="AJL1389" s="12"/>
      <c r="AJM1389" s="12"/>
      <c r="AJN1389" s="12"/>
      <c r="AJO1389" s="12"/>
      <c r="AJP1389" s="12"/>
      <c r="AJQ1389" s="12"/>
      <c r="AJR1389" s="12"/>
      <c r="AJS1389" s="12"/>
      <c r="AJT1389" s="12"/>
      <c r="AJU1389" s="12"/>
      <c r="AJV1389" s="12"/>
      <c r="AJW1389" s="12"/>
      <c r="AJX1389" s="12"/>
      <c r="AJY1389" s="12"/>
      <c r="AJZ1389" s="12"/>
      <c r="AKA1389" s="12"/>
      <c r="AKB1389" s="12"/>
      <c r="AKC1389" s="12"/>
      <c r="AKD1389" s="12"/>
      <c r="AKE1389" s="12"/>
      <c r="AKF1389" s="12"/>
      <c r="AKG1389" s="12"/>
      <c r="AKH1389" s="12"/>
      <c r="AKI1389" s="12"/>
      <c r="AKJ1389" s="12"/>
      <c r="AKK1389" s="12"/>
      <c r="AKL1389" s="12"/>
      <c r="AKM1389" s="12"/>
      <c r="AKN1389" s="12"/>
      <c r="AKO1389" s="12"/>
      <c r="AKP1389" s="12"/>
      <c r="AKQ1389" s="12"/>
      <c r="AKR1389" s="12"/>
      <c r="AKS1389" s="12"/>
      <c r="AKT1389" s="12"/>
      <c r="AKU1389" s="12"/>
      <c r="AKV1389" s="12"/>
      <c r="AKW1389" s="12"/>
      <c r="AKX1389" s="12"/>
      <c r="AKY1389" s="12"/>
      <c r="AKZ1389" s="12"/>
      <c r="ALA1389" s="12"/>
      <c r="ALB1389" s="12"/>
      <c r="ALC1389" s="12"/>
      <c r="ALD1389" s="12"/>
      <c r="ALE1389" s="12"/>
      <c r="ALF1389" s="12"/>
      <c r="ALG1389" s="12"/>
      <c r="ALH1389" s="12"/>
      <c r="ALI1389" s="12"/>
      <c r="ALJ1389" s="12"/>
      <c r="ALK1389" s="12"/>
      <c r="ALL1389" s="12"/>
      <c r="ALM1389" s="12"/>
      <c r="ALN1389" s="12"/>
      <c r="ALO1389" s="12"/>
      <c r="ALP1389" s="12"/>
      <c r="ALQ1389" s="12"/>
      <c r="ALR1389" s="12"/>
      <c r="ALS1389" s="12"/>
      <c r="ALT1389" s="12"/>
      <c r="ALU1389" s="12"/>
      <c r="ALV1389" s="12"/>
      <c r="ALW1389" s="12"/>
      <c r="ALX1389" s="12"/>
      <c r="ALY1389" s="12"/>
      <c r="ALZ1389" s="12"/>
      <c r="AMA1389" s="12"/>
      <c r="AMB1389" s="12"/>
      <c r="AMC1389" s="12"/>
      <c r="AMD1389" s="12"/>
      <c r="AME1389" s="12"/>
      <c r="AMF1389" s="12"/>
      <c r="AMG1389" s="12"/>
      <c r="AMH1389" s="12"/>
      <c r="AMI1389" s="12"/>
      <c r="AMJ1389" s="12"/>
      <c r="AMK1389" s="12"/>
      <c r="AML1389" s="12"/>
      <c r="AMM1389" s="12"/>
      <c r="AMN1389" s="12"/>
      <c r="AMO1389" s="12"/>
      <c r="AMP1389" s="12"/>
      <c r="AMQ1389" s="12"/>
      <c r="AMR1389" s="12"/>
      <c r="AMS1389" s="12"/>
      <c r="AMT1389" s="12"/>
      <c r="AMU1389" s="12"/>
      <c r="AMV1389" s="12"/>
      <c r="AMW1389" s="12"/>
      <c r="AMX1389" s="12"/>
      <c r="AMY1389" s="12"/>
      <c r="AMZ1389" s="12"/>
      <c r="ANA1389" s="12"/>
      <c r="ANB1389" s="12"/>
      <c r="ANC1389" s="12"/>
      <c r="AND1389" s="12"/>
      <c r="ANE1389" s="12"/>
      <c r="ANF1389" s="12"/>
      <c r="ANG1389" s="12"/>
      <c r="ANH1389" s="12"/>
      <c r="ANI1389" s="12"/>
      <c r="ANJ1389" s="12"/>
      <c r="ANK1389" s="12"/>
      <c r="ANL1389" s="12"/>
      <c r="ANM1389" s="12"/>
      <c r="ANN1389" s="12"/>
      <c r="ANO1389" s="12"/>
      <c r="ANP1389" s="12"/>
      <c r="ANQ1389" s="12"/>
      <c r="ANR1389" s="12"/>
      <c r="ANS1389" s="12"/>
      <c r="ANT1389" s="12"/>
      <c r="ANU1389" s="12"/>
      <c r="ANV1389" s="12"/>
      <c r="ANW1389" s="12"/>
      <c r="ANX1389" s="12"/>
      <c r="ANY1389" s="12"/>
      <c r="ANZ1389" s="12"/>
      <c r="AOA1389" s="12"/>
      <c r="AOB1389" s="12"/>
      <c r="AOC1389" s="12"/>
      <c r="AOD1389" s="12"/>
      <c r="AOE1389" s="12"/>
      <c r="AOF1389" s="12"/>
      <c r="AOG1389" s="12"/>
      <c r="AOH1389" s="12"/>
      <c r="AOI1389" s="12"/>
      <c r="AOJ1389" s="12"/>
      <c r="AOK1389" s="12"/>
      <c r="AOL1389" s="12"/>
      <c r="AOM1389" s="12"/>
      <c r="AON1389" s="12"/>
      <c r="AOO1389" s="12"/>
      <c r="AOP1389" s="12"/>
      <c r="AOQ1389" s="12"/>
      <c r="AOR1389" s="12"/>
      <c r="AOS1389" s="12"/>
      <c r="AOT1389" s="12"/>
      <c r="AOU1389" s="12"/>
      <c r="AOV1389" s="12"/>
      <c r="AOW1389" s="12"/>
      <c r="AOX1389" s="12"/>
      <c r="AOY1389" s="12"/>
      <c r="AOZ1389" s="12"/>
      <c r="APA1389" s="12"/>
      <c r="APB1389" s="12"/>
      <c r="APC1389" s="12"/>
      <c r="APD1389" s="12"/>
      <c r="APE1389" s="12"/>
      <c r="APF1389" s="12"/>
      <c r="APG1389" s="12"/>
      <c r="APH1389" s="12"/>
      <c r="API1389" s="12"/>
      <c r="APJ1389" s="12"/>
      <c r="APK1389" s="12"/>
      <c r="APL1389" s="12"/>
      <c r="APM1389" s="12"/>
      <c r="APN1389" s="12"/>
      <c r="APO1389" s="12"/>
      <c r="APP1389" s="12"/>
      <c r="APQ1389" s="12"/>
      <c r="APR1389" s="12"/>
      <c r="APS1389" s="12"/>
      <c r="APT1389" s="12"/>
      <c r="APU1389" s="12"/>
      <c r="APV1389" s="12"/>
      <c r="APW1389" s="12"/>
      <c r="APX1389" s="12"/>
      <c r="APY1389" s="12"/>
      <c r="APZ1389" s="12"/>
      <c r="AQA1389" s="12"/>
      <c r="AQB1389" s="12"/>
      <c r="AQC1389" s="12"/>
      <c r="AQD1389" s="12"/>
      <c r="AQE1389" s="12"/>
      <c r="AQF1389" s="12"/>
      <c r="AQG1389" s="12"/>
      <c r="AQH1389" s="12"/>
      <c r="AQI1389" s="12"/>
      <c r="AQJ1389" s="12"/>
      <c r="AQK1389" s="12"/>
      <c r="AQL1389" s="12"/>
      <c r="AQM1389" s="12"/>
      <c r="AQN1389" s="12"/>
      <c r="AQO1389" s="12"/>
      <c r="AQP1389" s="12"/>
      <c r="AQQ1389" s="12"/>
      <c r="AQR1389" s="12"/>
      <c r="AQS1389" s="12"/>
      <c r="AQT1389" s="12"/>
      <c r="AQU1389" s="12"/>
      <c r="AQV1389" s="12"/>
      <c r="AQW1389" s="12"/>
      <c r="AQX1389" s="12"/>
      <c r="AQY1389" s="12"/>
      <c r="AQZ1389" s="12"/>
      <c r="ARA1389" s="12"/>
      <c r="ARB1389" s="12"/>
      <c r="ARC1389" s="12"/>
      <c r="ARD1389" s="12"/>
      <c r="ARE1389" s="12"/>
      <c r="ARF1389" s="12"/>
      <c r="ARG1389" s="12"/>
      <c r="ARH1389" s="12"/>
      <c r="ARI1389" s="12"/>
      <c r="ARJ1389" s="12"/>
      <c r="ARK1389" s="12"/>
      <c r="ARL1389" s="12"/>
      <c r="ARM1389" s="12"/>
      <c r="ARN1389" s="12"/>
      <c r="ARO1389" s="12"/>
      <c r="ARP1389" s="12"/>
      <c r="ARQ1389" s="12"/>
      <c r="ARR1389" s="12"/>
      <c r="ARS1389" s="12"/>
      <c r="ART1389" s="12"/>
      <c r="ARU1389" s="12"/>
      <c r="ARV1389" s="12"/>
      <c r="ARW1389" s="12"/>
      <c r="ARX1389" s="12"/>
      <c r="ARY1389" s="12"/>
      <c r="ARZ1389" s="12"/>
      <c r="ASA1389" s="12"/>
      <c r="ASB1389" s="12"/>
      <c r="ASC1389" s="12"/>
      <c r="ASD1389" s="12"/>
      <c r="ASE1389" s="12"/>
      <c r="ASF1389" s="12"/>
      <c r="ASG1389" s="12"/>
      <c r="ASH1389" s="12"/>
      <c r="ASI1389" s="12"/>
      <c r="ASJ1389" s="12"/>
      <c r="ASK1389" s="12"/>
      <c r="ASL1389" s="12"/>
      <c r="ASM1389" s="12"/>
      <c r="ASN1389" s="12"/>
      <c r="ASO1389" s="12"/>
      <c r="ASP1389" s="12"/>
      <c r="ASQ1389" s="12"/>
      <c r="ASR1389" s="12"/>
      <c r="ASS1389" s="12"/>
      <c r="AST1389" s="12"/>
      <c r="ASU1389" s="12"/>
      <c r="ASV1389" s="12"/>
      <c r="ASW1389" s="12"/>
      <c r="ASX1389" s="12"/>
      <c r="ASY1389" s="12"/>
      <c r="ASZ1389" s="12"/>
      <c r="ATA1389" s="12"/>
      <c r="ATB1389" s="12"/>
      <c r="ATC1389" s="12"/>
      <c r="ATD1389" s="12"/>
      <c r="ATE1389" s="12"/>
      <c r="ATF1389" s="12"/>
      <c r="ATG1389" s="12"/>
      <c r="ATH1389" s="12"/>
      <c r="ATI1389" s="12"/>
      <c r="ATJ1389" s="12"/>
      <c r="ATK1389" s="12"/>
      <c r="ATL1389" s="12"/>
      <c r="ATM1389" s="12"/>
      <c r="ATN1389" s="12"/>
      <c r="ATO1389" s="12"/>
      <c r="ATP1389" s="12"/>
      <c r="ATQ1389" s="12"/>
      <c r="ATR1389" s="12"/>
      <c r="ATS1389" s="12"/>
      <c r="ATT1389" s="12"/>
      <c r="ATU1389" s="12"/>
      <c r="ATV1389" s="12"/>
      <c r="ATW1389" s="12"/>
      <c r="ATX1389" s="12"/>
      <c r="ATY1389" s="12"/>
      <c r="ATZ1389" s="12"/>
      <c r="AUA1389" s="12"/>
      <c r="AUB1389" s="12"/>
      <c r="AUC1389" s="12"/>
      <c r="AUD1389" s="12"/>
      <c r="AUE1389" s="12"/>
      <c r="AUF1389" s="12"/>
      <c r="AUG1389" s="12"/>
      <c r="AUH1389" s="12"/>
      <c r="AUI1389" s="12"/>
      <c r="AUJ1389" s="12"/>
      <c r="AUK1389" s="12"/>
      <c r="AUL1389" s="12"/>
      <c r="AUM1389" s="12"/>
      <c r="AUN1389" s="12"/>
      <c r="AUO1389" s="12"/>
      <c r="AUP1389" s="12"/>
      <c r="AUQ1389" s="12"/>
      <c r="AUR1389" s="12"/>
      <c r="AUS1389" s="12"/>
      <c r="AUT1389" s="12"/>
      <c r="AUU1389" s="12"/>
      <c r="AUV1389" s="12"/>
      <c r="AUW1389" s="12"/>
      <c r="AUX1389" s="12"/>
      <c r="AUY1389" s="12"/>
      <c r="AUZ1389" s="12"/>
      <c r="AVA1389" s="12"/>
      <c r="AVB1389" s="12"/>
      <c r="AVC1389" s="12"/>
      <c r="AVD1389" s="12"/>
      <c r="AVE1389" s="12"/>
      <c r="AVF1389" s="12"/>
      <c r="AVG1389" s="12"/>
      <c r="AVH1389" s="12"/>
      <c r="AVI1389" s="12"/>
      <c r="AVJ1389" s="12"/>
      <c r="AVK1389" s="12"/>
      <c r="AVL1389" s="12"/>
      <c r="AVM1389" s="12"/>
      <c r="AVN1389" s="12"/>
      <c r="AVO1389" s="12"/>
      <c r="AVP1389" s="12"/>
      <c r="AVQ1389" s="12"/>
      <c r="AVR1389" s="12"/>
      <c r="AVS1389" s="12"/>
      <c r="AVT1389" s="12"/>
      <c r="AVU1389" s="12"/>
      <c r="AVV1389" s="12"/>
      <c r="AVW1389" s="12"/>
      <c r="AVX1389" s="12"/>
      <c r="AVY1389" s="12"/>
      <c r="AVZ1389" s="12"/>
      <c r="AWA1389" s="12"/>
      <c r="AWB1389" s="12"/>
      <c r="AWC1389" s="12"/>
      <c r="AWD1389" s="12"/>
      <c r="AWE1389" s="12"/>
      <c r="AWF1389" s="12"/>
      <c r="AWG1389" s="12"/>
      <c r="AWH1389" s="12"/>
      <c r="AWI1389" s="12"/>
      <c r="AWJ1389" s="12"/>
      <c r="AWK1389" s="12"/>
      <c r="AWL1389" s="12"/>
      <c r="AWM1389" s="12"/>
      <c r="AWN1389" s="12"/>
      <c r="AWO1389" s="12"/>
      <c r="AWP1389" s="12"/>
      <c r="AWQ1389" s="12"/>
      <c r="AWR1389" s="12"/>
      <c r="AWS1389" s="12"/>
      <c r="AWT1389" s="12"/>
      <c r="AWU1389" s="12"/>
      <c r="AWV1389" s="12"/>
      <c r="AWW1389" s="12"/>
      <c r="AWX1389" s="12"/>
      <c r="AWY1389" s="12"/>
      <c r="AWZ1389" s="12"/>
      <c r="AXA1389" s="12"/>
      <c r="AXB1389" s="12"/>
      <c r="AXC1389" s="12"/>
      <c r="AXD1389" s="12"/>
      <c r="AXE1389" s="12"/>
      <c r="AXF1389" s="12"/>
      <c r="AXG1389" s="12"/>
      <c r="AXH1389" s="12"/>
      <c r="AXI1389" s="12"/>
      <c r="AXJ1389" s="12"/>
      <c r="AXK1389" s="12"/>
      <c r="AXL1389" s="12"/>
      <c r="AXM1389" s="12"/>
      <c r="AXN1389" s="12"/>
      <c r="AXO1389" s="12"/>
      <c r="AXP1389" s="12"/>
      <c r="AXQ1389" s="12"/>
      <c r="AXR1389" s="12"/>
      <c r="AXS1389" s="12"/>
      <c r="AXT1389" s="12"/>
      <c r="AXU1389" s="12"/>
      <c r="AXV1389" s="12"/>
      <c r="AXW1389" s="12"/>
      <c r="AXX1389" s="12"/>
      <c r="AXY1389" s="12"/>
      <c r="AXZ1389" s="12"/>
      <c r="AYA1389" s="12"/>
      <c r="AYB1389" s="12"/>
      <c r="AYC1389" s="12"/>
      <c r="AYD1389" s="12"/>
      <c r="AYE1389" s="12"/>
      <c r="AYF1389" s="12"/>
      <c r="AYG1389" s="12"/>
      <c r="AYH1389" s="12"/>
      <c r="AYI1389" s="12"/>
      <c r="AYJ1389" s="12"/>
      <c r="AYK1389" s="12"/>
      <c r="AYL1389" s="12"/>
      <c r="AYM1389" s="12"/>
      <c r="AYN1389" s="12"/>
      <c r="AYO1389" s="12"/>
      <c r="AYP1389" s="12"/>
      <c r="AYQ1389" s="12"/>
      <c r="AYR1389" s="12"/>
      <c r="AYS1389" s="12"/>
      <c r="AYT1389" s="12"/>
      <c r="AYU1389" s="12"/>
      <c r="AYV1389" s="12"/>
      <c r="AYW1389" s="12"/>
      <c r="AYX1389" s="12"/>
      <c r="AYY1389" s="12"/>
      <c r="AYZ1389" s="12"/>
      <c r="AZA1389" s="12"/>
      <c r="AZB1389" s="12"/>
      <c r="AZC1389" s="12"/>
      <c r="AZD1389" s="12"/>
      <c r="AZE1389" s="12"/>
      <c r="AZF1389" s="12"/>
      <c r="AZG1389" s="12"/>
      <c r="AZH1389" s="12"/>
      <c r="AZI1389" s="12"/>
      <c r="AZJ1389" s="12"/>
      <c r="AZK1389" s="12"/>
      <c r="AZL1389" s="12"/>
      <c r="AZM1389" s="12"/>
      <c r="AZN1389" s="12"/>
      <c r="AZO1389" s="12"/>
      <c r="AZP1389" s="12"/>
      <c r="AZQ1389" s="12"/>
      <c r="AZR1389" s="12"/>
      <c r="AZS1389" s="12"/>
      <c r="AZT1389" s="12"/>
      <c r="AZU1389" s="12"/>
      <c r="AZV1389" s="12"/>
      <c r="AZW1389" s="12"/>
      <c r="AZX1389" s="12"/>
      <c r="AZY1389" s="12"/>
      <c r="AZZ1389" s="12"/>
      <c r="BAA1389" s="12"/>
      <c r="BAB1389" s="12"/>
      <c r="BAC1389" s="12"/>
      <c r="BAD1389" s="12"/>
      <c r="BAE1389" s="12"/>
      <c r="BAF1389" s="12"/>
      <c r="BAG1389" s="12"/>
      <c r="BAH1389" s="12"/>
      <c r="BAI1389" s="12"/>
      <c r="BAJ1389" s="12"/>
      <c r="BAK1389" s="12"/>
      <c r="BAL1389" s="12"/>
      <c r="BAM1389" s="12"/>
      <c r="BAN1389" s="12"/>
      <c r="BAO1389" s="12"/>
      <c r="BAP1389" s="12"/>
      <c r="BAQ1389" s="12"/>
      <c r="BAR1389" s="12"/>
      <c r="BAS1389" s="12"/>
      <c r="BAT1389" s="12"/>
      <c r="BAU1389" s="12"/>
      <c r="BAV1389" s="12"/>
      <c r="BAW1389" s="12"/>
      <c r="BAX1389" s="12"/>
      <c r="BAY1389" s="12"/>
      <c r="BAZ1389" s="12"/>
      <c r="BBA1389" s="12"/>
      <c r="BBB1389" s="12"/>
      <c r="BBC1389" s="12"/>
      <c r="BBD1389" s="12"/>
      <c r="BBE1389" s="12"/>
      <c r="BBF1389" s="12"/>
      <c r="BBG1389" s="12"/>
      <c r="BBH1389" s="12"/>
      <c r="BBI1389" s="12"/>
      <c r="BBJ1389" s="12"/>
      <c r="BBK1389" s="12"/>
      <c r="BBL1389" s="12"/>
      <c r="BBM1389" s="12"/>
      <c r="BBN1389" s="12"/>
      <c r="BBO1389" s="12"/>
      <c r="BBP1389" s="12"/>
      <c r="BBQ1389" s="12"/>
      <c r="BBR1389" s="12"/>
      <c r="BBS1389" s="12"/>
      <c r="BBT1389" s="12"/>
      <c r="BBU1389" s="12"/>
      <c r="BBV1389" s="12"/>
      <c r="BBW1389" s="12"/>
      <c r="BBX1389" s="12"/>
      <c r="BBY1389" s="12"/>
      <c r="BBZ1389" s="12"/>
      <c r="BCA1389" s="12"/>
      <c r="BCB1389" s="12"/>
      <c r="BCC1389" s="12"/>
      <c r="BCD1389" s="12"/>
      <c r="BCE1389" s="12"/>
      <c r="BCF1389" s="12"/>
      <c r="BCG1389" s="12"/>
      <c r="BCH1389" s="12"/>
      <c r="BCI1389" s="12"/>
      <c r="BCJ1389" s="12"/>
      <c r="BCK1389" s="12"/>
      <c r="BCL1389" s="12"/>
      <c r="BCM1389" s="12"/>
      <c r="BCN1389" s="12"/>
      <c r="BCO1389" s="12"/>
      <c r="BCP1389" s="12"/>
      <c r="BCQ1389" s="12"/>
      <c r="BCR1389" s="12"/>
      <c r="BCS1389" s="12"/>
      <c r="BCT1389" s="12"/>
      <c r="BCU1389" s="12"/>
      <c r="BCV1389" s="12"/>
      <c r="BCW1389" s="12"/>
      <c r="BCX1389" s="12"/>
      <c r="BCY1389" s="12"/>
      <c r="BCZ1389" s="12"/>
      <c r="BDA1389" s="12"/>
      <c r="BDB1389" s="12"/>
      <c r="BDC1389" s="12"/>
      <c r="BDD1389" s="12"/>
      <c r="BDE1389" s="12"/>
      <c r="BDF1389" s="12"/>
      <c r="BDG1389" s="12"/>
      <c r="BDH1389" s="12"/>
      <c r="BDI1389" s="12"/>
      <c r="BDJ1389" s="12"/>
      <c r="BDK1389" s="12"/>
      <c r="BDL1389" s="12"/>
      <c r="BDM1389" s="12"/>
      <c r="BDN1389" s="12"/>
      <c r="BDO1389" s="12"/>
      <c r="BDP1389" s="12"/>
      <c r="BDQ1389" s="12"/>
      <c r="BDR1389" s="12"/>
      <c r="BDS1389" s="12"/>
      <c r="BDT1389" s="12"/>
      <c r="BDU1389" s="12"/>
      <c r="BDV1389" s="12"/>
      <c r="BDW1389" s="12"/>
      <c r="BDX1389" s="12"/>
      <c r="BDY1389" s="12"/>
      <c r="BDZ1389" s="12"/>
      <c r="BEA1389" s="12"/>
      <c r="BEB1389" s="12"/>
      <c r="BEC1389" s="12"/>
      <c r="BED1389" s="12"/>
      <c r="BEE1389" s="12"/>
      <c r="BEF1389" s="12"/>
      <c r="BEG1389" s="12"/>
      <c r="BEH1389" s="12"/>
      <c r="BEI1389" s="12"/>
      <c r="BEJ1389" s="12"/>
      <c r="BEK1389" s="12"/>
      <c r="BEL1389" s="12"/>
      <c r="BEM1389" s="12"/>
      <c r="BEN1389" s="12"/>
      <c r="BEO1389" s="12"/>
      <c r="BEP1389" s="12"/>
      <c r="BEQ1389" s="12"/>
      <c r="BER1389" s="12"/>
      <c r="BES1389" s="12"/>
      <c r="BET1389" s="12"/>
      <c r="BEU1389" s="12"/>
      <c r="BEV1389" s="12"/>
      <c r="BEW1389" s="12"/>
      <c r="BEX1389" s="12"/>
      <c r="BEY1389" s="12"/>
      <c r="BEZ1389" s="12"/>
      <c r="BFA1389" s="12"/>
      <c r="BFB1389" s="12"/>
      <c r="BFC1389" s="12"/>
      <c r="BFD1389" s="12"/>
      <c r="BFE1389" s="12"/>
      <c r="BFF1389" s="12"/>
      <c r="BFG1389" s="12"/>
      <c r="BFH1389" s="12"/>
      <c r="BFI1389" s="12"/>
      <c r="BFJ1389" s="12"/>
      <c r="BFK1389" s="12"/>
      <c r="BFL1389" s="12"/>
      <c r="BFM1389" s="12"/>
      <c r="BFN1389" s="12"/>
      <c r="BFO1389" s="12"/>
      <c r="BFP1389" s="12"/>
      <c r="BFQ1389" s="12"/>
      <c r="BFR1389" s="12"/>
      <c r="BFS1389" s="12"/>
      <c r="BFT1389" s="12"/>
      <c r="BFU1389" s="12"/>
      <c r="BFV1389" s="12"/>
      <c r="BFW1389" s="12"/>
      <c r="BFX1389" s="12"/>
      <c r="BFY1389" s="12"/>
      <c r="BFZ1389" s="12"/>
      <c r="BGA1389" s="12"/>
      <c r="BGB1389" s="12"/>
      <c r="BGC1389" s="12"/>
      <c r="BGD1389" s="12"/>
      <c r="BGE1389" s="12"/>
      <c r="BGF1389" s="12"/>
      <c r="BGG1389" s="12"/>
      <c r="BGH1389" s="12"/>
      <c r="BGI1389" s="12"/>
      <c r="BGJ1389" s="12"/>
      <c r="BGK1389" s="12"/>
      <c r="BGL1389" s="12"/>
      <c r="BGM1389" s="12"/>
      <c r="BGN1389" s="12"/>
      <c r="BGO1389" s="12"/>
      <c r="BGP1389" s="12"/>
      <c r="BGQ1389" s="12"/>
      <c r="BGR1389" s="12"/>
      <c r="BGS1389" s="12"/>
      <c r="BGT1389" s="12"/>
      <c r="BGU1389" s="12"/>
      <c r="BGV1389" s="12"/>
      <c r="BGW1389" s="12"/>
      <c r="BGX1389" s="12"/>
      <c r="BGY1389" s="12"/>
      <c r="BGZ1389" s="12"/>
      <c r="BHA1389" s="12"/>
      <c r="BHB1389" s="12"/>
      <c r="BHC1389" s="12"/>
      <c r="BHD1389" s="12"/>
      <c r="BHE1389" s="12"/>
      <c r="BHF1389" s="12"/>
      <c r="BHG1389" s="12"/>
      <c r="BHH1389" s="12"/>
      <c r="BHI1389" s="12"/>
      <c r="BHJ1389" s="12"/>
      <c r="BHK1389" s="12"/>
      <c r="BHL1389" s="12"/>
      <c r="BHM1389" s="12"/>
      <c r="BHN1389" s="12"/>
      <c r="BHO1389" s="12"/>
      <c r="BHP1389" s="12"/>
      <c r="BHQ1389" s="12"/>
      <c r="BHR1389" s="12"/>
      <c r="BHS1389" s="12"/>
      <c r="BHT1389" s="12"/>
      <c r="BHU1389" s="12"/>
      <c r="BHV1389" s="12"/>
      <c r="BHW1389" s="12"/>
      <c r="BHX1389" s="12"/>
      <c r="BHY1389" s="12"/>
      <c r="BHZ1389" s="12"/>
      <c r="BIA1389" s="12"/>
      <c r="BIB1389" s="12"/>
      <c r="BIC1389" s="12"/>
      <c r="BID1389" s="12"/>
      <c r="BIE1389" s="12"/>
      <c r="BIF1389" s="12"/>
      <c r="BIG1389" s="12"/>
      <c r="BIH1389" s="12"/>
      <c r="BII1389" s="12"/>
      <c r="BIJ1389" s="12"/>
      <c r="BIK1389" s="12"/>
      <c r="BIL1389" s="12"/>
      <c r="BIM1389" s="12"/>
      <c r="BIN1389" s="12"/>
      <c r="BIO1389" s="12"/>
      <c r="BIP1389" s="12"/>
      <c r="BIQ1389" s="12"/>
      <c r="BIR1389" s="12"/>
      <c r="BIS1389" s="12"/>
      <c r="BIT1389" s="12"/>
      <c r="BIU1389" s="12"/>
      <c r="BIV1389" s="12"/>
      <c r="BIW1389" s="12"/>
      <c r="BIX1389" s="12"/>
      <c r="BIY1389" s="12"/>
      <c r="BIZ1389" s="12"/>
      <c r="BJA1389" s="12"/>
      <c r="BJB1389" s="12"/>
      <c r="BJC1389" s="12"/>
      <c r="BJD1389" s="12"/>
      <c r="BJE1389" s="12"/>
      <c r="BJF1389" s="12"/>
      <c r="BJG1389" s="12"/>
      <c r="BJH1389" s="12"/>
      <c r="BJI1389" s="12"/>
      <c r="BJJ1389" s="12"/>
      <c r="BJK1389" s="12"/>
      <c r="BJL1389" s="12"/>
      <c r="BJM1389" s="12"/>
      <c r="BJN1389" s="12"/>
      <c r="BJO1389" s="12"/>
      <c r="BJP1389" s="12"/>
      <c r="BJQ1389" s="12"/>
      <c r="BJR1389" s="12"/>
      <c r="BJS1389" s="12"/>
      <c r="BJT1389" s="12"/>
      <c r="BJU1389" s="12"/>
      <c r="BJV1389" s="12"/>
      <c r="BJW1389" s="12"/>
      <c r="BJX1389" s="12"/>
      <c r="BJY1389" s="12"/>
      <c r="BJZ1389" s="12"/>
      <c r="BKA1389" s="12"/>
      <c r="BKB1389" s="12"/>
      <c r="BKC1389" s="12"/>
      <c r="BKD1389" s="12"/>
      <c r="BKE1389" s="12"/>
      <c r="BKF1389" s="12"/>
      <c r="BKG1389" s="12"/>
      <c r="BKH1389" s="12"/>
      <c r="BKI1389" s="12"/>
      <c r="BKJ1389" s="12"/>
      <c r="BKK1389" s="12"/>
      <c r="BKL1389" s="12"/>
      <c r="BKM1389" s="12"/>
      <c r="BKN1389" s="12"/>
      <c r="BKO1389" s="12"/>
      <c r="BKP1389" s="12"/>
      <c r="BKQ1389" s="12"/>
      <c r="BKR1389" s="12"/>
      <c r="BKS1389" s="12"/>
      <c r="BKT1389" s="12"/>
      <c r="BKU1389" s="12"/>
      <c r="BKV1389" s="12"/>
      <c r="BKW1389" s="12"/>
      <c r="BKX1389" s="12"/>
      <c r="BKY1389" s="12"/>
      <c r="BKZ1389" s="12"/>
      <c r="BLA1389" s="12"/>
      <c r="BLB1389" s="12"/>
      <c r="BLC1389" s="12"/>
      <c r="BLD1389" s="12"/>
      <c r="BLE1389" s="12"/>
      <c r="BLF1389" s="12"/>
      <c r="BLG1389" s="12"/>
      <c r="BLH1389" s="12"/>
      <c r="BLI1389" s="12"/>
      <c r="BLJ1389" s="12"/>
      <c r="BLK1389" s="12"/>
      <c r="BLL1389" s="12"/>
      <c r="BLM1389" s="12"/>
      <c r="BLN1389" s="12"/>
      <c r="BLO1389" s="12"/>
      <c r="BLP1389" s="12"/>
      <c r="BLQ1389" s="12"/>
      <c r="BLR1389" s="12"/>
      <c r="BLS1389" s="12"/>
      <c r="BLT1389" s="12"/>
      <c r="BLU1389" s="12"/>
      <c r="BLV1389" s="12"/>
      <c r="BLW1389" s="12"/>
      <c r="BLX1389" s="12"/>
      <c r="BLY1389" s="12"/>
      <c r="BLZ1389" s="12"/>
      <c r="BMA1389" s="12"/>
      <c r="BMB1389" s="12"/>
      <c r="BMC1389" s="12"/>
      <c r="BMD1389" s="12"/>
      <c r="BME1389" s="12"/>
      <c r="BMF1389" s="12"/>
      <c r="BMG1389" s="12"/>
      <c r="BMH1389" s="12"/>
      <c r="BMI1389" s="12"/>
      <c r="BMJ1389" s="12"/>
      <c r="BMK1389" s="12"/>
      <c r="BML1389" s="12"/>
      <c r="BMM1389" s="12"/>
      <c r="BMN1389" s="12"/>
      <c r="BMO1389" s="12"/>
      <c r="BMP1389" s="12"/>
      <c r="BMQ1389" s="12"/>
      <c r="BMR1389" s="12"/>
      <c r="BMS1389" s="12"/>
      <c r="BMT1389" s="12"/>
      <c r="BMU1389" s="12"/>
      <c r="BMV1389" s="12"/>
      <c r="BMW1389" s="12"/>
      <c r="BMX1389" s="12"/>
      <c r="BMY1389" s="12"/>
      <c r="BMZ1389" s="12"/>
      <c r="BNA1389" s="12"/>
      <c r="BNB1389" s="12"/>
      <c r="BNC1389" s="12"/>
      <c r="BND1389" s="12"/>
      <c r="BNE1389" s="12"/>
      <c r="BNF1389" s="12"/>
      <c r="BNG1389" s="12"/>
      <c r="BNH1389" s="12"/>
      <c r="BNI1389" s="12"/>
      <c r="BNJ1389" s="12"/>
      <c r="BNK1389" s="12"/>
      <c r="BNL1389" s="12"/>
      <c r="BNM1389" s="12"/>
      <c r="BNN1389" s="12"/>
      <c r="BNO1389" s="12"/>
      <c r="BNP1389" s="12"/>
      <c r="BNQ1389" s="12"/>
      <c r="BNR1389" s="12"/>
      <c r="BNS1389" s="12"/>
      <c r="BNT1389" s="12"/>
      <c r="BNU1389" s="12"/>
      <c r="BNV1389" s="12"/>
      <c r="BNW1389" s="12"/>
      <c r="BNX1389" s="12"/>
      <c r="BNY1389" s="12"/>
      <c r="BNZ1389" s="12"/>
      <c r="BOA1389" s="12"/>
      <c r="BOB1389" s="12"/>
      <c r="BOC1389" s="12"/>
      <c r="BOD1389" s="12"/>
      <c r="BOE1389" s="12"/>
      <c r="BOF1389" s="12"/>
      <c r="BOG1389" s="12"/>
      <c r="BOH1389" s="12"/>
      <c r="BOI1389" s="12"/>
      <c r="BOJ1389" s="12"/>
      <c r="BOK1389" s="12"/>
      <c r="BOL1389" s="12"/>
      <c r="BOM1389" s="12"/>
      <c r="BON1389" s="12"/>
      <c r="BOO1389" s="12"/>
      <c r="BOP1389" s="12"/>
      <c r="BOQ1389" s="12"/>
      <c r="BOR1389" s="12"/>
      <c r="BOS1389" s="12"/>
      <c r="BOT1389" s="12"/>
      <c r="BOU1389" s="12"/>
      <c r="BOV1389" s="12"/>
      <c r="BOW1389" s="12"/>
      <c r="BOX1389" s="12"/>
      <c r="BOY1389" s="12"/>
      <c r="BOZ1389" s="12"/>
      <c r="BPA1389" s="12"/>
      <c r="BPB1389" s="12"/>
      <c r="BPC1389" s="12"/>
      <c r="BPD1389" s="12"/>
      <c r="BPE1389" s="12"/>
      <c r="BPF1389" s="12"/>
      <c r="BPG1389" s="12"/>
      <c r="BPH1389" s="12"/>
      <c r="BPI1389" s="12"/>
      <c r="BPJ1389" s="12"/>
      <c r="BPK1389" s="12"/>
      <c r="BPL1389" s="12"/>
      <c r="BPM1389" s="12"/>
      <c r="BPN1389" s="12"/>
      <c r="BPO1389" s="12"/>
      <c r="BPP1389" s="12"/>
      <c r="BPQ1389" s="12"/>
      <c r="BPR1389" s="12"/>
      <c r="BPS1389" s="12"/>
      <c r="BPT1389" s="12"/>
      <c r="BPU1389" s="12"/>
      <c r="BPV1389" s="12"/>
      <c r="BPW1389" s="12"/>
      <c r="BPX1389" s="12"/>
      <c r="BPY1389" s="12"/>
      <c r="BPZ1389" s="12"/>
      <c r="BQA1389" s="12"/>
      <c r="BQB1389" s="12"/>
      <c r="BQC1389" s="12"/>
      <c r="BQD1389" s="12"/>
      <c r="BQE1389" s="12"/>
      <c r="BQF1389" s="12"/>
      <c r="BQG1389" s="12"/>
      <c r="BQH1389" s="12"/>
      <c r="BQI1389" s="12"/>
      <c r="BQJ1389" s="12"/>
      <c r="BQK1389" s="12"/>
      <c r="BQL1389" s="12"/>
      <c r="BQM1389" s="12"/>
      <c r="BQN1389" s="12"/>
      <c r="BQO1389" s="12"/>
      <c r="BQP1389" s="12"/>
      <c r="BQQ1389" s="12"/>
      <c r="BQR1389" s="12"/>
      <c r="BQS1389" s="12"/>
      <c r="BQT1389" s="12"/>
      <c r="BQU1389" s="12"/>
      <c r="BQV1389" s="12"/>
      <c r="BQW1389" s="12"/>
      <c r="BQX1389" s="12"/>
      <c r="BQY1389" s="12"/>
      <c r="BQZ1389" s="12"/>
      <c r="BRA1389" s="12"/>
      <c r="BRB1389" s="12"/>
      <c r="BRC1389" s="12"/>
      <c r="BRD1389" s="12"/>
      <c r="BRE1389" s="12"/>
      <c r="BRF1389" s="12"/>
      <c r="BRG1389" s="12"/>
      <c r="BRH1389" s="12"/>
      <c r="BRI1389" s="12"/>
      <c r="BRJ1389" s="12"/>
      <c r="BRK1389" s="12"/>
      <c r="BRL1389" s="12"/>
      <c r="BRM1389" s="12"/>
      <c r="BRN1389" s="12"/>
      <c r="BRO1389" s="12"/>
      <c r="BRP1389" s="12"/>
      <c r="BRQ1389" s="12"/>
      <c r="BRR1389" s="12"/>
      <c r="BRS1389" s="12"/>
      <c r="BRT1389" s="12"/>
      <c r="BRU1389" s="12"/>
      <c r="BRV1389" s="12"/>
      <c r="BRW1389" s="12"/>
      <c r="BRX1389" s="12"/>
      <c r="BRY1389" s="12"/>
      <c r="BRZ1389" s="12"/>
      <c r="BSA1389" s="12"/>
      <c r="BSB1389" s="12"/>
      <c r="BSC1389" s="12"/>
      <c r="BSD1389" s="12"/>
      <c r="BSE1389" s="12"/>
      <c r="BSF1389" s="12"/>
      <c r="BSG1389" s="12"/>
      <c r="BSH1389" s="12"/>
      <c r="BSI1389" s="12"/>
      <c r="BSJ1389" s="12"/>
      <c r="BSK1389" s="12"/>
      <c r="BSL1389" s="12"/>
      <c r="BSM1389" s="12"/>
      <c r="BSN1389" s="12"/>
      <c r="BSO1389" s="12"/>
      <c r="BSP1389" s="12"/>
      <c r="BSQ1389" s="12"/>
      <c r="BSR1389" s="12"/>
      <c r="BSS1389" s="12"/>
      <c r="BST1389" s="12"/>
      <c r="BSU1389" s="12"/>
      <c r="BSV1389" s="12"/>
      <c r="BSW1389" s="12"/>
      <c r="BSX1389" s="12"/>
      <c r="BSY1389" s="12"/>
      <c r="BSZ1389" s="12"/>
      <c r="BTA1389" s="12"/>
      <c r="BTB1389" s="12"/>
      <c r="BTC1389" s="12"/>
      <c r="BTD1389" s="12"/>
      <c r="BTE1389" s="12"/>
      <c r="BTF1389" s="12"/>
      <c r="BTG1389" s="12"/>
      <c r="BTH1389" s="12"/>
      <c r="BTI1389" s="12"/>
      <c r="BTJ1389" s="12"/>
      <c r="BTK1389" s="12"/>
      <c r="BTL1389" s="12"/>
      <c r="BTM1389" s="12"/>
      <c r="BTN1389" s="12"/>
      <c r="BTO1389" s="12"/>
      <c r="BTP1389" s="12"/>
      <c r="BTQ1389" s="12"/>
      <c r="BTR1389" s="12"/>
      <c r="BTS1389" s="12"/>
      <c r="BTT1389" s="12"/>
      <c r="BTU1389" s="12"/>
      <c r="BTV1389" s="12"/>
      <c r="BTW1389" s="12"/>
      <c r="BTX1389" s="12"/>
      <c r="BTY1389" s="12"/>
      <c r="BTZ1389" s="12"/>
      <c r="BUA1389" s="12"/>
      <c r="BUB1389" s="12"/>
      <c r="BUC1389" s="12"/>
      <c r="BUD1389" s="12"/>
      <c r="BUE1389" s="12"/>
      <c r="BUF1389" s="12"/>
      <c r="BUG1389" s="12"/>
      <c r="BUH1389" s="12"/>
      <c r="BUI1389" s="12"/>
      <c r="BUJ1389" s="12"/>
      <c r="BUK1389" s="12"/>
      <c r="BUL1389" s="12"/>
      <c r="BUM1389" s="12"/>
      <c r="BUN1389" s="12"/>
      <c r="BUO1389" s="12"/>
      <c r="BUP1389" s="12"/>
      <c r="BUQ1389" s="12"/>
      <c r="BUR1389" s="12"/>
      <c r="BUS1389" s="12"/>
      <c r="BUT1389" s="12"/>
      <c r="BUU1389" s="12"/>
      <c r="BUV1389" s="12"/>
      <c r="BUW1389" s="12"/>
      <c r="BUX1389" s="12"/>
      <c r="BUY1389" s="12"/>
      <c r="BUZ1389" s="12"/>
      <c r="BVA1389" s="12"/>
      <c r="BVB1389" s="12"/>
      <c r="BVC1389" s="12"/>
      <c r="BVD1389" s="12"/>
      <c r="BVE1389" s="12"/>
      <c r="BVF1389" s="12"/>
      <c r="BVG1389" s="12"/>
      <c r="BVH1389" s="12"/>
      <c r="BVI1389" s="12"/>
      <c r="BVJ1389" s="12"/>
      <c r="BVK1389" s="12"/>
      <c r="BVL1389" s="12"/>
      <c r="BVM1389" s="12"/>
      <c r="BVN1389" s="12"/>
      <c r="BVO1389" s="12"/>
      <c r="BVP1389" s="12"/>
      <c r="BVQ1389" s="12"/>
      <c r="BVR1389" s="12"/>
      <c r="BVS1389" s="12"/>
      <c r="BVT1389" s="12"/>
      <c r="BVU1389" s="12"/>
      <c r="BVV1389" s="12"/>
      <c r="BVW1389" s="12"/>
      <c r="BVX1389" s="12"/>
      <c r="BVY1389" s="12"/>
      <c r="BVZ1389" s="12"/>
      <c r="BWA1389" s="12"/>
      <c r="BWB1389" s="12"/>
      <c r="BWC1389" s="12"/>
      <c r="BWD1389" s="12"/>
      <c r="BWE1389" s="12"/>
      <c r="BWF1389" s="12"/>
      <c r="BWG1389" s="12"/>
      <c r="BWH1389" s="12"/>
      <c r="BWI1389" s="12"/>
      <c r="BWJ1389" s="12"/>
      <c r="BWK1389" s="12"/>
      <c r="BWL1389" s="12"/>
      <c r="BWM1389" s="12"/>
      <c r="BWN1389" s="12"/>
      <c r="BWO1389" s="12"/>
      <c r="BWP1389" s="12"/>
      <c r="BWQ1389" s="12"/>
      <c r="BWR1389" s="12"/>
      <c r="BWS1389" s="12"/>
      <c r="BWT1389" s="12"/>
      <c r="BWU1389" s="12"/>
      <c r="BWV1389" s="12"/>
      <c r="BWW1389" s="12"/>
      <c r="BWX1389" s="12"/>
      <c r="BWY1389" s="12"/>
      <c r="BWZ1389" s="12"/>
      <c r="BXA1389" s="12"/>
      <c r="BXB1389" s="12"/>
      <c r="BXC1389" s="12"/>
      <c r="BXD1389" s="12"/>
      <c r="BXE1389" s="12"/>
      <c r="BXF1389" s="12"/>
      <c r="BXG1389" s="12"/>
      <c r="BXH1389" s="12"/>
      <c r="BXI1389" s="12"/>
      <c r="BXJ1389" s="12"/>
      <c r="BXK1389" s="12"/>
      <c r="BXL1389" s="12"/>
      <c r="BXM1389" s="12"/>
      <c r="BXN1389" s="12"/>
      <c r="BXO1389" s="12"/>
      <c r="BXP1389" s="12"/>
      <c r="BXQ1389" s="12"/>
      <c r="BXR1389" s="12"/>
      <c r="BXS1389" s="12"/>
      <c r="BXT1389" s="12"/>
      <c r="BXU1389" s="12"/>
      <c r="BXV1389" s="12"/>
      <c r="BXW1389" s="12"/>
      <c r="BXX1389" s="12"/>
      <c r="BXY1389" s="12"/>
      <c r="BXZ1389" s="12"/>
      <c r="BYA1389" s="12"/>
      <c r="BYB1389" s="12"/>
      <c r="BYC1389" s="12"/>
      <c r="BYD1389" s="12"/>
      <c r="BYE1389" s="12"/>
      <c r="BYF1389" s="12"/>
      <c r="BYG1389" s="12"/>
      <c r="BYH1389" s="12"/>
      <c r="BYI1389" s="12"/>
      <c r="BYJ1389" s="12"/>
      <c r="BYK1389" s="12"/>
      <c r="BYL1389" s="12"/>
      <c r="BYM1389" s="12"/>
      <c r="BYN1389" s="12"/>
      <c r="BYO1389" s="12"/>
      <c r="BYP1389" s="12"/>
      <c r="BYQ1389" s="12"/>
      <c r="BYR1389" s="12"/>
      <c r="BYS1389" s="12"/>
      <c r="BYT1389" s="12"/>
      <c r="BYU1389" s="12"/>
      <c r="BYV1389" s="12"/>
      <c r="BYW1389" s="12"/>
      <c r="BYX1389" s="12"/>
      <c r="BYY1389" s="12"/>
      <c r="BYZ1389" s="12"/>
      <c r="BZA1389" s="12"/>
      <c r="BZB1389" s="12"/>
      <c r="BZC1389" s="12"/>
      <c r="BZD1389" s="12"/>
      <c r="BZE1389" s="12"/>
      <c r="BZF1389" s="12"/>
      <c r="BZG1389" s="12"/>
      <c r="BZH1389" s="12"/>
      <c r="BZI1389" s="12"/>
      <c r="BZJ1389" s="12"/>
      <c r="BZK1389" s="12"/>
      <c r="BZL1389" s="12"/>
      <c r="BZM1389" s="12"/>
      <c r="BZN1389" s="12"/>
      <c r="BZO1389" s="12"/>
      <c r="BZP1389" s="12"/>
      <c r="BZQ1389" s="12"/>
      <c r="BZR1389" s="12"/>
      <c r="BZS1389" s="12"/>
      <c r="BZT1389" s="12"/>
      <c r="BZU1389" s="12"/>
      <c r="BZV1389" s="12"/>
      <c r="BZW1389" s="12"/>
      <c r="BZX1389" s="12"/>
      <c r="BZY1389" s="12"/>
      <c r="BZZ1389" s="12"/>
      <c r="CAA1389" s="12"/>
      <c r="CAB1389" s="12"/>
      <c r="CAC1389" s="12"/>
      <c r="CAD1389" s="12"/>
      <c r="CAE1389" s="12"/>
      <c r="CAF1389" s="12"/>
      <c r="CAG1389" s="12"/>
      <c r="CAH1389" s="12"/>
      <c r="CAI1389" s="12"/>
      <c r="CAJ1389" s="12"/>
      <c r="CAK1389" s="12"/>
      <c r="CAL1389" s="12"/>
      <c r="CAM1389" s="12"/>
      <c r="CAN1389" s="12"/>
      <c r="CAO1389" s="12"/>
      <c r="CAP1389" s="12"/>
      <c r="CAQ1389" s="12"/>
      <c r="CAR1389" s="12"/>
      <c r="CAS1389" s="12"/>
      <c r="CAT1389" s="12"/>
      <c r="CAU1389" s="12"/>
      <c r="CAV1389" s="12"/>
      <c r="CAW1389" s="12"/>
      <c r="CAX1389" s="12"/>
      <c r="CAY1389" s="12"/>
      <c r="CAZ1389" s="12"/>
      <c r="CBA1389" s="12"/>
      <c r="CBB1389" s="12"/>
      <c r="CBC1389" s="12"/>
      <c r="CBD1389" s="12"/>
      <c r="CBE1389" s="12"/>
      <c r="CBF1389" s="12"/>
      <c r="CBG1389" s="12"/>
      <c r="CBH1389" s="12"/>
      <c r="CBI1389" s="12"/>
      <c r="CBJ1389" s="12"/>
      <c r="CBK1389" s="12"/>
      <c r="CBL1389" s="12"/>
      <c r="CBM1389" s="12"/>
      <c r="CBN1389" s="12"/>
      <c r="CBO1389" s="12"/>
      <c r="CBP1389" s="12"/>
      <c r="CBQ1389" s="12"/>
      <c r="CBR1389" s="12"/>
      <c r="CBS1389" s="12"/>
      <c r="CBT1389" s="12"/>
      <c r="CBU1389" s="12"/>
      <c r="CBV1389" s="12"/>
      <c r="CBW1389" s="12"/>
      <c r="CBX1389" s="12"/>
      <c r="CBY1389" s="12"/>
      <c r="CBZ1389" s="12"/>
      <c r="CCA1389" s="12"/>
      <c r="CCB1389" s="12"/>
      <c r="CCC1389" s="12"/>
      <c r="CCD1389" s="12"/>
      <c r="CCE1389" s="12"/>
      <c r="CCF1389" s="12"/>
      <c r="CCG1389" s="12"/>
      <c r="CCH1389" s="12"/>
      <c r="CCI1389" s="12"/>
      <c r="CCJ1389" s="12"/>
      <c r="CCK1389" s="12"/>
      <c r="CCL1389" s="12"/>
      <c r="CCM1389" s="12"/>
      <c r="CCN1389" s="12"/>
      <c r="CCO1389" s="12"/>
      <c r="CCP1389" s="12"/>
      <c r="CCQ1389" s="12"/>
      <c r="CCR1389" s="12"/>
      <c r="CCS1389" s="12"/>
      <c r="CCT1389" s="12"/>
      <c r="CCU1389" s="12"/>
      <c r="CCV1389" s="12"/>
      <c r="CCW1389" s="12"/>
      <c r="CCX1389" s="12"/>
      <c r="CCY1389" s="12"/>
      <c r="CCZ1389" s="12"/>
      <c r="CDA1389" s="12"/>
      <c r="CDB1389" s="12"/>
      <c r="CDC1389" s="12"/>
      <c r="CDD1389" s="12"/>
      <c r="CDE1389" s="12"/>
      <c r="CDF1389" s="12"/>
      <c r="CDG1389" s="12"/>
      <c r="CDH1389" s="12"/>
      <c r="CDI1389" s="12"/>
      <c r="CDJ1389" s="12"/>
      <c r="CDK1389" s="12"/>
      <c r="CDL1389" s="12"/>
      <c r="CDM1389" s="12"/>
      <c r="CDN1389" s="12"/>
      <c r="CDO1389" s="12"/>
      <c r="CDP1389" s="12"/>
      <c r="CDQ1389" s="12"/>
      <c r="CDR1389" s="12"/>
      <c r="CDS1389" s="12"/>
      <c r="CDT1389" s="12"/>
      <c r="CDU1389" s="12"/>
      <c r="CDV1389" s="12"/>
      <c r="CDW1389" s="12"/>
      <c r="CDX1389" s="12"/>
      <c r="CDY1389" s="12"/>
      <c r="CDZ1389" s="12"/>
      <c r="CEA1389" s="12"/>
      <c r="CEB1389" s="12"/>
      <c r="CEC1389" s="12"/>
      <c r="CED1389" s="12"/>
      <c r="CEE1389" s="12"/>
      <c r="CEF1389" s="12"/>
      <c r="CEG1389" s="12"/>
      <c r="CEH1389" s="12"/>
      <c r="CEI1389" s="12"/>
      <c r="CEJ1389" s="12"/>
      <c r="CEK1389" s="12"/>
      <c r="CEL1389" s="12"/>
      <c r="CEM1389" s="12"/>
      <c r="CEN1389" s="12"/>
      <c r="CEO1389" s="12"/>
      <c r="CEP1389" s="12"/>
      <c r="CEQ1389" s="12"/>
      <c r="CER1389" s="12"/>
      <c r="CES1389" s="12"/>
      <c r="CET1389" s="12"/>
      <c r="CEU1389" s="12"/>
      <c r="CEV1389" s="12"/>
      <c r="CEW1389" s="12"/>
      <c r="CEX1389" s="12"/>
      <c r="CEY1389" s="12"/>
      <c r="CEZ1389" s="12"/>
      <c r="CFA1389" s="12"/>
      <c r="CFB1389" s="12"/>
      <c r="CFC1389" s="12"/>
      <c r="CFD1389" s="12"/>
      <c r="CFE1389" s="12"/>
      <c r="CFF1389" s="12"/>
      <c r="CFG1389" s="12"/>
      <c r="CFH1389" s="12"/>
      <c r="CFI1389" s="12"/>
      <c r="CFJ1389" s="12"/>
      <c r="CFK1389" s="12"/>
      <c r="CFL1389" s="12"/>
      <c r="CFM1389" s="12"/>
      <c r="CFN1389" s="12"/>
      <c r="CFO1389" s="12"/>
      <c r="CFP1389" s="12"/>
      <c r="CFQ1389" s="12"/>
      <c r="CFR1389" s="12"/>
      <c r="CFS1389" s="12"/>
      <c r="CFT1389" s="12"/>
      <c r="CFU1389" s="12"/>
      <c r="CFV1389" s="12"/>
      <c r="CFW1389" s="12"/>
      <c r="CFX1389" s="12"/>
      <c r="CFY1389" s="12"/>
      <c r="CFZ1389" s="12"/>
      <c r="CGA1389" s="12"/>
      <c r="CGB1389" s="12"/>
      <c r="CGC1389" s="12"/>
      <c r="CGD1389" s="12"/>
      <c r="CGE1389" s="12"/>
      <c r="CGF1389" s="12"/>
      <c r="CGG1389" s="12"/>
      <c r="CGH1389" s="12"/>
      <c r="CGI1389" s="12"/>
      <c r="CGJ1389" s="12"/>
      <c r="CGK1389" s="12"/>
      <c r="CGL1389" s="12"/>
      <c r="CGM1389" s="12"/>
      <c r="CGN1389" s="12"/>
      <c r="CGO1389" s="12"/>
      <c r="CGP1389" s="12"/>
      <c r="CGQ1389" s="12"/>
      <c r="CGR1389" s="12"/>
      <c r="CGS1389" s="12"/>
      <c r="CGT1389" s="12"/>
      <c r="CGU1389" s="12"/>
      <c r="CGV1389" s="12"/>
      <c r="CGW1389" s="12"/>
      <c r="CGX1389" s="12"/>
      <c r="CGY1389" s="12"/>
      <c r="CGZ1389" s="12"/>
      <c r="CHA1389" s="12"/>
      <c r="CHB1389" s="12"/>
      <c r="CHC1389" s="12"/>
      <c r="CHD1389" s="12"/>
      <c r="CHE1389" s="12"/>
      <c r="CHF1389" s="12"/>
      <c r="CHG1389" s="12"/>
      <c r="CHH1389" s="12"/>
      <c r="CHI1389" s="12"/>
      <c r="CHJ1389" s="12"/>
      <c r="CHK1389" s="12"/>
      <c r="CHL1389" s="12"/>
      <c r="CHM1389" s="12"/>
      <c r="CHN1389" s="12"/>
      <c r="CHO1389" s="12"/>
      <c r="CHP1389" s="12"/>
      <c r="CHQ1389" s="12"/>
      <c r="CHR1389" s="12"/>
      <c r="CHS1389" s="12"/>
      <c r="CHT1389" s="12"/>
      <c r="CHU1389" s="12"/>
      <c r="CHV1389" s="12"/>
      <c r="CHW1389" s="12"/>
      <c r="CHX1389" s="12"/>
      <c r="CHY1389" s="12"/>
      <c r="CHZ1389" s="12"/>
      <c r="CIA1389" s="12"/>
      <c r="CIB1389" s="12"/>
      <c r="CIC1389" s="12"/>
      <c r="CID1389" s="12"/>
      <c r="CIE1389" s="12"/>
      <c r="CIF1389" s="12"/>
      <c r="CIG1389" s="12"/>
      <c r="CIH1389" s="12"/>
      <c r="CII1389" s="12"/>
      <c r="CIJ1389" s="12"/>
      <c r="CIK1389" s="12"/>
      <c r="CIL1389" s="12"/>
      <c r="CIM1389" s="12"/>
      <c r="CIN1389" s="12"/>
      <c r="CIO1389" s="12"/>
      <c r="CIP1389" s="12"/>
      <c r="CIQ1389" s="12"/>
      <c r="CIR1389" s="12"/>
      <c r="CIS1389" s="12"/>
      <c r="CIT1389" s="12"/>
      <c r="CIU1389" s="12"/>
      <c r="CIV1389" s="12"/>
      <c r="CIW1389" s="12"/>
      <c r="CIX1389" s="12"/>
      <c r="CIY1389" s="12"/>
      <c r="CIZ1389" s="12"/>
      <c r="CJA1389" s="12"/>
      <c r="CJB1389" s="12"/>
      <c r="CJC1389" s="12"/>
      <c r="CJD1389" s="12"/>
      <c r="CJE1389" s="12"/>
      <c r="CJF1389" s="12"/>
      <c r="CJG1389" s="12"/>
      <c r="CJH1389" s="12"/>
      <c r="CJI1389" s="12"/>
      <c r="CJJ1389" s="12"/>
      <c r="CJK1389" s="12"/>
      <c r="CJL1389" s="12"/>
      <c r="CJM1389" s="12"/>
      <c r="CJN1389" s="12"/>
      <c r="CJO1389" s="12"/>
      <c r="CJP1389" s="12"/>
      <c r="CJQ1389" s="12"/>
      <c r="CJR1389" s="12"/>
      <c r="CJS1389" s="12"/>
      <c r="CJT1389" s="12"/>
      <c r="CJU1389" s="12"/>
      <c r="CJV1389" s="12"/>
      <c r="CJW1389" s="12"/>
      <c r="CJX1389" s="12"/>
      <c r="CJY1389" s="12"/>
      <c r="CJZ1389" s="12"/>
      <c r="CKA1389" s="12"/>
      <c r="CKB1389" s="12"/>
      <c r="CKC1389" s="12"/>
      <c r="CKD1389" s="12"/>
      <c r="CKE1389" s="12"/>
      <c r="CKF1389" s="12"/>
      <c r="CKG1389" s="12"/>
      <c r="CKH1389" s="12"/>
      <c r="CKI1389" s="12"/>
      <c r="CKJ1389" s="12"/>
      <c r="CKK1389" s="12"/>
      <c r="CKL1389" s="12"/>
      <c r="CKM1389" s="12"/>
      <c r="CKN1389" s="12"/>
      <c r="CKO1389" s="12"/>
      <c r="CKP1389" s="12"/>
      <c r="CKQ1389" s="12"/>
      <c r="CKR1389" s="12"/>
      <c r="CKS1389" s="12"/>
      <c r="CKT1389" s="12"/>
      <c r="CKU1389" s="12"/>
      <c r="CKV1389" s="12"/>
      <c r="CKW1389" s="12"/>
      <c r="CKX1389" s="12"/>
      <c r="CKY1389" s="12"/>
      <c r="CKZ1389" s="12"/>
      <c r="CLA1389" s="12"/>
      <c r="CLB1389" s="12"/>
      <c r="CLC1389" s="12"/>
      <c r="CLD1389" s="12"/>
      <c r="CLE1389" s="12"/>
      <c r="CLF1389" s="12"/>
      <c r="CLG1389" s="12"/>
      <c r="CLH1389" s="12"/>
      <c r="CLI1389" s="12"/>
      <c r="CLJ1389" s="12"/>
      <c r="CLK1389" s="12"/>
      <c r="CLL1389" s="12"/>
      <c r="CLM1389" s="12"/>
      <c r="CLN1389" s="12"/>
      <c r="CLO1389" s="12"/>
      <c r="CLP1389" s="12"/>
      <c r="CLQ1389" s="12"/>
      <c r="CLR1389" s="12"/>
      <c r="CLS1389" s="12"/>
      <c r="CLT1389" s="12"/>
      <c r="CLU1389" s="12"/>
      <c r="CLV1389" s="12"/>
      <c r="CLW1389" s="12"/>
      <c r="CLX1389" s="12"/>
      <c r="CLY1389" s="12"/>
      <c r="CLZ1389" s="12"/>
      <c r="CMA1389" s="12"/>
      <c r="CMB1389" s="12"/>
      <c r="CMC1389" s="12"/>
      <c r="CMD1389" s="12"/>
      <c r="CME1389" s="12"/>
      <c r="CMF1389" s="12"/>
      <c r="CMG1389" s="12"/>
      <c r="CMH1389" s="12"/>
      <c r="CMI1389" s="12"/>
      <c r="CMJ1389" s="12"/>
      <c r="CMK1389" s="12"/>
      <c r="CML1389" s="12"/>
      <c r="CMM1389" s="12"/>
      <c r="CMN1389" s="12"/>
      <c r="CMO1389" s="12"/>
      <c r="CMP1389" s="12"/>
      <c r="CMQ1389" s="12"/>
      <c r="CMR1389" s="12"/>
      <c r="CMS1389" s="12"/>
      <c r="CMT1389" s="12"/>
      <c r="CMU1389" s="12"/>
      <c r="CMV1389" s="12"/>
      <c r="CMW1389" s="12"/>
      <c r="CMX1389" s="12"/>
      <c r="CMY1389" s="12"/>
      <c r="CMZ1389" s="12"/>
      <c r="CNA1389" s="12"/>
      <c r="CNB1389" s="12"/>
      <c r="CNC1389" s="12"/>
      <c r="CND1389" s="12"/>
      <c r="CNE1389" s="12"/>
      <c r="CNF1389" s="12"/>
      <c r="CNG1389" s="12"/>
      <c r="CNH1389" s="12"/>
      <c r="CNI1389" s="12"/>
      <c r="CNJ1389" s="12"/>
      <c r="CNK1389" s="12"/>
      <c r="CNL1389" s="12"/>
      <c r="CNM1389" s="12"/>
      <c r="CNN1389" s="12"/>
      <c r="CNO1389" s="12"/>
      <c r="CNP1389" s="12"/>
      <c r="CNQ1389" s="12"/>
      <c r="CNR1389" s="12"/>
      <c r="CNS1389" s="12"/>
      <c r="CNT1389" s="12"/>
      <c r="CNU1389" s="12"/>
      <c r="CNV1389" s="12"/>
      <c r="CNW1389" s="12"/>
      <c r="CNX1389" s="12"/>
      <c r="CNY1389" s="12"/>
      <c r="CNZ1389" s="12"/>
      <c r="COA1389" s="12"/>
      <c r="COB1389" s="12"/>
      <c r="COC1389" s="12"/>
      <c r="COD1389" s="12"/>
      <c r="COE1389" s="12"/>
      <c r="COF1389" s="12"/>
      <c r="COG1389" s="12"/>
      <c r="COH1389" s="12"/>
      <c r="COI1389" s="12"/>
      <c r="COJ1389" s="12"/>
      <c r="COK1389" s="12"/>
      <c r="COL1389" s="12"/>
      <c r="COM1389" s="12"/>
      <c r="CON1389" s="12"/>
      <c r="COO1389" s="12"/>
      <c r="COP1389" s="12"/>
      <c r="COQ1389" s="12"/>
      <c r="COR1389" s="12"/>
      <c r="COS1389" s="12"/>
      <c r="COT1389" s="12"/>
      <c r="COU1389" s="12"/>
      <c r="COV1389" s="12"/>
      <c r="COW1389" s="12"/>
      <c r="COX1389" s="12"/>
      <c r="COY1389" s="12"/>
      <c r="COZ1389" s="12"/>
      <c r="CPA1389" s="12"/>
      <c r="CPB1389" s="12"/>
      <c r="CPC1389" s="12"/>
      <c r="CPD1389" s="12"/>
      <c r="CPE1389" s="12"/>
      <c r="CPF1389" s="12"/>
      <c r="CPG1389" s="12"/>
      <c r="CPH1389" s="12"/>
      <c r="CPI1389" s="12"/>
      <c r="CPJ1389" s="12"/>
      <c r="CPK1389" s="12"/>
      <c r="CPL1389" s="12"/>
      <c r="CPM1389" s="12"/>
      <c r="CPN1389" s="12"/>
      <c r="CPO1389" s="12"/>
      <c r="CPP1389" s="12"/>
      <c r="CPQ1389" s="12"/>
      <c r="CPR1389" s="12"/>
      <c r="CPS1389" s="12"/>
      <c r="CPT1389" s="12"/>
      <c r="CPU1389" s="12"/>
      <c r="CPV1389" s="12"/>
      <c r="CPW1389" s="12"/>
      <c r="CPX1389" s="12"/>
      <c r="CPY1389" s="12"/>
      <c r="CPZ1389" s="12"/>
      <c r="CQA1389" s="12"/>
      <c r="CQB1389" s="12"/>
      <c r="CQC1389" s="12"/>
      <c r="CQD1389" s="12"/>
      <c r="CQE1389" s="12"/>
      <c r="CQF1389" s="12"/>
      <c r="CQG1389" s="12"/>
      <c r="CQH1389" s="12"/>
      <c r="CQI1389" s="12"/>
      <c r="CQJ1389" s="12"/>
      <c r="CQK1389" s="12"/>
      <c r="CQL1389" s="12"/>
      <c r="CQM1389" s="12"/>
      <c r="CQN1389" s="12"/>
      <c r="CQO1389" s="12"/>
      <c r="CQP1389" s="12"/>
      <c r="CQQ1389" s="12"/>
      <c r="CQR1389" s="12"/>
      <c r="CQS1389" s="12"/>
      <c r="CQT1389" s="12"/>
      <c r="CQU1389" s="12"/>
      <c r="CQV1389" s="12"/>
      <c r="CQW1389" s="12"/>
      <c r="CQX1389" s="12"/>
      <c r="CQY1389" s="12"/>
      <c r="CQZ1389" s="12"/>
      <c r="CRA1389" s="12"/>
      <c r="CRB1389" s="12"/>
      <c r="CRC1389" s="12"/>
      <c r="CRD1389" s="12"/>
      <c r="CRE1389" s="12"/>
      <c r="CRF1389" s="12"/>
      <c r="CRG1389" s="12"/>
      <c r="CRH1389" s="12"/>
      <c r="CRI1389" s="12"/>
      <c r="CRJ1389" s="12"/>
      <c r="CRK1389" s="12"/>
      <c r="CRL1389" s="12"/>
      <c r="CRM1389" s="12"/>
      <c r="CRN1389" s="12"/>
      <c r="CRO1389" s="12"/>
      <c r="CRP1389" s="12"/>
      <c r="CRQ1389" s="12"/>
      <c r="CRR1389" s="12"/>
      <c r="CRS1389" s="12"/>
      <c r="CRT1389" s="12"/>
      <c r="CRU1389" s="12"/>
      <c r="CRV1389" s="12"/>
      <c r="CRW1389" s="12"/>
      <c r="CRX1389" s="12"/>
      <c r="CRY1389" s="12"/>
      <c r="CRZ1389" s="12"/>
      <c r="CSA1389" s="12"/>
      <c r="CSB1389" s="12"/>
      <c r="CSC1389" s="12"/>
      <c r="CSD1389" s="12"/>
      <c r="CSE1389" s="12"/>
      <c r="CSF1389" s="12"/>
      <c r="CSG1389" s="12"/>
      <c r="CSH1389" s="12"/>
      <c r="CSI1389" s="12"/>
      <c r="CSJ1389" s="12"/>
      <c r="CSK1389" s="12"/>
      <c r="CSL1389" s="12"/>
      <c r="CSM1389" s="12"/>
      <c r="CSN1389" s="12"/>
      <c r="CSO1389" s="12"/>
      <c r="CSP1389" s="12"/>
      <c r="CSQ1389" s="12"/>
      <c r="CSR1389" s="12"/>
      <c r="CSS1389" s="12"/>
      <c r="CST1389" s="12"/>
      <c r="CSU1389" s="12"/>
      <c r="CSV1389" s="12"/>
      <c r="CSW1389" s="12"/>
      <c r="CSX1389" s="12"/>
      <c r="CSY1389" s="12"/>
      <c r="CSZ1389" s="12"/>
      <c r="CTA1389" s="12"/>
      <c r="CTB1389" s="12"/>
      <c r="CTC1389" s="12"/>
      <c r="CTD1389" s="12"/>
      <c r="CTE1389" s="12"/>
      <c r="CTF1389" s="12"/>
      <c r="CTG1389" s="12"/>
      <c r="CTH1389" s="12"/>
      <c r="CTI1389" s="12"/>
      <c r="CTJ1389" s="12"/>
      <c r="CTK1389" s="12"/>
      <c r="CTL1389" s="12"/>
      <c r="CTM1389" s="12"/>
      <c r="CTN1389" s="12"/>
      <c r="CTO1389" s="12"/>
      <c r="CTP1389" s="12"/>
      <c r="CTQ1389" s="12"/>
      <c r="CTR1389" s="12"/>
      <c r="CTS1389" s="12"/>
      <c r="CTT1389" s="12"/>
      <c r="CTU1389" s="12"/>
      <c r="CTV1389" s="12"/>
      <c r="CTW1389" s="12"/>
      <c r="CTX1389" s="12"/>
      <c r="CTY1389" s="12"/>
      <c r="CTZ1389" s="12"/>
      <c r="CUA1389" s="12"/>
      <c r="CUB1389" s="12"/>
      <c r="CUC1389" s="12"/>
      <c r="CUD1389" s="12"/>
      <c r="CUE1389" s="12"/>
      <c r="CUF1389" s="12"/>
      <c r="CUG1389" s="12"/>
      <c r="CUH1389" s="12"/>
      <c r="CUI1389" s="12"/>
      <c r="CUJ1389" s="12"/>
      <c r="CUK1389" s="12"/>
      <c r="CUL1389" s="12"/>
      <c r="CUM1389" s="12"/>
      <c r="CUN1389" s="12"/>
      <c r="CUO1389" s="12"/>
      <c r="CUP1389" s="12"/>
      <c r="CUQ1389" s="12"/>
      <c r="CUR1389" s="12"/>
      <c r="CUS1389" s="12"/>
      <c r="CUT1389" s="12"/>
      <c r="CUU1389" s="12"/>
      <c r="CUV1389" s="12"/>
      <c r="CUW1389" s="12"/>
      <c r="CUX1389" s="12"/>
      <c r="CUY1389" s="12"/>
      <c r="CUZ1389" s="12"/>
      <c r="CVA1389" s="12"/>
      <c r="CVB1389" s="12"/>
      <c r="CVC1389" s="12"/>
      <c r="CVD1389" s="12"/>
      <c r="CVE1389" s="12"/>
      <c r="CVF1389" s="12"/>
      <c r="CVG1389" s="12"/>
      <c r="CVH1389" s="12"/>
      <c r="CVI1389" s="12"/>
      <c r="CVJ1389" s="12"/>
      <c r="CVK1389" s="12"/>
      <c r="CVL1389" s="12"/>
      <c r="CVM1389" s="12"/>
      <c r="CVN1389" s="12"/>
      <c r="CVO1389" s="12"/>
      <c r="CVP1389" s="12"/>
      <c r="CVQ1389" s="12"/>
      <c r="CVR1389" s="12"/>
      <c r="CVS1389" s="12"/>
      <c r="CVT1389" s="12"/>
      <c r="CVU1389" s="12"/>
      <c r="CVV1389" s="12"/>
      <c r="CVW1389" s="12"/>
      <c r="CVX1389" s="12"/>
      <c r="CVY1389" s="12"/>
      <c r="CVZ1389" s="12"/>
      <c r="CWA1389" s="12"/>
      <c r="CWB1389" s="12"/>
      <c r="CWC1389" s="12"/>
      <c r="CWD1389" s="12"/>
      <c r="CWE1389" s="12"/>
      <c r="CWF1389" s="12"/>
      <c r="CWG1389" s="12"/>
      <c r="CWH1389" s="12"/>
      <c r="CWI1389" s="12"/>
      <c r="CWJ1389" s="12"/>
      <c r="CWK1389" s="12"/>
      <c r="CWL1389" s="12"/>
      <c r="CWM1389" s="12"/>
      <c r="CWN1389" s="12"/>
      <c r="CWO1389" s="12"/>
      <c r="CWP1389" s="12"/>
      <c r="CWQ1389" s="12"/>
      <c r="CWR1389" s="12"/>
      <c r="CWS1389" s="12"/>
      <c r="CWT1389" s="12"/>
      <c r="CWU1389" s="12"/>
      <c r="CWV1389" s="12"/>
      <c r="CWW1389" s="12"/>
      <c r="CWX1389" s="12"/>
      <c r="CWY1389" s="12"/>
      <c r="CWZ1389" s="12"/>
      <c r="CXA1389" s="12"/>
      <c r="CXB1389" s="12"/>
      <c r="CXC1389" s="12"/>
      <c r="CXD1389" s="12"/>
      <c r="CXE1389" s="12"/>
      <c r="CXF1389" s="12"/>
      <c r="CXG1389" s="12"/>
      <c r="CXH1389" s="12"/>
      <c r="CXI1389" s="12"/>
      <c r="CXJ1389" s="12"/>
      <c r="CXK1389" s="12"/>
      <c r="CXL1389" s="12"/>
      <c r="CXM1389" s="12"/>
      <c r="CXN1389" s="12"/>
      <c r="CXO1389" s="12"/>
      <c r="CXP1389" s="12"/>
      <c r="CXQ1389" s="12"/>
      <c r="CXR1389" s="12"/>
      <c r="CXS1389" s="12"/>
      <c r="CXT1389" s="12"/>
      <c r="CXU1389" s="12"/>
      <c r="CXV1389" s="12"/>
      <c r="CXW1389" s="12"/>
      <c r="CXX1389" s="12"/>
      <c r="CXY1389" s="12"/>
      <c r="CXZ1389" s="12"/>
      <c r="CYA1389" s="12"/>
      <c r="CYB1389" s="12"/>
      <c r="CYC1389" s="12"/>
      <c r="CYD1389" s="12"/>
      <c r="CYE1389" s="12"/>
      <c r="CYF1389" s="12"/>
      <c r="CYG1389" s="12"/>
      <c r="CYH1389" s="12"/>
      <c r="CYI1389" s="12"/>
      <c r="CYJ1389" s="12"/>
      <c r="CYK1389" s="12"/>
      <c r="CYL1389" s="12"/>
      <c r="CYM1389" s="12"/>
      <c r="CYN1389" s="12"/>
      <c r="CYO1389" s="12"/>
      <c r="CYP1389" s="12"/>
      <c r="CYQ1389" s="12"/>
      <c r="CYR1389" s="12"/>
      <c r="CYS1389" s="12"/>
      <c r="CYT1389" s="12"/>
      <c r="CYU1389" s="12"/>
      <c r="CYV1389" s="12"/>
      <c r="CYW1389" s="12"/>
      <c r="CYX1389" s="12"/>
      <c r="CYY1389" s="12"/>
      <c r="CYZ1389" s="12"/>
      <c r="CZA1389" s="12"/>
      <c r="CZB1389" s="12"/>
      <c r="CZC1389" s="12"/>
      <c r="CZD1389" s="12"/>
      <c r="CZE1389" s="12"/>
      <c r="CZF1389" s="12"/>
      <c r="CZG1389" s="12"/>
      <c r="CZH1389" s="12"/>
      <c r="CZI1389" s="12"/>
      <c r="CZJ1389" s="12"/>
      <c r="CZK1389" s="12"/>
      <c r="CZL1389" s="12"/>
      <c r="CZM1389" s="12"/>
      <c r="CZN1389" s="12"/>
      <c r="CZO1389" s="12"/>
      <c r="CZP1389" s="12"/>
      <c r="CZQ1389" s="12"/>
      <c r="CZR1389" s="12"/>
      <c r="CZS1389" s="12"/>
      <c r="CZT1389" s="12"/>
      <c r="CZU1389" s="12"/>
      <c r="CZV1389" s="12"/>
      <c r="CZW1389" s="12"/>
      <c r="CZX1389" s="12"/>
      <c r="CZY1389" s="12"/>
      <c r="CZZ1389" s="12"/>
      <c r="DAA1389" s="12"/>
      <c r="DAB1389" s="12"/>
      <c r="DAC1389" s="12"/>
      <c r="DAD1389" s="12"/>
      <c r="DAE1389" s="12"/>
      <c r="DAF1389" s="12"/>
      <c r="DAG1389" s="12"/>
      <c r="DAH1389" s="12"/>
      <c r="DAI1389" s="12"/>
      <c r="DAJ1389" s="12"/>
      <c r="DAK1389" s="12"/>
      <c r="DAL1389" s="12"/>
      <c r="DAM1389" s="12"/>
      <c r="DAN1389" s="12"/>
      <c r="DAO1389" s="12"/>
      <c r="DAP1389" s="12"/>
      <c r="DAQ1389" s="12"/>
      <c r="DAR1389" s="12"/>
      <c r="DAS1389" s="12"/>
      <c r="DAT1389" s="12"/>
      <c r="DAU1389" s="12"/>
      <c r="DAV1389" s="12"/>
      <c r="DAW1389" s="12"/>
      <c r="DAX1389" s="12"/>
      <c r="DAY1389" s="12"/>
      <c r="DAZ1389" s="12"/>
      <c r="DBA1389" s="12"/>
      <c r="DBB1389" s="12"/>
      <c r="DBC1389" s="12"/>
      <c r="DBD1389" s="12"/>
      <c r="DBE1389" s="12"/>
      <c r="DBF1389" s="12"/>
      <c r="DBG1389" s="12"/>
      <c r="DBH1389" s="12"/>
      <c r="DBI1389" s="12"/>
      <c r="DBJ1389" s="12"/>
      <c r="DBK1389" s="12"/>
      <c r="DBL1389" s="12"/>
      <c r="DBM1389" s="12"/>
      <c r="DBN1389" s="12"/>
      <c r="DBO1389" s="12"/>
      <c r="DBP1389" s="12"/>
      <c r="DBQ1389" s="12"/>
      <c r="DBR1389" s="12"/>
      <c r="DBS1389" s="12"/>
      <c r="DBT1389" s="12"/>
      <c r="DBU1389" s="12"/>
      <c r="DBV1389" s="12"/>
      <c r="DBW1389" s="12"/>
      <c r="DBX1389" s="12"/>
      <c r="DBY1389" s="12"/>
      <c r="DBZ1389" s="12"/>
      <c r="DCA1389" s="12"/>
      <c r="DCB1389" s="12"/>
      <c r="DCC1389" s="12"/>
      <c r="DCD1389" s="12"/>
      <c r="DCE1389" s="12"/>
      <c r="DCF1389" s="12"/>
      <c r="DCG1389" s="12"/>
      <c r="DCH1389" s="12"/>
      <c r="DCI1389" s="12"/>
      <c r="DCJ1389" s="12"/>
      <c r="DCK1389" s="12"/>
      <c r="DCL1389" s="12"/>
      <c r="DCM1389" s="12"/>
      <c r="DCN1389" s="12"/>
      <c r="DCO1389" s="12"/>
      <c r="DCP1389" s="12"/>
      <c r="DCQ1389" s="12"/>
      <c r="DCR1389" s="12"/>
      <c r="DCS1389" s="12"/>
      <c r="DCT1389" s="12"/>
      <c r="DCU1389" s="12"/>
      <c r="DCV1389" s="12"/>
      <c r="DCW1389" s="12"/>
      <c r="DCX1389" s="12"/>
      <c r="DCY1389" s="12"/>
      <c r="DCZ1389" s="12"/>
      <c r="DDA1389" s="12"/>
      <c r="DDB1389" s="12"/>
      <c r="DDC1389" s="12"/>
      <c r="DDD1389" s="12"/>
      <c r="DDE1389" s="12"/>
      <c r="DDF1389" s="12"/>
      <c r="DDG1389" s="12"/>
      <c r="DDH1389" s="12"/>
      <c r="DDI1389" s="12"/>
      <c r="DDJ1389" s="12"/>
      <c r="DDK1389" s="12"/>
      <c r="DDL1389" s="12"/>
      <c r="DDM1389" s="12"/>
      <c r="DDN1389" s="12"/>
      <c r="DDO1389" s="12"/>
      <c r="DDP1389" s="12"/>
      <c r="DDQ1389" s="12"/>
      <c r="DDR1389" s="12"/>
      <c r="DDS1389" s="12"/>
      <c r="DDT1389" s="12"/>
      <c r="DDU1389" s="12"/>
      <c r="DDV1389" s="12"/>
      <c r="DDW1389" s="12"/>
      <c r="DDX1389" s="12"/>
      <c r="DDY1389" s="12"/>
      <c r="DDZ1389" s="12"/>
      <c r="DEA1389" s="12"/>
      <c r="DEB1389" s="12"/>
      <c r="DEC1389" s="12"/>
      <c r="DED1389" s="12"/>
      <c r="DEE1389" s="12"/>
      <c r="DEF1389" s="12"/>
      <c r="DEG1389" s="12"/>
      <c r="DEH1389" s="12"/>
      <c r="DEI1389" s="12"/>
      <c r="DEJ1389" s="12"/>
      <c r="DEK1389" s="12"/>
      <c r="DEL1389" s="12"/>
      <c r="DEM1389" s="12"/>
      <c r="DEN1389" s="12"/>
      <c r="DEO1389" s="12"/>
      <c r="DEP1389" s="12"/>
      <c r="DEQ1389" s="12"/>
      <c r="DER1389" s="12"/>
      <c r="DES1389" s="12"/>
      <c r="DET1389" s="12"/>
      <c r="DEU1389" s="12"/>
      <c r="DEV1389" s="12"/>
      <c r="DEW1389" s="12"/>
      <c r="DEX1389" s="12"/>
      <c r="DEY1389" s="12"/>
      <c r="DEZ1389" s="12"/>
      <c r="DFA1389" s="12"/>
      <c r="DFB1389" s="12"/>
      <c r="DFC1389" s="12"/>
      <c r="DFD1389" s="12"/>
      <c r="DFE1389" s="12"/>
      <c r="DFF1389" s="12"/>
      <c r="DFG1389" s="12"/>
      <c r="DFH1389" s="12"/>
      <c r="DFI1389" s="12"/>
      <c r="DFJ1389" s="12"/>
      <c r="DFK1389" s="12"/>
      <c r="DFL1389" s="12"/>
      <c r="DFM1389" s="12"/>
      <c r="DFN1389" s="12"/>
      <c r="DFO1389" s="12"/>
      <c r="DFP1389" s="12"/>
      <c r="DFQ1389" s="12"/>
      <c r="DFR1389" s="12"/>
      <c r="DFS1389" s="12"/>
      <c r="DFT1389" s="12"/>
      <c r="DFU1389" s="12"/>
      <c r="DFV1389" s="12"/>
      <c r="DFW1389" s="12"/>
      <c r="DFX1389" s="12"/>
      <c r="DFY1389" s="12"/>
      <c r="DFZ1389" s="12"/>
      <c r="DGA1389" s="12"/>
      <c r="DGB1389" s="12"/>
      <c r="DGC1389" s="12"/>
      <c r="DGD1389" s="12"/>
      <c r="DGE1389" s="12"/>
      <c r="DGF1389" s="12"/>
      <c r="DGG1389" s="12"/>
      <c r="DGH1389" s="12"/>
      <c r="DGI1389" s="12"/>
      <c r="DGJ1389" s="12"/>
      <c r="DGK1389" s="12"/>
      <c r="DGL1389" s="12"/>
      <c r="DGM1389" s="12"/>
      <c r="DGN1389" s="12"/>
      <c r="DGO1389" s="12"/>
      <c r="DGP1389" s="12"/>
      <c r="DGQ1389" s="12"/>
      <c r="DGR1389" s="12"/>
      <c r="DGS1389" s="12"/>
      <c r="DGT1389" s="12"/>
      <c r="DGU1389" s="12"/>
      <c r="DGV1389" s="12"/>
      <c r="DGW1389" s="12"/>
      <c r="DGX1389" s="12"/>
      <c r="DGY1389" s="12"/>
      <c r="DGZ1389" s="12"/>
      <c r="DHA1389" s="12"/>
      <c r="DHB1389" s="12"/>
      <c r="DHC1389" s="12"/>
      <c r="DHD1389" s="12"/>
      <c r="DHE1389" s="12"/>
      <c r="DHF1389" s="12"/>
      <c r="DHG1389" s="12"/>
      <c r="DHH1389" s="12"/>
      <c r="DHI1389" s="12"/>
      <c r="DHJ1389" s="12"/>
      <c r="DHK1389" s="12"/>
      <c r="DHL1389" s="12"/>
      <c r="DHM1389" s="12"/>
      <c r="DHN1389" s="12"/>
      <c r="DHO1389" s="12"/>
      <c r="DHP1389" s="12"/>
      <c r="DHQ1389" s="12"/>
      <c r="DHR1389" s="12"/>
      <c r="DHS1389" s="12"/>
      <c r="DHT1389" s="12"/>
      <c r="DHU1389" s="12"/>
      <c r="DHV1389" s="12"/>
      <c r="DHW1389" s="12"/>
      <c r="DHX1389" s="12"/>
      <c r="DHY1389" s="12"/>
      <c r="DHZ1389" s="12"/>
      <c r="DIA1389" s="12"/>
      <c r="DIB1389" s="12"/>
      <c r="DIC1389" s="12"/>
      <c r="DID1389" s="12"/>
      <c r="DIE1389" s="12"/>
      <c r="DIF1389" s="12"/>
      <c r="DIG1389" s="12"/>
      <c r="DIH1389" s="12"/>
      <c r="DII1389" s="12"/>
      <c r="DIJ1389" s="12"/>
      <c r="DIK1389" s="12"/>
      <c r="DIL1389" s="12"/>
      <c r="DIM1389" s="12"/>
      <c r="DIN1389" s="12"/>
      <c r="DIO1389" s="12"/>
      <c r="DIP1389" s="12"/>
      <c r="DIQ1389" s="12"/>
      <c r="DIR1389" s="12"/>
      <c r="DIS1389" s="12"/>
      <c r="DIT1389" s="12"/>
      <c r="DIU1389" s="12"/>
      <c r="DIV1389" s="12"/>
      <c r="DIW1389" s="12"/>
      <c r="DIX1389" s="12"/>
      <c r="DIY1389" s="12"/>
      <c r="DIZ1389" s="12"/>
      <c r="DJA1389" s="12"/>
      <c r="DJB1389" s="12"/>
      <c r="DJC1389" s="12"/>
      <c r="DJD1389" s="12"/>
      <c r="DJE1389" s="12"/>
      <c r="DJF1389" s="12"/>
      <c r="DJG1389" s="12"/>
      <c r="DJH1389" s="12"/>
      <c r="DJI1389" s="12"/>
      <c r="DJJ1389" s="12"/>
      <c r="DJK1389" s="12"/>
      <c r="DJL1389" s="12"/>
      <c r="DJM1389" s="12"/>
      <c r="DJN1389" s="12"/>
      <c r="DJO1389" s="12"/>
      <c r="DJP1389" s="12"/>
      <c r="DJQ1389" s="12"/>
      <c r="DJR1389" s="12"/>
      <c r="DJS1389" s="12"/>
      <c r="DJT1389" s="12"/>
      <c r="DJU1389" s="12"/>
      <c r="DJV1389" s="12"/>
      <c r="DJW1389" s="12"/>
      <c r="DJX1389" s="12"/>
      <c r="DJY1389" s="12"/>
      <c r="DJZ1389" s="12"/>
      <c r="DKA1389" s="12"/>
      <c r="DKB1389" s="12"/>
      <c r="DKC1389" s="12"/>
      <c r="DKD1389" s="12"/>
      <c r="DKE1389" s="12"/>
      <c r="DKF1389" s="12"/>
      <c r="DKG1389" s="12"/>
      <c r="DKH1389" s="12"/>
      <c r="DKI1389" s="12"/>
      <c r="DKJ1389" s="12"/>
      <c r="DKK1389" s="12"/>
      <c r="DKL1389" s="12"/>
      <c r="DKM1389" s="12"/>
      <c r="DKN1389" s="12"/>
      <c r="DKO1389" s="12"/>
      <c r="DKP1389" s="12"/>
      <c r="DKQ1389" s="12"/>
      <c r="DKR1389" s="12"/>
      <c r="DKS1389" s="12"/>
      <c r="DKT1389" s="12"/>
      <c r="DKU1389" s="12"/>
      <c r="DKV1389" s="12"/>
      <c r="DKW1389" s="12"/>
      <c r="DKX1389" s="12"/>
      <c r="DKY1389" s="12"/>
      <c r="DKZ1389" s="12"/>
      <c r="DLA1389" s="12"/>
      <c r="DLB1389" s="12"/>
      <c r="DLC1389" s="12"/>
      <c r="DLD1389" s="12"/>
      <c r="DLE1389" s="12"/>
      <c r="DLF1389" s="12"/>
      <c r="DLG1389" s="12"/>
      <c r="DLH1389" s="12"/>
      <c r="DLI1389" s="12"/>
      <c r="DLJ1389" s="12"/>
      <c r="DLK1389" s="12"/>
      <c r="DLL1389" s="12"/>
      <c r="DLM1389" s="12"/>
      <c r="DLN1389" s="12"/>
      <c r="DLO1389" s="12"/>
      <c r="DLP1389" s="12"/>
      <c r="DLQ1389" s="12"/>
      <c r="DLR1389" s="12"/>
      <c r="DLS1389" s="12"/>
      <c r="DLT1389" s="12"/>
      <c r="DLU1389" s="12"/>
      <c r="DLV1389" s="12"/>
      <c r="DLW1389" s="12"/>
      <c r="DLX1389" s="12"/>
      <c r="DLY1389" s="12"/>
      <c r="DLZ1389" s="12"/>
      <c r="DMA1389" s="12"/>
      <c r="DMB1389" s="12"/>
      <c r="DMC1389" s="12"/>
      <c r="DMD1389" s="12"/>
      <c r="DME1389" s="12"/>
      <c r="DMF1389" s="12"/>
      <c r="DMG1389" s="12"/>
      <c r="DMH1389" s="12"/>
      <c r="DMI1389" s="12"/>
      <c r="DMJ1389" s="12"/>
      <c r="DMK1389" s="12"/>
      <c r="DML1389" s="12"/>
      <c r="DMM1389" s="12"/>
      <c r="DMN1389" s="12"/>
      <c r="DMO1389" s="12"/>
      <c r="DMP1389" s="12"/>
      <c r="DMQ1389" s="12"/>
      <c r="DMR1389" s="12"/>
      <c r="DMS1389" s="12"/>
      <c r="DMT1389" s="12"/>
      <c r="DMU1389" s="12"/>
      <c r="DMV1389" s="12"/>
      <c r="DMW1389" s="12"/>
      <c r="DMX1389" s="12"/>
      <c r="DMY1389" s="12"/>
      <c r="DMZ1389" s="12"/>
      <c r="DNA1389" s="12"/>
      <c r="DNB1389" s="12"/>
      <c r="DNC1389" s="12"/>
      <c r="DND1389" s="12"/>
      <c r="DNE1389" s="12"/>
      <c r="DNF1389" s="12"/>
      <c r="DNG1389" s="12"/>
      <c r="DNH1389" s="12"/>
      <c r="DNI1389" s="12"/>
      <c r="DNJ1389" s="12"/>
      <c r="DNK1389" s="12"/>
      <c r="DNL1389" s="12"/>
      <c r="DNM1389" s="12"/>
      <c r="DNN1389" s="12"/>
      <c r="DNO1389" s="12"/>
      <c r="DNP1389" s="12"/>
      <c r="DNQ1389" s="12"/>
      <c r="DNR1389" s="12"/>
      <c r="DNS1389" s="12"/>
      <c r="DNT1389" s="12"/>
      <c r="DNU1389" s="12"/>
      <c r="DNV1389" s="12"/>
      <c r="DNW1389" s="12"/>
      <c r="DNX1389" s="12"/>
      <c r="DNY1389" s="12"/>
      <c r="DNZ1389" s="12"/>
      <c r="DOA1389" s="12"/>
      <c r="DOB1389" s="12"/>
      <c r="DOC1389" s="12"/>
      <c r="DOD1389" s="12"/>
      <c r="DOE1389" s="12"/>
      <c r="DOF1389" s="12"/>
      <c r="DOG1389" s="12"/>
      <c r="DOH1389" s="12"/>
      <c r="DOI1389" s="12"/>
      <c r="DOJ1389" s="12"/>
      <c r="DOK1389" s="12"/>
      <c r="DOL1389" s="12"/>
      <c r="DOM1389" s="12"/>
      <c r="DON1389" s="12"/>
      <c r="DOO1389" s="12"/>
      <c r="DOP1389" s="12"/>
      <c r="DOQ1389" s="12"/>
      <c r="DOR1389" s="12"/>
      <c r="DOS1389" s="12"/>
      <c r="DOT1389" s="12"/>
      <c r="DOU1389" s="12"/>
      <c r="DOV1389" s="12"/>
      <c r="DOW1389" s="12"/>
      <c r="DOX1389" s="12"/>
      <c r="DOY1389" s="12"/>
      <c r="DOZ1389" s="12"/>
      <c r="DPA1389" s="12"/>
      <c r="DPB1389" s="12"/>
      <c r="DPC1389" s="12"/>
      <c r="DPD1389" s="12"/>
      <c r="DPE1389" s="12"/>
      <c r="DPF1389" s="12"/>
      <c r="DPG1389" s="12"/>
      <c r="DPH1389" s="12"/>
      <c r="DPI1389" s="12"/>
      <c r="DPJ1389" s="12"/>
      <c r="DPK1389" s="12"/>
      <c r="DPL1389" s="12"/>
      <c r="DPM1389" s="12"/>
      <c r="DPN1389" s="12"/>
      <c r="DPO1389" s="12"/>
      <c r="DPP1389" s="12"/>
      <c r="DPQ1389" s="12"/>
      <c r="DPR1389" s="12"/>
      <c r="DPS1389" s="12"/>
      <c r="DPT1389" s="12"/>
      <c r="DPU1389" s="12"/>
      <c r="DPV1389" s="12"/>
      <c r="DPW1389" s="12"/>
      <c r="DPX1389" s="12"/>
      <c r="DPY1389" s="12"/>
      <c r="DPZ1389" s="12"/>
      <c r="DQA1389" s="12"/>
      <c r="DQB1389" s="12"/>
      <c r="DQC1389" s="12"/>
      <c r="DQD1389" s="12"/>
      <c r="DQE1389" s="12"/>
      <c r="DQF1389" s="12"/>
      <c r="DQG1389" s="12"/>
      <c r="DQH1389" s="12"/>
      <c r="DQI1389" s="12"/>
      <c r="DQJ1389" s="12"/>
      <c r="DQK1389" s="12"/>
      <c r="DQL1389" s="12"/>
      <c r="DQM1389" s="12"/>
      <c r="DQN1389" s="12"/>
      <c r="DQO1389" s="12"/>
      <c r="DQP1389" s="12"/>
      <c r="DQQ1389" s="12"/>
      <c r="DQR1389" s="12"/>
      <c r="DQS1389" s="12"/>
      <c r="DQT1389" s="12"/>
      <c r="DQU1389" s="12"/>
      <c r="DQV1389" s="12"/>
      <c r="DQW1389" s="12"/>
      <c r="DQX1389" s="12"/>
      <c r="DQY1389" s="12"/>
      <c r="DQZ1389" s="12"/>
      <c r="DRA1389" s="12"/>
      <c r="DRB1389" s="12"/>
      <c r="DRC1389" s="12"/>
      <c r="DRD1389" s="12"/>
      <c r="DRE1389" s="12"/>
      <c r="DRF1389" s="12"/>
      <c r="DRG1389" s="12"/>
      <c r="DRH1389" s="12"/>
      <c r="DRI1389" s="12"/>
      <c r="DRJ1389" s="12"/>
      <c r="DRK1389" s="12"/>
      <c r="DRL1389" s="12"/>
      <c r="DRM1389" s="12"/>
      <c r="DRN1389" s="12"/>
      <c r="DRO1389" s="12"/>
      <c r="DRP1389" s="12"/>
      <c r="DRQ1389" s="12"/>
      <c r="DRR1389" s="12"/>
      <c r="DRS1389" s="12"/>
      <c r="DRT1389" s="12"/>
      <c r="DRU1389" s="12"/>
      <c r="DRV1389" s="12"/>
      <c r="DRW1389" s="12"/>
      <c r="DRX1389" s="12"/>
      <c r="DRY1389" s="12"/>
      <c r="DRZ1389" s="12"/>
      <c r="DSA1389" s="12"/>
      <c r="DSB1389" s="12"/>
      <c r="DSC1389" s="12"/>
      <c r="DSD1389" s="12"/>
      <c r="DSE1389" s="12"/>
      <c r="DSF1389" s="12"/>
      <c r="DSG1389" s="12"/>
      <c r="DSH1389" s="12"/>
      <c r="DSI1389" s="12"/>
      <c r="DSJ1389" s="12"/>
      <c r="DSK1389" s="12"/>
      <c r="DSL1389" s="12"/>
      <c r="DSM1389" s="12"/>
      <c r="DSN1389" s="12"/>
      <c r="DSO1389" s="12"/>
      <c r="DSP1389" s="12"/>
      <c r="DSQ1389" s="12"/>
      <c r="DSR1389" s="12"/>
      <c r="DSS1389" s="12"/>
      <c r="DST1389" s="12"/>
      <c r="DSU1389" s="12"/>
      <c r="DSV1389" s="12"/>
      <c r="DSW1389" s="12"/>
      <c r="DSX1389" s="12"/>
      <c r="DSY1389" s="12"/>
      <c r="DSZ1389" s="12"/>
      <c r="DTA1389" s="12"/>
      <c r="DTB1389" s="12"/>
      <c r="DTC1389" s="12"/>
      <c r="DTD1389" s="12"/>
      <c r="DTE1389" s="12"/>
      <c r="DTF1389" s="12"/>
      <c r="DTG1389" s="12"/>
      <c r="DTH1389" s="12"/>
      <c r="DTI1389" s="12"/>
      <c r="DTJ1389" s="12"/>
      <c r="DTK1389" s="12"/>
      <c r="DTL1389" s="12"/>
      <c r="DTM1389" s="12"/>
      <c r="DTN1389" s="12"/>
      <c r="DTO1389" s="12"/>
      <c r="DTP1389" s="12"/>
      <c r="DTQ1389" s="12"/>
      <c r="DTR1389" s="12"/>
      <c r="DTS1389" s="12"/>
      <c r="DTT1389" s="12"/>
      <c r="DTU1389" s="12"/>
      <c r="DTV1389" s="12"/>
      <c r="DTW1389" s="12"/>
      <c r="DTX1389" s="12"/>
      <c r="DTY1389" s="12"/>
      <c r="DTZ1389" s="12"/>
      <c r="DUA1389" s="12"/>
      <c r="DUB1389" s="12"/>
      <c r="DUC1389" s="12"/>
      <c r="DUD1389" s="12"/>
      <c r="DUE1389" s="12"/>
      <c r="DUF1389" s="12"/>
      <c r="DUG1389" s="12"/>
      <c r="DUH1389" s="12"/>
      <c r="DUI1389" s="12"/>
      <c r="DUJ1389" s="12"/>
      <c r="DUK1389" s="12"/>
      <c r="DUL1389" s="12"/>
      <c r="DUM1389" s="12"/>
      <c r="DUN1389" s="12"/>
      <c r="DUO1389" s="12"/>
      <c r="DUP1389" s="12"/>
      <c r="DUQ1389" s="12"/>
      <c r="DUR1389" s="12"/>
      <c r="DUS1389" s="12"/>
      <c r="DUT1389" s="12"/>
      <c r="DUU1389" s="12"/>
      <c r="DUV1389" s="12"/>
      <c r="DUW1389" s="12"/>
      <c r="DUX1389" s="12"/>
      <c r="DUY1389" s="12"/>
      <c r="DUZ1389" s="12"/>
      <c r="DVA1389" s="12"/>
      <c r="DVB1389" s="12"/>
      <c r="DVC1389" s="12"/>
      <c r="DVD1389" s="12"/>
      <c r="DVE1389" s="12"/>
      <c r="DVF1389" s="12"/>
      <c r="DVG1389" s="12"/>
      <c r="DVH1389" s="12"/>
      <c r="DVI1389" s="12"/>
      <c r="DVJ1389" s="12"/>
      <c r="DVK1389" s="12"/>
      <c r="DVL1389" s="12"/>
      <c r="DVM1389" s="12"/>
      <c r="DVN1389" s="12"/>
      <c r="DVO1389" s="12"/>
      <c r="DVP1389" s="12"/>
      <c r="DVQ1389" s="12"/>
      <c r="DVR1389" s="12"/>
      <c r="DVS1389" s="12"/>
      <c r="DVT1389" s="12"/>
      <c r="DVU1389" s="12"/>
      <c r="DVV1389" s="12"/>
      <c r="DVW1389" s="12"/>
      <c r="DVX1389" s="12"/>
      <c r="DVY1389" s="12"/>
      <c r="DVZ1389" s="12"/>
      <c r="DWA1389" s="12"/>
      <c r="DWB1389" s="12"/>
      <c r="DWC1389" s="12"/>
      <c r="DWD1389" s="12"/>
      <c r="DWE1389" s="12"/>
      <c r="DWF1389" s="12"/>
      <c r="DWG1389" s="12"/>
      <c r="DWH1389" s="12"/>
      <c r="DWI1389" s="12"/>
      <c r="DWJ1389" s="12"/>
      <c r="DWK1389" s="12"/>
      <c r="DWL1389" s="12"/>
      <c r="DWM1389" s="12"/>
      <c r="DWN1389" s="12"/>
      <c r="DWO1389" s="12"/>
      <c r="DWP1389" s="12"/>
      <c r="DWQ1389" s="12"/>
      <c r="DWR1389" s="12"/>
      <c r="DWS1389" s="12"/>
      <c r="DWT1389" s="12"/>
      <c r="DWU1389" s="12"/>
      <c r="DWV1389" s="12"/>
      <c r="DWW1389" s="12"/>
      <c r="DWX1389" s="12"/>
      <c r="DWY1389" s="12"/>
      <c r="DWZ1389" s="12"/>
      <c r="DXA1389" s="12"/>
      <c r="DXB1389" s="12"/>
      <c r="DXC1389" s="12"/>
      <c r="DXD1389" s="12"/>
      <c r="DXE1389" s="12"/>
      <c r="DXF1389" s="12"/>
      <c r="DXG1389" s="12"/>
      <c r="DXH1389" s="12"/>
      <c r="DXI1389" s="12"/>
      <c r="DXJ1389" s="12"/>
      <c r="DXK1389" s="12"/>
      <c r="DXL1389" s="12"/>
      <c r="DXM1389" s="12"/>
      <c r="DXN1389" s="12"/>
      <c r="DXO1389" s="12"/>
      <c r="DXP1389" s="12"/>
      <c r="DXQ1389" s="12"/>
      <c r="DXR1389" s="12"/>
      <c r="DXS1389" s="12"/>
      <c r="DXT1389" s="12"/>
      <c r="DXU1389" s="12"/>
      <c r="DXV1389" s="12"/>
      <c r="DXW1389" s="12"/>
      <c r="DXX1389" s="12"/>
      <c r="DXY1389" s="12"/>
      <c r="DXZ1389" s="12"/>
      <c r="DYA1389" s="12"/>
      <c r="DYB1389" s="12"/>
      <c r="DYC1389" s="12"/>
      <c r="DYD1389" s="12"/>
      <c r="DYE1389" s="12"/>
      <c r="DYF1389" s="12"/>
      <c r="DYG1389" s="12"/>
      <c r="DYH1389" s="12"/>
      <c r="DYI1389" s="12"/>
      <c r="DYJ1389" s="12"/>
      <c r="DYK1389" s="12"/>
      <c r="DYL1389" s="12"/>
      <c r="DYM1389" s="12"/>
      <c r="DYN1389" s="12"/>
      <c r="DYO1389" s="12"/>
      <c r="DYP1389" s="12"/>
      <c r="DYQ1389" s="12"/>
      <c r="DYR1389" s="12"/>
      <c r="DYS1389" s="12"/>
      <c r="DYT1389" s="12"/>
      <c r="DYU1389" s="12"/>
      <c r="DYV1389" s="12"/>
      <c r="DYW1389" s="12"/>
      <c r="DYX1389" s="12"/>
      <c r="DYY1389" s="12"/>
      <c r="DYZ1389" s="12"/>
      <c r="DZA1389" s="12"/>
      <c r="DZB1389" s="12"/>
      <c r="DZC1389" s="12"/>
      <c r="DZD1389" s="12"/>
      <c r="DZE1389" s="12"/>
      <c r="DZF1389" s="12"/>
      <c r="DZG1389" s="12"/>
      <c r="DZH1389" s="12"/>
      <c r="DZI1389" s="12"/>
      <c r="DZJ1389" s="12"/>
      <c r="DZK1389" s="12"/>
      <c r="DZL1389" s="12"/>
      <c r="DZM1389" s="12"/>
      <c r="DZN1389" s="12"/>
      <c r="DZO1389" s="12"/>
      <c r="DZP1389" s="12"/>
      <c r="DZQ1389" s="12"/>
      <c r="DZR1389" s="12"/>
      <c r="DZS1389" s="12"/>
      <c r="DZT1389" s="12"/>
      <c r="DZU1389" s="12"/>
      <c r="DZV1389" s="12"/>
      <c r="DZW1389" s="12"/>
      <c r="DZX1389" s="12"/>
      <c r="DZY1389" s="12"/>
      <c r="DZZ1389" s="12"/>
      <c r="EAA1389" s="12"/>
      <c r="EAB1389" s="12"/>
      <c r="EAC1389" s="12"/>
      <c r="EAD1389" s="12"/>
      <c r="EAE1389" s="12"/>
      <c r="EAF1389" s="12"/>
      <c r="EAG1389" s="12"/>
      <c r="EAH1389" s="12"/>
      <c r="EAI1389" s="12"/>
      <c r="EAJ1389" s="12"/>
      <c r="EAK1389" s="12"/>
      <c r="EAL1389" s="12"/>
      <c r="EAM1389" s="12"/>
      <c r="EAN1389" s="12"/>
      <c r="EAO1389" s="12"/>
      <c r="EAP1389" s="12"/>
      <c r="EAQ1389" s="12"/>
      <c r="EAR1389" s="12"/>
      <c r="EAS1389" s="12"/>
      <c r="EAT1389" s="12"/>
      <c r="EAU1389" s="12"/>
      <c r="EAV1389" s="12"/>
      <c r="EAW1389" s="12"/>
      <c r="EAX1389" s="12"/>
      <c r="EAY1389" s="12"/>
      <c r="EAZ1389" s="12"/>
      <c r="EBA1389" s="12"/>
      <c r="EBB1389" s="12"/>
      <c r="EBC1389" s="12"/>
      <c r="EBD1389" s="12"/>
      <c r="EBE1389" s="12"/>
      <c r="EBF1389" s="12"/>
      <c r="EBG1389" s="12"/>
      <c r="EBH1389" s="12"/>
      <c r="EBI1389" s="12"/>
      <c r="EBJ1389" s="12"/>
      <c r="EBK1389" s="12"/>
      <c r="EBL1389" s="12"/>
      <c r="EBM1389" s="12"/>
      <c r="EBN1389" s="12"/>
      <c r="EBO1389" s="12"/>
      <c r="EBP1389" s="12"/>
      <c r="EBQ1389" s="12"/>
      <c r="EBR1389" s="12"/>
      <c r="EBS1389" s="12"/>
      <c r="EBT1389" s="12"/>
      <c r="EBU1389" s="12"/>
      <c r="EBV1389" s="12"/>
      <c r="EBW1389" s="12"/>
      <c r="EBX1389" s="12"/>
      <c r="EBY1389" s="12"/>
      <c r="EBZ1389" s="12"/>
      <c r="ECA1389" s="12"/>
      <c r="ECB1389" s="12"/>
      <c r="ECC1389" s="12"/>
      <c r="ECD1389" s="12"/>
      <c r="ECE1389" s="12"/>
      <c r="ECF1389" s="12"/>
      <c r="ECG1389" s="12"/>
      <c r="ECH1389" s="12"/>
      <c r="ECI1389" s="12"/>
      <c r="ECJ1389" s="12"/>
      <c r="ECK1389" s="12"/>
      <c r="ECL1389" s="12"/>
      <c r="ECM1389" s="12"/>
      <c r="ECN1389" s="12"/>
      <c r="ECO1389" s="12"/>
      <c r="ECP1389" s="12"/>
      <c r="ECQ1389" s="12"/>
      <c r="ECR1389" s="12"/>
      <c r="ECS1389" s="12"/>
      <c r="ECT1389" s="12"/>
      <c r="ECU1389" s="12"/>
      <c r="ECV1389" s="12"/>
      <c r="ECW1389" s="12"/>
      <c r="ECX1389" s="12"/>
      <c r="ECY1389" s="12"/>
      <c r="ECZ1389" s="12"/>
      <c r="EDA1389" s="12"/>
      <c r="EDB1389" s="12"/>
      <c r="EDC1389" s="12"/>
      <c r="EDD1389" s="12"/>
      <c r="EDE1389" s="12"/>
      <c r="EDF1389" s="12"/>
      <c r="EDG1389" s="12"/>
      <c r="EDH1389" s="12"/>
      <c r="EDI1389" s="12"/>
      <c r="EDJ1389" s="12"/>
      <c r="EDK1389" s="12"/>
      <c r="EDL1389" s="12"/>
      <c r="EDM1389" s="12"/>
      <c r="EDN1389" s="12"/>
      <c r="EDO1389" s="12"/>
      <c r="EDP1389" s="12"/>
      <c r="EDQ1389" s="12"/>
      <c r="EDR1389" s="12"/>
      <c r="EDS1389" s="12"/>
      <c r="EDT1389" s="12"/>
      <c r="EDU1389" s="12"/>
      <c r="EDV1389" s="12"/>
      <c r="EDW1389" s="12"/>
      <c r="EDX1389" s="12"/>
      <c r="EDY1389" s="12"/>
      <c r="EDZ1389" s="12"/>
      <c r="EEA1389" s="12"/>
      <c r="EEB1389" s="12"/>
      <c r="EEC1389" s="12"/>
      <c r="EED1389" s="12"/>
      <c r="EEE1389" s="12"/>
      <c r="EEF1389" s="12"/>
      <c r="EEG1389" s="12"/>
      <c r="EEH1389" s="12"/>
      <c r="EEI1389" s="12"/>
      <c r="EEJ1389" s="12"/>
      <c r="EEK1389" s="12"/>
      <c r="EEL1389" s="12"/>
      <c r="EEM1389" s="12"/>
      <c r="EEN1389" s="12"/>
      <c r="EEO1389" s="12"/>
      <c r="EEP1389" s="12"/>
      <c r="EEQ1389" s="12"/>
      <c r="EER1389" s="12"/>
      <c r="EES1389" s="12"/>
      <c r="EET1389" s="12"/>
      <c r="EEU1389" s="12"/>
      <c r="EEV1389" s="12"/>
      <c r="EEW1389" s="12"/>
      <c r="EEX1389" s="12"/>
      <c r="EEY1389" s="12"/>
      <c r="EEZ1389" s="12"/>
      <c r="EFA1389" s="12"/>
      <c r="EFB1389" s="12"/>
      <c r="EFC1389" s="12"/>
      <c r="EFD1389" s="12"/>
      <c r="EFE1389" s="12"/>
      <c r="EFF1389" s="12"/>
      <c r="EFG1389" s="12"/>
      <c r="EFH1389" s="12"/>
      <c r="EFI1389" s="12"/>
      <c r="EFJ1389" s="12"/>
      <c r="EFK1389" s="12"/>
      <c r="EFL1389" s="12"/>
      <c r="EFM1389" s="12"/>
      <c r="EFN1389" s="12"/>
      <c r="EFO1389" s="12"/>
      <c r="EFP1389" s="12"/>
      <c r="EFQ1389" s="12"/>
      <c r="EFR1389" s="12"/>
      <c r="EFS1389" s="12"/>
      <c r="EFT1389" s="12"/>
      <c r="EFU1389" s="12"/>
      <c r="EFV1389" s="12"/>
      <c r="EFW1389" s="12"/>
      <c r="EFX1389" s="12"/>
      <c r="EFY1389" s="12"/>
      <c r="EFZ1389" s="12"/>
      <c r="EGA1389" s="12"/>
      <c r="EGB1389" s="12"/>
      <c r="EGC1389" s="12"/>
      <c r="EGD1389" s="12"/>
      <c r="EGE1389" s="12"/>
      <c r="EGF1389" s="12"/>
      <c r="EGG1389" s="12"/>
      <c r="EGH1389" s="12"/>
      <c r="EGI1389" s="12"/>
      <c r="EGJ1389" s="12"/>
      <c r="EGK1389" s="12"/>
      <c r="EGL1389" s="12"/>
      <c r="EGM1389" s="12"/>
      <c r="EGN1389" s="12"/>
      <c r="EGO1389" s="12"/>
      <c r="EGP1389" s="12"/>
      <c r="EGQ1389" s="12"/>
      <c r="EGR1389" s="12"/>
      <c r="EGS1389" s="12"/>
      <c r="EGT1389" s="12"/>
      <c r="EGU1389" s="12"/>
      <c r="EGV1389" s="12"/>
      <c r="EGW1389" s="12"/>
      <c r="EGX1389" s="12"/>
      <c r="EGY1389" s="12"/>
      <c r="EGZ1389" s="12"/>
      <c r="EHA1389" s="12"/>
      <c r="EHB1389" s="12"/>
      <c r="EHC1389" s="12"/>
      <c r="EHD1389" s="12"/>
      <c r="EHE1389" s="12"/>
      <c r="EHF1389" s="12"/>
      <c r="EHG1389" s="12"/>
      <c r="EHH1389" s="12"/>
      <c r="EHI1389" s="12"/>
      <c r="EHJ1389" s="12"/>
      <c r="EHK1389" s="12"/>
      <c r="EHL1389" s="12"/>
      <c r="EHM1389" s="12"/>
      <c r="EHN1389" s="12"/>
      <c r="EHO1389" s="12"/>
      <c r="EHP1389" s="12"/>
      <c r="EHQ1389" s="12"/>
      <c r="EHR1389" s="12"/>
      <c r="EHS1389" s="12"/>
      <c r="EHT1389" s="12"/>
      <c r="EHU1389" s="12"/>
      <c r="EHV1389" s="12"/>
      <c r="EHW1389" s="12"/>
      <c r="EHX1389" s="12"/>
      <c r="EHY1389" s="12"/>
      <c r="EHZ1389" s="12"/>
      <c r="EIA1389" s="12"/>
      <c r="EIB1389" s="12"/>
      <c r="EIC1389" s="12"/>
      <c r="EID1389" s="12"/>
      <c r="EIE1389" s="12"/>
      <c r="EIF1389" s="12"/>
      <c r="EIG1389" s="12"/>
      <c r="EIH1389" s="12"/>
      <c r="EII1389" s="12"/>
      <c r="EIJ1389" s="12"/>
      <c r="EIK1389" s="12"/>
      <c r="EIL1389" s="12"/>
      <c r="EIM1389" s="12"/>
      <c r="EIN1389" s="12"/>
      <c r="EIO1389" s="12"/>
      <c r="EIP1389" s="12"/>
      <c r="EIQ1389" s="12"/>
      <c r="EIR1389" s="12"/>
      <c r="EIS1389" s="12"/>
      <c r="EIT1389" s="12"/>
      <c r="EIU1389" s="12"/>
      <c r="EIV1389" s="12"/>
      <c r="EIW1389" s="12"/>
      <c r="EIX1389" s="12"/>
      <c r="EIY1389" s="12"/>
      <c r="EIZ1389" s="12"/>
      <c r="EJA1389" s="12"/>
      <c r="EJB1389" s="12"/>
      <c r="EJC1389" s="12"/>
      <c r="EJD1389" s="12"/>
      <c r="EJE1389" s="12"/>
      <c r="EJF1389" s="12"/>
      <c r="EJG1389" s="12"/>
      <c r="EJH1389" s="12"/>
      <c r="EJI1389" s="12"/>
      <c r="EJJ1389" s="12"/>
      <c r="EJK1389" s="12"/>
      <c r="EJL1389" s="12"/>
      <c r="EJM1389" s="12"/>
      <c r="EJN1389" s="12"/>
      <c r="EJO1389" s="12"/>
      <c r="EJP1389" s="12"/>
      <c r="EJQ1389" s="12"/>
      <c r="EJR1389" s="12"/>
      <c r="EJS1389" s="12"/>
      <c r="EJT1389" s="12"/>
      <c r="EJU1389" s="12"/>
      <c r="EJV1389" s="12"/>
      <c r="EJW1389" s="12"/>
      <c r="EJX1389" s="12"/>
      <c r="EJY1389" s="12"/>
      <c r="EJZ1389" s="12"/>
      <c r="EKA1389" s="12"/>
      <c r="EKB1389" s="12"/>
      <c r="EKC1389" s="12"/>
      <c r="EKD1389" s="12"/>
      <c r="EKE1389" s="12"/>
      <c r="EKF1389" s="12"/>
      <c r="EKG1389" s="12"/>
      <c r="EKH1389" s="12"/>
      <c r="EKI1389" s="12"/>
      <c r="EKJ1389" s="12"/>
      <c r="EKK1389" s="12"/>
      <c r="EKL1389" s="12"/>
      <c r="EKM1389" s="12"/>
      <c r="EKN1389" s="12"/>
      <c r="EKO1389" s="12"/>
      <c r="EKP1389" s="12"/>
      <c r="EKQ1389" s="12"/>
      <c r="EKR1389" s="12"/>
      <c r="EKS1389" s="12"/>
      <c r="EKT1389" s="12"/>
      <c r="EKU1389" s="12"/>
      <c r="EKV1389" s="12"/>
      <c r="EKW1389" s="12"/>
      <c r="EKX1389" s="12"/>
      <c r="EKY1389" s="12"/>
      <c r="EKZ1389" s="12"/>
      <c r="ELA1389" s="12"/>
      <c r="ELB1389" s="12"/>
      <c r="ELC1389" s="12"/>
      <c r="ELD1389" s="12"/>
      <c r="ELE1389" s="12"/>
      <c r="ELF1389" s="12"/>
      <c r="ELG1389" s="12"/>
      <c r="ELH1389" s="12"/>
      <c r="ELI1389" s="12"/>
      <c r="ELJ1389" s="12"/>
      <c r="ELK1389" s="12"/>
      <c r="ELL1389" s="12"/>
      <c r="ELM1389" s="12"/>
      <c r="ELN1389" s="12"/>
      <c r="ELO1389" s="12"/>
      <c r="ELP1389" s="12"/>
      <c r="ELQ1389" s="12"/>
      <c r="ELR1389" s="12"/>
      <c r="ELS1389" s="12"/>
      <c r="ELT1389" s="12"/>
      <c r="ELU1389" s="12"/>
      <c r="ELV1389" s="12"/>
      <c r="ELW1389" s="12"/>
      <c r="ELX1389" s="12"/>
      <c r="ELY1389" s="12"/>
      <c r="ELZ1389" s="12"/>
      <c r="EMA1389" s="12"/>
      <c r="EMB1389" s="12"/>
      <c r="EMC1389" s="12"/>
      <c r="EMD1389" s="12"/>
      <c r="EME1389" s="12"/>
      <c r="EMF1389" s="12"/>
      <c r="EMG1389" s="12"/>
      <c r="EMH1389" s="12"/>
      <c r="EMI1389" s="12"/>
      <c r="EMJ1389" s="12"/>
      <c r="EMK1389" s="12"/>
      <c r="EML1389" s="12"/>
      <c r="EMM1389" s="12"/>
      <c r="EMN1389" s="12"/>
      <c r="EMO1389" s="12"/>
      <c r="EMP1389" s="12"/>
      <c r="EMQ1389" s="12"/>
      <c r="EMR1389" s="12"/>
      <c r="EMS1389" s="12"/>
      <c r="EMT1389" s="12"/>
      <c r="EMU1389" s="12"/>
      <c r="EMV1389" s="12"/>
      <c r="EMW1389" s="12"/>
      <c r="EMX1389" s="12"/>
      <c r="EMY1389" s="12"/>
      <c r="EMZ1389" s="12"/>
      <c r="ENA1389" s="12"/>
      <c r="ENB1389" s="12"/>
      <c r="ENC1389" s="12"/>
      <c r="END1389" s="12"/>
      <c r="ENE1389" s="12"/>
      <c r="ENF1389" s="12"/>
      <c r="ENG1389" s="12"/>
      <c r="ENH1389" s="12"/>
      <c r="ENI1389" s="12"/>
      <c r="ENJ1389" s="12"/>
      <c r="ENK1389" s="12"/>
      <c r="ENL1389" s="12"/>
      <c r="ENM1389" s="12"/>
      <c r="ENN1389" s="12"/>
      <c r="ENO1389" s="12"/>
      <c r="ENP1389" s="12"/>
      <c r="ENQ1389" s="12"/>
      <c r="ENR1389" s="12"/>
      <c r="ENS1389" s="12"/>
      <c r="ENT1389" s="12"/>
      <c r="ENU1389" s="12"/>
      <c r="ENV1389" s="12"/>
      <c r="ENW1389" s="12"/>
      <c r="ENX1389" s="12"/>
      <c r="ENY1389" s="12"/>
      <c r="ENZ1389" s="12"/>
      <c r="EOA1389" s="12"/>
      <c r="EOB1389" s="12"/>
      <c r="EOC1389" s="12"/>
      <c r="EOD1389" s="12"/>
      <c r="EOE1389" s="12"/>
      <c r="EOF1389" s="12"/>
      <c r="EOG1389" s="12"/>
      <c r="EOH1389" s="12"/>
      <c r="EOI1389" s="12"/>
      <c r="EOJ1389" s="12"/>
      <c r="EOK1389" s="12"/>
      <c r="EOL1389" s="12"/>
      <c r="EOM1389" s="12"/>
      <c r="EON1389" s="12"/>
      <c r="EOO1389" s="12"/>
      <c r="EOP1389" s="12"/>
      <c r="EOQ1389" s="12"/>
      <c r="EOR1389" s="12"/>
      <c r="EOS1389" s="12"/>
      <c r="EOT1389" s="12"/>
      <c r="EOU1389" s="12"/>
      <c r="EOV1389" s="12"/>
      <c r="EOW1389" s="12"/>
      <c r="EOX1389" s="12"/>
      <c r="EOY1389" s="12"/>
      <c r="EOZ1389" s="12"/>
      <c r="EPA1389" s="12"/>
      <c r="EPB1389" s="12"/>
      <c r="EPC1389" s="12"/>
      <c r="EPD1389" s="12"/>
      <c r="EPE1389" s="12"/>
      <c r="EPF1389" s="12"/>
      <c r="EPG1389" s="12"/>
      <c r="EPH1389" s="12"/>
      <c r="EPI1389" s="12"/>
      <c r="EPJ1389" s="12"/>
      <c r="EPK1389" s="12"/>
      <c r="EPL1389" s="12"/>
      <c r="EPM1389" s="12"/>
      <c r="EPN1389" s="12"/>
      <c r="EPO1389" s="12"/>
      <c r="EPP1389" s="12"/>
      <c r="EPQ1389" s="12"/>
      <c r="EPR1389" s="12"/>
      <c r="EPS1389" s="12"/>
      <c r="EPT1389" s="12"/>
      <c r="EPU1389" s="12"/>
      <c r="EPV1389" s="12"/>
      <c r="EPW1389" s="12"/>
      <c r="EPX1389" s="12"/>
      <c r="EPY1389" s="12"/>
      <c r="EPZ1389" s="12"/>
      <c r="EQA1389" s="12"/>
      <c r="EQB1389" s="12"/>
      <c r="EQC1389" s="12"/>
      <c r="EQD1389" s="12"/>
      <c r="EQE1389" s="12"/>
      <c r="EQF1389" s="12"/>
      <c r="EQG1389" s="12"/>
      <c r="EQH1389" s="12"/>
      <c r="EQI1389" s="12"/>
      <c r="EQJ1389" s="12"/>
      <c r="EQK1389" s="12"/>
      <c r="EQL1389" s="12"/>
      <c r="EQM1389" s="12"/>
      <c r="EQN1389" s="12"/>
      <c r="EQO1389" s="12"/>
      <c r="EQP1389" s="12"/>
      <c r="EQQ1389" s="12"/>
      <c r="EQR1389" s="12"/>
      <c r="EQS1389" s="12"/>
      <c r="EQT1389" s="12"/>
      <c r="EQU1389" s="12"/>
      <c r="EQV1389" s="12"/>
      <c r="EQW1389" s="12"/>
      <c r="EQX1389" s="12"/>
      <c r="EQY1389" s="12"/>
      <c r="EQZ1389" s="12"/>
      <c r="ERA1389" s="12"/>
      <c r="ERB1389" s="12"/>
      <c r="ERC1389" s="12"/>
      <c r="ERD1389" s="12"/>
      <c r="ERE1389" s="12"/>
      <c r="ERF1389" s="12"/>
      <c r="ERG1389" s="12"/>
      <c r="ERH1389" s="12"/>
      <c r="ERI1389" s="12"/>
      <c r="ERJ1389" s="12"/>
      <c r="ERK1389" s="12"/>
      <c r="ERL1389" s="12"/>
      <c r="ERM1389" s="12"/>
      <c r="ERN1389" s="12"/>
      <c r="ERO1389" s="12"/>
      <c r="ERP1389" s="12"/>
      <c r="ERQ1389" s="12"/>
      <c r="ERR1389" s="12"/>
      <c r="ERS1389" s="12"/>
      <c r="ERT1389" s="12"/>
      <c r="ERU1389" s="12"/>
      <c r="ERV1389" s="12"/>
      <c r="ERW1389" s="12"/>
      <c r="ERX1389" s="12"/>
      <c r="ERY1389" s="12"/>
      <c r="ERZ1389" s="12"/>
      <c r="ESA1389" s="12"/>
      <c r="ESB1389" s="12"/>
      <c r="ESC1389" s="12"/>
      <c r="ESD1389" s="12"/>
      <c r="ESE1389" s="12"/>
      <c r="ESF1389" s="12"/>
      <c r="ESG1389" s="12"/>
      <c r="ESH1389" s="12"/>
      <c r="ESI1389" s="12"/>
      <c r="ESJ1389" s="12"/>
      <c r="ESK1389" s="12"/>
      <c r="ESL1389" s="12"/>
      <c r="ESM1389" s="12"/>
      <c r="ESN1389" s="12"/>
      <c r="ESO1389" s="12"/>
      <c r="ESP1389" s="12"/>
      <c r="ESQ1389" s="12"/>
      <c r="ESR1389" s="12"/>
      <c r="ESS1389" s="12"/>
      <c r="EST1389" s="12"/>
      <c r="ESU1389" s="12"/>
      <c r="ESV1389" s="12"/>
      <c r="ESW1389" s="12"/>
      <c r="ESX1389" s="12"/>
      <c r="ESY1389" s="12"/>
      <c r="ESZ1389" s="12"/>
      <c r="ETA1389" s="12"/>
      <c r="ETB1389" s="12"/>
      <c r="ETC1389" s="12"/>
      <c r="ETD1389" s="12"/>
      <c r="ETE1389" s="12"/>
      <c r="ETF1389" s="12"/>
      <c r="ETG1389" s="12"/>
      <c r="ETH1389" s="12"/>
      <c r="ETI1389" s="12"/>
      <c r="ETJ1389" s="12"/>
      <c r="ETK1389" s="12"/>
      <c r="ETL1389" s="12"/>
      <c r="ETM1389" s="12"/>
      <c r="ETN1389" s="12"/>
      <c r="ETO1389" s="12"/>
      <c r="ETP1389" s="12"/>
      <c r="ETQ1389" s="12"/>
      <c r="ETR1389" s="12"/>
      <c r="ETS1389" s="12"/>
      <c r="ETT1389" s="12"/>
      <c r="ETU1389" s="12"/>
      <c r="ETV1389" s="12"/>
      <c r="ETW1389" s="12"/>
      <c r="ETX1389" s="12"/>
      <c r="ETY1389" s="12"/>
      <c r="ETZ1389" s="12"/>
      <c r="EUA1389" s="12"/>
      <c r="EUB1389" s="12"/>
      <c r="EUC1389" s="12"/>
      <c r="EUD1389" s="12"/>
      <c r="EUE1389" s="12"/>
      <c r="EUF1389" s="12"/>
      <c r="EUG1389" s="12"/>
      <c r="EUH1389" s="12"/>
      <c r="EUI1389" s="12"/>
      <c r="EUJ1389" s="12"/>
      <c r="EUK1389" s="12"/>
      <c r="EUL1389" s="12"/>
      <c r="EUM1389" s="12"/>
      <c r="EUN1389" s="12"/>
      <c r="EUO1389" s="12"/>
      <c r="EUP1389" s="12"/>
      <c r="EUQ1389" s="12"/>
      <c r="EUR1389" s="12"/>
      <c r="EUS1389" s="12"/>
      <c r="EUT1389" s="12"/>
      <c r="EUU1389" s="12"/>
      <c r="EUV1389" s="12"/>
      <c r="EUW1389" s="12"/>
      <c r="EUX1389" s="12"/>
      <c r="EUY1389" s="12"/>
      <c r="EUZ1389" s="12"/>
      <c r="EVA1389" s="12"/>
      <c r="EVB1389" s="12"/>
      <c r="EVC1389" s="12"/>
      <c r="EVD1389" s="12"/>
      <c r="EVE1389" s="12"/>
      <c r="EVF1389" s="12"/>
      <c r="EVG1389" s="12"/>
      <c r="EVH1389" s="12"/>
      <c r="EVI1389" s="12"/>
      <c r="EVJ1389" s="12"/>
      <c r="EVK1389" s="12"/>
      <c r="EVL1389" s="12"/>
      <c r="EVM1389" s="12"/>
      <c r="EVN1389" s="12"/>
      <c r="EVO1389" s="12"/>
      <c r="EVP1389" s="12"/>
      <c r="EVQ1389" s="12"/>
      <c r="EVR1389" s="12"/>
      <c r="EVS1389" s="12"/>
      <c r="EVT1389" s="12"/>
      <c r="EVU1389" s="12"/>
      <c r="EVV1389" s="12"/>
      <c r="EVW1389" s="12"/>
      <c r="EVX1389" s="12"/>
      <c r="EVY1389" s="12"/>
      <c r="EVZ1389" s="12"/>
      <c r="EWA1389" s="12"/>
      <c r="EWB1389" s="12"/>
      <c r="EWC1389" s="12"/>
      <c r="EWD1389" s="12"/>
      <c r="EWE1389" s="12"/>
      <c r="EWF1389" s="12"/>
      <c r="EWG1389" s="12"/>
      <c r="EWH1389" s="12"/>
      <c r="EWI1389" s="12"/>
      <c r="EWJ1389" s="12"/>
      <c r="EWK1389" s="12"/>
      <c r="EWL1389" s="12"/>
      <c r="EWM1389" s="12"/>
      <c r="EWN1389" s="12"/>
      <c r="EWO1389" s="12"/>
      <c r="EWP1389" s="12"/>
      <c r="EWQ1389" s="12"/>
      <c r="EWR1389" s="12"/>
      <c r="EWS1389" s="12"/>
      <c r="EWT1389" s="12"/>
      <c r="EWU1389" s="12"/>
      <c r="EWV1389" s="12"/>
      <c r="EWW1389" s="12"/>
      <c r="EWX1389" s="12"/>
      <c r="EWY1389" s="12"/>
      <c r="EWZ1389" s="12"/>
      <c r="EXA1389" s="12"/>
      <c r="EXB1389" s="12"/>
      <c r="EXC1389" s="12"/>
      <c r="EXD1389" s="12"/>
      <c r="EXE1389" s="12"/>
      <c r="EXF1389" s="12"/>
      <c r="EXG1389" s="12"/>
      <c r="EXH1389" s="12"/>
      <c r="EXI1389" s="12"/>
      <c r="EXJ1389" s="12"/>
      <c r="EXK1389" s="12"/>
      <c r="EXL1389" s="12"/>
      <c r="EXM1389" s="12"/>
      <c r="EXN1389" s="12"/>
      <c r="EXO1389" s="12"/>
      <c r="EXP1389" s="12"/>
      <c r="EXQ1389" s="12"/>
      <c r="EXR1389" s="12"/>
      <c r="EXS1389" s="12"/>
      <c r="EXT1389" s="12"/>
      <c r="EXU1389" s="12"/>
      <c r="EXV1389" s="12"/>
      <c r="EXW1389" s="12"/>
      <c r="EXX1389" s="12"/>
      <c r="EXY1389" s="12"/>
      <c r="EXZ1389" s="12"/>
      <c r="EYA1389" s="12"/>
      <c r="EYB1389" s="12"/>
      <c r="EYC1389" s="12"/>
      <c r="EYD1389" s="12"/>
      <c r="EYE1389" s="12"/>
      <c r="EYF1389" s="12"/>
      <c r="EYG1389" s="12"/>
      <c r="EYH1389" s="12"/>
      <c r="EYI1389" s="12"/>
      <c r="EYJ1389" s="12"/>
      <c r="EYK1389" s="12"/>
      <c r="EYL1389" s="12"/>
      <c r="EYM1389" s="12"/>
      <c r="EYN1389" s="12"/>
      <c r="EYO1389" s="12"/>
      <c r="EYP1389" s="12"/>
      <c r="EYQ1389" s="12"/>
      <c r="EYR1389" s="12"/>
      <c r="EYS1389" s="12"/>
      <c r="EYT1389" s="12"/>
      <c r="EYU1389" s="12"/>
      <c r="EYV1389" s="12"/>
      <c r="EYW1389" s="12"/>
      <c r="EYX1389" s="12"/>
      <c r="EYY1389" s="12"/>
      <c r="EYZ1389" s="12"/>
      <c r="EZA1389" s="12"/>
      <c r="EZB1389" s="12"/>
      <c r="EZC1389" s="12"/>
      <c r="EZD1389" s="12"/>
      <c r="EZE1389" s="12"/>
      <c r="EZF1389" s="12"/>
      <c r="EZG1389" s="12"/>
      <c r="EZH1389" s="12"/>
      <c r="EZI1389" s="12"/>
      <c r="EZJ1389" s="12"/>
      <c r="EZK1389" s="12"/>
      <c r="EZL1389" s="12"/>
      <c r="EZM1389" s="12"/>
      <c r="EZN1389" s="12"/>
      <c r="EZO1389" s="12"/>
      <c r="EZP1389" s="12"/>
      <c r="EZQ1389" s="12"/>
      <c r="EZR1389" s="12"/>
      <c r="EZS1389" s="12"/>
      <c r="EZT1389" s="12"/>
      <c r="EZU1389" s="12"/>
      <c r="EZV1389" s="12"/>
      <c r="EZW1389" s="12"/>
      <c r="EZX1389" s="12"/>
      <c r="EZY1389" s="12"/>
      <c r="EZZ1389" s="12"/>
      <c r="FAA1389" s="12"/>
      <c r="FAB1389" s="12"/>
      <c r="FAC1389" s="12"/>
      <c r="FAD1389" s="12"/>
      <c r="FAE1389" s="12"/>
      <c r="FAF1389" s="12"/>
      <c r="FAG1389" s="12"/>
      <c r="FAH1389" s="12"/>
      <c r="FAI1389" s="12"/>
      <c r="FAJ1389" s="12"/>
      <c r="FAK1389" s="12"/>
      <c r="FAL1389" s="12"/>
      <c r="FAM1389" s="12"/>
      <c r="FAN1389" s="12"/>
      <c r="FAO1389" s="12"/>
      <c r="FAP1389" s="12"/>
      <c r="FAQ1389" s="12"/>
      <c r="FAR1389" s="12"/>
      <c r="FAS1389" s="12"/>
      <c r="FAT1389" s="12"/>
      <c r="FAU1389" s="12"/>
      <c r="FAV1389" s="12"/>
      <c r="FAW1389" s="12"/>
      <c r="FAX1389" s="12"/>
      <c r="FAY1389" s="12"/>
      <c r="FAZ1389" s="12"/>
      <c r="FBA1389" s="12"/>
      <c r="FBB1389" s="12"/>
      <c r="FBC1389" s="12"/>
      <c r="FBD1389" s="12"/>
      <c r="FBE1389" s="12"/>
      <c r="FBF1389" s="12"/>
      <c r="FBG1389" s="12"/>
      <c r="FBH1389" s="12"/>
      <c r="FBI1389" s="12"/>
      <c r="FBJ1389" s="12"/>
      <c r="FBK1389" s="12"/>
      <c r="FBL1389" s="12"/>
      <c r="FBM1389" s="12"/>
      <c r="FBN1389" s="12"/>
      <c r="FBO1389" s="12"/>
      <c r="FBP1389" s="12"/>
      <c r="FBQ1389" s="12"/>
      <c r="FBR1389" s="12"/>
      <c r="FBS1389" s="12"/>
      <c r="FBT1389" s="12"/>
      <c r="FBU1389" s="12"/>
      <c r="FBV1389" s="12"/>
      <c r="FBW1389" s="12"/>
      <c r="FBX1389" s="12"/>
      <c r="FBY1389" s="12"/>
      <c r="FBZ1389" s="12"/>
      <c r="FCA1389" s="12"/>
      <c r="FCB1389" s="12"/>
      <c r="FCC1389" s="12"/>
      <c r="FCD1389" s="12"/>
      <c r="FCE1389" s="12"/>
      <c r="FCF1389" s="12"/>
      <c r="FCG1389" s="12"/>
      <c r="FCH1389" s="12"/>
      <c r="FCI1389" s="12"/>
      <c r="FCJ1389" s="12"/>
      <c r="FCK1389" s="12"/>
      <c r="FCL1389" s="12"/>
      <c r="FCM1389" s="12"/>
      <c r="FCN1389" s="12"/>
      <c r="FCO1389" s="12"/>
      <c r="FCP1389" s="12"/>
      <c r="FCQ1389" s="12"/>
      <c r="FCR1389" s="12"/>
      <c r="FCS1389" s="12"/>
      <c r="FCT1389" s="12"/>
      <c r="FCU1389" s="12"/>
      <c r="FCV1389" s="12"/>
      <c r="FCW1389" s="12"/>
      <c r="FCX1389" s="12"/>
      <c r="FCY1389" s="12"/>
      <c r="FCZ1389" s="12"/>
      <c r="FDA1389" s="12"/>
      <c r="FDB1389" s="12"/>
      <c r="FDC1389" s="12"/>
      <c r="FDD1389" s="12"/>
      <c r="FDE1389" s="12"/>
      <c r="FDF1389" s="12"/>
      <c r="FDG1389" s="12"/>
      <c r="FDH1389" s="12"/>
      <c r="FDI1389" s="12"/>
      <c r="FDJ1389" s="12"/>
      <c r="FDK1389" s="12"/>
      <c r="FDL1389" s="12"/>
      <c r="FDM1389" s="12"/>
      <c r="FDN1389" s="12"/>
      <c r="FDO1389" s="12"/>
      <c r="FDP1389" s="12"/>
      <c r="FDQ1389" s="12"/>
      <c r="FDR1389" s="12"/>
      <c r="FDS1389" s="12"/>
      <c r="FDT1389" s="12"/>
      <c r="FDU1389" s="12"/>
      <c r="FDV1389" s="12"/>
      <c r="FDW1389" s="12"/>
      <c r="FDX1389" s="12"/>
      <c r="FDY1389" s="12"/>
      <c r="FDZ1389" s="12"/>
      <c r="FEA1389" s="12"/>
      <c r="FEB1389" s="12"/>
      <c r="FEC1389" s="12"/>
      <c r="FED1389" s="12"/>
      <c r="FEE1389" s="12"/>
      <c r="FEF1389" s="12"/>
      <c r="FEG1389" s="12"/>
      <c r="FEH1389" s="12"/>
      <c r="FEI1389" s="12"/>
      <c r="FEJ1389" s="12"/>
      <c r="FEK1389" s="12"/>
      <c r="FEL1389" s="12"/>
      <c r="FEM1389" s="12"/>
      <c r="FEN1389" s="12"/>
      <c r="FEO1389" s="12"/>
      <c r="FEP1389" s="12"/>
      <c r="FEQ1389" s="12"/>
      <c r="FER1389" s="12"/>
      <c r="FES1389" s="12"/>
      <c r="FET1389" s="12"/>
      <c r="FEU1389" s="12"/>
      <c r="FEV1389" s="12"/>
      <c r="FEW1389" s="12"/>
      <c r="FEX1389" s="12"/>
      <c r="FEY1389" s="12"/>
      <c r="FEZ1389" s="12"/>
      <c r="FFA1389" s="12"/>
      <c r="FFB1389" s="12"/>
      <c r="FFC1389" s="12"/>
      <c r="FFD1389" s="12"/>
      <c r="FFE1389" s="12"/>
      <c r="FFF1389" s="12"/>
      <c r="FFG1389" s="12"/>
      <c r="FFH1389" s="12"/>
      <c r="FFI1389" s="12"/>
      <c r="FFJ1389" s="12"/>
      <c r="FFK1389" s="12"/>
      <c r="FFL1389" s="12"/>
      <c r="FFM1389" s="12"/>
      <c r="FFN1389" s="12"/>
      <c r="FFO1389" s="12"/>
      <c r="FFP1389" s="12"/>
      <c r="FFQ1389" s="12"/>
      <c r="FFR1389" s="12"/>
      <c r="FFS1389" s="12"/>
      <c r="FFT1389" s="12"/>
      <c r="FFU1389" s="12"/>
      <c r="FFV1389" s="12"/>
      <c r="FFW1389" s="12"/>
      <c r="FFX1389" s="12"/>
      <c r="FFY1389" s="12"/>
      <c r="FFZ1389" s="12"/>
      <c r="FGA1389" s="12"/>
      <c r="FGB1389" s="12"/>
      <c r="FGC1389" s="12"/>
      <c r="FGD1389" s="12"/>
      <c r="FGE1389" s="12"/>
      <c r="FGF1389" s="12"/>
      <c r="FGG1389" s="12"/>
      <c r="FGH1389" s="12"/>
      <c r="FGI1389" s="12"/>
      <c r="FGJ1389" s="12"/>
      <c r="FGK1389" s="12"/>
      <c r="FGL1389" s="12"/>
      <c r="FGM1389" s="12"/>
      <c r="FGN1389" s="12"/>
      <c r="FGO1389" s="12"/>
      <c r="FGP1389" s="12"/>
      <c r="FGQ1389" s="12"/>
      <c r="FGR1389" s="12"/>
      <c r="FGS1389" s="12"/>
      <c r="FGT1389" s="12"/>
      <c r="FGU1389" s="12"/>
      <c r="FGV1389" s="12"/>
      <c r="FGW1389" s="12"/>
      <c r="FGX1389" s="12"/>
      <c r="FGY1389" s="12"/>
      <c r="FGZ1389" s="12"/>
      <c r="FHA1389" s="12"/>
      <c r="FHB1389" s="12"/>
      <c r="FHC1389" s="12"/>
      <c r="FHD1389" s="12"/>
      <c r="FHE1389" s="12"/>
      <c r="FHF1389" s="12"/>
      <c r="FHG1389" s="12"/>
      <c r="FHH1389" s="12"/>
      <c r="FHI1389" s="12"/>
      <c r="FHJ1389" s="12"/>
      <c r="FHK1389" s="12"/>
      <c r="FHL1389" s="12"/>
      <c r="FHM1389" s="12"/>
      <c r="FHN1389" s="12"/>
      <c r="FHO1389" s="12"/>
      <c r="FHP1389" s="12"/>
      <c r="FHQ1389" s="12"/>
      <c r="FHR1389" s="12"/>
      <c r="FHS1389" s="12"/>
      <c r="FHT1389" s="12"/>
      <c r="FHU1389" s="12"/>
      <c r="FHV1389" s="12"/>
      <c r="FHW1389" s="12"/>
      <c r="FHX1389" s="12"/>
      <c r="FHY1389" s="12"/>
      <c r="FHZ1389" s="12"/>
      <c r="FIA1389" s="12"/>
      <c r="FIB1389" s="12"/>
      <c r="FIC1389" s="12"/>
      <c r="FID1389" s="12"/>
      <c r="FIE1389" s="12"/>
      <c r="FIF1389" s="12"/>
      <c r="FIG1389" s="12"/>
      <c r="FIH1389" s="12"/>
      <c r="FII1389" s="12"/>
      <c r="FIJ1389" s="12"/>
      <c r="FIK1389" s="12"/>
      <c r="FIL1389" s="12"/>
      <c r="FIM1389" s="12"/>
      <c r="FIN1389" s="12"/>
      <c r="FIO1389" s="12"/>
      <c r="FIP1389" s="12"/>
      <c r="FIQ1389" s="12"/>
      <c r="FIR1389" s="12"/>
      <c r="FIS1389" s="12"/>
      <c r="FIT1389" s="12"/>
      <c r="FIU1389" s="12"/>
      <c r="FIV1389" s="12"/>
      <c r="FIW1389" s="12"/>
      <c r="FIX1389" s="12"/>
      <c r="FIY1389" s="12"/>
      <c r="FIZ1389" s="12"/>
      <c r="FJA1389" s="12"/>
      <c r="FJB1389" s="12"/>
      <c r="FJC1389" s="12"/>
      <c r="FJD1389" s="12"/>
      <c r="FJE1389" s="12"/>
      <c r="FJF1389" s="12"/>
      <c r="FJG1389" s="12"/>
      <c r="FJH1389" s="12"/>
      <c r="FJI1389" s="12"/>
      <c r="FJJ1389" s="12"/>
      <c r="FJK1389" s="12"/>
      <c r="FJL1389" s="12"/>
      <c r="FJM1389" s="12"/>
      <c r="FJN1389" s="12"/>
      <c r="FJO1389" s="12"/>
      <c r="FJP1389" s="12"/>
      <c r="FJQ1389" s="12"/>
      <c r="FJR1389" s="12"/>
      <c r="FJS1389" s="12"/>
      <c r="FJT1389" s="12"/>
      <c r="FJU1389" s="12"/>
      <c r="FJV1389" s="12"/>
      <c r="FJW1389" s="12"/>
      <c r="FJX1389" s="12"/>
      <c r="FJY1389" s="12"/>
      <c r="FJZ1389" s="12"/>
      <c r="FKA1389" s="12"/>
      <c r="FKB1389" s="12"/>
      <c r="FKC1389" s="12"/>
      <c r="FKD1389" s="12"/>
      <c r="FKE1389" s="12"/>
      <c r="FKF1389" s="12"/>
      <c r="FKG1389" s="12"/>
      <c r="FKH1389" s="12"/>
      <c r="FKI1389" s="12"/>
      <c r="FKJ1389" s="12"/>
      <c r="FKK1389" s="12"/>
      <c r="FKL1389" s="12"/>
      <c r="FKM1389" s="12"/>
      <c r="FKN1389" s="12"/>
      <c r="FKO1389" s="12"/>
      <c r="FKP1389" s="12"/>
      <c r="FKQ1389" s="12"/>
      <c r="FKR1389" s="12"/>
      <c r="FKS1389" s="12"/>
      <c r="FKT1389" s="12"/>
      <c r="FKU1389" s="12"/>
      <c r="FKV1389" s="12"/>
      <c r="FKW1389" s="12"/>
      <c r="FKX1389" s="12"/>
      <c r="FKY1389" s="12"/>
      <c r="FKZ1389" s="12"/>
      <c r="FLA1389" s="12"/>
      <c r="FLB1389" s="12"/>
      <c r="FLC1389" s="12"/>
      <c r="FLD1389" s="12"/>
      <c r="FLE1389" s="12"/>
      <c r="FLF1389" s="12"/>
      <c r="FLG1389" s="12"/>
      <c r="FLH1389" s="12"/>
      <c r="FLI1389" s="12"/>
      <c r="FLJ1389" s="12"/>
      <c r="FLK1389" s="12"/>
      <c r="FLL1389" s="12"/>
      <c r="FLM1389" s="12"/>
      <c r="FLN1389" s="12"/>
      <c r="FLO1389" s="12"/>
      <c r="FLP1389" s="12"/>
      <c r="FLQ1389" s="12"/>
      <c r="FLR1389" s="12"/>
      <c r="FLS1389" s="12"/>
      <c r="FLT1389" s="12"/>
      <c r="FLU1389" s="12"/>
      <c r="FLV1389" s="12"/>
      <c r="FLW1389" s="12"/>
      <c r="FLX1389" s="12"/>
      <c r="FLY1389" s="12"/>
      <c r="FLZ1389" s="12"/>
      <c r="FMA1389" s="12"/>
      <c r="FMB1389" s="12"/>
      <c r="FMC1389" s="12"/>
      <c r="FMD1389" s="12"/>
      <c r="FME1389" s="12"/>
      <c r="FMF1389" s="12"/>
      <c r="FMG1389" s="12"/>
      <c r="FMH1389" s="12"/>
      <c r="FMI1389" s="12"/>
      <c r="FMJ1389" s="12"/>
      <c r="FMK1389" s="12"/>
      <c r="FML1389" s="12"/>
      <c r="FMM1389" s="12"/>
      <c r="FMN1389" s="12"/>
      <c r="FMO1389" s="12"/>
      <c r="FMP1389" s="12"/>
      <c r="FMQ1389" s="12"/>
      <c r="FMR1389" s="12"/>
      <c r="FMS1389" s="12"/>
      <c r="FMT1389" s="12"/>
      <c r="FMU1389" s="12"/>
      <c r="FMV1389" s="12"/>
      <c r="FMW1389" s="12"/>
      <c r="FMX1389" s="12"/>
      <c r="FMY1389" s="12"/>
      <c r="FMZ1389" s="12"/>
      <c r="FNA1389" s="12"/>
      <c r="FNB1389" s="12"/>
      <c r="FNC1389" s="12"/>
      <c r="FND1389" s="12"/>
      <c r="FNE1389" s="12"/>
      <c r="FNF1389" s="12"/>
      <c r="FNG1389" s="12"/>
      <c r="FNH1389" s="12"/>
      <c r="FNI1389" s="12"/>
      <c r="FNJ1389" s="12"/>
      <c r="FNK1389" s="12"/>
      <c r="FNL1389" s="12"/>
      <c r="FNM1389" s="12"/>
      <c r="FNN1389" s="12"/>
      <c r="FNO1389" s="12"/>
      <c r="FNP1389" s="12"/>
      <c r="FNQ1389" s="12"/>
      <c r="FNR1389" s="12"/>
      <c r="FNS1389" s="12"/>
      <c r="FNT1389" s="12"/>
      <c r="FNU1389" s="12"/>
      <c r="FNV1389" s="12"/>
      <c r="FNW1389" s="12"/>
      <c r="FNX1389" s="12"/>
      <c r="FNY1389" s="12"/>
      <c r="FNZ1389" s="12"/>
      <c r="FOA1389" s="12"/>
      <c r="FOB1389" s="12"/>
      <c r="FOC1389" s="12"/>
      <c r="FOD1389" s="12"/>
      <c r="FOE1389" s="12"/>
      <c r="FOF1389" s="12"/>
      <c r="FOG1389" s="12"/>
      <c r="FOH1389" s="12"/>
      <c r="FOI1389" s="12"/>
      <c r="FOJ1389" s="12"/>
      <c r="FOK1389" s="12"/>
      <c r="FOL1389" s="12"/>
      <c r="FOM1389" s="12"/>
      <c r="FON1389" s="12"/>
      <c r="FOO1389" s="12"/>
      <c r="FOP1389" s="12"/>
      <c r="FOQ1389" s="12"/>
      <c r="FOR1389" s="12"/>
      <c r="FOS1389" s="12"/>
      <c r="FOT1389" s="12"/>
      <c r="FOU1389" s="12"/>
      <c r="FOV1389" s="12"/>
      <c r="FOW1389" s="12"/>
      <c r="FOX1389" s="12"/>
      <c r="FOY1389" s="12"/>
      <c r="FOZ1389" s="12"/>
      <c r="FPA1389" s="12"/>
      <c r="FPB1389" s="12"/>
      <c r="FPC1389" s="12"/>
      <c r="FPD1389" s="12"/>
      <c r="FPE1389" s="12"/>
      <c r="FPF1389" s="12"/>
      <c r="FPG1389" s="12"/>
      <c r="FPH1389" s="12"/>
      <c r="FPI1389" s="12"/>
      <c r="FPJ1389" s="12"/>
      <c r="FPK1389" s="12"/>
      <c r="FPL1389" s="12"/>
      <c r="FPM1389" s="12"/>
      <c r="FPN1389" s="12"/>
      <c r="FPO1389" s="12"/>
      <c r="FPP1389" s="12"/>
      <c r="FPQ1389" s="12"/>
      <c r="FPR1389" s="12"/>
      <c r="FPS1389" s="12"/>
      <c r="FPT1389" s="12"/>
      <c r="FPU1389" s="12"/>
      <c r="FPV1389" s="12"/>
      <c r="FPW1389" s="12"/>
      <c r="FPX1389" s="12"/>
      <c r="FPY1389" s="12"/>
      <c r="FPZ1389" s="12"/>
      <c r="FQA1389" s="12"/>
      <c r="FQB1389" s="12"/>
      <c r="FQC1389" s="12"/>
      <c r="FQD1389" s="12"/>
      <c r="FQE1389" s="12"/>
      <c r="FQF1389" s="12"/>
      <c r="FQG1389" s="12"/>
      <c r="FQH1389" s="12"/>
      <c r="FQI1389" s="12"/>
      <c r="FQJ1389" s="12"/>
      <c r="FQK1389" s="12"/>
      <c r="FQL1389" s="12"/>
      <c r="FQM1389" s="12"/>
      <c r="FQN1389" s="12"/>
      <c r="FQO1389" s="12"/>
      <c r="FQP1389" s="12"/>
      <c r="FQQ1389" s="12"/>
      <c r="FQR1389" s="12"/>
      <c r="FQS1389" s="12"/>
      <c r="FQT1389" s="12"/>
      <c r="FQU1389" s="12"/>
      <c r="FQV1389" s="12"/>
      <c r="FQW1389" s="12"/>
      <c r="FQX1389" s="12"/>
      <c r="FQY1389" s="12"/>
      <c r="FQZ1389" s="12"/>
      <c r="FRA1389" s="12"/>
      <c r="FRB1389" s="12"/>
      <c r="FRC1389" s="12"/>
      <c r="FRD1389" s="12"/>
      <c r="FRE1389" s="12"/>
      <c r="FRF1389" s="12"/>
      <c r="FRG1389" s="12"/>
      <c r="FRH1389" s="12"/>
      <c r="FRI1389" s="12"/>
      <c r="FRJ1389" s="12"/>
      <c r="FRK1389" s="12"/>
      <c r="FRL1389" s="12"/>
      <c r="FRM1389" s="12"/>
      <c r="FRN1389" s="12"/>
      <c r="FRO1389" s="12"/>
      <c r="FRP1389" s="12"/>
      <c r="FRQ1389" s="12"/>
      <c r="FRR1389" s="12"/>
      <c r="FRS1389" s="12"/>
      <c r="FRT1389" s="12"/>
      <c r="FRU1389" s="12"/>
      <c r="FRV1389" s="12"/>
      <c r="FRW1389" s="12"/>
      <c r="FRX1389" s="12"/>
      <c r="FRY1389" s="12"/>
      <c r="FRZ1389" s="12"/>
      <c r="FSA1389" s="12"/>
      <c r="FSB1389" s="12"/>
      <c r="FSC1389" s="12"/>
      <c r="FSD1389" s="12"/>
      <c r="FSE1389" s="12"/>
      <c r="FSF1389" s="12"/>
      <c r="FSG1389" s="12"/>
      <c r="FSH1389" s="12"/>
      <c r="FSI1389" s="12"/>
      <c r="FSJ1389" s="12"/>
      <c r="FSK1389" s="12"/>
      <c r="FSL1389" s="12"/>
      <c r="FSM1389" s="12"/>
      <c r="FSN1389" s="12"/>
      <c r="FSO1389" s="12"/>
      <c r="FSP1389" s="12"/>
      <c r="FSQ1389" s="12"/>
      <c r="FSR1389" s="12"/>
      <c r="FSS1389" s="12"/>
      <c r="FST1389" s="12"/>
      <c r="FSU1389" s="12"/>
      <c r="FSV1389" s="12"/>
      <c r="FSW1389" s="12"/>
      <c r="FSX1389" s="12"/>
      <c r="FSY1389" s="12"/>
      <c r="FSZ1389" s="12"/>
      <c r="FTA1389" s="12"/>
      <c r="FTB1389" s="12"/>
      <c r="FTC1389" s="12"/>
      <c r="FTD1389" s="12"/>
      <c r="FTE1389" s="12"/>
      <c r="FTF1389" s="12"/>
      <c r="FTG1389" s="12"/>
      <c r="FTH1389" s="12"/>
      <c r="FTI1389" s="12"/>
      <c r="FTJ1389" s="12"/>
      <c r="FTK1389" s="12"/>
      <c r="FTL1389" s="12"/>
      <c r="FTM1389" s="12"/>
      <c r="FTN1389" s="12"/>
      <c r="FTO1389" s="12"/>
      <c r="FTP1389" s="12"/>
      <c r="FTQ1389" s="12"/>
      <c r="FTR1389" s="12"/>
      <c r="FTS1389" s="12"/>
      <c r="FTT1389" s="12"/>
      <c r="FTU1389" s="12"/>
      <c r="FTV1389" s="12"/>
      <c r="FTW1389" s="12"/>
      <c r="FTX1389" s="12"/>
      <c r="FTY1389" s="12"/>
      <c r="FTZ1389" s="12"/>
      <c r="FUA1389" s="12"/>
      <c r="FUB1389" s="12"/>
      <c r="FUC1389" s="12"/>
      <c r="FUD1389" s="12"/>
      <c r="FUE1389" s="12"/>
      <c r="FUF1389" s="12"/>
      <c r="FUG1389" s="12"/>
      <c r="FUH1389" s="12"/>
      <c r="FUI1389" s="12"/>
      <c r="FUJ1389" s="12"/>
      <c r="FUK1389" s="12"/>
      <c r="FUL1389" s="12"/>
      <c r="FUM1389" s="12"/>
      <c r="FUN1389" s="12"/>
      <c r="FUO1389" s="12"/>
      <c r="FUP1389" s="12"/>
      <c r="FUQ1389" s="12"/>
      <c r="FUR1389" s="12"/>
      <c r="FUS1389" s="12"/>
      <c r="FUT1389" s="12"/>
      <c r="FUU1389" s="12"/>
      <c r="FUV1389" s="12"/>
      <c r="FUW1389" s="12"/>
      <c r="FUX1389" s="12"/>
      <c r="FUY1389" s="12"/>
      <c r="FUZ1389" s="12"/>
      <c r="FVA1389" s="12"/>
      <c r="FVB1389" s="12"/>
      <c r="FVC1389" s="12"/>
      <c r="FVD1389" s="12"/>
      <c r="FVE1389" s="12"/>
      <c r="FVF1389" s="12"/>
      <c r="FVG1389" s="12"/>
      <c r="FVH1389" s="12"/>
      <c r="FVI1389" s="12"/>
      <c r="FVJ1389" s="12"/>
      <c r="FVK1389" s="12"/>
      <c r="FVL1389" s="12"/>
      <c r="FVM1389" s="12"/>
      <c r="FVN1389" s="12"/>
      <c r="FVO1389" s="12"/>
      <c r="FVP1389" s="12"/>
      <c r="FVQ1389" s="12"/>
      <c r="FVR1389" s="12"/>
      <c r="FVS1389" s="12"/>
      <c r="FVT1389" s="12"/>
      <c r="FVU1389" s="12"/>
      <c r="FVV1389" s="12"/>
      <c r="FVW1389" s="12"/>
      <c r="FVX1389" s="12"/>
      <c r="FVY1389" s="12"/>
      <c r="FVZ1389" s="12"/>
      <c r="FWA1389" s="12"/>
      <c r="FWB1389" s="12"/>
      <c r="FWC1389" s="12"/>
      <c r="FWD1389" s="12"/>
      <c r="FWE1389" s="12"/>
      <c r="FWF1389" s="12"/>
      <c r="FWG1389" s="12"/>
      <c r="FWH1389" s="12"/>
      <c r="FWI1389" s="12"/>
      <c r="FWJ1389" s="12"/>
      <c r="FWK1389" s="12"/>
      <c r="FWL1389" s="12"/>
      <c r="FWM1389" s="12"/>
      <c r="FWN1389" s="12"/>
      <c r="FWO1389" s="12"/>
      <c r="FWP1389" s="12"/>
      <c r="FWQ1389" s="12"/>
      <c r="FWR1389" s="12"/>
      <c r="FWS1389" s="12"/>
      <c r="FWT1389" s="12"/>
      <c r="FWU1389" s="12"/>
      <c r="FWV1389" s="12"/>
      <c r="FWW1389" s="12"/>
      <c r="FWX1389" s="12"/>
      <c r="FWY1389" s="12"/>
      <c r="FWZ1389" s="12"/>
      <c r="FXA1389" s="12"/>
      <c r="FXB1389" s="12"/>
      <c r="FXC1389" s="12"/>
      <c r="FXD1389" s="12"/>
      <c r="FXE1389" s="12"/>
      <c r="FXF1389" s="12"/>
      <c r="FXG1389" s="12"/>
      <c r="FXH1389" s="12"/>
      <c r="FXI1389" s="12"/>
      <c r="FXJ1389" s="12"/>
      <c r="FXK1389" s="12"/>
      <c r="FXL1389" s="12"/>
      <c r="FXM1389" s="12"/>
      <c r="FXN1389" s="12"/>
      <c r="FXO1389" s="12"/>
      <c r="FXP1389" s="12"/>
      <c r="FXQ1389" s="12"/>
      <c r="FXR1389" s="12"/>
      <c r="FXS1389" s="12"/>
      <c r="FXT1389" s="12"/>
      <c r="FXU1389" s="12"/>
      <c r="FXV1389" s="12"/>
      <c r="FXW1389" s="12"/>
      <c r="FXX1389" s="12"/>
      <c r="FXY1389" s="12"/>
      <c r="FXZ1389" s="12"/>
      <c r="FYA1389" s="12"/>
      <c r="FYB1389" s="12"/>
      <c r="FYC1389" s="12"/>
      <c r="FYD1389" s="12"/>
      <c r="FYE1389" s="12"/>
      <c r="FYF1389" s="12"/>
      <c r="FYG1389" s="12"/>
      <c r="FYH1389" s="12"/>
      <c r="FYI1389" s="12"/>
      <c r="FYJ1389" s="12"/>
      <c r="FYK1389" s="12"/>
      <c r="FYL1389" s="12"/>
      <c r="FYM1389" s="12"/>
      <c r="FYN1389" s="12"/>
      <c r="FYO1389" s="12"/>
      <c r="FYP1389" s="12"/>
      <c r="FYQ1389" s="12"/>
      <c r="FYR1389" s="12"/>
      <c r="FYS1389" s="12"/>
      <c r="FYT1389" s="12"/>
      <c r="FYU1389" s="12"/>
      <c r="FYV1389" s="12"/>
      <c r="FYW1389" s="12"/>
      <c r="FYX1389" s="12"/>
      <c r="FYY1389" s="12"/>
      <c r="FYZ1389" s="12"/>
      <c r="FZA1389" s="12"/>
      <c r="FZB1389" s="12"/>
      <c r="FZC1389" s="12"/>
      <c r="FZD1389" s="12"/>
      <c r="FZE1389" s="12"/>
      <c r="FZF1389" s="12"/>
      <c r="FZG1389" s="12"/>
      <c r="FZH1389" s="12"/>
      <c r="FZI1389" s="12"/>
      <c r="FZJ1389" s="12"/>
      <c r="FZK1389" s="12"/>
      <c r="FZL1389" s="12"/>
      <c r="FZM1389" s="12"/>
      <c r="FZN1389" s="12"/>
      <c r="FZO1389" s="12"/>
      <c r="FZP1389" s="12"/>
      <c r="FZQ1389" s="12"/>
      <c r="FZR1389" s="12"/>
      <c r="FZS1389" s="12"/>
      <c r="FZT1389" s="12"/>
      <c r="FZU1389" s="12"/>
      <c r="FZV1389" s="12"/>
      <c r="FZW1389" s="12"/>
      <c r="FZX1389" s="12"/>
      <c r="FZY1389" s="12"/>
      <c r="FZZ1389" s="12"/>
      <c r="GAA1389" s="12"/>
      <c r="GAB1389" s="12"/>
      <c r="GAC1389" s="12"/>
      <c r="GAD1389" s="12"/>
      <c r="GAE1389" s="12"/>
      <c r="GAF1389" s="12"/>
      <c r="GAG1389" s="12"/>
      <c r="GAH1389" s="12"/>
      <c r="GAI1389" s="12"/>
      <c r="GAJ1389" s="12"/>
      <c r="GAK1389" s="12"/>
      <c r="GAL1389" s="12"/>
      <c r="GAM1389" s="12"/>
      <c r="GAN1389" s="12"/>
      <c r="GAO1389" s="12"/>
      <c r="GAP1389" s="12"/>
      <c r="GAQ1389" s="12"/>
      <c r="GAR1389" s="12"/>
      <c r="GAS1389" s="12"/>
      <c r="GAT1389" s="12"/>
      <c r="GAU1389" s="12"/>
      <c r="GAV1389" s="12"/>
      <c r="GAW1389" s="12"/>
      <c r="GAX1389" s="12"/>
      <c r="GAY1389" s="12"/>
      <c r="GAZ1389" s="12"/>
      <c r="GBA1389" s="12"/>
      <c r="GBB1389" s="12"/>
      <c r="GBC1389" s="12"/>
      <c r="GBD1389" s="12"/>
      <c r="GBE1389" s="12"/>
      <c r="GBF1389" s="12"/>
      <c r="GBG1389" s="12"/>
      <c r="GBH1389" s="12"/>
      <c r="GBI1389" s="12"/>
      <c r="GBJ1389" s="12"/>
      <c r="GBK1389" s="12"/>
      <c r="GBL1389" s="12"/>
      <c r="GBM1389" s="12"/>
      <c r="GBN1389" s="12"/>
      <c r="GBO1389" s="12"/>
      <c r="GBP1389" s="12"/>
      <c r="GBQ1389" s="12"/>
      <c r="GBR1389" s="12"/>
      <c r="GBS1389" s="12"/>
      <c r="GBT1389" s="12"/>
      <c r="GBU1389" s="12"/>
      <c r="GBV1389" s="12"/>
      <c r="GBW1389" s="12"/>
      <c r="GBX1389" s="12"/>
      <c r="GBY1389" s="12"/>
      <c r="GBZ1389" s="12"/>
      <c r="GCA1389" s="12"/>
      <c r="GCB1389" s="12"/>
      <c r="GCC1389" s="12"/>
      <c r="GCD1389" s="12"/>
      <c r="GCE1389" s="12"/>
      <c r="GCF1389" s="12"/>
      <c r="GCG1389" s="12"/>
      <c r="GCH1389" s="12"/>
      <c r="GCI1389" s="12"/>
      <c r="GCJ1389" s="12"/>
      <c r="GCK1389" s="12"/>
      <c r="GCL1389" s="12"/>
      <c r="GCM1389" s="12"/>
      <c r="GCN1389" s="12"/>
      <c r="GCO1389" s="12"/>
      <c r="GCP1389" s="12"/>
      <c r="GCQ1389" s="12"/>
      <c r="GCR1389" s="12"/>
      <c r="GCS1389" s="12"/>
      <c r="GCT1389" s="12"/>
      <c r="GCU1389" s="12"/>
      <c r="GCV1389" s="12"/>
      <c r="GCW1389" s="12"/>
      <c r="GCX1389" s="12"/>
      <c r="GCY1389" s="12"/>
      <c r="GCZ1389" s="12"/>
      <c r="GDA1389" s="12"/>
      <c r="GDB1389" s="12"/>
      <c r="GDC1389" s="12"/>
      <c r="GDD1389" s="12"/>
      <c r="GDE1389" s="12"/>
      <c r="GDF1389" s="12"/>
      <c r="GDG1389" s="12"/>
      <c r="GDH1389" s="12"/>
      <c r="GDI1389" s="12"/>
      <c r="GDJ1389" s="12"/>
      <c r="GDK1389" s="12"/>
      <c r="GDL1389" s="12"/>
      <c r="GDM1389" s="12"/>
      <c r="GDN1389" s="12"/>
      <c r="GDO1389" s="12"/>
      <c r="GDP1389" s="12"/>
      <c r="GDQ1389" s="12"/>
      <c r="GDR1389" s="12"/>
      <c r="GDS1389" s="12"/>
      <c r="GDT1389" s="12"/>
      <c r="GDU1389" s="12"/>
      <c r="GDV1389" s="12"/>
      <c r="GDW1389" s="12"/>
      <c r="GDX1389" s="12"/>
      <c r="GDY1389" s="12"/>
      <c r="GDZ1389" s="12"/>
      <c r="GEA1389" s="12"/>
      <c r="GEB1389" s="12"/>
      <c r="GEC1389" s="12"/>
      <c r="GED1389" s="12"/>
      <c r="GEE1389" s="12"/>
      <c r="GEF1389" s="12"/>
      <c r="GEG1389" s="12"/>
      <c r="GEH1389" s="12"/>
      <c r="GEI1389" s="12"/>
      <c r="GEJ1389" s="12"/>
      <c r="GEK1389" s="12"/>
      <c r="GEL1389" s="12"/>
      <c r="GEM1389" s="12"/>
      <c r="GEN1389" s="12"/>
      <c r="GEO1389" s="12"/>
      <c r="GEP1389" s="12"/>
      <c r="GEQ1389" s="12"/>
      <c r="GER1389" s="12"/>
      <c r="GES1389" s="12"/>
      <c r="GET1389" s="12"/>
      <c r="GEU1389" s="12"/>
      <c r="GEV1389" s="12"/>
      <c r="GEW1389" s="12"/>
      <c r="GEX1389" s="12"/>
      <c r="GEY1389" s="12"/>
      <c r="GEZ1389" s="12"/>
      <c r="GFA1389" s="12"/>
      <c r="GFB1389" s="12"/>
      <c r="GFC1389" s="12"/>
      <c r="GFD1389" s="12"/>
      <c r="GFE1389" s="12"/>
      <c r="GFF1389" s="12"/>
      <c r="GFG1389" s="12"/>
      <c r="GFH1389" s="12"/>
      <c r="GFI1389" s="12"/>
      <c r="GFJ1389" s="12"/>
      <c r="GFK1389" s="12"/>
      <c r="GFL1389" s="12"/>
      <c r="GFM1389" s="12"/>
      <c r="GFN1389" s="12"/>
      <c r="GFO1389" s="12"/>
      <c r="GFP1389" s="12"/>
      <c r="GFQ1389" s="12"/>
      <c r="GFR1389" s="12"/>
      <c r="GFS1389" s="12"/>
      <c r="GFT1389" s="12"/>
      <c r="GFU1389" s="12"/>
      <c r="GFV1389" s="12"/>
      <c r="GFW1389" s="12"/>
      <c r="GFX1389" s="12"/>
      <c r="GFY1389" s="12"/>
      <c r="GFZ1389" s="12"/>
      <c r="GGA1389" s="12"/>
      <c r="GGB1389" s="12"/>
      <c r="GGC1389" s="12"/>
      <c r="GGD1389" s="12"/>
      <c r="GGE1389" s="12"/>
      <c r="GGF1389" s="12"/>
      <c r="GGG1389" s="12"/>
      <c r="GGH1389" s="12"/>
      <c r="GGI1389" s="12"/>
      <c r="GGJ1389" s="12"/>
      <c r="GGK1389" s="12"/>
      <c r="GGL1389" s="12"/>
      <c r="GGM1389" s="12"/>
      <c r="GGN1389" s="12"/>
      <c r="GGO1389" s="12"/>
      <c r="GGP1389" s="12"/>
      <c r="GGQ1389" s="12"/>
      <c r="GGR1389" s="12"/>
      <c r="GGS1389" s="12"/>
      <c r="GGT1389" s="12"/>
      <c r="GGU1389" s="12"/>
      <c r="GGV1389" s="12"/>
      <c r="GGW1389" s="12"/>
      <c r="GGX1389" s="12"/>
      <c r="GGY1389" s="12"/>
      <c r="GGZ1389" s="12"/>
      <c r="GHA1389" s="12"/>
      <c r="GHB1389" s="12"/>
      <c r="GHC1389" s="12"/>
      <c r="GHD1389" s="12"/>
      <c r="GHE1389" s="12"/>
      <c r="GHF1389" s="12"/>
      <c r="GHG1389" s="12"/>
      <c r="GHH1389" s="12"/>
      <c r="GHI1389" s="12"/>
      <c r="GHJ1389" s="12"/>
      <c r="GHK1389" s="12"/>
      <c r="GHL1389" s="12"/>
      <c r="GHM1389" s="12"/>
      <c r="GHN1389" s="12"/>
      <c r="GHO1389" s="12"/>
      <c r="GHP1389" s="12"/>
      <c r="GHQ1389" s="12"/>
      <c r="GHR1389" s="12"/>
      <c r="GHS1389" s="12"/>
      <c r="GHT1389" s="12"/>
      <c r="GHU1389" s="12"/>
      <c r="GHV1389" s="12"/>
      <c r="GHW1389" s="12"/>
      <c r="GHX1389" s="12"/>
      <c r="GHY1389" s="12"/>
      <c r="GHZ1389" s="12"/>
      <c r="GIA1389" s="12"/>
      <c r="GIB1389" s="12"/>
      <c r="GIC1389" s="12"/>
      <c r="GID1389" s="12"/>
      <c r="GIE1389" s="12"/>
      <c r="GIF1389" s="12"/>
      <c r="GIG1389" s="12"/>
      <c r="GIH1389" s="12"/>
      <c r="GII1389" s="12"/>
      <c r="GIJ1389" s="12"/>
      <c r="GIK1389" s="12"/>
      <c r="GIL1389" s="12"/>
      <c r="GIM1389" s="12"/>
      <c r="GIN1389" s="12"/>
      <c r="GIO1389" s="12"/>
      <c r="GIP1389" s="12"/>
      <c r="GIQ1389" s="12"/>
      <c r="GIR1389" s="12"/>
      <c r="GIS1389" s="12"/>
      <c r="GIT1389" s="12"/>
      <c r="GIU1389" s="12"/>
      <c r="GIV1389" s="12"/>
      <c r="GIW1389" s="12"/>
      <c r="GIX1389" s="12"/>
      <c r="GIY1389" s="12"/>
      <c r="GIZ1389" s="12"/>
      <c r="GJA1389" s="12"/>
      <c r="GJB1389" s="12"/>
      <c r="GJC1389" s="12"/>
      <c r="GJD1389" s="12"/>
      <c r="GJE1389" s="12"/>
      <c r="GJF1389" s="12"/>
      <c r="GJG1389" s="12"/>
      <c r="GJH1389" s="12"/>
      <c r="GJI1389" s="12"/>
      <c r="GJJ1389" s="12"/>
      <c r="GJK1389" s="12"/>
      <c r="GJL1389" s="12"/>
      <c r="GJM1389" s="12"/>
      <c r="GJN1389" s="12"/>
      <c r="GJO1389" s="12"/>
      <c r="GJP1389" s="12"/>
      <c r="GJQ1389" s="12"/>
      <c r="GJR1389" s="12"/>
      <c r="GJS1389" s="12"/>
      <c r="GJT1389" s="12"/>
      <c r="GJU1389" s="12"/>
      <c r="GJV1389" s="12"/>
      <c r="GJW1389" s="12"/>
      <c r="GJX1389" s="12"/>
      <c r="GJY1389" s="12"/>
      <c r="GJZ1389" s="12"/>
      <c r="GKA1389" s="12"/>
      <c r="GKB1389" s="12"/>
      <c r="GKC1389" s="12"/>
      <c r="GKD1389" s="12"/>
      <c r="GKE1389" s="12"/>
      <c r="GKF1389" s="12"/>
      <c r="GKG1389" s="12"/>
      <c r="GKH1389" s="12"/>
      <c r="GKI1389" s="12"/>
      <c r="GKJ1389" s="12"/>
      <c r="GKK1389" s="12"/>
      <c r="GKL1389" s="12"/>
      <c r="GKM1389" s="12"/>
      <c r="GKN1389" s="12"/>
      <c r="GKO1389" s="12"/>
      <c r="GKP1389" s="12"/>
      <c r="GKQ1389" s="12"/>
      <c r="GKR1389" s="12"/>
      <c r="GKS1389" s="12"/>
      <c r="GKT1389" s="12"/>
      <c r="GKU1389" s="12"/>
      <c r="GKV1389" s="12"/>
      <c r="GKW1389" s="12"/>
      <c r="GKX1389" s="12"/>
      <c r="GKY1389" s="12"/>
      <c r="GKZ1389" s="12"/>
      <c r="GLA1389" s="12"/>
      <c r="GLB1389" s="12"/>
      <c r="GLC1389" s="12"/>
      <c r="GLD1389" s="12"/>
      <c r="GLE1389" s="12"/>
      <c r="GLF1389" s="12"/>
      <c r="GLG1389" s="12"/>
      <c r="GLH1389" s="12"/>
      <c r="GLI1389" s="12"/>
      <c r="GLJ1389" s="12"/>
      <c r="GLK1389" s="12"/>
      <c r="GLL1389" s="12"/>
      <c r="GLM1389" s="12"/>
      <c r="GLN1389" s="12"/>
      <c r="GLO1389" s="12"/>
      <c r="GLP1389" s="12"/>
      <c r="GLQ1389" s="12"/>
      <c r="GLR1389" s="12"/>
      <c r="GLS1389" s="12"/>
      <c r="GLT1389" s="12"/>
      <c r="GLU1389" s="12"/>
      <c r="GLV1389" s="12"/>
      <c r="GLW1389" s="12"/>
      <c r="GLX1389" s="12"/>
      <c r="GLY1389" s="12"/>
      <c r="GLZ1389" s="12"/>
      <c r="GMA1389" s="12"/>
      <c r="GMB1389" s="12"/>
      <c r="GMC1389" s="12"/>
      <c r="GMD1389" s="12"/>
      <c r="GME1389" s="12"/>
      <c r="GMF1389" s="12"/>
      <c r="GMG1389" s="12"/>
      <c r="GMH1389" s="12"/>
      <c r="GMI1389" s="12"/>
      <c r="GMJ1389" s="12"/>
      <c r="GMK1389" s="12"/>
      <c r="GML1389" s="12"/>
      <c r="GMM1389" s="12"/>
      <c r="GMN1389" s="12"/>
      <c r="GMO1389" s="12"/>
      <c r="GMP1389" s="12"/>
      <c r="GMQ1389" s="12"/>
      <c r="GMR1389" s="12"/>
      <c r="GMS1389" s="12"/>
      <c r="GMT1389" s="12"/>
      <c r="GMU1389" s="12"/>
      <c r="GMV1389" s="12"/>
      <c r="GMW1389" s="12"/>
      <c r="GMX1389" s="12"/>
      <c r="GMY1389" s="12"/>
      <c r="GMZ1389" s="12"/>
      <c r="GNA1389" s="12"/>
      <c r="GNB1389" s="12"/>
      <c r="GNC1389" s="12"/>
      <c r="GND1389" s="12"/>
      <c r="GNE1389" s="12"/>
      <c r="GNF1389" s="12"/>
      <c r="GNG1389" s="12"/>
      <c r="GNH1389" s="12"/>
      <c r="GNI1389" s="12"/>
      <c r="GNJ1389" s="12"/>
      <c r="GNK1389" s="12"/>
      <c r="GNL1389" s="12"/>
      <c r="GNM1389" s="12"/>
      <c r="GNN1389" s="12"/>
      <c r="GNO1389" s="12"/>
      <c r="GNP1389" s="12"/>
      <c r="GNQ1389" s="12"/>
      <c r="GNR1389" s="12"/>
      <c r="GNS1389" s="12"/>
      <c r="GNT1389" s="12"/>
      <c r="GNU1389" s="12"/>
      <c r="GNV1389" s="12"/>
      <c r="GNW1389" s="12"/>
      <c r="GNX1389" s="12"/>
      <c r="GNY1389" s="12"/>
      <c r="GNZ1389" s="12"/>
      <c r="GOA1389" s="12"/>
      <c r="GOB1389" s="12"/>
      <c r="GOC1389" s="12"/>
      <c r="GOD1389" s="12"/>
      <c r="GOE1389" s="12"/>
      <c r="GOF1389" s="12"/>
      <c r="GOG1389" s="12"/>
      <c r="GOH1389" s="12"/>
      <c r="GOI1389" s="12"/>
      <c r="GOJ1389" s="12"/>
      <c r="GOK1389" s="12"/>
      <c r="GOL1389" s="12"/>
      <c r="GOM1389" s="12"/>
      <c r="GON1389" s="12"/>
      <c r="GOO1389" s="12"/>
      <c r="GOP1389" s="12"/>
      <c r="GOQ1389" s="12"/>
      <c r="GOR1389" s="12"/>
      <c r="GOS1389" s="12"/>
      <c r="GOT1389" s="12"/>
      <c r="GOU1389" s="12"/>
      <c r="GOV1389" s="12"/>
      <c r="GOW1389" s="12"/>
      <c r="GOX1389" s="12"/>
      <c r="GOY1389" s="12"/>
      <c r="GOZ1389" s="12"/>
      <c r="GPA1389" s="12"/>
      <c r="GPB1389" s="12"/>
      <c r="GPC1389" s="12"/>
      <c r="GPD1389" s="12"/>
      <c r="GPE1389" s="12"/>
      <c r="GPF1389" s="12"/>
      <c r="GPG1389" s="12"/>
      <c r="GPH1389" s="12"/>
      <c r="GPI1389" s="12"/>
      <c r="GPJ1389" s="12"/>
      <c r="GPK1389" s="12"/>
      <c r="GPL1389" s="12"/>
      <c r="GPM1389" s="12"/>
      <c r="GPN1389" s="12"/>
      <c r="GPO1389" s="12"/>
      <c r="GPP1389" s="12"/>
      <c r="GPQ1389" s="12"/>
      <c r="GPR1389" s="12"/>
      <c r="GPS1389" s="12"/>
      <c r="GPT1389" s="12"/>
      <c r="GPU1389" s="12"/>
      <c r="GPV1389" s="12"/>
      <c r="GPW1389" s="12"/>
      <c r="GPX1389" s="12"/>
      <c r="GPY1389" s="12"/>
      <c r="GPZ1389" s="12"/>
      <c r="GQA1389" s="12"/>
      <c r="GQB1389" s="12"/>
      <c r="GQC1389" s="12"/>
      <c r="GQD1389" s="12"/>
      <c r="GQE1389" s="12"/>
      <c r="GQF1389" s="12"/>
      <c r="GQG1389" s="12"/>
      <c r="GQH1389" s="12"/>
      <c r="GQI1389" s="12"/>
      <c r="GQJ1389" s="12"/>
      <c r="GQK1389" s="12"/>
      <c r="GQL1389" s="12"/>
      <c r="GQM1389" s="12"/>
      <c r="GQN1389" s="12"/>
      <c r="GQO1389" s="12"/>
      <c r="GQP1389" s="12"/>
      <c r="GQQ1389" s="12"/>
      <c r="GQR1389" s="12"/>
      <c r="GQS1389" s="12"/>
      <c r="GQT1389" s="12"/>
      <c r="GQU1389" s="12"/>
      <c r="GQV1389" s="12"/>
      <c r="GQW1389" s="12"/>
      <c r="GQX1389" s="12"/>
      <c r="GQY1389" s="12"/>
      <c r="GQZ1389" s="12"/>
      <c r="GRA1389" s="12"/>
      <c r="GRB1389" s="12"/>
      <c r="GRC1389" s="12"/>
      <c r="GRD1389" s="12"/>
      <c r="GRE1389" s="12"/>
      <c r="GRF1389" s="12"/>
      <c r="GRG1389" s="12"/>
      <c r="GRH1389" s="12"/>
      <c r="GRI1389" s="12"/>
      <c r="GRJ1389" s="12"/>
      <c r="GRK1389" s="12"/>
      <c r="GRL1389" s="12"/>
      <c r="GRM1389" s="12"/>
      <c r="GRN1389" s="12"/>
      <c r="GRO1389" s="12"/>
      <c r="GRP1389" s="12"/>
      <c r="GRQ1389" s="12"/>
      <c r="GRR1389" s="12"/>
      <c r="GRS1389" s="12"/>
      <c r="GRT1389" s="12"/>
      <c r="GRU1389" s="12"/>
      <c r="GRV1389" s="12"/>
      <c r="GRW1389" s="12"/>
      <c r="GRX1389" s="12"/>
      <c r="GRY1389" s="12"/>
      <c r="GRZ1389" s="12"/>
      <c r="GSA1389" s="12"/>
      <c r="GSB1389" s="12"/>
      <c r="GSC1389" s="12"/>
      <c r="GSD1389" s="12"/>
      <c r="GSE1389" s="12"/>
      <c r="GSF1389" s="12"/>
      <c r="GSG1389" s="12"/>
      <c r="GSH1389" s="12"/>
      <c r="GSI1389" s="12"/>
      <c r="GSJ1389" s="12"/>
      <c r="GSK1389" s="12"/>
      <c r="GSL1389" s="12"/>
      <c r="GSM1389" s="12"/>
      <c r="GSN1389" s="12"/>
      <c r="GSO1389" s="12"/>
      <c r="GSP1389" s="12"/>
      <c r="GSQ1389" s="12"/>
      <c r="GSR1389" s="12"/>
      <c r="GSS1389" s="12"/>
      <c r="GST1389" s="12"/>
      <c r="GSU1389" s="12"/>
      <c r="GSV1389" s="12"/>
      <c r="GSW1389" s="12"/>
      <c r="GSX1389" s="12"/>
      <c r="GSY1389" s="12"/>
      <c r="GSZ1389" s="12"/>
      <c r="GTA1389" s="12"/>
      <c r="GTB1389" s="12"/>
      <c r="GTC1389" s="12"/>
      <c r="GTD1389" s="12"/>
      <c r="GTE1389" s="12"/>
      <c r="GTF1389" s="12"/>
      <c r="GTG1389" s="12"/>
      <c r="GTH1389" s="12"/>
      <c r="GTI1389" s="12"/>
      <c r="GTJ1389" s="12"/>
      <c r="GTK1389" s="12"/>
      <c r="GTL1389" s="12"/>
      <c r="GTM1389" s="12"/>
      <c r="GTN1389" s="12"/>
      <c r="GTO1389" s="12"/>
      <c r="GTP1389" s="12"/>
      <c r="GTQ1389" s="12"/>
      <c r="GTR1389" s="12"/>
      <c r="GTS1389" s="12"/>
      <c r="GTT1389" s="12"/>
      <c r="GTU1389" s="12"/>
      <c r="GTV1389" s="12"/>
      <c r="GTW1389" s="12"/>
      <c r="GTX1389" s="12"/>
      <c r="GTY1389" s="12"/>
      <c r="GTZ1389" s="12"/>
      <c r="GUA1389" s="12"/>
      <c r="GUB1389" s="12"/>
      <c r="GUC1389" s="12"/>
      <c r="GUD1389" s="12"/>
      <c r="GUE1389" s="12"/>
      <c r="GUF1389" s="12"/>
      <c r="GUG1389" s="12"/>
      <c r="GUH1389" s="12"/>
      <c r="GUI1389" s="12"/>
      <c r="GUJ1389" s="12"/>
      <c r="GUK1389" s="12"/>
      <c r="GUL1389" s="12"/>
      <c r="GUM1389" s="12"/>
      <c r="GUN1389" s="12"/>
      <c r="GUO1389" s="12"/>
      <c r="GUP1389" s="12"/>
      <c r="GUQ1389" s="12"/>
      <c r="GUR1389" s="12"/>
      <c r="GUS1389" s="12"/>
      <c r="GUT1389" s="12"/>
      <c r="GUU1389" s="12"/>
      <c r="GUV1389" s="12"/>
      <c r="GUW1389" s="12"/>
      <c r="GUX1389" s="12"/>
      <c r="GUY1389" s="12"/>
      <c r="GUZ1389" s="12"/>
      <c r="GVA1389" s="12"/>
      <c r="GVB1389" s="12"/>
      <c r="GVC1389" s="12"/>
      <c r="GVD1389" s="12"/>
      <c r="GVE1389" s="12"/>
      <c r="GVF1389" s="12"/>
      <c r="GVG1389" s="12"/>
      <c r="GVH1389" s="12"/>
      <c r="GVI1389" s="12"/>
      <c r="GVJ1389" s="12"/>
      <c r="GVK1389" s="12"/>
      <c r="GVL1389" s="12"/>
      <c r="GVM1389" s="12"/>
      <c r="GVN1389" s="12"/>
      <c r="GVO1389" s="12"/>
      <c r="GVP1389" s="12"/>
      <c r="GVQ1389" s="12"/>
      <c r="GVR1389" s="12"/>
      <c r="GVS1389" s="12"/>
      <c r="GVT1389" s="12"/>
      <c r="GVU1389" s="12"/>
      <c r="GVV1389" s="12"/>
      <c r="GVW1389" s="12"/>
      <c r="GVX1389" s="12"/>
      <c r="GVY1389" s="12"/>
      <c r="GVZ1389" s="12"/>
      <c r="GWA1389" s="12"/>
      <c r="GWB1389" s="12"/>
      <c r="GWC1389" s="12"/>
      <c r="GWD1389" s="12"/>
      <c r="GWE1389" s="12"/>
      <c r="GWF1389" s="12"/>
      <c r="GWG1389" s="12"/>
      <c r="GWH1389" s="12"/>
      <c r="GWI1389" s="12"/>
      <c r="GWJ1389" s="12"/>
      <c r="GWK1389" s="12"/>
      <c r="GWL1389" s="12"/>
      <c r="GWM1389" s="12"/>
      <c r="GWN1389" s="12"/>
      <c r="GWO1389" s="12"/>
      <c r="GWP1389" s="12"/>
      <c r="GWQ1389" s="12"/>
      <c r="GWR1389" s="12"/>
      <c r="GWS1389" s="12"/>
      <c r="GWT1389" s="12"/>
      <c r="GWU1389" s="12"/>
      <c r="GWV1389" s="12"/>
      <c r="GWW1389" s="12"/>
      <c r="GWX1389" s="12"/>
      <c r="GWY1389" s="12"/>
      <c r="GWZ1389" s="12"/>
      <c r="GXA1389" s="12"/>
      <c r="GXB1389" s="12"/>
      <c r="GXC1389" s="12"/>
      <c r="GXD1389" s="12"/>
      <c r="GXE1389" s="12"/>
      <c r="GXF1389" s="12"/>
      <c r="GXG1389" s="12"/>
      <c r="GXH1389" s="12"/>
      <c r="GXI1389" s="12"/>
      <c r="GXJ1389" s="12"/>
      <c r="GXK1389" s="12"/>
      <c r="GXL1389" s="12"/>
      <c r="GXM1389" s="12"/>
      <c r="GXN1389" s="12"/>
      <c r="GXO1389" s="12"/>
      <c r="GXP1389" s="12"/>
      <c r="GXQ1389" s="12"/>
      <c r="GXR1389" s="12"/>
      <c r="GXS1389" s="12"/>
      <c r="GXT1389" s="12"/>
      <c r="GXU1389" s="12"/>
      <c r="GXV1389" s="12"/>
      <c r="GXW1389" s="12"/>
      <c r="GXX1389" s="12"/>
      <c r="GXY1389" s="12"/>
      <c r="GXZ1389" s="12"/>
      <c r="GYA1389" s="12"/>
      <c r="GYB1389" s="12"/>
      <c r="GYC1389" s="12"/>
      <c r="GYD1389" s="12"/>
      <c r="GYE1389" s="12"/>
      <c r="GYF1389" s="12"/>
      <c r="GYG1389" s="12"/>
      <c r="GYH1389" s="12"/>
      <c r="GYI1389" s="12"/>
      <c r="GYJ1389" s="12"/>
      <c r="GYK1389" s="12"/>
      <c r="GYL1389" s="12"/>
      <c r="GYM1389" s="12"/>
      <c r="GYN1389" s="12"/>
      <c r="GYO1389" s="12"/>
      <c r="GYP1389" s="12"/>
      <c r="GYQ1389" s="12"/>
      <c r="GYR1389" s="12"/>
      <c r="GYS1389" s="12"/>
      <c r="GYT1389" s="12"/>
      <c r="GYU1389" s="12"/>
      <c r="GYV1389" s="12"/>
      <c r="GYW1389" s="12"/>
      <c r="GYX1389" s="12"/>
      <c r="GYY1389" s="12"/>
      <c r="GYZ1389" s="12"/>
      <c r="GZA1389" s="12"/>
      <c r="GZB1389" s="12"/>
      <c r="GZC1389" s="12"/>
      <c r="GZD1389" s="12"/>
      <c r="GZE1389" s="12"/>
      <c r="GZF1389" s="12"/>
      <c r="GZG1389" s="12"/>
      <c r="GZH1389" s="12"/>
      <c r="GZI1389" s="12"/>
      <c r="GZJ1389" s="12"/>
      <c r="GZK1389" s="12"/>
      <c r="GZL1389" s="12"/>
      <c r="GZM1389" s="12"/>
      <c r="GZN1389" s="12"/>
      <c r="GZO1389" s="12"/>
      <c r="GZP1389" s="12"/>
      <c r="GZQ1389" s="12"/>
      <c r="GZR1389" s="12"/>
      <c r="GZS1389" s="12"/>
      <c r="GZT1389" s="12"/>
      <c r="GZU1389" s="12"/>
      <c r="GZV1389" s="12"/>
      <c r="GZW1389" s="12"/>
      <c r="GZX1389" s="12"/>
      <c r="GZY1389" s="12"/>
      <c r="GZZ1389" s="12"/>
      <c r="HAA1389" s="12"/>
      <c r="HAB1389" s="12"/>
      <c r="HAC1389" s="12"/>
      <c r="HAD1389" s="12"/>
      <c r="HAE1389" s="12"/>
      <c r="HAF1389" s="12"/>
      <c r="HAG1389" s="12"/>
      <c r="HAH1389" s="12"/>
      <c r="HAI1389" s="12"/>
      <c r="HAJ1389" s="12"/>
      <c r="HAK1389" s="12"/>
      <c r="HAL1389" s="12"/>
      <c r="HAM1389" s="12"/>
      <c r="HAN1389" s="12"/>
      <c r="HAO1389" s="12"/>
      <c r="HAP1389" s="12"/>
      <c r="HAQ1389" s="12"/>
      <c r="HAR1389" s="12"/>
      <c r="HAS1389" s="12"/>
      <c r="HAT1389" s="12"/>
      <c r="HAU1389" s="12"/>
      <c r="HAV1389" s="12"/>
      <c r="HAW1389" s="12"/>
      <c r="HAX1389" s="12"/>
      <c r="HAY1389" s="12"/>
      <c r="HAZ1389" s="12"/>
      <c r="HBA1389" s="12"/>
      <c r="HBB1389" s="12"/>
      <c r="HBC1389" s="12"/>
      <c r="HBD1389" s="12"/>
      <c r="HBE1389" s="12"/>
      <c r="HBF1389" s="12"/>
      <c r="HBG1389" s="12"/>
      <c r="HBH1389" s="12"/>
      <c r="HBI1389" s="12"/>
      <c r="HBJ1389" s="12"/>
      <c r="HBK1389" s="12"/>
      <c r="HBL1389" s="12"/>
      <c r="HBM1389" s="12"/>
      <c r="HBN1389" s="12"/>
      <c r="HBO1389" s="12"/>
      <c r="HBP1389" s="12"/>
      <c r="HBQ1389" s="12"/>
      <c r="HBR1389" s="12"/>
      <c r="HBS1389" s="12"/>
      <c r="HBT1389" s="12"/>
      <c r="HBU1389" s="12"/>
      <c r="HBV1389" s="12"/>
      <c r="HBW1389" s="12"/>
      <c r="HBX1389" s="12"/>
      <c r="HBY1389" s="12"/>
      <c r="HBZ1389" s="12"/>
      <c r="HCA1389" s="12"/>
      <c r="HCB1389" s="12"/>
      <c r="HCC1389" s="12"/>
      <c r="HCD1389" s="12"/>
      <c r="HCE1389" s="12"/>
      <c r="HCF1389" s="12"/>
      <c r="HCG1389" s="12"/>
      <c r="HCH1389" s="12"/>
      <c r="HCI1389" s="12"/>
      <c r="HCJ1389" s="12"/>
      <c r="HCK1389" s="12"/>
      <c r="HCL1389" s="12"/>
      <c r="HCM1389" s="12"/>
      <c r="HCN1389" s="12"/>
      <c r="HCO1389" s="12"/>
      <c r="HCP1389" s="12"/>
      <c r="HCQ1389" s="12"/>
      <c r="HCR1389" s="12"/>
      <c r="HCS1389" s="12"/>
      <c r="HCT1389" s="12"/>
      <c r="HCU1389" s="12"/>
      <c r="HCV1389" s="12"/>
      <c r="HCW1389" s="12"/>
      <c r="HCX1389" s="12"/>
      <c r="HCY1389" s="12"/>
      <c r="HCZ1389" s="12"/>
      <c r="HDA1389" s="12"/>
      <c r="HDB1389" s="12"/>
      <c r="HDC1389" s="12"/>
      <c r="HDD1389" s="12"/>
      <c r="HDE1389" s="12"/>
      <c r="HDF1389" s="12"/>
      <c r="HDG1389" s="12"/>
      <c r="HDH1389" s="12"/>
      <c r="HDI1389" s="12"/>
      <c r="HDJ1389" s="12"/>
      <c r="HDK1389" s="12"/>
      <c r="HDL1389" s="12"/>
      <c r="HDM1389" s="12"/>
      <c r="HDN1389" s="12"/>
      <c r="HDO1389" s="12"/>
      <c r="HDP1389" s="12"/>
      <c r="HDQ1389" s="12"/>
      <c r="HDR1389" s="12"/>
      <c r="HDS1389" s="12"/>
      <c r="HDT1389" s="12"/>
      <c r="HDU1389" s="12"/>
      <c r="HDV1389" s="12"/>
      <c r="HDW1389" s="12"/>
      <c r="HDX1389" s="12"/>
      <c r="HDY1389" s="12"/>
      <c r="HDZ1389" s="12"/>
      <c r="HEA1389" s="12"/>
      <c r="HEB1389" s="12"/>
      <c r="HEC1389" s="12"/>
      <c r="HED1389" s="12"/>
      <c r="HEE1389" s="12"/>
      <c r="HEF1389" s="12"/>
      <c r="HEG1389" s="12"/>
      <c r="HEH1389" s="12"/>
      <c r="HEI1389" s="12"/>
      <c r="HEJ1389" s="12"/>
      <c r="HEK1389" s="12"/>
      <c r="HEL1389" s="12"/>
      <c r="HEM1389" s="12"/>
      <c r="HEN1389" s="12"/>
      <c r="HEO1389" s="12"/>
      <c r="HEP1389" s="12"/>
      <c r="HEQ1389" s="12"/>
      <c r="HER1389" s="12"/>
      <c r="HES1389" s="12"/>
      <c r="HET1389" s="12"/>
      <c r="HEU1389" s="12"/>
      <c r="HEV1389" s="12"/>
      <c r="HEW1389" s="12"/>
      <c r="HEX1389" s="12"/>
      <c r="HEY1389" s="12"/>
      <c r="HEZ1389" s="12"/>
      <c r="HFA1389" s="12"/>
      <c r="HFB1389" s="12"/>
      <c r="HFC1389" s="12"/>
      <c r="HFD1389" s="12"/>
      <c r="HFE1389" s="12"/>
      <c r="HFF1389" s="12"/>
      <c r="HFG1389" s="12"/>
      <c r="HFH1389" s="12"/>
      <c r="HFI1389" s="12"/>
      <c r="HFJ1389" s="12"/>
      <c r="HFK1389" s="12"/>
      <c r="HFL1389" s="12"/>
      <c r="HFM1389" s="12"/>
      <c r="HFN1389" s="12"/>
      <c r="HFO1389" s="12"/>
      <c r="HFP1389" s="12"/>
      <c r="HFQ1389" s="12"/>
      <c r="HFR1389" s="12"/>
      <c r="HFS1389" s="12"/>
      <c r="HFT1389" s="12"/>
      <c r="HFU1389" s="12"/>
      <c r="HFV1389" s="12"/>
      <c r="HFW1389" s="12"/>
      <c r="HFX1389" s="12"/>
      <c r="HFY1389" s="12"/>
      <c r="HFZ1389" s="12"/>
      <c r="HGA1389" s="12"/>
      <c r="HGB1389" s="12"/>
      <c r="HGC1389" s="12"/>
      <c r="HGD1389" s="12"/>
      <c r="HGE1389" s="12"/>
      <c r="HGF1389" s="12"/>
      <c r="HGG1389" s="12"/>
      <c r="HGH1389" s="12"/>
      <c r="HGI1389" s="12"/>
      <c r="HGJ1389" s="12"/>
      <c r="HGK1389" s="12"/>
      <c r="HGL1389" s="12"/>
      <c r="HGM1389" s="12"/>
      <c r="HGN1389" s="12"/>
      <c r="HGO1389" s="12"/>
      <c r="HGP1389" s="12"/>
      <c r="HGQ1389" s="12"/>
      <c r="HGR1389" s="12"/>
      <c r="HGS1389" s="12"/>
      <c r="HGT1389" s="12"/>
      <c r="HGU1389" s="12"/>
      <c r="HGV1389" s="12"/>
      <c r="HGW1389" s="12"/>
      <c r="HGX1389" s="12"/>
      <c r="HGY1389" s="12"/>
      <c r="HGZ1389" s="12"/>
      <c r="HHA1389" s="12"/>
      <c r="HHB1389" s="12"/>
      <c r="HHC1389" s="12"/>
      <c r="HHD1389" s="12"/>
      <c r="HHE1389" s="12"/>
      <c r="HHF1389" s="12"/>
      <c r="HHG1389" s="12"/>
      <c r="HHH1389" s="12"/>
      <c r="HHI1389" s="12"/>
      <c r="HHJ1389" s="12"/>
      <c r="HHK1389" s="12"/>
      <c r="HHL1389" s="12"/>
      <c r="HHM1389" s="12"/>
      <c r="HHN1389" s="12"/>
      <c r="HHO1389" s="12"/>
      <c r="HHP1389" s="12"/>
      <c r="HHQ1389" s="12"/>
      <c r="HHR1389" s="12"/>
      <c r="HHS1389" s="12"/>
      <c r="HHT1389" s="12"/>
      <c r="HHU1389" s="12"/>
      <c r="HHV1389" s="12"/>
      <c r="HHW1389" s="12"/>
      <c r="HHX1389" s="12"/>
      <c r="HHY1389" s="12"/>
      <c r="HHZ1389" s="12"/>
      <c r="HIA1389" s="12"/>
      <c r="HIB1389" s="12"/>
      <c r="HIC1389" s="12"/>
      <c r="HID1389" s="12"/>
      <c r="HIE1389" s="12"/>
      <c r="HIF1389" s="12"/>
      <c r="HIG1389" s="12"/>
      <c r="HIH1389" s="12"/>
      <c r="HII1389" s="12"/>
      <c r="HIJ1389" s="12"/>
      <c r="HIK1389" s="12"/>
      <c r="HIL1389" s="12"/>
      <c r="HIM1389" s="12"/>
      <c r="HIN1389" s="12"/>
      <c r="HIO1389" s="12"/>
      <c r="HIP1389" s="12"/>
      <c r="HIQ1389" s="12"/>
      <c r="HIR1389" s="12"/>
      <c r="HIS1389" s="12"/>
      <c r="HIT1389" s="12"/>
      <c r="HIU1389" s="12"/>
      <c r="HIV1389" s="12"/>
      <c r="HIW1389" s="12"/>
      <c r="HIX1389" s="12"/>
      <c r="HIY1389" s="12"/>
      <c r="HIZ1389" s="12"/>
      <c r="HJA1389" s="12"/>
      <c r="HJB1389" s="12"/>
      <c r="HJC1389" s="12"/>
      <c r="HJD1389" s="12"/>
      <c r="HJE1389" s="12"/>
      <c r="HJF1389" s="12"/>
      <c r="HJG1389" s="12"/>
      <c r="HJH1389" s="12"/>
      <c r="HJI1389" s="12"/>
      <c r="HJJ1389" s="12"/>
      <c r="HJK1389" s="12"/>
      <c r="HJL1389" s="12"/>
      <c r="HJM1389" s="12"/>
      <c r="HJN1389" s="12"/>
      <c r="HJO1389" s="12"/>
      <c r="HJP1389" s="12"/>
      <c r="HJQ1389" s="12"/>
      <c r="HJR1389" s="12"/>
      <c r="HJS1389" s="12"/>
      <c r="HJT1389" s="12"/>
      <c r="HJU1389" s="12"/>
      <c r="HJV1389" s="12"/>
      <c r="HJW1389" s="12"/>
      <c r="HJX1389" s="12"/>
      <c r="HJY1389" s="12"/>
      <c r="HJZ1389" s="12"/>
      <c r="HKA1389" s="12"/>
      <c r="HKB1389" s="12"/>
      <c r="HKC1389" s="12"/>
      <c r="HKD1389" s="12"/>
      <c r="HKE1389" s="12"/>
      <c r="HKF1389" s="12"/>
      <c r="HKG1389" s="12"/>
      <c r="HKH1389" s="12"/>
      <c r="HKI1389" s="12"/>
      <c r="HKJ1389" s="12"/>
      <c r="HKK1389" s="12"/>
      <c r="HKL1389" s="12"/>
      <c r="HKM1389" s="12"/>
      <c r="HKN1389" s="12"/>
      <c r="HKO1389" s="12"/>
      <c r="HKP1389" s="12"/>
      <c r="HKQ1389" s="12"/>
      <c r="HKR1389" s="12"/>
      <c r="HKS1389" s="12"/>
      <c r="HKT1389" s="12"/>
      <c r="HKU1389" s="12"/>
      <c r="HKV1389" s="12"/>
      <c r="HKW1389" s="12"/>
      <c r="HKX1389" s="12"/>
      <c r="HKY1389" s="12"/>
      <c r="HKZ1389" s="12"/>
      <c r="HLA1389" s="12"/>
      <c r="HLB1389" s="12"/>
      <c r="HLC1389" s="12"/>
      <c r="HLD1389" s="12"/>
      <c r="HLE1389" s="12"/>
      <c r="HLF1389" s="12"/>
      <c r="HLG1389" s="12"/>
      <c r="HLH1389" s="12"/>
      <c r="HLI1389" s="12"/>
      <c r="HLJ1389" s="12"/>
      <c r="HLK1389" s="12"/>
      <c r="HLL1389" s="12"/>
      <c r="HLM1389" s="12"/>
      <c r="HLN1389" s="12"/>
      <c r="HLO1389" s="12"/>
      <c r="HLP1389" s="12"/>
      <c r="HLQ1389" s="12"/>
      <c r="HLR1389" s="12"/>
      <c r="HLS1389" s="12"/>
      <c r="HLT1389" s="12"/>
      <c r="HLU1389" s="12"/>
      <c r="HLV1389" s="12"/>
      <c r="HLW1389" s="12"/>
      <c r="HLX1389" s="12"/>
      <c r="HLY1389" s="12"/>
      <c r="HLZ1389" s="12"/>
      <c r="HMA1389" s="12"/>
      <c r="HMB1389" s="12"/>
      <c r="HMC1389" s="12"/>
      <c r="HMD1389" s="12"/>
      <c r="HME1389" s="12"/>
      <c r="HMF1389" s="12"/>
      <c r="HMG1389" s="12"/>
      <c r="HMH1389" s="12"/>
      <c r="HMI1389" s="12"/>
      <c r="HMJ1389" s="12"/>
      <c r="HMK1389" s="12"/>
      <c r="HML1389" s="12"/>
      <c r="HMM1389" s="12"/>
      <c r="HMN1389" s="12"/>
      <c r="HMO1389" s="12"/>
      <c r="HMP1389" s="12"/>
      <c r="HMQ1389" s="12"/>
      <c r="HMR1389" s="12"/>
      <c r="HMS1389" s="12"/>
      <c r="HMT1389" s="12"/>
      <c r="HMU1389" s="12"/>
      <c r="HMV1389" s="12"/>
      <c r="HMW1389" s="12"/>
      <c r="HMX1389" s="12"/>
      <c r="HMY1389" s="12"/>
      <c r="HMZ1389" s="12"/>
      <c r="HNA1389" s="12"/>
      <c r="HNB1389" s="12"/>
      <c r="HNC1389" s="12"/>
      <c r="HND1389" s="12"/>
      <c r="HNE1389" s="12"/>
      <c r="HNF1389" s="12"/>
      <c r="HNG1389" s="12"/>
      <c r="HNH1389" s="12"/>
      <c r="HNI1389" s="12"/>
      <c r="HNJ1389" s="12"/>
      <c r="HNK1389" s="12"/>
      <c r="HNL1389" s="12"/>
      <c r="HNM1389" s="12"/>
      <c r="HNN1389" s="12"/>
      <c r="HNO1389" s="12"/>
      <c r="HNP1389" s="12"/>
      <c r="HNQ1389" s="12"/>
      <c r="HNR1389" s="12"/>
      <c r="HNS1389" s="12"/>
      <c r="HNT1389" s="12"/>
      <c r="HNU1389" s="12"/>
      <c r="HNV1389" s="12"/>
      <c r="HNW1389" s="12"/>
      <c r="HNX1389" s="12"/>
      <c r="HNY1389" s="12"/>
      <c r="HNZ1389" s="12"/>
      <c r="HOA1389" s="12"/>
      <c r="HOB1389" s="12"/>
      <c r="HOC1389" s="12"/>
      <c r="HOD1389" s="12"/>
      <c r="HOE1389" s="12"/>
      <c r="HOF1389" s="12"/>
      <c r="HOG1389" s="12"/>
      <c r="HOH1389" s="12"/>
      <c r="HOI1389" s="12"/>
      <c r="HOJ1389" s="12"/>
      <c r="HOK1389" s="12"/>
      <c r="HOL1389" s="12"/>
      <c r="HOM1389" s="12"/>
      <c r="HON1389" s="12"/>
      <c r="HOO1389" s="12"/>
      <c r="HOP1389" s="12"/>
      <c r="HOQ1389" s="12"/>
      <c r="HOR1389" s="12"/>
      <c r="HOS1389" s="12"/>
      <c r="HOT1389" s="12"/>
      <c r="HOU1389" s="12"/>
      <c r="HOV1389" s="12"/>
      <c r="HOW1389" s="12"/>
      <c r="HOX1389" s="12"/>
      <c r="HOY1389" s="12"/>
      <c r="HOZ1389" s="12"/>
      <c r="HPA1389" s="12"/>
      <c r="HPB1389" s="12"/>
      <c r="HPC1389" s="12"/>
      <c r="HPD1389" s="12"/>
      <c r="HPE1389" s="12"/>
      <c r="HPF1389" s="12"/>
      <c r="HPG1389" s="12"/>
      <c r="HPH1389" s="12"/>
      <c r="HPI1389" s="12"/>
      <c r="HPJ1389" s="12"/>
      <c r="HPK1389" s="12"/>
      <c r="HPL1389" s="12"/>
      <c r="HPM1389" s="12"/>
      <c r="HPN1389" s="12"/>
      <c r="HPO1389" s="12"/>
      <c r="HPP1389" s="12"/>
      <c r="HPQ1389" s="12"/>
      <c r="HPR1389" s="12"/>
      <c r="HPS1389" s="12"/>
      <c r="HPT1389" s="12"/>
      <c r="HPU1389" s="12"/>
      <c r="HPV1389" s="12"/>
      <c r="HPW1389" s="12"/>
      <c r="HPX1389" s="12"/>
      <c r="HPY1389" s="12"/>
      <c r="HPZ1389" s="12"/>
      <c r="HQA1389" s="12"/>
      <c r="HQB1389" s="12"/>
      <c r="HQC1389" s="12"/>
      <c r="HQD1389" s="12"/>
      <c r="HQE1389" s="12"/>
      <c r="HQF1389" s="12"/>
      <c r="HQG1389" s="12"/>
      <c r="HQH1389" s="12"/>
      <c r="HQI1389" s="12"/>
      <c r="HQJ1389" s="12"/>
      <c r="HQK1389" s="12"/>
      <c r="HQL1389" s="12"/>
      <c r="HQM1389" s="12"/>
      <c r="HQN1389" s="12"/>
      <c r="HQO1389" s="12"/>
      <c r="HQP1389" s="12"/>
      <c r="HQQ1389" s="12"/>
      <c r="HQR1389" s="12"/>
      <c r="HQS1389" s="12"/>
      <c r="HQT1389" s="12"/>
      <c r="HQU1389" s="12"/>
      <c r="HQV1389" s="12"/>
      <c r="HQW1389" s="12"/>
      <c r="HQX1389" s="12"/>
      <c r="HQY1389" s="12"/>
      <c r="HQZ1389" s="12"/>
      <c r="HRA1389" s="12"/>
      <c r="HRB1389" s="12"/>
      <c r="HRC1389" s="12"/>
      <c r="HRD1389" s="12"/>
      <c r="HRE1389" s="12"/>
      <c r="HRF1389" s="12"/>
      <c r="HRG1389" s="12"/>
      <c r="HRH1389" s="12"/>
      <c r="HRI1389" s="12"/>
      <c r="HRJ1389" s="12"/>
      <c r="HRK1389" s="12"/>
      <c r="HRL1389" s="12"/>
      <c r="HRM1389" s="12"/>
      <c r="HRN1389" s="12"/>
      <c r="HRO1389" s="12"/>
      <c r="HRP1389" s="12"/>
      <c r="HRQ1389" s="12"/>
      <c r="HRR1389" s="12"/>
      <c r="HRS1389" s="12"/>
      <c r="HRT1389" s="12"/>
      <c r="HRU1389" s="12"/>
      <c r="HRV1389" s="12"/>
      <c r="HRW1389" s="12"/>
      <c r="HRX1389" s="12"/>
      <c r="HRY1389" s="12"/>
      <c r="HRZ1389" s="12"/>
      <c r="HSA1389" s="12"/>
      <c r="HSB1389" s="12"/>
      <c r="HSC1389" s="12"/>
      <c r="HSD1389" s="12"/>
      <c r="HSE1389" s="12"/>
      <c r="HSF1389" s="12"/>
      <c r="HSG1389" s="12"/>
      <c r="HSH1389" s="12"/>
      <c r="HSI1389" s="12"/>
      <c r="HSJ1389" s="12"/>
      <c r="HSK1389" s="12"/>
      <c r="HSL1389" s="12"/>
      <c r="HSM1389" s="12"/>
      <c r="HSN1389" s="12"/>
      <c r="HSO1389" s="12"/>
      <c r="HSP1389" s="12"/>
      <c r="HSQ1389" s="12"/>
      <c r="HSR1389" s="12"/>
      <c r="HSS1389" s="12"/>
      <c r="HST1389" s="12"/>
      <c r="HSU1389" s="12"/>
      <c r="HSV1389" s="12"/>
      <c r="HSW1389" s="12"/>
      <c r="HSX1389" s="12"/>
      <c r="HSY1389" s="12"/>
      <c r="HSZ1389" s="12"/>
      <c r="HTA1389" s="12"/>
      <c r="HTB1389" s="12"/>
      <c r="HTC1389" s="12"/>
      <c r="HTD1389" s="12"/>
      <c r="HTE1389" s="12"/>
      <c r="HTF1389" s="12"/>
      <c r="HTG1389" s="12"/>
      <c r="HTH1389" s="12"/>
      <c r="HTI1389" s="12"/>
      <c r="HTJ1389" s="12"/>
      <c r="HTK1389" s="12"/>
      <c r="HTL1389" s="12"/>
      <c r="HTM1389" s="12"/>
      <c r="HTN1389" s="12"/>
      <c r="HTO1389" s="12"/>
      <c r="HTP1389" s="12"/>
      <c r="HTQ1389" s="12"/>
      <c r="HTR1389" s="12"/>
      <c r="HTS1389" s="12"/>
      <c r="HTT1389" s="12"/>
      <c r="HTU1389" s="12"/>
      <c r="HTV1389" s="12"/>
      <c r="HTW1389" s="12"/>
      <c r="HTX1389" s="12"/>
      <c r="HTY1389" s="12"/>
      <c r="HTZ1389" s="12"/>
      <c r="HUA1389" s="12"/>
      <c r="HUB1389" s="12"/>
      <c r="HUC1389" s="12"/>
      <c r="HUD1389" s="12"/>
      <c r="HUE1389" s="12"/>
      <c r="HUF1389" s="12"/>
      <c r="HUG1389" s="12"/>
      <c r="HUH1389" s="12"/>
      <c r="HUI1389" s="12"/>
      <c r="HUJ1389" s="12"/>
      <c r="HUK1389" s="12"/>
      <c r="HUL1389" s="12"/>
      <c r="HUM1389" s="12"/>
      <c r="HUN1389" s="12"/>
      <c r="HUO1389" s="12"/>
      <c r="HUP1389" s="12"/>
      <c r="HUQ1389" s="12"/>
      <c r="HUR1389" s="12"/>
      <c r="HUS1389" s="12"/>
      <c r="HUT1389" s="12"/>
      <c r="HUU1389" s="12"/>
      <c r="HUV1389" s="12"/>
      <c r="HUW1389" s="12"/>
      <c r="HUX1389" s="12"/>
      <c r="HUY1389" s="12"/>
      <c r="HUZ1389" s="12"/>
      <c r="HVA1389" s="12"/>
      <c r="HVB1389" s="12"/>
      <c r="HVC1389" s="12"/>
      <c r="HVD1389" s="12"/>
      <c r="HVE1389" s="12"/>
      <c r="HVF1389" s="12"/>
      <c r="HVG1389" s="12"/>
      <c r="HVH1389" s="12"/>
      <c r="HVI1389" s="12"/>
      <c r="HVJ1389" s="12"/>
      <c r="HVK1389" s="12"/>
      <c r="HVL1389" s="12"/>
      <c r="HVM1389" s="12"/>
      <c r="HVN1389" s="12"/>
      <c r="HVO1389" s="12"/>
      <c r="HVP1389" s="12"/>
      <c r="HVQ1389" s="12"/>
      <c r="HVR1389" s="12"/>
      <c r="HVS1389" s="12"/>
      <c r="HVT1389" s="12"/>
      <c r="HVU1389" s="12"/>
      <c r="HVV1389" s="12"/>
      <c r="HVW1389" s="12"/>
      <c r="HVX1389" s="12"/>
      <c r="HVY1389" s="12"/>
      <c r="HVZ1389" s="12"/>
      <c r="HWA1389" s="12"/>
      <c r="HWB1389" s="12"/>
      <c r="HWC1389" s="12"/>
      <c r="HWD1389" s="12"/>
      <c r="HWE1389" s="12"/>
      <c r="HWF1389" s="12"/>
      <c r="HWG1389" s="12"/>
      <c r="HWH1389" s="12"/>
      <c r="HWI1389" s="12"/>
      <c r="HWJ1389" s="12"/>
      <c r="HWK1389" s="12"/>
      <c r="HWL1389" s="12"/>
      <c r="HWM1389" s="12"/>
      <c r="HWN1389" s="12"/>
      <c r="HWO1389" s="12"/>
      <c r="HWP1389" s="12"/>
      <c r="HWQ1389" s="12"/>
      <c r="HWR1389" s="12"/>
      <c r="HWS1389" s="12"/>
      <c r="HWT1389" s="12"/>
      <c r="HWU1389" s="12"/>
      <c r="HWV1389" s="12"/>
      <c r="HWW1389" s="12"/>
      <c r="HWX1389" s="12"/>
      <c r="HWY1389" s="12"/>
      <c r="HWZ1389" s="12"/>
      <c r="HXA1389" s="12"/>
      <c r="HXB1389" s="12"/>
      <c r="HXC1389" s="12"/>
      <c r="HXD1389" s="12"/>
      <c r="HXE1389" s="12"/>
      <c r="HXF1389" s="12"/>
      <c r="HXG1389" s="12"/>
      <c r="HXH1389" s="12"/>
      <c r="HXI1389" s="12"/>
      <c r="HXJ1389" s="12"/>
      <c r="HXK1389" s="12"/>
      <c r="HXL1389" s="12"/>
      <c r="HXM1389" s="12"/>
      <c r="HXN1389" s="12"/>
      <c r="HXO1389" s="12"/>
      <c r="HXP1389" s="12"/>
      <c r="HXQ1389" s="12"/>
      <c r="HXR1389" s="12"/>
      <c r="HXS1389" s="12"/>
      <c r="HXT1389" s="12"/>
      <c r="HXU1389" s="12"/>
      <c r="HXV1389" s="12"/>
      <c r="HXW1389" s="12"/>
      <c r="HXX1389" s="12"/>
      <c r="HXY1389" s="12"/>
      <c r="HXZ1389" s="12"/>
      <c r="HYA1389" s="12"/>
      <c r="HYB1389" s="12"/>
      <c r="HYC1389" s="12"/>
      <c r="HYD1389" s="12"/>
      <c r="HYE1389" s="12"/>
      <c r="HYF1389" s="12"/>
      <c r="HYG1389" s="12"/>
      <c r="HYH1389" s="12"/>
      <c r="HYI1389" s="12"/>
      <c r="HYJ1389" s="12"/>
      <c r="HYK1389" s="12"/>
      <c r="HYL1389" s="12"/>
      <c r="HYM1389" s="12"/>
      <c r="HYN1389" s="12"/>
      <c r="HYO1389" s="12"/>
      <c r="HYP1389" s="12"/>
      <c r="HYQ1389" s="12"/>
      <c r="HYR1389" s="12"/>
      <c r="HYS1389" s="12"/>
      <c r="HYT1389" s="12"/>
      <c r="HYU1389" s="12"/>
      <c r="HYV1389" s="12"/>
      <c r="HYW1389" s="12"/>
      <c r="HYX1389" s="12"/>
      <c r="HYY1389" s="12"/>
      <c r="HYZ1389" s="12"/>
      <c r="HZA1389" s="12"/>
      <c r="HZB1389" s="12"/>
      <c r="HZC1389" s="12"/>
      <c r="HZD1389" s="12"/>
      <c r="HZE1389" s="12"/>
      <c r="HZF1389" s="12"/>
      <c r="HZG1389" s="12"/>
      <c r="HZH1389" s="12"/>
      <c r="HZI1389" s="12"/>
      <c r="HZJ1389" s="12"/>
      <c r="HZK1389" s="12"/>
      <c r="HZL1389" s="12"/>
      <c r="HZM1389" s="12"/>
      <c r="HZN1389" s="12"/>
      <c r="HZO1389" s="12"/>
      <c r="HZP1389" s="12"/>
      <c r="HZQ1389" s="12"/>
      <c r="HZR1389" s="12"/>
      <c r="HZS1389" s="12"/>
      <c r="HZT1389" s="12"/>
      <c r="HZU1389" s="12"/>
      <c r="HZV1389" s="12"/>
      <c r="HZW1389" s="12"/>
      <c r="HZX1389" s="12"/>
      <c r="HZY1389" s="12"/>
      <c r="HZZ1389" s="12"/>
      <c r="IAA1389" s="12"/>
      <c r="IAB1389" s="12"/>
      <c r="IAC1389" s="12"/>
      <c r="IAD1389" s="12"/>
      <c r="IAE1389" s="12"/>
      <c r="IAF1389" s="12"/>
      <c r="IAG1389" s="12"/>
      <c r="IAH1389" s="12"/>
      <c r="IAI1389" s="12"/>
      <c r="IAJ1389" s="12"/>
      <c r="IAK1389" s="12"/>
      <c r="IAL1389" s="12"/>
      <c r="IAM1389" s="12"/>
      <c r="IAN1389" s="12"/>
      <c r="IAO1389" s="12"/>
      <c r="IAP1389" s="12"/>
      <c r="IAQ1389" s="12"/>
      <c r="IAR1389" s="12"/>
      <c r="IAS1389" s="12"/>
      <c r="IAT1389" s="12"/>
      <c r="IAU1389" s="12"/>
      <c r="IAV1389" s="12"/>
      <c r="IAW1389" s="12"/>
      <c r="IAX1389" s="12"/>
      <c r="IAY1389" s="12"/>
      <c r="IAZ1389" s="12"/>
      <c r="IBA1389" s="12"/>
      <c r="IBB1389" s="12"/>
      <c r="IBC1389" s="12"/>
      <c r="IBD1389" s="12"/>
      <c r="IBE1389" s="12"/>
      <c r="IBF1389" s="12"/>
      <c r="IBG1389" s="12"/>
      <c r="IBH1389" s="12"/>
      <c r="IBI1389" s="12"/>
      <c r="IBJ1389" s="12"/>
      <c r="IBK1389" s="12"/>
      <c r="IBL1389" s="12"/>
      <c r="IBM1389" s="12"/>
      <c r="IBN1389" s="12"/>
      <c r="IBO1389" s="12"/>
      <c r="IBP1389" s="12"/>
      <c r="IBQ1389" s="12"/>
      <c r="IBR1389" s="12"/>
      <c r="IBS1389" s="12"/>
      <c r="IBT1389" s="12"/>
      <c r="IBU1389" s="12"/>
      <c r="IBV1389" s="12"/>
      <c r="IBW1389" s="12"/>
      <c r="IBX1389" s="12"/>
      <c r="IBY1389" s="12"/>
      <c r="IBZ1389" s="12"/>
      <c r="ICA1389" s="12"/>
      <c r="ICB1389" s="12"/>
      <c r="ICC1389" s="12"/>
      <c r="ICD1389" s="12"/>
      <c r="ICE1389" s="12"/>
      <c r="ICF1389" s="12"/>
      <c r="ICG1389" s="12"/>
      <c r="ICH1389" s="12"/>
      <c r="ICI1389" s="12"/>
      <c r="ICJ1389" s="12"/>
      <c r="ICK1389" s="12"/>
      <c r="ICL1389" s="12"/>
      <c r="ICM1389" s="12"/>
      <c r="ICN1389" s="12"/>
      <c r="ICO1389" s="12"/>
      <c r="ICP1389" s="12"/>
      <c r="ICQ1389" s="12"/>
      <c r="ICR1389" s="12"/>
      <c r="ICS1389" s="12"/>
      <c r="ICT1389" s="12"/>
      <c r="ICU1389" s="12"/>
      <c r="ICV1389" s="12"/>
      <c r="ICW1389" s="12"/>
      <c r="ICX1389" s="12"/>
      <c r="ICY1389" s="12"/>
      <c r="ICZ1389" s="12"/>
      <c r="IDA1389" s="12"/>
      <c r="IDB1389" s="12"/>
      <c r="IDC1389" s="12"/>
      <c r="IDD1389" s="12"/>
      <c r="IDE1389" s="12"/>
      <c r="IDF1389" s="12"/>
      <c r="IDG1389" s="12"/>
      <c r="IDH1389" s="12"/>
      <c r="IDI1389" s="12"/>
      <c r="IDJ1389" s="12"/>
      <c r="IDK1389" s="12"/>
      <c r="IDL1389" s="12"/>
      <c r="IDM1389" s="12"/>
      <c r="IDN1389" s="12"/>
      <c r="IDO1389" s="12"/>
      <c r="IDP1389" s="12"/>
      <c r="IDQ1389" s="12"/>
      <c r="IDR1389" s="12"/>
      <c r="IDS1389" s="12"/>
      <c r="IDT1389" s="12"/>
      <c r="IDU1389" s="12"/>
      <c r="IDV1389" s="12"/>
      <c r="IDW1389" s="12"/>
      <c r="IDX1389" s="12"/>
      <c r="IDY1389" s="12"/>
      <c r="IDZ1389" s="12"/>
      <c r="IEA1389" s="12"/>
      <c r="IEB1389" s="12"/>
      <c r="IEC1389" s="12"/>
      <c r="IED1389" s="12"/>
      <c r="IEE1389" s="12"/>
      <c r="IEF1389" s="12"/>
      <c r="IEG1389" s="12"/>
      <c r="IEH1389" s="12"/>
      <c r="IEI1389" s="12"/>
      <c r="IEJ1389" s="12"/>
      <c r="IEK1389" s="12"/>
      <c r="IEL1389" s="12"/>
      <c r="IEM1389" s="12"/>
      <c r="IEN1389" s="12"/>
      <c r="IEO1389" s="12"/>
      <c r="IEP1389" s="12"/>
      <c r="IEQ1389" s="12"/>
      <c r="IER1389" s="12"/>
      <c r="IES1389" s="12"/>
      <c r="IET1389" s="12"/>
      <c r="IEU1389" s="12"/>
      <c r="IEV1389" s="12"/>
      <c r="IEW1389" s="12"/>
      <c r="IEX1389" s="12"/>
      <c r="IEY1389" s="12"/>
      <c r="IEZ1389" s="12"/>
      <c r="IFA1389" s="12"/>
      <c r="IFB1389" s="12"/>
      <c r="IFC1389" s="12"/>
      <c r="IFD1389" s="12"/>
      <c r="IFE1389" s="12"/>
      <c r="IFF1389" s="12"/>
      <c r="IFG1389" s="12"/>
      <c r="IFH1389" s="12"/>
      <c r="IFI1389" s="12"/>
      <c r="IFJ1389" s="12"/>
      <c r="IFK1389" s="12"/>
      <c r="IFL1389" s="12"/>
      <c r="IFM1389" s="12"/>
      <c r="IFN1389" s="12"/>
      <c r="IFO1389" s="12"/>
      <c r="IFP1389" s="12"/>
      <c r="IFQ1389" s="12"/>
      <c r="IFR1389" s="12"/>
      <c r="IFS1389" s="12"/>
      <c r="IFT1389" s="12"/>
      <c r="IFU1389" s="12"/>
      <c r="IFV1389" s="12"/>
      <c r="IFW1389" s="12"/>
      <c r="IFX1389" s="12"/>
      <c r="IFY1389" s="12"/>
      <c r="IFZ1389" s="12"/>
      <c r="IGA1389" s="12"/>
      <c r="IGB1389" s="12"/>
      <c r="IGC1389" s="12"/>
      <c r="IGD1389" s="12"/>
      <c r="IGE1389" s="12"/>
      <c r="IGF1389" s="12"/>
      <c r="IGG1389" s="12"/>
      <c r="IGH1389" s="12"/>
      <c r="IGI1389" s="12"/>
      <c r="IGJ1389" s="12"/>
      <c r="IGK1389" s="12"/>
      <c r="IGL1389" s="12"/>
      <c r="IGM1389" s="12"/>
      <c r="IGN1389" s="12"/>
      <c r="IGO1389" s="12"/>
      <c r="IGP1389" s="12"/>
      <c r="IGQ1389" s="12"/>
      <c r="IGR1389" s="12"/>
      <c r="IGS1389" s="12"/>
      <c r="IGT1389" s="12"/>
      <c r="IGU1389" s="12"/>
      <c r="IGV1389" s="12"/>
      <c r="IGW1389" s="12"/>
      <c r="IGX1389" s="12"/>
      <c r="IGY1389" s="12"/>
      <c r="IGZ1389" s="12"/>
      <c r="IHA1389" s="12"/>
      <c r="IHB1389" s="12"/>
      <c r="IHC1389" s="12"/>
      <c r="IHD1389" s="12"/>
      <c r="IHE1389" s="12"/>
      <c r="IHF1389" s="12"/>
      <c r="IHG1389" s="12"/>
      <c r="IHH1389" s="12"/>
      <c r="IHI1389" s="12"/>
      <c r="IHJ1389" s="12"/>
      <c r="IHK1389" s="12"/>
      <c r="IHL1389" s="12"/>
      <c r="IHM1389" s="12"/>
      <c r="IHN1389" s="12"/>
      <c r="IHO1389" s="12"/>
      <c r="IHP1389" s="12"/>
      <c r="IHQ1389" s="12"/>
      <c r="IHR1389" s="12"/>
      <c r="IHS1389" s="12"/>
      <c r="IHT1389" s="12"/>
      <c r="IHU1389" s="12"/>
      <c r="IHV1389" s="12"/>
      <c r="IHW1389" s="12"/>
      <c r="IHX1389" s="12"/>
      <c r="IHY1389" s="12"/>
      <c r="IHZ1389" s="12"/>
      <c r="IIA1389" s="12"/>
      <c r="IIB1389" s="12"/>
      <c r="IIC1389" s="12"/>
      <c r="IID1389" s="12"/>
      <c r="IIE1389" s="12"/>
      <c r="IIF1389" s="12"/>
      <c r="IIG1389" s="12"/>
      <c r="IIH1389" s="12"/>
      <c r="III1389" s="12"/>
      <c r="IIJ1389" s="12"/>
      <c r="IIK1389" s="12"/>
      <c r="IIL1389" s="12"/>
      <c r="IIM1389" s="12"/>
      <c r="IIN1389" s="12"/>
      <c r="IIO1389" s="12"/>
      <c r="IIP1389" s="12"/>
      <c r="IIQ1389" s="12"/>
      <c r="IIR1389" s="12"/>
      <c r="IIS1389" s="12"/>
      <c r="IIT1389" s="12"/>
      <c r="IIU1389" s="12"/>
      <c r="IIV1389" s="12"/>
      <c r="IIW1389" s="12"/>
      <c r="IIX1389" s="12"/>
      <c r="IIY1389" s="12"/>
      <c r="IIZ1389" s="12"/>
      <c r="IJA1389" s="12"/>
      <c r="IJB1389" s="12"/>
      <c r="IJC1389" s="12"/>
      <c r="IJD1389" s="12"/>
      <c r="IJE1389" s="12"/>
      <c r="IJF1389" s="12"/>
      <c r="IJG1389" s="12"/>
      <c r="IJH1389" s="12"/>
      <c r="IJI1389" s="12"/>
      <c r="IJJ1389" s="12"/>
      <c r="IJK1389" s="12"/>
      <c r="IJL1389" s="12"/>
      <c r="IJM1389" s="12"/>
      <c r="IJN1389" s="12"/>
      <c r="IJO1389" s="12"/>
      <c r="IJP1389" s="12"/>
      <c r="IJQ1389" s="12"/>
      <c r="IJR1389" s="12"/>
      <c r="IJS1389" s="12"/>
      <c r="IJT1389" s="12"/>
      <c r="IJU1389" s="12"/>
      <c r="IJV1389" s="12"/>
      <c r="IJW1389" s="12"/>
      <c r="IJX1389" s="12"/>
      <c r="IJY1389" s="12"/>
      <c r="IJZ1389" s="12"/>
      <c r="IKA1389" s="12"/>
      <c r="IKB1389" s="12"/>
      <c r="IKC1389" s="12"/>
      <c r="IKD1389" s="12"/>
      <c r="IKE1389" s="12"/>
      <c r="IKF1389" s="12"/>
      <c r="IKG1389" s="12"/>
      <c r="IKH1389" s="12"/>
      <c r="IKI1389" s="12"/>
      <c r="IKJ1389" s="12"/>
      <c r="IKK1389" s="12"/>
      <c r="IKL1389" s="12"/>
      <c r="IKM1389" s="12"/>
      <c r="IKN1389" s="12"/>
      <c r="IKO1389" s="12"/>
      <c r="IKP1389" s="12"/>
      <c r="IKQ1389" s="12"/>
      <c r="IKR1389" s="12"/>
      <c r="IKS1389" s="12"/>
      <c r="IKT1389" s="12"/>
      <c r="IKU1389" s="12"/>
      <c r="IKV1389" s="12"/>
      <c r="IKW1389" s="12"/>
      <c r="IKX1389" s="12"/>
      <c r="IKY1389" s="12"/>
      <c r="IKZ1389" s="12"/>
      <c r="ILA1389" s="12"/>
      <c r="ILB1389" s="12"/>
      <c r="ILC1389" s="12"/>
      <c r="ILD1389" s="12"/>
      <c r="ILE1389" s="12"/>
      <c r="ILF1389" s="12"/>
      <c r="ILG1389" s="12"/>
      <c r="ILH1389" s="12"/>
      <c r="ILI1389" s="12"/>
      <c r="ILJ1389" s="12"/>
      <c r="ILK1389" s="12"/>
      <c r="ILL1389" s="12"/>
      <c r="ILM1389" s="12"/>
      <c r="ILN1389" s="12"/>
      <c r="ILO1389" s="12"/>
      <c r="ILP1389" s="12"/>
      <c r="ILQ1389" s="12"/>
      <c r="ILR1389" s="12"/>
      <c r="ILS1389" s="12"/>
      <c r="ILT1389" s="12"/>
      <c r="ILU1389" s="12"/>
      <c r="ILV1389" s="12"/>
      <c r="ILW1389" s="12"/>
      <c r="ILX1389" s="12"/>
      <c r="ILY1389" s="12"/>
      <c r="ILZ1389" s="12"/>
      <c r="IMA1389" s="12"/>
      <c r="IMB1389" s="12"/>
      <c r="IMC1389" s="12"/>
      <c r="IMD1389" s="12"/>
      <c r="IME1389" s="12"/>
      <c r="IMF1389" s="12"/>
      <c r="IMG1389" s="12"/>
      <c r="IMH1389" s="12"/>
      <c r="IMI1389" s="12"/>
      <c r="IMJ1389" s="12"/>
      <c r="IMK1389" s="12"/>
      <c r="IML1389" s="12"/>
      <c r="IMM1389" s="12"/>
      <c r="IMN1389" s="12"/>
      <c r="IMO1389" s="12"/>
      <c r="IMP1389" s="12"/>
      <c r="IMQ1389" s="12"/>
      <c r="IMR1389" s="12"/>
      <c r="IMS1389" s="12"/>
      <c r="IMT1389" s="12"/>
      <c r="IMU1389" s="12"/>
      <c r="IMV1389" s="12"/>
      <c r="IMW1389" s="12"/>
      <c r="IMX1389" s="12"/>
      <c r="IMY1389" s="12"/>
      <c r="IMZ1389" s="12"/>
      <c r="INA1389" s="12"/>
      <c r="INB1389" s="12"/>
      <c r="INC1389" s="12"/>
      <c r="IND1389" s="12"/>
      <c r="INE1389" s="12"/>
      <c r="INF1389" s="12"/>
      <c r="ING1389" s="12"/>
      <c r="INH1389" s="12"/>
      <c r="INI1389" s="12"/>
      <c r="INJ1389" s="12"/>
      <c r="INK1389" s="12"/>
      <c r="INL1389" s="12"/>
      <c r="INM1389" s="12"/>
      <c r="INN1389" s="12"/>
      <c r="INO1389" s="12"/>
      <c r="INP1389" s="12"/>
      <c r="INQ1389" s="12"/>
      <c r="INR1389" s="12"/>
      <c r="INS1389" s="12"/>
      <c r="INT1389" s="12"/>
      <c r="INU1389" s="12"/>
      <c r="INV1389" s="12"/>
      <c r="INW1389" s="12"/>
      <c r="INX1389" s="12"/>
      <c r="INY1389" s="12"/>
      <c r="INZ1389" s="12"/>
      <c r="IOA1389" s="12"/>
      <c r="IOB1389" s="12"/>
      <c r="IOC1389" s="12"/>
      <c r="IOD1389" s="12"/>
      <c r="IOE1389" s="12"/>
      <c r="IOF1389" s="12"/>
      <c r="IOG1389" s="12"/>
      <c r="IOH1389" s="12"/>
      <c r="IOI1389" s="12"/>
      <c r="IOJ1389" s="12"/>
      <c r="IOK1389" s="12"/>
      <c r="IOL1389" s="12"/>
      <c r="IOM1389" s="12"/>
      <c r="ION1389" s="12"/>
      <c r="IOO1389" s="12"/>
      <c r="IOP1389" s="12"/>
      <c r="IOQ1389" s="12"/>
      <c r="IOR1389" s="12"/>
      <c r="IOS1389" s="12"/>
      <c r="IOT1389" s="12"/>
      <c r="IOU1389" s="12"/>
      <c r="IOV1389" s="12"/>
      <c r="IOW1389" s="12"/>
      <c r="IOX1389" s="12"/>
      <c r="IOY1389" s="12"/>
      <c r="IOZ1389" s="12"/>
      <c r="IPA1389" s="12"/>
      <c r="IPB1389" s="12"/>
      <c r="IPC1389" s="12"/>
      <c r="IPD1389" s="12"/>
      <c r="IPE1389" s="12"/>
      <c r="IPF1389" s="12"/>
      <c r="IPG1389" s="12"/>
      <c r="IPH1389" s="12"/>
      <c r="IPI1389" s="12"/>
      <c r="IPJ1389" s="12"/>
      <c r="IPK1389" s="12"/>
      <c r="IPL1389" s="12"/>
      <c r="IPM1389" s="12"/>
      <c r="IPN1389" s="12"/>
      <c r="IPO1389" s="12"/>
      <c r="IPP1389" s="12"/>
      <c r="IPQ1389" s="12"/>
      <c r="IPR1389" s="12"/>
      <c r="IPS1389" s="12"/>
      <c r="IPT1389" s="12"/>
      <c r="IPU1389" s="12"/>
      <c r="IPV1389" s="12"/>
      <c r="IPW1389" s="12"/>
      <c r="IPX1389" s="12"/>
      <c r="IPY1389" s="12"/>
      <c r="IPZ1389" s="12"/>
      <c r="IQA1389" s="12"/>
      <c r="IQB1389" s="12"/>
      <c r="IQC1389" s="12"/>
      <c r="IQD1389" s="12"/>
      <c r="IQE1389" s="12"/>
      <c r="IQF1389" s="12"/>
      <c r="IQG1389" s="12"/>
      <c r="IQH1389" s="12"/>
      <c r="IQI1389" s="12"/>
      <c r="IQJ1389" s="12"/>
      <c r="IQK1389" s="12"/>
      <c r="IQL1389" s="12"/>
      <c r="IQM1389" s="12"/>
      <c r="IQN1389" s="12"/>
      <c r="IQO1389" s="12"/>
      <c r="IQP1389" s="12"/>
      <c r="IQQ1389" s="12"/>
      <c r="IQR1389" s="12"/>
      <c r="IQS1389" s="12"/>
      <c r="IQT1389" s="12"/>
      <c r="IQU1389" s="12"/>
      <c r="IQV1389" s="12"/>
      <c r="IQW1389" s="12"/>
      <c r="IQX1389" s="12"/>
      <c r="IQY1389" s="12"/>
      <c r="IQZ1389" s="12"/>
      <c r="IRA1389" s="12"/>
      <c r="IRB1389" s="12"/>
      <c r="IRC1389" s="12"/>
      <c r="IRD1389" s="12"/>
      <c r="IRE1389" s="12"/>
      <c r="IRF1389" s="12"/>
      <c r="IRG1389" s="12"/>
      <c r="IRH1389" s="12"/>
      <c r="IRI1389" s="12"/>
      <c r="IRJ1389" s="12"/>
      <c r="IRK1389" s="12"/>
      <c r="IRL1389" s="12"/>
      <c r="IRM1389" s="12"/>
      <c r="IRN1389" s="12"/>
      <c r="IRO1389" s="12"/>
      <c r="IRP1389" s="12"/>
      <c r="IRQ1389" s="12"/>
      <c r="IRR1389" s="12"/>
      <c r="IRS1389" s="12"/>
      <c r="IRT1389" s="12"/>
      <c r="IRU1389" s="12"/>
      <c r="IRV1389" s="12"/>
      <c r="IRW1389" s="12"/>
      <c r="IRX1389" s="12"/>
      <c r="IRY1389" s="12"/>
      <c r="IRZ1389" s="12"/>
      <c r="ISA1389" s="12"/>
      <c r="ISB1389" s="12"/>
      <c r="ISC1389" s="12"/>
      <c r="ISD1389" s="12"/>
      <c r="ISE1389" s="12"/>
      <c r="ISF1389" s="12"/>
      <c r="ISG1389" s="12"/>
      <c r="ISH1389" s="12"/>
      <c r="ISI1389" s="12"/>
      <c r="ISJ1389" s="12"/>
      <c r="ISK1389" s="12"/>
      <c r="ISL1389" s="12"/>
      <c r="ISM1389" s="12"/>
      <c r="ISN1389" s="12"/>
      <c r="ISO1389" s="12"/>
      <c r="ISP1389" s="12"/>
      <c r="ISQ1389" s="12"/>
      <c r="ISR1389" s="12"/>
      <c r="ISS1389" s="12"/>
      <c r="IST1389" s="12"/>
      <c r="ISU1389" s="12"/>
      <c r="ISV1389" s="12"/>
      <c r="ISW1389" s="12"/>
      <c r="ISX1389" s="12"/>
      <c r="ISY1389" s="12"/>
      <c r="ISZ1389" s="12"/>
      <c r="ITA1389" s="12"/>
      <c r="ITB1389" s="12"/>
      <c r="ITC1389" s="12"/>
      <c r="ITD1389" s="12"/>
      <c r="ITE1389" s="12"/>
      <c r="ITF1389" s="12"/>
      <c r="ITG1389" s="12"/>
      <c r="ITH1389" s="12"/>
      <c r="ITI1389" s="12"/>
      <c r="ITJ1389" s="12"/>
      <c r="ITK1389" s="12"/>
      <c r="ITL1389" s="12"/>
      <c r="ITM1389" s="12"/>
      <c r="ITN1389" s="12"/>
      <c r="ITO1389" s="12"/>
      <c r="ITP1389" s="12"/>
      <c r="ITQ1389" s="12"/>
      <c r="ITR1389" s="12"/>
      <c r="ITS1389" s="12"/>
      <c r="ITT1389" s="12"/>
      <c r="ITU1389" s="12"/>
      <c r="ITV1389" s="12"/>
      <c r="ITW1389" s="12"/>
      <c r="ITX1389" s="12"/>
      <c r="ITY1389" s="12"/>
      <c r="ITZ1389" s="12"/>
      <c r="IUA1389" s="12"/>
      <c r="IUB1389" s="12"/>
      <c r="IUC1389" s="12"/>
      <c r="IUD1389" s="12"/>
      <c r="IUE1389" s="12"/>
      <c r="IUF1389" s="12"/>
      <c r="IUG1389" s="12"/>
      <c r="IUH1389" s="12"/>
      <c r="IUI1389" s="12"/>
      <c r="IUJ1389" s="12"/>
      <c r="IUK1389" s="12"/>
      <c r="IUL1389" s="12"/>
      <c r="IUM1389" s="12"/>
      <c r="IUN1389" s="12"/>
      <c r="IUO1389" s="12"/>
      <c r="IUP1389" s="12"/>
      <c r="IUQ1389" s="12"/>
      <c r="IUR1389" s="12"/>
      <c r="IUS1389" s="12"/>
      <c r="IUT1389" s="12"/>
      <c r="IUU1389" s="12"/>
      <c r="IUV1389" s="12"/>
      <c r="IUW1389" s="12"/>
      <c r="IUX1389" s="12"/>
      <c r="IUY1389" s="12"/>
      <c r="IUZ1389" s="12"/>
      <c r="IVA1389" s="12"/>
      <c r="IVB1389" s="12"/>
      <c r="IVC1389" s="12"/>
      <c r="IVD1389" s="12"/>
      <c r="IVE1389" s="12"/>
      <c r="IVF1389" s="12"/>
      <c r="IVG1389" s="12"/>
      <c r="IVH1389" s="12"/>
      <c r="IVI1389" s="12"/>
      <c r="IVJ1389" s="12"/>
      <c r="IVK1389" s="12"/>
      <c r="IVL1389" s="12"/>
      <c r="IVM1389" s="12"/>
      <c r="IVN1389" s="12"/>
      <c r="IVO1389" s="12"/>
      <c r="IVP1389" s="12"/>
      <c r="IVQ1389" s="12"/>
      <c r="IVR1389" s="12"/>
      <c r="IVS1389" s="12"/>
      <c r="IVT1389" s="12"/>
      <c r="IVU1389" s="12"/>
      <c r="IVV1389" s="12"/>
      <c r="IVW1389" s="12"/>
      <c r="IVX1389" s="12"/>
      <c r="IVY1389" s="12"/>
      <c r="IVZ1389" s="12"/>
      <c r="IWA1389" s="12"/>
      <c r="IWB1389" s="12"/>
      <c r="IWC1389" s="12"/>
      <c r="IWD1389" s="12"/>
      <c r="IWE1389" s="12"/>
      <c r="IWF1389" s="12"/>
      <c r="IWG1389" s="12"/>
      <c r="IWH1389" s="12"/>
      <c r="IWI1389" s="12"/>
      <c r="IWJ1389" s="12"/>
      <c r="IWK1389" s="12"/>
      <c r="IWL1389" s="12"/>
      <c r="IWM1389" s="12"/>
      <c r="IWN1389" s="12"/>
      <c r="IWO1389" s="12"/>
      <c r="IWP1389" s="12"/>
      <c r="IWQ1389" s="12"/>
      <c r="IWR1389" s="12"/>
      <c r="IWS1389" s="12"/>
      <c r="IWT1389" s="12"/>
      <c r="IWU1389" s="12"/>
      <c r="IWV1389" s="12"/>
      <c r="IWW1389" s="12"/>
      <c r="IWX1389" s="12"/>
      <c r="IWY1389" s="12"/>
      <c r="IWZ1389" s="12"/>
      <c r="IXA1389" s="12"/>
      <c r="IXB1389" s="12"/>
      <c r="IXC1389" s="12"/>
      <c r="IXD1389" s="12"/>
      <c r="IXE1389" s="12"/>
      <c r="IXF1389" s="12"/>
      <c r="IXG1389" s="12"/>
      <c r="IXH1389" s="12"/>
      <c r="IXI1389" s="12"/>
      <c r="IXJ1389" s="12"/>
      <c r="IXK1389" s="12"/>
      <c r="IXL1389" s="12"/>
      <c r="IXM1389" s="12"/>
      <c r="IXN1389" s="12"/>
      <c r="IXO1389" s="12"/>
      <c r="IXP1389" s="12"/>
      <c r="IXQ1389" s="12"/>
      <c r="IXR1389" s="12"/>
      <c r="IXS1389" s="12"/>
      <c r="IXT1389" s="12"/>
      <c r="IXU1389" s="12"/>
      <c r="IXV1389" s="12"/>
      <c r="IXW1389" s="12"/>
      <c r="IXX1389" s="12"/>
      <c r="IXY1389" s="12"/>
      <c r="IXZ1389" s="12"/>
      <c r="IYA1389" s="12"/>
      <c r="IYB1389" s="12"/>
      <c r="IYC1389" s="12"/>
      <c r="IYD1389" s="12"/>
      <c r="IYE1389" s="12"/>
      <c r="IYF1389" s="12"/>
      <c r="IYG1389" s="12"/>
      <c r="IYH1389" s="12"/>
      <c r="IYI1389" s="12"/>
      <c r="IYJ1389" s="12"/>
      <c r="IYK1389" s="12"/>
      <c r="IYL1389" s="12"/>
      <c r="IYM1389" s="12"/>
      <c r="IYN1389" s="12"/>
      <c r="IYO1389" s="12"/>
      <c r="IYP1389" s="12"/>
      <c r="IYQ1389" s="12"/>
      <c r="IYR1389" s="12"/>
      <c r="IYS1389" s="12"/>
      <c r="IYT1389" s="12"/>
      <c r="IYU1389" s="12"/>
      <c r="IYV1389" s="12"/>
      <c r="IYW1389" s="12"/>
      <c r="IYX1389" s="12"/>
      <c r="IYY1389" s="12"/>
      <c r="IYZ1389" s="12"/>
      <c r="IZA1389" s="12"/>
      <c r="IZB1389" s="12"/>
      <c r="IZC1389" s="12"/>
      <c r="IZD1389" s="12"/>
      <c r="IZE1389" s="12"/>
      <c r="IZF1389" s="12"/>
      <c r="IZG1389" s="12"/>
      <c r="IZH1389" s="12"/>
      <c r="IZI1389" s="12"/>
      <c r="IZJ1389" s="12"/>
      <c r="IZK1389" s="12"/>
      <c r="IZL1389" s="12"/>
      <c r="IZM1389" s="12"/>
      <c r="IZN1389" s="12"/>
      <c r="IZO1389" s="12"/>
      <c r="IZP1389" s="12"/>
      <c r="IZQ1389" s="12"/>
      <c r="IZR1389" s="12"/>
      <c r="IZS1389" s="12"/>
      <c r="IZT1389" s="12"/>
      <c r="IZU1389" s="12"/>
      <c r="IZV1389" s="12"/>
      <c r="IZW1389" s="12"/>
      <c r="IZX1389" s="12"/>
      <c r="IZY1389" s="12"/>
      <c r="IZZ1389" s="12"/>
      <c r="JAA1389" s="12"/>
      <c r="JAB1389" s="12"/>
      <c r="JAC1389" s="12"/>
      <c r="JAD1389" s="12"/>
      <c r="JAE1389" s="12"/>
      <c r="JAF1389" s="12"/>
      <c r="JAG1389" s="12"/>
      <c r="JAH1389" s="12"/>
      <c r="JAI1389" s="12"/>
      <c r="JAJ1389" s="12"/>
      <c r="JAK1389" s="12"/>
      <c r="JAL1389" s="12"/>
      <c r="JAM1389" s="12"/>
      <c r="JAN1389" s="12"/>
      <c r="JAO1389" s="12"/>
      <c r="JAP1389" s="12"/>
      <c r="JAQ1389" s="12"/>
      <c r="JAR1389" s="12"/>
      <c r="JAS1389" s="12"/>
      <c r="JAT1389" s="12"/>
      <c r="JAU1389" s="12"/>
      <c r="JAV1389" s="12"/>
      <c r="JAW1389" s="12"/>
      <c r="JAX1389" s="12"/>
      <c r="JAY1389" s="12"/>
      <c r="JAZ1389" s="12"/>
      <c r="JBA1389" s="12"/>
      <c r="JBB1389" s="12"/>
      <c r="JBC1389" s="12"/>
      <c r="JBD1389" s="12"/>
      <c r="JBE1389" s="12"/>
      <c r="JBF1389" s="12"/>
      <c r="JBG1389" s="12"/>
      <c r="JBH1389" s="12"/>
      <c r="JBI1389" s="12"/>
      <c r="JBJ1389" s="12"/>
      <c r="JBK1389" s="12"/>
      <c r="JBL1389" s="12"/>
      <c r="JBM1389" s="12"/>
      <c r="JBN1389" s="12"/>
      <c r="JBO1389" s="12"/>
      <c r="JBP1389" s="12"/>
      <c r="JBQ1389" s="12"/>
      <c r="JBR1389" s="12"/>
      <c r="JBS1389" s="12"/>
      <c r="JBT1389" s="12"/>
      <c r="JBU1389" s="12"/>
      <c r="JBV1389" s="12"/>
      <c r="JBW1389" s="12"/>
      <c r="JBX1389" s="12"/>
      <c r="JBY1389" s="12"/>
      <c r="JBZ1389" s="12"/>
      <c r="JCA1389" s="12"/>
      <c r="JCB1389" s="12"/>
      <c r="JCC1389" s="12"/>
      <c r="JCD1389" s="12"/>
      <c r="JCE1389" s="12"/>
      <c r="JCF1389" s="12"/>
      <c r="JCG1389" s="12"/>
      <c r="JCH1389" s="12"/>
      <c r="JCI1389" s="12"/>
      <c r="JCJ1389" s="12"/>
      <c r="JCK1389" s="12"/>
      <c r="JCL1389" s="12"/>
      <c r="JCM1389" s="12"/>
      <c r="JCN1389" s="12"/>
      <c r="JCO1389" s="12"/>
      <c r="JCP1389" s="12"/>
      <c r="JCQ1389" s="12"/>
      <c r="JCR1389" s="12"/>
      <c r="JCS1389" s="12"/>
      <c r="JCT1389" s="12"/>
      <c r="JCU1389" s="12"/>
      <c r="JCV1389" s="12"/>
      <c r="JCW1389" s="12"/>
      <c r="JCX1389" s="12"/>
      <c r="JCY1389" s="12"/>
      <c r="JCZ1389" s="12"/>
      <c r="JDA1389" s="12"/>
      <c r="JDB1389" s="12"/>
      <c r="JDC1389" s="12"/>
      <c r="JDD1389" s="12"/>
      <c r="JDE1389" s="12"/>
      <c r="JDF1389" s="12"/>
      <c r="JDG1389" s="12"/>
      <c r="JDH1389" s="12"/>
      <c r="JDI1389" s="12"/>
      <c r="JDJ1389" s="12"/>
      <c r="JDK1389" s="12"/>
      <c r="JDL1389" s="12"/>
      <c r="JDM1389" s="12"/>
      <c r="JDN1389" s="12"/>
      <c r="JDO1389" s="12"/>
      <c r="JDP1389" s="12"/>
      <c r="JDQ1389" s="12"/>
      <c r="JDR1389" s="12"/>
      <c r="JDS1389" s="12"/>
      <c r="JDT1389" s="12"/>
      <c r="JDU1389" s="12"/>
      <c r="JDV1389" s="12"/>
      <c r="JDW1389" s="12"/>
      <c r="JDX1389" s="12"/>
      <c r="JDY1389" s="12"/>
      <c r="JDZ1389" s="12"/>
      <c r="JEA1389" s="12"/>
      <c r="JEB1389" s="12"/>
      <c r="JEC1389" s="12"/>
      <c r="JED1389" s="12"/>
      <c r="JEE1389" s="12"/>
      <c r="JEF1389" s="12"/>
      <c r="JEG1389" s="12"/>
      <c r="JEH1389" s="12"/>
      <c r="JEI1389" s="12"/>
      <c r="JEJ1389" s="12"/>
      <c r="JEK1389" s="12"/>
      <c r="JEL1389" s="12"/>
      <c r="JEM1389" s="12"/>
      <c r="JEN1389" s="12"/>
      <c r="JEO1389" s="12"/>
      <c r="JEP1389" s="12"/>
      <c r="JEQ1389" s="12"/>
      <c r="JER1389" s="12"/>
      <c r="JES1389" s="12"/>
      <c r="JET1389" s="12"/>
      <c r="JEU1389" s="12"/>
      <c r="JEV1389" s="12"/>
      <c r="JEW1389" s="12"/>
      <c r="JEX1389" s="12"/>
      <c r="JEY1389" s="12"/>
      <c r="JEZ1389" s="12"/>
      <c r="JFA1389" s="12"/>
      <c r="JFB1389" s="12"/>
      <c r="JFC1389" s="12"/>
      <c r="JFD1389" s="12"/>
      <c r="JFE1389" s="12"/>
      <c r="JFF1389" s="12"/>
      <c r="JFG1389" s="12"/>
      <c r="JFH1389" s="12"/>
      <c r="JFI1389" s="12"/>
      <c r="JFJ1389" s="12"/>
      <c r="JFK1389" s="12"/>
      <c r="JFL1389" s="12"/>
      <c r="JFM1389" s="12"/>
      <c r="JFN1389" s="12"/>
      <c r="JFO1389" s="12"/>
      <c r="JFP1389" s="12"/>
      <c r="JFQ1389" s="12"/>
      <c r="JFR1389" s="12"/>
      <c r="JFS1389" s="12"/>
      <c r="JFT1389" s="12"/>
      <c r="JFU1389" s="12"/>
      <c r="JFV1389" s="12"/>
      <c r="JFW1389" s="12"/>
      <c r="JFX1389" s="12"/>
      <c r="JFY1389" s="12"/>
      <c r="JFZ1389" s="12"/>
      <c r="JGA1389" s="12"/>
      <c r="JGB1389" s="12"/>
      <c r="JGC1389" s="12"/>
      <c r="JGD1389" s="12"/>
      <c r="JGE1389" s="12"/>
      <c r="JGF1389" s="12"/>
      <c r="JGG1389" s="12"/>
      <c r="JGH1389" s="12"/>
      <c r="JGI1389" s="12"/>
      <c r="JGJ1389" s="12"/>
      <c r="JGK1389" s="12"/>
      <c r="JGL1389" s="12"/>
      <c r="JGM1389" s="12"/>
      <c r="JGN1389" s="12"/>
      <c r="JGO1389" s="12"/>
      <c r="JGP1389" s="12"/>
      <c r="JGQ1389" s="12"/>
      <c r="JGR1389" s="12"/>
      <c r="JGS1389" s="12"/>
      <c r="JGT1389" s="12"/>
      <c r="JGU1389" s="12"/>
      <c r="JGV1389" s="12"/>
      <c r="JGW1389" s="12"/>
      <c r="JGX1389" s="12"/>
      <c r="JGY1389" s="12"/>
      <c r="JGZ1389" s="12"/>
      <c r="JHA1389" s="12"/>
      <c r="JHB1389" s="12"/>
      <c r="JHC1389" s="12"/>
      <c r="JHD1389" s="12"/>
      <c r="JHE1389" s="12"/>
      <c r="JHF1389" s="12"/>
      <c r="JHG1389" s="12"/>
      <c r="JHH1389" s="12"/>
      <c r="JHI1389" s="12"/>
      <c r="JHJ1389" s="12"/>
      <c r="JHK1389" s="12"/>
      <c r="JHL1389" s="12"/>
      <c r="JHM1389" s="12"/>
      <c r="JHN1389" s="12"/>
      <c r="JHO1389" s="12"/>
      <c r="JHP1389" s="12"/>
      <c r="JHQ1389" s="12"/>
      <c r="JHR1389" s="12"/>
      <c r="JHS1389" s="12"/>
      <c r="JHT1389" s="12"/>
      <c r="JHU1389" s="12"/>
      <c r="JHV1389" s="12"/>
      <c r="JHW1389" s="12"/>
      <c r="JHX1389" s="12"/>
      <c r="JHY1389" s="12"/>
      <c r="JHZ1389" s="12"/>
      <c r="JIA1389" s="12"/>
      <c r="JIB1389" s="12"/>
      <c r="JIC1389" s="12"/>
      <c r="JID1389" s="12"/>
      <c r="JIE1389" s="12"/>
      <c r="JIF1389" s="12"/>
      <c r="JIG1389" s="12"/>
      <c r="JIH1389" s="12"/>
      <c r="JII1389" s="12"/>
      <c r="JIJ1389" s="12"/>
      <c r="JIK1389" s="12"/>
      <c r="JIL1389" s="12"/>
      <c r="JIM1389" s="12"/>
      <c r="JIN1389" s="12"/>
      <c r="JIO1389" s="12"/>
      <c r="JIP1389" s="12"/>
      <c r="JIQ1389" s="12"/>
      <c r="JIR1389" s="12"/>
      <c r="JIS1389" s="12"/>
      <c r="JIT1389" s="12"/>
      <c r="JIU1389" s="12"/>
      <c r="JIV1389" s="12"/>
      <c r="JIW1389" s="12"/>
      <c r="JIX1389" s="12"/>
      <c r="JIY1389" s="12"/>
      <c r="JIZ1389" s="12"/>
      <c r="JJA1389" s="12"/>
      <c r="JJB1389" s="12"/>
      <c r="JJC1389" s="12"/>
      <c r="JJD1389" s="12"/>
      <c r="JJE1389" s="12"/>
      <c r="JJF1389" s="12"/>
      <c r="JJG1389" s="12"/>
      <c r="JJH1389" s="12"/>
      <c r="JJI1389" s="12"/>
      <c r="JJJ1389" s="12"/>
      <c r="JJK1389" s="12"/>
      <c r="JJL1389" s="12"/>
      <c r="JJM1389" s="12"/>
      <c r="JJN1389" s="12"/>
      <c r="JJO1389" s="12"/>
      <c r="JJP1389" s="12"/>
      <c r="JJQ1389" s="12"/>
      <c r="JJR1389" s="12"/>
      <c r="JJS1389" s="12"/>
      <c r="JJT1389" s="12"/>
      <c r="JJU1389" s="12"/>
      <c r="JJV1389" s="12"/>
      <c r="JJW1389" s="12"/>
      <c r="JJX1389" s="12"/>
      <c r="JJY1389" s="12"/>
      <c r="JJZ1389" s="12"/>
      <c r="JKA1389" s="12"/>
      <c r="JKB1389" s="12"/>
      <c r="JKC1389" s="12"/>
      <c r="JKD1389" s="12"/>
      <c r="JKE1389" s="12"/>
      <c r="JKF1389" s="12"/>
      <c r="JKG1389" s="12"/>
      <c r="JKH1389" s="12"/>
      <c r="JKI1389" s="12"/>
      <c r="JKJ1389" s="12"/>
      <c r="JKK1389" s="12"/>
      <c r="JKL1389" s="12"/>
      <c r="JKM1389" s="12"/>
      <c r="JKN1389" s="12"/>
      <c r="JKO1389" s="12"/>
      <c r="JKP1389" s="12"/>
      <c r="JKQ1389" s="12"/>
      <c r="JKR1389" s="12"/>
      <c r="JKS1389" s="12"/>
      <c r="JKT1389" s="12"/>
      <c r="JKU1389" s="12"/>
      <c r="JKV1389" s="12"/>
      <c r="JKW1389" s="12"/>
      <c r="JKX1389" s="12"/>
      <c r="JKY1389" s="12"/>
      <c r="JKZ1389" s="12"/>
      <c r="JLA1389" s="12"/>
      <c r="JLB1389" s="12"/>
      <c r="JLC1389" s="12"/>
      <c r="JLD1389" s="12"/>
      <c r="JLE1389" s="12"/>
      <c r="JLF1389" s="12"/>
      <c r="JLG1389" s="12"/>
      <c r="JLH1389" s="12"/>
      <c r="JLI1389" s="12"/>
      <c r="JLJ1389" s="12"/>
      <c r="JLK1389" s="12"/>
      <c r="JLL1389" s="12"/>
      <c r="JLM1389" s="12"/>
      <c r="JLN1389" s="12"/>
      <c r="JLO1389" s="12"/>
      <c r="JLP1389" s="12"/>
      <c r="JLQ1389" s="12"/>
      <c r="JLR1389" s="12"/>
      <c r="JLS1389" s="12"/>
      <c r="JLT1389" s="12"/>
      <c r="JLU1389" s="12"/>
      <c r="JLV1389" s="12"/>
      <c r="JLW1389" s="12"/>
      <c r="JLX1389" s="12"/>
      <c r="JLY1389" s="12"/>
      <c r="JLZ1389" s="12"/>
      <c r="JMA1389" s="12"/>
      <c r="JMB1389" s="12"/>
      <c r="JMC1389" s="12"/>
      <c r="JMD1389" s="12"/>
      <c r="JME1389" s="12"/>
      <c r="JMF1389" s="12"/>
      <c r="JMG1389" s="12"/>
      <c r="JMH1389" s="12"/>
      <c r="JMI1389" s="12"/>
      <c r="JMJ1389" s="12"/>
      <c r="JMK1389" s="12"/>
      <c r="JML1389" s="12"/>
      <c r="JMM1389" s="12"/>
      <c r="JMN1389" s="12"/>
      <c r="JMO1389" s="12"/>
      <c r="JMP1389" s="12"/>
      <c r="JMQ1389" s="12"/>
      <c r="JMR1389" s="12"/>
      <c r="JMS1389" s="12"/>
      <c r="JMT1389" s="12"/>
      <c r="JMU1389" s="12"/>
      <c r="JMV1389" s="12"/>
      <c r="JMW1389" s="12"/>
      <c r="JMX1389" s="12"/>
      <c r="JMY1389" s="12"/>
      <c r="JMZ1389" s="12"/>
      <c r="JNA1389" s="12"/>
      <c r="JNB1389" s="12"/>
      <c r="JNC1389" s="12"/>
      <c r="JND1389" s="12"/>
      <c r="JNE1389" s="12"/>
      <c r="JNF1389" s="12"/>
      <c r="JNG1389" s="12"/>
      <c r="JNH1389" s="12"/>
      <c r="JNI1389" s="12"/>
      <c r="JNJ1389" s="12"/>
      <c r="JNK1389" s="12"/>
      <c r="JNL1389" s="12"/>
      <c r="JNM1389" s="12"/>
      <c r="JNN1389" s="12"/>
      <c r="JNO1389" s="12"/>
      <c r="JNP1389" s="12"/>
      <c r="JNQ1389" s="12"/>
      <c r="JNR1389" s="12"/>
      <c r="JNS1389" s="12"/>
      <c r="JNT1389" s="12"/>
      <c r="JNU1389" s="12"/>
      <c r="JNV1389" s="12"/>
      <c r="JNW1389" s="12"/>
      <c r="JNX1389" s="12"/>
      <c r="JNY1389" s="12"/>
      <c r="JNZ1389" s="12"/>
      <c r="JOA1389" s="12"/>
      <c r="JOB1389" s="12"/>
      <c r="JOC1389" s="12"/>
      <c r="JOD1389" s="12"/>
      <c r="JOE1389" s="12"/>
      <c r="JOF1389" s="12"/>
      <c r="JOG1389" s="12"/>
      <c r="JOH1389" s="12"/>
      <c r="JOI1389" s="12"/>
      <c r="JOJ1389" s="12"/>
      <c r="JOK1389" s="12"/>
      <c r="JOL1389" s="12"/>
      <c r="JOM1389" s="12"/>
      <c r="JON1389" s="12"/>
      <c r="JOO1389" s="12"/>
      <c r="JOP1389" s="12"/>
      <c r="JOQ1389" s="12"/>
      <c r="JOR1389" s="12"/>
      <c r="JOS1389" s="12"/>
      <c r="JOT1389" s="12"/>
      <c r="JOU1389" s="12"/>
      <c r="JOV1389" s="12"/>
      <c r="JOW1389" s="12"/>
      <c r="JOX1389" s="12"/>
      <c r="JOY1389" s="12"/>
      <c r="JOZ1389" s="12"/>
      <c r="JPA1389" s="12"/>
      <c r="JPB1389" s="12"/>
      <c r="JPC1389" s="12"/>
      <c r="JPD1389" s="12"/>
      <c r="JPE1389" s="12"/>
      <c r="JPF1389" s="12"/>
      <c r="JPG1389" s="12"/>
      <c r="JPH1389" s="12"/>
      <c r="JPI1389" s="12"/>
      <c r="JPJ1389" s="12"/>
      <c r="JPK1389" s="12"/>
      <c r="JPL1389" s="12"/>
      <c r="JPM1389" s="12"/>
      <c r="JPN1389" s="12"/>
      <c r="JPO1389" s="12"/>
      <c r="JPP1389" s="12"/>
      <c r="JPQ1389" s="12"/>
      <c r="JPR1389" s="12"/>
      <c r="JPS1389" s="12"/>
      <c r="JPT1389" s="12"/>
      <c r="JPU1389" s="12"/>
      <c r="JPV1389" s="12"/>
      <c r="JPW1389" s="12"/>
      <c r="JPX1389" s="12"/>
      <c r="JPY1389" s="12"/>
      <c r="JPZ1389" s="12"/>
      <c r="JQA1389" s="12"/>
      <c r="JQB1389" s="12"/>
      <c r="JQC1389" s="12"/>
      <c r="JQD1389" s="12"/>
      <c r="JQE1389" s="12"/>
      <c r="JQF1389" s="12"/>
      <c r="JQG1389" s="12"/>
      <c r="JQH1389" s="12"/>
      <c r="JQI1389" s="12"/>
      <c r="JQJ1389" s="12"/>
      <c r="JQK1389" s="12"/>
      <c r="JQL1389" s="12"/>
      <c r="JQM1389" s="12"/>
      <c r="JQN1389" s="12"/>
      <c r="JQO1389" s="12"/>
      <c r="JQP1389" s="12"/>
      <c r="JQQ1389" s="12"/>
      <c r="JQR1389" s="12"/>
      <c r="JQS1389" s="12"/>
      <c r="JQT1389" s="12"/>
      <c r="JQU1389" s="12"/>
      <c r="JQV1389" s="12"/>
      <c r="JQW1389" s="12"/>
      <c r="JQX1389" s="12"/>
      <c r="JQY1389" s="12"/>
      <c r="JQZ1389" s="12"/>
      <c r="JRA1389" s="12"/>
      <c r="JRB1389" s="12"/>
      <c r="JRC1389" s="12"/>
      <c r="JRD1389" s="12"/>
      <c r="JRE1389" s="12"/>
      <c r="JRF1389" s="12"/>
      <c r="JRG1389" s="12"/>
      <c r="JRH1389" s="12"/>
      <c r="JRI1389" s="12"/>
      <c r="JRJ1389" s="12"/>
      <c r="JRK1389" s="12"/>
      <c r="JRL1389" s="12"/>
      <c r="JRM1389" s="12"/>
      <c r="JRN1389" s="12"/>
      <c r="JRO1389" s="12"/>
      <c r="JRP1389" s="12"/>
      <c r="JRQ1389" s="12"/>
      <c r="JRR1389" s="12"/>
      <c r="JRS1389" s="12"/>
      <c r="JRT1389" s="12"/>
      <c r="JRU1389" s="12"/>
      <c r="JRV1389" s="12"/>
      <c r="JRW1389" s="12"/>
      <c r="JRX1389" s="12"/>
      <c r="JRY1389" s="12"/>
      <c r="JRZ1389" s="12"/>
      <c r="JSA1389" s="12"/>
      <c r="JSB1389" s="12"/>
      <c r="JSC1389" s="12"/>
      <c r="JSD1389" s="12"/>
      <c r="JSE1389" s="12"/>
      <c r="JSF1389" s="12"/>
      <c r="JSG1389" s="12"/>
      <c r="JSH1389" s="12"/>
      <c r="JSI1389" s="12"/>
      <c r="JSJ1389" s="12"/>
      <c r="JSK1389" s="12"/>
      <c r="JSL1389" s="12"/>
      <c r="JSM1389" s="12"/>
      <c r="JSN1389" s="12"/>
      <c r="JSO1389" s="12"/>
      <c r="JSP1389" s="12"/>
      <c r="JSQ1389" s="12"/>
      <c r="JSR1389" s="12"/>
      <c r="JSS1389" s="12"/>
      <c r="JST1389" s="12"/>
      <c r="JSU1389" s="12"/>
      <c r="JSV1389" s="12"/>
      <c r="JSW1389" s="12"/>
      <c r="JSX1389" s="12"/>
      <c r="JSY1389" s="12"/>
      <c r="JSZ1389" s="12"/>
      <c r="JTA1389" s="12"/>
      <c r="JTB1389" s="12"/>
      <c r="JTC1389" s="12"/>
      <c r="JTD1389" s="12"/>
      <c r="JTE1389" s="12"/>
      <c r="JTF1389" s="12"/>
      <c r="JTG1389" s="12"/>
      <c r="JTH1389" s="12"/>
      <c r="JTI1389" s="12"/>
      <c r="JTJ1389" s="12"/>
      <c r="JTK1389" s="12"/>
      <c r="JTL1389" s="12"/>
      <c r="JTM1389" s="12"/>
      <c r="JTN1389" s="12"/>
      <c r="JTO1389" s="12"/>
      <c r="JTP1389" s="12"/>
      <c r="JTQ1389" s="12"/>
      <c r="JTR1389" s="12"/>
      <c r="JTS1389" s="12"/>
      <c r="JTT1389" s="12"/>
      <c r="JTU1389" s="12"/>
      <c r="JTV1389" s="12"/>
      <c r="JTW1389" s="12"/>
      <c r="JTX1389" s="12"/>
      <c r="JTY1389" s="12"/>
      <c r="JTZ1389" s="12"/>
      <c r="JUA1389" s="12"/>
      <c r="JUB1389" s="12"/>
      <c r="JUC1389" s="12"/>
      <c r="JUD1389" s="12"/>
      <c r="JUE1389" s="12"/>
      <c r="JUF1389" s="12"/>
      <c r="JUG1389" s="12"/>
      <c r="JUH1389" s="12"/>
      <c r="JUI1389" s="12"/>
      <c r="JUJ1389" s="12"/>
      <c r="JUK1389" s="12"/>
      <c r="JUL1389" s="12"/>
      <c r="JUM1389" s="12"/>
      <c r="JUN1389" s="12"/>
      <c r="JUO1389" s="12"/>
      <c r="JUP1389" s="12"/>
      <c r="JUQ1389" s="12"/>
      <c r="JUR1389" s="12"/>
      <c r="JUS1389" s="12"/>
      <c r="JUT1389" s="12"/>
      <c r="JUU1389" s="12"/>
      <c r="JUV1389" s="12"/>
      <c r="JUW1389" s="12"/>
      <c r="JUX1389" s="12"/>
      <c r="JUY1389" s="12"/>
      <c r="JUZ1389" s="12"/>
      <c r="JVA1389" s="12"/>
      <c r="JVB1389" s="12"/>
      <c r="JVC1389" s="12"/>
      <c r="JVD1389" s="12"/>
      <c r="JVE1389" s="12"/>
      <c r="JVF1389" s="12"/>
      <c r="JVG1389" s="12"/>
      <c r="JVH1389" s="12"/>
      <c r="JVI1389" s="12"/>
      <c r="JVJ1389" s="12"/>
      <c r="JVK1389" s="12"/>
      <c r="JVL1389" s="12"/>
      <c r="JVM1389" s="12"/>
      <c r="JVN1389" s="12"/>
      <c r="JVO1389" s="12"/>
      <c r="JVP1389" s="12"/>
      <c r="JVQ1389" s="12"/>
      <c r="JVR1389" s="12"/>
      <c r="JVS1389" s="12"/>
      <c r="JVT1389" s="12"/>
      <c r="JVU1389" s="12"/>
      <c r="JVV1389" s="12"/>
      <c r="JVW1389" s="12"/>
      <c r="JVX1389" s="12"/>
      <c r="JVY1389" s="12"/>
      <c r="JVZ1389" s="12"/>
      <c r="JWA1389" s="12"/>
      <c r="JWB1389" s="12"/>
      <c r="JWC1389" s="12"/>
      <c r="JWD1389" s="12"/>
      <c r="JWE1389" s="12"/>
      <c r="JWF1389" s="12"/>
      <c r="JWG1389" s="12"/>
      <c r="JWH1389" s="12"/>
      <c r="JWI1389" s="12"/>
      <c r="JWJ1389" s="12"/>
      <c r="JWK1389" s="12"/>
      <c r="JWL1389" s="12"/>
      <c r="JWM1389" s="12"/>
      <c r="JWN1389" s="12"/>
      <c r="JWO1389" s="12"/>
      <c r="JWP1389" s="12"/>
      <c r="JWQ1389" s="12"/>
      <c r="JWR1389" s="12"/>
      <c r="JWS1389" s="12"/>
      <c r="JWT1389" s="12"/>
      <c r="JWU1389" s="12"/>
      <c r="JWV1389" s="12"/>
      <c r="JWW1389" s="12"/>
      <c r="JWX1389" s="12"/>
      <c r="JWY1389" s="12"/>
      <c r="JWZ1389" s="12"/>
      <c r="JXA1389" s="12"/>
      <c r="JXB1389" s="12"/>
      <c r="JXC1389" s="12"/>
      <c r="JXD1389" s="12"/>
      <c r="JXE1389" s="12"/>
      <c r="JXF1389" s="12"/>
      <c r="JXG1389" s="12"/>
      <c r="JXH1389" s="12"/>
      <c r="JXI1389" s="12"/>
      <c r="JXJ1389" s="12"/>
      <c r="JXK1389" s="12"/>
      <c r="JXL1389" s="12"/>
      <c r="JXM1389" s="12"/>
      <c r="JXN1389" s="12"/>
      <c r="JXO1389" s="12"/>
      <c r="JXP1389" s="12"/>
      <c r="JXQ1389" s="12"/>
      <c r="JXR1389" s="12"/>
      <c r="JXS1389" s="12"/>
      <c r="JXT1389" s="12"/>
      <c r="JXU1389" s="12"/>
      <c r="JXV1389" s="12"/>
      <c r="JXW1389" s="12"/>
      <c r="JXX1389" s="12"/>
      <c r="JXY1389" s="12"/>
      <c r="JXZ1389" s="12"/>
      <c r="JYA1389" s="12"/>
      <c r="JYB1389" s="12"/>
      <c r="JYC1389" s="12"/>
      <c r="JYD1389" s="12"/>
      <c r="JYE1389" s="12"/>
      <c r="JYF1389" s="12"/>
      <c r="JYG1389" s="12"/>
      <c r="JYH1389" s="12"/>
      <c r="JYI1389" s="12"/>
      <c r="JYJ1389" s="12"/>
      <c r="JYK1389" s="12"/>
      <c r="JYL1389" s="12"/>
      <c r="JYM1389" s="12"/>
      <c r="JYN1389" s="12"/>
      <c r="JYO1389" s="12"/>
      <c r="JYP1389" s="12"/>
      <c r="JYQ1389" s="12"/>
      <c r="JYR1389" s="12"/>
      <c r="JYS1389" s="12"/>
      <c r="JYT1389" s="12"/>
      <c r="JYU1389" s="12"/>
      <c r="JYV1389" s="12"/>
      <c r="JYW1389" s="12"/>
      <c r="JYX1389" s="12"/>
      <c r="JYY1389" s="12"/>
      <c r="JYZ1389" s="12"/>
      <c r="JZA1389" s="12"/>
      <c r="JZB1389" s="12"/>
      <c r="JZC1389" s="12"/>
      <c r="JZD1389" s="12"/>
      <c r="JZE1389" s="12"/>
      <c r="JZF1389" s="12"/>
      <c r="JZG1389" s="12"/>
      <c r="JZH1389" s="12"/>
      <c r="JZI1389" s="12"/>
      <c r="JZJ1389" s="12"/>
      <c r="JZK1389" s="12"/>
      <c r="JZL1389" s="12"/>
      <c r="JZM1389" s="12"/>
      <c r="JZN1389" s="12"/>
      <c r="JZO1389" s="12"/>
      <c r="JZP1389" s="12"/>
      <c r="JZQ1389" s="12"/>
      <c r="JZR1389" s="12"/>
      <c r="JZS1389" s="12"/>
      <c r="JZT1389" s="12"/>
      <c r="JZU1389" s="12"/>
      <c r="JZV1389" s="12"/>
      <c r="JZW1389" s="12"/>
      <c r="JZX1389" s="12"/>
      <c r="JZY1389" s="12"/>
      <c r="JZZ1389" s="12"/>
      <c r="KAA1389" s="12"/>
      <c r="KAB1389" s="12"/>
      <c r="KAC1389" s="12"/>
      <c r="KAD1389" s="12"/>
      <c r="KAE1389" s="12"/>
      <c r="KAF1389" s="12"/>
      <c r="KAG1389" s="12"/>
      <c r="KAH1389" s="12"/>
      <c r="KAI1389" s="12"/>
      <c r="KAJ1389" s="12"/>
      <c r="KAK1389" s="12"/>
      <c r="KAL1389" s="12"/>
      <c r="KAM1389" s="12"/>
      <c r="KAN1389" s="12"/>
      <c r="KAO1389" s="12"/>
      <c r="KAP1389" s="12"/>
      <c r="KAQ1389" s="12"/>
      <c r="KAR1389" s="12"/>
      <c r="KAS1389" s="12"/>
      <c r="KAT1389" s="12"/>
      <c r="KAU1389" s="12"/>
      <c r="KAV1389" s="12"/>
      <c r="KAW1389" s="12"/>
      <c r="KAX1389" s="12"/>
      <c r="KAY1389" s="12"/>
      <c r="KAZ1389" s="12"/>
      <c r="KBA1389" s="12"/>
      <c r="KBB1389" s="12"/>
      <c r="KBC1389" s="12"/>
      <c r="KBD1389" s="12"/>
      <c r="KBE1389" s="12"/>
      <c r="KBF1389" s="12"/>
      <c r="KBG1389" s="12"/>
      <c r="KBH1389" s="12"/>
      <c r="KBI1389" s="12"/>
      <c r="KBJ1389" s="12"/>
      <c r="KBK1389" s="12"/>
      <c r="KBL1389" s="12"/>
      <c r="KBM1389" s="12"/>
      <c r="KBN1389" s="12"/>
      <c r="KBO1389" s="12"/>
      <c r="KBP1389" s="12"/>
      <c r="KBQ1389" s="12"/>
      <c r="KBR1389" s="12"/>
      <c r="KBS1389" s="12"/>
      <c r="KBT1389" s="12"/>
      <c r="KBU1389" s="12"/>
      <c r="KBV1389" s="12"/>
      <c r="KBW1389" s="12"/>
      <c r="KBX1389" s="12"/>
      <c r="KBY1389" s="12"/>
      <c r="KBZ1389" s="12"/>
      <c r="KCA1389" s="12"/>
      <c r="KCB1389" s="12"/>
      <c r="KCC1389" s="12"/>
      <c r="KCD1389" s="12"/>
      <c r="KCE1389" s="12"/>
      <c r="KCF1389" s="12"/>
      <c r="KCG1389" s="12"/>
      <c r="KCH1389" s="12"/>
      <c r="KCI1389" s="12"/>
      <c r="KCJ1389" s="12"/>
      <c r="KCK1389" s="12"/>
      <c r="KCL1389" s="12"/>
      <c r="KCM1389" s="12"/>
      <c r="KCN1389" s="12"/>
      <c r="KCO1389" s="12"/>
      <c r="KCP1389" s="12"/>
      <c r="KCQ1389" s="12"/>
      <c r="KCR1389" s="12"/>
      <c r="KCS1389" s="12"/>
      <c r="KCT1389" s="12"/>
      <c r="KCU1389" s="12"/>
      <c r="KCV1389" s="12"/>
      <c r="KCW1389" s="12"/>
      <c r="KCX1389" s="12"/>
      <c r="KCY1389" s="12"/>
      <c r="KCZ1389" s="12"/>
      <c r="KDA1389" s="12"/>
      <c r="KDB1389" s="12"/>
      <c r="KDC1389" s="12"/>
      <c r="KDD1389" s="12"/>
      <c r="KDE1389" s="12"/>
      <c r="KDF1389" s="12"/>
      <c r="KDG1389" s="12"/>
      <c r="KDH1389" s="12"/>
      <c r="KDI1389" s="12"/>
      <c r="KDJ1389" s="12"/>
      <c r="KDK1389" s="12"/>
      <c r="KDL1389" s="12"/>
      <c r="KDM1389" s="12"/>
      <c r="KDN1389" s="12"/>
      <c r="KDO1389" s="12"/>
      <c r="KDP1389" s="12"/>
      <c r="KDQ1389" s="12"/>
      <c r="KDR1389" s="12"/>
      <c r="KDS1389" s="12"/>
      <c r="KDT1389" s="12"/>
      <c r="KDU1389" s="12"/>
      <c r="KDV1389" s="12"/>
      <c r="KDW1389" s="12"/>
      <c r="KDX1389" s="12"/>
      <c r="KDY1389" s="12"/>
      <c r="KDZ1389" s="12"/>
      <c r="KEA1389" s="12"/>
      <c r="KEB1389" s="12"/>
      <c r="KEC1389" s="12"/>
      <c r="KED1389" s="12"/>
      <c r="KEE1389" s="12"/>
      <c r="KEF1389" s="12"/>
      <c r="KEG1389" s="12"/>
      <c r="KEH1389" s="12"/>
      <c r="KEI1389" s="12"/>
      <c r="KEJ1389" s="12"/>
      <c r="KEK1389" s="12"/>
      <c r="KEL1389" s="12"/>
      <c r="KEM1389" s="12"/>
      <c r="KEN1389" s="12"/>
      <c r="KEO1389" s="12"/>
      <c r="KEP1389" s="12"/>
      <c r="KEQ1389" s="12"/>
      <c r="KER1389" s="12"/>
      <c r="KES1389" s="12"/>
      <c r="KET1389" s="12"/>
      <c r="KEU1389" s="12"/>
      <c r="KEV1389" s="12"/>
      <c r="KEW1389" s="12"/>
      <c r="KEX1389" s="12"/>
      <c r="KEY1389" s="12"/>
      <c r="KEZ1389" s="12"/>
      <c r="KFA1389" s="12"/>
      <c r="KFB1389" s="12"/>
      <c r="KFC1389" s="12"/>
      <c r="KFD1389" s="12"/>
      <c r="KFE1389" s="12"/>
      <c r="KFF1389" s="12"/>
      <c r="KFG1389" s="12"/>
      <c r="KFH1389" s="12"/>
      <c r="KFI1389" s="12"/>
      <c r="KFJ1389" s="12"/>
      <c r="KFK1389" s="12"/>
      <c r="KFL1389" s="12"/>
      <c r="KFM1389" s="12"/>
      <c r="KFN1389" s="12"/>
      <c r="KFO1389" s="12"/>
      <c r="KFP1389" s="12"/>
      <c r="KFQ1389" s="12"/>
      <c r="KFR1389" s="12"/>
      <c r="KFS1389" s="12"/>
      <c r="KFT1389" s="12"/>
      <c r="KFU1389" s="12"/>
      <c r="KFV1389" s="12"/>
      <c r="KFW1389" s="12"/>
      <c r="KFX1389" s="12"/>
      <c r="KFY1389" s="12"/>
      <c r="KFZ1389" s="12"/>
      <c r="KGA1389" s="12"/>
      <c r="KGB1389" s="12"/>
      <c r="KGC1389" s="12"/>
      <c r="KGD1389" s="12"/>
      <c r="KGE1389" s="12"/>
      <c r="KGF1389" s="12"/>
      <c r="KGG1389" s="12"/>
      <c r="KGH1389" s="12"/>
      <c r="KGI1389" s="12"/>
      <c r="KGJ1389" s="12"/>
      <c r="KGK1389" s="12"/>
      <c r="KGL1389" s="12"/>
      <c r="KGM1389" s="12"/>
      <c r="KGN1389" s="12"/>
      <c r="KGO1389" s="12"/>
      <c r="KGP1389" s="12"/>
      <c r="KGQ1389" s="12"/>
      <c r="KGR1389" s="12"/>
      <c r="KGS1389" s="12"/>
      <c r="KGT1389" s="12"/>
      <c r="KGU1389" s="12"/>
      <c r="KGV1389" s="12"/>
      <c r="KGW1389" s="12"/>
      <c r="KGX1389" s="12"/>
      <c r="KGY1389" s="12"/>
      <c r="KGZ1389" s="12"/>
      <c r="KHA1389" s="12"/>
      <c r="KHB1389" s="12"/>
      <c r="KHC1389" s="12"/>
      <c r="KHD1389" s="12"/>
      <c r="KHE1389" s="12"/>
      <c r="KHF1389" s="12"/>
      <c r="KHG1389" s="12"/>
      <c r="KHH1389" s="12"/>
      <c r="KHI1389" s="12"/>
      <c r="KHJ1389" s="12"/>
      <c r="KHK1389" s="12"/>
      <c r="KHL1389" s="12"/>
      <c r="KHM1389" s="12"/>
      <c r="KHN1389" s="12"/>
      <c r="KHO1389" s="12"/>
      <c r="KHP1389" s="12"/>
      <c r="KHQ1389" s="12"/>
      <c r="KHR1389" s="12"/>
      <c r="KHS1389" s="12"/>
      <c r="KHT1389" s="12"/>
      <c r="KHU1389" s="12"/>
      <c r="KHV1389" s="12"/>
      <c r="KHW1389" s="12"/>
      <c r="KHX1389" s="12"/>
      <c r="KHY1389" s="12"/>
      <c r="KHZ1389" s="12"/>
      <c r="KIA1389" s="12"/>
      <c r="KIB1389" s="12"/>
      <c r="KIC1389" s="12"/>
      <c r="KID1389" s="12"/>
      <c r="KIE1389" s="12"/>
      <c r="KIF1389" s="12"/>
      <c r="KIG1389" s="12"/>
      <c r="KIH1389" s="12"/>
      <c r="KII1389" s="12"/>
      <c r="KIJ1389" s="12"/>
      <c r="KIK1389" s="12"/>
      <c r="KIL1389" s="12"/>
      <c r="KIM1389" s="12"/>
      <c r="KIN1389" s="12"/>
      <c r="KIO1389" s="12"/>
      <c r="KIP1389" s="12"/>
      <c r="KIQ1389" s="12"/>
      <c r="KIR1389" s="12"/>
      <c r="KIS1389" s="12"/>
      <c r="KIT1389" s="12"/>
      <c r="KIU1389" s="12"/>
      <c r="KIV1389" s="12"/>
      <c r="KIW1389" s="12"/>
      <c r="KIX1389" s="12"/>
      <c r="KIY1389" s="12"/>
      <c r="KIZ1389" s="12"/>
      <c r="KJA1389" s="12"/>
      <c r="KJB1389" s="12"/>
      <c r="KJC1389" s="12"/>
      <c r="KJD1389" s="12"/>
      <c r="KJE1389" s="12"/>
      <c r="KJF1389" s="12"/>
      <c r="KJG1389" s="12"/>
      <c r="KJH1389" s="12"/>
      <c r="KJI1389" s="12"/>
      <c r="KJJ1389" s="12"/>
      <c r="KJK1389" s="12"/>
      <c r="KJL1389" s="12"/>
      <c r="KJM1389" s="12"/>
      <c r="KJN1389" s="12"/>
      <c r="KJO1389" s="12"/>
      <c r="KJP1389" s="12"/>
      <c r="KJQ1389" s="12"/>
      <c r="KJR1389" s="12"/>
      <c r="KJS1389" s="12"/>
      <c r="KJT1389" s="12"/>
      <c r="KJU1389" s="12"/>
      <c r="KJV1389" s="12"/>
      <c r="KJW1389" s="12"/>
      <c r="KJX1389" s="12"/>
      <c r="KJY1389" s="12"/>
      <c r="KJZ1389" s="12"/>
      <c r="KKA1389" s="12"/>
      <c r="KKB1389" s="12"/>
      <c r="KKC1389" s="12"/>
      <c r="KKD1389" s="12"/>
      <c r="KKE1389" s="12"/>
      <c r="KKF1389" s="12"/>
      <c r="KKG1389" s="12"/>
      <c r="KKH1389" s="12"/>
      <c r="KKI1389" s="12"/>
      <c r="KKJ1389" s="12"/>
      <c r="KKK1389" s="12"/>
      <c r="KKL1389" s="12"/>
      <c r="KKM1389" s="12"/>
      <c r="KKN1389" s="12"/>
      <c r="KKO1389" s="12"/>
      <c r="KKP1389" s="12"/>
      <c r="KKQ1389" s="12"/>
      <c r="KKR1389" s="12"/>
      <c r="KKS1389" s="12"/>
      <c r="KKT1389" s="12"/>
      <c r="KKU1389" s="12"/>
      <c r="KKV1389" s="12"/>
      <c r="KKW1389" s="12"/>
      <c r="KKX1389" s="12"/>
      <c r="KKY1389" s="12"/>
      <c r="KKZ1389" s="12"/>
      <c r="KLA1389" s="12"/>
      <c r="KLB1389" s="12"/>
      <c r="KLC1389" s="12"/>
      <c r="KLD1389" s="12"/>
      <c r="KLE1389" s="12"/>
      <c r="KLF1389" s="12"/>
      <c r="KLG1389" s="12"/>
      <c r="KLH1389" s="12"/>
      <c r="KLI1389" s="12"/>
      <c r="KLJ1389" s="12"/>
      <c r="KLK1389" s="12"/>
      <c r="KLL1389" s="12"/>
      <c r="KLM1389" s="12"/>
      <c r="KLN1389" s="12"/>
      <c r="KLO1389" s="12"/>
      <c r="KLP1389" s="12"/>
      <c r="KLQ1389" s="12"/>
      <c r="KLR1389" s="12"/>
      <c r="KLS1389" s="12"/>
      <c r="KLT1389" s="12"/>
      <c r="KLU1389" s="12"/>
      <c r="KLV1389" s="12"/>
      <c r="KLW1389" s="12"/>
      <c r="KLX1389" s="12"/>
      <c r="KLY1389" s="12"/>
      <c r="KLZ1389" s="12"/>
      <c r="KMA1389" s="12"/>
      <c r="KMB1389" s="12"/>
      <c r="KMC1389" s="12"/>
      <c r="KMD1389" s="12"/>
      <c r="KME1389" s="12"/>
      <c r="KMF1389" s="12"/>
      <c r="KMG1389" s="12"/>
      <c r="KMH1389" s="12"/>
      <c r="KMI1389" s="12"/>
      <c r="KMJ1389" s="12"/>
      <c r="KMK1389" s="12"/>
      <c r="KML1389" s="12"/>
      <c r="KMM1389" s="12"/>
      <c r="KMN1389" s="12"/>
      <c r="KMO1389" s="12"/>
      <c r="KMP1389" s="12"/>
      <c r="KMQ1389" s="12"/>
      <c r="KMR1389" s="12"/>
      <c r="KMS1389" s="12"/>
      <c r="KMT1389" s="12"/>
      <c r="KMU1389" s="12"/>
      <c r="KMV1389" s="12"/>
      <c r="KMW1389" s="12"/>
      <c r="KMX1389" s="12"/>
      <c r="KMY1389" s="12"/>
      <c r="KMZ1389" s="12"/>
      <c r="KNA1389" s="12"/>
      <c r="KNB1389" s="12"/>
      <c r="KNC1389" s="12"/>
      <c r="KND1389" s="12"/>
      <c r="KNE1389" s="12"/>
      <c r="KNF1389" s="12"/>
      <c r="KNG1389" s="12"/>
      <c r="KNH1389" s="12"/>
      <c r="KNI1389" s="12"/>
      <c r="KNJ1389" s="12"/>
      <c r="KNK1389" s="12"/>
      <c r="KNL1389" s="12"/>
      <c r="KNM1389" s="12"/>
      <c r="KNN1389" s="12"/>
      <c r="KNO1389" s="12"/>
      <c r="KNP1389" s="12"/>
      <c r="KNQ1389" s="12"/>
      <c r="KNR1389" s="12"/>
      <c r="KNS1389" s="12"/>
      <c r="KNT1389" s="12"/>
      <c r="KNU1389" s="12"/>
      <c r="KNV1389" s="12"/>
      <c r="KNW1389" s="12"/>
      <c r="KNX1389" s="12"/>
      <c r="KNY1389" s="12"/>
      <c r="KNZ1389" s="12"/>
      <c r="KOA1389" s="12"/>
      <c r="KOB1389" s="12"/>
      <c r="KOC1389" s="12"/>
      <c r="KOD1389" s="12"/>
      <c r="KOE1389" s="12"/>
      <c r="KOF1389" s="12"/>
      <c r="KOG1389" s="12"/>
      <c r="KOH1389" s="12"/>
      <c r="KOI1389" s="12"/>
      <c r="KOJ1389" s="12"/>
      <c r="KOK1389" s="12"/>
      <c r="KOL1389" s="12"/>
      <c r="KOM1389" s="12"/>
      <c r="KON1389" s="12"/>
      <c r="KOO1389" s="12"/>
      <c r="KOP1389" s="12"/>
      <c r="KOQ1389" s="12"/>
      <c r="KOR1389" s="12"/>
      <c r="KOS1389" s="12"/>
      <c r="KOT1389" s="12"/>
      <c r="KOU1389" s="12"/>
      <c r="KOV1389" s="12"/>
      <c r="KOW1389" s="12"/>
      <c r="KOX1389" s="12"/>
      <c r="KOY1389" s="12"/>
      <c r="KOZ1389" s="12"/>
      <c r="KPA1389" s="12"/>
      <c r="KPB1389" s="12"/>
      <c r="KPC1389" s="12"/>
      <c r="KPD1389" s="12"/>
      <c r="KPE1389" s="12"/>
      <c r="KPF1389" s="12"/>
      <c r="KPG1389" s="12"/>
      <c r="KPH1389" s="12"/>
      <c r="KPI1389" s="12"/>
      <c r="KPJ1389" s="12"/>
      <c r="KPK1389" s="12"/>
      <c r="KPL1389" s="12"/>
      <c r="KPM1389" s="12"/>
      <c r="KPN1389" s="12"/>
      <c r="KPO1389" s="12"/>
      <c r="KPP1389" s="12"/>
      <c r="KPQ1389" s="12"/>
      <c r="KPR1389" s="12"/>
      <c r="KPS1389" s="12"/>
      <c r="KPT1389" s="12"/>
      <c r="KPU1389" s="12"/>
      <c r="KPV1389" s="12"/>
      <c r="KPW1389" s="12"/>
      <c r="KPX1389" s="12"/>
      <c r="KPY1389" s="12"/>
      <c r="KPZ1389" s="12"/>
      <c r="KQA1389" s="12"/>
      <c r="KQB1389" s="12"/>
      <c r="KQC1389" s="12"/>
      <c r="KQD1389" s="12"/>
      <c r="KQE1389" s="12"/>
      <c r="KQF1389" s="12"/>
      <c r="KQG1389" s="12"/>
      <c r="KQH1389" s="12"/>
      <c r="KQI1389" s="12"/>
      <c r="KQJ1389" s="12"/>
      <c r="KQK1389" s="12"/>
      <c r="KQL1389" s="12"/>
      <c r="KQM1389" s="12"/>
      <c r="KQN1389" s="12"/>
      <c r="KQO1389" s="12"/>
      <c r="KQP1389" s="12"/>
      <c r="KQQ1389" s="12"/>
      <c r="KQR1389" s="12"/>
      <c r="KQS1389" s="12"/>
      <c r="KQT1389" s="12"/>
      <c r="KQU1389" s="12"/>
      <c r="KQV1389" s="12"/>
      <c r="KQW1389" s="12"/>
      <c r="KQX1389" s="12"/>
      <c r="KQY1389" s="12"/>
      <c r="KQZ1389" s="12"/>
      <c r="KRA1389" s="12"/>
      <c r="KRB1389" s="12"/>
      <c r="KRC1389" s="12"/>
      <c r="KRD1389" s="12"/>
      <c r="KRE1389" s="12"/>
      <c r="KRF1389" s="12"/>
      <c r="KRG1389" s="12"/>
      <c r="KRH1389" s="12"/>
      <c r="KRI1389" s="12"/>
      <c r="KRJ1389" s="12"/>
      <c r="KRK1389" s="12"/>
      <c r="KRL1389" s="12"/>
      <c r="KRM1389" s="12"/>
      <c r="KRN1389" s="12"/>
      <c r="KRO1389" s="12"/>
      <c r="KRP1389" s="12"/>
      <c r="KRQ1389" s="12"/>
      <c r="KRR1389" s="12"/>
      <c r="KRS1389" s="12"/>
      <c r="KRT1389" s="12"/>
      <c r="KRU1389" s="12"/>
      <c r="KRV1389" s="12"/>
      <c r="KRW1389" s="12"/>
      <c r="KRX1389" s="12"/>
      <c r="KRY1389" s="12"/>
      <c r="KRZ1389" s="12"/>
      <c r="KSA1389" s="12"/>
      <c r="KSB1389" s="12"/>
      <c r="KSC1389" s="12"/>
      <c r="KSD1389" s="12"/>
      <c r="KSE1389" s="12"/>
      <c r="KSF1389" s="12"/>
      <c r="KSG1389" s="12"/>
      <c r="KSH1389" s="12"/>
      <c r="KSI1389" s="12"/>
      <c r="KSJ1389" s="12"/>
      <c r="KSK1389" s="12"/>
      <c r="KSL1389" s="12"/>
      <c r="KSM1389" s="12"/>
      <c r="KSN1389" s="12"/>
      <c r="KSO1389" s="12"/>
      <c r="KSP1389" s="12"/>
      <c r="KSQ1389" s="12"/>
      <c r="KSR1389" s="12"/>
      <c r="KSS1389" s="12"/>
      <c r="KST1389" s="12"/>
      <c r="KSU1389" s="12"/>
      <c r="KSV1389" s="12"/>
      <c r="KSW1389" s="12"/>
      <c r="KSX1389" s="12"/>
      <c r="KSY1389" s="12"/>
      <c r="KSZ1389" s="12"/>
      <c r="KTA1389" s="12"/>
      <c r="KTB1389" s="12"/>
      <c r="KTC1389" s="12"/>
      <c r="KTD1389" s="12"/>
      <c r="KTE1389" s="12"/>
      <c r="KTF1389" s="12"/>
      <c r="KTG1389" s="12"/>
      <c r="KTH1389" s="12"/>
      <c r="KTI1389" s="12"/>
      <c r="KTJ1389" s="12"/>
      <c r="KTK1389" s="12"/>
      <c r="KTL1389" s="12"/>
      <c r="KTM1389" s="12"/>
      <c r="KTN1389" s="12"/>
      <c r="KTO1389" s="12"/>
      <c r="KTP1389" s="12"/>
      <c r="KTQ1389" s="12"/>
      <c r="KTR1389" s="12"/>
      <c r="KTS1389" s="12"/>
      <c r="KTT1389" s="12"/>
      <c r="KTU1389" s="12"/>
      <c r="KTV1389" s="12"/>
      <c r="KTW1389" s="12"/>
      <c r="KTX1389" s="12"/>
      <c r="KTY1389" s="12"/>
      <c r="KTZ1389" s="12"/>
      <c r="KUA1389" s="12"/>
      <c r="KUB1389" s="12"/>
      <c r="KUC1389" s="12"/>
      <c r="KUD1389" s="12"/>
      <c r="KUE1389" s="12"/>
      <c r="KUF1389" s="12"/>
      <c r="KUG1389" s="12"/>
      <c r="KUH1389" s="12"/>
      <c r="KUI1389" s="12"/>
      <c r="KUJ1389" s="12"/>
      <c r="KUK1389" s="12"/>
      <c r="KUL1389" s="12"/>
      <c r="KUM1389" s="12"/>
      <c r="KUN1389" s="12"/>
      <c r="KUO1389" s="12"/>
      <c r="KUP1389" s="12"/>
      <c r="KUQ1389" s="12"/>
      <c r="KUR1389" s="12"/>
      <c r="KUS1389" s="12"/>
      <c r="KUT1389" s="12"/>
      <c r="KUU1389" s="12"/>
      <c r="KUV1389" s="12"/>
      <c r="KUW1389" s="12"/>
      <c r="KUX1389" s="12"/>
      <c r="KUY1389" s="12"/>
      <c r="KUZ1389" s="12"/>
      <c r="KVA1389" s="12"/>
      <c r="KVB1389" s="12"/>
      <c r="KVC1389" s="12"/>
      <c r="KVD1389" s="12"/>
      <c r="KVE1389" s="12"/>
      <c r="KVF1389" s="12"/>
      <c r="KVG1389" s="12"/>
      <c r="KVH1389" s="12"/>
      <c r="KVI1389" s="12"/>
      <c r="KVJ1389" s="12"/>
      <c r="KVK1389" s="12"/>
      <c r="KVL1389" s="12"/>
      <c r="KVM1389" s="12"/>
      <c r="KVN1389" s="12"/>
      <c r="KVO1389" s="12"/>
      <c r="KVP1389" s="12"/>
      <c r="KVQ1389" s="12"/>
      <c r="KVR1389" s="12"/>
      <c r="KVS1389" s="12"/>
      <c r="KVT1389" s="12"/>
      <c r="KVU1389" s="12"/>
      <c r="KVV1389" s="12"/>
      <c r="KVW1389" s="12"/>
      <c r="KVX1389" s="12"/>
      <c r="KVY1389" s="12"/>
      <c r="KVZ1389" s="12"/>
      <c r="KWA1389" s="12"/>
      <c r="KWB1389" s="12"/>
      <c r="KWC1389" s="12"/>
      <c r="KWD1389" s="12"/>
      <c r="KWE1389" s="12"/>
      <c r="KWF1389" s="12"/>
      <c r="KWG1389" s="12"/>
      <c r="KWH1389" s="12"/>
      <c r="KWI1389" s="12"/>
      <c r="KWJ1389" s="12"/>
      <c r="KWK1389" s="12"/>
      <c r="KWL1389" s="12"/>
      <c r="KWM1389" s="12"/>
      <c r="KWN1389" s="12"/>
      <c r="KWO1389" s="12"/>
      <c r="KWP1389" s="12"/>
      <c r="KWQ1389" s="12"/>
      <c r="KWR1389" s="12"/>
      <c r="KWS1389" s="12"/>
      <c r="KWT1389" s="12"/>
      <c r="KWU1389" s="12"/>
      <c r="KWV1389" s="12"/>
      <c r="KWW1389" s="12"/>
      <c r="KWX1389" s="12"/>
      <c r="KWY1389" s="12"/>
      <c r="KWZ1389" s="12"/>
      <c r="KXA1389" s="12"/>
      <c r="KXB1389" s="12"/>
      <c r="KXC1389" s="12"/>
      <c r="KXD1389" s="12"/>
      <c r="KXE1389" s="12"/>
      <c r="KXF1389" s="12"/>
      <c r="KXG1389" s="12"/>
      <c r="KXH1389" s="12"/>
      <c r="KXI1389" s="12"/>
      <c r="KXJ1389" s="12"/>
      <c r="KXK1389" s="12"/>
      <c r="KXL1389" s="12"/>
      <c r="KXM1389" s="12"/>
      <c r="KXN1389" s="12"/>
      <c r="KXO1389" s="12"/>
      <c r="KXP1389" s="12"/>
      <c r="KXQ1389" s="12"/>
      <c r="KXR1389" s="12"/>
      <c r="KXS1389" s="12"/>
      <c r="KXT1389" s="12"/>
      <c r="KXU1389" s="12"/>
      <c r="KXV1389" s="12"/>
      <c r="KXW1389" s="12"/>
      <c r="KXX1389" s="12"/>
      <c r="KXY1389" s="12"/>
      <c r="KXZ1389" s="12"/>
      <c r="KYA1389" s="12"/>
      <c r="KYB1389" s="12"/>
      <c r="KYC1389" s="12"/>
      <c r="KYD1389" s="12"/>
      <c r="KYE1389" s="12"/>
      <c r="KYF1389" s="12"/>
      <c r="KYG1389" s="12"/>
      <c r="KYH1389" s="12"/>
      <c r="KYI1389" s="12"/>
      <c r="KYJ1389" s="12"/>
      <c r="KYK1389" s="12"/>
      <c r="KYL1389" s="12"/>
      <c r="KYM1389" s="12"/>
      <c r="KYN1389" s="12"/>
      <c r="KYO1389" s="12"/>
      <c r="KYP1389" s="12"/>
      <c r="KYQ1389" s="12"/>
      <c r="KYR1389" s="12"/>
      <c r="KYS1389" s="12"/>
      <c r="KYT1389" s="12"/>
      <c r="KYU1389" s="12"/>
      <c r="KYV1389" s="12"/>
      <c r="KYW1389" s="12"/>
      <c r="KYX1389" s="12"/>
      <c r="KYY1389" s="12"/>
      <c r="KYZ1389" s="12"/>
      <c r="KZA1389" s="12"/>
      <c r="KZB1389" s="12"/>
      <c r="KZC1389" s="12"/>
      <c r="KZD1389" s="12"/>
      <c r="KZE1389" s="12"/>
      <c r="KZF1389" s="12"/>
      <c r="KZG1389" s="12"/>
      <c r="KZH1389" s="12"/>
      <c r="KZI1389" s="12"/>
      <c r="KZJ1389" s="12"/>
      <c r="KZK1389" s="12"/>
      <c r="KZL1389" s="12"/>
      <c r="KZM1389" s="12"/>
      <c r="KZN1389" s="12"/>
      <c r="KZO1389" s="12"/>
      <c r="KZP1389" s="12"/>
      <c r="KZQ1389" s="12"/>
      <c r="KZR1389" s="12"/>
      <c r="KZS1389" s="12"/>
      <c r="KZT1389" s="12"/>
      <c r="KZU1389" s="12"/>
      <c r="KZV1389" s="12"/>
      <c r="KZW1389" s="12"/>
      <c r="KZX1389" s="12"/>
      <c r="KZY1389" s="12"/>
      <c r="KZZ1389" s="12"/>
      <c r="LAA1389" s="12"/>
      <c r="LAB1389" s="12"/>
      <c r="LAC1389" s="12"/>
      <c r="LAD1389" s="12"/>
      <c r="LAE1389" s="12"/>
      <c r="LAF1389" s="12"/>
      <c r="LAG1389" s="12"/>
      <c r="LAH1389" s="12"/>
      <c r="LAI1389" s="12"/>
      <c r="LAJ1389" s="12"/>
      <c r="LAK1389" s="12"/>
      <c r="LAL1389" s="12"/>
      <c r="LAM1389" s="12"/>
      <c r="LAN1389" s="12"/>
      <c r="LAO1389" s="12"/>
      <c r="LAP1389" s="12"/>
      <c r="LAQ1389" s="12"/>
      <c r="LAR1389" s="12"/>
      <c r="LAS1389" s="12"/>
      <c r="LAT1389" s="12"/>
      <c r="LAU1389" s="12"/>
      <c r="LAV1389" s="12"/>
      <c r="LAW1389" s="12"/>
      <c r="LAX1389" s="12"/>
      <c r="LAY1389" s="12"/>
      <c r="LAZ1389" s="12"/>
      <c r="LBA1389" s="12"/>
      <c r="LBB1389" s="12"/>
      <c r="LBC1389" s="12"/>
      <c r="LBD1389" s="12"/>
      <c r="LBE1389" s="12"/>
      <c r="LBF1389" s="12"/>
      <c r="LBG1389" s="12"/>
      <c r="LBH1389" s="12"/>
      <c r="LBI1389" s="12"/>
      <c r="LBJ1389" s="12"/>
      <c r="LBK1389" s="12"/>
      <c r="LBL1389" s="12"/>
      <c r="LBM1389" s="12"/>
      <c r="LBN1389" s="12"/>
      <c r="LBO1389" s="12"/>
      <c r="LBP1389" s="12"/>
      <c r="LBQ1389" s="12"/>
      <c r="LBR1389" s="12"/>
      <c r="LBS1389" s="12"/>
      <c r="LBT1389" s="12"/>
      <c r="LBU1389" s="12"/>
      <c r="LBV1389" s="12"/>
      <c r="LBW1389" s="12"/>
      <c r="LBX1389" s="12"/>
      <c r="LBY1389" s="12"/>
      <c r="LBZ1389" s="12"/>
      <c r="LCA1389" s="12"/>
      <c r="LCB1389" s="12"/>
      <c r="LCC1389" s="12"/>
      <c r="LCD1389" s="12"/>
      <c r="LCE1389" s="12"/>
      <c r="LCF1389" s="12"/>
      <c r="LCG1389" s="12"/>
      <c r="LCH1389" s="12"/>
      <c r="LCI1389" s="12"/>
      <c r="LCJ1389" s="12"/>
      <c r="LCK1389" s="12"/>
      <c r="LCL1389" s="12"/>
      <c r="LCM1389" s="12"/>
      <c r="LCN1389" s="12"/>
      <c r="LCO1389" s="12"/>
      <c r="LCP1389" s="12"/>
      <c r="LCQ1389" s="12"/>
      <c r="LCR1389" s="12"/>
      <c r="LCS1389" s="12"/>
      <c r="LCT1389" s="12"/>
      <c r="LCU1389" s="12"/>
      <c r="LCV1389" s="12"/>
      <c r="LCW1389" s="12"/>
      <c r="LCX1389" s="12"/>
      <c r="LCY1389" s="12"/>
      <c r="LCZ1389" s="12"/>
      <c r="LDA1389" s="12"/>
      <c r="LDB1389" s="12"/>
      <c r="LDC1389" s="12"/>
      <c r="LDD1389" s="12"/>
      <c r="LDE1389" s="12"/>
      <c r="LDF1389" s="12"/>
      <c r="LDG1389" s="12"/>
      <c r="LDH1389" s="12"/>
      <c r="LDI1389" s="12"/>
      <c r="LDJ1389" s="12"/>
      <c r="LDK1389" s="12"/>
      <c r="LDL1389" s="12"/>
      <c r="LDM1389" s="12"/>
      <c r="LDN1389" s="12"/>
      <c r="LDO1389" s="12"/>
      <c r="LDP1389" s="12"/>
      <c r="LDQ1389" s="12"/>
      <c r="LDR1389" s="12"/>
      <c r="LDS1389" s="12"/>
      <c r="LDT1389" s="12"/>
      <c r="LDU1389" s="12"/>
      <c r="LDV1389" s="12"/>
      <c r="LDW1389" s="12"/>
      <c r="LDX1389" s="12"/>
      <c r="LDY1389" s="12"/>
      <c r="LDZ1389" s="12"/>
      <c r="LEA1389" s="12"/>
      <c r="LEB1389" s="12"/>
      <c r="LEC1389" s="12"/>
      <c r="LED1389" s="12"/>
      <c r="LEE1389" s="12"/>
      <c r="LEF1389" s="12"/>
      <c r="LEG1389" s="12"/>
      <c r="LEH1389" s="12"/>
      <c r="LEI1389" s="12"/>
      <c r="LEJ1389" s="12"/>
      <c r="LEK1389" s="12"/>
      <c r="LEL1389" s="12"/>
      <c r="LEM1389" s="12"/>
      <c r="LEN1389" s="12"/>
      <c r="LEO1389" s="12"/>
      <c r="LEP1389" s="12"/>
      <c r="LEQ1389" s="12"/>
      <c r="LER1389" s="12"/>
      <c r="LES1389" s="12"/>
      <c r="LET1389" s="12"/>
      <c r="LEU1389" s="12"/>
      <c r="LEV1389" s="12"/>
      <c r="LEW1389" s="12"/>
      <c r="LEX1389" s="12"/>
      <c r="LEY1389" s="12"/>
      <c r="LEZ1389" s="12"/>
      <c r="LFA1389" s="12"/>
      <c r="LFB1389" s="12"/>
      <c r="LFC1389" s="12"/>
      <c r="LFD1389" s="12"/>
      <c r="LFE1389" s="12"/>
      <c r="LFF1389" s="12"/>
      <c r="LFG1389" s="12"/>
      <c r="LFH1389" s="12"/>
      <c r="LFI1389" s="12"/>
      <c r="LFJ1389" s="12"/>
      <c r="LFK1389" s="12"/>
      <c r="LFL1389" s="12"/>
      <c r="LFM1389" s="12"/>
      <c r="LFN1389" s="12"/>
      <c r="LFO1389" s="12"/>
      <c r="LFP1389" s="12"/>
      <c r="LFQ1389" s="12"/>
      <c r="LFR1389" s="12"/>
      <c r="LFS1389" s="12"/>
      <c r="LFT1389" s="12"/>
      <c r="LFU1389" s="12"/>
      <c r="LFV1389" s="12"/>
      <c r="LFW1389" s="12"/>
      <c r="LFX1389" s="12"/>
      <c r="LFY1389" s="12"/>
      <c r="LFZ1389" s="12"/>
      <c r="LGA1389" s="12"/>
      <c r="LGB1389" s="12"/>
      <c r="LGC1389" s="12"/>
      <c r="LGD1389" s="12"/>
      <c r="LGE1389" s="12"/>
      <c r="LGF1389" s="12"/>
      <c r="LGG1389" s="12"/>
      <c r="LGH1389" s="12"/>
      <c r="LGI1389" s="12"/>
      <c r="LGJ1389" s="12"/>
      <c r="LGK1389" s="12"/>
      <c r="LGL1389" s="12"/>
      <c r="LGM1389" s="12"/>
      <c r="LGN1389" s="12"/>
      <c r="LGO1389" s="12"/>
      <c r="LGP1389" s="12"/>
      <c r="LGQ1389" s="12"/>
      <c r="LGR1389" s="12"/>
      <c r="LGS1389" s="12"/>
      <c r="LGT1389" s="12"/>
      <c r="LGU1389" s="12"/>
      <c r="LGV1389" s="12"/>
      <c r="LGW1389" s="12"/>
      <c r="LGX1389" s="12"/>
      <c r="LGY1389" s="12"/>
      <c r="LGZ1389" s="12"/>
      <c r="LHA1389" s="12"/>
      <c r="LHB1389" s="12"/>
      <c r="LHC1389" s="12"/>
      <c r="LHD1389" s="12"/>
      <c r="LHE1389" s="12"/>
      <c r="LHF1389" s="12"/>
      <c r="LHG1389" s="12"/>
      <c r="LHH1389" s="12"/>
      <c r="LHI1389" s="12"/>
      <c r="LHJ1389" s="12"/>
      <c r="LHK1389" s="12"/>
      <c r="LHL1389" s="12"/>
      <c r="LHM1389" s="12"/>
      <c r="LHN1389" s="12"/>
      <c r="LHO1389" s="12"/>
      <c r="LHP1389" s="12"/>
      <c r="LHQ1389" s="12"/>
      <c r="LHR1389" s="12"/>
      <c r="LHS1389" s="12"/>
      <c r="LHT1389" s="12"/>
      <c r="LHU1389" s="12"/>
      <c r="LHV1389" s="12"/>
      <c r="LHW1389" s="12"/>
      <c r="LHX1389" s="12"/>
      <c r="LHY1389" s="12"/>
      <c r="LHZ1389" s="12"/>
      <c r="LIA1389" s="12"/>
      <c r="LIB1389" s="12"/>
      <c r="LIC1389" s="12"/>
      <c r="LID1389" s="12"/>
      <c r="LIE1389" s="12"/>
      <c r="LIF1389" s="12"/>
      <c r="LIG1389" s="12"/>
      <c r="LIH1389" s="12"/>
      <c r="LII1389" s="12"/>
      <c r="LIJ1389" s="12"/>
      <c r="LIK1389" s="12"/>
      <c r="LIL1389" s="12"/>
      <c r="LIM1389" s="12"/>
      <c r="LIN1389" s="12"/>
      <c r="LIO1389" s="12"/>
      <c r="LIP1389" s="12"/>
      <c r="LIQ1389" s="12"/>
      <c r="LIR1389" s="12"/>
      <c r="LIS1389" s="12"/>
      <c r="LIT1389" s="12"/>
      <c r="LIU1389" s="12"/>
      <c r="LIV1389" s="12"/>
      <c r="LIW1389" s="12"/>
      <c r="LIX1389" s="12"/>
      <c r="LIY1389" s="12"/>
      <c r="LIZ1389" s="12"/>
      <c r="LJA1389" s="12"/>
      <c r="LJB1389" s="12"/>
      <c r="LJC1389" s="12"/>
      <c r="LJD1389" s="12"/>
      <c r="LJE1389" s="12"/>
      <c r="LJF1389" s="12"/>
      <c r="LJG1389" s="12"/>
      <c r="LJH1389" s="12"/>
      <c r="LJI1389" s="12"/>
      <c r="LJJ1389" s="12"/>
      <c r="LJK1389" s="12"/>
      <c r="LJL1389" s="12"/>
      <c r="LJM1389" s="12"/>
      <c r="LJN1389" s="12"/>
      <c r="LJO1389" s="12"/>
      <c r="LJP1389" s="12"/>
      <c r="LJQ1389" s="12"/>
      <c r="LJR1389" s="12"/>
      <c r="LJS1389" s="12"/>
      <c r="LJT1389" s="12"/>
      <c r="LJU1389" s="12"/>
      <c r="LJV1389" s="12"/>
      <c r="LJW1389" s="12"/>
      <c r="LJX1389" s="12"/>
      <c r="LJY1389" s="12"/>
      <c r="LJZ1389" s="12"/>
      <c r="LKA1389" s="12"/>
      <c r="LKB1389" s="12"/>
      <c r="LKC1389" s="12"/>
      <c r="LKD1389" s="12"/>
      <c r="LKE1389" s="12"/>
      <c r="LKF1389" s="12"/>
      <c r="LKG1389" s="12"/>
      <c r="LKH1389" s="12"/>
      <c r="LKI1389" s="12"/>
      <c r="LKJ1389" s="12"/>
      <c r="LKK1389" s="12"/>
      <c r="LKL1389" s="12"/>
      <c r="LKM1389" s="12"/>
      <c r="LKN1389" s="12"/>
      <c r="LKO1389" s="12"/>
      <c r="LKP1389" s="12"/>
      <c r="LKQ1389" s="12"/>
      <c r="LKR1389" s="12"/>
      <c r="LKS1389" s="12"/>
      <c r="LKT1389" s="12"/>
      <c r="LKU1389" s="12"/>
      <c r="LKV1389" s="12"/>
      <c r="LKW1389" s="12"/>
      <c r="LKX1389" s="12"/>
      <c r="LKY1389" s="12"/>
      <c r="LKZ1389" s="12"/>
      <c r="LLA1389" s="12"/>
      <c r="LLB1389" s="12"/>
      <c r="LLC1389" s="12"/>
      <c r="LLD1389" s="12"/>
      <c r="LLE1389" s="12"/>
      <c r="LLF1389" s="12"/>
      <c r="LLG1389" s="12"/>
      <c r="LLH1389" s="12"/>
      <c r="LLI1389" s="12"/>
      <c r="LLJ1389" s="12"/>
      <c r="LLK1389" s="12"/>
      <c r="LLL1389" s="12"/>
      <c r="LLM1389" s="12"/>
      <c r="LLN1389" s="12"/>
      <c r="LLO1389" s="12"/>
      <c r="LLP1389" s="12"/>
      <c r="LLQ1389" s="12"/>
      <c r="LLR1389" s="12"/>
      <c r="LLS1389" s="12"/>
      <c r="LLT1389" s="12"/>
      <c r="LLU1389" s="12"/>
      <c r="LLV1389" s="12"/>
      <c r="LLW1389" s="12"/>
      <c r="LLX1389" s="12"/>
      <c r="LLY1389" s="12"/>
      <c r="LLZ1389" s="12"/>
      <c r="LMA1389" s="12"/>
      <c r="LMB1389" s="12"/>
      <c r="LMC1389" s="12"/>
      <c r="LMD1389" s="12"/>
      <c r="LME1389" s="12"/>
      <c r="LMF1389" s="12"/>
      <c r="LMG1389" s="12"/>
      <c r="LMH1389" s="12"/>
      <c r="LMI1389" s="12"/>
      <c r="LMJ1389" s="12"/>
      <c r="LMK1389" s="12"/>
      <c r="LML1389" s="12"/>
      <c r="LMM1389" s="12"/>
      <c r="LMN1389" s="12"/>
      <c r="LMO1389" s="12"/>
      <c r="LMP1389" s="12"/>
      <c r="LMQ1389" s="12"/>
      <c r="LMR1389" s="12"/>
      <c r="LMS1389" s="12"/>
      <c r="LMT1389" s="12"/>
      <c r="LMU1389" s="12"/>
      <c r="LMV1389" s="12"/>
      <c r="LMW1389" s="12"/>
      <c r="LMX1389" s="12"/>
      <c r="LMY1389" s="12"/>
      <c r="LMZ1389" s="12"/>
      <c r="LNA1389" s="12"/>
      <c r="LNB1389" s="12"/>
      <c r="LNC1389" s="12"/>
      <c r="LND1389" s="12"/>
      <c r="LNE1389" s="12"/>
      <c r="LNF1389" s="12"/>
      <c r="LNG1389" s="12"/>
      <c r="LNH1389" s="12"/>
      <c r="LNI1389" s="12"/>
      <c r="LNJ1389" s="12"/>
      <c r="LNK1389" s="12"/>
      <c r="LNL1389" s="12"/>
      <c r="LNM1389" s="12"/>
      <c r="LNN1389" s="12"/>
      <c r="LNO1389" s="12"/>
      <c r="LNP1389" s="12"/>
      <c r="LNQ1389" s="12"/>
      <c r="LNR1389" s="12"/>
      <c r="LNS1389" s="12"/>
      <c r="LNT1389" s="12"/>
      <c r="LNU1389" s="12"/>
      <c r="LNV1389" s="12"/>
      <c r="LNW1389" s="12"/>
      <c r="LNX1389" s="12"/>
      <c r="LNY1389" s="12"/>
      <c r="LNZ1389" s="12"/>
      <c r="LOA1389" s="12"/>
      <c r="LOB1389" s="12"/>
      <c r="LOC1389" s="12"/>
      <c r="LOD1389" s="12"/>
      <c r="LOE1389" s="12"/>
      <c r="LOF1389" s="12"/>
      <c r="LOG1389" s="12"/>
      <c r="LOH1389" s="12"/>
      <c r="LOI1389" s="12"/>
      <c r="LOJ1389" s="12"/>
      <c r="LOK1389" s="12"/>
      <c r="LOL1389" s="12"/>
      <c r="LOM1389" s="12"/>
      <c r="LON1389" s="12"/>
      <c r="LOO1389" s="12"/>
      <c r="LOP1389" s="12"/>
      <c r="LOQ1389" s="12"/>
      <c r="LOR1389" s="12"/>
      <c r="LOS1389" s="12"/>
      <c r="LOT1389" s="12"/>
      <c r="LOU1389" s="12"/>
      <c r="LOV1389" s="12"/>
      <c r="LOW1389" s="12"/>
      <c r="LOX1389" s="12"/>
      <c r="LOY1389" s="12"/>
      <c r="LOZ1389" s="12"/>
      <c r="LPA1389" s="12"/>
      <c r="LPB1389" s="12"/>
      <c r="LPC1389" s="12"/>
      <c r="LPD1389" s="12"/>
      <c r="LPE1389" s="12"/>
      <c r="LPF1389" s="12"/>
      <c r="LPG1389" s="12"/>
      <c r="LPH1389" s="12"/>
      <c r="LPI1389" s="12"/>
      <c r="LPJ1389" s="12"/>
      <c r="LPK1389" s="12"/>
      <c r="LPL1389" s="12"/>
      <c r="LPM1389" s="12"/>
      <c r="LPN1389" s="12"/>
      <c r="LPO1389" s="12"/>
      <c r="LPP1389" s="12"/>
      <c r="LPQ1389" s="12"/>
      <c r="LPR1389" s="12"/>
      <c r="LPS1389" s="12"/>
      <c r="LPT1389" s="12"/>
      <c r="LPU1389" s="12"/>
      <c r="LPV1389" s="12"/>
      <c r="LPW1389" s="12"/>
      <c r="LPX1389" s="12"/>
      <c r="LPY1389" s="12"/>
      <c r="LPZ1389" s="12"/>
      <c r="LQA1389" s="12"/>
      <c r="LQB1389" s="12"/>
      <c r="LQC1389" s="12"/>
      <c r="LQD1389" s="12"/>
      <c r="LQE1389" s="12"/>
      <c r="LQF1389" s="12"/>
      <c r="LQG1389" s="12"/>
      <c r="LQH1389" s="12"/>
      <c r="LQI1389" s="12"/>
      <c r="LQJ1389" s="12"/>
      <c r="LQK1389" s="12"/>
      <c r="LQL1389" s="12"/>
      <c r="LQM1389" s="12"/>
      <c r="LQN1389" s="12"/>
      <c r="LQO1389" s="12"/>
      <c r="LQP1389" s="12"/>
      <c r="LQQ1389" s="12"/>
      <c r="LQR1389" s="12"/>
      <c r="LQS1389" s="12"/>
      <c r="LQT1389" s="12"/>
      <c r="LQU1389" s="12"/>
      <c r="LQV1389" s="12"/>
      <c r="LQW1389" s="12"/>
      <c r="LQX1389" s="12"/>
      <c r="LQY1389" s="12"/>
      <c r="LQZ1389" s="12"/>
      <c r="LRA1389" s="12"/>
      <c r="LRB1389" s="12"/>
      <c r="LRC1389" s="12"/>
      <c r="LRD1389" s="12"/>
      <c r="LRE1389" s="12"/>
      <c r="LRF1389" s="12"/>
      <c r="LRG1389" s="12"/>
      <c r="LRH1389" s="12"/>
      <c r="LRI1389" s="12"/>
      <c r="LRJ1389" s="12"/>
      <c r="LRK1389" s="12"/>
      <c r="LRL1389" s="12"/>
      <c r="LRM1389" s="12"/>
      <c r="LRN1389" s="12"/>
      <c r="LRO1389" s="12"/>
      <c r="LRP1389" s="12"/>
      <c r="LRQ1389" s="12"/>
      <c r="LRR1389" s="12"/>
      <c r="LRS1389" s="12"/>
      <c r="LRT1389" s="12"/>
      <c r="LRU1389" s="12"/>
      <c r="LRV1389" s="12"/>
      <c r="LRW1389" s="12"/>
      <c r="LRX1389" s="12"/>
      <c r="LRY1389" s="12"/>
      <c r="LRZ1389" s="12"/>
      <c r="LSA1389" s="12"/>
      <c r="LSB1389" s="12"/>
      <c r="LSC1389" s="12"/>
      <c r="LSD1389" s="12"/>
      <c r="LSE1389" s="12"/>
      <c r="LSF1389" s="12"/>
      <c r="LSG1389" s="12"/>
      <c r="LSH1389" s="12"/>
      <c r="LSI1389" s="12"/>
      <c r="LSJ1389" s="12"/>
      <c r="LSK1389" s="12"/>
      <c r="LSL1389" s="12"/>
      <c r="LSM1389" s="12"/>
      <c r="LSN1389" s="12"/>
      <c r="LSO1389" s="12"/>
      <c r="LSP1389" s="12"/>
      <c r="LSQ1389" s="12"/>
      <c r="LSR1389" s="12"/>
      <c r="LSS1389" s="12"/>
      <c r="LST1389" s="12"/>
      <c r="LSU1389" s="12"/>
      <c r="LSV1389" s="12"/>
      <c r="LSW1389" s="12"/>
      <c r="LSX1389" s="12"/>
      <c r="LSY1389" s="12"/>
      <c r="LSZ1389" s="12"/>
      <c r="LTA1389" s="12"/>
      <c r="LTB1389" s="12"/>
      <c r="LTC1389" s="12"/>
      <c r="LTD1389" s="12"/>
      <c r="LTE1389" s="12"/>
      <c r="LTF1389" s="12"/>
      <c r="LTG1389" s="12"/>
      <c r="LTH1389" s="12"/>
      <c r="LTI1389" s="12"/>
      <c r="LTJ1389" s="12"/>
      <c r="LTK1389" s="12"/>
      <c r="LTL1389" s="12"/>
      <c r="LTM1389" s="12"/>
      <c r="LTN1389" s="12"/>
      <c r="LTO1389" s="12"/>
      <c r="LTP1389" s="12"/>
      <c r="LTQ1389" s="12"/>
      <c r="LTR1389" s="12"/>
      <c r="LTS1389" s="12"/>
      <c r="LTT1389" s="12"/>
      <c r="LTU1389" s="12"/>
      <c r="LTV1389" s="12"/>
      <c r="LTW1389" s="12"/>
      <c r="LTX1389" s="12"/>
      <c r="LTY1389" s="12"/>
      <c r="LTZ1389" s="12"/>
      <c r="LUA1389" s="12"/>
      <c r="LUB1389" s="12"/>
      <c r="LUC1389" s="12"/>
      <c r="LUD1389" s="12"/>
      <c r="LUE1389" s="12"/>
      <c r="LUF1389" s="12"/>
      <c r="LUG1389" s="12"/>
      <c r="LUH1389" s="12"/>
      <c r="LUI1389" s="12"/>
      <c r="LUJ1389" s="12"/>
      <c r="LUK1389" s="12"/>
      <c r="LUL1389" s="12"/>
      <c r="LUM1389" s="12"/>
      <c r="LUN1389" s="12"/>
      <c r="LUO1389" s="12"/>
      <c r="LUP1389" s="12"/>
      <c r="LUQ1389" s="12"/>
      <c r="LUR1389" s="12"/>
      <c r="LUS1389" s="12"/>
      <c r="LUT1389" s="12"/>
      <c r="LUU1389" s="12"/>
      <c r="LUV1389" s="12"/>
      <c r="LUW1389" s="12"/>
      <c r="LUX1389" s="12"/>
      <c r="LUY1389" s="12"/>
      <c r="LUZ1389" s="12"/>
      <c r="LVA1389" s="12"/>
      <c r="LVB1389" s="12"/>
      <c r="LVC1389" s="12"/>
      <c r="LVD1389" s="12"/>
      <c r="LVE1389" s="12"/>
      <c r="LVF1389" s="12"/>
      <c r="LVG1389" s="12"/>
      <c r="LVH1389" s="12"/>
      <c r="LVI1389" s="12"/>
      <c r="LVJ1389" s="12"/>
      <c r="LVK1389" s="12"/>
      <c r="LVL1389" s="12"/>
      <c r="LVM1389" s="12"/>
      <c r="LVN1389" s="12"/>
      <c r="LVO1389" s="12"/>
      <c r="LVP1389" s="12"/>
      <c r="LVQ1389" s="12"/>
      <c r="LVR1389" s="12"/>
      <c r="LVS1389" s="12"/>
      <c r="LVT1389" s="12"/>
      <c r="LVU1389" s="12"/>
      <c r="LVV1389" s="12"/>
      <c r="LVW1389" s="12"/>
      <c r="LVX1389" s="12"/>
      <c r="LVY1389" s="12"/>
      <c r="LVZ1389" s="12"/>
      <c r="LWA1389" s="12"/>
      <c r="LWB1389" s="12"/>
      <c r="LWC1389" s="12"/>
      <c r="LWD1389" s="12"/>
      <c r="LWE1389" s="12"/>
      <c r="LWF1389" s="12"/>
      <c r="LWG1389" s="12"/>
      <c r="LWH1389" s="12"/>
      <c r="LWI1389" s="12"/>
      <c r="LWJ1389" s="12"/>
      <c r="LWK1389" s="12"/>
      <c r="LWL1389" s="12"/>
      <c r="LWM1389" s="12"/>
      <c r="LWN1389" s="12"/>
      <c r="LWO1389" s="12"/>
      <c r="LWP1389" s="12"/>
      <c r="LWQ1389" s="12"/>
      <c r="LWR1389" s="12"/>
      <c r="LWS1389" s="12"/>
      <c r="LWT1389" s="12"/>
      <c r="LWU1389" s="12"/>
      <c r="LWV1389" s="12"/>
      <c r="LWW1389" s="12"/>
      <c r="LWX1389" s="12"/>
      <c r="LWY1389" s="12"/>
      <c r="LWZ1389" s="12"/>
      <c r="LXA1389" s="12"/>
      <c r="LXB1389" s="12"/>
      <c r="LXC1389" s="12"/>
      <c r="LXD1389" s="12"/>
      <c r="LXE1389" s="12"/>
      <c r="LXF1389" s="12"/>
      <c r="LXG1389" s="12"/>
      <c r="LXH1389" s="12"/>
      <c r="LXI1389" s="12"/>
      <c r="LXJ1389" s="12"/>
      <c r="LXK1389" s="12"/>
      <c r="LXL1389" s="12"/>
      <c r="LXM1389" s="12"/>
      <c r="LXN1389" s="12"/>
      <c r="LXO1389" s="12"/>
      <c r="LXP1389" s="12"/>
      <c r="LXQ1389" s="12"/>
      <c r="LXR1389" s="12"/>
      <c r="LXS1389" s="12"/>
      <c r="LXT1389" s="12"/>
      <c r="LXU1389" s="12"/>
      <c r="LXV1389" s="12"/>
      <c r="LXW1389" s="12"/>
      <c r="LXX1389" s="12"/>
      <c r="LXY1389" s="12"/>
      <c r="LXZ1389" s="12"/>
      <c r="LYA1389" s="12"/>
      <c r="LYB1389" s="12"/>
      <c r="LYC1389" s="12"/>
      <c r="LYD1389" s="12"/>
      <c r="LYE1389" s="12"/>
      <c r="LYF1389" s="12"/>
      <c r="LYG1389" s="12"/>
      <c r="LYH1389" s="12"/>
      <c r="LYI1389" s="12"/>
      <c r="LYJ1389" s="12"/>
      <c r="LYK1389" s="12"/>
      <c r="LYL1389" s="12"/>
      <c r="LYM1389" s="12"/>
      <c r="LYN1389" s="12"/>
      <c r="LYO1389" s="12"/>
      <c r="LYP1389" s="12"/>
      <c r="LYQ1389" s="12"/>
      <c r="LYR1389" s="12"/>
      <c r="LYS1389" s="12"/>
      <c r="LYT1389" s="12"/>
      <c r="LYU1389" s="12"/>
      <c r="LYV1389" s="12"/>
      <c r="LYW1389" s="12"/>
      <c r="LYX1389" s="12"/>
      <c r="LYY1389" s="12"/>
      <c r="LYZ1389" s="12"/>
      <c r="LZA1389" s="12"/>
      <c r="LZB1389" s="12"/>
      <c r="LZC1389" s="12"/>
      <c r="LZD1389" s="12"/>
      <c r="LZE1389" s="12"/>
      <c r="LZF1389" s="12"/>
      <c r="LZG1389" s="12"/>
      <c r="LZH1389" s="12"/>
      <c r="LZI1389" s="12"/>
      <c r="LZJ1389" s="12"/>
      <c r="LZK1389" s="12"/>
      <c r="LZL1389" s="12"/>
      <c r="LZM1389" s="12"/>
      <c r="LZN1389" s="12"/>
      <c r="LZO1389" s="12"/>
      <c r="LZP1389" s="12"/>
      <c r="LZQ1389" s="12"/>
      <c r="LZR1389" s="12"/>
      <c r="LZS1389" s="12"/>
      <c r="LZT1389" s="12"/>
      <c r="LZU1389" s="12"/>
      <c r="LZV1389" s="12"/>
      <c r="LZW1389" s="12"/>
      <c r="LZX1389" s="12"/>
      <c r="LZY1389" s="12"/>
      <c r="LZZ1389" s="12"/>
      <c r="MAA1389" s="12"/>
      <c r="MAB1389" s="12"/>
      <c r="MAC1389" s="12"/>
      <c r="MAD1389" s="12"/>
      <c r="MAE1389" s="12"/>
      <c r="MAF1389" s="12"/>
      <c r="MAG1389" s="12"/>
      <c r="MAH1389" s="12"/>
      <c r="MAI1389" s="12"/>
      <c r="MAJ1389" s="12"/>
      <c r="MAK1389" s="12"/>
      <c r="MAL1389" s="12"/>
      <c r="MAM1389" s="12"/>
      <c r="MAN1389" s="12"/>
      <c r="MAO1389" s="12"/>
      <c r="MAP1389" s="12"/>
      <c r="MAQ1389" s="12"/>
      <c r="MAR1389" s="12"/>
      <c r="MAS1389" s="12"/>
      <c r="MAT1389" s="12"/>
      <c r="MAU1389" s="12"/>
      <c r="MAV1389" s="12"/>
      <c r="MAW1389" s="12"/>
      <c r="MAX1389" s="12"/>
      <c r="MAY1389" s="12"/>
      <c r="MAZ1389" s="12"/>
      <c r="MBA1389" s="12"/>
      <c r="MBB1389" s="12"/>
      <c r="MBC1389" s="12"/>
      <c r="MBD1389" s="12"/>
      <c r="MBE1389" s="12"/>
      <c r="MBF1389" s="12"/>
      <c r="MBG1389" s="12"/>
      <c r="MBH1389" s="12"/>
      <c r="MBI1389" s="12"/>
      <c r="MBJ1389" s="12"/>
      <c r="MBK1389" s="12"/>
      <c r="MBL1389" s="12"/>
      <c r="MBM1389" s="12"/>
      <c r="MBN1389" s="12"/>
      <c r="MBO1389" s="12"/>
      <c r="MBP1389" s="12"/>
      <c r="MBQ1389" s="12"/>
      <c r="MBR1389" s="12"/>
      <c r="MBS1389" s="12"/>
      <c r="MBT1389" s="12"/>
      <c r="MBU1389" s="12"/>
      <c r="MBV1389" s="12"/>
      <c r="MBW1389" s="12"/>
      <c r="MBX1389" s="12"/>
      <c r="MBY1389" s="12"/>
      <c r="MBZ1389" s="12"/>
      <c r="MCA1389" s="12"/>
      <c r="MCB1389" s="12"/>
      <c r="MCC1389" s="12"/>
      <c r="MCD1389" s="12"/>
      <c r="MCE1389" s="12"/>
      <c r="MCF1389" s="12"/>
      <c r="MCG1389" s="12"/>
      <c r="MCH1389" s="12"/>
      <c r="MCI1389" s="12"/>
      <c r="MCJ1389" s="12"/>
      <c r="MCK1389" s="12"/>
      <c r="MCL1389" s="12"/>
      <c r="MCM1389" s="12"/>
      <c r="MCN1389" s="12"/>
      <c r="MCO1389" s="12"/>
      <c r="MCP1389" s="12"/>
      <c r="MCQ1389" s="12"/>
      <c r="MCR1389" s="12"/>
      <c r="MCS1389" s="12"/>
      <c r="MCT1389" s="12"/>
      <c r="MCU1389" s="12"/>
      <c r="MCV1389" s="12"/>
      <c r="MCW1389" s="12"/>
      <c r="MCX1389" s="12"/>
      <c r="MCY1389" s="12"/>
      <c r="MCZ1389" s="12"/>
      <c r="MDA1389" s="12"/>
      <c r="MDB1389" s="12"/>
      <c r="MDC1389" s="12"/>
      <c r="MDD1389" s="12"/>
      <c r="MDE1389" s="12"/>
      <c r="MDF1389" s="12"/>
      <c r="MDG1389" s="12"/>
      <c r="MDH1389" s="12"/>
      <c r="MDI1389" s="12"/>
      <c r="MDJ1389" s="12"/>
      <c r="MDK1389" s="12"/>
      <c r="MDL1389" s="12"/>
      <c r="MDM1389" s="12"/>
      <c r="MDN1389" s="12"/>
      <c r="MDO1389" s="12"/>
      <c r="MDP1389" s="12"/>
      <c r="MDQ1389" s="12"/>
      <c r="MDR1389" s="12"/>
      <c r="MDS1389" s="12"/>
      <c r="MDT1389" s="12"/>
      <c r="MDU1389" s="12"/>
      <c r="MDV1389" s="12"/>
      <c r="MDW1389" s="12"/>
      <c r="MDX1389" s="12"/>
      <c r="MDY1389" s="12"/>
      <c r="MDZ1389" s="12"/>
      <c r="MEA1389" s="12"/>
      <c r="MEB1389" s="12"/>
      <c r="MEC1389" s="12"/>
      <c r="MED1389" s="12"/>
      <c r="MEE1389" s="12"/>
      <c r="MEF1389" s="12"/>
      <c r="MEG1389" s="12"/>
      <c r="MEH1389" s="12"/>
      <c r="MEI1389" s="12"/>
      <c r="MEJ1389" s="12"/>
      <c r="MEK1389" s="12"/>
      <c r="MEL1389" s="12"/>
      <c r="MEM1389" s="12"/>
      <c r="MEN1389" s="12"/>
      <c r="MEO1389" s="12"/>
      <c r="MEP1389" s="12"/>
      <c r="MEQ1389" s="12"/>
      <c r="MER1389" s="12"/>
      <c r="MES1389" s="12"/>
      <c r="MET1389" s="12"/>
      <c r="MEU1389" s="12"/>
      <c r="MEV1389" s="12"/>
      <c r="MEW1389" s="12"/>
      <c r="MEX1389" s="12"/>
      <c r="MEY1389" s="12"/>
      <c r="MEZ1389" s="12"/>
      <c r="MFA1389" s="12"/>
      <c r="MFB1389" s="12"/>
      <c r="MFC1389" s="12"/>
      <c r="MFD1389" s="12"/>
      <c r="MFE1389" s="12"/>
      <c r="MFF1389" s="12"/>
      <c r="MFG1389" s="12"/>
      <c r="MFH1389" s="12"/>
      <c r="MFI1389" s="12"/>
      <c r="MFJ1389" s="12"/>
      <c r="MFK1389" s="12"/>
      <c r="MFL1389" s="12"/>
      <c r="MFM1389" s="12"/>
      <c r="MFN1389" s="12"/>
      <c r="MFO1389" s="12"/>
      <c r="MFP1389" s="12"/>
      <c r="MFQ1389" s="12"/>
      <c r="MFR1389" s="12"/>
      <c r="MFS1389" s="12"/>
      <c r="MFT1389" s="12"/>
      <c r="MFU1389" s="12"/>
      <c r="MFV1389" s="12"/>
      <c r="MFW1389" s="12"/>
      <c r="MFX1389" s="12"/>
      <c r="MFY1389" s="12"/>
      <c r="MFZ1389" s="12"/>
      <c r="MGA1389" s="12"/>
      <c r="MGB1389" s="12"/>
      <c r="MGC1389" s="12"/>
      <c r="MGD1389" s="12"/>
      <c r="MGE1389" s="12"/>
      <c r="MGF1389" s="12"/>
      <c r="MGG1389" s="12"/>
      <c r="MGH1389" s="12"/>
      <c r="MGI1389" s="12"/>
      <c r="MGJ1389" s="12"/>
      <c r="MGK1389" s="12"/>
      <c r="MGL1389" s="12"/>
      <c r="MGM1389" s="12"/>
      <c r="MGN1389" s="12"/>
      <c r="MGO1389" s="12"/>
      <c r="MGP1389" s="12"/>
      <c r="MGQ1389" s="12"/>
      <c r="MGR1389" s="12"/>
      <c r="MGS1389" s="12"/>
      <c r="MGT1389" s="12"/>
      <c r="MGU1389" s="12"/>
      <c r="MGV1389" s="12"/>
      <c r="MGW1389" s="12"/>
      <c r="MGX1389" s="12"/>
      <c r="MGY1389" s="12"/>
      <c r="MGZ1389" s="12"/>
      <c r="MHA1389" s="12"/>
      <c r="MHB1389" s="12"/>
      <c r="MHC1389" s="12"/>
      <c r="MHD1389" s="12"/>
      <c r="MHE1389" s="12"/>
      <c r="MHF1389" s="12"/>
      <c r="MHG1389" s="12"/>
      <c r="MHH1389" s="12"/>
      <c r="MHI1389" s="12"/>
      <c r="MHJ1389" s="12"/>
      <c r="MHK1389" s="12"/>
      <c r="MHL1389" s="12"/>
      <c r="MHM1389" s="12"/>
      <c r="MHN1389" s="12"/>
      <c r="MHO1389" s="12"/>
      <c r="MHP1389" s="12"/>
      <c r="MHQ1389" s="12"/>
      <c r="MHR1389" s="12"/>
      <c r="MHS1389" s="12"/>
      <c r="MHT1389" s="12"/>
      <c r="MHU1389" s="12"/>
      <c r="MHV1389" s="12"/>
      <c r="MHW1389" s="12"/>
      <c r="MHX1389" s="12"/>
      <c r="MHY1389" s="12"/>
      <c r="MHZ1389" s="12"/>
      <c r="MIA1389" s="12"/>
      <c r="MIB1389" s="12"/>
      <c r="MIC1389" s="12"/>
      <c r="MID1389" s="12"/>
      <c r="MIE1389" s="12"/>
      <c r="MIF1389" s="12"/>
      <c r="MIG1389" s="12"/>
      <c r="MIH1389" s="12"/>
      <c r="MII1389" s="12"/>
      <c r="MIJ1389" s="12"/>
      <c r="MIK1389" s="12"/>
      <c r="MIL1389" s="12"/>
      <c r="MIM1389" s="12"/>
      <c r="MIN1389" s="12"/>
      <c r="MIO1389" s="12"/>
      <c r="MIP1389" s="12"/>
      <c r="MIQ1389" s="12"/>
      <c r="MIR1389" s="12"/>
      <c r="MIS1389" s="12"/>
      <c r="MIT1389" s="12"/>
      <c r="MIU1389" s="12"/>
      <c r="MIV1389" s="12"/>
      <c r="MIW1389" s="12"/>
      <c r="MIX1389" s="12"/>
      <c r="MIY1389" s="12"/>
      <c r="MIZ1389" s="12"/>
      <c r="MJA1389" s="12"/>
      <c r="MJB1389" s="12"/>
      <c r="MJC1389" s="12"/>
      <c r="MJD1389" s="12"/>
      <c r="MJE1389" s="12"/>
      <c r="MJF1389" s="12"/>
      <c r="MJG1389" s="12"/>
      <c r="MJH1389" s="12"/>
      <c r="MJI1389" s="12"/>
      <c r="MJJ1389" s="12"/>
      <c r="MJK1389" s="12"/>
      <c r="MJL1389" s="12"/>
      <c r="MJM1389" s="12"/>
      <c r="MJN1389" s="12"/>
      <c r="MJO1389" s="12"/>
      <c r="MJP1389" s="12"/>
      <c r="MJQ1389" s="12"/>
      <c r="MJR1389" s="12"/>
      <c r="MJS1389" s="12"/>
      <c r="MJT1389" s="12"/>
      <c r="MJU1389" s="12"/>
      <c r="MJV1389" s="12"/>
      <c r="MJW1389" s="12"/>
      <c r="MJX1389" s="12"/>
      <c r="MJY1389" s="12"/>
      <c r="MJZ1389" s="12"/>
      <c r="MKA1389" s="12"/>
      <c r="MKB1389" s="12"/>
      <c r="MKC1389" s="12"/>
      <c r="MKD1389" s="12"/>
      <c r="MKE1389" s="12"/>
      <c r="MKF1389" s="12"/>
      <c r="MKG1389" s="12"/>
      <c r="MKH1389" s="12"/>
      <c r="MKI1389" s="12"/>
      <c r="MKJ1389" s="12"/>
      <c r="MKK1389" s="12"/>
      <c r="MKL1389" s="12"/>
      <c r="MKM1389" s="12"/>
      <c r="MKN1389" s="12"/>
      <c r="MKO1389" s="12"/>
      <c r="MKP1389" s="12"/>
      <c r="MKQ1389" s="12"/>
      <c r="MKR1389" s="12"/>
      <c r="MKS1389" s="12"/>
      <c r="MKT1389" s="12"/>
      <c r="MKU1389" s="12"/>
      <c r="MKV1389" s="12"/>
      <c r="MKW1389" s="12"/>
      <c r="MKX1389" s="12"/>
      <c r="MKY1389" s="12"/>
      <c r="MKZ1389" s="12"/>
      <c r="MLA1389" s="12"/>
      <c r="MLB1389" s="12"/>
      <c r="MLC1389" s="12"/>
      <c r="MLD1389" s="12"/>
      <c r="MLE1389" s="12"/>
      <c r="MLF1389" s="12"/>
      <c r="MLG1389" s="12"/>
      <c r="MLH1389" s="12"/>
      <c r="MLI1389" s="12"/>
      <c r="MLJ1389" s="12"/>
      <c r="MLK1389" s="12"/>
      <c r="MLL1389" s="12"/>
      <c r="MLM1389" s="12"/>
      <c r="MLN1389" s="12"/>
      <c r="MLO1389" s="12"/>
      <c r="MLP1389" s="12"/>
      <c r="MLQ1389" s="12"/>
      <c r="MLR1389" s="12"/>
      <c r="MLS1389" s="12"/>
      <c r="MLT1389" s="12"/>
      <c r="MLU1389" s="12"/>
      <c r="MLV1389" s="12"/>
      <c r="MLW1389" s="12"/>
      <c r="MLX1389" s="12"/>
      <c r="MLY1389" s="12"/>
      <c r="MLZ1389" s="12"/>
      <c r="MMA1389" s="12"/>
      <c r="MMB1389" s="12"/>
      <c r="MMC1389" s="12"/>
      <c r="MMD1389" s="12"/>
      <c r="MME1389" s="12"/>
      <c r="MMF1389" s="12"/>
      <c r="MMG1389" s="12"/>
      <c r="MMH1389" s="12"/>
      <c r="MMI1389" s="12"/>
      <c r="MMJ1389" s="12"/>
      <c r="MMK1389" s="12"/>
      <c r="MML1389" s="12"/>
      <c r="MMM1389" s="12"/>
      <c r="MMN1389" s="12"/>
      <c r="MMO1389" s="12"/>
      <c r="MMP1389" s="12"/>
      <c r="MMQ1389" s="12"/>
      <c r="MMR1389" s="12"/>
      <c r="MMS1389" s="12"/>
      <c r="MMT1389" s="12"/>
      <c r="MMU1389" s="12"/>
      <c r="MMV1389" s="12"/>
      <c r="MMW1389" s="12"/>
      <c r="MMX1389" s="12"/>
      <c r="MMY1389" s="12"/>
      <c r="MMZ1389" s="12"/>
      <c r="MNA1389" s="12"/>
      <c r="MNB1389" s="12"/>
      <c r="MNC1389" s="12"/>
      <c r="MND1389" s="12"/>
      <c r="MNE1389" s="12"/>
      <c r="MNF1389" s="12"/>
      <c r="MNG1389" s="12"/>
      <c r="MNH1389" s="12"/>
      <c r="MNI1389" s="12"/>
      <c r="MNJ1389" s="12"/>
      <c r="MNK1389" s="12"/>
      <c r="MNL1389" s="12"/>
      <c r="MNM1389" s="12"/>
      <c r="MNN1389" s="12"/>
      <c r="MNO1389" s="12"/>
      <c r="MNP1389" s="12"/>
      <c r="MNQ1389" s="12"/>
      <c r="MNR1389" s="12"/>
      <c r="MNS1389" s="12"/>
      <c r="MNT1389" s="12"/>
      <c r="MNU1389" s="12"/>
      <c r="MNV1389" s="12"/>
      <c r="MNW1389" s="12"/>
      <c r="MNX1389" s="12"/>
      <c r="MNY1389" s="12"/>
      <c r="MNZ1389" s="12"/>
      <c r="MOA1389" s="12"/>
      <c r="MOB1389" s="12"/>
      <c r="MOC1389" s="12"/>
      <c r="MOD1389" s="12"/>
      <c r="MOE1389" s="12"/>
      <c r="MOF1389" s="12"/>
      <c r="MOG1389" s="12"/>
      <c r="MOH1389" s="12"/>
      <c r="MOI1389" s="12"/>
      <c r="MOJ1389" s="12"/>
      <c r="MOK1389" s="12"/>
      <c r="MOL1389" s="12"/>
      <c r="MOM1389" s="12"/>
      <c r="MON1389" s="12"/>
      <c r="MOO1389" s="12"/>
      <c r="MOP1389" s="12"/>
      <c r="MOQ1389" s="12"/>
      <c r="MOR1389" s="12"/>
      <c r="MOS1389" s="12"/>
      <c r="MOT1389" s="12"/>
      <c r="MOU1389" s="12"/>
      <c r="MOV1389" s="12"/>
      <c r="MOW1389" s="12"/>
      <c r="MOX1389" s="12"/>
      <c r="MOY1389" s="12"/>
      <c r="MOZ1389" s="12"/>
      <c r="MPA1389" s="12"/>
      <c r="MPB1389" s="12"/>
      <c r="MPC1389" s="12"/>
      <c r="MPD1389" s="12"/>
      <c r="MPE1389" s="12"/>
      <c r="MPF1389" s="12"/>
      <c r="MPG1389" s="12"/>
      <c r="MPH1389" s="12"/>
      <c r="MPI1389" s="12"/>
      <c r="MPJ1389" s="12"/>
      <c r="MPK1389" s="12"/>
      <c r="MPL1389" s="12"/>
      <c r="MPM1389" s="12"/>
      <c r="MPN1389" s="12"/>
      <c r="MPO1389" s="12"/>
      <c r="MPP1389" s="12"/>
      <c r="MPQ1389" s="12"/>
      <c r="MPR1389" s="12"/>
      <c r="MPS1389" s="12"/>
      <c r="MPT1389" s="12"/>
      <c r="MPU1389" s="12"/>
      <c r="MPV1389" s="12"/>
      <c r="MPW1389" s="12"/>
      <c r="MPX1389" s="12"/>
      <c r="MPY1389" s="12"/>
      <c r="MPZ1389" s="12"/>
      <c r="MQA1389" s="12"/>
      <c r="MQB1389" s="12"/>
      <c r="MQC1389" s="12"/>
      <c r="MQD1389" s="12"/>
      <c r="MQE1389" s="12"/>
      <c r="MQF1389" s="12"/>
      <c r="MQG1389" s="12"/>
      <c r="MQH1389" s="12"/>
      <c r="MQI1389" s="12"/>
      <c r="MQJ1389" s="12"/>
      <c r="MQK1389" s="12"/>
      <c r="MQL1389" s="12"/>
      <c r="MQM1389" s="12"/>
      <c r="MQN1389" s="12"/>
      <c r="MQO1389" s="12"/>
      <c r="MQP1389" s="12"/>
      <c r="MQQ1389" s="12"/>
      <c r="MQR1389" s="12"/>
      <c r="MQS1389" s="12"/>
      <c r="MQT1389" s="12"/>
      <c r="MQU1389" s="12"/>
      <c r="MQV1389" s="12"/>
      <c r="MQW1389" s="12"/>
      <c r="MQX1389" s="12"/>
      <c r="MQY1389" s="12"/>
      <c r="MQZ1389" s="12"/>
      <c r="MRA1389" s="12"/>
      <c r="MRB1389" s="12"/>
      <c r="MRC1389" s="12"/>
      <c r="MRD1389" s="12"/>
      <c r="MRE1389" s="12"/>
      <c r="MRF1389" s="12"/>
      <c r="MRG1389" s="12"/>
      <c r="MRH1389" s="12"/>
      <c r="MRI1389" s="12"/>
      <c r="MRJ1389" s="12"/>
      <c r="MRK1389" s="12"/>
      <c r="MRL1389" s="12"/>
      <c r="MRM1389" s="12"/>
      <c r="MRN1389" s="12"/>
      <c r="MRO1389" s="12"/>
      <c r="MRP1389" s="12"/>
      <c r="MRQ1389" s="12"/>
      <c r="MRR1389" s="12"/>
      <c r="MRS1389" s="12"/>
      <c r="MRT1389" s="12"/>
      <c r="MRU1389" s="12"/>
      <c r="MRV1389" s="12"/>
      <c r="MRW1389" s="12"/>
      <c r="MRX1389" s="12"/>
      <c r="MRY1389" s="12"/>
      <c r="MRZ1389" s="12"/>
      <c r="MSA1389" s="12"/>
      <c r="MSB1389" s="12"/>
      <c r="MSC1389" s="12"/>
      <c r="MSD1389" s="12"/>
      <c r="MSE1389" s="12"/>
      <c r="MSF1389" s="12"/>
      <c r="MSG1389" s="12"/>
      <c r="MSH1389" s="12"/>
      <c r="MSI1389" s="12"/>
      <c r="MSJ1389" s="12"/>
      <c r="MSK1389" s="12"/>
      <c r="MSL1389" s="12"/>
      <c r="MSM1389" s="12"/>
      <c r="MSN1389" s="12"/>
      <c r="MSO1389" s="12"/>
      <c r="MSP1389" s="12"/>
      <c r="MSQ1389" s="12"/>
      <c r="MSR1389" s="12"/>
      <c r="MSS1389" s="12"/>
      <c r="MST1389" s="12"/>
      <c r="MSU1389" s="12"/>
      <c r="MSV1389" s="12"/>
      <c r="MSW1389" s="12"/>
      <c r="MSX1389" s="12"/>
      <c r="MSY1389" s="12"/>
      <c r="MSZ1389" s="12"/>
      <c r="MTA1389" s="12"/>
      <c r="MTB1389" s="12"/>
      <c r="MTC1389" s="12"/>
      <c r="MTD1389" s="12"/>
      <c r="MTE1389" s="12"/>
      <c r="MTF1389" s="12"/>
      <c r="MTG1389" s="12"/>
      <c r="MTH1389" s="12"/>
      <c r="MTI1389" s="12"/>
      <c r="MTJ1389" s="12"/>
      <c r="MTK1389" s="12"/>
      <c r="MTL1389" s="12"/>
      <c r="MTM1389" s="12"/>
      <c r="MTN1389" s="12"/>
      <c r="MTO1389" s="12"/>
      <c r="MTP1389" s="12"/>
      <c r="MTQ1389" s="12"/>
      <c r="MTR1389" s="12"/>
      <c r="MTS1389" s="12"/>
      <c r="MTT1389" s="12"/>
      <c r="MTU1389" s="12"/>
      <c r="MTV1389" s="12"/>
      <c r="MTW1389" s="12"/>
      <c r="MTX1389" s="12"/>
      <c r="MTY1389" s="12"/>
      <c r="MTZ1389" s="12"/>
      <c r="MUA1389" s="12"/>
      <c r="MUB1389" s="12"/>
      <c r="MUC1389" s="12"/>
      <c r="MUD1389" s="12"/>
      <c r="MUE1389" s="12"/>
      <c r="MUF1389" s="12"/>
      <c r="MUG1389" s="12"/>
      <c r="MUH1389" s="12"/>
      <c r="MUI1389" s="12"/>
      <c r="MUJ1389" s="12"/>
      <c r="MUK1389" s="12"/>
      <c r="MUL1389" s="12"/>
      <c r="MUM1389" s="12"/>
      <c r="MUN1389" s="12"/>
      <c r="MUO1389" s="12"/>
      <c r="MUP1389" s="12"/>
      <c r="MUQ1389" s="12"/>
      <c r="MUR1389" s="12"/>
      <c r="MUS1389" s="12"/>
      <c r="MUT1389" s="12"/>
      <c r="MUU1389" s="12"/>
      <c r="MUV1389" s="12"/>
      <c r="MUW1389" s="12"/>
      <c r="MUX1389" s="12"/>
      <c r="MUY1389" s="12"/>
      <c r="MUZ1389" s="12"/>
      <c r="MVA1389" s="12"/>
      <c r="MVB1389" s="12"/>
      <c r="MVC1389" s="12"/>
      <c r="MVD1389" s="12"/>
      <c r="MVE1389" s="12"/>
      <c r="MVF1389" s="12"/>
      <c r="MVG1389" s="12"/>
      <c r="MVH1389" s="12"/>
      <c r="MVI1389" s="12"/>
      <c r="MVJ1389" s="12"/>
      <c r="MVK1389" s="12"/>
      <c r="MVL1389" s="12"/>
      <c r="MVM1389" s="12"/>
      <c r="MVN1389" s="12"/>
      <c r="MVO1389" s="12"/>
      <c r="MVP1389" s="12"/>
      <c r="MVQ1389" s="12"/>
      <c r="MVR1389" s="12"/>
      <c r="MVS1389" s="12"/>
      <c r="MVT1389" s="12"/>
      <c r="MVU1389" s="12"/>
      <c r="MVV1389" s="12"/>
      <c r="MVW1389" s="12"/>
      <c r="MVX1389" s="12"/>
      <c r="MVY1389" s="12"/>
      <c r="MVZ1389" s="12"/>
      <c r="MWA1389" s="12"/>
      <c r="MWB1389" s="12"/>
      <c r="MWC1389" s="12"/>
      <c r="MWD1389" s="12"/>
      <c r="MWE1389" s="12"/>
      <c r="MWF1389" s="12"/>
      <c r="MWG1389" s="12"/>
      <c r="MWH1389" s="12"/>
      <c r="MWI1389" s="12"/>
      <c r="MWJ1389" s="12"/>
      <c r="MWK1389" s="12"/>
      <c r="MWL1389" s="12"/>
      <c r="MWM1389" s="12"/>
      <c r="MWN1389" s="12"/>
      <c r="MWO1389" s="12"/>
      <c r="MWP1389" s="12"/>
      <c r="MWQ1389" s="12"/>
      <c r="MWR1389" s="12"/>
      <c r="MWS1389" s="12"/>
      <c r="MWT1389" s="12"/>
      <c r="MWU1389" s="12"/>
      <c r="MWV1389" s="12"/>
      <c r="MWW1389" s="12"/>
      <c r="MWX1389" s="12"/>
      <c r="MWY1389" s="12"/>
      <c r="MWZ1389" s="12"/>
      <c r="MXA1389" s="12"/>
      <c r="MXB1389" s="12"/>
      <c r="MXC1389" s="12"/>
      <c r="MXD1389" s="12"/>
      <c r="MXE1389" s="12"/>
      <c r="MXF1389" s="12"/>
      <c r="MXG1389" s="12"/>
      <c r="MXH1389" s="12"/>
      <c r="MXI1389" s="12"/>
      <c r="MXJ1389" s="12"/>
      <c r="MXK1389" s="12"/>
      <c r="MXL1389" s="12"/>
      <c r="MXM1389" s="12"/>
      <c r="MXN1389" s="12"/>
      <c r="MXO1389" s="12"/>
      <c r="MXP1389" s="12"/>
      <c r="MXQ1389" s="12"/>
      <c r="MXR1389" s="12"/>
      <c r="MXS1389" s="12"/>
      <c r="MXT1389" s="12"/>
      <c r="MXU1389" s="12"/>
      <c r="MXV1389" s="12"/>
      <c r="MXW1389" s="12"/>
      <c r="MXX1389" s="12"/>
      <c r="MXY1389" s="12"/>
      <c r="MXZ1389" s="12"/>
      <c r="MYA1389" s="12"/>
      <c r="MYB1389" s="12"/>
      <c r="MYC1389" s="12"/>
      <c r="MYD1389" s="12"/>
      <c r="MYE1389" s="12"/>
      <c r="MYF1389" s="12"/>
      <c r="MYG1389" s="12"/>
      <c r="MYH1389" s="12"/>
      <c r="MYI1389" s="12"/>
      <c r="MYJ1389" s="12"/>
      <c r="MYK1389" s="12"/>
      <c r="MYL1389" s="12"/>
      <c r="MYM1389" s="12"/>
      <c r="MYN1389" s="12"/>
      <c r="MYO1389" s="12"/>
      <c r="MYP1389" s="12"/>
      <c r="MYQ1389" s="12"/>
      <c r="MYR1389" s="12"/>
      <c r="MYS1389" s="12"/>
      <c r="MYT1389" s="12"/>
      <c r="MYU1389" s="12"/>
      <c r="MYV1389" s="12"/>
      <c r="MYW1389" s="12"/>
      <c r="MYX1389" s="12"/>
      <c r="MYY1389" s="12"/>
      <c r="MYZ1389" s="12"/>
      <c r="MZA1389" s="12"/>
      <c r="MZB1389" s="12"/>
      <c r="MZC1389" s="12"/>
      <c r="MZD1389" s="12"/>
      <c r="MZE1389" s="12"/>
      <c r="MZF1389" s="12"/>
      <c r="MZG1389" s="12"/>
      <c r="MZH1389" s="12"/>
      <c r="MZI1389" s="12"/>
      <c r="MZJ1389" s="12"/>
      <c r="MZK1389" s="12"/>
      <c r="MZL1389" s="12"/>
      <c r="MZM1389" s="12"/>
      <c r="MZN1389" s="12"/>
      <c r="MZO1389" s="12"/>
      <c r="MZP1389" s="12"/>
      <c r="MZQ1389" s="12"/>
      <c r="MZR1389" s="12"/>
      <c r="MZS1389" s="12"/>
      <c r="MZT1389" s="12"/>
      <c r="MZU1389" s="12"/>
      <c r="MZV1389" s="12"/>
      <c r="MZW1389" s="12"/>
      <c r="MZX1389" s="12"/>
      <c r="MZY1389" s="12"/>
      <c r="MZZ1389" s="12"/>
      <c r="NAA1389" s="12"/>
      <c r="NAB1389" s="12"/>
      <c r="NAC1389" s="12"/>
      <c r="NAD1389" s="12"/>
      <c r="NAE1389" s="12"/>
      <c r="NAF1389" s="12"/>
      <c r="NAG1389" s="12"/>
      <c r="NAH1389" s="12"/>
      <c r="NAI1389" s="12"/>
      <c r="NAJ1389" s="12"/>
      <c r="NAK1389" s="12"/>
      <c r="NAL1389" s="12"/>
      <c r="NAM1389" s="12"/>
      <c r="NAN1389" s="12"/>
      <c r="NAO1389" s="12"/>
      <c r="NAP1389" s="12"/>
      <c r="NAQ1389" s="12"/>
      <c r="NAR1389" s="12"/>
      <c r="NAS1389" s="12"/>
      <c r="NAT1389" s="12"/>
      <c r="NAU1389" s="12"/>
      <c r="NAV1389" s="12"/>
      <c r="NAW1389" s="12"/>
      <c r="NAX1389" s="12"/>
      <c r="NAY1389" s="12"/>
      <c r="NAZ1389" s="12"/>
      <c r="NBA1389" s="12"/>
      <c r="NBB1389" s="12"/>
      <c r="NBC1389" s="12"/>
      <c r="NBD1389" s="12"/>
      <c r="NBE1389" s="12"/>
      <c r="NBF1389" s="12"/>
      <c r="NBG1389" s="12"/>
      <c r="NBH1389" s="12"/>
      <c r="NBI1389" s="12"/>
      <c r="NBJ1389" s="12"/>
      <c r="NBK1389" s="12"/>
      <c r="NBL1389" s="12"/>
      <c r="NBM1389" s="12"/>
      <c r="NBN1389" s="12"/>
      <c r="NBO1389" s="12"/>
      <c r="NBP1389" s="12"/>
      <c r="NBQ1389" s="12"/>
      <c r="NBR1389" s="12"/>
      <c r="NBS1389" s="12"/>
      <c r="NBT1389" s="12"/>
      <c r="NBU1389" s="12"/>
      <c r="NBV1389" s="12"/>
      <c r="NBW1389" s="12"/>
      <c r="NBX1389" s="12"/>
      <c r="NBY1389" s="12"/>
      <c r="NBZ1389" s="12"/>
      <c r="NCA1389" s="12"/>
      <c r="NCB1389" s="12"/>
      <c r="NCC1389" s="12"/>
      <c r="NCD1389" s="12"/>
      <c r="NCE1389" s="12"/>
      <c r="NCF1389" s="12"/>
      <c r="NCG1389" s="12"/>
      <c r="NCH1389" s="12"/>
      <c r="NCI1389" s="12"/>
      <c r="NCJ1389" s="12"/>
      <c r="NCK1389" s="12"/>
      <c r="NCL1389" s="12"/>
      <c r="NCM1389" s="12"/>
      <c r="NCN1389" s="12"/>
      <c r="NCO1389" s="12"/>
      <c r="NCP1389" s="12"/>
      <c r="NCQ1389" s="12"/>
      <c r="NCR1389" s="12"/>
      <c r="NCS1389" s="12"/>
      <c r="NCT1389" s="12"/>
      <c r="NCU1389" s="12"/>
      <c r="NCV1389" s="12"/>
      <c r="NCW1389" s="12"/>
      <c r="NCX1389" s="12"/>
      <c r="NCY1389" s="12"/>
      <c r="NCZ1389" s="12"/>
      <c r="NDA1389" s="12"/>
      <c r="NDB1389" s="12"/>
      <c r="NDC1389" s="12"/>
      <c r="NDD1389" s="12"/>
      <c r="NDE1389" s="12"/>
      <c r="NDF1389" s="12"/>
      <c r="NDG1389" s="12"/>
      <c r="NDH1389" s="12"/>
      <c r="NDI1389" s="12"/>
      <c r="NDJ1389" s="12"/>
      <c r="NDK1389" s="12"/>
      <c r="NDL1389" s="12"/>
      <c r="NDM1389" s="12"/>
      <c r="NDN1389" s="12"/>
      <c r="NDO1389" s="12"/>
      <c r="NDP1389" s="12"/>
      <c r="NDQ1389" s="12"/>
      <c r="NDR1389" s="12"/>
      <c r="NDS1389" s="12"/>
      <c r="NDT1389" s="12"/>
      <c r="NDU1389" s="12"/>
      <c r="NDV1389" s="12"/>
      <c r="NDW1389" s="12"/>
      <c r="NDX1389" s="12"/>
      <c r="NDY1389" s="12"/>
      <c r="NDZ1389" s="12"/>
      <c r="NEA1389" s="12"/>
      <c r="NEB1389" s="12"/>
      <c r="NEC1389" s="12"/>
      <c r="NED1389" s="12"/>
      <c r="NEE1389" s="12"/>
      <c r="NEF1389" s="12"/>
      <c r="NEG1389" s="12"/>
      <c r="NEH1389" s="12"/>
      <c r="NEI1389" s="12"/>
      <c r="NEJ1389" s="12"/>
      <c r="NEK1389" s="12"/>
      <c r="NEL1389" s="12"/>
      <c r="NEM1389" s="12"/>
      <c r="NEN1389" s="12"/>
      <c r="NEO1389" s="12"/>
      <c r="NEP1389" s="12"/>
      <c r="NEQ1389" s="12"/>
      <c r="NER1389" s="12"/>
      <c r="NES1389" s="12"/>
      <c r="NET1389" s="12"/>
      <c r="NEU1389" s="12"/>
      <c r="NEV1389" s="12"/>
      <c r="NEW1389" s="12"/>
      <c r="NEX1389" s="12"/>
      <c r="NEY1389" s="12"/>
      <c r="NEZ1389" s="12"/>
      <c r="NFA1389" s="12"/>
      <c r="NFB1389" s="12"/>
      <c r="NFC1389" s="12"/>
      <c r="NFD1389" s="12"/>
      <c r="NFE1389" s="12"/>
      <c r="NFF1389" s="12"/>
      <c r="NFG1389" s="12"/>
      <c r="NFH1389" s="12"/>
      <c r="NFI1389" s="12"/>
      <c r="NFJ1389" s="12"/>
      <c r="NFK1389" s="12"/>
      <c r="NFL1389" s="12"/>
      <c r="NFM1389" s="12"/>
      <c r="NFN1389" s="12"/>
      <c r="NFO1389" s="12"/>
      <c r="NFP1389" s="12"/>
      <c r="NFQ1389" s="12"/>
      <c r="NFR1389" s="12"/>
      <c r="NFS1389" s="12"/>
      <c r="NFT1389" s="12"/>
      <c r="NFU1389" s="12"/>
      <c r="NFV1389" s="12"/>
      <c r="NFW1389" s="12"/>
      <c r="NFX1389" s="12"/>
      <c r="NFY1389" s="12"/>
      <c r="NFZ1389" s="12"/>
      <c r="NGA1389" s="12"/>
      <c r="NGB1389" s="12"/>
      <c r="NGC1389" s="12"/>
      <c r="NGD1389" s="12"/>
      <c r="NGE1389" s="12"/>
      <c r="NGF1389" s="12"/>
      <c r="NGG1389" s="12"/>
      <c r="NGH1389" s="12"/>
      <c r="NGI1389" s="12"/>
      <c r="NGJ1389" s="12"/>
      <c r="NGK1389" s="12"/>
      <c r="NGL1389" s="12"/>
      <c r="NGM1389" s="12"/>
      <c r="NGN1389" s="12"/>
      <c r="NGO1389" s="12"/>
      <c r="NGP1389" s="12"/>
      <c r="NGQ1389" s="12"/>
      <c r="NGR1389" s="12"/>
      <c r="NGS1389" s="12"/>
      <c r="NGT1389" s="12"/>
      <c r="NGU1389" s="12"/>
      <c r="NGV1389" s="12"/>
      <c r="NGW1389" s="12"/>
      <c r="NGX1389" s="12"/>
      <c r="NGY1389" s="12"/>
      <c r="NGZ1389" s="12"/>
      <c r="NHA1389" s="12"/>
      <c r="NHB1389" s="12"/>
      <c r="NHC1389" s="12"/>
      <c r="NHD1389" s="12"/>
      <c r="NHE1389" s="12"/>
      <c r="NHF1389" s="12"/>
      <c r="NHG1389" s="12"/>
      <c r="NHH1389" s="12"/>
      <c r="NHI1389" s="12"/>
      <c r="NHJ1389" s="12"/>
      <c r="NHK1389" s="12"/>
      <c r="NHL1389" s="12"/>
      <c r="NHM1389" s="12"/>
      <c r="NHN1389" s="12"/>
      <c r="NHO1389" s="12"/>
      <c r="NHP1389" s="12"/>
      <c r="NHQ1389" s="12"/>
      <c r="NHR1389" s="12"/>
      <c r="NHS1389" s="12"/>
      <c r="NHT1389" s="12"/>
      <c r="NHU1389" s="12"/>
      <c r="NHV1389" s="12"/>
      <c r="NHW1389" s="12"/>
      <c r="NHX1389" s="12"/>
      <c r="NHY1389" s="12"/>
      <c r="NHZ1389" s="12"/>
      <c r="NIA1389" s="12"/>
      <c r="NIB1389" s="12"/>
      <c r="NIC1389" s="12"/>
      <c r="NID1389" s="12"/>
      <c r="NIE1389" s="12"/>
      <c r="NIF1389" s="12"/>
      <c r="NIG1389" s="12"/>
      <c r="NIH1389" s="12"/>
      <c r="NII1389" s="12"/>
      <c r="NIJ1389" s="12"/>
      <c r="NIK1389" s="12"/>
      <c r="NIL1389" s="12"/>
      <c r="NIM1389" s="12"/>
      <c r="NIN1389" s="12"/>
      <c r="NIO1389" s="12"/>
      <c r="NIP1389" s="12"/>
      <c r="NIQ1389" s="12"/>
      <c r="NIR1389" s="12"/>
      <c r="NIS1389" s="12"/>
      <c r="NIT1389" s="12"/>
      <c r="NIU1389" s="12"/>
      <c r="NIV1389" s="12"/>
      <c r="NIW1389" s="12"/>
      <c r="NIX1389" s="12"/>
      <c r="NIY1389" s="12"/>
      <c r="NIZ1389" s="12"/>
      <c r="NJA1389" s="12"/>
      <c r="NJB1389" s="12"/>
      <c r="NJC1389" s="12"/>
      <c r="NJD1389" s="12"/>
      <c r="NJE1389" s="12"/>
      <c r="NJF1389" s="12"/>
      <c r="NJG1389" s="12"/>
      <c r="NJH1389" s="12"/>
      <c r="NJI1389" s="12"/>
      <c r="NJJ1389" s="12"/>
      <c r="NJK1389" s="12"/>
      <c r="NJL1389" s="12"/>
      <c r="NJM1389" s="12"/>
      <c r="NJN1389" s="12"/>
      <c r="NJO1389" s="12"/>
      <c r="NJP1389" s="12"/>
      <c r="NJQ1389" s="12"/>
      <c r="NJR1389" s="12"/>
      <c r="NJS1389" s="12"/>
      <c r="NJT1389" s="12"/>
      <c r="NJU1389" s="12"/>
      <c r="NJV1389" s="12"/>
      <c r="NJW1389" s="12"/>
      <c r="NJX1389" s="12"/>
      <c r="NJY1389" s="12"/>
      <c r="NJZ1389" s="12"/>
      <c r="NKA1389" s="12"/>
      <c r="NKB1389" s="12"/>
      <c r="NKC1389" s="12"/>
      <c r="NKD1389" s="12"/>
      <c r="NKE1389" s="12"/>
      <c r="NKF1389" s="12"/>
      <c r="NKG1389" s="12"/>
      <c r="NKH1389" s="12"/>
      <c r="NKI1389" s="12"/>
      <c r="NKJ1389" s="12"/>
      <c r="NKK1389" s="12"/>
      <c r="NKL1389" s="12"/>
      <c r="NKM1389" s="12"/>
      <c r="NKN1389" s="12"/>
      <c r="NKO1389" s="12"/>
      <c r="NKP1389" s="12"/>
      <c r="NKQ1389" s="12"/>
      <c r="NKR1389" s="12"/>
      <c r="NKS1389" s="12"/>
      <c r="NKT1389" s="12"/>
      <c r="NKU1389" s="12"/>
      <c r="NKV1389" s="12"/>
      <c r="NKW1389" s="12"/>
      <c r="NKX1389" s="12"/>
      <c r="NKY1389" s="12"/>
      <c r="NKZ1389" s="12"/>
      <c r="NLA1389" s="12"/>
      <c r="NLB1389" s="12"/>
      <c r="NLC1389" s="12"/>
      <c r="NLD1389" s="12"/>
      <c r="NLE1389" s="12"/>
      <c r="NLF1389" s="12"/>
      <c r="NLG1389" s="12"/>
      <c r="NLH1389" s="12"/>
      <c r="NLI1389" s="12"/>
      <c r="NLJ1389" s="12"/>
      <c r="NLK1389" s="12"/>
      <c r="NLL1389" s="12"/>
      <c r="NLM1389" s="12"/>
      <c r="NLN1389" s="12"/>
      <c r="NLO1389" s="12"/>
      <c r="NLP1389" s="12"/>
      <c r="NLQ1389" s="12"/>
      <c r="NLR1389" s="12"/>
      <c r="NLS1389" s="12"/>
      <c r="NLT1389" s="12"/>
      <c r="NLU1389" s="12"/>
      <c r="NLV1389" s="12"/>
      <c r="NLW1389" s="12"/>
      <c r="NLX1389" s="12"/>
      <c r="NLY1389" s="12"/>
      <c r="NLZ1389" s="12"/>
      <c r="NMA1389" s="12"/>
      <c r="NMB1389" s="12"/>
      <c r="NMC1389" s="12"/>
      <c r="NMD1389" s="12"/>
      <c r="NME1389" s="12"/>
      <c r="NMF1389" s="12"/>
      <c r="NMG1389" s="12"/>
      <c r="NMH1389" s="12"/>
      <c r="NMI1389" s="12"/>
      <c r="NMJ1389" s="12"/>
      <c r="NMK1389" s="12"/>
      <c r="NML1389" s="12"/>
      <c r="NMM1389" s="12"/>
      <c r="NMN1389" s="12"/>
      <c r="NMO1389" s="12"/>
      <c r="NMP1389" s="12"/>
      <c r="NMQ1389" s="12"/>
      <c r="NMR1389" s="12"/>
      <c r="NMS1389" s="12"/>
      <c r="NMT1389" s="12"/>
      <c r="NMU1389" s="12"/>
      <c r="NMV1389" s="12"/>
      <c r="NMW1389" s="12"/>
      <c r="NMX1389" s="12"/>
      <c r="NMY1389" s="12"/>
      <c r="NMZ1389" s="12"/>
      <c r="NNA1389" s="12"/>
      <c r="NNB1389" s="12"/>
      <c r="NNC1389" s="12"/>
      <c r="NND1389" s="12"/>
      <c r="NNE1389" s="12"/>
      <c r="NNF1389" s="12"/>
      <c r="NNG1389" s="12"/>
      <c r="NNH1389" s="12"/>
      <c r="NNI1389" s="12"/>
      <c r="NNJ1389" s="12"/>
      <c r="NNK1389" s="12"/>
      <c r="NNL1389" s="12"/>
      <c r="NNM1389" s="12"/>
      <c r="NNN1389" s="12"/>
      <c r="NNO1389" s="12"/>
      <c r="NNP1389" s="12"/>
      <c r="NNQ1389" s="12"/>
      <c r="NNR1389" s="12"/>
      <c r="NNS1389" s="12"/>
      <c r="NNT1389" s="12"/>
      <c r="NNU1389" s="12"/>
      <c r="NNV1389" s="12"/>
      <c r="NNW1389" s="12"/>
      <c r="NNX1389" s="12"/>
      <c r="NNY1389" s="12"/>
      <c r="NNZ1389" s="12"/>
      <c r="NOA1389" s="12"/>
      <c r="NOB1389" s="12"/>
      <c r="NOC1389" s="12"/>
      <c r="NOD1389" s="12"/>
      <c r="NOE1389" s="12"/>
      <c r="NOF1389" s="12"/>
      <c r="NOG1389" s="12"/>
      <c r="NOH1389" s="12"/>
      <c r="NOI1389" s="12"/>
      <c r="NOJ1389" s="12"/>
      <c r="NOK1389" s="12"/>
      <c r="NOL1389" s="12"/>
      <c r="NOM1389" s="12"/>
      <c r="NON1389" s="12"/>
      <c r="NOO1389" s="12"/>
      <c r="NOP1389" s="12"/>
      <c r="NOQ1389" s="12"/>
      <c r="NOR1389" s="12"/>
      <c r="NOS1389" s="12"/>
      <c r="NOT1389" s="12"/>
      <c r="NOU1389" s="12"/>
      <c r="NOV1389" s="12"/>
      <c r="NOW1389" s="12"/>
      <c r="NOX1389" s="12"/>
      <c r="NOY1389" s="12"/>
      <c r="NOZ1389" s="12"/>
      <c r="NPA1389" s="12"/>
      <c r="NPB1389" s="12"/>
      <c r="NPC1389" s="12"/>
      <c r="NPD1389" s="12"/>
      <c r="NPE1389" s="12"/>
      <c r="NPF1389" s="12"/>
      <c r="NPG1389" s="12"/>
      <c r="NPH1389" s="12"/>
      <c r="NPI1389" s="12"/>
      <c r="NPJ1389" s="12"/>
      <c r="NPK1389" s="12"/>
      <c r="NPL1389" s="12"/>
      <c r="NPM1389" s="12"/>
      <c r="NPN1389" s="12"/>
      <c r="NPO1389" s="12"/>
      <c r="NPP1389" s="12"/>
      <c r="NPQ1389" s="12"/>
      <c r="NPR1389" s="12"/>
      <c r="NPS1389" s="12"/>
      <c r="NPT1389" s="12"/>
      <c r="NPU1389" s="12"/>
      <c r="NPV1389" s="12"/>
      <c r="NPW1389" s="12"/>
      <c r="NPX1389" s="12"/>
      <c r="NPY1389" s="12"/>
      <c r="NPZ1389" s="12"/>
      <c r="NQA1389" s="12"/>
      <c r="NQB1389" s="12"/>
      <c r="NQC1389" s="12"/>
      <c r="NQD1389" s="12"/>
      <c r="NQE1389" s="12"/>
      <c r="NQF1389" s="12"/>
      <c r="NQG1389" s="12"/>
      <c r="NQH1389" s="12"/>
      <c r="NQI1389" s="12"/>
      <c r="NQJ1389" s="12"/>
      <c r="NQK1389" s="12"/>
      <c r="NQL1389" s="12"/>
      <c r="NQM1389" s="12"/>
      <c r="NQN1389" s="12"/>
      <c r="NQO1389" s="12"/>
      <c r="NQP1389" s="12"/>
      <c r="NQQ1389" s="12"/>
      <c r="NQR1389" s="12"/>
      <c r="NQS1389" s="12"/>
      <c r="NQT1389" s="12"/>
      <c r="NQU1389" s="12"/>
      <c r="NQV1389" s="12"/>
      <c r="NQW1389" s="12"/>
      <c r="NQX1389" s="12"/>
      <c r="NQY1389" s="12"/>
      <c r="NQZ1389" s="12"/>
      <c r="NRA1389" s="12"/>
      <c r="NRB1389" s="12"/>
      <c r="NRC1389" s="12"/>
      <c r="NRD1389" s="12"/>
      <c r="NRE1389" s="12"/>
      <c r="NRF1389" s="12"/>
      <c r="NRG1389" s="12"/>
      <c r="NRH1389" s="12"/>
      <c r="NRI1389" s="12"/>
      <c r="NRJ1389" s="12"/>
      <c r="NRK1389" s="12"/>
      <c r="NRL1389" s="12"/>
      <c r="NRM1389" s="12"/>
      <c r="NRN1389" s="12"/>
      <c r="NRO1389" s="12"/>
      <c r="NRP1389" s="12"/>
      <c r="NRQ1389" s="12"/>
      <c r="NRR1389" s="12"/>
      <c r="NRS1389" s="12"/>
      <c r="NRT1389" s="12"/>
      <c r="NRU1389" s="12"/>
      <c r="NRV1389" s="12"/>
      <c r="NRW1389" s="12"/>
      <c r="NRX1389" s="12"/>
      <c r="NRY1389" s="12"/>
      <c r="NRZ1389" s="12"/>
      <c r="NSA1389" s="12"/>
      <c r="NSB1389" s="12"/>
      <c r="NSC1389" s="12"/>
      <c r="NSD1389" s="12"/>
      <c r="NSE1389" s="12"/>
      <c r="NSF1389" s="12"/>
      <c r="NSG1389" s="12"/>
      <c r="NSH1389" s="12"/>
      <c r="NSI1389" s="12"/>
      <c r="NSJ1389" s="12"/>
      <c r="NSK1389" s="12"/>
      <c r="NSL1389" s="12"/>
      <c r="NSM1389" s="12"/>
      <c r="NSN1389" s="12"/>
      <c r="NSO1389" s="12"/>
      <c r="NSP1389" s="12"/>
      <c r="NSQ1389" s="12"/>
      <c r="NSR1389" s="12"/>
      <c r="NSS1389" s="12"/>
      <c r="NST1389" s="12"/>
      <c r="NSU1389" s="12"/>
      <c r="NSV1389" s="12"/>
      <c r="NSW1389" s="12"/>
      <c r="NSX1389" s="12"/>
      <c r="NSY1389" s="12"/>
      <c r="NSZ1389" s="12"/>
      <c r="NTA1389" s="12"/>
      <c r="NTB1389" s="12"/>
      <c r="NTC1389" s="12"/>
      <c r="NTD1389" s="12"/>
      <c r="NTE1389" s="12"/>
      <c r="NTF1389" s="12"/>
      <c r="NTG1389" s="12"/>
      <c r="NTH1389" s="12"/>
      <c r="NTI1389" s="12"/>
      <c r="NTJ1389" s="12"/>
      <c r="NTK1389" s="12"/>
      <c r="NTL1389" s="12"/>
      <c r="NTM1389" s="12"/>
      <c r="NTN1389" s="12"/>
      <c r="NTO1389" s="12"/>
      <c r="NTP1389" s="12"/>
      <c r="NTQ1389" s="12"/>
      <c r="NTR1389" s="12"/>
      <c r="NTS1389" s="12"/>
      <c r="NTT1389" s="12"/>
      <c r="NTU1389" s="12"/>
      <c r="NTV1389" s="12"/>
      <c r="NTW1389" s="12"/>
      <c r="NTX1389" s="12"/>
      <c r="NTY1389" s="12"/>
      <c r="NTZ1389" s="12"/>
      <c r="NUA1389" s="12"/>
      <c r="NUB1389" s="12"/>
      <c r="NUC1389" s="12"/>
      <c r="NUD1389" s="12"/>
      <c r="NUE1389" s="12"/>
      <c r="NUF1389" s="12"/>
      <c r="NUG1389" s="12"/>
      <c r="NUH1389" s="12"/>
      <c r="NUI1389" s="12"/>
      <c r="NUJ1389" s="12"/>
      <c r="NUK1389" s="12"/>
      <c r="NUL1389" s="12"/>
      <c r="NUM1389" s="12"/>
      <c r="NUN1389" s="12"/>
      <c r="NUO1389" s="12"/>
      <c r="NUP1389" s="12"/>
      <c r="NUQ1389" s="12"/>
      <c r="NUR1389" s="12"/>
      <c r="NUS1389" s="12"/>
      <c r="NUT1389" s="12"/>
      <c r="NUU1389" s="12"/>
      <c r="NUV1389" s="12"/>
      <c r="NUW1389" s="12"/>
      <c r="NUX1389" s="12"/>
      <c r="NUY1389" s="12"/>
      <c r="NUZ1389" s="12"/>
      <c r="NVA1389" s="12"/>
      <c r="NVB1389" s="12"/>
      <c r="NVC1389" s="12"/>
      <c r="NVD1389" s="12"/>
      <c r="NVE1389" s="12"/>
      <c r="NVF1389" s="12"/>
      <c r="NVG1389" s="12"/>
      <c r="NVH1389" s="12"/>
      <c r="NVI1389" s="12"/>
      <c r="NVJ1389" s="12"/>
      <c r="NVK1389" s="12"/>
      <c r="NVL1389" s="12"/>
      <c r="NVM1389" s="12"/>
      <c r="NVN1389" s="12"/>
      <c r="NVO1389" s="12"/>
      <c r="NVP1389" s="12"/>
      <c r="NVQ1389" s="12"/>
      <c r="NVR1389" s="12"/>
      <c r="NVS1389" s="12"/>
      <c r="NVT1389" s="12"/>
      <c r="NVU1389" s="12"/>
      <c r="NVV1389" s="12"/>
      <c r="NVW1389" s="12"/>
      <c r="NVX1389" s="12"/>
      <c r="NVY1389" s="12"/>
      <c r="NVZ1389" s="12"/>
      <c r="NWA1389" s="12"/>
      <c r="NWB1389" s="12"/>
      <c r="NWC1389" s="12"/>
      <c r="NWD1389" s="12"/>
      <c r="NWE1389" s="12"/>
      <c r="NWF1389" s="12"/>
      <c r="NWG1389" s="12"/>
      <c r="NWH1389" s="12"/>
      <c r="NWI1389" s="12"/>
      <c r="NWJ1389" s="12"/>
      <c r="NWK1389" s="12"/>
      <c r="NWL1389" s="12"/>
      <c r="NWM1389" s="12"/>
      <c r="NWN1389" s="12"/>
      <c r="NWO1389" s="12"/>
      <c r="NWP1389" s="12"/>
      <c r="NWQ1389" s="12"/>
      <c r="NWR1389" s="12"/>
      <c r="NWS1389" s="12"/>
      <c r="NWT1389" s="12"/>
      <c r="NWU1389" s="12"/>
      <c r="NWV1389" s="12"/>
      <c r="NWW1389" s="12"/>
      <c r="NWX1389" s="12"/>
      <c r="NWY1389" s="12"/>
      <c r="NWZ1389" s="12"/>
      <c r="NXA1389" s="12"/>
      <c r="NXB1389" s="12"/>
      <c r="NXC1389" s="12"/>
      <c r="NXD1389" s="12"/>
      <c r="NXE1389" s="12"/>
      <c r="NXF1389" s="12"/>
      <c r="NXG1389" s="12"/>
      <c r="NXH1389" s="12"/>
      <c r="NXI1389" s="12"/>
      <c r="NXJ1389" s="12"/>
      <c r="NXK1389" s="12"/>
      <c r="NXL1389" s="12"/>
      <c r="NXM1389" s="12"/>
      <c r="NXN1389" s="12"/>
      <c r="NXO1389" s="12"/>
      <c r="NXP1389" s="12"/>
      <c r="NXQ1389" s="12"/>
      <c r="NXR1389" s="12"/>
      <c r="NXS1389" s="12"/>
      <c r="NXT1389" s="12"/>
      <c r="NXU1389" s="12"/>
      <c r="NXV1389" s="12"/>
      <c r="NXW1389" s="12"/>
      <c r="NXX1389" s="12"/>
      <c r="NXY1389" s="12"/>
      <c r="NXZ1389" s="12"/>
      <c r="NYA1389" s="12"/>
      <c r="NYB1389" s="12"/>
      <c r="NYC1389" s="12"/>
      <c r="NYD1389" s="12"/>
      <c r="NYE1389" s="12"/>
      <c r="NYF1389" s="12"/>
      <c r="NYG1389" s="12"/>
      <c r="NYH1389" s="12"/>
      <c r="NYI1389" s="12"/>
      <c r="NYJ1389" s="12"/>
      <c r="NYK1389" s="12"/>
      <c r="NYL1389" s="12"/>
      <c r="NYM1389" s="12"/>
      <c r="NYN1389" s="12"/>
      <c r="NYO1389" s="12"/>
      <c r="NYP1389" s="12"/>
      <c r="NYQ1389" s="12"/>
      <c r="NYR1389" s="12"/>
      <c r="NYS1389" s="12"/>
      <c r="NYT1389" s="12"/>
      <c r="NYU1389" s="12"/>
      <c r="NYV1389" s="12"/>
      <c r="NYW1389" s="12"/>
      <c r="NYX1389" s="12"/>
      <c r="NYY1389" s="12"/>
      <c r="NYZ1389" s="12"/>
      <c r="NZA1389" s="12"/>
      <c r="NZB1389" s="12"/>
      <c r="NZC1389" s="12"/>
      <c r="NZD1389" s="12"/>
      <c r="NZE1389" s="12"/>
      <c r="NZF1389" s="12"/>
      <c r="NZG1389" s="12"/>
      <c r="NZH1389" s="12"/>
      <c r="NZI1389" s="12"/>
      <c r="NZJ1389" s="12"/>
      <c r="NZK1389" s="12"/>
      <c r="NZL1389" s="12"/>
      <c r="NZM1389" s="12"/>
      <c r="NZN1389" s="12"/>
      <c r="NZO1389" s="12"/>
      <c r="NZP1389" s="12"/>
      <c r="NZQ1389" s="12"/>
      <c r="NZR1389" s="12"/>
      <c r="NZS1389" s="12"/>
      <c r="NZT1389" s="12"/>
      <c r="NZU1389" s="12"/>
      <c r="NZV1389" s="12"/>
      <c r="NZW1389" s="12"/>
      <c r="NZX1389" s="12"/>
      <c r="NZY1389" s="12"/>
      <c r="NZZ1389" s="12"/>
      <c r="OAA1389" s="12"/>
      <c r="OAB1389" s="12"/>
      <c r="OAC1389" s="12"/>
      <c r="OAD1389" s="12"/>
      <c r="OAE1389" s="12"/>
      <c r="OAF1389" s="12"/>
      <c r="OAG1389" s="12"/>
      <c r="OAH1389" s="12"/>
      <c r="OAI1389" s="12"/>
      <c r="OAJ1389" s="12"/>
      <c r="OAK1389" s="12"/>
      <c r="OAL1389" s="12"/>
      <c r="OAM1389" s="12"/>
      <c r="OAN1389" s="12"/>
      <c r="OAO1389" s="12"/>
      <c r="OAP1389" s="12"/>
      <c r="OAQ1389" s="12"/>
      <c r="OAR1389" s="12"/>
      <c r="OAS1389" s="12"/>
      <c r="OAT1389" s="12"/>
      <c r="OAU1389" s="12"/>
      <c r="OAV1389" s="12"/>
      <c r="OAW1389" s="12"/>
      <c r="OAX1389" s="12"/>
      <c r="OAY1389" s="12"/>
      <c r="OAZ1389" s="12"/>
      <c r="OBA1389" s="12"/>
      <c r="OBB1389" s="12"/>
      <c r="OBC1389" s="12"/>
      <c r="OBD1389" s="12"/>
      <c r="OBE1389" s="12"/>
      <c r="OBF1389" s="12"/>
      <c r="OBG1389" s="12"/>
      <c r="OBH1389" s="12"/>
      <c r="OBI1389" s="12"/>
      <c r="OBJ1389" s="12"/>
      <c r="OBK1389" s="12"/>
      <c r="OBL1389" s="12"/>
      <c r="OBM1389" s="12"/>
      <c r="OBN1389" s="12"/>
      <c r="OBO1389" s="12"/>
      <c r="OBP1389" s="12"/>
      <c r="OBQ1389" s="12"/>
      <c r="OBR1389" s="12"/>
      <c r="OBS1389" s="12"/>
      <c r="OBT1389" s="12"/>
      <c r="OBU1389" s="12"/>
      <c r="OBV1389" s="12"/>
      <c r="OBW1389" s="12"/>
      <c r="OBX1389" s="12"/>
      <c r="OBY1389" s="12"/>
      <c r="OBZ1389" s="12"/>
      <c r="OCA1389" s="12"/>
      <c r="OCB1389" s="12"/>
      <c r="OCC1389" s="12"/>
      <c r="OCD1389" s="12"/>
      <c r="OCE1389" s="12"/>
      <c r="OCF1389" s="12"/>
      <c r="OCG1389" s="12"/>
      <c r="OCH1389" s="12"/>
      <c r="OCI1389" s="12"/>
      <c r="OCJ1389" s="12"/>
      <c r="OCK1389" s="12"/>
      <c r="OCL1389" s="12"/>
      <c r="OCM1389" s="12"/>
      <c r="OCN1389" s="12"/>
      <c r="OCO1389" s="12"/>
      <c r="OCP1389" s="12"/>
      <c r="OCQ1389" s="12"/>
      <c r="OCR1389" s="12"/>
      <c r="OCS1389" s="12"/>
      <c r="OCT1389" s="12"/>
      <c r="OCU1389" s="12"/>
      <c r="OCV1389" s="12"/>
      <c r="OCW1389" s="12"/>
      <c r="OCX1389" s="12"/>
      <c r="OCY1389" s="12"/>
      <c r="OCZ1389" s="12"/>
      <c r="ODA1389" s="12"/>
      <c r="ODB1389" s="12"/>
      <c r="ODC1389" s="12"/>
      <c r="ODD1389" s="12"/>
      <c r="ODE1389" s="12"/>
      <c r="ODF1389" s="12"/>
      <c r="ODG1389" s="12"/>
      <c r="ODH1389" s="12"/>
      <c r="ODI1389" s="12"/>
      <c r="ODJ1389" s="12"/>
      <c r="ODK1389" s="12"/>
      <c r="ODL1389" s="12"/>
      <c r="ODM1389" s="12"/>
      <c r="ODN1389" s="12"/>
      <c r="ODO1389" s="12"/>
      <c r="ODP1389" s="12"/>
      <c r="ODQ1389" s="12"/>
      <c r="ODR1389" s="12"/>
      <c r="ODS1389" s="12"/>
      <c r="ODT1389" s="12"/>
      <c r="ODU1389" s="12"/>
      <c r="ODV1389" s="12"/>
      <c r="ODW1389" s="12"/>
      <c r="ODX1389" s="12"/>
      <c r="ODY1389" s="12"/>
      <c r="ODZ1389" s="12"/>
      <c r="OEA1389" s="12"/>
      <c r="OEB1389" s="12"/>
      <c r="OEC1389" s="12"/>
      <c r="OED1389" s="12"/>
      <c r="OEE1389" s="12"/>
      <c r="OEF1389" s="12"/>
      <c r="OEG1389" s="12"/>
      <c r="OEH1389" s="12"/>
      <c r="OEI1389" s="12"/>
      <c r="OEJ1389" s="12"/>
      <c r="OEK1389" s="12"/>
      <c r="OEL1389" s="12"/>
      <c r="OEM1389" s="12"/>
      <c r="OEN1389" s="12"/>
      <c r="OEO1389" s="12"/>
      <c r="OEP1389" s="12"/>
      <c r="OEQ1389" s="12"/>
      <c r="OER1389" s="12"/>
      <c r="OES1389" s="12"/>
      <c r="OET1389" s="12"/>
      <c r="OEU1389" s="12"/>
      <c r="OEV1389" s="12"/>
      <c r="OEW1389" s="12"/>
      <c r="OEX1389" s="12"/>
      <c r="OEY1389" s="12"/>
      <c r="OEZ1389" s="12"/>
      <c r="OFA1389" s="12"/>
      <c r="OFB1389" s="12"/>
      <c r="OFC1389" s="12"/>
      <c r="OFD1389" s="12"/>
      <c r="OFE1389" s="12"/>
      <c r="OFF1389" s="12"/>
      <c r="OFG1389" s="12"/>
      <c r="OFH1389" s="12"/>
      <c r="OFI1389" s="12"/>
      <c r="OFJ1389" s="12"/>
      <c r="OFK1389" s="12"/>
      <c r="OFL1389" s="12"/>
      <c r="OFM1389" s="12"/>
      <c r="OFN1389" s="12"/>
      <c r="OFO1389" s="12"/>
      <c r="OFP1389" s="12"/>
      <c r="OFQ1389" s="12"/>
      <c r="OFR1389" s="12"/>
      <c r="OFS1389" s="12"/>
      <c r="OFT1389" s="12"/>
      <c r="OFU1389" s="12"/>
      <c r="OFV1389" s="12"/>
      <c r="OFW1389" s="12"/>
      <c r="OFX1389" s="12"/>
      <c r="OFY1389" s="12"/>
      <c r="OFZ1389" s="12"/>
      <c r="OGA1389" s="12"/>
      <c r="OGB1389" s="12"/>
      <c r="OGC1389" s="12"/>
      <c r="OGD1389" s="12"/>
      <c r="OGE1389" s="12"/>
      <c r="OGF1389" s="12"/>
      <c r="OGG1389" s="12"/>
      <c r="OGH1389" s="12"/>
      <c r="OGI1389" s="12"/>
      <c r="OGJ1389" s="12"/>
      <c r="OGK1389" s="12"/>
      <c r="OGL1389" s="12"/>
      <c r="OGM1389" s="12"/>
      <c r="OGN1389" s="12"/>
      <c r="OGO1389" s="12"/>
      <c r="OGP1389" s="12"/>
      <c r="OGQ1389" s="12"/>
      <c r="OGR1389" s="12"/>
      <c r="OGS1389" s="12"/>
      <c r="OGT1389" s="12"/>
      <c r="OGU1389" s="12"/>
      <c r="OGV1389" s="12"/>
      <c r="OGW1389" s="12"/>
      <c r="OGX1389" s="12"/>
      <c r="OGY1389" s="12"/>
      <c r="OGZ1389" s="12"/>
      <c r="OHA1389" s="12"/>
      <c r="OHB1389" s="12"/>
      <c r="OHC1389" s="12"/>
      <c r="OHD1389" s="12"/>
      <c r="OHE1389" s="12"/>
      <c r="OHF1389" s="12"/>
      <c r="OHG1389" s="12"/>
      <c r="OHH1389" s="12"/>
      <c r="OHI1389" s="12"/>
      <c r="OHJ1389" s="12"/>
      <c r="OHK1389" s="12"/>
      <c r="OHL1389" s="12"/>
      <c r="OHM1389" s="12"/>
      <c r="OHN1389" s="12"/>
      <c r="OHO1389" s="12"/>
      <c r="OHP1389" s="12"/>
      <c r="OHQ1389" s="12"/>
      <c r="OHR1389" s="12"/>
      <c r="OHS1389" s="12"/>
      <c r="OHT1389" s="12"/>
      <c r="OHU1389" s="12"/>
      <c r="OHV1389" s="12"/>
      <c r="OHW1389" s="12"/>
      <c r="OHX1389" s="12"/>
      <c r="OHY1389" s="12"/>
      <c r="OHZ1389" s="12"/>
      <c r="OIA1389" s="12"/>
      <c r="OIB1389" s="12"/>
      <c r="OIC1389" s="12"/>
      <c r="OID1389" s="12"/>
      <c r="OIE1389" s="12"/>
      <c r="OIF1389" s="12"/>
      <c r="OIG1389" s="12"/>
      <c r="OIH1389" s="12"/>
      <c r="OII1389" s="12"/>
      <c r="OIJ1389" s="12"/>
      <c r="OIK1389" s="12"/>
      <c r="OIL1389" s="12"/>
      <c r="OIM1389" s="12"/>
      <c r="OIN1389" s="12"/>
      <c r="OIO1389" s="12"/>
      <c r="OIP1389" s="12"/>
      <c r="OIQ1389" s="12"/>
      <c r="OIR1389" s="12"/>
      <c r="OIS1389" s="12"/>
      <c r="OIT1389" s="12"/>
      <c r="OIU1389" s="12"/>
      <c r="OIV1389" s="12"/>
      <c r="OIW1389" s="12"/>
      <c r="OIX1389" s="12"/>
      <c r="OIY1389" s="12"/>
      <c r="OIZ1389" s="12"/>
      <c r="OJA1389" s="12"/>
      <c r="OJB1389" s="12"/>
      <c r="OJC1389" s="12"/>
      <c r="OJD1389" s="12"/>
      <c r="OJE1389" s="12"/>
      <c r="OJF1389" s="12"/>
      <c r="OJG1389" s="12"/>
      <c r="OJH1389" s="12"/>
      <c r="OJI1389" s="12"/>
      <c r="OJJ1389" s="12"/>
      <c r="OJK1389" s="12"/>
      <c r="OJL1389" s="12"/>
      <c r="OJM1389" s="12"/>
      <c r="OJN1389" s="12"/>
      <c r="OJO1389" s="12"/>
      <c r="OJP1389" s="12"/>
      <c r="OJQ1389" s="12"/>
      <c r="OJR1389" s="12"/>
      <c r="OJS1389" s="12"/>
      <c r="OJT1389" s="12"/>
      <c r="OJU1389" s="12"/>
      <c r="OJV1389" s="12"/>
      <c r="OJW1389" s="12"/>
      <c r="OJX1389" s="12"/>
      <c r="OJY1389" s="12"/>
      <c r="OJZ1389" s="12"/>
      <c r="OKA1389" s="12"/>
      <c r="OKB1389" s="12"/>
      <c r="OKC1389" s="12"/>
      <c r="OKD1389" s="12"/>
      <c r="OKE1389" s="12"/>
      <c r="OKF1389" s="12"/>
      <c r="OKG1389" s="12"/>
      <c r="OKH1389" s="12"/>
      <c r="OKI1389" s="12"/>
      <c r="OKJ1389" s="12"/>
      <c r="OKK1389" s="12"/>
      <c r="OKL1389" s="12"/>
      <c r="OKM1389" s="12"/>
      <c r="OKN1389" s="12"/>
      <c r="OKO1389" s="12"/>
      <c r="OKP1389" s="12"/>
      <c r="OKQ1389" s="12"/>
      <c r="OKR1389" s="12"/>
      <c r="OKS1389" s="12"/>
      <c r="OKT1389" s="12"/>
      <c r="OKU1389" s="12"/>
      <c r="OKV1389" s="12"/>
      <c r="OKW1389" s="12"/>
      <c r="OKX1389" s="12"/>
      <c r="OKY1389" s="12"/>
      <c r="OKZ1389" s="12"/>
      <c r="OLA1389" s="12"/>
      <c r="OLB1389" s="12"/>
      <c r="OLC1389" s="12"/>
      <c r="OLD1389" s="12"/>
      <c r="OLE1389" s="12"/>
      <c r="OLF1389" s="12"/>
      <c r="OLG1389" s="12"/>
      <c r="OLH1389" s="12"/>
      <c r="OLI1389" s="12"/>
      <c r="OLJ1389" s="12"/>
      <c r="OLK1389" s="12"/>
      <c r="OLL1389" s="12"/>
      <c r="OLM1389" s="12"/>
      <c r="OLN1389" s="12"/>
      <c r="OLO1389" s="12"/>
      <c r="OLP1389" s="12"/>
      <c r="OLQ1389" s="12"/>
      <c r="OLR1389" s="12"/>
      <c r="OLS1389" s="12"/>
      <c r="OLT1389" s="12"/>
      <c r="OLU1389" s="12"/>
      <c r="OLV1389" s="12"/>
      <c r="OLW1389" s="12"/>
      <c r="OLX1389" s="12"/>
      <c r="OLY1389" s="12"/>
      <c r="OLZ1389" s="12"/>
      <c r="OMA1389" s="12"/>
      <c r="OMB1389" s="12"/>
      <c r="OMC1389" s="12"/>
      <c r="OMD1389" s="12"/>
      <c r="OME1389" s="12"/>
      <c r="OMF1389" s="12"/>
      <c r="OMG1389" s="12"/>
      <c r="OMH1389" s="12"/>
      <c r="OMI1389" s="12"/>
      <c r="OMJ1389" s="12"/>
      <c r="OMK1389" s="12"/>
      <c r="OML1389" s="12"/>
      <c r="OMM1389" s="12"/>
      <c r="OMN1389" s="12"/>
      <c r="OMO1389" s="12"/>
      <c r="OMP1389" s="12"/>
      <c r="OMQ1389" s="12"/>
      <c r="OMR1389" s="12"/>
      <c r="OMS1389" s="12"/>
      <c r="OMT1389" s="12"/>
      <c r="OMU1389" s="12"/>
      <c r="OMV1389" s="12"/>
      <c r="OMW1389" s="12"/>
      <c r="OMX1389" s="12"/>
      <c r="OMY1389" s="12"/>
      <c r="OMZ1389" s="12"/>
      <c r="ONA1389" s="12"/>
      <c r="ONB1389" s="12"/>
      <c r="ONC1389" s="12"/>
      <c r="OND1389" s="12"/>
      <c r="ONE1389" s="12"/>
      <c r="ONF1389" s="12"/>
      <c r="ONG1389" s="12"/>
      <c r="ONH1389" s="12"/>
      <c r="ONI1389" s="12"/>
      <c r="ONJ1389" s="12"/>
      <c r="ONK1389" s="12"/>
      <c r="ONL1389" s="12"/>
      <c r="ONM1389" s="12"/>
      <c r="ONN1389" s="12"/>
      <c r="ONO1389" s="12"/>
      <c r="ONP1389" s="12"/>
      <c r="ONQ1389" s="12"/>
      <c r="ONR1389" s="12"/>
      <c r="ONS1389" s="12"/>
      <c r="ONT1389" s="12"/>
      <c r="ONU1389" s="12"/>
      <c r="ONV1389" s="12"/>
      <c r="ONW1389" s="12"/>
      <c r="ONX1389" s="12"/>
      <c r="ONY1389" s="12"/>
      <c r="ONZ1389" s="12"/>
      <c r="OOA1389" s="12"/>
      <c r="OOB1389" s="12"/>
      <c r="OOC1389" s="12"/>
      <c r="OOD1389" s="12"/>
      <c r="OOE1389" s="12"/>
      <c r="OOF1389" s="12"/>
      <c r="OOG1389" s="12"/>
      <c r="OOH1389" s="12"/>
      <c r="OOI1389" s="12"/>
      <c r="OOJ1389" s="12"/>
      <c r="OOK1389" s="12"/>
      <c r="OOL1389" s="12"/>
      <c r="OOM1389" s="12"/>
      <c r="OON1389" s="12"/>
      <c r="OOO1389" s="12"/>
      <c r="OOP1389" s="12"/>
      <c r="OOQ1389" s="12"/>
      <c r="OOR1389" s="12"/>
      <c r="OOS1389" s="12"/>
      <c r="OOT1389" s="12"/>
      <c r="OOU1389" s="12"/>
      <c r="OOV1389" s="12"/>
      <c r="OOW1389" s="12"/>
      <c r="OOX1389" s="12"/>
      <c r="OOY1389" s="12"/>
      <c r="OOZ1389" s="12"/>
      <c r="OPA1389" s="12"/>
      <c r="OPB1389" s="12"/>
      <c r="OPC1389" s="12"/>
      <c r="OPD1389" s="12"/>
      <c r="OPE1389" s="12"/>
      <c r="OPF1389" s="12"/>
      <c r="OPG1389" s="12"/>
      <c r="OPH1389" s="12"/>
      <c r="OPI1389" s="12"/>
      <c r="OPJ1389" s="12"/>
      <c r="OPK1389" s="12"/>
      <c r="OPL1389" s="12"/>
      <c r="OPM1389" s="12"/>
      <c r="OPN1389" s="12"/>
      <c r="OPO1389" s="12"/>
      <c r="OPP1389" s="12"/>
      <c r="OPQ1389" s="12"/>
      <c r="OPR1389" s="12"/>
      <c r="OPS1389" s="12"/>
      <c r="OPT1389" s="12"/>
      <c r="OPU1389" s="12"/>
      <c r="OPV1389" s="12"/>
      <c r="OPW1389" s="12"/>
      <c r="OPX1389" s="12"/>
      <c r="OPY1389" s="12"/>
      <c r="OPZ1389" s="12"/>
      <c r="OQA1389" s="12"/>
      <c r="OQB1389" s="12"/>
      <c r="OQC1389" s="12"/>
      <c r="OQD1389" s="12"/>
      <c r="OQE1389" s="12"/>
      <c r="OQF1389" s="12"/>
      <c r="OQG1389" s="12"/>
      <c r="OQH1389" s="12"/>
      <c r="OQI1389" s="12"/>
      <c r="OQJ1389" s="12"/>
      <c r="OQK1389" s="12"/>
      <c r="OQL1389" s="12"/>
      <c r="OQM1389" s="12"/>
      <c r="OQN1389" s="12"/>
      <c r="OQO1389" s="12"/>
      <c r="OQP1389" s="12"/>
      <c r="OQQ1389" s="12"/>
      <c r="OQR1389" s="12"/>
      <c r="OQS1389" s="12"/>
      <c r="OQT1389" s="12"/>
      <c r="OQU1389" s="12"/>
      <c r="OQV1389" s="12"/>
      <c r="OQW1389" s="12"/>
      <c r="OQX1389" s="12"/>
      <c r="OQY1389" s="12"/>
      <c r="OQZ1389" s="12"/>
      <c r="ORA1389" s="12"/>
      <c r="ORB1389" s="12"/>
      <c r="ORC1389" s="12"/>
      <c r="ORD1389" s="12"/>
      <c r="ORE1389" s="12"/>
      <c r="ORF1389" s="12"/>
      <c r="ORG1389" s="12"/>
      <c r="ORH1389" s="12"/>
      <c r="ORI1389" s="12"/>
      <c r="ORJ1389" s="12"/>
      <c r="ORK1389" s="12"/>
      <c r="ORL1389" s="12"/>
      <c r="ORM1389" s="12"/>
      <c r="ORN1389" s="12"/>
      <c r="ORO1389" s="12"/>
      <c r="ORP1389" s="12"/>
      <c r="ORQ1389" s="12"/>
      <c r="ORR1389" s="12"/>
      <c r="ORS1389" s="12"/>
      <c r="ORT1389" s="12"/>
      <c r="ORU1389" s="12"/>
      <c r="ORV1389" s="12"/>
      <c r="ORW1389" s="12"/>
      <c r="ORX1389" s="12"/>
      <c r="ORY1389" s="12"/>
      <c r="ORZ1389" s="12"/>
      <c r="OSA1389" s="12"/>
      <c r="OSB1389" s="12"/>
      <c r="OSC1389" s="12"/>
      <c r="OSD1389" s="12"/>
      <c r="OSE1389" s="12"/>
      <c r="OSF1389" s="12"/>
      <c r="OSG1389" s="12"/>
      <c r="OSH1389" s="12"/>
      <c r="OSI1389" s="12"/>
      <c r="OSJ1389" s="12"/>
      <c r="OSK1389" s="12"/>
      <c r="OSL1389" s="12"/>
      <c r="OSM1389" s="12"/>
      <c r="OSN1389" s="12"/>
      <c r="OSO1389" s="12"/>
      <c r="OSP1389" s="12"/>
      <c r="OSQ1389" s="12"/>
      <c r="OSR1389" s="12"/>
      <c r="OSS1389" s="12"/>
      <c r="OST1389" s="12"/>
      <c r="OSU1389" s="12"/>
      <c r="OSV1389" s="12"/>
      <c r="OSW1389" s="12"/>
      <c r="OSX1389" s="12"/>
      <c r="OSY1389" s="12"/>
      <c r="OSZ1389" s="12"/>
      <c r="OTA1389" s="12"/>
      <c r="OTB1389" s="12"/>
      <c r="OTC1389" s="12"/>
      <c r="OTD1389" s="12"/>
      <c r="OTE1389" s="12"/>
      <c r="OTF1389" s="12"/>
      <c r="OTG1389" s="12"/>
      <c r="OTH1389" s="12"/>
      <c r="OTI1389" s="12"/>
      <c r="OTJ1389" s="12"/>
      <c r="OTK1389" s="12"/>
      <c r="OTL1389" s="12"/>
      <c r="OTM1389" s="12"/>
      <c r="OTN1389" s="12"/>
      <c r="OTO1389" s="12"/>
      <c r="OTP1389" s="12"/>
      <c r="OTQ1389" s="12"/>
      <c r="OTR1389" s="12"/>
      <c r="OTS1389" s="12"/>
      <c r="OTT1389" s="12"/>
      <c r="OTU1389" s="12"/>
      <c r="OTV1389" s="12"/>
      <c r="OTW1389" s="12"/>
      <c r="OTX1389" s="12"/>
      <c r="OTY1389" s="12"/>
      <c r="OTZ1389" s="12"/>
      <c r="OUA1389" s="12"/>
      <c r="OUB1389" s="12"/>
      <c r="OUC1389" s="12"/>
      <c r="OUD1389" s="12"/>
      <c r="OUE1389" s="12"/>
      <c r="OUF1389" s="12"/>
      <c r="OUG1389" s="12"/>
      <c r="OUH1389" s="12"/>
      <c r="OUI1389" s="12"/>
      <c r="OUJ1389" s="12"/>
      <c r="OUK1389" s="12"/>
      <c r="OUL1389" s="12"/>
      <c r="OUM1389" s="12"/>
      <c r="OUN1389" s="12"/>
      <c r="OUO1389" s="12"/>
      <c r="OUP1389" s="12"/>
      <c r="OUQ1389" s="12"/>
      <c r="OUR1389" s="12"/>
      <c r="OUS1389" s="12"/>
      <c r="OUT1389" s="12"/>
      <c r="OUU1389" s="12"/>
      <c r="OUV1389" s="12"/>
      <c r="OUW1389" s="12"/>
      <c r="OUX1389" s="12"/>
      <c r="OUY1389" s="12"/>
      <c r="OUZ1389" s="12"/>
      <c r="OVA1389" s="12"/>
      <c r="OVB1389" s="12"/>
      <c r="OVC1389" s="12"/>
      <c r="OVD1389" s="12"/>
      <c r="OVE1389" s="12"/>
      <c r="OVF1389" s="12"/>
      <c r="OVG1389" s="12"/>
      <c r="OVH1389" s="12"/>
      <c r="OVI1389" s="12"/>
      <c r="OVJ1389" s="12"/>
      <c r="OVK1389" s="12"/>
      <c r="OVL1389" s="12"/>
      <c r="OVM1389" s="12"/>
      <c r="OVN1389" s="12"/>
      <c r="OVO1389" s="12"/>
      <c r="OVP1389" s="12"/>
      <c r="OVQ1389" s="12"/>
      <c r="OVR1389" s="12"/>
      <c r="OVS1389" s="12"/>
      <c r="OVT1389" s="12"/>
      <c r="OVU1389" s="12"/>
      <c r="OVV1389" s="12"/>
      <c r="OVW1389" s="12"/>
      <c r="OVX1389" s="12"/>
      <c r="OVY1389" s="12"/>
      <c r="OVZ1389" s="12"/>
      <c r="OWA1389" s="12"/>
      <c r="OWB1389" s="12"/>
      <c r="OWC1389" s="12"/>
      <c r="OWD1389" s="12"/>
      <c r="OWE1389" s="12"/>
      <c r="OWF1389" s="12"/>
      <c r="OWG1389" s="12"/>
      <c r="OWH1389" s="12"/>
      <c r="OWI1389" s="12"/>
      <c r="OWJ1389" s="12"/>
      <c r="OWK1389" s="12"/>
      <c r="OWL1389" s="12"/>
      <c r="OWM1389" s="12"/>
      <c r="OWN1389" s="12"/>
      <c r="OWO1389" s="12"/>
      <c r="OWP1389" s="12"/>
      <c r="OWQ1389" s="12"/>
      <c r="OWR1389" s="12"/>
      <c r="OWS1389" s="12"/>
      <c r="OWT1389" s="12"/>
      <c r="OWU1389" s="12"/>
      <c r="OWV1389" s="12"/>
      <c r="OWW1389" s="12"/>
      <c r="OWX1389" s="12"/>
      <c r="OWY1389" s="12"/>
      <c r="OWZ1389" s="12"/>
      <c r="OXA1389" s="12"/>
      <c r="OXB1389" s="12"/>
      <c r="OXC1389" s="12"/>
      <c r="OXD1389" s="12"/>
      <c r="OXE1389" s="12"/>
      <c r="OXF1389" s="12"/>
      <c r="OXG1389" s="12"/>
      <c r="OXH1389" s="12"/>
      <c r="OXI1389" s="12"/>
      <c r="OXJ1389" s="12"/>
      <c r="OXK1389" s="12"/>
      <c r="OXL1389" s="12"/>
      <c r="OXM1389" s="12"/>
      <c r="OXN1389" s="12"/>
      <c r="OXO1389" s="12"/>
      <c r="OXP1389" s="12"/>
      <c r="OXQ1389" s="12"/>
      <c r="OXR1389" s="12"/>
      <c r="OXS1389" s="12"/>
      <c r="OXT1389" s="12"/>
      <c r="OXU1389" s="12"/>
      <c r="OXV1389" s="12"/>
      <c r="OXW1389" s="12"/>
      <c r="OXX1389" s="12"/>
      <c r="OXY1389" s="12"/>
      <c r="OXZ1389" s="12"/>
      <c r="OYA1389" s="12"/>
      <c r="OYB1389" s="12"/>
      <c r="OYC1389" s="12"/>
      <c r="OYD1389" s="12"/>
      <c r="OYE1389" s="12"/>
      <c r="OYF1389" s="12"/>
      <c r="OYG1389" s="12"/>
      <c r="OYH1389" s="12"/>
      <c r="OYI1389" s="12"/>
      <c r="OYJ1389" s="12"/>
      <c r="OYK1389" s="12"/>
      <c r="OYL1389" s="12"/>
      <c r="OYM1389" s="12"/>
      <c r="OYN1389" s="12"/>
      <c r="OYO1389" s="12"/>
      <c r="OYP1389" s="12"/>
      <c r="OYQ1389" s="12"/>
      <c r="OYR1389" s="12"/>
      <c r="OYS1389" s="12"/>
      <c r="OYT1389" s="12"/>
      <c r="OYU1389" s="12"/>
      <c r="OYV1389" s="12"/>
      <c r="OYW1389" s="12"/>
      <c r="OYX1389" s="12"/>
      <c r="OYY1389" s="12"/>
      <c r="OYZ1389" s="12"/>
      <c r="OZA1389" s="12"/>
      <c r="OZB1389" s="12"/>
      <c r="OZC1389" s="12"/>
      <c r="OZD1389" s="12"/>
      <c r="OZE1389" s="12"/>
      <c r="OZF1389" s="12"/>
      <c r="OZG1389" s="12"/>
      <c r="OZH1389" s="12"/>
      <c r="OZI1389" s="12"/>
      <c r="OZJ1389" s="12"/>
      <c r="OZK1389" s="12"/>
      <c r="OZL1389" s="12"/>
      <c r="OZM1389" s="12"/>
      <c r="OZN1389" s="12"/>
      <c r="OZO1389" s="12"/>
      <c r="OZP1389" s="12"/>
      <c r="OZQ1389" s="12"/>
      <c r="OZR1389" s="12"/>
      <c r="OZS1389" s="12"/>
      <c r="OZT1389" s="12"/>
      <c r="OZU1389" s="12"/>
      <c r="OZV1389" s="12"/>
      <c r="OZW1389" s="12"/>
      <c r="OZX1389" s="12"/>
      <c r="OZY1389" s="12"/>
      <c r="OZZ1389" s="12"/>
      <c r="PAA1389" s="12"/>
      <c r="PAB1389" s="12"/>
      <c r="PAC1389" s="12"/>
      <c r="PAD1389" s="12"/>
      <c r="PAE1389" s="12"/>
      <c r="PAF1389" s="12"/>
      <c r="PAG1389" s="12"/>
      <c r="PAH1389" s="12"/>
      <c r="PAI1389" s="12"/>
      <c r="PAJ1389" s="12"/>
      <c r="PAK1389" s="12"/>
      <c r="PAL1389" s="12"/>
      <c r="PAM1389" s="12"/>
      <c r="PAN1389" s="12"/>
      <c r="PAO1389" s="12"/>
      <c r="PAP1389" s="12"/>
      <c r="PAQ1389" s="12"/>
      <c r="PAR1389" s="12"/>
      <c r="PAS1389" s="12"/>
      <c r="PAT1389" s="12"/>
      <c r="PAU1389" s="12"/>
      <c r="PAV1389" s="12"/>
      <c r="PAW1389" s="12"/>
      <c r="PAX1389" s="12"/>
      <c r="PAY1389" s="12"/>
      <c r="PAZ1389" s="12"/>
      <c r="PBA1389" s="12"/>
      <c r="PBB1389" s="12"/>
      <c r="PBC1389" s="12"/>
      <c r="PBD1389" s="12"/>
      <c r="PBE1389" s="12"/>
      <c r="PBF1389" s="12"/>
      <c r="PBG1389" s="12"/>
      <c r="PBH1389" s="12"/>
      <c r="PBI1389" s="12"/>
      <c r="PBJ1389" s="12"/>
      <c r="PBK1389" s="12"/>
      <c r="PBL1389" s="12"/>
      <c r="PBM1389" s="12"/>
      <c r="PBN1389" s="12"/>
      <c r="PBO1389" s="12"/>
      <c r="PBP1389" s="12"/>
      <c r="PBQ1389" s="12"/>
      <c r="PBR1389" s="12"/>
      <c r="PBS1389" s="12"/>
      <c r="PBT1389" s="12"/>
      <c r="PBU1389" s="12"/>
      <c r="PBV1389" s="12"/>
      <c r="PBW1389" s="12"/>
      <c r="PBX1389" s="12"/>
      <c r="PBY1389" s="12"/>
      <c r="PBZ1389" s="12"/>
      <c r="PCA1389" s="12"/>
      <c r="PCB1389" s="12"/>
      <c r="PCC1389" s="12"/>
      <c r="PCD1389" s="12"/>
      <c r="PCE1389" s="12"/>
      <c r="PCF1389" s="12"/>
      <c r="PCG1389" s="12"/>
      <c r="PCH1389" s="12"/>
      <c r="PCI1389" s="12"/>
      <c r="PCJ1389" s="12"/>
      <c r="PCK1389" s="12"/>
      <c r="PCL1389" s="12"/>
      <c r="PCM1389" s="12"/>
      <c r="PCN1389" s="12"/>
      <c r="PCO1389" s="12"/>
      <c r="PCP1389" s="12"/>
      <c r="PCQ1389" s="12"/>
      <c r="PCR1389" s="12"/>
      <c r="PCS1389" s="12"/>
      <c r="PCT1389" s="12"/>
      <c r="PCU1389" s="12"/>
      <c r="PCV1389" s="12"/>
      <c r="PCW1389" s="12"/>
      <c r="PCX1389" s="12"/>
      <c r="PCY1389" s="12"/>
      <c r="PCZ1389" s="12"/>
      <c r="PDA1389" s="12"/>
      <c r="PDB1389" s="12"/>
      <c r="PDC1389" s="12"/>
      <c r="PDD1389" s="12"/>
      <c r="PDE1389" s="12"/>
      <c r="PDF1389" s="12"/>
      <c r="PDG1389" s="12"/>
      <c r="PDH1389" s="12"/>
      <c r="PDI1389" s="12"/>
      <c r="PDJ1389" s="12"/>
      <c r="PDK1389" s="12"/>
      <c r="PDL1389" s="12"/>
      <c r="PDM1389" s="12"/>
      <c r="PDN1389" s="12"/>
      <c r="PDO1389" s="12"/>
      <c r="PDP1389" s="12"/>
      <c r="PDQ1389" s="12"/>
      <c r="PDR1389" s="12"/>
      <c r="PDS1389" s="12"/>
      <c r="PDT1389" s="12"/>
      <c r="PDU1389" s="12"/>
      <c r="PDV1389" s="12"/>
      <c r="PDW1389" s="12"/>
      <c r="PDX1389" s="12"/>
      <c r="PDY1389" s="12"/>
      <c r="PDZ1389" s="12"/>
      <c r="PEA1389" s="12"/>
      <c r="PEB1389" s="12"/>
      <c r="PEC1389" s="12"/>
      <c r="PED1389" s="12"/>
      <c r="PEE1389" s="12"/>
      <c r="PEF1389" s="12"/>
      <c r="PEG1389" s="12"/>
      <c r="PEH1389" s="12"/>
      <c r="PEI1389" s="12"/>
      <c r="PEJ1389" s="12"/>
      <c r="PEK1389" s="12"/>
      <c r="PEL1389" s="12"/>
      <c r="PEM1389" s="12"/>
      <c r="PEN1389" s="12"/>
      <c r="PEO1389" s="12"/>
      <c r="PEP1389" s="12"/>
      <c r="PEQ1389" s="12"/>
      <c r="PER1389" s="12"/>
      <c r="PES1389" s="12"/>
      <c r="PET1389" s="12"/>
      <c r="PEU1389" s="12"/>
      <c r="PEV1389" s="12"/>
      <c r="PEW1389" s="12"/>
      <c r="PEX1389" s="12"/>
      <c r="PEY1389" s="12"/>
      <c r="PEZ1389" s="12"/>
      <c r="PFA1389" s="12"/>
      <c r="PFB1389" s="12"/>
      <c r="PFC1389" s="12"/>
      <c r="PFD1389" s="12"/>
      <c r="PFE1389" s="12"/>
      <c r="PFF1389" s="12"/>
      <c r="PFG1389" s="12"/>
      <c r="PFH1389" s="12"/>
      <c r="PFI1389" s="12"/>
      <c r="PFJ1389" s="12"/>
      <c r="PFK1389" s="12"/>
      <c r="PFL1389" s="12"/>
      <c r="PFM1389" s="12"/>
      <c r="PFN1389" s="12"/>
      <c r="PFO1389" s="12"/>
      <c r="PFP1389" s="12"/>
      <c r="PFQ1389" s="12"/>
      <c r="PFR1389" s="12"/>
      <c r="PFS1389" s="12"/>
      <c r="PFT1389" s="12"/>
      <c r="PFU1389" s="12"/>
      <c r="PFV1389" s="12"/>
      <c r="PFW1389" s="12"/>
      <c r="PFX1389" s="12"/>
      <c r="PFY1389" s="12"/>
      <c r="PFZ1389" s="12"/>
      <c r="PGA1389" s="12"/>
      <c r="PGB1389" s="12"/>
      <c r="PGC1389" s="12"/>
      <c r="PGD1389" s="12"/>
      <c r="PGE1389" s="12"/>
      <c r="PGF1389" s="12"/>
      <c r="PGG1389" s="12"/>
      <c r="PGH1389" s="12"/>
      <c r="PGI1389" s="12"/>
      <c r="PGJ1389" s="12"/>
      <c r="PGK1389" s="12"/>
      <c r="PGL1389" s="12"/>
      <c r="PGM1389" s="12"/>
      <c r="PGN1389" s="12"/>
      <c r="PGO1389" s="12"/>
      <c r="PGP1389" s="12"/>
      <c r="PGQ1389" s="12"/>
      <c r="PGR1389" s="12"/>
      <c r="PGS1389" s="12"/>
      <c r="PGT1389" s="12"/>
      <c r="PGU1389" s="12"/>
      <c r="PGV1389" s="12"/>
      <c r="PGW1389" s="12"/>
      <c r="PGX1389" s="12"/>
      <c r="PGY1389" s="12"/>
      <c r="PGZ1389" s="12"/>
      <c r="PHA1389" s="12"/>
      <c r="PHB1389" s="12"/>
      <c r="PHC1389" s="12"/>
      <c r="PHD1389" s="12"/>
      <c r="PHE1389" s="12"/>
      <c r="PHF1389" s="12"/>
      <c r="PHG1389" s="12"/>
      <c r="PHH1389" s="12"/>
      <c r="PHI1389" s="12"/>
      <c r="PHJ1389" s="12"/>
      <c r="PHK1389" s="12"/>
      <c r="PHL1389" s="12"/>
      <c r="PHM1389" s="12"/>
      <c r="PHN1389" s="12"/>
      <c r="PHO1389" s="12"/>
      <c r="PHP1389" s="12"/>
      <c r="PHQ1389" s="12"/>
      <c r="PHR1389" s="12"/>
      <c r="PHS1389" s="12"/>
      <c r="PHT1389" s="12"/>
      <c r="PHU1389" s="12"/>
      <c r="PHV1389" s="12"/>
      <c r="PHW1389" s="12"/>
      <c r="PHX1389" s="12"/>
      <c r="PHY1389" s="12"/>
      <c r="PHZ1389" s="12"/>
      <c r="PIA1389" s="12"/>
      <c r="PIB1389" s="12"/>
      <c r="PIC1389" s="12"/>
      <c r="PID1389" s="12"/>
      <c r="PIE1389" s="12"/>
      <c r="PIF1389" s="12"/>
      <c r="PIG1389" s="12"/>
      <c r="PIH1389" s="12"/>
      <c r="PII1389" s="12"/>
      <c r="PIJ1389" s="12"/>
      <c r="PIK1389" s="12"/>
      <c r="PIL1389" s="12"/>
      <c r="PIM1389" s="12"/>
      <c r="PIN1389" s="12"/>
      <c r="PIO1389" s="12"/>
      <c r="PIP1389" s="12"/>
      <c r="PIQ1389" s="12"/>
      <c r="PIR1389" s="12"/>
      <c r="PIS1389" s="12"/>
      <c r="PIT1389" s="12"/>
      <c r="PIU1389" s="12"/>
      <c r="PIV1389" s="12"/>
      <c r="PIW1389" s="12"/>
      <c r="PIX1389" s="12"/>
      <c r="PIY1389" s="12"/>
      <c r="PIZ1389" s="12"/>
      <c r="PJA1389" s="12"/>
      <c r="PJB1389" s="12"/>
      <c r="PJC1389" s="12"/>
      <c r="PJD1389" s="12"/>
      <c r="PJE1389" s="12"/>
      <c r="PJF1389" s="12"/>
      <c r="PJG1389" s="12"/>
      <c r="PJH1389" s="12"/>
      <c r="PJI1389" s="12"/>
      <c r="PJJ1389" s="12"/>
      <c r="PJK1389" s="12"/>
      <c r="PJL1389" s="12"/>
      <c r="PJM1389" s="12"/>
      <c r="PJN1389" s="12"/>
      <c r="PJO1389" s="12"/>
      <c r="PJP1389" s="12"/>
      <c r="PJQ1389" s="12"/>
      <c r="PJR1389" s="12"/>
      <c r="PJS1389" s="12"/>
      <c r="PJT1389" s="12"/>
      <c r="PJU1389" s="12"/>
      <c r="PJV1389" s="12"/>
      <c r="PJW1389" s="12"/>
      <c r="PJX1389" s="12"/>
      <c r="PJY1389" s="12"/>
      <c r="PJZ1389" s="12"/>
      <c r="PKA1389" s="12"/>
      <c r="PKB1389" s="12"/>
      <c r="PKC1389" s="12"/>
      <c r="PKD1389" s="12"/>
      <c r="PKE1389" s="12"/>
      <c r="PKF1389" s="12"/>
      <c r="PKG1389" s="12"/>
      <c r="PKH1389" s="12"/>
      <c r="PKI1389" s="12"/>
      <c r="PKJ1389" s="12"/>
      <c r="PKK1389" s="12"/>
      <c r="PKL1389" s="12"/>
      <c r="PKM1389" s="12"/>
      <c r="PKN1389" s="12"/>
      <c r="PKO1389" s="12"/>
      <c r="PKP1389" s="12"/>
      <c r="PKQ1389" s="12"/>
      <c r="PKR1389" s="12"/>
      <c r="PKS1389" s="12"/>
      <c r="PKT1389" s="12"/>
      <c r="PKU1389" s="12"/>
      <c r="PKV1389" s="12"/>
      <c r="PKW1389" s="12"/>
      <c r="PKX1389" s="12"/>
      <c r="PKY1389" s="12"/>
      <c r="PKZ1389" s="12"/>
      <c r="PLA1389" s="12"/>
      <c r="PLB1389" s="12"/>
      <c r="PLC1389" s="12"/>
      <c r="PLD1389" s="12"/>
      <c r="PLE1389" s="12"/>
      <c r="PLF1389" s="12"/>
      <c r="PLG1389" s="12"/>
      <c r="PLH1389" s="12"/>
      <c r="PLI1389" s="12"/>
      <c r="PLJ1389" s="12"/>
      <c r="PLK1389" s="12"/>
      <c r="PLL1389" s="12"/>
      <c r="PLM1389" s="12"/>
      <c r="PLN1389" s="12"/>
      <c r="PLO1389" s="12"/>
      <c r="PLP1389" s="12"/>
      <c r="PLQ1389" s="12"/>
      <c r="PLR1389" s="12"/>
      <c r="PLS1389" s="12"/>
      <c r="PLT1389" s="12"/>
      <c r="PLU1389" s="12"/>
      <c r="PLV1389" s="12"/>
      <c r="PLW1389" s="12"/>
      <c r="PLX1389" s="12"/>
      <c r="PLY1389" s="12"/>
      <c r="PLZ1389" s="12"/>
      <c r="PMA1389" s="12"/>
      <c r="PMB1389" s="12"/>
      <c r="PMC1389" s="12"/>
      <c r="PMD1389" s="12"/>
      <c r="PME1389" s="12"/>
      <c r="PMF1389" s="12"/>
      <c r="PMG1389" s="12"/>
      <c r="PMH1389" s="12"/>
      <c r="PMI1389" s="12"/>
      <c r="PMJ1389" s="12"/>
      <c r="PMK1389" s="12"/>
      <c r="PML1389" s="12"/>
      <c r="PMM1389" s="12"/>
      <c r="PMN1389" s="12"/>
      <c r="PMO1389" s="12"/>
      <c r="PMP1389" s="12"/>
      <c r="PMQ1389" s="12"/>
      <c r="PMR1389" s="12"/>
      <c r="PMS1389" s="12"/>
      <c r="PMT1389" s="12"/>
      <c r="PMU1389" s="12"/>
      <c r="PMV1389" s="12"/>
      <c r="PMW1389" s="12"/>
      <c r="PMX1389" s="12"/>
      <c r="PMY1389" s="12"/>
      <c r="PMZ1389" s="12"/>
      <c r="PNA1389" s="12"/>
      <c r="PNB1389" s="12"/>
      <c r="PNC1389" s="12"/>
      <c r="PND1389" s="12"/>
      <c r="PNE1389" s="12"/>
      <c r="PNF1389" s="12"/>
      <c r="PNG1389" s="12"/>
      <c r="PNH1389" s="12"/>
      <c r="PNI1389" s="12"/>
      <c r="PNJ1389" s="12"/>
      <c r="PNK1389" s="12"/>
      <c r="PNL1389" s="12"/>
      <c r="PNM1389" s="12"/>
      <c r="PNN1389" s="12"/>
      <c r="PNO1389" s="12"/>
      <c r="PNP1389" s="12"/>
      <c r="PNQ1389" s="12"/>
      <c r="PNR1389" s="12"/>
      <c r="PNS1389" s="12"/>
      <c r="PNT1389" s="12"/>
      <c r="PNU1389" s="12"/>
      <c r="PNV1389" s="12"/>
      <c r="PNW1389" s="12"/>
      <c r="PNX1389" s="12"/>
      <c r="PNY1389" s="12"/>
      <c r="PNZ1389" s="12"/>
      <c r="POA1389" s="12"/>
      <c r="POB1389" s="12"/>
      <c r="POC1389" s="12"/>
      <c r="POD1389" s="12"/>
      <c r="POE1389" s="12"/>
      <c r="POF1389" s="12"/>
      <c r="POG1389" s="12"/>
      <c r="POH1389" s="12"/>
      <c r="POI1389" s="12"/>
      <c r="POJ1389" s="12"/>
      <c r="POK1389" s="12"/>
      <c r="POL1389" s="12"/>
      <c r="POM1389" s="12"/>
      <c r="PON1389" s="12"/>
      <c r="POO1389" s="12"/>
      <c r="POP1389" s="12"/>
      <c r="POQ1389" s="12"/>
      <c r="POR1389" s="12"/>
      <c r="POS1389" s="12"/>
      <c r="POT1389" s="12"/>
      <c r="POU1389" s="12"/>
      <c r="POV1389" s="12"/>
      <c r="POW1389" s="12"/>
      <c r="POX1389" s="12"/>
      <c r="POY1389" s="12"/>
      <c r="POZ1389" s="12"/>
      <c r="PPA1389" s="12"/>
      <c r="PPB1389" s="12"/>
      <c r="PPC1389" s="12"/>
      <c r="PPD1389" s="12"/>
      <c r="PPE1389" s="12"/>
      <c r="PPF1389" s="12"/>
      <c r="PPG1389" s="12"/>
      <c r="PPH1389" s="12"/>
      <c r="PPI1389" s="12"/>
      <c r="PPJ1389" s="12"/>
      <c r="PPK1389" s="12"/>
      <c r="PPL1389" s="12"/>
      <c r="PPM1389" s="12"/>
      <c r="PPN1389" s="12"/>
      <c r="PPO1389" s="12"/>
      <c r="PPP1389" s="12"/>
      <c r="PPQ1389" s="12"/>
      <c r="PPR1389" s="12"/>
      <c r="PPS1389" s="12"/>
      <c r="PPT1389" s="12"/>
      <c r="PPU1389" s="12"/>
      <c r="PPV1389" s="12"/>
      <c r="PPW1389" s="12"/>
      <c r="PPX1389" s="12"/>
      <c r="PPY1389" s="12"/>
      <c r="PPZ1389" s="12"/>
      <c r="PQA1389" s="12"/>
      <c r="PQB1389" s="12"/>
      <c r="PQC1389" s="12"/>
      <c r="PQD1389" s="12"/>
      <c r="PQE1389" s="12"/>
      <c r="PQF1389" s="12"/>
      <c r="PQG1389" s="12"/>
      <c r="PQH1389" s="12"/>
      <c r="PQI1389" s="12"/>
      <c r="PQJ1389" s="12"/>
      <c r="PQK1389" s="12"/>
      <c r="PQL1389" s="12"/>
      <c r="PQM1389" s="12"/>
      <c r="PQN1389" s="12"/>
      <c r="PQO1389" s="12"/>
      <c r="PQP1389" s="12"/>
      <c r="PQQ1389" s="12"/>
      <c r="PQR1389" s="12"/>
      <c r="PQS1389" s="12"/>
      <c r="PQT1389" s="12"/>
      <c r="PQU1389" s="12"/>
      <c r="PQV1389" s="12"/>
      <c r="PQW1389" s="12"/>
      <c r="PQX1389" s="12"/>
      <c r="PQY1389" s="12"/>
      <c r="PQZ1389" s="12"/>
      <c r="PRA1389" s="12"/>
      <c r="PRB1389" s="12"/>
      <c r="PRC1389" s="12"/>
      <c r="PRD1389" s="12"/>
      <c r="PRE1389" s="12"/>
      <c r="PRF1389" s="12"/>
      <c r="PRG1389" s="12"/>
      <c r="PRH1389" s="12"/>
      <c r="PRI1389" s="12"/>
      <c r="PRJ1389" s="12"/>
      <c r="PRK1389" s="12"/>
      <c r="PRL1389" s="12"/>
      <c r="PRM1389" s="12"/>
      <c r="PRN1389" s="12"/>
      <c r="PRO1389" s="12"/>
      <c r="PRP1389" s="12"/>
      <c r="PRQ1389" s="12"/>
      <c r="PRR1389" s="12"/>
      <c r="PRS1389" s="12"/>
      <c r="PRT1389" s="12"/>
      <c r="PRU1389" s="12"/>
      <c r="PRV1389" s="12"/>
      <c r="PRW1389" s="12"/>
      <c r="PRX1389" s="12"/>
      <c r="PRY1389" s="12"/>
      <c r="PRZ1389" s="12"/>
      <c r="PSA1389" s="12"/>
      <c r="PSB1389" s="12"/>
      <c r="PSC1389" s="12"/>
      <c r="PSD1389" s="12"/>
      <c r="PSE1389" s="12"/>
      <c r="PSF1389" s="12"/>
      <c r="PSG1389" s="12"/>
      <c r="PSH1389" s="12"/>
      <c r="PSI1389" s="12"/>
      <c r="PSJ1389" s="12"/>
      <c r="PSK1389" s="12"/>
      <c r="PSL1389" s="12"/>
      <c r="PSM1389" s="12"/>
      <c r="PSN1389" s="12"/>
      <c r="PSO1389" s="12"/>
      <c r="PSP1389" s="12"/>
      <c r="PSQ1389" s="12"/>
      <c r="PSR1389" s="12"/>
      <c r="PSS1389" s="12"/>
      <c r="PST1389" s="12"/>
      <c r="PSU1389" s="12"/>
      <c r="PSV1389" s="12"/>
      <c r="PSW1389" s="12"/>
      <c r="PSX1389" s="12"/>
      <c r="PSY1389" s="12"/>
      <c r="PSZ1389" s="12"/>
      <c r="PTA1389" s="12"/>
      <c r="PTB1389" s="12"/>
      <c r="PTC1389" s="12"/>
      <c r="PTD1389" s="12"/>
      <c r="PTE1389" s="12"/>
      <c r="PTF1389" s="12"/>
      <c r="PTG1389" s="12"/>
      <c r="PTH1389" s="12"/>
      <c r="PTI1389" s="12"/>
      <c r="PTJ1389" s="12"/>
      <c r="PTK1389" s="12"/>
      <c r="PTL1389" s="12"/>
      <c r="PTM1389" s="12"/>
      <c r="PTN1389" s="12"/>
      <c r="PTO1389" s="12"/>
      <c r="PTP1389" s="12"/>
      <c r="PTQ1389" s="12"/>
      <c r="PTR1389" s="12"/>
      <c r="PTS1389" s="12"/>
      <c r="PTT1389" s="12"/>
      <c r="PTU1389" s="12"/>
      <c r="PTV1389" s="12"/>
      <c r="PTW1389" s="12"/>
      <c r="PTX1389" s="12"/>
      <c r="PTY1389" s="12"/>
      <c r="PTZ1389" s="12"/>
      <c r="PUA1389" s="12"/>
      <c r="PUB1389" s="12"/>
      <c r="PUC1389" s="12"/>
      <c r="PUD1389" s="12"/>
      <c r="PUE1389" s="12"/>
      <c r="PUF1389" s="12"/>
      <c r="PUG1389" s="12"/>
      <c r="PUH1389" s="12"/>
      <c r="PUI1389" s="12"/>
      <c r="PUJ1389" s="12"/>
      <c r="PUK1389" s="12"/>
      <c r="PUL1389" s="12"/>
      <c r="PUM1389" s="12"/>
      <c r="PUN1389" s="12"/>
      <c r="PUO1389" s="12"/>
      <c r="PUP1389" s="12"/>
      <c r="PUQ1389" s="12"/>
      <c r="PUR1389" s="12"/>
      <c r="PUS1389" s="12"/>
      <c r="PUT1389" s="12"/>
      <c r="PUU1389" s="12"/>
      <c r="PUV1389" s="12"/>
      <c r="PUW1389" s="12"/>
      <c r="PUX1389" s="12"/>
      <c r="PUY1389" s="12"/>
      <c r="PUZ1389" s="12"/>
      <c r="PVA1389" s="12"/>
      <c r="PVB1389" s="12"/>
      <c r="PVC1389" s="12"/>
      <c r="PVD1389" s="12"/>
      <c r="PVE1389" s="12"/>
      <c r="PVF1389" s="12"/>
      <c r="PVG1389" s="12"/>
      <c r="PVH1389" s="12"/>
      <c r="PVI1389" s="12"/>
      <c r="PVJ1389" s="12"/>
      <c r="PVK1389" s="12"/>
      <c r="PVL1389" s="12"/>
      <c r="PVM1389" s="12"/>
      <c r="PVN1389" s="12"/>
      <c r="PVO1389" s="12"/>
      <c r="PVP1389" s="12"/>
      <c r="PVQ1389" s="12"/>
      <c r="PVR1389" s="12"/>
      <c r="PVS1389" s="12"/>
      <c r="PVT1389" s="12"/>
      <c r="PVU1389" s="12"/>
      <c r="PVV1389" s="12"/>
      <c r="PVW1389" s="12"/>
      <c r="PVX1389" s="12"/>
      <c r="PVY1389" s="12"/>
      <c r="PVZ1389" s="12"/>
      <c r="PWA1389" s="12"/>
      <c r="PWB1389" s="12"/>
      <c r="PWC1389" s="12"/>
      <c r="PWD1389" s="12"/>
      <c r="PWE1389" s="12"/>
      <c r="PWF1389" s="12"/>
      <c r="PWG1389" s="12"/>
      <c r="PWH1389" s="12"/>
      <c r="PWI1389" s="12"/>
      <c r="PWJ1389" s="12"/>
      <c r="PWK1389" s="12"/>
      <c r="PWL1389" s="12"/>
      <c r="PWM1389" s="12"/>
      <c r="PWN1389" s="12"/>
      <c r="PWO1389" s="12"/>
      <c r="PWP1389" s="12"/>
      <c r="PWQ1389" s="12"/>
      <c r="PWR1389" s="12"/>
      <c r="PWS1389" s="12"/>
      <c r="PWT1389" s="12"/>
      <c r="PWU1389" s="12"/>
      <c r="PWV1389" s="12"/>
      <c r="PWW1389" s="12"/>
      <c r="PWX1389" s="12"/>
      <c r="PWY1389" s="12"/>
      <c r="PWZ1389" s="12"/>
      <c r="PXA1389" s="12"/>
      <c r="PXB1389" s="12"/>
      <c r="PXC1389" s="12"/>
      <c r="PXD1389" s="12"/>
      <c r="PXE1389" s="12"/>
      <c r="PXF1389" s="12"/>
      <c r="PXG1389" s="12"/>
      <c r="PXH1389" s="12"/>
      <c r="PXI1389" s="12"/>
      <c r="PXJ1389" s="12"/>
      <c r="PXK1389" s="12"/>
      <c r="PXL1389" s="12"/>
      <c r="PXM1389" s="12"/>
      <c r="PXN1389" s="12"/>
      <c r="PXO1389" s="12"/>
      <c r="PXP1389" s="12"/>
      <c r="PXQ1389" s="12"/>
      <c r="PXR1389" s="12"/>
      <c r="PXS1389" s="12"/>
      <c r="PXT1389" s="12"/>
      <c r="PXU1389" s="12"/>
      <c r="PXV1389" s="12"/>
      <c r="PXW1389" s="12"/>
      <c r="PXX1389" s="12"/>
      <c r="PXY1389" s="12"/>
      <c r="PXZ1389" s="12"/>
      <c r="PYA1389" s="12"/>
      <c r="PYB1389" s="12"/>
      <c r="PYC1389" s="12"/>
      <c r="PYD1389" s="12"/>
      <c r="PYE1389" s="12"/>
      <c r="PYF1389" s="12"/>
      <c r="PYG1389" s="12"/>
      <c r="PYH1389" s="12"/>
      <c r="PYI1389" s="12"/>
      <c r="PYJ1389" s="12"/>
      <c r="PYK1389" s="12"/>
      <c r="PYL1389" s="12"/>
      <c r="PYM1389" s="12"/>
      <c r="PYN1389" s="12"/>
      <c r="PYO1389" s="12"/>
      <c r="PYP1389" s="12"/>
      <c r="PYQ1389" s="12"/>
      <c r="PYR1389" s="12"/>
      <c r="PYS1389" s="12"/>
      <c r="PYT1389" s="12"/>
      <c r="PYU1389" s="12"/>
      <c r="PYV1389" s="12"/>
      <c r="PYW1389" s="12"/>
      <c r="PYX1389" s="12"/>
      <c r="PYY1389" s="12"/>
      <c r="PYZ1389" s="12"/>
      <c r="PZA1389" s="12"/>
      <c r="PZB1389" s="12"/>
      <c r="PZC1389" s="12"/>
      <c r="PZD1389" s="12"/>
      <c r="PZE1389" s="12"/>
      <c r="PZF1389" s="12"/>
      <c r="PZG1389" s="12"/>
      <c r="PZH1389" s="12"/>
      <c r="PZI1389" s="12"/>
      <c r="PZJ1389" s="12"/>
      <c r="PZK1389" s="12"/>
      <c r="PZL1389" s="12"/>
      <c r="PZM1389" s="12"/>
      <c r="PZN1389" s="12"/>
      <c r="PZO1389" s="12"/>
      <c r="PZP1389" s="12"/>
      <c r="PZQ1389" s="12"/>
      <c r="PZR1389" s="12"/>
      <c r="PZS1389" s="12"/>
      <c r="PZT1389" s="12"/>
      <c r="PZU1389" s="12"/>
      <c r="PZV1389" s="12"/>
      <c r="PZW1389" s="12"/>
      <c r="PZX1389" s="12"/>
      <c r="PZY1389" s="12"/>
      <c r="PZZ1389" s="12"/>
      <c r="QAA1389" s="12"/>
      <c r="QAB1389" s="12"/>
      <c r="QAC1389" s="12"/>
      <c r="QAD1389" s="12"/>
      <c r="QAE1389" s="12"/>
      <c r="QAF1389" s="12"/>
      <c r="QAG1389" s="12"/>
      <c r="QAH1389" s="12"/>
      <c r="QAI1389" s="12"/>
      <c r="QAJ1389" s="12"/>
      <c r="QAK1389" s="12"/>
      <c r="QAL1389" s="12"/>
      <c r="QAM1389" s="12"/>
      <c r="QAN1389" s="12"/>
      <c r="QAO1389" s="12"/>
      <c r="QAP1389" s="12"/>
      <c r="QAQ1389" s="12"/>
      <c r="QAR1389" s="12"/>
      <c r="QAS1389" s="12"/>
      <c r="QAT1389" s="12"/>
      <c r="QAU1389" s="12"/>
      <c r="QAV1389" s="12"/>
      <c r="QAW1389" s="12"/>
      <c r="QAX1389" s="12"/>
      <c r="QAY1389" s="12"/>
      <c r="QAZ1389" s="12"/>
      <c r="QBA1389" s="12"/>
      <c r="QBB1389" s="12"/>
      <c r="QBC1389" s="12"/>
      <c r="QBD1389" s="12"/>
      <c r="QBE1389" s="12"/>
      <c r="QBF1389" s="12"/>
      <c r="QBG1389" s="12"/>
      <c r="QBH1389" s="12"/>
      <c r="QBI1389" s="12"/>
      <c r="QBJ1389" s="12"/>
      <c r="QBK1389" s="12"/>
      <c r="QBL1389" s="12"/>
      <c r="QBM1389" s="12"/>
      <c r="QBN1389" s="12"/>
      <c r="QBO1389" s="12"/>
      <c r="QBP1389" s="12"/>
      <c r="QBQ1389" s="12"/>
      <c r="QBR1389" s="12"/>
      <c r="QBS1389" s="12"/>
      <c r="QBT1389" s="12"/>
      <c r="QBU1389" s="12"/>
      <c r="QBV1389" s="12"/>
      <c r="QBW1389" s="12"/>
      <c r="QBX1389" s="12"/>
      <c r="QBY1389" s="12"/>
      <c r="QBZ1389" s="12"/>
      <c r="QCA1389" s="12"/>
      <c r="QCB1389" s="12"/>
      <c r="QCC1389" s="12"/>
      <c r="QCD1389" s="12"/>
      <c r="QCE1389" s="12"/>
      <c r="QCF1389" s="12"/>
      <c r="QCG1389" s="12"/>
      <c r="QCH1389" s="12"/>
      <c r="QCI1389" s="12"/>
      <c r="QCJ1389" s="12"/>
      <c r="QCK1389" s="12"/>
      <c r="QCL1389" s="12"/>
      <c r="QCM1389" s="12"/>
      <c r="QCN1389" s="12"/>
      <c r="QCO1389" s="12"/>
      <c r="QCP1389" s="12"/>
      <c r="QCQ1389" s="12"/>
      <c r="QCR1389" s="12"/>
      <c r="QCS1389" s="12"/>
      <c r="QCT1389" s="12"/>
      <c r="QCU1389" s="12"/>
      <c r="QCV1389" s="12"/>
      <c r="QCW1389" s="12"/>
      <c r="QCX1389" s="12"/>
      <c r="QCY1389" s="12"/>
      <c r="QCZ1389" s="12"/>
      <c r="QDA1389" s="12"/>
      <c r="QDB1389" s="12"/>
      <c r="QDC1389" s="12"/>
      <c r="QDD1389" s="12"/>
      <c r="QDE1389" s="12"/>
      <c r="QDF1389" s="12"/>
      <c r="QDG1389" s="12"/>
      <c r="QDH1389" s="12"/>
      <c r="QDI1389" s="12"/>
      <c r="QDJ1389" s="12"/>
      <c r="QDK1389" s="12"/>
      <c r="QDL1389" s="12"/>
      <c r="QDM1389" s="12"/>
      <c r="QDN1389" s="12"/>
      <c r="QDO1389" s="12"/>
      <c r="QDP1389" s="12"/>
      <c r="QDQ1389" s="12"/>
      <c r="QDR1389" s="12"/>
      <c r="QDS1389" s="12"/>
      <c r="QDT1389" s="12"/>
      <c r="QDU1389" s="12"/>
      <c r="QDV1389" s="12"/>
      <c r="QDW1389" s="12"/>
      <c r="QDX1389" s="12"/>
      <c r="QDY1389" s="12"/>
      <c r="QDZ1389" s="12"/>
      <c r="QEA1389" s="12"/>
      <c r="QEB1389" s="12"/>
      <c r="QEC1389" s="12"/>
      <c r="QED1389" s="12"/>
      <c r="QEE1389" s="12"/>
      <c r="QEF1389" s="12"/>
      <c r="QEG1389" s="12"/>
      <c r="QEH1389" s="12"/>
      <c r="QEI1389" s="12"/>
      <c r="QEJ1389" s="12"/>
      <c r="QEK1389" s="12"/>
      <c r="QEL1389" s="12"/>
      <c r="QEM1389" s="12"/>
      <c r="QEN1389" s="12"/>
      <c r="QEO1389" s="12"/>
      <c r="QEP1389" s="12"/>
      <c r="QEQ1389" s="12"/>
      <c r="QER1389" s="12"/>
      <c r="QES1389" s="12"/>
      <c r="QET1389" s="12"/>
      <c r="QEU1389" s="12"/>
      <c r="QEV1389" s="12"/>
      <c r="QEW1389" s="12"/>
      <c r="QEX1389" s="12"/>
      <c r="QEY1389" s="12"/>
      <c r="QEZ1389" s="12"/>
      <c r="QFA1389" s="12"/>
      <c r="QFB1389" s="12"/>
      <c r="QFC1389" s="12"/>
      <c r="QFD1389" s="12"/>
      <c r="QFE1389" s="12"/>
      <c r="QFF1389" s="12"/>
      <c r="QFG1389" s="12"/>
      <c r="QFH1389" s="12"/>
      <c r="QFI1389" s="12"/>
      <c r="QFJ1389" s="12"/>
      <c r="QFK1389" s="12"/>
      <c r="QFL1389" s="12"/>
      <c r="QFM1389" s="12"/>
      <c r="QFN1389" s="12"/>
      <c r="QFO1389" s="12"/>
      <c r="QFP1389" s="12"/>
      <c r="QFQ1389" s="12"/>
      <c r="QFR1389" s="12"/>
      <c r="QFS1389" s="12"/>
      <c r="QFT1389" s="12"/>
      <c r="QFU1389" s="12"/>
      <c r="QFV1389" s="12"/>
      <c r="QFW1389" s="12"/>
      <c r="QFX1389" s="12"/>
      <c r="QFY1389" s="12"/>
      <c r="QFZ1389" s="12"/>
      <c r="QGA1389" s="12"/>
      <c r="QGB1389" s="12"/>
      <c r="QGC1389" s="12"/>
      <c r="QGD1389" s="12"/>
      <c r="QGE1389" s="12"/>
      <c r="QGF1389" s="12"/>
      <c r="QGG1389" s="12"/>
      <c r="QGH1389" s="12"/>
      <c r="QGI1389" s="12"/>
      <c r="QGJ1389" s="12"/>
      <c r="QGK1389" s="12"/>
      <c r="QGL1389" s="12"/>
      <c r="QGM1389" s="12"/>
      <c r="QGN1389" s="12"/>
      <c r="QGO1389" s="12"/>
      <c r="QGP1389" s="12"/>
      <c r="QGQ1389" s="12"/>
      <c r="QGR1389" s="12"/>
      <c r="QGS1389" s="12"/>
      <c r="QGT1389" s="12"/>
      <c r="QGU1389" s="12"/>
      <c r="QGV1389" s="12"/>
      <c r="QGW1389" s="12"/>
      <c r="QGX1389" s="12"/>
      <c r="QGY1389" s="12"/>
      <c r="QGZ1389" s="12"/>
      <c r="QHA1389" s="12"/>
      <c r="QHB1389" s="12"/>
      <c r="QHC1389" s="12"/>
      <c r="QHD1389" s="12"/>
      <c r="QHE1389" s="12"/>
      <c r="QHF1389" s="12"/>
      <c r="QHG1389" s="12"/>
      <c r="QHH1389" s="12"/>
      <c r="QHI1389" s="12"/>
      <c r="QHJ1389" s="12"/>
      <c r="QHK1389" s="12"/>
      <c r="QHL1389" s="12"/>
      <c r="QHM1389" s="12"/>
      <c r="QHN1389" s="12"/>
      <c r="QHO1389" s="12"/>
      <c r="QHP1389" s="12"/>
      <c r="QHQ1389" s="12"/>
      <c r="QHR1389" s="12"/>
      <c r="QHS1389" s="12"/>
      <c r="QHT1389" s="12"/>
      <c r="QHU1389" s="12"/>
      <c r="QHV1389" s="12"/>
      <c r="QHW1389" s="12"/>
      <c r="QHX1389" s="12"/>
      <c r="QHY1389" s="12"/>
      <c r="QHZ1389" s="12"/>
      <c r="QIA1389" s="12"/>
      <c r="QIB1389" s="12"/>
      <c r="QIC1389" s="12"/>
      <c r="QID1389" s="12"/>
      <c r="QIE1389" s="12"/>
      <c r="QIF1389" s="12"/>
      <c r="QIG1389" s="12"/>
      <c r="QIH1389" s="12"/>
      <c r="QII1389" s="12"/>
      <c r="QIJ1389" s="12"/>
      <c r="QIK1389" s="12"/>
      <c r="QIL1389" s="12"/>
      <c r="QIM1389" s="12"/>
      <c r="QIN1389" s="12"/>
      <c r="QIO1389" s="12"/>
      <c r="QIP1389" s="12"/>
      <c r="QIQ1389" s="12"/>
      <c r="QIR1389" s="12"/>
      <c r="QIS1389" s="12"/>
      <c r="QIT1389" s="12"/>
      <c r="QIU1389" s="12"/>
      <c r="QIV1389" s="12"/>
      <c r="QIW1389" s="12"/>
      <c r="QIX1389" s="12"/>
      <c r="QIY1389" s="12"/>
      <c r="QIZ1389" s="12"/>
      <c r="QJA1389" s="12"/>
      <c r="QJB1389" s="12"/>
      <c r="QJC1389" s="12"/>
      <c r="QJD1389" s="12"/>
      <c r="QJE1389" s="12"/>
      <c r="QJF1389" s="12"/>
      <c r="QJG1389" s="12"/>
      <c r="QJH1389" s="12"/>
      <c r="QJI1389" s="12"/>
      <c r="QJJ1389" s="12"/>
      <c r="QJK1389" s="12"/>
      <c r="QJL1389" s="12"/>
      <c r="QJM1389" s="12"/>
      <c r="QJN1389" s="12"/>
      <c r="QJO1389" s="12"/>
      <c r="QJP1389" s="12"/>
      <c r="QJQ1389" s="12"/>
      <c r="QJR1389" s="12"/>
      <c r="QJS1389" s="12"/>
      <c r="QJT1389" s="12"/>
      <c r="QJU1389" s="12"/>
      <c r="QJV1389" s="12"/>
      <c r="QJW1389" s="12"/>
      <c r="QJX1389" s="12"/>
      <c r="QJY1389" s="12"/>
      <c r="QJZ1389" s="12"/>
      <c r="QKA1389" s="12"/>
      <c r="QKB1389" s="12"/>
      <c r="QKC1389" s="12"/>
      <c r="QKD1389" s="12"/>
      <c r="QKE1389" s="12"/>
      <c r="QKF1389" s="12"/>
      <c r="QKG1389" s="12"/>
      <c r="QKH1389" s="12"/>
      <c r="QKI1389" s="12"/>
      <c r="QKJ1389" s="12"/>
      <c r="QKK1389" s="12"/>
      <c r="QKL1389" s="12"/>
      <c r="QKM1389" s="12"/>
      <c r="QKN1389" s="12"/>
      <c r="QKO1389" s="12"/>
      <c r="QKP1389" s="12"/>
      <c r="QKQ1389" s="12"/>
      <c r="QKR1389" s="12"/>
      <c r="QKS1389" s="12"/>
      <c r="QKT1389" s="12"/>
      <c r="QKU1389" s="12"/>
      <c r="QKV1389" s="12"/>
      <c r="QKW1389" s="12"/>
      <c r="QKX1389" s="12"/>
      <c r="QKY1389" s="12"/>
      <c r="QKZ1389" s="12"/>
      <c r="QLA1389" s="12"/>
      <c r="QLB1389" s="12"/>
      <c r="QLC1389" s="12"/>
      <c r="QLD1389" s="12"/>
      <c r="QLE1389" s="12"/>
      <c r="QLF1389" s="12"/>
      <c r="QLG1389" s="12"/>
      <c r="QLH1389" s="12"/>
      <c r="QLI1389" s="12"/>
      <c r="QLJ1389" s="12"/>
      <c r="QLK1389" s="12"/>
      <c r="QLL1389" s="12"/>
      <c r="QLM1389" s="12"/>
      <c r="QLN1389" s="12"/>
      <c r="QLO1389" s="12"/>
      <c r="QLP1389" s="12"/>
      <c r="QLQ1389" s="12"/>
      <c r="QLR1389" s="12"/>
      <c r="QLS1389" s="12"/>
      <c r="QLT1389" s="12"/>
      <c r="QLU1389" s="12"/>
      <c r="QLV1389" s="12"/>
      <c r="QLW1389" s="12"/>
      <c r="QLX1389" s="12"/>
      <c r="QLY1389" s="12"/>
      <c r="QLZ1389" s="12"/>
      <c r="QMA1389" s="12"/>
      <c r="QMB1389" s="12"/>
      <c r="QMC1389" s="12"/>
      <c r="QMD1389" s="12"/>
      <c r="QME1389" s="12"/>
      <c r="QMF1389" s="12"/>
      <c r="QMG1389" s="12"/>
      <c r="QMH1389" s="12"/>
      <c r="QMI1389" s="12"/>
      <c r="QMJ1389" s="12"/>
      <c r="QMK1389" s="12"/>
      <c r="QML1389" s="12"/>
      <c r="QMM1389" s="12"/>
      <c r="QMN1389" s="12"/>
      <c r="QMO1389" s="12"/>
      <c r="QMP1389" s="12"/>
      <c r="QMQ1389" s="12"/>
      <c r="QMR1389" s="12"/>
      <c r="QMS1389" s="12"/>
      <c r="QMT1389" s="12"/>
      <c r="QMU1389" s="12"/>
      <c r="QMV1389" s="12"/>
      <c r="QMW1389" s="12"/>
      <c r="QMX1389" s="12"/>
      <c r="QMY1389" s="12"/>
      <c r="QMZ1389" s="12"/>
      <c r="QNA1389" s="12"/>
      <c r="QNB1389" s="12"/>
      <c r="QNC1389" s="12"/>
      <c r="QND1389" s="12"/>
      <c r="QNE1389" s="12"/>
      <c r="QNF1389" s="12"/>
      <c r="QNG1389" s="12"/>
      <c r="QNH1389" s="12"/>
      <c r="QNI1389" s="12"/>
      <c r="QNJ1389" s="12"/>
      <c r="QNK1389" s="12"/>
      <c r="QNL1389" s="12"/>
      <c r="QNM1389" s="12"/>
      <c r="QNN1389" s="12"/>
      <c r="QNO1389" s="12"/>
      <c r="QNP1389" s="12"/>
      <c r="QNQ1389" s="12"/>
      <c r="QNR1389" s="12"/>
      <c r="QNS1389" s="12"/>
      <c r="QNT1389" s="12"/>
      <c r="QNU1389" s="12"/>
      <c r="QNV1389" s="12"/>
      <c r="QNW1389" s="12"/>
      <c r="QNX1389" s="12"/>
      <c r="QNY1389" s="12"/>
      <c r="QNZ1389" s="12"/>
      <c r="QOA1389" s="12"/>
      <c r="QOB1389" s="12"/>
      <c r="QOC1389" s="12"/>
      <c r="QOD1389" s="12"/>
      <c r="QOE1389" s="12"/>
      <c r="QOF1389" s="12"/>
      <c r="QOG1389" s="12"/>
      <c r="QOH1389" s="12"/>
      <c r="QOI1389" s="12"/>
      <c r="QOJ1389" s="12"/>
      <c r="QOK1389" s="12"/>
      <c r="QOL1389" s="12"/>
      <c r="QOM1389" s="12"/>
      <c r="QON1389" s="12"/>
      <c r="QOO1389" s="12"/>
      <c r="QOP1389" s="12"/>
      <c r="QOQ1389" s="12"/>
      <c r="QOR1389" s="12"/>
      <c r="QOS1389" s="12"/>
      <c r="QOT1389" s="12"/>
      <c r="QOU1389" s="12"/>
      <c r="QOV1389" s="12"/>
      <c r="QOW1389" s="12"/>
      <c r="QOX1389" s="12"/>
      <c r="QOY1389" s="12"/>
      <c r="QOZ1389" s="12"/>
      <c r="QPA1389" s="12"/>
      <c r="QPB1389" s="12"/>
      <c r="QPC1389" s="12"/>
      <c r="QPD1389" s="12"/>
      <c r="QPE1389" s="12"/>
      <c r="QPF1389" s="12"/>
      <c r="QPG1389" s="12"/>
      <c r="QPH1389" s="12"/>
      <c r="QPI1389" s="12"/>
      <c r="QPJ1389" s="12"/>
      <c r="QPK1389" s="12"/>
      <c r="QPL1389" s="12"/>
      <c r="QPM1389" s="12"/>
      <c r="QPN1389" s="12"/>
      <c r="QPO1389" s="12"/>
      <c r="QPP1389" s="12"/>
      <c r="QPQ1389" s="12"/>
      <c r="QPR1389" s="12"/>
      <c r="QPS1389" s="12"/>
      <c r="QPT1389" s="12"/>
      <c r="QPU1389" s="12"/>
      <c r="QPV1389" s="12"/>
      <c r="QPW1389" s="12"/>
      <c r="QPX1389" s="12"/>
      <c r="QPY1389" s="12"/>
      <c r="QPZ1389" s="12"/>
      <c r="QQA1389" s="12"/>
      <c r="QQB1389" s="12"/>
      <c r="QQC1389" s="12"/>
      <c r="QQD1389" s="12"/>
      <c r="QQE1389" s="12"/>
      <c r="QQF1389" s="12"/>
      <c r="QQG1389" s="12"/>
      <c r="QQH1389" s="12"/>
      <c r="QQI1389" s="12"/>
      <c r="QQJ1389" s="12"/>
      <c r="QQK1389" s="12"/>
      <c r="QQL1389" s="12"/>
      <c r="QQM1389" s="12"/>
      <c r="QQN1389" s="12"/>
      <c r="QQO1389" s="12"/>
      <c r="QQP1389" s="12"/>
      <c r="QQQ1389" s="12"/>
      <c r="QQR1389" s="12"/>
      <c r="QQS1389" s="12"/>
      <c r="QQT1389" s="12"/>
      <c r="QQU1389" s="12"/>
      <c r="QQV1389" s="12"/>
      <c r="QQW1389" s="12"/>
      <c r="QQX1389" s="12"/>
      <c r="QQY1389" s="12"/>
      <c r="QQZ1389" s="12"/>
      <c r="QRA1389" s="12"/>
      <c r="QRB1389" s="12"/>
      <c r="QRC1389" s="12"/>
      <c r="QRD1389" s="12"/>
      <c r="QRE1389" s="12"/>
      <c r="QRF1389" s="12"/>
      <c r="QRG1389" s="12"/>
      <c r="QRH1389" s="12"/>
      <c r="QRI1389" s="12"/>
      <c r="QRJ1389" s="12"/>
      <c r="QRK1389" s="12"/>
      <c r="QRL1389" s="12"/>
      <c r="QRM1389" s="12"/>
      <c r="QRN1389" s="12"/>
      <c r="QRO1389" s="12"/>
      <c r="QRP1389" s="12"/>
      <c r="QRQ1389" s="12"/>
      <c r="QRR1389" s="12"/>
      <c r="QRS1389" s="12"/>
      <c r="QRT1389" s="12"/>
      <c r="QRU1389" s="12"/>
      <c r="QRV1389" s="12"/>
      <c r="QRW1389" s="12"/>
      <c r="QRX1389" s="12"/>
      <c r="QRY1389" s="12"/>
      <c r="QRZ1389" s="12"/>
      <c r="QSA1389" s="12"/>
      <c r="QSB1389" s="12"/>
      <c r="QSC1389" s="12"/>
      <c r="QSD1389" s="12"/>
      <c r="QSE1389" s="12"/>
      <c r="QSF1389" s="12"/>
      <c r="QSG1389" s="12"/>
      <c r="QSH1389" s="12"/>
      <c r="QSI1389" s="12"/>
      <c r="QSJ1389" s="12"/>
      <c r="QSK1389" s="12"/>
      <c r="QSL1389" s="12"/>
      <c r="QSM1389" s="12"/>
      <c r="QSN1389" s="12"/>
      <c r="QSO1389" s="12"/>
      <c r="QSP1389" s="12"/>
      <c r="QSQ1389" s="12"/>
      <c r="QSR1389" s="12"/>
      <c r="QSS1389" s="12"/>
      <c r="QST1389" s="12"/>
      <c r="QSU1389" s="12"/>
      <c r="QSV1389" s="12"/>
      <c r="QSW1389" s="12"/>
      <c r="QSX1389" s="12"/>
      <c r="QSY1389" s="12"/>
      <c r="QSZ1389" s="12"/>
      <c r="QTA1389" s="12"/>
      <c r="QTB1389" s="12"/>
      <c r="QTC1389" s="12"/>
      <c r="QTD1389" s="12"/>
      <c r="QTE1389" s="12"/>
      <c r="QTF1389" s="12"/>
      <c r="QTG1389" s="12"/>
      <c r="QTH1389" s="12"/>
      <c r="QTI1389" s="12"/>
      <c r="QTJ1389" s="12"/>
      <c r="QTK1389" s="12"/>
      <c r="QTL1389" s="12"/>
      <c r="QTM1389" s="12"/>
      <c r="QTN1389" s="12"/>
      <c r="QTO1389" s="12"/>
      <c r="QTP1389" s="12"/>
      <c r="QTQ1389" s="12"/>
      <c r="QTR1389" s="12"/>
      <c r="QTS1389" s="12"/>
      <c r="QTT1389" s="12"/>
      <c r="QTU1389" s="12"/>
      <c r="QTV1389" s="12"/>
      <c r="QTW1389" s="12"/>
      <c r="QTX1389" s="12"/>
      <c r="QTY1389" s="12"/>
      <c r="QTZ1389" s="12"/>
      <c r="QUA1389" s="12"/>
      <c r="QUB1389" s="12"/>
      <c r="QUC1389" s="12"/>
      <c r="QUD1389" s="12"/>
      <c r="QUE1389" s="12"/>
      <c r="QUF1389" s="12"/>
      <c r="QUG1389" s="12"/>
      <c r="QUH1389" s="12"/>
      <c r="QUI1389" s="12"/>
      <c r="QUJ1389" s="12"/>
      <c r="QUK1389" s="12"/>
      <c r="QUL1389" s="12"/>
      <c r="QUM1389" s="12"/>
      <c r="QUN1389" s="12"/>
      <c r="QUO1389" s="12"/>
      <c r="QUP1389" s="12"/>
      <c r="QUQ1389" s="12"/>
      <c r="QUR1389" s="12"/>
      <c r="QUS1389" s="12"/>
      <c r="QUT1389" s="12"/>
      <c r="QUU1389" s="12"/>
      <c r="QUV1389" s="12"/>
      <c r="QUW1389" s="12"/>
      <c r="QUX1389" s="12"/>
      <c r="QUY1389" s="12"/>
      <c r="QUZ1389" s="12"/>
      <c r="QVA1389" s="12"/>
      <c r="QVB1389" s="12"/>
      <c r="QVC1389" s="12"/>
      <c r="QVD1389" s="12"/>
      <c r="QVE1389" s="12"/>
      <c r="QVF1389" s="12"/>
      <c r="QVG1389" s="12"/>
      <c r="QVH1389" s="12"/>
      <c r="QVI1389" s="12"/>
      <c r="QVJ1389" s="12"/>
      <c r="QVK1389" s="12"/>
      <c r="QVL1389" s="12"/>
      <c r="QVM1389" s="12"/>
      <c r="QVN1389" s="12"/>
      <c r="QVO1389" s="12"/>
      <c r="QVP1389" s="12"/>
      <c r="QVQ1389" s="12"/>
      <c r="QVR1389" s="12"/>
      <c r="QVS1389" s="12"/>
      <c r="QVT1389" s="12"/>
      <c r="QVU1389" s="12"/>
      <c r="QVV1389" s="12"/>
      <c r="QVW1389" s="12"/>
      <c r="QVX1389" s="12"/>
      <c r="QVY1389" s="12"/>
      <c r="QVZ1389" s="12"/>
      <c r="QWA1389" s="12"/>
      <c r="QWB1389" s="12"/>
      <c r="QWC1389" s="12"/>
      <c r="QWD1389" s="12"/>
      <c r="QWE1389" s="12"/>
      <c r="QWF1389" s="12"/>
      <c r="QWG1389" s="12"/>
      <c r="QWH1389" s="12"/>
      <c r="QWI1389" s="12"/>
      <c r="QWJ1389" s="12"/>
      <c r="QWK1389" s="12"/>
      <c r="QWL1389" s="12"/>
      <c r="QWM1389" s="12"/>
      <c r="QWN1389" s="12"/>
      <c r="QWO1389" s="12"/>
      <c r="QWP1389" s="12"/>
      <c r="QWQ1389" s="12"/>
      <c r="QWR1389" s="12"/>
      <c r="QWS1389" s="12"/>
      <c r="QWT1389" s="12"/>
      <c r="QWU1389" s="12"/>
      <c r="QWV1389" s="12"/>
      <c r="QWW1389" s="12"/>
      <c r="QWX1389" s="12"/>
      <c r="QWY1389" s="12"/>
      <c r="QWZ1389" s="12"/>
      <c r="QXA1389" s="12"/>
      <c r="QXB1389" s="12"/>
      <c r="QXC1389" s="12"/>
      <c r="QXD1389" s="12"/>
      <c r="QXE1389" s="12"/>
      <c r="QXF1389" s="12"/>
      <c r="QXG1389" s="12"/>
      <c r="QXH1389" s="12"/>
      <c r="QXI1389" s="12"/>
      <c r="QXJ1389" s="12"/>
      <c r="QXK1389" s="12"/>
      <c r="QXL1389" s="12"/>
      <c r="QXM1389" s="12"/>
      <c r="QXN1389" s="12"/>
      <c r="QXO1389" s="12"/>
      <c r="QXP1389" s="12"/>
      <c r="QXQ1389" s="12"/>
      <c r="QXR1389" s="12"/>
      <c r="QXS1389" s="12"/>
      <c r="QXT1389" s="12"/>
      <c r="QXU1389" s="12"/>
      <c r="QXV1389" s="12"/>
      <c r="QXW1389" s="12"/>
      <c r="QXX1389" s="12"/>
      <c r="QXY1389" s="12"/>
      <c r="QXZ1389" s="12"/>
      <c r="QYA1389" s="12"/>
      <c r="QYB1389" s="12"/>
      <c r="QYC1389" s="12"/>
      <c r="QYD1389" s="12"/>
      <c r="QYE1389" s="12"/>
      <c r="QYF1389" s="12"/>
      <c r="QYG1389" s="12"/>
      <c r="QYH1389" s="12"/>
      <c r="QYI1389" s="12"/>
      <c r="QYJ1389" s="12"/>
      <c r="QYK1389" s="12"/>
      <c r="QYL1389" s="12"/>
      <c r="QYM1389" s="12"/>
      <c r="QYN1389" s="12"/>
      <c r="QYO1389" s="12"/>
      <c r="QYP1389" s="12"/>
      <c r="QYQ1389" s="12"/>
      <c r="QYR1389" s="12"/>
      <c r="QYS1389" s="12"/>
      <c r="QYT1389" s="12"/>
      <c r="QYU1389" s="12"/>
      <c r="QYV1389" s="12"/>
      <c r="QYW1389" s="12"/>
      <c r="QYX1389" s="12"/>
      <c r="QYY1389" s="12"/>
      <c r="QYZ1389" s="12"/>
      <c r="QZA1389" s="12"/>
      <c r="QZB1389" s="12"/>
      <c r="QZC1389" s="12"/>
      <c r="QZD1389" s="12"/>
      <c r="QZE1389" s="12"/>
      <c r="QZF1389" s="12"/>
      <c r="QZG1389" s="12"/>
      <c r="QZH1389" s="12"/>
      <c r="QZI1389" s="12"/>
      <c r="QZJ1389" s="12"/>
      <c r="QZK1389" s="12"/>
      <c r="QZL1389" s="12"/>
      <c r="QZM1389" s="12"/>
      <c r="QZN1389" s="12"/>
      <c r="QZO1389" s="12"/>
      <c r="QZP1389" s="12"/>
      <c r="QZQ1389" s="12"/>
      <c r="QZR1389" s="12"/>
      <c r="QZS1389" s="12"/>
      <c r="QZT1389" s="12"/>
      <c r="QZU1389" s="12"/>
      <c r="QZV1389" s="12"/>
      <c r="QZW1389" s="12"/>
      <c r="QZX1389" s="12"/>
      <c r="QZY1389" s="12"/>
      <c r="QZZ1389" s="12"/>
      <c r="RAA1389" s="12"/>
      <c r="RAB1389" s="12"/>
      <c r="RAC1389" s="12"/>
      <c r="RAD1389" s="12"/>
      <c r="RAE1389" s="12"/>
      <c r="RAF1389" s="12"/>
      <c r="RAG1389" s="12"/>
      <c r="RAH1389" s="12"/>
      <c r="RAI1389" s="12"/>
      <c r="RAJ1389" s="12"/>
      <c r="RAK1389" s="12"/>
      <c r="RAL1389" s="12"/>
      <c r="RAM1389" s="12"/>
      <c r="RAN1389" s="12"/>
      <c r="RAO1389" s="12"/>
      <c r="RAP1389" s="12"/>
      <c r="RAQ1389" s="12"/>
      <c r="RAR1389" s="12"/>
      <c r="RAS1389" s="12"/>
      <c r="RAT1389" s="12"/>
      <c r="RAU1389" s="12"/>
      <c r="RAV1389" s="12"/>
      <c r="RAW1389" s="12"/>
      <c r="RAX1389" s="12"/>
      <c r="RAY1389" s="12"/>
      <c r="RAZ1389" s="12"/>
      <c r="RBA1389" s="12"/>
      <c r="RBB1389" s="12"/>
      <c r="RBC1389" s="12"/>
      <c r="RBD1389" s="12"/>
      <c r="RBE1389" s="12"/>
      <c r="RBF1389" s="12"/>
      <c r="RBG1389" s="12"/>
      <c r="RBH1389" s="12"/>
      <c r="RBI1389" s="12"/>
      <c r="RBJ1389" s="12"/>
      <c r="RBK1389" s="12"/>
      <c r="RBL1389" s="12"/>
      <c r="RBM1389" s="12"/>
      <c r="RBN1389" s="12"/>
      <c r="RBO1389" s="12"/>
      <c r="RBP1389" s="12"/>
      <c r="RBQ1389" s="12"/>
      <c r="RBR1389" s="12"/>
      <c r="RBS1389" s="12"/>
      <c r="RBT1389" s="12"/>
      <c r="RBU1389" s="12"/>
      <c r="RBV1389" s="12"/>
      <c r="RBW1389" s="12"/>
      <c r="RBX1389" s="12"/>
      <c r="RBY1389" s="12"/>
      <c r="RBZ1389" s="12"/>
      <c r="RCA1389" s="12"/>
      <c r="RCB1389" s="12"/>
      <c r="RCC1389" s="12"/>
      <c r="RCD1389" s="12"/>
      <c r="RCE1389" s="12"/>
      <c r="RCF1389" s="12"/>
      <c r="RCG1389" s="12"/>
      <c r="RCH1389" s="12"/>
      <c r="RCI1389" s="12"/>
      <c r="RCJ1389" s="12"/>
      <c r="RCK1389" s="12"/>
      <c r="RCL1389" s="12"/>
      <c r="RCM1389" s="12"/>
      <c r="RCN1389" s="12"/>
      <c r="RCO1389" s="12"/>
      <c r="RCP1389" s="12"/>
      <c r="RCQ1389" s="12"/>
      <c r="RCR1389" s="12"/>
      <c r="RCS1389" s="12"/>
      <c r="RCT1389" s="12"/>
      <c r="RCU1389" s="12"/>
      <c r="RCV1389" s="12"/>
      <c r="RCW1389" s="12"/>
      <c r="RCX1389" s="12"/>
      <c r="RCY1389" s="12"/>
      <c r="RCZ1389" s="12"/>
      <c r="RDA1389" s="12"/>
      <c r="RDB1389" s="12"/>
      <c r="RDC1389" s="12"/>
      <c r="RDD1389" s="12"/>
      <c r="RDE1389" s="12"/>
      <c r="RDF1389" s="12"/>
      <c r="RDG1389" s="12"/>
      <c r="RDH1389" s="12"/>
      <c r="RDI1389" s="12"/>
      <c r="RDJ1389" s="12"/>
      <c r="RDK1389" s="12"/>
      <c r="RDL1389" s="12"/>
      <c r="RDM1389" s="12"/>
      <c r="RDN1389" s="12"/>
      <c r="RDO1389" s="12"/>
      <c r="RDP1389" s="12"/>
      <c r="RDQ1389" s="12"/>
      <c r="RDR1389" s="12"/>
      <c r="RDS1389" s="12"/>
      <c r="RDT1389" s="12"/>
      <c r="RDU1389" s="12"/>
      <c r="RDV1389" s="12"/>
      <c r="RDW1389" s="12"/>
      <c r="RDX1389" s="12"/>
      <c r="RDY1389" s="12"/>
      <c r="RDZ1389" s="12"/>
      <c r="REA1389" s="12"/>
      <c r="REB1389" s="12"/>
      <c r="REC1389" s="12"/>
      <c r="RED1389" s="12"/>
      <c r="REE1389" s="12"/>
      <c r="REF1389" s="12"/>
      <c r="REG1389" s="12"/>
      <c r="REH1389" s="12"/>
      <c r="REI1389" s="12"/>
      <c r="REJ1389" s="12"/>
      <c r="REK1389" s="12"/>
      <c r="REL1389" s="12"/>
      <c r="REM1389" s="12"/>
      <c r="REN1389" s="12"/>
      <c r="REO1389" s="12"/>
      <c r="REP1389" s="12"/>
      <c r="REQ1389" s="12"/>
      <c r="RER1389" s="12"/>
      <c r="RES1389" s="12"/>
      <c r="RET1389" s="12"/>
      <c r="REU1389" s="12"/>
      <c r="REV1389" s="12"/>
      <c r="REW1389" s="12"/>
      <c r="REX1389" s="12"/>
      <c r="REY1389" s="12"/>
      <c r="REZ1389" s="12"/>
      <c r="RFA1389" s="12"/>
      <c r="RFB1389" s="12"/>
      <c r="RFC1389" s="12"/>
      <c r="RFD1389" s="12"/>
      <c r="RFE1389" s="12"/>
      <c r="RFF1389" s="12"/>
      <c r="RFG1389" s="12"/>
      <c r="RFH1389" s="12"/>
      <c r="RFI1389" s="12"/>
      <c r="RFJ1389" s="12"/>
      <c r="RFK1389" s="12"/>
      <c r="RFL1389" s="12"/>
      <c r="RFM1389" s="12"/>
      <c r="RFN1389" s="12"/>
      <c r="RFO1389" s="12"/>
      <c r="RFP1389" s="12"/>
      <c r="RFQ1389" s="12"/>
      <c r="RFR1389" s="12"/>
      <c r="RFS1389" s="12"/>
      <c r="RFT1389" s="12"/>
      <c r="RFU1389" s="12"/>
      <c r="RFV1389" s="12"/>
      <c r="RFW1389" s="12"/>
      <c r="RFX1389" s="12"/>
      <c r="RFY1389" s="12"/>
      <c r="RFZ1389" s="12"/>
      <c r="RGA1389" s="12"/>
      <c r="RGB1389" s="12"/>
      <c r="RGC1389" s="12"/>
      <c r="RGD1389" s="12"/>
      <c r="RGE1389" s="12"/>
      <c r="RGF1389" s="12"/>
      <c r="RGG1389" s="12"/>
      <c r="RGH1389" s="12"/>
      <c r="RGI1389" s="12"/>
      <c r="RGJ1389" s="12"/>
      <c r="RGK1389" s="12"/>
      <c r="RGL1389" s="12"/>
      <c r="RGM1389" s="12"/>
      <c r="RGN1389" s="12"/>
      <c r="RGO1389" s="12"/>
      <c r="RGP1389" s="12"/>
      <c r="RGQ1389" s="12"/>
      <c r="RGR1389" s="12"/>
      <c r="RGS1389" s="12"/>
      <c r="RGT1389" s="12"/>
      <c r="RGU1389" s="12"/>
      <c r="RGV1389" s="12"/>
      <c r="RGW1389" s="12"/>
      <c r="RGX1389" s="12"/>
      <c r="RGY1389" s="12"/>
      <c r="RGZ1389" s="12"/>
      <c r="RHA1389" s="12"/>
      <c r="RHB1389" s="12"/>
      <c r="RHC1389" s="12"/>
      <c r="RHD1389" s="12"/>
      <c r="RHE1389" s="12"/>
      <c r="RHF1389" s="12"/>
      <c r="RHG1389" s="12"/>
      <c r="RHH1389" s="12"/>
      <c r="RHI1389" s="12"/>
      <c r="RHJ1389" s="12"/>
      <c r="RHK1389" s="12"/>
      <c r="RHL1389" s="12"/>
      <c r="RHM1389" s="12"/>
      <c r="RHN1389" s="12"/>
      <c r="RHO1389" s="12"/>
      <c r="RHP1389" s="12"/>
      <c r="RHQ1389" s="12"/>
      <c r="RHR1389" s="12"/>
      <c r="RHS1389" s="12"/>
      <c r="RHT1389" s="12"/>
      <c r="RHU1389" s="12"/>
      <c r="RHV1389" s="12"/>
      <c r="RHW1389" s="12"/>
      <c r="RHX1389" s="12"/>
      <c r="RHY1389" s="12"/>
      <c r="RHZ1389" s="12"/>
      <c r="RIA1389" s="12"/>
      <c r="RIB1389" s="12"/>
      <c r="RIC1389" s="12"/>
      <c r="RID1389" s="12"/>
      <c r="RIE1389" s="12"/>
      <c r="RIF1389" s="12"/>
      <c r="RIG1389" s="12"/>
      <c r="RIH1389" s="12"/>
      <c r="RII1389" s="12"/>
      <c r="RIJ1389" s="12"/>
      <c r="RIK1389" s="12"/>
      <c r="RIL1389" s="12"/>
      <c r="RIM1389" s="12"/>
      <c r="RIN1389" s="12"/>
      <c r="RIO1389" s="12"/>
      <c r="RIP1389" s="12"/>
      <c r="RIQ1389" s="12"/>
      <c r="RIR1389" s="12"/>
      <c r="RIS1389" s="12"/>
      <c r="RIT1389" s="12"/>
      <c r="RIU1389" s="12"/>
      <c r="RIV1389" s="12"/>
      <c r="RIW1389" s="12"/>
      <c r="RIX1389" s="12"/>
      <c r="RIY1389" s="12"/>
      <c r="RIZ1389" s="12"/>
      <c r="RJA1389" s="12"/>
      <c r="RJB1389" s="12"/>
      <c r="RJC1389" s="12"/>
      <c r="RJD1389" s="12"/>
      <c r="RJE1389" s="12"/>
      <c r="RJF1389" s="12"/>
      <c r="RJG1389" s="12"/>
      <c r="RJH1389" s="12"/>
      <c r="RJI1389" s="12"/>
      <c r="RJJ1389" s="12"/>
      <c r="RJK1389" s="12"/>
      <c r="RJL1389" s="12"/>
      <c r="RJM1389" s="12"/>
      <c r="RJN1389" s="12"/>
      <c r="RJO1389" s="12"/>
      <c r="RJP1389" s="12"/>
      <c r="RJQ1389" s="12"/>
      <c r="RJR1389" s="12"/>
      <c r="RJS1389" s="12"/>
      <c r="RJT1389" s="12"/>
      <c r="RJU1389" s="12"/>
      <c r="RJV1389" s="12"/>
      <c r="RJW1389" s="12"/>
      <c r="RJX1389" s="12"/>
      <c r="RJY1389" s="12"/>
      <c r="RJZ1389" s="12"/>
      <c r="RKA1389" s="12"/>
      <c r="RKB1389" s="12"/>
      <c r="RKC1389" s="12"/>
      <c r="RKD1389" s="12"/>
      <c r="RKE1389" s="12"/>
      <c r="RKF1389" s="12"/>
      <c r="RKG1389" s="12"/>
      <c r="RKH1389" s="12"/>
      <c r="RKI1389" s="12"/>
      <c r="RKJ1389" s="12"/>
      <c r="RKK1389" s="12"/>
      <c r="RKL1389" s="12"/>
      <c r="RKM1389" s="12"/>
      <c r="RKN1389" s="12"/>
      <c r="RKO1389" s="12"/>
      <c r="RKP1389" s="12"/>
      <c r="RKQ1389" s="12"/>
      <c r="RKR1389" s="12"/>
      <c r="RKS1389" s="12"/>
      <c r="RKT1389" s="12"/>
      <c r="RKU1389" s="12"/>
      <c r="RKV1389" s="12"/>
      <c r="RKW1389" s="12"/>
      <c r="RKX1389" s="12"/>
      <c r="RKY1389" s="12"/>
      <c r="RKZ1389" s="12"/>
      <c r="RLA1389" s="12"/>
      <c r="RLB1389" s="12"/>
      <c r="RLC1389" s="12"/>
      <c r="RLD1389" s="12"/>
      <c r="RLE1389" s="12"/>
      <c r="RLF1389" s="12"/>
      <c r="RLG1389" s="12"/>
      <c r="RLH1389" s="12"/>
      <c r="RLI1389" s="12"/>
      <c r="RLJ1389" s="12"/>
      <c r="RLK1389" s="12"/>
      <c r="RLL1389" s="12"/>
      <c r="RLM1389" s="12"/>
      <c r="RLN1389" s="12"/>
      <c r="RLO1389" s="12"/>
      <c r="RLP1389" s="12"/>
      <c r="RLQ1389" s="12"/>
      <c r="RLR1389" s="12"/>
      <c r="RLS1389" s="12"/>
      <c r="RLT1389" s="12"/>
      <c r="RLU1389" s="12"/>
      <c r="RLV1389" s="12"/>
      <c r="RLW1389" s="12"/>
      <c r="RLX1389" s="12"/>
      <c r="RLY1389" s="12"/>
      <c r="RLZ1389" s="12"/>
      <c r="RMA1389" s="12"/>
      <c r="RMB1389" s="12"/>
      <c r="RMC1389" s="12"/>
      <c r="RMD1389" s="12"/>
      <c r="RME1389" s="12"/>
      <c r="RMF1389" s="12"/>
      <c r="RMG1389" s="12"/>
      <c r="RMH1389" s="12"/>
      <c r="RMI1389" s="12"/>
      <c r="RMJ1389" s="12"/>
      <c r="RMK1389" s="12"/>
      <c r="RML1389" s="12"/>
      <c r="RMM1389" s="12"/>
      <c r="RMN1389" s="12"/>
      <c r="RMO1389" s="12"/>
      <c r="RMP1389" s="12"/>
      <c r="RMQ1389" s="12"/>
      <c r="RMR1389" s="12"/>
      <c r="RMS1389" s="12"/>
      <c r="RMT1389" s="12"/>
      <c r="RMU1389" s="12"/>
      <c r="RMV1389" s="12"/>
      <c r="RMW1389" s="12"/>
      <c r="RMX1389" s="12"/>
      <c r="RMY1389" s="12"/>
      <c r="RMZ1389" s="12"/>
      <c r="RNA1389" s="12"/>
      <c r="RNB1389" s="12"/>
      <c r="RNC1389" s="12"/>
      <c r="RND1389" s="12"/>
      <c r="RNE1389" s="12"/>
      <c r="RNF1389" s="12"/>
      <c r="RNG1389" s="12"/>
      <c r="RNH1389" s="12"/>
      <c r="RNI1389" s="12"/>
      <c r="RNJ1389" s="12"/>
      <c r="RNK1389" s="12"/>
      <c r="RNL1389" s="12"/>
      <c r="RNM1389" s="12"/>
      <c r="RNN1389" s="12"/>
      <c r="RNO1389" s="12"/>
      <c r="RNP1389" s="12"/>
      <c r="RNQ1389" s="12"/>
      <c r="RNR1389" s="12"/>
      <c r="RNS1389" s="12"/>
      <c r="RNT1389" s="12"/>
      <c r="RNU1389" s="12"/>
      <c r="RNV1389" s="12"/>
      <c r="RNW1389" s="12"/>
      <c r="RNX1389" s="12"/>
      <c r="RNY1389" s="12"/>
      <c r="RNZ1389" s="12"/>
      <c r="ROA1389" s="12"/>
      <c r="ROB1389" s="12"/>
      <c r="ROC1389" s="12"/>
      <c r="ROD1389" s="12"/>
      <c r="ROE1389" s="12"/>
      <c r="ROF1389" s="12"/>
      <c r="ROG1389" s="12"/>
      <c r="ROH1389" s="12"/>
      <c r="ROI1389" s="12"/>
      <c r="ROJ1389" s="12"/>
      <c r="ROK1389" s="12"/>
      <c r="ROL1389" s="12"/>
      <c r="ROM1389" s="12"/>
      <c r="RON1389" s="12"/>
      <c r="ROO1389" s="12"/>
      <c r="ROP1389" s="12"/>
      <c r="ROQ1389" s="12"/>
      <c r="ROR1389" s="12"/>
      <c r="ROS1389" s="12"/>
      <c r="ROT1389" s="12"/>
      <c r="ROU1389" s="12"/>
      <c r="ROV1389" s="12"/>
      <c r="ROW1389" s="12"/>
      <c r="ROX1389" s="12"/>
      <c r="ROY1389" s="12"/>
      <c r="ROZ1389" s="12"/>
      <c r="RPA1389" s="12"/>
      <c r="RPB1389" s="12"/>
      <c r="RPC1389" s="12"/>
      <c r="RPD1389" s="12"/>
      <c r="RPE1389" s="12"/>
      <c r="RPF1389" s="12"/>
      <c r="RPG1389" s="12"/>
      <c r="RPH1389" s="12"/>
      <c r="RPI1389" s="12"/>
      <c r="RPJ1389" s="12"/>
      <c r="RPK1389" s="12"/>
      <c r="RPL1389" s="12"/>
      <c r="RPM1389" s="12"/>
      <c r="RPN1389" s="12"/>
      <c r="RPO1389" s="12"/>
      <c r="RPP1389" s="12"/>
      <c r="RPQ1389" s="12"/>
      <c r="RPR1389" s="12"/>
      <c r="RPS1389" s="12"/>
      <c r="RPT1389" s="12"/>
      <c r="RPU1389" s="12"/>
      <c r="RPV1389" s="12"/>
      <c r="RPW1389" s="12"/>
      <c r="RPX1389" s="12"/>
      <c r="RPY1389" s="12"/>
      <c r="RPZ1389" s="12"/>
      <c r="RQA1389" s="12"/>
      <c r="RQB1389" s="12"/>
      <c r="RQC1389" s="12"/>
      <c r="RQD1389" s="12"/>
      <c r="RQE1389" s="12"/>
      <c r="RQF1389" s="12"/>
      <c r="RQG1389" s="12"/>
      <c r="RQH1389" s="12"/>
      <c r="RQI1389" s="12"/>
      <c r="RQJ1389" s="12"/>
      <c r="RQK1389" s="12"/>
      <c r="RQL1389" s="12"/>
      <c r="RQM1389" s="12"/>
      <c r="RQN1389" s="12"/>
      <c r="RQO1389" s="12"/>
      <c r="RQP1389" s="12"/>
      <c r="RQQ1389" s="12"/>
      <c r="RQR1389" s="12"/>
      <c r="RQS1389" s="12"/>
      <c r="RQT1389" s="12"/>
      <c r="RQU1389" s="12"/>
      <c r="RQV1389" s="12"/>
      <c r="RQW1389" s="12"/>
      <c r="RQX1389" s="12"/>
      <c r="RQY1389" s="12"/>
      <c r="RQZ1389" s="12"/>
      <c r="RRA1389" s="12"/>
      <c r="RRB1389" s="12"/>
      <c r="RRC1389" s="12"/>
      <c r="RRD1389" s="12"/>
      <c r="RRE1389" s="12"/>
      <c r="RRF1389" s="12"/>
      <c r="RRG1389" s="12"/>
      <c r="RRH1389" s="12"/>
      <c r="RRI1389" s="12"/>
      <c r="RRJ1389" s="12"/>
      <c r="RRK1389" s="12"/>
      <c r="RRL1389" s="12"/>
      <c r="RRM1389" s="12"/>
      <c r="RRN1389" s="12"/>
      <c r="RRO1389" s="12"/>
      <c r="RRP1389" s="12"/>
      <c r="RRQ1389" s="12"/>
      <c r="RRR1389" s="12"/>
      <c r="RRS1389" s="12"/>
      <c r="RRT1389" s="12"/>
      <c r="RRU1389" s="12"/>
      <c r="RRV1389" s="12"/>
      <c r="RRW1389" s="12"/>
      <c r="RRX1389" s="12"/>
      <c r="RRY1389" s="12"/>
      <c r="RRZ1389" s="12"/>
      <c r="RSA1389" s="12"/>
      <c r="RSB1389" s="12"/>
      <c r="RSC1389" s="12"/>
      <c r="RSD1389" s="12"/>
      <c r="RSE1389" s="12"/>
      <c r="RSF1389" s="12"/>
      <c r="RSG1389" s="12"/>
      <c r="RSH1389" s="12"/>
      <c r="RSI1389" s="12"/>
      <c r="RSJ1389" s="12"/>
      <c r="RSK1389" s="12"/>
      <c r="RSL1389" s="12"/>
      <c r="RSM1389" s="12"/>
      <c r="RSN1389" s="12"/>
      <c r="RSO1389" s="12"/>
      <c r="RSP1389" s="12"/>
      <c r="RSQ1389" s="12"/>
      <c r="RSR1389" s="12"/>
      <c r="RSS1389" s="12"/>
      <c r="RST1389" s="12"/>
      <c r="RSU1389" s="12"/>
      <c r="RSV1389" s="12"/>
      <c r="RSW1389" s="12"/>
      <c r="RSX1389" s="12"/>
      <c r="RSY1389" s="12"/>
      <c r="RSZ1389" s="12"/>
      <c r="RTA1389" s="12"/>
      <c r="RTB1389" s="12"/>
      <c r="RTC1389" s="12"/>
      <c r="RTD1389" s="12"/>
      <c r="RTE1389" s="12"/>
      <c r="RTF1389" s="12"/>
      <c r="RTG1389" s="12"/>
      <c r="RTH1389" s="12"/>
      <c r="RTI1389" s="12"/>
      <c r="RTJ1389" s="12"/>
      <c r="RTK1389" s="12"/>
      <c r="RTL1389" s="12"/>
      <c r="RTM1389" s="12"/>
      <c r="RTN1389" s="12"/>
      <c r="RTO1389" s="12"/>
      <c r="RTP1389" s="12"/>
      <c r="RTQ1389" s="12"/>
      <c r="RTR1389" s="12"/>
      <c r="RTS1389" s="12"/>
      <c r="RTT1389" s="12"/>
      <c r="RTU1389" s="12"/>
      <c r="RTV1389" s="12"/>
      <c r="RTW1389" s="12"/>
      <c r="RTX1389" s="12"/>
      <c r="RTY1389" s="12"/>
      <c r="RTZ1389" s="12"/>
      <c r="RUA1389" s="12"/>
      <c r="RUB1389" s="12"/>
      <c r="RUC1389" s="12"/>
      <c r="RUD1389" s="12"/>
      <c r="RUE1389" s="12"/>
      <c r="RUF1389" s="12"/>
      <c r="RUG1389" s="12"/>
      <c r="RUH1389" s="12"/>
      <c r="RUI1389" s="12"/>
      <c r="RUJ1389" s="12"/>
      <c r="RUK1389" s="12"/>
      <c r="RUL1389" s="12"/>
      <c r="RUM1389" s="12"/>
      <c r="RUN1389" s="12"/>
      <c r="RUO1389" s="12"/>
      <c r="RUP1389" s="12"/>
      <c r="RUQ1389" s="12"/>
      <c r="RUR1389" s="12"/>
      <c r="RUS1389" s="12"/>
      <c r="RUT1389" s="12"/>
      <c r="RUU1389" s="12"/>
      <c r="RUV1389" s="12"/>
      <c r="RUW1389" s="12"/>
      <c r="RUX1389" s="12"/>
      <c r="RUY1389" s="12"/>
      <c r="RUZ1389" s="12"/>
      <c r="RVA1389" s="12"/>
      <c r="RVB1389" s="12"/>
      <c r="RVC1389" s="12"/>
      <c r="RVD1389" s="12"/>
      <c r="RVE1389" s="12"/>
      <c r="RVF1389" s="12"/>
      <c r="RVG1389" s="12"/>
      <c r="RVH1389" s="12"/>
      <c r="RVI1389" s="12"/>
      <c r="RVJ1389" s="12"/>
      <c r="RVK1389" s="12"/>
      <c r="RVL1389" s="12"/>
      <c r="RVM1389" s="12"/>
      <c r="RVN1389" s="12"/>
      <c r="RVO1389" s="12"/>
      <c r="RVP1389" s="12"/>
      <c r="RVQ1389" s="12"/>
      <c r="RVR1389" s="12"/>
      <c r="RVS1389" s="12"/>
      <c r="RVT1389" s="12"/>
      <c r="RVU1389" s="12"/>
      <c r="RVV1389" s="12"/>
      <c r="RVW1389" s="12"/>
      <c r="RVX1389" s="12"/>
      <c r="RVY1389" s="12"/>
      <c r="RVZ1389" s="12"/>
      <c r="RWA1389" s="12"/>
      <c r="RWB1389" s="12"/>
      <c r="RWC1389" s="12"/>
      <c r="RWD1389" s="12"/>
      <c r="RWE1389" s="12"/>
      <c r="RWF1389" s="12"/>
      <c r="RWG1389" s="12"/>
      <c r="RWH1389" s="12"/>
      <c r="RWI1389" s="12"/>
      <c r="RWJ1389" s="12"/>
      <c r="RWK1389" s="12"/>
      <c r="RWL1389" s="12"/>
      <c r="RWM1389" s="12"/>
      <c r="RWN1389" s="12"/>
      <c r="RWO1389" s="12"/>
      <c r="RWP1389" s="12"/>
      <c r="RWQ1389" s="12"/>
      <c r="RWR1389" s="12"/>
      <c r="RWS1389" s="12"/>
      <c r="RWT1389" s="12"/>
      <c r="RWU1389" s="12"/>
      <c r="RWV1389" s="12"/>
      <c r="RWW1389" s="12"/>
      <c r="RWX1389" s="12"/>
      <c r="RWY1389" s="12"/>
      <c r="RWZ1389" s="12"/>
      <c r="RXA1389" s="12"/>
      <c r="RXB1389" s="12"/>
      <c r="RXC1389" s="12"/>
      <c r="RXD1389" s="12"/>
      <c r="RXE1389" s="12"/>
      <c r="RXF1389" s="12"/>
      <c r="RXG1389" s="12"/>
      <c r="RXH1389" s="12"/>
      <c r="RXI1389" s="12"/>
      <c r="RXJ1389" s="12"/>
      <c r="RXK1389" s="12"/>
      <c r="RXL1389" s="12"/>
      <c r="RXM1389" s="12"/>
      <c r="RXN1389" s="12"/>
      <c r="RXO1389" s="12"/>
      <c r="RXP1389" s="12"/>
      <c r="RXQ1389" s="12"/>
      <c r="RXR1389" s="12"/>
      <c r="RXS1389" s="12"/>
      <c r="RXT1389" s="12"/>
      <c r="RXU1389" s="12"/>
      <c r="RXV1389" s="12"/>
      <c r="RXW1389" s="12"/>
      <c r="RXX1389" s="12"/>
      <c r="RXY1389" s="12"/>
      <c r="RXZ1389" s="12"/>
      <c r="RYA1389" s="12"/>
      <c r="RYB1389" s="12"/>
      <c r="RYC1389" s="12"/>
      <c r="RYD1389" s="12"/>
      <c r="RYE1389" s="12"/>
      <c r="RYF1389" s="12"/>
      <c r="RYG1389" s="12"/>
      <c r="RYH1389" s="12"/>
      <c r="RYI1389" s="12"/>
      <c r="RYJ1389" s="12"/>
      <c r="RYK1389" s="12"/>
      <c r="RYL1389" s="12"/>
      <c r="RYM1389" s="12"/>
      <c r="RYN1389" s="12"/>
      <c r="RYO1389" s="12"/>
      <c r="RYP1389" s="12"/>
      <c r="RYQ1389" s="12"/>
      <c r="RYR1389" s="12"/>
      <c r="RYS1389" s="12"/>
      <c r="RYT1389" s="12"/>
      <c r="RYU1389" s="12"/>
      <c r="RYV1389" s="12"/>
      <c r="RYW1389" s="12"/>
      <c r="RYX1389" s="12"/>
      <c r="RYY1389" s="12"/>
      <c r="RYZ1389" s="12"/>
      <c r="RZA1389" s="12"/>
      <c r="RZB1389" s="12"/>
      <c r="RZC1389" s="12"/>
      <c r="RZD1389" s="12"/>
      <c r="RZE1389" s="12"/>
      <c r="RZF1389" s="12"/>
      <c r="RZG1389" s="12"/>
      <c r="RZH1389" s="12"/>
      <c r="RZI1389" s="12"/>
      <c r="RZJ1389" s="12"/>
      <c r="RZK1389" s="12"/>
      <c r="RZL1389" s="12"/>
      <c r="RZM1389" s="12"/>
      <c r="RZN1389" s="12"/>
      <c r="RZO1389" s="12"/>
      <c r="RZP1389" s="12"/>
      <c r="RZQ1389" s="12"/>
      <c r="RZR1389" s="12"/>
      <c r="RZS1389" s="12"/>
      <c r="RZT1389" s="12"/>
      <c r="RZU1389" s="12"/>
      <c r="RZV1389" s="12"/>
      <c r="RZW1389" s="12"/>
      <c r="RZX1389" s="12"/>
      <c r="RZY1389" s="12"/>
      <c r="RZZ1389" s="12"/>
      <c r="SAA1389" s="12"/>
      <c r="SAB1389" s="12"/>
      <c r="SAC1389" s="12"/>
      <c r="SAD1389" s="12"/>
      <c r="SAE1389" s="12"/>
      <c r="SAF1389" s="12"/>
      <c r="SAG1389" s="12"/>
      <c r="SAH1389" s="12"/>
      <c r="SAI1389" s="12"/>
      <c r="SAJ1389" s="12"/>
      <c r="SAK1389" s="12"/>
      <c r="SAL1389" s="12"/>
      <c r="SAM1389" s="12"/>
      <c r="SAN1389" s="12"/>
      <c r="SAO1389" s="12"/>
      <c r="SAP1389" s="12"/>
      <c r="SAQ1389" s="12"/>
      <c r="SAR1389" s="12"/>
      <c r="SAS1389" s="12"/>
      <c r="SAT1389" s="12"/>
      <c r="SAU1389" s="12"/>
      <c r="SAV1389" s="12"/>
      <c r="SAW1389" s="12"/>
      <c r="SAX1389" s="12"/>
      <c r="SAY1389" s="12"/>
      <c r="SAZ1389" s="12"/>
      <c r="SBA1389" s="12"/>
      <c r="SBB1389" s="12"/>
      <c r="SBC1389" s="12"/>
      <c r="SBD1389" s="12"/>
      <c r="SBE1389" s="12"/>
      <c r="SBF1389" s="12"/>
      <c r="SBG1389" s="12"/>
      <c r="SBH1389" s="12"/>
      <c r="SBI1389" s="12"/>
      <c r="SBJ1389" s="12"/>
      <c r="SBK1389" s="12"/>
      <c r="SBL1389" s="12"/>
      <c r="SBM1389" s="12"/>
      <c r="SBN1389" s="12"/>
      <c r="SBO1389" s="12"/>
      <c r="SBP1389" s="12"/>
      <c r="SBQ1389" s="12"/>
      <c r="SBR1389" s="12"/>
      <c r="SBS1389" s="12"/>
      <c r="SBT1389" s="12"/>
      <c r="SBU1389" s="12"/>
      <c r="SBV1389" s="12"/>
      <c r="SBW1389" s="12"/>
      <c r="SBX1389" s="12"/>
      <c r="SBY1389" s="12"/>
      <c r="SBZ1389" s="12"/>
      <c r="SCA1389" s="12"/>
      <c r="SCB1389" s="12"/>
      <c r="SCC1389" s="12"/>
      <c r="SCD1389" s="12"/>
      <c r="SCE1389" s="12"/>
      <c r="SCF1389" s="12"/>
      <c r="SCG1389" s="12"/>
      <c r="SCH1389" s="12"/>
      <c r="SCI1389" s="12"/>
      <c r="SCJ1389" s="12"/>
      <c r="SCK1389" s="12"/>
      <c r="SCL1389" s="12"/>
      <c r="SCM1389" s="12"/>
      <c r="SCN1389" s="12"/>
      <c r="SCO1389" s="12"/>
      <c r="SCP1389" s="12"/>
      <c r="SCQ1389" s="12"/>
      <c r="SCR1389" s="12"/>
      <c r="SCS1389" s="12"/>
      <c r="SCT1389" s="12"/>
      <c r="SCU1389" s="12"/>
      <c r="SCV1389" s="12"/>
      <c r="SCW1389" s="12"/>
      <c r="SCX1389" s="12"/>
      <c r="SCY1389" s="12"/>
      <c r="SCZ1389" s="12"/>
      <c r="SDA1389" s="12"/>
      <c r="SDB1389" s="12"/>
      <c r="SDC1389" s="12"/>
      <c r="SDD1389" s="12"/>
      <c r="SDE1389" s="12"/>
      <c r="SDF1389" s="12"/>
      <c r="SDG1389" s="12"/>
      <c r="SDH1389" s="12"/>
      <c r="SDI1389" s="12"/>
      <c r="SDJ1389" s="12"/>
      <c r="SDK1389" s="12"/>
      <c r="SDL1389" s="12"/>
      <c r="SDM1389" s="12"/>
      <c r="SDN1389" s="12"/>
      <c r="SDO1389" s="12"/>
      <c r="SDP1389" s="12"/>
      <c r="SDQ1389" s="12"/>
      <c r="SDR1389" s="12"/>
      <c r="SDS1389" s="12"/>
      <c r="SDT1389" s="12"/>
      <c r="SDU1389" s="12"/>
      <c r="SDV1389" s="12"/>
      <c r="SDW1389" s="12"/>
      <c r="SDX1389" s="12"/>
      <c r="SDY1389" s="12"/>
      <c r="SDZ1389" s="12"/>
      <c r="SEA1389" s="12"/>
      <c r="SEB1389" s="12"/>
      <c r="SEC1389" s="12"/>
      <c r="SED1389" s="12"/>
      <c r="SEE1389" s="12"/>
      <c r="SEF1389" s="12"/>
      <c r="SEG1389" s="12"/>
      <c r="SEH1389" s="12"/>
      <c r="SEI1389" s="12"/>
      <c r="SEJ1389" s="12"/>
      <c r="SEK1389" s="12"/>
      <c r="SEL1389" s="12"/>
      <c r="SEM1389" s="12"/>
      <c r="SEN1389" s="12"/>
      <c r="SEO1389" s="12"/>
      <c r="SEP1389" s="12"/>
      <c r="SEQ1389" s="12"/>
      <c r="SER1389" s="12"/>
      <c r="SES1389" s="12"/>
      <c r="SET1389" s="12"/>
      <c r="SEU1389" s="12"/>
      <c r="SEV1389" s="12"/>
      <c r="SEW1389" s="12"/>
      <c r="SEX1389" s="12"/>
      <c r="SEY1389" s="12"/>
      <c r="SEZ1389" s="12"/>
      <c r="SFA1389" s="12"/>
      <c r="SFB1389" s="12"/>
      <c r="SFC1389" s="12"/>
      <c r="SFD1389" s="12"/>
      <c r="SFE1389" s="12"/>
      <c r="SFF1389" s="12"/>
      <c r="SFG1389" s="12"/>
      <c r="SFH1389" s="12"/>
      <c r="SFI1389" s="12"/>
      <c r="SFJ1389" s="12"/>
      <c r="SFK1389" s="12"/>
      <c r="SFL1389" s="12"/>
      <c r="SFM1389" s="12"/>
      <c r="SFN1389" s="12"/>
      <c r="SFO1389" s="12"/>
      <c r="SFP1389" s="12"/>
      <c r="SFQ1389" s="12"/>
      <c r="SFR1389" s="12"/>
      <c r="SFS1389" s="12"/>
      <c r="SFT1389" s="12"/>
      <c r="SFU1389" s="12"/>
      <c r="SFV1389" s="12"/>
      <c r="SFW1389" s="12"/>
      <c r="SFX1389" s="12"/>
      <c r="SFY1389" s="12"/>
      <c r="SFZ1389" s="12"/>
      <c r="SGA1389" s="12"/>
      <c r="SGB1389" s="12"/>
      <c r="SGC1389" s="12"/>
      <c r="SGD1389" s="12"/>
      <c r="SGE1389" s="12"/>
      <c r="SGF1389" s="12"/>
      <c r="SGG1389" s="12"/>
      <c r="SGH1389" s="12"/>
      <c r="SGI1389" s="12"/>
      <c r="SGJ1389" s="12"/>
      <c r="SGK1389" s="12"/>
      <c r="SGL1389" s="12"/>
      <c r="SGM1389" s="12"/>
      <c r="SGN1389" s="12"/>
      <c r="SGO1389" s="12"/>
      <c r="SGP1389" s="12"/>
      <c r="SGQ1389" s="12"/>
      <c r="SGR1389" s="12"/>
      <c r="SGS1389" s="12"/>
      <c r="SGT1389" s="12"/>
      <c r="SGU1389" s="12"/>
      <c r="SGV1389" s="12"/>
      <c r="SGW1389" s="12"/>
      <c r="SGX1389" s="12"/>
      <c r="SGY1389" s="12"/>
      <c r="SGZ1389" s="12"/>
      <c r="SHA1389" s="12"/>
      <c r="SHB1389" s="12"/>
      <c r="SHC1389" s="12"/>
      <c r="SHD1389" s="12"/>
      <c r="SHE1389" s="12"/>
      <c r="SHF1389" s="12"/>
      <c r="SHG1389" s="12"/>
      <c r="SHH1389" s="12"/>
      <c r="SHI1389" s="12"/>
      <c r="SHJ1389" s="12"/>
      <c r="SHK1389" s="12"/>
      <c r="SHL1389" s="12"/>
      <c r="SHM1389" s="12"/>
      <c r="SHN1389" s="12"/>
      <c r="SHO1389" s="12"/>
      <c r="SHP1389" s="12"/>
      <c r="SHQ1389" s="12"/>
      <c r="SHR1389" s="12"/>
      <c r="SHS1389" s="12"/>
      <c r="SHT1389" s="12"/>
      <c r="SHU1389" s="12"/>
      <c r="SHV1389" s="12"/>
      <c r="SHW1389" s="12"/>
      <c r="SHX1389" s="12"/>
      <c r="SHY1389" s="12"/>
      <c r="SHZ1389" s="12"/>
      <c r="SIA1389" s="12"/>
      <c r="SIB1389" s="12"/>
      <c r="SIC1389" s="12"/>
      <c r="SID1389" s="12"/>
      <c r="SIE1389" s="12"/>
      <c r="SIF1389" s="12"/>
      <c r="SIG1389" s="12"/>
      <c r="SIH1389" s="12"/>
      <c r="SII1389" s="12"/>
      <c r="SIJ1389" s="12"/>
      <c r="SIK1389" s="12"/>
      <c r="SIL1389" s="12"/>
      <c r="SIM1389" s="12"/>
      <c r="SIN1389" s="12"/>
      <c r="SIO1389" s="12"/>
      <c r="SIP1389" s="12"/>
      <c r="SIQ1389" s="12"/>
      <c r="SIR1389" s="12"/>
      <c r="SIS1389" s="12"/>
      <c r="SIT1389" s="12"/>
      <c r="SIU1389" s="12"/>
      <c r="SIV1389" s="12"/>
      <c r="SIW1389" s="12"/>
      <c r="SIX1389" s="12"/>
      <c r="SIY1389" s="12"/>
      <c r="SIZ1389" s="12"/>
      <c r="SJA1389" s="12"/>
      <c r="SJB1389" s="12"/>
      <c r="SJC1389" s="12"/>
      <c r="SJD1389" s="12"/>
      <c r="SJE1389" s="12"/>
      <c r="SJF1389" s="12"/>
      <c r="SJG1389" s="12"/>
      <c r="SJH1389" s="12"/>
      <c r="SJI1389" s="12"/>
      <c r="SJJ1389" s="12"/>
      <c r="SJK1389" s="12"/>
      <c r="SJL1389" s="12"/>
      <c r="SJM1389" s="12"/>
      <c r="SJN1389" s="12"/>
      <c r="SJO1389" s="12"/>
      <c r="SJP1389" s="12"/>
      <c r="SJQ1389" s="12"/>
      <c r="SJR1389" s="12"/>
      <c r="SJS1389" s="12"/>
      <c r="SJT1389" s="12"/>
      <c r="SJU1389" s="12"/>
      <c r="SJV1389" s="12"/>
      <c r="SJW1389" s="12"/>
      <c r="SJX1389" s="12"/>
      <c r="SJY1389" s="12"/>
      <c r="SJZ1389" s="12"/>
      <c r="SKA1389" s="12"/>
      <c r="SKB1389" s="12"/>
      <c r="SKC1389" s="12"/>
      <c r="SKD1389" s="12"/>
      <c r="SKE1389" s="12"/>
      <c r="SKF1389" s="12"/>
      <c r="SKG1389" s="12"/>
      <c r="SKH1389" s="12"/>
      <c r="SKI1389" s="12"/>
      <c r="SKJ1389" s="12"/>
      <c r="SKK1389" s="12"/>
      <c r="SKL1389" s="12"/>
      <c r="SKM1389" s="12"/>
      <c r="SKN1389" s="12"/>
      <c r="SKO1389" s="12"/>
      <c r="SKP1389" s="12"/>
      <c r="SKQ1389" s="12"/>
      <c r="SKR1389" s="12"/>
      <c r="SKS1389" s="12"/>
      <c r="SKT1389" s="12"/>
      <c r="SKU1389" s="12"/>
      <c r="SKV1389" s="12"/>
      <c r="SKW1389" s="12"/>
      <c r="SKX1389" s="12"/>
      <c r="SKY1389" s="12"/>
      <c r="SKZ1389" s="12"/>
      <c r="SLA1389" s="12"/>
      <c r="SLB1389" s="12"/>
      <c r="SLC1389" s="12"/>
      <c r="SLD1389" s="12"/>
      <c r="SLE1389" s="12"/>
      <c r="SLF1389" s="12"/>
      <c r="SLG1389" s="12"/>
      <c r="SLH1389" s="12"/>
      <c r="SLI1389" s="12"/>
      <c r="SLJ1389" s="12"/>
      <c r="SLK1389" s="12"/>
      <c r="SLL1389" s="12"/>
      <c r="SLM1389" s="12"/>
      <c r="SLN1389" s="12"/>
      <c r="SLO1389" s="12"/>
      <c r="SLP1389" s="12"/>
      <c r="SLQ1389" s="12"/>
      <c r="SLR1389" s="12"/>
      <c r="SLS1389" s="12"/>
      <c r="SLT1389" s="12"/>
      <c r="SLU1389" s="12"/>
      <c r="SLV1389" s="12"/>
      <c r="SLW1389" s="12"/>
      <c r="SLX1389" s="12"/>
      <c r="SLY1389" s="12"/>
      <c r="SLZ1389" s="12"/>
      <c r="SMA1389" s="12"/>
      <c r="SMB1389" s="12"/>
      <c r="SMC1389" s="12"/>
      <c r="SMD1389" s="12"/>
      <c r="SME1389" s="12"/>
      <c r="SMF1389" s="12"/>
      <c r="SMG1389" s="12"/>
      <c r="SMH1389" s="12"/>
      <c r="SMI1389" s="12"/>
      <c r="SMJ1389" s="12"/>
      <c r="SMK1389" s="12"/>
      <c r="SML1389" s="12"/>
      <c r="SMM1389" s="12"/>
      <c r="SMN1389" s="12"/>
      <c r="SMO1389" s="12"/>
      <c r="SMP1389" s="12"/>
      <c r="SMQ1389" s="12"/>
      <c r="SMR1389" s="12"/>
      <c r="SMS1389" s="12"/>
      <c r="SMT1389" s="12"/>
      <c r="SMU1389" s="12"/>
      <c r="SMV1389" s="12"/>
      <c r="SMW1389" s="12"/>
      <c r="SMX1389" s="12"/>
      <c r="SMY1389" s="12"/>
      <c r="SMZ1389" s="12"/>
      <c r="SNA1389" s="12"/>
      <c r="SNB1389" s="12"/>
      <c r="SNC1389" s="12"/>
      <c r="SND1389" s="12"/>
      <c r="SNE1389" s="12"/>
      <c r="SNF1389" s="12"/>
      <c r="SNG1389" s="12"/>
      <c r="SNH1389" s="12"/>
      <c r="SNI1389" s="12"/>
      <c r="SNJ1389" s="12"/>
      <c r="SNK1389" s="12"/>
      <c r="SNL1389" s="12"/>
      <c r="SNM1389" s="12"/>
      <c r="SNN1389" s="12"/>
      <c r="SNO1389" s="12"/>
      <c r="SNP1389" s="12"/>
      <c r="SNQ1389" s="12"/>
      <c r="SNR1389" s="12"/>
      <c r="SNS1389" s="12"/>
      <c r="SNT1389" s="12"/>
      <c r="SNU1389" s="12"/>
      <c r="SNV1389" s="12"/>
      <c r="SNW1389" s="12"/>
      <c r="SNX1389" s="12"/>
      <c r="SNY1389" s="12"/>
      <c r="SNZ1389" s="12"/>
      <c r="SOA1389" s="12"/>
      <c r="SOB1389" s="12"/>
      <c r="SOC1389" s="12"/>
      <c r="SOD1389" s="12"/>
      <c r="SOE1389" s="12"/>
      <c r="SOF1389" s="12"/>
      <c r="SOG1389" s="12"/>
      <c r="SOH1389" s="12"/>
      <c r="SOI1389" s="12"/>
      <c r="SOJ1389" s="12"/>
      <c r="SOK1389" s="12"/>
      <c r="SOL1389" s="12"/>
      <c r="SOM1389" s="12"/>
      <c r="SON1389" s="12"/>
      <c r="SOO1389" s="12"/>
      <c r="SOP1389" s="12"/>
      <c r="SOQ1389" s="12"/>
      <c r="SOR1389" s="12"/>
      <c r="SOS1389" s="12"/>
      <c r="SOT1389" s="12"/>
      <c r="SOU1389" s="12"/>
      <c r="SOV1389" s="12"/>
      <c r="SOW1389" s="12"/>
      <c r="SOX1389" s="12"/>
      <c r="SOY1389" s="12"/>
      <c r="SOZ1389" s="12"/>
      <c r="SPA1389" s="12"/>
      <c r="SPB1389" s="12"/>
      <c r="SPC1389" s="12"/>
      <c r="SPD1389" s="12"/>
      <c r="SPE1389" s="12"/>
      <c r="SPF1389" s="12"/>
      <c r="SPG1389" s="12"/>
      <c r="SPH1389" s="12"/>
      <c r="SPI1389" s="12"/>
      <c r="SPJ1389" s="12"/>
      <c r="SPK1389" s="12"/>
      <c r="SPL1389" s="12"/>
      <c r="SPM1389" s="12"/>
      <c r="SPN1389" s="12"/>
      <c r="SPO1389" s="12"/>
      <c r="SPP1389" s="12"/>
      <c r="SPQ1389" s="12"/>
      <c r="SPR1389" s="12"/>
      <c r="SPS1389" s="12"/>
      <c r="SPT1389" s="12"/>
      <c r="SPU1389" s="12"/>
      <c r="SPV1389" s="12"/>
      <c r="SPW1389" s="12"/>
      <c r="SPX1389" s="12"/>
      <c r="SPY1389" s="12"/>
      <c r="SPZ1389" s="12"/>
      <c r="SQA1389" s="12"/>
      <c r="SQB1389" s="12"/>
      <c r="SQC1389" s="12"/>
      <c r="SQD1389" s="12"/>
      <c r="SQE1389" s="12"/>
      <c r="SQF1389" s="12"/>
      <c r="SQG1389" s="12"/>
      <c r="SQH1389" s="12"/>
      <c r="SQI1389" s="12"/>
      <c r="SQJ1389" s="12"/>
      <c r="SQK1389" s="12"/>
      <c r="SQL1389" s="12"/>
      <c r="SQM1389" s="12"/>
      <c r="SQN1389" s="12"/>
      <c r="SQO1389" s="12"/>
      <c r="SQP1389" s="12"/>
      <c r="SQQ1389" s="12"/>
      <c r="SQR1389" s="12"/>
      <c r="SQS1389" s="12"/>
      <c r="SQT1389" s="12"/>
      <c r="SQU1389" s="12"/>
      <c r="SQV1389" s="12"/>
      <c r="SQW1389" s="12"/>
      <c r="SQX1389" s="12"/>
      <c r="SQY1389" s="12"/>
      <c r="SQZ1389" s="12"/>
      <c r="SRA1389" s="12"/>
      <c r="SRB1389" s="12"/>
      <c r="SRC1389" s="12"/>
      <c r="SRD1389" s="12"/>
      <c r="SRE1389" s="12"/>
      <c r="SRF1389" s="12"/>
      <c r="SRG1389" s="12"/>
      <c r="SRH1389" s="12"/>
      <c r="SRI1389" s="12"/>
      <c r="SRJ1389" s="12"/>
      <c r="SRK1389" s="12"/>
      <c r="SRL1389" s="12"/>
      <c r="SRM1389" s="12"/>
      <c r="SRN1389" s="12"/>
      <c r="SRO1389" s="12"/>
      <c r="SRP1389" s="12"/>
      <c r="SRQ1389" s="12"/>
      <c r="SRR1389" s="12"/>
      <c r="SRS1389" s="12"/>
      <c r="SRT1389" s="12"/>
      <c r="SRU1389" s="12"/>
      <c r="SRV1389" s="12"/>
      <c r="SRW1389" s="12"/>
      <c r="SRX1389" s="12"/>
      <c r="SRY1389" s="12"/>
      <c r="SRZ1389" s="12"/>
      <c r="SSA1389" s="12"/>
      <c r="SSB1389" s="12"/>
      <c r="SSC1389" s="12"/>
      <c r="SSD1389" s="12"/>
      <c r="SSE1389" s="12"/>
      <c r="SSF1389" s="12"/>
      <c r="SSG1389" s="12"/>
      <c r="SSH1389" s="12"/>
      <c r="SSI1389" s="12"/>
      <c r="SSJ1389" s="12"/>
      <c r="SSK1389" s="12"/>
      <c r="SSL1389" s="12"/>
      <c r="SSM1389" s="12"/>
      <c r="SSN1389" s="12"/>
      <c r="SSO1389" s="12"/>
      <c r="SSP1389" s="12"/>
      <c r="SSQ1389" s="12"/>
      <c r="SSR1389" s="12"/>
      <c r="SSS1389" s="12"/>
      <c r="SST1389" s="12"/>
      <c r="SSU1389" s="12"/>
      <c r="SSV1389" s="12"/>
      <c r="SSW1389" s="12"/>
      <c r="SSX1389" s="12"/>
      <c r="SSY1389" s="12"/>
      <c r="SSZ1389" s="12"/>
      <c r="STA1389" s="12"/>
      <c r="STB1389" s="12"/>
      <c r="STC1389" s="12"/>
      <c r="STD1389" s="12"/>
      <c r="STE1389" s="12"/>
      <c r="STF1389" s="12"/>
      <c r="STG1389" s="12"/>
      <c r="STH1389" s="12"/>
      <c r="STI1389" s="12"/>
      <c r="STJ1389" s="12"/>
      <c r="STK1389" s="12"/>
      <c r="STL1389" s="12"/>
      <c r="STM1389" s="12"/>
      <c r="STN1389" s="12"/>
      <c r="STO1389" s="12"/>
      <c r="STP1389" s="12"/>
      <c r="STQ1389" s="12"/>
      <c r="STR1389" s="12"/>
      <c r="STS1389" s="12"/>
      <c r="STT1389" s="12"/>
      <c r="STU1389" s="12"/>
      <c r="STV1389" s="12"/>
      <c r="STW1389" s="12"/>
      <c r="STX1389" s="12"/>
      <c r="STY1389" s="12"/>
      <c r="STZ1389" s="12"/>
      <c r="SUA1389" s="12"/>
      <c r="SUB1389" s="12"/>
      <c r="SUC1389" s="12"/>
      <c r="SUD1389" s="12"/>
      <c r="SUE1389" s="12"/>
      <c r="SUF1389" s="12"/>
      <c r="SUG1389" s="12"/>
      <c r="SUH1389" s="12"/>
      <c r="SUI1389" s="12"/>
      <c r="SUJ1389" s="12"/>
      <c r="SUK1389" s="12"/>
      <c r="SUL1389" s="12"/>
      <c r="SUM1389" s="12"/>
      <c r="SUN1389" s="12"/>
      <c r="SUO1389" s="12"/>
      <c r="SUP1389" s="12"/>
      <c r="SUQ1389" s="12"/>
      <c r="SUR1389" s="12"/>
      <c r="SUS1389" s="12"/>
      <c r="SUT1389" s="12"/>
      <c r="SUU1389" s="12"/>
      <c r="SUV1389" s="12"/>
      <c r="SUW1389" s="12"/>
      <c r="SUX1389" s="12"/>
      <c r="SUY1389" s="12"/>
      <c r="SUZ1389" s="12"/>
      <c r="SVA1389" s="12"/>
      <c r="SVB1389" s="12"/>
      <c r="SVC1389" s="12"/>
      <c r="SVD1389" s="12"/>
      <c r="SVE1389" s="12"/>
      <c r="SVF1389" s="12"/>
      <c r="SVG1389" s="12"/>
      <c r="SVH1389" s="12"/>
      <c r="SVI1389" s="12"/>
      <c r="SVJ1389" s="12"/>
      <c r="SVK1389" s="12"/>
      <c r="SVL1389" s="12"/>
      <c r="SVM1389" s="12"/>
      <c r="SVN1389" s="12"/>
      <c r="SVO1389" s="12"/>
      <c r="SVP1389" s="12"/>
      <c r="SVQ1389" s="12"/>
      <c r="SVR1389" s="12"/>
      <c r="SVS1389" s="12"/>
      <c r="SVT1389" s="12"/>
      <c r="SVU1389" s="12"/>
      <c r="SVV1389" s="12"/>
      <c r="SVW1389" s="12"/>
      <c r="SVX1389" s="12"/>
      <c r="SVY1389" s="12"/>
      <c r="SVZ1389" s="12"/>
      <c r="SWA1389" s="12"/>
      <c r="SWB1389" s="12"/>
      <c r="SWC1389" s="12"/>
      <c r="SWD1389" s="12"/>
      <c r="SWE1389" s="12"/>
      <c r="SWF1389" s="12"/>
      <c r="SWG1389" s="12"/>
      <c r="SWH1389" s="12"/>
      <c r="SWI1389" s="12"/>
      <c r="SWJ1389" s="12"/>
      <c r="SWK1389" s="12"/>
      <c r="SWL1389" s="12"/>
      <c r="SWM1389" s="12"/>
      <c r="SWN1389" s="12"/>
      <c r="SWO1389" s="12"/>
      <c r="SWP1389" s="12"/>
      <c r="SWQ1389" s="12"/>
      <c r="SWR1389" s="12"/>
      <c r="SWS1389" s="12"/>
      <c r="SWT1389" s="12"/>
      <c r="SWU1389" s="12"/>
      <c r="SWV1389" s="12"/>
      <c r="SWW1389" s="12"/>
      <c r="SWX1389" s="12"/>
      <c r="SWY1389" s="12"/>
      <c r="SWZ1389" s="12"/>
      <c r="SXA1389" s="12"/>
      <c r="SXB1389" s="12"/>
      <c r="SXC1389" s="12"/>
      <c r="SXD1389" s="12"/>
      <c r="SXE1389" s="12"/>
      <c r="SXF1389" s="12"/>
      <c r="SXG1389" s="12"/>
      <c r="SXH1389" s="12"/>
      <c r="SXI1389" s="12"/>
      <c r="SXJ1389" s="12"/>
      <c r="SXK1389" s="12"/>
      <c r="SXL1389" s="12"/>
      <c r="SXM1389" s="12"/>
      <c r="SXN1389" s="12"/>
      <c r="SXO1389" s="12"/>
      <c r="SXP1389" s="12"/>
      <c r="SXQ1389" s="12"/>
      <c r="SXR1389" s="12"/>
      <c r="SXS1389" s="12"/>
      <c r="SXT1389" s="12"/>
      <c r="SXU1389" s="12"/>
      <c r="SXV1389" s="12"/>
      <c r="SXW1389" s="12"/>
      <c r="SXX1389" s="12"/>
      <c r="SXY1389" s="12"/>
      <c r="SXZ1389" s="12"/>
      <c r="SYA1389" s="12"/>
      <c r="SYB1389" s="12"/>
      <c r="SYC1389" s="12"/>
      <c r="SYD1389" s="12"/>
      <c r="SYE1389" s="12"/>
      <c r="SYF1389" s="12"/>
      <c r="SYG1389" s="12"/>
      <c r="SYH1389" s="12"/>
      <c r="SYI1389" s="12"/>
      <c r="SYJ1389" s="12"/>
      <c r="SYK1389" s="12"/>
      <c r="SYL1389" s="12"/>
      <c r="SYM1389" s="12"/>
      <c r="SYN1389" s="12"/>
      <c r="SYO1389" s="12"/>
      <c r="SYP1389" s="12"/>
      <c r="SYQ1389" s="12"/>
      <c r="SYR1389" s="12"/>
      <c r="SYS1389" s="12"/>
      <c r="SYT1389" s="12"/>
      <c r="SYU1389" s="12"/>
      <c r="SYV1389" s="12"/>
      <c r="SYW1389" s="12"/>
      <c r="SYX1389" s="12"/>
      <c r="SYY1389" s="12"/>
      <c r="SYZ1389" s="12"/>
      <c r="SZA1389" s="12"/>
      <c r="SZB1389" s="12"/>
      <c r="SZC1389" s="12"/>
      <c r="SZD1389" s="12"/>
      <c r="SZE1389" s="12"/>
      <c r="SZF1389" s="12"/>
      <c r="SZG1389" s="12"/>
      <c r="SZH1389" s="12"/>
      <c r="SZI1389" s="12"/>
      <c r="SZJ1389" s="12"/>
      <c r="SZK1389" s="12"/>
      <c r="SZL1389" s="12"/>
      <c r="SZM1389" s="12"/>
      <c r="SZN1389" s="12"/>
      <c r="SZO1389" s="12"/>
      <c r="SZP1389" s="12"/>
      <c r="SZQ1389" s="12"/>
      <c r="SZR1389" s="12"/>
      <c r="SZS1389" s="12"/>
      <c r="SZT1389" s="12"/>
      <c r="SZU1389" s="12"/>
      <c r="SZV1389" s="12"/>
      <c r="SZW1389" s="12"/>
      <c r="SZX1389" s="12"/>
      <c r="SZY1389" s="12"/>
      <c r="SZZ1389" s="12"/>
      <c r="TAA1389" s="12"/>
      <c r="TAB1389" s="12"/>
      <c r="TAC1389" s="12"/>
      <c r="TAD1389" s="12"/>
      <c r="TAE1389" s="12"/>
      <c r="TAF1389" s="12"/>
      <c r="TAG1389" s="12"/>
      <c r="TAH1389" s="12"/>
      <c r="TAI1389" s="12"/>
      <c r="TAJ1389" s="12"/>
      <c r="TAK1389" s="12"/>
      <c r="TAL1389" s="12"/>
      <c r="TAM1389" s="12"/>
      <c r="TAN1389" s="12"/>
      <c r="TAO1389" s="12"/>
      <c r="TAP1389" s="12"/>
      <c r="TAQ1389" s="12"/>
      <c r="TAR1389" s="12"/>
      <c r="TAS1389" s="12"/>
      <c r="TAT1389" s="12"/>
      <c r="TAU1389" s="12"/>
      <c r="TAV1389" s="12"/>
      <c r="TAW1389" s="12"/>
      <c r="TAX1389" s="12"/>
      <c r="TAY1389" s="12"/>
      <c r="TAZ1389" s="12"/>
      <c r="TBA1389" s="12"/>
      <c r="TBB1389" s="12"/>
      <c r="TBC1389" s="12"/>
      <c r="TBD1389" s="12"/>
      <c r="TBE1389" s="12"/>
      <c r="TBF1389" s="12"/>
      <c r="TBG1389" s="12"/>
      <c r="TBH1389" s="12"/>
      <c r="TBI1389" s="12"/>
      <c r="TBJ1389" s="12"/>
      <c r="TBK1389" s="12"/>
      <c r="TBL1389" s="12"/>
      <c r="TBM1389" s="12"/>
      <c r="TBN1389" s="12"/>
      <c r="TBO1389" s="12"/>
      <c r="TBP1389" s="12"/>
      <c r="TBQ1389" s="12"/>
      <c r="TBR1389" s="12"/>
      <c r="TBS1389" s="12"/>
      <c r="TBT1389" s="12"/>
      <c r="TBU1389" s="12"/>
      <c r="TBV1389" s="12"/>
      <c r="TBW1389" s="12"/>
      <c r="TBX1389" s="12"/>
      <c r="TBY1389" s="12"/>
      <c r="TBZ1389" s="12"/>
      <c r="TCA1389" s="12"/>
      <c r="TCB1389" s="12"/>
      <c r="TCC1389" s="12"/>
      <c r="TCD1389" s="12"/>
      <c r="TCE1389" s="12"/>
      <c r="TCF1389" s="12"/>
      <c r="TCG1389" s="12"/>
      <c r="TCH1389" s="12"/>
      <c r="TCI1389" s="12"/>
      <c r="TCJ1389" s="12"/>
      <c r="TCK1389" s="12"/>
      <c r="TCL1389" s="12"/>
      <c r="TCM1389" s="12"/>
      <c r="TCN1389" s="12"/>
      <c r="TCO1389" s="12"/>
      <c r="TCP1389" s="12"/>
      <c r="TCQ1389" s="12"/>
      <c r="TCR1389" s="12"/>
      <c r="TCS1389" s="12"/>
      <c r="TCT1389" s="12"/>
      <c r="TCU1389" s="12"/>
      <c r="TCV1389" s="12"/>
      <c r="TCW1389" s="12"/>
      <c r="TCX1389" s="12"/>
      <c r="TCY1389" s="12"/>
      <c r="TCZ1389" s="12"/>
      <c r="TDA1389" s="12"/>
      <c r="TDB1389" s="12"/>
      <c r="TDC1389" s="12"/>
      <c r="TDD1389" s="12"/>
      <c r="TDE1389" s="12"/>
      <c r="TDF1389" s="12"/>
      <c r="TDG1389" s="12"/>
      <c r="TDH1389" s="12"/>
      <c r="TDI1389" s="12"/>
      <c r="TDJ1389" s="12"/>
      <c r="TDK1389" s="12"/>
      <c r="TDL1389" s="12"/>
      <c r="TDM1389" s="12"/>
      <c r="TDN1389" s="12"/>
      <c r="TDO1389" s="12"/>
      <c r="TDP1389" s="12"/>
      <c r="TDQ1389" s="12"/>
      <c r="TDR1389" s="12"/>
      <c r="TDS1389" s="12"/>
      <c r="TDT1389" s="12"/>
      <c r="TDU1389" s="12"/>
      <c r="TDV1389" s="12"/>
      <c r="TDW1389" s="12"/>
      <c r="TDX1389" s="12"/>
      <c r="TDY1389" s="12"/>
      <c r="TDZ1389" s="12"/>
      <c r="TEA1389" s="12"/>
      <c r="TEB1389" s="12"/>
      <c r="TEC1389" s="12"/>
      <c r="TED1389" s="12"/>
      <c r="TEE1389" s="12"/>
      <c r="TEF1389" s="12"/>
      <c r="TEG1389" s="12"/>
      <c r="TEH1389" s="12"/>
      <c r="TEI1389" s="12"/>
      <c r="TEJ1389" s="12"/>
      <c r="TEK1389" s="12"/>
      <c r="TEL1389" s="12"/>
      <c r="TEM1389" s="12"/>
      <c r="TEN1389" s="12"/>
      <c r="TEO1389" s="12"/>
      <c r="TEP1389" s="12"/>
      <c r="TEQ1389" s="12"/>
      <c r="TER1389" s="12"/>
      <c r="TES1389" s="12"/>
      <c r="TET1389" s="12"/>
      <c r="TEU1389" s="12"/>
      <c r="TEV1389" s="12"/>
      <c r="TEW1389" s="12"/>
      <c r="TEX1389" s="12"/>
      <c r="TEY1389" s="12"/>
      <c r="TEZ1389" s="12"/>
      <c r="TFA1389" s="12"/>
      <c r="TFB1389" s="12"/>
      <c r="TFC1389" s="12"/>
      <c r="TFD1389" s="12"/>
      <c r="TFE1389" s="12"/>
      <c r="TFF1389" s="12"/>
      <c r="TFG1389" s="12"/>
      <c r="TFH1389" s="12"/>
      <c r="TFI1389" s="12"/>
      <c r="TFJ1389" s="12"/>
      <c r="TFK1389" s="12"/>
      <c r="TFL1389" s="12"/>
      <c r="TFM1389" s="12"/>
      <c r="TFN1389" s="12"/>
      <c r="TFO1389" s="12"/>
      <c r="TFP1389" s="12"/>
      <c r="TFQ1389" s="12"/>
      <c r="TFR1389" s="12"/>
      <c r="TFS1389" s="12"/>
      <c r="TFT1389" s="12"/>
      <c r="TFU1389" s="12"/>
      <c r="TFV1389" s="12"/>
      <c r="TFW1389" s="12"/>
      <c r="TFX1389" s="12"/>
      <c r="TFY1389" s="12"/>
      <c r="TFZ1389" s="12"/>
      <c r="TGA1389" s="12"/>
      <c r="TGB1389" s="12"/>
      <c r="TGC1389" s="12"/>
      <c r="TGD1389" s="12"/>
      <c r="TGE1389" s="12"/>
      <c r="TGF1389" s="12"/>
      <c r="TGG1389" s="12"/>
      <c r="TGH1389" s="12"/>
      <c r="TGI1389" s="12"/>
      <c r="TGJ1389" s="12"/>
      <c r="TGK1389" s="12"/>
      <c r="TGL1389" s="12"/>
      <c r="TGM1389" s="12"/>
      <c r="TGN1389" s="12"/>
      <c r="TGO1389" s="12"/>
      <c r="TGP1389" s="12"/>
      <c r="TGQ1389" s="12"/>
      <c r="TGR1389" s="12"/>
      <c r="TGS1389" s="12"/>
      <c r="TGT1389" s="12"/>
      <c r="TGU1389" s="12"/>
      <c r="TGV1389" s="12"/>
      <c r="TGW1389" s="12"/>
      <c r="TGX1389" s="12"/>
      <c r="TGY1389" s="12"/>
      <c r="TGZ1389" s="12"/>
      <c r="THA1389" s="12"/>
      <c r="THB1389" s="12"/>
      <c r="THC1389" s="12"/>
      <c r="THD1389" s="12"/>
      <c r="THE1389" s="12"/>
      <c r="THF1389" s="12"/>
      <c r="THG1389" s="12"/>
      <c r="THH1389" s="12"/>
      <c r="THI1389" s="12"/>
      <c r="THJ1389" s="12"/>
      <c r="THK1389" s="12"/>
      <c r="THL1389" s="12"/>
      <c r="THM1389" s="12"/>
      <c r="THN1389" s="12"/>
      <c r="THO1389" s="12"/>
      <c r="THP1389" s="12"/>
      <c r="THQ1389" s="12"/>
      <c r="THR1389" s="12"/>
      <c r="THS1389" s="12"/>
      <c r="THT1389" s="12"/>
      <c r="THU1389" s="12"/>
      <c r="THV1389" s="12"/>
      <c r="THW1389" s="12"/>
      <c r="THX1389" s="12"/>
      <c r="THY1389" s="12"/>
      <c r="THZ1389" s="12"/>
      <c r="TIA1389" s="12"/>
      <c r="TIB1389" s="12"/>
      <c r="TIC1389" s="12"/>
      <c r="TID1389" s="12"/>
      <c r="TIE1389" s="12"/>
      <c r="TIF1389" s="12"/>
      <c r="TIG1389" s="12"/>
      <c r="TIH1389" s="12"/>
      <c r="TII1389" s="12"/>
      <c r="TIJ1389" s="12"/>
      <c r="TIK1389" s="12"/>
      <c r="TIL1389" s="12"/>
      <c r="TIM1389" s="12"/>
      <c r="TIN1389" s="12"/>
      <c r="TIO1389" s="12"/>
      <c r="TIP1389" s="12"/>
      <c r="TIQ1389" s="12"/>
      <c r="TIR1389" s="12"/>
      <c r="TIS1389" s="12"/>
      <c r="TIT1389" s="12"/>
      <c r="TIU1389" s="12"/>
      <c r="TIV1389" s="12"/>
      <c r="TIW1389" s="12"/>
      <c r="TIX1389" s="12"/>
      <c r="TIY1389" s="12"/>
      <c r="TIZ1389" s="12"/>
      <c r="TJA1389" s="12"/>
      <c r="TJB1389" s="12"/>
      <c r="TJC1389" s="12"/>
      <c r="TJD1389" s="12"/>
      <c r="TJE1389" s="12"/>
      <c r="TJF1389" s="12"/>
      <c r="TJG1389" s="12"/>
      <c r="TJH1389" s="12"/>
      <c r="TJI1389" s="12"/>
      <c r="TJJ1389" s="12"/>
      <c r="TJK1389" s="12"/>
      <c r="TJL1389" s="12"/>
      <c r="TJM1389" s="12"/>
      <c r="TJN1389" s="12"/>
      <c r="TJO1389" s="12"/>
      <c r="TJP1389" s="12"/>
      <c r="TJQ1389" s="12"/>
      <c r="TJR1389" s="12"/>
      <c r="TJS1389" s="12"/>
      <c r="TJT1389" s="12"/>
      <c r="TJU1389" s="12"/>
      <c r="TJV1389" s="12"/>
      <c r="TJW1389" s="12"/>
      <c r="TJX1389" s="12"/>
      <c r="TJY1389" s="12"/>
      <c r="TJZ1389" s="12"/>
      <c r="TKA1389" s="12"/>
      <c r="TKB1389" s="12"/>
      <c r="TKC1389" s="12"/>
      <c r="TKD1389" s="12"/>
      <c r="TKE1389" s="12"/>
      <c r="TKF1389" s="12"/>
      <c r="TKG1389" s="12"/>
      <c r="TKH1389" s="12"/>
      <c r="TKI1389" s="12"/>
      <c r="TKJ1389" s="12"/>
      <c r="TKK1389" s="12"/>
      <c r="TKL1389" s="12"/>
      <c r="TKM1389" s="12"/>
      <c r="TKN1389" s="12"/>
      <c r="TKO1389" s="12"/>
      <c r="TKP1389" s="12"/>
      <c r="TKQ1389" s="12"/>
      <c r="TKR1389" s="12"/>
      <c r="TKS1389" s="12"/>
      <c r="TKT1389" s="12"/>
      <c r="TKU1389" s="12"/>
      <c r="TKV1389" s="12"/>
      <c r="TKW1389" s="12"/>
      <c r="TKX1389" s="12"/>
      <c r="TKY1389" s="12"/>
      <c r="TKZ1389" s="12"/>
      <c r="TLA1389" s="12"/>
      <c r="TLB1389" s="12"/>
      <c r="TLC1389" s="12"/>
      <c r="TLD1389" s="12"/>
      <c r="TLE1389" s="12"/>
      <c r="TLF1389" s="12"/>
      <c r="TLG1389" s="12"/>
      <c r="TLH1389" s="12"/>
      <c r="TLI1389" s="12"/>
      <c r="TLJ1389" s="12"/>
      <c r="TLK1389" s="12"/>
      <c r="TLL1389" s="12"/>
      <c r="TLM1389" s="12"/>
      <c r="TLN1389" s="12"/>
      <c r="TLO1389" s="12"/>
      <c r="TLP1389" s="12"/>
      <c r="TLQ1389" s="12"/>
      <c r="TLR1389" s="12"/>
      <c r="TLS1389" s="12"/>
      <c r="TLT1389" s="12"/>
      <c r="TLU1389" s="12"/>
      <c r="TLV1389" s="12"/>
      <c r="TLW1389" s="12"/>
      <c r="TLX1389" s="12"/>
      <c r="TLY1389" s="12"/>
      <c r="TLZ1389" s="12"/>
      <c r="TMA1389" s="12"/>
      <c r="TMB1389" s="12"/>
      <c r="TMC1389" s="12"/>
      <c r="TMD1389" s="12"/>
      <c r="TME1389" s="12"/>
      <c r="TMF1389" s="12"/>
      <c r="TMG1389" s="12"/>
      <c r="TMH1389" s="12"/>
      <c r="TMI1389" s="12"/>
      <c r="TMJ1389" s="12"/>
      <c r="TMK1389" s="12"/>
      <c r="TML1389" s="12"/>
      <c r="TMM1389" s="12"/>
      <c r="TMN1389" s="12"/>
      <c r="TMO1389" s="12"/>
      <c r="TMP1389" s="12"/>
      <c r="TMQ1389" s="12"/>
      <c r="TMR1389" s="12"/>
      <c r="TMS1389" s="12"/>
      <c r="TMT1389" s="12"/>
      <c r="TMU1389" s="12"/>
      <c r="TMV1389" s="12"/>
      <c r="TMW1389" s="12"/>
      <c r="TMX1389" s="12"/>
      <c r="TMY1389" s="12"/>
      <c r="TMZ1389" s="12"/>
      <c r="TNA1389" s="12"/>
      <c r="TNB1389" s="12"/>
      <c r="TNC1389" s="12"/>
      <c r="TND1389" s="12"/>
      <c r="TNE1389" s="12"/>
      <c r="TNF1389" s="12"/>
      <c r="TNG1389" s="12"/>
      <c r="TNH1389" s="12"/>
      <c r="TNI1389" s="12"/>
      <c r="TNJ1389" s="12"/>
      <c r="TNK1389" s="12"/>
      <c r="TNL1389" s="12"/>
      <c r="TNM1389" s="12"/>
      <c r="TNN1389" s="12"/>
      <c r="TNO1389" s="12"/>
      <c r="TNP1389" s="12"/>
      <c r="TNQ1389" s="12"/>
      <c r="TNR1389" s="12"/>
      <c r="TNS1389" s="12"/>
      <c r="TNT1389" s="12"/>
      <c r="TNU1389" s="12"/>
      <c r="TNV1389" s="12"/>
      <c r="TNW1389" s="12"/>
      <c r="TNX1389" s="12"/>
      <c r="TNY1389" s="12"/>
      <c r="TNZ1389" s="12"/>
      <c r="TOA1389" s="12"/>
      <c r="TOB1389" s="12"/>
      <c r="TOC1389" s="12"/>
      <c r="TOD1389" s="12"/>
      <c r="TOE1389" s="12"/>
      <c r="TOF1389" s="12"/>
      <c r="TOG1389" s="12"/>
      <c r="TOH1389" s="12"/>
      <c r="TOI1389" s="12"/>
      <c r="TOJ1389" s="12"/>
      <c r="TOK1389" s="12"/>
      <c r="TOL1389" s="12"/>
      <c r="TOM1389" s="12"/>
      <c r="TON1389" s="12"/>
      <c r="TOO1389" s="12"/>
      <c r="TOP1389" s="12"/>
      <c r="TOQ1389" s="12"/>
      <c r="TOR1389" s="12"/>
      <c r="TOS1389" s="12"/>
      <c r="TOT1389" s="12"/>
      <c r="TOU1389" s="12"/>
      <c r="TOV1389" s="12"/>
      <c r="TOW1389" s="12"/>
      <c r="TOX1389" s="12"/>
      <c r="TOY1389" s="12"/>
      <c r="TOZ1389" s="12"/>
      <c r="TPA1389" s="12"/>
      <c r="TPB1389" s="12"/>
      <c r="TPC1389" s="12"/>
      <c r="TPD1389" s="12"/>
      <c r="TPE1389" s="12"/>
      <c r="TPF1389" s="12"/>
      <c r="TPG1389" s="12"/>
      <c r="TPH1389" s="12"/>
      <c r="TPI1389" s="12"/>
      <c r="TPJ1389" s="12"/>
      <c r="TPK1389" s="12"/>
      <c r="TPL1389" s="12"/>
      <c r="TPM1389" s="12"/>
      <c r="TPN1389" s="12"/>
      <c r="TPO1389" s="12"/>
      <c r="TPP1389" s="12"/>
      <c r="TPQ1389" s="12"/>
      <c r="TPR1389" s="12"/>
      <c r="TPS1389" s="12"/>
      <c r="TPT1389" s="12"/>
      <c r="TPU1389" s="12"/>
      <c r="TPV1389" s="12"/>
      <c r="TPW1389" s="12"/>
      <c r="TPX1389" s="12"/>
      <c r="TPY1389" s="12"/>
      <c r="TPZ1389" s="12"/>
      <c r="TQA1389" s="12"/>
      <c r="TQB1389" s="12"/>
      <c r="TQC1389" s="12"/>
      <c r="TQD1389" s="12"/>
      <c r="TQE1389" s="12"/>
      <c r="TQF1389" s="12"/>
      <c r="TQG1389" s="12"/>
      <c r="TQH1389" s="12"/>
      <c r="TQI1389" s="12"/>
      <c r="TQJ1389" s="12"/>
      <c r="TQK1389" s="12"/>
      <c r="TQL1389" s="12"/>
      <c r="TQM1389" s="12"/>
      <c r="TQN1389" s="12"/>
      <c r="TQO1389" s="12"/>
      <c r="TQP1389" s="12"/>
      <c r="TQQ1389" s="12"/>
      <c r="TQR1389" s="12"/>
      <c r="TQS1389" s="12"/>
      <c r="TQT1389" s="12"/>
      <c r="TQU1389" s="12"/>
      <c r="TQV1389" s="12"/>
      <c r="TQW1389" s="12"/>
      <c r="TQX1389" s="12"/>
      <c r="TQY1389" s="12"/>
      <c r="TQZ1389" s="12"/>
      <c r="TRA1389" s="12"/>
      <c r="TRB1389" s="12"/>
      <c r="TRC1389" s="12"/>
      <c r="TRD1389" s="12"/>
      <c r="TRE1389" s="12"/>
      <c r="TRF1389" s="12"/>
      <c r="TRG1389" s="12"/>
      <c r="TRH1389" s="12"/>
      <c r="TRI1389" s="12"/>
      <c r="TRJ1389" s="12"/>
      <c r="TRK1389" s="12"/>
      <c r="TRL1389" s="12"/>
      <c r="TRM1389" s="12"/>
      <c r="TRN1389" s="12"/>
      <c r="TRO1389" s="12"/>
      <c r="TRP1389" s="12"/>
      <c r="TRQ1389" s="12"/>
      <c r="TRR1389" s="12"/>
      <c r="TRS1389" s="12"/>
      <c r="TRT1389" s="12"/>
      <c r="TRU1389" s="12"/>
      <c r="TRV1389" s="12"/>
      <c r="TRW1389" s="12"/>
      <c r="TRX1389" s="12"/>
      <c r="TRY1389" s="12"/>
      <c r="TRZ1389" s="12"/>
      <c r="TSA1389" s="12"/>
      <c r="TSB1389" s="12"/>
      <c r="TSC1389" s="12"/>
      <c r="TSD1389" s="12"/>
      <c r="TSE1389" s="12"/>
      <c r="TSF1389" s="12"/>
      <c r="TSG1389" s="12"/>
      <c r="TSH1389" s="12"/>
      <c r="TSI1389" s="12"/>
      <c r="TSJ1389" s="12"/>
      <c r="TSK1389" s="12"/>
      <c r="TSL1389" s="12"/>
      <c r="TSM1389" s="12"/>
      <c r="TSN1389" s="12"/>
      <c r="TSO1389" s="12"/>
      <c r="TSP1389" s="12"/>
      <c r="TSQ1389" s="12"/>
      <c r="TSR1389" s="12"/>
      <c r="TSS1389" s="12"/>
      <c r="TST1389" s="12"/>
      <c r="TSU1389" s="12"/>
      <c r="TSV1389" s="12"/>
      <c r="TSW1389" s="12"/>
      <c r="TSX1389" s="12"/>
      <c r="TSY1389" s="12"/>
      <c r="TSZ1389" s="12"/>
      <c r="TTA1389" s="12"/>
      <c r="TTB1389" s="12"/>
      <c r="TTC1389" s="12"/>
      <c r="TTD1389" s="12"/>
      <c r="TTE1389" s="12"/>
      <c r="TTF1389" s="12"/>
      <c r="TTG1389" s="12"/>
      <c r="TTH1389" s="12"/>
      <c r="TTI1389" s="12"/>
      <c r="TTJ1389" s="12"/>
      <c r="TTK1389" s="12"/>
      <c r="TTL1389" s="12"/>
      <c r="TTM1389" s="12"/>
      <c r="TTN1389" s="12"/>
      <c r="TTO1389" s="12"/>
      <c r="TTP1389" s="12"/>
      <c r="TTQ1389" s="12"/>
      <c r="TTR1389" s="12"/>
      <c r="TTS1389" s="12"/>
      <c r="TTT1389" s="12"/>
      <c r="TTU1389" s="12"/>
      <c r="TTV1389" s="12"/>
      <c r="TTW1389" s="12"/>
      <c r="TTX1389" s="12"/>
      <c r="TTY1389" s="12"/>
      <c r="TTZ1389" s="12"/>
      <c r="TUA1389" s="12"/>
      <c r="TUB1389" s="12"/>
      <c r="TUC1389" s="12"/>
      <c r="TUD1389" s="12"/>
      <c r="TUE1389" s="12"/>
      <c r="TUF1389" s="12"/>
      <c r="TUG1389" s="12"/>
      <c r="TUH1389" s="12"/>
      <c r="TUI1389" s="12"/>
      <c r="TUJ1389" s="12"/>
      <c r="TUK1389" s="12"/>
      <c r="TUL1389" s="12"/>
      <c r="TUM1389" s="12"/>
      <c r="TUN1389" s="12"/>
      <c r="TUO1389" s="12"/>
      <c r="TUP1389" s="12"/>
      <c r="TUQ1389" s="12"/>
      <c r="TUR1389" s="12"/>
      <c r="TUS1389" s="12"/>
      <c r="TUT1389" s="12"/>
      <c r="TUU1389" s="12"/>
      <c r="TUV1389" s="12"/>
      <c r="TUW1389" s="12"/>
      <c r="TUX1389" s="12"/>
      <c r="TUY1389" s="12"/>
      <c r="TUZ1389" s="12"/>
      <c r="TVA1389" s="12"/>
      <c r="TVB1389" s="12"/>
      <c r="TVC1389" s="12"/>
      <c r="TVD1389" s="12"/>
      <c r="TVE1389" s="12"/>
      <c r="TVF1389" s="12"/>
      <c r="TVG1389" s="12"/>
      <c r="TVH1389" s="12"/>
      <c r="TVI1389" s="12"/>
      <c r="TVJ1389" s="12"/>
      <c r="TVK1389" s="12"/>
      <c r="TVL1389" s="12"/>
      <c r="TVM1389" s="12"/>
      <c r="TVN1389" s="12"/>
      <c r="TVO1389" s="12"/>
      <c r="TVP1389" s="12"/>
      <c r="TVQ1389" s="12"/>
      <c r="TVR1389" s="12"/>
      <c r="TVS1389" s="12"/>
      <c r="TVT1389" s="12"/>
      <c r="TVU1389" s="12"/>
      <c r="TVV1389" s="12"/>
      <c r="TVW1389" s="12"/>
      <c r="TVX1389" s="12"/>
      <c r="TVY1389" s="12"/>
      <c r="TVZ1389" s="12"/>
      <c r="TWA1389" s="12"/>
      <c r="TWB1389" s="12"/>
      <c r="TWC1389" s="12"/>
      <c r="TWD1389" s="12"/>
      <c r="TWE1389" s="12"/>
      <c r="TWF1389" s="12"/>
      <c r="TWG1389" s="12"/>
      <c r="TWH1389" s="12"/>
      <c r="TWI1389" s="12"/>
      <c r="TWJ1389" s="12"/>
      <c r="TWK1389" s="12"/>
      <c r="TWL1389" s="12"/>
      <c r="TWM1389" s="12"/>
      <c r="TWN1389" s="12"/>
      <c r="TWO1389" s="12"/>
      <c r="TWP1389" s="12"/>
      <c r="TWQ1389" s="12"/>
      <c r="TWR1389" s="12"/>
      <c r="TWS1389" s="12"/>
      <c r="TWT1389" s="12"/>
      <c r="TWU1389" s="12"/>
      <c r="TWV1389" s="12"/>
      <c r="TWW1389" s="12"/>
      <c r="TWX1389" s="12"/>
      <c r="TWY1389" s="12"/>
      <c r="TWZ1389" s="12"/>
      <c r="TXA1389" s="12"/>
      <c r="TXB1389" s="12"/>
      <c r="TXC1389" s="12"/>
      <c r="TXD1389" s="12"/>
      <c r="TXE1389" s="12"/>
      <c r="TXF1389" s="12"/>
      <c r="TXG1389" s="12"/>
      <c r="TXH1389" s="12"/>
      <c r="TXI1389" s="12"/>
      <c r="TXJ1389" s="12"/>
      <c r="TXK1389" s="12"/>
      <c r="TXL1389" s="12"/>
      <c r="TXM1389" s="12"/>
      <c r="TXN1389" s="12"/>
      <c r="TXO1389" s="12"/>
      <c r="TXP1389" s="12"/>
      <c r="TXQ1389" s="12"/>
      <c r="TXR1389" s="12"/>
      <c r="TXS1389" s="12"/>
      <c r="TXT1389" s="12"/>
      <c r="TXU1389" s="12"/>
      <c r="TXV1389" s="12"/>
      <c r="TXW1389" s="12"/>
      <c r="TXX1389" s="12"/>
      <c r="TXY1389" s="12"/>
      <c r="TXZ1389" s="12"/>
      <c r="TYA1389" s="12"/>
      <c r="TYB1389" s="12"/>
      <c r="TYC1389" s="12"/>
      <c r="TYD1389" s="12"/>
      <c r="TYE1389" s="12"/>
      <c r="TYF1389" s="12"/>
      <c r="TYG1389" s="12"/>
      <c r="TYH1389" s="12"/>
      <c r="TYI1389" s="12"/>
      <c r="TYJ1389" s="12"/>
      <c r="TYK1389" s="12"/>
      <c r="TYL1389" s="12"/>
      <c r="TYM1389" s="12"/>
      <c r="TYN1389" s="12"/>
      <c r="TYO1389" s="12"/>
      <c r="TYP1389" s="12"/>
      <c r="TYQ1389" s="12"/>
      <c r="TYR1389" s="12"/>
      <c r="TYS1389" s="12"/>
      <c r="TYT1389" s="12"/>
      <c r="TYU1389" s="12"/>
      <c r="TYV1389" s="12"/>
      <c r="TYW1389" s="12"/>
      <c r="TYX1389" s="12"/>
      <c r="TYY1389" s="12"/>
      <c r="TYZ1389" s="12"/>
      <c r="TZA1389" s="12"/>
      <c r="TZB1389" s="12"/>
      <c r="TZC1389" s="12"/>
      <c r="TZD1389" s="12"/>
      <c r="TZE1389" s="12"/>
      <c r="TZF1389" s="12"/>
      <c r="TZG1389" s="12"/>
      <c r="TZH1389" s="12"/>
      <c r="TZI1389" s="12"/>
      <c r="TZJ1389" s="12"/>
      <c r="TZK1389" s="12"/>
      <c r="TZL1389" s="12"/>
      <c r="TZM1389" s="12"/>
      <c r="TZN1389" s="12"/>
      <c r="TZO1389" s="12"/>
      <c r="TZP1389" s="12"/>
      <c r="TZQ1389" s="12"/>
      <c r="TZR1389" s="12"/>
      <c r="TZS1389" s="12"/>
      <c r="TZT1389" s="12"/>
      <c r="TZU1389" s="12"/>
      <c r="TZV1389" s="12"/>
      <c r="TZW1389" s="12"/>
      <c r="TZX1389" s="12"/>
      <c r="TZY1389" s="12"/>
      <c r="TZZ1389" s="12"/>
      <c r="UAA1389" s="12"/>
      <c r="UAB1389" s="12"/>
      <c r="UAC1389" s="12"/>
      <c r="UAD1389" s="12"/>
      <c r="UAE1389" s="12"/>
      <c r="UAF1389" s="12"/>
      <c r="UAG1389" s="12"/>
      <c r="UAH1389" s="12"/>
      <c r="UAI1389" s="12"/>
      <c r="UAJ1389" s="12"/>
      <c r="UAK1389" s="12"/>
      <c r="UAL1389" s="12"/>
      <c r="UAM1389" s="12"/>
      <c r="UAN1389" s="12"/>
      <c r="UAO1389" s="12"/>
      <c r="UAP1389" s="12"/>
      <c r="UAQ1389" s="12"/>
      <c r="UAR1389" s="12"/>
      <c r="UAS1389" s="12"/>
      <c r="UAT1389" s="12"/>
      <c r="UAU1389" s="12"/>
      <c r="UAV1389" s="12"/>
      <c r="UAW1389" s="12"/>
      <c r="UAX1389" s="12"/>
      <c r="UAY1389" s="12"/>
      <c r="UAZ1389" s="12"/>
      <c r="UBA1389" s="12"/>
      <c r="UBB1389" s="12"/>
      <c r="UBC1389" s="12"/>
      <c r="UBD1389" s="12"/>
      <c r="UBE1389" s="12"/>
      <c r="UBF1389" s="12"/>
      <c r="UBG1389" s="12"/>
      <c r="UBH1389" s="12"/>
      <c r="UBI1389" s="12"/>
      <c r="UBJ1389" s="12"/>
      <c r="UBK1389" s="12"/>
      <c r="UBL1389" s="12"/>
      <c r="UBM1389" s="12"/>
      <c r="UBN1389" s="12"/>
      <c r="UBO1389" s="12"/>
      <c r="UBP1389" s="12"/>
      <c r="UBQ1389" s="12"/>
      <c r="UBR1389" s="12"/>
      <c r="UBS1389" s="12"/>
      <c r="UBT1389" s="12"/>
      <c r="UBU1389" s="12"/>
      <c r="UBV1389" s="12"/>
      <c r="UBW1389" s="12"/>
      <c r="UBX1389" s="12"/>
      <c r="UBY1389" s="12"/>
      <c r="UBZ1389" s="12"/>
      <c r="UCA1389" s="12"/>
      <c r="UCB1389" s="12"/>
      <c r="UCC1389" s="12"/>
      <c r="UCD1389" s="12"/>
      <c r="UCE1389" s="12"/>
      <c r="UCF1389" s="12"/>
      <c r="UCG1389" s="12"/>
      <c r="UCH1389" s="12"/>
      <c r="UCI1389" s="12"/>
      <c r="UCJ1389" s="12"/>
      <c r="UCK1389" s="12"/>
      <c r="UCL1389" s="12"/>
      <c r="UCM1389" s="12"/>
      <c r="UCN1389" s="12"/>
      <c r="UCO1389" s="12"/>
      <c r="UCP1389" s="12"/>
      <c r="UCQ1389" s="12"/>
      <c r="UCR1389" s="12"/>
      <c r="UCS1389" s="12"/>
      <c r="UCT1389" s="12"/>
      <c r="UCU1389" s="12"/>
      <c r="UCV1389" s="12"/>
      <c r="UCW1389" s="12"/>
      <c r="UCX1389" s="12"/>
      <c r="UCY1389" s="12"/>
      <c r="UCZ1389" s="12"/>
      <c r="UDA1389" s="12"/>
      <c r="UDB1389" s="12"/>
      <c r="UDC1389" s="12"/>
      <c r="UDD1389" s="12"/>
      <c r="UDE1389" s="12"/>
      <c r="UDF1389" s="12"/>
      <c r="UDG1389" s="12"/>
      <c r="UDH1389" s="12"/>
      <c r="UDI1389" s="12"/>
      <c r="UDJ1389" s="12"/>
      <c r="UDK1389" s="12"/>
      <c r="UDL1389" s="12"/>
      <c r="UDM1389" s="12"/>
      <c r="UDN1389" s="12"/>
      <c r="UDO1389" s="12"/>
      <c r="UDP1389" s="12"/>
      <c r="UDQ1389" s="12"/>
      <c r="UDR1389" s="12"/>
      <c r="UDS1389" s="12"/>
      <c r="UDT1389" s="12"/>
      <c r="UDU1389" s="12"/>
      <c r="UDV1389" s="12"/>
      <c r="UDW1389" s="12"/>
      <c r="UDX1389" s="12"/>
      <c r="UDY1389" s="12"/>
      <c r="UDZ1389" s="12"/>
      <c r="UEA1389" s="12"/>
      <c r="UEB1389" s="12"/>
      <c r="UEC1389" s="12"/>
      <c r="UED1389" s="12"/>
      <c r="UEE1389" s="12"/>
      <c r="UEF1389" s="12"/>
      <c r="UEG1389" s="12"/>
      <c r="UEH1389" s="12"/>
      <c r="UEI1389" s="12"/>
      <c r="UEJ1389" s="12"/>
      <c r="UEK1389" s="12"/>
      <c r="UEL1389" s="12"/>
      <c r="UEM1389" s="12"/>
      <c r="UEN1389" s="12"/>
      <c r="UEO1389" s="12"/>
      <c r="UEP1389" s="12"/>
      <c r="UEQ1389" s="12"/>
      <c r="UER1389" s="12"/>
      <c r="UES1389" s="12"/>
      <c r="UET1389" s="12"/>
      <c r="UEU1389" s="12"/>
      <c r="UEV1389" s="12"/>
      <c r="UEW1389" s="12"/>
      <c r="UEX1389" s="12"/>
      <c r="UEY1389" s="12"/>
      <c r="UEZ1389" s="12"/>
      <c r="UFA1389" s="12"/>
      <c r="UFB1389" s="12"/>
      <c r="UFC1389" s="12"/>
      <c r="UFD1389" s="12"/>
      <c r="UFE1389" s="12"/>
      <c r="UFF1389" s="12"/>
      <c r="UFG1389" s="12"/>
      <c r="UFH1389" s="12"/>
      <c r="UFI1389" s="12"/>
      <c r="UFJ1389" s="12"/>
      <c r="UFK1389" s="12"/>
      <c r="UFL1389" s="12"/>
      <c r="UFM1389" s="12"/>
      <c r="UFN1389" s="12"/>
      <c r="UFO1389" s="12"/>
      <c r="UFP1389" s="12"/>
      <c r="UFQ1389" s="12"/>
      <c r="UFR1389" s="12"/>
      <c r="UFS1389" s="12"/>
      <c r="UFT1389" s="12"/>
      <c r="UFU1389" s="12"/>
      <c r="UFV1389" s="12"/>
      <c r="UFW1389" s="12"/>
      <c r="UFX1389" s="12"/>
      <c r="UFY1389" s="12"/>
      <c r="UFZ1389" s="12"/>
      <c r="UGA1389" s="12"/>
      <c r="UGB1389" s="12"/>
      <c r="UGC1389" s="12"/>
      <c r="UGD1389" s="12"/>
      <c r="UGE1389" s="12"/>
      <c r="UGF1389" s="12"/>
      <c r="UGG1389" s="12"/>
      <c r="UGH1389" s="12"/>
      <c r="UGI1389" s="12"/>
      <c r="UGJ1389" s="12"/>
      <c r="UGK1389" s="12"/>
      <c r="UGL1389" s="12"/>
      <c r="UGM1389" s="12"/>
      <c r="UGN1389" s="12"/>
      <c r="UGO1389" s="12"/>
      <c r="UGP1389" s="12"/>
      <c r="UGQ1389" s="12"/>
      <c r="UGR1389" s="12"/>
      <c r="UGS1389" s="12"/>
      <c r="UGT1389" s="12"/>
      <c r="UGU1389" s="12"/>
      <c r="UGV1389" s="12"/>
      <c r="UGW1389" s="12"/>
      <c r="UGX1389" s="12"/>
      <c r="UGY1389" s="12"/>
      <c r="UGZ1389" s="12"/>
      <c r="UHA1389" s="12"/>
      <c r="UHB1389" s="12"/>
      <c r="UHC1389" s="12"/>
      <c r="UHD1389" s="12"/>
      <c r="UHE1389" s="12"/>
      <c r="UHF1389" s="12"/>
      <c r="UHG1389" s="12"/>
      <c r="UHH1389" s="12"/>
      <c r="UHI1389" s="12"/>
      <c r="UHJ1389" s="12"/>
      <c r="UHK1389" s="12"/>
      <c r="UHL1389" s="12"/>
      <c r="UHM1389" s="12"/>
      <c r="UHN1389" s="12"/>
      <c r="UHO1389" s="12"/>
      <c r="UHP1389" s="12"/>
      <c r="UHQ1389" s="12"/>
      <c r="UHR1389" s="12"/>
      <c r="UHS1389" s="12"/>
      <c r="UHT1389" s="12"/>
      <c r="UHU1389" s="12"/>
      <c r="UHV1389" s="12"/>
      <c r="UHW1389" s="12"/>
      <c r="UHX1389" s="12"/>
      <c r="UHY1389" s="12"/>
      <c r="UHZ1389" s="12"/>
      <c r="UIA1389" s="12"/>
      <c r="UIB1389" s="12"/>
      <c r="UIC1389" s="12"/>
      <c r="UID1389" s="12"/>
      <c r="UIE1389" s="12"/>
      <c r="UIF1389" s="12"/>
      <c r="UIG1389" s="12"/>
      <c r="UIH1389" s="12"/>
      <c r="UII1389" s="12"/>
      <c r="UIJ1389" s="12"/>
      <c r="UIK1389" s="12"/>
      <c r="UIL1389" s="12"/>
      <c r="UIM1389" s="12"/>
      <c r="UIN1389" s="12"/>
      <c r="UIO1389" s="12"/>
      <c r="UIP1389" s="12"/>
      <c r="UIQ1389" s="12"/>
      <c r="UIR1389" s="12"/>
      <c r="UIS1389" s="12"/>
      <c r="UIT1389" s="12"/>
      <c r="UIU1389" s="12"/>
      <c r="UIV1389" s="12"/>
      <c r="UIW1389" s="12"/>
      <c r="UIX1389" s="12"/>
      <c r="UIY1389" s="12"/>
      <c r="UIZ1389" s="12"/>
      <c r="UJA1389" s="12"/>
      <c r="UJB1389" s="12"/>
      <c r="UJC1389" s="12"/>
      <c r="UJD1389" s="12"/>
      <c r="UJE1389" s="12"/>
      <c r="UJF1389" s="12"/>
      <c r="UJG1389" s="12"/>
      <c r="UJH1389" s="12"/>
      <c r="UJI1389" s="12"/>
      <c r="UJJ1389" s="12"/>
      <c r="UJK1389" s="12"/>
      <c r="UJL1389" s="12"/>
      <c r="UJM1389" s="12"/>
      <c r="UJN1389" s="12"/>
      <c r="UJO1389" s="12"/>
      <c r="UJP1389" s="12"/>
      <c r="UJQ1389" s="12"/>
      <c r="UJR1389" s="12"/>
      <c r="UJS1389" s="12"/>
      <c r="UJT1389" s="12"/>
      <c r="UJU1389" s="12"/>
      <c r="UJV1389" s="12"/>
      <c r="UJW1389" s="12"/>
      <c r="UJX1389" s="12"/>
      <c r="UJY1389" s="12"/>
      <c r="UJZ1389" s="12"/>
      <c r="UKA1389" s="12"/>
      <c r="UKB1389" s="12"/>
      <c r="UKC1389" s="12"/>
      <c r="UKD1389" s="12"/>
      <c r="UKE1389" s="12"/>
      <c r="UKF1389" s="12"/>
      <c r="UKG1389" s="12"/>
      <c r="UKH1389" s="12"/>
      <c r="UKI1389" s="12"/>
      <c r="UKJ1389" s="12"/>
      <c r="UKK1389" s="12"/>
      <c r="UKL1389" s="12"/>
      <c r="UKM1389" s="12"/>
      <c r="UKN1389" s="12"/>
      <c r="UKO1389" s="12"/>
      <c r="UKP1389" s="12"/>
      <c r="UKQ1389" s="12"/>
      <c r="UKR1389" s="12"/>
      <c r="UKS1389" s="12"/>
      <c r="UKT1389" s="12"/>
      <c r="UKU1389" s="12"/>
      <c r="UKV1389" s="12"/>
      <c r="UKW1389" s="12"/>
      <c r="UKX1389" s="12"/>
      <c r="UKY1389" s="12"/>
      <c r="UKZ1389" s="12"/>
      <c r="ULA1389" s="12"/>
      <c r="ULB1389" s="12"/>
      <c r="ULC1389" s="12"/>
      <c r="ULD1389" s="12"/>
      <c r="ULE1389" s="12"/>
      <c r="ULF1389" s="12"/>
      <c r="ULG1389" s="12"/>
      <c r="ULH1389" s="12"/>
      <c r="ULI1389" s="12"/>
      <c r="ULJ1389" s="12"/>
      <c r="ULK1389" s="12"/>
      <c r="ULL1389" s="12"/>
      <c r="ULM1389" s="12"/>
      <c r="ULN1389" s="12"/>
      <c r="ULO1389" s="12"/>
      <c r="ULP1389" s="12"/>
      <c r="ULQ1389" s="12"/>
      <c r="ULR1389" s="12"/>
      <c r="ULS1389" s="12"/>
      <c r="ULT1389" s="12"/>
      <c r="ULU1389" s="12"/>
      <c r="ULV1389" s="12"/>
      <c r="ULW1389" s="12"/>
      <c r="ULX1389" s="12"/>
      <c r="ULY1389" s="12"/>
      <c r="ULZ1389" s="12"/>
      <c r="UMA1389" s="12"/>
      <c r="UMB1389" s="12"/>
      <c r="UMC1389" s="12"/>
      <c r="UMD1389" s="12"/>
      <c r="UME1389" s="12"/>
      <c r="UMF1389" s="12"/>
      <c r="UMG1389" s="12"/>
      <c r="UMH1389" s="12"/>
      <c r="UMI1389" s="12"/>
      <c r="UMJ1389" s="12"/>
      <c r="UMK1389" s="12"/>
      <c r="UML1389" s="12"/>
      <c r="UMM1389" s="12"/>
      <c r="UMN1389" s="12"/>
      <c r="UMO1389" s="12"/>
      <c r="UMP1389" s="12"/>
      <c r="UMQ1389" s="12"/>
      <c r="UMR1389" s="12"/>
      <c r="UMS1389" s="12"/>
      <c r="UMT1389" s="12"/>
      <c r="UMU1389" s="12"/>
      <c r="UMV1389" s="12"/>
      <c r="UMW1389" s="12"/>
      <c r="UMX1389" s="12"/>
      <c r="UMY1389" s="12"/>
      <c r="UMZ1389" s="12"/>
      <c r="UNA1389" s="12"/>
      <c r="UNB1389" s="12"/>
      <c r="UNC1389" s="12"/>
      <c r="UND1389" s="12"/>
      <c r="UNE1389" s="12"/>
      <c r="UNF1389" s="12"/>
      <c r="UNG1389" s="12"/>
      <c r="UNH1389" s="12"/>
      <c r="UNI1389" s="12"/>
      <c r="UNJ1389" s="12"/>
      <c r="UNK1389" s="12"/>
      <c r="UNL1389" s="12"/>
      <c r="UNM1389" s="12"/>
      <c r="UNN1389" s="12"/>
      <c r="UNO1389" s="12"/>
      <c r="UNP1389" s="12"/>
      <c r="UNQ1389" s="12"/>
      <c r="UNR1389" s="12"/>
      <c r="UNS1389" s="12"/>
      <c r="UNT1389" s="12"/>
      <c r="UNU1389" s="12"/>
      <c r="UNV1389" s="12"/>
      <c r="UNW1389" s="12"/>
      <c r="UNX1389" s="12"/>
      <c r="UNY1389" s="12"/>
      <c r="UNZ1389" s="12"/>
      <c r="UOA1389" s="12"/>
      <c r="UOB1389" s="12"/>
      <c r="UOC1389" s="12"/>
      <c r="UOD1389" s="12"/>
      <c r="UOE1389" s="12"/>
      <c r="UOF1389" s="12"/>
      <c r="UOG1389" s="12"/>
      <c r="UOH1389" s="12"/>
      <c r="UOI1389" s="12"/>
      <c r="UOJ1389" s="12"/>
      <c r="UOK1389" s="12"/>
      <c r="UOL1389" s="12"/>
      <c r="UOM1389" s="12"/>
      <c r="UON1389" s="12"/>
      <c r="UOO1389" s="12"/>
      <c r="UOP1389" s="12"/>
      <c r="UOQ1389" s="12"/>
      <c r="UOR1389" s="12"/>
      <c r="UOS1389" s="12"/>
      <c r="UOT1389" s="12"/>
      <c r="UOU1389" s="12"/>
      <c r="UOV1389" s="12"/>
      <c r="UOW1389" s="12"/>
      <c r="UOX1389" s="12"/>
      <c r="UOY1389" s="12"/>
      <c r="UOZ1389" s="12"/>
      <c r="UPA1389" s="12"/>
      <c r="UPB1389" s="12"/>
      <c r="UPC1389" s="12"/>
      <c r="UPD1389" s="12"/>
      <c r="UPE1389" s="12"/>
      <c r="UPF1389" s="12"/>
      <c r="UPG1389" s="12"/>
      <c r="UPH1389" s="12"/>
      <c r="UPI1389" s="12"/>
      <c r="UPJ1389" s="12"/>
      <c r="UPK1389" s="12"/>
      <c r="UPL1389" s="12"/>
      <c r="UPM1389" s="12"/>
      <c r="UPN1389" s="12"/>
      <c r="UPO1389" s="12"/>
      <c r="UPP1389" s="12"/>
      <c r="UPQ1389" s="12"/>
      <c r="UPR1389" s="12"/>
      <c r="UPS1389" s="12"/>
      <c r="UPT1389" s="12"/>
      <c r="UPU1389" s="12"/>
      <c r="UPV1389" s="12"/>
      <c r="UPW1389" s="12"/>
      <c r="UPX1389" s="12"/>
      <c r="UPY1389" s="12"/>
      <c r="UPZ1389" s="12"/>
      <c r="UQA1389" s="12"/>
      <c r="UQB1389" s="12"/>
      <c r="UQC1389" s="12"/>
      <c r="UQD1389" s="12"/>
      <c r="UQE1389" s="12"/>
      <c r="UQF1389" s="12"/>
      <c r="UQG1389" s="12"/>
      <c r="UQH1389" s="12"/>
      <c r="UQI1389" s="12"/>
      <c r="UQJ1389" s="12"/>
      <c r="UQK1389" s="12"/>
      <c r="UQL1389" s="12"/>
      <c r="UQM1389" s="12"/>
      <c r="UQN1389" s="12"/>
      <c r="UQO1389" s="12"/>
      <c r="UQP1389" s="12"/>
      <c r="UQQ1389" s="12"/>
      <c r="UQR1389" s="12"/>
      <c r="UQS1389" s="12"/>
      <c r="UQT1389" s="12"/>
      <c r="UQU1389" s="12"/>
      <c r="UQV1389" s="12"/>
      <c r="UQW1389" s="12"/>
      <c r="UQX1389" s="12"/>
      <c r="UQY1389" s="12"/>
      <c r="UQZ1389" s="12"/>
      <c r="URA1389" s="12"/>
      <c r="URB1389" s="12"/>
      <c r="URC1389" s="12"/>
      <c r="URD1389" s="12"/>
      <c r="URE1389" s="12"/>
      <c r="URF1389" s="12"/>
      <c r="URG1389" s="12"/>
      <c r="URH1389" s="12"/>
      <c r="URI1389" s="12"/>
      <c r="URJ1389" s="12"/>
      <c r="URK1389" s="12"/>
      <c r="URL1389" s="12"/>
      <c r="URM1389" s="12"/>
      <c r="URN1389" s="12"/>
      <c r="URO1389" s="12"/>
      <c r="URP1389" s="12"/>
      <c r="URQ1389" s="12"/>
      <c r="URR1389" s="12"/>
      <c r="URS1389" s="12"/>
      <c r="URT1389" s="12"/>
      <c r="URU1389" s="12"/>
      <c r="URV1389" s="12"/>
      <c r="URW1389" s="12"/>
      <c r="URX1389" s="12"/>
      <c r="URY1389" s="12"/>
      <c r="URZ1389" s="12"/>
      <c r="USA1389" s="12"/>
      <c r="USB1389" s="12"/>
      <c r="USC1389" s="12"/>
      <c r="USD1389" s="12"/>
      <c r="USE1389" s="12"/>
      <c r="USF1389" s="12"/>
      <c r="USG1389" s="12"/>
      <c r="USH1389" s="12"/>
      <c r="USI1389" s="12"/>
      <c r="USJ1389" s="12"/>
      <c r="USK1389" s="12"/>
      <c r="USL1389" s="12"/>
      <c r="USM1389" s="12"/>
      <c r="USN1389" s="12"/>
      <c r="USO1389" s="12"/>
      <c r="USP1389" s="12"/>
      <c r="USQ1389" s="12"/>
      <c r="USR1389" s="12"/>
      <c r="USS1389" s="12"/>
      <c r="UST1389" s="12"/>
      <c r="USU1389" s="12"/>
      <c r="USV1389" s="12"/>
      <c r="USW1389" s="12"/>
      <c r="USX1389" s="12"/>
      <c r="USY1389" s="12"/>
      <c r="USZ1389" s="12"/>
      <c r="UTA1389" s="12"/>
      <c r="UTB1389" s="12"/>
      <c r="UTC1389" s="12"/>
      <c r="UTD1389" s="12"/>
      <c r="UTE1389" s="12"/>
      <c r="UTF1389" s="12"/>
      <c r="UTG1389" s="12"/>
      <c r="UTH1389" s="12"/>
      <c r="UTI1389" s="12"/>
      <c r="UTJ1389" s="12"/>
      <c r="UTK1389" s="12"/>
      <c r="UTL1389" s="12"/>
      <c r="UTM1389" s="12"/>
      <c r="UTN1389" s="12"/>
      <c r="UTO1389" s="12"/>
      <c r="UTP1389" s="12"/>
      <c r="UTQ1389" s="12"/>
      <c r="UTR1389" s="12"/>
      <c r="UTS1389" s="12"/>
      <c r="UTT1389" s="12"/>
      <c r="UTU1389" s="12"/>
      <c r="UTV1389" s="12"/>
      <c r="UTW1389" s="12"/>
      <c r="UTX1389" s="12"/>
      <c r="UTY1389" s="12"/>
      <c r="UTZ1389" s="12"/>
      <c r="UUA1389" s="12"/>
      <c r="UUB1389" s="12"/>
      <c r="UUC1389" s="12"/>
      <c r="UUD1389" s="12"/>
      <c r="UUE1389" s="12"/>
      <c r="UUF1389" s="12"/>
      <c r="UUG1389" s="12"/>
      <c r="UUH1389" s="12"/>
      <c r="UUI1389" s="12"/>
      <c r="UUJ1389" s="12"/>
      <c r="UUK1389" s="12"/>
      <c r="UUL1389" s="12"/>
      <c r="UUM1389" s="12"/>
      <c r="UUN1389" s="12"/>
      <c r="UUO1389" s="12"/>
      <c r="UUP1389" s="12"/>
      <c r="UUQ1389" s="12"/>
      <c r="UUR1389" s="12"/>
      <c r="UUS1389" s="12"/>
      <c r="UUT1389" s="12"/>
      <c r="UUU1389" s="12"/>
      <c r="UUV1389" s="12"/>
      <c r="UUW1389" s="12"/>
      <c r="UUX1389" s="12"/>
      <c r="UUY1389" s="12"/>
      <c r="UUZ1389" s="12"/>
      <c r="UVA1389" s="12"/>
      <c r="UVB1389" s="12"/>
      <c r="UVC1389" s="12"/>
      <c r="UVD1389" s="12"/>
      <c r="UVE1389" s="12"/>
      <c r="UVF1389" s="12"/>
      <c r="UVG1389" s="12"/>
      <c r="UVH1389" s="12"/>
      <c r="UVI1389" s="12"/>
      <c r="UVJ1389" s="12"/>
      <c r="UVK1389" s="12"/>
      <c r="UVL1389" s="12"/>
      <c r="UVM1389" s="12"/>
      <c r="UVN1389" s="12"/>
      <c r="UVO1389" s="12"/>
      <c r="UVP1389" s="12"/>
      <c r="UVQ1389" s="12"/>
      <c r="UVR1389" s="12"/>
      <c r="UVS1389" s="12"/>
      <c r="UVT1389" s="12"/>
      <c r="UVU1389" s="12"/>
      <c r="UVV1389" s="12"/>
      <c r="UVW1389" s="12"/>
      <c r="UVX1389" s="12"/>
      <c r="UVY1389" s="12"/>
      <c r="UVZ1389" s="12"/>
      <c r="UWA1389" s="12"/>
      <c r="UWB1389" s="12"/>
      <c r="UWC1389" s="12"/>
      <c r="UWD1389" s="12"/>
      <c r="UWE1389" s="12"/>
      <c r="UWF1389" s="12"/>
      <c r="UWG1389" s="12"/>
      <c r="UWH1389" s="12"/>
      <c r="UWI1389" s="12"/>
      <c r="UWJ1389" s="12"/>
      <c r="UWK1389" s="12"/>
      <c r="UWL1389" s="12"/>
      <c r="UWM1389" s="12"/>
      <c r="UWN1389" s="12"/>
      <c r="UWO1389" s="12"/>
      <c r="UWP1389" s="12"/>
      <c r="UWQ1389" s="12"/>
      <c r="UWR1389" s="12"/>
      <c r="UWS1389" s="12"/>
      <c r="UWT1389" s="12"/>
      <c r="UWU1389" s="12"/>
      <c r="UWV1389" s="12"/>
      <c r="UWW1389" s="12"/>
      <c r="UWX1389" s="12"/>
      <c r="UWY1389" s="12"/>
      <c r="UWZ1389" s="12"/>
      <c r="UXA1389" s="12"/>
      <c r="UXB1389" s="12"/>
      <c r="UXC1389" s="12"/>
      <c r="UXD1389" s="12"/>
      <c r="UXE1389" s="12"/>
      <c r="UXF1389" s="12"/>
      <c r="UXG1389" s="12"/>
      <c r="UXH1389" s="12"/>
      <c r="UXI1389" s="12"/>
      <c r="UXJ1389" s="12"/>
      <c r="UXK1389" s="12"/>
      <c r="UXL1389" s="12"/>
      <c r="UXM1389" s="12"/>
      <c r="UXN1389" s="12"/>
      <c r="UXO1389" s="12"/>
      <c r="UXP1389" s="12"/>
      <c r="UXQ1389" s="12"/>
      <c r="UXR1389" s="12"/>
      <c r="UXS1389" s="12"/>
      <c r="UXT1389" s="12"/>
      <c r="UXU1389" s="12"/>
      <c r="UXV1389" s="12"/>
      <c r="UXW1389" s="12"/>
      <c r="UXX1389" s="12"/>
      <c r="UXY1389" s="12"/>
      <c r="UXZ1389" s="12"/>
      <c r="UYA1389" s="12"/>
      <c r="UYB1389" s="12"/>
      <c r="UYC1389" s="12"/>
      <c r="UYD1389" s="12"/>
      <c r="UYE1389" s="12"/>
      <c r="UYF1389" s="12"/>
      <c r="UYG1389" s="12"/>
      <c r="UYH1389" s="12"/>
      <c r="UYI1389" s="12"/>
      <c r="UYJ1389" s="12"/>
      <c r="UYK1389" s="12"/>
      <c r="UYL1389" s="12"/>
      <c r="UYM1389" s="12"/>
      <c r="UYN1389" s="12"/>
      <c r="UYO1389" s="12"/>
      <c r="UYP1389" s="12"/>
      <c r="UYQ1389" s="12"/>
      <c r="UYR1389" s="12"/>
      <c r="UYS1389" s="12"/>
      <c r="UYT1389" s="12"/>
      <c r="UYU1389" s="12"/>
      <c r="UYV1389" s="12"/>
      <c r="UYW1389" s="12"/>
      <c r="UYX1389" s="12"/>
      <c r="UYY1389" s="12"/>
      <c r="UYZ1389" s="12"/>
      <c r="UZA1389" s="12"/>
      <c r="UZB1389" s="12"/>
      <c r="UZC1389" s="12"/>
      <c r="UZD1389" s="12"/>
      <c r="UZE1389" s="12"/>
      <c r="UZF1389" s="12"/>
      <c r="UZG1389" s="12"/>
      <c r="UZH1389" s="12"/>
      <c r="UZI1389" s="12"/>
      <c r="UZJ1389" s="12"/>
      <c r="UZK1389" s="12"/>
      <c r="UZL1389" s="12"/>
      <c r="UZM1389" s="12"/>
      <c r="UZN1389" s="12"/>
      <c r="UZO1389" s="12"/>
      <c r="UZP1389" s="12"/>
      <c r="UZQ1389" s="12"/>
      <c r="UZR1389" s="12"/>
      <c r="UZS1389" s="12"/>
      <c r="UZT1389" s="12"/>
      <c r="UZU1389" s="12"/>
      <c r="UZV1389" s="12"/>
      <c r="UZW1389" s="12"/>
      <c r="UZX1389" s="12"/>
      <c r="UZY1389" s="12"/>
      <c r="UZZ1389" s="12"/>
      <c r="VAA1389" s="12"/>
      <c r="VAB1389" s="12"/>
      <c r="VAC1389" s="12"/>
      <c r="VAD1389" s="12"/>
      <c r="VAE1389" s="12"/>
      <c r="VAF1389" s="12"/>
      <c r="VAG1389" s="12"/>
      <c r="VAH1389" s="12"/>
      <c r="VAI1389" s="12"/>
      <c r="VAJ1389" s="12"/>
      <c r="VAK1389" s="12"/>
      <c r="VAL1389" s="12"/>
      <c r="VAM1389" s="12"/>
      <c r="VAN1389" s="12"/>
      <c r="VAO1389" s="12"/>
      <c r="VAP1389" s="12"/>
      <c r="VAQ1389" s="12"/>
      <c r="VAR1389" s="12"/>
      <c r="VAS1389" s="12"/>
      <c r="VAT1389" s="12"/>
      <c r="VAU1389" s="12"/>
      <c r="VAV1389" s="12"/>
      <c r="VAW1389" s="12"/>
      <c r="VAX1389" s="12"/>
      <c r="VAY1389" s="12"/>
      <c r="VAZ1389" s="12"/>
      <c r="VBA1389" s="12"/>
      <c r="VBB1389" s="12"/>
      <c r="VBC1389" s="12"/>
      <c r="VBD1389" s="12"/>
      <c r="VBE1389" s="12"/>
      <c r="VBF1389" s="12"/>
      <c r="VBG1389" s="12"/>
      <c r="VBH1389" s="12"/>
      <c r="VBI1389" s="12"/>
      <c r="VBJ1389" s="12"/>
      <c r="VBK1389" s="12"/>
      <c r="VBL1389" s="12"/>
      <c r="VBM1389" s="12"/>
      <c r="VBN1389" s="12"/>
      <c r="VBO1389" s="12"/>
      <c r="VBP1389" s="12"/>
      <c r="VBQ1389" s="12"/>
      <c r="VBR1389" s="12"/>
      <c r="VBS1389" s="12"/>
      <c r="VBT1389" s="12"/>
      <c r="VBU1389" s="12"/>
      <c r="VBV1389" s="12"/>
      <c r="VBW1389" s="12"/>
      <c r="VBX1389" s="12"/>
      <c r="VBY1389" s="12"/>
      <c r="VBZ1389" s="12"/>
      <c r="VCA1389" s="12"/>
      <c r="VCB1389" s="12"/>
      <c r="VCC1389" s="12"/>
      <c r="VCD1389" s="12"/>
      <c r="VCE1389" s="12"/>
      <c r="VCF1389" s="12"/>
      <c r="VCG1389" s="12"/>
      <c r="VCH1389" s="12"/>
      <c r="VCI1389" s="12"/>
      <c r="VCJ1389" s="12"/>
      <c r="VCK1389" s="12"/>
      <c r="VCL1389" s="12"/>
      <c r="VCM1389" s="12"/>
      <c r="VCN1389" s="12"/>
      <c r="VCO1389" s="12"/>
      <c r="VCP1389" s="12"/>
      <c r="VCQ1389" s="12"/>
      <c r="VCR1389" s="12"/>
      <c r="VCS1389" s="12"/>
      <c r="VCT1389" s="12"/>
      <c r="VCU1389" s="12"/>
      <c r="VCV1389" s="12"/>
      <c r="VCW1389" s="12"/>
      <c r="VCX1389" s="12"/>
      <c r="VCY1389" s="12"/>
      <c r="VCZ1389" s="12"/>
      <c r="VDA1389" s="12"/>
      <c r="VDB1389" s="12"/>
      <c r="VDC1389" s="12"/>
      <c r="VDD1389" s="12"/>
      <c r="VDE1389" s="12"/>
      <c r="VDF1389" s="12"/>
      <c r="VDG1389" s="12"/>
      <c r="VDH1389" s="12"/>
      <c r="VDI1389" s="12"/>
      <c r="VDJ1389" s="12"/>
      <c r="VDK1389" s="12"/>
      <c r="VDL1389" s="12"/>
      <c r="VDM1389" s="12"/>
      <c r="VDN1389" s="12"/>
      <c r="VDO1389" s="12"/>
      <c r="VDP1389" s="12"/>
      <c r="VDQ1389" s="12"/>
      <c r="VDR1389" s="12"/>
      <c r="VDS1389" s="12"/>
      <c r="VDT1389" s="12"/>
      <c r="VDU1389" s="12"/>
      <c r="VDV1389" s="12"/>
      <c r="VDW1389" s="12"/>
      <c r="VDX1389" s="12"/>
      <c r="VDY1389" s="12"/>
      <c r="VDZ1389" s="12"/>
      <c r="VEA1389" s="12"/>
      <c r="VEB1389" s="12"/>
      <c r="VEC1389" s="12"/>
      <c r="VED1389" s="12"/>
      <c r="VEE1389" s="12"/>
      <c r="VEF1389" s="12"/>
      <c r="VEG1389" s="12"/>
      <c r="VEH1389" s="12"/>
      <c r="VEI1389" s="12"/>
      <c r="VEJ1389" s="12"/>
      <c r="VEK1389" s="12"/>
      <c r="VEL1389" s="12"/>
      <c r="VEM1389" s="12"/>
      <c r="VEN1389" s="12"/>
      <c r="VEO1389" s="12"/>
      <c r="VEP1389" s="12"/>
      <c r="VEQ1389" s="12"/>
      <c r="VER1389" s="12"/>
      <c r="VES1389" s="12"/>
      <c r="VET1389" s="12"/>
      <c r="VEU1389" s="12"/>
      <c r="VEV1389" s="12"/>
      <c r="VEW1389" s="12"/>
      <c r="VEX1389" s="12"/>
      <c r="VEY1389" s="12"/>
      <c r="VEZ1389" s="12"/>
      <c r="VFA1389" s="12"/>
      <c r="VFB1389" s="12"/>
      <c r="VFC1389" s="12"/>
      <c r="VFD1389" s="12"/>
      <c r="VFE1389" s="12"/>
      <c r="VFF1389" s="12"/>
      <c r="VFG1389" s="12"/>
      <c r="VFH1389" s="12"/>
      <c r="VFI1389" s="12"/>
      <c r="VFJ1389" s="12"/>
      <c r="VFK1389" s="12"/>
      <c r="VFL1389" s="12"/>
      <c r="VFM1389" s="12"/>
      <c r="VFN1389" s="12"/>
      <c r="VFO1389" s="12"/>
      <c r="VFP1389" s="12"/>
      <c r="VFQ1389" s="12"/>
      <c r="VFR1389" s="12"/>
      <c r="VFS1389" s="12"/>
      <c r="VFT1389" s="12"/>
      <c r="VFU1389" s="12"/>
      <c r="VFV1389" s="12"/>
      <c r="VFW1389" s="12"/>
      <c r="VFX1389" s="12"/>
      <c r="VFY1389" s="12"/>
      <c r="VFZ1389" s="12"/>
      <c r="VGA1389" s="12"/>
      <c r="VGB1389" s="12"/>
      <c r="VGC1389" s="12"/>
      <c r="VGD1389" s="12"/>
      <c r="VGE1389" s="12"/>
      <c r="VGF1389" s="12"/>
      <c r="VGG1389" s="12"/>
      <c r="VGH1389" s="12"/>
      <c r="VGI1389" s="12"/>
      <c r="VGJ1389" s="12"/>
      <c r="VGK1389" s="12"/>
      <c r="VGL1389" s="12"/>
      <c r="VGM1389" s="12"/>
      <c r="VGN1389" s="12"/>
      <c r="VGO1389" s="12"/>
      <c r="VGP1389" s="12"/>
      <c r="VGQ1389" s="12"/>
      <c r="VGR1389" s="12"/>
      <c r="VGS1389" s="12"/>
      <c r="VGT1389" s="12"/>
      <c r="VGU1389" s="12"/>
      <c r="VGV1389" s="12"/>
      <c r="VGW1389" s="12"/>
      <c r="VGX1389" s="12"/>
      <c r="VGY1389" s="12"/>
      <c r="VGZ1389" s="12"/>
      <c r="VHA1389" s="12"/>
      <c r="VHB1389" s="12"/>
      <c r="VHC1389" s="12"/>
      <c r="VHD1389" s="12"/>
      <c r="VHE1389" s="12"/>
      <c r="VHF1389" s="12"/>
      <c r="VHG1389" s="12"/>
      <c r="VHH1389" s="12"/>
      <c r="VHI1389" s="12"/>
      <c r="VHJ1389" s="12"/>
      <c r="VHK1389" s="12"/>
      <c r="VHL1389" s="12"/>
      <c r="VHM1389" s="12"/>
      <c r="VHN1389" s="12"/>
      <c r="VHO1389" s="12"/>
      <c r="VHP1389" s="12"/>
      <c r="VHQ1389" s="12"/>
      <c r="VHR1389" s="12"/>
      <c r="VHS1389" s="12"/>
      <c r="VHT1389" s="12"/>
      <c r="VHU1389" s="12"/>
      <c r="VHV1389" s="12"/>
      <c r="VHW1389" s="12"/>
      <c r="VHX1389" s="12"/>
      <c r="VHY1389" s="12"/>
      <c r="VHZ1389" s="12"/>
      <c r="VIA1389" s="12"/>
      <c r="VIB1389" s="12"/>
      <c r="VIC1389" s="12"/>
      <c r="VID1389" s="12"/>
      <c r="VIE1389" s="12"/>
      <c r="VIF1389" s="12"/>
      <c r="VIG1389" s="12"/>
      <c r="VIH1389" s="12"/>
      <c r="VII1389" s="12"/>
      <c r="VIJ1389" s="12"/>
      <c r="VIK1389" s="12"/>
      <c r="VIL1389" s="12"/>
      <c r="VIM1389" s="12"/>
      <c r="VIN1389" s="12"/>
      <c r="VIO1389" s="12"/>
      <c r="VIP1389" s="12"/>
      <c r="VIQ1389" s="12"/>
      <c r="VIR1389" s="12"/>
      <c r="VIS1389" s="12"/>
      <c r="VIT1389" s="12"/>
      <c r="VIU1389" s="12"/>
      <c r="VIV1389" s="12"/>
      <c r="VIW1389" s="12"/>
      <c r="VIX1389" s="12"/>
      <c r="VIY1389" s="12"/>
      <c r="VIZ1389" s="12"/>
      <c r="VJA1389" s="12"/>
      <c r="VJB1389" s="12"/>
      <c r="VJC1389" s="12"/>
      <c r="VJD1389" s="12"/>
      <c r="VJE1389" s="12"/>
      <c r="VJF1389" s="12"/>
      <c r="VJG1389" s="12"/>
      <c r="VJH1389" s="12"/>
      <c r="VJI1389" s="12"/>
      <c r="VJJ1389" s="12"/>
      <c r="VJK1389" s="12"/>
      <c r="VJL1389" s="12"/>
      <c r="VJM1389" s="12"/>
      <c r="VJN1389" s="12"/>
      <c r="VJO1389" s="12"/>
      <c r="VJP1389" s="12"/>
      <c r="VJQ1389" s="12"/>
      <c r="VJR1389" s="12"/>
      <c r="VJS1389" s="12"/>
      <c r="VJT1389" s="12"/>
      <c r="VJU1389" s="12"/>
      <c r="VJV1389" s="12"/>
      <c r="VJW1389" s="12"/>
      <c r="VJX1389" s="12"/>
      <c r="VJY1389" s="12"/>
      <c r="VJZ1389" s="12"/>
      <c r="VKA1389" s="12"/>
      <c r="VKB1389" s="12"/>
      <c r="VKC1389" s="12"/>
      <c r="VKD1389" s="12"/>
      <c r="VKE1389" s="12"/>
      <c r="VKF1389" s="12"/>
      <c r="VKG1389" s="12"/>
      <c r="VKH1389" s="12"/>
      <c r="VKI1389" s="12"/>
      <c r="VKJ1389" s="12"/>
      <c r="VKK1389" s="12"/>
      <c r="VKL1389" s="12"/>
      <c r="VKM1389" s="12"/>
      <c r="VKN1389" s="12"/>
      <c r="VKO1389" s="12"/>
      <c r="VKP1389" s="12"/>
      <c r="VKQ1389" s="12"/>
      <c r="VKR1389" s="12"/>
      <c r="VKS1389" s="12"/>
      <c r="VKT1389" s="12"/>
      <c r="VKU1389" s="12"/>
      <c r="VKV1389" s="12"/>
      <c r="VKW1389" s="12"/>
      <c r="VKX1389" s="12"/>
      <c r="VKY1389" s="12"/>
      <c r="VKZ1389" s="12"/>
      <c r="VLA1389" s="12"/>
      <c r="VLB1389" s="12"/>
      <c r="VLC1389" s="12"/>
      <c r="VLD1389" s="12"/>
      <c r="VLE1389" s="12"/>
      <c r="VLF1389" s="12"/>
      <c r="VLG1389" s="12"/>
      <c r="VLH1389" s="12"/>
      <c r="VLI1389" s="12"/>
      <c r="VLJ1389" s="12"/>
      <c r="VLK1389" s="12"/>
      <c r="VLL1389" s="12"/>
      <c r="VLM1389" s="12"/>
      <c r="VLN1389" s="12"/>
      <c r="VLO1389" s="12"/>
      <c r="VLP1389" s="12"/>
      <c r="VLQ1389" s="12"/>
      <c r="VLR1389" s="12"/>
      <c r="VLS1389" s="12"/>
      <c r="VLT1389" s="12"/>
      <c r="VLU1389" s="12"/>
      <c r="VLV1389" s="12"/>
      <c r="VLW1389" s="12"/>
      <c r="VLX1389" s="12"/>
      <c r="VLY1389" s="12"/>
      <c r="VLZ1389" s="12"/>
      <c r="VMA1389" s="12"/>
      <c r="VMB1389" s="12"/>
      <c r="VMC1389" s="12"/>
      <c r="VMD1389" s="12"/>
      <c r="VME1389" s="12"/>
      <c r="VMF1389" s="12"/>
      <c r="VMG1389" s="12"/>
      <c r="VMH1389" s="12"/>
      <c r="VMI1389" s="12"/>
      <c r="VMJ1389" s="12"/>
      <c r="VMK1389" s="12"/>
      <c r="VML1389" s="12"/>
      <c r="VMM1389" s="12"/>
      <c r="VMN1389" s="12"/>
      <c r="VMO1389" s="12"/>
      <c r="VMP1389" s="12"/>
      <c r="VMQ1389" s="12"/>
      <c r="VMR1389" s="12"/>
      <c r="VMS1389" s="12"/>
      <c r="VMT1389" s="12"/>
      <c r="VMU1389" s="12"/>
      <c r="VMV1389" s="12"/>
      <c r="VMW1389" s="12"/>
      <c r="VMX1389" s="12"/>
      <c r="VMY1389" s="12"/>
      <c r="VMZ1389" s="12"/>
      <c r="VNA1389" s="12"/>
      <c r="VNB1389" s="12"/>
      <c r="VNC1389" s="12"/>
      <c r="VND1389" s="12"/>
      <c r="VNE1389" s="12"/>
      <c r="VNF1389" s="12"/>
      <c r="VNG1389" s="12"/>
      <c r="VNH1389" s="12"/>
      <c r="VNI1389" s="12"/>
      <c r="VNJ1389" s="12"/>
      <c r="VNK1389" s="12"/>
      <c r="VNL1389" s="12"/>
      <c r="VNM1389" s="12"/>
      <c r="VNN1389" s="12"/>
      <c r="VNO1389" s="12"/>
      <c r="VNP1389" s="12"/>
      <c r="VNQ1389" s="12"/>
      <c r="VNR1389" s="12"/>
      <c r="VNS1389" s="12"/>
      <c r="VNT1389" s="12"/>
      <c r="VNU1389" s="12"/>
      <c r="VNV1389" s="12"/>
      <c r="VNW1389" s="12"/>
      <c r="VNX1389" s="12"/>
      <c r="VNY1389" s="12"/>
      <c r="VNZ1389" s="12"/>
      <c r="VOA1389" s="12"/>
      <c r="VOB1389" s="12"/>
      <c r="VOC1389" s="12"/>
      <c r="VOD1389" s="12"/>
      <c r="VOE1389" s="12"/>
      <c r="VOF1389" s="12"/>
      <c r="VOG1389" s="12"/>
      <c r="VOH1389" s="12"/>
      <c r="VOI1389" s="12"/>
      <c r="VOJ1389" s="12"/>
      <c r="VOK1389" s="12"/>
      <c r="VOL1389" s="12"/>
      <c r="VOM1389" s="12"/>
      <c r="VON1389" s="12"/>
      <c r="VOO1389" s="12"/>
      <c r="VOP1389" s="12"/>
      <c r="VOQ1389" s="12"/>
      <c r="VOR1389" s="12"/>
      <c r="VOS1389" s="12"/>
      <c r="VOT1389" s="12"/>
      <c r="VOU1389" s="12"/>
      <c r="VOV1389" s="12"/>
      <c r="VOW1389" s="12"/>
      <c r="VOX1389" s="12"/>
      <c r="VOY1389" s="12"/>
      <c r="VOZ1389" s="12"/>
      <c r="VPA1389" s="12"/>
      <c r="VPB1389" s="12"/>
      <c r="VPC1389" s="12"/>
      <c r="VPD1389" s="12"/>
      <c r="VPE1389" s="12"/>
      <c r="VPF1389" s="12"/>
      <c r="VPG1389" s="12"/>
      <c r="VPH1389" s="12"/>
      <c r="VPI1389" s="12"/>
      <c r="VPJ1389" s="12"/>
      <c r="VPK1389" s="12"/>
      <c r="VPL1389" s="12"/>
      <c r="VPM1389" s="12"/>
      <c r="VPN1389" s="12"/>
      <c r="VPO1389" s="12"/>
      <c r="VPP1389" s="12"/>
      <c r="VPQ1389" s="12"/>
      <c r="VPR1389" s="12"/>
      <c r="VPS1389" s="12"/>
      <c r="VPT1389" s="12"/>
      <c r="VPU1389" s="12"/>
      <c r="VPV1389" s="12"/>
      <c r="VPW1389" s="12"/>
      <c r="VPX1389" s="12"/>
      <c r="VPY1389" s="12"/>
      <c r="VPZ1389" s="12"/>
      <c r="VQA1389" s="12"/>
      <c r="VQB1389" s="12"/>
      <c r="VQC1389" s="12"/>
      <c r="VQD1389" s="12"/>
      <c r="VQE1389" s="12"/>
      <c r="VQF1389" s="12"/>
      <c r="VQG1389" s="12"/>
      <c r="VQH1389" s="12"/>
      <c r="VQI1389" s="12"/>
      <c r="VQJ1389" s="12"/>
      <c r="VQK1389" s="12"/>
      <c r="VQL1389" s="12"/>
      <c r="VQM1389" s="12"/>
      <c r="VQN1389" s="12"/>
      <c r="VQO1389" s="12"/>
      <c r="VQP1389" s="12"/>
      <c r="VQQ1389" s="12"/>
      <c r="VQR1389" s="12"/>
      <c r="VQS1389" s="12"/>
      <c r="VQT1389" s="12"/>
      <c r="VQU1389" s="12"/>
      <c r="VQV1389" s="12"/>
      <c r="VQW1389" s="12"/>
      <c r="VQX1389" s="12"/>
      <c r="VQY1389" s="12"/>
      <c r="VQZ1389" s="12"/>
      <c r="VRA1389" s="12"/>
      <c r="VRB1389" s="12"/>
      <c r="VRC1389" s="12"/>
      <c r="VRD1389" s="12"/>
      <c r="VRE1389" s="12"/>
      <c r="VRF1389" s="12"/>
      <c r="VRG1389" s="12"/>
      <c r="VRH1389" s="12"/>
      <c r="VRI1389" s="12"/>
      <c r="VRJ1389" s="12"/>
      <c r="VRK1389" s="12"/>
      <c r="VRL1389" s="12"/>
      <c r="VRM1389" s="12"/>
      <c r="VRN1389" s="12"/>
      <c r="VRO1389" s="12"/>
      <c r="VRP1389" s="12"/>
      <c r="VRQ1389" s="12"/>
      <c r="VRR1389" s="12"/>
      <c r="VRS1389" s="12"/>
      <c r="VRT1389" s="12"/>
      <c r="VRU1389" s="12"/>
      <c r="VRV1389" s="12"/>
      <c r="VRW1389" s="12"/>
      <c r="VRX1389" s="12"/>
      <c r="VRY1389" s="12"/>
      <c r="VRZ1389" s="12"/>
      <c r="VSA1389" s="12"/>
      <c r="VSB1389" s="12"/>
      <c r="VSC1389" s="12"/>
      <c r="VSD1389" s="12"/>
      <c r="VSE1389" s="12"/>
      <c r="VSF1389" s="12"/>
      <c r="VSG1389" s="12"/>
      <c r="VSH1389" s="12"/>
      <c r="VSI1389" s="12"/>
      <c r="VSJ1389" s="12"/>
      <c r="VSK1389" s="12"/>
      <c r="VSL1389" s="12"/>
      <c r="VSM1389" s="12"/>
      <c r="VSN1389" s="12"/>
      <c r="VSO1389" s="12"/>
      <c r="VSP1389" s="12"/>
      <c r="VSQ1389" s="12"/>
      <c r="VSR1389" s="12"/>
      <c r="VSS1389" s="12"/>
      <c r="VST1389" s="12"/>
      <c r="VSU1389" s="12"/>
      <c r="VSV1389" s="12"/>
      <c r="VSW1389" s="12"/>
      <c r="VSX1389" s="12"/>
      <c r="VSY1389" s="12"/>
      <c r="VSZ1389" s="12"/>
      <c r="VTA1389" s="12"/>
      <c r="VTB1389" s="12"/>
      <c r="VTC1389" s="12"/>
      <c r="VTD1389" s="12"/>
      <c r="VTE1389" s="12"/>
      <c r="VTF1389" s="12"/>
      <c r="VTG1389" s="12"/>
      <c r="VTH1389" s="12"/>
      <c r="VTI1389" s="12"/>
      <c r="VTJ1389" s="12"/>
      <c r="VTK1389" s="12"/>
      <c r="VTL1389" s="12"/>
      <c r="VTM1389" s="12"/>
      <c r="VTN1389" s="12"/>
      <c r="VTO1389" s="12"/>
      <c r="VTP1389" s="12"/>
      <c r="VTQ1389" s="12"/>
      <c r="VTR1389" s="12"/>
      <c r="VTS1389" s="12"/>
      <c r="VTT1389" s="12"/>
      <c r="VTU1389" s="12"/>
      <c r="VTV1389" s="12"/>
      <c r="VTW1389" s="12"/>
      <c r="VTX1389" s="12"/>
      <c r="VTY1389" s="12"/>
      <c r="VTZ1389" s="12"/>
      <c r="VUA1389" s="12"/>
      <c r="VUB1389" s="12"/>
      <c r="VUC1389" s="12"/>
      <c r="VUD1389" s="12"/>
      <c r="VUE1389" s="12"/>
      <c r="VUF1389" s="12"/>
      <c r="VUG1389" s="12"/>
      <c r="VUH1389" s="12"/>
      <c r="VUI1389" s="12"/>
      <c r="VUJ1389" s="12"/>
      <c r="VUK1389" s="12"/>
      <c r="VUL1389" s="12"/>
      <c r="VUM1389" s="12"/>
      <c r="VUN1389" s="12"/>
      <c r="VUO1389" s="12"/>
      <c r="VUP1389" s="12"/>
      <c r="VUQ1389" s="12"/>
      <c r="VUR1389" s="12"/>
      <c r="VUS1389" s="12"/>
      <c r="VUT1389" s="12"/>
      <c r="VUU1389" s="12"/>
      <c r="VUV1389" s="12"/>
      <c r="VUW1389" s="12"/>
      <c r="VUX1389" s="12"/>
      <c r="VUY1389" s="12"/>
      <c r="VUZ1389" s="12"/>
      <c r="VVA1389" s="12"/>
      <c r="VVB1389" s="12"/>
      <c r="VVC1389" s="12"/>
      <c r="VVD1389" s="12"/>
      <c r="VVE1389" s="12"/>
      <c r="VVF1389" s="12"/>
      <c r="VVG1389" s="12"/>
      <c r="VVH1389" s="12"/>
      <c r="VVI1389" s="12"/>
      <c r="VVJ1389" s="12"/>
      <c r="VVK1389" s="12"/>
      <c r="VVL1389" s="12"/>
      <c r="VVM1389" s="12"/>
      <c r="VVN1389" s="12"/>
      <c r="VVO1389" s="12"/>
      <c r="VVP1389" s="12"/>
      <c r="VVQ1389" s="12"/>
      <c r="VVR1389" s="12"/>
      <c r="VVS1389" s="12"/>
      <c r="VVT1389" s="12"/>
      <c r="VVU1389" s="12"/>
      <c r="VVV1389" s="12"/>
      <c r="VVW1389" s="12"/>
      <c r="VVX1389" s="12"/>
      <c r="VVY1389" s="12"/>
      <c r="VVZ1389" s="12"/>
      <c r="VWA1389" s="12"/>
      <c r="VWB1389" s="12"/>
      <c r="VWC1389" s="12"/>
      <c r="VWD1389" s="12"/>
      <c r="VWE1389" s="12"/>
      <c r="VWF1389" s="12"/>
      <c r="VWG1389" s="12"/>
      <c r="VWH1389" s="12"/>
      <c r="VWI1389" s="12"/>
      <c r="VWJ1389" s="12"/>
      <c r="VWK1389" s="12"/>
      <c r="VWL1389" s="12"/>
      <c r="VWM1389" s="12"/>
      <c r="VWN1389" s="12"/>
      <c r="VWO1389" s="12"/>
      <c r="VWP1389" s="12"/>
      <c r="VWQ1389" s="12"/>
      <c r="VWR1389" s="12"/>
      <c r="VWS1389" s="12"/>
      <c r="VWT1389" s="12"/>
      <c r="VWU1389" s="12"/>
      <c r="VWV1389" s="12"/>
      <c r="VWW1389" s="12"/>
      <c r="VWX1389" s="12"/>
      <c r="VWY1389" s="12"/>
      <c r="VWZ1389" s="12"/>
      <c r="VXA1389" s="12"/>
      <c r="VXB1389" s="12"/>
      <c r="VXC1389" s="12"/>
      <c r="VXD1389" s="12"/>
      <c r="VXE1389" s="12"/>
      <c r="VXF1389" s="12"/>
      <c r="VXG1389" s="12"/>
      <c r="VXH1389" s="12"/>
      <c r="VXI1389" s="12"/>
      <c r="VXJ1389" s="12"/>
      <c r="VXK1389" s="12"/>
      <c r="VXL1389" s="12"/>
      <c r="VXM1389" s="12"/>
      <c r="VXN1389" s="12"/>
      <c r="VXO1389" s="12"/>
      <c r="VXP1389" s="12"/>
      <c r="VXQ1389" s="12"/>
      <c r="VXR1389" s="12"/>
      <c r="VXS1389" s="12"/>
      <c r="VXT1389" s="12"/>
      <c r="VXU1389" s="12"/>
      <c r="VXV1389" s="12"/>
      <c r="VXW1389" s="12"/>
      <c r="VXX1389" s="12"/>
      <c r="VXY1389" s="12"/>
      <c r="VXZ1389" s="12"/>
      <c r="VYA1389" s="12"/>
      <c r="VYB1389" s="12"/>
      <c r="VYC1389" s="12"/>
      <c r="VYD1389" s="12"/>
      <c r="VYE1389" s="12"/>
      <c r="VYF1389" s="12"/>
      <c r="VYG1389" s="12"/>
      <c r="VYH1389" s="12"/>
      <c r="VYI1389" s="12"/>
      <c r="VYJ1389" s="12"/>
      <c r="VYK1389" s="12"/>
      <c r="VYL1389" s="12"/>
      <c r="VYM1389" s="12"/>
      <c r="VYN1389" s="12"/>
      <c r="VYO1389" s="12"/>
      <c r="VYP1389" s="12"/>
      <c r="VYQ1389" s="12"/>
      <c r="VYR1389" s="12"/>
      <c r="VYS1389" s="12"/>
      <c r="VYT1389" s="12"/>
      <c r="VYU1389" s="12"/>
      <c r="VYV1389" s="12"/>
      <c r="VYW1389" s="12"/>
      <c r="VYX1389" s="12"/>
      <c r="VYY1389" s="12"/>
      <c r="VYZ1389" s="12"/>
      <c r="VZA1389" s="12"/>
      <c r="VZB1389" s="12"/>
      <c r="VZC1389" s="12"/>
      <c r="VZD1389" s="12"/>
      <c r="VZE1389" s="12"/>
      <c r="VZF1389" s="12"/>
      <c r="VZG1389" s="12"/>
      <c r="VZH1389" s="12"/>
      <c r="VZI1389" s="12"/>
      <c r="VZJ1389" s="12"/>
      <c r="VZK1389" s="12"/>
      <c r="VZL1389" s="12"/>
      <c r="VZM1389" s="12"/>
      <c r="VZN1389" s="12"/>
      <c r="VZO1389" s="12"/>
      <c r="VZP1389" s="12"/>
      <c r="VZQ1389" s="12"/>
      <c r="VZR1389" s="12"/>
      <c r="VZS1389" s="12"/>
      <c r="VZT1389" s="12"/>
      <c r="VZU1389" s="12"/>
      <c r="VZV1389" s="12"/>
      <c r="VZW1389" s="12"/>
      <c r="VZX1389" s="12"/>
      <c r="VZY1389" s="12"/>
      <c r="VZZ1389" s="12"/>
      <c r="WAA1389" s="12"/>
      <c r="WAB1389" s="12"/>
      <c r="WAC1389" s="12"/>
      <c r="WAD1389" s="12"/>
      <c r="WAE1389" s="12"/>
      <c r="WAF1389" s="12"/>
      <c r="WAG1389" s="12"/>
      <c r="WAH1389" s="12"/>
      <c r="WAI1389" s="12"/>
      <c r="WAJ1389" s="12"/>
      <c r="WAK1389" s="12"/>
      <c r="WAL1389" s="12"/>
      <c r="WAM1389" s="12"/>
      <c r="WAN1389" s="12"/>
      <c r="WAO1389" s="12"/>
      <c r="WAP1389" s="12"/>
      <c r="WAQ1389" s="12"/>
      <c r="WAR1389" s="12"/>
      <c r="WAS1389" s="12"/>
      <c r="WAT1389" s="12"/>
      <c r="WAU1389" s="12"/>
      <c r="WAV1389" s="12"/>
      <c r="WAW1389" s="12"/>
      <c r="WAX1389" s="12"/>
      <c r="WAY1389" s="12"/>
      <c r="WAZ1389" s="12"/>
      <c r="WBA1389" s="12"/>
      <c r="WBB1389" s="12"/>
      <c r="WBC1389" s="12"/>
      <c r="WBD1389" s="12"/>
      <c r="WBE1389" s="12"/>
      <c r="WBF1389" s="12"/>
      <c r="WBG1389" s="12"/>
      <c r="WBH1389" s="12"/>
      <c r="WBI1389" s="12"/>
      <c r="WBJ1389" s="12"/>
      <c r="WBK1389" s="12"/>
      <c r="WBL1389" s="12"/>
      <c r="WBM1389" s="12"/>
      <c r="WBN1389" s="12"/>
      <c r="WBO1389" s="12"/>
      <c r="WBP1389" s="12"/>
      <c r="WBQ1389" s="12"/>
      <c r="WBR1389" s="12"/>
      <c r="WBS1389" s="12"/>
      <c r="WBT1389" s="12"/>
      <c r="WBU1389" s="12"/>
      <c r="WBV1389" s="12"/>
      <c r="WBW1389" s="12"/>
      <c r="WBX1389" s="12"/>
      <c r="WBY1389" s="12"/>
      <c r="WBZ1389" s="12"/>
      <c r="WCA1389" s="12"/>
      <c r="WCB1389" s="12"/>
      <c r="WCC1389" s="12"/>
      <c r="WCD1389" s="12"/>
      <c r="WCE1389" s="12"/>
      <c r="WCF1389" s="12"/>
      <c r="WCG1389" s="12"/>
      <c r="WCH1389" s="12"/>
      <c r="WCI1389" s="12"/>
      <c r="WCJ1389" s="12"/>
      <c r="WCK1389" s="12"/>
      <c r="WCL1389" s="12"/>
      <c r="WCM1389" s="12"/>
      <c r="WCN1389" s="12"/>
      <c r="WCO1389" s="12"/>
      <c r="WCP1389" s="12"/>
      <c r="WCQ1389" s="12"/>
      <c r="WCR1389" s="12"/>
      <c r="WCS1389" s="12"/>
      <c r="WCT1389" s="12"/>
      <c r="WCU1389" s="12"/>
      <c r="WCV1389" s="12"/>
      <c r="WCW1389" s="12"/>
      <c r="WCX1389" s="12"/>
      <c r="WCY1389" s="12"/>
      <c r="WCZ1389" s="12"/>
      <c r="WDA1389" s="12"/>
      <c r="WDB1389" s="12"/>
      <c r="WDC1389" s="12"/>
      <c r="WDD1389" s="12"/>
      <c r="WDE1389" s="12"/>
      <c r="WDF1389" s="12"/>
      <c r="WDG1389" s="12"/>
      <c r="WDH1389" s="12"/>
      <c r="WDI1389" s="12"/>
      <c r="WDJ1389" s="12"/>
      <c r="WDK1389" s="12"/>
      <c r="WDL1389" s="12"/>
      <c r="WDM1389" s="12"/>
      <c r="WDN1389" s="12"/>
      <c r="WDO1389" s="12"/>
      <c r="WDP1389" s="12"/>
      <c r="WDQ1389" s="12"/>
      <c r="WDR1389" s="12"/>
      <c r="WDS1389" s="12"/>
      <c r="WDT1389" s="12"/>
      <c r="WDU1389" s="12"/>
      <c r="WDV1389" s="12"/>
      <c r="WDW1389" s="12"/>
      <c r="WDX1389" s="12"/>
      <c r="WDY1389" s="12"/>
      <c r="WDZ1389" s="12"/>
      <c r="WEA1389" s="12"/>
      <c r="WEB1389" s="12"/>
      <c r="WEC1389" s="12"/>
      <c r="WED1389" s="12"/>
      <c r="WEE1389" s="12"/>
      <c r="WEF1389" s="12"/>
      <c r="WEG1389" s="12"/>
      <c r="WEH1389" s="12"/>
      <c r="WEI1389" s="12"/>
      <c r="WEJ1389" s="12"/>
      <c r="WEK1389" s="12"/>
      <c r="WEL1389" s="12"/>
      <c r="WEM1389" s="12"/>
      <c r="WEN1389" s="12"/>
      <c r="WEO1389" s="12"/>
      <c r="WEP1389" s="12"/>
      <c r="WEQ1389" s="12"/>
      <c r="WER1389" s="12"/>
      <c r="WES1389" s="12"/>
      <c r="WET1389" s="12"/>
      <c r="WEU1389" s="12"/>
      <c r="WEV1389" s="12"/>
      <c r="WEW1389" s="12"/>
      <c r="WEX1389" s="12"/>
      <c r="WEY1389" s="12"/>
      <c r="WEZ1389" s="12"/>
      <c r="WFA1389" s="12"/>
      <c r="WFB1389" s="12"/>
      <c r="WFC1389" s="12"/>
      <c r="WFD1389" s="12"/>
      <c r="WFE1389" s="12"/>
      <c r="WFF1389" s="12"/>
      <c r="WFG1389" s="12"/>
      <c r="WFH1389" s="12"/>
      <c r="WFI1389" s="12"/>
      <c r="WFJ1389" s="12"/>
      <c r="WFK1389" s="12"/>
      <c r="WFL1389" s="12"/>
      <c r="WFM1389" s="12"/>
      <c r="WFN1389" s="12"/>
      <c r="WFO1389" s="12"/>
      <c r="WFP1389" s="12"/>
      <c r="WFQ1389" s="12"/>
      <c r="WFR1389" s="12"/>
      <c r="WFS1389" s="12"/>
      <c r="WFT1389" s="12"/>
      <c r="WFU1389" s="12"/>
      <c r="WFV1389" s="12"/>
      <c r="WFW1389" s="12"/>
      <c r="WFX1389" s="12"/>
      <c r="WFY1389" s="12"/>
      <c r="WFZ1389" s="12"/>
      <c r="WGA1389" s="12"/>
      <c r="WGB1389" s="12"/>
      <c r="WGC1389" s="12"/>
      <c r="WGD1389" s="12"/>
      <c r="WGE1389" s="12"/>
      <c r="WGF1389" s="12"/>
      <c r="WGG1389" s="12"/>
      <c r="WGH1389" s="12"/>
      <c r="WGI1389" s="12"/>
      <c r="WGJ1389" s="12"/>
      <c r="WGK1389" s="12"/>
      <c r="WGL1389" s="12"/>
      <c r="WGM1389" s="12"/>
      <c r="WGN1389" s="12"/>
      <c r="WGO1389" s="12"/>
      <c r="WGP1389" s="12"/>
      <c r="WGQ1389" s="12"/>
      <c r="WGR1389" s="12"/>
      <c r="WGS1389" s="12"/>
      <c r="WGT1389" s="12"/>
      <c r="WGU1389" s="12"/>
      <c r="WGV1389" s="12"/>
      <c r="WGW1389" s="12"/>
      <c r="WGX1389" s="12"/>
      <c r="WGY1389" s="12"/>
      <c r="WGZ1389" s="12"/>
      <c r="WHA1389" s="12"/>
      <c r="WHB1389" s="12"/>
      <c r="WHC1389" s="12"/>
      <c r="WHD1389" s="12"/>
      <c r="WHE1389" s="12"/>
      <c r="WHF1389" s="12"/>
      <c r="WHG1389" s="12"/>
      <c r="WHH1389" s="12"/>
      <c r="WHI1389" s="12"/>
      <c r="WHJ1389" s="12"/>
      <c r="WHK1389" s="12"/>
      <c r="WHL1389" s="12"/>
      <c r="WHM1389" s="12"/>
      <c r="WHN1389" s="12"/>
      <c r="WHO1389" s="12"/>
      <c r="WHP1389" s="12"/>
      <c r="WHQ1389" s="12"/>
      <c r="WHR1389" s="12"/>
      <c r="WHS1389" s="12"/>
      <c r="WHT1389" s="12"/>
      <c r="WHU1389" s="12"/>
      <c r="WHV1389" s="12"/>
      <c r="WHW1389" s="12"/>
      <c r="WHX1389" s="12"/>
      <c r="WHY1389" s="12"/>
      <c r="WHZ1389" s="12"/>
      <c r="WIA1389" s="12"/>
      <c r="WIB1389" s="12"/>
      <c r="WIC1389" s="12"/>
      <c r="WID1389" s="12"/>
      <c r="WIE1389" s="12"/>
      <c r="WIF1389" s="12"/>
      <c r="WIG1389" s="12"/>
      <c r="WIH1389" s="12"/>
      <c r="WII1389" s="12"/>
      <c r="WIJ1389" s="12"/>
      <c r="WIK1389" s="12"/>
      <c r="WIL1389" s="12"/>
      <c r="WIM1389" s="12"/>
      <c r="WIN1389" s="12"/>
      <c r="WIO1389" s="12"/>
      <c r="WIP1389" s="12"/>
      <c r="WIQ1389" s="12"/>
      <c r="WIR1389" s="12"/>
      <c r="WIS1389" s="12"/>
      <c r="WIT1389" s="12"/>
      <c r="WIU1389" s="12"/>
      <c r="WIV1389" s="12"/>
      <c r="WIW1389" s="12"/>
      <c r="WIX1389" s="12"/>
      <c r="WIY1389" s="12"/>
      <c r="WIZ1389" s="12"/>
      <c r="WJA1389" s="12"/>
      <c r="WJB1389" s="12"/>
      <c r="WJC1389" s="12"/>
      <c r="WJD1389" s="12"/>
      <c r="WJE1389" s="12"/>
      <c r="WJF1389" s="12"/>
      <c r="WJG1389" s="12"/>
      <c r="WJH1389" s="12"/>
      <c r="WJI1389" s="12"/>
      <c r="WJJ1389" s="12"/>
      <c r="WJK1389" s="12"/>
      <c r="WJL1389" s="12"/>
      <c r="WJM1389" s="12"/>
      <c r="WJN1389" s="12"/>
      <c r="WJO1389" s="12"/>
      <c r="WJP1389" s="12"/>
      <c r="WJQ1389" s="12"/>
      <c r="WJR1389" s="12"/>
      <c r="WJS1389" s="12"/>
      <c r="WJT1389" s="12"/>
      <c r="WJU1389" s="12"/>
      <c r="WJV1389" s="12"/>
      <c r="WJW1389" s="12"/>
      <c r="WJX1389" s="12"/>
      <c r="WJY1389" s="12"/>
      <c r="WJZ1389" s="12"/>
      <c r="WKA1389" s="12"/>
      <c r="WKB1389" s="12"/>
      <c r="WKC1389" s="12"/>
      <c r="WKD1389" s="12"/>
      <c r="WKE1389" s="12"/>
      <c r="WKF1389" s="12"/>
      <c r="WKG1389" s="12"/>
      <c r="WKH1389" s="12"/>
      <c r="WKI1389" s="12"/>
      <c r="WKJ1389" s="12"/>
      <c r="WKK1389" s="12"/>
      <c r="WKL1389" s="12"/>
      <c r="WKM1389" s="12"/>
      <c r="WKN1389" s="12"/>
      <c r="WKO1389" s="12"/>
      <c r="WKP1389" s="12"/>
      <c r="WKQ1389" s="12"/>
      <c r="WKR1389" s="12"/>
      <c r="WKS1389" s="12"/>
      <c r="WKT1389" s="12"/>
      <c r="WKU1389" s="12"/>
      <c r="WKV1389" s="12"/>
      <c r="WKW1389" s="12"/>
      <c r="WKX1389" s="12"/>
      <c r="WKY1389" s="12"/>
      <c r="WKZ1389" s="12"/>
      <c r="WLA1389" s="12"/>
      <c r="WLB1389" s="12"/>
      <c r="WLC1389" s="12"/>
      <c r="WLD1389" s="12"/>
      <c r="WLE1389" s="12"/>
      <c r="WLF1389" s="12"/>
      <c r="WLG1389" s="12"/>
      <c r="WLH1389" s="12"/>
      <c r="WLI1389" s="12"/>
      <c r="WLJ1389" s="12"/>
      <c r="WLK1389" s="12"/>
      <c r="WLL1389" s="12"/>
      <c r="WLM1389" s="12"/>
      <c r="WLN1389" s="12"/>
      <c r="WLO1389" s="12"/>
      <c r="WLP1389" s="12"/>
      <c r="WLQ1389" s="12"/>
      <c r="WLR1389" s="12"/>
      <c r="WLS1389" s="12"/>
      <c r="WLT1389" s="12"/>
      <c r="WLU1389" s="12"/>
      <c r="WLV1389" s="12"/>
      <c r="WLW1389" s="12"/>
      <c r="WLX1389" s="12"/>
      <c r="WLY1389" s="12"/>
      <c r="WLZ1389" s="12"/>
      <c r="WMA1389" s="12"/>
      <c r="WMB1389" s="12"/>
      <c r="WMC1389" s="12"/>
      <c r="WMD1389" s="12"/>
      <c r="WME1389" s="12"/>
      <c r="WMF1389" s="12"/>
      <c r="WMG1389" s="12"/>
      <c r="WMH1389" s="12"/>
      <c r="WMI1389" s="12"/>
      <c r="WMJ1389" s="12"/>
      <c r="WMK1389" s="12"/>
      <c r="WML1389" s="12"/>
      <c r="WMM1389" s="12"/>
      <c r="WMN1389" s="12"/>
      <c r="WMO1389" s="12"/>
      <c r="WMP1389" s="12"/>
      <c r="WMQ1389" s="12"/>
      <c r="WMR1389" s="12"/>
      <c r="WMS1389" s="12"/>
      <c r="WMT1389" s="12"/>
      <c r="WMU1389" s="12"/>
      <c r="WMV1389" s="12"/>
      <c r="WMW1389" s="12"/>
      <c r="WMX1389" s="12"/>
      <c r="WMY1389" s="12"/>
      <c r="WMZ1389" s="12"/>
      <c r="WNA1389" s="12"/>
      <c r="WNB1389" s="12"/>
      <c r="WNC1389" s="12"/>
      <c r="WND1389" s="12"/>
      <c r="WNE1389" s="12"/>
      <c r="WNF1389" s="12"/>
      <c r="WNG1389" s="12"/>
      <c r="WNH1389" s="12"/>
      <c r="WNI1389" s="12"/>
      <c r="WNJ1389" s="12"/>
      <c r="WNK1389" s="12"/>
      <c r="WNL1389" s="12"/>
      <c r="WNM1389" s="12"/>
      <c r="WNN1389" s="12"/>
      <c r="WNO1389" s="12"/>
      <c r="WNP1389" s="12"/>
      <c r="WNQ1389" s="12"/>
      <c r="WNR1389" s="12"/>
      <c r="WNS1389" s="12"/>
      <c r="WNT1389" s="12"/>
      <c r="WNU1389" s="12"/>
      <c r="WNV1389" s="12"/>
      <c r="WNW1389" s="12"/>
      <c r="WNX1389" s="12"/>
      <c r="WNY1389" s="12"/>
      <c r="WNZ1389" s="12"/>
      <c r="WOA1389" s="12"/>
      <c r="WOB1389" s="12"/>
      <c r="WOC1389" s="12"/>
      <c r="WOD1389" s="12"/>
      <c r="WOE1389" s="12"/>
      <c r="WOF1389" s="12"/>
      <c r="WOG1389" s="12"/>
      <c r="WOH1389" s="12"/>
      <c r="WOI1389" s="12"/>
      <c r="WOJ1389" s="12"/>
      <c r="WOK1389" s="12"/>
      <c r="WOL1389" s="12"/>
      <c r="WOM1389" s="12"/>
      <c r="WON1389" s="12"/>
      <c r="WOO1389" s="12"/>
      <c r="WOP1389" s="12"/>
      <c r="WOQ1389" s="12"/>
      <c r="WOR1389" s="12"/>
      <c r="WOS1389" s="12"/>
      <c r="WOT1389" s="12"/>
      <c r="WOU1389" s="12"/>
      <c r="WOV1389" s="12"/>
      <c r="WOW1389" s="12"/>
      <c r="WOX1389" s="12"/>
      <c r="WOY1389" s="12"/>
      <c r="WOZ1389" s="12"/>
      <c r="WPA1389" s="12"/>
      <c r="WPB1389" s="12"/>
      <c r="WPC1389" s="12"/>
      <c r="WPD1389" s="12"/>
      <c r="WPE1389" s="12"/>
      <c r="WPF1389" s="12"/>
      <c r="WPG1389" s="12"/>
      <c r="WPH1389" s="12"/>
      <c r="WPI1389" s="12"/>
      <c r="WPJ1389" s="12"/>
      <c r="WPK1389" s="12"/>
      <c r="WPL1389" s="12"/>
      <c r="WPM1389" s="12"/>
      <c r="WPN1389" s="12"/>
      <c r="WPO1389" s="12"/>
      <c r="WPP1389" s="12"/>
      <c r="WPQ1389" s="12"/>
      <c r="WPR1389" s="12"/>
      <c r="WPS1389" s="12"/>
      <c r="WPT1389" s="12"/>
      <c r="WPU1389" s="12"/>
      <c r="WPV1389" s="12"/>
      <c r="WPW1389" s="12"/>
      <c r="WPX1389" s="12"/>
      <c r="WPY1389" s="12"/>
      <c r="WPZ1389" s="12"/>
      <c r="WQA1389" s="12"/>
      <c r="WQB1389" s="12"/>
      <c r="WQC1389" s="12"/>
      <c r="WQD1389" s="12"/>
      <c r="WQE1389" s="12"/>
      <c r="WQF1389" s="12"/>
      <c r="WQG1389" s="12"/>
      <c r="WQH1389" s="12"/>
      <c r="WQI1389" s="12"/>
      <c r="WQJ1389" s="12"/>
      <c r="WQK1389" s="12"/>
      <c r="WQL1389" s="12"/>
      <c r="WQM1389" s="12"/>
      <c r="WQN1389" s="12"/>
      <c r="WQO1389" s="12"/>
      <c r="WQP1389" s="12"/>
      <c r="WQQ1389" s="12"/>
      <c r="WQR1389" s="12"/>
      <c r="WQS1389" s="12"/>
      <c r="WQT1389" s="12"/>
      <c r="WQU1389" s="12"/>
      <c r="WQV1389" s="12"/>
      <c r="WQW1389" s="12"/>
      <c r="WQX1389" s="12"/>
      <c r="WQY1389" s="12"/>
      <c r="WQZ1389" s="12"/>
      <c r="WRA1389" s="12"/>
      <c r="WRB1389" s="12"/>
      <c r="WRC1389" s="12"/>
      <c r="WRD1389" s="12"/>
      <c r="WRE1389" s="12"/>
      <c r="WRF1389" s="12"/>
      <c r="WRG1389" s="12"/>
      <c r="WRH1389" s="12"/>
      <c r="WRI1389" s="12"/>
      <c r="WRJ1389" s="12"/>
      <c r="WRK1389" s="12"/>
      <c r="WRL1389" s="12"/>
      <c r="WRM1389" s="12"/>
      <c r="WRN1389" s="12"/>
      <c r="WRO1389" s="12"/>
      <c r="WRP1389" s="12"/>
      <c r="WRQ1389" s="12"/>
      <c r="WRR1389" s="12"/>
      <c r="WRS1389" s="12"/>
      <c r="WRT1389" s="12"/>
      <c r="WRU1389" s="12"/>
      <c r="WRV1389" s="12"/>
      <c r="WRW1389" s="12"/>
      <c r="WRX1389" s="12"/>
      <c r="WRY1389" s="12"/>
      <c r="WRZ1389" s="12"/>
      <c r="WSA1389" s="12"/>
      <c r="WSB1389" s="12"/>
      <c r="WSC1389" s="12"/>
      <c r="WSD1389" s="12"/>
      <c r="WSE1389" s="12"/>
      <c r="WSF1389" s="12"/>
      <c r="WSG1389" s="12"/>
      <c r="WSH1389" s="12"/>
      <c r="WSI1389" s="12"/>
      <c r="WSJ1389" s="12"/>
      <c r="WSK1389" s="12"/>
      <c r="WSL1389" s="12"/>
      <c r="WSM1389" s="12"/>
      <c r="WSN1389" s="12"/>
      <c r="WSO1389" s="12"/>
      <c r="WSP1389" s="12"/>
      <c r="WSQ1389" s="12"/>
      <c r="WSR1389" s="12"/>
      <c r="WSS1389" s="12"/>
      <c r="WST1389" s="12"/>
      <c r="WSU1389" s="12"/>
      <c r="WSV1389" s="12"/>
      <c r="WSW1389" s="12"/>
      <c r="WSX1389" s="12"/>
      <c r="WSY1389" s="12"/>
      <c r="WSZ1389" s="12"/>
      <c r="WTA1389" s="12"/>
      <c r="WTB1389" s="12"/>
      <c r="WTC1389" s="12"/>
      <c r="WTD1389" s="12"/>
      <c r="WTE1389" s="12"/>
      <c r="WTF1389" s="12"/>
      <c r="WTG1389" s="12"/>
      <c r="WTH1389" s="12"/>
      <c r="WTI1389" s="12"/>
      <c r="WTJ1389" s="12"/>
      <c r="WTK1389" s="12"/>
      <c r="WTL1389" s="12"/>
      <c r="WTM1389" s="12"/>
      <c r="WTN1389" s="12"/>
      <c r="WTO1389" s="12"/>
      <c r="WTP1389" s="12"/>
      <c r="WTQ1389" s="12"/>
      <c r="WTR1389" s="12"/>
      <c r="WTS1389" s="12"/>
      <c r="WTT1389" s="12"/>
      <c r="WTU1389" s="12"/>
      <c r="WTV1389" s="12"/>
      <c r="WTW1389" s="12"/>
      <c r="WTX1389" s="12"/>
      <c r="WTY1389" s="12"/>
      <c r="WTZ1389" s="12"/>
      <c r="WUA1389" s="12"/>
      <c r="WUB1389" s="12"/>
      <c r="WUC1389" s="12"/>
      <c r="WUD1389" s="12"/>
      <c r="WUE1389" s="12"/>
      <c r="WUF1389" s="12"/>
      <c r="WUG1389" s="12"/>
      <c r="WUH1389" s="12"/>
      <c r="WUI1389" s="12"/>
      <c r="WUJ1389" s="12"/>
      <c r="WUK1389" s="12"/>
      <c r="WUL1389" s="12"/>
      <c r="WUM1389" s="12"/>
      <c r="WUN1389" s="12"/>
      <c r="WUO1389" s="12"/>
      <c r="WUP1389" s="12"/>
      <c r="WUQ1389" s="12"/>
      <c r="WUR1389" s="12"/>
      <c r="WUS1389" s="12"/>
      <c r="WUT1389" s="12"/>
      <c r="WUU1389" s="12"/>
      <c r="WUV1389" s="12"/>
      <c r="WUW1389" s="12"/>
      <c r="WUX1389" s="12"/>
      <c r="WUY1389" s="12"/>
      <c r="WUZ1389" s="12"/>
      <c r="WVA1389" s="12"/>
      <c r="WVB1389" s="12"/>
      <c r="WVC1389" s="12"/>
      <c r="WVD1389" s="12"/>
      <c r="WVE1389" s="12"/>
      <c r="WVF1389" s="12"/>
      <c r="WVG1389" s="12"/>
      <c r="WVH1389" s="12"/>
      <c r="WVI1389" s="12"/>
      <c r="WVJ1389" s="12"/>
      <c r="WVK1389" s="12"/>
      <c r="WVL1389" s="12"/>
      <c r="WVM1389" s="12"/>
      <c r="WVN1389" s="12"/>
      <c r="WVO1389" s="12"/>
      <c r="WVP1389" s="12"/>
      <c r="WVQ1389" s="12"/>
      <c r="WVR1389" s="12"/>
      <c r="WVS1389" s="12"/>
      <c r="WVT1389" s="12"/>
      <c r="WVU1389" s="12"/>
      <c r="WVV1389" s="12"/>
      <c r="WVW1389" s="12"/>
      <c r="WVX1389" s="12"/>
      <c r="WVY1389" s="12"/>
      <c r="WVZ1389" s="12"/>
      <c r="WWA1389" s="12"/>
      <c r="WWB1389" s="12"/>
      <c r="WWC1389" s="12"/>
      <c r="WWD1389" s="12"/>
      <c r="WWE1389" s="12"/>
      <c r="WWF1389" s="12"/>
      <c r="WWG1389" s="12"/>
      <c r="WWH1389" s="12"/>
      <c r="WWI1389" s="12"/>
      <c r="WWJ1389" s="12"/>
      <c r="WWK1389" s="12"/>
      <c r="WWL1389" s="12"/>
      <c r="WWM1389" s="12"/>
      <c r="WWN1389" s="12"/>
      <c r="WWO1389" s="12"/>
      <c r="WWP1389" s="12"/>
      <c r="WWQ1389" s="12"/>
      <c r="WWR1389" s="12"/>
      <c r="WWS1389" s="12"/>
      <c r="WWT1389" s="12"/>
      <c r="WWU1389" s="12"/>
      <c r="WWV1389" s="12"/>
      <c r="WWW1389" s="12"/>
      <c r="WWX1389" s="12"/>
      <c r="WWY1389" s="12"/>
      <c r="WWZ1389" s="12"/>
      <c r="WXA1389" s="12"/>
      <c r="WXB1389" s="12"/>
      <c r="WXC1389" s="12"/>
      <c r="WXD1389" s="12"/>
      <c r="WXE1389" s="12"/>
      <c r="WXF1389" s="12"/>
      <c r="WXG1389" s="12"/>
      <c r="WXH1389" s="12"/>
      <c r="WXI1389" s="12"/>
      <c r="WXJ1389" s="12"/>
      <c r="WXK1389" s="12"/>
      <c r="WXL1389" s="12"/>
      <c r="WXM1389" s="12"/>
      <c r="WXN1389" s="12"/>
      <c r="WXO1389" s="12"/>
      <c r="WXP1389" s="12"/>
      <c r="WXQ1389" s="12"/>
      <c r="WXR1389" s="12"/>
      <c r="WXS1389" s="12"/>
      <c r="WXT1389" s="12"/>
      <c r="WXU1389" s="12"/>
      <c r="WXV1389" s="12"/>
      <c r="WXW1389" s="12"/>
      <c r="WXX1389" s="12"/>
      <c r="WXY1389" s="12"/>
      <c r="WXZ1389" s="12"/>
      <c r="WYA1389" s="12"/>
      <c r="WYB1389" s="12"/>
      <c r="WYC1389" s="12"/>
      <c r="WYD1389" s="12"/>
      <c r="WYE1389" s="12"/>
      <c r="WYF1389" s="12"/>
      <c r="WYG1389" s="12"/>
      <c r="WYH1389" s="12"/>
      <c r="WYI1389" s="12"/>
      <c r="WYJ1389" s="12"/>
      <c r="WYK1389" s="12"/>
      <c r="WYL1389" s="12"/>
      <c r="WYM1389" s="12"/>
      <c r="WYN1389" s="12"/>
      <c r="WYO1389" s="12"/>
      <c r="WYP1389" s="12"/>
      <c r="WYQ1389" s="12"/>
      <c r="WYR1389" s="12"/>
      <c r="WYS1389" s="12"/>
      <c r="WYT1389" s="12"/>
      <c r="WYU1389" s="12"/>
      <c r="WYV1389" s="12"/>
      <c r="WYW1389" s="12"/>
      <c r="WYX1389" s="12"/>
      <c r="WYY1389" s="12"/>
      <c r="WYZ1389" s="12"/>
      <c r="WZA1389" s="12"/>
      <c r="WZB1389" s="12"/>
      <c r="WZC1389" s="12"/>
      <c r="WZD1389" s="12"/>
      <c r="WZE1389" s="12"/>
      <c r="WZF1389" s="12"/>
      <c r="WZG1389" s="12"/>
      <c r="WZH1389" s="12"/>
      <c r="WZI1389" s="12"/>
      <c r="WZJ1389" s="12"/>
      <c r="WZK1389" s="12"/>
      <c r="WZL1389" s="12"/>
      <c r="WZM1389" s="12"/>
      <c r="WZN1389" s="12"/>
      <c r="WZO1389" s="12"/>
      <c r="WZP1389" s="12"/>
      <c r="WZQ1389" s="12"/>
      <c r="WZR1389" s="12"/>
      <c r="WZS1389" s="12"/>
      <c r="WZT1389" s="12"/>
      <c r="WZU1389" s="12"/>
      <c r="WZV1389" s="12"/>
      <c r="WZW1389" s="12"/>
      <c r="WZX1389" s="12"/>
      <c r="WZY1389" s="12"/>
      <c r="WZZ1389" s="12"/>
      <c r="XAA1389" s="12"/>
      <c r="XAB1389" s="12"/>
      <c r="XAC1389" s="12"/>
      <c r="XAD1389" s="12"/>
      <c r="XAE1389" s="12"/>
      <c r="XAF1389" s="12"/>
      <c r="XAG1389" s="12"/>
      <c r="XAH1389" s="12"/>
      <c r="XAI1389" s="12"/>
      <c r="XAJ1389" s="12"/>
      <c r="XAK1389" s="12"/>
      <c r="XAL1389" s="12"/>
      <c r="XAM1389" s="12"/>
      <c r="XAN1389" s="12"/>
      <c r="XAO1389" s="12"/>
      <c r="XAP1389" s="12"/>
      <c r="XAQ1389" s="12"/>
      <c r="XAR1389" s="12"/>
      <c r="XAS1389" s="12"/>
      <c r="XAT1389" s="12"/>
      <c r="XAU1389" s="12"/>
      <c r="XAV1389" s="12"/>
      <c r="XAW1389" s="12"/>
      <c r="XAX1389" s="12"/>
      <c r="XAY1389" s="12"/>
      <c r="XAZ1389" s="12"/>
      <c r="XBA1389" s="12"/>
      <c r="XBB1389" s="12"/>
      <c r="XBC1389" s="12"/>
      <c r="XBD1389" s="12"/>
      <c r="XBE1389" s="12"/>
      <c r="XBF1389" s="12"/>
      <c r="XBG1389" s="12"/>
      <c r="XBH1389" s="12"/>
      <c r="XBI1389" s="12"/>
      <c r="XBJ1389" s="12"/>
      <c r="XBK1389" s="12"/>
      <c r="XBL1389" s="12"/>
      <c r="XBM1389" s="12"/>
      <c r="XBN1389" s="12"/>
      <c r="XBO1389" s="12"/>
      <c r="XBP1389" s="12"/>
      <c r="XBQ1389" s="12"/>
      <c r="XBR1389" s="12"/>
      <c r="XBS1389" s="12"/>
      <c r="XBT1389" s="12"/>
      <c r="XBU1389" s="12"/>
      <c r="XBV1389" s="12"/>
      <c r="XBW1389" s="12"/>
      <c r="XBX1389" s="12"/>
      <c r="XBY1389" s="12"/>
      <c r="XBZ1389" s="12"/>
      <c r="XCA1389" s="12"/>
      <c r="XCB1389" s="12"/>
      <c r="XCC1389" s="12"/>
      <c r="XCD1389" s="12"/>
      <c r="XCE1389" s="12"/>
      <c r="XCF1389" s="12"/>
      <c r="XCG1389" s="12"/>
      <c r="XCH1389" s="12"/>
      <c r="XCI1389" s="12"/>
      <c r="XCJ1389" s="12"/>
      <c r="XCK1389" s="12"/>
      <c r="XCL1389" s="12"/>
      <c r="XCM1389" s="12"/>
      <c r="XCN1389" s="12"/>
      <c r="XCO1389" s="12"/>
      <c r="XCP1389" s="12"/>
      <c r="XCQ1389" s="12"/>
      <c r="XCR1389" s="12"/>
      <c r="XCS1389" s="12"/>
      <c r="XCT1389" s="12"/>
      <c r="XCU1389" s="12"/>
      <c r="XCV1389" s="12"/>
      <c r="XCW1389" s="12"/>
      <c r="XCX1389" s="12"/>
    </row>
    <row r="1390" spans="1:16326" ht="61.5" x14ac:dyDescent="0.85">
      <c r="A1390" s="12">
        <v>1</v>
      </c>
      <c r="B1390" s="45">
        <f>SUBTOTAL(103,$A$1032:A1390)</f>
        <v>320</v>
      </c>
      <c r="C1390" s="15" t="s">
        <v>105</v>
      </c>
      <c r="D1390" s="21">
        <v>4447064.88</v>
      </c>
      <c r="E1390" s="21">
        <v>0</v>
      </c>
      <c r="F1390" s="21">
        <v>0</v>
      </c>
      <c r="G1390" s="21">
        <v>0</v>
      </c>
      <c r="H1390" s="21">
        <v>0</v>
      </c>
      <c r="I1390" s="21">
        <v>0</v>
      </c>
      <c r="J1390" s="21">
        <v>0</v>
      </c>
      <c r="K1390" s="52">
        <v>0</v>
      </c>
      <c r="L1390" s="21">
        <v>0</v>
      </c>
      <c r="M1390" s="21">
        <v>633.37</v>
      </c>
      <c r="N1390" s="21">
        <v>4353891.5999999996</v>
      </c>
      <c r="O1390" s="21">
        <v>0</v>
      </c>
      <c r="P1390" s="21">
        <v>0</v>
      </c>
      <c r="Q1390" s="21">
        <v>0</v>
      </c>
      <c r="R1390" s="21">
        <v>0</v>
      </c>
      <c r="S1390" s="21">
        <v>0</v>
      </c>
      <c r="T1390" s="21">
        <v>0</v>
      </c>
      <c r="U1390" s="21">
        <v>0</v>
      </c>
      <c r="V1390" s="21">
        <v>0</v>
      </c>
      <c r="W1390" s="21">
        <v>0</v>
      </c>
      <c r="X1390" s="21">
        <v>0</v>
      </c>
      <c r="Y1390" s="21">
        <v>0</v>
      </c>
      <c r="Z1390" s="21">
        <v>0</v>
      </c>
      <c r="AA1390" s="21">
        <v>0</v>
      </c>
      <c r="AB1390" s="21">
        <v>0</v>
      </c>
      <c r="AC1390" s="84">
        <v>93173.28</v>
      </c>
      <c r="AD1390" s="21">
        <v>0</v>
      </c>
      <c r="AE1390" s="21">
        <v>0</v>
      </c>
      <c r="AF1390" s="24" t="s">
        <v>262</v>
      </c>
      <c r="AG1390" s="24">
        <v>2022</v>
      </c>
      <c r="AH1390" s="25">
        <v>2022</v>
      </c>
      <c r="AT1390" s="12" t="e">
        <f t="shared" si="131"/>
        <v>#N/A</v>
      </c>
      <c r="BW1390" s="49"/>
      <c r="CA1390" s="12" t="e">
        <f>VLOOKUP(C1390,CB:CC,2,FALSE)</f>
        <v>#N/A</v>
      </c>
      <c r="CE1390" s="12" t="e">
        <f t="shared" si="132"/>
        <v>#N/A</v>
      </c>
      <c r="CL1390" s="12" t="e">
        <f t="shared" si="133"/>
        <v>#N/A</v>
      </c>
    </row>
    <row r="1391" spans="1:16326" ht="61.5" x14ac:dyDescent="0.85">
      <c r="B1391" s="15" t="s">
        <v>2228</v>
      </c>
      <c r="C1391" s="15"/>
      <c r="D1391" s="258">
        <v>1799537.25</v>
      </c>
      <c r="E1391" s="21">
        <v>0</v>
      </c>
      <c r="F1391" s="21">
        <v>0</v>
      </c>
      <c r="G1391" s="21">
        <v>0</v>
      </c>
      <c r="H1391" s="21">
        <v>0</v>
      </c>
      <c r="I1391" s="21">
        <v>0</v>
      </c>
      <c r="J1391" s="21">
        <v>0</v>
      </c>
      <c r="K1391" s="52">
        <v>0</v>
      </c>
      <c r="L1391" s="21">
        <v>0</v>
      </c>
      <c r="M1391" s="21">
        <v>269.48</v>
      </c>
      <c r="N1391" s="21">
        <v>1761834</v>
      </c>
      <c r="O1391" s="21">
        <v>0</v>
      </c>
      <c r="P1391" s="21">
        <v>0</v>
      </c>
      <c r="Q1391" s="21">
        <v>0</v>
      </c>
      <c r="R1391" s="21">
        <v>0</v>
      </c>
      <c r="S1391" s="21">
        <v>0</v>
      </c>
      <c r="T1391" s="21">
        <v>0</v>
      </c>
      <c r="U1391" s="21">
        <v>0</v>
      </c>
      <c r="V1391" s="21">
        <v>0</v>
      </c>
      <c r="W1391" s="21">
        <v>0</v>
      </c>
      <c r="X1391" s="21">
        <v>0</v>
      </c>
      <c r="Y1391" s="21">
        <v>0</v>
      </c>
      <c r="Z1391" s="21">
        <v>0</v>
      </c>
      <c r="AA1391" s="21">
        <v>0</v>
      </c>
      <c r="AB1391" s="21">
        <v>0</v>
      </c>
      <c r="AC1391" s="21">
        <v>37703.25</v>
      </c>
      <c r="AD1391" s="21">
        <v>0</v>
      </c>
      <c r="AE1391" s="21">
        <v>0</v>
      </c>
      <c r="AF1391" s="50" t="s">
        <v>718</v>
      </c>
      <c r="AG1391" s="50" t="s">
        <v>718</v>
      </c>
      <c r="AH1391" s="64" t="s">
        <v>718</v>
      </c>
      <c r="AT1391" s="12" t="e">
        <f t="shared" si="131"/>
        <v>#N/A</v>
      </c>
      <c r="BV1391" s="69" t="b">
        <f>D1391=(E1391+F1391+G1391+H1391+I1391+L1391+N1391+P1391+R1391+T1391+U1391+V1391+AA1391+AB1391+AC1391+AD1391+AE1391)</f>
        <v>1</v>
      </c>
      <c r="BW1391" s="49">
        <v>4290230.8800000008</v>
      </c>
      <c r="CA1391" s="12" t="e">
        <f>VLOOKUP(C1391,CB:CC,2,FALSE)</f>
        <v>#N/A</v>
      </c>
      <c r="CE1391" s="12" t="e">
        <f t="shared" si="132"/>
        <v>#N/A</v>
      </c>
      <c r="CL1391" s="12" t="e">
        <f t="shared" si="133"/>
        <v>#N/A</v>
      </c>
    </row>
    <row r="1392" spans="1:16326" ht="61.5" x14ac:dyDescent="0.85">
      <c r="A1392" s="12">
        <v>1</v>
      </c>
      <c r="B1392" s="45">
        <f>SUBTOTAL(103,$A$1032:A1392)</f>
        <v>321</v>
      </c>
      <c r="C1392" s="15" t="s">
        <v>2229</v>
      </c>
      <c r="D1392" s="21">
        <v>1799537.25</v>
      </c>
      <c r="E1392" s="21">
        <v>0</v>
      </c>
      <c r="F1392" s="21">
        <v>0</v>
      </c>
      <c r="G1392" s="21">
        <v>0</v>
      </c>
      <c r="H1392" s="21">
        <v>0</v>
      </c>
      <c r="I1392" s="21">
        <v>0</v>
      </c>
      <c r="J1392" s="21">
        <v>0</v>
      </c>
      <c r="K1392" s="52">
        <v>0</v>
      </c>
      <c r="L1392" s="21">
        <v>0</v>
      </c>
      <c r="M1392" s="21">
        <v>269.48</v>
      </c>
      <c r="N1392" s="21">
        <v>1761834</v>
      </c>
      <c r="O1392" s="21">
        <v>0</v>
      </c>
      <c r="P1392" s="21">
        <v>0</v>
      </c>
      <c r="Q1392" s="21">
        <v>0</v>
      </c>
      <c r="R1392" s="21">
        <v>0</v>
      </c>
      <c r="S1392" s="21">
        <v>0</v>
      </c>
      <c r="T1392" s="21">
        <v>0</v>
      </c>
      <c r="U1392" s="21">
        <v>0</v>
      </c>
      <c r="V1392" s="21">
        <v>0</v>
      </c>
      <c r="W1392" s="21">
        <v>0</v>
      </c>
      <c r="X1392" s="21">
        <v>0</v>
      </c>
      <c r="Y1392" s="21">
        <v>0</v>
      </c>
      <c r="Z1392" s="21">
        <v>0</v>
      </c>
      <c r="AA1392" s="21">
        <v>0</v>
      </c>
      <c r="AB1392" s="21">
        <v>0</v>
      </c>
      <c r="AC1392" s="84">
        <v>37703.25</v>
      </c>
      <c r="AD1392" s="21">
        <v>0</v>
      </c>
      <c r="AE1392" s="21">
        <v>0</v>
      </c>
      <c r="AF1392" s="24" t="s">
        <v>262</v>
      </c>
      <c r="AG1392" s="24">
        <v>2022</v>
      </c>
      <c r="AH1392" s="25">
        <v>2022</v>
      </c>
      <c r="AT1392" s="12" t="e">
        <f t="shared" si="131"/>
        <v>#N/A</v>
      </c>
      <c r="BW1392" s="49"/>
      <c r="CA1392" s="12" t="e">
        <f>VLOOKUP(C1392,CB:CC,2,FALSE)</f>
        <v>#N/A</v>
      </c>
      <c r="CE1392" s="12" t="e">
        <f t="shared" si="132"/>
        <v>#N/A</v>
      </c>
      <c r="CL1392" s="12" t="e">
        <f t="shared" si="133"/>
        <v>#N/A</v>
      </c>
    </row>
    <row r="1393" spans="1:90" ht="61.5" x14ac:dyDescent="0.85">
      <c r="B1393" s="15" t="s">
        <v>842</v>
      </c>
      <c r="C1393" s="15"/>
      <c r="D1393" s="258">
        <v>4591631.78</v>
      </c>
      <c r="E1393" s="21">
        <v>0</v>
      </c>
      <c r="F1393" s="21">
        <v>0</v>
      </c>
      <c r="G1393" s="21">
        <v>0</v>
      </c>
      <c r="H1393" s="21">
        <v>0</v>
      </c>
      <c r="I1393" s="21">
        <v>0</v>
      </c>
      <c r="J1393" s="21">
        <v>0</v>
      </c>
      <c r="K1393" s="23">
        <v>0</v>
      </c>
      <c r="L1393" s="21">
        <v>0</v>
      </c>
      <c r="M1393" s="21">
        <v>847.6</v>
      </c>
      <c r="N1393" s="21">
        <v>4470667.2</v>
      </c>
      <c r="O1393" s="21">
        <v>0</v>
      </c>
      <c r="P1393" s="21">
        <v>0</v>
      </c>
      <c r="Q1393" s="21">
        <v>0</v>
      </c>
      <c r="R1393" s="21">
        <v>0</v>
      </c>
      <c r="S1393" s="21">
        <v>0</v>
      </c>
      <c r="T1393" s="21">
        <v>0</v>
      </c>
      <c r="U1393" s="21">
        <v>0</v>
      </c>
      <c r="V1393" s="21">
        <v>0</v>
      </c>
      <c r="W1393" s="21">
        <v>0</v>
      </c>
      <c r="X1393" s="21">
        <v>0</v>
      </c>
      <c r="Y1393" s="21">
        <v>0</v>
      </c>
      <c r="Z1393" s="21">
        <v>0</v>
      </c>
      <c r="AA1393" s="21">
        <v>0</v>
      </c>
      <c r="AB1393" s="21">
        <v>0</v>
      </c>
      <c r="AC1393" s="21">
        <v>47357.78</v>
      </c>
      <c r="AD1393" s="21">
        <v>73606.8</v>
      </c>
      <c r="AE1393" s="21">
        <v>0</v>
      </c>
      <c r="AF1393" s="272" t="s">
        <v>718</v>
      </c>
      <c r="AG1393" s="272" t="s">
        <v>718</v>
      </c>
      <c r="AH1393" s="273" t="s">
        <v>718</v>
      </c>
      <c r="AT1393" s="12" t="e">
        <f t="shared" si="131"/>
        <v>#N/A</v>
      </c>
      <c r="BV1393" s="69" t="b">
        <f>D1393=(E1393+F1393+G1393+H1393+I1393+L1393+N1393+P1393+R1393+T1393+U1393+V1393+AA1393+AB1393+AC1393+AD1393+AE1393)</f>
        <v>1</v>
      </c>
      <c r="BW1393" s="49">
        <v>4454195.3999999994</v>
      </c>
      <c r="CE1393" s="12" t="e">
        <f t="shared" si="132"/>
        <v>#N/A</v>
      </c>
      <c r="CL1393" s="12" t="e">
        <f t="shared" si="133"/>
        <v>#N/A</v>
      </c>
    </row>
    <row r="1394" spans="1:90" ht="61.5" x14ac:dyDescent="0.85">
      <c r="A1394" s="12">
        <v>1</v>
      </c>
      <c r="B1394" s="45">
        <f>SUBTOTAL(103,$A$1032:A1394)</f>
        <v>322</v>
      </c>
      <c r="C1394" s="72" t="s">
        <v>109</v>
      </c>
      <c r="D1394" s="21">
        <v>4591631.78</v>
      </c>
      <c r="E1394" s="21">
        <v>0</v>
      </c>
      <c r="F1394" s="21">
        <v>0</v>
      </c>
      <c r="G1394" s="21">
        <v>0</v>
      </c>
      <c r="H1394" s="21">
        <v>0</v>
      </c>
      <c r="I1394" s="21">
        <v>0</v>
      </c>
      <c r="J1394" s="21">
        <v>0</v>
      </c>
      <c r="K1394" s="23">
        <v>0</v>
      </c>
      <c r="L1394" s="21">
        <v>0</v>
      </c>
      <c r="M1394" s="21">
        <v>847.6</v>
      </c>
      <c r="N1394" s="21">
        <v>4470667.2</v>
      </c>
      <c r="O1394" s="21">
        <v>0</v>
      </c>
      <c r="P1394" s="21">
        <v>0</v>
      </c>
      <c r="Q1394" s="21">
        <v>0</v>
      </c>
      <c r="R1394" s="21">
        <v>0</v>
      </c>
      <c r="S1394" s="21">
        <v>0</v>
      </c>
      <c r="T1394" s="21">
        <v>0</v>
      </c>
      <c r="U1394" s="21">
        <v>0</v>
      </c>
      <c r="V1394" s="21">
        <v>0</v>
      </c>
      <c r="W1394" s="21">
        <v>0</v>
      </c>
      <c r="X1394" s="21">
        <v>0</v>
      </c>
      <c r="Y1394" s="21">
        <v>0</v>
      </c>
      <c r="Z1394" s="21">
        <v>0</v>
      </c>
      <c r="AA1394" s="21">
        <v>0</v>
      </c>
      <c r="AB1394" s="21">
        <v>0</v>
      </c>
      <c r="AC1394" s="21">
        <v>47357.78</v>
      </c>
      <c r="AD1394" s="21">
        <v>73606.8</v>
      </c>
      <c r="AE1394" s="21">
        <v>0</v>
      </c>
      <c r="AF1394" s="24">
        <v>2022</v>
      </c>
      <c r="AG1394" s="24">
        <v>2022</v>
      </c>
      <c r="AH1394" s="25">
        <v>2022</v>
      </c>
      <c r="AT1394" s="12" t="e">
        <f t="shared" si="131"/>
        <v>#N/A</v>
      </c>
      <c r="BW1394" s="49"/>
      <c r="CE1394" s="12">
        <f t="shared" si="132"/>
        <v>1</v>
      </c>
      <c r="CL1394" s="12" t="e">
        <f t="shared" si="133"/>
        <v>#N/A</v>
      </c>
    </row>
    <row r="1395" spans="1:90" ht="61.5" x14ac:dyDescent="0.85">
      <c r="B1395" s="15" t="s">
        <v>856</v>
      </c>
      <c r="C1395" s="257"/>
      <c r="D1395" s="258">
        <v>5356928.37</v>
      </c>
      <c r="E1395" s="21">
        <v>0</v>
      </c>
      <c r="F1395" s="21">
        <v>0</v>
      </c>
      <c r="G1395" s="21">
        <v>0</v>
      </c>
      <c r="H1395" s="21">
        <v>0</v>
      </c>
      <c r="I1395" s="21">
        <v>0</v>
      </c>
      <c r="J1395" s="21">
        <v>0</v>
      </c>
      <c r="K1395" s="23">
        <v>0</v>
      </c>
      <c r="L1395" s="21">
        <v>0</v>
      </c>
      <c r="M1395" s="21">
        <v>672</v>
      </c>
      <c r="N1395" s="21">
        <v>5219210</v>
      </c>
      <c r="O1395" s="21">
        <v>0</v>
      </c>
      <c r="P1395" s="21">
        <v>0</v>
      </c>
      <c r="Q1395" s="21">
        <v>0</v>
      </c>
      <c r="R1395" s="21">
        <v>0</v>
      </c>
      <c r="S1395" s="21">
        <v>0</v>
      </c>
      <c r="T1395" s="21">
        <v>0</v>
      </c>
      <c r="U1395" s="21">
        <v>0</v>
      </c>
      <c r="V1395" s="21">
        <v>0</v>
      </c>
      <c r="W1395" s="21">
        <v>0</v>
      </c>
      <c r="X1395" s="21">
        <v>0</v>
      </c>
      <c r="Y1395" s="21">
        <v>0</v>
      </c>
      <c r="Z1395" s="21">
        <v>0</v>
      </c>
      <c r="AA1395" s="21">
        <v>0</v>
      </c>
      <c r="AB1395" s="21">
        <v>0</v>
      </c>
      <c r="AC1395" s="21">
        <v>55287.09</v>
      </c>
      <c r="AD1395" s="21">
        <v>82431.28</v>
      </c>
      <c r="AE1395" s="21">
        <v>0</v>
      </c>
      <c r="AF1395" s="272" t="s">
        <v>718</v>
      </c>
      <c r="AG1395" s="272" t="s">
        <v>718</v>
      </c>
      <c r="AH1395" s="273" t="s">
        <v>718</v>
      </c>
      <c r="AT1395" s="12" t="e">
        <f t="shared" si="131"/>
        <v>#N/A</v>
      </c>
      <c r="BV1395" s="69" t="b">
        <f>D1395=(E1395+F1395+G1395+H1395+I1395+L1395+N1395+P1395+R1395+T1395+U1395+V1395+AA1395+AB1395+AC1395+AD1395+AE1395)</f>
        <v>1</v>
      </c>
      <c r="BW1395" s="49">
        <v>4839701.7600000007</v>
      </c>
      <c r="CE1395" s="12" t="e">
        <f t="shared" si="132"/>
        <v>#N/A</v>
      </c>
      <c r="CL1395" s="12" t="e">
        <f t="shared" si="133"/>
        <v>#N/A</v>
      </c>
    </row>
    <row r="1396" spans="1:90" ht="61.5" x14ac:dyDescent="0.85">
      <c r="A1396" s="12">
        <v>1</v>
      </c>
      <c r="B1396" s="45">
        <f>SUBTOTAL(103,$A$1032:A1396)</f>
        <v>323</v>
      </c>
      <c r="C1396" s="72" t="s">
        <v>204</v>
      </c>
      <c r="D1396" s="21">
        <v>5356928.37</v>
      </c>
      <c r="E1396" s="21">
        <v>0</v>
      </c>
      <c r="F1396" s="21">
        <v>0</v>
      </c>
      <c r="G1396" s="21">
        <v>0</v>
      </c>
      <c r="H1396" s="21">
        <v>0</v>
      </c>
      <c r="I1396" s="21">
        <v>0</v>
      </c>
      <c r="J1396" s="21">
        <v>0</v>
      </c>
      <c r="K1396" s="23">
        <v>0</v>
      </c>
      <c r="L1396" s="21">
        <v>0</v>
      </c>
      <c r="M1396" s="21">
        <v>672</v>
      </c>
      <c r="N1396" s="21">
        <v>5219210</v>
      </c>
      <c r="O1396" s="21">
        <v>0</v>
      </c>
      <c r="P1396" s="21">
        <v>0</v>
      </c>
      <c r="Q1396" s="21">
        <v>0</v>
      </c>
      <c r="R1396" s="21">
        <v>0</v>
      </c>
      <c r="S1396" s="21">
        <v>0</v>
      </c>
      <c r="T1396" s="21">
        <v>0</v>
      </c>
      <c r="U1396" s="21">
        <v>0</v>
      </c>
      <c r="V1396" s="21">
        <v>0</v>
      </c>
      <c r="W1396" s="21">
        <v>0</v>
      </c>
      <c r="X1396" s="21">
        <v>0</v>
      </c>
      <c r="Y1396" s="21">
        <v>0</v>
      </c>
      <c r="Z1396" s="21">
        <v>0</v>
      </c>
      <c r="AA1396" s="21">
        <v>0</v>
      </c>
      <c r="AB1396" s="21">
        <v>0</v>
      </c>
      <c r="AC1396" s="21">
        <v>55287.09</v>
      </c>
      <c r="AD1396" s="21">
        <v>82431.28</v>
      </c>
      <c r="AE1396" s="21">
        <v>0</v>
      </c>
      <c r="AF1396" s="24">
        <v>2022</v>
      </c>
      <c r="AG1396" s="24">
        <v>2022</v>
      </c>
      <c r="AH1396" s="25">
        <v>2022</v>
      </c>
      <c r="AT1396" s="12" t="e">
        <f t="shared" si="131"/>
        <v>#N/A</v>
      </c>
      <c r="BW1396" s="49"/>
      <c r="CE1396" s="12">
        <f t="shared" si="132"/>
        <v>1</v>
      </c>
      <c r="CL1396" s="12">
        <f t="shared" si="133"/>
        <v>82431.28</v>
      </c>
    </row>
    <row r="1397" spans="1:90" ht="61.5" x14ac:dyDescent="0.85">
      <c r="B1397" s="15" t="s">
        <v>808</v>
      </c>
      <c r="C1397" s="257"/>
      <c r="D1397" s="258">
        <v>11659293.399999999</v>
      </c>
      <c r="E1397" s="21">
        <v>0</v>
      </c>
      <c r="F1397" s="21">
        <v>0</v>
      </c>
      <c r="G1397" s="21">
        <v>0</v>
      </c>
      <c r="H1397" s="21">
        <v>0</v>
      </c>
      <c r="I1397" s="21">
        <v>0</v>
      </c>
      <c r="J1397" s="21">
        <v>0</v>
      </c>
      <c r="K1397" s="23">
        <v>0</v>
      </c>
      <c r="L1397" s="21">
        <v>0</v>
      </c>
      <c r="M1397" s="21">
        <v>852</v>
      </c>
      <c r="N1397" s="21">
        <v>6756963.7199999997</v>
      </c>
      <c r="O1397" s="21">
        <v>0</v>
      </c>
      <c r="P1397" s="21">
        <v>0</v>
      </c>
      <c r="Q1397" s="21">
        <v>790.6</v>
      </c>
      <c r="R1397" s="21">
        <v>4658048.42</v>
      </c>
      <c r="S1397" s="21">
        <v>0</v>
      </c>
      <c r="T1397" s="21">
        <v>0</v>
      </c>
      <c r="U1397" s="21">
        <v>0</v>
      </c>
      <c r="V1397" s="21">
        <v>0</v>
      </c>
      <c r="W1397" s="21">
        <v>0</v>
      </c>
      <c r="X1397" s="21">
        <v>0</v>
      </c>
      <c r="Y1397" s="21">
        <v>0</v>
      </c>
      <c r="Z1397" s="21">
        <v>0</v>
      </c>
      <c r="AA1397" s="21">
        <v>0</v>
      </c>
      <c r="AB1397" s="21">
        <v>0</v>
      </c>
      <c r="AC1397" s="21">
        <v>244281.26</v>
      </c>
      <c r="AD1397" s="21">
        <v>0</v>
      </c>
      <c r="AE1397" s="21">
        <v>0</v>
      </c>
      <c r="AF1397" s="272" t="s">
        <v>718</v>
      </c>
      <c r="AG1397" s="272" t="s">
        <v>718</v>
      </c>
      <c r="AH1397" s="273" t="s">
        <v>718</v>
      </c>
      <c r="AT1397" s="12" t="e">
        <f t="shared" si="131"/>
        <v>#N/A</v>
      </c>
      <c r="BV1397" s="69" t="b">
        <f>D1397=(E1397+F1397+G1397+H1397+I1397+L1397+N1397+P1397+R1397+T1397+U1397+V1397+AA1397+AB1397+AC1397+AD1397+AE1397)</f>
        <v>1</v>
      </c>
      <c r="BW1397" s="49">
        <v>3231458.3</v>
      </c>
      <c r="CE1397" s="12" t="e">
        <f t="shared" si="132"/>
        <v>#N/A</v>
      </c>
      <c r="CL1397" s="12" t="e">
        <f t="shared" si="133"/>
        <v>#N/A</v>
      </c>
    </row>
    <row r="1398" spans="1:90" ht="61.5" x14ac:dyDescent="0.85">
      <c r="A1398" s="12">
        <v>1</v>
      </c>
      <c r="B1398" s="45">
        <f>SUBTOTAL(103,$A$1032:A1398)</f>
        <v>324</v>
      </c>
      <c r="C1398" s="72" t="s">
        <v>66</v>
      </c>
      <c r="D1398" s="21">
        <v>4757730.66</v>
      </c>
      <c r="E1398" s="21">
        <v>0</v>
      </c>
      <c r="F1398" s="21">
        <v>0</v>
      </c>
      <c r="G1398" s="21">
        <v>0</v>
      </c>
      <c r="H1398" s="21">
        <v>0</v>
      </c>
      <c r="I1398" s="21">
        <v>0</v>
      </c>
      <c r="J1398" s="21">
        <v>0</v>
      </c>
      <c r="K1398" s="52">
        <v>0</v>
      </c>
      <c r="L1398" s="21">
        <v>0</v>
      </c>
      <c r="M1398" s="21">
        <v>0</v>
      </c>
      <c r="N1398" s="21">
        <v>0</v>
      </c>
      <c r="O1398" s="21">
        <v>0</v>
      </c>
      <c r="P1398" s="21">
        <v>0</v>
      </c>
      <c r="Q1398" s="21">
        <v>790.6</v>
      </c>
      <c r="R1398" s="21">
        <v>4658048.42</v>
      </c>
      <c r="S1398" s="21">
        <v>0</v>
      </c>
      <c r="T1398" s="21">
        <v>0</v>
      </c>
      <c r="U1398" s="21">
        <v>0</v>
      </c>
      <c r="V1398" s="21">
        <v>0</v>
      </c>
      <c r="W1398" s="21">
        <v>0</v>
      </c>
      <c r="X1398" s="21">
        <v>0</v>
      </c>
      <c r="Y1398" s="21">
        <v>0</v>
      </c>
      <c r="Z1398" s="21">
        <v>0</v>
      </c>
      <c r="AA1398" s="21">
        <v>0</v>
      </c>
      <c r="AB1398" s="21">
        <v>0</v>
      </c>
      <c r="AC1398" s="84">
        <v>99682.240000000005</v>
      </c>
      <c r="AD1398" s="21">
        <v>0</v>
      </c>
      <c r="AE1398" s="21">
        <v>0</v>
      </c>
      <c r="AF1398" s="24" t="s">
        <v>262</v>
      </c>
      <c r="AG1398" s="24">
        <v>2022</v>
      </c>
      <c r="AH1398" s="25">
        <v>2022</v>
      </c>
      <c r="AT1398" s="12" t="e">
        <f t="shared" si="131"/>
        <v>#N/A</v>
      </c>
      <c r="BW1398" s="49"/>
      <c r="CA1398" s="12" t="e">
        <f>VLOOKUP(C1398,CB:CC,2,FALSE)</f>
        <v>#N/A</v>
      </c>
      <c r="CE1398" s="12" t="e">
        <f t="shared" si="132"/>
        <v>#N/A</v>
      </c>
      <c r="CL1398" s="12" t="e">
        <f t="shared" si="133"/>
        <v>#N/A</v>
      </c>
    </row>
    <row r="1399" spans="1:90" ht="61.5" x14ac:dyDescent="0.85">
      <c r="A1399" s="12">
        <v>1</v>
      </c>
      <c r="B1399" s="45">
        <f>SUBTOTAL(103,$A$1032:A1399)</f>
        <v>325</v>
      </c>
      <c r="C1399" s="15" t="s">
        <v>57</v>
      </c>
      <c r="D1399" s="21">
        <v>6901562.7399999993</v>
      </c>
      <c r="E1399" s="21">
        <v>0</v>
      </c>
      <c r="F1399" s="21">
        <v>0</v>
      </c>
      <c r="G1399" s="21">
        <v>0</v>
      </c>
      <c r="H1399" s="21">
        <v>0</v>
      </c>
      <c r="I1399" s="21">
        <v>0</v>
      </c>
      <c r="J1399" s="21">
        <v>0</v>
      </c>
      <c r="K1399" s="52">
        <v>0</v>
      </c>
      <c r="L1399" s="21">
        <v>0</v>
      </c>
      <c r="M1399" s="21">
        <v>852</v>
      </c>
      <c r="N1399" s="21">
        <v>6756963.7199999997</v>
      </c>
      <c r="O1399" s="21">
        <v>0</v>
      </c>
      <c r="P1399" s="21">
        <v>0</v>
      </c>
      <c r="Q1399" s="21">
        <v>0</v>
      </c>
      <c r="R1399" s="21">
        <v>0</v>
      </c>
      <c r="S1399" s="21">
        <v>0</v>
      </c>
      <c r="T1399" s="21">
        <v>0</v>
      </c>
      <c r="U1399" s="21">
        <v>0</v>
      </c>
      <c r="V1399" s="21">
        <v>0</v>
      </c>
      <c r="W1399" s="21">
        <v>0</v>
      </c>
      <c r="X1399" s="21">
        <v>0</v>
      </c>
      <c r="Y1399" s="21">
        <v>0</v>
      </c>
      <c r="Z1399" s="21">
        <v>0</v>
      </c>
      <c r="AA1399" s="21">
        <v>0</v>
      </c>
      <c r="AB1399" s="21">
        <v>0</v>
      </c>
      <c r="AC1399" s="84">
        <v>144599.01999999999</v>
      </c>
      <c r="AD1399" s="21">
        <v>0</v>
      </c>
      <c r="AE1399" s="21">
        <v>0</v>
      </c>
      <c r="AF1399" s="24" t="s">
        <v>262</v>
      </c>
      <c r="AG1399" s="24">
        <v>2022</v>
      </c>
      <c r="AH1399" s="25">
        <v>2022</v>
      </c>
      <c r="AT1399" s="12" t="e">
        <f t="shared" si="131"/>
        <v>#N/A</v>
      </c>
      <c r="BW1399" s="49"/>
      <c r="CA1399" s="12" t="e">
        <f>VLOOKUP(C1399,CB:CC,2,FALSE)</f>
        <v>#N/A</v>
      </c>
      <c r="CE1399" s="12" t="e">
        <f t="shared" si="132"/>
        <v>#N/A</v>
      </c>
      <c r="CL1399" s="12" t="e">
        <f t="shared" si="133"/>
        <v>#N/A</v>
      </c>
    </row>
    <row r="1400" spans="1:90" ht="61.5" x14ac:dyDescent="0.85">
      <c r="B1400" s="15" t="s">
        <v>810</v>
      </c>
      <c r="C1400" s="15"/>
      <c r="D1400" s="258">
        <v>45081722.079999998</v>
      </c>
      <c r="E1400" s="21">
        <v>1178494.68</v>
      </c>
      <c r="F1400" s="21">
        <v>1854773.4</v>
      </c>
      <c r="G1400" s="21">
        <v>10554720.130000001</v>
      </c>
      <c r="H1400" s="21">
        <v>1118599.43</v>
      </c>
      <c r="I1400" s="21">
        <v>2497063.38</v>
      </c>
      <c r="J1400" s="21">
        <v>0</v>
      </c>
      <c r="K1400" s="23">
        <v>0</v>
      </c>
      <c r="L1400" s="21">
        <v>0</v>
      </c>
      <c r="M1400" s="21">
        <v>3087.9</v>
      </c>
      <c r="N1400" s="21">
        <v>26125943.989999998</v>
      </c>
      <c r="O1400" s="21">
        <v>0</v>
      </c>
      <c r="P1400" s="21">
        <v>0</v>
      </c>
      <c r="Q1400" s="21">
        <v>0</v>
      </c>
      <c r="R1400" s="21">
        <v>0</v>
      </c>
      <c r="S1400" s="21">
        <v>0</v>
      </c>
      <c r="T1400" s="21">
        <v>0</v>
      </c>
      <c r="U1400" s="21">
        <v>0</v>
      </c>
      <c r="V1400" s="21">
        <v>0</v>
      </c>
      <c r="W1400" s="21">
        <v>0</v>
      </c>
      <c r="X1400" s="21">
        <v>0</v>
      </c>
      <c r="Y1400" s="21">
        <v>0</v>
      </c>
      <c r="Z1400" s="21">
        <v>0</v>
      </c>
      <c r="AA1400" s="21">
        <v>0</v>
      </c>
      <c r="AB1400" s="21">
        <v>0</v>
      </c>
      <c r="AC1400" s="21">
        <v>927253.34</v>
      </c>
      <c r="AD1400" s="21">
        <v>824873.7300000001</v>
      </c>
      <c r="AE1400" s="21">
        <v>0</v>
      </c>
      <c r="AF1400" s="272" t="s">
        <v>718</v>
      </c>
      <c r="AG1400" s="272" t="s">
        <v>718</v>
      </c>
      <c r="AH1400" s="273" t="s">
        <v>718</v>
      </c>
      <c r="AT1400" s="12" t="e">
        <f t="shared" si="131"/>
        <v>#N/A</v>
      </c>
      <c r="BV1400" s="69" t="b">
        <f>D1400=(E1400+F1400+G1400+H1400+I1400+L1400+N1400+P1400+R1400+T1400+U1400+V1400+AA1400+AB1400+AC1400+AD1400+AE1400)</f>
        <v>1</v>
      </c>
      <c r="BW1400" s="49">
        <v>16849360.93</v>
      </c>
      <c r="CE1400" s="12" t="e">
        <f t="shared" si="132"/>
        <v>#N/A</v>
      </c>
      <c r="CL1400" s="12" t="e">
        <f t="shared" si="133"/>
        <v>#N/A</v>
      </c>
    </row>
    <row r="1401" spans="1:90" ht="61.5" x14ac:dyDescent="0.85">
      <c r="A1401" s="12">
        <v>1</v>
      </c>
      <c r="B1401" s="45">
        <f>SUBTOTAL(103,$A$1032:A1401)</f>
        <v>326</v>
      </c>
      <c r="C1401" s="72" t="s">
        <v>69</v>
      </c>
      <c r="D1401" s="21">
        <v>9537773.8300000001</v>
      </c>
      <c r="E1401" s="21">
        <v>0</v>
      </c>
      <c r="F1401" s="21">
        <v>0</v>
      </c>
      <c r="G1401" s="21">
        <v>0</v>
      </c>
      <c r="H1401" s="21">
        <v>0</v>
      </c>
      <c r="I1401" s="21">
        <v>0</v>
      </c>
      <c r="J1401" s="21">
        <v>0</v>
      </c>
      <c r="K1401" s="23">
        <v>0</v>
      </c>
      <c r="L1401" s="21">
        <v>0</v>
      </c>
      <c r="M1401" s="21">
        <v>1047.5999999999999</v>
      </c>
      <c r="N1401" s="21">
        <v>9172090.3399999999</v>
      </c>
      <c r="O1401" s="21">
        <v>0</v>
      </c>
      <c r="P1401" s="21">
        <v>0</v>
      </c>
      <c r="Q1401" s="21">
        <v>0</v>
      </c>
      <c r="R1401" s="21">
        <v>0</v>
      </c>
      <c r="S1401" s="21">
        <v>0</v>
      </c>
      <c r="T1401" s="21">
        <v>0</v>
      </c>
      <c r="U1401" s="21">
        <v>0</v>
      </c>
      <c r="V1401" s="21">
        <v>0</v>
      </c>
      <c r="W1401" s="21">
        <v>0</v>
      </c>
      <c r="X1401" s="21">
        <v>0</v>
      </c>
      <c r="Y1401" s="21">
        <v>0</v>
      </c>
      <c r="Z1401" s="21">
        <v>0</v>
      </c>
      <c r="AA1401" s="21">
        <v>0</v>
      </c>
      <c r="AB1401" s="21">
        <v>0</v>
      </c>
      <c r="AC1401" s="84">
        <v>196282.73</v>
      </c>
      <c r="AD1401" s="21">
        <v>169400.76</v>
      </c>
      <c r="AE1401" s="21">
        <v>0</v>
      </c>
      <c r="AF1401" s="24">
        <v>2022</v>
      </c>
      <c r="AG1401" s="24">
        <v>2022</v>
      </c>
      <c r="AH1401" s="25">
        <v>2022</v>
      </c>
      <c r="AT1401" s="12" t="e">
        <f t="shared" si="131"/>
        <v>#N/A</v>
      </c>
      <c r="BW1401" s="49"/>
      <c r="CE1401" s="12" t="e">
        <f t="shared" si="132"/>
        <v>#N/A</v>
      </c>
      <c r="CL1401" s="12">
        <f t="shared" si="133"/>
        <v>169400.76</v>
      </c>
    </row>
    <row r="1402" spans="1:90" ht="61.5" x14ac:dyDescent="0.85">
      <c r="A1402" s="12">
        <v>1</v>
      </c>
      <c r="B1402" s="45">
        <f>SUBTOTAL(103,$A$1032:A1402)</f>
        <v>327</v>
      </c>
      <c r="C1402" s="72" t="s">
        <v>68</v>
      </c>
      <c r="D1402" s="21">
        <v>10503159.84</v>
      </c>
      <c r="E1402" s="21">
        <v>0</v>
      </c>
      <c r="F1402" s="21">
        <v>0</v>
      </c>
      <c r="G1402" s="21">
        <v>0</v>
      </c>
      <c r="H1402" s="21">
        <v>0</v>
      </c>
      <c r="I1402" s="21">
        <v>0</v>
      </c>
      <c r="J1402" s="21">
        <v>0</v>
      </c>
      <c r="K1402" s="23">
        <v>0</v>
      </c>
      <c r="L1402" s="21">
        <v>0</v>
      </c>
      <c r="M1402" s="21">
        <v>1238.9000000000001</v>
      </c>
      <c r="N1402" s="21">
        <v>10106874.310000001</v>
      </c>
      <c r="O1402" s="21">
        <v>0</v>
      </c>
      <c r="P1402" s="21">
        <v>0</v>
      </c>
      <c r="Q1402" s="21">
        <v>0</v>
      </c>
      <c r="R1402" s="21">
        <v>0</v>
      </c>
      <c r="S1402" s="21">
        <v>0</v>
      </c>
      <c r="T1402" s="21">
        <v>0</v>
      </c>
      <c r="U1402" s="21">
        <v>0</v>
      </c>
      <c r="V1402" s="21">
        <v>0</v>
      </c>
      <c r="W1402" s="21">
        <v>0</v>
      </c>
      <c r="X1402" s="21">
        <v>0</v>
      </c>
      <c r="Y1402" s="21">
        <v>0</v>
      </c>
      <c r="Z1402" s="21">
        <v>0</v>
      </c>
      <c r="AA1402" s="21">
        <v>0</v>
      </c>
      <c r="AB1402" s="21">
        <v>0</v>
      </c>
      <c r="AC1402" s="84">
        <v>216287.11</v>
      </c>
      <c r="AD1402" s="21">
        <v>179998.42</v>
      </c>
      <c r="AE1402" s="21">
        <v>0</v>
      </c>
      <c r="AF1402" s="24">
        <v>2022</v>
      </c>
      <c r="AG1402" s="24">
        <v>2022</v>
      </c>
      <c r="AH1402" s="25">
        <v>2022</v>
      </c>
      <c r="AT1402" s="12" t="e">
        <f t="shared" si="131"/>
        <v>#N/A</v>
      </c>
      <c r="BW1402" s="49"/>
      <c r="CE1402" s="12" t="e">
        <f t="shared" si="132"/>
        <v>#N/A</v>
      </c>
      <c r="CL1402" s="12">
        <f t="shared" si="133"/>
        <v>179998.42</v>
      </c>
    </row>
    <row r="1403" spans="1:90" ht="61.5" x14ac:dyDescent="0.85">
      <c r="A1403" s="12">
        <v>1</v>
      </c>
      <c r="B1403" s="45">
        <f>SUBTOTAL(103,$A$1032:A1403)</f>
        <v>328</v>
      </c>
      <c r="C1403" s="72" t="s">
        <v>67</v>
      </c>
      <c r="D1403" s="21">
        <v>17894672.550000001</v>
      </c>
      <c r="E1403" s="21">
        <v>1178494.68</v>
      </c>
      <c r="F1403" s="21">
        <v>1854773.4</v>
      </c>
      <c r="G1403" s="21">
        <v>10554720.130000001</v>
      </c>
      <c r="H1403" s="21">
        <v>1118599.43</v>
      </c>
      <c r="I1403" s="21">
        <v>2497063.38</v>
      </c>
      <c r="J1403" s="21">
        <v>0</v>
      </c>
      <c r="K1403" s="23">
        <v>0</v>
      </c>
      <c r="L1403" s="21">
        <v>0</v>
      </c>
      <c r="M1403" s="21">
        <v>0</v>
      </c>
      <c r="N1403" s="21">
        <v>0</v>
      </c>
      <c r="O1403" s="21">
        <v>0</v>
      </c>
      <c r="P1403" s="21">
        <v>0</v>
      </c>
      <c r="Q1403" s="21">
        <v>0</v>
      </c>
      <c r="R1403" s="21">
        <v>0</v>
      </c>
      <c r="S1403" s="21">
        <v>0</v>
      </c>
      <c r="T1403" s="21">
        <v>0</v>
      </c>
      <c r="U1403" s="21">
        <v>0</v>
      </c>
      <c r="V1403" s="21">
        <v>0</v>
      </c>
      <c r="W1403" s="21">
        <v>0</v>
      </c>
      <c r="X1403" s="21">
        <v>0</v>
      </c>
      <c r="Y1403" s="21">
        <v>0</v>
      </c>
      <c r="Z1403" s="21">
        <v>0</v>
      </c>
      <c r="AA1403" s="21">
        <v>0</v>
      </c>
      <c r="AB1403" s="21">
        <v>0</v>
      </c>
      <c r="AC1403" s="84">
        <v>368158.14</v>
      </c>
      <c r="AD1403" s="21">
        <v>322863.39</v>
      </c>
      <c r="AE1403" s="21">
        <v>0</v>
      </c>
      <c r="AF1403" s="24">
        <v>2022</v>
      </c>
      <c r="AG1403" s="24">
        <v>2022</v>
      </c>
      <c r="AH1403" s="25">
        <v>2022</v>
      </c>
      <c r="AT1403" s="12" t="e">
        <f t="shared" si="131"/>
        <v>#N/A</v>
      </c>
      <c r="BW1403" s="49"/>
      <c r="CE1403" s="12" t="e">
        <f t="shared" si="132"/>
        <v>#N/A</v>
      </c>
      <c r="CL1403" s="12" t="e">
        <f t="shared" si="133"/>
        <v>#N/A</v>
      </c>
    </row>
    <row r="1404" spans="1:90" ht="61.5" x14ac:dyDescent="0.85">
      <c r="A1404" s="12">
        <v>1</v>
      </c>
      <c r="B1404" s="45">
        <f>SUBTOTAL(103,$A$1032:A1404)</f>
        <v>329</v>
      </c>
      <c r="C1404" s="72" t="s">
        <v>2543</v>
      </c>
      <c r="D1404" s="21">
        <v>7146115.8600000003</v>
      </c>
      <c r="E1404" s="21">
        <v>0</v>
      </c>
      <c r="F1404" s="21">
        <v>0</v>
      </c>
      <c r="G1404" s="21">
        <v>0</v>
      </c>
      <c r="H1404" s="21">
        <v>0</v>
      </c>
      <c r="I1404" s="21">
        <v>0</v>
      </c>
      <c r="J1404" s="21">
        <v>0</v>
      </c>
      <c r="K1404" s="23">
        <v>0</v>
      </c>
      <c r="L1404" s="21">
        <v>0</v>
      </c>
      <c r="M1404" s="21">
        <v>801.4</v>
      </c>
      <c r="N1404" s="21">
        <v>6846979.3399999999</v>
      </c>
      <c r="O1404" s="21">
        <v>0</v>
      </c>
      <c r="P1404" s="21">
        <v>0</v>
      </c>
      <c r="Q1404" s="21">
        <v>0</v>
      </c>
      <c r="R1404" s="21">
        <v>0</v>
      </c>
      <c r="S1404" s="21">
        <v>0</v>
      </c>
      <c r="T1404" s="21">
        <v>0</v>
      </c>
      <c r="U1404" s="21">
        <v>0</v>
      </c>
      <c r="V1404" s="21">
        <v>0</v>
      </c>
      <c r="W1404" s="21">
        <v>0</v>
      </c>
      <c r="X1404" s="21">
        <v>0</v>
      </c>
      <c r="Y1404" s="21">
        <v>0</v>
      </c>
      <c r="Z1404" s="21">
        <v>0</v>
      </c>
      <c r="AA1404" s="21">
        <v>0</v>
      </c>
      <c r="AB1404" s="21">
        <v>0</v>
      </c>
      <c r="AC1404" s="84">
        <v>146525.35999999999</v>
      </c>
      <c r="AD1404" s="21">
        <v>152611.16</v>
      </c>
      <c r="AE1404" s="21">
        <v>0</v>
      </c>
      <c r="AF1404" s="24">
        <v>2022</v>
      </c>
      <c r="AG1404" s="24">
        <v>2022</v>
      </c>
      <c r="AH1404" s="25">
        <v>2022</v>
      </c>
      <c r="AT1404" s="12" t="e">
        <f t="shared" si="131"/>
        <v>#N/A</v>
      </c>
      <c r="BW1404" s="49"/>
      <c r="CE1404" s="12" t="e">
        <f t="shared" si="132"/>
        <v>#N/A</v>
      </c>
      <c r="CL1404" s="12">
        <f t="shared" si="133"/>
        <v>152611.16</v>
      </c>
    </row>
    <row r="1405" spans="1:90" ht="61.5" x14ac:dyDescent="0.85">
      <c r="B1405" s="15" t="s">
        <v>811</v>
      </c>
      <c r="C1405" s="15"/>
      <c r="D1405" s="258">
        <v>24371371.960000001</v>
      </c>
      <c r="E1405" s="21">
        <v>0</v>
      </c>
      <c r="F1405" s="21">
        <v>0</v>
      </c>
      <c r="G1405" s="21">
        <v>0</v>
      </c>
      <c r="H1405" s="21">
        <v>0</v>
      </c>
      <c r="I1405" s="21">
        <v>0</v>
      </c>
      <c r="J1405" s="21">
        <v>0</v>
      </c>
      <c r="K1405" s="23">
        <v>0</v>
      </c>
      <c r="L1405" s="21">
        <v>0</v>
      </c>
      <c r="M1405" s="21">
        <v>3022.1</v>
      </c>
      <c r="N1405" s="21">
        <v>23720539.98</v>
      </c>
      <c r="O1405" s="21">
        <v>0</v>
      </c>
      <c r="P1405" s="21">
        <v>0</v>
      </c>
      <c r="Q1405" s="21">
        <v>0</v>
      </c>
      <c r="R1405" s="21">
        <v>0</v>
      </c>
      <c r="S1405" s="21">
        <v>0</v>
      </c>
      <c r="T1405" s="21">
        <v>0</v>
      </c>
      <c r="U1405" s="21">
        <v>0</v>
      </c>
      <c r="V1405" s="21">
        <v>0</v>
      </c>
      <c r="W1405" s="21">
        <v>0</v>
      </c>
      <c r="X1405" s="21">
        <v>0</v>
      </c>
      <c r="Y1405" s="21">
        <v>0</v>
      </c>
      <c r="Z1405" s="21">
        <v>0</v>
      </c>
      <c r="AA1405" s="21">
        <v>0</v>
      </c>
      <c r="AB1405" s="21">
        <v>0</v>
      </c>
      <c r="AC1405" s="21">
        <v>507619.56</v>
      </c>
      <c r="AD1405" s="21">
        <v>143212.42000000001</v>
      </c>
      <c r="AE1405" s="21">
        <v>0</v>
      </c>
      <c r="AF1405" s="272" t="s">
        <v>718</v>
      </c>
      <c r="AG1405" s="272" t="s">
        <v>718</v>
      </c>
      <c r="AH1405" s="273" t="s">
        <v>718</v>
      </c>
      <c r="AT1405" s="12" t="e">
        <f t="shared" si="131"/>
        <v>#N/A</v>
      </c>
      <c r="BV1405" s="69" t="b">
        <f>D1405=(E1405+F1405+G1405+H1405+I1405+L1405+N1405+P1405+R1405+T1405+U1405+V1405+AA1405+AB1405+AC1405+AD1405+AE1405)</f>
        <v>1</v>
      </c>
      <c r="BW1405" s="49">
        <v>3799734.79</v>
      </c>
      <c r="CE1405" s="12" t="e">
        <f t="shared" si="132"/>
        <v>#N/A</v>
      </c>
      <c r="CL1405" s="12" t="e">
        <f t="shared" si="133"/>
        <v>#N/A</v>
      </c>
    </row>
    <row r="1406" spans="1:90" ht="61.5" x14ac:dyDescent="0.85">
      <c r="A1406" s="12">
        <v>1</v>
      </c>
      <c r="B1406" s="45">
        <f>SUBTOTAL(103,$A$1032:A1406)</f>
        <v>330</v>
      </c>
      <c r="C1406" s="72" t="s">
        <v>65</v>
      </c>
      <c r="D1406" s="21">
        <v>6092499.7799999993</v>
      </c>
      <c r="E1406" s="21">
        <v>0</v>
      </c>
      <c r="F1406" s="21">
        <v>0</v>
      </c>
      <c r="G1406" s="21">
        <v>0</v>
      </c>
      <c r="H1406" s="21">
        <v>0</v>
      </c>
      <c r="I1406" s="21">
        <v>0</v>
      </c>
      <c r="J1406" s="21">
        <v>0</v>
      </c>
      <c r="K1406" s="23">
        <v>0</v>
      </c>
      <c r="L1406" s="21">
        <v>0</v>
      </c>
      <c r="M1406" s="21">
        <v>708.3</v>
      </c>
      <c r="N1406" s="21">
        <v>5824640.0599999996</v>
      </c>
      <c r="O1406" s="21">
        <v>0</v>
      </c>
      <c r="P1406" s="21">
        <v>0</v>
      </c>
      <c r="Q1406" s="21">
        <v>0</v>
      </c>
      <c r="R1406" s="21">
        <v>0</v>
      </c>
      <c r="S1406" s="21">
        <v>0</v>
      </c>
      <c r="T1406" s="21">
        <v>0</v>
      </c>
      <c r="U1406" s="21">
        <v>0</v>
      </c>
      <c r="V1406" s="21">
        <v>0</v>
      </c>
      <c r="W1406" s="21">
        <v>0</v>
      </c>
      <c r="X1406" s="21">
        <v>0</v>
      </c>
      <c r="Y1406" s="21">
        <v>0</v>
      </c>
      <c r="Z1406" s="21">
        <v>0</v>
      </c>
      <c r="AA1406" s="21">
        <v>0</v>
      </c>
      <c r="AB1406" s="21">
        <v>0</v>
      </c>
      <c r="AC1406" s="84">
        <v>124647.3</v>
      </c>
      <c r="AD1406" s="21">
        <v>143212.42000000001</v>
      </c>
      <c r="AE1406" s="21">
        <v>0</v>
      </c>
      <c r="AF1406" s="24">
        <v>2022</v>
      </c>
      <c r="AG1406" s="24">
        <v>2022</v>
      </c>
      <c r="AH1406" s="25">
        <v>2022</v>
      </c>
      <c r="AT1406" s="12" t="e">
        <f t="shared" si="131"/>
        <v>#N/A</v>
      </c>
      <c r="BW1406" s="49"/>
      <c r="CE1406" s="12" t="e">
        <f t="shared" si="132"/>
        <v>#N/A</v>
      </c>
      <c r="CL1406" s="12">
        <f t="shared" si="133"/>
        <v>143212.42000000001</v>
      </c>
    </row>
    <row r="1407" spans="1:90" ht="61.5" x14ac:dyDescent="0.85">
      <c r="A1407" s="12">
        <v>1</v>
      </c>
      <c r="B1407" s="45">
        <f>SUBTOTAL(103,$A$1032:A1407)</f>
        <v>331</v>
      </c>
      <c r="C1407" s="15" t="s">
        <v>54</v>
      </c>
      <c r="D1407" s="21">
        <v>14120282.810000001</v>
      </c>
      <c r="E1407" s="21">
        <v>0</v>
      </c>
      <c r="F1407" s="21">
        <v>0</v>
      </c>
      <c r="G1407" s="21">
        <v>0</v>
      </c>
      <c r="H1407" s="21">
        <v>0</v>
      </c>
      <c r="I1407" s="21">
        <v>0</v>
      </c>
      <c r="J1407" s="21">
        <v>0</v>
      </c>
      <c r="K1407" s="52">
        <v>0</v>
      </c>
      <c r="L1407" s="21">
        <v>0</v>
      </c>
      <c r="M1407" s="21">
        <v>1669.2</v>
      </c>
      <c r="N1407" s="21">
        <v>13824439.800000001</v>
      </c>
      <c r="O1407" s="21">
        <v>0</v>
      </c>
      <c r="P1407" s="21">
        <v>0</v>
      </c>
      <c r="Q1407" s="21">
        <v>0</v>
      </c>
      <c r="R1407" s="21">
        <v>0</v>
      </c>
      <c r="S1407" s="21">
        <v>0</v>
      </c>
      <c r="T1407" s="21">
        <v>0</v>
      </c>
      <c r="U1407" s="21">
        <v>0</v>
      </c>
      <c r="V1407" s="21">
        <v>0</v>
      </c>
      <c r="W1407" s="21">
        <v>0</v>
      </c>
      <c r="X1407" s="21">
        <v>0</v>
      </c>
      <c r="Y1407" s="21">
        <v>0</v>
      </c>
      <c r="Z1407" s="21">
        <v>0</v>
      </c>
      <c r="AA1407" s="21">
        <v>0</v>
      </c>
      <c r="AB1407" s="21">
        <v>0</v>
      </c>
      <c r="AC1407" s="84">
        <v>295843.01</v>
      </c>
      <c r="AD1407" s="21">
        <v>0</v>
      </c>
      <c r="AE1407" s="21">
        <v>0</v>
      </c>
      <c r="AF1407" s="24" t="s">
        <v>262</v>
      </c>
      <c r="AG1407" s="24">
        <v>2022</v>
      </c>
      <c r="AH1407" s="25">
        <v>2022</v>
      </c>
      <c r="AT1407" s="12" t="e">
        <f t="shared" si="131"/>
        <v>#N/A</v>
      </c>
      <c r="BW1407" s="49"/>
      <c r="CA1407" s="12" t="e">
        <f>VLOOKUP(C1407,CB:CC,2,FALSE)</f>
        <v>#N/A</v>
      </c>
      <c r="CE1407" s="12" t="e">
        <f t="shared" si="132"/>
        <v>#N/A</v>
      </c>
      <c r="CL1407" s="12" t="e">
        <f t="shared" si="133"/>
        <v>#N/A</v>
      </c>
    </row>
    <row r="1408" spans="1:90" ht="61.5" x14ac:dyDescent="0.85">
      <c r="A1408" s="12">
        <v>1</v>
      </c>
      <c r="B1408" s="45">
        <f>SUBTOTAL(103,$A$1032:A1408)</f>
        <v>332</v>
      </c>
      <c r="C1408" s="15" t="s">
        <v>1628</v>
      </c>
      <c r="D1408" s="21">
        <v>4158589.37</v>
      </c>
      <c r="E1408" s="21">
        <v>0</v>
      </c>
      <c r="F1408" s="21">
        <v>0</v>
      </c>
      <c r="G1408" s="21">
        <v>0</v>
      </c>
      <c r="H1408" s="21">
        <v>0</v>
      </c>
      <c r="I1408" s="21">
        <v>0</v>
      </c>
      <c r="J1408" s="21">
        <v>0</v>
      </c>
      <c r="K1408" s="52">
        <v>0</v>
      </c>
      <c r="L1408" s="21">
        <v>0</v>
      </c>
      <c r="M1408" s="21">
        <v>644.6</v>
      </c>
      <c r="N1408" s="21">
        <v>4071460.12</v>
      </c>
      <c r="O1408" s="21">
        <v>0</v>
      </c>
      <c r="P1408" s="21">
        <v>0</v>
      </c>
      <c r="Q1408" s="21">
        <v>0</v>
      </c>
      <c r="R1408" s="21">
        <v>0</v>
      </c>
      <c r="S1408" s="21">
        <v>0</v>
      </c>
      <c r="T1408" s="21">
        <v>0</v>
      </c>
      <c r="U1408" s="21">
        <v>0</v>
      </c>
      <c r="V1408" s="21">
        <v>0</v>
      </c>
      <c r="W1408" s="21">
        <v>0</v>
      </c>
      <c r="X1408" s="21">
        <v>0</v>
      </c>
      <c r="Y1408" s="21">
        <v>0</v>
      </c>
      <c r="Z1408" s="21">
        <v>0</v>
      </c>
      <c r="AA1408" s="21">
        <v>0</v>
      </c>
      <c r="AB1408" s="21">
        <v>0</v>
      </c>
      <c r="AC1408" s="84">
        <v>87129.25</v>
      </c>
      <c r="AD1408" s="21">
        <v>0</v>
      </c>
      <c r="AE1408" s="21">
        <v>0</v>
      </c>
      <c r="AF1408" s="24" t="s">
        <v>262</v>
      </c>
      <c r="AG1408" s="24">
        <v>2022</v>
      </c>
      <c r="AH1408" s="25">
        <v>2022</v>
      </c>
      <c r="AT1408" s="12" t="e">
        <f t="shared" si="131"/>
        <v>#N/A</v>
      </c>
      <c r="BW1408" s="49"/>
      <c r="CA1408" s="12" t="e">
        <f>VLOOKUP(C1408,CB:CC,2,FALSE)</f>
        <v>#N/A</v>
      </c>
      <c r="CE1408" s="12" t="e">
        <f t="shared" si="132"/>
        <v>#N/A</v>
      </c>
      <c r="CL1408" s="12" t="e">
        <f t="shared" si="133"/>
        <v>#N/A</v>
      </c>
    </row>
    <row r="1409" spans="1:90" ht="61.5" x14ac:dyDescent="0.85">
      <c r="B1409" s="15" t="s">
        <v>812</v>
      </c>
      <c r="C1409" s="15"/>
      <c r="D1409" s="258">
        <v>5421148.7400000002</v>
      </c>
      <c r="E1409" s="21">
        <v>0</v>
      </c>
      <c r="F1409" s="21">
        <v>0</v>
      </c>
      <c r="G1409" s="21">
        <v>0</v>
      </c>
      <c r="H1409" s="21">
        <v>0</v>
      </c>
      <c r="I1409" s="21">
        <v>0</v>
      </c>
      <c r="J1409" s="21">
        <v>0</v>
      </c>
      <c r="K1409" s="23">
        <v>0</v>
      </c>
      <c r="L1409" s="21">
        <v>0</v>
      </c>
      <c r="M1409" s="21">
        <v>643.4</v>
      </c>
      <c r="N1409" s="21">
        <v>5198892.4400000004</v>
      </c>
      <c r="O1409" s="21">
        <v>0</v>
      </c>
      <c r="P1409" s="21">
        <v>0</v>
      </c>
      <c r="Q1409" s="21">
        <v>0</v>
      </c>
      <c r="R1409" s="21">
        <v>0</v>
      </c>
      <c r="S1409" s="21">
        <v>0</v>
      </c>
      <c r="T1409" s="21">
        <v>0</v>
      </c>
      <c r="U1409" s="21">
        <v>0</v>
      </c>
      <c r="V1409" s="21">
        <v>0</v>
      </c>
      <c r="W1409" s="21">
        <v>0</v>
      </c>
      <c r="X1409" s="21">
        <v>0</v>
      </c>
      <c r="Y1409" s="21">
        <v>0</v>
      </c>
      <c r="Z1409" s="21">
        <v>0</v>
      </c>
      <c r="AA1409" s="21">
        <v>0</v>
      </c>
      <c r="AB1409" s="21">
        <v>0</v>
      </c>
      <c r="AC1409" s="21">
        <v>111256.3</v>
      </c>
      <c r="AD1409" s="21">
        <v>111000</v>
      </c>
      <c r="AE1409" s="21">
        <v>0</v>
      </c>
      <c r="AF1409" s="272" t="s">
        <v>718</v>
      </c>
      <c r="AG1409" s="272" t="s">
        <v>718</v>
      </c>
      <c r="AH1409" s="273" t="s">
        <v>718</v>
      </c>
      <c r="AT1409" s="12" t="e">
        <f t="shared" si="131"/>
        <v>#N/A</v>
      </c>
      <c r="BV1409" s="69" t="b">
        <f>D1409=(E1409+F1409+G1409+H1409+I1409+L1409+N1409+P1409+R1409+T1409+U1409+V1409+AA1409+AB1409+AC1409+AD1409+AE1409)</f>
        <v>1</v>
      </c>
      <c r="BW1409" s="49">
        <v>2311215.4500000002</v>
      </c>
      <c r="CE1409" s="12" t="e">
        <f t="shared" si="132"/>
        <v>#N/A</v>
      </c>
      <c r="CL1409" s="12" t="e">
        <f t="shared" si="133"/>
        <v>#N/A</v>
      </c>
    </row>
    <row r="1410" spans="1:90" ht="61.5" x14ac:dyDescent="0.85">
      <c r="A1410" s="12">
        <v>1</v>
      </c>
      <c r="B1410" s="45">
        <f>SUBTOTAL(103,$A$1032:A1410)</f>
        <v>333</v>
      </c>
      <c r="C1410" s="72" t="s">
        <v>64</v>
      </c>
      <c r="D1410" s="21">
        <v>5421148.7400000002</v>
      </c>
      <c r="E1410" s="21">
        <v>0</v>
      </c>
      <c r="F1410" s="21">
        <v>0</v>
      </c>
      <c r="G1410" s="21">
        <v>0</v>
      </c>
      <c r="H1410" s="21">
        <v>0</v>
      </c>
      <c r="I1410" s="21">
        <v>0</v>
      </c>
      <c r="J1410" s="21">
        <v>0</v>
      </c>
      <c r="K1410" s="23">
        <v>0</v>
      </c>
      <c r="L1410" s="21">
        <v>0</v>
      </c>
      <c r="M1410" s="21">
        <v>643.4</v>
      </c>
      <c r="N1410" s="21">
        <v>5198892.4400000004</v>
      </c>
      <c r="O1410" s="21">
        <v>0</v>
      </c>
      <c r="P1410" s="21">
        <v>0</v>
      </c>
      <c r="Q1410" s="21">
        <v>0</v>
      </c>
      <c r="R1410" s="21">
        <v>0</v>
      </c>
      <c r="S1410" s="21">
        <v>0</v>
      </c>
      <c r="T1410" s="21">
        <v>0</v>
      </c>
      <c r="U1410" s="21">
        <v>0</v>
      </c>
      <c r="V1410" s="21">
        <v>0</v>
      </c>
      <c r="W1410" s="21">
        <v>0</v>
      </c>
      <c r="X1410" s="21">
        <v>0</v>
      </c>
      <c r="Y1410" s="21">
        <v>0</v>
      </c>
      <c r="Z1410" s="21">
        <v>0</v>
      </c>
      <c r="AA1410" s="21">
        <v>0</v>
      </c>
      <c r="AB1410" s="21">
        <v>0</v>
      </c>
      <c r="AC1410" s="84">
        <v>111256.3</v>
      </c>
      <c r="AD1410" s="21">
        <v>111000</v>
      </c>
      <c r="AE1410" s="21">
        <v>0</v>
      </c>
      <c r="AF1410" s="24">
        <v>2022</v>
      </c>
      <c r="AG1410" s="24">
        <v>2022</v>
      </c>
      <c r="AH1410" s="25">
        <v>2022</v>
      </c>
      <c r="AT1410" s="12" t="e">
        <f t="shared" si="131"/>
        <v>#N/A</v>
      </c>
      <c r="BW1410" s="49"/>
      <c r="CE1410" s="12" t="e">
        <f t="shared" si="132"/>
        <v>#N/A</v>
      </c>
      <c r="CL1410" s="12" t="e">
        <f t="shared" si="133"/>
        <v>#N/A</v>
      </c>
    </row>
    <row r="1411" spans="1:90" ht="61.5" x14ac:dyDescent="0.85">
      <c r="B1411" s="15" t="s">
        <v>843</v>
      </c>
      <c r="C1411" s="15"/>
      <c r="D1411" s="258">
        <v>4474316.24</v>
      </c>
      <c r="E1411" s="21">
        <v>0</v>
      </c>
      <c r="F1411" s="21">
        <v>0</v>
      </c>
      <c r="G1411" s="21">
        <v>0</v>
      </c>
      <c r="H1411" s="21">
        <v>0</v>
      </c>
      <c r="I1411" s="21">
        <v>0</v>
      </c>
      <c r="J1411" s="21">
        <v>0</v>
      </c>
      <c r="K1411" s="23">
        <v>0</v>
      </c>
      <c r="L1411" s="21">
        <v>0</v>
      </c>
      <c r="M1411" s="21">
        <v>603.65</v>
      </c>
      <c r="N1411" s="21">
        <v>4380572</v>
      </c>
      <c r="O1411" s="21">
        <v>0</v>
      </c>
      <c r="P1411" s="21">
        <v>0</v>
      </c>
      <c r="Q1411" s="21">
        <v>0</v>
      </c>
      <c r="R1411" s="21">
        <v>0</v>
      </c>
      <c r="S1411" s="21">
        <v>0</v>
      </c>
      <c r="T1411" s="21">
        <v>0</v>
      </c>
      <c r="U1411" s="21">
        <v>0</v>
      </c>
      <c r="V1411" s="21">
        <v>0</v>
      </c>
      <c r="W1411" s="21">
        <v>0</v>
      </c>
      <c r="X1411" s="21">
        <v>0</v>
      </c>
      <c r="Y1411" s="21">
        <v>0</v>
      </c>
      <c r="Z1411" s="21">
        <v>0</v>
      </c>
      <c r="AA1411" s="21">
        <v>0</v>
      </c>
      <c r="AB1411" s="21">
        <v>0</v>
      </c>
      <c r="AC1411" s="21">
        <v>93744.24</v>
      </c>
      <c r="AD1411" s="21">
        <v>0</v>
      </c>
      <c r="AE1411" s="21">
        <v>0</v>
      </c>
      <c r="AF1411" s="272" t="s">
        <v>718</v>
      </c>
      <c r="AG1411" s="272" t="s">
        <v>718</v>
      </c>
      <c r="AH1411" s="273" t="s">
        <v>718</v>
      </c>
      <c r="AT1411" s="12" t="e">
        <f t="shared" si="131"/>
        <v>#N/A</v>
      </c>
      <c r="BV1411" s="69" t="b">
        <f>D1411=(E1411+F1411+G1411+H1411+I1411+L1411+N1411+P1411+R1411+T1411+U1411+V1411+AA1411+AB1411+AC1411+AD1411+AE1411)</f>
        <v>1</v>
      </c>
      <c r="BW1411" s="49">
        <v>3215375.5700000003</v>
      </c>
      <c r="CE1411" s="12" t="e">
        <f t="shared" si="132"/>
        <v>#N/A</v>
      </c>
      <c r="CL1411" s="12" t="e">
        <f t="shared" si="133"/>
        <v>#N/A</v>
      </c>
    </row>
    <row r="1412" spans="1:90" ht="61.5" x14ac:dyDescent="0.85">
      <c r="A1412" s="12">
        <v>1</v>
      </c>
      <c r="B1412" s="45">
        <f>SUBTOTAL(103,$A$1032:A1412)</f>
        <v>334</v>
      </c>
      <c r="C1412" s="15" t="s">
        <v>55</v>
      </c>
      <c r="D1412" s="21">
        <v>4474316.24</v>
      </c>
      <c r="E1412" s="21">
        <v>0</v>
      </c>
      <c r="F1412" s="21">
        <v>0</v>
      </c>
      <c r="G1412" s="21">
        <v>0</v>
      </c>
      <c r="H1412" s="21">
        <v>0</v>
      </c>
      <c r="I1412" s="21">
        <v>0</v>
      </c>
      <c r="J1412" s="21">
        <v>0</v>
      </c>
      <c r="K1412" s="52">
        <v>0</v>
      </c>
      <c r="L1412" s="21">
        <v>0</v>
      </c>
      <c r="M1412" s="21">
        <v>603.65</v>
      </c>
      <c r="N1412" s="21">
        <v>4380572</v>
      </c>
      <c r="O1412" s="21">
        <v>0</v>
      </c>
      <c r="P1412" s="21">
        <v>0</v>
      </c>
      <c r="Q1412" s="21">
        <v>0</v>
      </c>
      <c r="R1412" s="21">
        <v>0</v>
      </c>
      <c r="S1412" s="21">
        <v>0</v>
      </c>
      <c r="T1412" s="21">
        <v>0</v>
      </c>
      <c r="U1412" s="21">
        <v>0</v>
      </c>
      <c r="V1412" s="21">
        <v>0</v>
      </c>
      <c r="W1412" s="21">
        <v>0</v>
      </c>
      <c r="X1412" s="21">
        <v>0</v>
      </c>
      <c r="Y1412" s="21">
        <v>0</v>
      </c>
      <c r="Z1412" s="21">
        <v>0</v>
      </c>
      <c r="AA1412" s="21">
        <v>0</v>
      </c>
      <c r="AB1412" s="21">
        <v>0</v>
      </c>
      <c r="AC1412" s="84">
        <v>93744.24</v>
      </c>
      <c r="AD1412" s="21">
        <v>0</v>
      </c>
      <c r="AE1412" s="21">
        <v>0</v>
      </c>
      <c r="AF1412" s="24" t="s">
        <v>262</v>
      </c>
      <c r="AG1412" s="24">
        <v>2022</v>
      </c>
      <c r="AH1412" s="25">
        <v>2022</v>
      </c>
      <c r="AT1412" s="12" t="e">
        <f t="shared" si="131"/>
        <v>#N/A</v>
      </c>
      <c r="BW1412" s="49"/>
      <c r="CA1412" s="12" t="e">
        <f>VLOOKUP(C1412,CB:CC,2,FALSE)</f>
        <v>#N/A</v>
      </c>
      <c r="CE1412" s="12" t="e">
        <f t="shared" si="132"/>
        <v>#N/A</v>
      </c>
      <c r="CL1412" s="12" t="e">
        <f t="shared" si="133"/>
        <v>#N/A</v>
      </c>
    </row>
    <row r="1413" spans="1:90" ht="61.5" x14ac:dyDescent="0.85">
      <c r="B1413" s="15" t="s">
        <v>813</v>
      </c>
      <c r="C1413" s="15"/>
      <c r="D1413" s="258">
        <v>26521962.610000003</v>
      </c>
      <c r="E1413" s="21">
        <v>0</v>
      </c>
      <c r="F1413" s="21">
        <v>0</v>
      </c>
      <c r="G1413" s="21">
        <v>0</v>
      </c>
      <c r="H1413" s="21">
        <v>0</v>
      </c>
      <c r="I1413" s="21">
        <v>0</v>
      </c>
      <c r="J1413" s="21">
        <v>0</v>
      </c>
      <c r="K1413" s="23">
        <v>0</v>
      </c>
      <c r="L1413" s="21">
        <v>0</v>
      </c>
      <c r="M1413" s="21">
        <v>2674.5</v>
      </c>
      <c r="N1413" s="21">
        <v>20924437.359999999</v>
      </c>
      <c r="O1413" s="21">
        <v>0</v>
      </c>
      <c r="P1413" s="21">
        <v>0</v>
      </c>
      <c r="Q1413" s="21">
        <v>2886.45</v>
      </c>
      <c r="R1413" s="21">
        <v>4630650.7300000004</v>
      </c>
      <c r="S1413" s="21">
        <v>0</v>
      </c>
      <c r="T1413" s="21">
        <v>0</v>
      </c>
      <c r="U1413" s="21">
        <v>0</v>
      </c>
      <c r="V1413" s="21">
        <v>0</v>
      </c>
      <c r="W1413" s="21">
        <v>0</v>
      </c>
      <c r="X1413" s="21">
        <v>0</v>
      </c>
      <c r="Y1413" s="21">
        <v>0</v>
      </c>
      <c r="Z1413" s="21">
        <v>0</v>
      </c>
      <c r="AA1413" s="21">
        <v>0</v>
      </c>
      <c r="AB1413" s="21">
        <v>0</v>
      </c>
      <c r="AC1413" s="21">
        <v>546878.8899999999</v>
      </c>
      <c r="AD1413" s="21">
        <v>419995.63</v>
      </c>
      <c r="AE1413" s="21">
        <v>0</v>
      </c>
      <c r="AF1413" s="272" t="s">
        <v>718</v>
      </c>
      <c r="AG1413" s="272" t="s">
        <v>718</v>
      </c>
      <c r="AH1413" s="273" t="s">
        <v>718</v>
      </c>
      <c r="AT1413" s="12" t="e">
        <f t="shared" si="131"/>
        <v>#N/A</v>
      </c>
      <c r="BV1413" s="69" t="b">
        <f>D1413=(E1413+F1413+G1413+H1413+I1413+L1413+N1413+P1413+R1413+T1413+U1413+V1413+AA1413+AB1413+AC1413+AD1413+AE1413)</f>
        <v>1</v>
      </c>
      <c r="BW1413" s="49">
        <v>10672314.84</v>
      </c>
      <c r="CE1413" s="12" t="e">
        <f t="shared" si="132"/>
        <v>#N/A</v>
      </c>
      <c r="CL1413" s="12" t="e">
        <f t="shared" si="133"/>
        <v>#N/A</v>
      </c>
    </row>
    <row r="1414" spans="1:90" ht="61.5" x14ac:dyDescent="0.85">
      <c r="A1414" s="12">
        <v>1</v>
      </c>
      <c r="B1414" s="45">
        <f>SUBTOTAL(103,$A$1032:A1414)</f>
        <v>335</v>
      </c>
      <c r="C1414" s="72" t="s">
        <v>70</v>
      </c>
      <c r="D1414" s="21">
        <v>3939023.0400000005</v>
      </c>
      <c r="E1414" s="21">
        <v>0</v>
      </c>
      <c r="F1414" s="21">
        <v>0</v>
      </c>
      <c r="G1414" s="21">
        <v>0</v>
      </c>
      <c r="H1414" s="21">
        <v>0</v>
      </c>
      <c r="I1414" s="21">
        <v>0</v>
      </c>
      <c r="J1414" s="21">
        <v>0</v>
      </c>
      <c r="K1414" s="23">
        <v>0</v>
      </c>
      <c r="L1414" s="21">
        <v>0</v>
      </c>
      <c r="M1414" s="21">
        <v>458</v>
      </c>
      <c r="N1414" s="21">
        <v>3742908.56</v>
      </c>
      <c r="O1414" s="21">
        <v>0</v>
      </c>
      <c r="P1414" s="21">
        <v>0</v>
      </c>
      <c r="Q1414" s="21">
        <v>0</v>
      </c>
      <c r="R1414" s="21">
        <v>0</v>
      </c>
      <c r="S1414" s="21">
        <v>0</v>
      </c>
      <c r="T1414" s="21">
        <v>0</v>
      </c>
      <c r="U1414" s="21">
        <v>0</v>
      </c>
      <c r="V1414" s="21">
        <v>0</v>
      </c>
      <c r="W1414" s="21">
        <v>0</v>
      </c>
      <c r="X1414" s="21">
        <v>0</v>
      </c>
      <c r="Y1414" s="21">
        <v>0</v>
      </c>
      <c r="Z1414" s="21">
        <v>0</v>
      </c>
      <c r="AA1414" s="21">
        <v>0</v>
      </c>
      <c r="AB1414" s="21">
        <v>0</v>
      </c>
      <c r="AC1414" s="84">
        <v>80098.240000000005</v>
      </c>
      <c r="AD1414" s="21">
        <v>116016.24</v>
      </c>
      <c r="AE1414" s="21">
        <v>0</v>
      </c>
      <c r="AF1414" s="24">
        <v>2022</v>
      </c>
      <c r="AG1414" s="24">
        <v>2022</v>
      </c>
      <c r="AH1414" s="25">
        <v>2022</v>
      </c>
      <c r="AT1414" s="12" t="e">
        <f t="shared" si="131"/>
        <v>#N/A</v>
      </c>
      <c r="BW1414" s="49"/>
      <c r="CE1414" s="12" t="e">
        <f t="shared" si="132"/>
        <v>#N/A</v>
      </c>
      <c r="CL1414" s="12">
        <f t="shared" si="133"/>
        <v>116016.24</v>
      </c>
    </row>
    <row r="1415" spans="1:90" ht="61.5" x14ac:dyDescent="0.85">
      <c r="A1415" s="12">
        <v>1</v>
      </c>
      <c r="B1415" s="45">
        <f>SUBTOTAL(103,$A$1032:A1415)</f>
        <v>336</v>
      </c>
      <c r="C1415" s="72" t="s">
        <v>71</v>
      </c>
      <c r="D1415" s="21">
        <v>8068756.9400000004</v>
      </c>
      <c r="E1415" s="21">
        <v>0</v>
      </c>
      <c r="F1415" s="21">
        <v>0</v>
      </c>
      <c r="G1415" s="21">
        <v>0</v>
      </c>
      <c r="H1415" s="21">
        <v>0</v>
      </c>
      <c r="I1415" s="21">
        <v>0</v>
      </c>
      <c r="J1415" s="21">
        <v>0</v>
      </c>
      <c r="K1415" s="23">
        <v>0</v>
      </c>
      <c r="L1415" s="21">
        <v>0</v>
      </c>
      <c r="M1415" s="21">
        <v>940</v>
      </c>
      <c r="N1415" s="21">
        <v>7771120.7999999998</v>
      </c>
      <c r="O1415" s="21">
        <v>0</v>
      </c>
      <c r="P1415" s="21">
        <v>0</v>
      </c>
      <c r="Q1415" s="21">
        <v>0</v>
      </c>
      <c r="R1415" s="21">
        <v>0</v>
      </c>
      <c r="S1415" s="21">
        <v>0</v>
      </c>
      <c r="T1415" s="21">
        <v>0</v>
      </c>
      <c r="U1415" s="21">
        <v>0</v>
      </c>
      <c r="V1415" s="21">
        <v>0</v>
      </c>
      <c r="W1415" s="21">
        <v>0</v>
      </c>
      <c r="X1415" s="21">
        <v>0</v>
      </c>
      <c r="Y1415" s="21">
        <v>0</v>
      </c>
      <c r="Z1415" s="21">
        <v>0</v>
      </c>
      <c r="AA1415" s="21">
        <v>0</v>
      </c>
      <c r="AB1415" s="21">
        <v>0</v>
      </c>
      <c r="AC1415" s="84">
        <v>166301.99</v>
      </c>
      <c r="AD1415" s="21">
        <v>131334.15</v>
      </c>
      <c r="AE1415" s="21">
        <v>0</v>
      </c>
      <c r="AF1415" s="24">
        <v>2022</v>
      </c>
      <c r="AG1415" s="24">
        <v>2022</v>
      </c>
      <c r="AH1415" s="25">
        <v>2022</v>
      </c>
      <c r="AT1415" s="12" t="e">
        <f t="shared" si="131"/>
        <v>#N/A</v>
      </c>
      <c r="BW1415" s="49"/>
      <c r="CE1415" s="12" t="e">
        <f t="shared" si="132"/>
        <v>#N/A</v>
      </c>
      <c r="CL1415" s="12" t="e">
        <f t="shared" si="133"/>
        <v>#N/A</v>
      </c>
    </row>
    <row r="1416" spans="1:90" ht="61.5" x14ac:dyDescent="0.85">
      <c r="A1416" s="12">
        <v>1</v>
      </c>
      <c r="B1416" s="45">
        <f>SUBTOTAL(103,$A$1032:A1416)</f>
        <v>337</v>
      </c>
      <c r="C1416" s="72" t="s">
        <v>72</v>
      </c>
      <c r="D1416" s="21">
        <v>5229867.1399999997</v>
      </c>
      <c r="E1416" s="21">
        <v>0</v>
      </c>
      <c r="F1416" s="21">
        <v>0</v>
      </c>
      <c r="G1416" s="21">
        <v>0</v>
      </c>
      <c r="H1416" s="21">
        <v>0</v>
      </c>
      <c r="I1416" s="21">
        <v>0</v>
      </c>
      <c r="J1416" s="21">
        <v>0</v>
      </c>
      <c r="K1416" s="23">
        <v>0</v>
      </c>
      <c r="L1416" s="21">
        <v>0</v>
      </c>
      <c r="M1416" s="21">
        <v>645.79999999999995</v>
      </c>
      <c r="N1416" s="21">
        <v>5041755</v>
      </c>
      <c r="O1416" s="21">
        <v>0</v>
      </c>
      <c r="P1416" s="21">
        <v>0</v>
      </c>
      <c r="Q1416" s="21">
        <v>0</v>
      </c>
      <c r="R1416" s="21">
        <v>0</v>
      </c>
      <c r="S1416" s="21">
        <v>0</v>
      </c>
      <c r="T1416" s="21">
        <v>0</v>
      </c>
      <c r="U1416" s="21">
        <v>0</v>
      </c>
      <c r="V1416" s="21">
        <v>0</v>
      </c>
      <c r="W1416" s="21">
        <v>0</v>
      </c>
      <c r="X1416" s="21">
        <v>0</v>
      </c>
      <c r="Y1416" s="21">
        <v>0</v>
      </c>
      <c r="Z1416" s="21">
        <v>0</v>
      </c>
      <c r="AA1416" s="21">
        <v>0</v>
      </c>
      <c r="AB1416" s="21">
        <v>0</v>
      </c>
      <c r="AC1416" s="84">
        <v>107893.56</v>
      </c>
      <c r="AD1416" s="21">
        <v>80218.58</v>
      </c>
      <c r="AE1416" s="21">
        <v>0</v>
      </c>
      <c r="AF1416" s="24">
        <v>2022</v>
      </c>
      <c r="AG1416" s="24">
        <v>2022</v>
      </c>
      <c r="AH1416" s="25">
        <v>2022</v>
      </c>
      <c r="AT1416" s="12" t="e">
        <f t="shared" si="131"/>
        <v>#N/A</v>
      </c>
      <c r="BW1416" s="49"/>
      <c r="CE1416" s="12" t="e">
        <f t="shared" si="132"/>
        <v>#N/A</v>
      </c>
      <c r="CL1416" s="12">
        <f t="shared" si="133"/>
        <v>80218.58</v>
      </c>
    </row>
    <row r="1417" spans="1:90" ht="61.5" x14ac:dyDescent="0.85">
      <c r="A1417" s="12">
        <v>1</v>
      </c>
      <c r="B1417" s="45">
        <f>SUBTOTAL(103,$A$1032:A1417)</f>
        <v>338</v>
      </c>
      <c r="C1417" s="15" t="s">
        <v>2220</v>
      </c>
      <c r="D1417" s="21">
        <v>4554568.83</v>
      </c>
      <c r="E1417" s="21">
        <v>0</v>
      </c>
      <c r="F1417" s="21">
        <v>0</v>
      </c>
      <c r="G1417" s="21">
        <v>0</v>
      </c>
      <c r="H1417" s="21">
        <v>0</v>
      </c>
      <c r="I1417" s="21">
        <v>0</v>
      </c>
      <c r="J1417" s="21">
        <v>0</v>
      </c>
      <c r="K1417" s="52">
        <v>0</v>
      </c>
      <c r="L1417" s="21">
        <v>0</v>
      </c>
      <c r="M1417" s="21">
        <v>630.70000000000005</v>
      </c>
      <c r="N1417" s="29">
        <v>4368653</v>
      </c>
      <c r="O1417" s="21">
        <v>0</v>
      </c>
      <c r="P1417" s="21">
        <v>0</v>
      </c>
      <c r="Q1417" s="21">
        <v>0</v>
      </c>
      <c r="R1417" s="21">
        <v>0</v>
      </c>
      <c r="S1417" s="21">
        <v>0</v>
      </c>
      <c r="T1417" s="21">
        <v>0</v>
      </c>
      <c r="U1417" s="21">
        <v>0</v>
      </c>
      <c r="V1417" s="21">
        <v>0</v>
      </c>
      <c r="W1417" s="21">
        <v>0</v>
      </c>
      <c r="X1417" s="21">
        <v>0</v>
      </c>
      <c r="Y1417" s="21">
        <v>0</v>
      </c>
      <c r="Z1417" s="21">
        <v>0</v>
      </c>
      <c r="AA1417" s="21">
        <v>0</v>
      </c>
      <c r="AB1417" s="21">
        <v>0</v>
      </c>
      <c r="AC1417" s="84">
        <v>93489.17</v>
      </c>
      <c r="AD1417" s="21">
        <v>92426.66</v>
      </c>
      <c r="AE1417" s="21">
        <v>0</v>
      </c>
      <c r="AF1417" s="24">
        <v>2022</v>
      </c>
      <c r="AG1417" s="24">
        <v>2022</v>
      </c>
      <c r="AH1417" s="25">
        <v>2022</v>
      </c>
      <c r="AT1417" s="12">
        <v>1</v>
      </c>
      <c r="BW1417" s="49"/>
      <c r="CA1417" s="12" t="e">
        <v>#N/A</v>
      </c>
      <c r="CE1417" s="12" t="e">
        <f t="shared" si="132"/>
        <v>#N/A</v>
      </c>
      <c r="CL1417" s="12">
        <f t="shared" si="133"/>
        <v>92426.66</v>
      </c>
    </row>
    <row r="1418" spans="1:90" ht="61.5" x14ac:dyDescent="0.85">
      <c r="A1418" s="12">
        <v>1</v>
      </c>
      <c r="B1418" s="45">
        <f>SUBTOTAL(103,$A$1032:A1418)</f>
        <v>339</v>
      </c>
      <c r="C1418" s="15" t="s">
        <v>1201</v>
      </c>
      <c r="D1418" s="21">
        <v>4729746.66</v>
      </c>
      <c r="E1418" s="21">
        <v>0</v>
      </c>
      <c r="F1418" s="21">
        <v>0</v>
      </c>
      <c r="G1418" s="21">
        <v>0</v>
      </c>
      <c r="H1418" s="21">
        <v>0</v>
      </c>
      <c r="I1418" s="21">
        <v>0</v>
      </c>
      <c r="J1418" s="21">
        <v>0</v>
      </c>
      <c r="K1418" s="52">
        <v>0</v>
      </c>
      <c r="L1418" s="21">
        <v>0</v>
      </c>
      <c r="M1418" s="21">
        <v>0</v>
      </c>
      <c r="N1418" s="21">
        <v>0</v>
      </c>
      <c r="O1418" s="21">
        <v>0</v>
      </c>
      <c r="P1418" s="21">
        <v>0</v>
      </c>
      <c r="Q1418" s="21">
        <v>2886.45</v>
      </c>
      <c r="R1418" s="29">
        <v>4630650.7300000004</v>
      </c>
      <c r="S1418" s="21">
        <v>0</v>
      </c>
      <c r="T1418" s="21">
        <v>0</v>
      </c>
      <c r="U1418" s="21">
        <v>0</v>
      </c>
      <c r="V1418" s="21">
        <v>0</v>
      </c>
      <c r="W1418" s="21">
        <v>0</v>
      </c>
      <c r="X1418" s="21">
        <v>0</v>
      </c>
      <c r="Y1418" s="21">
        <v>0</v>
      </c>
      <c r="Z1418" s="21">
        <v>0</v>
      </c>
      <c r="AA1418" s="21">
        <v>0</v>
      </c>
      <c r="AB1418" s="21">
        <v>0</v>
      </c>
      <c r="AC1418" s="84">
        <v>99095.93</v>
      </c>
      <c r="AD1418" s="21">
        <v>0</v>
      </c>
      <c r="AE1418" s="21">
        <v>0</v>
      </c>
      <c r="AF1418" s="24" t="s">
        <v>262</v>
      </c>
      <c r="AG1418" s="24">
        <v>2022</v>
      </c>
      <c r="AH1418" s="25">
        <v>2022</v>
      </c>
      <c r="BW1418" s="49"/>
      <c r="CA1418" s="12" t="e">
        <f>VLOOKUP(C1418,CB:CC,2,FALSE)</f>
        <v>#N/A</v>
      </c>
      <c r="CE1418" s="12" t="e">
        <f t="shared" si="132"/>
        <v>#N/A</v>
      </c>
      <c r="CL1418" s="12" t="e">
        <f t="shared" si="133"/>
        <v>#N/A</v>
      </c>
    </row>
    <row r="1419" spans="1:90" ht="61.5" x14ac:dyDescent="0.85">
      <c r="B1419" s="15" t="s">
        <v>809</v>
      </c>
      <c r="C1419" s="15"/>
      <c r="D1419" s="258">
        <v>22293060.630000003</v>
      </c>
      <c r="E1419" s="21">
        <v>0</v>
      </c>
      <c r="F1419" s="21">
        <v>0</v>
      </c>
      <c r="G1419" s="21">
        <v>0</v>
      </c>
      <c r="H1419" s="21">
        <v>0</v>
      </c>
      <c r="I1419" s="21">
        <v>0</v>
      </c>
      <c r="J1419" s="21">
        <v>0</v>
      </c>
      <c r="K1419" s="23">
        <v>0</v>
      </c>
      <c r="L1419" s="21">
        <v>0</v>
      </c>
      <c r="M1419" s="21">
        <v>2727</v>
      </c>
      <c r="N1419" s="21">
        <v>21660085.5</v>
      </c>
      <c r="O1419" s="21">
        <v>0</v>
      </c>
      <c r="P1419" s="21">
        <v>0</v>
      </c>
      <c r="Q1419" s="21">
        <v>0</v>
      </c>
      <c r="R1419" s="21">
        <v>0</v>
      </c>
      <c r="S1419" s="21">
        <v>0</v>
      </c>
      <c r="T1419" s="21">
        <v>0</v>
      </c>
      <c r="U1419" s="21">
        <v>0</v>
      </c>
      <c r="V1419" s="21">
        <v>0</v>
      </c>
      <c r="W1419" s="21">
        <v>0</v>
      </c>
      <c r="X1419" s="21">
        <v>0</v>
      </c>
      <c r="Y1419" s="21">
        <v>0</v>
      </c>
      <c r="Z1419" s="21">
        <v>0</v>
      </c>
      <c r="AA1419" s="21">
        <v>0</v>
      </c>
      <c r="AB1419" s="21">
        <v>0</v>
      </c>
      <c r="AC1419" s="21">
        <v>463525.82999999996</v>
      </c>
      <c r="AD1419" s="21">
        <v>169449.3</v>
      </c>
      <c r="AE1419" s="21">
        <v>0</v>
      </c>
      <c r="AF1419" s="272" t="s">
        <v>718</v>
      </c>
      <c r="AG1419" s="272" t="s">
        <v>718</v>
      </c>
      <c r="AH1419" s="273" t="s">
        <v>718</v>
      </c>
      <c r="AT1419" s="12" t="e">
        <f>VLOOKUP(C1419,AW:AX,2,FALSE)</f>
        <v>#N/A</v>
      </c>
      <c r="BV1419" s="69" t="b">
        <f>D1419=(E1419+F1419+G1419+H1419+I1419+L1419+N1419+P1419+R1419+T1419+U1419+V1419+AA1419+AB1419+AC1419+AD1419+AE1419)</f>
        <v>1</v>
      </c>
      <c r="BW1419" s="49">
        <v>3912770.8299999996</v>
      </c>
      <c r="CE1419" s="12" t="e">
        <f t="shared" si="132"/>
        <v>#N/A</v>
      </c>
      <c r="CL1419" s="12" t="e">
        <f t="shared" si="133"/>
        <v>#N/A</v>
      </c>
    </row>
    <row r="1420" spans="1:90" ht="61.5" x14ac:dyDescent="0.85">
      <c r="A1420" s="12">
        <v>1</v>
      </c>
      <c r="B1420" s="45">
        <f>SUBTOTAL(103,$A$1032:A1420)</f>
        <v>340</v>
      </c>
      <c r="C1420" s="72" t="s">
        <v>1514</v>
      </c>
      <c r="D1420" s="21">
        <v>12018755.130000001</v>
      </c>
      <c r="E1420" s="21">
        <v>0</v>
      </c>
      <c r="F1420" s="21">
        <v>0</v>
      </c>
      <c r="G1420" s="21">
        <v>0</v>
      </c>
      <c r="H1420" s="21">
        <v>0</v>
      </c>
      <c r="I1420" s="21">
        <v>0</v>
      </c>
      <c r="J1420" s="21">
        <v>0</v>
      </c>
      <c r="K1420" s="23">
        <v>0</v>
      </c>
      <c r="L1420" s="21">
        <v>0</v>
      </c>
      <c r="M1420" s="21">
        <v>1320</v>
      </c>
      <c r="N1420" s="21">
        <v>11601043.5</v>
      </c>
      <c r="O1420" s="21">
        <v>0</v>
      </c>
      <c r="P1420" s="21">
        <v>0</v>
      </c>
      <c r="Q1420" s="21">
        <v>0</v>
      </c>
      <c r="R1420" s="21">
        <v>0</v>
      </c>
      <c r="S1420" s="21">
        <v>0</v>
      </c>
      <c r="T1420" s="21">
        <v>0</v>
      </c>
      <c r="U1420" s="21">
        <v>0</v>
      </c>
      <c r="V1420" s="21">
        <v>0</v>
      </c>
      <c r="W1420" s="21">
        <v>0</v>
      </c>
      <c r="X1420" s="21">
        <v>0</v>
      </c>
      <c r="Y1420" s="21">
        <v>0</v>
      </c>
      <c r="Z1420" s="21">
        <v>0</v>
      </c>
      <c r="AA1420" s="21">
        <v>0</v>
      </c>
      <c r="AB1420" s="21">
        <v>0</v>
      </c>
      <c r="AC1420" s="84">
        <v>248262.33</v>
      </c>
      <c r="AD1420" s="21">
        <v>169449.3</v>
      </c>
      <c r="AE1420" s="21">
        <v>0</v>
      </c>
      <c r="AF1420" s="24">
        <v>2022</v>
      </c>
      <c r="AG1420" s="24">
        <v>2022</v>
      </c>
      <c r="AH1420" s="25">
        <v>2022</v>
      </c>
      <c r="BW1420" s="49"/>
      <c r="CE1420" s="12" t="e">
        <f t="shared" si="132"/>
        <v>#N/A</v>
      </c>
      <c r="CL1420" s="12">
        <f t="shared" si="133"/>
        <v>169449.3</v>
      </c>
    </row>
    <row r="1421" spans="1:90" ht="61.5" x14ac:dyDescent="0.85">
      <c r="A1421" s="12">
        <v>1</v>
      </c>
      <c r="B1421" s="45">
        <f>SUBTOTAL(103,$A$1032:A1421)</f>
        <v>341</v>
      </c>
      <c r="C1421" s="15" t="s">
        <v>41</v>
      </c>
      <c r="D1421" s="21">
        <v>10274305.5</v>
      </c>
      <c r="E1421" s="21">
        <v>0</v>
      </c>
      <c r="F1421" s="21">
        <v>0</v>
      </c>
      <c r="G1421" s="21">
        <v>0</v>
      </c>
      <c r="H1421" s="21">
        <v>0</v>
      </c>
      <c r="I1421" s="21">
        <v>0</v>
      </c>
      <c r="J1421" s="21">
        <v>0</v>
      </c>
      <c r="K1421" s="52">
        <v>0</v>
      </c>
      <c r="L1421" s="21">
        <v>0</v>
      </c>
      <c r="M1421" s="21">
        <v>1407</v>
      </c>
      <c r="N1421" s="21">
        <v>10059042</v>
      </c>
      <c r="O1421" s="21">
        <v>0</v>
      </c>
      <c r="P1421" s="21">
        <v>0</v>
      </c>
      <c r="Q1421" s="21">
        <v>0</v>
      </c>
      <c r="R1421" s="21">
        <v>0</v>
      </c>
      <c r="S1421" s="21">
        <v>0</v>
      </c>
      <c r="T1421" s="21">
        <v>0</v>
      </c>
      <c r="U1421" s="21">
        <v>0</v>
      </c>
      <c r="V1421" s="21">
        <v>0</v>
      </c>
      <c r="W1421" s="21">
        <v>0</v>
      </c>
      <c r="X1421" s="21">
        <v>0</v>
      </c>
      <c r="Y1421" s="21">
        <v>0</v>
      </c>
      <c r="Z1421" s="21">
        <v>0</v>
      </c>
      <c r="AA1421" s="21">
        <v>0</v>
      </c>
      <c r="AB1421" s="21">
        <v>0</v>
      </c>
      <c r="AC1421" s="84">
        <v>215263.5</v>
      </c>
      <c r="AD1421" s="21">
        <v>0</v>
      </c>
      <c r="AE1421" s="21">
        <v>0</v>
      </c>
      <c r="AF1421" s="24" t="s">
        <v>262</v>
      </c>
      <c r="AG1421" s="24">
        <v>2022</v>
      </c>
      <c r="AH1421" s="25">
        <v>2022</v>
      </c>
      <c r="AT1421" s="12" t="e">
        <f t="shared" ref="AT1421:AT1426" si="134">VLOOKUP(C1421,AW:AX,2,FALSE)</f>
        <v>#N/A</v>
      </c>
      <c r="BW1421" s="49"/>
      <c r="CA1421" s="12" t="e">
        <f>VLOOKUP(C1421,CB:CC,2,FALSE)</f>
        <v>#N/A</v>
      </c>
      <c r="CE1421" s="12" t="e">
        <f t="shared" si="132"/>
        <v>#N/A</v>
      </c>
      <c r="CL1421" s="12" t="e">
        <f t="shared" si="133"/>
        <v>#N/A</v>
      </c>
    </row>
    <row r="1422" spans="1:90" ht="61.5" x14ac:dyDescent="0.85">
      <c r="B1422" s="15" t="s">
        <v>814</v>
      </c>
      <c r="C1422" s="257"/>
      <c r="D1422" s="258">
        <v>11141569.210000001</v>
      </c>
      <c r="E1422" s="21">
        <v>0</v>
      </c>
      <c r="F1422" s="21">
        <v>0</v>
      </c>
      <c r="G1422" s="21">
        <v>0</v>
      </c>
      <c r="H1422" s="21">
        <v>0</v>
      </c>
      <c r="I1422" s="21">
        <v>0</v>
      </c>
      <c r="J1422" s="21">
        <v>0</v>
      </c>
      <c r="K1422" s="23">
        <v>0</v>
      </c>
      <c r="L1422" s="21">
        <v>0</v>
      </c>
      <c r="M1422" s="21">
        <v>1476</v>
      </c>
      <c r="N1422" s="21">
        <v>10923500.1</v>
      </c>
      <c r="O1422" s="21">
        <v>0</v>
      </c>
      <c r="P1422" s="21">
        <v>0</v>
      </c>
      <c r="Q1422" s="21">
        <v>0</v>
      </c>
      <c r="R1422" s="21">
        <v>0</v>
      </c>
      <c r="S1422" s="21">
        <v>0</v>
      </c>
      <c r="T1422" s="21">
        <v>0</v>
      </c>
      <c r="U1422" s="21">
        <v>0</v>
      </c>
      <c r="V1422" s="21">
        <v>0</v>
      </c>
      <c r="W1422" s="21">
        <v>0</v>
      </c>
      <c r="X1422" s="21">
        <v>0</v>
      </c>
      <c r="Y1422" s="21">
        <v>0</v>
      </c>
      <c r="Z1422" s="21">
        <v>0</v>
      </c>
      <c r="AA1422" s="21">
        <v>0</v>
      </c>
      <c r="AB1422" s="21">
        <v>0</v>
      </c>
      <c r="AC1422" s="21">
        <v>122306.69</v>
      </c>
      <c r="AD1422" s="21">
        <v>95762.42</v>
      </c>
      <c r="AE1422" s="21">
        <v>0</v>
      </c>
      <c r="AF1422" s="272" t="s">
        <v>718</v>
      </c>
      <c r="AG1422" s="272" t="s">
        <v>718</v>
      </c>
      <c r="AH1422" s="273" t="s">
        <v>718</v>
      </c>
      <c r="AT1422" s="12" t="e">
        <f t="shared" si="134"/>
        <v>#N/A</v>
      </c>
      <c r="BV1422" s="69" t="b">
        <f>D1422=(E1422+F1422+G1422+H1422+I1422+L1422+N1422+P1422+R1422+T1422+U1422+V1422+AA1422+AB1422+AC1422+AD1422+AE1422)</f>
        <v>1</v>
      </c>
      <c r="BW1422" s="49">
        <v>4804056</v>
      </c>
      <c r="CE1422" s="12" t="e">
        <f t="shared" si="132"/>
        <v>#N/A</v>
      </c>
      <c r="CL1422" s="12" t="e">
        <f t="shared" si="133"/>
        <v>#N/A</v>
      </c>
    </row>
    <row r="1423" spans="1:90" ht="61.5" x14ac:dyDescent="0.85">
      <c r="A1423" s="12">
        <v>1</v>
      </c>
      <c r="B1423" s="45">
        <f>SUBTOTAL(103,$A$1032:A1423)</f>
        <v>342</v>
      </c>
      <c r="C1423" s="72" t="s">
        <v>220</v>
      </c>
      <c r="D1423" s="21">
        <v>7814647.2000000002</v>
      </c>
      <c r="E1423" s="21">
        <v>0</v>
      </c>
      <c r="F1423" s="21">
        <v>0</v>
      </c>
      <c r="G1423" s="21">
        <v>0</v>
      </c>
      <c r="H1423" s="21">
        <v>0</v>
      </c>
      <c r="I1423" s="21">
        <v>0</v>
      </c>
      <c r="J1423" s="21">
        <v>0</v>
      </c>
      <c r="K1423" s="23">
        <v>0</v>
      </c>
      <c r="L1423" s="21">
        <v>0</v>
      </c>
      <c r="M1423" s="21">
        <v>925</v>
      </c>
      <c r="N1423" s="21">
        <v>7637975.7000000002</v>
      </c>
      <c r="O1423" s="21">
        <v>0</v>
      </c>
      <c r="P1423" s="21">
        <v>0</v>
      </c>
      <c r="Q1423" s="21">
        <v>0</v>
      </c>
      <c r="R1423" s="21">
        <v>0</v>
      </c>
      <c r="S1423" s="21">
        <v>0</v>
      </c>
      <c r="T1423" s="21">
        <v>0</v>
      </c>
      <c r="U1423" s="21">
        <v>0</v>
      </c>
      <c r="V1423" s="21">
        <v>0</v>
      </c>
      <c r="W1423" s="21">
        <v>0</v>
      </c>
      <c r="X1423" s="21">
        <v>0</v>
      </c>
      <c r="Y1423" s="21">
        <v>0</v>
      </c>
      <c r="Z1423" s="21">
        <v>0</v>
      </c>
      <c r="AA1423" s="21">
        <v>0</v>
      </c>
      <c r="AB1423" s="21">
        <v>0</v>
      </c>
      <c r="AC1423" s="21">
        <v>80909.08</v>
      </c>
      <c r="AD1423" s="21">
        <v>95762.42</v>
      </c>
      <c r="AE1423" s="21">
        <v>0</v>
      </c>
      <c r="AF1423" s="24">
        <v>2022</v>
      </c>
      <c r="AG1423" s="24">
        <v>2022</v>
      </c>
      <c r="AH1423" s="25">
        <v>2022</v>
      </c>
      <c r="AT1423" s="12" t="e">
        <f t="shared" si="134"/>
        <v>#N/A</v>
      </c>
      <c r="BW1423" s="49"/>
      <c r="CE1423" s="12">
        <f t="shared" si="132"/>
        <v>1</v>
      </c>
      <c r="CL1423" s="12">
        <f t="shared" si="133"/>
        <v>95762.42</v>
      </c>
    </row>
    <row r="1424" spans="1:90" ht="61.5" x14ac:dyDescent="0.85">
      <c r="A1424" s="12">
        <v>1</v>
      </c>
      <c r="B1424" s="45">
        <f>SUBTOTAL(103,$A$1032:A1424)</f>
        <v>343</v>
      </c>
      <c r="C1424" s="15" t="s">
        <v>1842</v>
      </c>
      <c r="D1424" s="21">
        <v>3326922.01</v>
      </c>
      <c r="E1424" s="21">
        <v>0</v>
      </c>
      <c r="F1424" s="21">
        <v>0</v>
      </c>
      <c r="G1424" s="21">
        <v>0</v>
      </c>
      <c r="H1424" s="21">
        <v>0</v>
      </c>
      <c r="I1424" s="21">
        <v>0</v>
      </c>
      <c r="J1424" s="21">
        <v>0</v>
      </c>
      <c r="K1424" s="52">
        <v>0</v>
      </c>
      <c r="L1424" s="21">
        <v>0</v>
      </c>
      <c r="M1424" s="21">
        <v>551</v>
      </c>
      <c r="N1424" s="21">
        <v>3285524.4</v>
      </c>
      <c r="O1424" s="21">
        <v>0</v>
      </c>
      <c r="P1424" s="21">
        <v>0</v>
      </c>
      <c r="Q1424" s="21">
        <v>0</v>
      </c>
      <c r="R1424" s="21">
        <v>0</v>
      </c>
      <c r="S1424" s="21">
        <v>0</v>
      </c>
      <c r="T1424" s="21">
        <v>0</v>
      </c>
      <c r="U1424" s="21">
        <v>0</v>
      </c>
      <c r="V1424" s="21">
        <v>0</v>
      </c>
      <c r="W1424" s="21">
        <v>0</v>
      </c>
      <c r="X1424" s="21">
        <v>0</v>
      </c>
      <c r="Y1424" s="21">
        <v>0</v>
      </c>
      <c r="Z1424" s="21">
        <v>0</v>
      </c>
      <c r="AA1424" s="21">
        <v>0</v>
      </c>
      <c r="AB1424" s="21">
        <v>0</v>
      </c>
      <c r="AC1424" s="21">
        <v>41397.61</v>
      </c>
      <c r="AD1424" s="21">
        <v>0</v>
      </c>
      <c r="AE1424" s="21">
        <v>0</v>
      </c>
      <c r="AF1424" s="24" t="s">
        <v>262</v>
      </c>
      <c r="AG1424" s="24">
        <v>2022</v>
      </c>
      <c r="AH1424" s="24">
        <v>2022</v>
      </c>
      <c r="AT1424" s="12" t="e">
        <f t="shared" si="134"/>
        <v>#N/A</v>
      </c>
      <c r="BW1424" s="49"/>
      <c r="CA1424" s="12" t="e">
        <f>VLOOKUP(C1424,CB:CC,2,FALSE)</f>
        <v>#N/A</v>
      </c>
      <c r="CE1424" s="12">
        <f t="shared" si="132"/>
        <v>1</v>
      </c>
      <c r="CL1424" s="12" t="e">
        <f t="shared" si="133"/>
        <v>#N/A</v>
      </c>
    </row>
    <row r="1425" spans="1:90" ht="61.5" x14ac:dyDescent="0.85">
      <c r="B1425" s="15" t="s">
        <v>816</v>
      </c>
      <c r="C1425" s="257"/>
      <c r="D1425" s="258">
        <v>7499275.6699999999</v>
      </c>
      <c r="E1425" s="21">
        <v>0</v>
      </c>
      <c r="F1425" s="21">
        <v>4384027.37</v>
      </c>
      <c r="G1425" s="21">
        <v>0</v>
      </c>
      <c r="H1425" s="21">
        <v>0</v>
      </c>
      <c r="I1425" s="21">
        <v>367412.22</v>
      </c>
      <c r="J1425" s="21">
        <v>0</v>
      </c>
      <c r="K1425" s="53">
        <v>0</v>
      </c>
      <c r="L1425" s="21">
        <v>0</v>
      </c>
      <c r="M1425" s="21">
        <v>355</v>
      </c>
      <c r="N1425" s="21">
        <v>2509570.7999999998</v>
      </c>
      <c r="O1425" s="21">
        <v>0</v>
      </c>
      <c r="P1425" s="21">
        <v>0</v>
      </c>
      <c r="Q1425" s="21">
        <v>0</v>
      </c>
      <c r="R1425" s="21">
        <v>0</v>
      </c>
      <c r="S1425" s="21">
        <v>0</v>
      </c>
      <c r="T1425" s="21">
        <v>0</v>
      </c>
      <c r="U1425" s="21">
        <v>0</v>
      </c>
      <c r="V1425" s="21">
        <v>0</v>
      </c>
      <c r="W1425" s="21">
        <v>0</v>
      </c>
      <c r="X1425" s="21">
        <v>0</v>
      </c>
      <c r="Y1425" s="21">
        <v>0</v>
      </c>
      <c r="Z1425" s="21">
        <v>0</v>
      </c>
      <c r="AA1425" s="21">
        <v>0</v>
      </c>
      <c r="AB1425" s="21">
        <v>0</v>
      </c>
      <c r="AC1425" s="21">
        <v>155385.62</v>
      </c>
      <c r="AD1425" s="21">
        <v>82879.66</v>
      </c>
      <c r="AE1425" s="21">
        <v>0</v>
      </c>
      <c r="AF1425" s="50" t="s">
        <v>718</v>
      </c>
      <c r="AG1425" s="50" t="s">
        <v>718</v>
      </c>
      <c r="AH1425" s="64" t="s">
        <v>718</v>
      </c>
      <c r="AT1425" s="12" t="e">
        <f t="shared" si="134"/>
        <v>#N/A</v>
      </c>
      <c r="BV1425" s="69" t="b">
        <f>D1425=(E1425+F1425+G1425+H1425+I1425+L1425+N1425+P1425+R1425+T1425+U1425+V1425+AA1425+AB1425+AC1425+AD1425+AE1425)</f>
        <v>1</v>
      </c>
      <c r="BW1425" s="49">
        <v>1799918.22</v>
      </c>
      <c r="CA1425" s="12" t="e">
        <f>VLOOKUP(C1425,CB:CC,2,FALSE)</f>
        <v>#N/A</v>
      </c>
      <c r="CE1425" s="12" t="e">
        <f t="shared" si="132"/>
        <v>#N/A</v>
      </c>
      <c r="CL1425" s="12" t="e">
        <f t="shared" si="133"/>
        <v>#N/A</v>
      </c>
    </row>
    <row r="1426" spans="1:90" ht="61.5" x14ac:dyDescent="0.85">
      <c r="A1426" s="12">
        <v>1</v>
      </c>
      <c r="B1426" s="45">
        <f>SUBTOTAL(103,$A$1032:A1426)</f>
        <v>344</v>
      </c>
      <c r="C1426" s="15" t="s">
        <v>147</v>
      </c>
      <c r="D1426" s="21">
        <v>3021430.1199999996</v>
      </c>
      <c r="E1426" s="21">
        <v>0</v>
      </c>
      <c r="F1426" s="21">
        <v>0</v>
      </c>
      <c r="G1426" s="21">
        <v>0</v>
      </c>
      <c r="H1426" s="21">
        <v>0</v>
      </c>
      <c r="I1426" s="21">
        <v>367412.22</v>
      </c>
      <c r="J1426" s="21">
        <v>0</v>
      </c>
      <c r="K1426" s="52">
        <v>0</v>
      </c>
      <c r="L1426" s="21">
        <v>0</v>
      </c>
      <c r="M1426" s="21">
        <v>355</v>
      </c>
      <c r="N1426" s="21">
        <v>2509570.7999999998</v>
      </c>
      <c r="O1426" s="21">
        <v>0</v>
      </c>
      <c r="P1426" s="21">
        <v>0</v>
      </c>
      <c r="Q1426" s="21">
        <v>0</v>
      </c>
      <c r="R1426" s="21">
        <v>0</v>
      </c>
      <c r="S1426" s="21">
        <v>0</v>
      </c>
      <c r="T1426" s="21">
        <v>0</v>
      </c>
      <c r="U1426" s="21">
        <v>0</v>
      </c>
      <c r="V1426" s="21">
        <v>0</v>
      </c>
      <c r="W1426" s="21">
        <v>0</v>
      </c>
      <c r="X1426" s="21">
        <v>0</v>
      </c>
      <c r="Y1426" s="21">
        <v>0</v>
      </c>
      <c r="Z1426" s="21">
        <v>0</v>
      </c>
      <c r="AA1426" s="21">
        <v>0</v>
      </c>
      <c r="AB1426" s="21">
        <v>0</v>
      </c>
      <c r="AC1426" s="84">
        <v>61567.44</v>
      </c>
      <c r="AD1426" s="21">
        <v>82879.66</v>
      </c>
      <c r="AE1426" s="21">
        <v>0</v>
      </c>
      <c r="AF1426" s="24">
        <v>2022</v>
      </c>
      <c r="AG1426" s="24">
        <v>2022</v>
      </c>
      <c r="AH1426" s="24">
        <v>2022</v>
      </c>
      <c r="AT1426" s="12" t="e">
        <f t="shared" si="134"/>
        <v>#N/A</v>
      </c>
      <c r="BW1426" s="49"/>
      <c r="CA1426" s="12" t="e">
        <f>VLOOKUP(C1426,CB:CC,2,FALSE)</f>
        <v>#N/A</v>
      </c>
      <c r="CE1426" s="12" t="e">
        <f t="shared" si="132"/>
        <v>#N/A</v>
      </c>
      <c r="CL1426" s="12">
        <f t="shared" si="133"/>
        <v>82879.66</v>
      </c>
    </row>
    <row r="1427" spans="1:90" ht="61.5" x14ac:dyDescent="0.85">
      <c r="A1427" s="12">
        <v>1</v>
      </c>
      <c r="B1427" s="45">
        <f>SUBTOTAL(103,$A$1032:A1427)</f>
        <v>345</v>
      </c>
      <c r="C1427" s="72" t="s">
        <v>3335</v>
      </c>
      <c r="D1427" s="21">
        <v>464925.68</v>
      </c>
      <c r="E1427" s="21">
        <v>0</v>
      </c>
      <c r="F1427" s="21">
        <v>455184.73</v>
      </c>
      <c r="G1427" s="21">
        <v>0</v>
      </c>
      <c r="H1427" s="21">
        <v>0</v>
      </c>
      <c r="I1427" s="21">
        <v>0</v>
      </c>
      <c r="J1427" s="21">
        <v>0</v>
      </c>
      <c r="K1427" s="23">
        <v>0</v>
      </c>
      <c r="L1427" s="21">
        <v>0</v>
      </c>
      <c r="M1427" s="21">
        <v>0</v>
      </c>
      <c r="N1427" s="21">
        <v>0</v>
      </c>
      <c r="O1427" s="21">
        <v>0</v>
      </c>
      <c r="P1427" s="21">
        <v>0</v>
      </c>
      <c r="Q1427" s="21">
        <v>0</v>
      </c>
      <c r="R1427" s="21">
        <v>0</v>
      </c>
      <c r="S1427" s="21">
        <v>0</v>
      </c>
      <c r="T1427" s="21">
        <v>0</v>
      </c>
      <c r="U1427" s="21">
        <v>0</v>
      </c>
      <c r="V1427" s="21">
        <v>0</v>
      </c>
      <c r="W1427" s="21">
        <v>0</v>
      </c>
      <c r="X1427" s="21">
        <v>0</v>
      </c>
      <c r="Y1427" s="21">
        <v>0</v>
      </c>
      <c r="Z1427" s="21">
        <v>0</v>
      </c>
      <c r="AA1427" s="21">
        <v>0</v>
      </c>
      <c r="AB1427" s="21">
        <v>0</v>
      </c>
      <c r="AC1427" s="84">
        <v>9740.9500000000007</v>
      </c>
      <c r="AD1427" s="21">
        <v>0</v>
      </c>
      <c r="AE1427" s="21">
        <v>0</v>
      </c>
      <c r="AF1427" s="24" t="s">
        <v>262</v>
      </c>
      <c r="AG1427" s="24">
        <v>2022</v>
      </c>
      <c r="AH1427" s="25">
        <v>2022</v>
      </c>
      <c r="BW1427" s="49"/>
    </row>
    <row r="1428" spans="1:90" ht="61.5" x14ac:dyDescent="0.85">
      <c r="A1428" s="12">
        <v>1</v>
      </c>
      <c r="B1428" s="45">
        <f>SUBTOTAL(103,$A$1032:A1428)</f>
        <v>346</v>
      </c>
      <c r="C1428" s="72" t="s">
        <v>3336</v>
      </c>
      <c r="D1428" s="21">
        <v>461093.33999999997</v>
      </c>
      <c r="E1428" s="21">
        <v>0</v>
      </c>
      <c r="F1428" s="21">
        <v>451432.68</v>
      </c>
      <c r="G1428" s="21">
        <v>0</v>
      </c>
      <c r="H1428" s="21">
        <v>0</v>
      </c>
      <c r="I1428" s="21">
        <v>0</v>
      </c>
      <c r="J1428" s="21">
        <v>0</v>
      </c>
      <c r="K1428" s="23">
        <v>0</v>
      </c>
      <c r="L1428" s="21">
        <v>0</v>
      </c>
      <c r="M1428" s="21">
        <v>0</v>
      </c>
      <c r="N1428" s="21">
        <v>0</v>
      </c>
      <c r="O1428" s="21">
        <v>0</v>
      </c>
      <c r="P1428" s="21">
        <v>0</v>
      </c>
      <c r="Q1428" s="21">
        <v>0</v>
      </c>
      <c r="R1428" s="21">
        <v>0</v>
      </c>
      <c r="S1428" s="21">
        <v>0</v>
      </c>
      <c r="T1428" s="21">
        <v>0</v>
      </c>
      <c r="U1428" s="21">
        <v>0</v>
      </c>
      <c r="V1428" s="21">
        <v>0</v>
      </c>
      <c r="W1428" s="21">
        <v>0</v>
      </c>
      <c r="X1428" s="21">
        <v>0</v>
      </c>
      <c r="Y1428" s="21">
        <v>0</v>
      </c>
      <c r="Z1428" s="21">
        <v>0</v>
      </c>
      <c r="AA1428" s="21">
        <v>0</v>
      </c>
      <c r="AB1428" s="21">
        <v>0</v>
      </c>
      <c r="AC1428" s="84">
        <v>9660.66</v>
      </c>
      <c r="AD1428" s="21">
        <v>0</v>
      </c>
      <c r="AE1428" s="21">
        <v>0</v>
      </c>
      <c r="AF1428" s="24" t="s">
        <v>262</v>
      </c>
      <c r="AG1428" s="24">
        <v>2022</v>
      </c>
      <c r="AH1428" s="25">
        <v>2022</v>
      </c>
      <c r="BW1428" s="49"/>
    </row>
    <row r="1429" spans="1:90" ht="61.5" x14ac:dyDescent="0.85">
      <c r="A1429" s="12">
        <v>1</v>
      </c>
      <c r="B1429" s="45">
        <f>SUBTOTAL(103,$A$1032:A1429)</f>
        <v>347</v>
      </c>
      <c r="C1429" s="72" t="s">
        <v>3337</v>
      </c>
      <c r="D1429" s="21">
        <v>463252.68000000005</v>
      </c>
      <c r="E1429" s="21">
        <v>0</v>
      </c>
      <c r="F1429" s="21">
        <v>453546.78</v>
      </c>
      <c r="G1429" s="21">
        <v>0</v>
      </c>
      <c r="H1429" s="21">
        <v>0</v>
      </c>
      <c r="I1429" s="21">
        <v>0</v>
      </c>
      <c r="J1429" s="21">
        <v>0</v>
      </c>
      <c r="K1429" s="23">
        <v>0</v>
      </c>
      <c r="L1429" s="21">
        <v>0</v>
      </c>
      <c r="M1429" s="21">
        <v>0</v>
      </c>
      <c r="N1429" s="21">
        <v>0</v>
      </c>
      <c r="O1429" s="21">
        <v>0</v>
      </c>
      <c r="P1429" s="21">
        <v>0</v>
      </c>
      <c r="Q1429" s="21">
        <v>0</v>
      </c>
      <c r="R1429" s="21">
        <v>0</v>
      </c>
      <c r="S1429" s="21">
        <v>0</v>
      </c>
      <c r="T1429" s="21">
        <v>0</v>
      </c>
      <c r="U1429" s="21">
        <v>0</v>
      </c>
      <c r="V1429" s="21">
        <v>0</v>
      </c>
      <c r="W1429" s="21">
        <v>0</v>
      </c>
      <c r="X1429" s="21">
        <v>0</v>
      </c>
      <c r="Y1429" s="21">
        <v>0</v>
      </c>
      <c r="Z1429" s="21">
        <v>0</v>
      </c>
      <c r="AA1429" s="21">
        <v>0</v>
      </c>
      <c r="AB1429" s="21">
        <v>0</v>
      </c>
      <c r="AC1429" s="84">
        <v>9705.9</v>
      </c>
      <c r="AD1429" s="21">
        <v>0</v>
      </c>
      <c r="AE1429" s="21">
        <v>0</v>
      </c>
      <c r="AF1429" s="24" t="s">
        <v>262</v>
      </c>
      <c r="AG1429" s="24">
        <v>2022</v>
      </c>
      <c r="AH1429" s="25">
        <v>2022</v>
      </c>
      <c r="BW1429" s="49"/>
    </row>
    <row r="1430" spans="1:90" ht="61.5" x14ac:dyDescent="0.85">
      <c r="A1430" s="12">
        <v>1</v>
      </c>
      <c r="B1430" s="45">
        <f>SUBTOTAL(103,$A$1032:A1430)</f>
        <v>348</v>
      </c>
      <c r="C1430" s="72" t="s">
        <v>3338</v>
      </c>
      <c r="D1430" s="21">
        <v>461022.00999999995</v>
      </c>
      <c r="E1430" s="21">
        <v>0</v>
      </c>
      <c r="F1430" s="21">
        <v>451362.85</v>
      </c>
      <c r="G1430" s="21">
        <v>0</v>
      </c>
      <c r="H1430" s="21">
        <v>0</v>
      </c>
      <c r="I1430" s="21">
        <v>0</v>
      </c>
      <c r="J1430" s="21">
        <v>0</v>
      </c>
      <c r="K1430" s="23">
        <v>0</v>
      </c>
      <c r="L1430" s="21">
        <v>0</v>
      </c>
      <c r="M1430" s="21">
        <v>0</v>
      </c>
      <c r="N1430" s="21">
        <v>0</v>
      </c>
      <c r="O1430" s="21">
        <v>0</v>
      </c>
      <c r="P1430" s="21">
        <v>0</v>
      </c>
      <c r="Q1430" s="21">
        <v>0</v>
      </c>
      <c r="R1430" s="21">
        <v>0</v>
      </c>
      <c r="S1430" s="21">
        <v>0</v>
      </c>
      <c r="T1430" s="21">
        <v>0</v>
      </c>
      <c r="U1430" s="21">
        <v>0</v>
      </c>
      <c r="V1430" s="21">
        <v>0</v>
      </c>
      <c r="W1430" s="21">
        <v>0</v>
      </c>
      <c r="X1430" s="21">
        <v>0</v>
      </c>
      <c r="Y1430" s="21">
        <v>0</v>
      </c>
      <c r="Z1430" s="21">
        <v>0</v>
      </c>
      <c r="AA1430" s="21">
        <v>0</v>
      </c>
      <c r="AB1430" s="21">
        <v>0</v>
      </c>
      <c r="AC1430" s="84">
        <v>9659.16</v>
      </c>
      <c r="AD1430" s="21">
        <v>0</v>
      </c>
      <c r="AE1430" s="21">
        <v>0</v>
      </c>
      <c r="AF1430" s="24" t="s">
        <v>262</v>
      </c>
      <c r="AG1430" s="24">
        <v>2022</v>
      </c>
      <c r="AH1430" s="25">
        <v>2022</v>
      </c>
      <c r="BW1430" s="49"/>
    </row>
    <row r="1431" spans="1:90" ht="61.5" x14ac:dyDescent="0.85">
      <c r="A1431" s="12">
        <v>1</v>
      </c>
      <c r="B1431" s="45">
        <f>SUBTOTAL(103,$A$1032:A1431)</f>
        <v>349</v>
      </c>
      <c r="C1431" s="72" t="s">
        <v>3339</v>
      </c>
      <c r="D1431" s="21">
        <v>470223.52</v>
      </c>
      <c r="E1431" s="21">
        <v>0</v>
      </c>
      <c r="F1431" s="21">
        <v>460371.57</v>
      </c>
      <c r="G1431" s="21">
        <v>0</v>
      </c>
      <c r="H1431" s="21">
        <v>0</v>
      </c>
      <c r="I1431" s="21">
        <v>0</v>
      </c>
      <c r="J1431" s="21">
        <v>0</v>
      </c>
      <c r="K1431" s="23">
        <v>0</v>
      </c>
      <c r="L1431" s="21">
        <v>0</v>
      </c>
      <c r="M1431" s="21">
        <v>0</v>
      </c>
      <c r="N1431" s="21">
        <v>0</v>
      </c>
      <c r="O1431" s="21">
        <v>0</v>
      </c>
      <c r="P1431" s="21">
        <v>0</v>
      </c>
      <c r="Q1431" s="21">
        <v>0</v>
      </c>
      <c r="R1431" s="21">
        <v>0</v>
      </c>
      <c r="S1431" s="21">
        <v>0</v>
      </c>
      <c r="T1431" s="21">
        <v>0</v>
      </c>
      <c r="U1431" s="21">
        <v>0</v>
      </c>
      <c r="V1431" s="21">
        <v>0</v>
      </c>
      <c r="W1431" s="21">
        <v>0</v>
      </c>
      <c r="X1431" s="21">
        <v>0</v>
      </c>
      <c r="Y1431" s="21">
        <v>0</v>
      </c>
      <c r="Z1431" s="21">
        <v>0</v>
      </c>
      <c r="AA1431" s="21">
        <v>0</v>
      </c>
      <c r="AB1431" s="21">
        <v>0</v>
      </c>
      <c r="AC1431" s="84">
        <v>9851.9500000000007</v>
      </c>
      <c r="AD1431" s="21">
        <v>0</v>
      </c>
      <c r="AE1431" s="21">
        <v>0</v>
      </c>
      <c r="AF1431" s="24" t="s">
        <v>262</v>
      </c>
      <c r="AG1431" s="24">
        <v>2022</v>
      </c>
      <c r="AH1431" s="25">
        <v>2022</v>
      </c>
      <c r="BW1431" s="49"/>
    </row>
    <row r="1432" spans="1:90" ht="61.5" x14ac:dyDescent="0.85">
      <c r="A1432" s="12">
        <v>1</v>
      </c>
      <c r="B1432" s="45">
        <f>SUBTOTAL(103,$A$1032:A1432)</f>
        <v>350</v>
      </c>
      <c r="C1432" s="72" t="s">
        <v>3340</v>
      </c>
      <c r="D1432" s="21">
        <v>483095.25</v>
      </c>
      <c r="E1432" s="21">
        <v>0</v>
      </c>
      <c r="F1432" s="21">
        <v>472973.61</v>
      </c>
      <c r="G1432" s="21">
        <v>0</v>
      </c>
      <c r="H1432" s="21">
        <v>0</v>
      </c>
      <c r="I1432" s="21">
        <v>0</v>
      </c>
      <c r="J1432" s="21">
        <v>0</v>
      </c>
      <c r="K1432" s="23">
        <v>0</v>
      </c>
      <c r="L1432" s="21">
        <v>0</v>
      </c>
      <c r="M1432" s="21">
        <v>0</v>
      </c>
      <c r="N1432" s="21">
        <v>0</v>
      </c>
      <c r="O1432" s="21">
        <v>0</v>
      </c>
      <c r="P1432" s="21">
        <v>0</v>
      </c>
      <c r="Q1432" s="21">
        <v>0</v>
      </c>
      <c r="R1432" s="21">
        <v>0</v>
      </c>
      <c r="S1432" s="21">
        <v>0</v>
      </c>
      <c r="T1432" s="21">
        <v>0</v>
      </c>
      <c r="U1432" s="21">
        <v>0</v>
      </c>
      <c r="V1432" s="21">
        <v>0</v>
      </c>
      <c r="W1432" s="21">
        <v>0</v>
      </c>
      <c r="X1432" s="21">
        <v>0</v>
      </c>
      <c r="Y1432" s="21">
        <v>0</v>
      </c>
      <c r="Z1432" s="21">
        <v>0</v>
      </c>
      <c r="AA1432" s="21">
        <v>0</v>
      </c>
      <c r="AB1432" s="21">
        <v>0</v>
      </c>
      <c r="AC1432" s="84">
        <v>10121.64</v>
      </c>
      <c r="AD1432" s="21">
        <v>0</v>
      </c>
      <c r="AE1432" s="21">
        <v>0</v>
      </c>
      <c r="AF1432" s="24" t="s">
        <v>262</v>
      </c>
      <c r="AG1432" s="24">
        <v>2022</v>
      </c>
      <c r="AH1432" s="25">
        <v>2022</v>
      </c>
      <c r="BW1432" s="49"/>
    </row>
    <row r="1433" spans="1:90" ht="61.5" x14ac:dyDescent="0.85">
      <c r="A1433" s="12">
        <v>1</v>
      </c>
      <c r="B1433" s="45">
        <f>SUBTOTAL(103,$A$1032:A1433)</f>
        <v>351</v>
      </c>
      <c r="C1433" s="72" t="s">
        <v>3341</v>
      </c>
      <c r="D1433" s="21">
        <v>552284.87</v>
      </c>
      <c r="E1433" s="21">
        <v>0</v>
      </c>
      <c r="F1433" s="21">
        <v>540713.6</v>
      </c>
      <c r="G1433" s="21">
        <v>0</v>
      </c>
      <c r="H1433" s="21">
        <v>0</v>
      </c>
      <c r="I1433" s="21">
        <v>0</v>
      </c>
      <c r="J1433" s="21">
        <v>0</v>
      </c>
      <c r="K1433" s="23">
        <v>0</v>
      </c>
      <c r="L1433" s="21">
        <v>0</v>
      </c>
      <c r="M1433" s="21">
        <v>0</v>
      </c>
      <c r="N1433" s="21">
        <v>0</v>
      </c>
      <c r="O1433" s="21">
        <v>0</v>
      </c>
      <c r="P1433" s="21">
        <v>0</v>
      </c>
      <c r="Q1433" s="21">
        <v>0</v>
      </c>
      <c r="R1433" s="21">
        <v>0</v>
      </c>
      <c r="S1433" s="21">
        <v>0</v>
      </c>
      <c r="T1433" s="21">
        <v>0</v>
      </c>
      <c r="U1433" s="21">
        <v>0</v>
      </c>
      <c r="V1433" s="21">
        <v>0</v>
      </c>
      <c r="W1433" s="21">
        <v>0</v>
      </c>
      <c r="X1433" s="21">
        <v>0</v>
      </c>
      <c r="Y1433" s="21">
        <v>0</v>
      </c>
      <c r="Z1433" s="21">
        <v>0</v>
      </c>
      <c r="AA1433" s="21">
        <v>0</v>
      </c>
      <c r="AB1433" s="21">
        <v>0</v>
      </c>
      <c r="AC1433" s="84">
        <v>11571.27</v>
      </c>
      <c r="AD1433" s="21">
        <v>0</v>
      </c>
      <c r="AE1433" s="21">
        <v>0</v>
      </c>
      <c r="AF1433" s="24" t="s">
        <v>262</v>
      </c>
      <c r="AG1433" s="24">
        <v>2022</v>
      </c>
      <c r="AH1433" s="25">
        <v>2022</v>
      </c>
      <c r="BW1433" s="49"/>
    </row>
    <row r="1434" spans="1:90" ht="61.5" x14ac:dyDescent="0.85">
      <c r="A1434" s="12">
        <v>1</v>
      </c>
      <c r="B1434" s="45">
        <f>SUBTOTAL(103,$A$1032:A1434)</f>
        <v>352</v>
      </c>
      <c r="C1434" s="72" t="s">
        <v>3342</v>
      </c>
      <c r="D1434" s="21">
        <v>562400.68999999994</v>
      </c>
      <c r="E1434" s="21">
        <v>0</v>
      </c>
      <c r="F1434" s="21">
        <v>550617.48</v>
      </c>
      <c r="G1434" s="21">
        <v>0</v>
      </c>
      <c r="H1434" s="21">
        <v>0</v>
      </c>
      <c r="I1434" s="21">
        <v>0</v>
      </c>
      <c r="J1434" s="21">
        <v>0</v>
      </c>
      <c r="K1434" s="23">
        <v>0</v>
      </c>
      <c r="L1434" s="21">
        <v>0</v>
      </c>
      <c r="M1434" s="21">
        <v>0</v>
      </c>
      <c r="N1434" s="21">
        <v>0</v>
      </c>
      <c r="O1434" s="21">
        <v>0</v>
      </c>
      <c r="P1434" s="21">
        <v>0</v>
      </c>
      <c r="Q1434" s="21">
        <v>0</v>
      </c>
      <c r="R1434" s="21">
        <v>0</v>
      </c>
      <c r="S1434" s="21">
        <v>0</v>
      </c>
      <c r="T1434" s="21">
        <v>0</v>
      </c>
      <c r="U1434" s="21">
        <v>0</v>
      </c>
      <c r="V1434" s="21">
        <v>0</v>
      </c>
      <c r="W1434" s="21">
        <v>0</v>
      </c>
      <c r="X1434" s="21">
        <v>0</v>
      </c>
      <c r="Y1434" s="21">
        <v>0</v>
      </c>
      <c r="Z1434" s="21">
        <v>0</v>
      </c>
      <c r="AA1434" s="21">
        <v>0</v>
      </c>
      <c r="AB1434" s="21">
        <v>0</v>
      </c>
      <c r="AC1434" s="84">
        <v>11783.21</v>
      </c>
      <c r="AD1434" s="21">
        <v>0</v>
      </c>
      <c r="AE1434" s="21">
        <v>0</v>
      </c>
      <c r="AF1434" s="24" t="s">
        <v>262</v>
      </c>
      <c r="AG1434" s="24">
        <v>2022</v>
      </c>
      <c r="AH1434" s="25">
        <v>2022</v>
      </c>
      <c r="BW1434" s="49"/>
    </row>
    <row r="1435" spans="1:90" ht="61.5" x14ac:dyDescent="0.85">
      <c r="A1435" s="12">
        <v>1</v>
      </c>
      <c r="B1435" s="45">
        <f>SUBTOTAL(103,$A$1032:A1435)</f>
        <v>353</v>
      </c>
      <c r="C1435" s="72" t="s">
        <v>3343</v>
      </c>
      <c r="D1435" s="21">
        <v>559547.50999999989</v>
      </c>
      <c r="E1435" s="21">
        <v>0</v>
      </c>
      <c r="F1435" s="21">
        <v>547824.06999999995</v>
      </c>
      <c r="G1435" s="21">
        <v>0</v>
      </c>
      <c r="H1435" s="21">
        <v>0</v>
      </c>
      <c r="I1435" s="21">
        <v>0</v>
      </c>
      <c r="J1435" s="21">
        <v>0</v>
      </c>
      <c r="K1435" s="23">
        <v>0</v>
      </c>
      <c r="L1435" s="21">
        <v>0</v>
      </c>
      <c r="M1435" s="21">
        <v>0</v>
      </c>
      <c r="N1435" s="21">
        <v>0</v>
      </c>
      <c r="O1435" s="21">
        <v>0</v>
      </c>
      <c r="P1435" s="21">
        <v>0</v>
      </c>
      <c r="Q1435" s="21">
        <v>0</v>
      </c>
      <c r="R1435" s="21">
        <v>0</v>
      </c>
      <c r="S1435" s="21">
        <v>0</v>
      </c>
      <c r="T1435" s="21">
        <v>0</v>
      </c>
      <c r="U1435" s="21">
        <v>0</v>
      </c>
      <c r="V1435" s="21">
        <v>0</v>
      </c>
      <c r="W1435" s="21">
        <v>0</v>
      </c>
      <c r="X1435" s="21">
        <v>0</v>
      </c>
      <c r="Y1435" s="21">
        <v>0</v>
      </c>
      <c r="Z1435" s="21">
        <v>0</v>
      </c>
      <c r="AA1435" s="21">
        <v>0</v>
      </c>
      <c r="AB1435" s="21">
        <v>0</v>
      </c>
      <c r="AC1435" s="84">
        <v>11723.44</v>
      </c>
      <c r="AD1435" s="21">
        <v>0</v>
      </c>
      <c r="AE1435" s="21">
        <v>0</v>
      </c>
      <c r="AF1435" s="24" t="s">
        <v>262</v>
      </c>
      <c r="AG1435" s="24">
        <v>2022</v>
      </c>
      <c r="AH1435" s="25">
        <v>2022</v>
      </c>
      <c r="BW1435" s="49"/>
    </row>
    <row r="1436" spans="1:90" ht="61.5" x14ac:dyDescent="0.85">
      <c r="B1436" s="15" t="s">
        <v>845</v>
      </c>
      <c r="C1436" s="15"/>
      <c r="D1436" s="258">
        <v>17296561.550000001</v>
      </c>
      <c r="E1436" s="21">
        <v>0</v>
      </c>
      <c r="F1436" s="21">
        <v>0</v>
      </c>
      <c r="G1436" s="21">
        <v>0</v>
      </c>
      <c r="H1436" s="21">
        <v>0</v>
      </c>
      <c r="I1436" s="21">
        <v>0</v>
      </c>
      <c r="J1436" s="21">
        <v>0</v>
      </c>
      <c r="K1436" s="23">
        <v>0</v>
      </c>
      <c r="L1436" s="21">
        <v>0</v>
      </c>
      <c r="M1436" s="21">
        <v>1406.7</v>
      </c>
      <c r="N1436" s="21">
        <v>12848060.109999999</v>
      </c>
      <c r="O1436" s="21">
        <v>0</v>
      </c>
      <c r="P1436" s="21">
        <v>0</v>
      </c>
      <c r="Q1436" s="21">
        <v>719.33</v>
      </c>
      <c r="R1436" s="21">
        <v>3968624.4</v>
      </c>
      <c r="S1436" s="21">
        <v>0</v>
      </c>
      <c r="T1436" s="21">
        <v>0</v>
      </c>
      <c r="U1436" s="21">
        <v>0</v>
      </c>
      <c r="V1436" s="21">
        <v>0</v>
      </c>
      <c r="W1436" s="21">
        <v>0</v>
      </c>
      <c r="X1436" s="21">
        <v>0</v>
      </c>
      <c r="Y1436" s="21">
        <v>0</v>
      </c>
      <c r="Z1436" s="21">
        <v>0</v>
      </c>
      <c r="AA1436" s="21">
        <v>0</v>
      </c>
      <c r="AB1436" s="21">
        <v>0</v>
      </c>
      <c r="AC1436" s="21">
        <v>359877.04</v>
      </c>
      <c r="AD1436" s="21">
        <v>120000</v>
      </c>
      <c r="AE1436" s="21">
        <v>0</v>
      </c>
      <c r="AF1436" s="272" t="s">
        <v>718</v>
      </c>
      <c r="AG1436" s="272" t="s">
        <v>718</v>
      </c>
      <c r="AH1436" s="273" t="s">
        <v>718</v>
      </c>
      <c r="AT1436" s="12" t="e">
        <f t="shared" ref="AT1436:AT1443" si="135">VLOOKUP(C1436,AW:AX,2,FALSE)</f>
        <v>#N/A</v>
      </c>
      <c r="BV1436" s="69" t="b">
        <f>D1436=(E1436+F1436+G1436+H1436+I1436+L1436+N1436+P1436+R1436+T1436+U1436+V1436+AA1436+AB1436+AC1436+AD1436+AE1436)</f>
        <v>1</v>
      </c>
      <c r="BW1436" s="49">
        <v>4011881.02</v>
      </c>
      <c r="CE1436" s="12" t="e">
        <f t="shared" ref="CE1436:CE1472" si="136">VLOOKUP(C1436,CF:CG,2,FALSE)</f>
        <v>#N/A</v>
      </c>
      <c r="CL1436" s="12" t="e">
        <f t="shared" ref="CL1436:CL1472" si="137">VLOOKUP(C1436,CM:CN,2,FALSE)</f>
        <v>#N/A</v>
      </c>
    </row>
    <row r="1437" spans="1:90" ht="61.5" x14ac:dyDescent="0.85">
      <c r="A1437" s="12">
        <v>1</v>
      </c>
      <c r="B1437" s="45">
        <f>SUBTOTAL(103,$A$1032:A1437)</f>
        <v>354</v>
      </c>
      <c r="C1437" s="72" t="s">
        <v>161</v>
      </c>
      <c r="D1437" s="21">
        <v>4053552.96</v>
      </c>
      <c r="E1437" s="21">
        <v>0</v>
      </c>
      <c r="F1437" s="21">
        <v>0</v>
      </c>
      <c r="G1437" s="21">
        <v>0</v>
      </c>
      <c r="H1437" s="21">
        <v>0</v>
      </c>
      <c r="I1437" s="21">
        <v>0</v>
      </c>
      <c r="J1437" s="21">
        <v>0</v>
      </c>
      <c r="K1437" s="23">
        <v>0</v>
      </c>
      <c r="L1437" s="21">
        <v>0</v>
      </c>
      <c r="M1437" s="21">
        <v>0</v>
      </c>
      <c r="N1437" s="21">
        <v>0</v>
      </c>
      <c r="O1437" s="21">
        <v>0</v>
      </c>
      <c r="P1437" s="21">
        <v>0</v>
      </c>
      <c r="Q1437" s="21">
        <v>719.33</v>
      </c>
      <c r="R1437" s="21">
        <v>3968624.4</v>
      </c>
      <c r="S1437" s="21">
        <v>0</v>
      </c>
      <c r="T1437" s="21">
        <v>0</v>
      </c>
      <c r="U1437" s="21">
        <v>0</v>
      </c>
      <c r="V1437" s="21">
        <v>0</v>
      </c>
      <c r="W1437" s="21">
        <v>0</v>
      </c>
      <c r="X1437" s="21">
        <v>0</v>
      </c>
      <c r="Y1437" s="21">
        <v>0</v>
      </c>
      <c r="Z1437" s="21">
        <v>0</v>
      </c>
      <c r="AA1437" s="21">
        <v>0</v>
      </c>
      <c r="AB1437" s="21">
        <v>0</v>
      </c>
      <c r="AC1437" s="84">
        <v>84928.56</v>
      </c>
      <c r="AD1437" s="21">
        <v>0</v>
      </c>
      <c r="AE1437" s="21">
        <v>0</v>
      </c>
      <c r="AF1437" s="24" t="s">
        <v>262</v>
      </c>
      <c r="AG1437" s="24">
        <v>2022</v>
      </c>
      <c r="AH1437" s="25">
        <v>2022</v>
      </c>
      <c r="AT1437" s="12" t="e">
        <f t="shared" si="135"/>
        <v>#N/A</v>
      </c>
      <c r="BW1437" s="49"/>
      <c r="CE1437" s="12" t="e">
        <f t="shared" si="136"/>
        <v>#N/A</v>
      </c>
      <c r="CL1437" s="12" t="e">
        <f t="shared" si="137"/>
        <v>#N/A</v>
      </c>
    </row>
    <row r="1438" spans="1:90" ht="61.5" x14ac:dyDescent="0.85">
      <c r="A1438" s="12">
        <v>1</v>
      </c>
      <c r="B1438" s="45">
        <f>SUBTOTAL(103,$A$1032:A1438)</f>
        <v>355</v>
      </c>
      <c r="C1438" s="72" t="s">
        <v>162</v>
      </c>
      <c r="D1438" s="21">
        <v>8920830.6999999993</v>
      </c>
      <c r="E1438" s="21">
        <v>0</v>
      </c>
      <c r="F1438" s="21">
        <v>0</v>
      </c>
      <c r="G1438" s="21">
        <v>0</v>
      </c>
      <c r="H1438" s="21">
        <v>0</v>
      </c>
      <c r="I1438" s="21">
        <v>0</v>
      </c>
      <c r="J1438" s="21">
        <v>0</v>
      </c>
      <c r="K1438" s="23">
        <v>0</v>
      </c>
      <c r="L1438" s="21">
        <v>0</v>
      </c>
      <c r="M1438" s="21">
        <v>820.6</v>
      </c>
      <c r="N1438" s="21">
        <v>8616438.9100000001</v>
      </c>
      <c r="O1438" s="21">
        <v>0</v>
      </c>
      <c r="P1438" s="21">
        <v>0</v>
      </c>
      <c r="Q1438" s="21">
        <v>0</v>
      </c>
      <c r="R1438" s="21">
        <v>0</v>
      </c>
      <c r="S1438" s="21">
        <v>0</v>
      </c>
      <c r="T1438" s="21">
        <v>0</v>
      </c>
      <c r="U1438" s="21">
        <v>0</v>
      </c>
      <c r="V1438" s="21">
        <v>0</v>
      </c>
      <c r="W1438" s="21">
        <v>0</v>
      </c>
      <c r="X1438" s="21">
        <v>0</v>
      </c>
      <c r="Y1438" s="21">
        <v>0</v>
      </c>
      <c r="Z1438" s="21">
        <v>0</v>
      </c>
      <c r="AA1438" s="21">
        <v>0</v>
      </c>
      <c r="AB1438" s="21">
        <v>0</v>
      </c>
      <c r="AC1438" s="84">
        <v>184391.79</v>
      </c>
      <c r="AD1438" s="21">
        <v>120000</v>
      </c>
      <c r="AE1438" s="21">
        <v>0</v>
      </c>
      <c r="AF1438" s="24">
        <v>2022</v>
      </c>
      <c r="AG1438" s="24">
        <v>2022</v>
      </c>
      <c r="AH1438" s="25">
        <v>2022</v>
      </c>
      <c r="AT1438" s="12" t="e">
        <f t="shared" si="135"/>
        <v>#N/A</v>
      </c>
      <c r="BW1438" s="49"/>
      <c r="CE1438" s="12" t="e">
        <f t="shared" si="136"/>
        <v>#N/A</v>
      </c>
      <c r="CL1438" s="12" t="e">
        <f t="shared" si="137"/>
        <v>#N/A</v>
      </c>
    </row>
    <row r="1439" spans="1:90" ht="61.5" x14ac:dyDescent="0.85">
      <c r="A1439" s="12">
        <v>1</v>
      </c>
      <c r="B1439" s="45">
        <f>SUBTOTAL(103,$A$1032:A1439)</f>
        <v>356</v>
      </c>
      <c r="C1439" s="15" t="s">
        <v>153</v>
      </c>
      <c r="D1439" s="21">
        <v>4322177.8900000006</v>
      </c>
      <c r="E1439" s="21">
        <v>0</v>
      </c>
      <c r="F1439" s="21">
        <v>0</v>
      </c>
      <c r="G1439" s="21">
        <v>0</v>
      </c>
      <c r="H1439" s="21">
        <v>0</v>
      </c>
      <c r="I1439" s="21">
        <v>0</v>
      </c>
      <c r="J1439" s="21">
        <v>0</v>
      </c>
      <c r="K1439" s="52">
        <v>0</v>
      </c>
      <c r="L1439" s="21">
        <v>0</v>
      </c>
      <c r="M1439" s="21">
        <v>586.1</v>
      </c>
      <c r="N1439" s="21">
        <v>4231621.2</v>
      </c>
      <c r="O1439" s="21">
        <v>0</v>
      </c>
      <c r="P1439" s="21">
        <v>0</v>
      </c>
      <c r="Q1439" s="21">
        <v>0</v>
      </c>
      <c r="R1439" s="21">
        <v>0</v>
      </c>
      <c r="S1439" s="21">
        <v>0</v>
      </c>
      <c r="T1439" s="21">
        <v>0</v>
      </c>
      <c r="U1439" s="21">
        <v>0</v>
      </c>
      <c r="V1439" s="21">
        <v>0</v>
      </c>
      <c r="W1439" s="21">
        <v>0</v>
      </c>
      <c r="X1439" s="21">
        <v>0</v>
      </c>
      <c r="Y1439" s="21">
        <v>0</v>
      </c>
      <c r="Z1439" s="21">
        <v>0</v>
      </c>
      <c r="AA1439" s="21">
        <v>0</v>
      </c>
      <c r="AB1439" s="21">
        <v>0</v>
      </c>
      <c r="AC1439" s="84">
        <v>90556.69</v>
      </c>
      <c r="AD1439" s="21">
        <v>0</v>
      </c>
      <c r="AE1439" s="21">
        <v>0</v>
      </c>
      <c r="AF1439" s="24" t="s">
        <v>262</v>
      </c>
      <c r="AG1439" s="24">
        <v>2022</v>
      </c>
      <c r="AH1439" s="24">
        <v>2022</v>
      </c>
      <c r="AT1439" s="12" t="e">
        <f t="shared" si="135"/>
        <v>#N/A</v>
      </c>
      <c r="BW1439" s="49"/>
      <c r="CA1439" s="12" t="e">
        <f>VLOOKUP(C1439,CB:CC,2,FALSE)</f>
        <v>#N/A</v>
      </c>
      <c r="CE1439" s="12" t="e">
        <f t="shared" si="136"/>
        <v>#N/A</v>
      </c>
      <c r="CL1439" s="12" t="e">
        <f t="shared" si="137"/>
        <v>#N/A</v>
      </c>
    </row>
    <row r="1440" spans="1:90" ht="61.5" x14ac:dyDescent="0.85">
      <c r="B1440" s="15" t="s">
        <v>818</v>
      </c>
      <c r="C1440" s="15"/>
      <c r="D1440" s="258">
        <v>21114939.310000002</v>
      </c>
      <c r="E1440" s="21">
        <v>0</v>
      </c>
      <c r="F1440" s="21">
        <v>0</v>
      </c>
      <c r="G1440" s="21">
        <v>0</v>
      </c>
      <c r="H1440" s="21">
        <v>0</v>
      </c>
      <c r="I1440" s="21">
        <v>0</v>
      </c>
      <c r="J1440" s="21">
        <v>0</v>
      </c>
      <c r="K1440" s="23">
        <v>0</v>
      </c>
      <c r="L1440" s="21">
        <v>0</v>
      </c>
      <c r="M1440" s="21">
        <v>2169.2199999999998</v>
      </c>
      <c r="N1440" s="21">
        <v>16107108.280000001</v>
      </c>
      <c r="O1440" s="21">
        <v>0</v>
      </c>
      <c r="P1440" s="21">
        <v>0</v>
      </c>
      <c r="Q1440" s="21">
        <v>0</v>
      </c>
      <c r="R1440" s="21">
        <v>0</v>
      </c>
      <c r="S1440" s="21">
        <v>0</v>
      </c>
      <c r="T1440" s="21">
        <v>0</v>
      </c>
      <c r="U1440" s="21">
        <v>4401079.18</v>
      </c>
      <c r="V1440" s="21">
        <v>0</v>
      </c>
      <c r="W1440" s="21">
        <v>0</v>
      </c>
      <c r="X1440" s="21">
        <v>0</v>
      </c>
      <c r="Y1440" s="21">
        <v>0</v>
      </c>
      <c r="Z1440" s="21">
        <v>0</v>
      </c>
      <c r="AA1440" s="21">
        <v>0</v>
      </c>
      <c r="AB1440" s="21">
        <v>0</v>
      </c>
      <c r="AC1440" s="21">
        <v>438875.19999999995</v>
      </c>
      <c r="AD1440" s="21">
        <v>167876.65000000002</v>
      </c>
      <c r="AE1440" s="21">
        <v>0</v>
      </c>
      <c r="AF1440" s="272" t="s">
        <v>718</v>
      </c>
      <c r="AG1440" s="272" t="s">
        <v>718</v>
      </c>
      <c r="AH1440" s="273" t="s">
        <v>718</v>
      </c>
      <c r="AT1440" s="12" t="e">
        <f t="shared" si="135"/>
        <v>#N/A</v>
      </c>
      <c r="BV1440" s="69" t="b">
        <f>D1440=(E1440+F1440+G1440+H1440+I1440+L1440+N1440+P1440+R1440+T1440+U1440+V1440+AA1440+AB1440+AC1440+AD1440+AE1440)</f>
        <v>1</v>
      </c>
      <c r="BW1440" s="49">
        <v>6026117.5699999994</v>
      </c>
      <c r="CE1440" s="12" t="e">
        <f t="shared" si="136"/>
        <v>#N/A</v>
      </c>
      <c r="CL1440" s="12" t="e">
        <f t="shared" si="137"/>
        <v>#N/A</v>
      </c>
    </row>
    <row r="1441" spans="1:90" ht="61.5" x14ac:dyDescent="0.85">
      <c r="A1441" s="12">
        <v>1</v>
      </c>
      <c r="B1441" s="45">
        <f>SUBTOTAL(103,$A$1032:A1441)</f>
        <v>357</v>
      </c>
      <c r="C1441" s="72" t="s">
        <v>1870</v>
      </c>
      <c r="D1441" s="21">
        <v>4232005.43</v>
      </c>
      <c r="E1441" s="21">
        <v>0</v>
      </c>
      <c r="F1441" s="21">
        <v>0</v>
      </c>
      <c r="G1441" s="21">
        <v>0</v>
      </c>
      <c r="H1441" s="21">
        <v>0</v>
      </c>
      <c r="I1441" s="21">
        <v>0</v>
      </c>
      <c r="J1441" s="21">
        <v>0</v>
      </c>
      <c r="K1441" s="23">
        <v>0</v>
      </c>
      <c r="L1441" s="21">
        <v>0</v>
      </c>
      <c r="M1441" s="21">
        <v>777.76</v>
      </c>
      <c r="N1441" s="21">
        <v>4143338</v>
      </c>
      <c r="O1441" s="21">
        <v>0</v>
      </c>
      <c r="P1441" s="21">
        <v>0</v>
      </c>
      <c r="Q1441" s="21">
        <v>0</v>
      </c>
      <c r="R1441" s="21">
        <v>0</v>
      </c>
      <c r="S1441" s="21">
        <v>0</v>
      </c>
      <c r="T1441" s="21">
        <v>0</v>
      </c>
      <c r="U1441" s="21">
        <v>0</v>
      </c>
      <c r="V1441" s="21">
        <v>0</v>
      </c>
      <c r="W1441" s="21">
        <v>0</v>
      </c>
      <c r="X1441" s="21">
        <v>0</v>
      </c>
      <c r="Y1441" s="21">
        <v>0</v>
      </c>
      <c r="Z1441" s="21">
        <v>0</v>
      </c>
      <c r="AA1441" s="21">
        <v>0</v>
      </c>
      <c r="AB1441" s="21">
        <v>0</v>
      </c>
      <c r="AC1441" s="84">
        <v>88667.43</v>
      </c>
      <c r="AD1441" s="21">
        <v>0</v>
      </c>
      <c r="AE1441" s="21">
        <v>0</v>
      </c>
      <c r="AF1441" s="24" t="s">
        <v>262</v>
      </c>
      <c r="AG1441" s="24">
        <v>2022</v>
      </c>
      <c r="AH1441" s="25">
        <v>2022</v>
      </c>
      <c r="AT1441" s="12" t="e">
        <f t="shared" si="135"/>
        <v>#N/A</v>
      </c>
      <c r="BW1441" s="49"/>
      <c r="CE1441" s="12" t="e">
        <f t="shared" si="136"/>
        <v>#N/A</v>
      </c>
      <c r="CL1441" s="12" t="e">
        <f t="shared" si="137"/>
        <v>#N/A</v>
      </c>
    </row>
    <row r="1442" spans="1:90" ht="61.5" x14ac:dyDescent="0.85">
      <c r="A1442" s="12">
        <v>1</v>
      </c>
      <c r="B1442" s="45">
        <f>SUBTOTAL(103,$A$1032:A1442)</f>
        <v>358</v>
      </c>
      <c r="C1442" s="72" t="s">
        <v>1877</v>
      </c>
      <c r="D1442" s="21">
        <v>2708472.29</v>
      </c>
      <c r="E1442" s="21">
        <v>0</v>
      </c>
      <c r="F1442" s="21">
        <v>0</v>
      </c>
      <c r="G1442" s="21">
        <v>0</v>
      </c>
      <c r="H1442" s="21">
        <v>0</v>
      </c>
      <c r="I1442" s="21">
        <v>0</v>
      </c>
      <c r="J1442" s="21">
        <v>0</v>
      </c>
      <c r="K1442" s="23">
        <v>0</v>
      </c>
      <c r="L1442" s="21">
        <v>0</v>
      </c>
      <c r="M1442" s="21">
        <v>249.6</v>
      </c>
      <c r="N1442" s="21">
        <v>2542674.98</v>
      </c>
      <c r="O1442" s="21">
        <v>0</v>
      </c>
      <c r="P1442" s="21">
        <v>0</v>
      </c>
      <c r="Q1442" s="21">
        <v>0</v>
      </c>
      <c r="R1442" s="21">
        <v>0</v>
      </c>
      <c r="S1442" s="21">
        <v>0</v>
      </c>
      <c r="T1442" s="21">
        <v>0</v>
      </c>
      <c r="U1442" s="21">
        <v>0</v>
      </c>
      <c r="V1442" s="21">
        <v>0</v>
      </c>
      <c r="W1442" s="21">
        <v>0</v>
      </c>
      <c r="X1442" s="21">
        <v>0</v>
      </c>
      <c r="Y1442" s="21">
        <v>0</v>
      </c>
      <c r="Z1442" s="21">
        <v>0</v>
      </c>
      <c r="AA1442" s="21">
        <v>0</v>
      </c>
      <c r="AB1442" s="21">
        <v>0</v>
      </c>
      <c r="AC1442" s="84">
        <v>54413.24</v>
      </c>
      <c r="AD1442" s="21">
        <v>111384.07</v>
      </c>
      <c r="AE1442" s="21">
        <v>0</v>
      </c>
      <c r="AF1442" s="24">
        <v>2022</v>
      </c>
      <c r="AG1442" s="24">
        <v>2022</v>
      </c>
      <c r="AH1442" s="25">
        <v>2022</v>
      </c>
      <c r="AT1442" s="12" t="e">
        <f t="shared" si="135"/>
        <v>#N/A</v>
      </c>
      <c r="BW1442" s="49"/>
      <c r="CE1442" s="12" t="e">
        <f t="shared" si="136"/>
        <v>#N/A</v>
      </c>
      <c r="CL1442" s="12" t="e">
        <f t="shared" si="137"/>
        <v>#N/A</v>
      </c>
    </row>
    <row r="1443" spans="1:90" ht="61.5" x14ac:dyDescent="0.85">
      <c r="A1443" s="12">
        <v>1</v>
      </c>
      <c r="B1443" s="45">
        <f>SUBTOTAL(103,$A$1032:A1443)</f>
        <v>359</v>
      </c>
      <c r="C1443" s="72" t="s">
        <v>160</v>
      </c>
      <c r="D1443" s="21">
        <v>2658233.4000000004</v>
      </c>
      <c r="E1443" s="21">
        <v>0</v>
      </c>
      <c r="F1443" s="21">
        <v>0</v>
      </c>
      <c r="G1443" s="21">
        <v>0</v>
      </c>
      <c r="H1443" s="21">
        <v>0</v>
      </c>
      <c r="I1443" s="21">
        <v>0</v>
      </c>
      <c r="J1443" s="21">
        <v>0</v>
      </c>
      <c r="K1443" s="23">
        <v>0</v>
      </c>
      <c r="L1443" s="21">
        <v>0</v>
      </c>
      <c r="M1443" s="21">
        <v>313.56</v>
      </c>
      <c r="N1443" s="21">
        <v>2547230.1</v>
      </c>
      <c r="O1443" s="21">
        <v>0</v>
      </c>
      <c r="P1443" s="21">
        <v>0</v>
      </c>
      <c r="Q1443" s="21">
        <v>0</v>
      </c>
      <c r="R1443" s="21">
        <v>0</v>
      </c>
      <c r="S1443" s="21">
        <v>0</v>
      </c>
      <c r="T1443" s="21">
        <v>0</v>
      </c>
      <c r="U1443" s="21">
        <v>0</v>
      </c>
      <c r="V1443" s="21">
        <v>0</v>
      </c>
      <c r="W1443" s="21">
        <v>0</v>
      </c>
      <c r="X1443" s="21">
        <v>0</v>
      </c>
      <c r="Y1443" s="21">
        <v>0</v>
      </c>
      <c r="Z1443" s="21">
        <v>0</v>
      </c>
      <c r="AA1443" s="21">
        <v>0</v>
      </c>
      <c r="AB1443" s="21">
        <v>0</v>
      </c>
      <c r="AC1443" s="84">
        <v>54510.720000000001</v>
      </c>
      <c r="AD1443" s="21">
        <v>56492.58</v>
      </c>
      <c r="AE1443" s="21">
        <v>0</v>
      </c>
      <c r="AF1443" s="24">
        <v>2022</v>
      </c>
      <c r="AG1443" s="24">
        <v>2022</v>
      </c>
      <c r="AH1443" s="25">
        <v>2022</v>
      </c>
      <c r="AT1443" s="12" t="e">
        <f t="shared" si="135"/>
        <v>#N/A</v>
      </c>
      <c r="BW1443" s="49"/>
      <c r="CE1443" s="12" t="e">
        <f t="shared" si="136"/>
        <v>#N/A</v>
      </c>
      <c r="CL1443" s="12">
        <f t="shared" si="137"/>
        <v>56492.58</v>
      </c>
    </row>
    <row r="1444" spans="1:90" ht="61.5" x14ac:dyDescent="0.85">
      <c r="A1444" s="12">
        <v>1</v>
      </c>
      <c r="B1444" s="45">
        <f>SUBTOTAL(103,$A$1032:A1444)</f>
        <v>360</v>
      </c>
      <c r="C1444" s="15" t="s">
        <v>140</v>
      </c>
      <c r="D1444" s="21">
        <v>4495262.2699999996</v>
      </c>
      <c r="E1444" s="21">
        <v>0</v>
      </c>
      <c r="F1444" s="21">
        <v>0</v>
      </c>
      <c r="G1444" s="21">
        <v>0</v>
      </c>
      <c r="H1444" s="21">
        <v>0</v>
      </c>
      <c r="I1444" s="21">
        <v>0</v>
      </c>
      <c r="J1444" s="21">
        <v>0</v>
      </c>
      <c r="K1444" s="52">
        <v>0</v>
      </c>
      <c r="L1444" s="21">
        <v>0</v>
      </c>
      <c r="M1444" s="21">
        <v>0</v>
      </c>
      <c r="N1444" s="21">
        <v>0</v>
      </c>
      <c r="O1444" s="21">
        <v>0</v>
      </c>
      <c r="P1444" s="21">
        <v>0</v>
      </c>
      <c r="Q1444" s="21">
        <v>0</v>
      </c>
      <c r="R1444" s="21">
        <v>0</v>
      </c>
      <c r="S1444" s="21">
        <v>0</v>
      </c>
      <c r="T1444" s="21">
        <v>0</v>
      </c>
      <c r="U1444" s="29">
        <v>4401079.18</v>
      </c>
      <c r="V1444" s="21">
        <v>0</v>
      </c>
      <c r="W1444" s="21">
        <v>0</v>
      </c>
      <c r="X1444" s="21">
        <v>0</v>
      </c>
      <c r="Y1444" s="21">
        <v>0</v>
      </c>
      <c r="Z1444" s="21">
        <v>0</v>
      </c>
      <c r="AA1444" s="21">
        <v>0</v>
      </c>
      <c r="AB1444" s="21">
        <v>0</v>
      </c>
      <c r="AC1444" s="84">
        <v>94183.09</v>
      </c>
      <c r="AD1444" s="21">
        <v>0</v>
      </c>
      <c r="AE1444" s="21">
        <v>0</v>
      </c>
      <c r="AF1444" s="24" t="s">
        <v>262</v>
      </c>
      <c r="AG1444" s="24">
        <v>2022</v>
      </c>
      <c r="AH1444" s="24">
        <v>2022</v>
      </c>
      <c r="AT1444" s="12" t="e">
        <v>#N/A</v>
      </c>
      <c r="BW1444" s="49"/>
      <c r="CA1444" s="12" t="e">
        <v>#N/A</v>
      </c>
      <c r="CE1444" s="12" t="e">
        <f t="shared" si="136"/>
        <v>#N/A</v>
      </c>
      <c r="CL1444" s="12" t="e">
        <f t="shared" si="137"/>
        <v>#N/A</v>
      </c>
    </row>
    <row r="1445" spans="1:90" ht="61.5" x14ac:dyDescent="0.85">
      <c r="A1445" s="12">
        <v>1</v>
      </c>
      <c r="B1445" s="45">
        <f>SUBTOTAL(103,$A$1032:A1445)</f>
        <v>361</v>
      </c>
      <c r="C1445" s="15" t="s">
        <v>152</v>
      </c>
      <c r="D1445" s="21">
        <v>7020965.9199999999</v>
      </c>
      <c r="E1445" s="21">
        <v>0</v>
      </c>
      <c r="F1445" s="21">
        <v>0</v>
      </c>
      <c r="G1445" s="21">
        <v>0</v>
      </c>
      <c r="H1445" s="21">
        <v>0</v>
      </c>
      <c r="I1445" s="21">
        <v>0</v>
      </c>
      <c r="J1445" s="21">
        <v>0</v>
      </c>
      <c r="K1445" s="52">
        <v>0</v>
      </c>
      <c r="L1445" s="21">
        <v>0</v>
      </c>
      <c r="M1445" s="21">
        <v>828.3</v>
      </c>
      <c r="N1445" s="21">
        <v>6873865.2000000002</v>
      </c>
      <c r="O1445" s="21">
        <v>0</v>
      </c>
      <c r="P1445" s="21">
        <v>0</v>
      </c>
      <c r="Q1445" s="21">
        <v>0</v>
      </c>
      <c r="R1445" s="21">
        <v>0</v>
      </c>
      <c r="S1445" s="21">
        <v>0</v>
      </c>
      <c r="T1445" s="21">
        <v>0</v>
      </c>
      <c r="U1445" s="21">
        <v>0</v>
      </c>
      <c r="V1445" s="21">
        <v>0</v>
      </c>
      <c r="W1445" s="21">
        <v>0</v>
      </c>
      <c r="X1445" s="21">
        <v>0</v>
      </c>
      <c r="Y1445" s="21">
        <v>0</v>
      </c>
      <c r="Z1445" s="21">
        <v>0</v>
      </c>
      <c r="AA1445" s="21">
        <v>0</v>
      </c>
      <c r="AB1445" s="21">
        <v>0</v>
      </c>
      <c r="AC1445" s="84">
        <v>147100.72</v>
      </c>
      <c r="AD1445" s="21">
        <v>0</v>
      </c>
      <c r="AE1445" s="21">
        <v>0</v>
      </c>
      <c r="AF1445" s="24" t="s">
        <v>262</v>
      </c>
      <c r="AG1445" s="24">
        <v>2022</v>
      </c>
      <c r="AH1445" s="24">
        <v>2022</v>
      </c>
      <c r="AT1445" s="12" t="e">
        <f>VLOOKUP(C1445,AW:AX,2,FALSE)</f>
        <v>#N/A</v>
      </c>
      <c r="BW1445" s="49"/>
      <c r="CA1445" s="12" t="e">
        <f>VLOOKUP(C1445,CB:CC,2,FALSE)</f>
        <v>#N/A</v>
      </c>
      <c r="CE1445" s="12" t="e">
        <f t="shared" si="136"/>
        <v>#N/A</v>
      </c>
      <c r="CL1445" s="12" t="e">
        <f t="shared" si="137"/>
        <v>#N/A</v>
      </c>
    </row>
    <row r="1446" spans="1:90" ht="61.5" x14ac:dyDescent="0.85">
      <c r="B1446" s="15" t="s">
        <v>819</v>
      </c>
      <c r="C1446" s="15"/>
      <c r="D1446" s="258">
        <v>33832660.659999996</v>
      </c>
      <c r="E1446" s="21">
        <v>0</v>
      </c>
      <c r="F1446" s="21">
        <v>0</v>
      </c>
      <c r="G1446" s="21">
        <v>0</v>
      </c>
      <c r="H1446" s="21">
        <v>0</v>
      </c>
      <c r="I1446" s="21">
        <v>0</v>
      </c>
      <c r="J1446" s="21">
        <v>0</v>
      </c>
      <c r="K1446" s="23">
        <v>0</v>
      </c>
      <c r="L1446" s="21">
        <v>0</v>
      </c>
      <c r="M1446" s="21">
        <v>4224.87</v>
      </c>
      <c r="N1446" s="21">
        <v>32371608.399999999</v>
      </c>
      <c r="O1446" s="21">
        <v>0</v>
      </c>
      <c r="P1446" s="21">
        <v>0</v>
      </c>
      <c r="Q1446" s="21">
        <v>0</v>
      </c>
      <c r="R1446" s="21">
        <v>0</v>
      </c>
      <c r="S1446" s="21">
        <v>0</v>
      </c>
      <c r="T1446" s="21">
        <v>0</v>
      </c>
      <c r="U1446" s="21">
        <v>0</v>
      </c>
      <c r="V1446" s="21">
        <v>0</v>
      </c>
      <c r="W1446" s="21">
        <v>0</v>
      </c>
      <c r="X1446" s="21">
        <v>0</v>
      </c>
      <c r="Y1446" s="21">
        <v>0</v>
      </c>
      <c r="Z1446" s="21">
        <v>0</v>
      </c>
      <c r="AA1446" s="21">
        <v>400000</v>
      </c>
      <c r="AB1446" s="21">
        <v>0</v>
      </c>
      <c r="AC1446" s="21">
        <v>701312.43</v>
      </c>
      <c r="AD1446" s="21">
        <v>359739.82999999996</v>
      </c>
      <c r="AE1446" s="21">
        <v>0</v>
      </c>
      <c r="AF1446" s="272" t="s">
        <v>718</v>
      </c>
      <c r="AG1446" s="272" t="s">
        <v>718</v>
      </c>
      <c r="AH1446" s="273" t="s">
        <v>718</v>
      </c>
      <c r="AT1446" s="12" t="e">
        <f>VLOOKUP(C1446,AW:AX,2,FALSE)</f>
        <v>#N/A</v>
      </c>
      <c r="BV1446" s="69" t="b">
        <f>D1446=(E1446+F1446+G1446+H1446+I1446+L1446+N1446+P1446+R1446+T1446+U1446+V1446+AA1446+AB1446+AC1446+AD1446+AE1446)</f>
        <v>1</v>
      </c>
      <c r="BW1446" s="49">
        <v>12459674.15</v>
      </c>
      <c r="CE1446" s="12" t="e">
        <f t="shared" si="136"/>
        <v>#N/A</v>
      </c>
      <c r="CL1446" s="12" t="e">
        <f t="shared" si="137"/>
        <v>#N/A</v>
      </c>
    </row>
    <row r="1447" spans="1:90" ht="61.5" x14ac:dyDescent="0.85">
      <c r="A1447" s="12">
        <v>1</v>
      </c>
      <c r="B1447" s="45">
        <f>SUBTOTAL(103,$A$1032:A1447)</f>
        <v>362</v>
      </c>
      <c r="C1447" s="72" t="s">
        <v>158</v>
      </c>
      <c r="D1447" s="21">
        <v>8393964.4199999999</v>
      </c>
      <c r="E1447" s="21">
        <v>0</v>
      </c>
      <c r="F1447" s="21">
        <v>0</v>
      </c>
      <c r="G1447" s="21">
        <v>0</v>
      </c>
      <c r="H1447" s="21">
        <v>0</v>
      </c>
      <c r="I1447" s="21">
        <v>0</v>
      </c>
      <c r="J1447" s="21">
        <v>0</v>
      </c>
      <c r="K1447" s="23">
        <v>0</v>
      </c>
      <c r="L1447" s="21">
        <v>0</v>
      </c>
      <c r="M1447" s="21">
        <v>1276.79</v>
      </c>
      <c r="N1447" s="21">
        <v>8218097.1399999997</v>
      </c>
      <c r="O1447" s="21">
        <v>0</v>
      </c>
      <c r="P1447" s="21">
        <v>0</v>
      </c>
      <c r="Q1447" s="21">
        <v>0</v>
      </c>
      <c r="R1447" s="21">
        <v>0</v>
      </c>
      <c r="S1447" s="21">
        <v>0</v>
      </c>
      <c r="T1447" s="21">
        <v>0</v>
      </c>
      <c r="U1447" s="21">
        <v>0</v>
      </c>
      <c r="V1447" s="21">
        <v>0</v>
      </c>
      <c r="W1447" s="21">
        <v>0</v>
      </c>
      <c r="X1447" s="21">
        <v>0</v>
      </c>
      <c r="Y1447" s="21">
        <v>0</v>
      </c>
      <c r="Z1447" s="21">
        <v>0</v>
      </c>
      <c r="AA1447" s="21">
        <v>0</v>
      </c>
      <c r="AB1447" s="21">
        <v>0</v>
      </c>
      <c r="AC1447" s="84">
        <v>175867.28</v>
      </c>
      <c r="AD1447" s="21">
        <v>0</v>
      </c>
      <c r="AE1447" s="21">
        <v>0</v>
      </c>
      <c r="AF1447" s="24" t="s">
        <v>262</v>
      </c>
      <c r="AG1447" s="24">
        <v>2022</v>
      </c>
      <c r="AH1447" s="25">
        <v>2022</v>
      </c>
      <c r="AT1447" s="12" t="e">
        <f>VLOOKUP(C1447,AW:AX,2,FALSE)</f>
        <v>#N/A</v>
      </c>
      <c r="BW1447" s="49"/>
      <c r="CE1447" s="12" t="e">
        <f t="shared" si="136"/>
        <v>#N/A</v>
      </c>
      <c r="CL1447" s="12" t="e">
        <f t="shared" si="137"/>
        <v>#N/A</v>
      </c>
    </row>
    <row r="1448" spans="1:90" ht="61.5" x14ac:dyDescent="0.85">
      <c r="A1448" s="12">
        <v>1</v>
      </c>
      <c r="B1448" s="45">
        <f>SUBTOTAL(103,$A$1032:A1448)</f>
        <v>363</v>
      </c>
      <c r="C1448" s="72" t="s">
        <v>3053</v>
      </c>
      <c r="D1448" s="21">
        <v>9461785.5899999999</v>
      </c>
      <c r="E1448" s="21">
        <v>0</v>
      </c>
      <c r="F1448" s="21">
        <v>0</v>
      </c>
      <c r="G1448" s="21">
        <v>0</v>
      </c>
      <c r="H1448" s="21">
        <v>0</v>
      </c>
      <c r="I1448" s="21">
        <v>0</v>
      </c>
      <c r="J1448" s="21">
        <v>0</v>
      </c>
      <c r="K1448" s="23">
        <v>0</v>
      </c>
      <c r="L1448" s="21">
        <v>0</v>
      </c>
      <c r="M1448" s="21">
        <v>871.28</v>
      </c>
      <c r="N1448" s="21">
        <v>9106897.9700000007</v>
      </c>
      <c r="O1448" s="21">
        <v>0</v>
      </c>
      <c r="P1448" s="21">
        <v>0</v>
      </c>
      <c r="Q1448" s="21">
        <v>0</v>
      </c>
      <c r="R1448" s="21">
        <v>0</v>
      </c>
      <c r="S1448" s="21">
        <v>0</v>
      </c>
      <c r="T1448" s="21">
        <v>0</v>
      </c>
      <c r="U1448" s="21">
        <v>0</v>
      </c>
      <c r="V1448" s="21">
        <v>0</v>
      </c>
      <c r="W1448" s="21">
        <v>0</v>
      </c>
      <c r="X1448" s="21">
        <v>0</v>
      </c>
      <c r="Y1448" s="21">
        <v>0</v>
      </c>
      <c r="Z1448" s="21">
        <v>0</v>
      </c>
      <c r="AA1448" s="21">
        <v>0</v>
      </c>
      <c r="AB1448" s="21">
        <v>0</v>
      </c>
      <c r="AC1448" s="84">
        <v>194887.62</v>
      </c>
      <c r="AD1448" s="21">
        <v>160000</v>
      </c>
      <c r="AE1448" s="21">
        <v>0</v>
      </c>
      <c r="AF1448" s="24">
        <v>2022</v>
      </c>
      <c r="AG1448" s="24">
        <v>2022</v>
      </c>
      <c r="AH1448" s="25">
        <v>2022</v>
      </c>
      <c r="AT1448" s="12" t="e">
        <f>VLOOKUP(C1448,AW:AX,2,FALSE)</f>
        <v>#N/A</v>
      </c>
      <c r="BW1448" s="49"/>
      <c r="CE1448" s="12" t="e">
        <f t="shared" si="136"/>
        <v>#N/A</v>
      </c>
      <c r="CL1448" s="12" t="e">
        <f t="shared" si="137"/>
        <v>#N/A</v>
      </c>
    </row>
    <row r="1449" spans="1:90" ht="61.5" x14ac:dyDescent="0.85">
      <c r="A1449" s="12">
        <v>1</v>
      </c>
      <c r="B1449" s="45">
        <f>SUBTOTAL(103,$A$1032:A1449)</f>
        <v>364</v>
      </c>
      <c r="C1449" s="15" t="s">
        <v>1210</v>
      </c>
      <c r="D1449" s="21">
        <v>408560</v>
      </c>
      <c r="E1449" s="21">
        <v>0</v>
      </c>
      <c r="F1449" s="21">
        <v>0</v>
      </c>
      <c r="G1449" s="21">
        <v>0</v>
      </c>
      <c r="H1449" s="21">
        <v>0</v>
      </c>
      <c r="I1449" s="21">
        <v>0</v>
      </c>
      <c r="J1449" s="21">
        <v>0</v>
      </c>
      <c r="K1449" s="52">
        <v>0</v>
      </c>
      <c r="L1449" s="21">
        <v>0</v>
      </c>
      <c r="M1449" s="21">
        <v>0</v>
      </c>
      <c r="N1449" s="21">
        <v>0</v>
      </c>
      <c r="O1449" s="21">
        <v>0</v>
      </c>
      <c r="P1449" s="21">
        <v>0</v>
      </c>
      <c r="Q1449" s="21">
        <v>0</v>
      </c>
      <c r="R1449" s="21">
        <v>0</v>
      </c>
      <c r="S1449" s="21">
        <v>0</v>
      </c>
      <c r="T1449" s="21">
        <v>0</v>
      </c>
      <c r="U1449" s="21">
        <v>0</v>
      </c>
      <c r="V1449" s="21">
        <v>0</v>
      </c>
      <c r="W1449" s="21">
        <v>0</v>
      </c>
      <c r="X1449" s="21">
        <v>0</v>
      </c>
      <c r="Y1449" s="21">
        <v>0</v>
      </c>
      <c r="Z1449" s="21">
        <v>0</v>
      </c>
      <c r="AA1449" s="21">
        <v>400000</v>
      </c>
      <c r="AB1449" s="21">
        <v>0</v>
      </c>
      <c r="AC1449" s="84">
        <v>8560</v>
      </c>
      <c r="AD1449" s="21">
        <v>0</v>
      </c>
      <c r="AE1449" s="21">
        <v>0</v>
      </c>
      <c r="AF1449" s="24" t="s">
        <v>262</v>
      </c>
      <c r="AG1449" s="24">
        <v>2022</v>
      </c>
      <c r="AH1449" s="25">
        <v>2022</v>
      </c>
      <c r="BW1449" s="49"/>
      <c r="CA1449" s="12" t="e">
        <f>VLOOKUP(C1449,CB:CC,2,FALSE)</f>
        <v>#N/A</v>
      </c>
      <c r="CE1449" s="12" t="e">
        <f t="shared" si="136"/>
        <v>#N/A</v>
      </c>
      <c r="CL1449" s="12" t="e">
        <f t="shared" si="137"/>
        <v>#N/A</v>
      </c>
    </row>
    <row r="1450" spans="1:90" ht="61.5" x14ac:dyDescent="0.85">
      <c r="A1450" s="12">
        <v>1</v>
      </c>
      <c r="B1450" s="45">
        <f>SUBTOTAL(103,$A$1032:A1450)</f>
        <v>365</v>
      </c>
      <c r="C1450" s="15" t="s">
        <v>1239</v>
      </c>
      <c r="D1450" s="21">
        <v>6018249.8999999994</v>
      </c>
      <c r="E1450" s="21">
        <v>0</v>
      </c>
      <c r="F1450" s="21">
        <v>0</v>
      </c>
      <c r="G1450" s="21">
        <v>0</v>
      </c>
      <c r="H1450" s="21">
        <v>0</v>
      </c>
      <c r="I1450" s="21">
        <v>0</v>
      </c>
      <c r="J1450" s="21">
        <v>0</v>
      </c>
      <c r="K1450" s="52">
        <v>0</v>
      </c>
      <c r="L1450" s="21">
        <v>0</v>
      </c>
      <c r="M1450" s="21">
        <v>958</v>
      </c>
      <c r="N1450" s="21">
        <v>5892157.7199999997</v>
      </c>
      <c r="O1450" s="21">
        <v>0</v>
      </c>
      <c r="P1450" s="21">
        <v>0</v>
      </c>
      <c r="Q1450" s="21">
        <v>0</v>
      </c>
      <c r="R1450" s="21">
        <v>0</v>
      </c>
      <c r="S1450" s="21">
        <v>0</v>
      </c>
      <c r="T1450" s="21">
        <v>0</v>
      </c>
      <c r="U1450" s="21">
        <v>0</v>
      </c>
      <c r="V1450" s="21">
        <v>0</v>
      </c>
      <c r="W1450" s="21">
        <v>0</v>
      </c>
      <c r="X1450" s="21">
        <v>0</v>
      </c>
      <c r="Y1450" s="21">
        <v>0</v>
      </c>
      <c r="Z1450" s="21">
        <v>0</v>
      </c>
      <c r="AA1450" s="21">
        <v>0</v>
      </c>
      <c r="AB1450" s="21">
        <v>0</v>
      </c>
      <c r="AC1450" s="84">
        <v>126092.18</v>
      </c>
      <c r="AD1450" s="21">
        <v>0</v>
      </c>
      <c r="AE1450" s="21">
        <v>0</v>
      </c>
      <c r="AF1450" s="24" t="s">
        <v>262</v>
      </c>
      <c r="AG1450" s="24">
        <v>2022</v>
      </c>
      <c r="AH1450" s="25">
        <v>2022</v>
      </c>
      <c r="BW1450" s="49"/>
      <c r="CA1450" s="12">
        <f>VLOOKUP(C1450,CB:CC,2,FALSE)</f>
        <v>958</v>
      </c>
      <c r="CE1450" s="12" t="e">
        <f t="shared" si="136"/>
        <v>#N/A</v>
      </c>
      <c r="CL1450" s="12" t="e">
        <f t="shared" si="137"/>
        <v>#N/A</v>
      </c>
    </row>
    <row r="1451" spans="1:90" ht="61.5" x14ac:dyDescent="0.85">
      <c r="A1451" s="12">
        <v>1</v>
      </c>
      <c r="B1451" s="45">
        <f>SUBTOTAL(103,$A$1032:A1451)</f>
        <v>366</v>
      </c>
      <c r="C1451" s="15" t="s">
        <v>1866</v>
      </c>
      <c r="D1451" s="21">
        <v>9550100.75</v>
      </c>
      <c r="E1451" s="21">
        <v>0</v>
      </c>
      <c r="F1451" s="21">
        <v>0</v>
      </c>
      <c r="G1451" s="21">
        <v>0</v>
      </c>
      <c r="H1451" s="21">
        <v>0</v>
      </c>
      <c r="I1451" s="21">
        <v>0</v>
      </c>
      <c r="J1451" s="21">
        <v>0</v>
      </c>
      <c r="K1451" s="52">
        <v>0</v>
      </c>
      <c r="L1451" s="21">
        <v>0</v>
      </c>
      <c r="M1451" s="21">
        <v>1118.8</v>
      </c>
      <c r="N1451" s="21">
        <v>9154455.5700000003</v>
      </c>
      <c r="O1451" s="21">
        <v>0</v>
      </c>
      <c r="P1451" s="21">
        <v>0</v>
      </c>
      <c r="Q1451" s="21">
        <v>0</v>
      </c>
      <c r="R1451" s="21">
        <v>0</v>
      </c>
      <c r="S1451" s="21">
        <v>0</v>
      </c>
      <c r="T1451" s="21">
        <v>0</v>
      </c>
      <c r="U1451" s="21">
        <v>0</v>
      </c>
      <c r="V1451" s="21">
        <v>0</v>
      </c>
      <c r="W1451" s="21">
        <v>0</v>
      </c>
      <c r="X1451" s="21">
        <v>0</v>
      </c>
      <c r="Y1451" s="21">
        <v>0</v>
      </c>
      <c r="Z1451" s="21">
        <v>0</v>
      </c>
      <c r="AA1451" s="21">
        <v>0</v>
      </c>
      <c r="AB1451" s="21">
        <v>0</v>
      </c>
      <c r="AC1451" s="84">
        <v>195905.35</v>
      </c>
      <c r="AD1451" s="21">
        <v>199739.83</v>
      </c>
      <c r="AE1451" s="21">
        <v>0</v>
      </c>
      <c r="AF1451" s="24">
        <v>2022</v>
      </c>
      <c r="AG1451" s="24">
        <v>2022</v>
      </c>
      <c r="AH1451" s="25">
        <v>2022</v>
      </c>
      <c r="AT1451" s="12" t="e">
        <f>VLOOKUP(C1451,AW:AX,2,FALSE)</f>
        <v>#N/A</v>
      </c>
      <c r="BW1451" s="49"/>
      <c r="CA1451" s="12" t="e">
        <f>VLOOKUP(C1451,CB:CC,2,FALSE)</f>
        <v>#N/A</v>
      </c>
      <c r="CE1451" s="12" t="e">
        <f t="shared" si="136"/>
        <v>#N/A</v>
      </c>
      <c r="CL1451" s="12">
        <f t="shared" si="137"/>
        <v>199739.83</v>
      </c>
    </row>
    <row r="1452" spans="1:90" ht="61.5" x14ac:dyDescent="0.85">
      <c r="B1452" s="15" t="s">
        <v>820</v>
      </c>
      <c r="C1452" s="15"/>
      <c r="D1452" s="258">
        <v>16889624.600000001</v>
      </c>
      <c r="E1452" s="21">
        <v>0</v>
      </c>
      <c r="F1452" s="21">
        <v>0</v>
      </c>
      <c r="G1452" s="21">
        <v>0</v>
      </c>
      <c r="H1452" s="21">
        <v>0</v>
      </c>
      <c r="I1452" s="21">
        <v>2383548.62</v>
      </c>
      <c r="J1452" s="21">
        <v>0</v>
      </c>
      <c r="K1452" s="23">
        <v>0</v>
      </c>
      <c r="L1452" s="21">
        <v>0</v>
      </c>
      <c r="M1452" s="21">
        <v>1173.3</v>
      </c>
      <c r="N1452" s="21">
        <v>7793614.8300000001</v>
      </c>
      <c r="O1452" s="21">
        <v>146</v>
      </c>
      <c r="P1452" s="21">
        <v>1766451.26</v>
      </c>
      <c r="Q1452" s="21">
        <v>1892.17</v>
      </c>
      <c r="R1452" s="21">
        <v>4308220.62</v>
      </c>
      <c r="S1452" s="21">
        <v>0</v>
      </c>
      <c r="T1452" s="21">
        <v>0</v>
      </c>
      <c r="U1452" s="21">
        <v>0</v>
      </c>
      <c r="V1452" s="21">
        <v>0</v>
      </c>
      <c r="W1452" s="21">
        <v>0</v>
      </c>
      <c r="X1452" s="21">
        <v>0</v>
      </c>
      <c r="Y1452" s="21">
        <v>0</v>
      </c>
      <c r="Z1452" s="21">
        <v>0</v>
      </c>
      <c r="AA1452" s="21">
        <v>0</v>
      </c>
      <c r="AB1452" s="21">
        <v>0</v>
      </c>
      <c r="AC1452" s="21">
        <v>347789.27</v>
      </c>
      <c r="AD1452" s="21">
        <v>290000</v>
      </c>
      <c r="AE1452" s="21">
        <v>0</v>
      </c>
      <c r="AF1452" s="272" t="s">
        <v>718</v>
      </c>
      <c r="AG1452" s="272" t="s">
        <v>718</v>
      </c>
      <c r="AH1452" s="273" t="s">
        <v>718</v>
      </c>
      <c r="AT1452" s="12" t="e">
        <f>VLOOKUP(C1452,AW:AX,2,FALSE)</f>
        <v>#N/A</v>
      </c>
      <c r="BV1452" s="69" t="b">
        <f>D1452=(E1452+F1452+G1452+H1452+I1452+L1452+N1452+P1452+R1452+T1452+U1452+V1452+AA1452+AB1452+AC1452+AD1452+AE1452)</f>
        <v>1</v>
      </c>
      <c r="BW1452" s="49">
        <v>11707868.220000001</v>
      </c>
      <c r="CE1452" s="12" t="e">
        <f t="shared" si="136"/>
        <v>#N/A</v>
      </c>
      <c r="CL1452" s="12" t="e">
        <f t="shared" si="137"/>
        <v>#N/A</v>
      </c>
    </row>
    <row r="1453" spans="1:90" ht="61.5" x14ac:dyDescent="0.85">
      <c r="A1453" s="12">
        <v>1</v>
      </c>
      <c r="B1453" s="45">
        <f>SUBTOTAL(103,$A$1032:A1453)</f>
        <v>367</v>
      </c>
      <c r="C1453" s="72" t="s">
        <v>154</v>
      </c>
      <c r="D1453" s="21">
        <v>4458809.88</v>
      </c>
      <c r="E1453" s="21">
        <v>0</v>
      </c>
      <c r="F1453" s="21">
        <v>0</v>
      </c>
      <c r="G1453" s="21">
        <v>0</v>
      </c>
      <c r="H1453" s="21">
        <v>0</v>
      </c>
      <c r="I1453" s="21">
        <v>2383548.62</v>
      </c>
      <c r="J1453" s="21">
        <v>0</v>
      </c>
      <c r="K1453" s="23">
        <v>0</v>
      </c>
      <c r="L1453" s="21">
        <v>0</v>
      </c>
      <c r="M1453" s="21">
        <v>0</v>
      </c>
      <c r="N1453" s="21">
        <v>0</v>
      </c>
      <c r="O1453" s="21">
        <v>146</v>
      </c>
      <c r="P1453" s="21">
        <v>1766451.26</v>
      </c>
      <c r="Q1453" s="21">
        <v>0</v>
      </c>
      <c r="R1453" s="21">
        <v>0</v>
      </c>
      <c r="S1453" s="21">
        <v>0</v>
      </c>
      <c r="T1453" s="21">
        <v>0</v>
      </c>
      <c r="U1453" s="21">
        <v>0</v>
      </c>
      <c r="V1453" s="21">
        <v>0</v>
      </c>
      <c r="W1453" s="21">
        <v>0</v>
      </c>
      <c r="X1453" s="21">
        <v>0</v>
      </c>
      <c r="Y1453" s="21">
        <v>0</v>
      </c>
      <c r="Z1453" s="21">
        <v>0</v>
      </c>
      <c r="AA1453" s="21">
        <v>0</v>
      </c>
      <c r="AB1453" s="21">
        <v>0</v>
      </c>
      <c r="AC1453" s="84">
        <v>88810</v>
      </c>
      <c r="AD1453" s="21">
        <v>220000</v>
      </c>
      <c r="AE1453" s="21">
        <v>0</v>
      </c>
      <c r="AF1453" s="24">
        <v>2022</v>
      </c>
      <c r="AG1453" s="24">
        <v>2022</v>
      </c>
      <c r="AH1453" s="25">
        <v>2022</v>
      </c>
      <c r="AT1453" s="12" t="e">
        <f>VLOOKUP(C1453,AW:AX,2,FALSE)</f>
        <v>#N/A</v>
      </c>
      <c r="BW1453" s="49"/>
      <c r="CE1453" s="12" t="e">
        <f t="shared" si="136"/>
        <v>#N/A</v>
      </c>
      <c r="CL1453" s="12" t="e">
        <f t="shared" si="137"/>
        <v>#N/A</v>
      </c>
    </row>
    <row r="1454" spans="1:90" ht="61.5" x14ac:dyDescent="0.85">
      <c r="A1454" s="12">
        <v>1</v>
      </c>
      <c r="B1454" s="45">
        <f>SUBTOTAL(103,$A$1032:A1454)</f>
        <v>368</v>
      </c>
      <c r="C1454" s="15" t="s">
        <v>146</v>
      </c>
      <c r="D1454" s="21">
        <v>4400416.54</v>
      </c>
      <c r="E1454" s="21">
        <v>0</v>
      </c>
      <c r="F1454" s="21">
        <v>0</v>
      </c>
      <c r="G1454" s="21">
        <v>0</v>
      </c>
      <c r="H1454" s="21">
        <v>0</v>
      </c>
      <c r="I1454" s="21">
        <v>0</v>
      </c>
      <c r="J1454" s="21">
        <v>0</v>
      </c>
      <c r="K1454" s="23">
        <v>0</v>
      </c>
      <c r="L1454" s="21">
        <v>0</v>
      </c>
      <c r="M1454" s="21">
        <v>0</v>
      </c>
      <c r="N1454" s="21">
        <v>0</v>
      </c>
      <c r="O1454" s="21">
        <v>0</v>
      </c>
      <c r="P1454" s="21">
        <v>0</v>
      </c>
      <c r="Q1454" s="21">
        <v>1892.17</v>
      </c>
      <c r="R1454" s="21">
        <v>4308220.62</v>
      </c>
      <c r="S1454" s="21">
        <v>0</v>
      </c>
      <c r="T1454" s="21">
        <v>0</v>
      </c>
      <c r="U1454" s="21">
        <v>0</v>
      </c>
      <c r="V1454" s="21">
        <v>0</v>
      </c>
      <c r="W1454" s="21">
        <v>0</v>
      </c>
      <c r="X1454" s="21">
        <v>0</v>
      </c>
      <c r="Y1454" s="21">
        <v>0</v>
      </c>
      <c r="Z1454" s="21">
        <v>0</v>
      </c>
      <c r="AA1454" s="21">
        <v>0</v>
      </c>
      <c r="AB1454" s="21">
        <v>0</v>
      </c>
      <c r="AC1454" s="84">
        <v>92195.92</v>
      </c>
      <c r="AD1454" s="21">
        <v>0</v>
      </c>
      <c r="AE1454" s="21">
        <v>0</v>
      </c>
      <c r="AF1454" s="24" t="s">
        <v>262</v>
      </c>
      <c r="AG1454" s="24">
        <v>2022</v>
      </c>
      <c r="AH1454" s="25">
        <v>2022</v>
      </c>
      <c r="AT1454" s="12" t="e">
        <f>VLOOKUP(C1454,AW:AX,2,FALSE)</f>
        <v>#N/A</v>
      </c>
      <c r="BW1454" s="49"/>
      <c r="CA1454" s="12" t="e">
        <f>VLOOKUP(C1454,CB:CC,2,FALSE)</f>
        <v>#N/A</v>
      </c>
      <c r="CE1454" s="12" t="e">
        <f t="shared" si="136"/>
        <v>#N/A</v>
      </c>
      <c r="CL1454" s="12" t="e">
        <f t="shared" si="137"/>
        <v>#N/A</v>
      </c>
    </row>
    <row r="1455" spans="1:90" ht="61.5" x14ac:dyDescent="0.85">
      <c r="A1455" s="12">
        <v>1</v>
      </c>
      <c r="B1455" s="45">
        <f>SUBTOTAL(103,$A$1032:A1455)</f>
        <v>369</v>
      </c>
      <c r="C1455" s="72" t="s">
        <v>2215</v>
      </c>
      <c r="D1455" s="21">
        <v>3147673.11</v>
      </c>
      <c r="E1455" s="21">
        <v>0</v>
      </c>
      <c r="F1455" s="21">
        <v>0</v>
      </c>
      <c r="G1455" s="21">
        <v>0</v>
      </c>
      <c r="H1455" s="21">
        <v>0</v>
      </c>
      <c r="I1455" s="21">
        <v>0</v>
      </c>
      <c r="J1455" s="21">
        <v>0</v>
      </c>
      <c r="K1455" s="23">
        <v>0</v>
      </c>
      <c r="L1455" s="21">
        <v>0</v>
      </c>
      <c r="M1455" s="21">
        <v>373.3</v>
      </c>
      <c r="N1455" s="21">
        <v>3013190.83</v>
      </c>
      <c r="O1455" s="21">
        <v>0</v>
      </c>
      <c r="P1455" s="21">
        <v>0</v>
      </c>
      <c r="Q1455" s="21">
        <v>0</v>
      </c>
      <c r="R1455" s="21">
        <v>0</v>
      </c>
      <c r="S1455" s="21">
        <v>0</v>
      </c>
      <c r="T1455" s="21">
        <v>0</v>
      </c>
      <c r="U1455" s="21">
        <v>0</v>
      </c>
      <c r="V1455" s="21">
        <v>0</v>
      </c>
      <c r="W1455" s="21">
        <v>0</v>
      </c>
      <c r="X1455" s="21">
        <v>0</v>
      </c>
      <c r="Y1455" s="21">
        <v>0</v>
      </c>
      <c r="Z1455" s="21">
        <v>0</v>
      </c>
      <c r="AA1455" s="21">
        <v>0</v>
      </c>
      <c r="AB1455" s="21">
        <v>0</v>
      </c>
      <c r="AC1455" s="84">
        <v>64482.28</v>
      </c>
      <c r="AD1455" s="21">
        <v>70000</v>
      </c>
      <c r="AE1455" s="21">
        <v>0</v>
      </c>
      <c r="AF1455" s="24">
        <v>2022</v>
      </c>
      <c r="AG1455" s="24">
        <v>2022</v>
      </c>
      <c r="AH1455" s="25">
        <v>2022</v>
      </c>
      <c r="AT1455" s="12" t="e">
        <f>VLOOKUP(C1455,#REF!,2,FALSE)</f>
        <v>#REF!</v>
      </c>
      <c r="BW1455" s="49"/>
      <c r="CE1455" s="12" t="e">
        <f t="shared" si="136"/>
        <v>#N/A</v>
      </c>
      <c r="CL1455" s="12" t="e">
        <f t="shared" si="137"/>
        <v>#N/A</v>
      </c>
    </row>
    <row r="1456" spans="1:90" ht="61.5" x14ac:dyDescent="0.85">
      <c r="A1456" s="12">
        <v>1</v>
      </c>
      <c r="B1456" s="45">
        <f>SUBTOTAL(103,$A$1032:A1456)</f>
        <v>370</v>
      </c>
      <c r="C1456" s="15" t="s">
        <v>2227</v>
      </c>
      <c r="D1456" s="21">
        <v>4882725.07</v>
      </c>
      <c r="E1456" s="26">
        <v>0</v>
      </c>
      <c r="F1456" s="26">
        <v>0</v>
      </c>
      <c r="G1456" s="26">
        <v>0</v>
      </c>
      <c r="H1456" s="26">
        <v>0</v>
      </c>
      <c r="I1456" s="26">
        <v>0</v>
      </c>
      <c r="J1456" s="26">
        <v>0</v>
      </c>
      <c r="K1456" s="52">
        <v>0</v>
      </c>
      <c r="L1456" s="21">
        <v>0</v>
      </c>
      <c r="M1456" s="21">
        <v>800</v>
      </c>
      <c r="N1456" s="21">
        <v>4780424</v>
      </c>
      <c r="O1456" s="21">
        <v>0</v>
      </c>
      <c r="P1456" s="21">
        <v>0</v>
      </c>
      <c r="Q1456" s="21">
        <v>0</v>
      </c>
      <c r="R1456" s="21">
        <v>0</v>
      </c>
      <c r="S1456" s="21">
        <v>0</v>
      </c>
      <c r="T1456" s="21">
        <v>0</v>
      </c>
      <c r="U1456" s="21">
        <v>0</v>
      </c>
      <c r="V1456" s="21">
        <v>0</v>
      </c>
      <c r="W1456" s="21">
        <v>0</v>
      </c>
      <c r="X1456" s="21">
        <v>0</v>
      </c>
      <c r="Y1456" s="21">
        <v>0</v>
      </c>
      <c r="Z1456" s="21">
        <v>0</v>
      </c>
      <c r="AA1456" s="21">
        <v>0</v>
      </c>
      <c r="AB1456" s="21">
        <v>0</v>
      </c>
      <c r="AC1456" s="84">
        <v>102301.07</v>
      </c>
      <c r="AD1456" s="21">
        <v>0</v>
      </c>
      <c r="AE1456" s="21">
        <v>0</v>
      </c>
      <c r="AF1456" s="24" t="s">
        <v>262</v>
      </c>
      <c r="AG1456" s="24">
        <v>2022</v>
      </c>
      <c r="AH1456" s="25">
        <v>2022</v>
      </c>
      <c r="AT1456" s="12" t="e">
        <f t="shared" ref="AT1456:AT1472" si="138">VLOOKUP(C1456,AW:AX,2,FALSE)</f>
        <v>#N/A</v>
      </c>
      <c r="BW1456" s="49"/>
      <c r="CA1456" s="12" t="e">
        <f>VLOOKUP(C1456,CB:CC,2,FALSE)</f>
        <v>#N/A</v>
      </c>
      <c r="CE1456" s="12" t="e">
        <f t="shared" si="136"/>
        <v>#N/A</v>
      </c>
      <c r="CL1456" s="12" t="e">
        <f t="shared" si="137"/>
        <v>#N/A</v>
      </c>
    </row>
    <row r="1457" spans="1:90" ht="61.5" x14ac:dyDescent="0.85">
      <c r="B1457" s="15" t="s">
        <v>821</v>
      </c>
      <c r="C1457" s="257"/>
      <c r="D1457" s="258">
        <v>36996651.140000001</v>
      </c>
      <c r="E1457" s="21">
        <v>0</v>
      </c>
      <c r="F1457" s="21">
        <v>0</v>
      </c>
      <c r="G1457" s="21">
        <v>0</v>
      </c>
      <c r="H1457" s="21">
        <v>0</v>
      </c>
      <c r="I1457" s="21">
        <v>0</v>
      </c>
      <c r="J1457" s="21">
        <v>0</v>
      </c>
      <c r="K1457" s="23">
        <v>0</v>
      </c>
      <c r="L1457" s="21">
        <v>0</v>
      </c>
      <c r="M1457" s="21">
        <v>3728.8</v>
      </c>
      <c r="N1457" s="21">
        <v>36129016.629999995</v>
      </c>
      <c r="O1457" s="21">
        <v>0</v>
      </c>
      <c r="P1457" s="21">
        <v>0</v>
      </c>
      <c r="Q1457" s="21">
        <v>0</v>
      </c>
      <c r="R1457" s="21">
        <v>0</v>
      </c>
      <c r="S1457" s="21">
        <v>0</v>
      </c>
      <c r="T1457" s="21">
        <v>0</v>
      </c>
      <c r="U1457" s="21">
        <v>0</v>
      </c>
      <c r="V1457" s="21">
        <v>0</v>
      </c>
      <c r="W1457" s="21">
        <v>0</v>
      </c>
      <c r="X1457" s="21">
        <v>0</v>
      </c>
      <c r="Y1457" s="21">
        <v>0</v>
      </c>
      <c r="Z1457" s="21">
        <v>0</v>
      </c>
      <c r="AA1457" s="21">
        <v>0</v>
      </c>
      <c r="AB1457" s="21">
        <v>0</v>
      </c>
      <c r="AC1457" s="21">
        <v>567634.51</v>
      </c>
      <c r="AD1457" s="21">
        <v>300000</v>
      </c>
      <c r="AE1457" s="21">
        <v>0</v>
      </c>
      <c r="AF1457" s="272" t="s">
        <v>718</v>
      </c>
      <c r="AG1457" s="272" t="s">
        <v>718</v>
      </c>
      <c r="AH1457" s="273" t="s">
        <v>718</v>
      </c>
      <c r="AT1457" s="12" t="e">
        <f t="shared" si="138"/>
        <v>#N/A</v>
      </c>
      <c r="BV1457" s="69" t="b">
        <f>D1457=(E1457+F1457+G1457+H1457+I1457+L1457+N1457+P1457+R1457+T1457+U1457+V1457+AA1457+AB1457+AC1457+AD1457+AE1457)</f>
        <v>1</v>
      </c>
      <c r="BW1457" s="49">
        <v>9221698.8000000007</v>
      </c>
      <c r="CE1457" s="12" t="e">
        <f t="shared" si="136"/>
        <v>#N/A</v>
      </c>
      <c r="CL1457" s="12" t="e">
        <f t="shared" si="137"/>
        <v>#N/A</v>
      </c>
    </row>
    <row r="1458" spans="1:90" ht="61.5" x14ac:dyDescent="0.85">
      <c r="A1458" s="12">
        <v>1</v>
      </c>
      <c r="B1458" s="45">
        <f>SUBTOTAL(103,$A$1032:A1458)</f>
        <v>371</v>
      </c>
      <c r="C1458" s="72" t="s">
        <v>99</v>
      </c>
      <c r="D1458" s="21">
        <v>9141589.5700000003</v>
      </c>
      <c r="E1458" s="21">
        <v>0</v>
      </c>
      <c r="F1458" s="21">
        <v>0</v>
      </c>
      <c r="G1458" s="21">
        <v>0</v>
      </c>
      <c r="H1458" s="21">
        <v>0</v>
      </c>
      <c r="I1458" s="21">
        <v>0</v>
      </c>
      <c r="J1458" s="21">
        <v>0</v>
      </c>
      <c r="K1458" s="23">
        <v>0</v>
      </c>
      <c r="L1458" s="21">
        <v>0</v>
      </c>
      <c r="M1458" s="21">
        <v>800</v>
      </c>
      <c r="N1458" s="21">
        <v>8897340.0500000007</v>
      </c>
      <c r="O1458" s="21">
        <v>0</v>
      </c>
      <c r="P1458" s="21">
        <v>0</v>
      </c>
      <c r="Q1458" s="21">
        <v>0</v>
      </c>
      <c r="R1458" s="21">
        <v>0</v>
      </c>
      <c r="S1458" s="21">
        <v>0</v>
      </c>
      <c r="T1458" s="21">
        <v>0</v>
      </c>
      <c r="U1458" s="21">
        <v>0</v>
      </c>
      <c r="V1458" s="21">
        <v>0</v>
      </c>
      <c r="W1458" s="21">
        <v>0</v>
      </c>
      <c r="X1458" s="21">
        <v>0</v>
      </c>
      <c r="Y1458" s="21">
        <v>0</v>
      </c>
      <c r="Z1458" s="21">
        <v>0</v>
      </c>
      <c r="AA1458" s="21">
        <v>0</v>
      </c>
      <c r="AB1458" s="21">
        <v>0</v>
      </c>
      <c r="AC1458" s="21">
        <v>94249.52</v>
      </c>
      <c r="AD1458" s="21">
        <v>150000</v>
      </c>
      <c r="AE1458" s="21">
        <v>0</v>
      </c>
      <c r="AF1458" s="24">
        <v>2022</v>
      </c>
      <c r="AG1458" s="24">
        <v>2022</v>
      </c>
      <c r="AH1458" s="25">
        <v>2022</v>
      </c>
      <c r="AT1458" s="12" t="e">
        <f t="shared" si="138"/>
        <v>#N/A</v>
      </c>
      <c r="BW1458" s="49"/>
      <c r="CE1458" s="12">
        <f t="shared" si="136"/>
        <v>1</v>
      </c>
      <c r="CL1458" s="12" t="e">
        <f t="shared" si="137"/>
        <v>#N/A</v>
      </c>
    </row>
    <row r="1459" spans="1:90" ht="61.5" x14ac:dyDescent="0.85">
      <c r="A1459" s="12">
        <v>1</v>
      </c>
      <c r="B1459" s="45">
        <f>SUBTOTAL(103,$A$1032:A1459)</f>
        <v>372</v>
      </c>
      <c r="C1459" s="72" t="s">
        <v>100</v>
      </c>
      <c r="D1459" s="21">
        <v>10377766.869999999</v>
      </c>
      <c r="E1459" s="21">
        <v>0</v>
      </c>
      <c r="F1459" s="21">
        <v>0</v>
      </c>
      <c r="G1459" s="21">
        <v>0</v>
      </c>
      <c r="H1459" s="21">
        <v>0</v>
      </c>
      <c r="I1459" s="21">
        <v>0</v>
      </c>
      <c r="J1459" s="21">
        <v>0</v>
      </c>
      <c r="K1459" s="23">
        <v>0</v>
      </c>
      <c r="L1459" s="21">
        <v>0</v>
      </c>
      <c r="M1459" s="21">
        <v>966</v>
      </c>
      <c r="N1459" s="21">
        <v>10120559.779999999</v>
      </c>
      <c r="O1459" s="21">
        <v>0</v>
      </c>
      <c r="P1459" s="21">
        <v>0</v>
      </c>
      <c r="Q1459" s="21">
        <v>0</v>
      </c>
      <c r="R1459" s="21">
        <v>0</v>
      </c>
      <c r="S1459" s="21">
        <v>0</v>
      </c>
      <c r="T1459" s="21">
        <v>0</v>
      </c>
      <c r="U1459" s="21">
        <v>0</v>
      </c>
      <c r="V1459" s="21">
        <v>0</v>
      </c>
      <c r="W1459" s="21">
        <v>0</v>
      </c>
      <c r="X1459" s="21">
        <v>0</v>
      </c>
      <c r="Y1459" s="21">
        <v>0</v>
      </c>
      <c r="Z1459" s="21">
        <v>0</v>
      </c>
      <c r="AA1459" s="21">
        <v>0</v>
      </c>
      <c r="AB1459" s="21">
        <v>0</v>
      </c>
      <c r="AC1459" s="21">
        <v>107207.09</v>
      </c>
      <c r="AD1459" s="21">
        <v>150000</v>
      </c>
      <c r="AE1459" s="21">
        <v>0</v>
      </c>
      <c r="AF1459" s="24">
        <v>2022</v>
      </c>
      <c r="AG1459" s="24">
        <v>2022</v>
      </c>
      <c r="AH1459" s="25">
        <v>2022</v>
      </c>
      <c r="AT1459" s="12" t="e">
        <f t="shared" si="138"/>
        <v>#N/A</v>
      </c>
      <c r="BW1459" s="49"/>
      <c r="CE1459" s="12">
        <f t="shared" si="136"/>
        <v>1</v>
      </c>
      <c r="CL1459" s="12" t="e">
        <f t="shared" si="137"/>
        <v>#N/A</v>
      </c>
    </row>
    <row r="1460" spans="1:90" ht="61.5" x14ac:dyDescent="0.85">
      <c r="A1460" s="12">
        <v>1</v>
      </c>
      <c r="B1460" s="45">
        <f>SUBTOTAL(103,$A$1032:A1460)</f>
        <v>373</v>
      </c>
      <c r="C1460" s="15" t="s">
        <v>95</v>
      </c>
      <c r="D1460" s="21">
        <v>7615696.4900000002</v>
      </c>
      <c r="E1460" s="21">
        <v>0</v>
      </c>
      <c r="F1460" s="21">
        <v>0</v>
      </c>
      <c r="G1460" s="21">
        <v>0</v>
      </c>
      <c r="H1460" s="21">
        <v>0</v>
      </c>
      <c r="I1460" s="21">
        <v>0</v>
      </c>
      <c r="J1460" s="21">
        <v>0</v>
      </c>
      <c r="K1460" s="52">
        <v>0</v>
      </c>
      <c r="L1460" s="21">
        <v>0</v>
      </c>
      <c r="M1460" s="21">
        <v>910.4</v>
      </c>
      <c r="N1460" s="20">
        <v>7456135.2000000002</v>
      </c>
      <c r="O1460" s="21">
        <v>0</v>
      </c>
      <c r="P1460" s="21">
        <v>0</v>
      </c>
      <c r="Q1460" s="21">
        <v>0</v>
      </c>
      <c r="R1460" s="21">
        <v>0</v>
      </c>
      <c r="S1460" s="21">
        <v>0</v>
      </c>
      <c r="T1460" s="21">
        <v>0</v>
      </c>
      <c r="U1460" s="21">
        <v>0</v>
      </c>
      <c r="V1460" s="21">
        <v>0</v>
      </c>
      <c r="W1460" s="21">
        <v>0</v>
      </c>
      <c r="X1460" s="21">
        <v>0</v>
      </c>
      <c r="Y1460" s="21">
        <v>0</v>
      </c>
      <c r="Z1460" s="21">
        <v>0</v>
      </c>
      <c r="AA1460" s="21">
        <v>0</v>
      </c>
      <c r="AB1460" s="21">
        <v>0</v>
      </c>
      <c r="AC1460" s="84">
        <v>159561.29</v>
      </c>
      <c r="AD1460" s="21">
        <v>0</v>
      </c>
      <c r="AE1460" s="21">
        <v>0</v>
      </c>
      <c r="AF1460" s="24" t="s">
        <v>262</v>
      </c>
      <c r="AG1460" s="24">
        <v>2022</v>
      </c>
      <c r="AH1460" s="25">
        <v>2022</v>
      </c>
      <c r="AT1460" s="12" t="e">
        <f t="shared" si="138"/>
        <v>#N/A</v>
      </c>
      <c r="BW1460" s="49"/>
      <c r="CA1460" s="12" t="e">
        <f>VLOOKUP(C1460,CB:CC,2,FALSE)</f>
        <v>#N/A</v>
      </c>
      <c r="CE1460" s="12" t="e">
        <f t="shared" si="136"/>
        <v>#N/A</v>
      </c>
      <c r="CL1460" s="12" t="e">
        <f t="shared" si="137"/>
        <v>#N/A</v>
      </c>
    </row>
    <row r="1461" spans="1:90" ht="61.5" x14ac:dyDescent="0.85">
      <c r="A1461" s="12">
        <v>1</v>
      </c>
      <c r="B1461" s="45">
        <f>SUBTOTAL(103,$A$1032:A1461)</f>
        <v>374</v>
      </c>
      <c r="C1461" s="15" t="s">
        <v>94</v>
      </c>
      <c r="D1461" s="21">
        <v>9861598.209999999</v>
      </c>
      <c r="E1461" s="21">
        <v>0</v>
      </c>
      <c r="F1461" s="21">
        <v>0</v>
      </c>
      <c r="G1461" s="21">
        <v>0</v>
      </c>
      <c r="H1461" s="21">
        <v>0</v>
      </c>
      <c r="I1461" s="21">
        <v>0</v>
      </c>
      <c r="J1461" s="21">
        <v>0</v>
      </c>
      <c r="K1461" s="52">
        <v>0</v>
      </c>
      <c r="L1461" s="21">
        <v>0</v>
      </c>
      <c r="M1461" s="21">
        <v>1052.4000000000001</v>
      </c>
      <c r="N1461" s="20">
        <v>9654981.5999999996</v>
      </c>
      <c r="O1461" s="21">
        <v>0</v>
      </c>
      <c r="P1461" s="21">
        <v>0</v>
      </c>
      <c r="Q1461" s="21">
        <v>0</v>
      </c>
      <c r="R1461" s="21">
        <v>0</v>
      </c>
      <c r="S1461" s="21">
        <v>0</v>
      </c>
      <c r="T1461" s="21">
        <v>0</v>
      </c>
      <c r="U1461" s="21">
        <v>0</v>
      </c>
      <c r="V1461" s="21">
        <v>0</v>
      </c>
      <c r="W1461" s="21">
        <v>0</v>
      </c>
      <c r="X1461" s="21">
        <v>0</v>
      </c>
      <c r="Y1461" s="21">
        <v>0</v>
      </c>
      <c r="Z1461" s="21">
        <v>0</v>
      </c>
      <c r="AA1461" s="21">
        <v>0</v>
      </c>
      <c r="AB1461" s="21">
        <v>0</v>
      </c>
      <c r="AC1461" s="84">
        <v>206616.61</v>
      </c>
      <c r="AD1461" s="21">
        <v>0</v>
      </c>
      <c r="AE1461" s="21">
        <v>0</v>
      </c>
      <c r="AF1461" s="24" t="s">
        <v>262</v>
      </c>
      <c r="AG1461" s="24">
        <v>2022</v>
      </c>
      <c r="AH1461" s="25">
        <v>2022</v>
      </c>
      <c r="AT1461" s="12" t="e">
        <f t="shared" si="138"/>
        <v>#N/A</v>
      </c>
      <c r="BW1461" s="49"/>
      <c r="CA1461" s="12" t="e">
        <f>VLOOKUP(C1461,CB:CC,2,FALSE)</f>
        <v>#N/A</v>
      </c>
      <c r="CE1461" s="12" t="e">
        <f t="shared" si="136"/>
        <v>#N/A</v>
      </c>
      <c r="CL1461" s="12" t="e">
        <f t="shared" si="137"/>
        <v>#N/A</v>
      </c>
    </row>
    <row r="1462" spans="1:90" ht="61.5" x14ac:dyDescent="0.85">
      <c r="B1462" s="15" t="s">
        <v>848</v>
      </c>
      <c r="C1462" s="15"/>
      <c r="D1462" s="258">
        <v>5421765.7599999998</v>
      </c>
      <c r="E1462" s="21">
        <v>0</v>
      </c>
      <c r="F1462" s="21">
        <v>0</v>
      </c>
      <c r="G1462" s="21">
        <v>0</v>
      </c>
      <c r="H1462" s="21">
        <v>0</v>
      </c>
      <c r="I1462" s="21">
        <v>0</v>
      </c>
      <c r="J1462" s="21">
        <v>0</v>
      </c>
      <c r="K1462" s="23">
        <v>0</v>
      </c>
      <c r="L1462" s="21">
        <v>0</v>
      </c>
      <c r="M1462" s="21">
        <v>643.20000000000005</v>
      </c>
      <c r="N1462" s="21">
        <v>5364935</v>
      </c>
      <c r="O1462" s="21">
        <v>0</v>
      </c>
      <c r="P1462" s="21">
        <v>0</v>
      </c>
      <c r="Q1462" s="21">
        <v>0</v>
      </c>
      <c r="R1462" s="21">
        <v>0</v>
      </c>
      <c r="S1462" s="21">
        <v>0</v>
      </c>
      <c r="T1462" s="21">
        <v>0</v>
      </c>
      <c r="U1462" s="21">
        <v>0</v>
      </c>
      <c r="V1462" s="21">
        <v>0</v>
      </c>
      <c r="W1462" s="21">
        <v>0</v>
      </c>
      <c r="X1462" s="21">
        <v>0</v>
      </c>
      <c r="Y1462" s="21">
        <v>0</v>
      </c>
      <c r="Z1462" s="21">
        <v>0</v>
      </c>
      <c r="AA1462" s="21">
        <v>0</v>
      </c>
      <c r="AB1462" s="21">
        <v>0</v>
      </c>
      <c r="AC1462" s="21">
        <v>56830.76</v>
      </c>
      <c r="AD1462" s="21">
        <v>0</v>
      </c>
      <c r="AE1462" s="21">
        <v>0</v>
      </c>
      <c r="AF1462" s="272" t="s">
        <v>718</v>
      </c>
      <c r="AG1462" s="272" t="s">
        <v>718</v>
      </c>
      <c r="AH1462" s="273" t="s">
        <v>718</v>
      </c>
      <c r="AT1462" s="12" t="e">
        <f t="shared" si="138"/>
        <v>#N/A</v>
      </c>
      <c r="BV1462" s="69" t="b">
        <f>D1462=(E1462+F1462+G1462+H1462+I1462+L1462+N1462+P1462+R1462+T1462+U1462+V1462+AA1462+AB1462+AC1462+AD1462+AE1462)</f>
        <v>1</v>
      </c>
      <c r="BW1462" s="49">
        <v>3623929.1999999997</v>
      </c>
      <c r="CE1462" s="12" t="e">
        <f t="shared" si="136"/>
        <v>#N/A</v>
      </c>
      <c r="CL1462" s="12" t="e">
        <f t="shared" si="137"/>
        <v>#N/A</v>
      </c>
    </row>
    <row r="1463" spans="1:90" ht="61.5" x14ac:dyDescent="0.85">
      <c r="A1463" s="12">
        <v>1</v>
      </c>
      <c r="B1463" s="45">
        <f>SUBTOTAL(103,$A$1032:A1463)</f>
        <v>375</v>
      </c>
      <c r="C1463" s="72" t="s">
        <v>104</v>
      </c>
      <c r="D1463" s="21">
        <v>5421765.7599999998</v>
      </c>
      <c r="E1463" s="21">
        <v>0</v>
      </c>
      <c r="F1463" s="21">
        <v>0</v>
      </c>
      <c r="G1463" s="21">
        <v>0</v>
      </c>
      <c r="H1463" s="21">
        <v>0</v>
      </c>
      <c r="I1463" s="21">
        <v>0</v>
      </c>
      <c r="J1463" s="21">
        <v>0</v>
      </c>
      <c r="K1463" s="23">
        <v>0</v>
      </c>
      <c r="L1463" s="21">
        <v>0</v>
      </c>
      <c r="M1463" s="21">
        <v>643.20000000000005</v>
      </c>
      <c r="N1463" s="21">
        <v>5364935</v>
      </c>
      <c r="O1463" s="21">
        <v>0</v>
      </c>
      <c r="P1463" s="21">
        <v>0</v>
      </c>
      <c r="Q1463" s="21">
        <v>0</v>
      </c>
      <c r="R1463" s="21">
        <v>0</v>
      </c>
      <c r="S1463" s="21">
        <v>0</v>
      </c>
      <c r="T1463" s="21">
        <v>0</v>
      </c>
      <c r="U1463" s="21">
        <v>0</v>
      </c>
      <c r="V1463" s="21">
        <v>0</v>
      </c>
      <c r="W1463" s="21">
        <v>0</v>
      </c>
      <c r="X1463" s="21">
        <v>0</v>
      </c>
      <c r="Y1463" s="21">
        <v>0</v>
      </c>
      <c r="Z1463" s="21">
        <v>0</v>
      </c>
      <c r="AA1463" s="21">
        <v>0</v>
      </c>
      <c r="AB1463" s="21">
        <v>0</v>
      </c>
      <c r="AC1463" s="21">
        <v>56830.76</v>
      </c>
      <c r="AD1463" s="21">
        <v>0</v>
      </c>
      <c r="AE1463" s="21">
        <v>0</v>
      </c>
      <c r="AF1463" s="24" t="s">
        <v>262</v>
      </c>
      <c r="AG1463" s="24">
        <v>2022</v>
      </c>
      <c r="AH1463" s="25">
        <v>2022</v>
      </c>
      <c r="AT1463" s="12" t="e">
        <f t="shared" si="138"/>
        <v>#N/A</v>
      </c>
      <c r="BW1463" s="49"/>
      <c r="CE1463" s="12">
        <f t="shared" si="136"/>
        <v>1</v>
      </c>
      <c r="CL1463" s="12" t="e">
        <f t="shared" si="137"/>
        <v>#N/A</v>
      </c>
    </row>
    <row r="1464" spans="1:90" ht="61.5" x14ac:dyDescent="0.85">
      <c r="B1464" s="15" t="s">
        <v>822</v>
      </c>
      <c r="C1464" s="15"/>
      <c r="D1464" s="258">
        <v>4949954.29</v>
      </c>
      <c r="E1464" s="21">
        <v>0</v>
      </c>
      <c r="F1464" s="21">
        <v>0</v>
      </c>
      <c r="G1464" s="21">
        <v>0</v>
      </c>
      <c r="H1464" s="21">
        <v>0</v>
      </c>
      <c r="I1464" s="21">
        <v>0</v>
      </c>
      <c r="J1464" s="21">
        <v>0</v>
      </c>
      <c r="K1464" s="23">
        <v>0</v>
      </c>
      <c r="L1464" s="21">
        <v>0</v>
      </c>
      <c r="M1464" s="21">
        <v>590</v>
      </c>
      <c r="N1464" s="21">
        <v>4799117.24</v>
      </c>
      <c r="O1464" s="21">
        <v>0</v>
      </c>
      <c r="P1464" s="21">
        <v>0</v>
      </c>
      <c r="Q1464" s="21">
        <v>0</v>
      </c>
      <c r="R1464" s="21">
        <v>0</v>
      </c>
      <c r="S1464" s="21">
        <v>0</v>
      </c>
      <c r="T1464" s="21">
        <v>0</v>
      </c>
      <c r="U1464" s="21">
        <v>0</v>
      </c>
      <c r="V1464" s="21">
        <v>0</v>
      </c>
      <c r="W1464" s="21">
        <v>0</v>
      </c>
      <c r="X1464" s="21">
        <v>0</v>
      </c>
      <c r="Y1464" s="21">
        <v>0</v>
      </c>
      <c r="Z1464" s="21">
        <v>0</v>
      </c>
      <c r="AA1464" s="21">
        <v>0</v>
      </c>
      <c r="AB1464" s="21">
        <v>0</v>
      </c>
      <c r="AC1464" s="21">
        <v>50837.05</v>
      </c>
      <c r="AD1464" s="21">
        <v>100000</v>
      </c>
      <c r="AE1464" s="21">
        <v>0</v>
      </c>
      <c r="AF1464" s="272" t="s">
        <v>718</v>
      </c>
      <c r="AG1464" s="272" t="s">
        <v>718</v>
      </c>
      <c r="AH1464" s="273" t="s">
        <v>718</v>
      </c>
      <c r="AT1464" s="12" t="e">
        <f t="shared" si="138"/>
        <v>#N/A</v>
      </c>
      <c r="BV1464" s="69" t="b">
        <f>D1464=(E1464+F1464+G1464+H1464+I1464+L1464+N1464+P1464+R1464+T1464+U1464+V1464+AA1464+AB1464+AC1464+AD1464+AE1464)</f>
        <v>1</v>
      </c>
      <c r="BW1464" s="49">
        <v>3080862</v>
      </c>
      <c r="CE1464" s="12" t="e">
        <f t="shared" si="136"/>
        <v>#N/A</v>
      </c>
      <c r="CL1464" s="12" t="e">
        <f t="shared" si="137"/>
        <v>#N/A</v>
      </c>
    </row>
    <row r="1465" spans="1:90" ht="61.5" x14ac:dyDescent="0.85">
      <c r="A1465" s="12">
        <v>1</v>
      </c>
      <c r="B1465" s="45">
        <f>SUBTOTAL(103,$A$1032:A1465)</f>
        <v>376</v>
      </c>
      <c r="C1465" s="72" t="s">
        <v>101</v>
      </c>
      <c r="D1465" s="21">
        <v>4949954.29</v>
      </c>
      <c r="E1465" s="21">
        <v>0</v>
      </c>
      <c r="F1465" s="21">
        <v>0</v>
      </c>
      <c r="G1465" s="21">
        <v>0</v>
      </c>
      <c r="H1465" s="21">
        <v>0</v>
      </c>
      <c r="I1465" s="21">
        <v>0</v>
      </c>
      <c r="J1465" s="21">
        <v>0</v>
      </c>
      <c r="K1465" s="23">
        <v>0</v>
      </c>
      <c r="L1465" s="21">
        <v>0</v>
      </c>
      <c r="M1465" s="21">
        <v>590</v>
      </c>
      <c r="N1465" s="21">
        <v>4799117.24</v>
      </c>
      <c r="O1465" s="21">
        <v>0</v>
      </c>
      <c r="P1465" s="21">
        <v>0</v>
      </c>
      <c r="Q1465" s="21">
        <v>0</v>
      </c>
      <c r="R1465" s="21">
        <v>0</v>
      </c>
      <c r="S1465" s="21">
        <v>0</v>
      </c>
      <c r="T1465" s="21">
        <v>0</v>
      </c>
      <c r="U1465" s="21">
        <v>0</v>
      </c>
      <c r="V1465" s="21">
        <v>0</v>
      </c>
      <c r="W1465" s="21">
        <v>0</v>
      </c>
      <c r="X1465" s="21">
        <v>0</v>
      </c>
      <c r="Y1465" s="21">
        <v>0</v>
      </c>
      <c r="Z1465" s="21">
        <v>0</v>
      </c>
      <c r="AA1465" s="21">
        <v>0</v>
      </c>
      <c r="AB1465" s="21">
        <v>0</v>
      </c>
      <c r="AC1465" s="21">
        <v>50837.05</v>
      </c>
      <c r="AD1465" s="21">
        <v>100000</v>
      </c>
      <c r="AE1465" s="21">
        <v>0</v>
      </c>
      <c r="AF1465" s="24">
        <v>2022</v>
      </c>
      <c r="AG1465" s="24">
        <v>2022</v>
      </c>
      <c r="AH1465" s="25">
        <v>2022</v>
      </c>
      <c r="AT1465" s="12" t="e">
        <f t="shared" si="138"/>
        <v>#N/A</v>
      </c>
      <c r="BW1465" s="49"/>
      <c r="CE1465" s="12" t="e">
        <f t="shared" si="136"/>
        <v>#N/A</v>
      </c>
      <c r="CL1465" s="12" t="e">
        <f t="shared" si="137"/>
        <v>#N/A</v>
      </c>
    </row>
    <row r="1466" spans="1:90" ht="61.5" x14ac:dyDescent="0.85">
      <c r="B1466" s="15" t="s">
        <v>823</v>
      </c>
      <c r="C1466" s="15"/>
      <c r="D1466" s="258">
        <v>4195116.42</v>
      </c>
      <c r="E1466" s="21">
        <v>0</v>
      </c>
      <c r="F1466" s="21">
        <v>0</v>
      </c>
      <c r="G1466" s="21">
        <v>0</v>
      </c>
      <c r="H1466" s="21">
        <v>0</v>
      </c>
      <c r="I1466" s="21">
        <v>0</v>
      </c>
      <c r="J1466" s="21">
        <v>0</v>
      </c>
      <c r="K1466" s="23">
        <v>0</v>
      </c>
      <c r="L1466" s="21">
        <v>0</v>
      </c>
      <c r="M1466" s="21">
        <v>500</v>
      </c>
      <c r="N1466" s="21">
        <v>4012610.84</v>
      </c>
      <c r="O1466" s="21">
        <v>0</v>
      </c>
      <c r="P1466" s="21">
        <v>0</v>
      </c>
      <c r="Q1466" s="21">
        <v>0</v>
      </c>
      <c r="R1466" s="21">
        <v>0</v>
      </c>
      <c r="S1466" s="21">
        <v>0</v>
      </c>
      <c r="T1466" s="21">
        <v>0</v>
      </c>
      <c r="U1466" s="21">
        <v>0</v>
      </c>
      <c r="V1466" s="21">
        <v>0</v>
      </c>
      <c r="W1466" s="21">
        <v>0</v>
      </c>
      <c r="X1466" s="21">
        <v>0</v>
      </c>
      <c r="Y1466" s="21">
        <v>0</v>
      </c>
      <c r="Z1466" s="21">
        <v>0</v>
      </c>
      <c r="AA1466" s="21">
        <v>0</v>
      </c>
      <c r="AB1466" s="21">
        <v>0</v>
      </c>
      <c r="AC1466" s="21">
        <v>42505.58</v>
      </c>
      <c r="AD1466" s="21">
        <v>140000</v>
      </c>
      <c r="AE1466" s="21">
        <v>0</v>
      </c>
      <c r="AF1466" s="272" t="s">
        <v>718</v>
      </c>
      <c r="AG1466" s="272" t="s">
        <v>718</v>
      </c>
      <c r="AH1466" s="273" t="s">
        <v>718</v>
      </c>
      <c r="AT1466" s="12" t="e">
        <f t="shared" si="138"/>
        <v>#N/A</v>
      </c>
      <c r="BV1466" s="69" t="b">
        <f>D1466=(E1466+F1466+G1466+H1466+I1466+L1466+N1466+P1466+R1466+T1466+U1466+V1466+AA1466+AB1466+AC1466+AD1466+AE1466)</f>
        <v>1</v>
      </c>
      <c r="BW1466" s="49">
        <v>2610892.59</v>
      </c>
      <c r="CE1466" s="12" t="e">
        <f t="shared" si="136"/>
        <v>#N/A</v>
      </c>
      <c r="CL1466" s="12" t="e">
        <f t="shared" si="137"/>
        <v>#N/A</v>
      </c>
    </row>
    <row r="1467" spans="1:90" ht="61.5" x14ac:dyDescent="0.85">
      <c r="A1467" s="12">
        <v>1</v>
      </c>
      <c r="B1467" s="45">
        <f>SUBTOTAL(103,$A$1032:A1467)</f>
        <v>377</v>
      </c>
      <c r="C1467" s="72" t="s">
        <v>102</v>
      </c>
      <c r="D1467" s="21">
        <v>2122725.2599999998</v>
      </c>
      <c r="E1467" s="21">
        <v>0</v>
      </c>
      <c r="F1467" s="21">
        <v>0</v>
      </c>
      <c r="G1467" s="21">
        <v>0</v>
      </c>
      <c r="H1467" s="21">
        <v>0</v>
      </c>
      <c r="I1467" s="21">
        <v>0</v>
      </c>
      <c r="J1467" s="21">
        <v>0</v>
      </c>
      <c r="K1467" s="23">
        <v>0</v>
      </c>
      <c r="L1467" s="21">
        <v>0</v>
      </c>
      <c r="M1467" s="21">
        <v>253</v>
      </c>
      <c r="N1467" s="21">
        <v>2031208.67</v>
      </c>
      <c r="O1467" s="21">
        <v>0</v>
      </c>
      <c r="P1467" s="21">
        <v>0</v>
      </c>
      <c r="Q1467" s="21">
        <v>0</v>
      </c>
      <c r="R1467" s="21">
        <v>0</v>
      </c>
      <c r="S1467" s="21">
        <v>0</v>
      </c>
      <c r="T1467" s="21">
        <v>0</v>
      </c>
      <c r="U1467" s="21">
        <v>0</v>
      </c>
      <c r="V1467" s="21">
        <v>0</v>
      </c>
      <c r="W1467" s="21">
        <v>0</v>
      </c>
      <c r="X1467" s="21">
        <v>0</v>
      </c>
      <c r="Y1467" s="21">
        <v>0</v>
      </c>
      <c r="Z1467" s="21">
        <v>0</v>
      </c>
      <c r="AA1467" s="21">
        <v>0</v>
      </c>
      <c r="AB1467" s="21">
        <v>0</v>
      </c>
      <c r="AC1467" s="21">
        <v>21516.59</v>
      </c>
      <c r="AD1467" s="21">
        <v>70000</v>
      </c>
      <c r="AE1467" s="21">
        <v>0</v>
      </c>
      <c r="AF1467" s="24">
        <v>2022</v>
      </c>
      <c r="AG1467" s="24">
        <v>2022</v>
      </c>
      <c r="AH1467" s="25">
        <v>2022</v>
      </c>
      <c r="AT1467" s="12" t="e">
        <f t="shared" si="138"/>
        <v>#N/A</v>
      </c>
      <c r="BW1467" s="49"/>
      <c r="CE1467" s="12" t="e">
        <f t="shared" si="136"/>
        <v>#N/A</v>
      </c>
      <c r="CL1467" s="12" t="e">
        <f t="shared" si="137"/>
        <v>#N/A</v>
      </c>
    </row>
    <row r="1468" spans="1:90" ht="61.5" x14ac:dyDescent="0.85">
      <c r="A1468" s="12">
        <v>1</v>
      </c>
      <c r="B1468" s="45">
        <f>SUBTOTAL(103,$A$1032:A1468)</f>
        <v>378</v>
      </c>
      <c r="C1468" s="72" t="s">
        <v>103</v>
      </c>
      <c r="D1468" s="21">
        <v>2072391.16</v>
      </c>
      <c r="E1468" s="21">
        <v>0</v>
      </c>
      <c r="F1468" s="21">
        <v>0</v>
      </c>
      <c r="G1468" s="21">
        <v>0</v>
      </c>
      <c r="H1468" s="21">
        <v>0</v>
      </c>
      <c r="I1468" s="21">
        <v>0</v>
      </c>
      <c r="J1468" s="21">
        <v>0</v>
      </c>
      <c r="K1468" s="23">
        <v>0</v>
      </c>
      <c r="L1468" s="21">
        <v>0</v>
      </c>
      <c r="M1468" s="21">
        <v>247</v>
      </c>
      <c r="N1468" s="21">
        <v>1981402.17</v>
      </c>
      <c r="O1468" s="21">
        <v>0</v>
      </c>
      <c r="P1468" s="21">
        <v>0</v>
      </c>
      <c r="Q1468" s="21">
        <v>0</v>
      </c>
      <c r="R1468" s="21">
        <v>0</v>
      </c>
      <c r="S1468" s="21">
        <v>0</v>
      </c>
      <c r="T1468" s="21">
        <v>0</v>
      </c>
      <c r="U1468" s="21">
        <v>0</v>
      </c>
      <c r="V1468" s="21">
        <v>0</v>
      </c>
      <c r="W1468" s="21">
        <v>0</v>
      </c>
      <c r="X1468" s="21">
        <v>0</v>
      </c>
      <c r="Y1468" s="21">
        <v>0</v>
      </c>
      <c r="Z1468" s="21">
        <v>0</v>
      </c>
      <c r="AA1468" s="21">
        <v>0</v>
      </c>
      <c r="AB1468" s="21">
        <v>0</v>
      </c>
      <c r="AC1468" s="21">
        <v>20988.99</v>
      </c>
      <c r="AD1468" s="21">
        <v>70000</v>
      </c>
      <c r="AE1468" s="21">
        <v>0</v>
      </c>
      <c r="AF1468" s="24">
        <v>2022</v>
      </c>
      <c r="AG1468" s="24">
        <v>2022</v>
      </c>
      <c r="AH1468" s="25">
        <v>2022</v>
      </c>
      <c r="AT1468" s="12" t="e">
        <f t="shared" si="138"/>
        <v>#N/A</v>
      </c>
      <c r="BW1468" s="49"/>
      <c r="CE1468" s="12">
        <f t="shared" si="136"/>
        <v>1</v>
      </c>
      <c r="CL1468" s="12" t="e">
        <f t="shared" si="137"/>
        <v>#N/A</v>
      </c>
    </row>
    <row r="1469" spans="1:90" ht="61.5" x14ac:dyDescent="0.85">
      <c r="B1469" s="15" t="s">
        <v>825</v>
      </c>
      <c r="C1469" s="257"/>
      <c r="D1469" s="258">
        <v>17014118.91</v>
      </c>
      <c r="E1469" s="21">
        <v>0</v>
      </c>
      <c r="F1469" s="21">
        <v>0</v>
      </c>
      <c r="G1469" s="21">
        <v>0</v>
      </c>
      <c r="H1469" s="21">
        <v>0</v>
      </c>
      <c r="I1469" s="21">
        <v>0</v>
      </c>
      <c r="J1469" s="21">
        <v>0</v>
      </c>
      <c r="K1469" s="23">
        <v>0</v>
      </c>
      <c r="L1469" s="21">
        <v>0</v>
      </c>
      <c r="M1469" s="21">
        <v>1206</v>
      </c>
      <c r="N1469" s="21">
        <v>9625840.4400000013</v>
      </c>
      <c r="O1469" s="21">
        <v>0</v>
      </c>
      <c r="P1469" s="21">
        <v>0</v>
      </c>
      <c r="Q1469" s="21">
        <v>1224.5899999999999</v>
      </c>
      <c r="R1469" s="21">
        <v>6659479.6699999999</v>
      </c>
      <c r="S1469" s="21">
        <v>0</v>
      </c>
      <c r="T1469" s="21">
        <v>0</v>
      </c>
      <c r="U1469" s="21">
        <v>0</v>
      </c>
      <c r="V1469" s="21">
        <v>0</v>
      </c>
      <c r="W1469" s="21">
        <v>0</v>
      </c>
      <c r="X1469" s="21">
        <v>0</v>
      </c>
      <c r="Y1469" s="21">
        <v>0</v>
      </c>
      <c r="Z1469" s="21">
        <v>0</v>
      </c>
      <c r="AA1469" s="21">
        <v>0</v>
      </c>
      <c r="AB1469" s="21">
        <v>0</v>
      </c>
      <c r="AC1469" s="21">
        <v>348505.83999999997</v>
      </c>
      <c r="AD1469" s="21">
        <v>260292.96</v>
      </c>
      <c r="AE1469" s="21">
        <v>120000</v>
      </c>
      <c r="AF1469" s="272" t="s">
        <v>718</v>
      </c>
      <c r="AG1469" s="272" t="s">
        <v>718</v>
      </c>
      <c r="AH1469" s="273" t="s">
        <v>718</v>
      </c>
      <c r="AT1469" s="12" t="e">
        <f t="shared" si="138"/>
        <v>#N/A</v>
      </c>
      <c r="BV1469" s="69" t="b">
        <f>D1469=(E1469+F1469+G1469+H1469+I1469+L1469+N1469+P1469+R1469+T1469+U1469+V1469+AA1469+AB1469+AC1469+AD1469+AE1469)</f>
        <v>1</v>
      </c>
      <c r="BW1469" s="49">
        <v>6332416.4000000004</v>
      </c>
      <c r="CE1469" s="12" t="e">
        <f t="shared" si="136"/>
        <v>#N/A</v>
      </c>
      <c r="CL1469" s="12" t="e">
        <f t="shared" si="137"/>
        <v>#N/A</v>
      </c>
    </row>
    <row r="1470" spans="1:90" ht="61.5" x14ac:dyDescent="0.85">
      <c r="A1470" s="12">
        <v>1</v>
      </c>
      <c r="B1470" s="45">
        <f>SUBTOTAL(103,$A$1032:A1470)</f>
        <v>379</v>
      </c>
      <c r="C1470" s="72" t="s">
        <v>190</v>
      </c>
      <c r="D1470" s="21">
        <v>5900701.2100000009</v>
      </c>
      <c r="E1470" s="21">
        <v>0</v>
      </c>
      <c r="F1470" s="21">
        <v>0</v>
      </c>
      <c r="G1470" s="21">
        <v>0</v>
      </c>
      <c r="H1470" s="21">
        <v>0</v>
      </c>
      <c r="I1470" s="21">
        <v>0</v>
      </c>
      <c r="J1470" s="21">
        <v>0</v>
      </c>
      <c r="K1470" s="23">
        <v>0</v>
      </c>
      <c r="L1470" s="21">
        <v>0</v>
      </c>
      <c r="M1470" s="21">
        <v>696</v>
      </c>
      <c r="N1470" s="21">
        <v>5700564.2400000002</v>
      </c>
      <c r="O1470" s="21">
        <v>0</v>
      </c>
      <c r="P1470" s="21">
        <v>0</v>
      </c>
      <c r="Q1470" s="21">
        <v>0</v>
      </c>
      <c r="R1470" s="21">
        <v>0</v>
      </c>
      <c r="S1470" s="21">
        <v>0</v>
      </c>
      <c r="T1470" s="21">
        <v>0</v>
      </c>
      <c r="U1470" s="21">
        <v>0</v>
      </c>
      <c r="V1470" s="21">
        <v>0</v>
      </c>
      <c r="W1470" s="21">
        <v>0</v>
      </c>
      <c r="X1470" s="21">
        <v>0</v>
      </c>
      <c r="Y1470" s="21">
        <v>0</v>
      </c>
      <c r="Z1470" s="21">
        <v>0</v>
      </c>
      <c r="AA1470" s="21">
        <v>0</v>
      </c>
      <c r="AB1470" s="21">
        <v>0</v>
      </c>
      <c r="AC1470" s="84">
        <v>121992.07</v>
      </c>
      <c r="AD1470" s="21">
        <v>78144.899999999994</v>
      </c>
      <c r="AE1470" s="21">
        <v>0</v>
      </c>
      <c r="AF1470" s="24">
        <v>2022</v>
      </c>
      <c r="AG1470" s="24">
        <v>2022</v>
      </c>
      <c r="AH1470" s="25">
        <v>2022</v>
      </c>
      <c r="AT1470" s="12" t="e">
        <f t="shared" si="138"/>
        <v>#N/A</v>
      </c>
      <c r="BW1470" s="49"/>
      <c r="CE1470" s="12" t="e">
        <f t="shared" si="136"/>
        <v>#N/A</v>
      </c>
      <c r="CL1470" s="12">
        <f t="shared" si="137"/>
        <v>78144.899999999994</v>
      </c>
    </row>
    <row r="1471" spans="1:90" ht="61.5" x14ac:dyDescent="0.85">
      <c r="A1471" s="12">
        <v>1</v>
      </c>
      <c r="B1471" s="45">
        <f>SUBTOTAL(103,$A$1032:A1471)</f>
        <v>380</v>
      </c>
      <c r="C1471" s="72" t="s">
        <v>191</v>
      </c>
      <c r="D1471" s="21">
        <v>3459658.5100000002</v>
      </c>
      <c r="E1471" s="21">
        <v>0</v>
      </c>
      <c r="F1471" s="21">
        <v>0</v>
      </c>
      <c r="G1471" s="21">
        <v>0</v>
      </c>
      <c r="H1471" s="21">
        <v>0</v>
      </c>
      <c r="I1471" s="21">
        <v>0</v>
      </c>
      <c r="J1471" s="21">
        <v>0</v>
      </c>
      <c r="K1471" s="23">
        <v>0</v>
      </c>
      <c r="L1471" s="21">
        <v>0</v>
      </c>
      <c r="M1471" s="21">
        <v>0</v>
      </c>
      <c r="N1471" s="21">
        <v>0</v>
      </c>
      <c r="O1471" s="21">
        <v>0</v>
      </c>
      <c r="P1471" s="21">
        <v>0</v>
      </c>
      <c r="Q1471" s="21">
        <v>605.54999999999995</v>
      </c>
      <c r="R1471" s="21">
        <v>3387173.0100000002</v>
      </c>
      <c r="S1471" s="21">
        <v>0</v>
      </c>
      <c r="T1471" s="21">
        <v>0</v>
      </c>
      <c r="U1471" s="21">
        <v>0</v>
      </c>
      <c r="V1471" s="21">
        <v>0</v>
      </c>
      <c r="W1471" s="21">
        <v>0</v>
      </c>
      <c r="X1471" s="21">
        <v>0</v>
      </c>
      <c r="Y1471" s="21">
        <v>0</v>
      </c>
      <c r="Z1471" s="21">
        <v>0</v>
      </c>
      <c r="AA1471" s="21">
        <v>0</v>
      </c>
      <c r="AB1471" s="21">
        <v>0</v>
      </c>
      <c r="AC1471" s="84">
        <v>72485.5</v>
      </c>
      <c r="AD1471" s="21">
        <v>0</v>
      </c>
      <c r="AE1471" s="21">
        <v>0</v>
      </c>
      <c r="AF1471" s="24" t="s">
        <v>262</v>
      </c>
      <c r="AG1471" s="24">
        <v>2022</v>
      </c>
      <c r="AH1471" s="25">
        <v>2022</v>
      </c>
      <c r="AT1471" s="12" t="e">
        <f t="shared" si="138"/>
        <v>#N/A</v>
      </c>
      <c r="BW1471" s="49"/>
      <c r="CE1471" s="12" t="e">
        <f t="shared" si="136"/>
        <v>#N/A</v>
      </c>
      <c r="CL1471" s="12" t="e">
        <f t="shared" si="137"/>
        <v>#N/A</v>
      </c>
    </row>
    <row r="1472" spans="1:90" ht="61.5" x14ac:dyDescent="0.85">
      <c r="A1472" s="12">
        <v>1</v>
      </c>
      <c r="B1472" s="45">
        <f>SUBTOTAL(103,$A$1032:A1472)</f>
        <v>381</v>
      </c>
      <c r="C1472" s="72" t="s">
        <v>192</v>
      </c>
      <c r="D1472" s="21">
        <v>3342334.02</v>
      </c>
      <c r="E1472" s="21">
        <v>0</v>
      </c>
      <c r="F1472" s="21">
        <v>0</v>
      </c>
      <c r="G1472" s="21">
        <v>0</v>
      </c>
      <c r="H1472" s="21">
        <v>0</v>
      </c>
      <c r="I1472" s="21">
        <v>0</v>
      </c>
      <c r="J1472" s="21">
        <v>0</v>
      </c>
      <c r="K1472" s="23">
        <v>0</v>
      </c>
      <c r="L1472" s="21">
        <v>0</v>
      </c>
      <c r="M1472" s="21">
        <v>0</v>
      </c>
      <c r="N1472" s="21">
        <v>0</v>
      </c>
      <c r="O1472" s="21">
        <v>0</v>
      </c>
      <c r="P1472" s="21">
        <v>0</v>
      </c>
      <c r="Q1472" s="21">
        <v>619.04</v>
      </c>
      <c r="R1472" s="21">
        <v>3272306.66</v>
      </c>
      <c r="S1472" s="21">
        <v>0</v>
      </c>
      <c r="T1472" s="21">
        <v>0</v>
      </c>
      <c r="U1472" s="21">
        <v>0</v>
      </c>
      <c r="V1472" s="21">
        <v>0</v>
      </c>
      <c r="W1472" s="21">
        <v>0</v>
      </c>
      <c r="X1472" s="21">
        <v>0</v>
      </c>
      <c r="Y1472" s="21">
        <v>0</v>
      </c>
      <c r="Z1472" s="21">
        <v>0</v>
      </c>
      <c r="AA1472" s="21">
        <v>0</v>
      </c>
      <c r="AB1472" s="21">
        <v>0</v>
      </c>
      <c r="AC1472" s="84">
        <v>70027.360000000001</v>
      </c>
      <c r="AD1472" s="21">
        <v>0</v>
      </c>
      <c r="AE1472" s="21">
        <v>0</v>
      </c>
      <c r="AF1472" s="24" t="s">
        <v>262</v>
      </c>
      <c r="AG1472" s="24">
        <v>2022</v>
      </c>
      <c r="AH1472" s="25">
        <v>2022</v>
      </c>
      <c r="AT1472" s="12" t="e">
        <f t="shared" si="138"/>
        <v>#N/A</v>
      </c>
      <c r="BW1472" s="49"/>
      <c r="CE1472" s="12" t="e">
        <f t="shared" si="136"/>
        <v>#N/A</v>
      </c>
      <c r="CL1472" s="12" t="e">
        <f t="shared" si="137"/>
        <v>#N/A</v>
      </c>
    </row>
    <row r="1473" spans="1:90" ht="61.5" x14ac:dyDescent="0.85">
      <c r="A1473" s="12">
        <v>1</v>
      </c>
      <c r="B1473" s="45">
        <f>SUBTOTAL(103,$A$1032:A1473)</f>
        <v>382</v>
      </c>
      <c r="C1473" s="15" t="s">
        <v>186</v>
      </c>
      <c r="D1473" s="21">
        <v>4311425.17</v>
      </c>
      <c r="E1473" s="21">
        <v>0</v>
      </c>
      <c r="F1473" s="21">
        <v>0</v>
      </c>
      <c r="G1473" s="21">
        <v>0</v>
      </c>
      <c r="H1473" s="21">
        <v>0</v>
      </c>
      <c r="I1473" s="21">
        <v>0</v>
      </c>
      <c r="J1473" s="21">
        <v>0</v>
      </c>
      <c r="K1473" s="52">
        <v>0</v>
      </c>
      <c r="L1473" s="21">
        <v>0</v>
      </c>
      <c r="M1473" s="21">
        <v>510</v>
      </c>
      <c r="N1473" s="21">
        <v>3925276.2</v>
      </c>
      <c r="O1473" s="21">
        <v>0</v>
      </c>
      <c r="P1473" s="21">
        <v>0</v>
      </c>
      <c r="Q1473" s="21">
        <v>0</v>
      </c>
      <c r="R1473" s="21">
        <v>0</v>
      </c>
      <c r="S1473" s="21">
        <v>0</v>
      </c>
      <c r="T1473" s="21">
        <v>0</v>
      </c>
      <c r="U1473" s="21">
        <v>0</v>
      </c>
      <c r="V1473" s="21">
        <v>0</v>
      </c>
      <c r="W1473" s="21">
        <v>0</v>
      </c>
      <c r="X1473" s="21">
        <v>0</v>
      </c>
      <c r="Y1473" s="21">
        <v>0</v>
      </c>
      <c r="Z1473" s="21">
        <v>0</v>
      </c>
      <c r="AA1473" s="21">
        <v>0</v>
      </c>
      <c r="AB1473" s="21">
        <v>0</v>
      </c>
      <c r="AC1473" s="84">
        <v>84000.91</v>
      </c>
      <c r="AD1473" s="21">
        <v>182148.06</v>
      </c>
      <c r="AE1473" s="21">
        <v>120000</v>
      </c>
      <c r="AF1473" s="24">
        <v>2022</v>
      </c>
      <c r="AG1473" s="24">
        <v>2022</v>
      </c>
      <c r="AH1473" s="25">
        <v>2022</v>
      </c>
      <c r="BW1473" s="49"/>
    </row>
    <row r="1474" spans="1:90" ht="61.5" x14ac:dyDescent="0.85">
      <c r="B1474" s="15" t="s">
        <v>826</v>
      </c>
      <c r="C1474" s="15"/>
      <c r="D1474" s="258">
        <v>12085814.91</v>
      </c>
      <c r="E1474" s="21">
        <v>0</v>
      </c>
      <c r="F1474" s="21">
        <v>0</v>
      </c>
      <c r="G1474" s="21">
        <v>0</v>
      </c>
      <c r="H1474" s="21">
        <v>0</v>
      </c>
      <c r="I1474" s="21">
        <v>0</v>
      </c>
      <c r="J1474" s="21">
        <v>0</v>
      </c>
      <c r="K1474" s="23">
        <v>0</v>
      </c>
      <c r="L1474" s="21">
        <v>0</v>
      </c>
      <c r="M1474" s="21">
        <v>1637.95</v>
      </c>
      <c r="N1474" s="21">
        <v>11663006.25</v>
      </c>
      <c r="O1474" s="21">
        <v>0</v>
      </c>
      <c r="P1474" s="21">
        <v>0</v>
      </c>
      <c r="Q1474" s="21">
        <v>0</v>
      </c>
      <c r="R1474" s="21">
        <v>0</v>
      </c>
      <c r="S1474" s="21">
        <v>0</v>
      </c>
      <c r="T1474" s="21">
        <v>0</v>
      </c>
      <c r="U1474" s="21">
        <v>0</v>
      </c>
      <c r="V1474" s="21">
        <v>0</v>
      </c>
      <c r="W1474" s="21">
        <v>0</v>
      </c>
      <c r="X1474" s="21">
        <v>0</v>
      </c>
      <c r="Y1474" s="21">
        <v>0</v>
      </c>
      <c r="Z1474" s="21">
        <v>0</v>
      </c>
      <c r="AA1474" s="21">
        <v>0</v>
      </c>
      <c r="AB1474" s="21">
        <v>0</v>
      </c>
      <c r="AC1474" s="21">
        <v>249588.33</v>
      </c>
      <c r="AD1474" s="21">
        <v>173220.33000000002</v>
      </c>
      <c r="AE1474" s="21">
        <v>0</v>
      </c>
      <c r="AF1474" s="272" t="s">
        <v>718</v>
      </c>
      <c r="AG1474" s="272" t="s">
        <v>718</v>
      </c>
      <c r="AH1474" s="273" t="s">
        <v>718</v>
      </c>
      <c r="AT1474" s="12" t="e">
        <f t="shared" ref="AT1474:AT1489" si="139">VLOOKUP(C1474,AW:AX,2,FALSE)</f>
        <v>#N/A</v>
      </c>
      <c r="BV1474" s="69" t="b">
        <f>D1474=(E1474+F1474+G1474+H1474+I1474+L1474+N1474+P1474+R1474+T1474+U1474+V1474+AA1474+AB1474+AC1474+AD1474+AE1474)</f>
        <v>1</v>
      </c>
      <c r="BW1474" s="49">
        <v>4686244.08</v>
      </c>
      <c r="CE1474" s="12" t="e">
        <f t="shared" ref="CE1474:CE1492" si="140">VLOOKUP(C1474,CF:CG,2,FALSE)</f>
        <v>#N/A</v>
      </c>
      <c r="CL1474" s="12" t="e">
        <f t="shared" ref="CL1474:CL1493" si="141">VLOOKUP(C1474,CM:CN,2,FALSE)</f>
        <v>#N/A</v>
      </c>
    </row>
    <row r="1475" spans="1:90" ht="61.5" x14ac:dyDescent="0.85">
      <c r="A1475" s="12">
        <v>1</v>
      </c>
      <c r="B1475" s="45">
        <f>SUBTOTAL(103,$A$1032:A1475)</f>
        <v>383</v>
      </c>
      <c r="C1475" s="72" t="s">
        <v>1323</v>
      </c>
      <c r="D1475" s="21">
        <v>6104044.4800000004</v>
      </c>
      <c r="E1475" s="21">
        <v>0</v>
      </c>
      <c r="F1475" s="21">
        <v>0</v>
      </c>
      <c r="G1475" s="21">
        <v>0</v>
      </c>
      <c r="H1475" s="21">
        <v>0</v>
      </c>
      <c r="I1475" s="21">
        <v>0</v>
      </c>
      <c r="J1475" s="21">
        <v>0</v>
      </c>
      <c r="K1475" s="23">
        <v>0</v>
      </c>
      <c r="L1475" s="21">
        <v>0</v>
      </c>
      <c r="M1475" s="21">
        <v>720</v>
      </c>
      <c r="N1475" s="21">
        <v>5876950.1500000004</v>
      </c>
      <c r="O1475" s="21">
        <v>0</v>
      </c>
      <c r="P1475" s="21">
        <v>0</v>
      </c>
      <c r="Q1475" s="21">
        <v>0</v>
      </c>
      <c r="R1475" s="21">
        <v>0</v>
      </c>
      <c r="S1475" s="21">
        <v>0</v>
      </c>
      <c r="T1475" s="21">
        <v>0</v>
      </c>
      <c r="U1475" s="21">
        <v>0</v>
      </c>
      <c r="V1475" s="21">
        <v>0</v>
      </c>
      <c r="W1475" s="21">
        <v>0</v>
      </c>
      <c r="X1475" s="21">
        <v>0</v>
      </c>
      <c r="Y1475" s="21">
        <v>0</v>
      </c>
      <c r="Z1475" s="21">
        <v>0</v>
      </c>
      <c r="AA1475" s="21">
        <v>0</v>
      </c>
      <c r="AB1475" s="21">
        <v>0</v>
      </c>
      <c r="AC1475" s="84">
        <v>125766.73</v>
      </c>
      <c r="AD1475" s="21">
        <v>101327.6</v>
      </c>
      <c r="AE1475" s="21">
        <v>0</v>
      </c>
      <c r="AF1475" s="24">
        <v>2022</v>
      </c>
      <c r="AG1475" s="24">
        <v>2022</v>
      </c>
      <c r="AH1475" s="25">
        <v>2022</v>
      </c>
      <c r="AT1475" s="12" t="e">
        <f t="shared" si="139"/>
        <v>#N/A</v>
      </c>
      <c r="BW1475" s="49"/>
      <c r="CE1475" s="12" t="e">
        <f t="shared" si="140"/>
        <v>#N/A</v>
      </c>
      <c r="CL1475" s="12">
        <f t="shared" si="141"/>
        <v>101327.6</v>
      </c>
    </row>
    <row r="1476" spans="1:90" ht="61.5" x14ac:dyDescent="0.85">
      <c r="A1476" s="12">
        <v>1</v>
      </c>
      <c r="B1476" s="45">
        <f>SUBTOTAL(103,$A$1032:A1476)</f>
        <v>384</v>
      </c>
      <c r="C1476" s="15" t="s">
        <v>2216</v>
      </c>
      <c r="D1476" s="21">
        <v>2841580.76</v>
      </c>
      <c r="E1476" s="21">
        <v>0</v>
      </c>
      <c r="F1476" s="21">
        <v>0</v>
      </c>
      <c r="G1476" s="21">
        <v>0</v>
      </c>
      <c r="H1476" s="21">
        <v>0</v>
      </c>
      <c r="I1476" s="21">
        <v>0</v>
      </c>
      <c r="J1476" s="21">
        <v>0</v>
      </c>
      <c r="K1476" s="52">
        <v>0</v>
      </c>
      <c r="L1476" s="21">
        <v>0</v>
      </c>
      <c r="M1476" s="21">
        <v>567.95000000000005</v>
      </c>
      <c r="N1476" s="21">
        <v>2782045</v>
      </c>
      <c r="O1476" s="21">
        <v>0</v>
      </c>
      <c r="P1476" s="21">
        <v>0</v>
      </c>
      <c r="Q1476" s="21">
        <v>0</v>
      </c>
      <c r="R1476" s="21">
        <v>0</v>
      </c>
      <c r="S1476" s="21">
        <v>0</v>
      </c>
      <c r="T1476" s="21">
        <v>0</v>
      </c>
      <c r="U1476" s="21">
        <v>0</v>
      </c>
      <c r="V1476" s="21">
        <v>0</v>
      </c>
      <c r="W1476" s="21">
        <v>0</v>
      </c>
      <c r="X1476" s="21">
        <v>0</v>
      </c>
      <c r="Y1476" s="21">
        <v>0</v>
      </c>
      <c r="Z1476" s="21">
        <v>0</v>
      </c>
      <c r="AA1476" s="21">
        <v>0</v>
      </c>
      <c r="AB1476" s="21">
        <v>0</v>
      </c>
      <c r="AC1476" s="84">
        <v>59535.76</v>
      </c>
      <c r="AD1476" s="29">
        <v>0</v>
      </c>
      <c r="AE1476" s="21">
        <v>0</v>
      </c>
      <c r="AF1476" s="24" t="s">
        <v>262</v>
      </c>
      <c r="AG1476" s="24">
        <v>2022</v>
      </c>
      <c r="AH1476" s="25">
        <v>2022</v>
      </c>
      <c r="AT1476" s="12" t="e">
        <f t="shared" si="139"/>
        <v>#N/A</v>
      </c>
      <c r="BW1476" s="49"/>
      <c r="CA1476" s="12" t="e">
        <f>VLOOKUP(C1476,CB:CC,2,FALSE)</f>
        <v>#N/A</v>
      </c>
      <c r="CE1476" s="12" t="e">
        <f t="shared" si="140"/>
        <v>#N/A</v>
      </c>
      <c r="CL1476" s="12" t="e">
        <f t="shared" si="141"/>
        <v>#N/A</v>
      </c>
    </row>
    <row r="1477" spans="1:90" ht="61.5" x14ac:dyDescent="0.85">
      <c r="A1477" s="12">
        <v>1</v>
      </c>
      <c r="B1477" s="45">
        <f>SUBTOTAL(103,$A$1032:A1477)</f>
        <v>385</v>
      </c>
      <c r="C1477" s="15" t="s">
        <v>2966</v>
      </c>
      <c r="D1477" s="21">
        <v>3140189.67</v>
      </c>
      <c r="E1477" s="21">
        <v>0</v>
      </c>
      <c r="F1477" s="21">
        <v>0</v>
      </c>
      <c r="G1477" s="21">
        <v>0</v>
      </c>
      <c r="H1477" s="21">
        <v>0</v>
      </c>
      <c r="I1477" s="21">
        <v>0</v>
      </c>
      <c r="J1477" s="21">
        <v>0</v>
      </c>
      <c r="K1477" s="52">
        <v>0</v>
      </c>
      <c r="L1477" s="21">
        <v>0</v>
      </c>
      <c r="M1477" s="21">
        <v>350</v>
      </c>
      <c r="N1477" s="21">
        <v>3004011.1</v>
      </c>
      <c r="O1477" s="21">
        <v>0</v>
      </c>
      <c r="P1477" s="21">
        <v>0</v>
      </c>
      <c r="Q1477" s="21">
        <v>0</v>
      </c>
      <c r="R1477" s="21">
        <v>0</v>
      </c>
      <c r="S1477" s="21">
        <v>0</v>
      </c>
      <c r="T1477" s="21">
        <v>0</v>
      </c>
      <c r="U1477" s="21">
        <v>0</v>
      </c>
      <c r="V1477" s="21">
        <v>0</v>
      </c>
      <c r="W1477" s="21">
        <v>0</v>
      </c>
      <c r="X1477" s="21">
        <v>0</v>
      </c>
      <c r="Y1477" s="21">
        <v>0</v>
      </c>
      <c r="Z1477" s="21">
        <v>0</v>
      </c>
      <c r="AA1477" s="21">
        <v>0</v>
      </c>
      <c r="AB1477" s="21">
        <v>0</v>
      </c>
      <c r="AC1477" s="84">
        <v>64285.84</v>
      </c>
      <c r="AD1477" s="21">
        <v>71892.73</v>
      </c>
      <c r="AE1477" s="21">
        <v>0</v>
      </c>
      <c r="AF1477" s="24">
        <v>2022</v>
      </c>
      <c r="AG1477" s="24">
        <v>2022</v>
      </c>
      <c r="AH1477" s="25">
        <v>2022</v>
      </c>
      <c r="AT1477" s="12" t="e">
        <f t="shared" si="139"/>
        <v>#N/A</v>
      </c>
      <c r="BW1477" s="49"/>
      <c r="CA1477" s="12" t="e">
        <f>VLOOKUP(C1477,CB:CC,2,FALSE)</f>
        <v>#N/A</v>
      </c>
      <c r="CE1477" s="12" t="e">
        <f t="shared" si="140"/>
        <v>#N/A</v>
      </c>
      <c r="CL1477" s="12">
        <f t="shared" si="141"/>
        <v>71892.73</v>
      </c>
    </row>
    <row r="1478" spans="1:90" ht="61.5" x14ac:dyDescent="0.85">
      <c r="B1478" s="15" t="s">
        <v>828</v>
      </c>
      <c r="C1478" s="15"/>
      <c r="D1478" s="258">
        <v>6137894.0300000003</v>
      </c>
      <c r="E1478" s="21">
        <v>0</v>
      </c>
      <c r="F1478" s="21">
        <v>0</v>
      </c>
      <c r="G1478" s="21">
        <v>0</v>
      </c>
      <c r="H1478" s="21">
        <v>0</v>
      </c>
      <c r="I1478" s="21">
        <v>0</v>
      </c>
      <c r="J1478" s="21">
        <v>0</v>
      </c>
      <c r="K1478" s="23">
        <v>0</v>
      </c>
      <c r="L1478" s="21">
        <v>0</v>
      </c>
      <c r="M1478" s="21">
        <v>724</v>
      </c>
      <c r="N1478" s="21">
        <v>5899941.9800000004</v>
      </c>
      <c r="O1478" s="21">
        <v>0</v>
      </c>
      <c r="P1478" s="21">
        <v>0</v>
      </c>
      <c r="Q1478" s="21">
        <v>0</v>
      </c>
      <c r="R1478" s="21">
        <v>0</v>
      </c>
      <c r="S1478" s="21">
        <v>0</v>
      </c>
      <c r="T1478" s="21">
        <v>0</v>
      </c>
      <c r="U1478" s="21">
        <v>0</v>
      </c>
      <c r="V1478" s="21">
        <v>0</v>
      </c>
      <c r="W1478" s="21">
        <v>0</v>
      </c>
      <c r="X1478" s="21">
        <v>0</v>
      </c>
      <c r="Y1478" s="21">
        <v>0</v>
      </c>
      <c r="Z1478" s="21">
        <v>0</v>
      </c>
      <c r="AA1478" s="21">
        <v>0</v>
      </c>
      <c r="AB1478" s="21">
        <v>0</v>
      </c>
      <c r="AC1478" s="21">
        <v>126258.76</v>
      </c>
      <c r="AD1478" s="21">
        <v>111693.29</v>
      </c>
      <c r="AE1478" s="21">
        <v>0</v>
      </c>
      <c r="AF1478" s="272" t="s">
        <v>718</v>
      </c>
      <c r="AG1478" s="272" t="s">
        <v>718</v>
      </c>
      <c r="AH1478" s="273" t="s">
        <v>718</v>
      </c>
      <c r="AT1478" s="12" t="e">
        <f t="shared" si="139"/>
        <v>#N/A</v>
      </c>
      <c r="BV1478" s="69" t="b">
        <f>D1478=(E1478+F1478+G1478+H1478+I1478+L1478+N1478+P1478+R1478+T1478+U1478+V1478+AA1478+AB1478+AC1478+AD1478+AE1478)</f>
        <v>1</v>
      </c>
      <c r="BW1478" s="49">
        <v>3600600</v>
      </c>
      <c r="CE1478" s="12" t="e">
        <f t="shared" si="140"/>
        <v>#N/A</v>
      </c>
      <c r="CL1478" s="12" t="e">
        <f t="shared" si="141"/>
        <v>#N/A</v>
      </c>
    </row>
    <row r="1479" spans="1:90" ht="61.5" x14ac:dyDescent="0.85">
      <c r="A1479" s="12">
        <v>1</v>
      </c>
      <c r="B1479" s="45">
        <f>SUBTOTAL(103,$A$1032:A1479)</f>
        <v>386</v>
      </c>
      <c r="C1479" s="72" t="s">
        <v>2205</v>
      </c>
      <c r="D1479" s="21">
        <v>6137894.0300000003</v>
      </c>
      <c r="E1479" s="21">
        <v>0</v>
      </c>
      <c r="F1479" s="21">
        <v>0</v>
      </c>
      <c r="G1479" s="21">
        <v>0</v>
      </c>
      <c r="H1479" s="21">
        <v>0</v>
      </c>
      <c r="I1479" s="21">
        <v>0</v>
      </c>
      <c r="J1479" s="21">
        <v>0</v>
      </c>
      <c r="K1479" s="23">
        <v>0</v>
      </c>
      <c r="L1479" s="21">
        <v>0</v>
      </c>
      <c r="M1479" s="21">
        <v>724</v>
      </c>
      <c r="N1479" s="21">
        <v>5899941.9800000004</v>
      </c>
      <c r="O1479" s="21">
        <v>0</v>
      </c>
      <c r="P1479" s="21">
        <v>0</v>
      </c>
      <c r="Q1479" s="21">
        <v>0</v>
      </c>
      <c r="R1479" s="21">
        <v>0</v>
      </c>
      <c r="S1479" s="21">
        <v>0</v>
      </c>
      <c r="T1479" s="21">
        <v>0</v>
      </c>
      <c r="U1479" s="21">
        <v>0</v>
      </c>
      <c r="V1479" s="21">
        <v>0</v>
      </c>
      <c r="W1479" s="21">
        <v>0</v>
      </c>
      <c r="X1479" s="21">
        <v>0</v>
      </c>
      <c r="Y1479" s="21">
        <v>0</v>
      </c>
      <c r="Z1479" s="21">
        <v>0</v>
      </c>
      <c r="AA1479" s="21">
        <v>0</v>
      </c>
      <c r="AB1479" s="21">
        <v>0</v>
      </c>
      <c r="AC1479" s="84">
        <v>126258.76</v>
      </c>
      <c r="AD1479" s="21">
        <v>111693.29</v>
      </c>
      <c r="AE1479" s="21">
        <v>0</v>
      </c>
      <c r="AF1479" s="24">
        <v>2022</v>
      </c>
      <c r="AG1479" s="24">
        <v>2022</v>
      </c>
      <c r="AH1479" s="25">
        <v>2022</v>
      </c>
      <c r="AT1479" s="12" t="e">
        <f t="shared" si="139"/>
        <v>#N/A</v>
      </c>
      <c r="BW1479" s="49"/>
      <c r="CE1479" s="12" t="e">
        <f t="shared" si="140"/>
        <v>#N/A</v>
      </c>
      <c r="CL1479" s="12">
        <f t="shared" si="141"/>
        <v>111693.29</v>
      </c>
    </row>
    <row r="1480" spans="1:90" ht="61.5" x14ac:dyDescent="0.85">
      <c r="B1480" s="15" t="s">
        <v>847</v>
      </c>
      <c r="C1480" s="15"/>
      <c r="D1480" s="258">
        <v>5317787.45</v>
      </c>
      <c r="E1480" s="21">
        <v>0</v>
      </c>
      <c r="F1480" s="21">
        <v>0</v>
      </c>
      <c r="G1480" s="21">
        <v>0</v>
      </c>
      <c r="H1480" s="21">
        <v>0</v>
      </c>
      <c r="I1480" s="21">
        <v>0</v>
      </c>
      <c r="J1480" s="21">
        <v>0</v>
      </c>
      <c r="K1480" s="23">
        <v>0</v>
      </c>
      <c r="L1480" s="21">
        <v>0</v>
      </c>
      <c r="M1480" s="21">
        <v>568.6</v>
      </c>
      <c r="N1480" s="21">
        <v>5101856.2</v>
      </c>
      <c r="O1480" s="21">
        <v>0</v>
      </c>
      <c r="P1480" s="21">
        <v>0</v>
      </c>
      <c r="Q1480" s="21">
        <v>0</v>
      </c>
      <c r="R1480" s="21">
        <v>0</v>
      </c>
      <c r="S1480" s="21">
        <v>0</v>
      </c>
      <c r="T1480" s="21">
        <v>0</v>
      </c>
      <c r="U1480" s="21">
        <v>0</v>
      </c>
      <c r="V1480" s="21">
        <v>0</v>
      </c>
      <c r="W1480" s="21">
        <v>0</v>
      </c>
      <c r="X1480" s="21">
        <v>0</v>
      </c>
      <c r="Y1480" s="21">
        <v>0</v>
      </c>
      <c r="Z1480" s="21">
        <v>0</v>
      </c>
      <c r="AA1480" s="21">
        <v>0</v>
      </c>
      <c r="AB1480" s="21">
        <v>0</v>
      </c>
      <c r="AC1480" s="21">
        <v>109179.72</v>
      </c>
      <c r="AD1480" s="21">
        <v>106751.53</v>
      </c>
      <c r="AE1480" s="21">
        <v>0</v>
      </c>
      <c r="AF1480" s="272" t="s">
        <v>718</v>
      </c>
      <c r="AG1480" s="272" t="s">
        <v>718</v>
      </c>
      <c r="AH1480" s="273" t="s">
        <v>718</v>
      </c>
      <c r="AT1480" s="12" t="e">
        <f t="shared" si="139"/>
        <v>#N/A</v>
      </c>
      <c r="BV1480" s="69" t="b">
        <f>D1480=(E1480+F1480+G1480+H1480+I1480+L1480+N1480+P1480+R1480+T1480+U1480+V1480+AA1480+AB1480+AC1480+AD1480+AE1480)</f>
        <v>1</v>
      </c>
      <c r="BW1480" s="49">
        <v>2233993.96</v>
      </c>
      <c r="CE1480" s="12" t="e">
        <f t="shared" si="140"/>
        <v>#N/A</v>
      </c>
      <c r="CL1480" s="12" t="e">
        <f t="shared" si="141"/>
        <v>#N/A</v>
      </c>
    </row>
    <row r="1481" spans="1:90" ht="61.5" x14ac:dyDescent="0.85">
      <c r="A1481" s="12">
        <v>1</v>
      </c>
      <c r="B1481" s="45">
        <f>SUBTOTAL(103,$A$1032:A1481)</f>
        <v>387</v>
      </c>
      <c r="C1481" s="72" t="s">
        <v>193</v>
      </c>
      <c r="D1481" s="21">
        <v>5317787.45</v>
      </c>
      <c r="E1481" s="21">
        <v>0</v>
      </c>
      <c r="F1481" s="21">
        <v>0</v>
      </c>
      <c r="G1481" s="21">
        <v>0</v>
      </c>
      <c r="H1481" s="21">
        <v>0</v>
      </c>
      <c r="I1481" s="21">
        <v>0</v>
      </c>
      <c r="J1481" s="21">
        <v>0</v>
      </c>
      <c r="K1481" s="23">
        <v>0</v>
      </c>
      <c r="L1481" s="21">
        <v>0</v>
      </c>
      <c r="M1481" s="21">
        <v>568.6</v>
      </c>
      <c r="N1481" s="21">
        <v>5101856.2</v>
      </c>
      <c r="O1481" s="21">
        <v>0</v>
      </c>
      <c r="P1481" s="21">
        <v>0</v>
      </c>
      <c r="Q1481" s="21">
        <v>0</v>
      </c>
      <c r="R1481" s="21">
        <v>0</v>
      </c>
      <c r="S1481" s="21">
        <v>0</v>
      </c>
      <c r="T1481" s="21">
        <v>0</v>
      </c>
      <c r="U1481" s="21">
        <v>0</v>
      </c>
      <c r="V1481" s="21">
        <v>0</v>
      </c>
      <c r="W1481" s="21">
        <v>0</v>
      </c>
      <c r="X1481" s="21">
        <v>0</v>
      </c>
      <c r="Y1481" s="21">
        <v>0</v>
      </c>
      <c r="Z1481" s="21">
        <v>0</v>
      </c>
      <c r="AA1481" s="21">
        <v>0</v>
      </c>
      <c r="AB1481" s="21">
        <v>0</v>
      </c>
      <c r="AC1481" s="84">
        <v>109179.72</v>
      </c>
      <c r="AD1481" s="21">
        <v>106751.53</v>
      </c>
      <c r="AE1481" s="21">
        <v>0</v>
      </c>
      <c r="AF1481" s="24">
        <v>2022</v>
      </c>
      <c r="AG1481" s="24">
        <v>2022</v>
      </c>
      <c r="AH1481" s="25">
        <v>2022</v>
      </c>
      <c r="AT1481" s="12" t="e">
        <f t="shared" si="139"/>
        <v>#N/A</v>
      </c>
      <c r="BW1481" s="49"/>
      <c r="CE1481" s="12" t="e">
        <f t="shared" si="140"/>
        <v>#N/A</v>
      </c>
      <c r="CL1481" s="12">
        <f t="shared" si="141"/>
        <v>106751.53</v>
      </c>
    </row>
    <row r="1482" spans="1:90" ht="61.5" x14ac:dyDescent="0.85">
      <c r="B1482" s="15" t="s">
        <v>829</v>
      </c>
      <c r="C1482" s="257"/>
      <c r="D1482" s="258">
        <v>31266040.170000002</v>
      </c>
      <c r="E1482" s="21">
        <v>0</v>
      </c>
      <c r="F1482" s="21">
        <v>0</v>
      </c>
      <c r="G1482" s="21">
        <v>0</v>
      </c>
      <c r="H1482" s="21">
        <v>0</v>
      </c>
      <c r="I1482" s="21">
        <v>0</v>
      </c>
      <c r="J1482" s="21">
        <v>0</v>
      </c>
      <c r="K1482" s="23">
        <v>0</v>
      </c>
      <c r="L1482" s="21">
        <v>0</v>
      </c>
      <c r="M1482" s="21">
        <v>4459.1000000000004</v>
      </c>
      <c r="N1482" s="21">
        <v>30256866.359999999</v>
      </c>
      <c r="O1482" s="21">
        <v>0</v>
      </c>
      <c r="P1482" s="21">
        <v>0</v>
      </c>
      <c r="Q1482" s="21">
        <v>0</v>
      </c>
      <c r="R1482" s="21">
        <v>0</v>
      </c>
      <c r="S1482" s="21">
        <v>0</v>
      </c>
      <c r="T1482" s="21">
        <v>0</v>
      </c>
      <c r="U1482" s="21">
        <v>0</v>
      </c>
      <c r="V1482" s="21">
        <v>0</v>
      </c>
      <c r="W1482" s="21">
        <v>0</v>
      </c>
      <c r="X1482" s="21">
        <v>0</v>
      </c>
      <c r="Y1482" s="21">
        <v>0</v>
      </c>
      <c r="Z1482" s="21">
        <v>0</v>
      </c>
      <c r="AA1482" s="21">
        <v>0</v>
      </c>
      <c r="AB1482" s="21">
        <v>0</v>
      </c>
      <c r="AC1482" s="21">
        <v>647496.94000000006</v>
      </c>
      <c r="AD1482" s="21">
        <v>361676.87</v>
      </c>
      <c r="AE1482" s="21">
        <v>0</v>
      </c>
      <c r="AF1482" s="272" t="s">
        <v>718</v>
      </c>
      <c r="AG1482" s="272" t="s">
        <v>718</v>
      </c>
      <c r="AH1482" s="273" t="s">
        <v>718</v>
      </c>
      <c r="AT1482" s="12" t="e">
        <f t="shared" si="139"/>
        <v>#N/A</v>
      </c>
      <c r="BV1482" s="69" t="b">
        <f>D1482=(E1482+F1482+G1482+H1482+I1482+L1482+N1482+P1482+R1482+T1482+U1482+V1482+AA1482+AB1482+AC1482+AD1482+AE1482)</f>
        <v>1</v>
      </c>
      <c r="BW1482" s="49">
        <v>14392200</v>
      </c>
      <c r="CE1482" s="12" t="e">
        <f t="shared" si="140"/>
        <v>#N/A</v>
      </c>
      <c r="CL1482" s="12" t="e">
        <f t="shared" si="141"/>
        <v>#N/A</v>
      </c>
    </row>
    <row r="1483" spans="1:90" ht="61.5" x14ac:dyDescent="0.85">
      <c r="A1483" s="12">
        <v>1</v>
      </c>
      <c r="B1483" s="45">
        <f>SUBTOTAL(103,$A$1032:A1483)</f>
        <v>388</v>
      </c>
      <c r="C1483" s="72" t="s">
        <v>207</v>
      </c>
      <c r="D1483" s="21">
        <v>7394238.6700000009</v>
      </c>
      <c r="E1483" s="21">
        <v>0</v>
      </c>
      <c r="F1483" s="21">
        <v>0</v>
      </c>
      <c r="G1483" s="21">
        <v>0</v>
      </c>
      <c r="H1483" s="21">
        <v>0</v>
      </c>
      <c r="I1483" s="21">
        <v>0</v>
      </c>
      <c r="J1483" s="21">
        <v>0</v>
      </c>
      <c r="K1483" s="23">
        <v>0</v>
      </c>
      <c r="L1483" s="21">
        <v>0</v>
      </c>
      <c r="M1483" s="21">
        <v>1040</v>
      </c>
      <c r="N1483" s="21">
        <v>7119584.4000000004</v>
      </c>
      <c r="O1483" s="21">
        <v>0</v>
      </c>
      <c r="P1483" s="21">
        <v>0</v>
      </c>
      <c r="Q1483" s="21">
        <v>0</v>
      </c>
      <c r="R1483" s="21">
        <v>0</v>
      </c>
      <c r="S1483" s="21">
        <v>0</v>
      </c>
      <c r="T1483" s="21">
        <v>0</v>
      </c>
      <c r="U1483" s="21">
        <v>0</v>
      </c>
      <c r="V1483" s="21">
        <v>0</v>
      </c>
      <c r="W1483" s="21">
        <v>0</v>
      </c>
      <c r="X1483" s="21">
        <v>0</v>
      </c>
      <c r="Y1483" s="21">
        <v>0</v>
      </c>
      <c r="Z1483" s="21">
        <v>0</v>
      </c>
      <c r="AA1483" s="21">
        <v>0</v>
      </c>
      <c r="AB1483" s="21">
        <v>0</v>
      </c>
      <c r="AC1483" s="84">
        <v>152359.10999999999</v>
      </c>
      <c r="AD1483" s="21">
        <v>122295.16</v>
      </c>
      <c r="AE1483" s="21">
        <v>0</v>
      </c>
      <c r="AF1483" s="24">
        <v>2022</v>
      </c>
      <c r="AG1483" s="24">
        <v>2022</v>
      </c>
      <c r="AH1483" s="25">
        <v>2022</v>
      </c>
      <c r="AT1483" s="12" t="e">
        <f t="shared" si="139"/>
        <v>#N/A</v>
      </c>
      <c r="BW1483" s="49"/>
      <c r="CE1483" s="12" t="e">
        <f t="shared" si="140"/>
        <v>#N/A</v>
      </c>
      <c r="CL1483" s="12" t="e">
        <f t="shared" si="141"/>
        <v>#N/A</v>
      </c>
    </row>
    <row r="1484" spans="1:90" ht="61.5" x14ac:dyDescent="0.85">
      <c r="A1484" s="12">
        <v>1</v>
      </c>
      <c r="B1484" s="45">
        <f>SUBTOTAL(103,$A$1032:A1484)</f>
        <v>389</v>
      </c>
      <c r="C1484" s="72" t="s">
        <v>208</v>
      </c>
      <c r="D1484" s="21">
        <v>6291436.0199999996</v>
      </c>
      <c r="E1484" s="21">
        <v>0</v>
      </c>
      <c r="F1484" s="21">
        <v>0</v>
      </c>
      <c r="G1484" s="21">
        <v>0</v>
      </c>
      <c r="H1484" s="21">
        <v>0</v>
      </c>
      <c r="I1484" s="21">
        <v>0</v>
      </c>
      <c r="J1484" s="21">
        <v>0</v>
      </c>
      <c r="K1484" s="23">
        <v>0</v>
      </c>
      <c r="L1484" s="21">
        <v>0</v>
      </c>
      <c r="M1484" s="21">
        <v>805.8</v>
      </c>
      <c r="N1484" s="21">
        <v>6045528</v>
      </c>
      <c r="O1484" s="21">
        <v>0</v>
      </c>
      <c r="P1484" s="21">
        <v>0</v>
      </c>
      <c r="Q1484" s="21">
        <v>0</v>
      </c>
      <c r="R1484" s="21">
        <v>0</v>
      </c>
      <c r="S1484" s="21">
        <v>0</v>
      </c>
      <c r="T1484" s="21">
        <v>0</v>
      </c>
      <c r="U1484" s="21">
        <v>0</v>
      </c>
      <c r="V1484" s="21">
        <v>0</v>
      </c>
      <c r="W1484" s="21">
        <v>0</v>
      </c>
      <c r="X1484" s="21">
        <v>0</v>
      </c>
      <c r="Y1484" s="21">
        <v>0</v>
      </c>
      <c r="Z1484" s="21">
        <v>0</v>
      </c>
      <c r="AA1484" s="21">
        <v>0</v>
      </c>
      <c r="AB1484" s="21">
        <v>0</v>
      </c>
      <c r="AC1484" s="84">
        <v>129374.3</v>
      </c>
      <c r="AD1484" s="21">
        <v>116533.72</v>
      </c>
      <c r="AE1484" s="21">
        <v>0</v>
      </c>
      <c r="AF1484" s="24">
        <v>2022</v>
      </c>
      <c r="AG1484" s="24">
        <v>2022</v>
      </c>
      <c r="AH1484" s="25">
        <v>2022</v>
      </c>
      <c r="AT1484" s="12" t="e">
        <f t="shared" si="139"/>
        <v>#N/A</v>
      </c>
      <c r="BW1484" s="49"/>
      <c r="CE1484" s="12" t="e">
        <f t="shared" si="140"/>
        <v>#N/A</v>
      </c>
      <c r="CL1484" s="12" t="e">
        <f t="shared" si="141"/>
        <v>#N/A</v>
      </c>
    </row>
    <row r="1485" spans="1:90" ht="61.5" x14ac:dyDescent="0.85">
      <c r="A1485" s="12">
        <v>1</v>
      </c>
      <c r="B1485" s="45">
        <f>SUBTOTAL(103,$A$1032:A1485)</f>
        <v>390</v>
      </c>
      <c r="C1485" s="72" t="s">
        <v>209</v>
      </c>
      <c r="D1485" s="21">
        <v>7426912.8899999997</v>
      </c>
      <c r="E1485" s="21">
        <v>0</v>
      </c>
      <c r="F1485" s="21">
        <v>0</v>
      </c>
      <c r="G1485" s="21">
        <v>0</v>
      </c>
      <c r="H1485" s="21">
        <v>0</v>
      </c>
      <c r="I1485" s="21">
        <v>0</v>
      </c>
      <c r="J1485" s="21">
        <v>0</v>
      </c>
      <c r="K1485" s="23">
        <v>0</v>
      </c>
      <c r="L1485" s="21">
        <v>0</v>
      </c>
      <c r="M1485" s="21">
        <v>910.5</v>
      </c>
      <c r="N1485" s="21">
        <v>7151032.7999999998</v>
      </c>
      <c r="O1485" s="21">
        <v>0</v>
      </c>
      <c r="P1485" s="21">
        <v>0</v>
      </c>
      <c r="Q1485" s="21">
        <v>0</v>
      </c>
      <c r="R1485" s="21">
        <v>0</v>
      </c>
      <c r="S1485" s="21">
        <v>0</v>
      </c>
      <c r="T1485" s="21">
        <v>0</v>
      </c>
      <c r="U1485" s="21">
        <v>0</v>
      </c>
      <c r="V1485" s="21">
        <v>0</v>
      </c>
      <c r="W1485" s="21">
        <v>0</v>
      </c>
      <c r="X1485" s="21">
        <v>0</v>
      </c>
      <c r="Y1485" s="21">
        <v>0</v>
      </c>
      <c r="Z1485" s="21">
        <v>0</v>
      </c>
      <c r="AA1485" s="21">
        <v>0</v>
      </c>
      <c r="AB1485" s="21">
        <v>0</v>
      </c>
      <c r="AC1485" s="84">
        <v>153032.1</v>
      </c>
      <c r="AD1485" s="21">
        <v>122847.99</v>
      </c>
      <c r="AE1485" s="21">
        <v>0</v>
      </c>
      <c r="AF1485" s="24">
        <v>2022</v>
      </c>
      <c r="AG1485" s="24">
        <v>2022</v>
      </c>
      <c r="AH1485" s="25">
        <v>2022</v>
      </c>
      <c r="AT1485" s="12" t="e">
        <f t="shared" si="139"/>
        <v>#N/A</v>
      </c>
      <c r="BW1485" s="49"/>
      <c r="CE1485" s="12" t="e">
        <f t="shared" si="140"/>
        <v>#N/A</v>
      </c>
      <c r="CL1485" s="12" t="e">
        <f t="shared" si="141"/>
        <v>#N/A</v>
      </c>
    </row>
    <row r="1486" spans="1:90" ht="61.5" x14ac:dyDescent="0.85">
      <c r="A1486" s="12">
        <v>1</v>
      </c>
      <c r="B1486" s="45">
        <f>SUBTOTAL(103,$A$1032:A1486)</f>
        <v>391</v>
      </c>
      <c r="C1486" s="15" t="s">
        <v>205</v>
      </c>
      <c r="D1486" s="21">
        <v>4886052.96</v>
      </c>
      <c r="E1486" s="21">
        <v>0</v>
      </c>
      <c r="F1486" s="21">
        <v>0</v>
      </c>
      <c r="G1486" s="21">
        <v>0</v>
      </c>
      <c r="H1486" s="21">
        <v>0</v>
      </c>
      <c r="I1486" s="21">
        <v>0</v>
      </c>
      <c r="J1486" s="21">
        <v>0</v>
      </c>
      <c r="K1486" s="52">
        <v>0</v>
      </c>
      <c r="L1486" s="21">
        <v>0</v>
      </c>
      <c r="M1486" s="21">
        <v>916.2</v>
      </c>
      <c r="N1486" s="21">
        <v>4783682.16</v>
      </c>
      <c r="O1486" s="21">
        <v>0</v>
      </c>
      <c r="P1486" s="21">
        <v>0</v>
      </c>
      <c r="Q1486" s="21">
        <v>0</v>
      </c>
      <c r="R1486" s="21">
        <v>0</v>
      </c>
      <c r="S1486" s="21">
        <v>0</v>
      </c>
      <c r="T1486" s="21">
        <v>0</v>
      </c>
      <c r="U1486" s="21">
        <v>0</v>
      </c>
      <c r="V1486" s="21">
        <v>0</v>
      </c>
      <c r="W1486" s="21">
        <v>0</v>
      </c>
      <c r="X1486" s="21">
        <v>0</v>
      </c>
      <c r="Y1486" s="21">
        <v>0</v>
      </c>
      <c r="Z1486" s="21">
        <v>0</v>
      </c>
      <c r="AA1486" s="21">
        <v>0</v>
      </c>
      <c r="AB1486" s="21">
        <v>0</v>
      </c>
      <c r="AC1486" s="84">
        <v>102370.8</v>
      </c>
      <c r="AD1486" s="21">
        <v>0</v>
      </c>
      <c r="AE1486" s="21">
        <v>0</v>
      </c>
      <c r="AF1486" s="24" t="s">
        <v>262</v>
      </c>
      <c r="AG1486" s="24">
        <v>2022</v>
      </c>
      <c r="AH1486" s="25">
        <v>2022</v>
      </c>
      <c r="AT1486" s="12" t="e">
        <f t="shared" si="139"/>
        <v>#N/A</v>
      </c>
      <c r="BW1486" s="49"/>
      <c r="CA1486" s="12" t="e">
        <f>VLOOKUP(C1486,CB:CC,2,FALSE)</f>
        <v>#N/A</v>
      </c>
      <c r="CE1486" s="12" t="e">
        <f t="shared" si="140"/>
        <v>#N/A</v>
      </c>
      <c r="CL1486" s="12" t="e">
        <f t="shared" si="141"/>
        <v>#N/A</v>
      </c>
    </row>
    <row r="1487" spans="1:90" ht="61.5" x14ac:dyDescent="0.85">
      <c r="A1487" s="12">
        <v>1</v>
      </c>
      <c r="B1487" s="45">
        <f>SUBTOTAL(103,$A$1032:A1487)</f>
        <v>392</v>
      </c>
      <c r="C1487" s="15" t="s">
        <v>2364</v>
      </c>
      <c r="D1487" s="21">
        <v>5267399.63</v>
      </c>
      <c r="E1487" s="26">
        <v>0</v>
      </c>
      <c r="F1487" s="26">
        <v>0</v>
      </c>
      <c r="G1487" s="26">
        <v>0</v>
      </c>
      <c r="H1487" s="26">
        <v>0</v>
      </c>
      <c r="I1487" s="26">
        <v>0</v>
      </c>
      <c r="J1487" s="26">
        <v>0</v>
      </c>
      <c r="K1487" s="52">
        <v>0</v>
      </c>
      <c r="L1487" s="21">
        <v>0</v>
      </c>
      <c r="M1487" s="21">
        <v>786.6</v>
      </c>
      <c r="N1487" s="21">
        <v>5157039</v>
      </c>
      <c r="O1487" s="21">
        <v>0</v>
      </c>
      <c r="P1487" s="21">
        <v>0</v>
      </c>
      <c r="Q1487" s="21">
        <v>0</v>
      </c>
      <c r="R1487" s="21">
        <v>0</v>
      </c>
      <c r="S1487" s="21">
        <v>0</v>
      </c>
      <c r="T1487" s="21">
        <v>0</v>
      </c>
      <c r="U1487" s="21">
        <v>0</v>
      </c>
      <c r="V1487" s="21">
        <v>0</v>
      </c>
      <c r="W1487" s="21">
        <v>0</v>
      </c>
      <c r="X1487" s="21">
        <v>0</v>
      </c>
      <c r="Y1487" s="21">
        <v>0</v>
      </c>
      <c r="Z1487" s="21">
        <v>0</v>
      </c>
      <c r="AA1487" s="21">
        <v>0</v>
      </c>
      <c r="AB1487" s="21">
        <v>0</v>
      </c>
      <c r="AC1487" s="84">
        <v>110360.63</v>
      </c>
      <c r="AD1487" s="21">
        <v>0</v>
      </c>
      <c r="AE1487" s="21">
        <v>0</v>
      </c>
      <c r="AF1487" s="24" t="s">
        <v>262</v>
      </c>
      <c r="AG1487" s="24">
        <v>2022</v>
      </c>
      <c r="AH1487" s="25">
        <v>2022</v>
      </c>
      <c r="AT1487" s="12" t="e">
        <f t="shared" si="139"/>
        <v>#N/A</v>
      </c>
      <c r="BW1487" s="49"/>
      <c r="CA1487" s="12" t="e">
        <f>VLOOKUP(C1487,CB:CC,2,FALSE)</f>
        <v>#N/A</v>
      </c>
      <c r="CE1487" s="12" t="e">
        <f t="shared" si="140"/>
        <v>#N/A</v>
      </c>
      <c r="CL1487" s="12" t="e">
        <f t="shared" si="141"/>
        <v>#N/A</v>
      </c>
    </row>
    <row r="1488" spans="1:90" ht="61.5" x14ac:dyDescent="0.85">
      <c r="B1488" s="15" t="s">
        <v>830</v>
      </c>
      <c r="C1488" s="15"/>
      <c r="D1488" s="258">
        <v>6666034.5</v>
      </c>
      <c r="E1488" s="21">
        <v>0</v>
      </c>
      <c r="F1488" s="21">
        <v>0</v>
      </c>
      <c r="G1488" s="21">
        <v>0</v>
      </c>
      <c r="H1488" s="21">
        <v>0</v>
      </c>
      <c r="I1488" s="21">
        <v>0</v>
      </c>
      <c r="J1488" s="21">
        <v>0</v>
      </c>
      <c r="K1488" s="23">
        <v>0</v>
      </c>
      <c r="L1488" s="21">
        <v>0</v>
      </c>
      <c r="M1488" s="21">
        <v>632.5</v>
      </c>
      <c r="N1488" s="21">
        <v>4159183.2</v>
      </c>
      <c r="O1488" s="21">
        <v>0</v>
      </c>
      <c r="P1488" s="21">
        <v>0</v>
      </c>
      <c r="Q1488" s="21">
        <v>0</v>
      </c>
      <c r="R1488" s="21">
        <v>0</v>
      </c>
      <c r="S1488" s="21">
        <v>0</v>
      </c>
      <c r="T1488" s="21">
        <v>0</v>
      </c>
      <c r="U1488" s="21">
        <v>2301662</v>
      </c>
      <c r="V1488" s="21">
        <v>0</v>
      </c>
      <c r="W1488" s="21">
        <v>0</v>
      </c>
      <c r="X1488" s="21">
        <v>0</v>
      </c>
      <c r="Y1488" s="21">
        <v>0</v>
      </c>
      <c r="Z1488" s="21">
        <v>0</v>
      </c>
      <c r="AA1488" s="21">
        <v>0</v>
      </c>
      <c r="AB1488" s="21">
        <v>0</v>
      </c>
      <c r="AC1488" s="21">
        <v>138262.09</v>
      </c>
      <c r="AD1488" s="21">
        <v>66927.210000000006</v>
      </c>
      <c r="AE1488" s="21">
        <v>0</v>
      </c>
      <c r="AF1488" s="272" t="s">
        <v>718</v>
      </c>
      <c r="AG1488" s="272" t="s">
        <v>718</v>
      </c>
      <c r="AH1488" s="273" t="s">
        <v>718</v>
      </c>
      <c r="AT1488" s="12" t="e">
        <f t="shared" si="139"/>
        <v>#N/A</v>
      </c>
      <c r="BV1488" s="69" t="b">
        <f>D1488=(E1488+F1488+G1488+H1488+I1488+L1488+N1488+P1488+R1488+T1488+U1488+V1488+AA1488+AB1488+AC1488+AD1488+AE1488)</f>
        <v>1</v>
      </c>
      <c r="BW1488" s="49">
        <v>3396600</v>
      </c>
      <c r="CE1488" s="12" t="e">
        <f t="shared" si="140"/>
        <v>#N/A</v>
      </c>
      <c r="CL1488" s="12" t="e">
        <f t="shared" si="141"/>
        <v>#N/A</v>
      </c>
    </row>
    <row r="1489" spans="1:221" ht="61.5" x14ac:dyDescent="0.85">
      <c r="A1489" s="12">
        <v>1</v>
      </c>
      <c r="B1489" s="45">
        <f>SUBTOTAL(103,$A$1032:A1489)</f>
        <v>393</v>
      </c>
      <c r="C1489" s="72" t="s">
        <v>215</v>
      </c>
      <c r="D1489" s="21">
        <v>4315116.93</v>
      </c>
      <c r="E1489" s="21">
        <v>0</v>
      </c>
      <c r="F1489" s="21">
        <v>0</v>
      </c>
      <c r="G1489" s="21">
        <v>0</v>
      </c>
      <c r="H1489" s="21">
        <v>0</v>
      </c>
      <c r="I1489" s="21">
        <v>0</v>
      </c>
      <c r="J1489" s="21">
        <v>0</v>
      </c>
      <c r="K1489" s="23">
        <v>0</v>
      </c>
      <c r="L1489" s="21">
        <v>0</v>
      </c>
      <c r="M1489" s="21">
        <v>632.5</v>
      </c>
      <c r="N1489" s="21">
        <v>4159183.2</v>
      </c>
      <c r="O1489" s="21">
        <v>0</v>
      </c>
      <c r="P1489" s="21">
        <v>0</v>
      </c>
      <c r="Q1489" s="21">
        <v>0</v>
      </c>
      <c r="R1489" s="21">
        <v>0</v>
      </c>
      <c r="S1489" s="21">
        <v>0</v>
      </c>
      <c r="T1489" s="21">
        <v>0</v>
      </c>
      <c r="U1489" s="21">
        <v>0</v>
      </c>
      <c r="V1489" s="21">
        <v>0</v>
      </c>
      <c r="W1489" s="21">
        <v>0</v>
      </c>
      <c r="X1489" s="21">
        <v>0</v>
      </c>
      <c r="Y1489" s="21">
        <v>0</v>
      </c>
      <c r="Z1489" s="21">
        <v>0</v>
      </c>
      <c r="AA1489" s="21">
        <v>0</v>
      </c>
      <c r="AB1489" s="21">
        <v>0</v>
      </c>
      <c r="AC1489" s="84">
        <v>89006.52</v>
      </c>
      <c r="AD1489" s="21">
        <v>66927.210000000006</v>
      </c>
      <c r="AE1489" s="21">
        <v>0</v>
      </c>
      <c r="AF1489" s="24">
        <v>2022</v>
      </c>
      <c r="AG1489" s="24">
        <v>2022</v>
      </c>
      <c r="AH1489" s="25">
        <v>2022</v>
      </c>
      <c r="AT1489" s="12">
        <f t="shared" si="139"/>
        <v>1</v>
      </c>
      <c r="BW1489" s="49"/>
      <c r="CE1489" s="12" t="e">
        <f t="shared" si="140"/>
        <v>#N/A</v>
      </c>
      <c r="CL1489" s="12" t="e">
        <f t="shared" si="141"/>
        <v>#N/A</v>
      </c>
    </row>
    <row r="1490" spans="1:221" ht="61.5" x14ac:dyDescent="0.85">
      <c r="A1490" s="12">
        <v>1</v>
      </c>
      <c r="B1490" s="45">
        <f>SUBTOTAL(103,$A$1032:A1490)</f>
        <v>394</v>
      </c>
      <c r="C1490" s="15" t="s">
        <v>219</v>
      </c>
      <c r="D1490" s="21">
        <v>2350917.5699999998</v>
      </c>
      <c r="E1490" s="21">
        <v>0</v>
      </c>
      <c r="F1490" s="21">
        <v>0</v>
      </c>
      <c r="G1490" s="21">
        <v>0</v>
      </c>
      <c r="H1490" s="21">
        <v>0</v>
      </c>
      <c r="I1490" s="21">
        <v>0</v>
      </c>
      <c r="J1490" s="21">
        <v>0</v>
      </c>
      <c r="K1490" s="52">
        <v>0</v>
      </c>
      <c r="L1490" s="21">
        <v>0</v>
      </c>
      <c r="M1490" s="21">
        <v>0</v>
      </c>
      <c r="N1490" s="21">
        <v>0</v>
      </c>
      <c r="O1490" s="21">
        <v>0</v>
      </c>
      <c r="P1490" s="21">
        <v>0</v>
      </c>
      <c r="Q1490" s="21">
        <v>0</v>
      </c>
      <c r="R1490" s="21">
        <v>0</v>
      </c>
      <c r="S1490" s="21">
        <v>0</v>
      </c>
      <c r="T1490" s="21">
        <v>0</v>
      </c>
      <c r="U1490" s="29">
        <v>2301662</v>
      </c>
      <c r="V1490" s="21">
        <v>0</v>
      </c>
      <c r="W1490" s="21">
        <v>0</v>
      </c>
      <c r="X1490" s="21">
        <v>0</v>
      </c>
      <c r="Y1490" s="21">
        <v>0</v>
      </c>
      <c r="Z1490" s="21">
        <v>0</v>
      </c>
      <c r="AA1490" s="21">
        <v>0</v>
      </c>
      <c r="AB1490" s="21">
        <v>0</v>
      </c>
      <c r="AC1490" s="84">
        <v>49255.57</v>
      </c>
      <c r="AD1490" s="21">
        <v>0</v>
      </c>
      <c r="AE1490" s="21">
        <v>0</v>
      </c>
      <c r="AF1490" s="24" t="s">
        <v>262</v>
      </c>
      <c r="AG1490" s="24">
        <v>2022</v>
      </c>
      <c r="AH1490" s="25">
        <v>2022</v>
      </c>
      <c r="AT1490" s="12" t="e">
        <v>#N/A</v>
      </c>
      <c r="BW1490" s="49"/>
      <c r="CA1490" s="12" t="e">
        <v>#N/A</v>
      </c>
      <c r="CE1490" s="12" t="e">
        <f t="shared" si="140"/>
        <v>#N/A</v>
      </c>
      <c r="CL1490" s="12" t="e">
        <f t="shared" si="141"/>
        <v>#N/A</v>
      </c>
    </row>
    <row r="1491" spans="1:221" ht="61.5" x14ac:dyDescent="0.85">
      <c r="B1491" s="15" t="s">
        <v>831</v>
      </c>
      <c r="C1491" s="15"/>
      <c r="D1491" s="258">
        <v>496575.67</v>
      </c>
      <c r="E1491" s="21">
        <v>0</v>
      </c>
      <c r="F1491" s="21">
        <v>0</v>
      </c>
      <c r="G1491" s="21">
        <v>0</v>
      </c>
      <c r="H1491" s="21">
        <v>0</v>
      </c>
      <c r="I1491" s="21">
        <v>0</v>
      </c>
      <c r="J1491" s="21">
        <v>0</v>
      </c>
      <c r="K1491" s="23">
        <v>0</v>
      </c>
      <c r="L1491" s="21">
        <v>0</v>
      </c>
      <c r="M1491" s="21">
        <v>0</v>
      </c>
      <c r="N1491" s="21">
        <v>0</v>
      </c>
      <c r="O1491" s="21">
        <v>0</v>
      </c>
      <c r="P1491" s="21">
        <v>0</v>
      </c>
      <c r="Q1491" s="21">
        <v>0</v>
      </c>
      <c r="R1491" s="21">
        <v>0</v>
      </c>
      <c r="S1491" s="21">
        <v>0</v>
      </c>
      <c r="T1491" s="21">
        <v>0</v>
      </c>
      <c r="U1491" s="21">
        <v>0</v>
      </c>
      <c r="V1491" s="21">
        <v>0</v>
      </c>
      <c r="W1491" s="21">
        <v>0</v>
      </c>
      <c r="X1491" s="21">
        <v>486171.6</v>
      </c>
      <c r="Y1491" s="21">
        <v>0</v>
      </c>
      <c r="Z1491" s="21">
        <v>0</v>
      </c>
      <c r="AA1491" s="21">
        <v>0</v>
      </c>
      <c r="AB1491" s="21">
        <v>0</v>
      </c>
      <c r="AC1491" s="21">
        <v>10404.07</v>
      </c>
      <c r="AD1491" s="21">
        <v>0</v>
      </c>
      <c r="AE1491" s="21">
        <v>0</v>
      </c>
      <c r="AF1491" s="272" t="s">
        <v>718</v>
      </c>
      <c r="AG1491" s="272" t="s">
        <v>718</v>
      </c>
      <c r="AH1491" s="273" t="s">
        <v>718</v>
      </c>
      <c r="AT1491" s="12" t="e">
        <f>VLOOKUP(C1491,AW:AX,2,FALSE)</f>
        <v>#N/A</v>
      </c>
      <c r="BV1491" s="69" t="b">
        <f>D1491=(E1491+F1491+G1491+H1491+I1491+L1491+N1491+P1491+R1491+T1491+U1491+V1491+AA1491+AB1491+AC1491+AD1491+AE1491)</f>
        <v>0</v>
      </c>
      <c r="BW1491" s="49">
        <v>3396600</v>
      </c>
      <c r="CE1491" s="12" t="e">
        <f t="shared" si="140"/>
        <v>#N/A</v>
      </c>
      <c r="CL1491" s="12" t="e">
        <f t="shared" si="141"/>
        <v>#N/A</v>
      </c>
    </row>
    <row r="1492" spans="1:221" ht="61.5" x14ac:dyDescent="0.85">
      <c r="A1492" s="12">
        <v>1</v>
      </c>
      <c r="B1492" s="45">
        <f>SUBTOTAL(103,$A$1032:A1492)</f>
        <v>395</v>
      </c>
      <c r="C1492" s="15" t="s">
        <v>217</v>
      </c>
      <c r="D1492" s="21">
        <v>496575.67</v>
      </c>
      <c r="E1492" s="21">
        <v>0</v>
      </c>
      <c r="F1492" s="21">
        <v>0</v>
      </c>
      <c r="G1492" s="21">
        <v>0</v>
      </c>
      <c r="H1492" s="21">
        <v>0</v>
      </c>
      <c r="I1492" s="21">
        <v>0</v>
      </c>
      <c r="J1492" s="21">
        <v>0</v>
      </c>
      <c r="K1492" s="52">
        <v>0</v>
      </c>
      <c r="L1492" s="21">
        <v>0</v>
      </c>
      <c r="M1492" s="21">
        <v>0</v>
      </c>
      <c r="N1492" s="21">
        <v>0</v>
      </c>
      <c r="O1492" s="21">
        <v>0</v>
      </c>
      <c r="P1492" s="21">
        <v>0</v>
      </c>
      <c r="Q1492" s="21">
        <v>0</v>
      </c>
      <c r="R1492" s="21">
        <v>0</v>
      </c>
      <c r="S1492" s="21">
        <v>0</v>
      </c>
      <c r="T1492" s="21">
        <v>0</v>
      </c>
      <c r="U1492" s="21">
        <v>0</v>
      </c>
      <c r="V1492" s="21">
        <v>0</v>
      </c>
      <c r="W1492" s="21">
        <v>0</v>
      </c>
      <c r="X1492" s="21">
        <v>486171.6</v>
      </c>
      <c r="Y1492" s="21">
        <v>0</v>
      </c>
      <c r="Z1492" s="21">
        <v>0</v>
      </c>
      <c r="AA1492" s="21">
        <v>0</v>
      </c>
      <c r="AB1492" s="21">
        <v>0</v>
      </c>
      <c r="AC1492" s="84">
        <v>10404.07</v>
      </c>
      <c r="AD1492" s="21">
        <v>0</v>
      </c>
      <c r="AE1492" s="21">
        <v>0</v>
      </c>
      <c r="AF1492" s="24" t="s">
        <v>262</v>
      </c>
      <c r="AG1492" s="24">
        <v>2022</v>
      </c>
      <c r="AH1492" s="25">
        <v>2022</v>
      </c>
      <c r="AT1492" s="12" t="e">
        <f>VLOOKUP(C1492,AW:AX,2,FALSE)</f>
        <v>#N/A</v>
      </c>
      <c r="BW1492" s="49"/>
      <c r="CA1492" s="12" t="e">
        <f>VLOOKUP(C1492,CB:CC,2,FALSE)</f>
        <v>#N/A</v>
      </c>
      <c r="CE1492" s="12" t="e">
        <f t="shared" si="140"/>
        <v>#N/A</v>
      </c>
      <c r="CL1492" s="12" t="e">
        <f t="shared" si="141"/>
        <v>#N/A</v>
      </c>
    </row>
    <row r="1493" spans="1:221" s="275" customFormat="1" ht="189" customHeight="1" x14ac:dyDescent="0.85">
      <c r="B1493" s="333" t="s">
        <v>1608</v>
      </c>
      <c r="C1493" s="334"/>
      <c r="D1493" s="334"/>
      <c r="E1493" s="334"/>
      <c r="F1493" s="334"/>
      <c r="G1493" s="334"/>
      <c r="H1493" s="334"/>
      <c r="I1493" s="334"/>
      <c r="J1493" s="334"/>
      <c r="K1493" s="334"/>
      <c r="L1493" s="334"/>
      <c r="M1493" s="334"/>
      <c r="N1493" s="334"/>
      <c r="O1493" s="334"/>
      <c r="P1493" s="334"/>
      <c r="Q1493" s="334"/>
      <c r="R1493" s="334"/>
      <c r="S1493" s="334"/>
      <c r="T1493" s="334"/>
      <c r="U1493" s="334"/>
      <c r="V1493" s="334"/>
      <c r="W1493" s="334"/>
      <c r="X1493" s="334"/>
      <c r="Y1493" s="334"/>
      <c r="Z1493" s="334"/>
      <c r="AA1493" s="334"/>
      <c r="AB1493" s="334"/>
      <c r="AC1493" s="334"/>
      <c r="AD1493" s="334"/>
      <c r="AE1493" s="334"/>
      <c r="AF1493" s="334"/>
      <c r="AG1493" s="334"/>
      <c r="AH1493" s="335"/>
      <c r="AI1493" s="75"/>
      <c r="AJ1493" s="76"/>
      <c r="AK1493" s="75"/>
      <c r="AL1493" s="75"/>
      <c r="AM1493" s="75"/>
      <c r="BO1493" s="162"/>
      <c r="BV1493" s="69" t="b">
        <f t="shared" ref="BV1493:BV1497" si="142">D1493=(E1493+F1493+G1493+H1493+I1493+L1493+N1493+P1493+R1493+T1493+U1493+V1493+AA1493+AB1493+AC1493+AD1493+AE1493)</f>
        <v>1</v>
      </c>
      <c r="CE1493" s="162" t="e">
        <f>VLOOKUP(C1493,CG:CH,2,FALSE)</f>
        <v>#N/A</v>
      </c>
      <c r="CH1493" s="162" t="e">
        <f>VLOOKUP(C1493,CJ:CK,2,FALSE)</f>
        <v>#N/A</v>
      </c>
      <c r="CL1493" s="12" t="e">
        <f t="shared" si="141"/>
        <v>#N/A</v>
      </c>
      <c r="ER1493" s="162" t="e">
        <f>VLOOKUP(C1493,EV:EW,2,FALSE)</f>
        <v>#N/A</v>
      </c>
      <c r="HL1493" s="275" t="s">
        <v>1602</v>
      </c>
      <c r="HM1493" s="275">
        <v>50864.91</v>
      </c>
    </row>
    <row r="1494" spans="1:221" s="275" customFormat="1" ht="189" customHeight="1" x14ac:dyDescent="0.85">
      <c r="B1494" s="329" t="s">
        <v>1613</v>
      </c>
      <c r="C1494" s="330"/>
      <c r="D1494" s="330"/>
      <c r="E1494" s="330"/>
      <c r="F1494" s="330"/>
      <c r="G1494" s="330"/>
      <c r="H1494" s="330"/>
      <c r="I1494" s="330"/>
      <c r="J1494" s="330"/>
      <c r="K1494" s="330"/>
      <c r="L1494" s="330"/>
      <c r="M1494" s="330"/>
      <c r="N1494" s="330"/>
      <c r="O1494" s="330"/>
      <c r="P1494" s="330"/>
      <c r="Q1494" s="330"/>
      <c r="R1494" s="330"/>
      <c r="S1494" s="330"/>
      <c r="T1494" s="330"/>
      <c r="U1494" s="330"/>
      <c r="V1494" s="330"/>
      <c r="W1494" s="330"/>
      <c r="X1494" s="330"/>
      <c r="Y1494" s="330"/>
      <c r="Z1494" s="330"/>
      <c r="AA1494" s="330"/>
      <c r="AB1494" s="330"/>
      <c r="AC1494" s="330"/>
      <c r="AD1494" s="330"/>
      <c r="AE1494" s="330"/>
      <c r="AF1494" s="330"/>
      <c r="AG1494" s="330"/>
      <c r="AH1494" s="331"/>
      <c r="AI1494" s="77"/>
      <c r="AJ1494" s="78"/>
      <c r="AK1494" s="77"/>
      <c r="AL1494" s="77"/>
      <c r="AM1494" s="77"/>
      <c r="BV1494" s="69" t="b">
        <f t="shared" si="142"/>
        <v>1</v>
      </c>
      <c r="HL1494" s="275" t="s">
        <v>1603</v>
      </c>
      <c r="HM1494" s="275">
        <v>47587.5</v>
      </c>
    </row>
    <row r="1495" spans="1:221" s="276" customFormat="1" ht="76.5" x14ac:dyDescent="0.85">
      <c r="B1495" s="327" t="s">
        <v>2361</v>
      </c>
      <c r="C1495" s="328"/>
      <c r="D1495" s="490">
        <v>45150273.730000004</v>
      </c>
      <c r="E1495" s="84">
        <v>0</v>
      </c>
      <c r="F1495" s="84">
        <v>0</v>
      </c>
      <c r="G1495" s="84">
        <v>0</v>
      </c>
      <c r="H1495" s="84">
        <v>0</v>
      </c>
      <c r="I1495" s="84">
        <v>0</v>
      </c>
      <c r="J1495" s="84">
        <v>0</v>
      </c>
      <c r="K1495" s="79">
        <v>0</v>
      </c>
      <c r="L1495" s="84">
        <v>0</v>
      </c>
      <c r="M1495" s="84">
        <v>6517.75</v>
      </c>
      <c r="N1495" s="84">
        <v>40427183.899999999</v>
      </c>
      <c r="O1495" s="84">
        <v>0</v>
      </c>
      <c r="P1495" s="84">
        <v>0</v>
      </c>
      <c r="Q1495" s="84">
        <v>644.70000000000005</v>
      </c>
      <c r="R1495" s="84">
        <v>3909956.92</v>
      </c>
      <c r="S1495" s="84">
        <v>0</v>
      </c>
      <c r="T1495" s="84">
        <v>0</v>
      </c>
      <c r="U1495" s="84">
        <v>0</v>
      </c>
      <c r="V1495" s="84">
        <v>0</v>
      </c>
      <c r="W1495" s="84">
        <v>0</v>
      </c>
      <c r="X1495" s="84">
        <v>0</v>
      </c>
      <c r="Y1495" s="84">
        <v>0</v>
      </c>
      <c r="Z1495" s="84">
        <v>0</v>
      </c>
      <c r="AA1495" s="84">
        <v>0</v>
      </c>
      <c r="AB1495" s="84">
        <v>0</v>
      </c>
      <c r="AC1495" s="84">
        <v>813132.91</v>
      </c>
      <c r="AD1495" s="84">
        <v>0</v>
      </c>
      <c r="AE1495" s="84">
        <v>0</v>
      </c>
      <c r="AF1495" s="277" t="s">
        <v>1604</v>
      </c>
      <c r="AG1495" s="277" t="s">
        <v>1604</v>
      </c>
      <c r="AH1495" s="277" t="s">
        <v>1604</v>
      </c>
      <c r="AI1495" s="80"/>
      <c r="AJ1495" s="76"/>
      <c r="AK1495" s="80"/>
      <c r="AL1495" s="80"/>
      <c r="AM1495" s="80"/>
      <c r="BV1495" s="69" t="b">
        <f t="shared" si="142"/>
        <v>1</v>
      </c>
      <c r="HL1495" s="276" t="s">
        <v>1605</v>
      </c>
      <c r="HM1495" s="276">
        <v>53254.36</v>
      </c>
    </row>
    <row r="1496" spans="1:221" s="276" customFormat="1" ht="76.5" x14ac:dyDescent="0.85">
      <c r="B1496" s="327" t="s">
        <v>1609</v>
      </c>
      <c r="C1496" s="328"/>
      <c r="D1496" s="490">
        <v>7034201.7300000004</v>
      </c>
      <c r="E1496" s="278">
        <v>0</v>
      </c>
      <c r="F1496" s="278">
        <v>0</v>
      </c>
      <c r="G1496" s="278">
        <v>0</v>
      </c>
      <c r="H1496" s="278">
        <v>0</v>
      </c>
      <c r="I1496" s="278">
        <v>0</v>
      </c>
      <c r="J1496" s="278">
        <v>0</v>
      </c>
      <c r="K1496" s="79">
        <v>0</v>
      </c>
      <c r="L1496" s="278">
        <v>0</v>
      </c>
      <c r="M1496" s="278">
        <v>1981.3</v>
      </c>
      <c r="N1496" s="278">
        <v>6992437.3499999996</v>
      </c>
      <c r="O1496" s="278">
        <v>0</v>
      </c>
      <c r="P1496" s="278">
        <v>0</v>
      </c>
      <c r="Q1496" s="278">
        <v>0</v>
      </c>
      <c r="R1496" s="278">
        <v>0</v>
      </c>
      <c r="S1496" s="278">
        <v>0</v>
      </c>
      <c r="T1496" s="278">
        <v>0</v>
      </c>
      <c r="U1496" s="278">
        <v>0</v>
      </c>
      <c r="V1496" s="278">
        <v>0</v>
      </c>
      <c r="W1496" s="278">
        <v>0</v>
      </c>
      <c r="X1496" s="278">
        <v>0</v>
      </c>
      <c r="Y1496" s="278">
        <v>0</v>
      </c>
      <c r="Z1496" s="278">
        <v>0</v>
      </c>
      <c r="AA1496" s="278">
        <v>0</v>
      </c>
      <c r="AB1496" s="278">
        <v>0</v>
      </c>
      <c r="AC1496" s="278">
        <v>41764.380000000005</v>
      </c>
      <c r="AD1496" s="278">
        <v>0</v>
      </c>
      <c r="AE1496" s="278">
        <v>0</v>
      </c>
      <c r="AF1496" s="277" t="s">
        <v>1604</v>
      </c>
      <c r="AG1496" s="277" t="s">
        <v>1604</v>
      </c>
      <c r="AH1496" s="277" t="s">
        <v>1604</v>
      </c>
      <c r="AI1496" s="80"/>
      <c r="AJ1496" s="76"/>
      <c r="AK1496" s="80"/>
      <c r="AL1496" s="80"/>
      <c r="AM1496" s="80"/>
      <c r="BV1496" s="69" t="b">
        <f t="shared" si="142"/>
        <v>1</v>
      </c>
      <c r="HL1496" s="276" t="s">
        <v>1605</v>
      </c>
      <c r="HM1496" s="276">
        <v>53254.36</v>
      </c>
    </row>
    <row r="1497" spans="1:221" s="276" customFormat="1" ht="76.5" x14ac:dyDescent="0.85">
      <c r="B1497" s="279" t="s">
        <v>829</v>
      </c>
      <c r="C1497" s="16"/>
      <c r="D1497" s="490">
        <v>1836114.4000000001</v>
      </c>
      <c r="E1497" s="278">
        <v>0</v>
      </c>
      <c r="F1497" s="278">
        <v>0</v>
      </c>
      <c r="G1497" s="278">
        <v>0</v>
      </c>
      <c r="H1497" s="278">
        <v>0</v>
      </c>
      <c r="I1497" s="278">
        <v>0</v>
      </c>
      <c r="J1497" s="278">
        <v>0</v>
      </c>
      <c r="K1497" s="79">
        <v>0</v>
      </c>
      <c r="L1497" s="278">
        <v>0</v>
      </c>
      <c r="M1497" s="278">
        <v>454</v>
      </c>
      <c r="N1497" s="278">
        <v>1810719.07</v>
      </c>
      <c r="O1497" s="278">
        <v>0</v>
      </c>
      <c r="P1497" s="278">
        <v>0</v>
      </c>
      <c r="Q1497" s="278">
        <v>0</v>
      </c>
      <c r="R1497" s="278">
        <v>0</v>
      </c>
      <c r="S1497" s="278">
        <v>0</v>
      </c>
      <c r="T1497" s="278">
        <v>0</v>
      </c>
      <c r="U1497" s="278">
        <v>0</v>
      </c>
      <c r="V1497" s="278">
        <v>0</v>
      </c>
      <c r="W1497" s="278">
        <v>0</v>
      </c>
      <c r="X1497" s="278">
        <v>0</v>
      </c>
      <c r="Y1497" s="278">
        <v>0</v>
      </c>
      <c r="Z1497" s="278">
        <v>0</v>
      </c>
      <c r="AA1497" s="278">
        <v>0</v>
      </c>
      <c r="AB1497" s="278">
        <v>0</v>
      </c>
      <c r="AC1497" s="278">
        <v>25395.33</v>
      </c>
      <c r="AD1497" s="278">
        <v>0</v>
      </c>
      <c r="AE1497" s="278">
        <v>0</v>
      </c>
      <c r="AF1497" s="277" t="s">
        <v>1604</v>
      </c>
      <c r="AG1497" s="277" t="s">
        <v>1604</v>
      </c>
      <c r="AH1497" s="277" t="s">
        <v>1604</v>
      </c>
      <c r="AI1497" s="76"/>
      <c r="AJ1497" s="78"/>
      <c r="AK1497" s="81"/>
      <c r="AL1497" s="76"/>
      <c r="AM1497" s="76"/>
      <c r="AR1497" s="280"/>
      <c r="AS1497" s="109"/>
      <c r="BC1497" s="162"/>
      <c r="BO1497" s="162"/>
      <c r="BR1497" s="109"/>
      <c r="BV1497" s="69" t="b">
        <f t="shared" si="142"/>
        <v>1</v>
      </c>
      <c r="CE1497" s="162"/>
      <c r="CH1497" s="162"/>
      <c r="EG1497" s="109"/>
      <c r="EI1497" s="109"/>
      <c r="ER1497" s="162"/>
      <c r="FF1497" s="109"/>
      <c r="FI1497" s="281"/>
      <c r="FJ1497" s="109"/>
      <c r="FS1497" s="162"/>
      <c r="GK1497" s="164"/>
      <c r="GU1497" s="162"/>
      <c r="GW1497" s="109"/>
      <c r="GY1497" s="162"/>
      <c r="HL1497" s="276" t="s">
        <v>1606</v>
      </c>
      <c r="HM1497" s="276">
        <v>44890.35</v>
      </c>
    </row>
    <row r="1498" spans="1:221" s="276" customFormat="1" ht="63" x14ac:dyDescent="0.25">
      <c r="A1498" s="162"/>
      <c r="B1498" s="82">
        <v>1</v>
      </c>
      <c r="C1498" s="16" t="s">
        <v>1610</v>
      </c>
      <c r="D1498" s="84">
        <v>1836114.4000000001</v>
      </c>
      <c r="E1498" s="83">
        <v>0</v>
      </c>
      <c r="F1498" s="84">
        <v>0</v>
      </c>
      <c r="G1498" s="84">
        <v>0</v>
      </c>
      <c r="H1498" s="84">
        <v>0</v>
      </c>
      <c r="I1498" s="84">
        <v>0</v>
      </c>
      <c r="J1498" s="84">
        <v>0</v>
      </c>
      <c r="K1498" s="79">
        <v>0</v>
      </c>
      <c r="L1498" s="84">
        <v>0</v>
      </c>
      <c r="M1498" s="166">
        <v>454</v>
      </c>
      <c r="N1498" s="166">
        <v>1810719.07</v>
      </c>
      <c r="O1498" s="84">
        <v>0</v>
      </c>
      <c r="P1498" s="84">
        <v>0</v>
      </c>
      <c r="Q1498" s="84">
        <v>0</v>
      </c>
      <c r="R1498" s="84">
        <v>0</v>
      </c>
      <c r="S1498" s="84">
        <v>0</v>
      </c>
      <c r="T1498" s="84">
        <v>0</v>
      </c>
      <c r="U1498" s="84">
        <v>0</v>
      </c>
      <c r="V1498" s="84">
        <v>0</v>
      </c>
      <c r="W1498" s="84">
        <v>0</v>
      </c>
      <c r="X1498" s="84">
        <v>0</v>
      </c>
      <c r="Y1498" s="84">
        <v>0</v>
      </c>
      <c r="Z1498" s="84">
        <v>0</v>
      </c>
      <c r="AA1498" s="84">
        <v>0</v>
      </c>
      <c r="AB1498" s="84">
        <v>0</v>
      </c>
      <c r="AC1498" s="166">
        <v>25395.33</v>
      </c>
      <c r="AD1498" s="84">
        <v>0</v>
      </c>
      <c r="AE1498" s="84">
        <v>0</v>
      </c>
      <c r="AF1498" s="206" t="s">
        <v>262</v>
      </c>
      <c r="AG1498" s="206">
        <v>2020</v>
      </c>
      <c r="AH1498" s="206">
        <v>2020</v>
      </c>
      <c r="AI1498" s="76"/>
      <c r="AJ1498" s="76"/>
      <c r="AK1498" s="81"/>
      <c r="AL1498" s="76"/>
      <c r="AM1498" s="76"/>
      <c r="AR1498" s="280"/>
      <c r="AS1498" s="109"/>
      <c r="BC1498" s="162"/>
      <c r="BO1498" s="162"/>
      <c r="BR1498" s="109"/>
      <c r="CE1498" s="162"/>
      <c r="CH1498" s="162"/>
      <c r="EG1498" s="109"/>
      <c r="EI1498" s="109"/>
      <c r="ER1498" s="162"/>
      <c r="FF1498" s="109"/>
      <c r="FI1498" s="109"/>
      <c r="FJ1498" s="109"/>
      <c r="FS1498" s="162"/>
      <c r="GK1498" s="164"/>
      <c r="GU1498" s="162"/>
      <c r="GW1498" s="109"/>
      <c r="HL1498" s="276" t="s">
        <v>1607</v>
      </c>
      <c r="HM1498" s="276">
        <v>52429.26</v>
      </c>
    </row>
    <row r="1499" spans="1:221" s="276" customFormat="1" ht="76.5" x14ac:dyDescent="0.85">
      <c r="B1499" s="279" t="s">
        <v>782</v>
      </c>
      <c r="C1499" s="16"/>
      <c r="D1499" s="490">
        <v>2643881</v>
      </c>
      <c r="E1499" s="278">
        <v>0</v>
      </c>
      <c r="F1499" s="278">
        <v>0</v>
      </c>
      <c r="G1499" s="278">
        <v>0</v>
      </c>
      <c r="H1499" s="278">
        <v>0</v>
      </c>
      <c r="I1499" s="278">
        <v>0</v>
      </c>
      <c r="J1499" s="278">
        <v>0</v>
      </c>
      <c r="K1499" s="79">
        <v>0</v>
      </c>
      <c r="L1499" s="278">
        <v>0</v>
      </c>
      <c r="M1499" s="278">
        <v>720</v>
      </c>
      <c r="N1499" s="278">
        <v>2643881</v>
      </c>
      <c r="O1499" s="278">
        <v>0</v>
      </c>
      <c r="P1499" s="278">
        <v>0</v>
      </c>
      <c r="Q1499" s="278">
        <v>0</v>
      </c>
      <c r="R1499" s="278">
        <v>0</v>
      </c>
      <c r="S1499" s="278">
        <v>0</v>
      </c>
      <c r="T1499" s="278">
        <v>0</v>
      </c>
      <c r="U1499" s="278">
        <v>0</v>
      </c>
      <c r="V1499" s="278">
        <v>0</v>
      </c>
      <c r="W1499" s="278">
        <v>0</v>
      </c>
      <c r="X1499" s="278">
        <v>0</v>
      </c>
      <c r="Y1499" s="278">
        <v>0</v>
      </c>
      <c r="Z1499" s="278">
        <v>0</v>
      </c>
      <c r="AA1499" s="278">
        <v>0</v>
      </c>
      <c r="AB1499" s="278">
        <v>0</v>
      </c>
      <c r="AC1499" s="278">
        <v>0</v>
      </c>
      <c r="AD1499" s="278">
        <v>0</v>
      </c>
      <c r="AE1499" s="278">
        <v>0</v>
      </c>
      <c r="AF1499" s="277" t="s">
        <v>1604</v>
      </c>
      <c r="AG1499" s="277" t="s">
        <v>1604</v>
      </c>
      <c r="AH1499" s="277" t="s">
        <v>1604</v>
      </c>
      <c r="AI1499" s="76"/>
      <c r="AJ1499" s="78"/>
      <c r="AK1499" s="81"/>
      <c r="AL1499" s="76"/>
      <c r="AM1499" s="76"/>
      <c r="AR1499" s="280"/>
      <c r="AS1499" s="109"/>
      <c r="BC1499" s="162"/>
      <c r="BO1499" s="162"/>
      <c r="BR1499" s="109"/>
      <c r="BV1499" s="69" t="b">
        <f>D1499=(E1499+F1499+G1499+H1499+I1499+L1499+N1499+P1499+R1499+T1499+U1499+V1499+AA1499+AB1499+AC1499+AD1499+AE1499)</f>
        <v>1</v>
      </c>
      <c r="CE1499" s="162"/>
      <c r="CH1499" s="162"/>
      <c r="EG1499" s="109"/>
      <c r="EI1499" s="109"/>
      <c r="ER1499" s="162"/>
      <c r="FF1499" s="109"/>
      <c r="FI1499" s="281"/>
      <c r="FJ1499" s="109"/>
      <c r="FS1499" s="162"/>
      <c r="GK1499" s="164"/>
      <c r="GU1499" s="162"/>
      <c r="GW1499" s="109"/>
      <c r="GY1499" s="162"/>
      <c r="HL1499" s="276" t="s">
        <v>1606</v>
      </c>
      <c r="HM1499" s="276">
        <v>44890.35</v>
      </c>
    </row>
    <row r="1500" spans="1:221" s="162" customFormat="1" ht="76.5" customHeight="1" x14ac:dyDescent="0.25">
      <c r="B1500" s="82">
        <v>2</v>
      </c>
      <c r="C1500" s="72" t="s">
        <v>1631</v>
      </c>
      <c r="D1500" s="84">
        <v>2643881</v>
      </c>
      <c r="E1500" s="83">
        <v>0</v>
      </c>
      <c r="F1500" s="84">
        <v>0</v>
      </c>
      <c r="G1500" s="84">
        <v>0</v>
      </c>
      <c r="H1500" s="84">
        <v>0</v>
      </c>
      <c r="I1500" s="84">
        <v>0</v>
      </c>
      <c r="J1500" s="84">
        <v>0</v>
      </c>
      <c r="K1500" s="79">
        <v>0</v>
      </c>
      <c r="L1500" s="84">
        <v>0</v>
      </c>
      <c r="M1500" s="166">
        <v>720</v>
      </c>
      <c r="N1500" s="166">
        <v>2643881</v>
      </c>
      <c r="O1500" s="84">
        <v>0</v>
      </c>
      <c r="P1500" s="84">
        <v>0</v>
      </c>
      <c r="Q1500" s="84">
        <v>0</v>
      </c>
      <c r="R1500" s="84">
        <v>0</v>
      </c>
      <c r="S1500" s="84">
        <v>0</v>
      </c>
      <c r="T1500" s="84">
        <v>0</v>
      </c>
      <c r="U1500" s="84">
        <v>0</v>
      </c>
      <c r="V1500" s="84">
        <v>0</v>
      </c>
      <c r="W1500" s="84">
        <v>0</v>
      </c>
      <c r="X1500" s="84">
        <v>0</v>
      </c>
      <c r="Y1500" s="84">
        <v>0</v>
      </c>
      <c r="Z1500" s="84">
        <v>0</v>
      </c>
      <c r="AA1500" s="84">
        <v>0</v>
      </c>
      <c r="AB1500" s="84">
        <v>0</v>
      </c>
      <c r="AC1500" s="84">
        <v>0</v>
      </c>
      <c r="AD1500" s="84">
        <v>0</v>
      </c>
      <c r="AE1500" s="84">
        <v>0</v>
      </c>
      <c r="AF1500" s="206" t="s">
        <v>262</v>
      </c>
      <c r="AG1500" s="206">
        <v>2020</v>
      </c>
      <c r="AH1500" s="206" t="s">
        <v>262</v>
      </c>
      <c r="AI1500" s="76"/>
      <c r="AJ1500" s="76"/>
      <c r="AK1500" s="81"/>
      <c r="AL1500" s="76"/>
      <c r="AM1500" s="76"/>
      <c r="AR1500" s="84"/>
      <c r="AS1500" s="109"/>
      <c r="BR1500" s="109"/>
      <c r="EG1500" s="109"/>
      <c r="EI1500" s="109"/>
      <c r="FF1500" s="109"/>
      <c r="FI1500" s="109"/>
      <c r="FJ1500" s="109"/>
      <c r="GK1500" s="164"/>
      <c r="GW1500" s="109"/>
      <c r="HL1500" s="162" t="s">
        <v>1607</v>
      </c>
      <c r="HM1500" s="162">
        <v>52429.26</v>
      </c>
    </row>
    <row r="1501" spans="1:221" s="276" customFormat="1" ht="76.5" x14ac:dyDescent="0.85">
      <c r="B1501" s="279" t="s">
        <v>853</v>
      </c>
      <c r="C1501" s="16"/>
      <c r="D1501" s="490">
        <v>2554206.3299999996</v>
      </c>
      <c r="E1501" s="278">
        <v>0</v>
      </c>
      <c r="F1501" s="278">
        <v>0</v>
      </c>
      <c r="G1501" s="278">
        <v>0</v>
      </c>
      <c r="H1501" s="278">
        <v>0</v>
      </c>
      <c r="I1501" s="278">
        <v>0</v>
      </c>
      <c r="J1501" s="278">
        <v>0</v>
      </c>
      <c r="K1501" s="79">
        <v>0</v>
      </c>
      <c r="L1501" s="278">
        <v>0</v>
      </c>
      <c r="M1501" s="278">
        <v>807.3</v>
      </c>
      <c r="N1501" s="278">
        <v>2537837.2799999998</v>
      </c>
      <c r="O1501" s="278">
        <v>0</v>
      </c>
      <c r="P1501" s="278">
        <v>0</v>
      </c>
      <c r="Q1501" s="278">
        <v>0</v>
      </c>
      <c r="R1501" s="278">
        <v>0</v>
      </c>
      <c r="S1501" s="278">
        <v>0</v>
      </c>
      <c r="T1501" s="278">
        <v>0</v>
      </c>
      <c r="U1501" s="278">
        <v>0</v>
      </c>
      <c r="V1501" s="278">
        <v>0</v>
      </c>
      <c r="W1501" s="278">
        <v>0</v>
      </c>
      <c r="X1501" s="278">
        <v>0</v>
      </c>
      <c r="Y1501" s="278">
        <v>0</v>
      </c>
      <c r="Z1501" s="278">
        <v>0</v>
      </c>
      <c r="AA1501" s="278">
        <v>0</v>
      </c>
      <c r="AB1501" s="278">
        <v>0</v>
      </c>
      <c r="AC1501" s="84">
        <v>16369.05</v>
      </c>
      <c r="AD1501" s="278">
        <v>0</v>
      </c>
      <c r="AE1501" s="278">
        <v>0</v>
      </c>
      <c r="AF1501" s="277" t="s">
        <v>1604</v>
      </c>
      <c r="AG1501" s="277" t="s">
        <v>1604</v>
      </c>
      <c r="AH1501" s="277" t="s">
        <v>1604</v>
      </c>
      <c r="AI1501" s="76"/>
      <c r="AJ1501" s="78"/>
      <c r="AK1501" s="81"/>
      <c r="AL1501" s="76"/>
      <c r="AM1501" s="76"/>
      <c r="AR1501" s="280"/>
      <c r="AS1501" s="109"/>
      <c r="BC1501" s="162"/>
      <c r="BO1501" s="162"/>
      <c r="BR1501" s="109"/>
      <c r="BV1501" s="69" t="b">
        <f>D1501=(E1501+F1501+G1501+H1501+I1501+L1501+N1501+P1501+R1501+T1501+U1501+V1501+AA1501+AB1501+AC1501+AD1501+AE1501)</f>
        <v>1</v>
      </c>
      <c r="CE1501" s="162"/>
      <c r="CH1501" s="162"/>
      <c r="EG1501" s="109"/>
      <c r="EI1501" s="109"/>
      <c r="ER1501" s="162"/>
      <c r="FF1501" s="109"/>
      <c r="FI1501" s="281"/>
      <c r="FJ1501" s="109"/>
      <c r="FS1501" s="162"/>
      <c r="GK1501" s="164"/>
      <c r="GU1501" s="162"/>
      <c r="GW1501" s="109"/>
      <c r="GY1501" s="162"/>
      <c r="HL1501" s="276" t="s">
        <v>1606</v>
      </c>
      <c r="HM1501" s="276">
        <v>44890.35</v>
      </c>
    </row>
    <row r="1502" spans="1:221" s="162" customFormat="1" ht="76.5" customHeight="1" x14ac:dyDescent="0.25">
      <c r="B1502" s="82">
        <v>3</v>
      </c>
      <c r="C1502" s="72" t="s">
        <v>3</v>
      </c>
      <c r="D1502" s="84">
        <v>2554206.3299999996</v>
      </c>
      <c r="E1502" s="83">
        <v>0</v>
      </c>
      <c r="F1502" s="84">
        <v>0</v>
      </c>
      <c r="G1502" s="84">
        <v>0</v>
      </c>
      <c r="H1502" s="84">
        <v>0</v>
      </c>
      <c r="I1502" s="84">
        <v>0</v>
      </c>
      <c r="J1502" s="84">
        <v>0</v>
      </c>
      <c r="K1502" s="79">
        <v>0</v>
      </c>
      <c r="L1502" s="84">
        <v>0</v>
      </c>
      <c r="M1502" s="166">
        <v>807.3</v>
      </c>
      <c r="N1502" s="166">
        <v>2537837.2799999998</v>
      </c>
      <c r="O1502" s="84">
        <v>0</v>
      </c>
      <c r="P1502" s="84">
        <v>0</v>
      </c>
      <c r="Q1502" s="84">
        <v>0</v>
      </c>
      <c r="R1502" s="84">
        <v>0</v>
      </c>
      <c r="S1502" s="84">
        <v>0</v>
      </c>
      <c r="T1502" s="84">
        <v>0</v>
      </c>
      <c r="U1502" s="84">
        <v>0</v>
      </c>
      <c r="V1502" s="84">
        <v>0</v>
      </c>
      <c r="W1502" s="84">
        <v>0</v>
      </c>
      <c r="X1502" s="84">
        <v>0</v>
      </c>
      <c r="Y1502" s="84">
        <v>0</v>
      </c>
      <c r="Z1502" s="84">
        <v>0</v>
      </c>
      <c r="AA1502" s="84">
        <v>0</v>
      </c>
      <c r="AB1502" s="84">
        <v>0</v>
      </c>
      <c r="AC1502" s="84">
        <v>16369.05</v>
      </c>
      <c r="AD1502" s="84">
        <v>0</v>
      </c>
      <c r="AE1502" s="84">
        <v>0</v>
      </c>
      <c r="AF1502" s="206" t="s">
        <v>262</v>
      </c>
      <c r="AG1502" s="206">
        <v>2020</v>
      </c>
      <c r="AH1502" s="206">
        <v>2020</v>
      </c>
      <c r="AI1502" s="76"/>
      <c r="AJ1502" s="76"/>
      <c r="AK1502" s="81"/>
      <c r="AL1502" s="76"/>
      <c r="AM1502" s="76"/>
      <c r="AR1502" s="84"/>
      <c r="AS1502" s="109"/>
      <c r="BR1502" s="109"/>
      <c r="EG1502" s="109"/>
      <c r="EI1502" s="109"/>
      <c r="FF1502" s="109"/>
      <c r="FI1502" s="109"/>
      <c r="FJ1502" s="109"/>
      <c r="GK1502" s="164"/>
      <c r="GW1502" s="109"/>
      <c r="HL1502" s="162" t="s">
        <v>1607</v>
      </c>
      <c r="HM1502" s="162">
        <v>52429.26</v>
      </c>
    </row>
    <row r="1503" spans="1:221" s="276" customFormat="1" ht="76.5" x14ac:dyDescent="0.85">
      <c r="B1503" s="327" t="s">
        <v>3054</v>
      </c>
      <c r="C1503" s="328"/>
      <c r="D1503" s="490">
        <v>38116072</v>
      </c>
      <c r="E1503" s="84">
        <v>0</v>
      </c>
      <c r="F1503" s="84">
        <v>0</v>
      </c>
      <c r="G1503" s="84">
        <v>0</v>
      </c>
      <c r="H1503" s="84">
        <v>0</v>
      </c>
      <c r="I1503" s="84">
        <v>0</v>
      </c>
      <c r="J1503" s="84">
        <v>0</v>
      </c>
      <c r="K1503" s="79">
        <v>0</v>
      </c>
      <c r="L1503" s="84">
        <v>0</v>
      </c>
      <c r="M1503" s="84">
        <v>4536.45</v>
      </c>
      <c r="N1503" s="84">
        <v>33434746.550000001</v>
      </c>
      <c r="O1503" s="84">
        <v>0</v>
      </c>
      <c r="P1503" s="84">
        <v>0</v>
      </c>
      <c r="Q1503" s="84">
        <v>644.70000000000005</v>
      </c>
      <c r="R1503" s="84">
        <v>3909956.92</v>
      </c>
      <c r="S1503" s="84">
        <v>0</v>
      </c>
      <c r="T1503" s="84">
        <v>0</v>
      </c>
      <c r="U1503" s="84">
        <v>0</v>
      </c>
      <c r="V1503" s="84">
        <v>0</v>
      </c>
      <c r="W1503" s="84">
        <v>0</v>
      </c>
      <c r="X1503" s="84">
        <v>0</v>
      </c>
      <c r="Y1503" s="84">
        <v>0</v>
      </c>
      <c r="Z1503" s="84">
        <v>0</v>
      </c>
      <c r="AA1503" s="84">
        <v>0</v>
      </c>
      <c r="AB1503" s="84">
        <v>0</v>
      </c>
      <c r="AC1503" s="84">
        <v>771368.53</v>
      </c>
      <c r="AD1503" s="84">
        <v>0</v>
      </c>
      <c r="AE1503" s="84">
        <v>0</v>
      </c>
      <c r="AF1503" s="277" t="s">
        <v>1604</v>
      </c>
      <c r="AG1503" s="277" t="s">
        <v>1604</v>
      </c>
      <c r="AH1503" s="277" t="s">
        <v>1604</v>
      </c>
      <c r="AI1503" s="80"/>
      <c r="AJ1503" s="76"/>
      <c r="AK1503" s="80"/>
      <c r="AL1503" s="80"/>
      <c r="AM1503" s="80"/>
      <c r="BV1503" s="69" t="b">
        <f t="shared" ref="BV1503" si="143">D1503=(E1503+F1503+G1503+H1503+I1503+L1503+N1503+P1503+R1503+T1503+U1503+V1503+AA1503+AB1503+AC1503+AD1503+AE1503)</f>
        <v>1</v>
      </c>
      <c r="HL1503" s="276" t="s">
        <v>1605</v>
      </c>
      <c r="HM1503" s="276">
        <v>53254.36</v>
      </c>
    </row>
    <row r="1504" spans="1:221" s="276" customFormat="1" ht="76.5" x14ac:dyDescent="0.85">
      <c r="B1504" s="279" t="s">
        <v>814</v>
      </c>
      <c r="C1504" s="282"/>
      <c r="D1504" s="490">
        <v>5767580</v>
      </c>
      <c r="E1504" s="84">
        <v>0</v>
      </c>
      <c r="F1504" s="84">
        <v>0</v>
      </c>
      <c r="G1504" s="84">
        <v>0</v>
      </c>
      <c r="H1504" s="84">
        <v>0</v>
      </c>
      <c r="I1504" s="84">
        <v>0</v>
      </c>
      <c r="J1504" s="84">
        <v>0</v>
      </c>
      <c r="K1504" s="79">
        <v>0</v>
      </c>
      <c r="L1504" s="84">
        <v>0</v>
      </c>
      <c r="M1504" s="84">
        <v>802.45</v>
      </c>
      <c r="N1504" s="84">
        <v>5646739.7699999996</v>
      </c>
      <c r="O1504" s="84">
        <v>0</v>
      </c>
      <c r="P1504" s="84">
        <v>0</v>
      </c>
      <c r="Q1504" s="84">
        <v>0</v>
      </c>
      <c r="R1504" s="84">
        <v>0</v>
      </c>
      <c r="S1504" s="84">
        <v>0</v>
      </c>
      <c r="T1504" s="84">
        <v>0</v>
      </c>
      <c r="U1504" s="84">
        <v>0</v>
      </c>
      <c r="V1504" s="84">
        <v>0</v>
      </c>
      <c r="W1504" s="84">
        <v>0</v>
      </c>
      <c r="X1504" s="84">
        <v>0</v>
      </c>
      <c r="Y1504" s="84">
        <v>0</v>
      </c>
      <c r="Z1504" s="84">
        <v>0</v>
      </c>
      <c r="AA1504" s="84">
        <v>0</v>
      </c>
      <c r="AB1504" s="84">
        <v>0</v>
      </c>
      <c r="AC1504" s="84">
        <v>120840.23</v>
      </c>
      <c r="AD1504" s="84">
        <v>0</v>
      </c>
      <c r="AE1504" s="84">
        <v>0</v>
      </c>
      <c r="AF1504" s="277" t="s">
        <v>1604</v>
      </c>
      <c r="AG1504" s="277" t="s">
        <v>1604</v>
      </c>
      <c r="AH1504" s="277" t="s">
        <v>1604</v>
      </c>
      <c r="AI1504" s="80"/>
      <c r="AJ1504" s="76"/>
      <c r="AK1504" s="80"/>
      <c r="AL1504" s="80"/>
      <c r="AM1504" s="80"/>
      <c r="BV1504" s="69"/>
    </row>
    <row r="1505" spans="1:221" s="162" customFormat="1" ht="76.5" customHeight="1" x14ac:dyDescent="0.25">
      <c r="B1505" s="82">
        <v>1</v>
      </c>
      <c r="C1505" s="165" t="s">
        <v>3315</v>
      </c>
      <c r="D1505" s="84">
        <v>5767580</v>
      </c>
      <c r="E1505" s="84">
        <v>0</v>
      </c>
      <c r="F1505" s="84">
        <v>0</v>
      </c>
      <c r="G1505" s="84">
        <v>0</v>
      </c>
      <c r="H1505" s="84">
        <v>0</v>
      </c>
      <c r="I1505" s="84">
        <v>0</v>
      </c>
      <c r="J1505" s="84">
        <v>0</v>
      </c>
      <c r="K1505" s="79">
        <v>0</v>
      </c>
      <c r="L1505" s="84">
        <v>0</v>
      </c>
      <c r="M1505" s="166">
        <v>802.45</v>
      </c>
      <c r="N1505" s="166">
        <v>5646739.7699999996</v>
      </c>
      <c r="O1505" s="84">
        <v>0</v>
      </c>
      <c r="P1505" s="84">
        <v>0</v>
      </c>
      <c r="Q1505" s="84">
        <v>0</v>
      </c>
      <c r="R1505" s="84">
        <v>0</v>
      </c>
      <c r="S1505" s="84">
        <v>0</v>
      </c>
      <c r="T1505" s="84">
        <v>0</v>
      </c>
      <c r="U1505" s="84">
        <v>0</v>
      </c>
      <c r="V1505" s="84">
        <v>0</v>
      </c>
      <c r="W1505" s="84">
        <v>0</v>
      </c>
      <c r="X1505" s="84">
        <v>0</v>
      </c>
      <c r="Y1505" s="84">
        <v>0</v>
      </c>
      <c r="Z1505" s="84">
        <v>0</v>
      </c>
      <c r="AA1505" s="84">
        <v>0</v>
      </c>
      <c r="AB1505" s="84">
        <v>0</v>
      </c>
      <c r="AC1505" s="84">
        <v>120840.23</v>
      </c>
      <c r="AD1505" s="84">
        <v>0</v>
      </c>
      <c r="AE1505" s="84">
        <v>0</v>
      </c>
      <c r="AF1505" s="206" t="s">
        <v>262</v>
      </c>
      <c r="AG1505" s="206">
        <v>2022</v>
      </c>
      <c r="AH1505" s="206">
        <v>2022</v>
      </c>
      <c r="AI1505" s="76"/>
      <c r="AJ1505" s="76"/>
      <c r="AK1505" s="81"/>
      <c r="AL1505" s="76"/>
      <c r="AM1505" s="76"/>
      <c r="AR1505" s="163"/>
      <c r="AS1505" s="109"/>
      <c r="BR1505" s="109"/>
      <c r="EG1505" s="109"/>
      <c r="EI1505" s="109"/>
      <c r="FF1505" s="109"/>
      <c r="FI1505" s="109"/>
      <c r="FJ1505" s="109"/>
      <c r="GK1505" s="164"/>
      <c r="GW1505" s="109"/>
    </row>
    <row r="1506" spans="1:221" s="276" customFormat="1" ht="76.5" x14ac:dyDescent="0.85">
      <c r="B1506" s="279" t="s">
        <v>847</v>
      </c>
      <c r="C1506" s="282"/>
      <c r="D1506" s="490">
        <v>3993630</v>
      </c>
      <c r="E1506" s="84">
        <v>0</v>
      </c>
      <c r="F1506" s="84">
        <v>0</v>
      </c>
      <c r="G1506" s="84">
        <v>0</v>
      </c>
      <c r="H1506" s="84">
        <v>0</v>
      </c>
      <c r="I1506" s="84">
        <v>0</v>
      </c>
      <c r="J1506" s="84">
        <v>0</v>
      </c>
      <c r="K1506" s="79">
        <v>0</v>
      </c>
      <c r="L1506" s="84">
        <v>0</v>
      </c>
      <c r="M1506" s="84">
        <v>0</v>
      </c>
      <c r="N1506" s="84">
        <v>0</v>
      </c>
      <c r="O1506" s="84">
        <v>0</v>
      </c>
      <c r="P1506" s="84">
        <v>0</v>
      </c>
      <c r="Q1506" s="84">
        <v>644.70000000000005</v>
      </c>
      <c r="R1506" s="84">
        <v>3909956.92</v>
      </c>
      <c r="S1506" s="84">
        <v>0</v>
      </c>
      <c r="T1506" s="84">
        <v>0</v>
      </c>
      <c r="U1506" s="84">
        <v>0</v>
      </c>
      <c r="V1506" s="84">
        <v>0</v>
      </c>
      <c r="W1506" s="84">
        <v>0</v>
      </c>
      <c r="X1506" s="84">
        <v>0</v>
      </c>
      <c r="Y1506" s="84">
        <v>0</v>
      </c>
      <c r="Z1506" s="84">
        <v>0</v>
      </c>
      <c r="AA1506" s="84">
        <v>0</v>
      </c>
      <c r="AB1506" s="84">
        <v>0</v>
      </c>
      <c r="AC1506" s="84">
        <v>83673.08</v>
      </c>
      <c r="AD1506" s="84">
        <v>0</v>
      </c>
      <c r="AE1506" s="84">
        <v>0</v>
      </c>
      <c r="AF1506" s="277" t="s">
        <v>1604</v>
      </c>
      <c r="AG1506" s="277" t="s">
        <v>1604</v>
      </c>
      <c r="AH1506" s="277" t="s">
        <v>1604</v>
      </c>
      <c r="AI1506" s="80"/>
      <c r="AJ1506" s="76"/>
      <c r="AK1506" s="80"/>
      <c r="AL1506" s="80"/>
      <c r="AM1506" s="80"/>
      <c r="BV1506" s="69"/>
    </row>
    <row r="1507" spans="1:221" s="162" customFormat="1" ht="76.5" customHeight="1" x14ac:dyDescent="0.25">
      <c r="B1507" s="82">
        <v>2</v>
      </c>
      <c r="C1507" s="165" t="s">
        <v>3316</v>
      </c>
      <c r="D1507" s="84">
        <v>3993630</v>
      </c>
      <c r="E1507" s="84">
        <v>0</v>
      </c>
      <c r="F1507" s="84">
        <v>0</v>
      </c>
      <c r="G1507" s="84">
        <v>0</v>
      </c>
      <c r="H1507" s="84">
        <v>0</v>
      </c>
      <c r="I1507" s="84">
        <v>0</v>
      </c>
      <c r="J1507" s="84">
        <v>0</v>
      </c>
      <c r="K1507" s="79">
        <v>0</v>
      </c>
      <c r="L1507" s="84">
        <v>0</v>
      </c>
      <c r="M1507" s="166">
        <v>0</v>
      </c>
      <c r="N1507" s="166">
        <v>0</v>
      </c>
      <c r="O1507" s="84">
        <v>0</v>
      </c>
      <c r="P1507" s="84">
        <v>0</v>
      </c>
      <c r="Q1507" s="166">
        <v>644.70000000000005</v>
      </c>
      <c r="R1507" s="166">
        <v>3909956.92</v>
      </c>
      <c r="S1507" s="84">
        <v>0</v>
      </c>
      <c r="T1507" s="84">
        <v>0</v>
      </c>
      <c r="U1507" s="84">
        <v>0</v>
      </c>
      <c r="V1507" s="84">
        <v>0</v>
      </c>
      <c r="W1507" s="84">
        <v>0</v>
      </c>
      <c r="X1507" s="84">
        <v>0</v>
      </c>
      <c r="Y1507" s="84">
        <v>0</v>
      </c>
      <c r="Z1507" s="84">
        <v>0</v>
      </c>
      <c r="AA1507" s="84">
        <v>0</v>
      </c>
      <c r="AB1507" s="84">
        <v>0</v>
      </c>
      <c r="AC1507" s="84">
        <v>83673.08</v>
      </c>
      <c r="AD1507" s="84">
        <v>0</v>
      </c>
      <c r="AE1507" s="84">
        <v>0</v>
      </c>
      <c r="AF1507" s="206" t="s">
        <v>262</v>
      </c>
      <c r="AG1507" s="206">
        <v>2022</v>
      </c>
      <c r="AH1507" s="206">
        <v>2022</v>
      </c>
      <c r="AI1507" s="76"/>
      <c r="AJ1507" s="76"/>
      <c r="AK1507" s="81"/>
      <c r="AL1507" s="76"/>
      <c r="AM1507" s="76"/>
      <c r="AR1507" s="163"/>
      <c r="AS1507" s="109"/>
      <c r="BR1507" s="109"/>
      <c r="EG1507" s="109"/>
      <c r="EI1507" s="109"/>
      <c r="FF1507" s="109"/>
      <c r="FI1507" s="109"/>
      <c r="FJ1507" s="109"/>
      <c r="GK1507" s="164"/>
      <c r="GW1507" s="109"/>
    </row>
    <row r="1508" spans="1:221" s="276" customFormat="1" ht="76.5" x14ac:dyDescent="0.85">
      <c r="B1508" s="279" t="s">
        <v>807</v>
      </c>
      <c r="C1508" s="282"/>
      <c r="D1508" s="490">
        <v>8929742</v>
      </c>
      <c r="E1508" s="84">
        <v>0</v>
      </c>
      <c r="F1508" s="84">
        <v>0</v>
      </c>
      <c r="G1508" s="84">
        <v>0</v>
      </c>
      <c r="H1508" s="84">
        <v>0</v>
      </c>
      <c r="I1508" s="84">
        <v>0</v>
      </c>
      <c r="J1508" s="84">
        <v>0</v>
      </c>
      <c r="K1508" s="79">
        <v>0</v>
      </c>
      <c r="L1508" s="84">
        <v>0</v>
      </c>
      <c r="M1508" s="84">
        <v>1026</v>
      </c>
      <c r="N1508" s="84">
        <v>8769874.8000000007</v>
      </c>
      <c r="O1508" s="84">
        <v>0</v>
      </c>
      <c r="P1508" s="84">
        <v>0</v>
      </c>
      <c r="Q1508" s="84">
        <v>0</v>
      </c>
      <c r="R1508" s="84">
        <v>0</v>
      </c>
      <c r="S1508" s="84">
        <v>0</v>
      </c>
      <c r="T1508" s="84">
        <v>0</v>
      </c>
      <c r="U1508" s="84">
        <v>0</v>
      </c>
      <c r="V1508" s="84">
        <v>0</v>
      </c>
      <c r="W1508" s="84">
        <v>0</v>
      </c>
      <c r="X1508" s="84">
        <v>0</v>
      </c>
      <c r="Y1508" s="84">
        <v>0</v>
      </c>
      <c r="Z1508" s="84">
        <v>0</v>
      </c>
      <c r="AA1508" s="84">
        <v>0</v>
      </c>
      <c r="AB1508" s="84">
        <v>0</v>
      </c>
      <c r="AC1508" s="84">
        <v>159867.20000000001</v>
      </c>
      <c r="AD1508" s="84">
        <v>0</v>
      </c>
      <c r="AE1508" s="84">
        <v>0</v>
      </c>
      <c r="AF1508" s="277" t="s">
        <v>1604</v>
      </c>
      <c r="AG1508" s="277" t="s">
        <v>1604</v>
      </c>
      <c r="AH1508" s="277" t="s">
        <v>1604</v>
      </c>
      <c r="AI1508" s="80"/>
      <c r="AJ1508" s="76"/>
      <c r="AK1508" s="80"/>
      <c r="AL1508" s="80"/>
      <c r="AM1508" s="80"/>
      <c r="BV1508" s="69"/>
    </row>
    <row r="1509" spans="1:221" s="162" customFormat="1" ht="76.5" customHeight="1" x14ac:dyDescent="0.25">
      <c r="B1509" s="82">
        <v>3</v>
      </c>
      <c r="C1509" s="165" t="s">
        <v>3317</v>
      </c>
      <c r="D1509" s="84">
        <v>8929742</v>
      </c>
      <c r="E1509" s="84">
        <v>0</v>
      </c>
      <c r="F1509" s="84">
        <v>0</v>
      </c>
      <c r="G1509" s="84">
        <v>0</v>
      </c>
      <c r="H1509" s="84">
        <v>0</v>
      </c>
      <c r="I1509" s="84">
        <v>0</v>
      </c>
      <c r="J1509" s="84">
        <v>0</v>
      </c>
      <c r="K1509" s="79">
        <v>0</v>
      </c>
      <c r="L1509" s="84">
        <v>0</v>
      </c>
      <c r="M1509" s="166">
        <v>1026</v>
      </c>
      <c r="N1509" s="166">
        <v>8769874.8000000007</v>
      </c>
      <c r="O1509" s="84">
        <v>0</v>
      </c>
      <c r="P1509" s="84">
        <v>0</v>
      </c>
      <c r="Q1509" s="84">
        <v>0</v>
      </c>
      <c r="R1509" s="84">
        <v>0</v>
      </c>
      <c r="S1509" s="84">
        <v>0</v>
      </c>
      <c r="T1509" s="84">
        <v>0</v>
      </c>
      <c r="U1509" s="84">
        <v>0</v>
      </c>
      <c r="V1509" s="84">
        <v>0</v>
      </c>
      <c r="W1509" s="84">
        <v>0</v>
      </c>
      <c r="X1509" s="84">
        <v>0</v>
      </c>
      <c r="Y1509" s="84">
        <v>0</v>
      </c>
      <c r="Z1509" s="84">
        <v>0</v>
      </c>
      <c r="AA1509" s="84">
        <v>0</v>
      </c>
      <c r="AB1509" s="84">
        <v>0</v>
      </c>
      <c r="AC1509" s="84">
        <v>159867.20000000001</v>
      </c>
      <c r="AD1509" s="84">
        <v>0</v>
      </c>
      <c r="AE1509" s="84">
        <v>0</v>
      </c>
      <c r="AF1509" s="206" t="s">
        <v>262</v>
      </c>
      <c r="AG1509" s="206">
        <v>2022</v>
      </c>
      <c r="AH1509" s="206">
        <v>2022</v>
      </c>
      <c r="AI1509" s="76"/>
      <c r="AJ1509" s="76"/>
      <c r="AK1509" s="81"/>
      <c r="AL1509" s="76"/>
      <c r="AM1509" s="76"/>
      <c r="AR1509" s="163"/>
      <c r="AS1509" s="109"/>
      <c r="BR1509" s="109"/>
      <c r="EG1509" s="109"/>
      <c r="EI1509" s="109"/>
      <c r="FF1509" s="109"/>
      <c r="FI1509" s="109"/>
      <c r="FJ1509" s="109"/>
      <c r="GK1509" s="164"/>
      <c r="GW1509" s="109"/>
    </row>
    <row r="1510" spans="1:221" s="276" customFormat="1" ht="76.5" x14ac:dyDescent="0.85">
      <c r="B1510" s="283" t="s">
        <v>1052</v>
      </c>
      <c r="C1510" s="284"/>
      <c r="D1510" s="491">
        <v>19425120</v>
      </c>
      <c r="E1510" s="285">
        <v>0</v>
      </c>
      <c r="F1510" s="285">
        <v>0</v>
      </c>
      <c r="G1510" s="285">
        <v>0</v>
      </c>
      <c r="H1510" s="285">
        <v>0</v>
      </c>
      <c r="I1510" s="285">
        <v>0</v>
      </c>
      <c r="J1510" s="285">
        <v>0</v>
      </c>
      <c r="K1510" s="286">
        <v>0</v>
      </c>
      <c r="L1510" s="285">
        <v>0</v>
      </c>
      <c r="M1510" s="285">
        <v>2708</v>
      </c>
      <c r="N1510" s="285">
        <v>19018131.98</v>
      </c>
      <c r="O1510" s="285">
        <v>0</v>
      </c>
      <c r="P1510" s="285">
        <v>0</v>
      </c>
      <c r="Q1510" s="285">
        <v>0</v>
      </c>
      <c r="R1510" s="285">
        <v>0</v>
      </c>
      <c r="S1510" s="285">
        <v>0</v>
      </c>
      <c r="T1510" s="285">
        <v>0</v>
      </c>
      <c r="U1510" s="285">
        <v>0</v>
      </c>
      <c r="V1510" s="285">
        <v>0</v>
      </c>
      <c r="W1510" s="285">
        <v>0</v>
      </c>
      <c r="X1510" s="285">
        <v>0</v>
      </c>
      <c r="Y1510" s="285">
        <v>0</v>
      </c>
      <c r="Z1510" s="285">
        <v>0</v>
      </c>
      <c r="AA1510" s="285">
        <v>0</v>
      </c>
      <c r="AB1510" s="285">
        <v>0</v>
      </c>
      <c r="AC1510" s="285">
        <v>406988.02</v>
      </c>
      <c r="AD1510" s="285">
        <v>0</v>
      </c>
      <c r="AE1510" s="285">
        <v>0</v>
      </c>
      <c r="AF1510" s="287" t="s">
        <v>1604</v>
      </c>
      <c r="AG1510" s="287" t="s">
        <v>1604</v>
      </c>
      <c r="AH1510" s="287" t="s">
        <v>1604</v>
      </c>
      <c r="AI1510" s="80"/>
      <c r="AJ1510" s="76"/>
      <c r="AK1510" s="80"/>
      <c r="AL1510" s="80"/>
      <c r="AM1510" s="80"/>
      <c r="BV1510" s="69"/>
    </row>
    <row r="1511" spans="1:221" s="162" customFormat="1" ht="76.5" customHeight="1" x14ac:dyDescent="0.25">
      <c r="A1511" s="192"/>
      <c r="B1511" s="82">
        <v>4</v>
      </c>
      <c r="C1511" s="72" t="s">
        <v>3334</v>
      </c>
      <c r="D1511" s="84">
        <v>19425120</v>
      </c>
      <c r="E1511" s="84">
        <v>0</v>
      </c>
      <c r="F1511" s="84">
        <v>0</v>
      </c>
      <c r="G1511" s="84">
        <v>0</v>
      </c>
      <c r="H1511" s="84">
        <v>0</v>
      </c>
      <c r="I1511" s="84">
        <v>0</v>
      </c>
      <c r="J1511" s="84">
        <v>0</v>
      </c>
      <c r="K1511" s="79">
        <v>0</v>
      </c>
      <c r="L1511" s="84">
        <v>0</v>
      </c>
      <c r="M1511" s="166">
        <v>2708</v>
      </c>
      <c r="N1511" s="166">
        <v>19018131.98</v>
      </c>
      <c r="O1511" s="84">
        <v>0</v>
      </c>
      <c r="P1511" s="84">
        <v>0</v>
      </c>
      <c r="Q1511" s="84">
        <v>0</v>
      </c>
      <c r="R1511" s="84">
        <v>0</v>
      </c>
      <c r="S1511" s="84">
        <v>0</v>
      </c>
      <c r="T1511" s="84">
        <v>0</v>
      </c>
      <c r="U1511" s="84">
        <v>0</v>
      </c>
      <c r="V1511" s="84">
        <v>0</v>
      </c>
      <c r="W1511" s="84">
        <v>0</v>
      </c>
      <c r="X1511" s="84">
        <v>0</v>
      </c>
      <c r="Y1511" s="84">
        <v>0</v>
      </c>
      <c r="Z1511" s="84">
        <v>0</v>
      </c>
      <c r="AA1511" s="84">
        <v>0</v>
      </c>
      <c r="AB1511" s="84">
        <v>0</v>
      </c>
      <c r="AC1511" s="84">
        <v>406988.02</v>
      </c>
      <c r="AD1511" s="84">
        <v>0</v>
      </c>
      <c r="AE1511" s="84">
        <v>0</v>
      </c>
      <c r="AF1511" s="206" t="s">
        <v>262</v>
      </c>
      <c r="AG1511" s="206">
        <v>2022</v>
      </c>
      <c r="AH1511" s="206">
        <v>2022</v>
      </c>
      <c r="AI1511" s="76"/>
      <c r="AJ1511" s="76"/>
      <c r="AK1511" s="81"/>
      <c r="AL1511" s="76"/>
      <c r="AM1511" s="76"/>
      <c r="AR1511" s="163"/>
      <c r="AS1511" s="109"/>
      <c r="BR1511" s="109"/>
      <c r="EG1511" s="109"/>
      <c r="EI1511" s="109"/>
      <c r="FF1511" s="109"/>
      <c r="FI1511" s="109"/>
      <c r="FJ1511" s="109"/>
      <c r="GK1511" s="164"/>
      <c r="GW1511" s="109"/>
    </row>
    <row r="1512" spans="1:221" s="275" customFormat="1" ht="189" customHeight="1" x14ac:dyDescent="0.85">
      <c r="B1512" s="337" t="s">
        <v>2760</v>
      </c>
      <c r="C1512" s="338"/>
      <c r="D1512" s="338"/>
      <c r="E1512" s="338"/>
      <c r="F1512" s="338"/>
      <c r="G1512" s="338"/>
      <c r="H1512" s="338"/>
      <c r="I1512" s="338"/>
      <c r="J1512" s="338"/>
      <c r="K1512" s="338"/>
      <c r="L1512" s="338"/>
      <c r="M1512" s="338"/>
      <c r="N1512" s="338"/>
      <c r="O1512" s="338"/>
      <c r="P1512" s="338"/>
      <c r="Q1512" s="338"/>
      <c r="R1512" s="338"/>
      <c r="S1512" s="338"/>
      <c r="T1512" s="338"/>
      <c r="U1512" s="338"/>
      <c r="V1512" s="338"/>
      <c r="W1512" s="338"/>
      <c r="X1512" s="338"/>
      <c r="Y1512" s="338"/>
      <c r="Z1512" s="338"/>
      <c r="AA1512" s="338"/>
      <c r="AB1512" s="338"/>
      <c r="AC1512" s="338"/>
      <c r="AD1512" s="338"/>
      <c r="AE1512" s="338"/>
      <c r="AF1512" s="338"/>
      <c r="AG1512" s="338"/>
      <c r="AH1512" s="339"/>
      <c r="AI1512" s="77"/>
      <c r="AJ1512" s="78"/>
      <c r="AK1512" s="77"/>
      <c r="AL1512" s="77"/>
      <c r="AM1512" s="77"/>
      <c r="BV1512" s="69" t="b">
        <f t="shared" ref="BV1512:BV1515" si="144">D1512=(E1512+F1512+G1512+H1512+I1512+L1512+N1512+P1512+R1512+T1512+U1512+V1512+AA1512+AB1512+AC1512+AD1512+AE1512)</f>
        <v>1</v>
      </c>
      <c r="HL1512" s="275" t="s">
        <v>1603</v>
      </c>
      <c r="HM1512" s="275">
        <v>47587.5</v>
      </c>
    </row>
    <row r="1513" spans="1:221" ht="61.5" x14ac:dyDescent="0.85">
      <c r="B1513" s="15" t="s">
        <v>2361</v>
      </c>
      <c r="C1513" s="15"/>
      <c r="D1513" s="258">
        <v>361861679.40000004</v>
      </c>
      <c r="E1513" s="21">
        <v>0</v>
      </c>
      <c r="F1513" s="21">
        <v>0</v>
      </c>
      <c r="G1513" s="21">
        <v>0</v>
      </c>
      <c r="H1513" s="21">
        <v>0</v>
      </c>
      <c r="I1513" s="21">
        <v>0</v>
      </c>
      <c r="J1513" s="21">
        <v>0</v>
      </c>
      <c r="K1513" s="23">
        <v>191</v>
      </c>
      <c r="L1513" s="21">
        <v>361861679.40000004</v>
      </c>
      <c r="M1513" s="21">
        <v>0</v>
      </c>
      <c r="N1513" s="21">
        <v>0</v>
      </c>
      <c r="O1513" s="21">
        <v>0</v>
      </c>
      <c r="P1513" s="21">
        <v>0</v>
      </c>
      <c r="Q1513" s="21">
        <v>0</v>
      </c>
      <c r="R1513" s="21">
        <v>0</v>
      </c>
      <c r="S1513" s="21">
        <v>0</v>
      </c>
      <c r="T1513" s="21">
        <v>0</v>
      </c>
      <c r="U1513" s="21">
        <v>0</v>
      </c>
      <c r="V1513" s="21">
        <v>0</v>
      </c>
      <c r="W1513" s="21">
        <v>0</v>
      </c>
      <c r="X1513" s="21">
        <v>0</v>
      </c>
      <c r="Y1513" s="21">
        <v>0</v>
      </c>
      <c r="Z1513" s="21">
        <v>0</v>
      </c>
      <c r="AA1513" s="21">
        <v>0</v>
      </c>
      <c r="AB1513" s="21">
        <v>0</v>
      </c>
      <c r="AC1513" s="21">
        <v>0</v>
      </c>
      <c r="AD1513" s="21">
        <v>0</v>
      </c>
      <c r="AE1513" s="21">
        <v>0</v>
      </c>
      <c r="AF1513" s="272" t="s">
        <v>1604</v>
      </c>
      <c r="AG1513" s="272" t="s">
        <v>1604</v>
      </c>
      <c r="AH1513" s="273" t="s">
        <v>1604</v>
      </c>
      <c r="BV1513" s="69" t="b">
        <f t="shared" si="144"/>
        <v>1</v>
      </c>
      <c r="BW1513" s="49"/>
      <c r="HL1513" s="12" t="s">
        <v>1605</v>
      </c>
      <c r="HM1513" s="12">
        <v>53254.36</v>
      </c>
    </row>
    <row r="1514" spans="1:221" ht="61.5" x14ac:dyDescent="0.85">
      <c r="B1514" s="15" t="s">
        <v>2355</v>
      </c>
      <c r="C1514" s="15"/>
      <c r="D1514" s="258">
        <v>361861679.40000004</v>
      </c>
      <c r="E1514" s="21">
        <v>0</v>
      </c>
      <c r="F1514" s="21">
        <v>0</v>
      </c>
      <c r="G1514" s="21">
        <v>0</v>
      </c>
      <c r="H1514" s="21">
        <v>0</v>
      </c>
      <c r="I1514" s="21">
        <v>0</v>
      </c>
      <c r="J1514" s="21">
        <v>0</v>
      </c>
      <c r="K1514" s="23">
        <v>191</v>
      </c>
      <c r="L1514" s="21">
        <v>361861679.40000004</v>
      </c>
      <c r="M1514" s="21">
        <v>0</v>
      </c>
      <c r="N1514" s="21">
        <v>0</v>
      </c>
      <c r="O1514" s="21">
        <v>0</v>
      </c>
      <c r="P1514" s="21">
        <v>0</v>
      </c>
      <c r="Q1514" s="21">
        <v>0</v>
      </c>
      <c r="R1514" s="21">
        <v>0</v>
      </c>
      <c r="S1514" s="21">
        <v>0</v>
      </c>
      <c r="T1514" s="21">
        <v>0</v>
      </c>
      <c r="U1514" s="21">
        <v>0</v>
      </c>
      <c r="V1514" s="21">
        <v>0</v>
      </c>
      <c r="W1514" s="21">
        <v>0</v>
      </c>
      <c r="X1514" s="21">
        <v>0</v>
      </c>
      <c r="Y1514" s="21">
        <v>0</v>
      </c>
      <c r="Z1514" s="21">
        <v>0</v>
      </c>
      <c r="AA1514" s="21">
        <v>0</v>
      </c>
      <c r="AB1514" s="21">
        <v>0</v>
      </c>
      <c r="AC1514" s="21">
        <v>0</v>
      </c>
      <c r="AD1514" s="21">
        <v>0</v>
      </c>
      <c r="AE1514" s="21">
        <v>0</v>
      </c>
      <c r="AF1514" s="272" t="s">
        <v>1604</v>
      </c>
      <c r="AG1514" s="272" t="s">
        <v>1604</v>
      </c>
      <c r="AH1514" s="273" t="s">
        <v>1604</v>
      </c>
      <c r="BV1514" s="69" t="b">
        <f t="shared" si="144"/>
        <v>1</v>
      </c>
      <c r="BW1514" s="49"/>
      <c r="HL1514" s="12" t="s">
        <v>1605</v>
      </c>
      <c r="HM1514" s="12">
        <v>53254.36</v>
      </c>
    </row>
    <row r="1515" spans="1:221" ht="61.5" x14ac:dyDescent="0.85">
      <c r="B1515" s="15" t="s">
        <v>1052</v>
      </c>
      <c r="C1515" s="15"/>
      <c r="D1515" s="258">
        <v>97945684.899999991</v>
      </c>
      <c r="E1515" s="21">
        <v>0</v>
      </c>
      <c r="F1515" s="21">
        <v>0</v>
      </c>
      <c r="G1515" s="21">
        <v>0</v>
      </c>
      <c r="H1515" s="21">
        <v>0</v>
      </c>
      <c r="I1515" s="21">
        <v>0</v>
      </c>
      <c r="J1515" s="21">
        <v>0</v>
      </c>
      <c r="K1515" s="23">
        <v>48</v>
      </c>
      <c r="L1515" s="21">
        <v>97945684.899999991</v>
      </c>
      <c r="M1515" s="21">
        <v>0</v>
      </c>
      <c r="N1515" s="21">
        <v>0</v>
      </c>
      <c r="O1515" s="21">
        <v>0</v>
      </c>
      <c r="P1515" s="21">
        <v>0</v>
      </c>
      <c r="Q1515" s="21">
        <v>0</v>
      </c>
      <c r="R1515" s="21">
        <v>0</v>
      </c>
      <c r="S1515" s="21">
        <v>0</v>
      </c>
      <c r="T1515" s="21">
        <v>0</v>
      </c>
      <c r="U1515" s="21">
        <v>0</v>
      </c>
      <c r="V1515" s="21">
        <v>0</v>
      </c>
      <c r="W1515" s="21">
        <v>0</v>
      </c>
      <c r="X1515" s="21">
        <v>0</v>
      </c>
      <c r="Y1515" s="21">
        <v>0</v>
      </c>
      <c r="Z1515" s="21">
        <v>0</v>
      </c>
      <c r="AA1515" s="21">
        <v>0</v>
      </c>
      <c r="AB1515" s="21">
        <v>0</v>
      </c>
      <c r="AC1515" s="21">
        <v>0</v>
      </c>
      <c r="AD1515" s="21">
        <v>0</v>
      </c>
      <c r="AE1515" s="21">
        <v>0</v>
      </c>
      <c r="AF1515" s="272" t="s">
        <v>718</v>
      </c>
      <c r="AG1515" s="272" t="s">
        <v>718</v>
      </c>
      <c r="AH1515" s="273" t="s">
        <v>718</v>
      </c>
      <c r="AT1515" s="12" t="e">
        <f t="shared" ref="AT1515:AT1546" si="145">VLOOKUP(C1515,AW:AX,2,FALSE)</f>
        <v>#N/A</v>
      </c>
      <c r="BV1515" s="69" t="b">
        <f t="shared" si="144"/>
        <v>1</v>
      </c>
      <c r="BW1515" s="49">
        <v>3396600</v>
      </c>
    </row>
    <row r="1516" spans="1:221" ht="61.5" x14ac:dyDescent="0.85">
      <c r="A1516" s="12">
        <v>1</v>
      </c>
      <c r="B1516" s="45">
        <f>SUBTOTAL(103,$A$1516:A1516)</f>
        <v>1</v>
      </c>
      <c r="C1516" s="72" t="s">
        <v>1630</v>
      </c>
      <c r="D1516" s="21">
        <v>2873967.7</v>
      </c>
      <c r="E1516" s="21">
        <v>0</v>
      </c>
      <c r="F1516" s="21">
        <v>0</v>
      </c>
      <c r="G1516" s="21">
        <v>0</v>
      </c>
      <c r="H1516" s="21">
        <v>0</v>
      </c>
      <c r="I1516" s="21">
        <v>0</v>
      </c>
      <c r="J1516" s="21">
        <v>0</v>
      </c>
      <c r="K1516" s="52">
        <v>2</v>
      </c>
      <c r="L1516" s="21">
        <v>2873967.7</v>
      </c>
      <c r="M1516" s="21">
        <v>0</v>
      </c>
      <c r="N1516" s="21">
        <v>0</v>
      </c>
      <c r="O1516" s="21">
        <v>0</v>
      </c>
      <c r="P1516" s="21">
        <v>0</v>
      </c>
      <c r="Q1516" s="21">
        <v>0</v>
      </c>
      <c r="R1516" s="21">
        <v>0</v>
      </c>
      <c r="S1516" s="21">
        <v>0</v>
      </c>
      <c r="T1516" s="21">
        <v>0</v>
      </c>
      <c r="U1516" s="21">
        <v>0</v>
      </c>
      <c r="V1516" s="21">
        <v>0</v>
      </c>
      <c r="W1516" s="21">
        <v>0</v>
      </c>
      <c r="X1516" s="21">
        <v>0</v>
      </c>
      <c r="Y1516" s="21">
        <v>0</v>
      </c>
      <c r="Z1516" s="21">
        <v>0</v>
      </c>
      <c r="AA1516" s="21">
        <v>0</v>
      </c>
      <c r="AB1516" s="21">
        <v>0</v>
      </c>
      <c r="AC1516" s="21">
        <v>0</v>
      </c>
      <c r="AD1516" s="21">
        <v>0</v>
      </c>
      <c r="AE1516" s="21">
        <v>0</v>
      </c>
      <c r="AF1516" s="24" t="s">
        <v>262</v>
      </c>
      <c r="AG1516" s="24">
        <v>2021</v>
      </c>
      <c r="AH1516" s="25" t="s">
        <v>262</v>
      </c>
      <c r="AT1516" s="12" t="e">
        <f t="shared" si="145"/>
        <v>#N/A</v>
      </c>
      <c r="BW1516" s="49"/>
    </row>
    <row r="1517" spans="1:221" ht="61.5" x14ac:dyDescent="0.85">
      <c r="A1517" s="12">
        <v>1</v>
      </c>
      <c r="B1517" s="45">
        <f>SUBTOTAL(103,$A$1516:A1517)</f>
        <v>2</v>
      </c>
      <c r="C1517" s="72" t="s">
        <v>1642</v>
      </c>
      <c r="D1517" s="21">
        <v>6423566.4000000004</v>
      </c>
      <c r="E1517" s="21">
        <v>0</v>
      </c>
      <c r="F1517" s="21">
        <v>0</v>
      </c>
      <c r="G1517" s="21">
        <v>0</v>
      </c>
      <c r="H1517" s="21">
        <v>0</v>
      </c>
      <c r="I1517" s="21">
        <v>0</v>
      </c>
      <c r="J1517" s="21">
        <v>0</v>
      </c>
      <c r="K1517" s="53">
        <v>4</v>
      </c>
      <c r="L1517" s="21">
        <v>6423566.4000000004</v>
      </c>
      <c r="M1517" s="21">
        <v>0</v>
      </c>
      <c r="N1517" s="21">
        <v>0</v>
      </c>
      <c r="O1517" s="21">
        <v>0</v>
      </c>
      <c r="P1517" s="21">
        <v>0</v>
      </c>
      <c r="Q1517" s="21">
        <v>0</v>
      </c>
      <c r="R1517" s="21">
        <v>0</v>
      </c>
      <c r="S1517" s="21">
        <v>0</v>
      </c>
      <c r="T1517" s="21">
        <v>0</v>
      </c>
      <c r="U1517" s="21">
        <v>0</v>
      </c>
      <c r="V1517" s="21">
        <v>0</v>
      </c>
      <c r="W1517" s="21">
        <v>0</v>
      </c>
      <c r="X1517" s="21">
        <v>0</v>
      </c>
      <c r="Y1517" s="21">
        <v>0</v>
      </c>
      <c r="Z1517" s="21">
        <v>0</v>
      </c>
      <c r="AA1517" s="21">
        <v>0</v>
      </c>
      <c r="AB1517" s="21">
        <v>0</v>
      </c>
      <c r="AC1517" s="21">
        <v>0</v>
      </c>
      <c r="AD1517" s="21">
        <v>0</v>
      </c>
      <c r="AE1517" s="21">
        <v>0</v>
      </c>
      <c r="AF1517" s="24" t="s">
        <v>262</v>
      </c>
      <c r="AG1517" s="24">
        <v>2021</v>
      </c>
      <c r="AH1517" s="25" t="s">
        <v>262</v>
      </c>
      <c r="AT1517" s="12" t="e">
        <f t="shared" si="145"/>
        <v>#N/A</v>
      </c>
      <c r="BW1517" s="49"/>
    </row>
    <row r="1518" spans="1:221" ht="61.5" x14ac:dyDescent="0.85">
      <c r="A1518" s="12">
        <v>1</v>
      </c>
      <c r="B1518" s="45">
        <f>SUBTOTAL(103,$A$1516:A1518)</f>
        <v>3</v>
      </c>
      <c r="C1518" s="72" t="s">
        <v>2627</v>
      </c>
      <c r="D1518" s="21">
        <v>8274000</v>
      </c>
      <c r="E1518" s="21">
        <v>0</v>
      </c>
      <c r="F1518" s="21">
        <v>0</v>
      </c>
      <c r="G1518" s="21">
        <v>0</v>
      </c>
      <c r="H1518" s="21">
        <v>0</v>
      </c>
      <c r="I1518" s="21">
        <v>0</v>
      </c>
      <c r="J1518" s="21">
        <v>0</v>
      </c>
      <c r="K1518" s="23">
        <v>4</v>
      </c>
      <c r="L1518" s="21">
        <v>8274000</v>
      </c>
      <c r="M1518" s="21">
        <v>0</v>
      </c>
      <c r="N1518" s="21">
        <v>0</v>
      </c>
      <c r="O1518" s="21">
        <v>0</v>
      </c>
      <c r="P1518" s="21">
        <v>0</v>
      </c>
      <c r="Q1518" s="21">
        <v>0</v>
      </c>
      <c r="R1518" s="21">
        <v>0</v>
      </c>
      <c r="S1518" s="21">
        <v>0</v>
      </c>
      <c r="T1518" s="21">
        <v>0</v>
      </c>
      <c r="U1518" s="21">
        <v>0</v>
      </c>
      <c r="V1518" s="21">
        <v>0</v>
      </c>
      <c r="W1518" s="21">
        <v>0</v>
      </c>
      <c r="X1518" s="21">
        <v>0</v>
      </c>
      <c r="Y1518" s="21">
        <v>0</v>
      </c>
      <c r="Z1518" s="21">
        <v>0</v>
      </c>
      <c r="AA1518" s="21">
        <v>0</v>
      </c>
      <c r="AB1518" s="21">
        <v>0</v>
      </c>
      <c r="AC1518" s="21">
        <v>0</v>
      </c>
      <c r="AD1518" s="21">
        <v>0</v>
      </c>
      <c r="AE1518" s="21">
        <v>0</v>
      </c>
      <c r="AF1518" s="24" t="s">
        <v>262</v>
      </c>
      <c r="AG1518" s="24">
        <v>2021</v>
      </c>
      <c r="AH1518" s="25" t="s">
        <v>262</v>
      </c>
      <c r="AT1518" s="12" t="e">
        <f t="shared" si="145"/>
        <v>#N/A</v>
      </c>
      <c r="BW1518" s="49"/>
    </row>
    <row r="1519" spans="1:221" ht="61.5" x14ac:dyDescent="0.85">
      <c r="A1519" s="12">
        <v>1</v>
      </c>
      <c r="B1519" s="45">
        <f>SUBTOTAL(103,$A$1516:A1519)</f>
        <v>4</v>
      </c>
      <c r="C1519" s="72" t="s">
        <v>2628</v>
      </c>
      <c r="D1519" s="21">
        <v>4137000</v>
      </c>
      <c r="E1519" s="21">
        <v>0</v>
      </c>
      <c r="F1519" s="21">
        <v>0</v>
      </c>
      <c r="G1519" s="21">
        <v>0</v>
      </c>
      <c r="H1519" s="21">
        <v>0</v>
      </c>
      <c r="I1519" s="21">
        <v>0</v>
      </c>
      <c r="J1519" s="21">
        <v>0</v>
      </c>
      <c r="K1519" s="23">
        <v>2</v>
      </c>
      <c r="L1519" s="21">
        <v>4137000</v>
      </c>
      <c r="M1519" s="21">
        <v>0</v>
      </c>
      <c r="N1519" s="21">
        <v>0</v>
      </c>
      <c r="O1519" s="21">
        <v>0</v>
      </c>
      <c r="P1519" s="21">
        <v>0</v>
      </c>
      <c r="Q1519" s="21">
        <v>0</v>
      </c>
      <c r="R1519" s="21">
        <v>0</v>
      </c>
      <c r="S1519" s="21">
        <v>0</v>
      </c>
      <c r="T1519" s="21">
        <v>0</v>
      </c>
      <c r="U1519" s="21">
        <v>0</v>
      </c>
      <c r="V1519" s="21">
        <v>0</v>
      </c>
      <c r="W1519" s="21">
        <v>0</v>
      </c>
      <c r="X1519" s="21">
        <v>0</v>
      </c>
      <c r="Y1519" s="21">
        <v>0</v>
      </c>
      <c r="Z1519" s="21">
        <v>0</v>
      </c>
      <c r="AA1519" s="21">
        <v>0</v>
      </c>
      <c r="AB1519" s="21">
        <v>0</v>
      </c>
      <c r="AC1519" s="21">
        <v>0</v>
      </c>
      <c r="AD1519" s="21">
        <v>0</v>
      </c>
      <c r="AE1519" s="21">
        <v>0</v>
      </c>
      <c r="AF1519" s="24" t="s">
        <v>262</v>
      </c>
      <c r="AG1519" s="24">
        <v>2021</v>
      </c>
      <c r="AH1519" s="25" t="s">
        <v>262</v>
      </c>
      <c r="AT1519" s="12" t="e">
        <f t="shared" si="145"/>
        <v>#N/A</v>
      </c>
      <c r="BW1519" s="49"/>
    </row>
    <row r="1520" spans="1:221" ht="61.5" x14ac:dyDescent="0.85">
      <c r="A1520" s="12">
        <v>1</v>
      </c>
      <c r="B1520" s="45">
        <f>SUBTOTAL(103,$A$1516:A1520)</f>
        <v>5</v>
      </c>
      <c r="C1520" s="72" t="s">
        <v>2629</v>
      </c>
      <c r="D1520" s="21">
        <v>12411000</v>
      </c>
      <c r="E1520" s="21">
        <v>0</v>
      </c>
      <c r="F1520" s="21">
        <v>0</v>
      </c>
      <c r="G1520" s="21">
        <v>0</v>
      </c>
      <c r="H1520" s="21">
        <v>0</v>
      </c>
      <c r="I1520" s="21">
        <v>0</v>
      </c>
      <c r="J1520" s="21">
        <v>0</v>
      </c>
      <c r="K1520" s="23">
        <v>6</v>
      </c>
      <c r="L1520" s="21">
        <v>12411000</v>
      </c>
      <c r="M1520" s="21">
        <v>0</v>
      </c>
      <c r="N1520" s="21">
        <v>0</v>
      </c>
      <c r="O1520" s="21">
        <v>0</v>
      </c>
      <c r="P1520" s="21">
        <v>0</v>
      </c>
      <c r="Q1520" s="21">
        <v>0</v>
      </c>
      <c r="R1520" s="21">
        <v>0</v>
      </c>
      <c r="S1520" s="21">
        <v>0</v>
      </c>
      <c r="T1520" s="21">
        <v>0</v>
      </c>
      <c r="U1520" s="21">
        <v>0</v>
      </c>
      <c r="V1520" s="21">
        <v>0</v>
      </c>
      <c r="W1520" s="21">
        <v>0</v>
      </c>
      <c r="X1520" s="21">
        <v>0</v>
      </c>
      <c r="Y1520" s="21">
        <v>0</v>
      </c>
      <c r="Z1520" s="21">
        <v>0</v>
      </c>
      <c r="AA1520" s="21">
        <v>0</v>
      </c>
      <c r="AB1520" s="21">
        <v>0</v>
      </c>
      <c r="AC1520" s="21">
        <v>0</v>
      </c>
      <c r="AD1520" s="21">
        <v>0</v>
      </c>
      <c r="AE1520" s="21">
        <v>0</v>
      </c>
      <c r="AF1520" s="24" t="s">
        <v>262</v>
      </c>
      <c r="AG1520" s="24">
        <v>2021</v>
      </c>
      <c r="AH1520" s="25" t="s">
        <v>262</v>
      </c>
      <c r="AT1520" s="12" t="e">
        <f t="shared" si="145"/>
        <v>#N/A</v>
      </c>
      <c r="BW1520" s="49"/>
    </row>
    <row r="1521" spans="1:75" ht="61.5" x14ac:dyDescent="0.85">
      <c r="A1521" s="12">
        <v>1</v>
      </c>
      <c r="B1521" s="45">
        <f>SUBTOTAL(103,$A$1516:A1521)</f>
        <v>6</v>
      </c>
      <c r="C1521" s="72" t="s">
        <v>2630</v>
      </c>
      <c r="D1521" s="21">
        <v>8274000</v>
      </c>
      <c r="E1521" s="21">
        <v>0</v>
      </c>
      <c r="F1521" s="21">
        <v>0</v>
      </c>
      <c r="G1521" s="21">
        <v>0</v>
      </c>
      <c r="H1521" s="21">
        <v>0</v>
      </c>
      <c r="I1521" s="21">
        <v>0</v>
      </c>
      <c r="J1521" s="21">
        <v>0</v>
      </c>
      <c r="K1521" s="23">
        <v>4</v>
      </c>
      <c r="L1521" s="21">
        <v>8274000</v>
      </c>
      <c r="M1521" s="21">
        <v>0</v>
      </c>
      <c r="N1521" s="21">
        <v>0</v>
      </c>
      <c r="O1521" s="21">
        <v>0</v>
      </c>
      <c r="P1521" s="21">
        <v>0</v>
      </c>
      <c r="Q1521" s="21">
        <v>0</v>
      </c>
      <c r="R1521" s="21">
        <v>0</v>
      </c>
      <c r="S1521" s="21">
        <v>0</v>
      </c>
      <c r="T1521" s="21">
        <v>0</v>
      </c>
      <c r="U1521" s="21">
        <v>0</v>
      </c>
      <c r="V1521" s="21">
        <v>0</v>
      </c>
      <c r="W1521" s="21">
        <v>0</v>
      </c>
      <c r="X1521" s="21">
        <v>0</v>
      </c>
      <c r="Y1521" s="21">
        <v>0</v>
      </c>
      <c r="Z1521" s="21">
        <v>0</v>
      </c>
      <c r="AA1521" s="21">
        <v>0</v>
      </c>
      <c r="AB1521" s="21">
        <v>0</v>
      </c>
      <c r="AC1521" s="21">
        <v>0</v>
      </c>
      <c r="AD1521" s="21">
        <v>0</v>
      </c>
      <c r="AE1521" s="21">
        <v>0</v>
      </c>
      <c r="AF1521" s="24" t="s">
        <v>262</v>
      </c>
      <c r="AG1521" s="24">
        <v>2021</v>
      </c>
      <c r="AH1521" s="25" t="s">
        <v>262</v>
      </c>
      <c r="AT1521" s="12" t="e">
        <f t="shared" si="145"/>
        <v>#N/A</v>
      </c>
      <c r="BW1521" s="49"/>
    </row>
    <row r="1522" spans="1:75" ht="61.5" x14ac:dyDescent="0.85">
      <c r="A1522" s="12">
        <v>1</v>
      </c>
      <c r="B1522" s="45">
        <f>SUBTOTAL(103,$A$1516:A1522)</f>
        <v>7</v>
      </c>
      <c r="C1522" s="72" t="s">
        <v>2631</v>
      </c>
      <c r="D1522" s="21">
        <v>6205500</v>
      </c>
      <c r="E1522" s="21">
        <v>0</v>
      </c>
      <c r="F1522" s="21">
        <v>0</v>
      </c>
      <c r="G1522" s="21">
        <v>0</v>
      </c>
      <c r="H1522" s="21">
        <v>0</v>
      </c>
      <c r="I1522" s="21">
        <v>0</v>
      </c>
      <c r="J1522" s="21">
        <v>0</v>
      </c>
      <c r="K1522" s="23">
        <v>3</v>
      </c>
      <c r="L1522" s="21">
        <v>6205500</v>
      </c>
      <c r="M1522" s="21">
        <v>0</v>
      </c>
      <c r="N1522" s="21">
        <v>0</v>
      </c>
      <c r="O1522" s="21">
        <v>0</v>
      </c>
      <c r="P1522" s="21">
        <v>0</v>
      </c>
      <c r="Q1522" s="21">
        <v>0</v>
      </c>
      <c r="R1522" s="21">
        <v>0</v>
      </c>
      <c r="S1522" s="21">
        <v>0</v>
      </c>
      <c r="T1522" s="21">
        <v>0</v>
      </c>
      <c r="U1522" s="21">
        <v>0</v>
      </c>
      <c r="V1522" s="21">
        <v>0</v>
      </c>
      <c r="W1522" s="21">
        <v>0</v>
      </c>
      <c r="X1522" s="21">
        <v>0</v>
      </c>
      <c r="Y1522" s="21">
        <v>0</v>
      </c>
      <c r="Z1522" s="21">
        <v>0</v>
      </c>
      <c r="AA1522" s="21">
        <v>0</v>
      </c>
      <c r="AB1522" s="21">
        <v>0</v>
      </c>
      <c r="AC1522" s="21">
        <v>0</v>
      </c>
      <c r="AD1522" s="21">
        <v>0</v>
      </c>
      <c r="AE1522" s="21">
        <v>0</v>
      </c>
      <c r="AF1522" s="24" t="s">
        <v>262</v>
      </c>
      <c r="AG1522" s="24">
        <v>2021</v>
      </c>
      <c r="AH1522" s="25" t="s">
        <v>262</v>
      </c>
      <c r="AT1522" s="12" t="e">
        <f t="shared" si="145"/>
        <v>#N/A</v>
      </c>
      <c r="BW1522" s="49"/>
    </row>
    <row r="1523" spans="1:75" ht="61.5" x14ac:dyDescent="0.85">
      <c r="A1523" s="12">
        <v>1</v>
      </c>
      <c r="B1523" s="45">
        <f>SUBTOTAL(103,$A$1516:A1523)</f>
        <v>8</v>
      </c>
      <c r="C1523" s="72" t="s">
        <v>2632</v>
      </c>
      <c r="D1523" s="21">
        <v>14479500</v>
      </c>
      <c r="E1523" s="21">
        <v>0</v>
      </c>
      <c r="F1523" s="21">
        <v>0</v>
      </c>
      <c r="G1523" s="21">
        <v>0</v>
      </c>
      <c r="H1523" s="21">
        <v>0</v>
      </c>
      <c r="I1523" s="21">
        <v>0</v>
      </c>
      <c r="J1523" s="21">
        <v>0</v>
      </c>
      <c r="K1523" s="23">
        <v>7</v>
      </c>
      <c r="L1523" s="21">
        <v>14479500</v>
      </c>
      <c r="M1523" s="21">
        <v>0</v>
      </c>
      <c r="N1523" s="21">
        <v>0</v>
      </c>
      <c r="O1523" s="21">
        <v>0</v>
      </c>
      <c r="P1523" s="21">
        <v>0</v>
      </c>
      <c r="Q1523" s="21">
        <v>0</v>
      </c>
      <c r="R1523" s="21">
        <v>0</v>
      </c>
      <c r="S1523" s="21">
        <v>0</v>
      </c>
      <c r="T1523" s="21">
        <v>0</v>
      </c>
      <c r="U1523" s="21">
        <v>0</v>
      </c>
      <c r="V1523" s="21">
        <v>0</v>
      </c>
      <c r="W1523" s="21">
        <v>0</v>
      </c>
      <c r="X1523" s="21">
        <v>0</v>
      </c>
      <c r="Y1523" s="21">
        <v>0</v>
      </c>
      <c r="Z1523" s="21">
        <v>0</v>
      </c>
      <c r="AA1523" s="21">
        <v>0</v>
      </c>
      <c r="AB1523" s="21">
        <v>0</v>
      </c>
      <c r="AC1523" s="21">
        <v>0</v>
      </c>
      <c r="AD1523" s="21">
        <v>0</v>
      </c>
      <c r="AE1523" s="21">
        <v>0</v>
      </c>
      <c r="AF1523" s="24" t="s">
        <v>262</v>
      </c>
      <c r="AG1523" s="24">
        <v>2021</v>
      </c>
      <c r="AH1523" s="25" t="s">
        <v>262</v>
      </c>
      <c r="AT1523" s="12" t="e">
        <f t="shared" si="145"/>
        <v>#N/A</v>
      </c>
      <c r="BW1523" s="49"/>
    </row>
    <row r="1524" spans="1:75" ht="61.5" x14ac:dyDescent="0.85">
      <c r="A1524" s="12">
        <v>1</v>
      </c>
      <c r="B1524" s="45">
        <f>SUBTOTAL(103,$A$1516:A1524)</f>
        <v>9</v>
      </c>
      <c r="C1524" s="72" t="s">
        <v>2633</v>
      </c>
      <c r="D1524" s="21">
        <v>12411000</v>
      </c>
      <c r="E1524" s="21">
        <v>0</v>
      </c>
      <c r="F1524" s="21">
        <v>0</v>
      </c>
      <c r="G1524" s="21">
        <v>0</v>
      </c>
      <c r="H1524" s="21">
        <v>0</v>
      </c>
      <c r="I1524" s="21">
        <v>0</v>
      </c>
      <c r="J1524" s="21">
        <v>0</v>
      </c>
      <c r="K1524" s="23">
        <v>6</v>
      </c>
      <c r="L1524" s="21">
        <v>12411000</v>
      </c>
      <c r="M1524" s="21">
        <v>0</v>
      </c>
      <c r="N1524" s="21">
        <v>0</v>
      </c>
      <c r="O1524" s="21">
        <v>0</v>
      </c>
      <c r="P1524" s="21">
        <v>0</v>
      </c>
      <c r="Q1524" s="21">
        <v>0</v>
      </c>
      <c r="R1524" s="21">
        <v>0</v>
      </c>
      <c r="S1524" s="21">
        <v>0</v>
      </c>
      <c r="T1524" s="21">
        <v>0</v>
      </c>
      <c r="U1524" s="21">
        <v>0</v>
      </c>
      <c r="V1524" s="21">
        <v>0</v>
      </c>
      <c r="W1524" s="21">
        <v>0</v>
      </c>
      <c r="X1524" s="21">
        <v>0</v>
      </c>
      <c r="Y1524" s="21">
        <v>0</v>
      </c>
      <c r="Z1524" s="21">
        <v>0</v>
      </c>
      <c r="AA1524" s="21">
        <v>0</v>
      </c>
      <c r="AB1524" s="21">
        <v>0</v>
      </c>
      <c r="AC1524" s="21">
        <v>0</v>
      </c>
      <c r="AD1524" s="21">
        <v>0</v>
      </c>
      <c r="AE1524" s="21">
        <v>0</v>
      </c>
      <c r="AF1524" s="24" t="s">
        <v>262</v>
      </c>
      <c r="AG1524" s="24">
        <v>2021</v>
      </c>
      <c r="AH1524" s="25" t="s">
        <v>262</v>
      </c>
      <c r="AT1524" s="12" t="e">
        <f t="shared" si="145"/>
        <v>#N/A</v>
      </c>
      <c r="BW1524" s="49"/>
    </row>
    <row r="1525" spans="1:75" ht="61.5" x14ac:dyDescent="0.85">
      <c r="A1525" s="12">
        <v>1</v>
      </c>
      <c r="B1525" s="45">
        <f>SUBTOTAL(103,$A$1516:A1525)</f>
        <v>10</v>
      </c>
      <c r="C1525" s="72" t="s">
        <v>2634</v>
      </c>
      <c r="D1525" s="21">
        <v>7041108</v>
      </c>
      <c r="E1525" s="21">
        <v>0</v>
      </c>
      <c r="F1525" s="21">
        <v>0</v>
      </c>
      <c r="G1525" s="21">
        <v>0</v>
      </c>
      <c r="H1525" s="21">
        <v>0</v>
      </c>
      <c r="I1525" s="21">
        <v>0</v>
      </c>
      <c r="J1525" s="21">
        <v>0</v>
      </c>
      <c r="K1525" s="23">
        <v>3</v>
      </c>
      <c r="L1525" s="21">
        <v>7041108</v>
      </c>
      <c r="M1525" s="21">
        <v>0</v>
      </c>
      <c r="N1525" s="21">
        <v>0</v>
      </c>
      <c r="O1525" s="21">
        <v>0</v>
      </c>
      <c r="P1525" s="21">
        <v>0</v>
      </c>
      <c r="Q1525" s="21">
        <v>0</v>
      </c>
      <c r="R1525" s="21">
        <v>0</v>
      </c>
      <c r="S1525" s="21">
        <v>0</v>
      </c>
      <c r="T1525" s="21">
        <v>0</v>
      </c>
      <c r="U1525" s="21">
        <v>0</v>
      </c>
      <c r="V1525" s="21">
        <v>0</v>
      </c>
      <c r="W1525" s="21">
        <v>0</v>
      </c>
      <c r="X1525" s="21">
        <v>0</v>
      </c>
      <c r="Y1525" s="21">
        <v>0</v>
      </c>
      <c r="Z1525" s="21">
        <v>0</v>
      </c>
      <c r="AA1525" s="21">
        <v>0</v>
      </c>
      <c r="AB1525" s="21">
        <v>0</v>
      </c>
      <c r="AC1525" s="21">
        <v>0</v>
      </c>
      <c r="AD1525" s="21">
        <v>0</v>
      </c>
      <c r="AE1525" s="21">
        <v>0</v>
      </c>
      <c r="AF1525" s="24" t="s">
        <v>262</v>
      </c>
      <c r="AG1525" s="24">
        <v>2021</v>
      </c>
      <c r="AH1525" s="25" t="s">
        <v>262</v>
      </c>
      <c r="AT1525" s="12" t="e">
        <f t="shared" si="145"/>
        <v>#N/A</v>
      </c>
      <c r="BW1525" s="49"/>
    </row>
    <row r="1526" spans="1:75" ht="61.5" x14ac:dyDescent="0.85">
      <c r="A1526" s="12">
        <v>1</v>
      </c>
      <c r="B1526" s="45">
        <f>SUBTOTAL(103,$A$1516:A1526)</f>
        <v>11</v>
      </c>
      <c r="C1526" s="72" t="s">
        <v>2635</v>
      </c>
      <c r="D1526" s="21">
        <v>2315488.7999999998</v>
      </c>
      <c r="E1526" s="21">
        <v>0</v>
      </c>
      <c r="F1526" s="21">
        <v>0</v>
      </c>
      <c r="G1526" s="21">
        <v>0</v>
      </c>
      <c r="H1526" s="21">
        <v>0</v>
      </c>
      <c r="I1526" s="21">
        <v>0</v>
      </c>
      <c r="J1526" s="21">
        <v>0</v>
      </c>
      <c r="K1526" s="23">
        <v>1</v>
      </c>
      <c r="L1526" s="21">
        <v>2315488.7999999998</v>
      </c>
      <c r="M1526" s="21">
        <v>0</v>
      </c>
      <c r="N1526" s="21">
        <v>0</v>
      </c>
      <c r="O1526" s="21">
        <v>0</v>
      </c>
      <c r="P1526" s="21">
        <v>0</v>
      </c>
      <c r="Q1526" s="21">
        <v>0</v>
      </c>
      <c r="R1526" s="21">
        <v>0</v>
      </c>
      <c r="S1526" s="21">
        <v>0</v>
      </c>
      <c r="T1526" s="21">
        <v>0</v>
      </c>
      <c r="U1526" s="21">
        <v>0</v>
      </c>
      <c r="V1526" s="21">
        <v>0</v>
      </c>
      <c r="W1526" s="21">
        <v>0</v>
      </c>
      <c r="X1526" s="21">
        <v>0</v>
      </c>
      <c r="Y1526" s="21">
        <v>0</v>
      </c>
      <c r="Z1526" s="21">
        <v>0</v>
      </c>
      <c r="AA1526" s="21">
        <v>0</v>
      </c>
      <c r="AB1526" s="21">
        <v>0</v>
      </c>
      <c r="AC1526" s="21">
        <v>0</v>
      </c>
      <c r="AD1526" s="21">
        <v>0</v>
      </c>
      <c r="AE1526" s="21">
        <v>0</v>
      </c>
      <c r="AF1526" s="24" t="s">
        <v>262</v>
      </c>
      <c r="AG1526" s="24">
        <v>2021</v>
      </c>
      <c r="AH1526" s="25" t="s">
        <v>262</v>
      </c>
      <c r="AT1526" s="12" t="e">
        <f t="shared" si="145"/>
        <v>#N/A</v>
      </c>
      <c r="BW1526" s="49"/>
    </row>
    <row r="1527" spans="1:75" ht="61.5" x14ac:dyDescent="0.85">
      <c r="A1527" s="12">
        <v>1</v>
      </c>
      <c r="B1527" s="45">
        <f>SUBTOTAL(103,$A$1516:A1527)</f>
        <v>12</v>
      </c>
      <c r="C1527" s="72" t="s">
        <v>2636</v>
      </c>
      <c r="D1527" s="21">
        <v>4659986.4000000004</v>
      </c>
      <c r="E1527" s="21">
        <v>0</v>
      </c>
      <c r="F1527" s="21">
        <v>0</v>
      </c>
      <c r="G1527" s="21">
        <v>0</v>
      </c>
      <c r="H1527" s="21">
        <v>0</v>
      </c>
      <c r="I1527" s="21">
        <v>0</v>
      </c>
      <c r="J1527" s="21">
        <v>0</v>
      </c>
      <c r="K1527" s="23">
        <v>2</v>
      </c>
      <c r="L1527" s="21">
        <v>4659986.4000000004</v>
      </c>
      <c r="M1527" s="21">
        <v>0</v>
      </c>
      <c r="N1527" s="21">
        <v>0</v>
      </c>
      <c r="O1527" s="21">
        <v>0</v>
      </c>
      <c r="P1527" s="21">
        <v>0</v>
      </c>
      <c r="Q1527" s="21">
        <v>0</v>
      </c>
      <c r="R1527" s="21">
        <v>0</v>
      </c>
      <c r="S1527" s="21">
        <v>0</v>
      </c>
      <c r="T1527" s="21">
        <v>0</v>
      </c>
      <c r="U1527" s="21">
        <v>0</v>
      </c>
      <c r="V1527" s="21">
        <v>0</v>
      </c>
      <c r="W1527" s="21">
        <v>0</v>
      </c>
      <c r="X1527" s="21">
        <v>0</v>
      </c>
      <c r="Y1527" s="21">
        <v>0</v>
      </c>
      <c r="Z1527" s="21">
        <v>0</v>
      </c>
      <c r="AA1527" s="21">
        <v>0</v>
      </c>
      <c r="AB1527" s="21">
        <v>0</v>
      </c>
      <c r="AC1527" s="21">
        <v>0</v>
      </c>
      <c r="AD1527" s="21">
        <v>0</v>
      </c>
      <c r="AE1527" s="21">
        <v>0</v>
      </c>
      <c r="AF1527" s="24" t="s">
        <v>262</v>
      </c>
      <c r="AG1527" s="24">
        <v>2021</v>
      </c>
      <c r="AH1527" s="25" t="s">
        <v>262</v>
      </c>
      <c r="AT1527" s="12" t="e">
        <f t="shared" si="145"/>
        <v>#N/A</v>
      </c>
      <c r="BW1527" s="49"/>
    </row>
    <row r="1528" spans="1:75" ht="61.5" x14ac:dyDescent="0.85">
      <c r="A1528" s="12">
        <v>1</v>
      </c>
      <c r="B1528" s="45">
        <f>SUBTOTAL(103,$A$1516:A1528)</f>
        <v>13</v>
      </c>
      <c r="C1528" s="72" t="s">
        <v>2652</v>
      </c>
      <c r="D1528" s="21">
        <v>4058612</v>
      </c>
      <c r="E1528" s="21">
        <v>0</v>
      </c>
      <c r="F1528" s="21">
        <v>0</v>
      </c>
      <c r="G1528" s="21">
        <v>0</v>
      </c>
      <c r="H1528" s="21">
        <v>0</v>
      </c>
      <c r="I1528" s="21">
        <v>0</v>
      </c>
      <c r="J1528" s="21">
        <v>0</v>
      </c>
      <c r="K1528" s="23">
        <v>2</v>
      </c>
      <c r="L1528" s="21">
        <v>4058612</v>
      </c>
      <c r="M1528" s="21">
        <v>0</v>
      </c>
      <c r="N1528" s="21">
        <v>0</v>
      </c>
      <c r="O1528" s="21">
        <v>0</v>
      </c>
      <c r="P1528" s="21">
        <v>0</v>
      </c>
      <c r="Q1528" s="21">
        <v>0</v>
      </c>
      <c r="R1528" s="21">
        <v>0</v>
      </c>
      <c r="S1528" s="21">
        <v>0</v>
      </c>
      <c r="T1528" s="21">
        <v>0</v>
      </c>
      <c r="U1528" s="21">
        <v>0</v>
      </c>
      <c r="V1528" s="21">
        <v>0</v>
      </c>
      <c r="W1528" s="21">
        <v>0</v>
      </c>
      <c r="X1528" s="21">
        <v>0</v>
      </c>
      <c r="Y1528" s="21">
        <v>0</v>
      </c>
      <c r="Z1528" s="21">
        <v>0</v>
      </c>
      <c r="AA1528" s="21">
        <v>0</v>
      </c>
      <c r="AB1528" s="21">
        <v>0</v>
      </c>
      <c r="AC1528" s="21">
        <v>0</v>
      </c>
      <c r="AD1528" s="21">
        <v>0</v>
      </c>
      <c r="AE1528" s="21">
        <v>0</v>
      </c>
      <c r="AF1528" s="24" t="s">
        <v>262</v>
      </c>
      <c r="AG1528" s="24">
        <v>2021</v>
      </c>
      <c r="AH1528" s="25" t="s">
        <v>262</v>
      </c>
      <c r="AT1528" s="12" t="e">
        <f t="shared" si="145"/>
        <v>#N/A</v>
      </c>
      <c r="BW1528" s="49"/>
    </row>
    <row r="1529" spans="1:75" ht="61.5" x14ac:dyDescent="0.85">
      <c r="A1529" s="12">
        <v>1</v>
      </c>
      <c r="B1529" s="45">
        <f>SUBTOTAL(103,$A$1516:A1529)</f>
        <v>14</v>
      </c>
      <c r="C1529" s="72" t="s">
        <v>511</v>
      </c>
      <c r="D1529" s="21">
        <v>4380955.5999999996</v>
      </c>
      <c r="E1529" s="21">
        <v>0</v>
      </c>
      <c r="F1529" s="21">
        <v>0</v>
      </c>
      <c r="G1529" s="21">
        <v>0</v>
      </c>
      <c r="H1529" s="21">
        <v>0</v>
      </c>
      <c r="I1529" s="21">
        <v>0</v>
      </c>
      <c r="J1529" s="21">
        <v>0</v>
      </c>
      <c r="K1529" s="53">
        <v>2</v>
      </c>
      <c r="L1529" s="21">
        <v>4380955.5999999996</v>
      </c>
      <c r="M1529" s="21">
        <v>0</v>
      </c>
      <c r="N1529" s="21">
        <v>0</v>
      </c>
      <c r="O1529" s="21">
        <v>0</v>
      </c>
      <c r="P1529" s="21">
        <v>0</v>
      </c>
      <c r="Q1529" s="21">
        <v>0</v>
      </c>
      <c r="R1529" s="21">
        <v>0</v>
      </c>
      <c r="S1529" s="21">
        <v>0</v>
      </c>
      <c r="T1529" s="21">
        <v>0</v>
      </c>
      <c r="U1529" s="21">
        <v>0</v>
      </c>
      <c r="V1529" s="21">
        <v>0</v>
      </c>
      <c r="W1529" s="21">
        <v>0</v>
      </c>
      <c r="X1529" s="21">
        <v>0</v>
      </c>
      <c r="Y1529" s="21">
        <v>0</v>
      </c>
      <c r="Z1529" s="21">
        <v>0</v>
      </c>
      <c r="AA1529" s="21">
        <v>0</v>
      </c>
      <c r="AB1529" s="21">
        <v>0</v>
      </c>
      <c r="AC1529" s="21">
        <v>0</v>
      </c>
      <c r="AD1529" s="21">
        <v>0</v>
      </c>
      <c r="AE1529" s="21">
        <v>0</v>
      </c>
      <c r="AF1529" s="24" t="s">
        <v>262</v>
      </c>
      <c r="AG1529" s="24">
        <v>2021</v>
      </c>
      <c r="AH1529" s="25" t="s">
        <v>262</v>
      </c>
      <c r="AT1529" s="12" t="e">
        <f t="shared" si="145"/>
        <v>#N/A</v>
      </c>
      <c r="BW1529" s="49"/>
    </row>
    <row r="1530" spans="1:75" ht="61.5" x14ac:dyDescent="0.85">
      <c r="B1530" s="15" t="s">
        <v>748</v>
      </c>
      <c r="C1530" s="15"/>
      <c r="D1530" s="258">
        <v>198564072.00000003</v>
      </c>
      <c r="E1530" s="21">
        <v>0</v>
      </c>
      <c r="F1530" s="21">
        <v>0</v>
      </c>
      <c r="G1530" s="21">
        <v>0</v>
      </c>
      <c r="H1530" s="21">
        <v>0</v>
      </c>
      <c r="I1530" s="21">
        <v>0</v>
      </c>
      <c r="J1530" s="21">
        <v>0</v>
      </c>
      <c r="K1530" s="23">
        <v>112</v>
      </c>
      <c r="L1530" s="21">
        <v>198564072.00000003</v>
      </c>
      <c r="M1530" s="21">
        <v>0</v>
      </c>
      <c r="N1530" s="21">
        <v>0</v>
      </c>
      <c r="O1530" s="21">
        <v>0</v>
      </c>
      <c r="P1530" s="21">
        <v>0</v>
      </c>
      <c r="Q1530" s="21">
        <v>0</v>
      </c>
      <c r="R1530" s="21">
        <v>0</v>
      </c>
      <c r="S1530" s="21">
        <v>0</v>
      </c>
      <c r="T1530" s="21">
        <v>0</v>
      </c>
      <c r="U1530" s="21">
        <v>0</v>
      </c>
      <c r="V1530" s="21">
        <v>0</v>
      </c>
      <c r="W1530" s="21">
        <v>0</v>
      </c>
      <c r="X1530" s="21">
        <v>0</v>
      </c>
      <c r="Y1530" s="21">
        <v>0</v>
      </c>
      <c r="Z1530" s="21">
        <v>0</v>
      </c>
      <c r="AA1530" s="21">
        <v>0</v>
      </c>
      <c r="AB1530" s="21">
        <v>0</v>
      </c>
      <c r="AC1530" s="21">
        <v>0</v>
      </c>
      <c r="AD1530" s="21">
        <v>0</v>
      </c>
      <c r="AE1530" s="21">
        <v>0</v>
      </c>
      <c r="AF1530" s="272" t="s">
        <v>718</v>
      </c>
      <c r="AG1530" s="272" t="s">
        <v>718</v>
      </c>
      <c r="AH1530" s="273" t="s">
        <v>718</v>
      </c>
      <c r="AT1530" s="12" t="e">
        <f t="shared" si="145"/>
        <v>#N/A</v>
      </c>
      <c r="BV1530" s="69" t="b">
        <f>D1530=(E1530+F1530+G1530+H1530+I1530+L1530+N1530+P1530+R1530+T1530+U1530+V1530+AA1530+AB1530+AC1530+AD1530+AE1530)</f>
        <v>1</v>
      </c>
      <c r="BW1530" s="49">
        <v>3396600</v>
      </c>
    </row>
    <row r="1531" spans="1:75" ht="61.5" x14ac:dyDescent="0.85">
      <c r="A1531" s="12">
        <v>1</v>
      </c>
      <c r="B1531" s="45">
        <f>SUBTOTAL(103,$A$1516:A1531)</f>
        <v>15</v>
      </c>
      <c r="C1531" s="72" t="s">
        <v>752</v>
      </c>
      <c r="D1531" s="21">
        <v>7623859.2000000002</v>
      </c>
      <c r="E1531" s="21">
        <v>0</v>
      </c>
      <c r="F1531" s="21">
        <v>0</v>
      </c>
      <c r="G1531" s="21">
        <v>0</v>
      </c>
      <c r="H1531" s="21">
        <v>0</v>
      </c>
      <c r="I1531" s="21">
        <v>0</v>
      </c>
      <c r="J1531" s="21">
        <v>0</v>
      </c>
      <c r="K1531" s="265">
        <v>4</v>
      </c>
      <c r="L1531" s="104">
        <v>7623859.2000000002</v>
      </c>
      <c r="M1531" s="21">
        <v>0</v>
      </c>
      <c r="N1531" s="21">
        <v>0</v>
      </c>
      <c r="O1531" s="21">
        <v>0</v>
      </c>
      <c r="P1531" s="21">
        <v>0</v>
      </c>
      <c r="Q1531" s="21">
        <v>0</v>
      </c>
      <c r="R1531" s="21">
        <v>0</v>
      </c>
      <c r="S1531" s="21">
        <v>0</v>
      </c>
      <c r="T1531" s="21">
        <v>0</v>
      </c>
      <c r="U1531" s="21">
        <v>0</v>
      </c>
      <c r="V1531" s="21">
        <v>0</v>
      </c>
      <c r="W1531" s="21">
        <v>0</v>
      </c>
      <c r="X1531" s="21">
        <v>0</v>
      </c>
      <c r="Y1531" s="21">
        <v>0</v>
      </c>
      <c r="Z1531" s="21">
        <v>0</v>
      </c>
      <c r="AA1531" s="21">
        <v>0</v>
      </c>
      <c r="AB1531" s="21">
        <v>0</v>
      </c>
      <c r="AC1531" s="21">
        <v>0</v>
      </c>
      <c r="AD1531" s="21">
        <v>0</v>
      </c>
      <c r="AE1531" s="21">
        <v>0</v>
      </c>
      <c r="AF1531" s="24" t="s">
        <v>262</v>
      </c>
      <c r="AG1531" s="24">
        <v>2021</v>
      </c>
      <c r="AH1531" s="25" t="s">
        <v>262</v>
      </c>
      <c r="AT1531" s="12" t="e">
        <f t="shared" si="145"/>
        <v>#N/A</v>
      </c>
      <c r="BW1531" s="49"/>
    </row>
    <row r="1532" spans="1:75" ht="61.5" x14ac:dyDescent="0.85">
      <c r="A1532" s="12">
        <v>1</v>
      </c>
      <c r="B1532" s="45">
        <f>SUBTOTAL(103,$A$1516:A1532)</f>
        <v>16</v>
      </c>
      <c r="C1532" s="72" t="s">
        <v>1858</v>
      </c>
      <c r="D1532" s="21">
        <v>3354996</v>
      </c>
      <c r="E1532" s="21">
        <v>0</v>
      </c>
      <c r="F1532" s="21">
        <v>0</v>
      </c>
      <c r="G1532" s="21">
        <v>0</v>
      </c>
      <c r="H1532" s="21">
        <v>0</v>
      </c>
      <c r="I1532" s="21">
        <v>0</v>
      </c>
      <c r="J1532" s="21">
        <v>0</v>
      </c>
      <c r="K1532" s="53">
        <v>2</v>
      </c>
      <c r="L1532" s="21">
        <v>3354996</v>
      </c>
      <c r="M1532" s="21">
        <v>0</v>
      </c>
      <c r="N1532" s="21">
        <v>0</v>
      </c>
      <c r="O1532" s="21">
        <v>0</v>
      </c>
      <c r="P1532" s="21">
        <v>0</v>
      </c>
      <c r="Q1532" s="21">
        <v>0</v>
      </c>
      <c r="R1532" s="21">
        <v>0</v>
      </c>
      <c r="S1532" s="21">
        <v>0</v>
      </c>
      <c r="T1532" s="21">
        <v>0</v>
      </c>
      <c r="U1532" s="21">
        <v>0</v>
      </c>
      <c r="V1532" s="21">
        <v>0</v>
      </c>
      <c r="W1532" s="21">
        <v>0</v>
      </c>
      <c r="X1532" s="21">
        <v>0</v>
      </c>
      <c r="Y1532" s="21">
        <v>0</v>
      </c>
      <c r="Z1532" s="21">
        <v>0</v>
      </c>
      <c r="AA1532" s="21">
        <v>0</v>
      </c>
      <c r="AB1532" s="21">
        <v>0</v>
      </c>
      <c r="AC1532" s="21">
        <v>0</v>
      </c>
      <c r="AD1532" s="21">
        <v>0</v>
      </c>
      <c r="AE1532" s="21">
        <v>0</v>
      </c>
      <c r="AF1532" s="24" t="s">
        <v>262</v>
      </c>
      <c r="AG1532" s="24">
        <v>2021</v>
      </c>
      <c r="AH1532" s="25" t="s">
        <v>262</v>
      </c>
      <c r="AT1532" s="12" t="e">
        <f t="shared" si="145"/>
        <v>#N/A</v>
      </c>
      <c r="BW1532" s="49"/>
    </row>
    <row r="1533" spans="1:75" ht="61.5" x14ac:dyDescent="0.85">
      <c r="A1533" s="12">
        <v>1</v>
      </c>
      <c r="B1533" s="45">
        <f>SUBTOTAL(103,$A$1516:A1533)</f>
        <v>17</v>
      </c>
      <c r="C1533" s="72" t="s">
        <v>1857</v>
      </c>
      <c r="D1533" s="21">
        <v>3358180.8</v>
      </c>
      <c r="E1533" s="21">
        <v>0</v>
      </c>
      <c r="F1533" s="21">
        <v>0</v>
      </c>
      <c r="G1533" s="21">
        <v>0</v>
      </c>
      <c r="H1533" s="21">
        <v>0</v>
      </c>
      <c r="I1533" s="21">
        <v>0</v>
      </c>
      <c r="J1533" s="21">
        <v>0</v>
      </c>
      <c r="K1533" s="53">
        <v>2</v>
      </c>
      <c r="L1533" s="21">
        <v>3358180.8</v>
      </c>
      <c r="M1533" s="21">
        <v>0</v>
      </c>
      <c r="N1533" s="21">
        <v>0</v>
      </c>
      <c r="O1533" s="21">
        <v>0</v>
      </c>
      <c r="P1533" s="21">
        <v>0</v>
      </c>
      <c r="Q1533" s="21">
        <v>0</v>
      </c>
      <c r="R1533" s="21">
        <v>0</v>
      </c>
      <c r="S1533" s="21">
        <v>0</v>
      </c>
      <c r="T1533" s="21">
        <v>0</v>
      </c>
      <c r="U1533" s="21">
        <v>0</v>
      </c>
      <c r="V1533" s="21">
        <v>0</v>
      </c>
      <c r="W1533" s="21">
        <v>0</v>
      </c>
      <c r="X1533" s="21">
        <v>0</v>
      </c>
      <c r="Y1533" s="21">
        <v>0</v>
      </c>
      <c r="Z1533" s="21">
        <v>0</v>
      </c>
      <c r="AA1533" s="21">
        <v>0</v>
      </c>
      <c r="AB1533" s="21">
        <v>0</v>
      </c>
      <c r="AC1533" s="21">
        <v>0</v>
      </c>
      <c r="AD1533" s="21">
        <v>0</v>
      </c>
      <c r="AE1533" s="21">
        <v>0</v>
      </c>
      <c r="AF1533" s="24" t="s">
        <v>262</v>
      </c>
      <c r="AG1533" s="24">
        <v>2021</v>
      </c>
      <c r="AH1533" s="25" t="s">
        <v>262</v>
      </c>
      <c r="AT1533" s="12" t="e">
        <f t="shared" si="145"/>
        <v>#N/A</v>
      </c>
      <c r="BW1533" s="49"/>
    </row>
    <row r="1534" spans="1:75" ht="61.5" x14ac:dyDescent="0.85">
      <c r="A1534" s="12">
        <v>1</v>
      </c>
      <c r="B1534" s="45">
        <f>SUBTOTAL(103,$A$1516:A1534)</f>
        <v>18</v>
      </c>
      <c r="C1534" s="72" t="s">
        <v>2544</v>
      </c>
      <c r="D1534" s="21">
        <v>5234436</v>
      </c>
      <c r="E1534" s="21">
        <v>0</v>
      </c>
      <c r="F1534" s="21">
        <v>0</v>
      </c>
      <c r="G1534" s="21">
        <v>0</v>
      </c>
      <c r="H1534" s="21">
        <v>0</v>
      </c>
      <c r="I1534" s="21">
        <v>0</v>
      </c>
      <c r="J1534" s="21">
        <v>0</v>
      </c>
      <c r="K1534" s="52">
        <v>3</v>
      </c>
      <c r="L1534" s="21">
        <v>5234436</v>
      </c>
      <c r="M1534" s="21">
        <v>0</v>
      </c>
      <c r="N1534" s="21">
        <v>0</v>
      </c>
      <c r="O1534" s="21">
        <v>0</v>
      </c>
      <c r="P1534" s="21">
        <v>0</v>
      </c>
      <c r="Q1534" s="21">
        <v>0</v>
      </c>
      <c r="R1534" s="21">
        <v>0</v>
      </c>
      <c r="S1534" s="21">
        <v>0</v>
      </c>
      <c r="T1534" s="21">
        <v>0</v>
      </c>
      <c r="U1534" s="21">
        <v>0</v>
      </c>
      <c r="V1534" s="21">
        <v>0</v>
      </c>
      <c r="W1534" s="21">
        <v>0</v>
      </c>
      <c r="X1534" s="21">
        <v>0</v>
      </c>
      <c r="Y1534" s="21">
        <v>0</v>
      </c>
      <c r="Z1534" s="21">
        <v>0</v>
      </c>
      <c r="AA1534" s="21">
        <v>0</v>
      </c>
      <c r="AB1534" s="21">
        <v>0</v>
      </c>
      <c r="AC1534" s="21">
        <v>0</v>
      </c>
      <c r="AD1534" s="21">
        <v>0</v>
      </c>
      <c r="AE1534" s="21">
        <v>0</v>
      </c>
      <c r="AF1534" s="24" t="s">
        <v>262</v>
      </c>
      <c r="AG1534" s="24">
        <v>2021</v>
      </c>
      <c r="AH1534" s="25" t="s">
        <v>262</v>
      </c>
      <c r="AT1534" s="12" t="e">
        <f t="shared" si="145"/>
        <v>#N/A</v>
      </c>
      <c r="BW1534" s="49"/>
    </row>
    <row r="1535" spans="1:75" ht="61.5" x14ac:dyDescent="0.85">
      <c r="A1535" s="12">
        <v>1</v>
      </c>
      <c r="B1535" s="45">
        <f>SUBTOTAL(103,$A$1516:A1535)</f>
        <v>19</v>
      </c>
      <c r="C1535" s="72" t="s">
        <v>2545</v>
      </c>
      <c r="D1535" s="21">
        <v>3480376.8</v>
      </c>
      <c r="E1535" s="21">
        <v>0</v>
      </c>
      <c r="F1535" s="21">
        <v>0</v>
      </c>
      <c r="G1535" s="21">
        <v>0</v>
      </c>
      <c r="H1535" s="21">
        <v>0</v>
      </c>
      <c r="I1535" s="21">
        <v>0</v>
      </c>
      <c r="J1535" s="21">
        <v>0</v>
      </c>
      <c r="K1535" s="52">
        <v>2</v>
      </c>
      <c r="L1535" s="21">
        <v>3480376.8</v>
      </c>
      <c r="M1535" s="21">
        <v>0</v>
      </c>
      <c r="N1535" s="21">
        <v>0</v>
      </c>
      <c r="O1535" s="21">
        <v>0</v>
      </c>
      <c r="P1535" s="21">
        <v>0</v>
      </c>
      <c r="Q1535" s="21">
        <v>0</v>
      </c>
      <c r="R1535" s="21">
        <v>0</v>
      </c>
      <c r="S1535" s="21">
        <v>0</v>
      </c>
      <c r="T1535" s="21">
        <v>0</v>
      </c>
      <c r="U1535" s="21">
        <v>0</v>
      </c>
      <c r="V1535" s="21">
        <v>0</v>
      </c>
      <c r="W1535" s="21">
        <v>0</v>
      </c>
      <c r="X1535" s="21">
        <v>0</v>
      </c>
      <c r="Y1535" s="21">
        <v>0</v>
      </c>
      <c r="Z1535" s="21">
        <v>0</v>
      </c>
      <c r="AA1535" s="21">
        <v>0</v>
      </c>
      <c r="AB1535" s="21">
        <v>0</v>
      </c>
      <c r="AC1535" s="21">
        <v>0</v>
      </c>
      <c r="AD1535" s="21">
        <v>0</v>
      </c>
      <c r="AE1535" s="21">
        <v>0</v>
      </c>
      <c r="AF1535" s="24" t="s">
        <v>262</v>
      </c>
      <c r="AG1535" s="24">
        <v>2021</v>
      </c>
      <c r="AH1535" s="25" t="s">
        <v>262</v>
      </c>
      <c r="AT1535" s="12" t="e">
        <f t="shared" si="145"/>
        <v>#N/A</v>
      </c>
      <c r="BW1535" s="49"/>
    </row>
    <row r="1536" spans="1:75" ht="61.5" x14ac:dyDescent="0.85">
      <c r="A1536" s="12">
        <v>1</v>
      </c>
      <c r="B1536" s="45">
        <f>SUBTOTAL(103,$A$1516:A1536)</f>
        <v>20</v>
      </c>
      <c r="C1536" s="72" t="s">
        <v>2546</v>
      </c>
      <c r="D1536" s="21">
        <v>3480381.6</v>
      </c>
      <c r="E1536" s="21">
        <v>0</v>
      </c>
      <c r="F1536" s="21">
        <v>0</v>
      </c>
      <c r="G1536" s="21">
        <v>0</v>
      </c>
      <c r="H1536" s="21">
        <v>0</v>
      </c>
      <c r="I1536" s="21">
        <v>0</v>
      </c>
      <c r="J1536" s="21">
        <v>0</v>
      </c>
      <c r="K1536" s="52">
        <v>2</v>
      </c>
      <c r="L1536" s="21">
        <v>3480381.6</v>
      </c>
      <c r="M1536" s="21">
        <v>0</v>
      </c>
      <c r="N1536" s="21">
        <v>0</v>
      </c>
      <c r="O1536" s="21">
        <v>0</v>
      </c>
      <c r="P1536" s="21">
        <v>0</v>
      </c>
      <c r="Q1536" s="21">
        <v>0</v>
      </c>
      <c r="R1536" s="21">
        <v>0</v>
      </c>
      <c r="S1536" s="21">
        <v>0</v>
      </c>
      <c r="T1536" s="21">
        <v>0</v>
      </c>
      <c r="U1536" s="21">
        <v>0</v>
      </c>
      <c r="V1536" s="21">
        <v>0</v>
      </c>
      <c r="W1536" s="21">
        <v>0</v>
      </c>
      <c r="X1536" s="21">
        <v>0</v>
      </c>
      <c r="Y1536" s="21">
        <v>0</v>
      </c>
      <c r="Z1536" s="21">
        <v>0</v>
      </c>
      <c r="AA1536" s="21">
        <v>0</v>
      </c>
      <c r="AB1536" s="21">
        <v>0</v>
      </c>
      <c r="AC1536" s="21">
        <v>0</v>
      </c>
      <c r="AD1536" s="21">
        <v>0</v>
      </c>
      <c r="AE1536" s="21">
        <v>0</v>
      </c>
      <c r="AF1536" s="24" t="s">
        <v>262</v>
      </c>
      <c r="AG1536" s="24">
        <v>2021</v>
      </c>
      <c r="AH1536" s="25" t="s">
        <v>262</v>
      </c>
      <c r="AT1536" s="12" t="e">
        <f t="shared" si="145"/>
        <v>#N/A</v>
      </c>
      <c r="BW1536" s="49"/>
    </row>
    <row r="1537" spans="1:75" ht="61.5" x14ac:dyDescent="0.85">
      <c r="A1537" s="12">
        <v>1</v>
      </c>
      <c r="B1537" s="45">
        <f>SUBTOTAL(103,$A$1516:A1537)</f>
        <v>21</v>
      </c>
      <c r="C1537" s="72" t="s">
        <v>2547</v>
      </c>
      <c r="D1537" s="21">
        <v>15799612.800000001</v>
      </c>
      <c r="E1537" s="21">
        <v>0</v>
      </c>
      <c r="F1537" s="21">
        <v>0</v>
      </c>
      <c r="G1537" s="21">
        <v>0</v>
      </c>
      <c r="H1537" s="21">
        <v>0</v>
      </c>
      <c r="I1537" s="21">
        <v>0</v>
      </c>
      <c r="J1537" s="21">
        <v>0</v>
      </c>
      <c r="K1537" s="52">
        <v>9</v>
      </c>
      <c r="L1537" s="21">
        <v>15799612.800000001</v>
      </c>
      <c r="M1537" s="21">
        <v>0</v>
      </c>
      <c r="N1537" s="21">
        <v>0</v>
      </c>
      <c r="O1537" s="21">
        <v>0</v>
      </c>
      <c r="P1537" s="21">
        <v>0</v>
      </c>
      <c r="Q1537" s="21">
        <v>0</v>
      </c>
      <c r="R1537" s="21">
        <v>0</v>
      </c>
      <c r="S1537" s="21">
        <v>0</v>
      </c>
      <c r="T1537" s="21">
        <v>0</v>
      </c>
      <c r="U1537" s="21">
        <v>0</v>
      </c>
      <c r="V1537" s="21">
        <v>0</v>
      </c>
      <c r="W1537" s="21">
        <v>0</v>
      </c>
      <c r="X1537" s="21">
        <v>0</v>
      </c>
      <c r="Y1537" s="21">
        <v>0</v>
      </c>
      <c r="Z1537" s="21">
        <v>0</v>
      </c>
      <c r="AA1537" s="21">
        <v>0</v>
      </c>
      <c r="AB1537" s="21">
        <v>0</v>
      </c>
      <c r="AC1537" s="21">
        <v>0</v>
      </c>
      <c r="AD1537" s="21">
        <v>0</v>
      </c>
      <c r="AE1537" s="21">
        <v>0</v>
      </c>
      <c r="AF1537" s="24" t="s">
        <v>262</v>
      </c>
      <c r="AG1537" s="24">
        <v>2021</v>
      </c>
      <c r="AH1537" s="25" t="s">
        <v>262</v>
      </c>
      <c r="AT1537" s="12" t="e">
        <f t="shared" si="145"/>
        <v>#N/A</v>
      </c>
      <c r="BW1537" s="49"/>
    </row>
    <row r="1538" spans="1:75" ht="61.5" x14ac:dyDescent="0.85">
      <c r="A1538" s="12">
        <v>1</v>
      </c>
      <c r="B1538" s="45">
        <f>SUBTOTAL(103,$A$1516:A1538)</f>
        <v>22</v>
      </c>
      <c r="C1538" s="72" t="s">
        <v>2548</v>
      </c>
      <c r="D1538" s="21">
        <v>5236848</v>
      </c>
      <c r="E1538" s="21">
        <v>0</v>
      </c>
      <c r="F1538" s="21">
        <v>0</v>
      </c>
      <c r="G1538" s="21">
        <v>0</v>
      </c>
      <c r="H1538" s="21">
        <v>0</v>
      </c>
      <c r="I1538" s="21">
        <v>0</v>
      </c>
      <c r="J1538" s="21">
        <v>0</v>
      </c>
      <c r="K1538" s="52">
        <v>3</v>
      </c>
      <c r="L1538" s="21">
        <v>5236848</v>
      </c>
      <c r="M1538" s="21">
        <v>0</v>
      </c>
      <c r="N1538" s="21">
        <v>0</v>
      </c>
      <c r="O1538" s="21">
        <v>0</v>
      </c>
      <c r="P1538" s="21">
        <v>0</v>
      </c>
      <c r="Q1538" s="21">
        <v>0</v>
      </c>
      <c r="R1538" s="21">
        <v>0</v>
      </c>
      <c r="S1538" s="21">
        <v>0</v>
      </c>
      <c r="T1538" s="21">
        <v>0</v>
      </c>
      <c r="U1538" s="21">
        <v>0</v>
      </c>
      <c r="V1538" s="21">
        <v>0</v>
      </c>
      <c r="W1538" s="21">
        <v>0</v>
      </c>
      <c r="X1538" s="21">
        <v>0</v>
      </c>
      <c r="Y1538" s="21">
        <v>0</v>
      </c>
      <c r="Z1538" s="21">
        <v>0</v>
      </c>
      <c r="AA1538" s="21">
        <v>0</v>
      </c>
      <c r="AB1538" s="21">
        <v>0</v>
      </c>
      <c r="AC1538" s="21">
        <v>0</v>
      </c>
      <c r="AD1538" s="21">
        <v>0</v>
      </c>
      <c r="AE1538" s="21">
        <v>0</v>
      </c>
      <c r="AF1538" s="24" t="s">
        <v>262</v>
      </c>
      <c r="AG1538" s="24">
        <v>2021</v>
      </c>
      <c r="AH1538" s="25" t="s">
        <v>262</v>
      </c>
      <c r="AT1538" s="12" t="e">
        <f t="shared" si="145"/>
        <v>#N/A</v>
      </c>
      <c r="BW1538" s="49"/>
    </row>
    <row r="1539" spans="1:75" ht="61.5" x14ac:dyDescent="0.85">
      <c r="A1539" s="12">
        <v>1</v>
      </c>
      <c r="B1539" s="45">
        <f>SUBTOTAL(103,$A$1516:A1539)</f>
        <v>23</v>
      </c>
      <c r="C1539" s="72" t="s">
        <v>2549</v>
      </c>
      <c r="D1539" s="21">
        <v>5372874</v>
      </c>
      <c r="E1539" s="21">
        <v>0</v>
      </c>
      <c r="F1539" s="21">
        <v>0</v>
      </c>
      <c r="G1539" s="21">
        <v>0</v>
      </c>
      <c r="H1539" s="21">
        <v>0</v>
      </c>
      <c r="I1539" s="21">
        <v>0</v>
      </c>
      <c r="J1539" s="21">
        <v>0</v>
      </c>
      <c r="K1539" s="52">
        <v>3</v>
      </c>
      <c r="L1539" s="21">
        <v>5372874</v>
      </c>
      <c r="M1539" s="21">
        <v>0</v>
      </c>
      <c r="N1539" s="21">
        <v>0</v>
      </c>
      <c r="O1539" s="21">
        <v>0</v>
      </c>
      <c r="P1539" s="21">
        <v>0</v>
      </c>
      <c r="Q1539" s="21">
        <v>0</v>
      </c>
      <c r="R1539" s="21">
        <v>0</v>
      </c>
      <c r="S1539" s="21">
        <v>0</v>
      </c>
      <c r="T1539" s="21">
        <v>0</v>
      </c>
      <c r="U1539" s="21">
        <v>0</v>
      </c>
      <c r="V1539" s="21">
        <v>0</v>
      </c>
      <c r="W1539" s="21">
        <v>0</v>
      </c>
      <c r="X1539" s="21">
        <v>0</v>
      </c>
      <c r="Y1539" s="21">
        <v>0</v>
      </c>
      <c r="Z1539" s="21">
        <v>0</v>
      </c>
      <c r="AA1539" s="21">
        <v>0</v>
      </c>
      <c r="AB1539" s="21">
        <v>0</v>
      </c>
      <c r="AC1539" s="21">
        <v>0</v>
      </c>
      <c r="AD1539" s="21">
        <v>0</v>
      </c>
      <c r="AE1539" s="21">
        <v>0</v>
      </c>
      <c r="AF1539" s="24" t="s">
        <v>262</v>
      </c>
      <c r="AG1539" s="24">
        <v>2021</v>
      </c>
      <c r="AH1539" s="25" t="s">
        <v>262</v>
      </c>
      <c r="AT1539" s="12" t="e">
        <f t="shared" si="145"/>
        <v>#N/A</v>
      </c>
      <c r="BW1539" s="49"/>
    </row>
    <row r="1540" spans="1:75" ht="61.5" x14ac:dyDescent="0.85">
      <c r="A1540" s="12">
        <v>1</v>
      </c>
      <c r="B1540" s="45">
        <f>SUBTOTAL(103,$A$1516:A1540)</f>
        <v>24</v>
      </c>
      <c r="C1540" s="72" t="s">
        <v>2550</v>
      </c>
      <c r="D1540" s="21">
        <v>5421124.8000000007</v>
      </c>
      <c r="E1540" s="21">
        <v>0</v>
      </c>
      <c r="F1540" s="21">
        <v>0</v>
      </c>
      <c r="G1540" s="21">
        <v>0</v>
      </c>
      <c r="H1540" s="21">
        <v>0</v>
      </c>
      <c r="I1540" s="21">
        <v>0</v>
      </c>
      <c r="J1540" s="21">
        <v>0</v>
      </c>
      <c r="K1540" s="52">
        <v>3</v>
      </c>
      <c r="L1540" s="21">
        <v>5421124.8000000007</v>
      </c>
      <c r="M1540" s="21">
        <v>0</v>
      </c>
      <c r="N1540" s="21">
        <v>0</v>
      </c>
      <c r="O1540" s="21">
        <v>0</v>
      </c>
      <c r="P1540" s="21">
        <v>0</v>
      </c>
      <c r="Q1540" s="21">
        <v>0</v>
      </c>
      <c r="R1540" s="21">
        <v>0</v>
      </c>
      <c r="S1540" s="21">
        <v>0</v>
      </c>
      <c r="T1540" s="21">
        <v>0</v>
      </c>
      <c r="U1540" s="21">
        <v>0</v>
      </c>
      <c r="V1540" s="21">
        <v>0</v>
      </c>
      <c r="W1540" s="21">
        <v>0</v>
      </c>
      <c r="X1540" s="21">
        <v>0</v>
      </c>
      <c r="Y1540" s="21">
        <v>0</v>
      </c>
      <c r="Z1540" s="21">
        <v>0</v>
      </c>
      <c r="AA1540" s="21">
        <v>0</v>
      </c>
      <c r="AB1540" s="21">
        <v>0</v>
      </c>
      <c r="AC1540" s="21">
        <v>0</v>
      </c>
      <c r="AD1540" s="21">
        <v>0</v>
      </c>
      <c r="AE1540" s="21">
        <v>0</v>
      </c>
      <c r="AF1540" s="24" t="s">
        <v>262</v>
      </c>
      <c r="AG1540" s="24">
        <v>2021</v>
      </c>
      <c r="AH1540" s="25" t="s">
        <v>262</v>
      </c>
      <c r="AT1540" s="12" t="e">
        <f t="shared" si="145"/>
        <v>#N/A</v>
      </c>
      <c r="BW1540" s="49"/>
    </row>
    <row r="1541" spans="1:75" ht="61.5" x14ac:dyDescent="0.85">
      <c r="A1541" s="12">
        <v>1</v>
      </c>
      <c r="B1541" s="45">
        <f>SUBTOTAL(103,$A$1516:A1541)</f>
        <v>25</v>
      </c>
      <c r="C1541" s="72" t="s">
        <v>2551</v>
      </c>
      <c r="D1541" s="21">
        <v>7223596.7999999998</v>
      </c>
      <c r="E1541" s="21">
        <v>0</v>
      </c>
      <c r="F1541" s="21">
        <v>0</v>
      </c>
      <c r="G1541" s="21">
        <v>0</v>
      </c>
      <c r="H1541" s="21">
        <v>0</v>
      </c>
      <c r="I1541" s="21">
        <v>0</v>
      </c>
      <c r="J1541" s="21">
        <v>0</v>
      </c>
      <c r="K1541" s="52">
        <v>4</v>
      </c>
      <c r="L1541" s="21">
        <v>7223596.7999999998</v>
      </c>
      <c r="M1541" s="21">
        <v>0</v>
      </c>
      <c r="N1541" s="21">
        <v>0</v>
      </c>
      <c r="O1541" s="21">
        <v>0</v>
      </c>
      <c r="P1541" s="21">
        <v>0</v>
      </c>
      <c r="Q1541" s="21">
        <v>0</v>
      </c>
      <c r="R1541" s="21">
        <v>0</v>
      </c>
      <c r="S1541" s="21">
        <v>0</v>
      </c>
      <c r="T1541" s="21">
        <v>0</v>
      </c>
      <c r="U1541" s="21">
        <v>0</v>
      </c>
      <c r="V1541" s="21">
        <v>0</v>
      </c>
      <c r="W1541" s="21">
        <v>0</v>
      </c>
      <c r="X1541" s="21">
        <v>0</v>
      </c>
      <c r="Y1541" s="21">
        <v>0</v>
      </c>
      <c r="Z1541" s="21">
        <v>0</v>
      </c>
      <c r="AA1541" s="21">
        <v>0</v>
      </c>
      <c r="AB1541" s="21">
        <v>0</v>
      </c>
      <c r="AC1541" s="21">
        <v>0</v>
      </c>
      <c r="AD1541" s="21">
        <v>0</v>
      </c>
      <c r="AE1541" s="21">
        <v>0</v>
      </c>
      <c r="AF1541" s="24" t="s">
        <v>262</v>
      </c>
      <c r="AG1541" s="24">
        <v>2021</v>
      </c>
      <c r="AH1541" s="25" t="s">
        <v>262</v>
      </c>
      <c r="AT1541" s="12" t="e">
        <f t="shared" si="145"/>
        <v>#N/A</v>
      </c>
      <c r="BW1541" s="49"/>
    </row>
    <row r="1542" spans="1:75" ht="61.5" x14ac:dyDescent="0.85">
      <c r="A1542" s="12">
        <v>1</v>
      </c>
      <c r="B1542" s="45">
        <f>SUBTOTAL(103,$A$1516:A1542)</f>
        <v>26</v>
      </c>
      <c r="C1542" s="72" t="s">
        <v>2552</v>
      </c>
      <c r="D1542" s="21">
        <v>3572692.8</v>
      </c>
      <c r="E1542" s="21">
        <v>0</v>
      </c>
      <c r="F1542" s="21">
        <v>0</v>
      </c>
      <c r="G1542" s="21">
        <v>0</v>
      </c>
      <c r="H1542" s="21">
        <v>0</v>
      </c>
      <c r="I1542" s="21">
        <v>0</v>
      </c>
      <c r="J1542" s="21">
        <v>0</v>
      </c>
      <c r="K1542" s="52">
        <v>2</v>
      </c>
      <c r="L1542" s="21">
        <v>3572692.8</v>
      </c>
      <c r="M1542" s="21">
        <v>0</v>
      </c>
      <c r="N1542" s="21">
        <v>0</v>
      </c>
      <c r="O1542" s="21">
        <v>0</v>
      </c>
      <c r="P1542" s="21">
        <v>0</v>
      </c>
      <c r="Q1542" s="21">
        <v>0</v>
      </c>
      <c r="R1542" s="21">
        <v>0</v>
      </c>
      <c r="S1542" s="21">
        <v>0</v>
      </c>
      <c r="T1542" s="21">
        <v>0</v>
      </c>
      <c r="U1542" s="21">
        <v>0</v>
      </c>
      <c r="V1542" s="21">
        <v>0</v>
      </c>
      <c r="W1542" s="21">
        <v>0</v>
      </c>
      <c r="X1542" s="21">
        <v>0</v>
      </c>
      <c r="Y1542" s="21">
        <v>0</v>
      </c>
      <c r="Z1542" s="21">
        <v>0</v>
      </c>
      <c r="AA1542" s="21">
        <v>0</v>
      </c>
      <c r="AB1542" s="21">
        <v>0</v>
      </c>
      <c r="AC1542" s="21">
        <v>0</v>
      </c>
      <c r="AD1542" s="21">
        <v>0</v>
      </c>
      <c r="AE1542" s="21">
        <v>0</v>
      </c>
      <c r="AF1542" s="24" t="s">
        <v>262</v>
      </c>
      <c r="AG1542" s="24">
        <v>2021</v>
      </c>
      <c r="AH1542" s="25" t="s">
        <v>262</v>
      </c>
      <c r="AT1542" s="12" t="e">
        <f t="shared" si="145"/>
        <v>#N/A</v>
      </c>
      <c r="BW1542" s="49"/>
    </row>
    <row r="1543" spans="1:75" ht="61.5" x14ac:dyDescent="0.85">
      <c r="A1543" s="12">
        <v>1</v>
      </c>
      <c r="B1543" s="45">
        <f>SUBTOTAL(103,$A$1516:A1543)</f>
        <v>27</v>
      </c>
      <c r="C1543" s="72" t="s">
        <v>2553</v>
      </c>
      <c r="D1543" s="21">
        <v>3622476</v>
      </c>
      <c r="E1543" s="21">
        <v>0</v>
      </c>
      <c r="F1543" s="21">
        <v>0</v>
      </c>
      <c r="G1543" s="21">
        <v>0</v>
      </c>
      <c r="H1543" s="21">
        <v>0</v>
      </c>
      <c r="I1543" s="21">
        <v>0</v>
      </c>
      <c r="J1543" s="21">
        <v>0</v>
      </c>
      <c r="K1543" s="52">
        <v>2</v>
      </c>
      <c r="L1543" s="21">
        <v>3622476</v>
      </c>
      <c r="M1543" s="21">
        <v>0</v>
      </c>
      <c r="N1543" s="21">
        <v>0</v>
      </c>
      <c r="O1543" s="21">
        <v>0</v>
      </c>
      <c r="P1543" s="21">
        <v>0</v>
      </c>
      <c r="Q1543" s="21">
        <v>0</v>
      </c>
      <c r="R1543" s="21">
        <v>0</v>
      </c>
      <c r="S1543" s="21">
        <v>0</v>
      </c>
      <c r="T1543" s="21">
        <v>0</v>
      </c>
      <c r="U1543" s="21">
        <v>0</v>
      </c>
      <c r="V1543" s="21">
        <v>0</v>
      </c>
      <c r="W1543" s="21">
        <v>0</v>
      </c>
      <c r="X1543" s="21">
        <v>0</v>
      </c>
      <c r="Y1543" s="21">
        <v>0</v>
      </c>
      <c r="Z1543" s="21">
        <v>0</v>
      </c>
      <c r="AA1543" s="21">
        <v>0</v>
      </c>
      <c r="AB1543" s="21">
        <v>0</v>
      </c>
      <c r="AC1543" s="21">
        <v>0</v>
      </c>
      <c r="AD1543" s="21">
        <v>0</v>
      </c>
      <c r="AE1543" s="21">
        <v>0</v>
      </c>
      <c r="AF1543" s="24" t="s">
        <v>262</v>
      </c>
      <c r="AG1543" s="24">
        <v>2021</v>
      </c>
      <c r="AH1543" s="25" t="s">
        <v>262</v>
      </c>
      <c r="AT1543" s="12" t="e">
        <f t="shared" si="145"/>
        <v>#N/A</v>
      </c>
      <c r="BW1543" s="49"/>
    </row>
    <row r="1544" spans="1:75" ht="61.5" x14ac:dyDescent="0.85">
      <c r="A1544" s="12">
        <v>1</v>
      </c>
      <c r="B1544" s="45">
        <f>SUBTOTAL(103,$A$1516:A1544)</f>
        <v>28</v>
      </c>
      <c r="C1544" s="72" t="s">
        <v>1747</v>
      </c>
      <c r="D1544" s="21">
        <v>5435416.8000000007</v>
      </c>
      <c r="E1544" s="21">
        <v>0</v>
      </c>
      <c r="F1544" s="21">
        <v>0</v>
      </c>
      <c r="G1544" s="21">
        <v>0</v>
      </c>
      <c r="H1544" s="21">
        <v>0</v>
      </c>
      <c r="I1544" s="21">
        <v>0</v>
      </c>
      <c r="J1544" s="21">
        <v>0</v>
      </c>
      <c r="K1544" s="52">
        <v>3</v>
      </c>
      <c r="L1544" s="21">
        <v>5435416.8000000007</v>
      </c>
      <c r="M1544" s="21">
        <v>0</v>
      </c>
      <c r="N1544" s="21">
        <v>0</v>
      </c>
      <c r="O1544" s="21">
        <v>0</v>
      </c>
      <c r="P1544" s="21">
        <v>0</v>
      </c>
      <c r="Q1544" s="21">
        <v>0</v>
      </c>
      <c r="R1544" s="21">
        <v>0</v>
      </c>
      <c r="S1544" s="21">
        <v>0</v>
      </c>
      <c r="T1544" s="21">
        <v>0</v>
      </c>
      <c r="U1544" s="21">
        <v>0</v>
      </c>
      <c r="V1544" s="21">
        <v>0</v>
      </c>
      <c r="W1544" s="21">
        <v>0</v>
      </c>
      <c r="X1544" s="21">
        <v>0</v>
      </c>
      <c r="Y1544" s="21">
        <v>0</v>
      </c>
      <c r="Z1544" s="21">
        <v>0</v>
      </c>
      <c r="AA1544" s="21">
        <v>0</v>
      </c>
      <c r="AB1544" s="21">
        <v>0</v>
      </c>
      <c r="AC1544" s="21">
        <v>0</v>
      </c>
      <c r="AD1544" s="21">
        <v>0</v>
      </c>
      <c r="AE1544" s="21">
        <v>0</v>
      </c>
      <c r="AF1544" s="24" t="s">
        <v>262</v>
      </c>
      <c r="AG1544" s="24">
        <v>2021</v>
      </c>
      <c r="AH1544" s="25" t="s">
        <v>262</v>
      </c>
      <c r="AT1544" s="12" t="e">
        <f t="shared" si="145"/>
        <v>#N/A</v>
      </c>
      <c r="BW1544" s="49"/>
    </row>
    <row r="1545" spans="1:75" ht="61.5" x14ac:dyDescent="0.85">
      <c r="A1545" s="12">
        <v>1</v>
      </c>
      <c r="B1545" s="45">
        <f>SUBTOTAL(103,$A$1516:A1545)</f>
        <v>29</v>
      </c>
      <c r="C1545" s="72" t="s">
        <v>2554</v>
      </c>
      <c r="D1545" s="21">
        <v>7259352</v>
      </c>
      <c r="E1545" s="21">
        <v>0</v>
      </c>
      <c r="F1545" s="21">
        <v>0</v>
      </c>
      <c r="G1545" s="21">
        <v>0</v>
      </c>
      <c r="H1545" s="21">
        <v>0</v>
      </c>
      <c r="I1545" s="21">
        <v>0</v>
      </c>
      <c r="J1545" s="21">
        <v>0</v>
      </c>
      <c r="K1545" s="52">
        <v>4</v>
      </c>
      <c r="L1545" s="21">
        <v>7259352</v>
      </c>
      <c r="M1545" s="21">
        <v>0</v>
      </c>
      <c r="N1545" s="21">
        <v>0</v>
      </c>
      <c r="O1545" s="21">
        <v>0</v>
      </c>
      <c r="P1545" s="21">
        <v>0</v>
      </c>
      <c r="Q1545" s="21">
        <v>0</v>
      </c>
      <c r="R1545" s="21">
        <v>0</v>
      </c>
      <c r="S1545" s="21">
        <v>0</v>
      </c>
      <c r="T1545" s="21">
        <v>0</v>
      </c>
      <c r="U1545" s="21">
        <v>0</v>
      </c>
      <c r="V1545" s="21">
        <v>0</v>
      </c>
      <c r="W1545" s="21">
        <v>0</v>
      </c>
      <c r="X1545" s="21">
        <v>0</v>
      </c>
      <c r="Y1545" s="21">
        <v>0</v>
      </c>
      <c r="Z1545" s="21">
        <v>0</v>
      </c>
      <c r="AA1545" s="21">
        <v>0</v>
      </c>
      <c r="AB1545" s="21">
        <v>0</v>
      </c>
      <c r="AC1545" s="21">
        <v>0</v>
      </c>
      <c r="AD1545" s="21">
        <v>0</v>
      </c>
      <c r="AE1545" s="21">
        <v>0</v>
      </c>
      <c r="AF1545" s="24" t="s">
        <v>262</v>
      </c>
      <c r="AG1545" s="24">
        <v>2021</v>
      </c>
      <c r="AH1545" s="25" t="s">
        <v>262</v>
      </c>
      <c r="AT1545" s="12" t="e">
        <f t="shared" si="145"/>
        <v>#N/A</v>
      </c>
      <c r="BW1545" s="49"/>
    </row>
    <row r="1546" spans="1:75" ht="61.5" x14ac:dyDescent="0.85">
      <c r="A1546" s="12">
        <v>1</v>
      </c>
      <c r="B1546" s="45">
        <f>SUBTOTAL(103,$A$1516:A1546)</f>
        <v>30</v>
      </c>
      <c r="C1546" s="72" t="s">
        <v>2454</v>
      </c>
      <c r="D1546" s="21">
        <v>5435442</v>
      </c>
      <c r="E1546" s="21">
        <v>0</v>
      </c>
      <c r="F1546" s="21">
        <v>0</v>
      </c>
      <c r="G1546" s="21">
        <v>0</v>
      </c>
      <c r="H1546" s="21">
        <v>0</v>
      </c>
      <c r="I1546" s="21">
        <v>0</v>
      </c>
      <c r="J1546" s="21">
        <v>0</v>
      </c>
      <c r="K1546" s="52">
        <v>3</v>
      </c>
      <c r="L1546" s="21">
        <v>5435442</v>
      </c>
      <c r="M1546" s="21">
        <v>0</v>
      </c>
      <c r="N1546" s="21">
        <v>0</v>
      </c>
      <c r="O1546" s="21">
        <v>0</v>
      </c>
      <c r="P1546" s="21">
        <v>0</v>
      </c>
      <c r="Q1546" s="21">
        <v>0</v>
      </c>
      <c r="R1546" s="21">
        <v>0</v>
      </c>
      <c r="S1546" s="21">
        <v>0</v>
      </c>
      <c r="T1546" s="21">
        <v>0</v>
      </c>
      <c r="U1546" s="21">
        <v>0</v>
      </c>
      <c r="V1546" s="21">
        <v>0</v>
      </c>
      <c r="W1546" s="21">
        <v>0</v>
      </c>
      <c r="X1546" s="21">
        <v>0</v>
      </c>
      <c r="Y1546" s="21">
        <v>0</v>
      </c>
      <c r="Z1546" s="21">
        <v>0</v>
      </c>
      <c r="AA1546" s="21">
        <v>0</v>
      </c>
      <c r="AB1546" s="21">
        <v>0</v>
      </c>
      <c r="AC1546" s="21">
        <v>0</v>
      </c>
      <c r="AD1546" s="21">
        <v>0</v>
      </c>
      <c r="AE1546" s="21">
        <v>0</v>
      </c>
      <c r="AF1546" s="24" t="s">
        <v>262</v>
      </c>
      <c r="AG1546" s="24">
        <v>2021</v>
      </c>
      <c r="AH1546" s="25" t="s">
        <v>262</v>
      </c>
      <c r="AT1546" s="12" t="e">
        <f t="shared" si="145"/>
        <v>#N/A</v>
      </c>
      <c r="BW1546" s="49"/>
    </row>
    <row r="1547" spans="1:75" ht="61.5" x14ac:dyDescent="0.85">
      <c r="A1547" s="12">
        <v>1</v>
      </c>
      <c r="B1547" s="45">
        <f>SUBTOTAL(103,$A$1516:A1547)</f>
        <v>31</v>
      </c>
      <c r="C1547" s="72" t="s">
        <v>2555</v>
      </c>
      <c r="D1547" s="21">
        <v>8728080</v>
      </c>
      <c r="E1547" s="21">
        <v>0</v>
      </c>
      <c r="F1547" s="21">
        <v>0</v>
      </c>
      <c r="G1547" s="21">
        <v>0</v>
      </c>
      <c r="H1547" s="21">
        <v>0</v>
      </c>
      <c r="I1547" s="21">
        <v>0</v>
      </c>
      <c r="J1547" s="21">
        <v>0</v>
      </c>
      <c r="K1547" s="52">
        <v>5</v>
      </c>
      <c r="L1547" s="21">
        <v>8728080</v>
      </c>
      <c r="M1547" s="21">
        <v>0</v>
      </c>
      <c r="N1547" s="21">
        <v>0</v>
      </c>
      <c r="O1547" s="21">
        <v>0</v>
      </c>
      <c r="P1547" s="21">
        <v>0</v>
      </c>
      <c r="Q1547" s="21">
        <v>0</v>
      </c>
      <c r="R1547" s="21">
        <v>0</v>
      </c>
      <c r="S1547" s="21">
        <v>0</v>
      </c>
      <c r="T1547" s="21">
        <v>0</v>
      </c>
      <c r="U1547" s="21">
        <v>0</v>
      </c>
      <c r="V1547" s="21">
        <v>0</v>
      </c>
      <c r="W1547" s="21">
        <v>0</v>
      </c>
      <c r="X1547" s="21">
        <v>0</v>
      </c>
      <c r="Y1547" s="21">
        <v>0</v>
      </c>
      <c r="Z1547" s="21">
        <v>0</v>
      </c>
      <c r="AA1547" s="21">
        <v>0</v>
      </c>
      <c r="AB1547" s="21">
        <v>0</v>
      </c>
      <c r="AC1547" s="21">
        <v>0</v>
      </c>
      <c r="AD1547" s="21">
        <v>0</v>
      </c>
      <c r="AE1547" s="21">
        <v>0</v>
      </c>
      <c r="AF1547" s="24" t="s">
        <v>262</v>
      </c>
      <c r="AG1547" s="24">
        <v>2021</v>
      </c>
      <c r="AH1547" s="25" t="s">
        <v>262</v>
      </c>
      <c r="AT1547" s="12" t="e">
        <f t="shared" ref="AT1547:AT1575" si="146">VLOOKUP(C1547,AW:AX,2,FALSE)</f>
        <v>#N/A</v>
      </c>
      <c r="BW1547" s="49"/>
    </row>
    <row r="1548" spans="1:75" ht="61.5" x14ac:dyDescent="0.85">
      <c r="A1548" s="12">
        <v>1</v>
      </c>
      <c r="B1548" s="45">
        <f>SUBTOTAL(103,$A$1516:A1548)</f>
        <v>32</v>
      </c>
      <c r="C1548" s="72" t="s">
        <v>2556</v>
      </c>
      <c r="D1548" s="21">
        <v>6983966.4000000004</v>
      </c>
      <c r="E1548" s="21">
        <v>0</v>
      </c>
      <c r="F1548" s="21">
        <v>0</v>
      </c>
      <c r="G1548" s="21">
        <v>0</v>
      </c>
      <c r="H1548" s="21">
        <v>0</v>
      </c>
      <c r="I1548" s="21">
        <v>0</v>
      </c>
      <c r="J1548" s="21">
        <v>0</v>
      </c>
      <c r="K1548" s="52">
        <v>4</v>
      </c>
      <c r="L1548" s="21">
        <v>6983966.4000000004</v>
      </c>
      <c r="M1548" s="21">
        <v>0</v>
      </c>
      <c r="N1548" s="21">
        <v>0</v>
      </c>
      <c r="O1548" s="21">
        <v>0</v>
      </c>
      <c r="P1548" s="21">
        <v>0</v>
      </c>
      <c r="Q1548" s="21">
        <v>0</v>
      </c>
      <c r="R1548" s="21">
        <v>0</v>
      </c>
      <c r="S1548" s="21">
        <v>0</v>
      </c>
      <c r="T1548" s="21">
        <v>0</v>
      </c>
      <c r="U1548" s="21">
        <v>0</v>
      </c>
      <c r="V1548" s="21">
        <v>0</v>
      </c>
      <c r="W1548" s="21">
        <v>0</v>
      </c>
      <c r="X1548" s="21">
        <v>0</v>
      </c>
      <c r="Y1548" s="21">
        <v>0</v>
      </c>
      <c r="Z1548" s="21">
        <v>0</v>
      </c>
      <c r="AA1548" s="21">
        <v>0</v>
      </c>
      <c r="AB1548" s="21">
        <v>0</v>
      </c>
      <c r="AC1548" s="21">
        <v>0</v>
      </c>
      <c r="AD1548" s="21">
        <v>0</v>
      </c>
      <c r="AE1548" s="21">
        <v>0</v>
      </c>
      <c r="AF1548" s="24" t="s">
        <v>262</v>
      </c>
      <c r="AG1548" s="24">
        <v>2021</v>
      </c>
      <c r="AH1548" s="25" t="s">
        <v>262</v>
      </c>
      <c r="AT1548" s="12" t="e">
        <f t="shared" si="146"/>
        <v>#N/A</v>
      </c>
      <c r="BW1548" s="49"/>
    </row>
    <row r="1549" spans="1:75" ht="61.5" x14ac:dyDescent="0.85">
      <c r="A1549" s="12">
        <v>1</v>
      </c>
      <c r="B1549" s="45">
        <f>SUBTOTAL(103,$A$1516:A1549)</f>
        <v>33</v>
      </c>
      <c r="C1549" s="72" t="s">
        <v>2557</v>
      </c>
      <c r="D1549" s="21">
        <v>5374782</v>
      </c>
      <c r="E1549" s="21">
        <v>0</v>
      </c>
      <c r="F1549" s="21">
        <v>0</v>
      </c>
      <c r="G1549" s="21">
        <v>0</v>
      </c>
      <c r="H1549" s="21">
        <v>0</v>
      </c>
      <c r="I1549" s="21">
        <v>0</v>
      </c>
      <c r="J1549" s="21">
        <v>0</v>
      </c>
      <c r="K1549" s="52">
        <v>3</v>
      </c>
      <c r="L1549" s="21">
        <v>5374782</v>
      </c>
      <c r="M1549" s="21">
        <v>0</v>
      </c>
      <c r="N1549" s="21">
        <v>0</v>
      </c>
      <c r="O1549" s="21">
        <v>0</v>
      </c>
      <c r="P1549" s="21">
        <v>0</v>
      </c>
      <c r="Q1549" s="21">
        <v>0</v>
      </c>
      <c r="R1549" s="21">
        <v>0</v>
      </c>
      <c r="S1549" s="21">
        <v>0</v>
      </c>
      <c r="T1549" s="21">
        <v>0</v>
      </c>
      <c r="U1549" s="21">
        <v>0</v>
      </c>
      <c r="V1549" s="21">
        <v>0</v>
      </c>
      <c r="W1549" s="21">
        <v>0</v>
      </c>
      <c r="X1549" s="21">
        <v>0</v>
      </c>
      <c r="Y1549" s="21">
        <v>0</v>
      </c>
      <c r="Z1549" s="21">
        <v>0</v>
      </c>
      <c r="AA1549" s="21">
        <v>0</v>
      </c>
      <c r="AB1549" s="21">
        <v>0</v>
      </c>
      <c r="AC1549" s="21">
        <v>0</v>
      </c>
      <c r="AD1549" s="21">
        <v>0</v>
      </c>
      <c r="AE1549" s="21">
        <v>0</v>
      </c>
      <c r="AF1549" s="24" t="s">
        <v>262</v>
      </c>
      <c r="AG1549" s="24">
        <v>2021</v>
      </c>
      <c r="AH1549" s="25" t="s">
        <v>262</v>
      </c>
      <c r="AT1549" s="12" t="e">
        <f t="shared" si="146"/>
        <v>#N/A</v>
      </c>
      <c r="BW1549" s="49"/>
    </row>
    <row r="1550" spans="1:75" ht="61.5" x14ac:dyDescent="0.85">
      <c r="A1550" s="12">
        <v>1</v>
      </c>
      <c r="B1550" s="45">
        <f>SUBTOTAL(103,$A$1516:A1550)</f>
        <v>34</v>
      </c>
      <c r="C1550" s="72" t="s">
        <v>2558</v>
      </c>
      <c r="D1550" s="21">
        <v>1790612.4</v>
      </c>
      <c r="E1550" s="21">
        <v>0</v>
      </c>
      <c r="F1550" s="21">
        <v>0</v>
      </c>
      <c r="G1550" s="21">
        <v>0</v>
      </c>
      <c r="H1550" s="21">
        <v>0</v>
      </c>
      <c r="I1550" s="21">
        <v>0</v>
      </c>
      <c r="J1550" s="21">
        <v>0</v>
      </c>
      <c r="K1550" s="52">
        <v>1</v>
      </c>
      <c r="L1550" s="21">
        <v>1790612.4</v>
      </c>
      <c r="M1550" s="21">
        <v>0</v>
      </c>
      <c r="N1550" s="21">
        <v>0</v>
      </c>
      <c r="O1550" s="21">
        <v>0</v>
      </c>
      <c r="P1550" s="21">
        <v>0</v>
      </c>
      <c r="Q1550" s="21">
        <v>0</v>
      </c>
      <c r="R1550" s="21">
        <v>0</v>
      </c>
      <c r="S1550" s="21">
        <v>0</v>
      </c>
      <c r="T1550" s="21">
        <v>0</v>
      </c>
      <c r="U1550" s="21">
        <v>0</v>
      </c>
      <c r="V1550" s="21">
        <v>0</v>
      </c>
      <c r="W1550" s="21">
        <v>0</v>
      </c>
      <c r="X1550" s="21">
        <v>0</v>
      </c>
      <c r="Y1550" s="21">
        <v>0</v>
      </c>
      <c r="Z1550" s="21">
        <v>0</v>
      </c>
      <c r="AA1550" s="21">
        <v>0</v>
      </c>
      <c r="AB1550" s="21">
        <v>0</v>
      </c>
      <c r="AC1550" s="21">
        <v>0</v>
      </c>
      <c r="AD1550" s="21">
        <v>0</v>
      </c>
      <c r="AE1550" s="21">
        <v>0</v>
      </c>
      <c r="AF1550" s="24" t="s">
        <v>262</v>
      </c>
      <c r="AG1550" s="24">
        <v>2021</v>
      </c>
      <c r="AH1550" s="25" t="s">
        <v>262</v>
      </c>
      <c r="AT1550" s="12" t="e">
        <f t="shared" si="146"/>
        <v>#N/A</v>
      </c>
      <c r="BW1550" s="49"/>
    </row>
    <row r="1551" spans="1:75" ht="61.5" x14ac:dyDescent="0.85">
      <c r="A1551" s="12">
        <v>1</v>
      </c>
      <c r="B1551" s="45">
        <f>SUBTOTAL(103,$A$1516:A1551)</f>
        <v>35</v>
      </c>
      <c r="C1551" s="72" t="s">
        <v>2559</v>
      </c>
      <c r="D1551" s="21">
        <v>3486403.2</v>
      </c>
      <c r="E1551" s="21">
        <v>0</v>
      </c>
      <c r="F1551" s="21">
        <v>0</v>
      </c>
      <c r="G1551" s="21">
        <v>0</v>
      </c>
      <c r="H1551" s="21">
        <v>0</v>
      </c>
      <c r="I1551" s="21">
        <v>0</v>
      </c>
      <c r="J1551" s="21">
        <v>0</v>
      </c>
      <c r="K1551" s="52">
        <v>2</v>
      </c>
      <c r="L1551" s="21">
        <v>3486403.2</v>
      </c>
      <c r="M1551" s="21">
        <v>0</v>
      </c>
      <c r="N1551" s="21">
        <v>0</v>
      </c>
      <c r="O1551" s="21">
        <v>0</v>
      </c>
      <c r="P1551" s="21">
        <v>0</v>
      </c>
      <c r="Q1551" s="21">
        <v>0</v>
      </c>
      <c r="R1551" s="21">
        <v>0</v>
      </c>
      <c r="S1551" s="21">
        <v>0</v>
      </c>
      <c r="T1551" s="21">
        <v>0</v>
      </c>
      <c r="U1551" s="21">
        <v>0</v>
      </c>
      <c r="V1551" s="21">
        <v>0</v>
      </c>
      <c r="W1551" s="21">
        <v>0</v>
      </c>
      <c r="X1551" s="21">
        <v>0</v>
      </c>
      <c r="Y1551" s="21">
        <v>0</v>
      </c>
      <c r="Z1551" s="21">
        <v>0</v>
      </c>
      <c r="AA1551" s="21">
        <v>0</v>
      </c>
      <c r="AB1551" s="21">
        <v>0</v>
      </c>
      <c r="AC1551" s="21">
        <v>0</v>
      </c>
      <c r="AD1551" s="21">
        <v>0</v>
      </c>
      <c r="AE1551" s="21">
        <v>0</v>
      </c>
      <c r="AF1551" s="24" t="s">
        <v>262</v>
      </c>
      <c r="AG1551" s="24">
        <v>2021</v>
      </c>
      <c r="AH1551" s="25" t="s">
        <v>262</v>
      </c>
      <c r="AT1551" s="12" t="e">
        <f t="shared" si="146"/>
        <v>#N/A</v>
      </c>
      <c r="BW1551" s="49"/>
    </row>
    <row r="1552" spans="1:75" ht="61.5" x14ac:dyDescent="0.85">
      <c r="A1552" s="12">
        <v>1</v>
      </c>
      <c r="B1552" s="45">
        <f>SUBTOTAL(103,$A$1516:A1552)</f>
        <v>36</v>
      </c>
      <c r="C1552" s="72" t="s">
        <v>2047</v>
      </c>
      <c r="D1552" s="21">
        <v>7260115.2000000002</v>
      </c>
      <c r="E1552" s="21">
        <v>0</v>
      </c>
      <c r="F1552" s="21">
        <v>0</v>
      </c>
      <c r="G1552" s="21">
        <v>0</v>
      </c>
      <c r="H1552" s="21">
        <v>0</v>
      </c>
      <c r="I1552" s="21">
        <v>0</v>
      </c>
      <c r="J1552" s="21">
        <v>0</v>
      </c>
      <c r="K1552" s="52">
        <v>4</v>
      </c>
      <c r="L1552" s="21">
        <v>7260115.2000000002</v>
      </c>
      <c r="M1552" s="21">
        <v>0</v>
      </c>
      <c r="N1552" s="21">
        <v>0</v>
      </c>
      <c r="O1552" s="21">
        <v>0</v>
      </c>
      <c r="P1552" s="21">
        <v>0</v>
      </c>
      <c r="Q1552" s="21">
        <v>0</v>
      </c>
      <c r="R1552" s="21">
        <v>0</v>
      </c>
      <c r="S1552" s="21">
        <v>0</v>
      </c>
      <c r="T1552" s="21">
        <v>0</v>
      </c>
      <c r="U1552" s="21">
        <v>0</v>
      </c>
      <c r="V1552" s="21">
        <v>0</v>
      </c>
      <c r="W1552" s="21">
        <v>0</v>
      </c>
      <c r="X1552" s="21">
        <v>0</v>
      </c>
      <c r="Y1552" s="21">
        <v>0</v>
      </c>
      <c r="Z1552" s="21">
        <v>0</v>
      </c>
      <c r="AA1552" s="21">
        <v>0</v>
      </c>
      <c r="AB1552" s="21">
        <v>0</v>
      </c>
      <c r="AC1552" s="21">
        <v>0</v>
      </c>
      <c r="AD1552" s="21">
        <v>0</v>
      </c>
      <c r="AE1552" s="21">
        <v>0</v>
      </c>
      <c r="AF1552" s="24" t="s">
        <v>262</v>
      </c>
      <c r="AG1552" s="24">
        <v>2021</v>
      </c>
      <c r="AH1552" s="25" t="s">
        <v>262</v>
      </c>
      <c r="AT1552" s="12" t="e">
        <f t="shared" si="146"/>
        <v>#N/A</v>
      </c>
      <c r="BW1552" s="49"/>
    </row>
    <row r="1553" spans="1:75" ht="61.5" x14ac:dyDescent="0.85">
      <c r="A1553" s="12">
        <v>1</v>
      </c>
      <c r="B1553" s="45">
        <f>SUBTOTAL(103,$A$1516:A1553)</f>
        <v>37</v>
      </c>
      <c r="C1553" s="72" t="s">
        <v>2460</v>
      </c>
      <c r="D1553" s="21">
        <v>7260115.2000000002</v>
      </c>
      <c r="E1553" s="21">
        <v>0</v>
      </c>
      <c r="F1553" s="21">
        <v>0</v>
      </c>
      <c r="G1553" s="21">
        <v>0</v>
      </c>
      <c r="H1553" s="21">
        <v>0</v>
      </c>
      <c r="I1553" s="21">
        <v>0</v>
      </c>
      <c r="J1553" s="21">
        <v>0</v>
      </c>
      <c r="K1553" s="52">
        <v>4</v>
      </c>
      <c r="L1553" s="21">
        <v>7260115.2000000002</v>
      </c>
      <c r="M1553" s="21">
        <v>0</v>
      </c>
      <c r="N1553" s="21">
        <v>0</v>
      </c>
      <c r="O1553" s="21">
        <v>0</v>
      </c>
      <c r="P1553" s="21">
        <v>0</v>
      </c>
      <c r="Q1553" s="21">
        <v>0</v>
      </c>
      <c r="R1553" s="21">
        <v>0</v>
      </c>
      <c r="S1553" s="21">
        <v>0</v>
      </c>
      <c r="T1553" s="21">
        <v>0</v>
      </c>
      <c r="U1553" s="21">
        <v>0</v>
      </c>
      <c r="V1553" s="21">
        <v>0</v>
      </c>
      <c r="W1553" s="21">
        <v>0</v>
      </c>
      <c r="X1553" s="21">
        <v>0</v>
      </c>
      <c r="Y1553" s="21">
        <v>0</v>
      </c>
      <c r="Z1553" s="21">
        <v>0</v>
      </c>
      <c r="AA1553" s="21">
        <v>0</v>
      </c>
      <c r="AB1553" s="21">
        <v>0</v>
      </c>
      <c r="AC1553" s="21">
        <v>0</v>
      </c>
      <c r="AD1553" s="21">
        <v>0</v>
      </c>
      <c r="AE1553" s="21">
        <v>0</v>
      </c>
      <c r="AF1553" s="24" t="s">
        <v>262</v>
      </c>
      <c r="AG1553" s="24">
        <v>2021</v>
      </c>
      <c r="AH1553" s="25" t="s">
        <v>262</v>
      </c>
      <c r="AT1553" s="12" t="e">
        <f t="shared" si="146"/>
        <v>#N/A</v>
      </c>
      <c r="BW1553" s="49"/>
    </row>
    <row r="1554" spans="1:75" ht="61.5" x14ac:dyDescent="0.85">
      <c r="A1554" s="12">
        <v>1</v>
      </c>
      <c r="B1554" s="45">
        <f>SUBTOTAL(103,$A$1516:A1554)</f>
        <v>38</v>
      </c>
      <c r="C1554" s="72" t="s">
        <v>1757</v>
      </c>
      <c r="D1554" s="21">
        <v>10461448.800000001</v>
      </c>
      <c r="E1554" s="21">
        <v>0</v>
      </c>
      <c r="F1554" s="21">
        <v>0</v>
      </c>
      <c r="G1554" s="21">
        <v>0</v>
      </c>
      <c r="H1554" s="21">
        <v>0</v>
      </c>
      <c r="I1554" s="21">
        <v>0</v>
      </c>
      <c r="J1554" s="21">
        <v>0</v>
      </c>
      <c r="K1554" s="52">
        <v>6</v>
      </c>
      <c r="L1554" s="21">
        <v>10461448.800000001</v>
      </c>
      <c r="M1554" s="21">
        <v>0</v>
      </c>
      <c r="N1554" s="21">
        <v>0</v>
      </c>
      <c r="O1554" s="21">
        <v>0</v>
      </c>
      <c r="P1554" s="21">
        <v>0</v>
      </c>
      <c r="Q1554" s="21">
        <v>0</v>
      </c>
      <c r="R1554" s="21">
        <v>0</v>
      </c>
      <c r="S1554" s="21">
        <v>0</v>
      </c>
      <c r="T1554" s="21">
        <v>0</v>
      </c>
      <c r="U1554" s="21">
        <v>0</v>
      </c>
      <c r="V1554" s="21">
        <v>0</v>
      </c>
      <c r="W1554" s="21">
        <v>0</v>
      </c>
      <c r="X1554" s="21">
        <v>0</v>
      </c>
      <c r="Y1554" s="21">
        <v>0</v>
      </c>
      <c r="Z1554" s="21">
        <v>0</v>
      </c>
      <c r="AA1554" s="21">
        <v>0</v>
      </c>
      <c r="AB1554" s="21">
        <v>0</v>
      </c>
      <c r="AC1554" s="21">
        <v>0</v>
      </c>
      <c r="AD1554" s="21">
        <v>0</v>
      </c>
      <c r="AE1554" s="21">
        <v>0</v>
      </c>
      <c r="AF1554" s="24" t="s">
        <v>262</v>
      </c>
      <c r="AG1554" s="24">
        <v>2021</v>
      </c>
      <c r="AH1554" s="25" t="s">
        <v>262</v>
      </c>
      <c r="AT1554" s="12" t="e">
        <f t="shared" si="146"/>
        <v>#N/A</v>
      </c>
      <c r="BW1554" s="49"/>
    </row>
    <row r="1555" spans="1:75" ht="61.5" x14ac:dyDescent="0.85">
      <c r="A1555" s="12">
        <v>1</v>
      </c>
      <c r="B1555" s="45">
        <f>SUBTOTAL(103,$A$1516:A1555)</f>
        <v>39</v>
      </c>
      <c r="C1555" s="72" t="s">
        <v>2560</v>
      </c>
      <c r="D1555" s="21">
        <v>3487149.6</v>
      </c>
      <c r="E1555" s="21">
        <v>0</v>
      </c>
      <c r="F1555" s="21">
        <v>0</v>
      </c>
      <c r="G1555" s="21">
        <v>0</v>
      </c>
      <c r="H1555" s="21">
        <v>0</v>
      </c>
      <c r="I1555" s="21">
        <v>0</v>
      </c>
      <c r="J1555" s="21">
        <v>0</v>
      </c>
      <c r="K1555" s="52">
        <v>2</v>
      </c>
      <c r="L1555" s="21">
        <v>3487149.6</v>
      </c>
      <c r="M1555" s="21">
        <v>0</v>
      </c>
      <c r="N1555" s="21">
        <v>0</v>
      </c>
      <c r="O1555" s="21">
        <v>0</v>
      </c>
      <c r="P1555" s="21">
        <v>0</v>
      </c>
      <c r="Q1555" s="21">
        <v>0</v>
      </c>
      <c r="R1555" s="21">
        <v>0</v>
      </c>
      <c r="S1555" s="21">
        <v>0</v>
      </c>
      <c r="T1555" s="21">
        <v>0</v>
      </c>
      <c r="U1555" s="21">
        <v>0</v>
      </c>
      <c r="V1555" s="21">
        <v>0</v>
      </c>
      <c r="W1555" s="21">
        <v>0</v>
      </c>
      <c r="X1555" s="21">
        <v>0</v>
      </c>
      <c r="Y1555" s="21">
        <v>0</v>
      </c>
      <c r="Z1555" s="21">
        <v>0</v>
      </c>
      <c r="AA1555" s="21">
        <v>0</v>
      </c>
      <c r="AB1555" s="21">
        <v>0</v>
      </c>
      <c r="AC1555" s="21">
        <v>0</v>
      </c>
      <c r="AD1555" s="21">
        <v>0</v>
      </c>
      <c r="AE1555" s="21">
        <v>0</v>
      </c>
      <c r="AF1555" s="24" t="s">
        <v>262</v>
      </c>
      <c r="AG1555" s="24">
        <v>2021</v>
      </c>
      <c r="AH1555" s="25" t="s">
        <v>262</v>
      </c>
      <c r="AT1555" s="12" t="e">
        <f t="shared" si="146"/>
        <v>#N/A</v>
      </c>
      <c r="BW1555" s="49"/>
    </row>
    <row r="1556" spans="1:75" ht="61.5" x14ac:dyDescent="0.85">
      <c r="A1556" s="12">
        <v>1</v>
      </c>
      <c r="B1556" s="45">
        <f>SUBTOTAL(103,$A$1516:A1556)</f>
        <v>40</v>
      </c>
      <c r="C1556" s="72" t="s">
        <v>2561</v>
      </c>
      <c r="D1556" s="21">
        <v>7260768</v>
      </c>
      <c r="E1556" s="21">
        <v>0</v>
      </c>
      <c r="F1556" s="21">
        <v>0</v>
      </c>
      <c r="G1556" s="21">
        <v>0</v>
      </c>
      <c r="H1556" s="21">
        <v>0</v>
      </c>
      <c r="I1556" s="21">
        <v>0</v>
      </c>
      <c r="J1556" s="21">
        <v>0</v>
      </c>
      <c r="K1556" s="52">
        <v>4</v>
      </c>
      <c r="L1556" s="21">
        <v>7260768</v>
      </c>
      <c r="M1556" s="21">
        <v>0</v>
      </c>
      <c r="N1556" s="21">
        <v>0</v>
      </c>
      <c r="O1556" s="21">
        <v>0</v>
      </c>
      <c r="P1556" s="21">
        <v>0</v>
      </c>
      <c r="Q1556" s="21">
        <v>0</v>
      </c>
      <c r="R1556" s="21">
        <v>0</v>
      </c>
      <c r="S1556" s="21">
        <v>0</v>
      </c>
      <c r="T1556" s="21">
        <v>0</v>
      </c>
      <c r="U1556" s="21">
        <v>0</v>
      </c>
      <c r="V1556" s="21">
        <v>0</v>
      </c>
      <c r="W1556" s="21">
        <v>0</v>
      </c>
      <c r="X1556" s="21">
        <v>0</v>
      </c>
      <c r="Y1556" s="21">
        <v>0</v>
      </c>
      <c r="Z1556" s="21">
        <v>0</v>
      </c>
      <c r="AA1556" s="21">
        <v>0</v>
      </c>
      <c r="AB1556" s="21">
        <v>0</v>
      </c>
      <c r="AC1556" s="21">
        <v>0</v>
      </c>
      <c r="AD1556" s="21">
        <v>0</v>
      </c>
      <c r="AE1556" s="21">
        <v>0</v>
      </c>
      <c r="AF1556" s="24" t="s">
        <v>262</v>
      </c>
      <c r="AG1556" s="24">
        <v>2021</v>
      </c>
      <c r="AH1556" s="25" t="s">
        <v>262</v>
      </c>
      <c r="AT1556" s="12" t="e">
        <f t="shared" si="146"/>
        <v>#N/A</v>
      </c>
      <c r="BW1556" s="49"/>
    </row>
    <row r="1557" spans="1:75" ht="61.5" x14ac:dyDescent="0.85">
      <c r="A1557" s="12">
        <v>1</v>
      </c>
      <c r="B1557" s="45">
        <f>SUBTOTAL(103,$A$1516:A1557)</f>
        <v>41</v>
      </c>
      <c r="C1557" s="72" t="s">
        <v>2562</v>
      </c>
      <c r="D1557" s="21">
        <v>3488020.8</v>
      </c>
      <c r="E1557" s="21">
        <v>0</v>
      </c>
      <c r="F1557" s="21">
        <v>0</v>
      </c>
      <c r="G1557" s="21">
        <v>0</v>
      </c>
      <c r="H1557" s="21">
        <v>0</v>
      </c>
      <c r="I1557" s="21">
        <v>0</v>
      </c>
      <c r="J1557" s="21">
        <v>0</v>
      </c>
      <c r="K1557" s="52">
        <v>2</v>
      </c>
      <c r="L1557" s="21">
        <v>3488020.8</v>
      </c>
      <c r="M1557" s="21">
        <v>0</v>
      </c>
      <c r="N1557" s="21">
        <v>0</v>
      </c>
      <c r="O1557" s="21">
        <v>0</v>
      </c>
      <c r="P1557" s="21">
        <v>0</v>
      </c>
      <c r="Q1557" s="21">
        <v>0</v>
      </c>
      <c r="R1557" s="21">
        <v>0</v>
      </c>
      <c r="S1557" s="21">
        <v>0</v>
      </c>
      <c r="T1557" s="21">
        <v>0</v>
      </c>
      <c r="U1557" s="21">
        <v>0</v>
      </c>
      <c r="V1557" s="21">
        <v>0</v>
      </c>
      <c r="W1557" s="21">
        <v>0</v>
      </c>
      <c r="X1557" s="21">
        <v>0</v>
      </c>
      <c r="Y1557" s="21">
        <v>0</v>
      </c>
      <c r="Z1557" s="21">
        <v>0</v>
      </c>
      <c r="AA1557" s="21">
        <v>0</v>
      </c>
      <c r="AB1557" s="21">
        <v>0</v>
      </c>
      <c r="AC1557" s="21">
        <v>0</v>
      </c>
      <c r="AD1557" s="21">
        <v>0</v>
      </c>
      <c r="AE1557" s="21">
        <v>0</v>
      </c>
      <c r="AF1557" s="24" t="s">
        <v>262</v>
      </c>
      <c r="AG1557" s="24">
        <v>2021</v>
      </c>
      <c r="AH1557" s="25" t="s">
        <v>262</v>
      </c>
      <c r="AT1557" s="12" t="e">
        <f t="shared" si="146"/>
        <v>#N/A</v>
      </c>
      <c r="BW1557" s="49"/>
    </row>
    <row r="1558" spans="1:75" ht="61.5" x14ac:dyDescent="0.85">
      <c r="A1558" s="12">
        <v>1</v>
      </c>
      <c r="B1558" s="45">
        <f>SUBTOTAL(103,$A$1516:A1558)</f>
        <v>42</v>
      </c>
      <c r="C1558" s="72" t="s">
        <v>2563</v>
      </c>
      <c r="D1558" s="21">
        <v>7143820.7999999998</v>
      </c>
      <c r="E1558" s="21">
        <v>0</v>
      </c>
      <c r="F1558" s="21">
        <v>0</v>
      </c>
      <c r="G1558" s="21">
        <v>0</v>
      </c>
      <c r="H1558" s="21">
        <v>0</v>
      </c>
      <c r="I1558" s="21">
        <v>0</v>
      </c>
      <c r="J1558" s="21">
        <v>0</v>
      </c>
      <c r="K1558" s="52">
        <v>4</v>
      </c>
      <c r="L1558" s="21">
        <v>7143820.7999999998</v>
      </c>
      <c r="M1558" s="21">
        <v>0</v>
      </c>
      <c r="N1558" s="21">
        <v>0</v>
      </c>
      <c r="O1558" s="21">
        <v>0</v>
      </c>
      <c r="P1558" s="21">
        <v>0</v>
      </c>
      <c r="Q1558" s="21">
        <v>0</v>
      </c>
      <c r="R1558" s="21">
        <v>0</v>
      </c>
      <c r="S1558" s="21">
        <v>0</v>
      </c>
      <c r="T1558" s="21">
        <v>0</v>
      </c>
      <c r="U1558" s="21">
        <v>0</v>
      </c>
      <c r="V1558" s="21">
        <v>0</v>
      </c>
      <c r="W1558" s="21">
        <v>0</v>
      </c>
      <c r="X1558" s="21">
        <v>0</v>
      </c>
      <c r="Y1558" s="21">
        <v>0</v>
      </c>
      <c r="Z1558" s="21">
        <v>0</v>
      </c>
      <c r="AA1558" s="21">
        <v>0</v>
      </c>
      <c r="AB1558" s="21">
        <v>0</v>
      </c>
      <c r="AC1558" s="21">
        <v>0</v>
      </c>
      <c r="AD1558" s="21">
        <v>0</v>
      </c>
      <c r="AE1558" s="21">
        <v>0</v>
      </c>
      <c r="AF1558" s="24" t="s">
        <v>262</v>
      </c>
      <c r="AG1558" s="24">
        <v>2021</v>
      </c>
      <c r="AH1558" s="25" t="s">
        <v>262</v>
      </c>
      <c r="AT1558" s="12" t="e">
        <f t="shared" si="146"/>
        <v>#N/A</v>
      </c>
      <c r="BW1558" s="49"/>
    </row>
    <row r="1559" spans="1:75" ht="61.5" x14ac:dyDescent="0.85">
      <c r="A1559" s="12">
        <v>1</v>
      </c>
      <c r="B1559" s="45">
        <f>SUBTOTAL(103,$A$1516:A1559)</f>
        <v>43</v>
      </c>
      <c r="C1559" s="72" t="s">
        <v>2564</v>
      </c>
      <c r="D1559" s="21">
        <v>5236740</v>
      </c>
      <c r="E1559" s="21">
        <v>0</v>
      </c>
      <c r="F1559" s="21">
        <v>0</v>
      </c>
      <c r="G1559" s="21">
        <v>0</v>
      </c>
      <c r="H1559" s="21">
        <v>0</v>
      </c>
      <c r="I1559" s="21">
        <v>0</v>
      </c>
      <c r="J1559" s="21">
        <v>0</v>
      </c>
      <c r="K1559" s="52">
        <v>3</v>
      </c>
      <c r="L1559" s="21">
        <v>5236740</v>
      </c>
      <c r="M1559" s="21">
        <v>0</v>
      </c>
      <c r="N1559" s="21">
        <v>0</v>
      </c>
      <c r="O1559" s="21">
        <v>0</v>
      </c>
      <c r="P1559" s="21">
        <v>0</v>
      </c>
      <c r="Q1559" s="21">
        <v>0</v>
      </c>
      <c r="R1559" s="21">
        <v>0</v>
      </c>
      <c r="S1559" s="21">
        <v>0</v>
      </c>
      <c r="T1559" s="21">
        <v>0</v>
      </c>
      <c r="U1559" s="21">
        <v>0</v>
      </c>
      <c r="V1559" s="21">
        <v>0</v>
      </c>
      <c r="W1559" s="21">
        <v>0</v>
      </c>
      <c r="X1559" s="21">
        <v>0</v>
      </c>
      <c r="Y1559" s="21">
        <v>0</v>
      </c>
      <c r="Z1559" s="21">
        <v>0</v>
      </c>
      <c r="AA1559" s="21">
        <v>0</v>
      </c>
      <c r="AB1559" s="21">
        <v>0</v>
      </c>
      <c r="AC1559" s="21">
        <v>0</v>
      </c>
      <c r="AD1559" s="21">
        <v>0</v>
      </c>
      <c r="AE1559" s="21">
        <v>0</v>
      </c>
      <c r="AF1559" s="24" t="s">
        <v>262</v>
      </c>
      <c r="AG1559" s="24">
        <v>2021</v>
      </c>
      <c r="AH1559" s="25" t="s">
        <v>262</v>
      </c>
      <c r="AT1559" s="12" t="e">
        <f t="shared" si="146"/>
        <v>#N/A</v>
      </c>
      <c r="BW1559" s="49"/>
    </row>
    <row r="1560" spans="1:75" ht="61.5" x14ac:dyDescent="0.85">
      <c r="A1560" s="12">
        <v>1</v>
      </c>
      <c r="B1560" s="45">
        <f>SUBTOTAL(103,$A$1516:A1560)</f>
        <v>44</v>
      </c>
      <c r="C1560" s="72" t="s">
        <v>2565</v>
      </c>
      <c r="D1560" s="21">
        <v>3488659.2</v>
      </c>
      <c r="E1560" s="21">
        <v>0</v>
      </c>
      <c r="F1560" s="21">
        <v>0</v>
      </c>
      <c r="G1560" s="21">
        <v>0</v>
      </c>
      <c r="H1560" s="21">
        <v>0</v>
      </c>
      <c r="I1560" s="21">
        <v>0</v>
      </c>
      <c r="J1560" s="21">
        <v>0</v>
      </c>
      <c r="K1560" s="52">
        <v>2</v>
      </c>
      <c r="L1560" s="21">
        <v>3488659.2</v>
      </c>
      <c r="M1560" s="21">
        <v>0</v>
      </c>
      <c r="N1560" s="21">
        <v>0</v>
      </c>
      <c r="O1560" s="21">
        <v>0</v>
      </c>
      <c r="P1560" s="21">
        <v>0</v>
      </c>
      <c r="Q1560" s="21">
        <v>0</v>
      </c>
      <c r="R1560" s="21">
        <v>0</v>
      </c>
      <c r="S1560" s="21">
        <v>0</v>
      </c>
      <c r="T1560" s="21">
        <v>0</v>
      </c>
      <c r="U1560" s="21">
        <v>0</v>
      </c>
      <c r="V1560" s="21">
        <v>0</v>
      </c>
      <c r="W1560" s="21">
        <v>0</v>
      </c>
      <c r="X1560" s="21">
        <v>0</v>
      </c>
      <c r="Y1560" s="21">
        <v>0</v>
      </c>
      <c r="Z1560" s="21">
        <v>0</v>
      </c>
      <c r="AA1560" s="21">
        <v>0</v>
      </c>
      <c r="AB1560" s="21">
        <v>0</v>
      </c>
      <c r="AC1560" s="21">
        <v>0</v>
      </c>
      <c r="AD1560" s="21">
        <v>0</v>
      </c>
      <c r="AE1560" s="21">
        <v>0</v>
      </c>
      <c r="AF1560" s="24" t="s">
        <v>262</v>
      </c>
      <c r="AG1560" s="24">
        <v>2021</v>
      </c>
      <c r="AH1560" s="25" t="s">
        <v>262</v>
      </c>
      <c r="AT1560" s="12" t="e">
        <f t="shared" si="146"/>
        <v>#N/A</v>
      </c>
      <c r="BW1560" s="49"/>
    </row>
    <row r="1561" spans="1:75" ht="61.5" x14ac:dyDescent="0.85">
      <c r="A1561" s="12">
        <v>1</v>
      </c>
      <c r="B1561" s="45">
        <f>SUBTOTAL(103,$A$1516:A1561)</f>
        <v>45</v>
      </c>
      <c r="C1561" s="72" t="s">
        <v>2566</v>
      </c>
      <c r="D1561" s="21">
        <v>12231550.799999999</v>
      </c>
      <c r="E1561" s="21">
        <v>0</v>
      </c>
      <c r="F1561" s="21">
        <v>0</v>
      </c>
      <c r="G1561" s="21">
        <v>0</v>
      </c>
      <c r="H1561" s="21">
        <v>0</v>
      </c>
      <c r="I1561" s="21">
        <v>0</v>
      </c>
      <c r="J1561" s="21">
        <v>0</v>
      </c>
      <c r="K1561" s="52">
        <v>7</v>
      </c>
      <c r="L1561" s="21">
        <v>12231550.799999999</v>
      </c>
      <c r="M1561" s="21">
        <v>0</v>
      </c>
      <c r="N1561" s="21">
        <v>0</v>
      </c>
      <c r="O1561" s="21">
        <v>0</v>
      </c>
      <c r="P1561" s="21">
        <v>0</v>
      </c>
      <c r="Q1561" s="21">
        <v>0</v>
      </c>
      <c r="R1561" s="21">
        <v>0</v>
      </c>
      <c r="S1561" s="21">
        <v>0</v>
      </c>
      <c r="T1561" s="21">
        <v>0</v>
      </c>
      <c r="U1561" s="21">
        <v>0</v>
      </c>
      <c r="V1561" s="21">
        <v>0</v>
      </c>
      <c r="W1561" s="21">
        <v>0</v>
      </c>
      <c r="X1561" s="21">
        <v>0</v>
      </c>
      <c r="Y1561" s="21">
        <v>0</v>
      </c>
      <c r="Z1561" s="21">
        <v>0</v>
      </c>
      <c r="AA1561" s="21">
        <v>0</v>
      </c>
      <c r="AB1561" s="21">
        <v>0</v>
      </c>
      <c r="AC1561" s="21">
        <v>0</v>
      </c>
      <c r="AD1561" s="21">
        <v>0</v>
      </c>
      <c r="AE1561" s="21">
        <v>0</v>
      </c>
      <c r="AF1561" s="24" t="s">
        <v>262</v>
      </c>
      <c r="AG1561" s="24">
        <v>2021</v>
      </c>
      <c r="AH1561" s="25" t="s">
        <v>262</v>
      </c>
      <c r="AT1561" s="12" t="e">
        <f t="shared" si="146"/>
        <v>#N/A</v>
      </c>
      <c r="BW1561" s="49"/>
    </row>
    <row r="1562" spans="1:75" ht="61.5" x14ac:dyDescent="0.85">
      <c r="A1562" s="12">
        <v>1</v>
      </c>
      <c r="B1562" s="45">
        <f>SUBTOTAL(103,$A$1516:A1562)</f>
        <v>46</v>
      </c>
      <c r="C1562" s="72" t="s">
        <v>2567</v>
      </c>
      <c r="D1562" s="21">
        <v>5242093.1999999993</v>
      </c>
      <c r="E1562" s="21">
        <v>0</v>
      </c>
      <c r="F1562" s="21">
        <v>0</v>
      </c>
      <c r="G1562" s="21">
        <v>0</v>
      </c>
      <c r="H1562" s="21">
        <v>0</v>
      </c>
      <c r="I1562" s="21">
        <v>0</v>
      </c>
      <c r="J1562" s="21">
        <v>0</v>
      </c>
      <c r="K1562" s="52">
        <v>3</v>
      </c>
      <c r="L1562" s="21">
        <v>5242093.1999999993</v>
      </c>
      <c r="M1562" s="21">
        <v>0</v>
      </c>
      <c r="N1562" s="21">
        <v>0</v>
      </c>
      <c r="O1562" s="21">
        <v>0</v>
      </c>
      <c r="P1562" s="21">
        <v>0</v>
      </c>
      <c r="Q1562" s="21">
        <v>0</v>
      </c>
      <c r="R1562" s="21">
        <v>0</v>
      </c>
      <c r="S1562" s="21">
        <v>0</v>
      </c>
      <c r="T1562" s="21">
        <v>0</v>
      </c>
      <c r="U1562" s="21">
        <v>0</v>
      </c>
      <c r="V1562" s="21">
        <v>0</v>
      </c>
      <c r="W1562" s="21">
        <v>0</v>
      </c>
      <c r="X1562" s="21">
        <v>0</v>
      </c>
      <c r="Y1562" s="21">
        <v>0</v>
      </c>
      <c r="Z1562" s="21">
        <v>0</v>
      </c>
      <c r="AA1562" s="21">
        <v>0</v>
      </c>
      <c r="AB1562" s="21">
        <v>0</v>
      </c>
      <c r="AC1562" s="21">
        <v>0</v>
      </c>
      <c r="AD1562" s="21">
        <v>0</v>
      </c>
      <c r="AE1562" s="21">
        <v>0</v>
      </c>
      <c r="AF1562" s="24" t="s">
        <v>262</v>
      </c>
      <c r="AG1562" s="24">
        <v>2021</v>
      </c>
      <c r="AH1562" s="25" t="s">
        <v>262</v>
      </c>
      <c r="AT1562" s="12" t="e">
        <f t="shared" si="146"/>
        <v>#N/A</v>
      </c>
      <c r="BW1562" s="49"/>
    </row>
    <row r="1563" spans="1:75" ht="61.5" x14ac:dyDescent="0.85">
      <c r="A1563" s="12">
        <v>1</v>
      </c>
      <c r="B1563" s="45">
        <f>SUBTOTAL(103,$A$1516:A1563)</f>
        <v>47</v>
      </c>
      <c r="C1563" s="72" t="s">
        <v>2568</v>
      </c>
      <c r="D1563" s="21">
        <v>8728080</v>
      </c>
      <c r="E1563" s="21">
        <v>0</v>
      </c>
      <c r="F1563" s="21">
        <v>0</v>
      </c>
      <c r="G1563" s="21">
        <v>0</v>
      </c>
      <c r="H1563" s="21">
        <v>0</v>
      </c>
      <c r="I1563" s="21">
        <v>0</v>
      </c>
      <c r="J1563" s="21">
        <v>0</v>
      </c>
      <c r="K1563" s="52">
        <v>5</v>
      </c>
      <c r="L1563" s="21">
        <v>8728080</v>
      </c>
      <c r="M1563" s="21">
        <v>0</v>
      </c>
      <c r="N1563" s="21">
        <v>0</v>
      </c>
      <c r="O1563" s="21">
        <v>0</v>
      </c>
      <c r="P1563" s="21">
        <v>0</v>
      </c>
      <c r="Q1563" s="21">
        <v>0</v>
      </c>
      <c r="R1563" s="21">
        <v>0</v>
      </c>
      <c r="S1563" s="21">
        <v>0</v>
      </c>
      <c r="T1563" s="21">
        <v>0</v>
      </c>
      <c r="U1563" s="21">
        <v>0</v>
      </c>
      <c r="V1563" s="21">
        <v>0</v>
      </c>
      <c r="W1563" s="21">
        <v>0</v>
      </c>
      <c r="X1563" s="21">
        <v>0</v>
      </c>
      <c r="Y1563" s="21">
        <v>0</v>
      </c>
      <c r="Z1563" s="21">
        <v>0</v>
      </c>
      <c r="AA1563" s="21">
        <v>0</v>
      </c>
      <c r="AB1563" s="21">
        <v>0</v>
      </c>
      <c r="AC1563" s="21">
        <v>0</v>
      </c>
      <c r="AD1563" s="21">
        <v>0</v>
      </c>
      <c r="AE1563" s="21">
        <v>0</v>
      </c>
      <c r="AF1563" s="24" t="s">
        <v>262</v>
      </c>
      <c r="AG1563" s="24">
        <v>2021</v>
      </c>
      <c r="AH1563" s="25" t="s">
        <v>262</v>
      </c>
      <c r="AT1563" s="12" t="e">
        <f t="shared" si="146"/>
        <v>#N/A</v>
      </c>
      <c r="BW1563" s="49"/>
    </row>
    <row r="1564" spans="1:75" ht="61.5" x14ac:dyDescent="0.85">
      <c r="B1564" s="15" t="s">
        <v>1360</v>
      </c>
      <c r="C1564" s="15"/>
      <c r="D1564" s="258">
        <v>13438704.699999999</v>
      </c>
      <c r="E1564" s="21">
        <v>0</v>
      </c>
      <c r="F1564" s="21">
        <v>0</v>
      </c>
      <c r="G1564" s="21">
        <v>0</v>
      </c>
      <c r="H1564" s="21">
        <v>0</v>
      </c>
      <c r="I1564" s="21">
        <v>0</v>
      </c>
      <c r="J1564" s="21">
        <v>0</v>
      </c>
      <c r="K1564" s="23">
        <v>8</v>
      </c>
      <c r="L1564" s="21">
        <v>13438704.699999999</v>
      </c>
      <c r="M1564" s="21">
        <v>0</v>
      </c>
      <c r="N1564" s="21">
        <v>0</v>
      </c>
      <c r="O1564" s="21">
        <v>0</v>
      </c>
      <c r="P1564" s="21">
        <v>0</v>
      </c>
      <c r="Q1564" s="21">
        <v>0</v>
      </c>
      <c r="R1564" s="21">
        <v>0</v>
      </c>
      <c r="S1564" s="21">
        <v>0</v>
      </c>
      <c r="T1564" s="21">
        <v>0</v>
      </c>
      <c r="U1564" s="21">
        <v>0</v>
      </c>
      <c r="V1564" s="21">
        <v>0</v>
      </c>
      <c r="W1564" s="21">
        <v>0</v>
      </c>
      <c r="X1564" s="21">
        <v>0</v>
      </c>
      <c r="Y1564" s="21">
        <v>0</v>
      </c>
      <c r="Z1564" s="21">
        <v>0</v>
      </c>
      <c r="AA1564" s="21">
        <v>0</v>
      </c>
      <c r="AB1564" s="21">
        <v>0</v>
      </c>
      <c r="AC1564" s="21">
        <v>0</v>
      </c>
      <c r="AD1564" s="21">
        <v>0</v>
      </c>
      <c r="AE1564" s="21">
        <v>0</v>
      </c>
      <c r="AF1564" s="272" t="s">
        <v>718</v>
      </c>
      <c r="AG1564" s="272" t="s">
        <v>718</v>
      </c>
      <c r="AH1564" s="273" t="s">
        <v>718</v>
      </c>
      <c r="AT1564" s="12" t="e">
        <f t="shared" si="146"/>
        <v>#N/A</v>
      </c>
      <c r="BV1564" s="69" t="b">
        <f>D1564=(E1564+F1564+G1564+H1564+I1564+L1564+N1564+P1564+R1564+T1564+U1564+V1564+AA1564+AB1564+AC1564+AD1564+AE1564)</f>
        <v>1</v>
      </c>
      <c r="BW1564" s="49">
        <v>3396600</v>
      </c>
    </row>
    <row r="1565" spans="1:75" ht="61.5" x14ac:dyDescent="0.85">
      <c r="A1565" s="12">
        <v>1</v>
      </c>
      <c r="B1565" s="45">
        <f>SUBTOTAL(103,$A$1516:A1565)</f>
        <v>48</v>
      </c>
      <c r="C1565" s="72" t="s">
        <v>423</v>
      </c>
      <c r="D1565" s="21">
        <v>2957619.0999999996</v>
      </c>
      <c r="E1565" s="21">
        <v>0</v>
      </c>
      <c r="F1565" s="21">
        <v>0</v>
      </c>
      <c r="G1565" s="21">
        <v>0</v>
      </c>
      <c r="H1565" s="21">
        <v>0</v>
      </c>
      <c r="I1565" s="21">
        <v>0</v>
      </c>
      <c r="J1565" s="21">
        <v>0</v>
      </c>
      <c r="K1565" s="53">
        <v>2</v>
      </c>
      <c r="L1565" s="21">
        <v>2957619.0999999996</v>
      </c>
      <c r="M1565" s="21">
        <v>0</v>
      </c>
      <c r="N1565" s="21">
        <v>0</v>
      </c>
      <c r="O1565" s="21">
        <v>0</v>
      </c>
      <c r="P1565" s="21">
        <v>0</v>
      </c>
      <c r="Q1565" s="21">
        <v>0</v>
      </c>
      <c r="R1565" s="21">
        <v>0</v>
      </c>
      <c r="S1565" s="21">
        <v>0</v>
      </c>
      <c r="T1565" s="21">
        <v>0</v>
      </c>
      <c r="U1565" s="21">
        <v>0</v>
      </c>
      <c r="V1565" s="21">
        <v>0</v>
      </c>
      <c r="W1565" s="21">
        <v>0</v>
      </c>
      <c r="X1565" s="21">
        <v>0</v>
      </c>
      <c r="Y1565" s="21">
        <v>0</v>
      </c>
      <c r="Z1565" s="21">
        <v>0</v>
      </c>
      <c r="AA1565" s="21">
        <v>0</v>
      </c>
      <c r="AB1565" s="21">
        <v>0</v>
      </c>
      <c r="AC1565" s="21">
        <v>0</v>
      </c>
      <c r="AD1565" s="21">
        <v>0</v>
      </c>
      <c r="AE1565" s="21">
        <v>0</v>
      </c>
      <c r="AF1565" s="24" t="s">
        <v>262</v>
      </c>
      <c r="AG1565" s="24">
        <v>2021</v>
      </c>
      <c r="AH1565" s="25" t="s">
        <v>262</v>
      </c>
      <c r="AT1565" s="12" t="e">
        <f t="shared" si="146"/>
        <v>#N/A</v>
      </c>
      <c r="BW1565" s="49"/>
    </row>
    <row r="1566" spans="1:75" ht="61.5" x14ac:dyDescent="0.85">
      <c r="A1566" s="12">
        <v>1</v>
      </c>
      <c r="B1566" s="45">
        <f>SUBTOTAL(103,$A$1516:A1566)</f>
        <v>49</v>
      </c>
      <c r="C1566" s="72" t="s">
        <v>2569</v>
      </c>
      <c r="D1566" s="21">
        <v>1751182.8</v>
      </c>
      <c r="E1566" s="21">
        <v>0</v>
      </c>
      <c r="F1566" s="21">
        <v>0</v>
      </c>
      <c r="G1566" s="21">
        <v>0</v>
      </c>
      <c r="H1566" s="21">
        <v>0</v>
      </c>
      <c r="I1566" s="21">
        <v>0</v>
      </c>
      <c r="J1566" s="21">
        <v>0</v>
      </c>
      <c r="K1566" s="53">
        <v>1</v>
      </c>
      <c r="L1566" s="21">
        <v>1751182.8</v>
      </c>
      <c r="M1566" s="21">
        <v>0</v>
      </c>
      <c r="N1566" s="21">
        <v>0</v>
      </c>
      <c r="O1566" s="21">
        <v>0</v>
      </c>
      <c r="P1566" s="21">
        <v>0</v>
      </c>
      <c r="Q1566" s="21">
        <v>0</v>
      </c>
      <c r="R1566" s="21">
        <v>0</v>
      </c>
      <c r="S1566" s="21">
        <v>0</v>
      </c>
      <c r="T1566" s="21">
        <v>0</v>
      </c>
      <c r="U1566" s="21">
        <v>0</v>
      </c>
      <c r="V1566" s="21">
        <v>0</v>
      </c>
      <c r="W1566" s="21">
        <v>0</v>
      </c>
      <c r="X1566" s="21">
        <v>0</v>
      </c>
      <c r="Y1566" s="21">
        <v>0</v>
      </c>
      <c r="Z1566" s="21">
        <v>0</v>
      </c>
      <c r="AA1566" s="21">
        <v>0</v>
      </c>
      <c r="AB1566" s="21">
        <v>0</v>
      </c>
      <c r="AC1566" s="21">
        <v>0</v>
      </c>
      <c r="AD1566" s="21">
        <v>0</v>
      </c>
      <c r="AE1566" s="21">
        <v>0</v>
      </c>
      <c r="AF1566" s="24" t="s">
        <v>262</v>
      </c>
      <c r="AG1566" s="24">
        <v>2021</v>
      </c>
      <c r="AH1566" s="25" t="s">
        <v>262</v>
      </c>
      <c r="AT1566" s="12" t="e">
        <f t="shared" si="146"/>
        <v>#N/A</v>
      </c>
      <c r="BW1566" s="49"/>
    </row>
    <row r="1567" spans="1:75" ht="61.5" x14ac:dyDescent="0.85">
      <c r="A1567" s="12">
        <v>1</v>
      </c>
      <c r="B1567" s="45">
        <f>SUBTOTAL(103,$A$1516:A1567)</f>
        <v>50</v>
      </c>
      <c r="C1567" s="72" t="s">
        <v>2570</v>
      </c>
      <c r="D1567" s="21">
        <v>3495952.8</v>
      </c>
      <c r="E1567" s="21">
        <v>0</v>
      </c>
      <c r="F1567" s="21">
        <v>0</v>
      </c>
      <c r="G1567" s="21">
        <v>0</v>
      </c>
      <c r="H1567" s="21">
        <v>0</v>
      </c>
      <c r="I1567" s="21">
        <v>0</v>
      </c>
      <c r="J1567" s="21">
        <v>0</v>
      </c>
      <c r="K1567" s="53">
        <v>2</v>
      </c>
      <c r="L1567" s="21">
        <v>3495952.8</v>
      </c>
      <c r="M1567" s="21">
        <v>0</v>
      </c>
      <c r="N1567" s="21">
        <v>0</v>
      </c>
      <c r="O1567" s="21">
        <v>0</v>
      </c>
      <c r="P1567" s="21">
        <v>0</v>
      </c>
      <c r="Q1567" s="21">
        <v>0</v>
      </c>
      <c r="R1567" s="21">
        <v>0</v>
      </c>
      <c r="S1567" s="21">
        <v>0</v>
      </c>
      <c r="T1567" s="21">
        <v>0</v>
      </c>
      <c r="U1567" s="21">
        <v>0</v>
      </c>
      <c r="V1567" s="21">
        <v>0</v>
      </c>
      <c r="W1567" s="21">
        <v>0</v>
      </c>
      <c r="X1567" s="21">
        <v>0</v>
      </c>
      <c r="Y1567" s="21">
        <v>0</v>
      </c>
      <c r="Z1567" s="21">
        <v>0</v>
      </c>
      <c r="AA1567" s="21">
        <v>0</v>
      </c>
      <c r="AB1567" s="21">
        <v>0</v>
      </c>
      <c r="AC1567" s="21">
        <v>0</v>
      </c>
      <c r="AD1567" s="21">
        <v>0</v>
      </c>
      <c r="AE1567" s="21">
        <v>0</v>
      </c>
      <c r="AF1567" s="24" t="s">
        <v>262</v>
      </c>
      <c r="AG1567" s="24">
        <v>2021</v>
      </c>
      <c r="AH1567" s="25" t="s">
        <v>262</v>
      </c>
      <c r="AT1567" s="12" t="e">
        <f t="shared" si="146"/>
        <v>#N/A</v>
      </c>
      <c r="BW1567" s="49"/>
    </row>
    <row r="1568" spans="1:75" ht="61.5" x14ac:dyDescent="0.85">
      <c r="A1568" s="12">
        <v>1</v>
      </c>
      <c r="B1568" s="45">
        <f>SUBTOTAL(103,$A$1516:A1568)</f>
        <v>51</v>
      </c>
      <c r="C1568" s="72" t="s">
        <v>2571</v>
      </c>
      <c r="D1568" s="21">
        <v>5233950</v>
      </c>
      <c r="E1568" s="21">
        <v>0</v>
      </c>
      <c r="F1568" s="21">
        <v>0</v>
      </c>
      <c r="G1568" s="21">
        <v>0</v>
      </c>
      <c r="H1568" s="21">
        <v>0</v>
      </c>
      <c r="I1568" s="21">
        <v>0</v>
      </c>
      <c r="J1568" s="21">
        <v>0</v>
      </c>
      <c r="K1568" s="53">
        <v>3</v>
      </c>
      <c r="L1568" s="21">
        <v>5233950</v>
      </c>
      <c r="M1568" s="21">
        <v>0</v>
      </c>
      <c r="N1568" s="21">
        <v>0</v>
      </c>
      <c r="O1568" s="21">
        <v>0</v>
      </c>
      <c r="P1568" s="21">
        <v>0</v>
      </c>
      <c r="Q1568" s="21">
        <v>0</v>
      </c>
      <c r="R1568" s="21">
        <v>0</v>
      </c>
      <c r="S1568" s="21">
        <v>0</v>
      </c>
      <c r="T1568" s="21">
        <v>0</v>
      </c>
      <c r="U1568" s="21">
        <v>0</v>
      </c>
      <c r="V1568" s="21">
        <v>0</v>
      </c>
      <c r="W1568" s="21">
        <v>0</v>
      </c>
      <c r="X1568" s="21">
        <v>0</v>
      </c>
      <c r="Y1568" s="21">
        <v>0</v>
      </c>
      <c r="Z1568" s="21">
        <v>0</v>
      </c>
      <c r="AA1568" s="21">
        <v>0</v>
      </c>
      <c r="AB1568" s="21">
        <v>0</v>
      </c>
      <c r="AC1568" s="21">
        <v>0</v>
      </c>
      <c r="AD1568" s="21">
        <v>0</v>
      </c>
      <c r="AE1568" s="21">
        <v>0</v>
      </c>
      <c r="AF1568" s="24" t="s">
        <v>262</v>
      </c>
      <c r="AG1568" s="24">
        <v>2021</v>
      </c>
      <c r="AH1568" s="25" t="s">
        <v>262</v>
      </c>
      <c r="AT1568" s="12" t="e">
        <f t="shared" si="146"/>
        <v>#N/A</v>
      </c>
      <c r="BW1568" s="49"/>
    </row>
    <row r="1569" spans="1:221" ht="61.5" x14ac:dyDescent="0.85">
      <c r="B1569" s="15" t="s">
        <v>725</v>
      </c>
      <c r="C1569" s="15"/>
      <c r="D1569" s="258">
        <v>51913217.799999997</v>
      </c>
      <c r="E1569" s="21">
        <v>0</v>
      </c>
      <c r="F1569" s="21">
        <v>0</v>
      </c>
      <c r="G1569" s="21">
        <v>0</v>
      </c>
      <c r="H1569" s="21">
        <v>0</v>
      </c>
      <c r="I1569" s="21">
        <v>0</v>
      </c>
      <c r="J1569" s="21">
        <v>0</v>
      </c>
      <c r="K1569" s="23">
        <v>23</v>
      </c>
      <c r="L1569" s="21">
        <v>51913217.799999997</v>
      </c>
      <c r="M1569" s="21">
        <v>0</v>
      </c>
      <c r="N1569" s="21">
        <v>0</v>
      </c>
      <c r="O1569" s="21">
        <v>0</v>
      </c>
      <c r="P1569" s="21">
        <v>0</v>
      </c>
      <c r="Q1569" s="21">
        <v>0</v>
      </c>
      <c r="R1569" s="21">
        <v>0</v>
      </c>
      <c r="S1569" s="21">
        <v>0</v>
      </c>
      <c r="T1569" s="21">
        <v>0</v>
      </c>
      <c r="U1569" s="21">
        <v>0</v>
      </c>
      <c r="V1569" s="21">
        <v>0</v>
      </c>
      <c r="W1569" s="21">
        <v>0</v>
      </c>
      <c r="X1569" s="21">
        <v>0</v>
      </c>
      <c r="Y1569" s="21">
        <v>0</v>
      </c>
      <c r="Z1569" s="21">
        <v>0</v>
      </c>
      <c r="AA1569" s="21">
        <v>0</v>
      </c>
      <c r="AB1569" s="21">
        <v>0</v>
      </c>
      <c r="AC1569" s="21">
        <v>0</v>
      </c>
      <c r="AD1569" s="21">
        <v>0</v>
      </c>
      <c r="AE1569" s="21">
        <v>0</v>
      </c>
      <c r="AF1569" s="272" t="s">
        <v>718</v>
      </c>
      <c r="AG1569" s="272" t="s">
        <v>718</v>
      </c>
      <c r="AH1569" s="273" t="s">
        <v>718</v>
      </c>
      <c r="AT1569" s="12" t="e">
        <f t="shared" si="146"/>
        <v>#N/A</v>
      </c>
      <c r="BV1569" s="69" t="b">
        <f>D1569=(E1569+F1569+G1569+H1569+I1569+L1569+N1569+P1569+R1569+T1569+U1569+V1569+AA1569+AB1569+AC1569+AD1569+AE1569)</f>
        <v>1</v>
      </c>
      <c r="BW1569" s="49">
        <v>3396600</v>
      </c>
    </row>
    <row r="1570" spans="1:221" ht="61.5" x14ac:dyDescent="0.85">
      <c r="A1570" s="12">
        <v>1</v>
      </c>
      <c r="B1570" s="45">
        <f>SUBTOTAL(103,$A$1516:A1570)</f>
        <v>52</v>
      </c>
      <c r="C1570" s="72" t="s">
        <v>371</v>
      </c>
      <c r="D1570" s="21">
        <v>6784672.5999999996</v>
      </c>
      <c r="E1570" s="21">
        <v>0</v>
      </c>
      <c r="F1570" s="21">
        <v>0</v>
      </c>
      <c r="G1570" s="21">
        <v>0</v>
      </c>
      <c r="H1570" s="21">
        <v>0</v>
      </c>
      <c r="I1570" s="21">
        <v>0</v>
      </c>
      <c r="J1570" s="21">
        <v>0</v>
      </c>
      <c r="K1570" s="52">
        <v>4</v>
      </c>
      <c r="L1570" s="21">
        <v>6784672.5999999996</v>
      </c>
      <c r="M1570" s="21">
        <v>0</v>
      </c>
      <c r="N1570" s="21">
        <v>0</v>
      </c>
      <c r="O1570" s="21">
        <v>0</v>
      </c>
      <c r="P1570" s="21">
        <v>0</v>
      </c>
      <c r="Q1570" s="21">
        <v>0</v>
      </c>
      <c r="R1570" s="21">
        <v>0</v>
      </c>
      <c r="S1570" s="21">
        <v>0</v>
      </c>
      <c r="T1570" s="21">
        <v>0</v>
      </c>
      <c r="U1570" s="21">
        <v>0</v>
      </c>
      <c r="V1570" s="21">
        <v>0</v>
      </c>
      <c r="W1570" s="21">
        <v>0</v>
      </c>
      <c r="X1570" s="21">
        <v>0</v>
      </c>
      <c r="Y1570" s="21">
        <v>0</v>
      </c>
      <c r="Z1570" s="21">
        <v>0</v>
      </c>
      <c r="AA1570" s="21">
        <v>0</v>
      </c>
      <c r="AB1570" s="21">
        <v>0</v>
      </c>
      <c r="AC1570" s="21">
        <v>0</v>
      </c>
      <c r="AD1570" s="21">
        <v>0</v>
      </c>
      <c r="AE1570" s="21">
        <v>0</v>
      </c>
      <c r="AF1570" s="24" t="s">
        <v>262</v>
      </c>
      <c r="AG1570" s="24">
        <v>2021</v>
      </c>
      <c r="AH1570" s="25" t="s">
        <v>262</v>
      </c>
      <c r="AT1570" s="12" t="e">
        <f t="shared" si="146"/>
        <v>#N/A</v>
      </c>
      <c r="BW1570" s="49"/>
    </row>
    <row r="1571" spans="1:221" ht="61.5" x14ac:dyDescent="0.85">
      <c r="A1571" s="12">
        <v>1</v>
      </c>
      <c r="B1571" s="45">
        <f>SUBTOTAL(103,$A$1516:A1571)</f>
        <v>53</v>
      </c>
      <c r="C1571" s="72" t="s">
        <v>2572</v>
      </c>
      <c r="D1571" s="21">
        <v>15527628</v>
      </c>
      <c r="E1571" s="21">
        <v>0</v>
      </c>
      <c r="F1571" s="21">
        <v>0</v>
      </c>
      <c r="G1571" s="21">
        <v>0</v>
      </c>
      <c r="H1571" s="21">
        <v>0</v>
      </c>
      <c r="I1571" s="21">
        <v>0</v>
      </c>
      <c r="J1571" s="21">
        <v>0</v>
      </c>
      <c r="K1571" s="52">
        <v>6</v>
      </c>
      <c r="L1571" s="21">
        <v>15527628</v>
      </c>
      <c r="M1571" s="21">
        <v>0</v>
      </c>
      <c r="N1571" s="21">
        <v>0</v>
      </c>
      <c r="O1571" s="21">
        <v>0</v>
      </c>
      <c r="P1571" s="21">
        <v>0</v>
      </c>
      <c r="Q1571" s="21">
        <v>0</v>
      </c>
      <c r="R1571" s="21">
        <v>0</v>
      </c>
      <c r="S1571" s="21">
        <v>0</v>
      </c>
      <c r="T1571" s="21">
        <v>0</v>
      </c>
      <c r="U1571" s="21">
        <v>0</v>
      </c>
      <c r="V1571" s="21">
        <v>0</v>
      </c>
      <c r="W1571" s="21">
        <v>0</v>
      </c>
      <c r="X1571" s="21">
        <v>0</v>
      </c>
      <c r="Y1571" s="21">
        <v>0</v>
      </c>
      <c r="Z1571" s="21">
        <v>0</v>
      </c>
      <c r="AA1571" s="21">
        <v>0</v>
      </c>
      <c r="AB1571" s="21">
        <v>0</v>
      </c>
      <c r="AC1571" s="21">
        <v>0</v>
      </c>
      <c r="AD1571" s="21">
        <v>0</v>
      </c>
      <c r="AE1571" s="21">
        <v>0</v>
      </c>
      <c r="AF1571" s="24" t="s">
        <v>262</v>
      </c>
      <c r="AG1571" s="24">
        <v>2021</v>
      </c>
      <c r="AH1571" s="25" t="s">
        <v>262</v>
      </c>
      <c r="AT1571" s="12" t="e">
        <f t="shared" si="146"/>
        <v>#N/A</v>
      </c>
      <c r="BW1571" s="49"/>
    </row>
    <row r="1572" spans="1:221" ht="61.5" x14ac:dyDescent="0.85">
      <c r="A1572" s="12">
        <v>1</v>
      </c>
      <c r="B1572" s="45">
        <f>SUBTOTAL(103,$A$1516:A1572)</f>
        <v>54</v>
      </c>
      <c r="C1572" s="72" t="s">
        <v>2573</v>
      </c>
      <c r="D1572" s="21">
        <v>2207168.4</v>
      </c>
      <c r="E1572" s="21">
        <v>0</v>
      </c>
      <c r="F1572" s="21">
        <v>0</v>
      </c>
      <c r="G1572" s="21">
        <v>0</v>
      </c>
      <c r="H1572" s="21">
        <v>0</v>
      </c>
      <c r="I1572" s="21">
        <v>0</v>
      </c>
      <c r="J1572" s="21">
        <v>0</v>
      </c>
      <c r="K1572" s="52">
        <v>1</v>
      </c>
      <c r="L1572" s="21">
        <v>2207168.4</v>
      </c>
      <c r="M1572" s="21">
        <v>0</v>
      </c>
      <c r="N1572" s="21">
        <v>0</v>
      </c>
      <c r="O1572" s="21">
        <v>0</v>
      </c>
      <c r="P1572" s="21">
        <v>0</v>
      </c>
      <c r="Q1572" s="21">
        <v>0</v>
      </c>
      <c r="R1572" s="21">
        <v>0</v>
      </c>
      <c r="S1572" s="21">
        <v>0</v>
      </c>
      <c r="T1572" s="21">
        <v>0</v>
      </c>
      <c r="U1572" s="21">
        <v>0</v>
      </c>
      <c r="V1572" s="21">
        <v>0</v>
      </c>
      <c r="W1572" s="21">
        <v>0</v>
      </c>
      <c r="X1572" s="21">
        <v>0</v>
      </c>
      <c r="Y1572" s="21">
        <v>0</v>
      </c>
      <c r="Z1572" s="21">
        <v>0</v>
      </c>
      <c r="AA1572" s="21">
        <v>0</v>
      </c>
      <c r="AB1572" s="21">
        <v>0</v>
      </c>
      <c r="AC1572" s="21">
        <v>0</v>
      </c>
      <c r="AD1572" s="21">
        <v>0</v>
      </c>
      <c r="AE1572" s="21">
        <v>0</v>
      </c>
      <c r="AF1572" s="24" t="s">
        <v>262</v>
      </c>
      <c r="AG1572" s="24">
        <v>2021</v>
      </c>
      <c r="AH1572" s="25" t="s">
        <v>262</v>
      </c>
      <c r="AT1572" s="12" t="e">
        <f t="shared" si="146"/>
        <v>#N/A</v>
      </c>
      <c r="BW1572" s="49"/>
    </row>
    <row r="1573" spans="1:221" ht="61.5" x14ac:dyDescent="0.85">
      <c r="A1573" s="12">
        <v>1</v>
      </c>
      <c r="B1573" s="45">
        <f>SUBTOTAL(103,$A$1516:A1573)</f>
        <v>55</v>
      </c>
      <c r="C1573" s="72" t="s">
        <v>2574</v>
      </c>
      <c r="D1573" s="21">
        <v>11432166</v>
      </c>
      <c r="E1573" s="21">
        <v>0</v>
      </c>
      <c r="F1573" s="21">
        <v>0</v>
      </c>
      <c r="G1573" s="21">
        <v>0</v>
      </c>
      <c r="H1573" s="21">
        <v>0</v>
      </c>
      <c r="I1573" s="21">
        <v>0</v>
      </c>
      <c r="J1573" s="21">
        <v>0</v>
      </c>
      <c r="K1573" s="52">
        <v>5</v>
      </c>
      <c r="L1573" s="21">
        <v>11432166</v>
      </c>
      <c r="M1573" s="21">
        <v>0</v>
      </c>
      <c r="N1573" s="21">
        <v>0</v>
      </c>
      <c r="O1573" s="21">
        <v>0</v>
      </c>
      <c r="P1573" s="21">
        <v>0</v>
      </c>
      <c r="Q1573" s="21">
        <v>0</v>
      </c>
      <c r="R1573" s="21">
        <v>0</v>
      </c>
      <c r="S1573" s="21">
        <v>0</v>
      </c>
      <c r="T1573" s="21">
        <v>0</v>
      </c>
      <c r="U1573" s="21">
        <v>0</v>
      </c>
      <c r="V1573" s="21">
        <v>0</v>
      </c>
      <c r="W1573" s="21">
        <v>0</v>
      </c>
      <c r="X1573" s="21">
        <v>0</v>
      </c>
      <c r="Y1573" s="21">
        <v>0</v>
      </c>
      <c r="Z1573" s="21">
        <v>0</v>
      </c>
      <c r="AA1573" s="21">
        <v>0</v>
      </c>
      <c r="AB1573" s="21">
        <v>0</v>
      </c>
      <c r="AC1573" s="21">
        <v>0</v>
      </c>
      <c r="AD1573" s="21">
        <v>0</v>
      </c>
      <c r="AE1573" s="21">
        <v>0</v>
      </c>
      <c r="AF1573" s="24" t="s">
        <v>262</v>
      </c>
      <c r="AG1573" s="24">
        <v>2021</v>
      </c>
      <c r="AH1573" s="25" t="s">
        <v>262</v>
      </c>
      <c r="AT1573" s="12" t="e">
        <f t="shared" si="146"/>
        <v>#N/A</v>
      </c>
      <c r="BW1573" s="49"/>
    </row>
    <row r="1574" spans="1:221" ht="61.5" x14ac:dyDescent="0.85">
      <c r="A1574" s="12">
        <v>1</v>
      </c>
      <c r="B1574" s="45">
        <f>SUBTOTAL(103,$A$1516:A1574)</f>
        <v>56</v>
      </c>
      <c r="C1574" s="72" t="s">
        <v>2575</v>
      </c>
      <c r="D1574" s="21">
        <v>9134438.4000000004</v>
      </c>
      <c r="E1574" s="21">
        <v>0</v>
      </c>
      <c r="F1574" s="21">
        <v>0</v>
      </c>
      <c r="G1574" s="21">
        <v>0</v>
      </c>
      <c r="H1574" s="21">
        <v>0</v>
      </c>
      <c r="I1574" s="21">
        <v>0</v>
      </c>
      <c r="J1574" s="21">
        <v>0</v>
      </c>
      <c r="K1574" s="52">
        <v>4</v>
      </c>
      <c r="L1574" s="21">
        <v>9134438.4000000004</v>
      </c>
      <c r="M1574" s="21">
        <v>0</v>
      </c>
      <c r="N1574" s="21">
        <v>0</v>
      </c>
      <c r="O1574" s="21">
        <v>0</v>
      </c>
      <c r="P1574" s="21">
        <v>0</v>
      </c>
      <c r="Q1574" s="21">
        <v>0</v>
      </c>
      <c r="R1574" s="21">
        <v>0</v>
      </c>
      <c r="S1574" s="21">
        <v>0</v>
      </c>
      <c r="T1574" s="21">
        <v>0</v>
      </c>
      <c r="U1574" s="21">
        <v>0</v>
      </c>
      <c r="V1574" s="21">
        <v>0</v>
      </c>
      <c r="W1574" s="21">
        <v>0</v>
      </c>
      <c r="X1574" s="21">
        <v>0</v>
      </c>
      <c r="Y1574" s="21">
        <v>0</v>
      </c>
      <c r="Z1574" s="21">
        <v>0</v>
      </c>
      <c r="AA1574" s="21">
        <v>0</v>
      </c>
      <c r="AB1574" s="21">
        <v>0</v>
      </c>
      <c r="AC1574" s="21">
        <v>0</v>
      </c>
      <c r="AD1574" s="21">
        <v>0</v>
      </c>
      <c r="AE1574" s="21">
        <v>0</v>
      </c>
      <c r="AF1574" s="24" t="s">
        <v>262</v>
      </c>
      <c r="AG1574" s="24">
        <v>2021</v>
      </c>
      <c r="AH1574" s="25" t="s">
        <v>262</v>
      </c>
      <c r="AT1574" s="12" t="e">
        <f t="shared" si="146"/>
        <v>#N/A</v>
      </c>
      <c r="BW1574" s="49"/>
    </row>
    <row r="1575" spans="1:221" ht="61.5" x14ac:dyDescent="0.85">
      <c r="A1575" s="12">
        <v>1</v>
      </c>
      <c r="B1575" s="45">
        <f>SUBTOTAL(103,$A$1516:A1575)</f>
        <v>57</v>
      </c>
      <c r="C1575" s="72" t="s">
        <v>2576</v>
      </c>
      <c r="D1575" s="21">
        <v>6827144.3999999994</v>
      </c>
      <c r="E1575" s="21">
        <v>0</v>
      </c>
      <c r="F1575" s="21">
        <v>0</v>
      </c>
      <c r="G1575" s="21">
        <v>0</v>
      </c>
      <c r="H1575" s="21">
        <v>0</v>
      </c>
      <c r="I1575" s="21">
        <v>0</v>
      </c>
      <c r="J1575" s="21">
        <v>0</v>
      </c>
      <c r="K1575" s="52">
        <v>3</v>
      </c>
      <c r="L1575" s="21">
        <v>6827144.3999999994</v>
      </c>
      <c r="M1575" s="21">
        <v>0</v>
      </c>
      <c r="N1575" s="21">
        <v>0</v>
      </c>
      <c r="O1575" s="21">
        <v>0</v>
      </c>
      <c r="P1575" s="21">
        <v>0</v>
      </c>
      <c r="Q1575" s="21">
        <v>0</v>
      </c>
      <c r="R1575" s="21">
        <v>0</v>
      </c>
      <c r="S1575" s="21">
        <v>0</v>
      </c>
      <c r="T1575" s="21">
        <v>0</v>
      </c>
      <c r="U1575" s="21">
        <v>0</v>
      </c>
      <c r="V1575" s="21">
        <v>0</v>
      </c>
      <c r="W1575" s="21">
        <v>0</v>
      </c>
      <c r="X1575" s="21">
        <v>0</v>
      </c>
      <c r="Y1575" s="21">
        <v>0</v>
      </c>
      <c r="Z1575" s="21">
        <v>0</v>
      </c>
      <c r="AA1575" s="21">
        <v>0</v>
      </c>
      <c r="AB1575" s="21">
        <v>0</v>
      </c>
      <c r="AC1575" s="21">
        <v>0</v>
      </c>
      <c r="AD1575" s="21">
        <v>0</v>
      </c>
      <c r="AE1575" s="21">
        <v>0</v>
      </c>
      <c r="AF1575" s="24" t="s">
        <v>262</v>
      </c>
      <c r="AG1575" s="24">
        <v>2021</v>
      </c>
      <c r="AH1575" s="25" t="s">
        <v>262</v>
      </c>
      <c r="AT1575" s="12" t="e">
        <f t="shared" si="146"/>
        <v>#N/A</v>
      </c>
      <c r="BW1575" s="49"/>
    </row>
    <row r="1576" spans="1:221" s="275" customFormat="1" ht="189" customHeight="1" x14ac:dyDescent="0.85">
      <c r="B1576" s="329" t="s">
        <v>1843</v>
      </c>
      <c r="C1576" s="330"/>
      <c r="D1576" s="330"/>
      <c r="E1576" s="330"/>
      <c r="F1576" s="330"/>
      <c r="G1576" s="330"/>
      <c r="H1576" s="330"/>
      <c r="I1576" s="330"/>
      <c r="J1576" s="330"/>
      <c r="K1576" s="330"/>
      <c r="L1576" s="330"/>
      <c r="M1576" s="330"/>
      <c r="N1576" s="330"/>
      <c r="O1576" s="330"/>
      <c r="P1576" s="330"/>
      <c r="Q1576" s="330"/>
      <c r="R1576" s="330"/>
      <c r="S1576" s="330"/>
      <c r="T1576" s="330"/>
      <c r="U1576" s="330"/>
      <c r="V1576" s="330"/>
      <c r="W1576" s="330"/>
      <c r="X1576" s="330"/>
      <c r="Y1576" s="330"/>
      <c r="Z1576" s="330"/>
      <c r="AA1576" s="330"/>
      <c r="AB1576" s="330"/>
      <c r="AC1576" s="330"/>
      <c r="AD1576" s="330"/>
      <c r="AE1576" s="330"/>
      <c r="AF1576" s="330"/>
      <c r="AG1576" s="330"/>
      <c r="AH1576" s="331"/>
      <c r="AI1576" s="77"/>
      <c r="AJ1576" s="78"/>
      <c r="AK1576" s="77"/>
      <c r="AL1576" s="77"/>
      <c r="AM1576" s="77"/>
      <c r="BV1576" s="69" t="b">
        <f t="shared" ref="BV1576:BV1579" si="147">D1576=(E1576+F1576+G1576+H1576+I1576+L1576+N1576+P1576+R1576+T1576+U1576+V1576+AA1576+AB1576+AC1576+AD1576+AE1576)</f>
        <v>1</v>
      </c>
      <c r="HL1576" s="275" t="s">
        <v>1603</v>
      </c>
      <c r="HM1576" s="275">
        <v>47587.5</v>
      </c>
    </row>
    <row r="1577" spans="1:221" s="276" customFormat="1" ht="76.5" x14ac:dyDescent="0.85">
      <c r="B1577" s="327" t="s">
        <v>2361</v>
      </c>
      <c r="C1577" s="328"/>
      <c r="D1577" s="490">
        <v>71182734.689999998</v>
      </c>
      <c r="E1577" s="84">
        <v>0</v>
      </c>
      <c r="F1577" s="84">
        <v>0</v>
      </c>
      <c r="G1577" s="84">
        <v>1472849</v>
      </c>
      <c r="H1577" s="84">
        <v>0</v>
      </c>
      <c r="I1577" s="84">
        <v>1224682</v>
      </c>
      <c r="J1577" s="84">
        <v>0</v>
      </c>
      <c r="K1577" s="134">
        <v>0</v>
      </c>
      <c r="L1577" s="84">
        <v>0</v>
      </c>
      <c r="M1577" s="84">
        <v>13405.590000000002</v>
      </c>
      <c r="N1577" s="84">
        <v>67680397.699999988</v>
      </c>
      <c r="O1577" s="84">
        <v>0</v>
      </c>
      <c r="P1577" s="84">
        <v>0</v>
      </c>
      <c r="Q1577" s="84">
        <v>0</v>
      </c>
      <c r="R1577" s="84">
        <v>0</v>
      </c>
      <c r="S1577" s="84">
        <v>0</v>
      </c>
      <c r="T1577" s="84">
        <v>0</v>
      </c>
      <c r="U1577" s="84">
        <v>0</v>
      </c>
      <c r="V1577" s="84">
        <v>0</v>
      </c>
      <c r="W1577" s="84">
        <v>0</v>
      </c>
      <c r="X1577" s="84">
        <v>0</v>
      </c>
      <c r="Y1577" s="84">
        <v>0</v>
      </c>
      <c r="Z1577" s="84">
        <v>0</v>
      </c>
      <c r="AA1577" s="84">
        <v>0</v>
      </c>
      <c r="AB1577" s="84">
        <v>0</v>
      </c>
      <c r="AC1577" s="84">
        <v>804805.99</v>
      </c>
      <c r="AD1577" s="84">
        <v>0</v>
      </c>
      <c r="AE1577" s="84">
        <v>0</v>
      </c>
      <c r="AF1577" s="277" t="s">
        <v>1604</v>
      </c>
      <c r="AG1577" s="277" t="s">
        <v>1604</v>
      </c>
      <c r="AH1577" s="277" t="s">
        <v>1604</v>
      </c>
      <c r="AI1577" s="80"/>
      <c r="AJ1577" s="76"/>
      <c r="AK1577" s="80"/>
      <c r="AL1577" s="80"/>
      <c r="AM1577" s="80"/>
      <c r="BV1577" s="69" t="b">
        <f t="shared" si="147"/>
        <v>1</v>
      </c>
      <c r="HL1577" s="276" t="s">
        <v>1605</v>
      </c>
      <c r="HM1577" s="276">
        <v>53254.36</v>
      </c>
    </row>
    <row r="1578" spans="1:221" s="275" customFormat="1" ht="76.5" x14ac:dyDescent="0.85">
      <c r="B1578" s="327" t="s">
        <v>1609</v>
      </c>
      <c r="C1578" s="328"/>
      <c r="D1578" s="490">
        <v>17288357.709999997</v>
      </c>
      <c r="E1578" s="278">
        <v>0</v>
      </c>
      <c r="F1578" s="278">
        <v>0</v>
      </c>
      <c r="G1578" s="278">
        <v>994637</v>
      </c>
      <c r="H1578" s="278">
        <v>0</v>
      </c>
      <c r="I1578" s="278">
        <v>1224682</v>
      </c>
      <c r="J1578" s="278">
        <v>0</v>
      </c>
      <c r="K1578" s="134">
        <v>0</v>
      </c>
      <c r="L1578" s="278">
        <v>0</v>
      </c>
      <c r="M1578" s="278">
        <v>4580.72</v>
      </c>
      <c r="N1578" s="278">
        <v>14965296.1</v>
      </c>
      <c r="O1578" s="278">
        <v>0</v>
      </c>
      <c r="P1578" s="278">
        <v>0</v>
      </c>
      <c r="Q1578" s="278">
        <v>0</v>
      </c>
      <c r="R1578" s="278">
        <v>0</v>
      </c>
      <c r="S1578" s="278">
        <v>0</v>
      </c>
      <c r="T1578" s="278">
        <v>0</v>
      </c>
      <c r="U1578" s="278">
        <v>0</v>
      </c>
      <c r="V1578" s="278">
        <v>0</v>
      </c>
      <c r="W1578" s="278">
        <v>0</v>
      </c>
      <c r="X1578" s="278">
        <v>0</v>
      </c>
      <c r="Y1578" s="278">
        <v>0</v>
      </c>
      <c r="Z1578" s="278">
        <v>0</v>
      </c>
      <c r="AA1578" s="278">
        <v>0</v>
      </c>
      <c r="AB1578" s="278">
        <v>0</v>
      </c>
      <c r="AC1578" s="84">
        <v>103742.61</v>
      </c>
      <c r="AD1578" s="278">
        <v>0</v>
      </c>
      <c r="AE1578" s="278">
        <v>0</v>
      </c>
      <c r="AF1578" s="277" t="s">
        <v>1604</v>
      </c>
      <c r="AG1578" s="277" t="s">
        <v>1604</v>
      </c>
      <c r="AH1578" s="277" t="s">
        <v>1604</v>
      </c>
      <c r="AI1578" s="80"/>
      <c r="AJ1578" s="76"/>
      <c r="AK1578" s="80"/>
      <c r="AL1578" s="80"/>
      <c r="AM1578" s="80"/>
      <c r="BV1578" s="69" t="b">
        <f t="shared" si="147"/>
        <v>1</v>
      </c>
      <c r="HL1578" s="275" t="s">
        <v>1605</v>
      </c>
      <c r="HM1578" s="275">
        <v>53254.36</v>
      </c>
    </row>
    <row r="1579" spans="1:221" s="275" customFormat="1" ht="76.5" x14ac:dyDescent="0.85">
      <c r="B1579" s="279" t="s">
        <v>805</v>
      </c>
      <c r="C1579" s="16"/>
      <c r="D1579" s="490">
        <v>13535253.609999999</v>
      </c>
      <c r="E1579" s="278">
        <v>0</v>
      </c>
      <c r="F1579" s="278">
        <v>0</v>
      </c>
      <c r="G1579" s="278">
        <v>994637</v>
      </c>
      <c r="H1579" s="278">
        <v>0</v>
      </c>
      <c r="I1579" s="278">
        <v>1224682</v>
      </c>
      <c r="J1579" s="278">
        <v>0</v>
      </c>
      <c r="K1579" s="134">
        <v>0</v>
      </c>
      <c r="L1579" s="278">
        <v>0</v>
      </c>
      <c r="M1579" s="278">
        <v>3519.62</v>
      </c>
      <c r="N1579" s="278">
        <v>11212192</v>
      </c>
      <c r="O1579" s="278">
        <v>0</v>
      </c>
      <c r="P1579" s="278">
        <v>0</v>
      </c>
      <c r="Q1579" s="278">
        <v>0</v>
      </c>
      <c r="R1579" s="278">
        <v>0</v>
      </c>
      <c r="S1579" s="278">
        <v>0</v>
      </c>
      <c r="T1579" s="278">
        <v>0</v>
      </c>
      <c r="U1579" s="278">
        <v>0</v>
      </c>
      <c r="V1579" s="278">
        <v>0</v>
      </c>
      <c r="W1579" s="278">
        <v>0</v>
      </c>
      <c r="X1579" s="278">
        <v>0</v>
      </c>
      <c r="Y1579" s="278">
        <v>0</v>
      </c>
      <c r="Z1579" s="278">
        <v>0</v>
      </c>
      <c r="AA1579" s="278">
        <v>0</v>
      </c>
      <c r="AB1579" s="278">
        <v>0</v>
      </c>
      <c r="AC1579" s="84">
        <v>103742.61</v>
      </c>
      <c r="AD1579" s="278">
        <v>0</v>
      </c>
      <c r="AE1579" s="278">
        <v>0</v>
      </c>
      <c r="AF1579" s="277" t="s">
        <v>1604</v>
      </c>
      <c r="AG1579" s="277" t="s">
        <v>1604</v>
      </c>
      <c r="AH1579" s="277" t="s">
        <v>1604</v>
      </c>
      <c r="AI1579" s="76"/>
      <c r="AJ1579" s="78"/>
      <c r="AK1579" s="81"/>
      <c r="AL1579" s="76"/>
      <c r="AM1579" s="76"/>
      <c r="AR1579" s="280"/>
      <c r="AS1579" s="109"/>
      <c r="BC1579" s="162"/>
      <c r="BO1579" s="162"/>
      <c r="BR1579" s="109"/>
      <c r="BV1579" s="69" t="b">
        <f t="shared" si="147"/>
        <v>1</v>
      </c>
      <c r="CE1579" s="162"/>
      <c r="CH1579" s="162"/>
      <c r="EG1579" s="49"/>
      <c r="EI1579" s="109"/>
      <c r="ER1579" s="162"/>
      <c r="FF1579" s="49"/>
      <c r="FI1579" s="281"/>
      <c r="FJ1579" s="109"/>
      <c r="FS1579" s="162"/>
      <c r="GK1579" s="164"/>
      <c r="GU1579" s="162"/>
      <c r="GW1579" s="109"/>
      <c r="GY1579" s="162"/>
      <c r="HL1579" s="275" t="s">
        <v>1606</v>
      </c>
      <c r="HM1579" s="275">
        <v>44890.35</v>
      </c>
    </row>
    <row r="1580" spans="1:221" s="275" customFormat="1" ht="63" x14ac:dyDescent="0.85">
      <c r="A1580" s="162"/>
      <c r="B1580" s="82">
        <v>1</v>
      </c>
      <c r="C1580" s="16" t="s">
        <v>1811</v>
      </c>
      <c r="D1580" s="84">
        <v>4228150.99</v>
      </c>
      <c r="E1580" s="83">
        <v>0</v>
      </c>
      <c r="F1580" s="84">
        <v>0</v>
      </c>
      <c r="G1580" s="84">
        <v>0</v>
      </c>
      <c r="H1580" s="84">
        <v>0</v>
      </c>
      <c r="I1580" s="84">
        <v>0</v>
      </c>
      <c r="J1580" s="84">
        <v>0</v>
      </c>
      <c r="K1580" s="134">
        <v>0</v>
      </c>
      <c r="L1580" s="84">
        <v>0</v>
      </c>
      <c r="M1580" s="84">
        <v>1122.67</v>
      </c>
      <c r="N1580" s="84">
        <v>4165666</v>
      </c>
      <c r="O1580" s="84">
        <v>0</v>
      </c>
      <c r="P1580" s="84">
        <v>0</v>
      </c>
      <c r="Q1580" s="84">
        <v>0</v>
      </c>
      <c r="R1580" s="84">
        <v>0</v>
      </c>
      <c r="S1580" s="84">
        <v>0</v>
      </c>
      <c r="T1580" s="84">
        <v>0</v>
      </c>
      <c r="U1580" s="84">
        <v>0</v>
      </c>
      <c r="V1580" s="84">
        <v>0</v>
      </c>
      <c r="W1580" s="84">
        <v>0</v>
      </c>
      <c r="X1580" s="84">
        <v>0</v>
      </c>
      <c r="Y1580" s="84">
        <v>0</v>
      </c>
      <c r="Z1580" s="84">
        <v>0</v>
      </c>
      <c r="AA1580" s="84">
        <v>0</v>
      </c>
      <c r="AB1580" s="84">
        <v>0</v>
      </c>
      <c r="AC1580" s="84">
        <v>62484.99</v>
      </c>
      <c r="AD1580" s="84">
        <v>0</v>
      </c>
      <c r="AE1580" s="84">
        <v>0</v>
      </c>
      <c r="AF1580" s="206" t="s">
        <v>262</v>
      </c>
      <c r="AG1580" s="206">
        <v>2020</v>
      </c>
      <c r="AH1580" s="206">
        <v>2020</v>
      </c>
      <c r="AI1580" s="76"/>
      <c r="AJ1580" s="76"/>
      <c r="AK1580" s="81"/>
      <c r="AL1580" s="76"/>
      <c r="AM1580" s="76"/>
      <c r="AR1580" s="280"/>
      <c r="AS1580" s="109"/>
      <c r="BC1580" s="162"/>
      <c r="BO1580" s="162"/>
      <c r="BR1580" s="109"/>
      <c r="CE1580" s="162"/>
      <c r="CH1580" s="162"/>
      <c r="EG1580" s="49"/>
      <c r="EI1580" s="109"/>
      <c r="ER1580" s="162"/>
      <c r="FF1580" s="49"/>
      <c r="FI1580" s="109"/>
      <c r="FJ1580" s="109"/>
      <c r="FS1580" s="162"/>
      <c r="GK1580" s="164"/>
      <c r="GU1580" s="162"/>
      <c r="GW1580" s="109"/>
      <c r="HL1580" s="275" t="s">
        <v>1607</v>
      </c>
      <c r="HM1580" s="275">
        <v>52429.26</v>
      </c>
    </row>
    <row r="1581" spans="1:221" s="275" customFormat="1" ht="63" x14ac:dyDescent="0.85">
      <c r="A1581" s="162"/>
      <c r="B1581" s="82">
        <v>2</v>
      </c>
      <c r="C1581" s="16" t="s">
        <v>1814</v>
      </c>
      <c r="D1581" s="84">
        <v>2791765.62</v>
      </c>
      <c r="E1581" s="83">
        <v>0</v>
      </c>
      <c r="F1581" s="84">
        <v>0</v>
      </c>
      <c r="G1581" s="84">
        <v>0</v>
      </c>
      <c r="H1581" s="84">
        <v>0</v>
      </c>
      <c r="I1581" s="84">
        <v>0</v>
      </c>
      <c r="J1581" s="84">
        <v>0</v>
      </c>
      <c r="K1581" s="134">
        <v>0</v>
      </c>
      <c r="L1581" s="84">
        <v>0</v>
      </c>
      <c r="M1581" s="84">
        <v>847.2</v>
      </c>
      <c r="N1581" s="84">
        <v>2750508</v>
      </c>
      <c r="O1581" s="84">
        <v>0</v>
      </c>
      <c r="P1581" s="84">
        <v>0</v>
      </c>
      <c r="Q1581" s="84">
        <v>0</v>
      </c>
      <c r="R1581" s="84">
        <v>0</v>
      </c>
      <c r="S1581" s="84">
        <v>0</v>
      </c>
      <c r="T1581" s="84">
        <v>0</v>
      </c>
      <c r="U1581" s="84">
        <v>0</v>
      </c>
      <c r="V1581" s="84">
        <v>0</v>
      </c>
      <c r="W1581" s="84">
        <v>0</v>
      </c>
      <c r="X1581" s="84">
        <v>0</v>
      </c>
      <c r="Y1581" s="84">
        <v>0</v>
      </c>
      <c r="Z1581" s="84">
        <v>0</v>
      </c>
      <c r="AA1581" s="84">
        <v>0</v>
      </c>
      <c r="AB1581" s="84">
        <v>0</v>
      </c>
      <c r="AC1581" s="84">
        <v>41257.620000000003</v>
      </c>
      <c r="AD1581" s="84">
        <v>0</v>
      </c>
      <c r="AE1581" s="84">
        <v>0</v>
      </c>
      <c r="AF1581" s="206" t="s">
        <v>262</v>
      </c>
      <c r="AG1581" s="206">
        <v>2020</v>
      </c>
      <c r="AH1581" s="206">
        <v>2020</v>
      </c>
      <c r="AI1581" s="76"/>
      <c r="AJ1581" s="76"/>
      <c r="AK1581" s="81"/>
      <c r="AL1581" s="76"/>
      <c r="AM1581" s="76"/>
      <c r="AR1581" s="280"/>
      <c r="AS1581" s="109"/>
      <c r="BC1581" s="162"/>
      <c r="BO1581" s="162"/>
      <c r="BR1581" s="109"/>
      <c r="CE1581" s="162"/>
      <c r="CH1581" s="162"/>
      <c r="EG1581" s="49"/>
      <c r="EI1581" s="109"/>
      <c r="ER1581" s="162"/>
      <c r="FF1581" s="49"/>
      <c r="FI1581" s="109"/>
      <c r="FJ1581" s="109"/>
      <c r="FS1581" s="162"/>
      <c r="GK1581" s="164"/>
      <c r="GU1581" s="162"/>
      <c r="GW1581" s="109"/>
      <c r="HL1581" s="275" t="s">
        <v>1607</v>
      </c>
      <c r="HM1581" s="275">
        <v>52429.26</v>
      </c>
    </row>
    <row r="1582" spans="1:221" s="275" customFormat="1" ht="63" x14ac:dyDescent="0.85">
      <c r="A1582" s="162"/>
      <c r="B1582" s="82">
        <v>3</v>
      </c>
      <c r="C1582" s="16" t="s">
        <v>1815</v>
      </c>
      <c r="D1582" s="84">
        <v>6515337</v>
      </c>
      <c r="E1582" s="83">
        <v>0</v>
      </c>
      <c r="F1582" s="84">
        <v>0</v>
      </c>
      <c r="G1582" s="84">
        <v>994637</v>
      </c>
      <c r="H1582" s="84">
        <v>0</v>
      </c>
      <c r="I1582" s="84">
        <v>1224682</v>
      </c>
      <c r="J1582" s="84">
        <v>0</v>
      </c>
      <c r="K1582" s="134">
        <v>0</v>
      </c>
      <c r="L1582" s="84">
        <v>0</v>
      </c>
      <c r="M1582" s="84">
        <v>1549.75</v>
      </c>
      <c r="N1582" s="84">
        <v>4296018</v>
      </c>
      <c r="O1582" s="84">
        <v>0</v>
      </c>
      <c r="P1582" s="84">
        <v>0</v>
      </c>
      <c r="Q1582" s="84">
        <v>0</v>
      </c>
      <c r="R1582" s="84">
        <v>0</v>
      </c>
      <c r="S1582" s="84">
        <v>0</v>
      </c>
      <c r="T1582" s="84">
        <v>0</v>
      </c>
      <c r="U1582" s="84">
        <v>0</v>
      </c>
      <c r="V1582" s="84">
        <v>0</v>
      </c>
      <c r="W1582" s="84">
        <v>0</v>
      </c>
      <c r="X1582" s="84">
        <v>0</v>
      </c>
      <c r="Y1582" s="84">
        <v>0</v>
      </c>
      <c r="Z1582" s="84">
        <v>0</v>
      </c>
      <c r="AA1582" s="84">
        <v>0</v>
      </c>
      <c r="AB1582" s="84">
        <v>0</v>
      </c>
      <c r="AC1582" s="84">
        <v>0</v>
      </c>
      <c r="AD1582" s="84">
        <v>0</v>
      </c>
      <c r="AE1582" s="84">
        <v>0</v>
      </c>
      <c r="AF1582" s="206" t="s">
        <v>262</v>
      </c>
      <c r="AG1582" s="206">
        <v>2020</v>
      </c>
      <c r="AH1582" s="206" t="s">
        <v>262</v>
      </c>
      <c r="AI1582" s="76"/>
      <c r="AJ1582" s="76"/>
      <c r="AK1582" s="81"/>
      <c r="AL1582" s="76"/>
      <c r="AM1582" s="76"/>
      <c r="AR1582" s="280"/>
      <c r="AS1582" s="109"/>
      <c r="BC1582" s="162"/>
      <c r="BO1582" s="162"/>
      <c r="BR1582" s="109"/>
      <c r="CE1582" s="162"/>
      <c r="CH1582" s="162"/>
      <c r="EG1582" s="49"/>
      <c r="EI1582" s="109"/>
      <c r="ER1582" s="162"/>
      <c r="FF1582" s="49"/>
      <c r="FI1582" s="109"/>
      <c r="FJ1582" s="109"/>
      <c r="FS1582" s="162"/>
      <c r="GK1582" s="164"/>
      <c r="GU1582" s="162"/>
      <c r="GW1582" s="109"/>
      <c r="HL1582" s="275" t="s">
        <v>1607</v>
      </c>
      <c r="HM1582" s="275">
        <v>52429.26</v>
      </c>
    </row>
    <row r="1583" spans="1:221" s="275" customFormat="1" ht="76.5" x14ac:dyDescent="0.85">
      <c r="B1583" s="279" t="s">
        <v>804</v>
      </c>
      <c r="C1583" s="16"/>
      <c r="D1583" s="490">
        <v>1806013.41</v>
      </c>
      <c r="E1583" s="278">
        <v>0</v>
      </c>
      <c r="F1583" s="278">
        <v>0</v>
      </c>
      <c r="G1583" s="278">
        <v>0</v>
      </c>
      <c r="H1583" s="278">
        <v>0</v>
      </c>
      <c r="I1583" s="278">
        <v>0</v>
      </c>
      <c r="J1583" s="278">
        <v>0</v>
      </c>
      <c r="K1583" s="134">
        <v>0</v>
      </c>
      <c r="L1583" s="278">
        <v>0</v>
      </c>
      <c r="M1583" s="278">
        <v>691.1</v>
      </c>
      <c r="N1583" s="278">
        <v>1806013.41</v>
      </c>
      <c r="O1583" s="278">
        <v>0</v>
      </c>
      <c r="P1583" s="278">
        <v>0</v>
      </c>
      <c r="Q1583" s="278">
        <v>0</v>
      </c>
      <c r="R1583" s="278">
        <v>0</v>
      </c>
      <c r="S1583" s="278">
        <v>0</v>
      </c>
      <c r="T1583" s="278">
        <v>0</v>
      </c>
      <c r="U1583" s="278">
        <v>0</v>
      </c>
      <c r="V1583" s="278">
        <v>0</v>
      </c>
      <c r="W1583" s="278">
        <v>0</v>
      </c>
      <c r="X1583" s="278">
        <v>0</v>
      </c>
      <c r="Y1583" s="278">
        <v>0</v>
      </c>
      <c r="Z1583" s="278">
        <v>0</v>
      </c>
      <c r="AA1583" s="278">
        <v>0</v>
      </c>
      <c r="AB1583" s="278">
        <v>0</v>
      </c>
      <c r="AC1583" s="84">
        <v>0</v>
      </c>
      <c r="AD1583" s="278">
        <v>0</v>
      </c>
      <c r="AE1583" s="278">
        <v>0</v>
      </c>
      <c r="AF1583" s="277" t="s">
        <v>1604</v>
      </c>
      <c r="AG1583" s="277" t="s">
        <v>1604</v>
      </c>
      <c r="AH1583" s="277" t="s">
        <v>1604</v>
      </c>
      <c r="AI1583" s="76"/>
      <c r="AJ1583" s="78"/>
      <c r="AK1583" s="81"/>
      <c r="AL1583" s="76"/>
      <c r="AM1583" s="76"/>
      <c r="AR1583" s="280"/>
      <c r="AS1583" s="109"/>
      <c r="BC1583" s="162"/>
      <c r="BO1583" s="162"/>
      <c r="BR1583" s="109"/>
      <c r="BV1583" s="69" t="b">
        <f>D1583=(E1583+F1583+G1583+H1583+I1583+L1583+N1583+P1583+R1583+T1583+U1583+V1583+AA1583+AB1583+AC1583+AD1583+AE1583)</f>
        <v>1</v>
      </c>
      <c r="CE1583" s="162"/>
      <c r="CH1583" s="162"/>
      <c r="EG1583" s="49"/>
      <c r="EI1583" s="109"/>
      <c r="ER1583" s="162"/>
      <c r="FF1583" s="49"/>
      <c r="FI1583" s="281"/>
      <c r="FJ1583" s="109"/>
      <c r="FS1583" s="162"/>
      <c r="GK1583" s="164"/>
      <c r="GU1583" s="162"/>
      <c r="GW1583" s="109"/>
      <c r="GY1583" s="162"/>
      <c r="HL1583" s="275" t="s">
        <v>1606</v>
      </c>
      <c r="HM1583" s="275">
        <v>44890.35</v>
      </c>
    </row>
    <row r="1584" spans="1:221" s="69" customFormat="1" ht="76.5" customHeight="1" x14ac:dyDescent="0.85">
      <c r="A1584" s="162"/>
      <c r="B1584" s="82">
        <v>4</v>
      </c>
      <c r="C1584" s="72" t="s">
        <v>1813</v>
      </c>
      <c r="D1584" s="84">
        <v>1806013.41</v>
      </c>
      <c r="E1584" s="83">
        <v>0</v>
      </c>
      <c r="F1584" s="84">
        <v>0</v>
      </c>
      <c r="G1584" s="84">
        <v>0</v>
      </c>
      <c r="H1584" s="84">
        <v>0</v>
      </c>
      <c r="I1584" s="84">
        <v>0</v>
      </c>
      <c r="J1584" s="84">
        <v>0</v>
      </c>
      <c r="K1584" s="134">
        <v>0</v>
      </c>
      <c r="L1584" s="84">
        <v>0</v>
      </c>
      <c r="M1584" s="84">
        <v>691.1</v>
      </c>
      <c r="N1584" s="84">
        <v>1806013.41</v>
      </c>
      <c r="O1584" s="84">
        <v>0</v>
      </c>
      <c r="P1584" s="84">
        <v>0</v>
      </c>
      <c r="Q1584" s="84">
        <v>0</v>
      </c>
      <c r="R1584" s="84">
        <v>0</v>
      </c>
      <c r="S1584" s="84">
        <v>0</v>
      </c>
      <c r="T1584" s="84">
        <v>0</v>
      </c>
      <c r="U1584" s="84">
        <v>0</v>
      </c>
      <c r="V1584" s="84">
        <v>0</v>
      </c>
      <c r="W1584" s="84">
        <v>0</v>
      </c>
      <c r="X1584" s="84">
        <v>0</v>
      </c>
      <c r="Y1584" s="84">
        <v>0</v>
      </c>
      <c r="Z1584" s="84">
        <v>0</v>
      </c>
      <c r="AA1584" s="84">
        <v>0</v>
      </c>
      <c r="AB1584" s="84">
        <v>0</v>
      </c>
      <c r="AC1584" s="84">
        <v>0</v>
      </c>
      <c r="AD1584" s="84">
        <v>0</v>
      </c>
      <c r="AE1584" s="84">
        <v>0</v>
      </c>
      <c r="AF1584" s="206" t="s">
        <v>262</v>
      </c>
      <c r="AG1584" s="206">
        <v>2020</v>
      </c>
      <c r="AH1584" s="206" t="s">
        <v>262</v>
      </c>
      <c r="AI1584" s="76"/>
      <c r="AJ1584" s="76"/>
      <c r="AK1584" s="81"/>
      <c r="AL1584" s="76"/>
      <c r="AM1584" s="76"/>
      <c r="AR1584" s="84"/>
      <c r="AS1584" s="109"/>
      <c r="BC1584" s="162"/>
      <c r="BO1584" s="162"/>
      <c r="BR1584" s="109"/>
      <c r="CE1584" s="162"/>
      <c r="CH1584" s="162"/>
      <c r="EG1584" s="49"/>
      <c r="EI1584" s="109"/>
      <c r="ER1584" s="162"/>
      <c r="FF1584" s="49"/>
      <c r="FI1584" s="109"/>
      <c r="FJ1584" s="109"/>
      <c r="FS1584" s="162"/>
      <c r="GK1584" s="164"/>
      <c r="GU1584" s="162"/>
      <c r="GW1584" s="109"/>
      <c r="HL1584" s="69" t="s">
        <v>1607</v>
      </c>
      <c r="HM1584" s="69">
        <v>52429.26</v>
      </c>
    </row>
    <row r="1585" spans="1:221" s="275" customFormat="1" ht="76.5" x14ac:dyDescent="0.85">
      <c r="B1585" s="279" t="s">
        <v>858</v>
      </c>
      <c r="C1585" s="16"/>
      <c r="D1585" s="490">
        <v>1947090.69</v>
      </c>
      <c r="E1585" s="278">
        <v>0</v>
      </c>
      <c r="F1585" s="278">
        <v>0</v>
      </c>
      <c r="G1585" s="278">
        <v>0</v>
      </c>
      <c r="H1585" s="278">
        <v>0</v>
      </c>
      <c r="I1585" s="278">
        <v>0</v>
      </c>
      <c r="J1585" s="278">
        <v>0</v>
      </c>
      <c r="K1585" s="134">
        <v>0</v>
      </c>
      <c r="L1585" s="278">
        <v>0</v>
      </c>
      <c r="M1585" s="278">
        <v>370</v>
      </c>
      <c r="N1585" s="278">
        <v>1947090.69</v>
      </c>
      <c r="O1585" s="278">
        <v>0</v>
      </c>
      <c r="P1585" s="278">
        <v>0</v>
      </c>
      <c r="Q1585" s="278">
        <v>0</v>
      </c>
      <c r="R1585" s="278">
        <v>0</v>
      </c>
      <c r="S1585" s="278">
        <v>0</v>
      </c>
      <c r="T1585" s="278">
        <v>0</v>
      </c>
      <c r="U1585" s="278">
        <v>0</v>
      </c>
      <c r="V1585" s="278">
        <v>0</v>
      </c>
      <c r="W1585" s="278">
        <v>0</v>
      </c>
      <c r="X1585" s="278">
        <v>0</v>
      </c>
      <c r="Y1585" s="278">
        <v>0</v>
      </c>
      <c r="Z1585" s="278">
        <v>0</v>
      </c>
      <c r="AA1585" s="278">
        <v>0</v>
      </c>
      <c r="AB1585" s="278">
        <v>0</v>
      </c>
      <c r="AC1585" s="84">
        <v>0</v>
      </c>
      <c r="AD1585" s="278">
        <v>0</v>
      </c>
      <c r="AE1585" s="278">
        <v>0</v>
      </c>
      <c r="AF1585" s="277" t="s">
        <v>1604</v>
      </c>
      <c r="AG1585" s="277" t="s">
        <v>1604</v>
      </c>
      <c r="AH1585" s="277" t="s">
        <v>1604</v>
      </c>
      <c r="AI1585" s="76"/>
      <c r="AJ1585" s="78"/>
      <c r="AK1585" s="81"/>
      <c r="AL1585" s="76"/>
      <c r="AM1585" s="76"/>
      <c r="AR1585" s="280"/>
      <c r="AS1585" s="109"/>
      <c r="BC1585" s="162"/>
      <c r="BO1585" s="162"/>
      <c r="BR1585" s="109"/>
      <c r="BV1585" s="69" t="b">
        <f>D1585=(E1585+F1585+G1585+H1585+I1585+L1585+N1585+P1585+R1585+T1585+U1585+V1585+AA1585+AB1585+AC1585+AD1585+AE1585)</f>
        <v>1</v>
      </c>
      <c r="CE1585" s="162"/>
      <c r="CH1585" s="162"/>
      <c r="EG1585" s="49"/>
      <c r="EI1585" s="109"/>
      <c r="ER1585" s="162"/>
      <c r="FF1585" s="49"/>
      <c r="FI1585" s="281"/>
      <c r="FJ1585" s="109"/>
      <c r="FS1585" s="162"/>
      <c r="GK1585" s="164"/>
      <c r="GU1585" s="162"/>
      <c r="GW1585" s="109"/>
      <c r="GY1585" s="162"/>
      <c r="HL1585" s="275" t="s">
        <v>1606</v>
      </c>
      <c r="HM1585" s="275">
        <v>44890.35</v>
      </c>
    </row>
    <row r="1586" spans="1:221" s="69" customFormat="1" ht="76.5" customHeight="1" x14ac:dyDescent="0.85">
      <c r="A1586" s="162"/>
      <c r="B1586" s="82">
        <v>5</v>
      </c>
      <c r="C1586" s="72" t="s">
        <v>1849</v>
      </c>
      <c r="D1586" s="84">
        <v>1947090.69</v>
      </c>
      <c r="E1586" s="83">
        <v>0</v>
      </c>
      <c r="F1586" s="84">
        <v>0</v>
      </c>
      <c r="G1586" s="84">
        <v>0</v>
      </c>
      <c r="H1586" s="84">
        <v>0</v>
      </c>
      <c r="I1586" s="84">
        <v>0</v>
      </c>
      <c r="J1586" s="84">
        <v>0</v>
      </c>
      <c r="K1586" s="134">
        <v>0</v>
      </c>
      <c r="L1586" s="84">
        <v>0</v>
      </c>
      <c r="M1586" s="84">
        <v>370</v>
      </c>
      <c r="N1586" s="84">
        <v>1947090.69</v>
      </c>
      <c r="O1586" s="84">
        <v>0</v>
      </c>
      <c r="P1586" s="84">
        <v>0</v>
      </c>
      <c r="Q1586" s="84">
        <v>0</v>
      </c>
      <c r="R1586" s="84">
        <v>0</v>
      </c>
      <c r="S1586" s="84">
        <v>0</v>
      </c>
      <c r="T1586" s="84">
        <v>0</v>
      </c>
      <c r="U1586" s="84">
        <v>0</v>
      </c>
      <c r="V1586" s="84">
        <v>0</v>
      </c>
      <c r="W1586" s="84">
        <v>0</v>
      </c>
      <c r="X1586" s="84">
        <v>0</v>
      </c>
      <c r="Y1586" s="84">
        <v>0</v>
      </c>
      <c r="Z1586" s="84">
        <v>0</v>
      </c>
      <c r="AA1586" s="84">
        <v>0</v>
      </c>
      <c r="AB1586" s="84">
        <v>0</v>
      </c>
      <c r="AC1586" s="84">
        <v>0</v>
      </c>
      <c r="AD1586" s="84">
        <v>0</v>
      </c>
      <c r="AE1586" s="84">
        <v>0</v>
      </c>
      <c r="AF1586" s="206" t="s">
        <v>262</v>
      </c>
      <c r="AG1586" s="206">
        <v>2020</v>
      </c>
      <c r="AH1586" s="206" t="s">
        <v>262</v>
      </c>
      <c r="AI1586" s="76"/>
      <c r="AJ1586" s="76"/>
      <c r="AK1586" s="81"/>
      <c r="AL1586" s="76"/>
      <c r="AM1586" s="76"/>
      <c r="AR1586" s="84"/>
      <c r="AS1586" s="109"/>
      <c r="BC1586" s="162"/>
      <c r="BO1586" s="162"/>
      <c r="BR1586" s="109"/>
      <c r="CE1586" s="162"/>
      <c r="CH1586" s="162"/>
      <c r="EG1586" s="49"/>
      <c r="EI1586" s="109"/>
      <c r="ER1586" s="162"/>
      <c r="FF1586" s="49"/>
      <c r="FI1586" s="109"/>
      <c r="FJ1586" s="109"/>
      <c r="FS1586" s="162"/>
      <c r="GK1586" s="164"/>
      <c r="GU1586" s="162"/>
      <c r="GW1586" s="109"/>
      <c r="HL1586" s="69" t="s">
        <v>1607</v>
      </c>
      <c r="HM1586" s="69">
        <v>52429.26</v>
      </c>
    </row>
    <row r="1587" spans="1:221" s="275" customFormat="1" ht="76.5" x14ac:dyDescent="0.85">
      <c r="B1587" s="327" t="s">
        <v>2355</v>
      </c>
      <c r="C1587" s="328"/>
      <c r="D1587" s="490">
        <v>47438619.980000004</v>
      </c>
      <c r="E1587" s="278">
        <v>0</v>
      </c>
      <c r="F1587" s="278">
        <v>0</v>
      </c>
      <c r="G1587" s="278">
        <v>478212</v>
      </c>
      <c r="H1587" s="278">
        <v>0</v>
      </c>
      <c r="I1587" s="278">
        <v>0</v>
      </c>
      <c r="J1587" s="278">
        <v>0</v>
      </c>
      <c r="K1587" s="134">
        <v>0</v>
      </c>
      <c r="L1587" s="278">
        <v>0</v>
      </c>
      <c r="M1587" s="278">
        <v>7965.8600000000006</v>
      </c>
      <c r="N1587" s="278">
        <v>46259344.599999994</v>
      </c>
      <c r="O1587" s="278">
        <v>0</v>
      </c>
      <c r="P1587" s="278">
        <v>0</v>
      </c>
      <c r="Q1587" s="278">
        <v>0</v>
      </c>
      <c r="R1587" s="278">
        <v>0</v>
      </c>
      <c r="S1587" s="278">
        <v>0</v>
      </c>
      <c r="T1587" s="278">
        <v>0</v>
      </c>
      <c r="U1587" s="278">
        <v>0</v>
      </c>
      <c r="V1587" s="278">
        <v>0</v>
      </c>
      <c r="W1587" s="278">
        <v>0</v>
      </c>
      <c r="X1587" s="278">
        <v>0</v>
      </c>
      <c r="Y1587" s="278">
        <v>0</v>
      </c>
      <c r="Z1587" s="278">
        <v>0</v>
      </c>
      <c r="AA1587" s="278">
        <v>0</v>
      </c>
      <c r="AB1587" s="278">
        <v>0</v>
      </c>
      <c r="AC1587" s="84">
        <v>701063.38</v>
      </c>
      <c r="AD1587" s="278">
        <v>0</v>
      </c>
      <c r="AE1587" s="278">
        <v>0</v>
      </c>
      <c r="AF1587" s="277" t="s">
        <v>1604</v>
      </c>
      <c r="AG1587" s="277" t="s">
        <v>1604</v>
      </c>
      <c r="AH1587" s="277" t="s">
        <v>1604</v>
      </c>
      <c r="AI1587" s="80"/>
      <c r="AJ1587" s="76"/>
      <c r="AK1587" s="80"/>
      <c r="AL1587" s="80"/>
      <c r="AM1587" s="80"/>
      <c r="BV1587" s="69" t="b">
        <f t="shared" ref="BV1587:BV1588" si="148">D1587=(E1587+F1587+G1587+H1587+I1587+L1587+N1587+P1587+R1587+T1587+U1587+V1587+AA1587+AB1587+AC1587+AD1587+AE1587)</f>
        <v>1</v>
      </c>
      <c r="HL1587" s="275" t="s">
        <v>1605</v>
      </c>
      <c r="HM1587" s="275">
        <v>53254.36</v>
      </c>
    </row>
    <row r="1588" spans="1:221" s="275" customFormat="1" ht="76.5" x14ac:dyDescent="0.85">
      <c r="B1588" s="279" t="s">
        <v>791</v>
      </c>
      <c r="C1588" s="16"/>
      <c r="D1588" s="490">
        <v>10963006.890000001</v>
      </c>
      <c r="E1588" s="278">
        <v>0</v>
      </c>
      <c r="F1588" s="278">
        <v>0</v>
      </c>
      <c r="G1588" s="278">
        <v>0</v>
      </c>
      <c r="H1588" s="278">
        <v>0</v>
      </c>
      <c r="I1588" s="278">
        <v>0</v>
      </c>
      <c r="J1588" s="278">
        <v>0</v>
      </c>
      <c r="K1588" s="134">
        <v>0</v>
      </c>
      <c r="L1588" s="278">
        <v>0</v>
      </c>
      <c r="M1588" s="278">
        <v>2272.5500000000002</v>
      </c>
      <c r="N1588" s="278">
        <v>10800992</v>
      </c>
      <c r="O1588" s="278">
        <v>0</v>
      </c>
      <c r="P1588" s="278">
        <v>0</v>
      </c>
      <c r="Q1588" s="278">
        <v>0</v>
      </c>
      <c r="R1588" s="278">
        <v>0</v>
      </c>
      <c r="S1588" s="278">
        <v>0</v>
      </c>
      <c r="T1588" s="278">
        <v>0</v>
      </c>
      <c r="U1588" s="278">
        <v>0</v>
      </c>
      <c r="V1588" s="278">
        <v>0</v>
      </c>
      <c r="W1588" s="278">
        <v>0</v>
      </c>
      <c r="X1588" s="278">
        <v>0</v>
      </c>
      <c r="Y1588" s="278">
        <v>0</v>
      </c>
      <c r="Z1588" s="278">
        <v>0</v>
      </c>
      <c r="AA1588" s="278">
        <v>0</v>
      </c>
      <c r="AB1588" s="278">
        <v>0</v>
      </c>
      <c r="AC1588" s="84">
        <v>162014.89000000001</v>
      </c>
      <c r="AD1588" s="278">
        <v>0</v>
      </c>
      <c r="AE1588" s="278">
        <v>0</v>
      </c>
      <c r="AF1588" s="277" t="s">
        <v>1604</v>
      </c>
      <c r="AG1588" s="277" t="s">
        <v>1604</v>
      </c>
      <c r="AH1588" s="277" t="s">
        <v>1604</v>
      </c>
      <c r="AI1588" s="76"/>
      <c r="AJ1588" s="78"/>
      <c r="AK1588" s="81"/>
      <c r="AL1588" s="76"/>
      <c r="AM1588" s="76"/>
      <c r="AR1588" s="280"/>
      <c r="AS1588" s="109"/>
      <c r="BC1588" s="162"/>
      <c r="BO1588" s="162"/>
      <c r="BR1588" s="109"/>
      <c r="BV1588" s="69" t="b">
        <f t="shared" si="148"/>
        <v>1</v>
      </c>
      <c r="CE1588" s="162"/>
      <c r="CH1588" s="162"/>
      <c r="EG1588" s="49"/>
      <c r="EI1588" s="109"/>
      <c r="ER1588" s="162"/>
      <c r="FF1588" s="49"/>
      <c r="FI1588" s="281"/>
      <c r="FJ1588" s="109"/>
      <c r="FS1588" s="162"/>
      <c r="GK1588" s="164"/>
      <c r="GU1588" s="162"/>
      <c r="GW1588" s="109"/>
      <c r="GY1588" s="162"/>
      <c r="HL1588" s="275" t="s">
        <v>1606</v>
      </c>
      <c r="HM1588" s="275">
        <v>44890.35</v>
      </c>
    </row>
    <row r="1589" spans="1:221" s="275" customFormat="1" ht="63" x14ac:dyDescent="0.85">
      <c r="A1589" s="162"/>
      <c r="B1589" s="82">
        <v>1</v>
      </c>
      <c r="C1589" s="16" t="s">
        <v>2637</v>
      </c>
      <c r="D1589" s="84">
        <v>2367058.16</v>
      </c>
      <c r="E1589" s="83">
        <v>0</v>
      </c>
      <c r="F1589" s="84">
        <v>0</v>
      </c>
      <c r="G1589" s="84">
        <v>0</v>
      </c>
      <c r="H1589" s="84">
        <v>0</v>
      </c>
      <c r="I1589" s="84">
        <v>0</v>
      </c>
      <c r="J1589" s="84">
        <v>0</v>
      </c>
      <c r="K1589" s="134">
        <v>0</v>
      </c>
      <c r="L1589" s="84">
        <v>0</v>
      </c>
      <c r="M1589" s="84">
        <v>503.88</v>
      </c>
      <c r="N1589" s="29">
        <v>2332077</v>
      </c>
      <c r="O1589" s="84">
        <v>0</v>
      </c>
      <c r="P1589" s="84">
        <v>0</v>
      </c>
      <c r="Q1589" s="84">
        <v>0</v>
      </c>
      <c r="R1589" s="84">
        <v>0</v>
      </c>
      <c r="S1589" s="84">
        <v>0</v>
      </c>
      <c r="T1589" s="84">
        <v>0</v>
      </c>
      <c r="U1589" s="84">
        <v>0</v>
      </c>
      <c r="V1589" s="84">
        <v>0</v>
      </c>
      <c r="W1589" s="84">
        <v>0</v>
      </c>
      <c r="X1589" s="84">
        <v>0</v>
      </c>
      <c r="Y1589" s="84">
        <v>0</v>
      </c>
      <c r="Z1589" s="84">
        <v>0</v>
      </c>
      <c r="AA1589" s="84">
        <v>0</v>
      </c>
      <c r="AB1589" s="84">
        <v>0</v>
      </c>
      <c r="AC1589" s="29">
        <v>34981.160000000003</v>
      </c>
      <c r="AD1589" s="84">
        <v>0</v>
      </c>
      <c r="AE1589" s="84">
        <v>0</v>
      </c>
      <c r="AF1589" s="206" t="s">
        <v>262</v>
      </c>
      <c r="AG1589" s="206">
        <v>2021</v>
      </c>
      <c r="AH1589" s="206">
        <v>2021</v>
      </c>
      <c r="AI1589" s="76"/>
      <c r="AJ1589" s="76"/>
      <c r="AK1589" s="81"/>
      <c r="AL1589" s="76"/>
      <c r="AM1589" s="76"/>
      <c r="AR1589" s="280"/>
      <c r="AS1589" s="109"/>
      <c r="BC1589" s="162"/>
      <c r="BO1589" s="162"/>
      <c r="BR1589" s="109"/>
      <c r="CE1589" s="162"/>
      <c r="CH1589" s="162"/>
      <c r="EG1589" s="49"/>
      <c r="EI1589" s="109"/>
      <c r="ER1589" s="162"/>
      <c r="FF1589" s="49"/>
      <c r="FI1589" s="109"/>
      <c r="FJ1589" s="109"/>
      <c r="FS1589" s="162"/>
      <c r="GK1589" s="164"/>
      <c r="GU1589" s="162"/>
      <c r="GW1589" s="109"/>
      <c r="HL1589" s="275" t="s">
        <v>1607</v>
      </c>
      <c r="HM1589" s="275">
        <v>52429.26</v>
      </c>
    </row>
    <row r="1590" spans="1:221" s="275" customFormat="1" ht="63" x14ac:dyDescent="0.85">
      <c r="A1590" s="162"/>
      <c r="B1590" s="82">
        <v>2</v>
      </c>
      <c r="C1590" s="16" t="s">
        <v>2638</v>
      </c>
      <c r="D1590" s="84">
        <v>5380543.4199999999</v>
      </c>
      <c r="E1590" s="83">
        <v>0</v>
      </c>
      <c r="F1590" s="84">
        <v>0</v>
      </c>
      <c r="G1590" s="84">
        <v>0</v>
      </c>
      <c r="H1590" s="84">
        <v>0</v>
      </c>
      <c r="I1590" s="84">
        <v>0</v>
      </c>
      <c r="J1590" s="84">
        <v>0</v>
      </c>
      <c r="K1590" s="134">
        <v>0</v>
      </c>
      <c r="L1590" s="84">
        <v>0</v>
      </c>
      <c r="M1590" s="84">
        <v>1130</v>
      </c>
      <c r="N1590" s="84">
        <v>5301028</v>
      </c>
      <c r="O1590" s="84">
        <v>0</v>
      </c>
      <c r="P1590" s="84">
        <v>0</v>
      </c>
      <c r="Q1590" s="84">
        <v>0</v>
      </c>
      <c r="R1590" s="84">
        <v>0</v>
      </c>
      <c r="S1590" s="84">
        <v>0</v>
      </c>
      <c r="T1590" s="84">
        <v>0</v>
      </c>
      <c r="U1590" s="84">
        <v>0</v>
      </c>
      <c r="V1590" s="84">
        <v>0</v>
      </c>
      <c r="W1590" s="84">
        <v>0</v>
      </c>
      <c r="X1590" s="84">
        <v>0</v>
      </c>
      <c r="Y1590" s="84">
        <v>0</v>
      </c>
      <c r="Z1590" s="84">
        <v>0</v>
      </c>
      <c r="AA1590" s="84">
        <v>0</v>
      </c>
      <c r="AB1590" s="84">
        <v>0</v>
      </c>
      <c r="AC1590" s="84">
        <v>79515.42</v>
      </c>
      <c r="AD1590" s="84">
        <v>0</v>
      </c>
      <c r="AE1590" s="84">
        <v>0</v>
      </c>
      <c r="AF1590" s="206" t="s">
        <v>262</v>
      </c>
      <c r="AG1590" s="206">
        <v>2021</v>
      </c>
      <c r="AH1590" s="206">
        <v>2021</v>
      </c>
      <c r="AI1590" s="76"/>
      <c r="AJ1590" s="76"/>
      <c r="AK1590" s="81"/>
      <c r="AL1590" s="76"/>
      <c r="AM1590" s="76"/>
      <c r="AR1590" s="280"/>
      <c r="AS1590" s="109"/>
      <c r="BC1590" s="162"/>
      <c r="BO1590" s="162"/>
      <c r="BR1590" s="109"/>
      <c r="CE1590" s="162"/>
      <c r="CH1590" s="162"/>
      <c r="EG1590" s="49"/>
      <c r="EI1590" s="109"/>
      <c r="ER1590" s="162"/>
      <c r="FF1590" s="49"/>
      <c r="FI1590" s="109"/>
      <c r="FJ1590" s="109"/>
      <c r="FS1590" s="162"/>
      <c r="GK1590" s="164"/>
      <c r="GU1590" s="162"/>
      <c r="GW1590" s="109"/>
      <c r="HL1590" s="275" t="s">
        <v>1607</v>
      </c>
      <c r="HM1590" s="275">
        <v>52429.26</v>
      </c>
    </row>
    <row r="1591" spans="1:221" s="275" customFormat="1" ht="63" x14ac:dyDescent="0.85">
      <c r="A1591" s="162"/>
      <c r="B1591" s="82">
        <v>3</v>
      </c>
      <c r="C1591" s="16" t="s">
        <v>2640</v>
      </c>
      <c r="D1591" s="84">
        <v>3215405.31</v>
      </c>
      <c r="E1591" s="83">
        <v>0</v>
      </c>
      <c r="F1591" s="84">
        <v>0</v>
      </c>
      <c r="G1591" s="84">
        <v>0</v>
      </c>
      <c r="H1591" s="84">
        <v>0</v>
      </c>
      <c r="I1591" s="84">
        <v>0</v>
      </c>
      <c r="J1591" s="84">
        <v>0</v>
      </c>
      <c r="K1591" s="134">
        <v>0</v>
      </c>
      <c r="L1591" s="84">
        <v>0</v>
      </c>
      <c r="M1591" s="84">
        <v>638.66999999999996</v>
      </c>
      <c r="N1591" s="29">
        <v>3167887</v>
      </c>
      <c r="O1591" s="84">
        <v>0</v>
      </c>
      <c r="P1591" s="84">
        <v>0</v>
      </c>
      <c r="Q1591" s="84">
        <v>0</v>
      </c>
      <c r="R1591" s="84">
        <v>0</v>
      </c>
      <c r="S1591" s="84">
        <v>0</v>
      </c>
      <c r="T1591" s="84">
        <v>0</v>
      </c>
      <c r="U1591" s="84">
        <v>0</v>
      </c>
      <c r="V1591" s="84">
        <v>0</v>
      </c>
      <c r="W1591" s="84">
        <v>0</v>
      </c>
      <c r="X1591" s="84">
        <v>0</v>
      </c>
      <c r="Y1591" s="84">
        <v>0</v>
      </c>
      <c r="Z1591" s="84">
        <v>0</v>
      </c>
      <c r="AA1591" s="84">
        <v>0</v>
      </c>
      <c r="AB1591" s="84">
        <v>0</v>
      </c>
      <c r="AC1591" s="29">
        <v>47518.31</v>
      </c>
      <c r="AD1591" s="84">
        <v>0</v>
      </c>
      <c r="AE1591" s="84">
        <v>0</v>
      </c>
      <c r="AF1591" s="206" t="s">
        <v>262</v>
      </c>
      <c r="AG1591" s="206">
        <v>2021</v>
      </c>
      <c r="AH1591" s="206">
        <v>2021</v>
      </c>
      <c r="AI1591" s="76"/>
      <c r="AJ1591" s="76"/>
      <c r="AK1591" s="81"/>
      <c r="AL1591" s="76"/>
      <c r="AM1591" s="76"/>
      <c r="AR1591" s="280"/>
      <c r="AS1591" s="109"/>
      <c r="BC1591" s="162"/>
      <c r="BO1591" s="162"/>
      <c r="BR1591" s="109"/>
      <c r="CE1591" s="162"/>
      <c r="CH1591" s="162"/>
      <c r="EG1591" s="49"/>
      <c r="EI1591" s="109"/>
      <c r="ER1591" s="162"/>
      <c r="FF1591" s="49"/>
      <c r="FI1591" s="109"/>
      <c r="FJ1591" s="109"/>
      <c r="FS1591" s="162"/>
      <c r="GK1591" s="164"/>
      <c r="GU1591" s="162"/>
      <c r="GW1591" s="109"/>
      <c r="HL1591" s="275" t="s">
        <v>1607</v>
      </c>
      <c r="HM1591" s="275">
        <v>52429.26</v>
      </c>
    </row>
    <row r="1592" spans="1:221" s="275" customFormat="1" ht="76.5" x14ac:dyDescent="0.85">
      <c r="B1592" s="279" t="s">
        <v>792</v>
      </c>
      <c r="C1592" s="16"/>
      <c r="D1592" s="490">
        <v>2415350.84</v>
      </c>
      <c r="E1592" s="278">
        <v>0</v>
      </c>
      <c r="F1592" s="278">
        <v>0</v>
      </c>
      <c r="G1592" s="278">
        <v>0</v>
      </c>
      <c r="H1592" s="278">
        <v>0</v>
      </c>
      <c r="I1592" s="278">
        <v>0</v>
      </c>
      <c r="J1592" s="278">
        <v>0</v>
      </c>
      <c r="K1592" s="134">
        <v>0</v>
      </c>
      <c r="L1592" s="278">
        <v>0</v>
      </c>
      <c r="M1592" s="278">
        <v>485.3</v>
      </c>
      <c r="N1592" s="278">
        <v>2379656</v>
      </c>
      <c r="O1592" s="278">
        <v>0</v>
      </c>
      <c r="P1592" s="278">
        <v>0</v>
      </c>
      <c r="Q1592" s="278">
        <v>0</v>
      </c>
      <c r="R1592" s="278">
        <v>0</v>
      </c>
      <c r="S1592" s="278">
        <v>0</v>
      </c>
      <c r="T1592" s="278">
        <v>0</v>
      </c>
      <c r="U1592" s="278">
        <v>0</v>
      </c>
      <c r="V1592" s="278">
        <v>0</v>
      </c>
      <c r="W1592" s="278">
        <v>0</v>
      </c>
      <c r="X1592" s="278">
        <v>0</v>
      </c>
      <c r="Y1592" s="278">
        <v>0</v>
      </c>
      <c r="Z1592" s="278">
        <v>0</v>
      </c>
      <c r="AA1592" s="278">
        <v>0</v>
      </c>
      <c r="AB1592" s="278">
        <v>0</v>
      </c>
      <c r="AC1592" s="84">
        <v>35694.839999999997</v>
      </c>
      <c r="AD1592" s="278">
        <v>0</v>
      </c>
      <c r="AE1592" s="278">
        <v>0</v>
      </c>
      <c r="AF1592" s="277" t="s">
        <v>1604</v>
      </c>
      <c r="AG1592" s="277" t="s">
        <v>1604</v>
      </c>
      <c r="AH1592" s="277" t="s">
        <v>1604</v>
      </c>
      <c r="AI1592" s="76"/>
      <c r="AJ1592" s="78"/>
      <c r="AK1592" s="81"/>
      <c r="AL1592" s="76"/>
      <c r="AM1592" s="76"/>
      <c r="AR1592" s="280"/>
      <c r="AS1592" s="109"/>
      <c r="BC1592" s="162"/>
      <c r="BO1592" s="162"/>
      <c r="BR1592" s="109"/>
      <c r="BV1592" s="69" t="b">
        <f>D1592=(E1592+F1592+G1592+H1592+I1592+L1592+N1592+P1592+R1592+T1592+U1592+V1592+AA1592+AB1592+AC1592+AD1592+AE1592)</f>
        <v>1</v>
      </c>
      <c r="CE1592" s="162"/>
      <c r="CH1592" s="162"/>
      <c r="EG1592" s="49"/>
      <c r="EI1592" s="109"/>
      <c r="ER1592" s="162"/>
      <c r="FF1592" s="49"/>
      <c r="FI1592" s="281"/>
      <c r="FJ1592" s="109"/>
      <c r="FS1592" s="162"/>
      <c r="GK1592" s="164"/>
      <c r="GU1592" s="162"/>
      <c r="GW1592" s="109"/>
      <c r="GY1592" s="162"/>
      <c r="HL1592" s="275" t="s">
        <v>1606</v>
      </c>
      <c r="HM1592" s="275">
        <v>44890.35</v>
      </c>
    </row>
    <row r="1593" spans="1:221" s="275" customFormat="1" ht="63" x14ac:dyDescent="0.85">
      <c r="A1593" s="162"/>
      <c r="B1593" s="82">
        <v>4</v>
      </c>
      <c r="C1593" s="16" t="s">
        <v>2639</v>
      </c>
      <c r="D1593" s="84">
        <v>2415350.84</v>
      </c>
      <c r="E1593" s="83">
        <v>0</v>
      </c>
      <c r="F1593" s="84">
        <v>0</v>
      </c>
      <c r="G1593" s="84">
        <v>0</v>
      </c>
      <c r="H1593" s="84">
        <v>0</v>
      </c>
      <c r="I1593" s="84">
        <v>0</v>
      </c>
      <c r="J1593" s="84">
        <v>0</v>
      </c>
      <c r="K1593" s="134">
        <v>0</v>
      </c>
      <c r="L1593" s="84">
        <v>0</v>
      </c>
      <c r="M1593" s="84">
        <v>485.3</v>
      </c>
      <c r="N1593" s="29">
        <v>2379656</v>
      </c>
      <c r="O1593" s="84">
        <v>0</v>
      </c>
      <c r="P1593" s="84">
        <v>0</v>
      </c>
      <c r="Q1593" s="84">
        <v>0</v>
      </c>
      <c r="R1593" s="84">
        <v>0</v>
      </c>
      <c r="S1593" s="84">
        <v>0</v>
      </c>
      <c r="T1593" s="84">
        <v>0</v>
      </c>
      <c r="U1593" s="84">
        <v>0</v>
      </c>
      <c r="V1593" s="84">
        <v>0</v>
      </c>
      <c r="W1593" s="84">
        <v>0</v>
      </c>
      <c r="X1593" s="84">
        <v>0</v>
      </c>
      <c r="Y1593" s="84">
        <v>0</v>
      </c>
      <c r="Z1593" s="84">
        <v>0</v>
      </c>
      <c r="AA1593" s="84">
        <v>0</v>
      </c>
      <c r="AB1593" s="84">
        <v>0</v>
      </c>
      <c r="AC1593" s="29">
        <v>35694.839999999997</v>
      </c>
      <c r="AD1593" s="84">
        <v>0</v>
      </c>
      <c r="AE1593" s="84">
        <v>0</v>
      </c>
      <c r="AF1593" s="206" t="s">
        <v>262</v>
      </c>
      <c r="AG1593" s="206">
        <v>2021</v>
      </c>
      <c r="AH1593" s="206">
        <v>2021</v>
      </c>
      <c r="AI1593" s="76"/>
      <c r="AJ1593" s="76"/>
      <c r="AK1593" s="81"/>
      <c r="AL1593" s="76"/>
      <c r="AM1593" s="76"/>
      <c r="AR1593" s="280"/>
      <c r="AS1593" s="109"/>
      <c r="BC1593" s="162"/>
      <c r="BO1593" s="162"/>
      <c r="BR1593" s="109"/>
      <c r="CE1593" s="162"/>
      <c r="CH1593" s="162"/>
      <c r="EG1593" s="49"/>
      <c r="EI1593" s="109"/>
      <c r="ER1593" s="162"/>
      <c r="FF1593" s="49"/>
      <c r="FI1593" s="109"/>
      <c r="FJ1593" s="109"/>
      <c r="FS1593" s="162"/>
      <c r="GK1593" s="164"/>
      <c r="GU1593" s="162"/>
      <c r="GW1593" s="109"/>
      <c r="HL1593" s="275" t="s">
        <v>1607</v>
      </c>
      <c r="HM1593" s="275">
        <v>52429.26</v>
      </c>
    </row>
    <row r="1594" spans="1:221" s="275" customFormat="1" ht="76.5" x14ac:dyDescent="0.85">
      <c r="B1594" s="279" t="s">
        <v>1360</v>
      </c>
      <c r="C1594" s="16"/>
      <c r="D1594" s="490">
        <v>2265399.8199999998</v>
      </c>
      <c r="E1594" s="278">
        <v>0</v>
      </c>
      <c r="F1594" s="278">
        <v>0</v>
      </c>
      <c r="G1594" s="278">
        <v>0</v>
      </c>
      <c r="H1594" s="278">
        <v>0</v>
      </c>
      <c r="I1594" s="278">
        <v>0</v>
      </c>
      <c r="J1594" s="278">
        <v>0</v>
      </c>
      <c r="K1594" s="134">
        <v>0</v>
      </c>
      <c r="L1594" s="278">
        <v>0</v>
      </c>
      <c r="M1594" s="278">
        <v>304.3</v>
      </c>
      <c r="N1594" s="278">
        <v>2231921</v>
      </c>
      <c r="O1594" s="278">
        <v>0</v>
      </c>
      <c r="P1594" s="278">
        <v>0</v>
      </c>
      <c r="Q1594" s="278">
        <v>0</v>
      </c>
      <c r="R1594" s="278">
        <v>0</v>
      </c>
      <c r="S1594" s="278">
        <v>0</v>
      </c>
      <c r="T1594" s="278">
        <v>0</v>
      </c>
      <c r="U1594" s="278">
        <v>0</v>
      </c>
      <c r="V1594" s="278">
        <v>0</v>
      </c>
      <c r="W1594" s="278">
        <v>0</v>
      </c>
      <c r="X1594" s="278">
        <v>0</v>
      </c>
      <c r="Y1594" s="278">
        <v>0</v>
      </c>
      <c r="Z1594" s="278">
        <v>0</v>
      </c>
      <c r="AA1594" s="278">
        <v>0</v>
      </c>
      <c r="AB1594" s="278">
        <v>0</v>
      </c>
      <c r="AC1594" s="84">
        <v>33478.82</v>
      </c>
      <c r="AD1594" s="278">
        <v>0</v>
      </c>
      <c r="AE1594" s="278">
        <v>0</v>
      </c>
      <c r="AF1594" s="277" t="s">
        <v>1604</v>
      </c>
      <c r="AG1594" s="277" t="s">
        <v>1604</v>
      </c>
      <c r="AH1594" s="277" t="s">
        <v>1604</v>
      </c>
      <c r="AI1594" s="76"/>
      <c r="AJ1594" s="78"/>
      <c r="AK1594" s="81"/>
      <c r="AL1594" s="76"/>
      <c r="AM1594" s="76"/>
      <c r="AR1594" s="280"/>
      <c r="AS1594" s="109"/>
      <c r="BC1594" s="162"/>
      <c r="BO1594" s="162"/>
      <c r="BR1594" s="109"/>
      <c r="BV1594" s="69" t="b">
        <f>D1594=(E1594+F1594+G1594+H1594+I1594+L1594+N1594+P1594+R1594+T1594+U1594+V1594+AA1594+AB1594+AC1594+AD1594+AE1594)</f>
        <v>1</v>
      </c>
      <c r="CE1594" s="162"/>
      <c r="CH1594" s="162"/>
      <c r="EG1594" s="49"/>
      <c r="EI1594" s="109"/>
      <c r="ER1594" s="162"/>
      <c r="FF1594" s="49"/>
      <c r="FI1594" s="281"/>
      <c r="FJ1594" s="109"/>
      <c r="FS1594" s="162"/>
      <c r="GK1594" s="164"/>
      <c r="GU1594" s="162"/>
      <c r="GW1594" s="109"/>
      <c r="GY1594" s="162"/>
      <c r="HL1594" s="275" t="s">
        <v>1606</v>
      </c>
      <c r="HM1594" s="275">
        <v>44890.35</v>
      </c>
    </row>
    <row r="1595" spans="1:221" s="69" customFormat="1" ht="76.5" customHeight="1" x14ac:dyDescent="0.85">
      <c r="A1595" s="162"/>
      <c r="B1595" s="82">
        <v>5</v>
      </c>
      <c r="C1595" s="72" t="s">
        <v>2641</v>
      </c>
      <c r="D1595" s="84">
        <v>2265399.8199999998</v>
      </c>
      <c r="E1595" s="83">
        <v>0</v>
      </c>
      <c r="F1595" s="84">
        <v>0</v>
      </c>
      <c r="G1595" s="84">
        <v>0</v>
      </c>
      <c r="H1595" s="84">
        <v>0</v>
      </c>
      <c r="I1595" s="84">
        <v>0</v>
      </c>
      <c r="J1595" s="84">
        <v>0</v>
      </c>
      <c r="K1595" s="134">
        <v>0</v>
      </c>
      <c r="L1595" s="84">
        <v>0</v>
      </c>
      <c r="M1595" s="84">
        <v>304.3</v>
      </c>
      <c r="N1595" s="84">
        <v>2231921</v>
      </c>
      <c r="O1595" s="84">
        <v>0</v>
      </c>
      <c r="P1595" s="84">
        <v>0</v>
      </c>
      <c r="Q1595" s="84">
        <v>0</v>
      </c>
      <c r="R1595" s="84">
        <v>0</v>
      </c>
      <c r="S1595" s="84">
        <v>0</v>
      </c>
      <c r="T1595" s="84">
        <v>0</v>
      </c>
      <c r="U1595" s="84">
        <v>0</v>
      </c>
      <c r="V1595" s="84">
        <v>0</v>
      </c>
      <c r="W1595" s="84">
        <v>0</v>
      </c>
      <c r="X1595" s="84">
        <v>0</v>
      </c>
      <c r="Y1595" s="84">
        <v>0</v>
      </c>
      <c r="Z1595" s="84">
        <v>0</v>
      </c>
      <c r="AA1595" s="84">
        <v>0</v>
      </c>
      <c r="AB1595" s="84">
        <v>0</v>
      </c>
      <c r="AC1595" s="84">
        <v>33478.82</v>
      </c>
      <c r="AD1595" s="84">
        <v>0</v>
      </c>
      <c r="AE1595" s="84">
        <v>0</v>
      </c>
      <c r="AF1595" s="206" t="s">
        <v>262</v>
      </c>
      <c r="AG1595" s="206">
        <v>2021</v>
      </c>
      <c r="AH1595" s="206">
        <v>2021</v>
      </c>
      <c r="AI1595" s="76"/>
      <c r="AJ1595" s="76"/>
      <c r="AK1595" s="81"/>
      <c r="AL1595" s="76"/>
      <c r="AM1595" s="76"/>
      <c r="AR1595" s="84"/>
      <c r="AS1595" s="109"/>
      <c r="BC1595" s="162"/>
      <c r="BO1595" s="162"/>
      <c r="BR1595" s="109"/>
      <c r="CE1595" s="162"/>
      <c r="CH1595" s="162"/>
      <c r="EG1595" s="49"/>
      <c r="EI1595" s="109"/>
      <c r="ER1595" s="162"/>
      <c r="FF1595" s="49"/>
      <c r="FI1595" s="109"/>
      <c r="FJ1595" s="109"/>
      <c r="FS1595" s="162"/>
      <c r="GK1595" s="164"/>
      <c r="GU1595" s="162"/>
      <c r="GW1595" s="109"/>
      <c r="HL1595" s="69" t="s">
        <v>1607</v>
      </c>
      <c r="HM1595" s="69">
        <v>52429.26</v>
      </c>
    </row>
    <row r="1596" spans="1:221" s="275" customFormat="1" ht="76.5" x14ac:dyDescent="0.85">
      <c r="B1596" s="279" t="s">
        <v>787</v>
      </c>
      <c r="C1596" s="16"/>
      <c r="D1596" s="490">
        <v>2975822.68</v>
      </c>
      <c r="E1596" s="278">
        <v>0</v>
      </c>
      <c r="F1596" s="278">
        <v>0</v>
      </c>
      <c r="G1596" s="278">
        <v>0</v>
      </c>
      <c r="H1596" s="278">
        <v>0</v>
      </c>
      <c r="I1596" s="278">
        <v>0</v>
      </c>
      <c r="J1596" s="278">
        <v>0</v>
      </c>
      <c r="K1596" s="134">
        <v>0</v>
      </c>
      <c r="L1596" s="278">
        <v>0</v>
      </c>
      <c r="M1596" s="278">
        <v>740.45</v>
      </c>
      <c r="N1596" s="278">
        <v>2931845</v>
      </c>
      <c r="O1596" s="278">
        <v>0</v>
      </c>
      <c r="P1596" s="278">
        <v>0</v>
      </c>
      <c r="Q1596" s="278">
        <v>0</v>
      </c>
      <c r="R1596" s="278">
        <v>0</v>
      </c>
      <c r="S1596" s="278">
        <v>0</v>
      </c>
      <c r="T1596" s="278">
        <v>0</v>
      </c>
      <c r="U1596" s="278">
        <v>0</v>
      </c>
      <c r="V1596" s="278">
        <v>0</v>
      </c>
      <c r="W1596" s="278">
        <v>0</v>
      </c>
      <c r="X1596" s="278">
        <v>0</v>
      </c>
      <c r="Y1596" s="278">
        <v>0</v>
      </c>
      <c r="Z1596" s="278">
        <v>0</v>
      </c>
      <c r="AA1596" s="278">
        <v>0</v>
      </c>
      <c r="AB1596" s="278">
        <v>0</v>
      </c>
      <c r="AC1596" s="84">
        <v>43977.68</v>
      </c>
      <c r="AD1596" s="278">
        <v>0</v>
      </c>
      <c r="AE1596" s="278">
        <v>0</v>
      </c>
      <c r="AF1596" s="277" t="s">
        <v>1604</v>
      </c>
      <c r="AG1596" s="277" t="s">
        <v>1604</v>
      </c>
      <c r="AH1596" s="277" t="s">
        <v>1604</v>
      </c>
      <c r="AI1596" s="76"/>
      <c r="AJ1596" s="78"/>
      <c r="AK1596" s="81"/>
      <c r="AL1596" s="76"/>
      <c r="AM1596" s="76"/>
      <c r="AR1596" s="280"/>
      <c r="AS1596" s="109"/>
      <c r="BC1596" s="162"/>
      <c r="BO1596" s="162"/>
      <c r="BR1596" s="109"/>
      <c r="BV1596" s="69" t="b">
        <f>D1596=(E1596+F1596+G1596+H1596+I1596+L1596+N1596+P1596+R1596+T1596+U1596+V1596+AA1596+AB1596+AC1596+AD1596+AE1596)</f>
        <v>1</v>
      </c>
      <c r="CE1596" s="162"/>
      <c r="CH1596" s="162"/>
      <c r="EG1596" s="49"/>
      <c r="EI1596" s="109"/>
      <c r="ER1596" s="162"/>
      <c r="FF1596" s="49"/>
      <c r="FI1596" s="281"/>
      <c r="FJ1596" s="109"/>
      <c r="FS1596" s="162"/>
      <c r="GK1596" s="164"/>
      <c r="GU1596" s="162"/>
      <c r="GW1596" s="109"/>
      <c r="GY1596" s="162"/>
      <c r="HL1596" s="275" t="s">
        <v>1606</v>
      </c>
      <c r="HM1596" s="275">
        <v>44890.35</v>
      </c>
    </row>
    <row r="1597" spans="1:221" s="69" customFormat="1" ht="76.5" customHeight="1" x14ac:dyDescent="0.85">
      <c r="A1597" s="162"/>
      <c r="B1597" s="82">
        <v>6</v>
      </c>
      <c r="C1597" s="72" t="s">
        <v>2644</v>
      </c>
      <c r="D1597" s="84">
        <v>2975822.68</v>
      </c>
      <c r="E1597" s="83">
        <v>0</v>
      </c>
      <c r="F1597" s="84">
        <v>0</v>
      </c>
      <c r="G1597" s="84">
        <v>0</v>
      </c>
      <c r="H1597" s="84">
        <v>0</v>
      </c>
      <c r="I1597" s="84">
        <v>0</v>
      </c>
      <c r="J1597" s="84">
        <v>0</v>
      </c>
      <c r="K1597" s="134">
        <v>0</v>
      </c>
      <c r="L1597" s="84">
        <v>0</v>
      </c>
      <c r="M1597" s="84">
        <v>740.45</v>
      </c>
      <c r="N1597" s="84">
        <v>2931845</v>
      </c>
      <c r="O1597" s="84">
        <v>0</v>
      </c>
      <c r="P1597" s="84">
        <v>0</v>
      </c>
      <c r="Q1597" s="84">
        <v>0</v>
      </c>
      <c r="R1597" s="84">
        <v>0</v>
      </c>
      <c r="S1597" s="84">
        <v>0</v>
      </c>
      <c r="T1597" s="84">
        <v>0</v>
      </c>
      <c r="U1597" s="84">
        <v>0</v>
      </c>
      <c r="V1597" s="84">
        <v>0</v>
      </c>
      <c r="W1597" s="84">
        <v>0</v>
      </c>
      <c r="X1597" s="84">
        <v>0</v>
      </c>
      <c r="Y1597" s="84">
        <v>0</v>
      </c>
      <c r="Z1597" s="84">
        <v>0</v>
      </c>
      <c r="AA1597" s="84">
        <v>0</v>
      </c>
      <c r="AB1597" s="84">
        <v>0</v>
      </c>
      <c r="AC1597" s="84">
        <v>43977.68</v>
      </c>
      <c r="AD1597" s="84">
        <v>0</v>
      </c>
      <c r="AE1597" s="84">
        <v>0</v>
      </c>
      <c r="AF1597" s="206" t="s">
        <v>262</v>
      </c>
      <c r="AG1597" s="206">
        <v>2021</v>
      </c>
      <c r="AH1597" s="206">
        <v>2021</v>
      </c>
      <c r="AI1597" s="76"/>
      <c r="AJ1597" s="76"/>
      <c r="AK1597" s="81"/>
      <c r="AL1597" s="76"/>
      <c r="AM1597" s="76"/>
      <c r="AR1597" s="84"/>
      <c r="AS1597" s="109"/>
      <c r="BC1597" s="162"/>
      <c r="BO1597" s="162"/>
      <c r="BR1597" s="109"/>
      <c r="CE1597" s="162"/>
      <c r="CH1597" s="162"/>
      <c r="EG1597" s="49"/>
      <c r="EI1597" s="109"/>
      <c r="ER1597" s="162"/>
      <c r="FF1597" s="49"/>
      <c r="FI1597" s="109"/>
      <c r="FJ1597" s="109"/>
      <c r="FS1597" s="162"/>
      <c r="GK1597" s="164"/>
      <c r="GU1597" s="162"/>
      <c r="GW1597" s="109"/>
      <c r="HL1597" s="69" t="s">
        <v>1607</v>
      </c>
      <c r="HM1597" s="69">
        <v>52429.26</v>
      </c>
    </row>
    <row r="1598" spans="1:221" s="275" customFormat="1" ht="76.5" x14ac:dyDescent="0.85">
      <c r="B1598" s="279" t="s">
        <v>796</v>
      </c>
      <c r="C1598" s="16"/>
      <c r="D1598" s="490">
        <v>14050777.360000001</v>
      </c>
      <c r="E1598" s="278">
        <v>0</v>
      </c>
      <c r="F1598" s="278">
        <v>0</v>
      </c>
      <c r="G1598" s="278">
        <v>478212</v>
      </c>
      <c r="H1598" s="278">
        <v>0</v>
      </c>
      <c r="I1598" s="278">
        <v>0</v>
      </c>
      <c r="J1598" s="278">
        <v>0</v>
      </c>
      <c r="K1598" s="134">
        <v>0</v>
      </c>
      <c r="L1598" s="278">
        <v>0</v>
      </c>
      <c r="M1598" s="278">
        <v>2029.46</v>
      </c>
      <c r="N1598" s="278">
        <v>13364918.4</v>
      </c>
      <c r="O1598" s="278">
        <v>0</v>
      </c>
      <c r="P1598" s="278">
        <v>0</v>
      </c>
      <c r="Q1598" s="278">
        <v>0</v>
      </c>
      <c r="R1598" s="278">
        <v>0</v>
      </c>
      <c r="S1598" s="278">
        <v>0</v>
      </c>
      <c r="T1598" s="278">
        <v>0</v>
      </c>
      <c r="U1598" s="278">
        <v>0</v>
      </c>
      <c r="V1598" s="278">
        <v>0</v>
      </c>
      <c r="W1598" s="278">
        <v>0</v>
      </c>
      <c r="X1598" s="278">
        <v>0</v>
      </c>
      <c r="Y1598" s="278">
        <v>0</v>
      </c>
      <c r="Z1598" s="278">
        <v>0</v>
      </c>
      <c r="AA1598" s="278">
        <v>0</v>
      </c>
      <c r="AB1598" s="278">
        <v>0</v>
      </c>
      <c r="AC1598" s="84">
        <v>207646.96</v>
      </c>
      <c r="AD1598" s="278">
        <v>0</v>
      </c>
      <c r="AE1598" s="278">
        <v>0</v>
      </c>
      <c r="AF1598" s="277" t="s">
        <v>1604</v>
      </c>
      <c r="AG1598" s="277" t="s">
        <v>1604</v>
      </c>
      <c r="AH1598" s="277" t="s">
        <v>1604</v>
      </c>
      <c r="AI1598" s="76"/>
      <c r="AJ1598" s="78"/>
      <c r="AK1598" s="81"/>
      <c r="AL1598" s="76"/>
      <c r="AM1598" s="76"/>
      <c r="AR1598" s="280"/>
      <c r="AS1598" s="109"/>
      <c r="BC1598" s="162"/>
      <c r="BO1598" s="162"/>
      <c r="BR1598" s="109"/>
      <c r="BV1598" s="69" t="b">
        <f>D1598=(E1598+F1598+G1598+H1598+I1598+L1598+N1598+P1598+R1598+T1598+U1598+V1598+AA1598+AB1598+AC1598+AD1598+AE1598)</f>
        <v>1</v>
      </c>
      <c r="CE1598" s="162"/>
      <c r="CH1598" s="162"/>
      <c r="EG1598" s="49"/>
      <c r="EI1598" s="109"/>
      <c r="ER1598" s="162"/>
      <c r="FF1598" s="49"/>
      <c r="FI1598" s="281"/>
      <c r="FJ1598" s="109"/>
      <c r="FS1598" s="162"/>
      <c r="GK1598" s="164"/>
      <c r="GU1598" s="162"/>
      <c r="GW1598" s="109"/>
      <c r="GY1598" s="162"/>
      <c r="HL1598" s="275" t="s">
        <v>1606</v>
      </c>
      <c r="HM1598" s="275">
        <v>44890.35</v>
      </c>
    </row>
    <row r="1599" spans="1:221" s="69" customFormat="1" ht="76.5" customHeight="1" x14ac:dyDescent="0.85">
      <c r="A1599" s="162"/>
      <c r="B1599" s="82">
        <v>7</v>
      </c>
      <c r="C1599" s="72" t="s">
        <v>1176</v>
      </c>
      <c r="D1599" s="84">
        <v>14050777.360000001</v>
      </c>
      <c r="E1599" s="83">
        <v>0</v>
      </c>
      <c r="F1599" s="84">
        <v>0</v>
      </c>
      <c r="G1599" s="84">
        <v>478212</v>
      </c>
      <c r="H1599" s="84">
        <v>0</v>
      </c>
      <c r="I1599" s="84">
        <v>0</v>
      </c>
      <c r="J1599" s="84">
        <v>0</v>
      </c>
      <c r="K1599" s="134">
        <v>0</v>
      </c>
      <c r="L1599" s="84">
        <v>0</v>
      </c>
      <c r="M1599" s="84">
        <v>2029.46</v>
      </c>
      <c r="N1599" s="84">
        <v>13364918.4</v>
      </c>
      <c r="O1599" s="84">
        <v>0</v>
      </c>
      <c r="P1599" s="84">
        <v>0</v>
      </c>
      <c r="Q1599" s="84">
        <v>0</v>
      </c>
      <c r="R1599" s="84">
        <v>0</v>
      </c>
      <c r="S1599" s="84">
        <v>0</v>
      </c>
      <c r="T1599" s="84">
        <v>0</v>
      </c>
      <c r="U1599" s="84">
        <v>0</v>
      </c>
      <c r="V1599" s="84">
        <v>0</v>
      </c>
      <c r="W1599" s="84">
        <v>0</v>
      </c>
      <c r="X1599" s="84">
        <v>0</v>
      </c>
      <c r="Y1599" s="84">
        <v>0</v>
      </c>
      <c r="Z1599" s="84">
        <v>0</v>
      </c>
      <c r="AA1599" s="84">
        <v>0</v>
      </c>
      <c r="AB1599" s="84">
        <v>0</v>
      </c>
      <c r="AC1599" s="84">
        <v>207646.96</v>
      </c>
      <c r="AD1599" s="84">
        <v>0</v>
      </c>
      <c r="AE1599" s="84">
        <v>0</v>
      </c>
      <c r="AF1599" s="206" t="s">
        <v>262</v>
      </c>
      <c r="AG1599" s="206">
        <v>2021</v>
      </c>
      <c r="AH1599" s="206">
        <v>2021</v>
      </c>
      <c r="AI1599" s="76"/>
      <c r="AJ1599" s="76"/>
      <c r="AK1599" s="81"/>
      <c r="AL1599" s="76"/>
      <c r="AM1599" s="76"/>
      <c r="AR1599" s="84"/>
      <c r="AS1599" s="109"/>
      <c r="BC1599" s="162"/>
      <c r="BO1599" s="162"/>
      <c r="BR1599" s="109"/>
      <c r="CE1599" s="162"/>
      <c r="CH1599" s="162"/>
      <c r="EG1599" s="49"/>
      <c r="EI1599" s="109"/>
      <c r="ER1599" s="162"/>
      <c r="FF1599" s="49"/>
      <c r="FI1599" s="109"/>
      <c r="FJ1599" s="109"/>
      <c r="FS1599" s="162"/>
      <c r="GK1599" s="164"/>
      <c r="GU1599" s="162"/>
      <c r="GW1599" s="109"/>
      <c r="HL1599" s="69" t="s">
        <v>1607</v>
      </c>
      <c r="HM1599" s="69">
        <v>52429.26</v>
      </c>
    </row>
    <row r="1600" spans="1:221" s="275" customFormat="1" ht="76.5" x14ac:dyDescent="0.85">
      <c r="B1600" s="279" t="s">
        <v>798</v>
      </c>
      <c r="C1600" s="16"/>
      <c r="D1600" s="490">
        <v>14768262.390000001</v>
      </c>
      <c r="E1600" s="278">
        <v>0</v>
      </c>
      <c r="F1600" s="278">
        <v>0</v>
      </c>
      <c r="G1600" s="278">
        <v>0</v>
      </c>
      <c r="H1600" s="278">
        <v>0</v>
      </c>
      <c r="I1600" s="278">
        <v>0</v>
      </c>
      <c r="J1600" s="278">
        <v>0</v>
      </c>
      <c r="K1600" s="134">
        <v>0</v>
      </c>
      <c r="L1600" s="278">
        <v>0</v>
      </c>
      <c r="M1600" s="278">
        <v>2133.8000000000002</v>
      </c>
      <c r="N1600" s="278">
        <v>14550012.199999999</v>
      </c>
      <c r="O1600" s="278">
        <v>0</v>
      </c>
      <c r="P1600" s="278">
        <v>0</v>
      </c>
      <c r="Q1600" s="278">
        <v>0</v>
      </c>
      <c r="R1600" s="278">
        <v>0</v>
      </c>
      <c r="S1600" s="278">
        <v>0</v>
      </c>
      <c r="T1600" s="278">
        <v>0</v>
      </c>
      <c r="U1600" s="278">
        <v>0</v>
      </c>
      <c r="V1600" s="278">
        <v>0</v>
      </c>
      <c r="W1600" s="278">
        <v>0</v>
      </c>
      <c r="X1600" s="278">
        <v>0</v>
      </c>
      <c r="Y1600" s="278">
        <v>0</v>
      </c>
      <c r="Z1600" s="278">
        <v>0</v>
      </c>
      <c r="AA1600" s="278">
        <v>0</v>
      </c>
      <c r="AB1600" s="278">
        <v>0</v>
      </c>
      <c r="AC1600" s="84">
        <v>218250.18999999997</v>
      </c>
      <c r="AD1600" s="278">
        <v>0</v>
      </c>
      <c r="AE1600" s="278">
        <v>0</v>
      </c>
      <c r="AF1600" s="277" t="s">
        <v>1604</v>
      </c>
      <c r="AG1600" s="277" t="s">
        <v>1604</v>
      </c>
      <c r="AH1600" s="277" t="s">
        <v>1604</v>
      </c>
      <c r="AI1600" s="76"/>
      <c r="AJ1600" s="78"/>
      <c r="AK1600" s="81"/>
      <c r="AL1600" s="76"/>
      <c r="AM1600" s="76"/>
      <c r="AR1600" s="280"/>
      <c r="AS1600" s="109"/>
      <c r="BC1600" s="162"/>
      <c r="BO1600" s="162"/>
      <c r="BR1600" s="109"/>
      <c r="BV1600" s="69" t="b">
        <f>D1600=(E1600+F1600+G1600+H1600+I1600+L1600+N1600+P1600+R1600+T1600+U1600+V1600+AA1600+AB1600+AC1600+AD1600+AE1600)</f>
        <v>1</v>
      </c>
      <c r="CE1600" s="162"/>
      <c r="CH1600" s="162"/>
      <c r="EG1600" s="49"/>
      <c r="EI1600" s="109"/>
      <c r="ER1600" s="162"/>
      <c r="FF1600" s="49"/>
      <c r="FI1600" s="281"/>
      <c r="FJ1600" s="109"/>
      <c r="FS1600" s="162"/>
      <c r="GK1600" s="164"/>
      <c r="GU1600" s="162"/>
      <c r="GW1600" s="109"/>
      <c r="GY1600" s="162"/>
      <c r="HL1600" s="275" t="s">
        <v>1606</v>
      </c>
      <c r="HM1600" s="275">
        <v>44890.35</v>
      </c>
    </row>
    <row r="1601" spans="1:221" s="275" customFormat="1" ht="63" x14ac:dyDescent="0.85">
      <c r="A1601" s="162"/>
      <c r="B1601" s="82">
        <v>8</v>
      </c>
      <c r="C1601" s="16" t="s">
        <v>2645</v>
      </c>
      <c r="D1601" s="84">
        <v>5649753.0899999999</v>
      </c>
      <c r="E1601" s="83">
        <v>0</v>
      </c>
      <c r="F1601" s="84">
        <v>0</v>
      </c>
      <c r="G1601" s="84">
        <v>0</v>
      </c>
      <c r="H1601" s="84">
        <v>0</v>
      </c>
      <c r="I1601" s="84">
        <v>0</v>
      </c>
      <c r="J1601" s="84">
        <v>0</v>
      </c>
      <c r="K1601" s="134">
        <v>0</v>
      </c>
      <c r="L1601" s="84">
        <v>0</v>
      </c>
      <c r="M1601" s="84">
        <v>818.4</v>
      </c>
      <c r="N1601" s="84">
        <v>5566259.2000000002</v>
      </c>
      <c r="O1601" s="84">
        <v>0</v>
      </c>
      <c r="P1601" s="84">
        <v>0</v>
      </c>
      <c r="Q1601" s="84">
        <v>0</v>
      </c>
      <c r="R1601" s="84">
        <v>0</v>
      </c>
      <c r="S1601" s="84">
        <v>0</v>
      </c>
      <c r="T1601" s="84">
        <v>0</v>
      </c>
      <c r="U1601" s="84">
        <v>0</v>
      </c>
      <c r="V1601" s="84">
        <v>0</v>
      </c>
      <c r="W1601" s="84">
        <v>0</v>
      </c>
      <c r="X1601" s="84">
        <v>0</v>
      </c>
      <c r="Y1601" s="84">
        <v>0</v>
      </c>
      <c r="Z1601" s="84">
        <v>0</v>
      </c>
      <c r="AA1601" s="84">
        <v>0</v>
      </c>
      <c r="AB1601" s="84">
        <v>0</v>
      </c>
      <c r="AC1601" s="84">
        <v>83493.89</v>
      </c>
      <c r="AD1601" s="84">
        <v>0</v>
      </c>
      <c r="AE1601" s="84">
        <v>0</v>
      </c>
      <c r="AF1601" s="206" t="s">
        <v>262</v>
      </c>
      <c r="AG1601" s="206">
        <v>2021</v>
      </c>
      <c r="AH1601" s="206">
        <v>2021</v>
      </c>
      <c r="AI1601" s="76"/>
      <c r="AJ1601" s="76"/>
      <c r="AK1601" s="81"/>
      <c r="AL1601" s="76"/>
      <c r="AM1601" s="76"/>
      <c r="AR1601" s="280"/>
      <c r="AS1601" s="109"/>
      <c r="BC1601" s="162"/>
      <c r="BO1601" s="162"/>
      <c r="BR1601" s="109"/>
      <c r="CE1601" s="162"/>
      <c r="CH1601" s="162"/>
      <c r="EG1601" s="49"/>
      <c r="EI1601" s="109"/>
      <c r="ER1601" s="162"/>
      <c r="FF1601" s="49"/>
      <c r="FI1601" s="109"/>
      <c r="FJ1601" s="109"/>
      <c r="FS1601" s="162"/>
      <c r="GK1601" s="164"/>
      <c r="GU1601" s="162"/>
      <c r="GW1601" s="109"/>
      <c r="HL1601" s="275" t="s">
        <v>1607</v>
      </c>
      <c r="HM1601" s="275">
        <v>52429.26</v>
      </c>
    </row>
    <row r="1602" spans="1:221" s="275" customFormat="1" ht="63" x14ac:dyDescent="0.85">
      <c r="A1602" s="162"/>
      <c r="B1602" s="82">
        <v>9</v>
      </c>
      <c r="C1602" s="16" t="s">
        <v>2646</v>
      </c>
      <c r="D1602" s="84">
        <v>4715319.53</v>
      </c>
      <c r="E1602" s="83">
        <v>0</v>
      </c>
      <c r="F1602" s="84">
        <v>0</v>
      </c>
      <c r="G1602" s="84">
        <v>0</v>
      </c>
      <c r="H1602" s="84">
        <v>0</v>
      </c>
      <c r="I1602" s="84">
        <v>0</v>
      </c>
      <c r="J1602" s="84">
        <v>0</v>
      </c>
      <c r="K1602" s="134">
        <v>0</v>
      </c>
      <c r="L1602" s="84">
        <v>0</v>
      </c>
      <c r="M1602" s="84">
        <v>730.4</v>
      </c>
      <c r="N1602" s="84">
        <v>4645635</v>
      </c>
      <c r="O1602" s="84">
        <v>0</v>
      </c>
      <c r="P1602" s="84">
        <v>0</v>
      </c>
      <c r="Q1602" s="84">
        <v>0</v>
      </c>
      <c r="R1602" s="84">
        <v>0</v>
      </c>
      <c r="S1602" s="84">
        <v>0</v>
      </c>
      <c r="T1602" s="84">
        <v>0</v>
      </c>
      <c r="U1602" s="84">
        <v>0</v>
      </c>
      <c r="V1602" s="84">
        <v>0</v>
      </c>
      <c r="W1602" s="84">
        <v>0</v>
      </c>
      <c r="X1602" s="84">
        <v>0</v>
      </c>
      <c r="Y1602" s="84">
        <v>0</v>
      </c>
      <c r="Z1602" s="84">
        <v>0</v>
      </c>
      <c r="AA1602" s="84">
        <v>0</v>
      </c>
      <c r="AB1602" s="84">
        <v>0</v>
      </c>
      <c r="AC1602" s="29">
        <v>69684.53</v>
      </c>
      <c r="AD1602" s="84">
        <v>0</v>
      </c>
      <c r="AE1602" s="84">
        <v>0</v>
      </c>
      <c r="AF1602" s="206" t="s">
        <v>262</v>
      </c>
      <c r="AG1602" s="206">
        <v>2021</v>
      </c>
      <c r="AH1602" s="206">
        <v>2021</v>
      </c>
      <c r="AI1602" s="76"/>
      <c r="AJ1602" s="76"/>
      <c r="AK1602" s="81"/>
      <c r="AL1602" s="76"/>
      <c r="AM1602" s="76"/>
      <c r="AR1602" s="280"/>
      <c r="AS1602" s="109"/>
      <c r="BC1602" s="162"/>
      <c r="BO1602" s="162"/>
      <c r="BR1602" s="109"/>
      <c r="CE1602" s="162"/>
      <c r="CH1602" s="162"/>
      <c r="EG1602" s="49"/>
      <c r="EI1602" s="109"/>
      <c r="ER1602" s="162"/>
      <c r="FF1602" s="49"/>
      <c r="FI1602" s="109"/>
      <c r="FJ1602" s="109"/>
      <c r="FS1602" s="162"/>
      <c r="GK1602" s="164"/>
      <c r="GU1602" s="162"/>
      <c r="GW1602" s="109"/>
      <c r="HL1602" s="275" t="s">
        <v>1607</v>
      </c>
      <c r="HM1602" s="275">
        <v>52429.26</v>
      </c>
    </row>
    <row r="1603" spans="1:221" s="275" customFormat="1" ht="63" x14ac:dyDescent="0.85">
      <c r="A1603" s="162"/>
      <c r="B1603" s="82">
        <v>10</v>
      </c>
      <c r="C1603" s="16" t="s">
        <v>2647</v>
      </c>
      <c r="D1603" s="84">
        <v>4403189.7699999996</v>
      </c>
      <c r="E1603" s="83">
        <v>0</v>
      </c>
      <c r="F1603" s="84">
        <v>0</v>
      </c>
      <c r="G1603" s="84">
        <v>0</v>
      </c>
      <c r="H1603" s="84">
        <v>0</v>
      </c>
      <c r="I1603" s="84">
        <v>0</v>
      </c>
      <c r="J1603" s="84">
        <v>0</v>
      </c>
      <c r="K1603" s="134">
        <v>0</v>
      </c>
      <c r="L1603" s="84">
        <v>0</v>
      </c>
      <c r="M1603" s="84">
        <v>585</v>
      </c>
      <c r="N1603" s="166">
        <v>4338118</v>
      </c>
      <c r="O1603" s="84">
        <v>0</v>
      </c>
      <c r="P1603" s="84">
        <v>0</v>
      </c>
      <c r="Q1603" s="84">
        <v>0</v>
      </c>
      <c r="R1603" s="84">
        <v>0</v>
      </c>
      <c r="S1603" s="84">
        <v>0</v>
      </c>
      <c r="T1603" s="84">
        <v>0</v>
      </c>
      <c r="U1603" s="84">
        <v>0</v>
      </c>
      <c r="V1603" s="84">
        <v>0</v>
      </c>
      <c r="W1603" s="84">
        <v>0</v>
      </c>
      <c r="X1603" s="84">
        <v>0</v>
      </c>
      <c r="Y1603" s="84">
        <v>0</v>
      </c>
      <c r="Z1603" s="84">
        <v>0</v>
      </c>
      <c r="AA1603" s="84">
        <v>0</v>
      </c>
      <c r="AB1603" s="84">
        <v>0</v>
      </c>
      <c r="AC1603" s="84">
        <v>65071.77</v>
      </c>
      <c r="AD1603" s="84">
        <v>0</v>
      </c>
      <c r="AE1603" s="84">
        <v>0</v>
      </c>
      <c r="AF1603" s="206" t="s">
        <v>262</v>
      </c>
      <c r="AG1603" s="206">
        <v>2021</v>
      </c>
      <c r="AH1603" s="206">
        <v>2021</v>
      </c>
      <c r="AI1603" s="76"/>
      <c r="AJ1603" s="76"/>
      <c r="AK1603" s="81"/>
      <c r="AL1603" s="76"/>
      <c r="AM1603" s="76"/>
      <c r="AR1603" s="280"/>
      <c r="AS1603" s="109"/>
      <c r="BC1603" s="162"/>
      <c r="BO1603" s="162"/>
      <c r="BR1603" s="109"/>
      <c r="CE1603" s="162"/>
      <c r="CH1603" s="162"/>
      <c r="EG1603" s="49"/>
      <c r="EI1603" s="109"/>
      <c r="ER1603" s="162"/>
      <c r="FF1603" s="49"/>
      <c r="FI1603" s="109"/>
      <c r="FJ1603" s="109"/>
      <c r="FS1603" s="162"/>
      <c r="GK1603" s="164"/>
      <c r="GU1603" s="162"/>
      <c r="GW1603" s="109"/>
      <c r="HL1603" s="275" t="s">
        <v>1607</v>
      </c>
      <c r="HM1603" s="275">
        <v>52429.26</v>
      </c>
    </row>
    <row r="1604" spans="1:221" s="275" customFormat="1" ht="76.5" x14ac:dyDescent="0.85">
      <c r="B1604" s="327" t="s">
        <v>3054</v>
      </c>
      <c r="C1604" s="328"/>
      <c r="D1604" s="490">
        <v>6455757</v>
      </c>
      <c r="E1604" s="84">
        <v>0</v>
      </c>
      <c r="F1604" s="84">
        <v>0</v>
      </c>
      <c r="G1604" s="84">
        <v>0</v>
      </c>
      <c r="H1604" s="84">
        <v>0</v>
      </c>
      <c r="I1604" s="84">
        <v>0</v>
      </c>
      <c r="J1604" s="84">
        <v>0</v>
      </c>
      <c r="K1604" s="134">
        <v>0</v>
      </c>
      <c r="L1604" s="84">
        <v>0</v>
      </c>
      <c r="M1604" s="84">
        <v>859.01</v>
      </c>
      <c r="N1604" s="84">
        <v>6455757</v>
      </c>
      <c r="O1604" s="84">
        <v>0</v>
      </c>
      <c r="P1604" s="84">
        <v>0</v>
      </c>
      <c r="Q1604" s="84">
        <v>0</v>
      </c>
      <c r="R1604" s="84">
        <v>0</v>
      </c>
      <c r="S1604" s="84">
        <v>0</v>
      </c>
      <c r="T1604" s="84">
        <v>0</v>
      </c>
      <c r="U1604" s="84">
        <v>0</v>
      </c>
      <c r="V1604" s="84">
        <v>0</v>
      </c>
      <c r="W1604" s="84">
        <v>0</v>
      </c>
      <c r="X1604" s="84">
        <v>0</v>
      </c>
      <c r="Y1604" s="84">
        <v>0</v>
      </c>
      <c r="Z1604" s="84">
        <v>0</v>
      </c>
      <c r="AA1604" s="84">
        <v>0</v>
      </c>
      <c r="AB1604" s="84">
        <v>0</v>
      </c>
      <c r="AC1604" s="84">
        <v>0</v>
      </c>
      <c r="AD1604" s="84">
        <v>0</v>
      </c>
      <c r="AE1604" s="84">
        <v>0</v>
      </c>
      <c r="AF1604" s="277" t="s">
        <v>1604</v>
      </c>
      <c r="AG1604" s="277" t="s">
        <v>1604</v>
      </c>
      <c r="AH1604" s="277" t="s">
        <v>1604</v>
      </c>
      <c r="AI1604" s="80"/>
      <c r="AJ1604" s="76"/>
      <c r="AK1604" s="80"/>
      <c r="AL1604" s="80"/>
      <c r="AM1604" s="80"/>
      <c r="BV1604" s="69" t="b">
        <f t="shared" ref="BV1604:BV1605" si="149">D1604=(E1604+F1604+G1604+H1604+I1604+L1604+N1604+P1604+R1604+T1604+U1604+V1604+AA1604+AB1604+AC1604+AD1604+AE1604)</f>
        <v>1</v>
      </c>
      <c r="HL1604" s="275" t="s">
        <v>1605</v>
      </c>
      <c r="HM1604" s="275">
        <v>53254.36</v>
      </c>
    </row>
    <row r="1605" spans="1:221" s="275" customFormat="1" ht="76.5" x14ac:dyDescent="0.85">
      <c r="B1605" s="279" t="s">
        <v>837</v>
      </c>
      <c r="C1605" s="16"/>
      <c r="D1605" s="490">
        <v>6455757</v>
      </c>
      <c r="E1605" s="278">
        <v>0</v>
      </c>
      <c r="F1605" s="278">
        <v>0</v>
      </c>
      <c r="G1605" s="278">
        <v>0</v>
      </c>
      <c r="H1605" s="278">
        <v>0</v>
      </c>
      <c r="I1605" s="278">
        <v>0</v>
      </c>
      <c r="J1605" s="278">
        <v>0</v>
      </c>
      <c r="K1605" s="134">
        <v>0</v>
      </c>
      <c r="L1605" s="278">
        <v>0</v>
      </c>
      <c r="M1605" s="278">
        <v>859.01</v>
      </c>
      <c r="N1605" s="278">
        <v>6455757</v>
      </c>
      <c r="O1605" s="278">
        <v>0</v>
      </c>
      <c r="P1605" s="278">
        <v>0</v>
      </c>
      <c r="Q1605" s="278">
        <v>0</v>
      </c>
      <c r="R1605" s="278">
        <v>0</v>
      </c>
      <c r="S1605" s="278">
        <v>0</v>
      </c>
      <c r="T1605" s="278">
        <v>0</v>
      </c>
      <c r="U1605" s="278">
        <v>0</v>
      </c>
      <c r="V1605" s="278">
        <v>0</v>
      </c>
      <c r="W1605" s="278">
        <v>0</v>
      </c>
      <c r="X1605" s="278">
        <v>0</v>
      </c>
      <c r="Y1605" s="278">
        <v>0</v>
      </c>
      <c r="Z1605" s="278">
        <v>0</v>
      </c>
      <c r="AA1605" s="278">
        <v>0</v>
      </c>
      <c r="AB1605" s="278">
        <v>0</v>
      </c>
      <c r="AC1605" s="84">
        <v>0</v>
      </c>
      <c r="AD1605" s="278">
        <v>0</v>
      </c>
      <c r="AE1605" s="278">
        <v>0</v>
      </c>
      <c r="AF1605" s="277" t="s">
        <v>1604</v>
      </c>
      <c r="AG1605" s="277" t="s">
        <v>1604</v>
      </c>
      <c r="AH1605" s="277" t="s">
        <v>1604</v>
      </c>
      <c r="AI1605" s="76"/>
      <c r="AJ1605" s="78"/>
      <c r="AK1605" s="81"/>
      <c r="AL1605" s="76"/>
      <c r="AM1605" s="76"/>
      <c r="AR1605" s="280"/>
      <c r="AS1605" s="109"/>
      <c r="BC1605" s="162"/>
      <c r="BO1605" s="162"/>
      <c r="BR1605" s="109"/>
      <c r="BV1605" s="69" t="b">
        <f t="shared" si="149"/>
        <v>1</v>
      </c>
      <c r="CE1605" s="162"/>
      <c r="CH1605" s="162"/>
      <c r="EG1605" s="49"/>
      <c r="EI1605" s="109"/>
      <c r="ER1605" s="162"/>
      <c r="FF1605" s="49"/>
      <c r="FI1605" s="281"/>
      <c r="FJ1605" s="109"/>
      <c r="FS1605" s="162"/>
      <c r="GK1605" s="164"/>
      <c r="GU1605" s="162"/>
      <c r="GW1605" s="109"/>
      <c r="GY1605" s="162"/>
      <c r="HL1605" s="275" t="s">
        <v>1606</v>
      </c>
      <c r="HM1605" s="275">
        <v>44890.35</v>
      </c>
    </row>
    <row r="1606" spans="1:221" s="275" customFormat="1" ht="63" x14ac:dyDescent="0.85">
      <c r="A1606" s="162"/>
      <c r="B1606" s="82">
        <v>1</v>
      </c>
      <c r="C1606" s="16" t="s">
        <v>3055</v>
      </c>
      <c r="D1606" s="84">
        <v>6455757</v>
      </c>
      <c r="E1606" s="83">
        <v>0</v>
      </c>
      <c r="F1606" s="84">
        <v>0</v>
      </c>
      <c r="G1606" s="84">
        <v>0</v>
      </c>
      <c r="H1606" s="84">
        <v>0</v>
      </c>
      <c r="I1606" s="84">
        <v>0</v>
      </c>
      <c r="J1606" s="84">
        <v>0</v>
      </c>
      <c r="K1606" s="134">
        <v>0</v>
      </c>
      <c r="L1606" s="84">
        <v>0</v>
      </c>
      <c r="M1606" s="84">
        <v>859.01</v>
      </c>
      <c r="N1606" s="166">
        <v>6455757</v>
      </c>
      <c r="O1606" s="84">
        <v>0</v>
      </c>
      <c r="P1606" s="84">
        <v>0</v>
      </c>
      <c r="Q1606" s="84">
        <v>0</v>
      </c>
      <c r="R1606" s="84">
        <v>0</v>
      </c>
      <c r="S1606" s="84">
        <v>0</v>
      </c>
      <c r="T1606" s="84">
        <v>0</v>
      </c>
      <c r="U1606" s="84">
        <v>0</v>
      </c>
      <c r="V1606" s="84">
        <v>0</v>
      </c>
      <c r="W1606" s="84">
        <v>0</v>
      </c>
      <c r="X1606" s="84">
        <v>0</v>
      </c>
      <c r="Y1606" s="84">
        <v>0</v>
      </c>
      <c r="Z1606" s="84">
        <v>0</v>
      </c>
      <c r="AA1606" s="84">
        <v>0</v>
      </c>
      <c r="AB1606" s="84">
        <v>0</v>
      </c>
      <c r="AC1606" s="84">
        <v>0</v>
      </c>
      <c r="AD1606" s="84">
        <v>0</v>
      </c>
      <c r="AE1606" s="84">
        <v>0</v>
      </c>
      <c r="AF1606" s="206" t="s">
        <v>262</v>
      </c>
      <c r="AG1606" s="206">
        <v>2022</v>
      </c>
      <c r="AH1606" s="206" t="s">
        <v>262</v>
      </c>
      <c r="AI1606" s="76"/>
      <c r="AJ1606" s="76"/>
      <c r="AK1606" s="81"/>
      <c r="AL1606" s="76"/>
      <c r="AM1606" s="76"/>
      <c r="AR1606" s="280"/>
      <c r="AS1606" s="109"/>
      <c r="BC1606" s="162"/>
      <c r="BO1606" s="162"/>
      <c r="BR1606" s="109"/>
      <c r="CE1606" s="162"/>
      <c r="CH1606" s="162"/>
      <c r="EG1606" s="49"/>
      <c r="EI1606" s="109"/>
      <c r="ER1606" s="162"/>
      <c r="FF1606" s="49"/>
      <c r="FI1606" s="109"/>
      <c r="FJ1606" s="109"/>
      <c r="FS1606" s="162"/>
      <c r="GK1606" s="164"/>
      <c r="GU1606" s="162"/>
      <c r="GW1606" s="109"/>
    </row>
    <row r="1655" spans="3:3" x14ac:dyDescent="0.25">
      <c r="C1655" s="14" t="s">
        <v>697</v>
      </c>
    </row>
  </sheetData>
  <mergeCells count="51">
    <mergeCell ref="B1503:C1503"/>
    <mergeCell ref="AG11:AG17"/>
    <mergeCell ref="E12:J12"/>
    <mergeCell ref="K12:L16"/>
    <mergeCell ref="M12:N16"/>
    <mergeCell ref="O12:P16"/>
    <mergeCell ref="Q12:R16"/>
    <mergeCell ref="AD12:AD16"/>
    <mergeCell ref="AE12:AE16"/>
    <mergeCell ref="S12:T16"/>
    <mergeCell ref="E11:T11"/>
    <mergeCell ref="G13:G16"/>
    <mergeCell ref="H13:H16"/>
    <mergeCell ref="I13:I16"/>
    <mergeCell ref="X12:X16"/>
    <mergeCell ref="Y12:Y16"/>
    <mergeCell ref="W1:AH1"/>
    <mergeCell ref="V2:AH2"/>
    <mergeCell ref="V3:AH3"/>
    <mergeCell ref="B4:AH4"/>
    <mergeCell ref="B5:AH5"/>
    <mergeCell ref="B6:AH6"/>
    <mergeCell ref="C7:AH8"/>
    <mergeCell ref="C9:AH9"/>
    <mergeCell ref="AB12:AB16"/>
    <mergeCell ref="AC12:AC16"/>
    <mergeCell ref="E13:E16"/>
    <mergeCell ref="F13:F16"/>
    <mergeCell ref="U11:AE11"/>
    <mergeCell ref="AF11:AF17"/>
    <mergeCell ref="U12:U16"/>
    <mergeCell ref="V12:V16"/>
    <mergeCell ref="W12:W16"/>
    <mergeCell ref="B7:B8"/>
    <mergeCell ref="J13:J16"/>
    <mergeCell ref="B1604:C1604"/>
    <mergeCell ref="B1576:AH1576"/>
    <mergeCell ref="AH11:AH17"/>
    <mergeCell ref="B1493:AH1493"/>
    <mergeCell ref="B1494:AH1494"/>
    <mergeCell ref="B1496:C1496"/>
    <mergeCell ref="Z12:Z16"/>
    <mergeCell ref="AA12:AA16"/>
    <mergeCell ref="B1495:C1495"/>
    <mergeCell ref="B1512:AH1512"/>
    <mergeCell ref="B1587:C1587"/>
    <mergeCell ref="D11:D16"/>
    <mergeCell ref="B11:B17"/>
    <mergeCell ref="C11:C17"/>
    <mergeCell ref="B1578:C1578"/>
    <mergeCell ref="B1577:C1577"/>
  </mergeCells>
  <phoneticPr fontId="42" type="noConversion"/>
  <conditionalFormatting sqref="C715">
    <cfRule type="duplicateValues" dxfId="16" priority="25"/>
  </conditionalFormatting>
  <conditionalFormatting sqref="C716">
    <cfRule type="duplicateValues" dxfId="15" priority="24"/>
  </conditionalFormatting>
  <conditionalFormatting sqref="C851 C839:C849">
    <cfRule type="duplicateValues" dxfId="14" priority="23"/>
  </conditionalFormatting>
  <conditionalFormatting sqref="C692:C713 C674:C678 C680:C690 C715:C716">
    <cfRule type="duplicateValues" dxfId="13" priority="21"/>
  </conditionalFormatting>
  <conditionalFormatting sqref="C644 C558:C628 C631:C641">
    <cfRule type="duplicateValues" dxfId="12" priority="20"/>
  </conditionalFormatting>
  <conditionalFormatting sqref="C691">
    <cfRule type="duplicateValues" dxfId="11" priority="19"/>
  </conditionalFormatting>
  <conditionalFormatting sqref="C679">
    <cfRule type="duplicateValues" dxfId="10" priority="18"/>
  </conditionalFormatting>
  <conditionalFormatting sqref="C1224">
    <cfRule type="duplicateValues" dxfId="9" priority="15"/>
  </conditionalFormatting>
  <conditionalFormatting sqref="C1225">
    <cfRule type="duplicateValues" dxfId="8" priority="14"/>
  </conditionalFormatting>
  <conditionalFormatting sqref="C1295:C1296">
    <cfRule type="duplicateValues" dxfId="7" priority="13"/>
  </conditionalFormatting>
  <conditionalFormatting sqref="C714">
    <cfRule type="duplicateValues" dxfId="6" priority="12"/>
  </conditionalFormatting>
  <conditionalFormatting sqref="C1178">
    <cfRule type="duplicateValues" dxfId="5" priority="11"/>
  </conditionalFormatting>
  <conditionalFormatting sqref="C1054">
    <cfRule type="duplicateValues" dxfId="4" priority="10"/>
  </conditionalFormatting>
  <conditionalFormatting sqref="C1213">
    <cfRule type="duplicateValues" dxfId="3" priority="7"/>
  </conditionalFormatting>
  <conditionalFormatting sqref="C718:C787">
    <cfRule type="duplicateValues" dxfId="2" priority="892"/>
  </conditionalFormatting>
  <conditionalFormatting sqref="C1179:C1200 C1159:C1177">
    <cfRule type="duplicateValues" dxfId="1" priority="893"/>
  </conditionalFormatting>
  <conditionalFormatting sqref="C1201">
    <cfRule type="duplicateValues" dxfId="0" priority="1"/>
  </conditionalFormatting>
  <pageMargins left="0" right="0.16" top="0.39370078740157483" bottom="0.39370078740157483" header="0" footer="0"/>
  <pageSetup paperSize="8" scale="10" fitToHeight="0" orientation="landscape" r:id="rId1"/>
  <headerFooter differentFirst="1">
    <oddHeader>&amp;C&amp;48&amp;P</oddHeader>
  </headerFooter>
  <colBreaks count="1" manualBreakCount="1">
    <brk id="34" max="160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Z1600"/>
  <sheetViews>
    <sheetView view="pageBreakPreview" topLeftCell="A7" zoomScale="30" zoomScaleNormal="40" zoomScaleSheetLayoutView="30" workbookViewId="0">
      <pane xSplit="3" ySplit="6" topLeftCell="G265" activePane="bottomRight" state="frozen"/>
      <selection activeCell="H41" sqref="H41"/>
      <selection pane="topRight" activeCell="H41" sqref="H41"/>
      <selection pane="bottomLeft" activeCell="H41" sqref="H41"/>
      <selection pane="bottomRight" activeCell="T14" sqref="T14"/>
    </sheetView>
  </sheetViews>
  <sheetFormatPr defaultRowHeight="15" x14ac:dyDescent="0.25"/>
  <cols>
    <col min="1" max="1" width="9.140625" style="3" hidden="1" customWidth="1"/>
    <col min="2" max="2" width="19.42578125" style="243" customWidth="1"/>
    <col min="3" max="3" width="168.7109375" style="3" bestFit="1" customWidth="1"/>
    <col min="4" max="4" width="35.140625" style="3" customWidth="1"/>
    <col min="5" max="5" width="29.28515625" style="243" customWidth="1"/>
    <col min="6" max="6" width="52.140625" style="3" customWidth="1"/>
    <col min="7" max="7" width="16.85546875" style="3" customWidth="1"/>
    <col min="8" max="8" width="17" style="3" customWidth="1"/>
    <col min="9" max="9" width="35.7109375" style="3" customWidth="1"/>
    <col min="10" max="10" width="34.7109375" style="3" customWidth="1"/>
    <col min="11" max="11" width="34.28515625" style="3" customWidth="1"/>
    <col min="12" max="12" width="22" style="244" customWidth="1"/>
    <col min="13" max="13" width="37.42578125" style="243" customWidth="1"/>
    <col min="14" max="14" width="61.85546875" style="243" customWidth="1"/>
    <col min="15" max="15" width="136.85546875" style="245" customWidth="1"/>
    <col min="16" max="16" width="46.7109375" style="8" customWidth="1"/>
    <col min="17" max="17" width="40.42578125" style="8" customWidth="1"/>
    <col min="18" max="19" width="40.5703125" style="8" customWidth="1"/>
    <col min="20" max="20" width="41.42578125" style="8" customWidth="1"/>
    <col min="21" max="21" width="37.5703125" style="8" customWidth="1"/>
    <col min="22" max="22" width="35.140625" style="8" customWidth="1"/>
    <col min="23" max="23" width="46.7109375" style="3" hidden="1" customWidth="1"/>
    <col min="24" max="24" width="47.7109375" style="3" hidden="1" customWidth="1"/>
    <col min="25" max="25" width="50.140625" style="3" hidden="1" customWidth="1"/>
    <col min="26" max="32" width="38.140625" style="3" hidden="1" customWidth="1"/>
    <col min="33" max="33" width="38.140625" style="8" hidden="1" customWidth="1"/>
    <col min="34" max="34" width="38.140625" style="3" hidden="1" customWidth="1"/>
    <col min="35" max="35" width="38.140625" style="8" hidden="1" customWidth="1"/>
    <col min="36" max="36" width="38.140625" style="3" hidden="1" customWidth="1"/>
    <col min="37" max="37" width="38.140625" style="8" hidden="1" customWidth="1"/>
    <col min="38" max="38" width="38.140625" style="3" hidden="1" customWidth="1"/>
    <col min="39" max="39" width="38.140625" style="8" hidden="1" customWidth="1"/>
    <col min="40" max="41" width="38.140625" style="3" hidden="1" customWidth="1"/>
    <col min="42" max="42" width="38.140625" style="8" hidden="1" customWidth="1"/>
    <col min="43" max="62" width="38.140625" style="3" hidden="1" customWidth="1"/>
    <col min="63" max="69" width="0" style="3" hidden="1" customWidth="1"/>
    <col min="70" max="111" width="9.140625" style="3"/>
    <col min="112" max="112" width="20.5703125" style="3" bestFit="1" customWidth="1"/>
    <col min="113" max="16384" width="9.140625" style="3"/>
  </cols>
  <sheetData>
    <row r="1" spans="1:45" ht="36" x14ac:dyDescent="0.55000000000000004">
      <c r="B1" s="12"/>
      <c r="C1" s="14"/>
      <c r="D1" s="12"/>
      <c r="E1" s="207"/>
      <c r="F1" s="12"/>
      <c r="G1" s="12"/>
      <c r="H1" s="12"/>
      <c r="I1" s="12"/>
      <c r="J1" s="12"/>
      <c r="K1" s="208"/>
      <c r="L1" s="12"/>
      <c r="M1" s="13"/>
      <c r="N1" s="207"/>
      <c r="O1" s="209"/>
      <c r="P1" s="209"/>
      <c r="Q1" s="209"/>
      <c r="R1" s="209"/>
      <c r="S1" s="209"/>
      <c r="T1" s="351" t="s">
        <v>940</v>
      </c>
      <c r="U1" s="351"/>
      <c r="V1" s="351"/>
    </row>
    <row r="2" spans="1:45" ht="112.5" customHeight="1" x14ac:dyDescent="0.25">
      <c r="B2" s="12"/>
      <c r="C2" s="14"/>
      <c r="D2" s="12"/>
      <c r="E2" s="207"/>
      <c r="F2" s="12"/>
      <c r="G2" s="12"/>
      <c r="H2" s="12"/>
      <c r="I2" s="12"/>
      <c r="J2" s="12"/>
      <c r="K2" s="208"/>
      <c r="L2" s="12"/>
      <c r="M2" s="13"/>
      <c r="N2" s="207"/>
      <c r="O2" s="352" t="s">
        <v>941</v>
      </c>
      <c r="P2" s="352"/>
      <c r="Q2" s="352"/>
      <c r="R2" s="352"/>
      <c r="S2" s="352"/>
      <c r="T2" s="352"/>
      <c r="U2" s="352"/>
      <c r="V2" s="352"/>
    </row>
    <row r="3" spans="1:45" ht="15" customHeight="1" x14ac:dyDescent="0.25">
      <c r="B3" s="12"/>
      <c r="C3" s="14"/>
      <c r="D3" s="12"/>
      <c r="E3" s="207"/>
      <c r="F3" s="12"/>
      <c r="G3" s="12"/>
      <c r="H3" s="12"/>
      <c r="I3" s="12"/>
      <c r="J3" s="12"/>
      <c r="K3" s="208"/>
      <c r="L3" s="12"/>
      <c r="M3" s="13"/>
      <c r="N3" s="207"/>
      <c r="O3" s="352"/>
      <c r="P3" s="352"/>
      <c r="Q3" s="352"/>
      <c r="R3" s="352"/>
      <c r="S3" s="352"/>
      <c r="T3" s="352"/>
      <c r="U3" s="352"/>
      <c r="V3" s="352"/>
    </row>
    <row r="4" spans="1:45" ht="15" customHeight="1" x14ac:dyDescent="0.25">
      <c r="B4" s="353" t="s">
        <v>942</v>
      </c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3"/>
      <c r="Q4" s="353"/>
      <c r="R4" s="353"/>
      <c r="S4" s="353"/>
      <c r="T4" s="353"/>
      <c r="U4" s="353"/>
      <c r="V4" s="353"/>
    </row>
    <row r="5" spans="1:45" ht="15" customHeight="1" x14ac:dyDescent="0.25"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  <c r="R5" s="353"/>
      <c r="S5" s="353"/>
      <c r="T5" s="353"/>
      <c r="U5" s="353"/>
      <c r="V5" s="353"/>
    </row>
    <row r="6" spans="1:45" ht="159" customHeight="1" x14ac:dyDescent="0.25"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353"/>
      <c r="Q6" s="353"/>
      <c r="R6" s="353"/>
      <c r="S6" s="353"/>
      <c r="T6" s="353"/>
      <c r="U6" s="353"/>
      <c r="V6" s="353"/>
    </row>
    <row r="8" spans="1:45" s="210" customFormat="1" ht="96.75" customHeight="1" x14ac:dyDescent="0.3">
      <c r="B8" s="354" t="s">
        <v>6</v>
      </c>
      <c r="C8" s="354" t="s">
        <v>241</v>
      </c>
      <c r="D8" s="357" t="s">
        <v>242</v>
      </c>
      <c r="E8" s="358"/>
      <c r="F8" s="359" t="s">
        <v>243</v>
      </c>
      <c r="G8" s="359" t="s">
        <v>244</v>
      </c>
      <c r="H8" s="359" t="s">
        <v>245</v>
      </c>
      <c r="I8" s="359" t="s">
        <v>246</v>
      </c>
      <c r="J8" s="357" t="s">
        <v>247</v>
      </c>
      <c r="K8" s="358"/>
      <c r="L8" s="359" t="s">
        <v>967</v>
      </c>
      <c r="M8" s="365" t="s">
        <v>969</v>
      </c>
      <c r="N8" s="365" t="s">
        <v>970</v>
      </c>
      <c r="O8" s="354" t="s">
        <v>248</v>
      </c>
      <c r="P8" s="368" t="s">
        <v>249</v>
      </c>
      <c r="Q8" s="369"/>
      <c r="R8" s="369"/>
      <c r="S8" s="369"/>
      <c r="T8" s="370"/>
      <c r="U8" s="362" t="s">
        <v>250</v>
      </c>
      <c r="V8" s="362" t="s">
        <v>251</v>
      </c>
      <c r="AG8" s="211"/>
      <c r="AI8" s="211"/>
      <c r="AK8" s="211"/>
      <c r="AM8" s="211"/>
      <c r="AP8" s="211"/>
    </row>
    <row r="9" spans="1:45" s="210" customFormat="1" ht="339.75" customHeight="1" x14ac:dyDescent="0.3">
      <c r="B9" s="355"/>
      <c r="C9" s="355"/>
      <c r="D9" s="359" t="s">
        <v>252</v>
      </c>
      <c r="E9" s="359" t="s">
        <v>253</v>
      </c>
      <c r="F9" s="360"/>
      <c r="G9" s="360"/>
      <c r="H9" s="360"/>
      <c r="I9" s="360"/>
      <c r="J9" s="359" t="s">
        <v>254</v>
      </c>
      <c r="K9" s="359" t="s">
        <v>968</v>
      </c>
      <c r="L9" s="360"/>
      <c r="M9" s="366"/>
      <c r="N9" s="366"/>
      <c r="O9" s="355"/>
      <c r="P9" s="362" t="s">
        <v>254</v>
      </c>
      <c r="Q9" s="362" t="s">
        <v>3319</v>
      </c>
      <c r="R9" s="362" t="s">
        <v>255</v>
      </c>
      <c r="S9" s="362" t="s">
        <v>256</v>
      </c>
      <c r="T9" s="362" t="s">
        <v>971</v>
      </c>
      <c r="U9" s="363"/>
      <c r="V9" s="363"/>
      <c r="AG9" s="211"/>
      <c r="AI9" s="211"/>
      <c r="AK9" s="211"/>
      <c r="AM9" s="211"/>
      <c r="AP9" s="211"/>
    </row>
    <row r="10" spans="1:45" s="210" customFormat="1" ht="45" customHeight="1" x14ac:dyDescent="0.3">
      <c r="B10" s="355"/>
      <c r="C10" s="355"/>
      <c r="D10" s="360"/>
      <c r="E10" s="360"/>
      <c r="F10" s="360"/>
      <c r="G10" s="360"/>
      <c r="H10" s="360"/>
      <c r="I10" s="361"/>
      <c r="J10" s="361"/>
      <c r="K10" s="361"/>
      <c r="L10" s="361"/>
      <c r="M10" s="366"/>
      <c r="N10" s="366"/>
      <c r="O10" s="355"/>
      <c r="P10" s="364"/>
      <c r="Q10" s="364"/>
      <c r="R10" s="364"/>
      <c r="S10" s="364"/>
      <c r="T10" s="364"/>
      <c r="U10" s="364"/>
      <c r="V10" s="364"/>
      <c r="AG10" s="211"/>
      <c r="AI10" s="211"/>
      <c r="AK10" s="211"/>
      <c r="AM10" s="211"/>
      <c r="AP10" s="211"/>
    </row>
    <row r="11" spans="1:45" s="210" customFormat="1" ht="45.75" customHeight="1" x14ac:dyDescent="0.45">
      <c r="B11" s="356"/>
      <c r="C11" s="356"/>
      <c r="D11" s="361"/>
      <c r="E11" s="361"/>
      <c r="F11" s="361"/>
      <c r="G11" s="361"/>
      <c r="H11" s="361"/>
      <c r="I11" s="212" t="s">
        <v>38</v>
      </c>
      <c r="J11" s="212" t="s">
        <v>38</v>
      </c>
      <c r="K11" s="212" t="s">
        <v>38</v>
      </c>
      <c r="L11" s="212" t="s">
        <v>257</v>
      </c>
      <c r="M11" s="367"/>
      <c r="N11" s="367"/>
      <c r="O11" s="356"/>
      <c r="P11" s="213" t="s">
        <v>36</v>
      </c>
      <c r="Q11" s="213" t="s">
        <v>36</v>
      </c>
      <c r="R11" s="213" t="s">
        <v>36</v>
      </c>
      <c r="S11" s="213" t="s">
        <v>36</v>
      </c>
      <c r="T11" s="213" t="s">
        <v>36</v>
      </c>
      <c r="U11" s="213" t="s">
        <v>258</v>
      </c>
      <c r="V11" s="213" t="s">
        <v>258</v>
      </c>
      <c r="Z11" s="214" t="s">
        <v>3036</v>
      </c>
      <c r="AA11" s="214" t="s">
        <v>3037</v>
      </c>
      <c r="AB11" s="214" t="s">
        <v>3038</v>
      </c>
      <c r="AC11" s="214" t="s">
        <v>3039</v>
      </c>
      <c r="AD11" s="214" t="s">
        <v>3040</v>
      </c>
      <c r="AE11" s="214"/>
      <c r="AF11" s="214"/>
      <c r="AG11" s="215" t="s">
        <v>3041</v>
      </c>
      <c r="AH11" s="214"/>
      <c r="AI11" s="215" t="s">
        <v>3042</v>
      </c>
      <c r="AJ11" s="214"/>
      <c r="AK11" s="215" t="s">
        <v>3043</v>
      </c>
      <c r="AL11" s="214"/>
      <c r="AM11" s="215" t="s">
        <v>3044</v>
      </c>
      <c r="AN11" s="214"/>
      <c r="AO11" s="214" t="s">
        <v>3045</v>
      </c>
      <c r="AP11" s="215" t="s">
        <v>3046</v>
      </c>
      <c r="AQ11" s="214" t="s">
        <v>1848</v>
      </c>
      <c r="AR11" s="214" t="s">
        <v>3047</v>
      </c>
      <c r="AS11" s="214" t="s">
        <v>3048</v>
      </c>
    </row>
    <row r="12" spans="1:45" s="210" customFormat="1" ht="40.5" customHeight="1" x14ac:dyDescent="0.45">
      <c r="B12" s="212">
        <v>1</v>
      </c>
      <c r="C12" s="212">
        <v>2</v>
      </c>
      <c r="D12" s="212">
        <v>3</v>
      </c>
      <c r="E12" s="212">
        <v>4</v>
      </c>
      <c r="F12" s="212">
        <v>5</v>
      </c>
      <c r="G12" s="212">
        <v>6</v>
      </c>
      <c r="H12" s="212">
        <v>7</v>
      </c>
      <c r="I12" s="212">
        <v>8</v>
      </c>
      <c r="J12" s="212">
        <v>9</v>
      </c>
      <c r="K12" s="212">
        <v>10</v>
      </c>
      <c r="L12" s="212">
        <v>11</v>
      </c>
      <c r="M12" s="212">
        <v>12</v>
      </c>
      <c r="N12" s="212">
        <v>13</v>
      </c>
      <c r="O12" s="216">
        <v>14</v>
      </c>
      <c r="P12" s="212">
        <v>15</v>
      </c>
      <c r="Q12" s="216">
        <v>16</v>
      </c>
      <c r="R12" s="212">
        <v>17</v>
      </c>
      <c r="S12" s="216">
        <v>18</v>
      </c>
      <c r="T12" s="212">
        <v>19</v>
      </c>
      <c r="U12" s="216">
        <v>20</v>
      </c>
      <c r="V12" s="212">
        <v>21</v>
      </c>
      <c r="Z12" s="214"/>
      <c r="AA12" s="214"/>
      <c r="AB12" s="214"/>
      <c r="AC12" s="214"/>
      <c r="AD12" s="214"/>
      <c r="AE12" s="214"/>
      <c r="AF12" s="214"/>
      <c r="AG12" s="215"/>
      <c r="AH12" s="214"/>
      <c r="AI12" s="215"/>
      <c r="AJ12" s="214"/>
      <c r="AK12" s="215"/>
      <c r="AL12" s="214"/>
      <c r="AM12" s="215"/>
      <c r="AN12" s="214"/>
      <c r="AO12" s="214"/>
      <c r="AP12" s="215"/>
      <c r="AQ12" s="214"/>
      <c r="AR12" s="214"/>
      <c r="AS12" s="214"/>
    </row>
    <row r="13" spans="1:45" s="182" customFormat="1" ht="36" customHeight="1" x14ac:dyDescent="0.25">
      <c r="A13" s="217"/>
      <c r="B13" s="183" t="s">
        <v>719</v>
      </c>
      <c r="C13" s="218"/>
      <c r="D13" s="184" t="s">
        <v>857</v>
      </c>
      <c r="E13" s="184" t="s">
        <v>857</v>
      </c>
      <c r="F13" s="184" t="s">
        <v>857</v>
      </c>
      <c r="G13" s="184" t="s">
        <v>857</v>
      </c>
      <c r="H13" s="184" t="s">
        <v>857</v>
      </c>
      <c r="I13" s="197">
        <f>I14+I550+I1024</f>
        <v>3501090.45</v>
      </c>
      <c r="J13" s="197">
        <f>J14+J550+J1024</f>
        <v>2960203.2300000014</v>
      </c>
      <c r="K13" s="197">
        <f>K14+K550+K1024</f>
        <v>2687755.3800000008</v>
      </c>
      <c r="L13" s="219">
        <f>L14+L550+L1024</f>
        <v>122321</v>
      </c>
      <c r="M13" s="184" t="s">
        <v>857</v>
      </c>
      <c r="N13" s="184" t="s">
        <v>857</v>
      </c>
      <c r="O13" s="187" t="s">
        <v>857</v>
      </c>
      <c r="P13" s="197">
        <v>4581087872.3900003</v>
      </c>
      <c r="Q13" s="197">
        <v>1980117.59</v>
      </c>
      <c r="R13" s="197">
        <v>162877744</v>
      </c>
      <c r="S13" s="197">
        <v>6556229.71</v>
      </c>
      <c r="T13" s="197">
        <v>4409673781.0900002</v>
      </c>
      <c r="U13" s="173">
        <f t="shared" ref="U13:U76" si="0">P13/I13</f>
        <v>1308.4745846511905</v>
      </c>
      <c r="V13" s="173">
        <f>MAX(V14:V1482)</f>
        <v>21835.85</v>
      </c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</row>
    <row r="14" spans="1:45" s="182" customFormat="1" ht="36" customHeight="1" x14ac:dyDescent="0.25">
      <c r="B14" s="183" t="s">
        <v>720</v>
      </c>
      <c r="C14" s="218"/>
      <c r="D14" s="184" t="s">
        <v>857</v>
      </c>
      <c r="E14" s="184" t="s">
        <v>857</v>
      </c>
      <c r="F14" s="184" t="s">
        <v>857</v>
      </c>
      <c r="G14" s="184" t="s">
        <v>857</v>
      </c>
      <c r="H14" s="184" t="s">
        <v>857</v>
      </c>
      <c r="I14" s="197">
        <f>I15+I120+I150+I196+I233+I239+I266+I272+I279+I284+I286+I289+I295+I301+I303+I319+I336+I341+I344+I347+I351+I354+I356+I374+I377+I379+I381+I386+I389+I391+I396+I398+I406+I408+I412+I416+I418+I422+I429+I435+I438+I451+I453+I455+I457+I459+I461+I467+I479+I488+I490+I497+I503+I505+I508+I511+I513+I516+I522+I524+I527+I529+I539+I544+I547+I449+I492</f>
        <v>1282974.6400000004</v>
      </c>
      <c r="J14" s="197">
        <f>J15+J120+J150+J196+J233+J239+J266+J272+J279+J284+J286+J289+J295+J301+J303+J319+J336+J341+J344+J347+J351+J354+J356+J374+J377+J379+J381+J386+J389+J391+J396+J398+J406+J408+J412+J416+J418+J422+J429+J435+J438+J451+J453+J455+J457+J459+J461+J467+J479+J488+J490+J497+J503+J505+J508+J511+J513+J516+J522+J524+J527+J529+J539+J544+J547+J449+J492</f>
        <v>1075650.6500000004</v>
      </c>
      <c r="K14" s="197">
        <f>K15+K120+K150+K196+K233+K239+K266+K272+K279+K284+K286+K289+K295+K301+K303+K319+K336+K341+K344+K347+K351+K354+K356+K374+K377+K379+K381+K386+K389+K391+K396+K398+K406+K408+K412+K416+K418+K422+K429+K435+K438+K451+K453+K455+K457+K459+K461+K467+K479+K488+K490+K497+K503+K505+K508+K511+K513+K516+K522+K524+K527+K529+K539+K544+K547+K449+K492</f>
        <v>1031270.2800000003</v>
      </c>
      <c r="L14" s="219">
        <f>L15+L120+L150+L196+L233+L239+L266+L272+L279+L284+L286+L289+L295+L301+L303+L319+L336+L341+L344+L347+L351+L354+L356+L374+L377+L379+L381+L386+L389+L391+L396+L398+L406+L408+L412+L416+L418+L422+L429+L435+L438+L451+L453+L455+L457+L459+L461+L467+L479+L488+L490+L497+L503+L505+L508+L511+L513+L516+L522+L524+L527+L529+L539+L544+L547+L449+L492</f>
        <v>49293</v>
      </c>
      <c r="M14" s="184" t="s">
        <v>857</v>
      </c>
      <c r="N14" s="184" t="s">
        <v>857</v>
      </c>
      <c r="O14" s="187" t="s">
        <v>857</v>
      </c>
      <c r="P14" s="197">
        <v>1064965830.9899999</v>
      </c>
      <c r="Q14" s="197">
        <v>0</v>
      </c>
      <c r="R14" s="197">
        <v>0</v>
      </c>
      <c r="S14" s="197">
        <v>2908349.77</v>
      </c>
      <c r="T14" s="197">
        <v>1062057481.2199998</v>
      </c>
      <c r="U14" s="173">
        <f t="shared" si="0"/>
        <v>830.0755118511147</v>
      </c>
      <c r="V14" s="173">
        <f>MAX(V15:V547)</f>
        <v>18123.423480825961</v>
      </c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</row>
    <row r="15" spans="1:45" s="182" customFormat="1" ht="36" customHeight="1" x14ac:dyDescent="0.25">
      <c r="B15" s="183" t="s">
        <v>1052</v>
      </c>
      <c r="C15" s="220"/>
      <c r="D15" s="184" t="s">
        <v>857</v>
      </c>
      <c r="E15" s="184" t="s">
        <v>857</v>
      </c>
      <c r="F15" s="184" t="s">
        <v>857</v>
      </c>
      <c r="G15" s="184" t="s">
        <v>857</v>
      </c>
      <c r="H15" s="184" t="s">
        <v>857</v>
      </c>
      <c r="I15" s="197">
        <f>SUM(I16:I119)</f>
        <v>362242.11000000022</v>
      </c>
      <c r="J15" s="197">
        <f>SUM(J16:J119)</f>
        <v>302352.30000000005</v>
      </c>
      <c r="K15" s="197">
        <f>SUM(K16:K119)</f>
        <v>281560.70000000007</v>
      </c>
      <c r="L15" s="219">
        <f>SUM(L16:L119)</f>
        <v>13536</v>
      </c>
      <c r="M15" s="184" t="s">
        <v>857</v>
      </c>
      <c r="N15" s="184" t="s">
        <v>857</v>
      </c>
      <c r="O15" s="187" t="s">
        <v>857</v>
      </c>
      <c r="P15" s="197">
        <v>265883729</v>
      </c>
      <c r="Q15" s="197">
        <v>0</v>
      </c>
      <c r="R15" s="197">
        <v>0</v>
      </c>
      <c r="S15" s="197">
        <v>0</v>
      </c>
      <c r="T15" s="197">
        <v>265883729</v>
      </c>
      <c r="U15" s="173">
        <f t="shared" si="0"/>
        <v>733.99453476019073</v>
      </c>
      <c r="V15" s="173">
        <f>MAX(V16:V119)</f>
        <v>9538.551931056496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</row>
    <row r="16" spans="1:45" s="182" customFormat="1" ht="36" customHeight="1" x14ac:dyDescent="0.25">
      <c r="A16" s="182">
        <v>1</v>
      </c>
      <c r="B16" s="221">
        <f>SUBTOTAL(103,$A16:A$16)</f>
        <v>1</v>
      </c>
      <c r="C16" s="183" t="s">
        <v>464</v>
      </c>
      <c r="D16" s="184">
        <v>1994</v>
      </c>
      <c r="E16" s="184"/>
      <c r="F16" s="185" t="s">
        <v>261</v>
      </c>
      <c r="G16" s="184">
        <v>5</v>
      </c>
      <c r="H16" s="184" t="s">
        <v>297</v>
      </c>
      <c r="I16" s="173">
        <v>1202.5999999999999</v>
      </c>
      <c r="J16" s="173">
        <v>620.9</v>
      </c>
      <c r="K16" s="173">
        <v>620.9</v>
      </c>
      <c r="L16" s="186">
        <v>52</v>
      </c>
      <c r="M16" s="184" t="s">
        <v>259</v>
      </c>
      <c r="N16" s="184" t="s">
        <v>263</v>
      </c>
      <c r="O16" s="187" t="s">
        <v>2183</v>
      </c>
      <c r="P16" s="173">
        <v>1821107.48</v>
      </c>
      <c r="Q16" s="173">
        <v>0</v>
      </c>
      <c r="R16" s="173">
        <v>0</v>
      </c>
      <c r="S16" s="173">
        <v>0</v>
      </c>
      <c r="T16" s="173">
        <v>1821107.48</v>
      </c>
      <c r="U16" s="173">
        <f t="shared" si="0"/>
        <v>1514.308564776318</v>
      </c>
      <c r="V16" s="173">
        <v>2891.7724929319816</v>
      </c>
      <c r="W16" s="188">
        <v>2891.7724929319816</v>
      </c>
      <c r="X16" s="188">
        <v>1377.4639281556636</v>
      </c>
      <c r="Y16" s="188">
        <f>V16-U16</f>
        <v>1377.4639281556636</v>
      </c>
      <c r="Z16" s="189">
        <v>0</v>
      </c>
      <c r="AA16" s="189">
        <v>0</v>
      </c>
      <c r="AB16" s="189">
        <v>0</v>
      </c>
      <c r="AC16" s="189">
        <v>0</v>
      </c>
      <c r="AD16" s="189">
        <v>0</v>
      </c>
      <c r="AE16" s="189">
        <v>0</v>
      </c>
      <c r="AF16" s="189">
        <v>0</v>
      </c>
      <c r="AG16" s="190">
        <v>0</v>
      </c>
      <c r="AH16" s="189">
        <v>390</v>
      </c>
      <c r="AI16" s="190">
        <f>8917.04*AH16/I16</f>
        <v>2891.7724929319816</v>
      </c>
      <c r="AJ16" s="189">
        <v>0</v>
      </c>
      <c r="AK16" s="189">
        <v>0</v>
      </c>
      <c r="AL16" s="189">
        <v>0</v>
      </c>
      <c r="AM16" s="190">
        <v>0</v>
      </c>
      <c r="AN16" s="189">
        <v>0</v>
      </c>
      <c r="AO16" s="189">
        <v>0</v>
      </c>
      <c r="AP16" s="190">
        <v>0</v>
      </c>
      <c r="AQ16" s="189">
        <v>0</v>
      </c>
      <c r="AR16" s="189">
        <v>0</v>
      </c>
      <c r="AS16" s="189">
        <v>0</v>
      </c>
    </row>
    <row r="17" spans="1:45" s="182" customFormat="1" ht="36" customHeight="1" x14ac:dyDescent="0.25">
      <c r="A17" s="182">
        <v>1</v>
      </c>
      <c r="B17" s="221">
        <f>SUBTOTAL(103,$A$16:A17)</f>
        <v>2</v>
      </c>
      <c r="C17" s="183" t="s">
        <v>1028</v>
      </c>
      <c r="D17" s="184">
        <v>1959</v>
      </c>
      <c r="E17" s="184"/>
      <c r="F17" s="185" t="s">
        <v>261</v>
      </c>
      <c r="G17" s="184">
        <v>2</v>
      </c>
      <c r="H17" s="184" t="s">
        <v>296</v>
      </c>
      <c r="I17" s="173">
        <v>918.1</v>
      </c>
      <c r="J17" s="173">
        <v>907</v>
      </c>
      <c r="K17" s="173">
        <v>907</v>
      </c>
      <c r="L17" s="186">
        <v>40</v>
      </c>
      <c r="M17" s="184" t="s">
        <v>259</v>
      </c>
      <c r="N17" s="184" t="s">
        <v>263</v>
      </c>
      <c r="O17" s="187" t="s">
        <v>1036</v>
      </c>
      <c r="P17" s="173">
        <v>69778.55</v>
      </c>
      <c r="Q17" s="173">
        <v>0</v>
      </c>
      <c r="R17" s="173">
        <v>0</v>
      </c>
      <c r="S17" s="173">
        <v>0</v>
      </c>
      <c r="T17" s="173">
        <v>69778.55</v>
      </c>
      <c r="U17" s="173">
        <f t="shared" si="0"/>
        <v>76.003213157608101</v>
      </c>
      <c r="V17" s="173">
        <v>76.003213157608101</v>
      </c>
      <c r="W17" s="188">
        <v>76.003213157608101</v>
      </c>
      <c r="X17" s="188">
        <v>0</v>
      </c>
      <c r="Y17" s="188">
        <f t="shared" ref="Y17:Y80" si="1">V17-U17</f>
        <v>0</v>
      </c>
      <c r="Z17" s="189">
        <v>0</v>
      </c>
      <c r="AA17" s="189">
        <v>0</v>
      </c>
      <c r="AB17" s="189">
        <v>0</v>
      </c>
      <c r="AC17" s="189">
        <v>0</v>
      </c>
      <c r="AD17" s="189">
        <v>0</v>
      </c>
      <c r="AE17" s="189">
        <v>0</v>
      </c>
      <c r="AF17" s="189">
        <v>0</v>
      </c>
      <c r="AG17" s="190">
        <v>0</v>
      </c>
      <c r="AH17" s="189">
        <v>0</v>
      </c>
      <c r="AI17" s="189">
        <v>0</v>
      </c>
      <c r="AJ17" s="189">
        <v>0</v>
      </c>
      <c r="AK17" s="189">
        <v>0</v>
      </c>
      <c r="AL17" s="189">
        <v>0</v>
      </c>
      <c r="AM17" s="190">
        <v>0</v>
      </c>
      <c r="AN17" s="189">
        <v>0</v>
      </c>
      <c r="AO17" s="189">
        <v>0</v>
      </c>
      <c r="AP17" s="190">
        <v>0</v>
      </c>
      <c r="AQ17" s="189">
        <v>0</v>
      </c>
      <c r="AR17" s="189">
        <v>0</v>
      </c>
      <c r="AS17" s="189">
        <v>0</v>
      </c>
    </row>
    <row r="18" spans="1:45" s="182" customFormat="1" ht="36" customHeight="1" x14ac:dyDescent="0.25">
      <c r="A18" s="182">
        <v>1</v>
      </c>
      <c r="B18" s="221">
        <f>SUBTOTAL(103,$A$16:A18)</f>
        <v>3</v>
      </c>
      <c r="C18" s="183" t="s">
        <v>465</v>
      </c>
      <c r="D18" s="184">
        <v>1992</v>
      </c>
      <c r="E18" s="184"/>
      <c r="F18" s="185" t="s">
        <v>261</v>
      </c>
      <c r="G18" s="184">
        <v>9</v>
      </c>
      <c r="H18" s="184" t="s">
        <v>297</v>
      </c>
      <c r="I18" s="173">
        <v>4744.5</v>
      </c>
      <c r="J18" s="173">
        <v>4743.3999999999996</v>
      </c>
      <c r="K18" s="173">
        <v>4654.5</v>
      </c>
      <c r="L18" s="186">
        <v>252</v>
      </c>
      <c r="M18" s="184" t="s">
        <v>259</v>
      </c>
      <c r="N18" s="184" t="s">
        <v>263</v>
      </c>
      <c r="O18" s="187" t="s">
        <v>341</v>
      </c>
      <c r="P18" s="173">
        <v>1775379.67</v>
      </c>
      <c r="Q18" s="173">
        <v>0</v>
      </c>
      <c r="R18" s="173">
        <v>0</v>
      </c>
      <c r="S18" s="173">
        <v>0</v>
      </c>
      <c r="T18" s="173">
        <v>1775379.67</v>
      </c>
      <c r="U18" s="173">
        <f t="shared" si="0"/>
        <v>374.19742227842761</v>
      </c>
      <c r="V18" s="173">
        <v>518.03140478448734</v>
      </c>
      <c r="W18" s="188">
        <v>518.03140478448734</v>
      </c>
      <c r="X18" s="188">
        <v>143.83398250605973</v>
      </c>
      <c r="Y18" s="188">
        <f t="shared" si="1"/>
        <v>143.83398250605973</v>
      </c>
      <c r="Z18" s="189">
        <v>0</v>
      </c>
      <c r="AA18" s="189">
        <v>0</v>
      </c>
      <c r="AB18" s="189">
        <v>0</v>
      </c>
      <c r="AC18" s="189">
        <v>0</v>
      </c>
      <c r="AD18" s="189">
        <v>0</v>
      </c>
      <c r="AE18" s="189">
        <v>0</v>
      </c>
      <c r="AF18" s="189">
        <v>1</v>
      </c>
      <c r="AG18" s="190">
        <f>2457800*AF18/I18</f>
        <v>518.03140478448734</v>
      </c>
      <c r="AH18" s="189">
        <v>0</v>
      </c>
      <c r="AI18" s="189">
        <v>0</v>
      </c>
      <c r="AJ18" s="189">
        <v>0</v>
      </c>
      <c r="AK18" s="189">
        <v>0</v>
      </c>
      <c r="AL18" s="189">
        <v>0</v>
      </c>
      <c r="AM18" s="190">
        <v>0</v>
      </c>
      <c r="AN18" s="189">
        <v>0</v>
      </c>
      <c r="AO18" s="189">
        <v>0</v>
      </c>
      <c r="AP18" s="190">
        <v>0</v>
      </c>
      <c r="AQ18" s="189">
        <v>0</v>
      </c>
      <c r="AR18" s="189">
        <v>0</v>
      </c>
      <c r="AS18" s="189">
        <v>0</v>
      </c>
    </row>
    <row r="19" spans="1:45" s="182" customFormat="1" ht="36" customHeight="1" x14ac:dyDescent="0.25">
      <c r="A19" s="182">
        <v>1</v>
      </c>
      <c r="B19" s="221">
        <f>SUBTOTAL(103,$A$16:A19)</f>
        <v>4</v>
      </c>
      <c r="C19" s="183" t="s">
        <v>467</v>
      </c>
      <c r="D19" s="184">
        <v>1978</v>
      </c>
      <c r="E19" s="184"/>
      <c r="F19" s="185" t="s">
        <v>304</v>
      </c>
      <c r="G19" s="184">
        <v>9</v>
      </c>
      <c r="H19" s="184" t="s">
        <v>296</v>
      </c>
      <c r="I19" s="173">
        <v>4430.5</v>
      </c>
      <c r="J19" s="173">
        <v>3929.6</v>
      </c>
      <c r="K19" s="173">
        <v>3929.6</v>
      </c>
      <c r="L19" s="186">
        <v>188</v>
      </c>
      <c r="M19" s="184" t="s">
        <v>259</v>
      </c>
      <c r="N19" s="184" t="s">
        <v>263</v>
      </c>
      <c r="O19" s="187" t="s">
        <v>1036</v>
      </c>
      <c r="P19" s="173">
        <v>2444609.7599999998</v>
      </c>
      <c r="Q19" s="173">
        <v>0</v>
      </c>
      <c r="R19" s="173">
        <v>0</v>
      </c>
      <c r="S19" s="173">
        <v>0</v>
      </c>
      <c r="T19" s="173">
        <v>2444609.7599999998</v>
      </c>
      <c r="U19" s="173">
        <f t="shared" si="0"/>
        <v>551.76836925854866</v>
      </c>
      <c r="V19" s="173">
        <v>1199.5386164089834</v>
      </c>
      <c r="W19" s="188">
        <v>1199.5386164089834</v>
      </c>
      <c r="X19" s="188">
        <v>647.77024715043478</v>
      </c>
      <c r="Y19" s="188">
        <f t="shared" si="1"/>
        <v>647.77024715043478</v>
      </c>
      <c r="Z19" s="189">
        <v>0</v>
      </c>
      <c r="AA19" s="189">
        <v>0</v>
      </c>
      <c r="AB19" s="189">
        <v>0</v>
      </c>
      <c r="AC19" s="189">
        <v>0</v>
      </c>
      <c r="AD19" s="189">
        <v>0</v>
      </c>
      <c r="AE19" s="189">
        <v>0</v>
      </c>
      <c r="AF19" s="189">
        <v>0</v>
      </c>
      <c r="AG19" s="190">
        <v>0</v>
      </c>
      <c r="AH19" s="189">
        <v>596</v>
      </c>
      <c r="AI19" s="190">
        <f>8917.04*AH19/I19</f>
        <v>1199.5386164089834</v>
      </c>
      <c r="AJ19" s="189">
        <v>0</v>
      </c>
      <c r="AK19" s="189">
        <v>0</v>
      </c>
      <c r="AL19" s="189">
        <v>0</v>
      </c>
      <c r="AM19" s="190">
        <v>0</v>
      </c>
      <c r="AN19" s="189">
        <v>0</v>
      </c>
      <c r="AO19" s="189">
        <v>0</v>
      </c>
      <c r="AP19" s="190">
        <v>0</v>
      </c>
      <c r="AQ19" s="189">
        <v>0</v>
      </c>
      <c r="AR19" s="189">
        <v>0</v>
      </c>
      <c r="AS19" s="189">
        <v>0</v>
      </c>
    </row>
    <row r="20" spans="1:45" s="182" customFormat="1" ht="36" customHeight="1" x14ac:dyDescent="0.25">
      <c r="A20" s="182">
        <v>1</v>
      </c>
      <c r="B20" s="221">
        <f>SUBTOTAL(103,$A$16:A20)</f>
        <v>5</v>
      </c>
      <c r="C20" s="183" t="s">
        <v>468</v>
      </c>
      <c r="D20" s="184">
        <v>1957</v>
      </c>
      <c r="E20" s="184"/>
      <c r="F20" s="185" t="s">
        <v>261</v>
      </c>
      <c r="G20" s="184">
        <v>2</v>
      </c>
      <c r="H20" s="184" t="s">
        <v>297</v>
      </c>
      <c r="I20" s="173">
        <v>731.7</v>
      </c>
      <c r="J20" s="173">
        <v>435.3</v>
      </c>
      <c r="K20" s="173">
        <v>435.3</v>
      </c>
      <c r="L20" s="186">
        <v>18</v>
      </c>
      <c r="M20" s="184" t="s">
        <v>259</v>
      </c>
      <c r="N20" s="184" t="s">
        <v>263</v>
      </c>
      <c r="O20" s="187" t="s">
        <v>1275</v>
      </c>
      <c r="P20" s="173">
        <v>1178315.53</v>
      </c>
      <c r="Q20" s="173">
        <v>0</v>
      </c>
      <c r="R20" s="173">
        <v>0</v>
      </c>
      <c r="S20" s="173">
        <v>0</v>
      </c>
      <c r="T20" s="173">
        <v>1178315.53</v>
      </c>
      <c r="U20" s="173">
        <f t="shared" si="0"/>
        <v>1610.3806614732814</v>
      </c>
      <c r="V20" s="173">
        <v>4546.5914445811122</v>
      </c>
      <c r="W20" s="188">
        <v>4546.5914445811122</v>
      </c>
      <c r="X20" s="188">
        <v>2936.210783107831</v>
      </c>
      <c r="Y20" s="188">
        <f t="shared" si="1"/>
        <v>2936.210783107831</v>
      </c>
      <c r="Z20" s="189">
        <v>0</v>
      </c>
      <c r="AA20" s="189">
        <v>0</v>
      </c>
      <c r="AB20" s="189">
        <v>0</v>
      </c>
      <c r="AC20" s="189">
        <v>0</v>
      </c>
      <c r="AD20" s="189">
        <v>0</v>
      </c>
      <c r="AE20" s="189">
        <v>0</v>
      </c>
      <c r="AF20" s="189">
        <v>0</v>
      </c>
      <c r="AG20" s="190">
        <v>0</v>
      </c>
      <c r="AH20" s="189">
        <v>0</v>
      </c>
      <c r="AI20" s="189">
        <v>0</v>
      </c>
      <c r="AJ20" s="189">
        <v>0</v>
      </c>
      <c r="AK20" s="189">
        <v>0</v>
      </c>
      <c r="AL20" s="189">
        <v>472</v>
      </c>
      <c r="AM20" s="190">
        <f>7048.18*AL20/I20</f>
        <v>4546.5914445811122</v>
      </c>
      <c r="AN20" s="189">
        <v>0</v>
      </c>
      <c r="AO20" s="189">
        <v>0</v>
      </c>
      <c r="AP20" s="190">
        <v>0</v>
      </c>
      <c r="AQ20" s="189">
        <v>0</v>
      </c>
      <c r="AR20" s="189">
        <v>0</v>
      </c>
      <c r="AS20" s="189">
        <v>0</v>
      </c>
    </row>
    <row r="21" spans="1:45" s="182" customFormat="1" ht="36" customHeight="1" x14ac:dyDescent="0.25">
      <c r="A21" s="182">
        <v>1</v>
      </c>
      <c r="B21" s="221">
        <f>SUBTOTAL(103,$A$16:A21)</f>
        <v>6</v>
      </c>
      <c r="C21" s="183" t="s">
        <v>469</v>
      </c>
      <c r="D21" s="184">
        <v>1986</v>
      </c>
      <c r="E21" s="184"/>
      <c r="F21" s="185" t="s">
        <v>304</v>
      </c>
      <c r="G21" s="184">
        <v>9</v>
      </c>
      <c r="H21" s="184" t="s">
        <v>296</v>
      </c>
      <c r="I21" s="173">
        <v>4300.7</v>
      </c>
      <c r="J21" s="173">
        <v>3861.7</v>
      </c>
      <c r="K21" s="173">
        <v>3861.7</v>
      </c>
      <c r="L21" s="186">
        <v>213</v>
      </c>
      <c r="M21" s="184" t="s">
        <v>259</v>
      </c>
      <c r="N21" s="184" t="s">
        <v>263</v>
      </c>
      <c r="O21" s="187" t="s">
        <v>1051</v>
      </c>
      <c r="P21" s="173">
        <v>1996366.9600000002</v>
      </c>
      <c r="Q21" s="173">
        <v>0</v>
      </c>
      <c r="R21" s="173">
        <v>0</v>
      </c>
      <c r="S21" s="173">
        <v>0</v>
      </c>
      <c r="T21" s="173">
        <v>1996366.9600000002</v>
      </c>
      <c r="U21" s="173">
        <f t="shared" si="0"/>
        <v>464.19581928523269</v>
      </c>
      <c r="V21" s="173">
        <v>1268.9163345501897</v>
      </c>
      <c r="W21" s="188">
        <v>1268.9163345501897</v>
      </c>
      <c r="X21" s="188">
        <v>804.72051526495704</v>
      </c>
      <c r="Y21" s="188">
        <f t="shared" si="1"/>
        <v>804.72051526495704</v>
      </c>
      <c r="Z21" s="189">
        <v>0</v>
      </c>
      <c r="AA21" s="189">
        <v>0</v>
      </c>
      <c r="AB21" s="189">
        <v>0</v>
      </c>
      <c r="AC21" s="189">
        <v>0</v>
      </c>
      <c r="AD21" s="189">
        <v>0</v>
      </c>
      <c r="AE21" s="189">
        <v>0</v>
      </c>
      <c r="AF21" s="189">
        <v>0</v>
      </c>
      <c r="AG21" s="190">
        <v>0</v>
      </c>
      <c r="AH21" s="189">
        <v>612</v>
      </c>
      <c r="AI21" s="190">
        <f>8917.04*AH21/I21</f>
        <v>1268.9163345501897</v>
      </c>
      <c r="AJ21" s="189">
        <v>0</v>
      </c>
      <c r="AK21" s="189">
        <v>0</v>
      </c>
      <c r="AL21" s="189">
        <v>0</v>
      </c>
      <c r="AM21" s="190">
        <v>0</v>
      </c>
      <c r="AN21" s="189">
        <v>0</v>
      </c>
      <c r="AO21" s="189">
        <v>0</v>
      </c>
      <c r="AP21" s="190">
        <v>0</v>
      </c>
      <c r="AQ21" s="189">
        <v>0</v>
      </c>
      <c r="AR21" s="189">
        <v>0</v>
      </c>
      <c r="AS21" s="189">
        <v>0</v>
      </c>
    </row>
    <row r="22" spans="1:45" s="182" customFormat="1" ht="36" customHeight="1" x14ac:dyDescent="0.25">
      <c r="A22" s="182">
        <v>1</v>
      </c>
      <c r="B22" s="221">
        <f>SUBTOTAL(103,$A$16:A22)</f>
        <v>7</v>
      </c>
      <c r="C22" s="183" t="s">
        <v>471</v>
      </c>
      <c r="D22" s="184">
        <v>1955</v>
      </c>
      <c r="E22" s="184"/>
      <c r="F22" s="185" t="s">
        <v>261</v>
      </c>
      <c r="G22" s="184">
        <v>3</v>
      </c>
      <c r="H22" s="184" t="s">
        <v>296</v>
      </c>
      <c r="I22" s="173">
        <v>1722.8</v>
      </c>
      <c r="J22" s="173">
        <v>1242.5</v>
      </c>
      <c r="K22" s="173">
        <v>1242.5</v>
      </c>
      <c r="L22" s="186">
        <v>48</v>
      </c>
      <c r="M22" s="184" t="s">
        <v>259</v>
      </c>
      <c r="N22" s="184" t="s">
        <v>263</v>
      </c>
      <c r="O22" s="187" t="s">
        <v>1351</v>
      </c>
      <c r="P22" s="173">
        <v>3053881.54</v>
      </c>
      <c r="Q22" s="173">
        <v>0</v>
      </c>
      <c r="R22" s="173">
        <v>0</v>
      </c>
      <c r="S22" s="173">
        <v>0</v>
      </c>
      <c r="T22" s="173">
        <v>3053881.54</v>
      </c>
      <c r="U22" s="173">
        <f t="shared" si="0"/>
        <v>1772.6268516368702</v>
      </c>
      <c r="V22" s="173">
        <v>3693.8843375899701</v>
      </c>
      <c r="W22" s="188">
        <v>3693.8843375899701</v>
      </c>
      <c r="X22" s="188">
        <v>1921.2574859530998</v>
      </c>
      <c r="Y22" s="188">
        <f t="shared" si="1"/>
        <v>1921.2574859530998</v>
      </c>
      <c r="Z22" s="189">
        <v>0</v>
      </c>
      <c r="AA22" s="189">
        <v>0</v>
      </c>
      <c r="AB22" s="189">
        <v>0</v>
      </c>
      <c r="AC22" s="189">
        <v>0</v>
      </c>
      <c r="AD22" s="189">
        <v>0</v>
      </c>
      <c r="AE22" s="189">
        <v>0</v>
      </c>
      <c r="AF22" s="189">
        <v>0</v>
      </c>
      <c r="AG22" s="190">
        <v>0</v>
      </c>
      <c r="AH22" s="189">
        <v>713.67</v>
      </c>
      <c r="AI22" s="190">
        <f>8917.04*AH22/I22</f>
        <v>3693.8843375899701</v>
      </c>
      <c r="AJ22" s="189">
        <v>0</v>
      </c>
      <c r="AK22" s="189">
        <v>0</v>
      </c>
      <c r="AL22" s="189">
        <v>0</v>
      </c>
      <c r="AM22" s="190">
        <v>0</v>
      </c>
      <c r="AN22" s="189">
        <v>0</v>
      </c>
      <c r="AO22" s="189">
        <v>0</v>
      </c>
      <c r="AP22" s="190">
        <v>0</v>
      </c>
      <c r="AQ22" s="189">
        <v>0</v>
      </c>
      <c r="AR22" s="189">
        <v>0</v>
      </c>
      <c r="AS22" s="189">
        <v>0</v>
      </c>
    </row>
    <row r="23" spans="1:45" s="182" customFormat="1" ht="36" customHeight="1" x14ac:dyDescent="0.25">
      <c r="A23" s="182">
        <v>1</v>
      </c>
      <c r="B23" s="221">
        <f>SUBTOTAL(103,$A$16:A23)</f>
        <v>8</v>
      </c>
      <c r="C23" s="183" t="s">
        <v>472</v>
      </c>
      <c r="D23" s="184">
        <v>1990</v>
      </c>
      <c r="E23" s="184"/>
      <c r="F23" s="185" t="s">
        <v>261</v>
      </c>
      <c r="G23" s="184">
        <v>3</v>
      </c>
      <c r="H23" s="184" t="s">
        <v>297</v>
      </c>
      <c r="I23" s="173">
        <v>620.29999999999995</v>
      </c>
      <c r="J23" s="173">
        <v>538.5</v>
      </c>
      <c r="K23" s="173">
        <v>538.5</v>
      </c>
      <c r="L23" s="186">
        <v>18</v>
      </c>
      <c r="M23" s="184" t="s">
        <v>259</v>
      </c>
      <c r="N23" s="184" t="s">
        <v>263</v>
      </c>
      <c r="O23" s="187" t="s">
        <v>342</v>
      </c>
      <c r="P23" s="173">
        <v>1639309.32</v>
      </c>
      <c r="Q23" s="173">
        <v>0</v>
      </c>
      <c r="R23" s="173">
        <v>0</v>
      </c>
      <c r="S23" s="173">
        <v>0</v>
      </c>
      <c r="T23" s="173">
        <v>1639309.32</v>
      </c>
      <c r="U23" s="173">
        <f t="shared" si="0"/>
        <v>2642.7685313557959</v>
      </c>
      <c r="V23" s="173">
        <v>9128.3578913428992</v>
      </c>
      <c r="W23" s="188">
        <v>9128.3578913428992</v>
      </c>
      <c r="X23" s="188">
        <v>6485.5893599871033</v>
      </c>
      <c r="Y23" s="188">
        <f t="shared" si="1"/>
        <v>6485.5893599871033</v>
      </c>
      <c r="Z23" s="189">
        <v>0</v>
      </c>
      <c r="AA23" s="189">
        <v>0</v>
      </c>
      <c r="AB23" s="189">
        <v>0</v>
      </c>
      <c r="AC23" s="189">
        <v>0</v>
      </c>
      <c r="AD23" s="189">
        <v>0</v>
      </c>
      <c r="AE23" s="189">
        <v>0</v>
      </c>
      <c r="AF23" s="189">
        <v>0</v>
      </c>
      <c r="AG23" s="190">
        <v>0</v>
      </c>
      <c r="AH23" s="189">
        <v>635</v>
      </c>
      <c r="AI23" s="190">
        <f>8917.04*AH23/I23</f>
        <v>9128.3578913428992</v>
      </c>
      <c r="AJ23" s="189">
        <v>0</v>
      </c>
      <c r="AK23" s="189">
        <v>0</v>
      </c>
      <c r="AL23" s="189">
        <v>0</v>
      </c>
      <c r="AM23" s="190">
        <v>0</v>
      </c>
      <c r="AN23" s="189">
        <v>0</v>
      </c>
      <c r="AO23" s="189">
        <v>0</v>
      </c>
      <c r="AP23" s="190">
        <v>0</v>
      </c>
      <c r="AQ23" s="189">
        <v>0</v>
      </c>
      <c r="AR23" s="189">
        <v>0</v>
      </c>
      <c r="AS23" s="189">
        <v>0</v>
      </c>
    </row>
    <row r="24" spans="1:45" s="182" customFormat="1" ht="36" customHeight="1" x14ac:dyDescent="0.25">
      <c r="A24" s="182">
        <v>1</v>
      </c>
      <c r="B24" s="221">
        <f>SUBTOTAL(103,$A$16:A24)</f>
        <v>9</v>
      </c>
      <c r="C24" s="183" t="s">
        <v>473</v>
      </c>
      <c r="D24" s="184">
        <v>1989</v>
      </c>
      <c r="E24" s="184"/>
      <c r="F24" s="185" t="s">
        <v>261</v>
      </c>
      <c r="G24" s="184">
        <v>5</v>
      </c>
      <c r="H24" s="184" t="s">
        <v>305</v>
      </c>
      <c r="I24" s="173">
        <v>2454.8000000000002</v>
      </c>
      <c r="J24" s="173">
        <v>1816.2</v>
      </c>
      <c r="K24" s="173">
        <v>1749.1</v>
      </c>
      <c r="L24" s="186">
        <v>71</v>
      </c>
      <c r="M24" s="184" t="s">
        <v>259</v>
      </c>
      <c r="N24" s="184" t="s">
        <v>263</v>
      </c>
      <c r="O24" s="187" t="s">
        <v>1336</v>
      </c>
      <c r="P24" s="173">
        <v>98784.97</v>
      </c>
      <c r="Q24" s="173">
        <v>0</v>
      </c>
      <c r="R24" s="173">
        <v>0</v>
      </c>
      <c r="S24" s="173">
        <v>0</v>
      </c>
      <c r="T24" s="173">
        <v>98784.97</v>
      </c>
      <c r="U24" s="173">
        <f t="shared" si="0"/>
        <v>40.241555320189015</v>
      </c>
      <c r="V24" s="173">
        <v>40.241555320189015</v>
      </c>
      <c r="W24" s="188">
        <v>40.241555320189015</v>
      </c>
      <c r="X24" s="188">
        <v>0</v>
      </c>
      <c r="Y24" s="188">
        <f t="shared" si="1"/>
        <v>0</v>
      </c>
      <c r="Z24" s="189">
        <v>0</v>
      </c>
      <c r="AA24" s="189">
        <v>0</v>
      </c>
      <c r="AB24" s="189">
        <v>0</v>
      </c>
      <c r="AC24" s="189">
        <v>0</v>
      </c>
      <c r="AD24" s="189">
        <v>0</v>
      </c>
      <c r="AE24" s="189">
        <v>0</v>
      </c>
      <c r="AF24" s="189">
        <v>0</v>
      </c>
      <c r="AG24" s="190">
        <v>0</v>
      </c>
      <c r="AH24" s="189">
        <v>0</v>
      </c>
      <c r="AI24" s="189">
        <v>0</v>
      </c>
      <c r="AJ24" s="189">
        <v>0</v>
      </c>
      <c r="AK24" s="189">
        <v>0</v>
      </c>
      <c r="AL24" s="189">
        <v>0</v>
      </c>
      <c r="AM24" s="190">
        <v>0</v>
      </c>
      <c r="AN24" s="189">
        <v>0</v>
      </c>
      <c r="AO24" s="189">
        <v>0</v>
      </c>
      <c r="AP24" s="190">
        <v>0</v>
      </c>
      <c r="AQ24" s="189">
        <v>0</v>
      </c>
      <c r="AR24" s="189">
        <v>0</v>
      </c>
      <c r="AS24" s="189">
        <v>0</v>
      </c>
    </row>
    <row r="25" spans="1:45" s="182" customFormat="1" ht="36" customHeight="1" x14ac:dyDescent="0.25">
      <c r="A25" s="182">
        <v>1</v>
      </c>
      <c r="B25" s="221">
        <f>SUBTOTAL(103,$A$16:A25)</f>
        <v>10</v>
      </c>
      <c r="C25" s="183" t="s">
        <v>474</v>
      </c>
      <c r="D25" s="184">
        <v>1995</v>
      </c>
      <c r="E25" s="184"/>
      <c r="F25" s="185" t="s">
        <v>261</v>
      </c>
      <c r="G25" s="184">
        <v>9</v>
      </c>
      <c r="H25" s="184" t="s">
        <v>297</v>
      </c>
      <c r="I25" s="173">
        <v>5292.9</v>
      </c>
      <c r="J25" s="173">
        <v>2692.2</v>
      </c>
      <c r="K25" s="173">
        <v>2257.3000000000002</v>
      </c>
      <c r="L25" s="186">
        <v>203</v>
      </c>
      <c r="M25" s="184" t="s">
        <v>259</v>
      </c>
      <c r="N25" s="184" t="s">
        <v>263</v>
      </c>
      <c r="O25" s="187" t="s">
        <v>1349</v>
      </c>
      <c r="P25" s="173">
        <v>3124667</v>
      </c>
      <c r="Q25" s="173">
        <v>0</v>
      </c>
      <c r="R25" s="173">
        <v>0</v>
      </c>
      <c r="S25" s="173">
        <v>0</v>
      </c>
      <c r="T25" s="173">
        <v>3124667</v>
      </c>
      <c r="U25" s="173">
        <f t="shared" si="0"/>
        <v>590.35065842921654</v>
      </c>
      <c r="V25" s="173">
        <v>1760.5295395718795</v>
      </c>
      <c r="W25" s="188">
        <v>1760.5295395718795</v>
      </c>
      <c r="X25" s="188">
        <v>1170.1788811426629</v>
      </c>
      <c r="Y25" s="188">
        <f t="shared" si="1"/>
        <v>1170.1788811426629</v>
      </c>
      <c r="Z25" s="189">
        <v>0</v>
      </c>
      <c r="AA25" s="189">
        <v>0</v>
      </c>
      <c r="AB25" s="189">
        <v>0</v>
      </c>
      <c r="AC25" s="189">
        <v>0</v>
      </c>
      <c r="AD25" s="189">
        <v>0</v>
      </c>
      <c r="AE25" s="189">
        <v>0</v>
      </c>
      <c r="AF25" s="189">
        <v>0</v>
      </c>
      <c r="AG25" s="190">
        <v>0</v>
      </c>
      <c r="AH25" s="189">
        <v>1045</v>
      </c>
      <c r="AI25" s="190">
        <f>8917.04*AH25/I25</f>
        <v>1760.5295395718795</v>
      </c>
      <c r="AJ25" s="189">
        <v>0</v>
      </c>
      <c r="AK25" s="189">
        <v>0</v>
      </c>
      <c r="AL25" s="189">
        <v>0</v>
      </c>
      <c r="AM25" s="190">
        <v>0</v>
      </c>
      <c r="AN25" s="189">
        <v>0</v>
      </c>
      <c r="AO25" s="189">
        <v>0</v>
      </c>
      <c r="AP25" s="190">
        <v>0</v>
      </c>
      <c r="AQ25" s="189">
        <v>0</v>
      </c>
      <c r="AR25" s="189">
        <v>0</v>
      </c>
      <c r="AS25" s="189">
        <v>0</v>
      </c>
    </row>
    <row r="26" spans="1:45" s="182" customFormat="1" ht="36" customHeight="1" x14ac:dyDescent="0.25">
      <c r="A26" s="182">
        <v>1</v>
      </c>
      <c r="B26" s="221">
        <f>SUBTOTAL(103,$A$16:A26)</f>
        <v>11</v>
      </c>
      <c r="C26" s="183" t="s">
        <v>475</v>
      </c>
      <c r="D26" s="184">
        <v>1962</v>
      </c>
      <c r="E26" s="184"/>
      <c r="F26" s="185" t="s">
        <v>261</v>
      </c>
      <c r="G26" s="184">
        <v>3</v>
      </c>
      <c r="H26" s="184" t="s">
        <v>305</v>
      </c>
      <c r="I26" s="173">
        <v>2721.6</v>
      </c>
      <c r="J26" s="173">
        <v>1752.6</v>
      </c>
      <c r="K26" s="173">
        <v>1752.6</v>
      </c>
      <c r="L26" s="186">
        <v>82</v>
      </c>
      <c r="M26" s="184" t="s">
        <v>259</v>
      </c>
      <c r="N26" s="184" t="s">
        <v>263</v>
      </c>
      <c r="O26" s="187" t="s">
        <v>1275</v>
      </c>
      <c r="P26" s="173">
        <v>89397.8</v>
      </c>
      <c r="Q26" s="173">
        <v>0</v>
      </c>
      <c r="R26" s="173">
        <v>0</v>
      </c>
      <c r="S26" s="173">
        <v>0</v>
      </c>
      <c r="T26" s="173">
        <v>89397.8</v>
      </c>
      <c r="U26" s="173">
        <f t="shared" si="0"/>
        <v>32.847516166960617</v>
      </c>
      <c r="V26" s="173">
        <v>32.847516166960617</v>
      </c>
      <c r="W26" s="188">
        <v>32.847516166960617</v>
      </c>
      <c r="X26" s="188">
        <v>0</v>
      </c>
      <c r="Y26" s="188">
        <f t="shared" si="1"/>
        <v>0</v>
      </c>
      <c r="Z26" s="189">
        <v>0</v>
      </c>
      <c r="AA26" s="189">
        <v>0</v>
      </c>
      <c r="AB26" s="189">
        <v>0</v>
      </c>
      <c r="AC26" s="189">
        <v>0</v>
      </c>
      <c r="AD26" s="189">
        <v>0</v>
      </c>
      <c r="AE26" s="189">
        <v>0</v>
      </c>
      <c r="AF26" s="189">
        <v>0</v>
      </c>
      <c r="AG26" s="190">
        <v>0</v>
      </c>
      <c r="AH26" s="189">
        <v>0</v>
      </c>
      <c r="AI26" s="189">
        <v>0</v>
      </c>
      <c r="AJ26" s="189">
        <v>0</v>
      </c>
      <c r="AK26" s="189">
        <v>0</v>
      </c>
      <c r="AL26" s="189">
        <v>0</v>
      </c>
      <c r="AM26" s="190">
        <v>0</v>
      </c>
      <c r="AN26" s="189">
        <v>0</v>
      </c>
      <c r="AO26" s="189">
        <v>0</v>
      </c>
      <c r="AP26" s="190">
        <v>0</v>
      </c>
      <c r="AQ26" s="189">
        <v>0</v>
      </c>
      <c r="AR26" s="189">
        <v>0</v>
      </c>
      <c r="AS26" s="189">
        <v>0</v>
      </c>
    </row>
    <row r="27" spans="1:45" s="182" customFormat="1" ht="36" customHeight="1" x14ac:dyDescent="0.25">
      <c r="A27" s="182">
        <v>1</v>
      </c>
      <c r="B27" s="221">
        <f>SUBTOTAL(103,$A$16:A27)</f>
        <v>12</v>
      </c>
      <c r="C27" s="183" t="s">
        <v>477</v>
      </c>
      <c r="D27" s="184">
        <v>1994</v>
      </c>
      <c r="E27" s="184"/>
      <c r="F27" s="185" t="s">
        <v>261</v>
      </c>
      <c r="G27" s="184">
        <v>6</v>
      </c>
      <c r="H27" s="184" t="s">
        <v>301</v>
      </c>
      <c r="I27" s="173">
        <v>3988.5</v>
      </c>
      <c r="J27" s="173">
        <v>2905.1</v>
      </c>
      <c r="K27" s="173">
        <v>2905.1</v>
      </c>
      <c r="L27" s="186">
        <v>142</v>
      </c>
      <c r="M27" s="184" t="s">
        <v>259</v>
      </c>
      <c r="N27" s="184" t="s">
        <v>263</v>
      </c>
      <c r="O27" s="187" t="s">
        <v>1051</v>
      </c>
      <c r="P27" s="173">
        <v>2353912.86</v>
      </c>
      <c r="Q27" s="173">
        <v>0</v>
      </c>
      <c r="R27" s="173">
        <v>0</v>
      </c>
      <c r="S27" s="173">
        <v>0</v>
      </c>
      <c r="T27" s="173">
        <v>2353912.86</v>
      </c>
      <c r="U27" s="173">
        <f t="shared" si="0"/>
        <v>590.17496803309507</v>
      </c>
      <c r="V27" s="173">
        <v>1655.4595985458193</v>
      </c>
      <c r="W27" s="188">
        <v>1655.4595985458193</v>
      </c>
      <c r="X27" s="188">
        <v>1065.2846305127241</v>
      </c>
      <c r="Y27" s="188">
        <f t="shared" si="1"/>
        <v>1065.2846305127241</v>
      </c>
      <c r="Z27" s="189">
        <v>0</v>
      </c>
      <c r="AA27" s="189">
        <v>0</v>
      </c>
      <c r="AB27" s="189">
        <v>0</v>
      </c>
      <c r="AC27" s="189">
        <v>0</v>
      </c>
      <c r="AD27" s="189">
        <v>0</v>
      </c>
      <c r="AE27" s="189">
        <v>0</v>
      </c>
      <c r="AF27" s="189">
        <v>0</v>
      </c>
      <c r="AG27" s="190">
        <v>0</v>
      </c>
      <c r="AH27" s="189">
        <v>740.47</v>
      </c>
      <c r="AI27" s="190">
        <f>8917.04*AH27/I27</f>
        <v>1655.4595985458193</v>
      </c>
      <c r="AJ27" s="189">
        <v>0</v>
      </c>
      <c r="AK27" s="189">
        <v>0</v>
      </c>
      <c r="AL27" s="189">
        <v>0</v>
      </c>
      <c r="AM27" s="190">
        <v>0</v>
      </c>
      <c r="AN27" s="189">
        <v>0</v>
      </c>
      <c r="AO27" s="189">
        <v>0</v>
      </c>
      <c r="AP27" s="190">
        <v>0</v>
      </c>
      <c r="AQ27" s="189">
        <v>0</v>
      </c>
      <c r="AR27" s="189">
        <v>0</v>
      </c>
      <c r="AS27" s="189">
        <v>0</v>
      </c>
    </row>
    <row r="28" spans="1:45" s="182" customFormat="1" ht="36" customHeight="1" x14ac:dyDescent="0.25">
      <c r="A28" s="182">
        <v>1</v>
      </c>
      <c r="B28" s="221">
        <f>SUBTOTAL(103,$A$16:A28)</f>
        <v>13</v>
      </c>
      <c r="C28" s="183" t="s">
        <v>478</v>
      </c>
      <c r="D28" s="184">
        <v>1993</v>
      </c>
      <c r="E28" s="184"/>
      <c r="F28" s="185" t="s">
        <v>261</v>
      </c>
      <c r="G28" s="184">
        <v>9</v>
      </c>
      <c r="H28" s="184" t="s">
        <v>305</v>
      </c>
      <c r="I28" s="173">
        <v>6478</v>
      </c>
      <c r="J28" s="173">
        <v>6478</v>
      </c>
      <c r="K28" s="173">
        <v>6359.4</v>
      </c>
      <c r="L28" s="186">
        <v>358</v>
      </c>
      <c r="M28" s="184" t="s">
        <v>259</v>
      </c>
      <c r="N28" s="184" t="s">
        <v>263</v>
      </c>
      <c r="O28" s="187" t="s">
        <v>341</v>
      </c>
      <c r="P28" s="173">
        <v>2593330.65</v>
      </c>
      <c r="Q28" s="173">
        <v>0</v>
      </c>
      <c r="R28" s="173">
        <v>0</v>
      </c>
      <c r="S28" s="173">
        <v>0</v>
      </c>
      <c r="T28" s="173">
        <v>2593330.65</v>
      </c>
      <c r="U28" s="173">
        <f t="shared" si="0"/>
        <v>400.32890552639702</v>
      </c>
      <c r="V28" s="173">
        <v>1293.9205927755481</v>
      </c>
      <c r="W28" s="188">
        <v>1293.9205927755481</v>
      </c>
      <c r="X28" s="188">
        <v>893.59168724915116</v>
      </c>
      <c r="Y28" s="188">
        <f t="shared" si="1"/>
        <v>893.59168724915116</v>
      </c>
      <c r="Z28" s="189">
        <v>0</v>
      </c>
      <c r="AA28" s="189">
        <v>0</v>
      </c>
      <c r="AB28" s="189">
        <v>0</v>
      </c>
      <c r="AC28" s="189">
        <v>0</v>
      </c>
      <c r="AD28" s="189">
        <v>0</v>
      </c>
      <c r="AE28" s="189">
        <v>0</v>
      </c>
      <c r="AF28" s="189">
        <v>0</v>
      </c>
      <c r="AG28" s="190">
        <v>0</v>
      </c>
      <c r="AH28" s="189">
        <v>940</v>
      </c>
      <c r="AI28" s="190">
        <f>8917.04*AH28/I28</f>
        <v>1293.9205927755481</v>
      </c>
      <c r="AJ28" s="189">
        <v>0</v>
      </c>
      <c r="AK28" s="189">
        <v>0</v>
      </c>
      <c r="AL28" s="189">
        <v>0</v>
      </c>
      <c r="AM28" s="190">
        <v>0</v>
      </c>
      <c r="AN28" s="189">
        <v>0</v>
      </c>
      <c r="AO28" s="189">
        <v>0</v>
      </c>
      <c r="AP28" s="190">
        <v>0</v>
      </c>
      <c r="AQ28" s="189">
        <v>0</v>
      </c>
      <c r="AR28" s="189">
        <v>0</v>
      </c>
      <c r="AS28" s="189">
        <v>0</v>
      </c>
    </row>
    <row r="29" spans="1:45" s="182" customFormat="1" ht="36" customHeight="1" x14ac:dyDescent="0.25">
      <c r="A29" s="182">
        <v>1</v>
      </c>
      <c r="B29" s="221">
        <f>SUBTOTAL(103,$A$16:A29)</f>
        <v>14</v>
      </c>
      <c r="C29" s="183" t="s">
        <v>479</v>
      </c>
      <c r="D29" s="184">
        <v>1992</v>
      </c>
      <c r="E29" s="184"/>
      <c r="F29" s="185" t="s">
        <v>304</v>
      </c>
      <c r="G29" s="184">
        <v>9</v>
      </c>
      <c r="H29" s="184" t="s">
        <v>2184</v>
      </c>
      <c r="I29" s="173">
        <v>14455.8</v>
      </c>
      <c r="J29" s="173">
        <v>14455.7</v>
      </c>
      <c r="K29" s="173">
        <v>14455.7</v>
      </c>
      <c r="L29" s="186">
        <v>689</v>
      </c>
      <c r="M29" s="184" t="s">
        <v>259</v>
      </c>
      <c r="N29" s="184" t="s">
        <v>263</v>
      </c>
      <c r="O29" s="187" t="s">
        <v>341</v>
      </c>
      <c r="P29" s="173">
        <v>14319460.059999999</v>
      </c>
      <c r="Q29" s="173">
        <v>0</v>
      </c>
      <c r="R29" s="173">
        <v>0</v>
      </c>
      <c r="S29" s="173">
        <v>0</v>
      </c>
      <c r="T29" s="173">
        <v>14319460.059999999</v>
      </c>
      <c r="U29" s="173">
        <f t="shared" si="0"/>
        <v>990.56849569031112</v>
      </c>
      <c r="V29" s="173">
        <v>1360.1737710815037</v>
      </c>
      <c r="W29" s="188">
        <v>1360.1737710815037</v>
      </c>
      <c r="X29" s="188">
        <v>369.60527539119255</v>
      </c>
      <c r="Y29" s="188">
        <f t="shared" si="1"/>
        <v>369.60527539119255</v>
      </c>
      <c r="Z29" s="189">
        <v>0</v>
      </c>
      <c r="AA29" s="189">
        <v>0</v>
      </c>
      <c r="AB29" s="189">
        <v>0</v>
      </c>
      <c r="AC29" s="189">
        <v>0</v>
      </c>
      <c r="AD29" s="189">
        <v>0</v>
      </c>
      <c r="AE29" s="189">
        <v>0</v>
      </c>
      <c r="AF29" s="189">
        <v>8</v>
      </c>
      <c r="AG29" s="190">
        <f>2457800*AF29/I29</f>
        <v>1360.1737710815037</v>
      </c>
      <c r="AH29" s="189">
        <v>0</v>
      </c>
      <c r="AI29" s="189">
        <v>0</v>
      </c>
      <c r="AJ29" s="189">
        <v>0</v>
      </c>
      <c r="AK29" s="189">
        <v>0</v>
      </c>
      <c r="AL29" s="189">
        <v>0</v>
      </c>
      <c r="AM29" s="190">
        <v>0</v>
      </c>
      <c r="AN29" s="189">
        <v>0</v>
      </c>
      <c r="AO29" s="189">
        <v>0</v>
      </c>
      <c r="AP29" s="190">
        <v>0</v>
      </c>
      <c r="AQ29" s="189">
        <v>0</v>
      </c>
      <c r="AR29" s="189">
        <v>0</v>
      </c>
      <c r="AS29" s="189">
        <v>0</v>
      </c>
    </row>
    <row r="30" spans="1:45" s="182" customFormat="1" ht="36" customHeight="1" x14ac:dyDescent="0.25">
      <c r="A30" s="182">
        <v>1</v>
      </c>
      <c r="B30" s="221">
        <f>SUBTOTAL(103,$A$16:A30)</f>
        <v>15</v>
      </c>
      <c r="C30" s="183" t="s">
        <v>480</v>
      </c>
      <c r="D30" s="184">
        <v>1978</v>
      </c>
      <c r="E30" s="184"/>
      <c r="F30" s="185" t="s">
        <v>261</v>
      </c>
      <c r="G30" s="184">
        <v>5</v>
      </c>
      <c r="H30" s="184" t="s">
        <v>297</v>
      </c>
      <c r="I30" s="173">
        <v>1058.5</v>
      </c>
      <c r="J30" s="173">
        <v>777.2</v>
      </c>
      <c r="K30" s="173">
        <v>583.20000000000005</v>
      </c>
      <c r="L30" s="186">
        <v>37</v>
      </c>
      <c r="M30" s="184" t="s">
        <v>259</v>
      </c>
      <c r="N30" s="184" t="s">
        <v>263</v>
      </c>
      <c r="O30" s="187" t="s">
        <v>341</v>
      </c>
      <c r="P30" s="173">
        <v>721831.31</v>
      </c>
      <c r="Q30" s="173">
        <v>0</v>
      </c>
      <c r="R30" s="173">
        <v>0</v>
      </c>
      <c r="S30" s="173">
        <v>0</v>
      </c>
      <c r="T30" s="173">
        <v>721831.31</v>
      </c>
      <c r="U30" s="173">
        <f t="shared" si="0"/>
        <v>681.93794048181394</v>
      </c>
      <c r="V30" s="173">
        <v>2106.0557392536607</v>
      </c>
      <c r="W30" s="188">
        <v>2106.0557392536607</v>
      </c>
      <c r="X30" s="188">
        <v>1424.1177987718468</v>
      </c>
      <c r="Y30" s="188">
        <f t="shared" si="1"/>
        <v>1424.1177987718468</v>
      </c>
      <c r="Z30" s="189">
        <v>0</v>
      </c>
      <c r="AA30" s="189">
        <v>0</v>
      </c>
      <c r="AB30" s="189">
        <v>0</v>
      </c>
      <c r="AC30" s="189">
        <v>0</v>
      </c>
      <c r="AD30" s="189">
        <v>0</v>
      </c>
      <c r="AE30" s="189">
        <v>0</v>
      </c>
      <c r="AF30" s="189">
        <v>0</v>
      </c>
      <c r="AG30" s="190">
        <v>0</v>
      </c>
      <c r="AH30" s="189">
        <v>250</v>
      </c>
      <c r="AI30" s="190">
        <f>8917.04*AH30/I30</f>
        <v>2106.0557392536607</v>
      </c>
      <c r="AJ30" s="189">
        <v>0</v>
      </c>
      <c r="AK30" s="189">
        <v>0</v>
      </c>
      <c r="AL30" s="189">
        <v>0</v>
      </c>
      <c r="AM30" s="190">
        <v>0</v>
      </c>
      <c r="AN30" s="189">
        <v>0</v>
      </c>
      <c r="AO30" s="189">
        <v>0</v>
      </c>
      <c r="AP30" s="190">
        <v>0</v>
      </c>
      <c r="AQ30" s="189">
        <v>0</v>
      </c>
      <c r="AR30" s="189">
        <v>0</v>
      </c>
      <c r="AS30" s="189">
        <v>0</v>
      </c>
    </row>
    <row r="31" spans="1:45" s="182" customFormat="1" ht="36" customHeight="1" x14ac:dyDescent="0.25">
      <c r="A31" s="182">
        <v>1</v>
      </c>
      <c r="B31" s="221">
        <f>SUBTOTAL(103,$A$16:A31)</f>
        <v>16</v>
      </c>
      <c r="C31" s="183" t="s">
        <v>485</v>
      </c>
      <c r="D31" s="184">
        <v>1968</v>
      </c>
      <c r="E31" s="184"/>
      <c r="F31" s="185" t="s">
        <v>261</v>
      </c>
      <c r="G31" s="184">
        <v>5</v>
      </c>
      <c r="H31" s="184" t="s">
        <v>344</v>
      </c>
      <c r="I31" s="173">
        <v>6224.9</v>
      </c>
      <c r="J31" s="173">
        <v>4706.8</v>
      </c>
      <c r="K31" s="173">
        <v>3495.5</v>
      </c>
      <c r="L31" s="186">
        <v>225</v>
      </c>
      <c r="M31" s="184" t="s">
        <v>259</v>
      </c>
      <c r="N31" s="184" t="s">
        <v>263</v>
      </c>
      <c r="O31" s="187" t="s">
        <v>1337</v>
      </c>
      <c r="P31" s="173">
        <v>3879957</v>
      </c>
      <c r="Q31" s="173">
        <v>0</v>
      </c>
      <c r="R31" s="173">
        <v>0</v>
      </c>
      <c r="S31" s="173">
        <v>0</v>
      </c>
      <c r="T31" s="173">
        <v>3879957</v>
      </c>
      <c r="U31" s="173">
        <f t="shared" si="0"/>
        <v>623.29627785185312</v>
      </c>
      <c r="V31" s="173">
        <v>1461.128821346528</v>
      </c>
      <c r="W31" s="188">
        <v>1461.128821346528</v>
      </c>
      <c r="X31" s="188">
        <v>837.83254349467484</v>
      </c>
      <c r="Y31" s="188">
        <f t="shared" si="1"/>
        <v>837.83254349467484</v>
      </c>
      <c r="Z31" s="189">
        <v>0</v>
      </c>
      <c r="AA31" s="189">
        <v>0</v>
      </c>
      <c r="AB31" s="189">
        <v>0</v>
      </c>
      <c r="AC31" s="189">
        <v>0</v>
      </c>
      <c r="AD31" s="189">
        <v>0</v>
      </c>
      <c r="AE31" s="189">
        <v>0</v>
      </c>
      <c r="AF31" s="189">
        <v>0</v>
      </c>
      <c r="AG31" s="190">
        <v>0</v>
      </c>
      <c r="AH31" s="189">
        <v>1020</v>
      </c>
      <c r="AI31" s="190">
        <f>8917.04*AH31/I31</f>
        <v>1461.128821346528</v>
      </c>
      <c r="AJ31" s="189">
        <v>0</v>
      </c>
      <c r="AK31" s="189">
        <v>0</v>
      </c>
      <c r="AL31" s="189">
        <v>0</v>
      </c>
      <c r="AM31" s="190">
        <v>0</v>
      </c>
      <c r="AN31" s="189">
        <v>0</v>
      </c>
      <c r="AO31" s="189">
        <v>0</v>
      </c>
      <c r="AP31" s="190">
        <v>0</v>
      </c>
      <c r="AQ31" s="189">
        <v>0</v>
      </c>
      <c r="AR31" s="189">
        <v>0</v>
      </c>
      <c r="AS31" s="189">
        <v>0</v>
      </c>
    </row>
    <row r="32" spans="1:45" s="182" customFormat="1" ht="36" customHeight="1" x14ac:dyDescent="0.25">
      <c r="A32" s="182">
        <v>1</v>
      </c>
      <c r="B32" s="221">
        <f>SUBTOTAL(103,$A$16:A32)</f>
        <v>17</v>
      </c>
      <c r="C32" s="183" t="s">
        <v>1575</v>
      </c>
      <c r="D32" s="184">
        <v>1988</v>
      </c>
      <c r="E32" s="184"/>
      <c r="F32" s="185" t="s">
        <v>304</v>
      </c>
      <c r="G32" s="184">
        <v>5</v>
      </c>
      <c r="H32" s="184" t="s">
        <v>305</v>
      </c>
      <c r="I32" s="173">
        <v>2989.1</v>
      </c>
      <c r="J32" s="173">
        <v>2076.5</v>
      </c>
      <c r="K32" s="173">
        <v>2076.5</v>
      </c>
      <c r="L32" s="186">
        <v>97</v>
      </c>
      <c r="M32" s="184" t="s">
        <v>259</v>
      </c>
      <c r="N32" s="184" t="s">
        <v>263</v>
      </c>
      <c r="O32" s="187" t="s">
        <v>1337</v>
      </c>
      <c r="P32" s="173">
        <v>1297271</v>
      </c>
      <c r="Q32" s="173">
        <v>0</v>
      </c>
      <c r="R32" s="173">
        <v>0</v>
      </c>
      <c r="S32" s="173">
        <v>0</v>
      </c>
      <c r="T32" s="173">
        <v>1297271</v>
      </c>
      <c r="U32" s="173">
        <f t="shared" si="0"/>
        <v>434.00053527817738</v>
      </c>
      <c r="V32" s="173">
        <v>1637.7688802649629</v>
      </c>
      <c r="W32" s="188">
        <v>1637.7688802649629</v>
      </c>
      <c r="X32" s="188">
        <v>1203.7683449867855</v>
      </c>
      <c r="Y32" s="188">
        <f t="shared" si="1"/>
        <v>1203.7683449867855</v>
      </c>
      <c r="Z32" s="189">
        <v>0</v>
      </c>
      <c r="AA32" s="189">
        <v>0</v>
      </c>
      <c r="AB32" s="189">
        <v>0</v>
      </c>
      <c r="AC32" s="189">
        <v>0</v>
      </c>
      <c r="AD32" s="189">
        <v>0</v>
      </c>
      <c r="AE32" s="189">
        <v>0</v>
      </c>
      <c r="AF32" s="189">
        <v>0</v>
      </c>
      <c r="AG32" s="190">
        <v>0</v>
      </c>
      <c r="AH32" s="189">
        <v>549</v>
      </c>
      <c r="AI32" s="190">
        <f>8917.04*AH32/I32</f>
        <v>1637.7688802649629</v>
      </c>
      <c r="AJ32" s="189">
        <v>0</v>
      </c>
      <c r="AK32" s="189">
        <v>0</v>
      </c>
      <c r="AL32" s="189">
        <v>0</v>
      </c>
      <c r="AM32" s="190">
        <v>0</v>
      </c>
      <c r="AN32" s="189">
        <v>0</v>
      </c>
      <c r="AO32" s="189">
        <v>0</v>
      </c>
      <c r="AP32" s="190">
        <v>0</v>
      </c>
      <c r="AQ32" s="189">
        <v>0</v>
      </c>
      <c r="AR32" s="189">
        <v>0</v>
      </c>
      <c r="AS32" s="189">
        <v>0</v>
      </c>
    </row>
    <row r="33" spans="1:45" s="182" customFormat="1" ht="36" customHeight="1" x14ac:dyDescent="0.25">
      <c r="A33" s="182">
        <v>1</v>
      </c>
      <c r="B33" s="221">
        <f>SUBTOTAL(103,$A$16:A33)</f>
        <v>18</v>
      </c>
      <c r="C33" s="183" t="s">
        <v>486</v>
      </c>
      <c r="D33" s="184">
        <v>1988</v>
      </c>
      <c r="E33" s="184"/>
      <c r="F33" s="185" t="s">
        <v>261</v>
      </c>
      <c r="G33" s="184">
        <v>5</v>
      </c>
      <c r="H33" s="184" t="s">
        <v>305</v>
      </c>
      <c r="I33" s="173">
        <v>4166.5</v>
      </c>
      <c r="J33" s="173">
        <v>3487.5</v>
      </c>
      <c r="K33" s="173">
        <v>3487.5</v>
      </c>
      <c r="L33" s="186">
        <v>156</v>
      </c>
      <c r="M33" s="184" t="s">
        <v>259</v>
      </c>
      <c r="N33" s="184" t="s">
        <v>263</v>
      </c>
      <c r="O33" s="187" t="s">
        <v>1352</v>
      </c>
      <c r="P33" s="173">
        <v>2988276</v>
      </c>
      <c r="Q33" s="173">
        <v>0</v>
      </c>
      <c r="R33" s="173">
        <v>0</v>
      </c>
      <c r="S33" s="173">
        <v>0</v>
      </c>
      <c r="T33" s="173">
        <v>2988276</v>
      </c>
      <c r="U33" s="173">
        <f t="shared" si="0"/>
        <v>717.21492859714385</v>
      </c>
      <c r="V33" s="173">
        <v>2097.3717028681149</v>
      </c>
      <c r="W33" s="188">
        <v>2097.3717028681149</v>
      </c>
      <c r="X33" s="188">
        <v>1380.156774270971</v>
      </c>
      <c r="Y33" s="188">
        <f t="shared" si="1"/>
        <v>1380.156774270971</v>
      </c>
      <c r="Z33" s="189">
        <v>0</v>
      </c>
      <c r="AA33" s="189">
        <v>0</v>
      </c>
      <c r="AB33" s="189">
        <v>0</v>
      </c>
      <c r="AC33" s="189">
        <v>0</v>
      </c>
      <c r="AD33" s="189">
        <v>0</v>
      </c>
      <c r="AE33" s="189">
        <v>0</v>
      </c>
      <c r="AF33" s="189">
        <v>0</v>
      </c>
      <c r="AG33" s="190">
        <v>0</v>
      </c>
      <c r="AH33" s="189">
        <v>980</v>
      </c>
      <c r="AI33" s="190">
        <f>8917.04*AH33/I33</f>
        <v>2097.3717028681149</v>
      </c>
      <c r="AJ33" s="189">
        <v>0</v>
      </c>
      <c r="AK33" s="189">
        <v>0</v>
      </c>
      <c r="AL33" s="189">
        <v>0</v>
      </c>
      <c r="AM33" s="190">
        <v>0</v>
      </c>
      <c r="AN33" s="189">
        <v>0</v>
      </c>
      <c r="AO33" s="189">
        <v>0</v>
      </c>
      <c r="AP33" s="190">
        <v>0</v>
      </c>
      <c r="AQ33" s="189">
        <v>0</v>
      </c>
      <c r="AR33" s="189">
        <v>0</v>
      </c>
      <c r="AS33" s="189">
        <v>0</v>
      </c>
    </row>
    <row r="34" spans="1:45" s="182" customFormat="1" ht="36" customHeight="1" x14ac:dyDescent="0.25">
      <c r="A34" s="182">
        <v>1</v>
      </c>
      <c r="B34" s="221">
        <f>SUBTOTAL(103,$A$16:A34)</f>
        <v>19</v>
      </c>
      <c r="C34" s="183" t="s">
        <v>488</v>
      </c>
      <c r="D34" s="184">
        <v>1985</v>
      </c>
      <c r="E34" s="184"/>
      <c r="F34" s="185" t="s">
        <v>304</v>
      </c>
      <c r="G34" s="184">
        <v>2</v>
      </c>
      <c r="H34" s="184" t="s">
        <v>296</v>
      </c>
      <c r="I34" s="173">
        <v>617.79999999999995</v>
      </c>
      <c r="J34" s="173">
        <v>560.5</v>
      </c>
      <c r="K34" s="173">
        <v>560.5</v>
      </c>
      <c r="L34" s="186">
        <v>38</v>
      </c>
      <c r="M34" s="184" t="s">
        <v>259</v>
      </c>
      <c r="N34" s="184" t="s">
        <v>263</v>
      </c>
      <c r="O34" s="187" t="s">
        <v>1336</v>
      </c>
      <c r="P34" s="173">
        <v>56688.3</v>
      </c>
      <c r="Q34" s="173">
        <v>0</v>
      </c>
      <c r="R34" s="173">
        <v>0</v>
      </c>
      <c r="S34" s="173">
        <v>0</v>
      </c>
      <c r="T34" s="173">
        <v>56688.3</v>
      </c>
      <c r="U34" s="173">
        <f t="shared" si="0"/>
        <v>91.758336031078031</v>
      </c>
      <c r="V34" s="173">
        <v>91.758336031078031</v>
      </c>
      <c r="W34" s="188">
        <v>91.758336031078031</v>
      </c>
      <c r="X34" s="188">
        <v>0</v>
      </c>
      <c r="Y34" s="188">
        <f t="shared" si="1"/>
        <v>0</v>
      </c>
      <c r="Z34" s="189">
        <v>0</v>
      </c>
      <c r="AA34" s="189">
        <v>0</v>
      </c>
      <c r="AB34" s="189">
        <v>0</v>
      </c>
      <c r="AC34" s="189">
        <v>0</v>
      </c>
      <c r="AD34" s="189">
        <v>0</v>
      </c>
      <c r="AE34" s="189">
        <v>0</v>
      </c>
      <c r="AF34" s="189">
        <v>0</v>
      </c>
      <c r="AG34" s="190">
        <v>0</v>
      </c>
      <c r="AH34" s="189">
        <v>0</v>
      </c>
      <c r="AI34" s="189">
        <v>0</v>
      </c>
      <c r="AJ34" s="189">
        <v>0</v>
      </c>
      <c r="AK34" s="189">
        <v>0</v>
      </c>
      <c r="AL34" s="189">
        <v>0</v>
      </c>
      <c r="AM34" s="190">
        <v>0</v>
      </c>
      <c r="AN34" s="189">
        <v>0</v>
      </c>
      <c r="AO34" s="189">
        <v>0</v>
      </c>
      <c r="AP34" s="190">
        <v>0</v>
      </c>
      <c r="AQ34" s="189">
        <v>0</v>
      </c>
      <c r="AR34" s="189">
        <v>0</v>
      </c>
      <c r="AS34" s="189">
        <v>0</v>
      </c>
    </row>
    <row r="35" spans="1:45" s="182" customFormat="1" ht="36" customHeight="1" x14ac:dyDescent="0.25">
      <c r="A35" s="182">
        <v>1</v>
      </c>
      <c r="B35" s="221">
        <f>SUBTOTAL(103,$A$16:A35)</f>
        <v>20</v>
      </c>
      <c r="C35" s="183" t="s">
        <v>489</v>
      </c>
      <c r="D35" s="184">
        <v>1967</v>
      </c>
      <c r="E35" s="184"/>
      <c r="F35" s="185" t="s">
        <v>261</v>
      </c>
      <c r="G35" s="184">
        <v>2</v>
      </c>
      <c r="H35" s="184" t="s">
        <v>296</v>
      </c>
      <c r="I35" s="173">
        <v>709.3</v>
      </c>
      <c r="J35" s="173">
        <v>653.29999999999995</v>
      </c>
      <c r="K35" s="173">
        <v>653.29999999999995</v>
      </c>
      <c r="L35" s="186">
        <v>36</v>
      </c>
      <c r="M35" s="184" t="s">
        <v>259</v>
      </c>
      <c r="N35" s="184" t="s">
        <v>263</v>
      </c>
      <c r="O35" s="187" t="s">
        <v>1336</v>
      </c>
      <c r="P35" s="173">
        <v>89064.28</v>
      </c>
      <c r="Q35" s="173">
        <v>0</v>
      </c>
      <c r="R35" s="173">
        <v>0</v>
      </c>
      <c r="S35" s="173">
        <v>0</v>
      </c>
      <c r="T35" s="173">
        <v>89064.28</v>
      </c>
      <c r="U35" s="173">
        <f t="shared" si="0"/>
        <v>125.56644579162555</v>
      </c>
      <c r="V35" s="173">
        <v>125.56644579162555</v>
      </c>
      <c r="W35" s="188">
        <v>125.56644579162555</v>
      </c>
      <c r="X35" s="188">
        <v>0</v>
      </c>
      <c r="Y35" s="188">
        <f t="shared" si="1"/>
        <v>0</v>
      </c>
      <c r="Z35" s="189">
        <v>0</v>
      </c>
      <c r="AA35" s="189">
        <v>0</v>
      </c>
      <c r="AB35" s="189">
        <v>0</v>
      </c>
      <c r="AC35" s="189">
        <v>0</v>
      </c>
      <c r="AD35" s="189">
        <v>0</v>
      </c>
      <c r="AE35" s="189">
        <v>0</v>
      </c>
      <c r="AF35" s="189">
        <v>0</v>
      </c>
      <c r="AG35" s="190">
        <v>0</v>
      </c>
      <c r="AH35" s="189">
        <v>0</v>
      </c>
      <c r="AI35" s="189">
        <v>0</v>
      </c>
      <c r="AJ35" s="189">
        <v>0</v>
      </c>
      <c r="AK35" s="189">
        <v>0</v>
      </c>
      <c r="AL35" s="189">
        <v>0</v>
      </c>
      <c r="AM35" s="190">
        <v>0</v>
      </c>
      <c r="AN35" s="189">
        <v>0</v>
      </c>
      <c r="AO35" s="189">
        <v>0</v>
      </c>
      <c r="AP35" s="190">
        <v>0</v>
      </c>
      <c r="AQ35" s="189">
        <v>0</v>
      </c>
      <c r="AR35" s="189">
        <v>0</v>
      </c>
      <c r="AS35" s="189">
        <v>0</v>
      </c>
    </row>
    <row r="36" spans="1:45" s="182" customFormat="1" ht="36" customHeight="1" x14ac:dyDescent="0.25">
      <c r="A36" s="182">
        <v>1</v>
      </c>
      <c r="B36" s="221">
        <f>SUBTOTAL(103,$A$16:A36)</f>
        <v>21</v>
      </c>
      <c r="C36" s="183" t="s">
        <v>490</v>
      </c>
      <c r="D36" s="184">
        <v>1972</v>
      </c>
      <c r="E36" s="184"/>
      <c r="F36" s="185" t="s">
        <v>261</v>
      </c>
      <c r="G36" s="184">
        <v>2</v>
      </c>
      <c r="H36" s="184" t="s">
        <v>296</v>
      </c>
      <c r="I36" s="173">
        <v>790.6</v>
      </c>
      <c r="J36" s="173">
        <v>790.6</v>
      </c>
      <c r="K36" s="173">
        <v>790.6</v>
      </c>
      <c r="L36" s="186">
        <v>48</v>
      </c>
      <c r="M36" s="184" t="s">
        <v>259</v>
      </c>
      <c r="N36" s="184" t="s">
        <v>263</v>
      </c>
      <c r="O36" s="187" t="s">
        <v>1582</v>
      </c>
      <c r="P36" s="173">
        <v>2641217.09</v>
      </c>
      <c r="Q36" s="173">
        <v>0</v>
      </c>
      <c r="R36" s="173">
        <v>0</v>
      </c>
      <c r="S36" s="173">
        <v>0</v>
      </c>
      <c r="T36" s="173">
        <v>2641217.09</v>
      </c>
      <c r="U36" s="173">
        <f t="shared" si="0"/>
        <v>3340.7754743232986</v>
      </c>
      <c r="V36" s="173">
        <v>7376.3523399949408</v>
      </c>
      <c r="W36" s="188">
        <v>7376.3523399949408</v>
      </c>
      <c r="X36" s="188">
        <v>4035.5768656716423</v>
      </c>
      <c r="Y36" s="188">
        <f t="shared" si="1"/>
        <v>4035.5768656716423</v>
      </c>
      <c r="Z36" s="189">
        <v>0</v>
      </c>
      <c r="AA36" s="189">
        <v>0</v>
      </c>
      <c r="AB36" s="189">
        <v>0</v>
      </c>
      <c r="AC36" s="189">
        <v>0</v>
      </c>
      <c r="AD36" s="189">
        <v>0</v>
      </c>
      <c r="AE36" s="189">
        <v>0</v>
      </c>
      <c r="AF36" s="189">
        <v>0</v>
      </c>
      <c r="AG36" s="190">
        <v>0</v>
      </c>
      <c r="AH36" s="189">
        <v>654</v>
      </c>
      <c r="AI36" s="190">
        <f>8917.04*AH36/I36</f>
        <v>7376.3523399949408</v>
      </c>
      <c r="AJ36" s="189">
        <v>0</v>
      </c>
      <c r="AK36" s="189">
        <v>0</v>
      </c>
      <c r="AL36" s="189">
        <v>0</v>
      </c>
      <c r="AM36" s="190">
        <v>0</v>
      </c>
      <c r="AN36" s="189">
        <v>0</v>
      </c>
      <c r="AO36" s="189">
        <v>0</v>
      </c>
      <c r="AP36" s="190">
        <v>0</v>
      </c>
      <c r="AQ36" s="189">
        <v>0</v>
      </c>
      <c r="AR36" s="189">
        <v>0</v>
      </c>
      <c r="AS36" s="189">
        <v>0</v>
      </c>
    </row>
    <row r="37" spans="1:45" s="182" customFormat="1" ht="36" customHeight="1" x14ac:dyDescent="0.25">
      <c r="A37" s="182">
        <v>1</v>
      </c>
      <c r="B37" s="221">
        <f>SUBTOTAL(103,$A$16:A37)</f>
        <v>22</v>
      </c>
      <c r="C37" s="183" t="s">
        <v>491</v>
      </c>
      <c r="D37" s="184">
        <v>1994</v>
      </c>
      <c r="E37" s="184"/>
      <c r="F37" s="185" t="s">
        <v>304</v>
      </c>
      <c r="G37" s="184">
        <v>9</v>
      </c>
      <c r="H37" s="184" t="s">
        <v>350</v>
      </c>
      <c r="I37" s="173">
        <v>14325</v>
      </c>
      <c r="J37" s="173">
        <v>14325</v>
      </c>
      <c r="K37" s="173">
        <v>14166</v>
      </c>
      <c r="L37" s="186">
        <v>585</v>
      </c>
      <c r="M37" s="184" t="s">
        <v>259</v>
      </c>
      <c r="N37" s="184" t="s">
        <v>263</v>
      </c>
      <c r="O37" s="187" t="s">
        <v>341</v>
      </c>
      <c r="P37" s="173">
        <v>12192587.91</v>
      </c>
      <c r="Q37" s="173">
        <v>0</v>
      </c>
      <c r="R37" s="173">
        <v>0</v>
      </c>
      <c r="S37" s="173">
        <v>0</v>
      </c>
      <c r="T37" s="173">
        <v>12192587.91</v>
      </c>
      <c r="U37" s="173">
        <f t="shared" si="0"/>
        <v>851.14051727748688</v>
      </c>
      <c r="V37" s="173">
        <v>1201.0191972076789</v>
      </c>
      <c r="W37" s="188">
        <v>1201.0191972076789</v>
      </c>
      <c r="X37" s="188">
        <v>349.87867993019199</v>
      </c>
      <c r="Y37" s="188">
        <f t="shared" si="1"/>
        <v>349.87867993019199</v>
      </c>
      <c r="Z37" s="189">
        <v>0</v>
      </c>
      <c r="AA37" s="189">
        <v>0</v>
      </c>
      <c r="AB37" s="189">
        <v>0</v>
      </c>
      <c r="AC37" s="189">
        <v>0</v>
      </c>
      <c r="AD37" s="189">
        <v>0</v>
      </c>
      <c r="AE37" s="189">
        <v>0</v>
      </c>
      <c r="AF37" s="189">
        <v>7</v>
      </c>
      <c r="AG37" s="190">
        <f t="shared" ref="AG37:AG40" si="2">2457800*AF37/I37</f>
        <v>1201.0191972076789</v>
      </c>
      <c r="AH37" s="189">
        <v>0</v>
      </c>
      <c r="AI37" s="189">
        <v>0</v>
      </c>
      <c r="AJ37" s="189">
        <v>0</v>
      </c>
      <c r="AK37" s="189">
        <v>0</v>
      </c>
      <c r="AL37" s="189">
        <v>0</v>
      </c>
      <c r="AM37" s="190">
        <v>0</v>
      </c>
      <c r="AN37" s="189">
        <v>0</v>
      </c>
      <c r="AO37" s="189">
        <v>0</v>
      </c>
      <c r="AP37" s="190">
        <v>0</v>
      </c>
      <c r="AQ37" s="189">
        <v>0</v>
      </c>
      <c r="AR37" s="189">
        <v>0</v>
      </c>
      <c r="AS37" s="189">
        <v>0</v>
      </c>
    </row>
    <row r="38" spans="1:45" s="182" customFormat="1" ht="36" customHeight="1" x14ac:dyDescent="0.25">
      <c r="A38" s="182">
        <v>1</v>
      </c>
      <c r="B38" s="221">
        <f>SUBTOTAL(103,$A$16:A38)</f>
        <v>23</v>
      </c>
      <c r="C38" s="183" t="s">
        <v>492</v>
      </c>
      <c r="D38" s="184">
        <v>1994</v>
      </c>
      <c r="E38" s="184"/>
      <c r="F38" s="185" t="s">
        <v>304</v>
      </c>
      <c r="G38" s="184">
        <v>9</v>
      </c>
      <c r="H38" s="184" t="s">
        <v>305</v>
      </c>
      <c r="I38" s="173">
        <v>5491.1</v>
      </c>
      <c r="J38" s="173">
        <v>5491.1</v>
      </c>
      <c r="K38" s="173">
        <v>5444.9</v>
      </c>
      <c r="L38" s="186">
        <v>236</v>
      </c>
      <c r="M38" s="184" t="s">
        <v>259</v>
      </c>
      <c r="N38" s="184" t="s">
        <v>263</v>
      </c>
      <c r="O38" s="187" t="s">
        <v>341</v>
      </c>
      <c r="P38" s="173">
        <v>3433160.05</v>
      </c>
      <c r="Q38" s="173">
        <v>0</v>
      </c>
      <c r="R38" s="173">
        <v>0</v>
      </c>
      <c r="S38" s="173">
        <v>0</v>
      </c>
      <c r="T38" s="173">
        <v>3433160.05</v>
      </c>
      <c r="U38" s="173">
        <f t="shared" si="0"/>
        <v>625.22264209356956</v>
      </c>
      <c r="V38" s="173">
        <v>895.19404126677705</v>
      </c>
      <c r="W38" s="188">
        <v>895.19404126677705</v>
      </c>
      <c r="X38" s="188">
        <v>269.97139917320749</v>
      </c>
      <c r="Y38" s="188">
        <f t="shared" si="1"/>
        <v>269.97139917320749</v>
      </c>
      <c r="Z38" s="189">
        <v>0</v>
      </c>
      <c r="AA38" s="189">
        <v>0</v>
      </c>
      <c r="AB38" s="189">
        <v>0</v>
      </c>
      <c r="AC38" s="189">
        <v>0</v>
      </c>
      <c r="AD38" s="189">
        <v>0</v>
      </c>
      <c r="AE38" s="189">
        <v>0</v>
      </c>
      <c r="AF38" s="189">
        <v>2</v>
      </c>
      <c r="AG38" s="190">
        <f t="shared" si="2"/>
        <v>895.19404126677705</v>
      </c>
      <c r="AH38" s="189">
        <v>0</v>
      </c>
      <c r="AI38" s="189">
        <v>0</v>
      </c>
      <c r="AJ38" s="189">
        <v>0</v>
      </c>
      <c r="AK38" s="189">
        <v>0</v>
      </c>
      <c r="AL38" s="189">
        <v>0</v>
      </c>
      <c r="AM38" s="190">
        <v>0</v>
      </c>
      <c r="AN38" s="189">
        <v>0</v>
      </c>
      <c r="AO38" s="189">
        <v>0</v>
      </c>
      <c r="AP38" s="190">
        <v>0</v>
      </c>
      <c r="AQ38" s="189">
        <v>0</v>
      </c>
      <c r="AR38" s="189">
        <v>0</v>
      </c>
      <c r="AS38" s="189">
        <v>0</v>
      </c>
    </row>
    <row r="39" spans="1:45" s="182" customFormat="1" ht="36" customHeight="1" x14ac:dyDescent="0.25">
      <c r="A39" s="182">
        <v>1</v>
      </c>
      <c r="B39" s="221">
        <f>SUBTOTAL(103,$A$16:A39)</f>
        <v>24</v>
      </c>
      <c r="C39" s="183" t="s">
        <v>493</v>
      </c>
      <c r="D39" s="184">
        <v>1993</v>
      </c>
      <c r="E39" s="184"/>
      <c r="F39" s="185" t="s">
        <v>304</v>
      </c>
      <c r="G39" s="184">
        <v>9</v>
      </c>
      <c r="H39" s="184" t="s">
        <v>297</v>
      </c>
      <c r="I39" s="173">
        <v>1614.7</v>
      </c>
      <c r="J39" s="173">
        <v>1614.7</v>
      </c>
      <c r="K39" s="173">
        <v>1585.9</v>
      </c>
      <c r="L39" s="186">
        <v>64</v>
      </c>
      <c r="M39" s="184" t="s">
        <v>259</v>
      </c>
      <c r="N39" s="184" t="s">
        <v>263</v>
      </c>
      <c r="O39" s="187" t="s">
        <v>341</v>
      </c>
      <c r="P39" s="173">
        <v>1772747.75</v>
      </c>
      <c r="Q39" s="173">
        <v>0</v>
      </c>
      <c r="R39" s="173">
        <v>0</v>
      </c>
      <c r="S39" s="173">
        <v>0</v>
      </c>
      <c r="T39" s="173">
        <v>1772747.75</v>
      </c>
      <c r="U39" s="173">
        <f t="shared" si="0"/>
        <v>1097.8805660494208</v>
      </c>
      <c r="V39" s="173">
        <v>1522.140335666068</v>
      </c>
      <c r="W39" s="188">
        <v>1522.140335666068</v>
      </c>
      <c r="X39" s="188">
        <v>424.25976961664719</v>
      </c>
      <c r="Y39" s="188">
        <f t="shared" si="1"/>
        <v>424.25976961664719</v>
      </c>
      <c r="Z39" s="189">
        <v>0</v>
      </c>
      <c r="AA39" s="189">
        <v>0</v>
      </c>
      <c r="AB39" s="189">
        <v>0</v>
      </c>
      <c r="AC39" s="189">
        <v>0</v>
      </c>
      <c r="AD39" s="189">
        <v>0</v>
      </c>
      <c r="AE39" s="189">
        <v>0</v>
      </c>
      <c r="AF39" s="189">
        <v>1</v>
      </c>
      <c r="AG39" s="190">
        <f t="shared" si="2"/>
        <v>1522.140335666068</v>
      </c>
      <c r="AH39" s="189">
        <v>0</v>
      </c>
      <c r="AI39" s="189">
        <v>0</v>
      </c>
      <c r="AJ39" s="189">
        <v>0</v>
      </c>
      <c r="AK39" s="189">
        <v>0</v>
      </c>
      <c r="AL39" s="189">
        <v>0</v>
      </c>
      <c r="AM39" s="190">
        <v>0</v>
      </c>
      <c r="AN39" s="189">
        <v>0</v>
      </c>
      <c r="AO39" s="189">
        <v>0</v>
      </c>
      <c r="AP39" s="190">
        <v>0</v>
      </c>
      <c r="AQ39" s="189">
        <v>0</v>
      </c>
      <c r="AR39" s="189">
        <v>0</v>
      </c>
      <c r="AS39" s="189">
        <v>0</v>
      </c>
    </row>
    <row r="40" spans="1:45" s="182" customFormat="1" ht="36" customHeight="1" x14ac:dyDescent="0.25">
      <c r="A40" s="182">
        <v>1</v>
      </c>
      <c r="B40" s="221">
        <f>SUBTOTAL(103,$A$16:A40)</f>
        <v>25</v>
      </c>
      <c r="C40" s="183" t="s">
        <v>494</v>
      </c>
      <c r="D40" s="184">
        <v>1993</v>
      </c>
      <c r="E40" s="184"/>
      <c r="F40" s="185" t="s">
        <v>304</v>
      </c>
      <c r="G40" s="184">
        <v>9</v>
      </c>
      <c r="H40" s="184" t="s">
        <v>296</v>
      </c>
      <c r="I40" s="173">
        <v>4490.3</v>
      </c>
      <c r="J40" s="173">
        <v>4490.3</v>
      </c>
      <c r="K40" s="173">
        <v>4474.6000000000004</v>
      </c>
      <c r="L40" s="186">
        <v>167</v>
      </c>
      <c r="M40" s="184" t="s">
        <v>259</v>
      </c>
      <c r="N40" s="184" t="s">
        <v>263</v>
      </c>
      <c r="O40" s="187" t="s">
        <v>341</v>
      </c>
      <c r="P40" s="173">
        <v>3535514.86</v>
      </c>
      <c r="Q40" s="173">
        <v>0</v>
      </c>
      <c r="R40" s="173">
        <v>0</v>
      </c>
      <c r="S40" s="173">
        <v>0</v>
      </c>
      <c r="T40" s="173">
        <v>3535514.86</v>
      </c>
      <c r="U40" s="173">
        <f t="shared" si="0"/>
        <v>787.36718259359054</v>
      </c>
      <c r="V40" s="173">
        <v>1094.7152751486537</v>
      </c>
      <c r="W40" s="188">
        <v>1094.7152751486537</v>
      </c>
      <c r="X40" s="188">
        <v>307.3480925550632</v>
      </c>
      <c r="Y40" s="188">
        <f t="shared" si="1"/>
        <v>307.3480925550632</v>
      </c>
      <c r="Z40" s="189">
        <v>0</v>
      </c>
      <c r="AA40" s="189">
        <v>0</v>
      </c>
      <c r="AB40" s="189">
        <v>0</v>
      </c>
      <c r="AC40" s="189">
        <v>0</v>
      </c>
      <c r="AD40" s="189">
        <v>0</v>
      </c>
      <c r="AE40" s="189">
        <v>0</v>
      </c>
      <c r="AF40" s="189">
        <v>2</v>
      </c>
      <c r="AG40" s="190">
        <f t="shared" si="2"/>
        <v>1094.7152751486537</v>
      </c>
      <c r="AH40" s="189">
        <v>0</v>
      </c>
      <c r="AI40" s="189">
        <v>0</v>
      </c>
      <c r="AJ40" s="189">
        <v>0</v>
      </c>
      <c r="AK40" s="189">
        <v>0</v>
      </c>
      <c r="AL40" s="189">
        <v>0</v>
      </c>
      <c r="AM40" s="190">
        <v>0</v>
      </c>
      <c r="AN40" s="189">
        <v>0</v>
      </c>
      <c r="AO40" s="189">
        <v>0</v>
      </c>
      <c r="AP40" s="190">
        <v>0</v>
      </c>
      <c r="AQ40" s="189">
        <v>0</v>
      </c>
      <c r="AR40" s="189">
        <v>0</v>
      </c>
      <c r="AS40" s="189">
        <v>0</v>
      </c>
    </row>
    <row r="41" spans="1:45" s="182" customFormat="1" ht="36" customHeight="1" x14ac:dyDescent="0.25">
      <c r="A41" s="182">
        <v>1</v>
      </c>
      <c r="B41" s="221">
        <f>SUBTOTAL(103,$A$16:A41)</f>
        <v>26</v>
      </c>
      <c r="C41" s="183" t="s">
        <v>495</v>
      </c>
      <c r="D41" s="184">
        <v>1987</v>
      </c>
      <c r="E41" s="184"/>
      <c r="F41" s="185" t="s">
        <v>261</v>
      </c>
      <c r="G41" s="184">
        <v>5</v>
      </c>
      <c r="H41" s="184" t="s">
        <v>296</v>
      </c>
      <c r="I41" s="173">
        <v>1670.9</v>
      </c>
      <c r="J41" s="173">
        <v>1146.4000000000001</v>
      </c>
      <c r="K41" s="173">
        <v>1146.4000000000001</v>
      </c>
      <c r="L41" s="186">
        <v>65</v>
      </c>
      <c r="M41" s="184" t="s">
        <v>259</v>
      </c>
      <c r="N41" s="184" t="s">
        <v>263</v>
      </c>
      <c r="O41" s="187" t="s">
        <v>1051</v>
      </c>
      <c r="P41" s="173">
        <v>1142069.99</v>
      </c>
      <c r="Q41" s="173">
        <v>0</v>
      </c>
      <c r="R41" s="173">
        <v>0</v>
      </c>
      <c r="S41" s="173">
        <v>0</v>
      </c>
      <c r="T41" s="173">
        <v>1142069.99</v>
      </c>
      <c r="U41" s="173">
        <f t="shared" si="0"/>
        <v>683.50588904183371</v>
      </c>
      <c r="V41" s="173">
        <v>1631.5264042132983</v>
      </c>
      <c r="W41" s="188">
        <v>1631.5264042132983</v>
      </c>
      <c r="X41" s="188">
        <v>948.02051517146458</v>
      </c>
      <c r="Y41" s="188">
        <f t="shared" si="1"/>
        <v>948.02051517146458</v>
      </c>
      <c r="Z41" s="189">
        <v>0</v>
      </c>
      <c r="AA41" s="189">
        <v>0</v>
      </c>
      <c r="AB41" s="189">
        <v>0</v>
      </c>
      <c r="AC41" s="189">
        <v>0</v>
      </c>
      <c r="AD41" s="189">
        <v>0</v>
      </c>
      <c r="AE41" s="189">
        <v>0</v>
      </c>
      <c r="AF41" s="189">
        <v>0</v>
      </c>
      <c r="AG41" s="190">
        <v>0</v>
      </c>
      <c r="AH41" s="189">
        <v>305.72000000000003</v>
      </c>
      <c r="AI41" s="190">
        <f>8917.04*AH41/I41</f>
        <v>1631.5264042132983</v>
      </c>
      <c r="AJ41" s="189">
        <v>0</v>
      </c>
      <c r="AK41" s="189">
        <v>0</v>
      </c>
      <c r="AL41" s="189">
        <v>0</v>
      </c>
      <c r="AM41" s="190">
        <v>0</v>
      </c>
      <c r="AN41" s="189">
        <v>0</v>
      </c>
      <c r="AO41" s="189">
        <v>0</v>
      </c>
      <c r="AP41" s="190">
        <v>0</v>
      </c>
      <c r="AQ41" s="189">
        <v>0</v>
      </c>
      <c r="AR41" s="189">
        <v>0</v>
      </c>
      <c r="AS41" s="189">
        <v>0</v>
      </c>
    </row>
    <row r="42" spans="1:45" s="182" customFormat="1" ht="36" customHeight="1" x14ac:dyDescent="0.25">
      <c r="A42" s="182">
        <v>1</v>
      </c>
      <c r="B42" s="221">
        <f>SUBTOTAL(103,$A$16:A42)</f>
        <v>27</v>
      </c>
      <c r="C42" s="183" t="s">
        <v>496</v>
      </c>
      <c r="D42" s="184">
        <v>1983</v>
      </c>
      <c r="E42" s="184"/>
      <c r="F42" s="185" t="s">
        <v>261</v>
      </c>
      <c r="G42" s="184">
        <v>5</v>
      </c>
      <c r="H42" s="184" t="s">
        <v>297</v>
      </c>
      <c r="I42" s="173">
        <v>628.5</v>
      </c>
      <c r="J42" s="173">
        <v>568.5</v>
      </c>
      <c r="K42" s="173">
        <v>568.5</v>
      </c>
      <c r="L42" s="186">
        <v>31</v>
      </c>
      <c r="M42" s="184" t="s">
        <v>259</v>
      </c>
      <c r="N42" s="184" t="s">
        <v>263</v>
      </c>
      <c r="O42" s="187" t="s">
        <v>1036</v>
      </c>
      <c r="P42" s="173">
        <v>715422.73</v>
      </c>
      <c r="Q42" s="173">
        <v>0</v>
      </c>
      <c r="R42" s="173">
        <v>0</v>
      </c>
      <c r="S42" s="173">
        <v>0</v>
      </c>
      <c r="T42" s="173">
        <v>715422.73</v>
      </c>
      <c r="U42" s="173">
        <f t="shared" si="0"/>
        <v>1138.301877486078</v>
      </c>
      <c r="V42" s="173">
        <v>2142.3596499602227</v>
      </c>
      <c r="W42" s="188">
        <v>2142.3596499602227</v>
      </c>
      <c r="X42" s="188">
        <v>1004.0577724741447</v>
      </c>
      <c r="Y42" s="188">
        <f t="shared" si="1"/>
        <v>1004.0577724741447</v>
      </c>
      <c r="Z42" s="189">
        <v>0</v>
      </c>
      <c r="AA42" s="189">
        <v>0</v>
      </c>
      <c r="AB42" s="189">
        <v>0</v>
      </c>
      <c r="AC42" s="189">
        <v>0</v>
      </c>
      <c r="AD42" s="189">
        <v>0</v>
      </c>
      <c r="AE42" s="189">
        <v>0</v>
      </c>
      <c r="AF42" s="189">
        <v>0</v>
      </c>
      <c r="AG42" s="190">
        <v>0</v>
      </c>
      <c r="AH42" s="189">
        <v>151</v>
      </c>
      <c r="AI42" s="190">
        <f>8917.04*AH42/I42</f>
        <v>2142.3596499602227</v>
      </c>
      <c r="AJ42" s="189">
        <v>0</v>
      </c>
      <c r="AK42" s="189">
        <v>0</v>
      </c>
      <c r="AL42" s="189">
        <v>0</v>
      </c>
      <c r="AM42" s="190">
        <v>0</v>
      </c>
      <c r="AN42" s="189">
        <v>0</v>
      </c>
      <c r="AO42" s="189">
        <v>0</v>
      </c>
      <c r="AP42" s="190">
        <v>0</v>
      </c>
      <c r="AQ42" s="189">
        <v>0</v>
      </c>
      <c r="AR42" s="189">
        <v>0</v>
      </c>
      <c r="AS42" s="189">
        <v>0</v>
      </c>
    </row>
    <row r="43" spans="1:45" s="182" customFormat="1" ht="36" customHeight="1" x14ac:dyDescent="0.25">
      <c r="A43" s="182">
        <v>1</v>
      </c>
      <c r="B43" s="221">
        <f>SUBTOTAL(103,$A$16:A43)</f>
        <v>28</v>
      </c>
      <c r="C43" s="183" t="s">
        <v>497</v>
      </c>
      <c r="D43" s="184">
        <v>1959</v>
      </c>
      <c r="E43" s="184"/>
      <c r="F43" s="185" t="s">
        <v>261</v>
      </c>
      <c r="G43" s="184">
        <v>2</v>
      </c>
      <c r="H43" s="184" t="s">
        <v>297</v>
      </c>
      <c r="I43" s="173">
        <v>313.3</v>
      </c>
      <c r="J43" s="173">
        <v>288.7</v>
      </c>
      <c r="K43" s="173">
        <v>288.7</v>
      </c>
      <c r="L43" s="186">
        <v>24</v>
      </c>
      <c r="M43" s="184" t="s">
        <v>259</v>
      </c>
      <c r="N43" s="184" t="s">
        <v>263</v>
      </c>
      <c r="O43" s="187" t="s">
        <v>1036</v>
      </c>
      <c r="P43" s="173">
        <v>1010260.5</v>
      </c>
      <c r="Q43" s="173">
        <v>0</v>
      </c>
      <c r="R43" s="173">
        <v>0</v>
      </c>
      <c r="S43" s="173">
        <v>0</v>
      </c>
      <c r="T43" s="173">
        <v>1010260.5</v>
      </c>
      <c r="U43" s="173">
        <f t="shared" si="0"/>
        <v>3224.5786785828277</v>
      </c>
      <c r="V43" s="173">
        <v>9538.551931056496</v>
      </c>
      <c r="W43" s="188">
        <v>9538.551931056496</v>
      </c>
      <c r="X43" s="188">
        <v>6313.9732524736683</v>
      </c>
      <c r="Y43" s="188">
        <f t="shared" si="1"/>
        <v>6313.9732524736683</v>
      </c>
      <c r="Z43" s="189">
        <v>0</v>
      </c>
      <c r="AA43" s="189">
        <v>0</v>
      </c>
      <c r="AB43" s="189">
        <v>0</v>
      </c>
      <c r="AC43" s="189">
        <v>0</v>
      </c>
      <c r="AD43" s="189">
        <v>0</v>
      </c>
      <c r="AE43" s="189">
        <v>0</v>
      </c>
      <c r="AF43" s="189">
        <v>0</v>
      </c>
      <c r="AG43" s="190">
        <v>0</v>
      </c>
      <c r="AH43" s="189">
        <v>0</v>
      </c>
      <c r="AI43" s="189">
        <v>0</v>
      </c>
      <c r="AJ43" s="189">
        <v>0</v>
      </c>
      <c r="AK43" s="189">
        <v>0</v>
      </c>
      <c r="AL43" s="189">
        <v>424</v>
      </c>
      <c r="AM43" s="190">
        <f>7048.18*AL43/I43</f>
        <v>9538.551931056496</v>
      </c>
      <c r="AN43" s="189">
        <v>0</v>
      </c>
      <c r="AO43" s="189">
        <v>0</v>
      </c>
      <c r="AP43" s="190">
        <v>0</v>
      </c>
      <c r="AQ43" s="189">
        <v>0</v>
      </c>
      <c r="AR43" s="189">
        <v>0</v>
      </c>
      <c r="AS43" s="189">
        <v>0</v>
      </c>
    </row>
    <row r="44" spans="1:45" s="182" customFormat="1" ht="36" customHeight="1" x14ac:dyDescent="0.25">
      <c r="A44" s="182">
        <v>1</v>
      </c>
      <c r="B44" s="221">
        <f>SUBTOTAL(103,$A$16:A44)</f>
        <v>29</v>
      </c>
      <c r="C44" s="183" t="s">
        <v>498</v>
      </c>
      <c r="D44" s="184">
        <v>1969</v>
      </c>
      <c r="E44" s="184"/>
      <c r="F44" s="185" t="s">
        <v>261</v>
      </c>
      <c r="G44" s="184">
        <v>9</v>
      </c>
      <c r="H44" s="184" t="s">
        <v>297</v>
      </c>
      <c r="I44" s="173">
        <v>2575.6999999999998</v>
      </c>
      <c r="J44" s="173">
        <v>2278.3000000000002</v>
      </c>
      <c r="K44" s="173">
        <v>2278.3000000000002</v>
      </c>
      <c r="L44" s="186">
        <v>84</v>
      </c>
      <c r="M44" s="184" t="s">
        <v>259</v>
      </c>
      <c r="N44" s="184" t="s">
        <v>263</v>
      </c>
      <c r="O44" s="187" t="s">
        <v>1036</v>
      </c>
      <c r="P44" s="173">
        <v>1761427.66</v>
      </c>
      <c r="Q44" s="173">
        <v>0</v>
      </c>
      <c r="R44" s="173">
        <v>0</v>
      </c>
      <c r="S44" s="173">
        <v>0</v>
      </c>
      <c r="T44" s="173">
        <v>1761427.66</v>
      </c>
      <c r="U44" s="173">
        <f t="shared" si="0"/>
        <v>683.86367201149199</v>
      </c>
      <c r="V44" s="173">
        <v>954.22603564079679</v>
      </c>
      <c r="W44" s="188">
        <v>954.22603564079679</v>
      </c>
      <c r="X44" s="188">
        <v>270.36236362930481</v>
      </c>
      <c r="Y44" s="188">
        <f t="shared" si="1"/>
        <v>270.36236362930481</v>
      </c>
      <c r="Z44" s="189">
        <v>0</v>
      </c>
      <c r="AA44" s="189">
        <v>0</v>
      </c>
      <c r="AB44" s="189">
        <v>0</v>
      </c>
      <c r="AC44" s="189">
        <v>0</v>
      </c>
      <c r="AD44" s="189">
        <v>0</v>
      </c>
      <c r="AE44" s="189">
        <v>0</v>
      </c>
      <c r="AF44" s="189">
        <v>1</v>
      </c>
      <c r="AG44" s="190">
        <f>2457800*AF44/I44</f>
        <v>954.22603564079679</v>
      </c>
      <c r="AH44" s="189">
        <v>0</v>
      </c>
      <c r="AI44" s="189">
        <v>0</v>
      </c>
      <c r="AJ44" s="189">
        <v>0</v>
      </c>
      <c r="AK44" s="189">
        <v>0</v>
      </c>
      <c r="AL44" s="189">
        <v>0</v>
      </c>
      <c r="AM44" s="190">
        <v>0</v>
      </c>
      <c r="AN44" s="189">
        <v>0</v>
      </c>
      <c r="AO44" s="189">
        <v>0</v>
      </c>
      <c r="AP44" s="190">
        <v>0</v>
      </c>
      <c r="AQ44" s="189">
        <v>0</v>
      </c>
      <c r="AR44" s="189">
        <v>0</v>
      </c>
      <c r="AS44" s="189">
        <v>0</v>
      </c>
    </row>
    <row r="45" spans="1:45" s="182" customFormat="1" ht="36" customHeight="1" x14ac:dyDescent="0.25">
      <c r="A45" s="182">
        <v>1</v>
      </c>
      <c r="B45" s="221">
        <f>SUBTOTAL(103,$A$16:A45)</f>
        <v>30</v>
      </c>
      <c r="C45" s="183" t="s">
        <v>499</v>
      </c>
      <c r="D45" s="184">
        <v>1983</v>
      </c>
      <c r="E45" s="184"/>
      <c r="F45" s="185" t="s">
        <v>261</v>
      </c>
      <c r="G45" s="184">
        <v>5</v>
      </c>
      <c r="H45" s="184" t="s">
        <v>305</v>
      </c>
      <c r="I45" s="173">
        <v>2943.9</v>
      </c>
      <c r="J45" s="173">
        <v>2711.7</v>
      </c>
      <c r="K45" s="173">
        <v>2711.7</v>
      </c>
      <c r="L45" s="186">
        <v>99</v>
      </c>
      <c r="M45" s="184" t="s">
        <v>259</v>
      </c>
      <c r="N45" s="184" t="s">
        <v>263</v>
      </c>
      <c r="O45" s="187" t="s">
        <v>1036</v>
      </c>
      <c r="P45" s="173">
        <v>2417044.6000000006</v>
      </c>
      <c r="Q45" s="173">
        <v>0</v>
      </c>
      <c r="R45" s="173">
        <v>0</v>
      </c>
      <c r="S45" s="173">
        <v>0</v>
      </c>
      <c r="T45" s="173">
        <v>2417044.6000000006</v>
      </c>
      <c r="U45" s="173">
        <f t="shared" si="0"/>
        <v>821.03488569584579</v>
      </c>
      <c r="V45" s="173">
        <v>2883.5972961038078</v>
      </c>
      <c r="W45" s="188">
        <v>2883.5972961038078</v>
      </c>
      <c r="X45" s="188">
        <v>2062.562410407962</v>
      </c>
      <c r="Y45" s="188">
        <f t="shared" si="1"/>
        <v>2062.562410407962</v>
      </c>
      <c r="Z45" s="189">
        <v>0</v>
      </c>
      <c r="AA45" s="189">
        <v>0</v>
      </c>
      <c r="AB45" s="189">
        <v>0</v>
      </c>
      <c r="AC45" s="189">
        <v>0</v>
      </c>
      <c r="AD45" s="189">
        <v>0</v>
      </c>
      <c r="AE45" s="189">
        <v>0</v>
      </c>
      <c r="AF45" s="189">
        <v>0</v>
      </c>
      <c r="AG45" s="190">
        <v>0</v>
      </c>
      <c r="AH45" s="189">
        <v>952</v>
      </c>
      <c r="AI45" s="190">
        <f t="shared" ref="AI45:AI56" si="3">8917.04*AH45/I45</f>
        <v>2883.5972961038078</v>
      </c>
      <c r="AJ45" s="189">
        <v>0</v>
      </c>
      <c r="AK45" s="189">
        <v>0</v>
      </c>
      <c r="AL45" s="189">
        <v>0</v>
      </c>
      <c r="AM45" s="190">
        <v>0</v>
      </c>
      <c r="AN45" s="189">
        <v>0</v>
      </c>
      <c r="AO45" s="189">
        <v>0</v>
      </c>
      <c r="AP45" s="190">
        <v>0</v>
      </c>
      <c r="AQ45" s="189">
        <v>0</v>
      </c>
      <c r="AR45" s="189">
        <v>0</v>
      </c>
      <c r="AS45" s="189">
        <v>0</v>
      </c>
    </row>
    <row r="46" spans="1:45" s="182" customFormat="1" ht="36" customHeight="1" x14ac:dyDescent="0.25">
      <c r="A46" s="182">
        <v>1</v>
      </c>
      <c r="B46" s="221">
        <f>SUBTOTAL(103,$A$16:A46)</f>
        <v>31</v>
      </c>
      <c r="C46" s="183" t="s">
        <v>500</v>
      </c>
      <c r="D46" s="184">
        <v>1989</v>
      </c>
      <c r="E46" s="184"/>
      <c r="F46" s="185" t="s">
        <v>261</v>
      </c>
      <c r="G46" s="184">
        <v>5</v>
      </c>
      <c r="H46" s="184" t="s">
        <v>301</v>
      </c>
      <c r="I46" s="173">
        <v>2894.3</v>
      </c>
      <c r="J46" s="173">
        <v>2645.3</v>
      </c>
      <c r="K46" s="173">
        <v>2645.3</v>
      </c>
      <c r="L46" s="186">
        <v>152</v>
      </c>
      <c r="M46" s="184" t="s">
        <v>259</v>
      </c>
      <c r="N46" s="184" t="s">
        <v>263</v>
      </c>
      <c r="O46" s="187" t="s">
        <v>1352</v>
      </c>
      <c r="P46" s="173">
        <v>2398202</v>
      </c>
      <c r="Q46" s="173">
        <v>0</v>
      </c>
      <c r="R46" s="173">
        <v>0</v>
      </c>
      <c r="S46" s="173">
        <v>0</v>
      </c>
      <c r="T46" s="173">
        <v>2398202</v>
      </c>
      <c r="U46" s="173">
        <f t="shared" si="0"/>
        <v>828.59482430985031</v>
      </c>
      <c r="V46" s="173">
        <v>2087.9238530905577</v>
      </c>
      <c r="W46" s="188">
        <v>2087.9238530905577</v>
      </c>
      <c r="X46" s="188">
        <v>1259.3290287807074</v>
      </c>
      <c r="Y46" s="188">
        <f t="shared" si="1"/>
        <v>1259.3290287807074</v>
      </c>
      <c r="Z46" s="189">
        <v>0</v>
      </c>
      <c r="AA46" s="189">
        <v>0</v>
      </c>
      <c r="AB46" s="189">
        <v>0</v>
      </c>
      <c r="AC46" s="189">
        <v>0</v>
      </c>
      <c r="AD46" s="189">
        <v>0</v>
      </c>
      <c r="AE46" s="189">
        <v>0</v>
      </c>
      <c r="AF46" s="189">
        <v>0</v>
      </c>
      <c r="AG46" s="190">
        <v>0</v>
      </c>
      <c r="AH46" s="189">
        <v>677.7</v>
      </c>
      <c r="AI46" s="190">
        <f t="shared" si="3"/>
        <v>2087.9238530905577</v>
      </c>
      <c r="AJ46" s="189">
        <v>0</v>
      </c>
      <c r="AK46" s="189">
        <v>0</v>
      </c>
      <c r="AL46" s="189">
        <v>0</v>
      </c>
      <c r="AM46" s="190">
        <v>0</v>
      </c>
      <c r="AN46" s="189">
        <v>0</v>
      </c>
      <c r="AO46" s="189">
        <v>0</v>
      </c>
      <c r="AP46" s="190">
        <v>0</v>
      </c>
      <c r="AQ46" s="189">
        <v>0</v>
      </c>
      <c r="AR46" s="189">
        <v>0</v>
      </c>
      <c r="AS46" s="189">
        <v>0</v>
      </c>
    </row>
    <row r="47" spans="1:45" s="182" customFormat="1" ht="36" customHeight="1" x14ac:dyDescent="0.25">
      <c r="A47" s="182">
        <v>1</v>
      </c>
      <c r="B47" s="221">
        <f>SUBTOTAL(103,$A$16:A47)</f>
        <v>32</v>
      </c>
      <c r="C47" s="183" t="s">
        <v>501</v>
      </c>
      <c r="D47" s="184">
        <v>1980</v>
      </c>
      <c r="E47" s="184"/>
      <c r="F47" s="185" t="s">
        <v>261</v>
      </c>
      <c r="G47" s="184">
        <v>5</v>
      </c>
      <c r="H47" s="184" t="s">
        <v>297</v>
      </c>
      <c r="I47" s="173">
        <v>1054.5999999999999</v>
      </c>
      <c r="J47" s="173">
        <v>994.1</v>
      </c>
      <c r="K47" s="173">
        <v>994.1</v>
      </c>
      <c r="L47" s="186">
        <v>39</v>
      </c>
      <c r="M47" s="184" t="s">
        <v>259</v>
      </c>
      <c r="N47" s="184" t="s">
        <v>263</v>
      </c>
      <c r="O47" s="187" t="s">
        <v>1352</v>
      </c>
      <c r="P47" s="173">
        <v>952298.84</v>
      </c>
      <c r="Q47" s="173">
        <v>0</v>
      </c>
      <c r="R47" s="173">
        <v>0</v>
      </c>
      <c r="S47" s="173">
        <v>0</v>
      </c>
      <c r="T47" s="173">
        <v>952298.84</v>
      </c>
      <c r="U47" s="173">
        <f t="shared" si="0"/>
        <v>902.99529679499346</v>
      </c>
      <c r="V47" s="173">
        <v>2111.4766061065811</v>
      </c>
      <c r="W47" s="188">
        <v>2111.4766061065811</v>
      </c>
      <c r="X47" s="188">
        <v>1208.4813093115877</v>
      </c>
      <c r="Y47" s="188">
        <f t="shared" si="1"/>
        <v>1208.4813093115877</v>
      </c>
      <c r="Z47" s="189">
        <v>0</v>
      </c>
      <c r="AA47" s="189">
        <v>0</v>
      </c>
      <c r="AB47" s="189">
        <v>0</v>
      </c>
      <c r="AC47" s="189">
        <v>0</v>
      </c>
      <c r="AD47" s="189">
        <v>0</v>
      </c>
      <c r="AE47" s="189">
        <v>0</v>
      </c>
      <c r="AF47" s="189">
        <v>0</v>
      </c>
      <c r="AG47" s="190">
        <v>0</v>
      </c>
      <c r="AH47" s="189">
        <v>249.72</v>
      </c>
      <c r="AI47" s="190">
        <f t="shared" si="3"/>
        <v>2111.4766061065811</v>
      </c>
      <c r="AJ47" s="189">
        <v>0</v>
      </c>
      <c r="AK47" s="189">
        <v>0</v>
      </c>
      <c r="AL47" s="189">
        <v>0</v>
      </c>
      <c r="AM47" s="190">
        <v>0</v>
      </c>
      <c r="AN47" s="189">
        <v>0</v>
      </c>
      <c r="AO47" s="189">
        <v>0</v>
      </c>
      <c r="AP47" s="190">
        <v>0</v>
      </c>
      <c r="AQ47" s="189">
        <v>0</v>
      </c>
      <c r="AR47" s="189">
        <v>0</v>
      </c>
      <c r="AS47" s="189">
        <v>0</v>
      </c>
    </row>
    <row r="48" spans="1:45" s="182" customFormat="1" ht="36" customHeight="1" x14ac:dyDescent="0.25">
      <c r="A48" s="182">
        <v>1</v>
      </c>
      <c r="B48" s="221">
        <f>SUBTOTAL(103,$A$16:A48)</f>
        <v>33</v>
      </c>
      <c r="C48" s="183" t="s">
        <v>502</v>
      </c>
      <c r="D48" s="184">
        <v>1981</v>
      </c>
      <c r="E48" s="184"/>
      <c r="F48" s="185" t="s">
        <v>304</v>
      </c>
      <c r="G48" s="184">
        <v>5</v>
      </c>
      <c r="H48" s="184" t="s">
        <v>2184</v>
      </c>
      <c r="I48" s="173">
        <v>7968.9</v>
      </c>
      <c r="J48" s="173">
        <v>6668.9</v>
      </c>
      <c r="K48" s="173">
        <v>6103.4</v>
      </c>
      <c r="L48" s="186">
        <v>317</v>
      </c>
      <c r="M48" s="184" t="s">
        <v>259</v>
      </c>
      <c r="N48" s="184" t="s">
        <v>263</v>
      </c>
      <c r="O48" s="187" t="s">
        <v>1352</v>
      </c>
      <c r="P48" s="173">
        <v>2602788.06</v>
      </c>
      <c r="Q48" s="173">
        <v>0</v>
      </c>
      <c r="R48" s="173">
        <v>0</v>
      </c>
      <c r="S48" s="173">
        <v>0</v>
      </c>
      <c r="T48" s="173">
        <v>2602788.06</v>
      </c>
      <c r="U48" s="173">
        <f t="shared" si="0"/>
        <v>326.61823589203027</v>
      </c>
      <c r="V48" s="173">
        <v>1692.3565945613575</v>
      </c>
      <c r="W48" s="188">
        <v>1692.3565945613575</v>
      </c>
      <c r="X48" s="188">
        <v>1365.7383586693272</v>
      </c>
      <c r="Y48" s="188">
        <f t="shared" si="1"/>
        <v>1365.7383586693272</v>
      </c>
      <c r="Z48" s="189">
        <v>0</v>
      </c>
      <c r="AA48" s="189">
        <v>0</v>
      </c>
      <c r="AB48" s="189">
        <v>0</v>
      </c>
      <c r="AC48" s="189">
        <v>0</v>
      </c>
      <c r="AD48" s="189">
        <v>0</v>
      </c>
      <c r="AE48" s="189">
        <v>0</v>
      </c>
      <c r="AF48" s="189">
        <v>0</v>
      </c>
      <c r="AG48" s="190">
        <v>0</v>
      </c>
      <c r="AH48" s="189">
        <v>1512.41</v>
      </c>
      <c r="AI48" s="190">
        <f t="shared" si="3"/>
        <v>1692.3565945613575</v>
      </c>
      <c r="AJ48" s="189">
        <v>0</v>
      </c>
      <c r="AK48" s="189">
        <v>0</v>
      </c>
      <c r="AL48" s="189">
        <v>0</v>
      </c>
      <c r="AM48" s="190">
        <v>0</v>
      </c>
      <c r="AN48" s="189">
        <v>0</v>
      </c>
      <c r="AO48" s="189">
        <v>0</v>
      </c>
      <c r="AP48" s="190">
        <v>0</v>
      </c>
      <c r="AQ48" s="189">
        <v>0</v>
      </c>
      <c r="AR48" s="189">
        <v>0</v>
      </c>
      <c r="AS48" s="189">
        <v>0</v>
      </c>
    </row>
    <row r="49" spans="1:45" s="182" customFormat="1" ht="36" customHeight="1" x14ac:dyDescent="0.25">
      <c r="A49" s="182">
        <v>1</v>
      </c>
      <c r="B49" s="221">
        <f>SUBTOTAL(103,$A$16:A49)</f>
        <v>34</v>
      </c>
      <c r="C49" s="183" t="s">
        <v>503</v>
      </c>
      <c r="D49" s="184">
        <v>1993</v>
      </c>
      <c r="E49" s="184"/>
      <c r="F49" s="185" t="s">
        <v>304</v>
      </c>
      <c r="G49" s="184">
        <v>5</v>
      </c>
      <c r="H49" s="184" t="s">
        <v>344</v>
      </c>
      <c r="I49" s="173">
        <v>7577.6</v>
      </c>
      <c r="J49" s="173">
        <v>5713.2</v>
      </c>
      <c r="K49" s="173">
        <v>5713.2</v>
      </c>
      <c r="L49" s="186">
        <v>299</v>
      </c>
      <c r="M49" s="184" t="s">
        <v>259</v>
      </c>
      <c r="N49" s="184" t="s">
        <v>263</v>
      </c>
      <c r="O49" s="187" t="s">
        <v>1352</v>
      </c>
      <c r="P49" s="173">
        <v>4237431.1099999994</v>
      </c>
      <c r="Q49" s="173">
        <v>0</v>
      </c>
      <c r="R49" s="173">
        <v>0</v>
      </c>
      <c r="S49" s="173">
        <v>0</v>
      </c>
      <c r="T49" s="173">
        <v>4237431.1099999994</v>
      </c>
      <c r="U49" s="173">
        <f t="shared" si="0"/>
        <v>559.20490788640188</v>
      </c>
      <c r="V49" s="173">
        <v>2132.2947212837839</v>
      </c>
      <c r="W49" s="188">
        <v>2132.2947212837839</v>
      </c>
      <c r="X49" s="188">
        <v>1573.0898133973819</v>
      </c>
      <c r="Y49" s="188">
        <f t="shared" si="1"/>
        <v>1573.0898133973819</v>
      </c>
      <c r="Z49" s="189">
        <v>0</v>
      </c>
      <c r="AA49" s="189">
        <v>0</v>
      </c>
      <c r="AB49" s="189">
        <v>0</v>
      </c>
      <c r="AC49" s="189">
        <v>0</v>
      </c>
      <c r="AD49" s="189">
        <v>0</v>
      </c>
      <c r="AE49" s="189">
        <v>0</v>
      </c>
      <c r="AF49" s="189">
        <v>0</v>
      </c>
      <c r="AG49" s="190">
        <v>0</v>
      </c>
      <c r="AH49" s="189">
        <v>1812</v>
      </c>
      <c r="AI49" s="190">
        <f t="shared" si="3"/>
        <v>2132.2947212837839</v>
      </c>
      <c r="AJ49" s="189">
        <v>0</v>
      </c>
      <c r="AK49" s="189">
        <v>0</v>
      </c>
      <c r="AL49" s="189">
        <v>0</v>
      </c>
      <c r="AM49" s="190">
        <v>0</v>
      </c>
      <c r="AN49" s="189">
        <v>0</v>
      </c>
      <c r="AO49" s="189">
        <v>0</v>
      </c>
      <c r="AP49" s="190">
        <v>0</v>
      </c>
      <c r="AQ49" s="189">
        <v>0</v>
      </c>
      <c r="AR49" s="189">
        <v>0</v>
      </c>
      <c r="AS49" s="189">
        <v>0</v>
      </c>
    </row>
    <row r="50" spans="1:45" s="182" customFormat="1" ht="36" customHeight="1" x14ac:dyDescent="0.25">
      <c r="A50" s="182">
        <v>1</v>
      </c>
      <c r="B50" s="221">
        <f>SUBTOTAL(103,$A$16:A50)</f>
        <v>35</v>
      </c>
      <c r="C50" s="183" t="s">
        <v>504</v>
      </c>
      <c r="D50" s="184">
        <v>1986</v>
      </c>
      <c r="E50" s="184"/>
      <c r="F50" s="185" t="s">
        <v>261</v>
      </c>
      <c r="G50" s="184">
        <v>5</v>
      </c>
      <c r="H50" s="184" t="s">
        <v>301</v>
      </c>
      <c r="I50" s="173">
        <v>3600.3</v>
      </c>
      <c r="J50" s="173">
        <v>2713.5</v>
      </c>
      <c r="K50" s="173">
        <v>2713.5</v>
      </c>
      <c r="L50" s="186">
        <v>177</v>
      </c>
      <c r="M50" s="184" t="s">
        <v>259</v>
      </c>
      <c r="N50" s="184" t="s">
        <v>263</v>
      </c>
      <c r="O50" s="187" t="s">
        <v>1352</v>
      </c>
      <c r="P50" s="173">
        <v>2474623</v>
      </c>
      <c r="Q50" s="173">
        <v>0</v>
      </c>
      <c r="R50" s="173">
        <v>0</v>
      </c>
      <c r="S50" s="173">
        <v>0</v>
      </c>
      <c r="T50" s="173">
        <v>2474623</v>
      </c>
      <c r="U50" s="173">
        <f t="shared" si="0"/>
        <v>687.33799961114346</v>
      </c>
      <c r="V50" s="173">
        <v>1899.6666055606479</v>
      </c>
      <c r="W50" s="188">
        <v>1899.6666055606479</v>
      </c>
      <c r="X50" s="188">
        <v>1212.3286059495044</v>
      </c>
      <c r="Y50" s="188">
        <f t="shared" si="1"/>
        <v>1212.3286059495044</v>
      </c>
      <c r="Z50" s="189">
        <v>0</v>
      </c>
      <c r="AA50" s="189">
        <v>0</v>
      </c>
      <c r="AB50" s="189">
        <v>0</v>
      </c>
      <c r="AC50" s="189">
        <v>0</v>
      </c>
      <c r="AD50" s="189">
        <v>0</v>
      </c>
      <c r="AE50" s="189">
        <v>0</v>
      </c>
      <c r="AF50" s="189">
        <v>0</v>
      </c>
      <c r="AG50" s="190">
        <v>0</v>
      </c>
      <c r="AH50" s="189">
        <v>767</v>
      </c>
      <c r="AI50" s="190">
        <f t="shared" si="3"/>
        <v>1899.6666055606479</v>
      </c>
      <c r="AJ50" s="189">
        <v>0</v>
      </c>
      <c r="AK50" s="189">
        <v>0</v>
      </c>
      <c r="AL50" s="189">
        <v>0</v>
      </c>
      <c r="AM50" s="190">
        <v>0</v>
      </c>
      <c r="AN50" s="189">
        <v>0</v>
      </c>
      <c r="AO50" s="189">
        <v>0</v>
      </c>
      <c r="AP50" s="190">
        <v>0</v>
      </c>
      <c r="AQ50" s="189">
        <v>0</v>
      </c>
      <c r="AR50" s="189">
        <v>0</v>
      </c>
      <c r="AS50" s="189">
        <v>0</v>
      </c>
    </row>
    <row r="51" spans="1:45" s="182" customFormat="1" ht="36" customHeight="1" x14ac:dyDescent="0.25">
      <c r="A51" s="182">
        <v>1</v>
      </c>
      <c r="B51" s="221">
        <f>SUBTOTAL(103,$A$16:A51)</f>
        <v>36</v>
      </c>
      <c r="C51" s="183" t="s">
        <v>505</v>
      </c>
      <c r="D51" s="184">
        <v>1988</v>
      </c>
      <c r="E51" s="184"/>
      <c r="F51" s="185" t="s">
        <v>304</v>
      </c>
      <c r="G51" s="184">
        <v>5</v>
      </c>
      <c r="H51" s="184" t="s">
        <v>344</v>
      </c>
      <c r="I51" s="173">
        <v>5399</v>
      </c>
      <c r="J51" s="173">
        <v>3872.5</v>
      </c>
      <c r="K51" s="173">
        <v>3872.5</v>
      </c>
      <c r="L51" s="186">
        <v>192</v>
      </c>
      <c r="M51" s="184" t="s">
        <v>259</v>
      </c>
      <c r="N51" s="184" t="s">
        <v>263</v>
      </c>
      <c r="O51" s="187" t="s">
        <v>1051</v>
      </c>
      <c r="P51" s="173">
        <v>3215346.54</v>
      </c>
      <c r="Q51" s="173">
        <v>0</v>
      </c>
      <c r="R51" s="173">
        <v>0</v>
      </c>
      <c r="S51" s="173">
        <v>0</v>
      </c>
      <c r="T51" s="173">
        <v>3215346.54</v>
      </c>
      <c r="U51" s="173">
        <f t="shared" si="0"/>
        <v>595.54483052417118</v>
      </c>
      <c r="V51" s="173">
        <v>1611.9709279496205</v>
      </c>
      <c r="W51" s="188">
        <v>1611.9709279496205</v>
      </c>
      <c r="X51" s="188">
        <v>1016.4260974254494</v>
      </c>
      <c r="Y51" s="188">
        <f t="shared" si="1"/>
        <v>1016.4260974254494</v>
      </c>
      <c r="Z51" s="189">
        <v>0</v>
      </c>
      <c r="AA51" s="189">
        <v>0</v>
      </c>
      <c r="AB51" s="189">
        <v>0</v>
      </c>
      <c r="AC51" s="189">
        <v>0</v>
      </c>
      <c r="AD51" s="189">
        <v>0</v>
      </c>
      <c r="AE51" s="189">
        <v>0</v>
      </c>
      <c r="AF51" s="189">
        <v>0</v>
      </c>
      <c r="AG51" s="190">
        <v>0</v>
      </c>
      <c r="AH51" s="189">
        <v>976</v>
      </c>
      <c r="AI51" s="190">
        <f t="shared" si="3"/>
        <v>1611.9709279496205</v>
      </c>
      <c r="AJ51" s="189">
        <v>0</v>
      </c>
      <c r="AK51" s="189">
        <v>0</v>
      </c>
      <c r="AL51" s="189">
        <v>0</v>
      </c>
      <c r="AM51" s="190">
        <v>0</v>
      </c>
      <c r="AN51" s="189">
        <v>0</v>
      </c>
      <c r="AO51" s="189">
        <v>0</v>
      </c>
      <c r="AP51" s="190">
        <v>0</v>
      </c>
      <c r="AQ51" s="189">
        <v>0</v>
      </c>
      <c r="AR51" s="189">
        <v>0</v>
      </c>
      <c r="AS51" s="189">
        <v>0</v>
      </c>
    </row>
    <row r="52" spans="1:45" s="182" customFormat="1" ht="36" customHeight="1" x14ac:dyDescent="0.25">
      <c r="A52" s="182">
        <v>1</v>
      </c>
      <c r="B52" s="221">
        <f>SUBTOTAL(103,$A$16:A52)</f>
        <v>37</v>
      </c>
      <c r="C52" s="183" t="s">
        <v>506</v>
      </c>
      <c r="D52" s="184">
        <v>1987</v>
      </c>
      <c r="E52" s="184"/>
      <c r="F52" s="185" t="s">
        <v>304</v>
      </c>
      <c r="G52" s="184">
        <v>5</v>
      </c>
      <c r="H52" s="184" t="s">
        <v>305</v>
      </c>
      <c r="I52" s="173">
        <v>3281.4</v>
      </c>
      <c r="J52" s="173">
        <v>2306.6999999999998</v>
      </c>
      <c r="K52" s="173">
        <v>2306.6999999999998</v>
      </c>
      <c r="L52" s="186">
        <v>94</v>
      </c>
      <c r="M52" s="184" t="s">
        <v>259</v>
      </c>
      <c r="N52" s="184" t="s">
        <v>263</v>
      </c>
      <c r="O52" s="187" t="s">
        <v>1051</v>
      </c>
      <c r="P52" s="173">
        <v>2336593.7599999998</v>
      </c>
      <c r="Q52" s="173">
        <v>0</v>
      </c>
      <c r="R52" s="173">
        <v>0</v>
      </c>
      <c r="S52" s="173">
        <v>0</v>
      </c>
      <c r="T52" s="173">
        <v>2336593.7599999998</v>
      </c>
      <c r="U52" s="173">
        <f t="shared" si="0"/>
        <v>712.07221307978295</v>
      </c>
      <c r="V52" s="173">
        <v>1573.403474126897</v>
      </c>
      <c r="W52" s="188">
        <v>1573.403474126897</v>
      </c>
      <c r="X52" s="188">
        <v>861.33126104711403</v>
      </c>
      <c r="Y52" s="188">
        <f t="shared" si="1"/>
        <v>861.33126104711403</v>
      </c>
      <c r="Z52" s="189">
        <v>0</v>
      </c>
      <c r="AA52" s="189">
        <v>0</v>
      </c>
      <c r="AB52" s="189">
        <v>0</v>
      </c>
      <c r="AC52" s="189">
        <v>0</v>
      </c>
      <c r="AD52" s="189">
        <v>0</v>
      </c>
      <c r="AE52" s="189">
        <v>0</v>
      </c>
      <c r="AF52" s="189">
        <v>0</v>
      </c>
      <c r="AG52" s="190">
        <v>0</v>
      </c>
      <c r="AH52" s="189">
        <v>579</v>
      </c>
      <c r="AI52" s="190">
        <f t="shared" si="3"/>
        <v>1573.403474126897</v>
      </c>
      <c r="AJ52" s="189">
        <v>0</v>
      </c>
      <c r="AK52" s="189">
        <v>0</v>
      </c>
      <c r="AL52" s="189">
        <v>0</v>
      </c>
      <c r="AM52" s="190">
        <v>0</v>
      </c>
      <c r="AN52" s="189">
        <v>0</v>
      </c>
      <c r="AO52" s="189">
        <v>0</v>
      </c>
      <c r="AP52" s="190">
        <v>0</v>
      </c>
      <c r="AQ52" s="189">
        <v>0</v>
      </c>
      <c r="AR52" s="189">
        <v>0</v>
      </c>
      <c r="AS52" s="189">
        <v>0</v>
      </c>
    </row>
    <row r="53" spans="1:45" s="182" customFormat="1" ht="36" customHeight="1" x14ac:dyDescent="0.25">
      <c r="A53" s="182">
        <v>1</v>
      </c>
      <c r="B53" s="221">
        <f>SUBTOTAL(103,$A$16:A53)</f>
        <v>38</v>
      </c>
      <c r="C53" s="183" t="s">
        <v>507</v>
      </c>
      <c r="D53" s="184">
        <v>1952</v>
      </c>
      <c r="E53" s="184"/>
      <c r="F53" s="185" t="s">
        <v>261</v>
      </c>
      <c r="G53" s="184">
        <v>2</v>
      </c>
      <c r="H53" s="184" t="s">
        <v>296</v>
      </c>
      <c r="I53" s="173">
        <v>796</v>
      </c>
      <c r="J53" s="173">
        <v>722.8</v>
      </c>
      <c r="K53" s="173">
        <v>722.8</v>
      </c>
      <c r="L53" s="186">
        <v>49</v>
      </c>
      <c r="M53" s="184" t="s">
        <v>259</v>
      </c>
      <c r="N53" s="184" t="s">
        <v>263</v>
      </c>
      <c r="O53" s="187" t="s">
        <v>1336</v>
      </c>
      <c r="P53" s="173">
        <v>2470286.52</v>
      </c>
      <c r="Q53" s="173">
        <v>0</v>
      </c>
      <c r="R53" s="173">
        <v>0</v>
      </c>
      <c r="S53" s="173">
        <v>0</v>
      </c>
      <c r="T53" s="173">
        <v>2470286.52</v>
      </c>
      <c r="U53" s="173">
        <f t="shared" si="0"/>
        <v>3103.3750251256283</v>
      </c>
      <c r="V53" s="173">
        <v>8592.1729648241217</v>
      </c>
      <c r="W53" s="188">
        <v>8592.1729648241217</v>
      </c>
      <c r="X53" s="188">
        <v>5488.7979396984938</v>
      </c>
      <c r="Y53" s="188">
        <f t="shared" si="1"/>
        <v>5488.7979396984938</v>
      </c>
      <c r="Z53" s="189">
        <v>0</v>
      </c>
      <c r="AA53" s="189">
        <v>0</v>
      </c>
      <c r="AB53" s="189">
        <v>0</v>
      </c>
      <c r="AC53" s="189">
        <v>0</v>
      </c>
      <c r="AD53" s="189">
        <v>0</v>
      </c>
      <c r="AE53" s="189">
        <v>0</v>
      </c>
      <c r="AF53" s="189">
        <v>0</v>
      </c>
      <c r="AG53" s="190">
        <v>0</v>
      </c>
      <c r="AH53" s="189">
        <v>767</v>
      </c>
      <c r="AI53" s="190">
        <f t="shared" si="3"/>
        <v>8592.1729648241217</v>
      </c>
      <c r="AJ53" s="189">
        <v>0</v>
      </c>
      <c r="AK53" s="189">
        <v>0</v>
      </c>
      <c r="AL53" s="189">
        <v>0</v>
      </c>
      <c r="AM53" s="190">
        <v>0</v>
      </c>
      <c r="AN53" s="189">
        <v>0</v>
      </c>
      <c r="AO53" s="189">
        <v>0</v>
      </c>
      <c r="AP53" s="190">
        <v>0</v>
      </c>
      <c r="AQ53" s="189">
        <v>0</v>
      </c>
      <c r="AR53" s="189">
        <v>0</v>
      </c>
      <c r="AS53" s="189">
        <v>0</v>
      </c>
    </row>
    <row r="54" spans="1:45" s="182" customFormat="1" ht="36" customHeight="1" x14ac:dyDescent="0.25">
      <c r="A54" s="182">
        <v>1</v>
      </c>
      <c r="B54" s="221">
        <f>SUBTOTAL(103,$A$16:A54)</f>
        <v>39</v>
      </c>
      <c r="C54" s="183" t="s">
        <v>508</v>
      </c>
      <c r="D54" s="184">
        <v>1989</v>
      </c>
      <c r="E54" s="184"/>
      <c r="F54" s="185" t="s">
        <v>304</v>
      </c>
      <c r="G54" s="184">
        <v>5</v>
      </c>
      <c r="H54" s="184" t="s">
        <v>301</v>
      </c>
      <c r="I54" s="173">
        <v>4350.1000000000004</v>
      </c>
      <c r="J54" s="173">
        <v>3109.8</v>
      </c>
      <c r="K54" s="173">
        <v>3109.8</v>
      </c>
      <c r="L54" s="186">
        <v>137</v>
      </c>
      <c r="M54" s="184" t="s">
        <v>259</v>
      </c>
      <c r="N54" s="184" t="s">
        <v>263</v>
      </c>
      <c r="O54" s="187" t="s">
        <v>1051</v>
      </c>
      <c r="P54" s="173">
        <v>2594696.8800000004</v>
      </c>
      <c r="Q54" s="173">
        <v>0</v>
      </c>
      <c r="R54" s="173">
        <v>0</v>
      </c>
      <c r="S54" s="173">
        <v>0</v>
      </c>
      <c r="T54" s="173">
        <v>2594696.8800000004</v>
      </c>
      <c r="U54" s="173">
        <f t="shared" si="0"/>
        <v>596.46832946369057</v>
      </c>
      <c r="V54" s="173">
        <v>1664.4758695202408</v>
      </c>
      <c r="W54" s="188">
        <v>1664.4758695202408</v>
      </c>
      <c r="X54" s="188">
        <v>1068.0075400565502</v>
      </c>
      <c r="Y54" s="188">
        <f t="shared" si="1"/>
        <v>1068.0075400565502</v>
      </c>
      <c r="Z54" s="189">
        <v>0</v>
      </c>
      <c r="AA54" s="189">
        <v>0</v>
      </c>
      <c r="AB54" s="189">
        <v>0</v>
      </c>
      <c r="AC54" s="189">
        <v>0</v>
      </c>
      <c r="AD54" s="189">
        <v>0</v>
      </c>
      <c r="AE54" s="189">
        <v>0</v>
      </c>
      <c r="AF54" s="189">
        <v>0</v>
      </c>
      <c r="AG54" s="190">
        <v>0</v>
      </c>
      <c r="AH54" s="189">
        <v>812</v>
      </c>
      <c r="AI54" s="190">
        <f t="shared" si="3"/>
        <v>1664.4758695202408</v>
      </c>
      <c r="AJ54" s="189">
        <v>0</v>
      </c>
      <c r="AK54" s="189">
        <v>0</v>
      </c>
      <c r="AL54" s="189">
        <v>0</v>
      </c>
      <c r="AM54" s="190">
        <v>0</v>
      </c>
      <c r="AN54" s="189">
        <v>0</v>
      </c>
      <c r="AO54" s="189">
        <v>0</v>
      </c>
      <c r="AP54" s="190">
        <v>0</v>
      </c>
      <c r="AQ54" s="189">
        <v>0</v>
      </c>
      <c r="AR54" s="189">
        <v>0</v>
      </c>
      <c r="AS54" s="189">
        <v>0</v>
      </c>
    </row>
    <row r="55" spans="1:45" s="182" customFormat="1" ht="36" customHeight="1" x14ac:dyDescent="0.25">
      <c r="A55" s="182">
        <v>1</v>
      </c>
      <c r="B55" s="221">
        <f>SUBTOTAL(103,$A$16:A55)</f>
        <v>40</v>
      </c>
      <c r="C55" s="183" t="s">
        <v>509</v>
      </c>
      <c r="D55" s="184">
        <v>1958</v>
      </c>
      <c r="E55" s="184"/>
      <c r="F55" s="185" t="s">
        <v>261</v>
      </c>
      <c r="G55" s="184">
        <v>3</v>
      </c>
      <c r="H55" s="184" t="s">
        <v>305</v>
      </c>
      <c r="I55" s="173">
        <v>3520.2</v>
      </c>
      <c r="J55" s="173">
        <v>1801.8</v>
      </c>
      <c r="K55" s="173">
        <v>1401.4</v>
      </c>
      <c r="L55" s="186">
        <v>68</v>
      </c>
      <c r="M55" s="184" t="s">
        <v>259</v>
      </c>
      <c r="N55" s="184" t="s">
        <v>263</v>
      </c>
      <c r="O55" s="187" t="s">
        <v>1351</v>
      </c>
      <c r="P55" s="173">
        <v>3746791.29</v>
      </c>
      <c r="Q55" s="173">
        <v>0</v>
      </c>
      <c r="R55" s="173">
        <v>0</v>
      </c>
      <c r="S55" s="173">
        <v>0</v>
      </c>
      <c r="T55" s="173">
        <v>3746791.29</v>
      </c>
      <c r="U55" s="173">
        <f t="shared" si="0"/>
        <v>1064.3688682461225</v>
      </c>
      <c r="V55" s="173">
        <v>2277.262360093177</v>
      </c>
      <c r="W55" s="188">
        <v>2277.262360093177</v>
      </c>
      <c r="X55" s="188">
        <v>1212.8934918470545</v>
      </c>
      <c r="Y55" s="188">
        <f t="shared" si="1"/>
        <v>1212.8934918470545</v>
      </c>
      <c r="Z55" s="189">
        <v>0</v>
      </c>
      <c r="AA55" s="189">
        <v>0</v>
      </c>
      <c r="AB55" s="189">
        <v>0</v>
      </c>
      <c r="AC55" s="189">
        <v>0</v>
      </c>
      <c r="AD55" s="189">
        <v>0</v>
      </c>
      <c r="AE55" s="189">
        <v>0</v>
      </c>
      <c r="AF55" s="189">
        <v>0</v>
      </c>
      <c r="AG55" s="190">
        <v>0</v>
      </c>
      <c r="AH55" s="189">
        <v>899</v>
      </c>
      <c r="AI55" s="190">
        <f t="shared" si="3"/>
        <v>2277.262360093177</v>
      </c>
      <c r="AJ55" s="189">
        <v>0</v>
      </c>
      <c r="AK55" s="189">
        <v>0</v>
      </c>
      <c r="AL55" s="189">
        <v>0</v>
      </c>
      <c r="AM55" s="190">
        <v>0</v>
      </c>
      <c r="AN55" s="189">
        <v>0</v>
      </c>
      <c r="AO55" s="189">
        <v>0</v>
      </c>
      <c r="AP55" s="190">
        <v>0</v>
      </c>
      <c r="AQ55" s="189">
        <v>0</v>
      </c>
      <c r="AR55" s="189">
        <v>0</v>
      </c>
      <c r="AS55" s="189">
        <v>0</v>
      </c>
    </row>
    <row r="56" spans="1:45" s="182" customFormat="1" ht="36" customHeight="1" x14ac:dyDescent="0.25">
      <c r="A56" s="182">
        <v>1</v>
      </c>
      <c r="B56" s="221">
        <f>SUBTOTAL(103,$A$16:A56)</f>
        <v>41</v>
      </c>
      <c r="C56" s="183" t="s">
        <v>511</v>
      </c>
      <c r="D56" s="184">
        <v>1995</v>
      </c>
      <c r="E56" s="184"/>
      <c r="F56" s="185" t="s">
        <v>304</v>
      </c>
      <c r="G56" s="184">
        <v>9</v>
      </c>
      <c r="H56" s="184" t="s">
        <v>301</v>
      </c>
      <c r="I56" s="173">
        <v>8787.9</v>
      </c>
      <c r="J56" s="173">
        <v>6287.1</v>
      </c>
      <c r="K56" s="173">
        <v>5664.6</v>
      </c>
      <c r="L56" s="186">
        <v>197</v>
      </c>
      <c r="M56" s="184" t="s">
        <v>259</v>
      </c>
      <c r="N56" s="184" t="s">
        <v>263</v>
      </c>
      <c r="O56" s="187" t="s">
        <v>1051</v>
      </c>
      <c r="P56" s="173">
        <v>2867076.98</v>
      </c>
      <c r="Q56" s="173">
        <v>0</v>
      </c>
      <c r="R56" s="173">
        <v>0</v>
      </c>
      <c r="S56" s="173">
        <v>0</v>
      </c>
      <c r="T56" s="173">
        <v>2867076.98</v>
      </c>
      <c r="U56" s="173">
        <f t="shared" si="0"/>
        <v>326.25279987255203</v>
      </c>
      <c r="V56" s="173">
        <v>1420.5732882713735</v>
      </c>
      <c r="W56" s="188">
        <v>1420.5732882713735</v>
      </c>
      <c r="X56" s="188">
        <v>1094.3204883988215</v>
      </c>
      <c r="Y56" s="188">
        <f t="shared" si="1"/>
        <v>1094.3204883988215</v>
      </c>
      <c r="Z56" s="189">
        <v>0</v>
      </c>
      <c r="AA56" s="189">
        <v>0</v>
      </c>
      <c r="AB56" s="189">
        <v>0</v>
      </c>
      <c r="AC56" s="189">
        <v>0</v>
      </c>
      <c r="AD56" s="189">
        <v>0</v>
      </c>
      <c r="AE56" s="189">
        <v>0</v>
      </c>
      <c r="AF56" s="189">
        <v>0</v>
      </c>
      <c r="AG56" s="190">
        <v>0</v>
      </c>
      <c r="AH56" s="189">
        <v>1400</v>
      </c>
      <c r="AI56" s="190">
        <f t="shared" si="3"/>
        <v>1420.5732882713735</v>
      </c>
      <c r="AJ56" s="189">
        <v>0</v>
      </c>
      <c r="AK56" s="189">
        <v>0</v>
      </c>
      <c r="AL56" s="189">
        <v>0</v>
      </c>
      <c r="AM56" s="190">
        <v>0</v>
      </c>
      <c r="AN56" s="189">
        <v>0</v>
      </c>
      <c r="AO56" s="189">
        <v>0</v>
      </c>
      <c r="AP56" s="190">
        <v>0</v>
      </c>
      <c r="AQ56" s="189">
        <v>0</v>
      </c>
      <c r="AR56" s="189">
        <v>0</v>
      </c>
      <c r="AS56" s="189">
        <v>0</v>
      </c>
    </row>
    <row r="57" spans="1:45" s="182" customFormat="1" ht="36" customHeight="1" x14ac:dyDescent="0.25">
      <c r="A57" s="182">
        <v>1</v>
      </c>
      <c r="B57" s="221">
        <f>SUBTOTAL(103,$A$16:A57)</f>
        <v>42</v>
      </c>
      <c r="C57" s="183" t="s">
        <v>512</v>
      </c>
      <c r="D57" s="184">
        <v>1988</v>
      </c>
      <c r="E57" s="184"/>
      <c r="F57" s="185" t="s">
        <v>261</v>
      </c>
      <c r="G57" s="184">
        <v>2</v>
      </c>
      <c r="H57" s="184" t="s">
        <v>296</v>
      </c>
      <c r="I57" s="173">
        <v>1063.8</v>
      </c>
      <c r="J57" s="173">
        <v>565.6</v>
      </c>
      <c r="K57" s="173">
        <v>565.6</v>
      </c>
      <c r="L57" s="186">
        <v>36</v>
      </c>
      <c r="M57" s="184" t="s">
        <v>259</v>
      </c>
      <c r="N57" s="184" t="s">
        <v>263</v>
      </c>
      <c r="O57" s="187" t="s">
        <v>1352</v>
      </c>
      <c r="P57" s="173">
        <v>62259.5</v>
      </c>
      <c r="Q57" s="173">
        <v>0</v>
      </c>
      <c r="R57" s="173">
        <v>0</v>
      </c>
      <c r="S57" s="173">
        <v>0</v>
      </c>
      <c r="T57" s="173">
        <v>62259.5</v>
      </c>
      <c r="U57" s="173">
        <f t="shared" si="0"/>
        <v>58.525568715924045</v>
      </c>
      <c r="V57" s="173">
        <v>58.525568715924045</v>
      </c>
      <c r="W57" s="188">
        <v>58.525568715924045</v>
      </c>
      <c r="X57" s="188">
        <v>0</v>
      </c>
      <c r="Y57" s="188">
        <f t="shared" si="1"/>
        <v>0</v>
      </c>
      <c r="Z57" s="189">
        <v>0</v>
      </c>
      <c r="AA57" s="189">
        <v>0</v>
      </c>
      <c r="AB57" s="189">
        <v>0</v>
      </c>
      <c r="AC57" s="189">
        <v>0</v>
      </c>
      <c r="AD57" s="189">
        <v>0</v>
      </c>
      <c r="AE57" s="189">
        <v>0</v>
      </c>
      <c r="AF57" s="189">
        <v>0</v>
      </c>
      <c r="AG57" s="190">
        <v>0</v>
      </c>
      <c r="AH57" s="189">
        <v>0</v>
      </c>
      <c r="AI57" s="189">
        <v>0</v>
      </c>
      <c r="AJ57" s="189">
        <v>0</v>
      </c>
      <c r="AK57" s="189">
        <v>0</v>
      </c>
      <c r="AL57" s="189">
        <v>0</v>
      </c>
      <c r="AM57" s="190">
        <v>0</v>
      </c>
      <c r="AN57" s="189">
        <v>0</v>
      </c>
      <c r="AO57" s="189">
        <v>0</v>
      </c>
      <c r="AP57" s="190">
        <v>0</v>
      </c>
      <c r="AQ57" s="189">
        <v>0</v>
      </c>
      <c r="AR57" s="189">
        <v>0</v>
      </c>
      <c r="AS57" s="189">
        <v>0</v>
      </c>
    </row>
    <row r="58" spans="1:45" s="182" customFormat="1" ht="36" customHeight="1" x14ac:dyDescent="0.25">
      <c r="A58" s="182">
        <v>1</v>
      </c>
      <c r="B58" s="221">
        <f>SUBTOTAL(103,$A$16:A58)</f>
        <v>43</v>
      </c>
      <c r="C58" s="183" t="s">
        <v>1325</v>
      </c>
      <c r="D58" s="184">
        <v>1971</v>
      </c>
      <c r="E58" s="184"/>
      <c r="F58" s="185" t="s">
        <v>261</v>
      </c>
      <c r="G58" s="184">
        <v>9</v>
      </c>
      <c r="H58" s="184" t="s">
        <v>297</v>
      </c>
      <c r="I58" s="173">
        <v>2016.9</v>
      </c>
      <c r="J58" s="173">
        <v>1902</v>
      </c>
      <c r="K58" s="173">
        <v>1902</v>
      </c>
      <c r="L58" s="186">
        <v>140</v>
      </c>
      <c r="M58" s="184" t="s">
        <v>259</v>
      </c>
      <c r="N58" s="184" t="s">
        <v>263</v>
      </c>
      <c r="O58" s="187" t="s">
        <v>1037</v>
      </c>
      <c r="P58" s="173">
        <v>605681</v>
      </c>
      <c r="Q58" s="173">
        <v>0</v>
      </c>
      <c r="R58" s="173">
        <v>0</v>
      </c>
      <c r="S58" s="173">
        <v>0</v>
      </c>
      <c r="T58" s="173">
        <v>605681</v>
      </c>
      <c r="U58" s="173">
        <f t="shared" si="0"/>
        <v>300.30294015568444</v>
      </c>
      <c r="V58" s="173">
        <v>1351.8142448311767</v>
      </c>
      <c r="W58" s="188">
        <v>1351.8142448311767</v>
      </c>
      <c r="X58" s="188">
        <v>1051.5113046754923</v>
      </c>
      <c r="Y58" s="188">
        <f t="shared" si="1"/>
        <v>1051.5113046754923</v>
      </c>
      <c r="Z58" s="189">
        <v>0</v>
      </c>
      <c r="AA58" s="189">
        <v>0</v>
      </c>
      <c r="AB58" s="189">
        <v>0</v>
      </c>
      <c r="AC58" s="189">
        <v>0</v>
      </c>
      <c r="AD58" s="189">
        <v>0</v>
      </c>
      <c r="AE58" s="189">
        <v>0</v>
      </c>
      <c r="AF58" s="189">
        <v>0</v>
      </c>
      <c r="AG58" s="190">
        <v>0</v>
      </c>
      <c r="AH58" s="189">
        <v>305.76</v>
      </c>
      <c r="AI58" s="190">
        <f>8917.04*AH58/I58</f>
        <v>1351.8142448311767</v>
      </c>
      <c r="AJ58" s="189">
        <v>0</v>
      </c>
      <c r="AK58" s="189">
        <v>0</v>
      </c>
      <c r="AL58" s="189">
        <v>0</v>
      </c>
      <c r="AM58" s="190">
        <v>0</v>
      </c>
      <c r="AN58" s="189">
        <v>0</v>
      </c>
      <c r="AO58" s="189">
        <v>0</v>
      </c>
      <c r="AP58" s="190">
        <v>0</v>
      </c>
      <c r="AQ58" s="189">
        <v>0</v>
      </c>
      <c r="AR58" s="189">
        <v>0</v>
      </c>
      <c r="AS58" s="189">
        <v>0</v>
      </c>
    </row>
    <row r="59" spans="1:45" s="182" customFormat="1" ht="36" customHeight="1" x14ac:dyDescent="0.25">
      <c r="A59" s="182">
        <v>1</v>
      </c>
      <c r="B59" s="221">
        <f>SUBTOTAL(103,$A$16:A59)</f>
        <v>44</v>
      </c>
      <c r="C59" s="183" t="s">
        <v>1327</v>
      </c>
      <c r="D59" s="184">
        <v>1963</v>
      </c>
      <c r="E59" s="184"/>
      <c r="F59" s="185" t="s">
        <v>261</v>
      </c>
      <c r="G59" s="184">
        <v>5</v>
      </c>
      <c r="H59" s="184" t="s">
        <v>305</v>
      </c>
      <c r="I59" s="173">
        <v>2525.6</v>
      </c>
      <c r="J59" s="173">
        <v>1705.3</v>
      </c>
      <c r="K59" s="173">
        <v>1560.2</v>
      </c>
      <c r="L59" s="186">
        <v>98</v>
      </c>
      <c r="M59" s="184" t="s">
        <v>259</v>
      </c>
      <c r="N59" s="184" t="s">
        <v>263</v>
      </c>
      <c r="O59" s="187" t="s">
        <v>1339</v>
      </c>
      <c r="P59" s="173">
        <v>3492157.8499999996</v>
      </c>
      <c r="Q59" s="173">
        <v>0</v>
      </c>
      <c r="R59" s="173">
        <v>0</v>
      </c>
      <c r="S59" s="173">
        <v>0</v>
      </c>
      <c r="T59" s="173">
        <v>3492157.8499999996</v>
      </c>
      <c r="U59" s="173">
        <f t="shared" si="0"/>
        <v>1382.704248495407</v>
      </c>
      <c r="V59" s="173">
        <v>2838.6522648083628</v>
      </c>
      <c r="W59" s="188">
        <v>2838.6522648083628</v>
      </c>
      <c r="X59" s="188">
        <v>1455.9480163129558</v>
      </c>
      <c r="Y59" s="188">
        <f t="shared" si="1"/>
        <v>1455.9480163129558</v>
      </c>
      <c r="Z59" s="189">
        <v>0</v>
      </c>
      <c r="AA59" s="189">
        <v>0</v>
      </c>
      <c r="AB59" s="189">
        <v>0</v>
      </c>
      <c r="AC59" s="189">
        <v>0</v>
      </c>
      <c r="AD59" s="189">
        <v>0</v>
      </c>
      <c r="AE59" s="189">
        <v>0</v>
      </c>
      <c r="AF59" s="189">
        <v>0</v>
      </c>
      <c r="AG59" s="190">
        <v>0</v>
      </c>
      <c r="AH59" s="189">
        <v>804</v>
      </c>
      <c r="AI59" s="190">
        <f>8917.04*AH59/I59</f>
        <v>2838.6522648083628</v>
      </c>
      <c r="AJ59" s="189">
        <v>0</v>
      </c>
      <c r="AK59" s="189">
        <v>0</v>
      </c>
      <c r="AL59" s="189">
        <v>0</v>
      </c>
      <c r="AM59" s="190">
        <v>0</v>
      </c>
      <c r="AN59" s="189">
        <v>0</v>
      </c>
      <c r="AO59" s="189">
        <v>0</v>
      </c>
      <c r="AP59" s="190">
        <v>0</v>
      </c>
      <c r="AQ59" s="189">
        <v>0</v>
      </c>
      <c r="AR59" s="189">
        <v>0</v>
      </c>
      <c r="AS59" s="189">
        <v>0</v>
      </c>
    </row>
    <row r="60" spans="1:45" s="182" customFormat="1" ht="36" customHeight="1" x14ac:dyDescent="0.25">
      <c r="A60" s="182">
        <v>1</v>
      </c>
      <c r="B60" s="221">
        <f>SUBTOTAL(103,$A$16:A60)</f>
        <v>45</v>
      </c>
      <c r="C60" s="183" t="s">
        <v>1055</v>
      </c>
      <c r="D60" s="184">
        <v>1991</v>
      </c>
      <c r="E60" s="184"/>
      <c r="F60" s="185" t="s">
        <v>304</v>
      </c>
      <c r="G60" s="184">
        <v>9</v>
      </c>
      <c r="H60" s="184" t="s">
        <v>305</v>
      </c>
      <c r="I60" s="173">
        <v>6295.6</v>
      </c>
      <c r="J60" s="173">
        <v>6295.6</v>
      </c>
      <c r="K60" s="173">
        <v>6088.2</v>
      </c>
      <c r="L60" s="186">
        <v>252</v>
      </c>
      <c r="M60" s="184" t="s">
        <v>259</v>
      </c>
      <c r="N60" s="184" t="s">
        <v>263</v>
      </c>
      <c r="O60" s="187" t="s">
        <v>1338</v>
      </c>
      <c r="P60" s="173">
        <v>4195168.8</v>
      </c>
      <c r="Q60" s="173">
        <v>0</v>
      </c>
      <c r="R60" s="173">
        <v>0</v>
      </c>
      <c r="S60" s="173">
        <v>0</v>
      </c>
      <c r="T60" s="173">
        <v>4195168.8</v>
      </c>
      <c r="U60" s="173">
        <f t="shared" si="0"/>
        <v>666.36520744647044</v>
      </c>
      <c r="V60" s="173">
        <v>1171.198932587839</v>
      </c>
      <c r="W60" s="188">
        <v>1171.198932587839</v>
      </c>
      <c r="X60" s="188">
        <v>504.83372514136852</v>
      </c>
      <c r="Y60" s="188">
        <f t="shared" si="1"/>
        <v>504.83372514136852</v>
      </c>
      <c r="Z60" s="189">
        <v>0</v>
      </c>
      <c r="AA60" s="189">
        <v>0</v>
      </c>
      <c r="AB60" s="189">
        <v>0</v>
      </c>
      <c r="AC60" s="189">
        <v>0</v>
      </c>
      <c r="AD60" s="189">
        <v>0</v>
      </c>
      <c r="AE60" s="189">
        <v>0</v>
      </c>
      <c r="AF60" s="189">
        <v>3</v>
      </c>
      <c r="AG60" s="190">
        <f>2457800*AF60/I60</f>
        <v>1171.198932587839</v>
      </c>
      <c r="AH60" s="189">
        <v>0</v>
      </c>
      <c r="AI60" s="189">
        <v>0</v>
      </c>
      <c r="AJ60" s="189">
        <v>0</v>
      </c>
      <c r="AK60" s="189">
        <v>0</v>
      </c>
      <c r="AL60" s="189">
        <v>0</v>
      </c>
      <c r="AM60" s="190">
        <v>0</v>
      </c>
      <c r="AN60" s="189">
        <v>0</v>
      </c>
      <c r="AO60" s="189">
        <v>0</v>
      </c>
      <c r="AP60" s="190">
        <v>0</v>
      </c>
      <c r="AQ60" s="189">
        <v>0</v>
      </c>
      <c r="AR60" s="189">
        <v>0</v>
      </c>
      <c r="AS60" s="189">
        <v>0</v>
      </c>
    </row>
    <row r="61" spans="1:45" s="182" customFormat="1" ht="36" customHeight="1" x14ac:dyDescent="0.25">
      <c r="A61" s="182">
        <v>1</v>
      </c>
      <c r="B61" s="221">
        <f>SUBTOTAL(103,$A$16:A61)</f>
        <v>46</v>
      </c>
      <c r="C61" s="183" t="s">
        <v>1056</v>
      </c>
      <c r="D61" s="184">
        <v>1956</v>
      </c>
      <c r="E61" s="184"/>
      <c r="F61" s="185" t="s">
        <v>261</v>
      </c>
      <c r="G61" s="184">
        <v>5</v>
      </c>
      <c r="H61" s="184" t="s">
        <v>362</v>
      </c>
      <c r="I61" s="173">
        <v>6143.7</v>
      </c>
      <c r="J61" s="173">
        <v>6143.7</v>
      </c>
      <c r="K61" s="173">
        <v>5025</v>
      </c>
      <c r="L61" s="186">
        <v>163</v>
      </c>
      <c r="M61" s="184" t="s">
        <v>259</v>
      </c>
      <c r="N61" s="184" t="s">
        <v>334</v>
      </c>
      <c r="O61" s="187" t="s">
        <v>1583</v>
      </c>
      <c r="P61" s="173">
        <v>11667617.030000001</v>
      </c>
      <c r="Q61" s="173">
        <v>0</v>
      </c>
      <c r="R61" s="173">
        <v>0</v>
      </c>
      <c r="S61" s="173">
        <v>0</v>
      </c>
      <c r="T61" s="173">
        <v>11667617.030000001</v>
      </c>
      <c r="U61" s="173">
        <f t="shared" si="0"/>
        <v>1899.1189397268749</v>
      </c>
      <c r="V61" s="173">
        <v>7456.9347461627358</v>
      </c>
      <c r="W61" s="188">
        <v>7456.9347461627358</v>
      </c>
      <c r="X61" s="188">
        <v>5557.8158064358613</v>
      </c>
      <c r="Y61" s="188">
        <f t="shared" si="1"/>
        <v>5557.8158064358613</v>
      </c>
      <c r="Z61" s="189">
        <v>0</v>
      </c>
      <c r="AA61" s="189">
        <v>0</v>
      </c>
      <c r="AB61" s="189">
        <v>0</v>
      </c>
      <c r="AC61" s="189">
        <v>0</v>
      </c>
      <c r="AD61" s="189">
        <v>0</v>
      </c>
      <c r="AE61" s="189">
        <v>0</v>
      </c>
      <c r="AF61" s="189">
        <v>0</v>
      </c>
      <c r="AG61" s="190">
        <v>0</v>
      </c>
      <c r="AH61" s="189">
        <v>0</v>
      </c>
      <c r="AI61" s="189">
        <v>0</v>
      </c>
      <c r="AJ61" s="189">
        <v>0</v>
      </c>
      <c r="AK61" s="189">
        <v>0</v>
      </c>
      <c r="AL61" s="189">
        <v>6500</v>
      </c>
      <c r="AM61" s="190">
        <f t="shared" ref="AM61:AM62" si="4">7048.18*AL61/I61</f>
        <v>7456.9347461627358</v>
      </c>
      <c r="AN61" s="189">
        <v>0</v>
      </c>
      <c r="AO61" s="189">
        <v>0</v>
      </c>
      <c r="AP61" s="190">
        <v>0</v>
      </c>
      <c r="AQ61" s="189">
        <v>0</v>
      </c>
      <c r="AR61" s="189">
        <v>0</v>
      </c>
      <c r="AS61" s="189">
        <v>0</v>
      </c>
    </row>
    <row r="62" spans="1:45" s="182" customFormat="1" ht="36" customHeight="1" x14ac:dyDescent="0.25">
      <c r="A62" s="182">
        <v>1</v>
      </c>
      <c r="B62" s="221">
        <f>SUBTOTAL(103,$A$16:A62)</f>
        <v>47</v>
      </c>
      <c r="C62" s="183" t="s">
        <v>1057</v>
      </c>
      <c r="D62" s="184">
        <v>1959</v>
      </c>
      <c r="E62" s="184"/>
      <c r="F62" s="185" t="s">
        <v>261</v>
      </c>
      <c r="G62" s="184">
        <v>5</v>
      </c>
      <c r="H62" s="184" t="s">
        <v>301</v>
      </c>
      <c r="I62" s="173">
        <v>6884.6</v>
      </c>
      <c r="J62" s="173">
        <v>5562.9</v>
      </c>
      <c r="K62" s="173">
        <v>4628.7</v>
      </c>
      <c r="L62" s="186">
        <v>154</v>
      </c>
      <c r="M62" s="184" t="s">
        <v>259</v>
      </c>
      <c r="N62" s="184" t="s">
        <v>263</v>
      </c>
      <c r="O62" s="187" t="s">
        <v>1336</v>
      </c>
      <c r="P62" s="173">
        <v>7273505.4900000002</v>
      </c>
      <c r="Q62" s="173">
        <v>0</v>
      </c>
      <c r="R62" s="173">
        <v>0</v>
      </c>
      <c r="S62" s="173">
        <v>0</v>
      </c>
      <c r="T62" s="173">
        <v>7273505.4900000002</v>
      </c>
      <c r="U62" s="173">
        <f t="shared" si="0"/>
        <v>1056.489191819423</v>
      </c>
      <c r="V62" s="173">
        <v>3943.688386950585</v>
      </c>
      <c r="W62" s="188">
        <v>3943.688386950585</v>
      </c>
      <c r="X62" s="188">
        <v>2887.199195131162</v>
      </c>
      <c r="Y62" s="188">
        <f t="shared" si="1"/>
        <v>2887.199195131162</v>
      </c>
      <c r="Z62" s="189">
        <v>0</v>
      </c>
      <c r="AA62" s="189">
        <v>0</v>
      </c>
      <c r="AB62" s="189">
        <v>0</v>
      </c>
      <c r="AC62" s="189">
        <v>0</v>
      </c>
      <c r="AD62" s="189">
        <v>0</v>
      </c>
      <c r="AE62" s="189">
        <v>0</v>
      </c>
      <c r="AF62" s="189">
        <v>0</v>
      </c>
      <c r="AG62" s="190">
        <v>0</v>
      </c>
      <c r="AH62" s="189">
        <v>0</v>
      </c>
      <c r="AI62" s="189">
        <v>0</v>
      </c>
      <c r="AJ62" s="189">
        <v>0</v>
      </c>
      <c r="AK62" s="189">
        <v>0</v>
      </c>
      <c r="AL62" s="189">
        <v>3852.16</v>
      </c>
      <c r="AM62" s="190">
        <f t="shared" si="4"/>
        <v>3943.688386950585</v>
      </c>
      <c r="AN62" s="189">
        <v>0</v>
      </c>
      <c r="AO62" s="189">
        <v>0</v>
      </c>
      <c r="AP62" s="190">
        <v>0</v>
      </c>
      <c r="AQ62" s="189">
        <v>0</v>
      </c>
      <c r="AR62" s="189">
        <v>0</v>
      </c>
      <c r="AS62" s="189">
        <v>0</v>
      </c>
    </row>
    <row r="63" spans="1:45" s="182" customFormat="1" ht="36" customHeight="1" x14ac:dyDescent="0.25">
      <c r="A63" s="182">
        <v>1</v>
      </c>
      <c r="B63" s="221">
        <f>SUBTOTAL(103,$A$16:A63)</f>
        <v>48</v>
      </c>
      <c r="C63" s="183" t="s">
        <v>1059</v>
      </c>
      <c r="D63" s="184">
        <v>1972</v>
      </c>
      <c r="E63" s="184"/>
      <c r="F63" s="185" t="s">
        <v>261</v>
      </c>
      <c r="G63" s="184">
        <v>4</v>
      </c>
      <c r="H63" s="184" t="s">
        <v>297</v>
      </c>
      <c r="I63" s="173">
        <v>2171.9</v>
      </c>
      <c r="J63" s="173">
        <v>2022.4</v>
      </c>
      <c r="K63" s="173">
        <v>225.6</v>
      </c>
      <c r="L63" s="186">
        <v>26</v>
      </c>
      <c r="M63" s="184" t="s">
        <v>259</v>
      </c>
      <c r="N63" s="184" t="s">
        <v>263</v>
      </c>
      <c r="O63" s="187" t="s">
        <v>1339</v>
      </c>
      <c r="P63" s="173">
        <v>726648.72000000009</v>
      </c>
      <c r="Q63" s="173">
        <v>0</v>
      </c>
      <c r="R63" s="173">
        <v>0</v>
      </c>
      <c r="S63" s="173">
        <v>0</v>
      </c>
      <c r="T63" s="173">
        <v>726648.72000000009</v>
      </c>
      <c r="U63" s="173">
        <f t="shared" si="0"/>
        <v>334.56822137299145</v>
      </c>
      <c r="V63" s="173">
        <v>846.58301395091848</v>
      </c>
      <c r="W63" s="188">
        <v>846.58301395091848</v>
      </c>
      <c r="X63" s="188">
        <v>512.01479257792698</v>
      </c>
      <c r="Y63" s="188">
        <f t="shared" si="1"/>
        <v>512.01479257792698</v>
      </c>
      <c r="Z63" s="189">
        <v>0</v>
      </c>
      <c r="AA63" s="189">
        <v>0</v>
      </c>
      <c r="AB63" s="189">
        <v>0</v>
      </c>
      <c r="AC63" s="189">
        <v>0</v>
      </c>
      <c r="AD63" s="189">
        <v>0</v>
      </c>
      <c r="AE63" s="189">
        <v>0</v>
      </c>
      <c r="AF63" s="189">
        <v>0</v>
      </c>
      <c r="AG63" s="190">
        <v>0</v>
      </c>
      <c r="AH63" s="189">
        <v>206.2</v>
      </c>
      <c r="AI63" s="190">
        <f>8917.04*AH63/I63</f>
        <v>846.58301395091848</v>
      </c>
      <c r="AJ63" s="189">
        <v>0</v>
      </c>
      <c r="AK63" s="189">
        <v>0</v>
      </c>
      <c r="AL63" s="189">
        <v>0</v>
      </c>
      <c r="AM63" s="190">
        <v>0</v>
      </c>
      <c r="AN63" s="189">
        <v>0</v>
      </c>
      <c r="AO63" s="189">
        <v>0</v>
      </c>
      <c r="AP63" s="190">
        <v>0</v>
      </c>
      <c r="AQ63" s="189">
        <v>0</v>
      </c>
      <c r="AR63" s="189">
        <v>0</v>
      </c>
      <c r="AS63" s="189">
        <v>0</v>
      </c>
    </row>
    <row r="64" spans="1:45" s="182" customFormat="1" ht="36" customHeight="1" x14ac:dyDescent="0.25">
      <c r="A64" s="182">
        <v>1</v>
      </c>
      <c r="B64" s="221">
        <f>SUBTOTAL(103,$A$16:A64)</f>
        <v>49</v>
      </c>
      <c r="C64" s="183" t="s">
        <v>1060</v>
      </c>
      <c r="D64" s="184">
        <v>1975</v>
      </c>
      <c r="E64" s="184"/>
      <c r="F64" s="185" t="s">
        <v>261</v>
      </c>
      <c r="G64" s="184">
        <v>5</v>
      </c>
      <c r="H64" s="184" t="s">
        <v>305</v>
      </c>
      <c r="I64" s="173">
        <v>2962.8</v>
      </c>
      <c r="J64" s="173">
        <v>2688.5</v>
      </c>
      <c r="K64" s="173">
        <v>2688.5</v>
      </c>
      <c r="L64" s="186">
        <v>117</v>
      </c>
      <c r="M64" s="184" t="s">
        <v>259</v>
      </c>
      <c r="N64" s="184" t="s">
        <v>263</v>
      </c>
      <c r="O64" s="187" t="s">
        <v>1277</v>
      </c>
      <c r="P64" s="173">
        <v>3306287.7600000002</v>
      </c>
      <c r="Q64" s="173">
        <v>0</v>
      </c>
      <c r="R64" s="173">
        <v>0</v>
      </c>
      <c r="S64" s="173">
        <v>0</v>
      </c>
      <c r="T64" s="173">
        <v>3306287.7600000002</v>
      </c>
      <c r="U64" s="173">
        <f t="shared" si="0"/>
        <v>1115.9334953422438</v>
      </c>
      <c r="V64" s="173">
        <v>2756.8545429998649</v>
      </c>
      <c r="W64" s="188">
        <v>2756.8545429998649</v>
      </c>
      <c r="X64" s="188">
        <v>1640.9210476576211</v>
      </c>
      <c r="Y64" s="188">
        <f t="shared" si="1"/>
        <v>1640.9210476576211</v>
      </c>
      <c r="Z64" s="189">
        <v>0</v>
      </c>
      <c r="AA64" s="189">
        <v>0</v>
      </c>
      <c r="AB64" s="189">
        <v>0</v>
      </c>
      <c r="AC64" s="189">
        <v>0</v>
      </c>
      <c r="AD64" s="189">
        <v>0</v>
      </c>
      <c r="AE64" s="189">
        <v>0</v>
      </c>
      <c r="AF64" s="189">
        <v>0</v>
      </c>
      <c r="AG64" s="190">
        <v>0</v>
      </c>
      <c r="AH64" s="189">
        <v>916</v>
      </c>
      <c r="AI64" s="190">
        <f>8917.04*AH64/I64</f>
        <v>2756.8545429998649</v>
      </c>
      <c r="AJ64" s="189">
        <v>0</v>
      </c>
      <c r="AK64" s="189">
        <v>0</v>
      </c>
      <c r="AL64" s="189">
        <v>0</v>
      </c>
      <c r="AM64" s="190">
        <v>0</v>
      </c>
      <c r="AN64" s="189">
        <v>0</v>
      </c>
      <c r="AO64" s="189">
        <v>0</v>
      </c>
      <c r="AP64" s="190">
        <v>0</v>
      </c>
      <c r="AQ64" s="189">
        <v>0</v>
      </c>
      <c r="AR64" s="189">
        <v>0</v>
      </c>
      <c r="AS64" s="189">
        <v>0</v>
      </c>
    </row>
    <row r="65" spans="1:45" s="182" customFormat="1" ht="36" customHeight="1" x14ac:dyDescent="0.25">
      <c r="A65" s="182">
        <v>1</v>
      </c>
      <c r="B65" s="221">
        <f>SUBTOTAL(103,$A$16:A65)</f>
        <v>50</v>
      </c>
      <c r="C65" s="183" t="s">
        <v>1062</v>
      </c>
      <c r="D65" s="184">
        <v>1971</v>
      </c>
      <c r="E65" s="184"/>
      <c r="F65" s="185" t="s">
        <v>261</v>
      </c>
      <c r="G65" s="184">
        <v>5</v>
      </c>
      <c r="H65" s="184" t="s">
        <v>301</v>
      </c>
      <c r="I65" s="173">
        <v>4188.1000000000004</v>
      </c>
      <c r="J65" s="173">
        <v>3145.1</v>
      </c>
      <c r="K65" s="173">
        <v>3145.1</v>
      </c>
      <c r="L65" s="186">
        <v>146</v>
      </c>
      <c r="M65" s="184" t="s">
        <v>259</v>
      </c>
      <c r="N65" s="184" t="s">
        <v>263</v>
      </c>
      <c r="O65" s="187" t="s">
        <v>1584</v>
      </c>
      <c r="P65" s="173">
        <v>4193947.02</v>
      </c>
      <c r="Q65" s="173">
        <v>0</v>
      </c>
      <c r="R65" s="173">
        <v>0</v>
      </c>
      <c r="S65" s="173">
        <v>0</v>
      </c>
      <c r="T65" s="173">
        <v>4193947.02</v>
      </c>
      <c r="U65" s="173">
        <f t="shared" si="0"/>
        <v>1001.3961032449081</v>
      </c>
      <c r="V65" s="173">
        <v>1760.7155129533678</v>
      </c>
      <c r="W65" s="188">
        <v>1760.7155129533678</v>
      </c>
      <c r="X65" s="188">
        <v>759.31940970845972</v>
      </c>
      <c r="Y65" s="188">
        <f t="shared" si="1"/>
        <v>759.31940970845972</v>
      </c>
      <c r="Z65" s="189">
        <v>0</v>
      </c>
      <c r="AA65" s="189">
        <v>0</v>
      </c>
      <c r="AB65" s="189">
        <v>0</v>
      </c>
      <c r="AC65" s="189">
        <v>0</v>
      </c>
      <c r="AD65" s="189">
        <v>0</v>
      </c>
      <c r="AE65" s="189">
        <v>0</v>
      </c>
      <c r="AF65" s="189">
        <v>0</v>
      </c>
      <c r="AG65" s="190">
        <v>0</v>
      </c>
      <c r="AH65" s="189">
        <v>0</v>
      </c>
      <c r="AI65" s="189">
        <v>0</v>
      </c>
      <c r="AJ65" s="189">
        <v>0</v>
      </c>
      <c r="AK65" s="189">
        <v>0</v>
      </c>
      <c r="AL65" s="189">
        <v>0</v>
      </c>
      <c r="AM65" s="190">
        <v>0</v>
      </c>
      <c r="AN65" s="189">
        <v>0</v>
      </c>
      <c r="AO65" s="189">
        <v>0</v>
      </c>
      <c r="AP65" s="190">
        <v>1760.7155129533678</v>
      </c>
      <c r="AQ65" s="189">
        <v>0</v>
      </c>
      <c r="AR65" s="189">
        <v>0</v>
      </c>
      <c r="AS65" s="189">
        <v>0</v>
      </c>
    </row>
    <row r="66" spans="1:45" s="182" customFormat="1" ht="36" customHeight="1" x14ac:dyDescent="0.25">
      <c r="A66" s="182">
        <v>1</v>
      </c>
      <c r="B66" s="221">
        <f>SUBTOTAL(103,$A$16:A66)</f>
        <v>51</v>
      </c>
      <c r="C66" s="183" t="s">
        <v>1063</v>
      </c>
      <c r="D66" s="184">
        <v>1969</v>
      </c>
      <c r="E66" s="184"/>
      <c r="F66" s="185" t="s">
        <v>261</v>
      </c>
      <c r="G66" s="184">
        <v>5</v>
      </c>
      <c r="H66" s="184" t="s">
        <v>301</v>
      </c>
      <c r="I66" s="173">
        <v>4279.8</v>
      </c>
      <c r="J66" s="173">
        <v>4279.8</v>
      </c>
      <c r="K66" s="173">
        <v>3174.6</v>
      </c>
      <c r="L66" s="186">
        <v>136</v>
      </c>
      <c r="M66" s="184" t="s">
        <v>259</v>
      </c>
      <c r="N66" s="184" t="s">
        <v>263</v>
      </c>
      <c r="O66" s="187" t="s">
        <v>1585</v>
      </c>
      <c r="P66" s="173">
        <v>3323174.92</v>
      </c>
      <c r="Q66" s="173">
        <v>0</v>
      </c>
      <c r="R66" s="173">
        <v>0</v>
      </c>
      <c r="S66" s="173">
        <v>0</v>
      </c>
      <c r="T66" s="173">
        <v>3323174.92</v>
      </c>
      <c r="U66" s="173">
        <f t="shared" si="0"/>
        <v>776.47902238422353</v>
      </c>
      <c r="V66" s="173">
        <v>1969.1327875134352</v>
      </c>
      <c r="W66" s="188">
        <v>1969.1327875134352</v>
      </c>
      <c r="X66" s="188">
        <v>1192.6537651292117</v>
      </c>
      <c r="Y66" s="188">
        <f t="shared" si="1"/>
        <v>1192.6537651292117</v>
      </c>
      <c r="Z66" s="189">
        <v>0</v>
      </c>
      <c r="AA66" s="189">
        <v>0</v>
      </c>
      <c r="AB66" s="189">
        <v>0</v>
      </c>
      <c r="AC66" s="189">
        <v>0</v>
      </c>
      <c r="AD66" s="189">
        <v>0</v>
      </c>
      <c r="AE66" s="189">
        <v>0</v>
      </c>
      <c r="AF66" s="189">
        <v>0</v>
      </c>
      <c r="AG66" s="190">
        <v>0</v>
      </c>
      <c r="AH66" s="189">
        <v>945.1</v>
      </c>
      <c r="AI66" s="190">
        <f>8917.04*AH66/I66</f>
        <v>1969.1327875134352</v>
      </c>
      <c r="AJ66" s="189">
        <v>0</v>
      </c>
      <c r="AK66" s="189">
        <v>0</v>
      </c>
      <c r="AL66" s="189">
        <v>0</v>
      </c>
      <c r="AM66" s="190">
        <v>0</v>
      </c>
      <c r="AN66" s="189">
        <v>0</v>
      </c>
      <c r="AO66" s="189">
        <v>0</v>
      </c>
      <c r="AP66" s="190">
        <v>0</v>
      </c>
      <c r="AQ66" s="189">
        <v>0</v>
      </c>
      <c r="AR66" s="189">
        <v>0</v>
      </c>
      <c r="AS66" s="189">
        <v>0</v>
      </c>
    </row>
    <row r="67" spans="1:45" s="182" customFormat="1" ht="36" customHeight="1" x14ac:dyDescent="0.25">
      <c r="A67" s="182">
        <v>1</v>
      </c>
      <c r="B67" s="221">
        <f>SUBTOTAL(103,$A$16:A67)</f>
        <v>52</v>
      </c>
      <c r="C67" s="183" t="s">
        <v>1064</v>
      </c>
      <c r="D67" s="184">
        <v>1968</v>
      </c>
      <c r="E67" s="184"/>
      <c r="F67" s="185" t="s">
        <v>304</v>
      </c>
      <c r="G67" s="184">
        <v>5</v>
      </c>
      <c r="H67" s="184" t="s">
        <v>301</v>
      </c>
      <c r="I67" s="173">
        <v>3877.8</v>
      </c>
      <c r="J67" s="173">
        <v>3554.6</v>
      </c>
      <c r="K67" s="173">
        <v>3554.6</v>
      </c>
      <c r="L67" s="186">
        <v>167</v>
      </c>
      <c r="M67" s="184" t="s">
        <v>259</v>
      </c>
      <c r="N67" s="184" t="s">
        <v>263</v>
      </c>
      <c r="O67" s="187" t="s">
        <v>1036</v>
      </c>
      <c r="P67" s="173">
        <v>4024360.63</v>
      </c>
      <c r="Q67" s="173">
        <v>0</v>
      </c>
      <c r="R67" s="173">
        <v>0</v>
      </c>
      <c r="S67" s="173">
        <v>0</v>
      </c>
      <c r="T67" s="173">
        <v>4024360.63</v>
      </c>
      <c r="U67" s="173">
        <f t="shared" si="0"/>
        <v>1037.7947882820156</v>
      </c>
      <c r="V67" s="173">
        <v>2224.6379848367633</v>
      </c>
      <c r="W67" s="188">
        <v>2224.6379848367633</v>
      </c>
      <c r="X67" s="188">
        <v>1186.8431965547477</v>
      </c>
      <c r="Y67" s="188">
        <f t="shared" si="1"/>
        <v>1186.8431965547477</v>
      </c>
      <c r="Z67" s="189">
        <v>0</v>
      </c>
      <c r="AA67" s="189">
        <v>0</v>
      </c>
      <c r="AB67" s="189">
        <v>0</v>
      </c>
      <c r="AC67" s="189">
        <v>0</v>
      </c>
      <c r="AD67" s="189">
        <v>0</v>
      </c>
      <c r="AE67" s="189">
        <v>0</v>
      </c>
      <c r="AF67" s="189">
        <v>0</v>
      </c>
      <c r="AG67" s="190">
        <v>0</v>
      </c>
      <c r="AH67" s="189">
        <v>967.44</v>
      </c>
      <c r="AI67" s="190">
        <f>8917.04*AH67/I67</f>
        <v>2224.6379848367633</v>
      </c>
      <c r="AJ67" s="189">
        <v>0</v>
      </c>
      <c r="AK67" s="189">
        <v>0</v>
      </c>
      <c r="AL67" s="189">
        <v>0</v>
      </c>
      <c r="AM67" s="190">
        <v>0</v>
      </c>
      <c r="AN67" s="189">
        <v>0</v>
      </c>
      <c r="AO67" s="189">
        <v>0</v>
      </c>
      <c r="AP67" s="190">
        <v>0</v>
      </c>
      <c r="AQ67" s="189">
        <v>0</v>
      </c>
      <c r="AR67" s="189">
        <v>0</v>
      </c>
      <c r="AS67" s="189">
        <v>0</v>
      </c>
    </row>
    <row r="68" spans="1:45" s="182" customFormat="1" ht="36" customHeight="1" x14ac:dyDescent="0.25">
      <c r="A68" s="182">
        <v>1</v>
      </c>
      <c r="B68" s="221">
        <f>SUBTOTAL(103,$A$16:A68)</f>
        <v>53</v>
      </c>
      <c r="C68" s="183" t="s">
        <v>1065</v>
      </c>
      <c r="D68" s="184">
        <v>1968</v>
      </c>
      <c r="E68" s="184"/>
      <c r="F68" s="185" t="s">
        <v>304</v>
      </c>
      <c r="G68" s="184">
        <v>5</v>
      </c>
      <c r="H68" s="184" t="s">
        <v>305</v>
      </c>
      <c r="I68" s="173">
        <v>2807.9</v>
      </c>
      <c r="J68" s="173">
        <v>2603.9</v>
      </c>
      <c r="K68" s="173">
        <v>2603.9</v>
      </c>
      <c r="L68" s="186">
        <v>114</v>
      </c>
      <c r="M68" s="184" t="s">
        <v>259</v>
      </c>
      <c r="N68" s="184" t="s">
        <v>263</v>
      </c>
      <c r="O68" s="187" t="s">
        <v>1036</v>
      </c>
      <c r="P68" s="173">
        <v>2994194.1500000004</v>
      </c>
      <c r="Q68" s="173">
        <v>0</v>
      </c>
      <c r="R68" s="173">
        <v>0</v>
      </c>
      <c r="S68" s="173">
        <v>0</v>
      </c>
      <c r="T68" s="173">
        <v>2994194.1500000004</v>
      </c>
      <c r="U68" s="173">
        <f t="shared" si="0"/>
        <v>1066.3464332775384</v>
      </c>
      <c r="V68" s="173">
        <v>2276.9748495316785</v>
      </c>
      <c r="W68" s="188">
        <v>2276.9748495316785</v>
      </c>
      <c r="X68" s="188">
        <v>1210.6284162541401</v>
      </c>
      <c r="Y68" s="188">
        <f t="shared" si="1"/>
        <v>1210.6284162541401</v>
      </c>
      <c r="Z68" s="189">
        <v>0</v>
      </c>
      <c r="AA68" s="189">
        <v>0</v>
      </c>
      <c r="AB68" s="189">
        <v>0</v>
      </c>
      <c r="AC68" s="189">
        <v>0</v>
      </c>
      <c r="AD68" s="189">
        <v>0</v>
      </c>
      <c r="AE68" s="189">
        <v>0</v>
      </c>
      <c r="AF68" s="189">
        <v>0</v>
      </c>
      <c r="AG68" s="190">
        <v>0</v>
      </c>
      <c r="AH68" s="189">
        <v>717</v>
      </c>
      <c r="AI68" s="190">
        <f>8917.04*AH68/I68</f>
        <v>2276.9748495316785</v>
      </c>
      <c r="AJ68" s="189">
        <v>0</v>
      </c>
      <c r="AK68" s="189">
        <v>0</v>
      </c>
      <c r="AL68" s="189">
        <v>0</v>
      </c>
      <c r="AM68" s="190">
        <v>0</v>
      </c>
      <c r="AN68" s="189">
        <v>0</v>
      </c>
      <c r="AO68" s="189">
        <v>0</v>
      </c>
      <c r="AP68" s="190">
        <v>0</v>
      </c>
      <c r="AQ68" s="189">
        <v>0</v>
      </c>
      <c r="AR68" s="189">
        <v>0</v>
      </c>
      <c r="AS68" s="189">
        <v>0</v>
      </c>
    </row>
    <row r="69" spans="1:45" s="182" customFormat="1" ht="36" customHeight="1" x14ac:dyDescent="0.25">
      <c r="A69" s="182">
        <v>1</v>
      </c>
      <c r="B69" s="221">
        <f>SUBTOTAL(103,$A$16:A69)</f>
        <v>54</v>
      </c>
      <c r="C69" s="183" t="s">
        <v>1067</v>
      </c>
      <c r="D69" s="184">
        <v>1959</v>
      </c>
      <c r="E69" s="184"/>
      <c r="F69" s="185" t="s">
        <v>261</v>
      </c>
      <c r="G69" s="184">
        <v>3</v>
      </c>
      <c r="H69" s="184" t="s">
        <v>305</v>
      </c>
      <c r="I69" s="173">
        <v>1338.5</v>
      </c>
      <c r="J69" s="173">
        <v>1165.2</v>
      </c>
      <c r="K69" s="173">
        <v>1165.2</v>
      </c>
      <c r="L69" s="186">
        <v>45</v>
      </c>
      <c r="M69" s="184" t="s">
        <v>259</v>
      </c>
      <c r="N69" s="184" t="s">
        <v>263</v>
      </c>
      <c r="O69" s="187" t="s">
        <v>1277</v>
      </c>
      <c r="P69" s="173">
        <v>4839579.08</v>
      </c>
      <c r="Q69" s="173">
        <v>0</v>
      </c>
      <c r="R69" s="173">
        <v>0</v>
      </c>
      <c r="S69" s="173">
        <v>0</v>
      </c>
      <c r="T69" s="173">
        <v>4839579.08</v>
      </c>
      <c r="U69" s="173">
        <f t="shared" si="0"/>
        <v>3615.6735748972733</v>
      </c>
      <c r="V69" s="173">
        <v>5713.3173701905125</v>
      </c>
      <c r="W69" s="188">
        <v>5713.3173701905125</v>
      </c>
      <c r="X69" s="188">
        <v>2097.6437952932392</v>
      </c>
      <c r="Y69" s="188">
        <f t="shared" si="1"/>
        <v>2097.6437952932392</v>
      </c>
      <c r="Z69" s="189">
        <v>0</v>
      </c>
      <c r="AA69" s="189">
        <v>0</v>
      </c>
      <c r="AB69" s="189">
        <v>0</v>
      </c>
      <c r="AC69" s="189">
        <v>0</v>
      </c>
      <c r="AD69" s="189">
        <v>0</v>
      </c>
      <c r="AE69" s="189">
        <v>0</v>
      </c>
      <c r="AF69" s="189">
        <v>0</v>
      </c>
      <c r="AG69" s="190">
        <v>0</v>
      </c>
      <c r="AH69" s="189">
        <v>0</v>
      </c>
      <c r="AI69" s="189">
        <v>0</v>
      </c>
      <c r="AJ69" s="189">
        <v>0</v>
      </c>
      <c r="AK69" s="189">
        <v>0</v>
      </c>
      <c r="AL69" s="189">
        <v>1085</v>
      </c>
      <c r="AM69" s="190">
        <f>7048.18*AL69/I69</f>
        <v>5713.3173701905125</v>
      </c>
      <c r="AN69" s="189">
        <v>0</v>
      </c>
      <c r="AO69" s="189">
        <v>0</v>
      </c>
      <c r="AP69" s="190">
        <v>0</v>
      </c>
      <c r="AQ69" s="189">
        <v>0</v>
      </c>
      <c r="AR69" s="189">
        <v>0</v>
      </c>
      <c r="AS69" s="189">
        <v>0</v>
      </c>
    </row>
    <row r="70" spans="1:45" s="182" customFormat="1" ht="36" customHeight="1" x14ac:dyDescent="0.25">
      <c r="A70" s="182">
        <v>1</v>
      </c>
      <c r="B70" s="221">
        <f>SUBTOTAL(103,$A$16:A70)</f>
        <v>55</v>
      </c>
      <c r="C70" s="183" t="s">
        <v>1068</v>
      </c>
      <c r="D70" s="184">
        <v>1974</v>
      </c>
      <c r="E70" s="184"/>
      <c r="F70" s="185" t="s">
        <v>304</v>
      </c>
      <c r="G70" s="184">
        <v>5</v>
      </c>
      <c r="H70" s="184" t="s">
        <v>344</v>
      </c>
      <c r="I70" s="173">
        <v>3933</v>
      </c>
      <c r="J70" s="173">
        <v>3385.49</v>
      </c>
      <c r="K70" s="173">
        <v>3385.49</v>
      </c>
      <c r="L70" s="186">
        <v>147</v>
      </c>
      <c r="M70" s="184" t="s">
        <v>259</v>
      </c>
      <c r="N70" s="184" t="s">
        <v>263</v>
      </c>
      <c r="O70" s="187" t="s">
        <v>1586</v>
      </c>
      <c r="P70" s="173">
        <v>1872015.22</v>
      </c>
      <c r="Q70" s="173">
        <v>0</v>
      </c>
      <c r="R70" s="173">
        <v>0</v>
      </c>
      <c r="S70" s="173">
        <v>0</v>
      </c>
      <c r="T70" s="173">
        <v>1872015.22</v>
      </c>
      <c r="U70" s="173">
        <f t="shared" si="0"/>
        <v>475.97640986524283</v>
      </c>
      <c r="V70" s="173">
        <v>1870.4698703279942</v>
      </c>
      <c r="W70" s="188">
        <v>1870.4698703279942</v>
      </c>
      <c r="X70" s="188">
        <v>1394.4934604627513</v>
      </c>
      <c r="Y70" s="188">
        <f t="shared" si="1"/>
        <v>1394.4934604627513</v>
      </c>
      <c r="Z70" s="189">
        <v>0</v>
      </c>
      <c r="AA70" s="189">
        <v>0</v>
      </c>
      <c r="AB70" s="189">
        <v>0</v>
      </c>
      <c r="AC70" s="189">
        <v>0</v>
      </c>
      <c r="AD70" s="189">
        <v>0</v>
      </c>
      <c r="AE70" s="189">
        <v>0</v>
      </c>
      <c r="AF70" s="189">
        <v>0</v>
      </c>
      <c r="AG70" s="190">
        <v>0</v>
      </c>
      <c r="AH70" s="189">
        <v>825</v>
      </c>
      <c r="AI70" s="190">
        <f>8917.04*AH70/I70</f>
        <v>1870.4698703279942</v>
      </c>
      <c r="AJ70" s="189">
        <v>0</v>
      </c>
      <c r="AK70" s="189">
        <v>0</v>
      </c>
      <c r="AL70" s="189">
        <v>0</v>
      </c>
      <c r="AM70" s="190">
        <v>0</v>
      </c>
      <c r="AN70" s="189">
        <v>0</v>
      </c>
      <c r="AO70" s="189">
        <v>0</v>
      </c>
      <c r="AP70" s="190">
        <v>0</v>
      </c>
      <c r="AQ70" s="189">
        <v>0</v>
      </c>
      <c r="AR70" s="189">
        <v>0</v>
      </c>
      <c r="AS70" s="189">
        <v>0</v>
      </c>
    </row>
    <row r="71" spans="1:45" s="182" customFormat="1" ht="36" customHeight="1" x14ac:dyDescent="0.25">
      <c r="A71" s="182">
        <v>1</v>
      </c>
      <c r="B71" s="221">
        <f>SUBTOTAL(103,$A$16:A71)</f>
        <v>56</v>
      </c>
      <c r="C71" s="183" t="s">
        <v>1069</v>
      </c>
      <c r="D71" s="184">
        <v>1959</v>
      </c>
      <c r="E71" s="184"/>
      <c r="F71" s="185" t="s">
        <v>261</v>
      </c>
      <c r="G71" s="184">
        <v>2</v>
      </c>
      <c r="H71" s="184" t="s">
        <v>297</v>
      </c>
      <c r="I71" s="173">
        <v>445.1</v>
      </c>
      <c r="J71" s="173">
        <v>400.5</v>
      </c>
      <c r="K71" s="173">
        <v>400.5</v>
      </c>
      <c r="L71" s="186">
        <v>25</v>
      </c>
      <c r="M71" s="184" t="s">
        <v>259</v>
      </c>
      <c r="N71" s="184" t="s">
        <v>263</v>
      </c>
      <c r="O71" s="187" t="s">
        <v>1277</v>
      </c>
      <c r="P71" s="173">
        <v>2373016.2799999998</v>
      </c>
      <c r="Q71" s="173">
        <v>0</v>
      </c>
      <c r="R71" s="173">
        <v>0</v>
      </c>
      <c r="S71" s="173">
        <v>0</v>
      </c>
      <c r="T71" s="173">
        <v>2373016.2799999998</v>
      </c>
      <c r="U71" s="173">
        <f t="shared" si="0"/>
        <v>5331.4227813974385</v>
      </c>
      <c r="V71" s="173">
        <v>8843.0827252302861</v>
      </c>
      <c r="W71" s="188">
        <v>8843.0827252302861</v>
      </c>
      <c r="X71" s="188">
        <v>3511.6599438328476</v>
      </c>
      <c r="Y71" s="188">
        <f t="shared" si="1"/>
        <v>3511.6599438328476</v>
      </c>
      <c r="Z71" s="189">
        <v>0</v>
      </c>
      <c r="AA71" s="189">
        <v>0</v>
      </c>
      <c r="AB71" s="189">
        <v>0</v>
      </c>
      <c r="AC71" s="189">
        <v>0</v>
      </c>
      <c r="AD71" s="189">
        <v>0</v>
      </c>
      <c r="AE71" s="189">
        <v>0</v>
      </c>
      <c r="AF71" s="189">
        <v>0</v>
      </c>
      <c r="AG71" s="190">
        <v>0</v>
      </c>
      <c r="AH71" s="189">
        <v>0</v>
      </c>
      <c r="AI71" s="189">
        <v>0</v>
      </c>
      <c r="AJ71" s="189">
        <v>0</v>
      </c>
      <c r="AK71" s="189">
        <v>0</v>
      </c>
      <c r="AL71" s="189">
        <v>558.45000000000005</v>
      </c>
      <c r="AM71" s="190">
        <f>7048.18*AL71/I71</f>
        <v>8843.0827252302861</v>
      </c>
      <c r="AN71" s="189">
        <v>0</v>
      </c>
      <c r="AO71" s="189">
        <v>0</v>
      </c>
      <c r="AP71" s="190">
        <v>0</v>
      </c>
      <c r="AQ71" s="189">
        <v>0</v>
      </c>
      <c r="AR71" s="189">
        <v>0</v>
      </c>
      <c r="AS71" s="189">
        <v>0</v>
      </c>
    </row>
    <row r="72" spans="1:45" s="182" customFormat="1" ht="36" customHeight="1" x14ac:dyDescent="0.25">
      <c r="A72" s="182">
        <v>1</v>
      </c>
      <c r="B72" s="221">
        <f>SUBTOTAL(103,$A$16:A72)</f>
        <v>57</v>
      </c>
      <c r="C72" s="183" t="s">
        <v>1070</v>
      </c>
      <c r="D72" s="184">
        <v>1972</v>
      </c>
      <c r="E72" s="184"/>
      <c r="F72" s="185" t="s">
        <v>261</v>
      </c>
      <c r="G72" s="184">
        <v>5</v>
      </c>
      <c r="H72" s="184" t="s">
        <v>301</v>
      </c>
      <c r="I72" s="173">
        <v>4186.3</v>
      </c>
      <c r="J72" s="173">
        <v>4186.3</v>
      </c>
      <c r="K72" s="173">
        <v>2706.5</v>
      </c>
      <c r="L72" s="186">
        <v>111</v>
      </c>
      <c r="M72" s="184" t="s">
        <v>259</v>
      </c>
      <c r="N72" s="184" t="s">
        <v>263</v>
      </c>
      <c r="O72" s="187" t="s">
        <v>1036</v>
      </c>
      <c r="P72" s="173">
        <v>3249268.89</v>
      </c>
      <c r="Q72" s="173">
        <v>0</v>
      </c>
      <c r="R72" s="173">
        <v>0</v>
      </c>
      <c r="S72" s="173">
        <v>0</v>
      </c>
      <c r="T72" s="173">
        <v>3249268.89</v>
      </c>
      <c r="U72" s="173">
        <f t="shared" si="0"/>
        <v>776.16723359529897</v>
      </c>
      <c r="V72" s="173">
        <v>2493.4397974344888</v>
      </c>
      <c r="W72" s="188">
        <v>2493.4397974344888</v>
      </c>
      <c r="X72" s="188">
        <v>1717.2725638391898</v>
      </c>
      <c r="Y72" s="188">
        <f t="shared" si="1"/>
        <v>1717.2725638391898</v>
      </c>
      <c r="Z72" s="189">
        <v>0</v>
      </c>
      <c r="AA72" s="189">
        <v>0</v>
      </c>
      <c r="AB72" s="189">
        <v>0</v>
      </c>
      <c r="AC72" s="189">
        <v>0</v>
      </c>
      <c r="AD72" s="189">
        <v>0</v>
      </c>
      <c r="AE72" s="189">
        <v>0</v>
      </c>
      <c r="AF72" s="189">
        <v>0</v>
      </c>
      <c r="AG72" s="190">
        <v>0</v>
      </c>
      <c r="AH72" s="189">
        <v>1170.5999999999999</v>
      </c>
      <c r="AI72" s="190">
        <f>8917.04*AH72/I72</f>
        <v>2493.4397974344888</v>
      </c>
      <c r="AJ72" s="189">
        <v>0</v>
      </c>
      <c r="AK72" s="189">
        <v>0</v>
      </c>
      <c r="AL72" s="189">
        <v>0</v>
      </c>
      <c r="AM72" s="190">
        <v>0</v>
      </c>
      <c r="AN72" s="189">
        <v>0</v>
      </c>
      <c r="AO72" s="189">
        <v>0</v>
      </c>
      <c r="AP72" s="190">
        <v>0</v>
      </c>
      <c r="AQ72" s="189">
        <v>0</v>
      </c>
      <c r="AR72" s="189">
        <v>0</v>
      </c>
      <c r="AS72" s="189">
        <v>0</v>
      </c>
    </row>
    <row r="73" spans="1:45" s="182" customFormat="1" ht="36" customHeight="1" x14ac:dyDescent="0.25">
      <c r="A73" s="182">
        <v>1</v>
      </c>
      <c r="B73" s="221">
        <f>SUBTOTAL(103,$A$16:A73)</f>
        <v>58</v>
      </c>
      <c r="C73" s="183" t="s">
        <v>1071</v>
      </c>
      <c r="D73" s="184">
        <v>1969</v>
      </c>
      <c r="E73" s="184"/>
      <c r="F73" s="185" t="s">
        <v>261</v>
      </c>
      <c r="G73" s="184">
        <v>9</v>
      </c>
      <c r="H73" s="184" t="s">
        <v>297</v>
      </c>
      <c r="I73" s="173">
        <v>3727.1</v>
      </c>
      <c r="J73" s="173">
        <v>3470.9</v>
      </c>
      <c r="K73" s="173">
        <v>2066.9</v>
      </c>
      <c r="L73" s="186">
        <v>77</v>
      </c>
      <c r="M73" s="184" t="s">
        <v>259</v>
      </c>
      <c r="N73" s="184" t="s">
        <v>263</v>
      </c>
      <c r="O73" s="187" t="s">
        <v>1036</v>
      </c>
      <c r="P73" s="173">
        <v>2561819.3000000003</v>
      </c>
      <c r="Q73" s="173">
        <v>0</v>
      </c>
      <c r="R73" s="173">
        <v>0</v>
      </c>
      <c r="S73" s="173">
        <v>0</v>
      </c>
      <c r="T73" s="173">
        <v>2561819.3000000003</v>
      </c>
      <c r="U73" s="173">
        <f t="shared" si="0"/>
        <v>687.34922593973874</v>
      </c>
      <c r="V73" s="173">
        <v>2222.6208473075585</v>
      </c>
      <c r="W73" s="188">
        <v>2222.6208473075585</v>
      </c>
      <c r="X73" s="188">
        <v>1535.2716213678198</v>
      </c>
      <c r="Y73" s="188">
        <f t="shared" si="1"/>
        <v>1535.2716213678198</v>
      </c>
      <c r="Z73" s="189">
        <v>0</v>
      </c>
      <c r="AA73" s="189">
        <v>0</v>
      </c>
      <c r="AB73" s="189">
        <v>0</v>
      </c>
      <c r="AC73" s="189">
        <v>0</v>
      </c>
      <c r="AD73" s="189">
        <v>0</v>
      </c>
      <c r="AE73" s="189">
        <v>0</v>
      </c>
      <c r="AF73" s="189">
        <v>0</v>
      </c>
      <c r="AG73" s="190">
        <v>0</v>
      </c>
      <c r="AH73" s="189">
        <v>929</v>
      </c>
      <c r="AI73" s="190">
        <f>8917.04*AH73/I73</f>
        <v>2222.6208473075585</v>
      </c>
      <c r="AJ73" s="189">
        <v>0</v>
      </c>
      <c r="AK73" s="189">
        <v>0</v>
      </c>
      <c r="AL73" s="189">
        <v>0</v>
      </c>
      <c r="AM73" s="190">
        <v>0</v>
      </c>
      <c r="AN73" s="189">
        <v>0</v>
      </c>
      <c r="AO73" s="189">
        <v>0</v>
      </c>
      <c r="AP73" s="190">
        <v>0</v>
      </c>
      <c r="AQ73" s="189">
        <v>0</v>
      </c>
      <c r="AR73" s="189">
        <v>0</v>
      </c>
      <c r="AS73" s="189">
        <v>0</v>
      </c>
    </row>
    <row r="74" spans="1:45" s="182" customFormat="1" ht="36" customHeight="1" x14ac:dyDescent="0.25">
      <c r="A74" s="182">
        <v>1</v>
      </c>
      <c r="B74" s="221">
        <f>SUBTOTAL(103,$A$16:A74)</f>
        <v>59</v>
      </c>
      <c r="C74" s="183" t="s">
        <v>1072</v>
      </c>
      <c r="D74" s="184">
        <v>1968</v>
      </c>
      <c r="E74" s="184"/>
      <c r="F74" s="185" t="s">
        <v>261</v>
      </c>
      <c r="G74" s="184">
        <v>9</v>
      </c>
      <c r="H74" s="184" t="s">
        <v>297</v>
      </c>
      <c r="I74" s="173">
        <v>3105.6</v>
      </c>
      <c r="J74" s="173">
        <v>2845.2</v>
      </c>
      <c r="K74" s="173">
        <v>2051.8000000000002</v>
      </c>
      <c r="L74" s="186">
        <v>100</v>
      </c>
      <c r="M74" s="184" t="s">
        <v>259</v>
      </c>
      <c r="N74" s="184" t="s">
        <v>263</v>
      </c>
      <c r="O74" s="187" t="s">
        <v>1036</v>
      </c>
      <c r="P74" s="173">
        <v>967510.08</v>
      </c>
      <c r="Q74" s="173">
        <v>0</v>
      </c>
      <c r="R74" s="173">
        <v>0</v>
      </c>
      <c r="S74" s="173">
        <v>0</v>
      </c>
      <c r="T74" s="173">
        <v>967510.08</v>
      </c>
      <c r="U74" s="173">
        <f t="shared" si="0"/>
        <v>311.53724884080373</v>
      </c>
      <c r="V74" s="173">
        <v>1048.0163575476558</v>
      </c>
      <c r="W74" s="188">
        <v>1048.0163575476558</v>
      </c>
      <c r="X74" s="188">
        <v>736.47910870685212</v>
      </c>
      <c r="Y74" s="188">
        <f t="shared" si="1"/>
        <v>736.47910870685212</v>
      </c>
      <c r="Z74" s="189">
        <v>0</v>
      </c>
      <c r="AA74" s="189">
        <v>0</v>
      </c>
      <c r="AB74" s="189">
        <v>0</v>
      </c>
      <c r="AC74" s="189">
        <v>0</v>
      </c>
      <c r="AD74" s="189">
        <v>0</v>
      </c>
      <c r="AE74" s="189">
        <v>0</v>
      </c>
      <c r="AF74" s="189">
        <v>0</v>
      </c>
      <c r="AG74" s="190">
        <v>0</v>
      </c>
      <c r="AH74" s="189">
        <v>365</v>
      </c>
      <c r="AI74" s="190">
        <f>8917.04*AH74/I74</f>
        <v>1048.0163575476558</v>
      </c>
      <c r="AJ74" s="189">
        <v>0</v>
      </c>
      <c r="AK74" s="189">
        <v>0</v>
      </c>
      <c r="AL74" s="189">
        <v>0</v>
      </c>
      <c r="AM74" s="190">
        <v>0</v>
      </c>
      <c r="AN74" s="189">
        <v>0</v>
      </c>
      <c r="AO74" s="189">
        <v>0</v>
      </c>
      <c r="AP74" s="190">
        <v>0</v>
      </c>
      <c r="AQ74" s="189">
        <v>0</v>
      </c>
      <c r="AR74" s="189">
        <v>0</v>
      </c>
      <c r="AS74" s="189">
        <v>0</v>
      </c>
    </row>
    <row r="75" spans="1:45" s="182" customFormat="1" ht="36" customHeight="1" x14ac:dyDescent="0.25">
      <c r="A75" s="182">
        <v>1</v>
      </c>
      <c r="B75" s="221">
        <f>SUBTOTAL(103,$A$16:A75)</f>
        <v>60</v>
      </c>
      <c r="C75" s="183" t="s">
        <v>1073</v>
      </c>
      <c r="D75" s="184">
        <v>1968</v>
      </c>
      <c r="E75" s="184"/>
      <c r="F75" s="185" t="s">
        <v>261</v>
      </c>
      <c r="G75" s="184">
        <v>9</v>
      </c>
      <c r="H75" s="184" t="s">
        <v>297</v>
      </c>
      <c r="I75" s="173">
        <v>3131.6</v>
      </c>
      <c r="J75" s="173">
        <v>3111.4</v>
      </c>
      <c r="K75" s="173">
        <v>2076</v>
      </c>
      <c r="L75" s="186">
        <v>82</v>
      </c>
      <c r="M75" s="184" t="s">
        <v>259</v>
      </c>
      <c r="N75" s="184" t="s">
        <v>263</v>
      </c>
      <c r="O75" s="187" t="s">
        <v>1036</v>
      </c>
      <c r="P75" s="173">
        <v>966024.86</v>
      </c>
      <c r="Q75" s="173">
        <v>0</v>
      </c>
      <c r="R75" s="173">
        <v>0</v>
      </c>
      <c r="S75" s="173">
        <v>0</v>
      </c>
      <c r="T75" s="173">
        <v>966024.86</v>
      </c>
      <c r="U75" s="173">
        <f t="shared" si="0"/>
        <v>308.47645293140886</v>
      </c>
      <c r="V75" s="173">
        <v>1019.3831651551924</v>
      </c>
      <c r="W75" s="188">
        <v>1019.3831651551924</v>
      </c>
      <c r="X75" s="188">
        <v>710.90671222378353</v>
      </c>
      <c r="Y75" s="188">
        <f t="shared" si="1"/>
        <v>710.90671222378353</v>
      </c>
      <c r="Z75" s="189">
        <v>0</v>
      </c>
      <c r="AA75" s="189">
        <v>0</v>
      </c>
      <c r="AB75" s="189">
        <v>0</v>
      </c>
      <c r="AC75" s="189">
        <v>0</v>
      </c>
      <c r="AD75" s="189">
        <v>0</v>
      </c>
      <c r="AE75" s="189">
        <v>0</v>
      </c>
      <c r="AF75" s="189">
        <v>0</v>
      </c>
      <c r="AG75" s="190">
        <v>0</v>
      </c>
      <c r="AH75" s="189">
        <v>358</v>
      </c>
      <c r="AI75" s="190">
        <f>8917.04*AH75/I75</f>
        <v>1019.3831651551924</v>
      </c>
      <c r="AJ75" s="189">
        <v>0</v>
      </c>
      <c r="AK75" s="189">
        <v>0</v>
      </c>
      <c r="AL75" s="189">
        <v>0</v>
      </c>
      <c r="AM75" s="190">
        <v>0</v>
      </c>
      <c r="AN75" s="189">
        <v>0</v>
      </c>
      <c r="AO75" s="189">
        <v>0</v>
      </c>
      <c r="AP75" s="190">
        <v>0</v>
      </c>
      <c r="AQ75" s="189">
        <v>0</v>
      </c>
      <c r="AR75" s="189">
        <v>0</v>
      </c>
      <c r="AS75" s="189">
        <v>0</v>
      </c>
    </row>
    <row r="76" spans="1:45" s="182" customFormat="1" ht="36" customHeight="1" x14ac:dyDescent="0.25">
      <c r="A76" s="182">
        <v>1</v>
      </c>
      <c r="B76" s="221">
        <f>SUBTOTAL(103,$A$16:A76)</f>
        <v>61</v>
      </c>
      <c r="C76" s="183" t="s">
        <v>1074</v>
      </c>
      <c r="D76" s="184">
        <v>1991</v>
      </c>
      <c r="E76" s="184"/>
      <c r="F76" s="185" t="s">
        <v>261</v>
      </c>
      <c r="G76" s="184">
        <v>10</v>
      </c>
      <c r="H76" s="184" t="s">
        <v>296</v>
      </c>
      <c r="I76" s="173">
        <v>5027.3999999999996</v>
      </c>
      <c r="J76" s="173">
        <v>5027.3999999999996</v>
      </c>
      <c r="K76" s="173">
        <v>4982.1000000000004</v>
      </c>
      <c r="L76" s="186">
        <v>264</v>
      </c>
      <c r="M76" s="184" t="s">
        <v>259</v>
      </c>
      <c r="N76" s="184" t="s">
        <v>263</v>
      </c>
      <c r="O76" s="187" t="s">
        <v>1338</v>
      </c>
      <c r="P76" s="173">
        <v>2880785.14</v>
      </c>
      <c r="Q76" s="173">
        <v>0</v>
      </c>
      <c r="R76" s="173">
        <v>0</v>
      </c>
      <c r="S76" s="173">
        <v>0</v>
      </c>
      <c r="T76" s="173">
        <v>2880785.14</v>
      </c>
      <c r="U76" s="173">
        <f t="shared" si="0"/>
        <v>573.01689541313613</v>
      </c>
      <c r="V76" s="173">
        <v>1058.940605481959</v>
      </c>
      <c r="W76" s="188">
        <v>1058.940605481959</v>
      </c>
      <c r="X76" s="188">
        <v>485.92371006882286</v>
      </c>
      <c r="Y76" s="188">
        <f t="shared" si="1"/>
        <v>485.92371006882286</v>
      </c>
      <c r="Z76" s="189">
        <v>0</v>
      </c>
      <c r="AA76" s="189">
        <v>0</v>
      </c>
      <c r="AB76" s="189">
        <v>0</v>
      </c>
      <c r="AC76" s="189">
        <v>0</v>
      </c>
      <c r="AD76" s="189">
        <v>0</v>
      </c>
      <c r="AE76" s="189">
        <v>0</v>
      </c>
      <c r="AF76" s="189">
        <v>2</v>
      </c>
      <c r="AG76" s="190">
        <f>2661859*AF76/I76</f>
        <v>1058.940605481959</v>
      </c>
      <c r="AH76" s="189">
        <v>0</v>
      </c>
      <c r="AI76" s="189">
        <v>0</v>
      </c>
      <c r="AJ76" s="189">
        <v>0</v>
      </c>
      <c r="AK76" s="189">
        <v>0</v>
      </c>
      <c r="AL76" s="189">
        <v>0</v>
      </c>
      <c r="AM76" s="190">
        <v>0</v>
      </c>
      <c r="AN76" s="189">
        <v>0</v>
      </c>
      <c r="AO76" s="189">
        <v>0</v>
      </c>
      <c r="AP76" s="190">
        <v>0</v>
      </c>
      <c r="AQ76" s="189">
        <v>0</v>
      </c>
      <c r="AR76" s="189">
        <v>0</v>
      </c>
      <c r="AS76" s="189">
        <v>0</v>
      </c>
    </row>
    <row r="77" spans="1:45" s="182" customFormat="1" ht="36" customHeight="1" x14ac:dyDescent="0.25">
      <c r="A77" s="182">
        <v>1</v>
      </c>
      <c r="B77" s="221">
        <f>SUBTOTAL(103,$A$16:A77)</f>
        <v>62</v>
      </c>
      <c r="C77" s="183" t="s">
        <v>1075</v>
      </c>
      <c r="D77" s="184">
        <v>1984</v>
      </c>
      <c r="E77" s="184"/>
      <c r="F77" s="185" t="s">
        <v>304</v>
      </c>
      <c r="G77" s="184">
        <v>16</v>
      </c>
      <c r="H77" s="184" t="s">
        <v>297</v>
      </c>
      <c r="I77" s="173">
        <v>4635.7</v>
      </c>
      <c r="J77" s="173">
        <v>4635.7</v>
      </c>
      <c r="K77" s="173">
        <v>4568</v>
      </c>
      <c r="L77" s="186">
        <v>218</v>
      </c>
      <c r="M77" s="184" t="s">
        <v>259</v>
      </c>
      <c r="N77" s="184" t="s">
        <v>263</v>
      </c>
      <c r="O77" s="187" t="s">
        <v>1338</v>
      </c>
      <c r="P77" s="173">
        <v>3859190.52</v>
      </c>
      <c r="Q77" s="173">
        <v>0</v>
      </c>
      <c r="R77" s="173">
        <v>0</v>
      </c>
      <c r="S77" s="173">
        <v>0</v>
      </c>
      <c r="T77" s="173">
        <v>3859190.52</v>
      </c>
      <c r="U77" s="173">
        <f t="shared" ref="U77:U119" si="5">P77/I77</f>
        <v>832.4935867290809</v>
      </c>
      <c r="V77" s="173">
        <v>1396.6848588131243</v>
      </c>
      <c r="W77" s="188">
        <v>1396.6848588131243</v>
      </c>
      <c r="X77" s="188">
        <v>564.19127208404336</v>
      </c>
      <c r="Y77" s="188">
        <f t="shared" si="1"/>
        <v>564.19127208404336</v>
      </c>
      <c r="Z77" s="189">
        <v>0</v>
      </c>
      <c r="AA77" s="189">
        <v>0</v>
      </c>
      <c r="AB77" s="189">
        <v>0</v>
      </c>
      <c r="AC77" s="189">
        <v>0</v>
      </c>
      <c r="AD77" s="189">
        <v>0</v>
      </c>
      <c r="AE77" s="189">
        <v>0</v>
      </c>
      <c r="AF77" s="189">
        <v>2</v>
      </c>
      <c r="AG77" s="190">
        <f>3237306*AF77/I77</f>
        <v>1396.6848588131243</v>
      </c>
      <c r="AH77" s="189">
        <v>0</v>
      </c>
      <c r="AI77" s="189">
        <v>0</v>
      </c>
      <c r="AJ77" s="189">
        <v>0</v>
      </c>
      <c r="AK77" s="189">
        <v>0</v>
      </c>
      <c r="AL77" s="189">
        <v>0</v>
      </c>
      <c r="AM77" s="190">
        <v>0</v>
      </c>
      <c r="AN77" s="189">
        <v>0</v>
      </c>
      <c r="AO77" s="189">
        <v>0</v>
      </c>
      <c r="AP77" s="190">
        <v>0</v>
      </c>
      <c r="AQ77" s="189">
        <v>0</v>
      </c>
      <c r="AR77" s="189">
        <v>0</v>
      </c>
      <c r="AS77" s="189">
        <v>0</v>
      </c>
    </row>
    <row r="78" spans="1:45" s="182" customFormat="1" ht="36" customHeight="1" x14ac:dyDescent="0.25">
      <c r="A78" s="182">
        <v>1</v>
      </c>
      <c r="B78" s="221">
        <f>SUBTOTAL(103,$A$16:A78)</f>
        <v>63</v>
      </c>
      <c r="C78" s="183" t="s">
        <v>1076</v>
      </c>
      <c r="D78" s="184">
        <v>1932</v>
      </c>
      <c r="E78" s="184"/>
      <c r="F78" s="185" t="s">
        <v>261</v>
      </c>
      <c r="G78" s="184">
        <v>4</v>
      </c>
      <c r="H78" s="184" t="s">
        <v>305</v>
      </c>
      <c r="I78" s="173">
        <v>2130.17</v>
      </c>
      <c r="J78" s="173">
        <v>1904.67</v>
      </c>
      <c r="K78" s="173">
        <v>1323.47</v>
      </c>
      <c r="L78" s="186">
        <v>68</v>
      </c>
      <c r="M78" s="184" t="s">
        <v>259</v>
      </c>
      <c r="N78" s="184" t="s">
        <v>263</v>
      </c>
      <c r="O78" s="187" t="s">
        <v>1277</v>
      </c>
      <c r="P78" s="173">
        <v>216770.67</v>
      </c>
      <c r="Q78" s="173">
        <v>0</v>
      </c>
      <c r="R78" s="173">
        <v>0</v>
      </c>
      <c r="S78" s="173">
        <v>0</v>
      </c>
      <c r="T78" s="173">
        <v>216770.67</v>
      </c>
      <c r="U78" s="173">
        <f t="shared" si="5"/>
        <v>101.76214574423638</v>
      </c>
      <c r="V78" s="173">
        <v>298.07</v>
      </c>
      <c r="W78" s="188">
        <v>298.07</v>
      </c>
      <c r="X78" s="188">
        <v>196.30785425576363</v>
      </c>
      <c r="Y78" s="188">
        <f t="shared" si="1"/>
        <v>196.30785425576363</v>
      </c>
      <c r="Z78" s="189">
        <v>113.09</v>
      </c>
      <c r="AA78" s="189">
        <v>0</v>
      </c>
      <c r="AB78" s="189">
        <v>0</v>
      </c>
      <c r="AC78" s="189">
        <v>184.98</v>
      </c>
      <c r="AD78" s="189">
        <v>0</v>
      </c>
      <c r="AE78" s="189">
        <v>0</v>
      </c>
      <c r="AF78" s="189">
        <v>0</v>
      </c>
      <c r="AG78" s="190">
        <v>0</v>
      </c>
      <c r="AH78" s="189">
        <v>0</v>
      </c>
      <c r="AI78" s="189">
        <v>0</v>
      </c>
      <c r="AJ78" s="189">
        <v>0</v>
      </c>
      <c r="AK78" s="189">
        <v>0</v>
      </c>
      <c r="AL78" s="189">
        <v>0</v>
      </c>
      <c r="AM78" s="190">
        <v>0</v>
      </c>
      <c r="AN78" s="189">
        <v>0</v>
      </c>
      <c r="AO78" s="189">
        <v>0</v>
      </c>
      <c r="AP78" s="190">
        <v>0</v>
      </c>
      <c r="AQ78" s="189">
        <v>0</v>
      </c>
      <c r="AR78" s="189">
        <v>0</v>
      </c>
      <c r="AS78" s="189">
        <v>0</v>
      </c>
    </row>
    <row r="79" spans="1:45" s="182" customFormat="1" ht="36" customHeight="1" x14ac:dyDescent="0.25">
      <c r="A79" s="182">
        <v>1</v>
      </c>
      <c r="B79" s="221">
        <f>SUBTOTAL(103,$A$16:A79)</f>
        <v>64</v>
      </c>
      <c r="C79" s="183" t="s">
        <v>1082</v>
      </c>
      <c r="D79" s="184">
        <v>1946</v>
      </c>
      <c r="E79" s="184"/>
      <c r="F79" s="185" t="s">
        <v>261</v>
      </c>
      <c r="G79" s="184">
        <v>3</v>
      </c>
      <c r="H79" s="184" t="s">
        <v>305</v>
      </c>
      <c r="I79" s="173">
        <v>2194.1999999999998</v>
      </c>
      <c r="J79" s="173">
        <v>1984.5</v>
      </c>
      <c r="K79" s="173">
        <v>1584.8</v>
      </c>
      <c r="L79" s="186">
        <v>44</v>
      </c>
      <c r="M79" s="184" t="s">
        <v>259</v>
      </c>
      <c r="N79" s="184" t="s">
        <v>263</v>
      </c>
      <c r="O79" s="187" t="s">
        <v>1587</v>
      </c>
      <c r="P79" s="173">
        <v>3764827.4299999997</v>
      </c>
      <c r="Q79" s="173">
        <v>0</v>
      </c>
      <c r="R79" s="173">
        <v>0</v>
      </c>
      <c r="S79" s="173">
        <v>0</v>
      </c>
      <c r="T79" s="173">
        <v>3764827.4299999997</v>
      </c>
      <c r="U79" s="173">
        <f t="shared" si="5"/>
        <v>1715.8086910947043</v>
      </c>
      <c r="V79" s="173">
        <v>4771.0349831373633</v>
      </c>
      <c r="W79" s="188">
        <v>4771.0349831373633</v>
      </c>
      <c r="X79" s="188">
        <v>3055.2262920426592</v>
      </c>
      <c r="Y79" s="188">
        <f t="shared" si="1"/>
        <v>3055.2262920426592</v>
      </c>
      <c r="Z79" s="189">
        <v>0</v>
      </c>
      <c r="AA79" s="189">
        <v>0</v>
      </c>
      <c r="AB79" s="189">
        <v>0</v>
      </c>
      <c r="AC79" s="189">
        <v>0</v>
      </c>
      <c r="AD79" s="189">
        <v>0</v>
      </c>
      <c r="AE79" s="189">
        <v>0</v>
      </c>
      <c r="AF79" s="189">
        <v>0</v>
      </c>
      <c r="AG79" s="190">
        <v>0</v>
      </c>
      <c r="AH79" s="189">
        <v>1174</v>
      </c>
      <c r="AI79" s="190">
        <f>8917.04*AH79/I79</f>
        <v>4771.0349831373633</v>
      </c>
      <c r="AJ79" s="189">
        <v>0</v>
      </c>
      <c r="AK79" s="189">
        <v>0</v>
      </c>
      <c r="AL79" s="189">
        <v>0</v>
      </c>
      <c r="AM79" s="190">
        <v>0</v>
      </c>
      <c r="AN79" s="189">
        <v>0</v>
      </c>
      <c r="AO79" s="189">
        <v>0</v>
      </c>
      <c r="AP79" s="190">
        <v>0</v>
      </c>
      <c r="AQ79" s="189">
        <v>0</v>
      </c>
      <c r="AR79" s="189">
        <v>0</v>
      </c>
      <c r="AS79" s="189">
        <v>0</v>
      </c>
    </row>
    <row r="80" spans="1:45" s="182" customFormat="1" ht="36" customHeight="1" x14ac:dyDescent="0.25">
      <c r="A80" s="182">
        <v>1</v>
      </c>
      <c r="B80" s="221">
        <f>SUBTOTAL(103,$A$16:A80)</f>
        <v>65</v>
      </c>
      <c r="C80" s="183" t="s">
        <v>1083</v>
      </c>
      <c r="D80" s="184">
        <v>1949</v>
      </c>
      <c r="E80" s="184"/>
      <c r="F80" s="185" t="s">
        <v>261</v>
      </c>
      <c r="G80" s="184" t="s">
        <v>296</v>
      </c>
      <c r="H80" s="184" t="s">
        <v>296</v>
      </c>
      <c r="I80" s="173">
        <v>939.7</v>
      </c>
      <c r="J80" s="173">
        <v>558</v>
      </c>
      <c r="K80" s="173">
        <v>558</v>
      </c>
      <c r="L80" s="186">
        <v>16</v>
      </c>
      <c r="M80" s="184" t="s">
        <v>259</v>
      </c>
      <c r="N80" s="184" t="s">
        <v>263</v>
      </c>
      <c r="O80" s="187" t="s">
        <v>1337</v>
      </c>
      <c r="P80" s="173">
        <v>3712372.02</v>
      </c>
      <c r="Q80" s="173">
        <v>0</v>
      </c>
      <c r="R80" s="173">
        <v>0</v>
      </c>
      <c r="S80" s="173">
        <v>0</v>
      </c>
      <c r="T80" s="173">
        <v>3712372.02</v>
      </c>
      <c r="U80" s="173">
        <f t="shared" si="5"/>
        <v>3950.5927636479728</v>
      </c>
      <c r="V80" s="173">
        <v>6150.3752261360014</v>
      </c>
      <c r="W80" s="188">
        <v>6150.3752261360014</v>
      </c>
      <c r="X80" s="188">
        <v>2199.7824624880286</v>
      </c>
      <c r="Y80" s="188">
        <f t="shared" si="1"/>
        <v>2199.7824624880286</v>
      </c>
      <c r="Z80" s="189">
        <v>0</v>
      </c>
      <c r="AA80" s="189">
        <v>0</v>
      </c>
      <c r="AB80" s="189">
        <v>0</v>
      </c>
      <c r="AC80" s="189">
        <v>0</v>
      </c>
      <c r="AD80" s="189">
        <v>0</v>
      </c>
      <c r="AE80" s="189">
        <v>0</v>
      </c>
      <c r="AF80" s="189">
        <v>0</v>
      </c>
      <c r="AG80" s="190">
        <v>0</v>
      </c>
      <c r="AH80" s="189">
        <v>0</v>
      </c>
      <c r="AI80" s="189">
        <v>0</v>
      </c>
      <c r="AJ80" s="189">
        <v>0</v>
      </c>
      <c r="AK80" s="189">
        <v>0</v>
      </c>
      <c r="AL80" s="189">
        <v>820</v>
      </c>
      <c r="AM80" s="190">
        <f t="shared" ref="AM80:AM83" si="6">7048.18*AL80/I80</f>
        <v>6150.3752261360014</v>
      </c>
      <c r="AN80" s="189">
        <v>0</v>
      </c>
      <c r="AO80" s="189">
        <v>0</v>
      </c>
      <c r="AP80" s="190">
        <v>0</v>
      </c>
      <c r="AQ80" s="189">
        <v>0</v>
      </c>
      <c r="AR80" s="189">
        <v>0</v>
      </c>
      <c r="AS80" s="189">
        <v>0</v>
      </c>
    </row>
    <row r="81" spans="1:45" s="182" customFormat="1" ht="36" customHeight="1" x14ac:dyDescent="0.25">
      <c r="A81" s="182">
        <v>1</v>
      </c>
      <c r="B81" s="221">
        <f>SUBTOTAL(103,$A$16:A81)</f>
        <v>66</v>
      </c>
      <c r="C81" s="183" t="s">
        <v>1084</v>
      </c>
      <c r="D81" s="184">
        <v>1958</v>
      </c>
      <c r="E81" s="184"/>
      <c r="F81" s="185" t="s">
        <v>261</v>
      </c>
      <c r="G81" s="184">
        <v>2</v>
      </c>
      <c r="H81" s="184" t="s">
        <v>297</v>
      </c>
      <c r="I81" s="173">
        <v>429.9</v>
      </c>
      <c r="J81" s="173">
        <v>389.3</v>
      </c>
      <c r="K81" s="173">
        <v>389.3</v>
      </c>
      <c r="L81" s="186">
        <v>24</v>
      </c>
      <c r="M81" s="184" t="s">
        <v>259</v>
      </c>
      <c r="N81" s="184" t="s">
        <v>263</v>
      </c>
      <c r="O81" s="187" t="s">
        <v>1277</v>
      </c>
      <c r="P81" s="173">
        <v>1900391.55</v>
      </c>
      <c r="Q81" s="173">
        <v>0</v>
      </c>
      <c r="R81" s="173">
        <v>0</v>
      </c>
      <c r="S81" s="173">
        <v>0</v>
      </c>
      <c r="T81" s="173">
        <v>1900391.55</v>
      </c>
      <c r="U81" s="173">
        <f t="shared" si="5"/>
        <v>4420.5432658757854</v>
      </c>
      <c r="V81" s="173">
        <v>8459.7833914863932</v>
      </c>
      <c r="W81" s="188">
        <v>8459.7833914863932</v>
      </c>
      <c r="X81" s="188">
        <v>4039.2401256106077</v>
      </c>
      <c r="Y81" s="188">
        <f t="shared" ref="Y81:Y119" si="7">V81-U81</f>
        <v>4039.2401256106077</v>
      </c>
      <c r="Z81" s="189">
        <v>0</v>
      </c>
      <c r="AA81" s="189">
        <v>0</v>
      </c>
      <c r="AB81" s="189">
        <v>0</v>
      </c>
      <c r="AC81" s="189">
        <v>0</v>
      </c>
      <c r="AD81" s="189">
        <v>0</v>
      </c>
      <c r="AE81" s="189">
        <v>0</v>
      </c>
      <c r="AF81" s="189">
        <v>0</v>
      </c>
      <c r="AG81" s="190">
        <v>0</v>
      </c>
      <c r="AH81" s="189">
        <v>0</v>
      </c>
      <c r="AI81" s="189">
        <v>0</v>
      </c>
      <c r="AJ81" s="189">
        <v>0</v>
      </c>
      <c r="AK81" s="189">
        <v>0</v>
      </c>
      <c r="AL81" s="189">
        <v>516</v>
      </c>
      <c r="AM81" s="190">
        <f t="shared" si="6"/>
        <v>8459.7833914863932</v>
      </c>
      <c r="AN81" s="189">
        <v>0</v>
      </c>
      <c r="AO81" s="189">
        <v>0</v>
      </c>
      <c r="AP81" s="190">
        <v>0</v>
      </c>
      <c r="AQ81" s="189">
        <v>0</v>
      </c>
      <c r="AR81" s="189">
        <v>0</v>
      </c>
      <c r="AS81" s="189">
        <v>0</v>
      </c>
    </row>
    <row r="82" spans="1:45" s="182" customFormat="1" ht="36" customHeight="1" x14ac:dyDescent="0.25">
      <c r="A82" s="182">
        <v>1</v>
      </c>
      <c r="B82" s="221">
        <f>SUBTOTAL(103,$A$16:A82)</f>
        <v>67</v>
      </c>
      <c r="C82" s="183" t="s">
        <v>1085</v>
      </c>
      <c r="D82" s="184">
        <v>1958</v>
      </c>
      <c r="E82" s="184"/>
      <c r="F82" s="185" t="s">
        <v>261</v>
      </c>
      <c r="G82" s="184">
        <v>2</v>
      </c>
      <c r="H82" s="184" t="s">
        <v>297</v>
      </c>
      <c r="I82" s="173">
        <v>447.3</v>
      </c>
      <c r="J82" s="173">
        <v>384.9</v>
      </c>
      <c r="K82" s="173">
        <v>384.9</v>
      </c>
      <c r="L82" s="186">
        <v>21</v>
      </c>
      <c r="M82" s="184" t="s">
        <v>259</v>
      </c>
      <c r="N82" s="184" t="s">
        <v>263</v>
      </c>
      <c r="O82" s="187" t="s">
        <v>1277</v>
      </c>
      <c r="P82" s="173">
        <v>2106147.9500000002</v>
      </c>
      <c r="Q82" s="173">
        <v>0</v>
      </c>
      <c r="R82" s="173">
        <v>0</v>
      </c>
      <c r="S82" s="173">
        <v>0</v>
      </c>
      <c r="T82" s="173">
        <v>2106147.9500000002</v>
      </c>
      <c r="U82" s="173">
        <f t="shared" si="5"/>
        <v>4708.5802593337803</v>
      </c>
      <c r="V82" s="173">
        <v>8808.2553543483118</v>
      </c>
      <c r="W82" s="188">
        <v>8808.2553543483118</v>
      </c>
      <c r="X82" s="188">
        <v>4099.6750950145315</v>
      </c>
      <c r="Y82" s="188">
        <f t="shared" si="7"/>
        <v>4099.6750950145315</v>
      </c>
      <c r="Z82" s="189">
        <v>0</v>
      </c>
      <c r="AA82" s="189">
        <v>0</v>
      </c>
      <c r="AB82" s="189">
        <v>0</v>
      </c>
      <c r="AC82" s="189">
        <v>0</v>
      </c>
      <c r="AD82" s="189">
        <v>0</v>
      </c>
      <c r="AE82" s="189">
        <v>0</v>
      </c>
      <c r="AF82" s="189">
        <v>0</v>
      </c>
      <c r="AG82" s="190">
        <v>0</v>
      </c>
      <c r="AH82" s="189">
        <v>0</v>
      </c>
      <c r="AI82" s="189">
        <v>0</v>
      </c>
      <c r="AJ82" s="189">
        <v>0</v>
      </c>
      <c r="AK82" s="189">
        <v>0</v>
      </c>
      <c r="AL82" s="189">
        <v>559</v>
      </c>
      <c r="AM82" s="190">
        <f t="shared" si="6"/>
        <v>8808.2553543483118</v>
      </c>
      <c r="AN82" s="189">
        <v>0</v>
      </c>
      <c r="AO82" s="189">
        <v>0</v>
      </c>
      <c r="AP82" s="190">
        <v>0</v>
      </c>
      <c r="AQ82" s="189">
        <v>0</v>
      </c>
      <c r="AR82" s="189">
        <v>0</v>
      </c>
      <c r="AS82" s="189">
        <v>0</v>
      </c>
    </row>
    <row r="83" spans="1:45" s="182" customFormat="1" ht="36" customHeight="1" x14ac:dyDescent="0.25">
      <c r="A83" s="182">
        <v>1</v>
      </c>
      <c r="B83" s="221">
        <f>SUBTOTAL(103,$A$16:A83)</f>
        <v>68</v>
      </c>
      <c r="C83" s="183" t="s">
        <v>1086</v>
      </c>
      <c r="D83" s="184">
        <v>1963</v>
      </c>
      <c r="E83" s="184"/>
      <c r="F83" s="185" t="s">
        <v>261</v>
      </c>
      <c r="G83" s="184">
        <v>5</v>
      </c>
      <c r="H83" s="184" t="s">
        <v>296</v>
      </c>
      <c r="I83" s="173">
        <v>1750.2</v>
      </c>
      <c r="J83" s="173">
        <v>1623.4</v>
      </c>
      <c r="K83" s="173">
        <v>1623.4</v>
      </c>
      <c r="L83" s="186">
        <v>89</v>
      </c>
      <c r="M83" s="184" t="s">
        <v>259</v>
      </c>
      <c r="N83" s="184" t="s">
        <v>263</v>
      </c>
      <c r="O83" s="187" t="s">
        <v>1588</v>
      </c>
      <c r="P83" s="173">
        <v>2813385.7399999998</v>
      </c>
      <c r="Q83" s="173">
        <v>0</v>
      </c>
      <c r="R83" s="173">
        <v>0</v>
      </c>
      <c r="S83" s="173">
        <v>0</v>
      </c>
      <c r="T83" s="173">
        <v>2813385.7399999998</v>
      </c>
      <c r="U83" s="173">
        <f t="shared" si="5"/>
        <v>1607.4652839675464</v>
      </c>
      <c r="V83" s="173">
        <v>6132.424010970175</v>
      </c>
      <c r="W83" s="188">
        <v>6132.424010970175</v>
      </c>
      <c r="X83" s="188">
        <v>4524.9587270026286</v>
      </c>
      <c r="Y83" s="188">
        <f t="shared" si="7"/>
        <v>4524.9587270026286</v>
      </c>
      <c r="Z83" s="189">
        <v>0</v>
      </c>
      <c r="AA83" s="189">
        <v>0</v>
      </c>
      <c r="AB83" s="189">
        <v>0</v>
      </c>
      <c r="AC83" s="189">
        <v>0</v>
      </c>
      <c r="AD83" s="189">
        <v>0</v>
      </c>
      <c r="AE83" s="189">
        <v>0</v>
      </c>
      <c r="AF83" s="189">
        <v>0</v>
      </c>
      <c r="AG83" s="190">
        <v>0</v>
      </c>
      <c r="AH83" s="189">
        <v>0</v>
      </c>
      <c r="AI83" s="189">
        <v>0</v>
      </c>
      <c r="AJ83" s="189">
        <v>0</v>
      </c>
      <c r="AK83" s="189">
        <v>0</v>
      </c>
      <c r="AL83" s="189">
        <v>1522.8</v>
      </c>
      <c r="AM83" s="190">
        <f t="shared" si="6"/>
        <v>6132.424010970175</v>
      </c>
      <c r="AN83" s="189">
        <v>0</v>
      </c>
      <c r="AO83" s="189">
        <v>0</v>
      </c>
      <c r="AP83" s="190">
        <v>0</v>
      </c>
      <c r="AQ83" s="189">
        <v>0</v>
      </c>
      <c r="AR83" s="189">
        <v>0</v>
      </c>
      <c r="AS83" s="189">
        <v>0</v>
      </c>
    </row>
    <row r="84" spans="1:45" s="182" customFormat="1" ht="36" customHeight="1" x14ac:dyDescent="0.25">
      <c r="A84" s="182">
        <v>1</v>
      </c>
      <c r="B84" s="221">
        <f>SUBTOTAL(103,$A$16:A84)</f>
        <v>69</v>
      </c>
      <c r="C84" s="183" t="s">
        <v>1087</v>
      </c>
      <c r="D84" s="184">
        <v>1958</v>
      </c>
      <c r="E84" s="184"/>
      <c r="F84" s="185" t="s">
        <v>261</v>
      </c>
      <c r="G84" s="184">
        <v>3</v>
      </c>
      <c r="H84" s="184" t="s">
        <v>296</v>
      </c>
      <c r="I84" s="173">
        <v>1081</v>
      </c>
      <c r="J84" s="173">
        <v>633.6</v>
      </c>
      <c r="K84" s="173">
        <v>633.6</v>
      </c>
      <c r="L84" s="186">
        <v>48</v>
      </c>
      <c r="M84" s="184" t="s">
        <v>259</v>
      </c>
      <c r="N84" s="184" t="s">
        <v>263</v>
      </c>
      <c r="O84" s="187" t="s">
        <v>1337</v>
      </c>
      <c r="P84" s="173">
        <v>2278510.5799999996</v>
      </c>
      <c r="Q84" s="173">
        <v>0</v>
      </c>
      <c r="R84" s="173">
        <v>0</v>
      </c>
      <c r="S84" s="173">
        <v>0</v>
      </c>
      <c r="T84" s="173">
        <v>2278510.5799999996</v>
      </c>
      <c r="U84" s="173">
        <f t="shared" si="5"/>
        <v>2107.7803700277518</v>
      </c>
      <c r="V84" s="173">
        <v>4591.3269787234049</v>
      </c>
      <c r="W84" s="188">
        <v>4591.3269787234049</v>
      </c>
      <c r="X84" s="188">
        <v>2483.546608695653</v>
      </c>
      <c r="Y84" s="188">
        <f t="shared" si="7"/>
        <v>2483.546608695653</v>
      </c>
      <c r="Z84" s="189">
        <v>0</v>
      </c>
      <c r="AA84" s="189">
        <v>0</v>
      </c>
      <c r="AB84" s="189">
        <v>0</v>
      </c>
      <c r="AC84" s="189">
        <v>0</v>
      </c>
      <c r="AD84" s="189">
        <v>0</v>
      </c>
      <c r="AE84" s="189">
        <v>0</v>
      </c>
      <c r="AF84" s="189">
        <v>0</v>
      </c>
      <c r="AG84" s="190">
        <v>0</v>
      </c>
      <c r="AH84" s="189">
        <v>556.6</v>
      </c>
      <c r="AI84" s="190">
        <f>8917.04*AH84/I84</f>
        <v>4591.3269787234049</v>
      </c>
      <c r="AJ84" s="189">
        <v>0</v>
      </c>
      <c r="AK84" s="189">
        <v>0</v>
      </c>
      <c r="AL84" s="189">
        <v>0</v>
      </c>
      <c r="AM84" s="190">
        <v>0</v>
      </c>
      <c r="AN84" s="189">
        <v>0</v>
      </c>
      <c r="AO84" s="189">
        <v>0</v>
      </c>
      <c r="AP84" s="190">
        <v>0</v>
      </c>
      <c r="AQ84" s="189">
        <v>0</v>
      </c>
      <c r="AR84" s="189">
        <v>0</v>
      </c>
      <c r="AS84" s="189">
        <v>0</v>
      </c>
    </row>
    <row r="85" spans="1:45" s="182" customFormat="1" ht="36" customHeight="1" x14ac:dyDescent="0.25">
      <c r="A85" s="182">
        <v>1</v>
      </c>
      <c r="B85" s="221">
        <f>SUBTOTAL(103,$A$16:A85)</f>
        <v>70</v>
      </c>
      <c r="C85" s="183" t="s">
        <v>1088</v>
      </c>
      <c r="D85" s="184">
        <v>1959</v>
      </c>
      <c r="E85" s="184"/>
      <c r="F85" s="185" t="s">
        <v>261</v>
      </c>
      <c r="G85" s="184">
        <v>2</v>
      </c>
      <c r="H85" s="184" t="s">
        <v>297</v>
      </c>
      <c r="I85" s="173">
        <v>495</v>
      </c>
      <c r="J85" s="173">
        <v>308.10000000000002</v>
      </c>
      <c r="K85" s="173">
        <v>308.10000000000002</v>
      </c>
      <c r="L85" s="186">
        <v>20</v>
      </c>
      <c r="M85" s="184" t="s">
        <v>259</v>
      </c>
      <c r="N85" s="184" t="s">
        <v>263</v>
      </c>
      <c r="O85" s="187" t="s">
        <v>1582</v>
      </c>
      <c r="P85" s="173">
        <v>2391493.25</v>
      </c>
      <c r="Q85" s="173">
        <v>0</v>
      </c>
      <c r="R85" s="173">
        <v>0</v>
      </c>
      <c r="S85" s="173">
        <v>0</v>
      </c>
      <c r="T85" s="173">
        <v>2391493.25</v>
      </c>
      <c r="U85" s="173">
        <f t="shared" si="5"/>
        <v>4831.2994949494951</v>
      </c>
      <c r="V85" s="173">
        <v>9155.5146262626258</v>
      </c>
      <c r="W85" s="188">
        <v>9155.5146262626258</v>
      </c>
      <c r="X85" s="188">
        <v>4324.2151313131308</v>
      </c>
      <c r="Y85" s="188">
        <f t="shared" si="7"/>
        <v>4324.2151313131308</v>
      </c>
      <c r="Z85" s="189">
        <v>0</v>
      </c>
      <c r="AA85" s="189">
        <v>0</v>
      </c>
      <c r="AB85" s="189">
        <v>0</v>
      </c>
      <c r="AC85" s="189">
        <v>0</v>
      </c>
      <c r="AD85" s="189">
        <v>0</v>
      </c>
      <c r="AE85" s="189">
        <v>0</v>
      </c>
      <c r="AF85" s="189">
        <v>0</v>
      </c>
      <c r="AG85" s="190">
        <v>0</v>
      </c>
      <c r="AH85" s="189">
        <v>0</v>
      </c>
      <c r="AI85" s="189">
        <v>0</v>
      </c>
      <c r="AJ85" s="189">
        <v>0</v>
      </c>
      <c r="AK85" s="189">
        <v>0</v>
      </c>
      <c r="AL85" s="189">
        <v>643</v>
      </c>
      <c r="AM85" s="190">
        <f>7048.18*AL85/I85</f>
        <v>9155.5146262626258</v>
      </c>
      <c r="AN85" s="189">
        <v>0</v>
      </c>
      <c r="AO85" s="189">
        <v>0</v>
      </c>
      <c r="AP85" s="190">
        <v>0</v>
      </c>
      <c r="AQ85" s="189">
        <v>0</v>
      </c>
      <c r="AR85" s="189">
        <v>0</v>
      </c>
      <c r="AS85" s="189">
        <v>0</v>
      </c>
    </row>
    <row r="86" spans="1:45" s="182" customFormat="1" ht="36" customHeight="1" x14ac:dyDescent="0.25">
      <c r="A86" s="182">
        <v>1</v>
      </c>
      <c r="B86" s="221">
        <f>SUBTOTAL(103,$A$16:A86)</f>
        <v>71</v>
      </c>
      <c r="C86" s="183" t="s">
        <v>1089</v>
      </c>
      <c r="D86" s="184">
        <v>1974</v>
      </c>
      <c r="E86" s="184"/>
      <c r="F86" s="185" t="s">
        <v>304</v>
      </c>
      <c r="G86" s="184">
        <v>5</v>
      </c>
      <c r="H86" s="184" t="s">
        <v>362</v>
      </c>
      <c r="I86" s="173">
        <v>5153.3999999999996</v>
      </c>
      <c r="J86" s="173">
        <v>4574.1000000000004</v>
      </c>
      <c r="K86" s="173">
        <v>4574.1000000000004</v>
      </c>
      <c r="L86" s="186">
        <v>190</v>
      </c>
      <c r="M86" s="184" t="s">
        <v>259</v>
      </c>
      <c r="N86" s="184" t="s">
        <v>263</v>
      </c>
      <c r="O86" s="187" t="s">
        <v>1275</v>
      </c>
      <c r="P86" s="173">
        <v>4355328.45</v>
      </c>
      <c r="Q86" s="173">
        <v>0</v>
      </c>
      <c r="R86" s="173">
        <v>0</v>
      </c>
      <c r="S86" s="173">
        <v>0</v>
      </c>
      <c r="T86" s="173">
        <v>4355328.45</v>
      </c>
      <c r="U86" s="173">
        <f t="shared" si="5"/>
        <v>845.13689020840616</v>
      </c>
      <c r="V86" s="173">
        <v>1875.1496580898051</v>
      </c>
      <c r="W86" s="188">
        <v>1875.1496580898051</v>
      </c>
      <c r="X86" s="188">
        <v>1030.012767881399</v>
      </c>
      <c r="Y86" s="188">
        <f t="shared" si="7"/>
        <v>1030.012767881399</v>
      </c>
      <c r="Z86" s="189">
        <v>0</v>
      </c>
      <c r="AA86" s="189">
        <v>0</v>
      </c>
      <c r="AB86" s="189">
        <v>0</v>
      </c>
      <c r="AC86" s="189">
        <v>0</v>
      </c>
      <c r="AD86" s="189">
        <v>0</v>
      </c>
      <c r="AE86" s="189">
        <v>0</v>
      </c>
      <c r="AF86" s="189">
        <v>0</v>
      </c>
      <c r="AG86" s="190">
        <v>0</v>
      </c>
      <c r="AH86" s="189">
        <v>1083.7</v>
      </c>
      <c r="AI86" s="190">
        <f>8917.04*AH86/I86</f>
        <v>1875.1496580898051</v>
      </c>
      <c r="AJ86" s="189">
        <v>0</v>
      </c>
      <c r="AK86" s="189">
        <v>0</v>
      </c>
      <c r="AL86" s="189">
        <v>0</v>
      </c>
      <c r="AM86" s="190">
        <v>0</v>
      </c>
      <c r="AN86" s="189">
        <v>0</v>
      </c>
      <c r="AO86" s="189">
        <v>0</v>
      </c>
      <c r="AP86" s="190">
        <v>0</v>
      </c>
      <c r="AQ86" s="189">
        <v>0</v>
      </c>
      <c r="AR86" s="189">
        <v>0</v>
      </c>
      <c r="AS86" s="189">
        <v>0</v>
      </c>
    </row>
    <row r="87" spans="1:45" s="182" customFormat="1" ht="36" customHeight="1" x14ac:dyDescent="0.25">
      <c r="A87" s="182">
        <v>1</v>
      </c>
      <c r="B87" s="221">
        <f>SUBTOTAL(103,$A$16:A87)</f>
        <v>72</v>
      </c>
      <c r="C87" s="183" t="s">
        <v>1092</v>
      </c>
      <c r="D87" s="184">
        <v>1959</v>
      </c>
      <c r="E87" s="184"/>
      <c r="F87" s="185" t="s">
        <v>261</v>
      </c>
      <c r="G87" s="184">
        <v>2</v>
      </c>
      <c r="H87" s="184" t="s">
        <v>296</v>
      </c>
      <c r="I87" s="173">
        <v>572.79999999999995</v>
      </c>
      <c r="J87" s="173">
        <v>339.4</v>
      </c>
      <c r="K87" s="173">
        <v>339.4</v>
      </c>
      <c r="L87" s="186">
        <v>21</v>
      </c>
      <c r="M87" s="184" t="s">
        <v>259</v>
      </c>
      <c r="N87" s="184" t="s">
        <v>263</v>
      </c>
      <c r="O87" s="187" t="s">
        <v>1277</v>
      </c>
      <c r="P87" s="173">
        <v>1505981.24</v>
      </c>
      <c r="Q87" s="173">
        <v>0</v>
      </c>
      <c r="R87" s="173">
        <v>0</v>
      </c>
      <c r="S87" s="173">
        <v>0</v>
      </c>
      <c r="T87" s="173">
        <v>1505981.24</v>
      </c>
      <c r="U87" s="173">
        <f t="shared" si="5"/>
        <v>2629.1571927374303</v>
      </c>
      <c r="V87" s="173">
        <v>8367.2527932960911</v>
      </c>
      <c r="W87" s="188">
        <v>8367.2527932960911</v>
      </c>
      <c r="X87" s="188">
        <v>5738.0956005586613</v>
      </c>
      <c r="Y87" s="188">
        <f t="shared" si="7"/>
        <v>5738.0956005586613</v>
      </c>
      <c r="Z87" s="189">
        <v>0</v>
      </c>
      <c r="AA87" s="189">
        <v>0</v>
      </c>
      <c r="AB87" s="189">
        <v>0</v>
      </c>
      <c r="AC87" s="189">
        <v>0</v>
      </c>
      <c r="AD87" s="189">
        <v>0</v>
      </c>
      <c r="AE87" s="189">
        <v>0</v>
      </c>
      <c r="AF87" s="189">
        <v>0</v>
      </c>
      <c r="AG87" s="190">
        <v>0</v>
      </c>
      <c r="AH87" s="189">
        <v>0</v>
      </c>
      <c r="AI87" s="189">
        <v>0</v>
      </c>
      <c r="AJ87" s="189">
        <v>0</v>
      </c>
      <c r="AK87" s="189">
        <v>0</v>
      </c>
      <c r="AL87" s="189">
        <v>680</v>
      </c>
      <c r="AM87" s="190">
        <f t="shared" ref="AM87:AM88" si="8">7048.18*AL87/I87</f>
        <v>8367.2527932960911</v>
      </c>
      <c r="AN87" s="189">
        <v>0</v>
      </c>
      <c r="AO87" s="189">
        <v>0</v>
      </c>
      <c r="AP87" s="190">
        <v>0</v>
      </c>
      <c r="AQ87" s="189">
        <v>0</v>
      </c>
      <c r="AR87" s="189">
        <v>0</v>
      </c>
      <c r="AS87" s="189">
        <v>0</v>
      </c>
    </row>
    <row r="88" spans="1:45" s="182" customFormat="1" ht="36" customHeight="1" x14ac:dyDescent="0.25">
      <c r="A88" s="182">
        <v>1</v>
      </c>
      <c r="B88" s="221">
        <f>SUBTOTAL(103,$A$16:A88)</f>
        <v>73</v>
      </c>
      <c r="C88" s="183" t="s">
        <v>1093</v>
      </c>
      <c r="D88" s="184">
        <v>1955</v>
      </c>
      <c r="E88" s="184"/>
      <c r="F88" s="185" t="s">
        <v>261</v>
      </c>
      <c r="G88" s="184">
        <v>2</v>
      </c>
      <c r="H88" s="184" t="s">
        <v>297</v>
      </c>
      <c r="I88" s="173">
        <v>727.66</v>
      </c>
      <c r="J88" s="173">
        <v>427.66</v>
      </c>
      <c r="K88" s="173">
        <v>427.66</v>
      </c>
      <c r="L88" s="186">
        <v>168</v>
      </c>
      <c r="M88" s="184" t="s">
        <v>259</v>
      </c>
      <c r="N88" s="184" t="s">
        <v>263</v>
      </c>
      <c r="O88" s="187" t="s">
        <v>1275</v>
      </c>
      <c r="P88" s="173">
        <v>820883.7</v>
      </c>
      <c r="Q88" s="173">
        <v>0</v>
      </c>
      <c r="R88" s="173">
        <v>0</v>
      </c>
      <c r="S88" s="173">
        <v>0</v>
      </c>
      <c r="T88" s="173">
        <v>820883.7</v>
      </c>
      <c r="U88" s="173">
        <f t="shared" si="5"/>
        <v>1128.1143665997856</v>
      </c>
      <c r="V88" s="173">
        <v>4184.3907319352447</v>
      </c>
      <c r="W88" s="188">
        <v>4184.3907319352447</v>
      </c>
      <c r="X88" s="188">
        <v>3056.2763653354591</v>
      </c>
      <c r="Y88" s="188">
        <f t="shared" si="7"/>
        <v>3056.2763653354591</v>
      </c>
      <c r="Z88" s="189">
        <v>0</v>
      </c>
      <c r="AA88" s="189">
        <v>0</v>
      </c>
      <c r="AB88" s="189">
        <v>0</v>
      </c>
      <c r="AC88" s="189">
        <v>0</v>
      </c>
      <c r="AD88" s="189">
        <v>0</v>
      </c>
      <c r="AE88" s="189">
        <v>0</v>
      </c>
      <c r="AF88" s="189">
        <v>0</v>
      </c>
      <c r="AG88" s="190">
        <v>0</v>
      </c>
      <c r="AH88" s="189">
        <v>0</v>
      </c>
      <c r="AI88" s="189">
        <v>0</v>
      </c>
      <c r="AJ88" s="189">
        <v>0</v>
      </c>
      <c r="AK88" s="189">
        <v>0</v>
      </c>
      <c r="AL88" s="189">
        <v>432</v>
      </c>
      <c r="AM88" s="190">
        <f t="shared" si="8"/>
        <v>4184.3907319352447</v>
      </c>
      <c r="AN88" s="189">
        <v>0</v>
      </c>
      <c r="AO88" s="189">
        <v>0</v>
      </c>
      <c r="AP88" s="190">
        <v>0</v>
      </c>
      <c r="AQ88" s="189">
        <v>0</v>
      </c>
      <c r="AR88" s="189">
        <v>0</v>
      </c>
      <c r="AS88" s="189">
        <v>0</v>
      </c>
    </row>
    <row r="89" spans="1:45" s="182" customFormat="1" ht="36" customHeight="1" x14ac:dyDescent="0.25">
      <c r="A89" s="182">
        <v>1</v>
      </c>
      <c r="B89" s="221">
        <f>SUBTOTAL(103,$A$16:A89)</f>
        <v>74</v>
      </c>
      <c r="C89" s="183" t="s">
        <v>1495</v>
      </c>
      <c r="D89" s="184">
        <v>1949</v>
      </c>
      <c r="E89" s="184"/>
      <c r="F89" s="185" t="s">
        <v>261</v>
      </c>
      <c r="G89" s="184">
        <v>2</v>
      </c>
      <c r="H89" s="184" t="s">
        <v>297</v>
      </c>
      <c r="I89" s="173">
        <v>564.9</v>
      </c>
      <c r="J89" s="173">
        <v>519.9</v>
      </c>
      <c r="K89" s="173">
        <v>519.9</v>
      </c>
      <c r="L89" s="186">
        <v>22</v>
      </c>
      <c r="M89" s="184" t="s">
        <v>259</v>
      </c>
      <c r="N89" s="184" t="s">
        <v>263</v>
      </c>
      <c r="O89" s="187" t="s">
        <v>1336</v>
      </c>
      <c r="P89" s="173">
        <v>1677475.96</v>
      </c>
      <c r="Q89" s="173">
        <v>0</v>
      </c>
      <c r="R89" s="173">
        <v>0</v>
      </c>
      <c r="S89" s="173">
        <v>0</v>
      </c>
      <c r="T89" s="173">
        <v>1677475.96</v>
      </c>
      <c r="U89" s="173">
        <f t="shared" si="5"/>
        <v>2969.5095769162685</v>
      </c>
      <c r="V89" s="173">
        <v>7357.7813503274929</v>
      </c>
      <c r="W89" s="188">
        <v>7357.7813503274929</v>
      </c>
      <c r="X89" s="188">
        <v>4388.2717734112248</v>
      </c>
      <c r="Y89" s="188">
        <f t="shared" si="7"/>
        <v>4388.2717734112248</v>
      </c>
      <c r="Z89" s="189">
        <v>0</v>
      </c>
      <c r="AA89" s="189">
        <v>0</v>
      </c>
      <c r="AB89" s="189">
        <v>0</v>
      </c>
      <c r="AC89" s="189">
        <v>0</v>
      </c>
      <c r="AD89" s="189">
        <v>0</v>
      </c>
      <c r="AE89" s="189">
        <v>0</v>
      </c>
      <c r="AF89" s="189">
        <v>0</v>
      </c>
      <c r="AG89" s="190">
        <v>0</v>
      </c>
      <c r="AH89" s="189">
        <v>466.12</v>
      </c>
      <c r="AI89" s="190">
        <f t="shared" ref="AI89:AI97" si="9">8917.04*AH89/I89</f>
        <v>7357.7813503274929</v>
      </c>
      <c r="AJ89" s="189">
        <v>0</v>
      </c>
      <c r="AK89" s="189">
        <v>0</v>
      </c>
      <c r="AL89" s="189">
        <v>0</v>
      </c>
      <c r="AM89" s="190">
        <v>0</v>
      </c>
      <c r="AN89" s="189">
        <v>0</v>
      </c>
      <c r="AO89" s="189">
        <v>0</v>
      </c>
      <c r="AP89" s="190">
        <v>0</v>
      </c>
      <c r="AQ89" s="189">
        <v>0</v>
      </c>
      <c r="AR89" s="189">
        <v>0</v>
      </c>
      <c r="AS89" s="189">
        <v>0</v>
      </c>
    </row>
    <row r="90" spans="1:45" s="182" customFormat="1" ht="36" customHeight="1" x14ac:dyDescent="0.25">
      <c r="A90" s="182">
        <v>1</v>
      </c>
      <c r="B90" s="221">
        <f>SUBTOTAL(103,$A$16:A90)</f>
        <v>75</v>
      </c>
      <c r="C90" s="183" t="s">
        <v>1491</v>
      </c>
      <c r="D90" s="184">
        <v>1969</v>
      </c>
      <c r="E90" s="184"/>
      <c r="F90" s="185" t="s">
        <v>261</v>
      </c>
      <c r="G90" s="184">
        <v>5</v>
      </c>
      <c r="H90" s="184" t="s">
        <v>305</v>
      </c>
      <c r="I90" s="173">
        <v>2989.1</v>
      </c>
      <c r="J90" s="173">
        <v>2769.1</v>
      </c>
      <c r="K90" s="173">
        <v>2016</v>
      </c>
      <c r="L90" s="186">
        <v>72</v>
      </c>
      <c r="M90" s="184" t="s">
        <v>259</v>
      </c>
      <c r="N90" s="184" t="s">
        <v>263</v>
      </c>
      <c r="O90" s="187" t="s">
        <v>1587</v>
      </c>
      <c r="P90" s="173">
        <v>3647517.81</v>
      </c>
      <c r="Q90" s="173">
        <v>0</v>
      </c>
      <c r="R90" s="173">
        <v>0</v>
      </c>
      <c r="S90" s="173">
        <v>0</v>
      </c>
      <c r="T90" s="173">
        <v>3647517.81</v>
      </c>
      <c r="U90" s="173">
        <f t="shared" si="5"/>
        <v>1220.2729283061792</v>
      </c>
      <c r="V90" s="173">
        <v>2562.5564082834298</v>
      </c>
      <c r="W90" s="188">
        <v>2562.5564082834298</v>
      </c>
      <c r="X90" s="188">
        <v>1342.2834799772506</v>
      </c>
      <c r="Y90" s="188">
        <f t="shared" si="7"/>
        <v>1342.2834799772506</v>
      </c>
      <c r="Z90" s="189">
        <v>0</v>
      </c>
      <c r="AA90" s="189">
        <v>0</v>
      </c>
      <c r="AB90" s="189">
        <v>0</v>
      </c>
      <c r="AC90" s="189">
        <v>0</v>
      </c>
      <c r="AD90" s="189">
        <v>0</v>
      </c>
      <c r="AE90" s="189">
        <v>0</v>
      </c>
      <c r="AF90" s="189">
        <v>0</v>
      </c>
      <c r="AG90" s="190">
        <v>0</v>
      </c>
      <c r="AH90" s="189">
        <v>859</v>
      </c>
      <c r="AI90" s="190">
        <f t="shared" si="9"/>
        <v>2562.5564082834298</v>
      </c>
      <c r="AJ90" s="189">
        <v>0</v>
      </c>
      <c r="AK90" s="189">
        <v>0</v>
      </c>
      <c r="AL90" s="189">
        <v>0</v>
      </c>
      <c r="AM90" s="190">
        <v>0</v>
      </c>
      <c r="AN90" s="189">
        <v>0</v>
      </c>
      <c r="AO90" s="189">
        <v>0</v>
      </c>
      <c r="AP90" s="190">
        <v>0</v>
      </c>
      <c r="AQ90" s="189">
        <v>0</v>
      </c>
      <c r="AR90" s="189">
        <v>0</v>
      </c>
      <c r="AS90" s="189">
        <v>0</v>
      </c>
    </row>
    <row r="91" spans="1:45" s="182" customFormat="1" ht="36" customHeight="1" x14ac:dyDescent="0.25">
      <c r="A91" s="182">
        <v>1</v>
      </c>
      <c r="B91" s="221">
        <f>SUBTOTAL(103,$A$16:A91)</f>
        <v>76</v>
      </c>
      <c r="C91" s="183" t="s">
        <v>1494</v>
      </c>
      <c r="D91" s="184">
        <v>1938</v>
      </c>
      <c r="E91" s="184"/>
      <c r="F91" s="185" t="s">
        <v>261</v>
      </c>
      <c r="G91" s="184">
        <v>5</v>
      </c>
      <c r="H91" s="184" t="s">
        <v>301</v>
      </c>
      <c r="I91" s="173">
        <v>2927.1</v>
      </c>
      <c r="J91" s="173">
        <v>1576</v>
      </c>
      <c r="K91" s="173">
        <v>1576</v>
      </c>
      <c r="L91" s="186">
        <v>88</v>
      </c>
      <c r="M91" s="184" t="s">
        <v>259</v>
      </c>
      <c r="N91" s="184" t="s">
        <v>263</v>
      </c>
      <c r="O91" s="187" t="s">
        <v>1339</v>
      </c>
      <c r="P91" s="173">
        <v>5096776.0799999991</v>
      </c>
      <c r="Q91" s="173">
        <v>0</v>
      </c>
      <c r="R91" s="173">
        <v>0</v>
      </c>
      <c r="S91" s="173">
        <v>0</v>
      </c>
      <c r="T91" s="173">
        <v>5096776.0799999991</v>
      </c>
      <c r="U91" s="173">
        <f t="shared" si="5"/>
        <v>1741.2374295377674</v>
      </c>
      <c r="V91" s="173">
        <v>3034.1880496054123</v>
      </c>
      <c r="W91" s="188">
        <v>3034.1880496054123</v>
      </c>
      <c r="X91" s="188">
        <v>1292.9506200676449</v>
      </c>
      <c r="Y91" s="188">
        <f t="shared" si="7"/>
        <v>1292.9506200676449</v>
      </c>
      <c r="Z91" s="189">
        <v>0</v>
      </c>
      <c r="AA91" s="189">
        <v>0</v>
      </c>
      <c r="AB91" s="189">
        <v>0</v>
      </c>
      <c r="AC91" s="189">
        <v>0</v>
      </c>
      <c r="AD91" s="189">
        <v>0</v>
      </c>
      <c r="AE91" s="189">
        <v>0</v>
      </c>
      <c r="AF91" s="189">
        <v>0</v>
      </c>
      <c r="AG91" s="190">
        <v>0</v>
      </c>
      <c r="AH91" s="189">
        <v>996</v>
      </c>
      <c r="AI91" s="190">
        <f t="shared" si="9"/>
        <v>3034.1880496054123</v>
      </c>
      <c r="AJ91" s="189">
        <v>0</v>
      </c>
      <c r="AK91" s="189">
        <v>0</v>
      </c>
      <c r="AL91" s="189">
        <v>0</v>
      </c>
      <c r="AM91" s="190">
        <v>0</v>
      </c>
      <c r="AN91" s="189">
        <v>0</v>
      </c>
      <c r="AO91" s="189">
        <v>0</v>
      </c>
      <c r="AP91" s="190">
        <v>0</v>
      </c>
      <c r="AQ91" s="189">
        <v>0</v>
      </c>
      <c r="AR91" s="189">
        <v>0</v>
      </c>
      <c r="AS91" s="189">
        <v>0</v>
      </c>
    </row>
    <row r="92" spans="1:45" s="182" customFormat="1" ht="36" customHeight="1" x14ac:dyDescent="0.25">
      <c r="A92" s="182">
        <v>1</v>
      </c>
      <c r="B92" s="221">
        <f>SUBTOTAL(103,$A$16:A92)</f>
        <v>77</v>
      </c>
      <c r="C92" s="183" t="s">
        <v>1490</v>
      </c>
      <c r="D92" s="184">
        <v>1962</v>
      </c>
      <c r="E92" s="184"/>
      <c r="F92" s="185" t="s">
        <v>261</v>
      </c>
      <c r="G92" s="184">
        <v>5</v>
      </c>
      <c r="H92" s="184" t="s">
        <v>301</v>
      </c>
      <c r="I92" s="173">
        <v>3481.5</v>
      </c>
      <c r="J92" s="173">
        <v>3181.1</v>
      </c>
      <c r="K92" s="173">
        <v>3181.1</v>
      </c>
      <c r="L92" s="186">
        <v>160</v>
      </c>
      <c r="M92" s="184" t="s">
        <v>259</v>
      </c>
      <c r="N92" s="184" t="s">
        <v>263</v>
      </c>
      <c r="O92" s="187" t="s">
        <v>1587</v>
      </c>
      <c r="P92" s="173">
        <v>3789473.9</v>
      </c>
      <c r="Q92" s="173">
        <v>0</v>
      </c>
      <c r="R92" s="173">
        <v>0</v>
      </c>
      <c r="S92" s="173">
        <v>0</v>
      </c>
      <c r="T92" s="173">
        <v>3789473.9</v>
      </c>
      <c r="U92" s="173">
        <f t="shared" si="5"/>
        <v>1088.460117765331</v>
      </c>
      <c r="V92" s="173">
        <v>2634.259842022117</v>
      </c>
      <c r="W92" s="188">
        <v>2634.259842022117</v>
      </c>
      <c r="X92" s="188">
        <v>1545.799724256786</v>
      </c>
      <c r="Y92" s="188">
        <f t="shared" si="7"/>
        <v>1545.799724256786</v>
      </c>
      <c r="Z92" s="189">
        <v>0</v>
      </c>
      <c r="AA92" s="189">
        <v>0</v>
      </c>
      <c r="AB92" s="189">
        <v>0</v>
      </c>
      <c r="AC92" s="189">
        <v>0</v>
      </c>
      <c r="AD92" s="189">
        <v>0</v>
      </c>
      <c r="AE92" s="189">
        <v>0</v>
      </c>
      <c r="AF92" s="189">
        <v>0</v>
      </c>
      <c r="AG92" s="190">
        <v>0</v>
      </c>
      <c r="AH92" s="189">
        <v>1028.5</v>
      </c>
      <c r="AI92" s="190">
        <f t="shared" si="9"/>
        <v>2634.259842022117</v>
      </c>
      <c r="AJ92" s="189">
        <v>0</v>
      </c>
      <c r="AK92" s="189">
        <v>0</v>
      </c>
      <c r="AL92" s="189">
        <v>0</v>
      </c>
      <c r="AM92" s="190">
        <v>0</v>
      </c>
      <c r="AN92" s="189">
        <v>0</v>
      </c>
      <c r="AO92" s="189">
        <v>0</v>
      </c>
      <c r="AP92" s="190">
        <v>0</v>
      </c>
      <c r="AQ92" s="189">
        <v>0</v>
      </c>
      <c r="AR92" s="189">
        <v>0</v>
      </c>
      <c r="AS92" s="189">
        <v>0</v>
      </c>
    </row>
    <row r="93" spans="1:45" s="182" customFormat="1" ht="36" customHeight="1" x14ac:dyDescent="0.25">
      <c r="A93" s="182">
        <v>1</v>
      </c>
      <c r="B93" s="221">
        <f>SUBTOTAL(103,$A$16:A93)</f>
        <v>78</v>
      </c>
      <c r="C93" s="183" t="s">
        <v>1480</v>
      </c>
      <c r="D93" s="184">
        <v>1970</v>
      </c>
      <c r="E93" s="184"/>
      <c r="F93" s="185" t="s">
        <v>261</v>
      </c>
      <c r="G93" s="184">
        <v>9</v>
      </c>
      <c r="H93" s="184" t="s">
        <v>297</v>
      </c>
      <c r="I93" s="173">
        <v>1920.2</v>
      </c>
      <c r="J93" s="173">
        <v>1163.2</v>
      </c>
      <c r="K93" s="173">
        <v>1163.2</v>
      </c>
      <c r="L93" s="186">
        <v>94</v>
      </c>
      <c r="M93" s="184" t="s">
        <v>259</v>
      </c>
      <c r="N93" s="184" t="s">
        <v>263</v>
      </c>
      <c r="O93" s="187" t="s">
        <v>1339</v>
      </c>
      <c r="P93" s="173">
        <v>597387.81000000006</v>
      </c>
      <c r="Q93" s="173">
        <v>0</v>
      </c>
      <c r="R93" s="173">
        <v>0</v>
      </c>
      <c r="S93" s="173">
        <v>0</v>
      </c>
      <c r="T93" s="173">
        <v>597387.81000000006</v>
      </c>
      <c r="U93" s="173">
        <f t="shared" si="5"/>
        <v>311.10707738777211</v>
      </c>
      <c r="V93" s="173">
        <v>1365.2795333819395</v>
      </c>
      <c r="W93" s="188">
        <v>1365.2795333819395</v>
      </c>
      <c r="X93" s="188">
        <v>1054.1724559941674</v>
      </c>
      <c r="Y93" s="188">
        <f t="shared" si="7"/>
        <v>1054.1724559941674</v>
      </c>
      <c r="Z93" s="189">
        <v>0</v>
      </c>
      <c r="AA93" s="189">
        <v>0</v>
      </c>
      <c r="AB93" s="189">
        <v>0</v>
      </c>
      <c r="AC93" s="189">
        <v>0</v>
      </c>
      <c r="AD93" s="189">
        <v>0</v>
      </c>
      <c r="AE93" s="189">
        <v>0</v>
      </c>
      <c r="AF93" s="189">
        <v>0</v>
      </c>
      <c r="AG93" s="190">
        <v>0</v>
      </c>
      <c r="AH93" s="189">
        <v>294</v>
      </c>
      <c r="AI93" s="190">
        <f t="shared" si="9"/>
        <v>1365.2795333819395</v>
      </c>
      <c r="AJ93" s="189">
        <v>0</v>
      </c>
      <c r="AK93" s="189">
        <v>0</v>
      </c>
      <c r="AL93" s="189">
        <v>0</v>
      </c>
      <c r="AM93" s="190">
        <v>0</v>
      </c>
      <c r="AN93" s="189">
        <v>0</v>
      </c>
      <c r="AO93" s="189">
        <v>0</v>
      </c>
      <c r="AP93" s="190">
        <v>0</v>
      </c>
      <c r="AQ93" s="189">
        <v>0</v>
      </c>
      <c r="AR93" s="189">
        <v>0</v>
      </c>
      <c r="AS93" s="189">
        <v>0</v>
      </c>
    </row>
    <row r="94" spans="1:45" s="182" customFormat="1" ht="36" customHeight="1" x14ac:dyDescent="0.25">
      <c r="A94" s="182">
        <v>1</v>
      </c>
      <c r="B94" s="221">
        <f>SUBTOTAL(103,$A$16:A94)</f>
        <v>79</v>
      </c>
      <c r="C94" s="183" t="s">
        <v>1492</v>
      </c>
      <c r="D94" s="184">
        <v>1976</v>
      </c>
      <c r="E94" s="184"/>
      <c r="F94" s="185" t="s">
        <v>261</v>
      </c>
      <c r="G94" s="184">
        <v>5</v>
      </c>
      <c r="H94" s="184" t="s">
        <v>2185</v>
      </c>
      <c r="I94" s="173">
        <v>6239.3</v>
      </c>
      <c r="J94" s="173">
        <v>5776.2</v>
      </c>
      <c r="K94" s="173">
        <v>5061.7</v>
      </c>
      <c r="L94" s="186">
        <v>280</v>
      </c>
      <c r="M94" s="184" t="s">
        <v>259</v>
      </c>
      <c r="N94" s="184" t="s">
        <v>263</v>
      </c>
      <c r="O94" s="187" t="s">
        <v>1337</v>
      </c>
      <c r="P94" s="173">
        <v>4468866.21</v>
      </c>
      <c r="Q94" s="173">
        <v>0</v>
      </c>
      <c r="R94" s="173">
        <v>0</v>
      </c>
      <c r="S94" s="173">
        <v>0</v>
      </c>
      <c r="T94" s="173">
        <v>4468866.21</v>
      </c>
      <c r="U94" s="173">
        <f t="shared" si="5"/>
        <v>716.24480470565607</v>
      </c>
      <c r="V94" s="173">
        <v>2208.0725081339251</v>
      </c>
      <c r="W94" s="188">
        <v>2208.0725081339251</v>
      </c>
      <c r="X94" s="188">
        <v>1491.8277034282692</v>
      </c>
      <c r="Y94" s="188">
        <f t="shared" si="7"/>
        <v>1491.8277034282692</v>
      </c>
      <c r="Z94" s="189">
        <v>0</v>
      </c>
      <c r="AA94" s="189">
        <v>0</v>
      </c>
      <c r="AB94" s="189">
        <v>0</v>
      </c>
      <c r="AC94" s="189">
        <v>0</v>
      </c>
      <c r="AD94" s="189">
        <v>0</v>
      </c>
      <c r="AE94" s="189">
        <v>0</v>
      </c>
      <c r="AF94" s="189">
        <v>0</v>
      </c>
      <c r="AG94" s="190">
        <v>0</v>
      </c>
      <c r="AH94" s="189">
        <v>1545</v>
      </c>
      <c r="AI94" s="190">
        <f t="shared" si="9"/>
        <v>2208.0725081339251</v>
      </c>
      <c r="AJ94" s="189">
        <v>0</v>
      </c>
      <c r="AK94" s="189">
        <v>0</v>
      </c>
      <c r="AL94" s="189">
        <v>0</v>
      </c>
      <c r="AM94" s="190">
        <v>0</v>
      </c>
      <c r="AN94" s="189">
        <v>0</v>
      </c>
      <c r="AO94" s="189">
        <v>0</v>
      </c>
      <c r="AP94" s="190">
        <v>0</v>
      </c>
      <c r="AQ94" s="189">
        <v>0</v>
      </c>
      <c r="AR94" s="189">
        <v>0</v>
      </c>
      <c r="AS94" s="189">
        <v>0</v>
      </c>
    </row>
    <row r="95" spans="1:45" s="182" customFormat="1" ht="36" customHeight="1" x14ac:dyDescent="0.25">
      <c r="A95" s="182">
        <v>1</v>
      </c>
      <c r="B95" s="221">
        <f>SUBTOTAL(103,$A$16:A95)</f>
        <v>80</v>
      </c>
      <c r="C95" s="183" t="s">
        <v>1493</v>
      </c>
      <c r="D95" s="184">
        <v>1972</v>
      </c>
      <c r="E95" s="184"/>
      <c r="F95" s="185" t="s">
        <v>261</v>
      </c>
      <c r="G95" s="184">
        <v>5</v>
      </c>
      <c r="H95" s="184" t="s">
        <v>2184</v>
      </c>
      <c r="I95" s="173">
        <v>6466</v>
      </c>
      <c r="J95" s="173">
        <v>6466</v>
      </c>
      <c r="K95" s="173">
        <v>5918.8</v>
      </c>
      <c r="L95" s="186">
        <v>277</v>
      </c>
      <c r="M95" s="184" t="s">
        <v>259</v>
      </c>
      <c r="N95" s="184" t="s">
        <v>263</v>
      </c>
      <c r="O95" s="187" t="s">
        <v>1338</v>
      </c>
      <c r="P95" s="173">
        <v>6330505.6400000006</v>
      </c>
      <c r="Q95" s="173">
        <v>0</v>
      </c>
      <c r="R95" s="173">
        <v>0</v>
      </c>
      <c r="S95" s="173">
        <v>0</v>
      </c>
      <c r="T95" s="173">
        <v>6330505.6400000006</v>
      </c>
      <c r="U95" s="173">
        <f t="shared" si="5"/>
        <v>979.04510361892983</v>
      </c>
      <c r="V95" s="173">
        <v>2293.9381899164869</v>
      </c>
      <c r="W95" s="188">
        <v>2293.9381899164869</v>
      </c>
      <c r="X95" s="188">
        <v>1314.8930862975571</v>
      </c>
      <c r="Y95" s="188">
        <f t="shared" si="7"/>
        <v>1314.8930862975571</v>
      </c>
      <c r="Z95" s="189">
        <v>0</v>
      </c>
      <c r="AA95" s="189">
        <v>0</v>
      </c>
      <c r="AB95" s="189">
        <v>0</v>
      </c>
      <c r="AC95" s="189">
        <v>0</v>
      </c>
      <c r="AD95" s="189">
        <v>0</v>
      </c>
      <c r="AE95" s="189">
        <v>0</v>
      </c>
      <c r="AF95" s="189">
        <v>0</v>
      </c>
      <c r="AG95" s="190">
        <v>0</v>
      </c>
      <c r="AH95" s="189">
        <v>1663.4</v>
      </c>
      <c r="AI95" s="190">
        <f t="shared" si="9"/>
        <v>2293.9381899164869</v>
      </c>
      <c r="AJ95" s="189">
        <v>0</v>
      </c>
      <c r="AK95" s="189">
        <v>0</v>
      </c>
      <c r="AL95" s="189">
        <v>0</v>
      </c>
      <c r="AM95" s="190">
        <v>0</v>
      </c>
      <c r="AN95" s="189">
        <v>0</v>
      </c>
      <c r="AO95" s="189">
        <v>0</v>
      </c>
      <c r="AP95" s="190">
        <v>0</v>
      </c>
      <c r="AQ95" s="189">
        <v>0</v>
      </c>
      <c r="AR95" s="189">
        <v>0</v>
      </c>
      <c r="AS95" s="189">
        <v>0</v>
      </c>
    </row>
    <row r="96" spans="1:45" s="182" customFormat="1" ht="36" customHeight="1" x14ac:dyDescent="0.25">
      <c r="A96" s="182">
        <v>1</v>
      </c>
      <c r="B96" s="221">
        <f>SUBTOTAL(103,$A$16:A96)</f>
        <v>81</v>
      </c>
      <c r="C96" s="183" t="s">
        <v>1481</v>
      </c>
      <c r="D96" s="184">
        <v>1976</v>
      </c>
      <c r="E96" s="184"/>
      <c r="F96" s="185" t="s">
        <v>261</v>
      </c>
      <c r="G96" s="184">
        <v>3</v>
      </c>
      <c r="H96" s="184" t="s">
        <v>296</v>
      </c>
      <c r="I96" s="173">
        <v>1178.4000000000001</v>
      </c>
      <c r="J96" s="173">
        <v>1080.5</v>
      </c>
      <c r="K96" s="173">
        <v>1080.5</v>
      </c>
      <c r="L96" s="186">
        <v>59</v>
      </c>
      <c r="M96" s="184" t="s">
        <v>259</v>
      </c>
      <c r="N96" s="184" t="s">
        <v>263</v>
      </c>
      <c r="O96" s="187" t="s">
        <v>1336</v>
      </c>
      <c r="P96" s="173">
        <v>1913423.73</v>
      </c>
      <c r="Q96" s="173">
        <v>0</v>
      </c>
      <c r="R96" s="173">
        <v>0</v>
      </c>
      <c r="S96" s="173">
        <v>0</v>
      </c>
      <c r="T96" s="173">
        <v>1913423.73</v>
      </c>
      <c r="U96" s="173">
        <f t="shared" si="5"/>
        <v>1623.7472250509163</v>
      </c>
      <c r="V96" s="173">
        <v>3844.0735913102512</v>
      </c>
      <c r="W96" s="188">
        <v>3844.0735913102512</v>
      </c>
      <c r="X96" s="188">
        <v>2220.3263662593349</v>
      </c>
      <c r="Y96" s="188">
        <f t="shared" si="7"/>
        <v>2220.3263662593349</v>
      </c>
      <c r="Z96" s="189">
        <v>0</v>
      </c>
      <c r="AA96" s="189">
        <v>0</v>
      </c>
      <c r="AB96" s="189">
        <v>0</v>
      </c>
      <c r="AC96" s="189">
        <v>0</v>
      </c>
      <c r="AD96" s="189">
        <v>0</v>
      </c>
      <c r="AE96" s="189">
        <v>0</v>
      </c>
      <c r="AF96" s="189">
        <v>0</v>
      </c>
      <c r="AG96" s="190">
        <v>0</v>
      </c>
      <c r="AH96" s="189">
        <v>508</v>
      </c>
      <c r="AI96" s="190">
        <f t="shared" si="9"/>
        <v>3844.0735913102512</v>
      </c>
      <c r="AJ96" s="189">
        <v>0</v>
      </c>
      <c r="AK96" s="189">
        <v>0</v>
      </c>
      <c r="AL96" s="189">
        <v>0</v>
      </c>
      <c r="AM96" s="190">
        <v>0</v>
      </c>
      <c r="AN96" s="189">
        <v>0</v>
      </c>
      <c r="AO96" s="189">
        <v>0</v>
      </c>
      <c r="AP96" s="190">
        <v>0</v>
      </c>
      <c r="AQ96" s="189">
        <v>0</v>
      </c>
      <c r="AR96" s="189">
        <v>0</v>
      </c>
      <c r="AS96" s="189">
        <v>0</v>
      </c>
    </row>
    <row r="97" spans="1:45" s="182" customFormat="1" ht="36" customHeight="1" x14ac:dyDescent="0.25">
      <c r="A97" s="182">
        <v>1</v>
      </c>
      <c r="B97" s="221">
        <f>SUBTOTAL(103,$A$16:A97)</f>
        <v>82</v>
      </c>
      <c r="C97" s="183" t="s">
        <v>1533</v>
      </c>
      <c r="D97" s="184">
        <v>1959</v>
      </c>
      <c r="E97" s="184"/>
      <c r="F97" s="185" t="s">
        <v>261</v>
      </c>
      <c r="G97" s="184">
        <v>2</v>
      </c>
      <c r="H97" s="184" t="s">
        <v>296</v>
      </c>
      <c r="I97" s="173">
        <v>595.5</v>
      </c>
      <c r="J97" s="173">
        <v>548.5</v>
      </c>
      <c r="K97" s="173">
        <v>548.5</v>
      </c>
      <c r="L97" s="186">
        <v>41</v>
      </c>
      <c r="M97" s="184" t="s">
        <v>259</v>
      </c>
      <c r="N97" s="184" t="s">
        <v>263</v>
      </c>
      <c r="O97" s="187" t="s">
        <v>1336</v>
      </c>
      <c r="P97" s="173">
        <v>1963557.73</v>
      </c>
      <c r="Q97" s="173">
        <v>0</v>
      </c>
      <c r="R97" s="173">
        <v>0</v>
      </c>
      <c r="S97" s="173">
        <v>0</v>
      </c>
      <c r="T97" s="173">
        <v>1963557.73</v>
      </c>
      <c r="U97" s="173">
        <f t="shared" si="5"/>
        <v>3297.3261628883292</v>
      </c>
      <c r="V97" s="173">
        <v>7506.4855617128478</v>
      </c>
      <c r="W97" s="188">
        <v>7506.4855617128478</v>
      </c>
      <c r="X97" s="188">
        <v>4209.1593988245186</v>
      </c>
      <c r="Y97" s="188">
        <f t="shared" si="7"/>
        <v>4209.1593988245186</v>
      </c>
      <c r="Z97" s="189">
        <v>0</v>
      </c>
      <c r="AA97" s="189">
        <v>0</v>
      </c>
      <c r="AB97" s="189">
        <v>0</v>
      </c>
      <c r="AC97" s="189">
        <v>0</v>
      </c>
      <c r="AD97" s="189">
        <v>0</v>
      </c>
      <c r="AE97" s="189">
        <v>0</v>
      </c>
      <c r="AF97" s="189">
        <v>0</v>
      </c>
      <c r="AG97" s="190">
        <v>0</v>
      </c>
      <c r="AH97" s="189">
        <v>501.3</v>
      </c>
      <c r="AI97" s="190">
        <f t="shared" si="9"/>
        <v>7506.4855617128478</v>
      </c>
      <c r="AJ97" s="189">
        <v>0</v>
      </c>
      <c r="AK97" s="189">
        <v>0</v>
      </c>
      <c r="AL97" s="189">
        <v>0</v>
      </c>
      <c r="AM97" s="190">
        <v>0</v>
      </c>
      <c r="AN97" s="189">
        <v>0</v>
      </c>
      <c r="AO97" s="189">
        <v>0</v>
      </c>
      <c r="AP97" s="190">
        <v>0</v>
      </c>
      <c r="AQ97" s="189">
        <v>0</v>
      </c>
      <c r="AR97" s="189">
        <v>0</v>
      </c>
      <c r="AS97" s="189">
        <v>0</v>
      </c>
    </row>
    <row r="98" spans="1:45" s="182" customFormat="1" ht="36" customHeight="1" x14ac:dyDescent="0.25">
      <c r="A98" s="182">
        <v>1</v>
      </c>
      <c r="B98" s="221">
        <f>SUBTOTAL(103,$A$16:A98)</f>
        <v>83</v>
      </c>
      <c r="C98" s="183" t="s">
        <v>1534</v>
      </c>
      <c r="D98" s="184">
        <v>1970</v>
      </c>
      <c r="E98" s="184"/>
      <c r="F98" s="185" t="s">
        <v>261</v>
      </c>
      <c r="G98" s="184">
        <v>5</v>
      </c>
      <c r="H98" s="184" t="s">
        <v>301</v>
      </c>
      <c r="I98" s="173">
        <v>12297.5</v>
      </c>
      <c r="J98" s="173">
        <v>3386.1</v>
      </c>
      <c r="K98" s="173">
        <v>3386.1</v>
      </c>
      <c r="L98" s="186">
        <v>153</v>
      </c>
      <c r="M98" s="184" t="s">
        <v>259</v>
      </c>
      <c r="N98" s="184" t="s">
        <v>263</v>
      </c>
      <c r="O98" s="187" t="s">
        <v>1538</v>
      </c>
      <c r="P98" s="173">
        <v>86742.97</v>
      </c>
      <c r="Q98" s="173">
        <v>0</v>
      </c>
      <c r="R98" s="173">
        <v>0</v>
      </c>
      <c r="S98" s="173">
        <v>0</v>
      </c>
      <c r="T98" s="173">
        <v>86742.97</v>
      </c>
      <c r="U98" s="173">
        <f t="shared" si="5"/>
        <v>7.0537076641593819</v>
      </c>
      <c r="V98" s="173">
        <v>7.0537076641593819</v>
      </c>
      <c r="W98" s="188">
        <v>7.0537076641593819</v>
      </c>
      <c r="X98" s="188">
        <v>0</v>
      </c>
      <c r="Y98" s="188">
        <f t="shared" si="7"/>
        <v>0</v>
      </c>
      <c r="Z98" s="189">
        <v>0</v>
      </c>
      <c r="AA98" s="189">
        <v>0</v>
      </c>
      <c r="AB98" s="189">
        <v>0</v>
      </c>
      <c r="AC98" s="189">
        <v>0</v>
      </c>
      <c r="AD98" s="189">
        <v>0</v>
      </c>
      <c r="AE98" s="189">
        <v>0</v>
      </c>
      <c r="AF98" s="189">
        <v>0</v>
      </c>
      <c r="AG98" s="190">
        <v>0</v>
      </c>
      <c r="AH98" s="189">
        <v>0</v>
      </c>
      <c r="AI98" s="189">
        <v>0</v>
      </c>
      <c r="AJ98" s="189">
        <v>0</v>
      </c>
      <c r="AK98" s="189">
        <v>0</v>
      </c>
      <c r="AL98" s="189">
        <v>0</v>
      </c>
      <c r="AM98" s="190">
        <v>0</v>
      </c>
      <c r="AN98" s="189">
        <v>0</v>
      </c>
      <c r="AO98" s="189">
        <v>0</v>
      </c>
      <c r="AP98" s="190">
        <v>0</v>
      </c>
      <c r="AQ98" s="189">
        <v>0</v>
      </c>
      <c r="AR98" s="189">
        <v>0</v>
      </c>
      <c r="AS98" s="189">
        <v>0</v>
      </c>
    </row>
    <row r="99" spans="1:45" s="182" customFormat="1" ht="36" customHeight="1" x14ac:dyDescent="0.25">
      <c r="A99" s="182">
        <v>1</v>
      </c>
      <c r="B99" s="221">
        <f>SUBTOTAL(103,$A$16:A99)</f>
        <v>84</v>
      </c>
      <c r="C99" s="183" t="s">
        <v>1536</v>
      </c>
      <c r="D99" s="184">
        <v>1961</v>
      </c>
      <c r="E99" s="184"/>
      <c r="F99" s="185" t="s">
        <v>261</v>
      </c>
      <c r="G99" s="184">
        <v>4</v>
      </c>
      <c r="H99" s="184" t="s">
        <v>296</v>
      </c>
      <c r="I99" s="173">
        <v>1732.3</v>
      </c>
      <c r="J99" s="173">
        <v>1276.7</v>
      </c>
      <c r="K99" s="173">
        <v>1276.7</v>
      </c>
      <c r="L99" s="186">
        <v>59</v>
      </c>
      <c r="M99" s="184" t="s">
        <v>259</v>
      </c>
      <c r="N99" s="184" t="s">
        <v>263</v>
      </c>
      <c r="O99" s="187" t="s">
        <v>1539</v>
      </c>
      <c r="P99" s="173">
        <v>70589.929999999993</v>
      </c>
      <c r="Q99" s="173">
        <v>0</v>
      </c>
      <c r="R99" s="173">
        <v>0</v>
      </c>
      <c r="S99" s="173">
        <v>0</v>
      </c>
      <c r="T99" s="173">
        <v>70589.929999999993</v>
      </c>
      <c r="U99" s="173">
        <f t="shared" si="5"/>
        <v>40.749252438953988</v>
      </c>
      <c r="V99" s="173">
        <v>40.749252438953988</v>
      </c>
      <c r="W99" s="188">
        <v>40.749252438953988</v>
      </c>
      <c r="X99" s="188">
        <v>0</v>
      </c>
      <c r="Y99" s="188">
        <f t="shared" si="7"/>
        <v>0</v>
      </c>
      <c r="Z99" s="189">
        <v>0</v>
      </c>
      <c r="AA99" s="189">
        <v>0</v>
      </c>
      <c r="AB99" s="189">
        <v>0</v>
      </c>
      <c r="AC99" s="189">
        <v>0</v>
      </c>
      <c r="AD99" s="189">
        <v>0</v>
      </c>
      <c r="AE99" s="189">
        <v>0</v>
      </c>
      <c r="AF99" s="189">
        <v>0</v>
      </c>
      <c r="AG99" s="190">
        <v>0</v>
      </c>
      <c r="AH99" s="189">
        <v>0</v>
      </c>
      <c r="AI99" s="189">
        <v>0</v>
      </c>
      <c r="AJ99" s="189">
        <v>0</v>
      </c>
      <c r="AK99" s="189">
        <v>0</v>
      </c>
      <c r="AL99" s="189">
        <v>0</v>
      </c>
      <c r="AM99" s="190">
        <v>0</v>
      </c>
      <c r="AN99" s="189">
        <v>0</v>
      </c>
      <c r="AO99" s="189">
        <v>0</v>
      </c>
      <c r="AP99" s="190">
        <v>0</v>
      </c>
      <c r="AQ99" s="189">
        <v>0</v>
      </c>
      <c r="AR99" s="189">
        <v>0</v>
      </c>
      <c r="AS99" s="189">
        <v>0</v>
      </c>
    </row>
    <row r="100" spans="1:45" s="182" customFormat="1" ht="36" customHeight="1" x14ac:dyDescent="0.25">
      <c r="A100" s="182">
        <v>1</v>
      </c>
      <c r="B100" s="221">
        <f>SUBTOTAL(103,$A$16:A100)</f>
        <v>85</v>
      </c>
      <c r="C100" s="183" t="s">
        <v>1537</v>
      </c>
      <c r="D100" s="184">
        <v>1953</v>
      </c>
      <c r="E100" s="184"/>
      <c r="F100" s="185" t="s">
        <v>261</v>
      </c>
      <c r="G100" s="184">
        <v>2</v>
      </c>
      <c r="H100" s="184" t="s">
        <v>296</v>
      </c>
      <c r="I100" s="173">
        <v>688.9</v>
      </c>
      <c r="J100" s="173">
        <v>620.29999999999995</v>
      </c>
      <c r="K100" s="173">
        <v>620.29999999999995</v>
      </c>
      <c r="L100" s="186">
        <v>39</v>
      </c>
      <c r="M100" s="184" t="s">
        <v>259</v>
      </c>
      <c r="N100" s="184" t="s">
        <v>263</v>
      </c>
      <c r="O100" s="187" t="s">
        <v>342</v>
      </c>
      <c r="P100" s="173">
        <v>2062889.95</v>
      </c>
      <c r="Q100" s="173">
        <v>0</v>
      </c>
      <c r="R100" s="173">
        <v>0</v>
      </c>
      <c r="S100" s="173">
        <v>0</v>
      </c>
      <c r="T100" s="173">
        <v>2062889.95</v>
      </c>
      <c r="U100" s="173">
        <f t="shared" si="5"/>
        <v>2994.4693714617506</v>
      </c>
      <c r="V100" s="173">
        <v>7980.229931775295</v>
      </c>
      <c r="W100" s="188">
        <v>7980.229931775295</v>
      </c>
      <c r="X100" s="188">
        <v>4985.7605603135444</v>
      </c>
      <c r="Y100" s="188">
        <f t="shared" si="7"/>
        <v>4985.7605603135444</v>
      </c>
      <c r="Z100" s="189">
        <v>0</v>
      </c>
      <c r="AA100" s="189">
        <v>0</v>
      </c>
      <c r="AB100" s="189">
        <v>0</v>
      </c>
      <c r="AC100" s="189">
        <v>0</v>
      </c>
      <c r="AD100" s="189">
        <v>0</v>
      </c>
      <c r="AE100" s="189">
        <v>0</v>
      </c>
      <c r="AF100" s="189">
        <v>0</v>
      </c>
      <c r="AG100" s="190">
        <v>0</v>
      </c>
      <c r="AH100" s="189">
        <v>0</v>
      </c>
      <c r="AI100" s="189">
        <v>0</v>
      </c>
      <c r="AJ100" s="189">
        <v>0</v>
      </c>
      <c r="AK100" s="189">
        <v>0</v>
      </c>
      <c r="AL100" s="189">
        <v>780</v>
      </c>
      <c r="AM100" s="190">
        <f>7048.18*AL100/I100</f>
        <v>7980.229931775295</v>
      </c>
      <c r="AN100" s="189">
        <v>0</v>
      </c>
      <c r="AO100" s="189">
        <v>0</v>
      </c>
      <c r="AP100" s="190">
        <v>0</v>
      </c>
      <c r="AQ100" s="189">
        <v>0</v>
      </c>
      <c r="AR100" s="189">
        <v>0</v>
      </c>
      <c r="AS100" s="189">
        <v>0</v>
      </c>
    </row>
    <row r="101" spans="1:45" s="182" customFormat="1" ht="36" customHeight="1" x14ac:dyDescent="0.25">
      <c r="A101" s="182">
        <v>1</v>
      </c>
      <c r="B101" s="221">
        <f>SUBTOTAL(103,$A$16:A101)</f>
        <v>86</v>
      </c>
      <c r="C101" s="183" t="s">
        <v>1558</v>
      </c>
      <c r="D101" s="184">
        <v>1959</v>
      </c>
      <c r="E101" s="184"/>
      <c r="F101" s="185" t="s">
        <v>261</v>
      </c>
      <c r="G101" s="184">
        <v>2</v>
      </c>
      <c r="H101" s="184" t="s">
        <v>297</v>
      </c>
      <c r="I101" s="173">
        <v>452.5</v>
      </c>
      <c r="J101" s="173">
        <v>412.6</v>
      </c>
      <c r="K101" s="173">
        <v>412.6</v>
      </c>
      <c r="L101" s="186">
        <v>20</v>
      </c>
      <c r="M101" s="184" t="s">
        <v>259</v>
      </c>
      <c r="N101" s="184" t="s">
        <v>263</v>
      </c>
      <c r="O101" s="187" t="s">
        <v>1339</v>
      </c>
      <c r="P101" s="173">
        <v>1414038.2200000002</v>
      </c>
      <c r="Q101" s="173">
        <v>0</v>
      </c>
      <c r="R101" s="173">
        <v>0</v>
      </c>
      <c r="S101" s="173">
        <v>0</v>
      </c>
      <c r="T101" s="173">
        <v>1414038.2200000002</v>
      </c>
      <c r="U101" s="173">
        <f t="shared" si="5"/>
        <v>3124.9463425414369</v>
      </c>
      <c r="V101" s="173">
        <v>5695.0819005524863</v>
      </c>
      <c r="W101" s="188">
        <v>5695.0819005524863</v>
      </c>
      <c r="X101" s="188">
        <v>2570.1355580110494</v>
      </c>
      <c r="Y101" s="188">
        <f t="shared" si="7"/>
        <v>2570.1355580110494</v>
      </c>
      <c r="Z101" s="189">
        <v>0</v>
      </c>
      <c r="AA101" s="189">
        <v>0</v>
      </c>
      <c r="AB101" s="189">
        <v>0</v>
      </c>
      <c r="AC101" s="189">
        <v>0</v>
      </c>
      <c r="AD101" s="189">
        <v>0</v>
      </c>
      <c r="AE101" s="189">
        <v>0</v>
      </c>
      <c r="AF101" s="189">
        <v>0</v>
      </c>
      <c r="AG101" s="190">
        <v>0</v>
      </c>
      <c r="AH101" s="189">
        <v>289</v>
      </c>
      <c r="AI101" s="190">
        <f>8917.04*AH101/I101</f>
        <v>5695.0819005524863</v>
      </c>
      <c r="AJ101" s="189">
        <v>0</v>
      </c>
      <c r="AK101" s="189">
        <v>0</v>
      </c>
      <c r="AL101" s="189">
        <v>0</v>
      </c>
      <c r="AM101" s="190">
        <v>0</v>
      </c>
      <c r="AN101" s="189">
        <v>0</v>
      </c>
      <c r="AO101" s="189">
        <v>0</v>
      </c>
      <c r="AP101" s="190">
        <v>0</v>
      </c>
      <c r="AQ101" s="189">
        <v>0</v>
      </c>
      <c r="AR101" s="189">
        <v>0</v>
      </c>
      <c r="AS101" s="189">
        <v>0</v>
      </c>
    </row>
    <row r="102" spans="1:45" s="182" customFormat="1" ht="36" customHeight="1" x14ac:dyDescent="0.25">
      <c r="A102" s="182">
        <v>1</v>
      </c>
      <c r="B102" s="221">
        <f>SUBTOTAL(103,$A$16:A102)</f>
        <v>87</v>
      </c>
      <c r="C102" s="183" t="s">
        <v>1559</v>
      </c>
      <c r="D102" s="184">
        <v>1984</v>
      </c>
      <c r="E102" s="184"/>
      <c r="F102" s="185" t="s">
        <v>304</v>
      </c>
      <c r="G102" s="184">
        <v>14</v>
      </c>
      <c r="H102" s="184" t="s">
        <v>297</v>
      </c>
      <c r="I102" s="173">
        <v>4285.8999999999996</v>
      </c>
      <c r="J102" s="173">
        <v>4285.8999999999996</v>
      </c>
      <c r="K102" s="173">
        <v>4230</v>
      </c>
      <c r="L102" s="186">
        <v>208</v>
      </c>
      <c r="M102" s="184" t="s">
        <v>259</v>
      </c>
      <c r="N102" s="184" t="s">
        <v>263</v>
      </c>
      <c r="O102" s="187" t="s">
        <v>1338</v>
      </c>
      <c r="P102" s="173">
        <v>2070332.01</v>
      </c>
      <c r="Q102" s="173">
        <v>0</v>
      </c>
      <c r="R102" s="173">
        <v>0</v>
      </c>
      <c r="S102" s="173">
        <v>0</v>
      </c>
      <c r="T102" s="173">
        <v>2070332.01</v>
      </c>
      <c r="U102" s="173">
        <f t="shared" si="5"/>
        <v>483.05653655008285</v>
      </c>
      <c r="V102" s="173">
        <v>712.14704029492066</v>
      </c>
      <c r="W102" s="188">
        <v>712.14704029492066</v>
      </c>
      <c r="X102" s="188">
        <v>229.0905037448378</v>
      </c>
      <c r="Y102" s="188">
        <f t="shared" si="7"/>
        <v>229.0905037448378</v>
      </c>
      <c r="Z102" s="189">
        <v>0</v>
      </c>
      <c r="AA102" s="189">
        <v>0</v>
      </c>
      <c r="AB102" s="189">
        <v>0</v>
      </c>
      <c r="AC102" s="189">
        <v>0</v>
      </c>
      <c r="AD102" s="189">
        <v>0</v>
      </c>
      <c r="AE102" s="189">
        <v>0</v>
      </c>
      <c r="AF102" s="189">
        <v>1</v>
      </c>
      <c r="AG102" s="190">
        <f>3052191*AF102/I102</f>
        <v>712.14704029492066</v>
      </c>
      <c r="AH102" s="189">
        <v>0</v>
      </c>
      <c r="AI102" s="189">
        <v>0</v>
      </c>
      <c r="AJ102" s="189">
        <v>0</v>
      </c>
      <c r="AK102" s="189">
        <v>0</v>
      </c>
      <c r="AL102" s="189">
        <v>0</v>
      </c>
      <c r="AM102" s="190">
        <v>0</v>
      </c>
      <c r="AN102" s="189">
        <v>0</v>
      </c>
      <c r="AO102" s="189">
        <v>0</v>
      </c>
      <c r="AP102" s="190">
        <v>0</v>
      </c>
      <c r="AQ102" s="189">
        <v>0</v>
      </c>
      <c r="AR102" s="189">
        <v>0</v>
      </c>
      <c r="AS102" s="189">
        <v>0</v>
      </c>
    </row>
    <row r="103" spans="1:45" s="182" customFormat="1" ht="36" customHeight="1" x14ac:dyDescent="0.25">
      <c r="A103" s="182">
        <v>1</v>
      </c>
      <c r="B103" s="221">
        <f>SUBTOTAL(103,$A$16:A103)</f>
        <v>88</v>
      </c>
      <c r="C103" s="183" t="s">
        <v>1081</v>
      </c>
      <c r="D103" s="184">
        <v>1962</v>
      </c>
      <c r="E103" s="184"/>
      <c r="F103" s="185" t="s">
        <v>261</v>
      </c>
      <c r="G103" s="184">
        <v>4</v>
      </c>
      <c r="H103" s="184" t="s">
        <v>305</v>
      </c>
      <c r="I103" s="173">
        <v>2135.9</v>
      </c>
      <c r="J103" s="173">
        <v>1990.6</v>
      </c>
      <c r="K103" s="173">
        <v>1990.6</v>
      </c>
      <c r="L103" s="186">
        <v>103</v>
      </c>
      <c r="M103" s="184" t="s">
        <v>259</v>
      </c>
      <c r="N103" s="184" t="s">
        <v>263</v>
      </c>
      <c r="O103" s="187" t="s">
        <v>1588</v>
      </c>
      <c r="P103" s="173">
        <v>3278227.2600000002</v>
      </c>
      <c r="Q103" s="173">
        <v>0</v>
      </c>
      <c r="R103" s="173">
        <v>0</v>
      </c>
      <c r="S103" s="173">
        <v>0</v>
      </c>
      <c r="T103" s="173">
        <v>3278227.2600000002</v>
      </c>
      <c r="U103" s="173">
        <f t="shared" si="5"/>
        <v>1534.8224448710146</v>
      </c>
      <c r="V103" s="173">
        <v>5868.8085256800414</v>
      </c>
      <c r="W103" s="188">
        <v>5868.8085256800414</v>
      </c>
      <c r="X103" s="188">
        <v>4333.986080809027</v>
      </c>
      <c r="Y103" s="188">
        <f t="shared" si="7"/>
        <v>4333.986080809027</v>
      </c>
      <c r="Z103" s="189">
        <v>0</v>
      </c>
      <c r="AA103" s="189">
        <v>0</v>
      </c>
      <c r="AB103" s="189">
        <v>0</v>
      </c>
      <c r="AC103" s="189">
        <v>0</v>
      </c>
      <c r="AD103" s="189">
        <v>0</v>
      </c>
      <c r="AE103" s="189">
        <v>0</v>
      </c>
      <c r="AF103" s="189">
        <v>0</v>
      </c>
      <c r="AG103" s="190">
        <v>0</v>
      </c>
      <c r="AH103" s="189">
        <v>0</v>
      </c>
      <c r="AI103" s="189">
        <v>0</v>
      </c>
      <c r="AJ103" s="189">
        <v>0</v>
      </c>
      <c r="AK103" s="189">
        <v>0</v>
      </c>
      <c r="AL103" s="189">
        <v>1778.5</v>
      </c>
      <c r="AM103" s="190">
        <f>7048.18*AL103/I103</f>
        <v>5868.8085256800414</v>
      </c>
      <c r="AN103" s="189">
        <v>0</v>
      </c>
      <c r="AO103" s="189">
        <v>0</v>
      </c>
      <c r="AP103" s="190">
        <v>0</v>
      </c>
      <c r="AQ103" s="189">
        <v>0</v>
      </c>
      <c r="AR103" s="189">
        <v>0</v>
      </c>
      <c r="AS103" s="189">
        <v>0</v>
      </c>
    </row>
    <row r="104" spans="1:45" s="182" customFormat="1" ht="36" customHeight="1" x14ac:dyDescent="0.25">
      <c r="A104" s="182">
        <v>1</v>
      </c>
      <c r="B104" s="221">
        <f>SUBTOTAL(103,$A$16:A104)</f>
        <v>89</v>
      </c>
      <c r="C104" s="183" t="s">
        <v>517</v>
      </c>
      <c r="D104" s="184">
        <v>1994</v>
      </c>
      <c r="E104" s="184"/>
      <c r="F104" s="185" t="s">
        <v>304</v>
      </c>
      <c r="G104" s="184">
        <v>9</v>
      </c>
      <c r="H104" s="184" t="s">
        <v>297</v>
      </c>
      <c r="I104" s="173">
        <v>2342.1999999999998</v>
      </c>
      <c r="J104" s="173">
        <v>2320.3000000000002</v>
      </c>
      <c r="K104" s="173">
        <v>2280.8000000000002</v>
      </c>
      <c r="L104" s="186">
        <v>147</v>
      </c>
      <c r="M104" s="184" t="s">
        <v>259</v>
      </c>
      <c r="N104" s="184" t="s">
        <v>263</v>
      </c>
      <c r="O104" s="187" t="s">
        <v>1338</v>
      </c>
      <c r="P104" s="173">
        <v>1702747.3199999998</v>
      </c>
      <c r="Q104" s="173">
        <v>0</v>
      </c>
      <c r="R104" s="173">
        <v>0</v>
      </c>
      <c r="S104" s="173">
        <v>0</v>
      </c>
      <c r="T104" s="173">
        <v>1702747.3199999998</v>
      </c>
      <c r="U104" s="173">
        <f t="shared" si="5"/>
        <v>726.98630347536505</v>
      </c>
      <c r="V104" s="173">
        <v>1049.355306976347</v>
      </c>
      <c r="W104" s="188">
        <v>1049.355306976347</v>
      </c>
      <c r="X104" s="188">
        <v>322.36900350098199</v>
      </c>
      <c r="Y104" s="188">
        <f t="shared" si="7"/>
        <v>322.36900350098199</v>
      </c>
      <c r="Z104" s="189">
        <v>0</v>
      </c>
      <c r="AA104" s="189">
        <v>0</v>
      </c>
      <c r="AB104" s="189">
        <v>0</v>
      </c>
      <c r="AC104" s="189">
        <v>0</v>
      </c>
      <c r="AD104" s="189">
        <v>0</v>
      </c>
      <c r="AE104" s="189">
        <v>0</v>
      </c>
      <c r="AF104" s="189">
        <v>1</v>
      </c>
      <c r="AG104" s="190">
        <f t="shared" ref="AG104:AG106" si="10">2457800*AF104/I104</f>
        <v>1049.355306976347</v>
      </c>
      <c r="AH104" s="189">
        <v>0</v>
      </c>
      <c r="AI104" s="189">
        <v>0</v>
      </c>
      <c r="AJ104" s="189">
        <v>0</v>
      </c>
      <c r="AK104" s="189">
        <v>0</v>
      </c>
      <c r="AL104" s="189">
        <v>0</v>
      </c>
      <c r="AM104" s="190">
        <v>0</v>
      </c>
      <c r="AN104" s="189">
        <v>0</v>
      </c>
      <c r="AO104" s="189">
        <v>0</v>
      </c>
      <c r="AP104" s="190">
        <v>0</v>
      </c>
      <c r="AQ104" s="189">
        <v>0</v>
      </c>
      <c r="AR104" s="189">
        <v>0</v>
      </c>
      <c r="AS104" s="189">
        <v>0</v>
      </c>
    </row>
    <row r="105" spans="1:45" s="182" customFormat="1" ht="36" customHeight="1" x14ac:dyDescent="0.25">
      <c r="A105" s="182">
        <v>1</v>
      </c>
      <c r="B105" s="221">
        <f>SUBTOTAL(103,$A$16:A105)</f>
        <v>90</v>
      </c>
      <c r="C105" s="183" t="s">
        <v>518</v>
      </c>
      <c r="D105" s="184">
        <v>1995</v>
      </c>
      <c r="E105" s="184"/>
      <c r="F105" s="185" t="s">
        <v>304</v>
      </c>
      <c r="G105" s="184">
        <v>9</v>
      </c>
      <c r="H105" s="184" t="s">
        <v>297</v>
      </c>
      <c r="I105" s="173">
        <v>3212.7</v>
      </c>
      <c r="J105" s="173">
        <v>2297.9</v>
      </c>
      <c r="K105" s="173">
        <v>2290.8000000000002</v>
      </c>
      <c r="L105" s="186">
        <v>116</v>
      </c>
      <c r="M105" s="184" t="s">
        <v>259</v>
      </c>
      <c r="N105" s="184" t="s">
        <v>263</v>
      </c>
      <c r="O105" s="187" t="s">
        <v>1338</v>
      </c>
      <c r="P105" s="173">
        <v>1698388.8199999998</v>
      </c>
      <c r="Q105" s="173">
        <v>0</v>
      </c>
      <c r="R105" s="173">
        <v>0</v>
      </c>
      <c r="S105" s="173">
        <v>0</v>
      </c>
      <c r="T105" s="173">
        <v>1698388.8199999998</v>
      </c>
      <c r="U105" s="173">
        <f t="shared" si="5"/>
        <v>528.64843278239482</v>
      </c>
      <c r="V105" s="173">
        <v>765.02630186447539</v>
      </c>
      <c r="W105" s="188">
        <v>765.02630186447539</v>
      </c>
      <c r="X105" s="188">
        <v>236.37786908208057</v>
      </c>
      <c r="Y105" s="188">
        <f t="shared" si="7"/>
        <v>236.37786908208057</v>
      </c>
      <c r="Z105" s="189">
        <v>0</v>
      </c>
      <c r="AA105" s="189">
        <v>0</v>
      </c>
      <c r="AB105" s="189">
        <v>0</v>
      </c>
      <c r="AC105" s="189">
        <v>0</v>
      </c>
      <c r="AD105" s="189">
        <v>0</v>
      </c>
      <c r="AE105" s="189">
        <v>0</v>
      </c>
      <c r="AF105" s="189">
        <v>1</v>
      </c>
      <c r="AG105" s="190">
        <f t="shared" si="10"/>
        <v>765.02630186447539</v>
      </c>
      <c r="AH105" s="189">
        <v>0</v>
      </c>
      <c r="AI105" s="189">
        <v>0</v>
      </c>
      <c r="AJ105" s="189">
        <v>0</v>
      </c>
      <c r="AK105" s="189">
        <v>0</v>
      </c>
      <c r="AL105" s="189">
        <v>0</v>
      </c>
      <c r="AM105" s="190">
        <v>0</v>
      </c>
      <c r="AN105" s="189">
        <v>0</v>
      </c>
      <c r="AO105" s="189">
        <v>0</v>
      </c>
      <c r="AP105" s="190">
        <v>0</v>
      </c>
      <c r="AQ105" s="189">
        <v>0</v>
      </c>
      <c r="AR105" s="189">
        <v>0</v>
      </c>
      <c r="AS105" s="189">
        <v>0</v>
      </c>
    </row>
    <row r="106" spans="1:45" s="182" customFormat="1" ht="36" customHeight="1" x14ac:dyDescent="0.25">
      <c r="A106" s="182">
        <v>1</v>
      </c>
      <c r="B106" s="221">
        <f>SUBTOTAL(103,$A$16:A106)</f>
        <v>91</v>
      </c>
      <c r="C106" s="183" t="s">
        <v>1329</v>
      </c>
      <c r="D106" s="184">
        <v>1986</v>
      </c>
      <c r="E106" s="184"/>
      <c r="F106" s="185" t="s">
        <v>304</v>
      </c>
      <c r="G106" s="184">
        <v>9</v>
      </c>
      <c r="H106" s="184" t="s">
        <v>362</v>
      </c>
      <c r="I106" s="173">
        <v>14807.8</v>
      </c>
      <c r="J106" s="173">
        <v>11520.6</v>
      </c>
      <c r="K106" s="173">
        <v>11520.6</v>
      </c>
      <c r="L106" s="186">
        <v>529</v>
      </c>
      <c r="M106" s="184" t="s">
        <v>259</v>
      </c>
      <c r="N106" s="184" t="s">
        <v>263</v>
      </c>
      <c r="O106" s="187" t="s">
        <v>1051</v>
      </c>
      <c r="P106" s="173">
        <v>9902722.7999999989</v>
      </c>
      <c r="Q106" s="173">
        <v>0</v>
      </c>
      <c r="R106" s="173">
        <v>0</v>
      </c>
      <c r="S106" s="173">
        <v>0</v>
      </c>
      <c r="T106" s="173">
        <v>9902722.7999999989</v>
      </c>
      <c r="U106" s="173">
        <f t="shared" si="5"/>
        <v>668.75044233444532</v>
      </c>
      <c r="V106" s="173">
        <v>995.88054944015994</v>
      </c>
      <c r="W106" s="188">
        <v>995.88054944015994</v>
      </c>
      <c r="X106" s="188">
        <v>327.13010710571461</v>
      </c>
      <c r="Y106" s="188">
        <f t="shared" si="7"/>
        <v>327.13010710571461</v>
      </c>
      <c r="Z106" s="189">
        <v>0</v>
      </c>
      <c r="AA106" s="189">
        <v>0</v>
      </c>
      <c r="AB106" s="189">
        <v>0</v>
      </c>
      <c r="AC106" s="189">
        <v>0</v>
      </c>
      <c r="AD106" s="189">
        <v>0</v>
      </c>
      <c r="AE106" s="189">
        <v>0</v>
      </c>
      <c r="AF106" s="189">
        <v>6</v>
      </c>
      <c r="AG106" s="190">
        <f t="shared" si="10"/>
        <v>995.88054944015994</v>
      </c>
      <c r="AH106" s="189">
        <v>0</v>
      </c>
      <c r="AI106" s="189">
        <v>0</v>
      </c>
      <c r="AJ106" s="189">
        <v>0</v>
      </c>
      <c r="AK106" s="189">
        <v>0</v>
      </c>
      <c r="AL106" s="189">
        <v>0</v>
      </c>
      <c r="AM106" s="190">
        <v>0</v>
      </c>
      <c r="AN106" s="189">
        <v>0</v>
      </c>
      <c r="AO106" s="189">
        <v>0</v>
      </c>
      <c r="AP106" s="190">
        <v>0</v>
      </c>
      <c r="AQ106" s="189">
        <v>0</v>
      </c>
      <c r="AR106" s="189">
        <v>0</v>
      </c>
      <c r="AS106" s="189">
        <v>0</v>
      </c>
    </row>
    <row r="107" spans="1:45" s="182" customFormat="1" ht="36" customHeight="1" x14ac:dyDescent="0.25">
      <c r="A107" s="182">
        <v>1</v>
      </c>
      <c r="B107" s="221">
        <f>SUBTOTAL(103,$A$16:A107)</f>
        <v>92</v>
      </c>
      <c r="C107" s="183" t="s">
        <v>531</v>
      </c>
      <c r="D107" s="184">
        <v>1993</v>
      </c>
      <c r="E107" s="184"/>
      <c r="F107" s="185" t="s">
        <v>261</v>
      </c>
      <c r="G107" s="184" t="s">
        <v>2186</v>
      </c>
      <c r="H107" s="184" t="s">
        <v>350</v>
      </c>
      <c r="I107" s="173">
        <v>14780.2</v>
      </c>
      <c r="J107" s="173">
        <v>12472.3</v>
      </c>
      <c r="K107" s="173">
        <v>9302.2999999999993</v>
      </c>
      <c r="L107" s="186">
        <v>342</v>
      </c>
      <c r="M107" s="184" t="s">
        <v>259</v>
      </c>
      <c r="N107" s="184" t="s">
        <v>263</v>
      </c>
      <c r="O107" s="187" t="s">
        <v>1051</v>
      </c>
      <c r="P107" s="173">
        <v>1918155.32</v>
      </c>
      <c r="Q107" s="173">
        <v>0</v>
      </c>
      <c r="R107" s="173">
        <v>0</v>
      </c>
      <c r="S107" s="173">
        <v>0</v>
      </c>
      <c r="T107" s="173">
        <v>1918155.32</v>
      </c>
      <c r="U107" s="173">
        <f t="shared" si="5"/>
        <v>129.7787120607299</v>
      </c>
      <c r="V107" s="173">
        <v>180.0962774522672</v>
      </c>
      <c r="W107" s="188">
        <v>180.0962774522672</v>
      </c>
      <c r="X107" s="188">
        <v>50.3175653915373</v>
      </c>
      <c r="Y107" s="188">
        <f t="shared" si="7"/>
        <v>50.3175653915373</v>
      </c>
      <c r="Z107" s="189">
        <v>0</v>
      </c>
      <c r="AA107" s="189">
        <v>0</v>
      </c>
      <c r="AB107" s="189">
        <v>0</v>
      </c>
      <c r="AC107" s="189">
        <v>0</v>
      </c>
      <c r="AD107" s="189">
        <v>0</v>
      </c>
      <c r="AE107" s="189">
        <v>0</v>
      </c>
      <c r="AF107" s="189">
        <v>1</v>
      </c>
      <c r="AG107" s="190">
        <f>2661859*AF107/I107</f>
        <v>180.0962774522672</v>
      </c>
      <c r="AH107" s="189">
        <v>0</v>
      </c>
      <c r="AI107" s="189">
        <v>0</v>
      </c>
      <c r="AJ107" s="189">
        <v>0</v>
      </c>
      <c r="AK107" s="189">
        <v>0</v>
      </c>
      <c r="AL107" s="189">
        <v>0</v>
      </c>
      <c r="AM107" s="190">
        <v>0</v>
      </c>
      <c r="AN107" s="189">
        <v>0</v>
      </c>
      <c r="AO107" s="189">
        <v>0</v>
      </c>
      <c r="AP107" s="190">
        <v>0</v>
      </c>
      <c r="AQ107" s="189">
        <v>0</v>
      </c>
      <c r="AR107" s="189">
        <v>0</v>
      </c>
      <c r="AS107" s="189">
        <v>0</v>
      </c>
    </row>
    <row r="108" spans="1:45" s="182" customFormat="1" ht="36" customHeight="1" x14ac:dyDescent="0.25">
      <c r="A108" s="182">
        <v>1</v>
      </c>
      <c r="B108" s="221">
        <f>SUBTOTAL(103,$A$16:A108)</f>
        <v>93</v>
      </c>
      <c r="C108" s="183" t="s">
        <v>1050</v>
      </c>
      <c r="D108" s="184">
        <v>1989</v>
      </c>
      <c r="E108" s="184"/>
      <c r="F108" s="185" t="s">
        <v>304</v>
      </c>
      <c r="G108" s="184">
        <v>9</v>
      </c>
      <c r="H108" s="184" t="s">
        <v>301</v>
      </c>
      <c r="I108" s="173">
        <v>10574</v>
      </c>
      <c r="J108" s="173">
        <v>7454.7</v>
      </c>
      <c r="K108" s="173">
        <v>7439.2</v>
      </c>
      <c r="L108" s="186">
        <v>312</v>
      </c>
      <c r="M108" s="184" t="s">
        <v>259</v>
      </c>
      <c r="N108" s="184" t="s">
        <v>263</v>
      </c>
      <c r="O108" s="187" t="s">
        <v>1051</v>
      </c>
      <c r="P108" s="173">
        <v>7396376.3500000006</v>
      </c>
      <c r="Q108" s="173">
        <v>0</v>
      </c>
      <c r="R108" s="173">
        <v>0</v>
      </c>
      <c r="S108" s="173">
        <v>0</v>
      </c>
      <c r="T108" s="173">
        <v>7396376.3500000006</v>
      </c>
      <c r="U108" s="173">
        <f t="shared" si="5"/>
        <v>699.48707679213169</v>
      </c>
      <c r="V108" s="173">
        <v>929.75222243238136</v>
      </c>
      <c r="W108" s="188">
        <v>929.75222243238136</v>
      </c>
      <c r="X108" s="188">
        <v>230.26514564024967</v>
      </c>
      <c r="Y108" s="188">
        <f t="shared" si="7"/>
        <v>230.26514564024967</v>
      </c>
      <c r="Z108" s="189">
        <v>0</v>
      </c>
      <c r="AA108" s="189">
        <v>0</v>
      </c>
      <c r="AB108" s="189">
        <v>0</v>
      </c>
      <c r="AC108" s="189">
        <v>0</v>
      </c>
      <c r="AD108" s="189">
        <v>0</v>
      </c>
      <c r="AE108" s="189">
        <v>0</v>
      </c>
      <c r="AF108" s="189">
        <v>4</v>
      </c>
      <c r="AG108" s="190">
        <f t="shared" ref="AG108:AG109" si="11">2457800*AF108/I108</f>
        <v>929.75222243238136</v>
      </c>
      <c r="AH108" s="189">
        <v>0</v>
      </c>
      <c r="AI108" s="189">
        <v>0</v>
      </c>
      <c r="AJ108" s="189">
        <v>0</v>
      </c>
      <c r="AK108" s="189">
        <v>0</v>
      </c>
      <c r="AL108" s="189">
        <v>0</v>
      </c>
      <c r="AM108" s="190">
        <v>0</v>
      </c>
      <c r="AN108" s="189">
        <v>0</v>
      </c>
      <c r="AO108" s="189">
        <v>0</v>
      </c>
      <c r="AP108" s="190">
        <v>0</v>
      </c>
      <c r="AQ108" s="189">
        <v>0</v>
      </c>
      <c r="AR108" s="189">
        <v>0</v>
      </c>
      <c r="AS108" s="189">
        <v>0</v>
      </c>
    </row>
    <row r="109" spans="1:45" s="182" customFormat="1" ht="36" customHeight="1" x14ac:dyDescent="0.25">
      <c r="A109" s="182">
        <v>1</v>
      </c>
      <c r="B109" s="221">
        <f>SUBTOTAL(103,$A$16:A109)</f>
        <v>94</v>
      </c>
      <c r="C109" s="183" t="s">
        <v>539</v>
      </c>
      <c r="D109" s="184">
        <v>1973</v>
      </c>
      <c r="E109" s="184"/>
      <c r="F109" s="185" t="s">
        <v>304</v>
      </c>
      <c r="G109" s="184">
        <v>9</v>
      </c>
      <c r="H109" s="184" t="s">
        <v>297</v>
      </c>
      <c r="I109" s="173">
        <v>1914.68</v>
      </c>
      <c r="J109" s="173">
        <v>1914.68</v>
      </c>
      <c r="K109" s="173">
        <v>1914.68</v>
      </c>
      <c r="L109" s="186">
        <v>103</v>
      </c>
      <c r="M109" s="184" t="s">
        <v>259</v>
      </c>
      <c r="N109" s="184" t="s">
        <v>263</v>
      </c>
      <c r="O109" s="187" t="s">
        <v>1338</v>
      </c>
      <c r="P109" s="173">
        <v>1901891.1600000001</v>
      </c>
      <c r="Q109" s="173">
        <v>0</v>
      </c>
      <c r="R109" s="173">
        <v>0</v>
      </c>
      <c r="S109" s="173">
        <v>0</v>
      </c>
      <c r="T109" s="173">
        <v>1901891.1600000001</v>
      </c>
      <c r="U109" s="173">
        <f t="shared" si="5"/>
        <v>993.3206384356655</v>
      </c>
      <c r="V109" s="173">
        <v>1283.6609772912445</v>
      </c>
      <c r="W109" s="188">
        <v>1283.6609772912445</v>
      </c>
      <c r="X109" s="188">
        <v>290.34033885557903</v>
      </c>
      <c r="Y109" s="188">
        <f t="shared" si="7"/>
        <v>290.34033885557903</v>
      </c>
      <c r="Z109" s="189">
        <v>0</v>
      </c>
      <c r="AA109" s="189">
        <v>0</v>
      </c>
      <c r="AB109" s="189">
        <v>0</v>
      </c>
      <c r="AC109" s="189">
        <v>0</v>
      </c>
      <c r="AD109" s="189">
        <v>0</v>
      </c>
      <c r="AE109" s="189">
        <v>0</v>
      </c>
      <c r="AF109" s="189">
        <v>1</v>
      </c>
      <c r="AG109" s="190">
        <f t="shared" si="11"/>
        <v>1283.6609772912445</v>
      </c>
      <c r="AH109" s="189">
        <v>0</v>
      </c>
      <c r="AI109" s="189">
        <v>0</v>
      </c>
      <c r="AJ109" s="189">
        <v>0</v>
      </c>
      <c r="AK109" s="189">
        <v>0</v>
      </c>
      <c r="AL109" s="189">
        <v>0</v>
      </c>
      <c r="AM109" s="190">
        <v>0</v>
      </c>
      <c r="AN109" s="189">
        <v>0</v>
      </c>
      <c r="AO109" s="189">
        <v>0</v>
      </c>
      <c r="AP109" s="190">
        <v>0</v>
      </c>
      <c r="AQ109" s="189">
        <v>0</v>
      </c>
      <c r="AR109" s="189">
        <v>0</v>
      </c>
      <c r="AS109" s="189">
        <v>0</v>
      </c>
    </row>
    <row r="110" spans="1:45" s="182" customFormat="1" ht="36" customHeight="1" x14ac:dyDescent="0.25">
      <c r="A110" s="182">
        <v>1</v>
      </c>
      <c r="B110" s="221">
        <f>SUBTOTAL(103,$A$16:A110)</f>
        <v>95</v>
      </c>
      <c r="C110" s="183" t="s">
        <v>1078</v>
      </c>
      <c r="D110" s="184">
        <v>1960</v>
      </c>
      <c r="E110" s="184"/>
      <c r="F110" s="185" t="s">
        <v>1524</v>
      </c>
      <c r="G110" s="184" t="s">
        <v>305</v>
      </c>
      <c r="H110" s="184" t="s">
        <v>296</v>
      </c>
      <c r="I110" s="197">
        <v>969.7</v>
      </c>
      <c r="J110" s="197">
        <v>627.4</v>
      </c>
      <c r="K110" s="197">
        <v>627.4</v>
      </c>
      <c r="L110" s="186">
        <v>38</v>
      </c>
      <c r="M110" s="184" t="s">
        <v>259</v>
      </c>
      <c r="N110" s="184" t="s">
        <v>263</v>
      </c>
      <c r="O110" s="187" t="s">
        <v>2187</v>
      </c>
      <c r="P110" s="173">
        <v>814287.52</v>
      </c>
      <c r="Q110" s="173">
        <v>0</v>
      </c>
      <c r="R110" s="173">
        <v>0</v>
      </c>
      <c r="S110" s="173">
        <v>0</v>
      </c>
      <c r="T110" s="173">
        <v>814287.52</v>
      </c>
      <c r="U110" s="173">
        <f t="shared" si="5"/>
        <v>839.73138083943491</v>
      </c>
      <c r="V110" s="173">
        <v>4818.3465187171296</v>
      </c>
      <c r="W110" s="188">
        <v>4818.3465187171296</v>
      </c>
      <c r="X110" s="188">
        <v>3978.6151378776949</v>
      </c>
      <c r="Y110" s="188">
        <f t="shared" si="7"/>
        <v>3978.6151378776949</v>
      </c>
      <c r="Z110" s="189">
        <v>0</v>
      </c>
      <c r="AA110" s="189">
        <v>0</v>
      </c>
      <c r="AB110" s="189">
        <v>0</v>
      </c>
      <c r="AC110" s="189">
        <v>0</v>
      </c>
      <c r="AD110" s="189">
        <v>0</v>
      </c>
      <c r="AE110" s="189">
        <v>0</v>
      </c>
      <c r="AF110" s="189">
        <v>0</v>
      </c>
      <c r="AG110" s="190">
        <v>0</v>
      </c>
      <c r="AH110" s="189">
        <v>523.98</v>
      </c>
      <c r="AI110" s="190">
        <f>8917.04*AH110/I110</f>
        <v>4818.3465187171296</v>
      </c>
      <c r="AJ110" s="189">
        <v>0</v>
      </c>
      <c r="AK110" s="189">
        <v>0</v>
      </c>
      <c r="AL110" s="189">
        <v>0</v>
      </c>
      <c r="AM110" s="190">
        <v>0</v>
      </c>
      <c r="AN110" s="189">
        <v>0</v>
      </c>
      <c r="AO110" s="189">
        <v>0</v>
      </c>
      <c r="AP110" s="190">
        <v>0</v>
      </c>
      <c r="AQ110" s="189">
        <v>0</v>
      </c>
      <c r="AR110" s="189">
        <v>0</v>
      </c>
      <c r="AS110" s="189">
        <v>0</v>
      </c>
    </row>
    <row r="111" spans="1:45" s="182" customFormat="1" ht="36" customHeight="1" x14ac:dyDescent="0.25">
      <c r="A111" s="182">
        <v>1</v>
      </c>
      <c r="B111" s="221">
        <f>SUBTOTAL(103,$A$16:A111)</f>
        <v>96</v>
      </c>
      <c r="C111" s="183" t="s">
        <v>1090</v>
      </c>
      <c r="D111" s="184">
        <v>1962</v>
      </c>
      <c r="E111" s="184"/>
      <c r="F111" s="185" t="s">
        <v>261</v>
      </c>
      <c r="G111" s="184">
        <v>2</v>
      </c>
      <c r="H111" s="184" t="s">
        <v>296</v>
      </c>
      <c r="I111" s="197">
        <v>628.29999999999995</v>
      </c>
      <c r="J111" s="197">
        <v>628.29999999999995</v>
      </c>
      <c r="K111" s="197">
        <v>628.29999999999995</v>
      </c>
      <c r="L111" s="186">
        <v>38</v>
      </c>
      <c r="M111" s="184" t="s">
        <v>259</v>
      </c>
      <c r="N111" s="184" t="s">
        <v>260</v>
      </c>
      <c r="O111" s="187" t="s">
        <v>1276</v>
      </c>
      <c r="P111" s="173">
        <v>52271.7</v>
      </c>
      <c r="Q111" s="173">
        <v>0</v>
      </c>
      <c r="R111" s="173">
        <v>0</v>
      </c>
      <c r="S111" s="173">
        <v>0</v>
      </c>
      <c r="T111" s="173">
        <v>52271.7</v>
      </c>
      <c r="U111" s="173">
        <f t="shared" si="5"/>
        <v>83.195448034378487</v>
      </c>
      <c r="V111" s="173">
        <v>83.195448034378487</v>
      </c>
      <c r="W111" s="188">
        <v>83.195448034378487</v>
      </c>
      <c r="X111" s="188">
        <v>0</v>
      </c>
      <c r="Y111" s="188">
        <f t="shared" si="7"/>
        <v>0</v>
      </c>
      <c r="Z111" s="189">
        <v>0</v>
      </c>
      <c r="AA111" s="189">
        <v>0</v>
      </c>
      <c r="AB111" s="189">
        <v>0</v>
      </c>
      <c r="AC111" s="189">
        <v>0</v>
      </c>
      <c r="AD111" s="189">
        <v>0</v>
      </c>
      <c r="AE111" s="189">
        <v>0</v>
      </c>
      <c r="AF111" s="189">
        <v>0</v>
      </c>
      <c r="AG111" s="190">
        <v>0</v>
      </c>
      <c r="AH111" s="189">
        <v>0</v>
      </c>
      <c r="AI111" s="189">
        <v>0</v>
      </c>
      <c r="AJ111" s="189">
        <v>0</v>
      </c>
      <c r="AK111" s="189">
        <v>0</v>
      </c>
      <c r="AL111" s="189">
        <v>0</v>
      </c>
      <c r="AM111" s="190">
        <v>0</v>
      </c>
      <c r="AN111" s="189">
        <v>0</v>
      </c>
      <c r="AO111" s="189">
        <v>0</v>
      </c>
      <c r="AP111" s="190">
        <v>0</v>
      </c>
      <c r="AQ111" s="189">
        <v>0</v>
      </c>
      <c r="AR111" s="189">
        <v>0</v>
      </c>
      <c r="AS111" s="189">
        <v>0</v>
      </c>
    </row>
    <row r="112" spans="1:45" s="182" customFormat="1" ht="36" customHeight="1" x14ac:dyDescent="0.25">
      <c r="A112" s="182">
        <v>1</v>
      </c>
      <c r="B112" s="221">
        <f>SUBTOTAL(103,$A$16:A112)</f>
        <v>97</v>
      </c>
      <c r="C112" s="183" t="s">
        <v>470</v>
      </c>
      <c r="D112" s="184">
        <v>1969</v>
      </c>
      <c r="E112" s="184"/>
      <c r="F112" s="185" t="s">
        <v>261</v>
      </c>
      <c r="G112" s="184">
        <v>5</v>
      </c>
      <c r="H112" s="184" t="s">
        <v>301</v>
      </c>
      <c r="I112" s="197">
        <v>3463.9</v>
      </c>
      <c r="J112" s="197">
        <v>3172.1</v>
      </c>
      <c r="K112" s="197">
        <v>3012</v>
      </c>
      <c r="L112" s="186">
        <v>132</v>
      </c>
      <c r="M112" s="184" t="s">
        <v>259</v>
      </c>
      <c r="N112" s="184" t="s">
        <v>263</v>
      </c>
      <c r="O112" s="187" t="s">
        <v>1051</v>
      </c>
      <c r="P112" s="173">
        <v>83051.86</v>
      </c>
      <c r="Q112" s="173">
        <v>0</v>
      </c>
      <c r="R112" s="173">
        <v>0</v>
      </c>
      <c r="S112" s="173">
        <v>0</v>
      </c>
      <c r="T112" s="173">
        <v>83051.86</v>
      </c>
      <c r="U112" s="173">
        <f t="shared" si="5"/>
        <v>23.976402321083171</v>
      </c>
      <c r="V112" s="173">
        <v>23.976402321083171</v>
      </c>
      <c r="W112" s="188">
        <v>23.976402321083171</v>
      </c>
      <c r="X112" s="188">
        <v>0</v>
      </c>
      <c r="Y112" s="188">
        <f t="shared" si="7"/>
        <v>0</v>
      </c>
      <c r="Z112" s="189">
        <v>0</v>
      </c>
      <c r="AA112" s="189">
        <v>0</v>
      </c>
      <c r="AB112" s="189">
        <v>0</v>
      </c>
      <c r="AC112" s="189">
        <v>0</v>
      </c>
      <c r="AD112" s="189">
        <v>0</v>
      </c>
      <c r="AE112" s="189">
        <v>0</v>
      </c>
      <c r="AF112" s="189">
        <v>0</v>
      </c>
      <c r="AG112" s="190">
        <v>0</v>
      </c>
      <c r="AH112" s="189">
        <v>0</v>
      </c>
      <c r="AI112" s="189">
        <v>0</v>
      </c>
      <c r="AJ112" s="189">
        <v>0</v>
      </c>
      <c r="AK112" s="189">
        <v>0</v>
      </c>
      <c r="AL112" s="189">
        <v>0</v>
      </c>
      <c r="AM112" s="190">
        <v>0</v>
      </c>
      <c r="AN112" s="189">
        <v>0</v>
      </c>
      <c r="AO112" s="189">
        <v>0</v>
      </c>
      <c r="AP112" s="190">
        <v>0</v>
      </c>
      <c r="AQ112" s="189">
        <v>0</v>
      </c>
      <c r="AR112" s="189">
        <v>0</v>
      </c>
      <c r="AS112" s="189">
        <v>0</v>
      </c>
    </row>
    <row r="113" spans="1:45" s="182" customFormat="1" ht="36" customHeight="1" x14ac:dyDescent="0.25">
      <c r="A113" s="182">
        <v>1</v>
      </c>
      <c r="B113" s="221">
        <f>SUBTOTAL(103,$A$16:A113)</f>
        <v>98</v>
      </c>
      <c r="C113" s="183" t="s">
        <v>1091</v>
      </c>
      <c r="D113" s="184">
        <v>1964</v>
      </c>
      <c r="E113" s="184"/>
      <c r="F113" s="185" t="s">
        <v>261</v>
      </c>
      <c r="G113" s="184">
        <v>2</v>
      </c>
      <c r="H113" s="184" t="s">
        <v>296</v>
      </c>
      <c r="I113" s="197">
        <v>669.2</v>
      </c>
      <c r="J113" s="197">
        <v>667</v>
      </c>
      <c r="K113" s="197">
        <v>667</v>
      </c>
      <c r="L113" s="186">
        <v>30</v>
      </c>
      <c r="M113" s="184" t="s">
        <v>259</v>
      </c>
      <c r="N113" s="184" t="s">
        <v>263</v>
      </c>
      <c r="O113" s="187" t="s">
        <v>1276</v>
      </c>
      <c r="P113" s="173">
        <v>50689.120000000003</v>
      </c>
      <c r="Q113" s="173">
        <v>0</v>
      </c>
      <c r="R113" s="173">
        <v>0</v>
      </c>
      <c r="S113" s="173">
        <v>0</v>
      </c>
      <c r="T113" s="173">
        <v>50689.120000000003</v>
      </c>
      <c r="U113" s="173">
        <f t="shared" si="5"/>
        <v>75.745845786013149</v>
      </c>
      <c r="V113" s="173">
        <v>75.745845786013149</v>
      </c>
      <c r="W113" s="188">
        <v>75.745845786013149</v>
      </c>
      <c r="X113" s="188">
        <v>0</v>
      </c>
      <c r="Y113" s="188">
        <f t="shared" si="7"/>
        <v>0</v>
      </c>
      <c r="Z113" s="189">
        <v>0</v>
      </c>
      <c r="AA113" s="189">
        <v>0</v>
      </c>
      <c r="AB113" s="189">
        <v>0</v>
      </c>
      <c r="AC113" s="189">
        <v>0</v>
      </c>
      <c r="AD113" s="189">
        <v>0</v>
      </c>
      <c r="AE113" s="189">
        <v>0</v>
      </c>
      <c r="AF113" s="189">
        <v>0</v>
      </c>
      <c r="AG113" s="190">
        <v>0</v>
      </c>
      <c r="AH113" s="189">
        <v>0</v>
      </c>
      <c r="AI113" s="189">
        <v>0</v>
      </c>
      <c r="AJ113" s="189">
        <v>0</v>
      </c>
      <c r="AK113" s="189">
        <v>0</v>
      </c>
      <c r="AL113" s="189">
        <v>0</v>
      </c>
      <c r="AM113" s="190">
        <v>0</v>
      </c>
      <c r="AN113" s="189">
        <v>0</v>
      </c>
      <c r="AO113" s="189">
        <v>0</v>
      </c>
      <c r="AP113" s="190">
        <v>0</v>
      </c>
      <c r="AQ113" s="189">
        <v>0</v>
      </c>
      <c r="AR113" s="189">
        <v>0</v>
      </c>
      <c r="AS113" s="189">
        <v>0</v>
      </c>
    </row>
    <row r="114" spans="1:45" s="182" customFormat="1" ht="36" customHeight="1" x14ac:dyDescent="0.25">
      <c r="A114" s="182">
        <v>1</v>
      </c>
      <c r="B114" s="221">
        <f>SUBTOTAL(103,$A$16:A114)</f>
        <v>99</v>
      </c>
      <c r="C114" s="183" t="s">
        <v>484</v>
      </c>
      <c r="D114" s="184">
        <v>1960</v>
      </c>
      <c r="E114" s="184"/>
      <c r="F114" s="185" t="s">
        <v>261</v>
      </c>
      <c r="G114" s="184">
        <v>5</v>
      </c>
      <c r="H114" s="184" t="s">
        <v>305</v>
      </c>
      <c r="I114" s="197">
        <v>3202.4</v>
      </c>
      <c r="J114" s="197">
        <v>2438.9</v>
      </c>
      <c r="K114" s="197">
        <v>2438.9</v>
      </c>
      <c r="L114" s="186">
        <v>120</v>
      </c>
      <c r="M114" s="184" t="s">
        <v>259</v>
      </c>
      <c r="N114" s="184" t="s">
        <v>263</v>
      </c>
      <c r="O114" s="187" t="s">
        <v>1051</v>
      </c>
      <c r="P114" s="173">
        <v>95587.09</v>
      </c>
      <c r="Q114" s="173">
        <v>0</v>
      </c>
      <c r="R114" s="173">
        <v>0</v>
      </c>
      <c r="S114" s="173">
        <v>0</v>
      </c>
      <c r="T114" s="173">
        <v>95587.09</v>
      </c>
      <c r="U114" s="173">
        <f t="shared" si="5"/>
        <v>29.848579190607044</v>
      </c>
      <c r="V114" s="173">
        <v>29.848579190607044</v>
      </c>
      <c r="W114" s="188">
        <v>29.848579190607044</v>
      </c>
      <c r="X114" s="188">
        <v>0</v>
      </c>
      <c r="Y114" s="188">
        <f t="shared" si="7"/>
        <v>0</v>
      </c>
      <c r="Z114" s="189">
        <v>0</v>
      </c>
      <c r="AA114" s="189">
        <v>0</v>
      </c>
      <c r="AB114" s="189">
        <v>0</v>
      </c>
      <c r="AC114" s="189">
        <v>0</v>
      </c>
      <c r="AD114" s="189">
        <v>0</v>
      </c>
      <c r="AE114" s="189">
        <v>0</v>
      </c>
      <c r="AF114" s="189">
        <v>0</v>
      </c>
      <c r="AG114" s="190">
        <v>0</v>
      </c>
      <c r="AH114" s="189">
        <v>0</v>
      </c>
      <c r="AI114" s="189">
        <v>0</v>
      </c>
      <c r="AJ114" s="189">
        <v>0</v>
      </c>
      <c r="AK114" s="189">
        <v>0</v>
      </c>
      <c r="AL114" s="189">
        <v>0</v>
      </c>
      <c r="AM114" s="190">
        <v>0</v>
      </c>
      <c r="AN114" s="189">
        <v>0</v>
      </c>
      <c r="AO114" s="189">
        <v>0</v>
      </c>
      <c r="AP114" s="190">
        <v>0</v>
      </c>
      <c r="AQ114" s="189">
        <v>0</v>
      </c>
      <c r="AR114" s="189">
        <v>0</v>
      </c>
      <c r="AS114" s="189">
        <v>0</v>
      </c>
    </row>
    <row r="115" spans="1:45" s="182" customFormat="1" ht="36" customHeight="1" x14ac:dyDescent="0.25">
      <c r="A115" s="182">
        <v>1</v>
      </c>
      <c r="B115" s="221">
        <f>SUBTOTAL(103,$A$16:A115)</f>
        <v>100</v>
      </c>
      <c r="C115" s="183" t="s">
        <v>1029</v>
      </c>
      <c r="D115" s="184">
        <v>1941</v>
      </c>
      <c r="E115" s="184"/>
      <c r="F115" s="185" t="s">
        <v>261</v>
      </c>
      <c r="G115" s="184">
        <v>3</v>
      </c>
      <c r="H115" s="184" t="s">
        <v>296</v>
      </c>
      <c r="I115" s="197">
        <v>1265</v>
      </c>
      <c r="J115" s="197">
        <v>1152.5999999999999</v>
      </c>
      <c r="K115" s="197">
        <v>1105.5</v>
      </c>
      <c r="L115" s="186">
        <v>60</v>
      </c>
      <c r="M115" s="184" t="s">
        <v>259</v>
      </c>
      <c r="N115" s="184" t="s">
        <v>263</v>
      </c>
      <c r="O115" s="187" t="s">
        <v>1037</v>
      </c>
      <c r="P115" s="173">
        <v>79784.160000000003</v>
      </c>
      <c r="Q115" s="173">
        <v>0</v>
      </c>
      <c r="R115" s="173">
        <v>0</v>
      </c>
      <c r="S115" s="173">
        <v>0</v>
      </c>
      <c r="T115" s="173">
        <v>79784.160000000003</v>
      </c>
      <c r="U115" s="173">
        <f t="shared" si="5"/>
        <v>63.070482213438737</v>
      </c>
      <c r="V115" s="173">
        <v>63.070482213438737</v>
      </c>
      <c r="W115" s="188">
        <v>63.070482213438737</v>
      </c>
      <c r="X115" s="188">
        <v>0</v>
      </c>
      <c r="Y115" s="188">
        <f t="shared" si="7"/>
        <v>0</v>
      </c>
      <c r="Z115" s="189">
        <v>0</v>
      </c>
      <c r="AA115" s="189">
        <v>0</v>
      </c>
      <c r="AB115" s="189">
        <v>0</v>
      </c>
      <c r="AC115" s="189">
        <v>0</v>
      </c>
      <c r="AD115" s="189">
        <v>0</v>
      </c>
      <c r="AE115" s="189">
        <v>0</v>
      </c>
      <c r="AF115" s="189">
        <v>0</v>
      </c>
      <c r="AG115" s="190">
        <v>0</v>
      </c>
      <c r="AH115" s="189">
        <v>0</v>
      </c>
      <c r="AI115" s="189">
        <v>0</v>
      </c>
      <c r="AJ115" s="189">
        <v>0</v>
      </c>
      <c r="AK115" s="189">
        <v>0</v>
      </c>
      <c r="AL115" s="189">
        <v>0</v>
      </c>
      <c r="AM115" s="190">
        <v>0</v>
      </c>
      <c r="AN115" s="189">
        <v>0</v>
      </c>
      <c r="AO115" s="189">
        <v>0</v>
      </c>
      <c r="AP115" s="190">
        <v>0</v>
      </c>
      <c r="AQ115" s="189">
        <v>0</v>
      </c>
      <c r="AR115" s="189">
        <v>0</v>
      </c>
      <c r="AS115" s="189">
        <v>0</v>
      </c>
    </row>
    <row r="116" spans="1:45" s="182" customFormat="1" ht="36" customHeight="1" x14ac:dyDescent="0.25">
      <c r="A116" s="182">
        <v>1</v>
      </c>
      <c r="B116" s="221">
        <f>SUBTOTAL(103,$A$16:A116)</f>
        <v>101</v>
      </c>
      <c r="C116" s="183" t="s">
        <v>1353</v>
      </c>
      <c r="D116" s="184">
        <v>1961</v>
      </c>
      <c r="E116" s="184"/>
      <c r="F116" s="185" t="s">
        <v>261</v>
      </c>
      <c r="G116" s="184" t="s">
        <v>362</v>
      </c>
      <c r="H116" s="184" t="s">
        <v>305</v>
      </c>
      <c r="I116" s="197">
        <v>2941.6</v>
      </c>
      <c r="J116" s="197">
        <v>2564.1</v>
      </c>
      <c r="K116" s="197">
        <v>2365.9</v>
      </c>
      <c r="L116" s="186">
        <v>130</v>
      </c>
      <c r="M116" s="184" t="s">
        <v>259</v>
      </c>
      <c r="N116" s="184" t="s">
        <v>263</v>
      </c>
      <c r="O116" s="187" t="s">
        <v>1337</v>
      </c>
      <c r="P116" s="173">
        <v>71679.100000000006</v>
      </c>
      <c r="Q116" s="173">
        <v>0</v>
      </c>
      <c r="R116" s="173">
        <v>0</v>
      </c>
      <c r="S116" s="173">
        <v>0</v>
      </c>
      <c r="T116" s="173">
        <v>71679.100000000006</v>
      </c>
      <c r="U116" s="173">
        <f t="shared" si="5"/>
        <v>24.367385096546101</v>
      </c>
      <c r="V116" s="173">
        <v>24.367385096546101</v>
      </c>
      <c r="W116" s="188">
        <v>24.367385096546101</v>
      </c>
      <c r="X116" s="188">
        <v>0</v>
      </c>
      <c r="Y116" s="188">
        <f t="shared" si="7"/>
        <v>0</v>
      </c>
      <c r="Z116" s="189">
        <v>0</v>
      </c>
      <c r="AA116" s="189">
        <v>0</v>
      </c>
      <c r="AB116" s="189">
        <v>0</v>
      </c>
      <c r="AC116" s="189">
        <v>0</v>
      </c>
      <c r="AD116" s="189">
        <v>0</v>
      </c>
      <c r="AE116" s="189">
        <v>0</v>
      </c>
      <c r="AF116" s="189">
        <v>0</v>
      </c>
      <c r="AG116" s="190">
        <v>0</v>
      </c>
      <c r="AH116" s="189">
        <v>0</v>
      </c>
      <c r="AI116" s="189">
        <v>0</v>
      </c>
      <c r="AJ116" s="189">
        <v>0</v>
      </c>
      <c r="AK116" s="189">
        <v>0</v>
      </c>
      <c r="AL116" s="189">
        <v>0</v>
      </c>
      <c r="AM116" s="190">
        <v>0</v>
      </c>
      <c r="AN116" s="189">
        <v>0</v>
      </c>
      <c r="AO116" s="189">
        <v>0</v>
      </c>
      <c r="AP116" s="190">
        <v>0</v>
      </c>
      <c r="AQ116" s="189">
        <v>0</v>
      </c>
      <c r="AR116" s="189">
        <v>0</v>
      </c>
      <c r="AS116" s="189">
        <v>0</v>
      </c>
    </row>
    <row r="117" spans="1:45" s="182" customFormat="1" ht="36" customHeight="1" x14ac:dyDescent="0.25">
      <c r="A117" s="182">
        <v>1</v>
      </c>
      <c r="B117" s="221">
        <f>SUBTOTAL(103,$A$16:A117)</f>
        <v>102</v>
      </c>
      <c r="C117" s="183" t="s">
        <v>1326</v>
      </c>
      <c r="D117" s="184">
        <v>1973</v>
      </c>
      <c r="E117" s="184"/>
      <c r="F117" s="185" t="s">
        <v>261</v>
      </c>
      <c r="G117" s="184">
        <v>9</v>
      </c>
      <c r="H117" s="184" t="s">
        <v>297</v>
      </c>
      <c r="I117" s="197">
        <v>1958.4</v>
      </c>
      <c r="J117" s="197">
        <v>1958.4</v>
      </c>
      <c r="K117" s="197">
        <v>1941.8</v>
      </c>
      <c r="L117" s="186">
        <v>92</v>
      </c>
      <c r="M117" s="184" t="s">
        <v>259</v>
      </c>
      <c r="N117" s="184" t="s">
        <v>263</v>
      </c>
      <c r="O117" s="187" t="s">
        <v>1338</v>
      </c>
      <c r="P117" s="173">
        <v>55904.38</v>
      </c>
      <c r="Q117" s="173">
        <v>0</v>
      </c>
      <c r="R117" s="173">
        <v>0</v>
      </c>
      <c r="S117" s="173">
        <v>0</v>
      </c>
      <c r="T117" s="173">
        <v>55904.38</v>
      </c>
      <c r="U117" s="173">
        <f t="shared" si="5"/>
        <v>28.545945669934639</v>
      </c>
      <c r="V117" s="173">
        <v>28.545945669934639</v>
      </c>
      <c r="W117" s="188">
        <v>28.545945669934639</v>
      </c>
      <c r="X117" s="188">
        <v>0</v>
      </c>
      <c r="Y117" s="188">
        <f t="shared" si="7"/>
        <v>0</v>
      </c>
      <c r="Z117" s="189">
        <v>0</v>
      </c>
      <c r="AA117" s="189">
        <v>0</v>
      </c>
      <c r="AB117" s="189">
        <v>0</v>
      </c>
      <c r="AC117" s="189">
        <v>0</v>
      </c>
      <c r="AD117" s="189">
        <v>0</v>
      </c>
      <c r="AE117" s="189">
        <v>0</v>
      </c>
      <c r="AF117" s="189">
        <v>0</v>
      </c>
      <c r="AG117" s="190">
        <v>0</v>
      </c>
      <c r="AH117" s="189">
        <v>0</v>
      </c>
      <c r="AI117" s="189">
        <v>0</v>
      </c>
      <c r="AJ117" s="189">
        <v>0</v>
      </c>
      <c r="AK117" s="189">
        <v>0</v>
      </c>
      <c r="AL117" s="189">
        <v>0</v>
      </c>
      <c r="AM117" s="190">
        <v>0</v>
      </c>
      <c r="AN117" s="189">
        <v>0</v>
      </c>
      <c r="AO117" s="189">
        <v>0</v>
      </c>
      <c r="AP117" s="190">
        <v>0</v>
      </c>
      <c r="AQ117" s="189">
        <v>0</v>
      </c>
      <c r="AR117" s="189">
        <v>0</v>
      </c>
      <c r="AS117" s="189">
        <v>0</v>
      </c>
    </row>
    <row r="118" spans="1:45" s="182" customFormat="1" ht="36" customHeight="1" x14ac:dyDescent="0.25">
      <c r="A118" s="182">
        <v>1</v>
      </c>
      <c r="B118" s="221">
        <f>SUBTOTAL(103,$A$16:A118)</f>
        <v>103</v>
      </c>
      <c r="C118" s="183" t="s">
        <v>1630</v>
      </c>
      <c r="D118" s="184">
        <v>1989</v>
      </c>
      <c r="E118" s="184"/>
      <c r="F118" s="185" t="s">
        <v>311</v>
      </c>
      <c r="G118" s="184">
        <v>7</v>
      </c>
      <c r="H118" s="184" t="s">
        <v>296</v>
      </c>
      <c r="I118" s="197">
        <v>4121.3999999999996</v>
      </c>
      <c r="J118" s="197">
        <v>3057</v>
      </c>
      <c r="K118" s="197">
        <v>3057</v>
      </c>
      <c r="L118" s="186">
        <v>163</v>
      </c>
      <c r="M118" s="184" t="s">
        <v>259</v>
      </c>
      <c r="N118" s="184" t="s">
        <v>263</v>
      </c>
      <c r="O118" s="187" t="s">
        <v>1633</v>
      </c>
      <c r="P118" s="173">
        <v>100382.56</v>
      </c>
      <c r="Q118" s="173">
        <v>0</v>
      </c>
      <c r="R118" s="173">
        <v>0</v>
      </c>
      <c r="S118" s="173">
        <v>0</v>
      </c>
      <c r="T118" s="173">
        <v>100382.56</v>
      </c>
      <c r="U118" s="173">
        <f t="shared" si="5"/>
        <v>24.356422574853205</v>
      </c>
      <c r="V118" s="173">
        <v>24.356422574853205</v>
      </c>
      <c r="W118" s="188">
        <v>24.356422574853205</v>
      </c>
      <c r="X118" s="188">
        <v>0</v>
      </c>
      <c r="Y118" s="188">
        <f t="shared" si="7"/>
        <v>0</v>
      </c>
      <c r="Z118" s="189">
        <v>0</v>
      </c>
      <c r="AA118" s="189">
        <v>0</v>
      </c>
      <c r="AB118" s="189">
        <v>0</v>
      </c>
      <c r="AC118" s="189">
        <v>0</v>
      </c>
      <c r="AD118" s="189">
        <v>0</v>
      </c>
      <c r="AE118" s="189">
        <v>0</v>
      </c>
      <c r="AF118" s="189">
        <v>0</v>
      </c>
      <c r="AG118" s="190">
        <v>0</v>
      </c>
      <c r="AH118" s="189">
        <v>0</v>
      </c>
      <c r="AI118" s="189">
        <v>0</v>
      </c>
      <c r="AJ118" s="189">
        <v>0</v>
      </c>
      <c r="AK118" s="189">
        <v>0</v>
      </c>
      <c r="AL118" s="189">
        <v>0</v>
      </c>
      <c r="AM118" s="190">
        <v>0</v>
      </c>
      <c r="AN118" s="189">
        <v>0</v>
      </c>
      <c r="AO118" s="189">
        <v>0</v>
      </c>
      <c r="AP118" s="190">
        <v>0</v>
      </c>
      <c r="AQ118" s="189">
        <v>0</v>
      </c>
      <c r="AR118" s="189">
        <v>0</v>
      </c>
      <c r="AS118" s="189">
        <v>0</v>
      </c>
    </row>
    <row r="119" spans="1:45" s="182" customFormat="1" ht="36" customHeight="1" x14ac:dyDescent="0.25">
      <c r="A119" s="182">
        <v>1</v>
      </c>
      <c r="B119" s="221">
        <f>SUBTOTAL(103,$A$16:A119)</f>
        <v>104</v>
      </c>
      <c r="C119" s="183" t="s">
        <v>510</v>
      </c>
      <c r="D119" s="184">
        <v>1997</v>
      </c>
      <c r="E119" s="184"/>
      <c r="F119" s="185" t="s">
        <v>261</v>
      </c>
      <c r="G119" s="184">
        <v>4</v>
      </c>
      <c r="H119" s="184" t="s">
        <v>305</v>
      </c>
      <c r="I119" s="173">
        <v>2862.3</v>
      </c>
      <c r="J119" s="173">
        <v>2046.7</v>
      </c>
      <c r="K119" s="173">
        <v>2046.7</v>
      </c>
      <c r="L119" s="186">
        <v>95</v>
      </c>
      <c r="M119" s="184" t="s">
        <v>259</v>
      </c>
      <c r="N119" s="184" t="s">
        <v>263</v>
      </c>
      <c r="O119" s="187" t="s">
        <v>1352</v>
      </c>
      <c r="P119" s="173">
        <v>82721.55</v>
      </c>
      <c r="Q119" s="173">
        <v>0</v>
      </c>
      <c r="R119" s="173">
        <v>0</v>
      </c>
      <c r="S119" s="173">
        <v>0</v>
      </c>
      <c r="T119" s="173">
        <v>82721.55</v>
      </c>
      <c r="U119" s="173">
        <f t="shared" si="5"/>
        <v>28.900377318939313</v>
      </c>
      <c r="V119" s="173">
        <v>28.900377318939313</v>
      </c>
      <c r="W119" s="188">
        <v>28.900377318939313</v>
      </c>
      <c r="X119" s="188">
        <v>0</v>
      </c>
      <c r="Y119" s="188">
        <f t="shared" si="7"/>
        <v>0</v>
      </c>
      <c r="Z119" s="189">
        <v>0</v>
      </c>
      <c r="AA119" s="189">
        <v>0</v>
      </c>
      <c r="AB119" s="189">
        <v>0</v>
      </c>
      <c r="AC119" s="189">
        <v>0</v>
      </c>
      <c r="AD119" s="189">
        <v>0</v>
      </c>
      <c r="AE119" s="189">
        <v>0</v>
      </c>
      <c r="AF119" s="189">
        <v>0</v>
      </c>
      <c r="AG119" s="190">
        <v>0</v>
      </c>
      <c r="AH119" s="189">
        <v>0</v>
      </c>
      <c r="AI119" s="189">
        <v>0</v>
      </c>
      <c r="AJ119" s="189">
        <v>0</v>
      </c>
      <c r="AK119" s="189">
        <v>0</v>
      </c>
      <c r="AL119" s="189">
        <v>0</v>
      </c>
      <c r="AM119" s="190">
        <v>0</v>
      </c>
      <c r="AN119" s="189">
        <v>0</v>
      </c>
      <c r="AO119" s="189">
        <v>0</v>
      </c>
      <c r="AP119" s="190">
        <v>0</v>
      </c>
      <c r="AQ119" s="189">
        <v>0</v>
      </c>
      <c r="AR119" s="189">
        <v>0</v>
      </c>
      <c r="AS119" s="189">
        <v>0</v>
      </c>
    </row>
    <row r="120" spans="1:45" s="182" customFormat="1" ht="36" customHeight="1" x14ac:dyDescent="0.25">
      <c r="B120" s="183" t="s">
        <v>723</v>
      </c>
      <c r="C120" s="222"/>
      <c r="D120" s="184" t="s">
        <v>857</v>
      </c>
      <c r="E120" s="184" t="s">
        <v>857</v>
      </c>
      <c r="F120" s="184" t="s">
        <v>857</v>
      </c>
      <c r="G120" s="184" t="s">
        <v>857</v>
      </c>
      <c r="H120" s="184" t="s">
        <v>857</v>
      </c>
      <c r="I120" s="197">
        <f>SUM(I121:I149)</f>
        <v>54718.7</v>
      </c>
      <c r="J120" s="197">
        <f>SUM(J121:J149)</f>
        <v>51101.900000000009</v>
      </c>
      <c r="K120" s="197">
        <f>SUM(K121:K149)</f>
        <v>48430.100000000006</v>
      </c>
      <c r="L120" s="219">
        <f>SUM(L121:L149)</f>
        <v>2187</v>
      </c>
      <c r="M120" s="184" t="s">
        <v>857</v>
      </c>
      <c r="N120" s="184" t="s">
        <v>857</v>
      </c>
      <c r="O120" s="187" t="s">
        <v>857</v>
      </c>
      <c r="P120" s="197">
        <v>50842017.239999995</v>
      </c>
      <c r="Q120" s="197">
        <v>0</v>
      </c>
      <c r="R120" s="197">
        <v>0</v>
      </c>
      <c r="S120" s="197">
        <v>0</v>
      </c>
      <c r="T120" s="197">
        <v>50842017.239999995</v>
      </c>
      <c r="U120" s="173">
        <f t="shared" ref="U120:U140" si="12">P120/I120</f>
        <v>929.1525061816161</v>
      </c>
      <c r="V120" s="173">
        <f>MAX(V121:V149)</f>
        <v>9318.6816113342247</v>
      </c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</row>
    <row r="121" spans="1:45" s="182" customFormat="1" ht="61.5" x14ac:dyDescent="0.25">
      <c r="A121" s="182">
        <v>1</v>
      </c>
      <c r="B121" s="221">
        <f>SUBTOTAL(103,$A$16:A121)</f>
        <v>105</v>
      </c>
      <c r="C121" s="183" t="s">
        <v>427</v>
      </c>
      <c r="D121" s="184">
        <v>1966</v>
      </c>
      <c r="E121" s="184"/>
      <c r="F121" s="185" t="s">
        <v>261</v>
      </c>
      <c r="G121" s="184">
        <v>2</v>
      </c>
      <c r="H121" s="184" t="s">
        <v>296</v>
      </c>
      <c r="I121" s="173">
        <v>766.7</v>
      </c>
      <c r="J121" s="173">
        <v>707.3</v>
      </c>
      <c r="K121" s="173">
        <v>707.3</v>
      </c>
      <c r="L121" s="186">
        <v>39</v>
      </c>
      <c r="M121" s="184" t="s">
        <v>259</v>
      </c>
      <c r="N121" s="184" t="s">
        <v>263</v>
      </c>
      <c r="O121" s="187" t="s">
        <v>333</v>
      </c>
      <c r="P121" s="173">
        <v>2291514.0300000003</v>
      </c>
      <c r="Q121" s="173">
        <v>0</v>
      </c>
      <c r="R121" s="173">
        <v>0</v>
      </c>
      <c r="S121" s="173">
        <v>0</v>
      </c>
      <c r="T121" s="173">
        <v>2291514.0300000003</v>
      </c>
      <c r="U121" s="173">
        <f t="shared" si="12"/>
        <v>2988.8013955914962</v>
      </c>
      <c r="V121" s="173">
        <v>7399.3870071736028</v>
      </c>
      <c r="W121" s="188">
        <v>7399.3870071736028</v>
      </c>
      <c r="X121" s="188">
        <v>4410.5856115821061</v>
      </c>
      <c r="Y121" s="188">
        <f t="shared" ref="Y121:Y149" si="13">V121-U121</f>
        <v>4410.5856115821061</v>
      </c>
      <c r="Z121" s="189">
        <v>0</v>
      </c>
      <c r="AA121" s="189">
        <v>0</v>
      </c>
      <c r="AB121" s="189">
        <v>0</v>
      </c>
      <c r="AC121" s="189">
        <v>0</v>
      </c>
      <c r="AD121" s="189">
        <v>0</v>
      </c>
      <c r="AE121" s="189">
        <v>0</v>
      </c>
      <c r="AF121" s="189">
        <v>0</v>
      </c>
      <c r="AG121" s="190">
        <v>0</v>
      </c>
      <c r="AH121" s="189">
        <v>636.21</v>
      </c>
      <c r="AI121" s="190">
        <f t="shared" ref="AI121:AI123" si="14">8917.04*AH121/I121</f>
        <v>7399.3870071736028</v>
      </c>
      <c r="AJ121" s="189">
        <v>0</v>
      </c>
      <c r="AK121" s="189">
        <v>0</v>
      </c>
      <c r="AL121" s="189">
        <v>0</v>
      </c>
      <c r="AM121" s="190">
        <v>0</v>
      </c>
      <c r="AN121" s="189">
        <v>0</v>
      </c>
      <c r="AO121" s="189">
        <v>0</v>
      </c>
      <c r="AP121" s="190">
        <v>0</v>
      </c>
      <c r="AQ121" s="189">
        <v>0</v>
      </c>
      <c r="AR121" s="189">
        <v>0</v>
      </c>
      <c r="AS121" s="189">
        <v>0</v>
      </c>
    </row>
    <row r="122" spans="1:45" s="182" customFormat="1" ht="36" customHeight="1" x14ac:dyDescent="0.25">
      <c r="A122" s="182">
        <v>1</v>
      </c>
      <c r="B122" s="221">
        <f>SUBTOTAL(103,$A$16:A122)</f>
        <v>106</v>
      </c>
      <c r="C122" s="183" t="s">
        <v>428</v>
      </c>
      <c r="D122" s="184">
        <v>1959</v>
      </c>
      <c r="E122" s="184"/>
      <c r="F122" s="185" t="s">
        <v>261</v>
      </c>
      <c r="G122" s="184">
        <v>2</v>
      </c>
      <c r="H122" s="184" t="s">
        <v>296</v>
      </c>
      <c r="I122" s="173">
        <v>680.5</v>
      </c>
      <c r="J122" s="173">
        <v>632.1</v>
      </c>
      <c r="K122" s="173">
        <v>632.1</v>
      </c>
      <c r="L122" s="186">
        <v>38</v>
      </c>
      <c r="M122" s="184" t="s">
        <v>259</v>
      </c>
      <c r="N122" s="184" t="s">
        <v>260</v>
      </c>
      <c r="O122" s="187" t="s">
        <v>262</v>
      </c>
      <c r="P122" s="173">
        <v>2189911.6500000004</v>
      </c>
      <c r="Q122" s="173">
        <v>0</v>
      </c>
      <c r="R122" s="173">
        <v>0</v>
      </c>
      <c r="S122" s="173">
        <v>0</v>
      </c>
      <c r="T122" s="173">
        <v>2189911.6500000004</v>
      </c>
      <c r="U122" s="173">
        <f t="shared" si="12"/>
        <v>3218.09206465834</v>
      </c>
      <c r="V122" s="173">
        <v>7673.3717172667166</v>
      </c>
      <c r="W122" s="188">
        <v>7673.3717172667166</v>
      </c>
      <c r="X122" s="188">
        <v>4455.2796526083766</v>
      </c>
      <c r="Y122" s="188">
        <f t="shared" si="13"/>
        <v>4455.2796526083766</v>
      </c>
      <c r="Z122" s="189">
        <v>0</v>
      </c>
      <c r="AA122" s="189">
        <v>0</v>
      </c>
      <c r="AB122" s="189">
        <v>0</v>
      </c>
      <c r="AC122" s="189">
        <v>0</v>
      </c>
      <c r="AD122" s="189">
        <v>0</v>
      </c>
      <c r="AE122" s="189">
        <v>0</v>
      </c>
      <c r="AF122" s="189">
        <v>0</v>
      </c>
      <c r="AG122" s="190">
        <v>0</v>
      </c>
      <c r="AH122" s="189">
        <v>585.59</v>
      </c>
      <c r="AI122" s="190">
        <f t="shared" si="14"/>
        <v>7673.3717172667166</v>
      </c>
      <c r="AJ122" s="189">
        <v>0</v>
      </c>
      <c r="AK122" s="189">
        <v>0</v>
      </c>
      <c r="AL122" s="189">
        <v>0</v>
      </c>
      <c r="AM122" s="190">
        <v>0</v>
      </c>
      <c r="AN122" s="189">
        <v>0</v>
      </c>
      <c r="AO122" s="189">
        <v>0</v>
      </c>
      <c r="AP122" s="190">
        <v>0</v>
      </c>
      <c r="AQ122" s="189">
        <v>0</v>
      </c>
      <c r="AR122" s="189">
        <v>0</v>
      </c>
      <c r="AS122" s="189">
        <v>0</v>
      </c>
    </row>
    <row r="123" spans="1:45" s="182" customFormat="1" ht="36" customHeight="1" x14ac:dyDescent="0.25">
      <c r="A123" s="182">
        <v>1</v>
      </c>
      <c r="B123" s="221">
        <f>SUBTOTAL(103,$A$16:A123)</f>
        <v>107</v>
      </c>
      <c r="C123" s="183" t="s">
        <v>429</v>
      </c>
      <c r="D123" s="184">
        <v>1958</v>
      </c>
      <c r="E123" s="184"/>
      <c r="F123" s="185" t="s">
        <v>261</v>
      </c>
      <c r="G123" s="184">
        <v>2</v>
      </c>
      <c r="H123" s="184" t="s">
        <v>296</v>
      </c>
      <c r="I123" s="173">
        <v>615</v>
      </c>
      <c r="J123" s="173">
        <v>568.29999999999995</v>
      </c>
      <c r="K123" s="173">
        <v>568.29999999999995</v>
      </c>
      <c r="L123" s="186">
        <v>25</v>
      </c>
      <c r="M123" s="184" t="s">
        <v>259</v>
      </c>
      <c r="N123" s="184" t="s">
        <v>260</v>
      </c>
      <c r="O123" s="187" t="s">
        <v>262</v>
      </c>
      <c r="P123" s="173">
        <v>2241889.83</v>
      </c>
      <c r="Q123" s="173">
        <v>0</v>
      </c>
      <c r="R123" s="173">
        <v>0</v>
      </c>
      <c r="S123" s="173">
        <v>0</v>
      </c>
      <c r="T123" s="173">
        <v>2241889.83</v>
      </c>
      <c r="U123" s="173">
        <f t="shared" si="12"/>
        <v>3645.3493170731708</v>
      </c>
      <c r="V123" s="173">
        <v>7472.6245125203268</v>
      </c>
      <c r="W123" s="188">
        <v>7472.6245125203268</v>
      </c>
      <c r="X123" s="188">
        <v>3827.275195447156</v>
      </c>
      <c r="Y123" s="188">
        <f t="shared" si="13"/>
        <v>3827.275195447156</v>
      </c>
      <c r="Z123" s="189">
        <v>0</v>
      </c>
      <c r="AA123" s="189">
        <v>0</v>
      </c>
      <c r="AB123" s="189">
        <v>0</v>
      </c>
      <c r="AC123" s="189">
        <v>0</v>
      </c>
      <c r="AD123" s="189">
        <v>0</v>
      </c>
      <c r="AE123" s="189">
        <v>0</v>
      </c>
      <c r="AF123" s="189">
        <v>0</v>
      </c>
      <c r="AG123" s="190">
        <v>0</v>
      </c>
      <c r="AH123" s="189">
        <v>515.38</v>
      </c>
      <c r="AI123" s="190">
        <f t="shared" si="14"/>
        <v>7472.6245125203268</v>
      </c>
      <c r="AJ123" s="189">
        <v>0</v>
      </c>
      <c r="AK123" s="189">
        <v>0</v>
      </c>
      <c r="AL123" s="189">
        <v>0</v>
      </c>
      <c r="AM123" s="190">
        <v>0</v>
      </c>
      <c r="AN123" s="189">
        <v>0</v>
      </c>
      <c r="AO123" s="189">
        <v>0</v>
      </c>
      <c r="AP123" s="190">
        <v>0</v>
      </c>
      <c r="AQ123" s="189">
        <v>0</v>
      </c>
      <c r="AR123" s="189">
        <v>0</v>
      </c>
      <c r="AS123" s="189">
        <v>0</v>
      </c>
    </row>
    <row r="124" spans="1:45" s="182" customFormat="1" ht="36" customHeight="1" x14ac:dyDescent="0.25">
      <c r="A124" s="182">
        <v>1</v>
      </c>
      <c r="B124" s="221">
        <f>SUBTOTAL(103,$A$16:A124)</f>
        <v>108</v>
      </c>
      <c r="C124" s="183" t="s">
        <v>430</v>
      </c>
      <c r="D124" s="184">
        <v>1969</v>
      </c>
      <c r="E124" s="184"/>
      <c r="F124" s="185" t="s">
        <v>261</v>
      </c>
      <c r="G124" s="184">
        <v>2</v>
      </c>
      <c r="H124" s="184" t="s">
        <v>296</v>
      </c>
      <c r="I124" s="173">
        <v>725.2</v>
      </c>
      <c r="J124" s="173">
        <v>674.9</v>
      </c>
      <c r="K124" s="173">
        <v>674.9</v>
      </c>
      <c r="L124" s="186">
        <v>25</v>
      </c>
      <c r="M124" s="184" t="s">
        <v>259</v>
      </c>
      <c r="N124" s="184" t="s">
        <v>260</v>
      </c>
      <c r="O124" s="187" t="s">
        <v>262</v>
      </c>
      <c r="P124" s="173">
        <v>55080.59</v>
      </c>
      <c r="Q124" s="173">
        <v>0</v>
      </c>
      <c r="R124" s="173">
        <v>0</v>
      </c>
      <c r="S124" s="173">
        <v>0</v>
      </c>
      <c r="T124" s="173">
        <v>55080.59</v>
      </c>
      <c r="U124" s="173">
        <f t="shared" si="12"/>
        <v>75.952275234418082</v>
      </c>
      <c r="V124" s="173">
        <v>75.952275234418082</v>
      </c>
      <c r="W124" s="188">
        <v>75.952275234418082</v>
      </c>
      <c r="X124" s="188">
        <v>0</v>
      </c>
      <c r="Y124" s="188">
        <f t="shared" si="13"/>
        <v>0</v>
      </c>
      <c r="Z124" s="189">
        <v>0</v>
      </c>
      <c r="AA124" s="189">
        <v>0</v>
      </c>
      <c r="AB124" s="189">
        <v>0</v>
      </c>
      <c r="AC124" s="189">
        <v>0</v>
      </c>
      <c r="AD124" s="189">
        <v>0</v>
      </c>
      <c r="AE124" s="189">
        <v>0</v>
      </c>
      <c r="AF124" s="189">
        <v>0</v>
      </c>
      <c r="AG124" s="190">
        <v>0</v>
      </c>
      <c r="AH124" s="189">
        <v>0</v>
      </c>
      <c r="AI124" s="189">
        <v>0</v>
      </c>
      <c r="AJ124" s="189">
        <v>0</v>
      </c>
      <c r="AK124" s="189">
        <v>0</v>
      </c>
      <c r="AL124" s="189">
        <v>0</v>
      </c>
      <c r="AM124" s="190">
        <v>0</v>
      </c>
      <c r="AN124" s="189">
        <v>0</v>
      </c>
      <c r="AO124" s="189">
        <v>0</v>
      </c>
      <c r="AP124" s="190">
        <v>0</v>
      </c>
      <c r="AQ124" s="189">
        <v>0</v>
      </c>
      <c r="AR124" s="189">
        <v>0</v>
      </c>
      <c r="AS124" s="189">
        <v>0</v>
      </c>
    </row>
    <row r="125" spans="1:45" s="182" customFormat="1" ht="36" customHeight="1" x14ac:dyDescent="0.25">
      <c r="A125" s="182">
        <v>1</v>
      </c>
      <c r="B125" s="221">
        <f>SUBTOTAL(103,$A$16:A125)</f>
        <v>109</v>
      </c>
      <c r="C125" s="183" t="s">
        <v>431</v>
      </c>
      <c r="D125" s="184">
        <v>1959</v>
      </c>
      <c r="E125" s="184"/>
      <c r="F125" s="185" t="s">
        <v>261</v>
      </c>
      <c r="G125" s="184">
        <v>2</v>
      </c>
      <c r="H125" s="184" t="s">
        <v>296</v>
      </c>
      <c r="I125" s="173">
        <v>654.20000000000005</v>
      </c>
      <c r="J125" s="173">
        <v>602.9</v>
      </c>
      <c r="K125" s="173">
        <v>602.9</v>
      </c>
      <c r="L125" s="186">
        <v>34</v>
      </c>
      <c r="M125" s="184" t="s">
        <v>259</v>
      </c>
      <c r="N125" s="184" t="s">
        <v>260</v>
      </c>
      <c r="O125" s="187" t="s">
        <v>262</v>
      </c>
      <c r="P125" s="173">
        <v>2479536.17</v>
      </c>
      <c r="Q125" s="173">
        <v>0</v>
      </c>
      <c r="R125" s="173">
        <v>0</v>
      </c>
      <c r="S125" s="173">
        <v>0</v>
      </c>
      <c r="T125" s="173">
        <v>2479536.17</v>
      </c>
      <c r="U125" s="173">
        <f t="shared" si="12"/>
        <v>3790.1806328339953</v>
      </c>
      <c r="V125" s="173">
        <v>8148.691567104861</v>
      </c>
      <c r="W125" s="188">
        <v>8148.691567104861</v>
      </c>
      <c r="X125" s="188">
        <v>4358.5109342708656</v>
      </c>
      <c r="Y125" s="188">
        <f t="shared" si="13"/>
        <v>4358.5109342708656</v>
      </c>
      <c r="Z125" s="189">
        <v>0</v>
      </c>
      <c r="AA125" s="189">
        <v>0</v>
      </c>
      <c r="AB125" s="189">
        <v>0</v>
      </c>
      <c r="AC125" s="189">
        <v>0</v>
      </c>
      <c r="AD125" s="189">
        <v>0</v>
      </c>
      <c r="AE125" s="189">
        <v>0</v>
      </c>
      <c r="AF125" s="189">
        <v>0</v>
      </c>
      <c r="AG125" s="190">
        <v>0</v>
      </c>
      <c r="AH125" s="189">
        <v>597.83000000000004</v>
      </c>
      <c r="AI125" s="190">
        <f t="shared" ref="AI125:AI131" si="15">8917.04*AH125/I125</f>
        <v>8148.691567104861</v>
      </c>
      <c r="AJ125" s="189">
        <v>0</v>
      </c>
      <c r="AK125" s="189">
        <v>0</v>
      </c>
      <c r="AL125" s="189">
        <v>0</v>
      </c>
      <c r="AM125" s="190">
        <v>0</v>
      </c>
      <c r="AN125" s="189">
        <v>0</v>
      </c>
      <c r="AO125" s="189">
        <v>0</v>
      </c>
      <c r="AP125" s="190">
        <v>0</v>
      </c>
      <c r="AQ125" s="189">
        <v>0</v>
      </c>
      <c r="AR125" s="189">
        <v>0</v>
      </c>
      <c r="AS125" s="189">
        <v>0</v>
      </c>
    </row>
    <row r="126" spans="1:45" s="182" customFormat="1" ht="61.5" x14ac:dyDescent="0.25">
      <c r="A126" s="182">
        <v>1</v>
      </c>
      <c r="B126" s="221">
        <f>SUBTOTAL(103,$A$16:A126)</f>
        <v>110</v>
      </c>
      <c r="C126" s="183" t="s">
        <v>432</v>
      </c>
      <c r="D126" s="184">
        <v>1959</v>
      </c>
      <c r="E126" s="184"/>
      <c r="F126" s="185" t="s">
        <v>261</v>
      </c>
      <c r="G126" s="184">
        <v>2</v>
      </c>
      <c r="H126" s="184" t="s">
        <v>296</v>
      </c>
      <c r="I126" s="173">
        <v>673.3</v>
      </c>
      <c r="J126" s="173">
        <v>622.29999999999995</v>
      </c>
      <c r="K126" s="173">
        <v>622.29999999999995</v>
      </c>
      <c r="L126" s="186">
        <v>42</v>
      </c>
      <c r="M126" s="184" t="s">
        <v>259</v>
      </c>
      <c r="N126" s="184" t="s">
        <v>263</v>
      </c>
      <c r="O126" s="187" t="s">
        <v>333</v>
      </c>
      <c r="P126" s="173">
        <v>2128855.41</v>
      </c>
      <c r="Q126" s="173">
        <v>0</v>
      </c>
      <c r="R126" s="173">
        <v>0</v>
      </c>
      <c r="S126" s="173">
        <v>0</v>
      </c>
      <c r="T126" s="173">
        <v>2128855.41</v>
      </c>
      <c r="U126" s="173">
        <f t="shared" si="12"/>
        <v>3161.8229763849699</v>
      </c>
      <c r="V126" s="173">
        <v>8187.0426068617262</v>
      </c>
      <c r="W126" s="188">
        <v>8187.0426068617262</v>
      </c>
      <c r="X126" s="188">
        <v>5025.2196304767567</v>
      </c>
      <c r="Y126" s="188">
        <f t="shared" si="13"/>
        <v>5025.2196304767567</v>
      </c>
      <c r="Z126" s="189">
        <v>0</v>
      </c>
      <c r="AA126" s="189">
        <v>0</v>
      </c>
      <c r="AB126" s="189">
        <v>0</v>
      </c>
      <c r="AC126" s="189">
        <v>0</v>
      </c>
      <c r="AD126" s="189">
        <v>0</v>
      </c>
      <c r="AE126" s="189">
        <v>0</v>
      </c>
      <c r="AF126" s="189">
        <v>0</v>
      </c>
      <c r="AG126" s="190">
        <v>0</v>
      </c>
      <c r="AH126" s="189">
        <v>618.17999999999995</v>
      </c>
      <c r="AI126" s="190">
        <f t="shared" si="15"/>
        <v>8187.0426068617262</v>
      </c>
      <c r="AJ126" s="189">
        <v>0</v>
      </c>
      <c r="AK126" s="189">
        <v>0</v>
      </c>
      <c r="AL126" s="189">
        <v>0</v>
      </c>
      <c r="AM126" s="190">
        <v>0</v>
      </c>
      <c r="AN126" s="189">
        <v>0</v>
      </c>
      <c r="AO126" s="189">
        <v>0</v>
      </c>
      <c r="AP126" s="190">
        <v>0</v>
      </c>
      <c r="AQ126" s="189">
        <v>0</v>
      </c>
      <c r="AR126" s="189">
        <v>0</v>
      </c>
      <c r="AS126" s="189">
        <v>0</v>
      </c>
    </row>
    <row r="127" spans="1:45" s="182" customFormat="1" ht="61.5" x14ac:dyDescent="0.25">
      <c r="A127" s="182">
        <v>1</v>
      </c>
      <c r="B127" s="221">
        <f>SUBTOTAL(103,$A$16:A127)</f>
        <v>111</v>
      </c>
      <c r="C127" s="183" t="s">
        <v>433</v>
      </c>
      <c r="D127" s="184">
        <v>1962</v>
      </c>
      <c r="E127" s="184"/>
      <c r="F127" s="185" t="s">
        <v>261</v>
      </c>
      <c r="G127" s="184">
        <v>3</v>
      </c>
      <c r="H127" s="184" t="s">
        <v>296</v>
      </c>
      <c r="I127" s="173">
        <v>1048.8</v>
      </c>
      <c r="J127" s="173">
        <v>975.2</v>
      </c>
      <c r="K127" s="173">
        <v>975.2</v>
      </c>
      <c r="L127" s="186">
        <v>56</v>
      </c>
      <c r="M127" s="184" t="s">
        <v>259</v>
      </c>
      <c r="N127" s="184" t="s">
        <v>263</v>
      </c>
      <c r="O127" s="187" t="s">
        <v>339</v>
      </c>
      <c r="P127" s="173">
        <v>2540318.89</v>
      </c>
      <c r="Q127" s="173">
        <v>0</v>
      </c>
      <c r="R127" s="173">
        <v>0</v>
      </c>
      <c r="S127" s="173">
        <v>0</v>
      </c>
      <c r="T127" s="173">
        <v>2540318.89</v>
      </c>
      <c r="U127" s="173">
        <f t="shared" si="12"/>
        <v>2422.1194603356221</v>
      </c>
      <c r="V127" s="173">
        <v>4661.9761090770417</v>
      </c>
      <c r="W127" s="188">
        <v>4661.9761090770417</v>
      </c>
      <c r="X127" s="188">
        <v>2239.8566487414196</v>
      </c>
      <c r="Y127" s="188">
        <f t="shared" si="13"/>
        <v>2239.8566487414196</v>
      </c>
      <c r="Z127" s="189">
        <v>0</v>
      </c>
      <c r="AA127" s="189">
        <v>0</v>
      </c>
      <c r="AB127" s="189">
        <v>0</v>
      </c>
      <c r="AC127" s="189">
        <v>0</v>
      </c>
      <c r="AD127" s="189">
        <v>0</v>
      </c>
      <c r="AE127" s="189">
        <v>0</v>
      </c>
      <c r="AF127" s="189">
        <v>0</v>
      </c>
      <c r="AG127" s="190">
        <v>0</v>
      </c>
      <c r="AH127" s="189">
        <v>548.33000000000004</v>
      </c>
      <c r="AI127" s="190">
        <f t="shared" si="15"/>
        <v>4661.9761090770417</v>
      </c>
      <c r="AJ127" s="189">
        <v>0</v>
      </c>
      <c r="AK127" s="189">
        <v>0</v>
      </c>
      <c r="AL127" s="189">
        <v>0</v>
      </c>
      <c r="AM127" s="190">
        <v>0</v>
      </c>
      <c r="AN127" s="189">
        <v>0</v>
      </c>
      <c r="AO127" s="189">
        <v>0</v>
      </c>
      <c r="AP127" s="190">
        <v>0</v>
      </c>
      <c r="AQ127" s="189">
        <v>0</v>
      </c>
      <c r="AR127" s="189">
        <v>0</v>
      </c>
      <c r="AS127" s="189">
        <v>0</v>
      </c>
    </row>
    <row r="128" spans="1:45" s="182" customFormat="1" ht="61.5" x14ac:dyDescent="0.25">
      <c r="A128" s="182">
        <v>1</v>
      </c>
      <c r="B128" s="221">
        <f>SUBTOTAL(103,$A$16:A128)</f>
        <v>112</v>
      </c>
      <c r="C128" s="183" t="s">
        <v>434</v>
      </c>
      <c r="D128" s="184">
        <v>1962</v>
      </c>
      <c r="E128" s="184"/>
      <c r="F128" s="185" t="s">
        <v>261</v>
      </c>
      <c r="G128" s="184">
        <v>2</v>
      </c>
      <c r="H128" s="184" t="s">
        <v>296</v>
      </c>
      <c r="I128" s="173">
        <v>679.6</v>
      </c>
      <c r="J128" s="173">
        <v>631.6</v>
      </c>
      <c r="K128" s="173">
        <v>631.6</v>
      </c>
      <c r="L128" s="186">
        <v>42</v>
      </c>
      <c r="M128" s="184" t="s">
        <v>259</v>
      </c>
      <c r="N128" s="184" t="s">
        <v>263</v>
      </c>
      <c r="O128" s="187" t="s">
        <v>333</v>
      </c>
      <c r="P128" s="173">
        <v>2317566.0299999998</v>
      </c>
      <c r="Q128" s="173">
        <v>0</v>
      </c>
      <c r="R128" s="173">
        <v>0</v>
      </c>
      <c r="S128" s="173">
        <v>0</v>
      </c>
      <c r="T128" s="173">
        <v>2317566.0299999998</v>
      </c>
      <c r="U128" s="173">
        <f t="shared" si="12"/>
        <v>3410.1913331371393</v>
      </c>
      <c r="V128" s="173">
        <v>7366.661179517364</v>
      </c>
      <c r="W128" s="188">
        <v>7366.661179517364</v>
      </c>
      <c r="X128" s="188">
        <v>3956.4698463802247</v>
      </c>
      <c r="Y128" s="188">
        <f t="shared" si="13"/>
        <v>3956.4698463802247</v>
      </c>
      <c r="Z128" s="189">
        <v>0</v>
      </c>
      <c r="AA128" s="189">
        <v>0</v>
      </c>
      <c r="AB128" s="189">
        <v>0</v>
      </c>
      <c r="AC128" s="189">
        <v>0</v>
      </c>
      <c r="AD128" s="189">
        <v>0</v>
      </c>
      <c r="AE128" s="189">
        <v>0</v>
      </c>
      <c r="AF128" s="189">
        <v>0</v>
      </c>
      <c r="AG128" s="190">
        <v>0</v>
      </c>
      <c r="AH128" s="189">
        <v>561.44000000000005</v>
      </c>
      <c r="AI128" s="190">
        <f t="shared" si="15"/>
        <v>7366.661179517364</v>
      </c>
      <c r="AJ128" s="189">
        <v>0</v>
      </c>
      <c r="AK128" s="189">
        <v>0</v>
      </c>
      <c r="AL128" s="189">
        <v>0</v>
      </c>
      <c r="AM128" s="190">
        <v>0</v>
      </c>
      <c r="AN128" s="189">
        <v>0</v>
      </c>
      <c r="AO128" s="189">
        <v>0</v>
      </c>
      <c r="AP128" s="190">
        <v>0</v>
      </c>
      <c r="AQ128" s="189">
        <v>0</v>
      </c>
      <c r="AR128" s="189">
        <v>0</v>
      </c>
      <c r="AS128" s="189">
        <v>0</v>
      </c>
    </row>
    <row r="129" spans="1:45" s="182" customFormat="1" ht="61.5" x14ac:dyDescent="0.25">
      <c r="A129" s="182">
        <v>1</v>
      </c>
      <c r="B129" s="221">
        <f>SUBTOTAL(103,$A$16:A129)</f>
        <v>113</v>
      </c>
      <c r="C129" s="183" t="s">
        <v>435</v>
      </c>
      <c r="D129" s="184">
        <v>1962</v>
      </c>
      <c r="E129" s="184"/>
      <c r="F129" s="185" t="s">
        <v>261</v>
      </c>
      <c r="G129" s="184">
        <v>2</v>
      </c>
      <c r="H129" s="184" t="s">
        <v>296</v>
      </c>
      <c r="I129" s="173">
        <v>696.3</v>
      </c>
      <c r="J129" s="173">
        <v>645.29999999999995</v>
      </c>
      <c r="K129" s="173">
        <v>645.29999999999995</v>
      </c>
      <c r="L129" s="186">
        <v>42</v>
      </c>
      <c r="M129" s="184" t="s">
        <v>259</v>
      </c>
      <c r="N129" s="184" t="s">
        <v>263</v>
      </c>
      <c r="O129" s="187" t="s">
        <v>333</v>
      </c>
      <c r="P129" s="173">
        <v>2392182.6</v>
      </c>
      <c r="Q129" s="173">
        <v>0</v>
      </c>
      <c r="R129" s="173">
        <v>0</v>
      </c>
      <c r="S129" s="173">
        <v>0</v>
      </c>
      <c r="T129" s="173">
        <v>2392182.6</v>
      </c>
      <c r="U129" s="173">
        <f t="shared" si="12"/>
        <v>3435.5631193451104</v>
      </c>
      <c r="V129" s="173">
        <v>7503.3504328594008</v>
      </c>
      <c r="W129" s="188">
        <v>7503.3504328594008</v>
      </c>
      <c r="X129" s="188">
        <v>4067.7873135142904</v>
      </c>
      <c r="Y129" s="188">
        <f t="shared" si="13"/>
        <v>4067.7873135142904</v>
      </c>
      <c r="Z129" s="189">
        <v>0</v>
      </c>
      <c r="AA129" s="189">
        <v>0</v>
      </c>
      <c r="AB129" s="189">
        <v>0</v>
      </c>
      <c r="AC129" s="189">
        <v>0</v>
      </c>
      <c r="AD129" s="189">
        <v>0</v>
      </c>
      <c r="AE129" s="189">
        <v>0</v>
      </c>
      <c r="AF129" s="189">
        <v>0</v>
      </c>
      <c r="AG129" s="190">
        <v>0</v>
      </c>
      <c r="AH129" s="189">
        <v>585.91</v>
      </c>
      <c r="AI129" s="190">
        <f t="shared" si="15"/>
        <v>7503.3504328594008</v>
      </c>
      <c r="AJ129" s="189">
        <v>0</v>
      </c>
      <c r="AK129" s="189">
        <v>0</v>
      </c>
      <c r="AL129" s="189">
        <v>0</v>
      </c>
      <c r="AM129" s="190">
        <v>0</v>
      </c>
      <c r="AN129" s="189">
        <v>0</v>
      </c>
      <c r="AO129" s="189">
        <v>0</v>
      </c>
      <c r="AP129" s="190">
        <v>0</v>
      </c>
      <c r="AQ129" s="189">
        <v>0</v>
      </c>
      <c r="AR129" s="189">
        <v>0</v>
      </c>
      <c r="AS129" s="189">
        <v>0</v>
      </c>
    </row>
    <row r="130" spans="1:45" s="182" customFormat="1" ht="61.5" x14ac:dyDescent="0.25">
      <c r="A130" s="182">
        <v>1</v>
      </c>
      <c r="B130" s="221">
        <f>SUBTOTAL(103,$A$16:A130)</f>
        <v>114</v>
      </c>
      <c r="C130" s="183" t="s">
        <v>436</v>
      </c>
      <c r="D130" s="184">
        <v>1963</v>
      </c>
      <c r="E130" s="184"/>
      <c r="F130" s="185" t="s">
        <v>261</v>
      </c>
      <c r="G130" s="184">
        <v>4</v>
      </c>
      <c r="H130" s="184" t="s">
        <v>305</v>
      </c>
      <c r="I130" s="173">
        <v>2252.4</v>
      </c>
      <c r="J130" s="173">
        <v>2107.9</v>
      </c>
      <c r="K130" s="173">
        <v>1530.2</v>
      </c>
      <c r="L130" s="186">
        <v>83</v>
      </c>
      <c r="M130" s="184" t="s">
        <v>259</v>
      </c>
      <c r="N130" s="184" t="s">
        <v>263</v>
      </c>
      <c r="O130" s="187" t="s">
        <v>339</v>
      </c>
      <c r="P130" s="173">
        <v>3299178.75</v>
      </c>
      <c r="Q130" s="173">
        <v>0</v>
      </c>
      <c r="R130" s="173">
        <v>0</v>
      </c>
      <c r="S130" s="173">
        <v>0</v>
      </c>
      <c r="T130" s="173">
        <v>3299178.75</v>
      </c>
      <c r="U130" s="173">
        <f t="shared" si="12"/>
        <v>1464.7392781033564</v>
      </c>
      <c r="V130" s="173">
        <v>3356.2417868939797</v>
      </c>
      <c r="W130" s="188">
        <v>3356.2417868939797</v>
      </c>
      <c r="X130" s="188">
        <v>1891.5025087906233</v>
      </c>
      <c r="Y130" s="188">
        <f t="shared" si="13"/>
        <v>1891.5025087906233</v>
      </c>
      <c r="Z130" s="189">
        <v>0</v>
      </c>
      <c r="AA130" s="189">
        <v>0</v>
      </c>
      <c r="AB130" s="189">
        <v>0</v>
      </c>
      <c r="AC130" s="189">
        <v>0</v>
      </c>
      <c r="AD130" s="189">
        <v>0</v>
      </c>
      <c r="AE130" s="189">
        <v>0</v>
      </c>
      <c r="AF130" s="189">
        <v>0</v>
      </c>
      <c r="AG130" s="190">
        <v>0</v>
      </c>
      <c r="AH130" s="189">
        <v>847.77</v>
      </c>
      <c r="AI130" s="190">
        <f t="shared" si="15"/>
        <v>3356.2417868939797</v>
      </c>
      <c r="AJ130" s="189">
        <v>0</v>
      </c>
      <c r="AK130" s="189">
        <v>0</v>
      </c>
      <c r="AL130" s="189">
        <v>0</v>
      </c>
      <c r="AM130" s="190">
        <v>0</v>
      </c>
      <c r="AN130" s="189">
        <v>0</v>
      </c>
      <c r="AO130" s="189">
        <v>0</v>
      </c>
      <c r="AP130" s="190">
        <v>0</v>
      </c>
      <c r="AQ130" s="189">
        <v>0</v>
      </c>
      <c r="AR130" s="189">
        <v>0</v>
      </c>
      <c r="AS130" s="189">
        <v>0</v>
      </c>
    </row>
    <row r="131" spans="1:45" s="182" customFormat="1" ht="61.5" x14ac:dyDescent="0.25">
      <c r="A131" s="182">
        <v>1</v>
      </c>
      <c r="B131" s="221">
        <f>SUBTOTAL(103,$A$16:A131)</f>
        <v>115</v>
      </c>
      <c r="C131" s="183" t="s">
        <v>437</v>
      </c>
      <c r="D131" s="184">
        <v>1961</v>
      </c>
      <c r="E131" s="184"/>
      <c r="F131" s="185" t="s">
        <v>261</v>
      </c>
      <c r="G131" s="184">
        <v>2</v>
      </c>
      <c r="H131" s="184" t="s">
        <v>296</v>
      </c>
      <c r="I131" s="173">
        <v>695.8</v>
      </c>
      <c r="J131" s="173">
        <v>646.6</v>
      </c>
      <c r="K131" s="173">
        <v>646.6</v>
      </c>
      <c r="L131" s="186">
        <v>42</v>
      </c>
      <c r="M131" s="184" t="s">
        <v>259</v>
      </c>
      <c r="N131" s="184" t="s">
        <v>263</v>
      </c>
      <c r="O131" s="187" t="s">
        <v>333</v>
      </c>
      <c r="P131" s="173">
        <v>2218259.69</v>
      </c>
      <c r="Q131" s="173">
        <v>0</v>
      </c>
      <c r="R131" s="173">
        <v>0</v>
      </c>
      <c r="S131" s="173">
        <v>0</v>
      </c>
      <c r="T131" s="173">
        <v>2218259.69</v>
      </c>
      <c r="U131" s="173">
        <f t="shared" si="12"/>
        <v>3188.0708393216441</v>
      </c>
      <c r="V131" s="173">
        <v>7446.7151951710275</v>
      </c>
      <c r="W131" s="188">
        <v>7446.7151951710275</v>
      </c>
      <c r="X131" s="188">
        <v>4258.6443558493829</v>
      </c>
      <c r="Y131" s="188">
        <f t="shared" si="13"/>
        <v>4258.6443558493829</v>
      </c>
      <c r="Z131" s="189">
        <v>0</v>
      </c>
      <c r="AA131" s="189">
        <v>0</v>
      </c>
      <c r="AB131" s="189">
        <v>0</v>
      </c>
      <c r="AC131" s="189">
        <v>0</v>
      </c>
      <c r="AD131" s="189">
        <v>0</v>
      </c>
      <c r="AE131" s="189">
        <v>0</v>
      </c>
      <c r="AF131" s="189">
        <v>0</v>
      </c>
      <c r="AG131" s="190">
        <v>0</v>
      </c>
      <c r="AH131" s="189">
        <v>581.07000000000005</v>
      </c>
      <c r="AI131" s="190">
        <f t="shared" si="15"/>
        <v>7446.7151951710275</v>
      </c>
      <c r="AJ131" s="189">
        <v>0</v>
      </c>
      <c r="AK131" s="189">
        <v>0</v>
      </c>
      <c r="AL131" s="189">
        <v>0</v>
      </c>
      <c r="AM131" s="190">
        <v>0</v>
      </c>
      <c r="AN131" s="189">
        <v>0</v>
      </c>
      <c r="AO131" s="189">
        <v>0</v>
      </c>
      <c r="AP131" s="190">
        <v>0</v>
      </c>
      <c r="AQ131" s="189">
        <v>0</v>
      </c>
      <c r="AR131" s="189">
        <v>0</v>
      </c>
      <c r="AS131" s="189">
        <v>0</v>
      </c>
    </row>
    <row r="132" spans="1:45" s="182" customFormat="1" ht="36" customHeight="1" x14ac:dyDescent="0.25">
      <c r="A132" s="182">
        <v>1</v>
      </c>
      <c r="B132" s="221">
        <f>SUBTOTAL(103,$A$16:A132)</f>
        <v>116</v>
      </c>
      <c r="C132" s="183" t="s">
        <v>438</v>
      </c>
      <c r="D132" s="184">
        <v>1962</v>
      </c>
      <c r="E132" s="184"/>
      <c r="F132" s="185" t="s">
        <v>261</v>
      </c>
      <c r="G132" s="184" t="s">
        <v>305</v>
      </c>
      <c r="H132" s="184" t="s">
        <v>305</v>
      </c>
      <c r="I132" s="173">
        <v>1651.8</v>
      </c>
      <c r="J132" s="173">
        <v>1537.5</v>
      </c>
      <c r="K132" s="173">
        <v>1462.9</v>
      </c>
      <c r="L132" s="186">
        <v>58</v>
      </c>
      <c r="M132" s="184" t="s">
        <v>259</v>
      </c>
      <c r="N132" s="184" t="s">
        <v>334</v>
      </c>
      <c r="O132" s="187" t="s">
        <v>340</v>
      </c>
      <c r="P132" s="173">
        <v>91764.43</v>
      </c>
      <c r="Q132" s="173">
        <v>0</v>
      </c>
      <c r="R132" s="173">
        <v>0</v>
      </c>
      <c r="S132" s="173">
        <v>0</v>
      </c>
      <c r="T132" s="173">
        <v>91764.43</v>
      </c>
      <c r="U132" s="173">
        <f t="shared" si="12"/>
        <v>55.554201477176413</v>
      </c>
      <c r="V132" s="173">
        <v>55.554201477176413</v>
      </c>
      <c r="W132" s="188">
        <v>55.554201477176413</v>
      </c>
      <c r="X132" s="188">
        <v>0</v>
      </c>
      <c r="Y132" s="188">
        <f t="shared" si="13"/>
        <v>0</v>
      </c>
      <c r="Z132" s="189">
        <v>0</v>
      </c>
      <c r="AA132" s="189">
        <v>0</v>
      </c>
      <c r="AB132" s="189">
        <v>0</v>
      </c>
      <c r="AC132" s="189">
        <v>0</v>
      </c>
      <c r="AD132" s="189">
        <v>0</v>
      </c>
      <c r="AE132" s="189">
        <v>0</v>
      </c>
      <c r="AF132" s="189">
        <v>0</v>
      </c>
      <c r="AG132" s="190">
        <v>0</v>
      </c>
      <c r="AH132" s="189">
        <v>0</v>
      </c>
      <c r="AI132" s="189">
        <v>0</v>
      </c>
      <c r="AJ132" s="189">
        <v>0</v>
      </c>
      <c r="AK132" s="189">
        <v>0</v>
      </c>
      <c r="AL132" s="189">
        <v>0</v>
      </c>
      <c r="AM132" s="190">
        <v>0</v>
      </c>
      <c r="AN132" s="189">
        <v>0</v>
      </c>
      <c r="AO132" s="189">
        <v>0</v>
      </c>
      <c r="AP132" s="190">
        <v>0</v>
      </c>
      <c r="AQ132" s="189">
        <v>0</v>
      </c>
      <c r="AR132" s="189">
        <v>0</v>
      </c>
      <c r="AS132" s="189">
        <v>0</v>
      </c>
    </row>
    <row r="133" spans="1:45" s="182" customFormat="1" ht="36" customHeight="1" x14ac:dyDescent="0.25">
      <c r="A133" s="182">
        <v>1</v>
      </c>
      <c r="B133" s="221">
        <f>SUBTOTAL(103,$A$16:A133)</f>
        <v>117</v>
      </c>
      <c r="C133" s="183" t="s">
        <v>439</v>
      </c>
      <c r="D133" s="184">
        <v>1937</v>
      </c>
      <c r="E133" s="184">
        <v>2010</v>
      </c>
      <c r="F133" s="185" t="s">
        <v>323</v>
      </c>
      <c r="G133" s="184">
        <v>2</v>
      </c>
      <c r="H133" s="184" t="s">
        <v>296</v>
      </c>
      <c r="I133" s="173">
        <v>522</v>
      </c>
      <c r="J133" s="173">
        <v>471.4</v>
      </c>
      <c r="K133" s="173">
        <v>471.4</v>
      </c>
      <c r="L133" s="186">
        <v>22</v>
      </c>
      <c r="M133" s="184" t="s">
        <v>259</v>
      </c>
      <c r="N133" s="184" t="s">
        <v>260</v>
      </c>
      <c r="O133" s="187" t="s">
        <v>262</v>
      </c>
      <c r="P133" s="173">
        <v>45369.9</v>
      </c>
      <c r="Q133" s="173">
        <v>0</v>
      </c>
      <c r="R133" s="173">
        <v>0</v>
      </c>
      <c r="S133" s="173">
        <v>0</v>
      </c>
      <c r="T133" s="173">
        <v>45369.9</v>
      </c>
      <c r="U133" s="173">
        <f t="shared" si="12"/>
        <v>86.91551724137932</v>
      </c>
      <c r="V133" s="173">
        <v>86.91551724137932</v>
      </c>
      <c r="W133" s="188">
        <v>86.91551724137932</v>
      </c>
      <c r="X133" s="188">
        <v>0</v>
      </c>
      <c r="Y133" s="188">
        <f t="shared" si="13"/>
        <v>0</v>
      </c>
      <c r="Z133" s="189">
        <v>0</v>
      </c>
      <c r="AA133" s="189">
        <v>0</v>
      </c>
      <c r="AB133" s="189">
        <v>0</v>
      </c>
      <c r="AC133" s="189">
        <v>0</v>
      </c>
      <c r="AD133" s="189">
        <v>0</v>
      </c>
      <c r="AE133" s="189">
        <v>0</v>
      </c>
      <c r="AF133" s="189">
        <v>0</v>
      </c>
      <c r="AG133" s="190">
        <v>0</v>
      </c>
      <c r="AH133" s="189">
        <v>0</v>
      </c>
      <c r="AI133" s="189">
        <v>0</v>
      </c>
      <c r="AJ133" s="189">
        <v>0</v>
      </c>
      <c r="AK133" s="189">
        <v>0</v>
      </c>
      <c r="AL133" s="189">
        <v>0</v>
      </c>
      <c r="AM133" s="190">
        <v>0</v>
      </c>
      <c r="AN133" s="189">
        <v>0</v>
      </c>
      <c r="AO133" s="189">
        <v>0</v>
      </c>
      <c r="AP133" s="190">
        <v>0</v>
      </c>
      <c r="AQ133" s="189">
        <v>0</v>
      </c>
      <c r="AR133" s="189">
        <v>0</v>
      </c>
      <c r="AS133" s="189">
        <v>0</v>
      </c>
    </row>
    <row r="134" spans="1:45" s="182" customFormat="1" ht="36" customHeight="1" x14ac:dyDescent="0.25">
      <c r="A134" s="182">
        <v>1</v>
      </c>
      <c r="B134" s="221">
        <f>SUBTOTAL(103,$A$16:A134)</f>
        <v>118</v>
      </c>
      <c r="C134" s="183" t="s">
        <v>1094</v>
      </c>
      <c r="D134" s="184">
        <v>1979</v>
      </c>
      <c r="E134" s="184">
        <v>2008</v>
      </c>
      <c r="F134" s="185" t="s">
        <v>304</v>
      </c>
      <c r="G134" s="184">
        <v>5</v>
      </c>
      <c r="H134" s="184" t="s">
        <v>362</v>
      </c>
      <c r="I134" s="173">
        <v>5005</v>
      </c>
      <c r="J134" s="173">
        <v>4545.8</v>
      </c>
      <c r="K134" s="173">
        <v>4545.8</v>
      </c>
      <c r="L134" s="186">
        <v>153</v>
      </c>
      <c r="M134" s="184" t="s">
        <v>259</v>
      </c>
      <c r="N134" s="184" t="s">
        <v>263</v>
      </c>
      <c r="O134" s="187" t="s">
        <v>1256</v>
      </c>
      <c r="P134" s="173">
        <v>2872501.01</v>
      </c>
      <c r="Q134" s="173">
        <v>0</v>
      </c>
      <c r="R134" s="173">
        <v>0</v>
      </c>
      <c r="S134" s="173">
        <v>0</v>
      </c>
      <c r="T134" s="173">
        <v>2872501.01</v>
      </c>
      <c r="U134" s="173">
        <f t="shared" si="12"/>
        <v>573.92627572427568</v>
      </c>
      <c r="V134" s="173">
        <v>4070.12</v>
      </c>
      <c r="W134" s="188">
        <v>4070.12</v>
      </c>
      <c r="X134" s="188">
        <v>3496.193724275724</v>
      </c>
      <c r="Y134" s="188">
        <f t="shared" si="13"/>
        <v>3496.193724275724</v>
      </c>
      <c r="Z134" s="189">
        <v>0</v>
      </c>
      <c r="AA134" s="189">
        <v>0</v>
      </c>
      <c r="AB134" s="189">
        <v>3259.66</v>
      </c>
      <c r="AC134" s="189">
        <v>0</v>
      </c>
      <c r="AD134" s="189">
        <v>810.46</v>
      </c>
      <c r="AE134" s="189">
        <v>0</v>
      </c>
      <c r="AF134" s="189">
        <v>0</v>
      </c>
      <c r="AG134" s="190">
        <v>0</v>
      </c>
      <c r="AH134" s="189">
        <v>0</v>
      </c>
      <c r="AI134" s="189">
        <v>0</v>
      </c>
      <c r="AJ134" s="189">
        <v>0</v>
      </c>
      <c r="AK134" s="189">
        <v>0</v>
      </c>
      <c r="AL134" s="189">
        <v>0</v>
      </c>
      <c r="AM134" s="190">
        <v>0</v>
      </c>
      <c r="AN134" s="189">
        <v>0</v>
      </c>
      <c r="AO134" s="189">
        <v>0</v>
      </c>
      <c r="AP134" s="190">
        <v>0</v>
      </c>
      <c r="AQ134" s="189">
        <v>0</v>
      </c>
      <c r="AR134" s="189">
        <v>0</v>
      </c>
      <c r="AS134" s="189">
        <v>0</v>
      </c>
    </row>
    <row r="135" spans="1:45" s="182" customFormat="1" ht="36" customHeight="1" x14ac:dyDescent="0.25">
      <c r="A135" s="182">
        <v>1</v>
      </c>
      <c r="B135" s="221">
        <f>SUBTOTAL(103,$A$16:A135)</f>
        <v>119</v>
      </c>
      <c r="C135" s="183" t="s">
        <v>1095</v>
      </c>
      <c r="D135" s="184">
        <v>1933</v>
      </c>
      <c r="E135" s="184">
        <v>2008</v>
      </c>
      <c r="F135" s="185" t="s">
        <v>261</v>
      </c>
      <c r="G135" s="184">
        <v>3</v>
      </c>
      <c r="H135" s="184" t="s">
        <v>301</v>
      </c>
      <c r="I135" s="173">
        <v>1863.4</v>
      </c>
      <c r="J135" s="173">
        <v>1677.4</v>
      </c>
      <c r="K135" s="173">
        <v>1677.4</v>
      </c>
      <c r="L135" s="186">
        <v>86</v>
      </c>
      <c r="M135" s="184" t="s">
        <v>259</v>
      </c>
      <c r="N135" s="184" t="s">
        <v>263</v>
      </c>
      <c r="O135" s="187" t="s">
        <v>339</v>
      </c>
      <c r="P135" s="173">
        <v>985412.63</v>
      </c>
      <c r="Q135" s="173">
        <v>0</v>
      </c>
      <c r="R135" s="173">
        <v>0</v>
      </c>
      <c r="S135" s="173">
        <v>0</v>
      </c>
      <c r="T135" s="173">
        <v>985412.63</v>
      </c>
      <c r="U135" s="173">
        <f t="shared" si="12"/>
        <v>528.82506708167864</v>
      </c>
      <c r="V135" s="173">
        <v>810.46</v>
      </c>
      <c r="W135" s="188">
        <v>810.46</v>
      </c>
      <c r="X135" s="188">
        <v>281.6349329183214</v>
      </c>
      <c r="Y135" s="188">
        <f t="shared" si="13"/>
        <v>281.6349329183214</v>
      </c>
      <c r="Z135" s="189">
        <v>0</v>
      </c>
      <c r="AA135" s="189">
        <v>0</v>
      </c>
      <c r="AB135" s="189">
        <v>0</v>
      </c>
      <c r="AC135" s="189">
        <v>0</v>
      </c>
      <c r="AD135" s="189">
        <v>810.46</v>
      </c>
      <c r="AE135" s="189">
        <v>0</v>
      </c>
      <c r="AF135" s="189">
        <v>0</v>
      </c>
      <c r="AG135" s="190">
        <v>0</v>
      </c>
      <c r="AH135" s="189">
        <v>0</v>
      </c>
      <c r="AI135" s="189">
        <v>0</v>
      </c>
      <c r="AJ135" s="189">
        <v>0</v>
      </c>
      <c r="AK135" s="189">
        <v>0</v>
      </c>
      <c r="AL135" s="189">
        <v>0</v>
      </c>
      <c r="AM135" s="190">
        <v>0</v>
      </c>
      <c r="AN135" s="189">
        <v>0</v>
      </c>
      <c r="AO135" s="189">
        <v>0</v>
      </c>
      <c r="AP135" s="190">
        <v>0</v>
      </c>
      <c r="AQ135" s="189">
        <v>0</v>
      </c>
      <c r="AR135" s="189">
        <v>0</v>
      </c>
      <c r="AS135" s="189">
        <v>0</v>
      </c>
    </row>
    <row r="136" spans="1:45" s="182" customFormat="1" ht="36" customHeight="1" x14ac:dyDescent="0.25">
      <c r="A136" s="182">
        <v>1</v>
      </c>
      <c r="B136" s="221">
        <f>SUBTOTAL(103,$A$16:A136)</f>
        <v>120</v>
      </c>
      <c r="C136" s="183" t="s">
        <v>1097</v>
      </c>
      <c r="D136" s="184" t="s">
        <v>1281</v>
      </c>
      <c r="E136" s="184"/>
      <c r="F136" s="185" t="s">
        <v>261</v>
      </c>
      <c r="G136" s="184" t="s">
        <v>296</v>
      </c>
      <c r="H136" s="184" t="s">
        <v>296</v>
      </c>
      <c r="I136" s="173">
        <v>823.9</v>
      </c>
      <c r="J136" s="173">
        <v>758.2</v>
      </c>
      <c r="K136" s="173">
        <v>758.2</v>
      </c>
      <c r="L136" s="186">
        <v>35</v>
      </c>
      <c r="M136" s="184" t="s">
        <v>259</v>
      </c>
      <c r="N136" s="184" t="s">
        <v>263</v>
      </c>
      <c r="O136" s="187" t="s">
        <v>339</v>
      </c>
      <c r="P136" s="173">
        <v>1787071.37</v>
      </c>
      <c r="Q136" s="173">
        <v>0</v>
      </c>
      <c r="R136" s="173">
        <v>0</v>
      </c>
      <c r="S136" s="173">
        <v>0</v>
      </c>
      <c r="T136" s="173">
        <v>1787071.37</v>
      </c>
      <c r="U136" s="173">
        <f t="shared" si="12"/>
        <v>2169.0391673746817</v>
      </c>
      <c r="V136" s="173">
        <v>7409.6997072460254</v>
      </c>
      <c r="W136" s="188">
        <v>7409.6997072460254</v>
      </c>
      <c r="X136" s="188">
        <v>5240.6605398713436</v>
      </c>
      <c r="Y136" s="188">
        <f t="shared" si="13"/>
        <v>5240.6605398713436</v>
      </c>
      <c r="Z136" s="189">
        <v>0</v>
      </c>
      <c r="AA136" s="189">
        <v>0</v>
      </c>
      <c r="AB136" s="189">
        <v>0</v>
      </c>
      <c r="AC136" s="189">
        <v>0</v>
      </c>
      <c r="AD136" s="189">
        <v>0</v>
      </c>
      <c r="AE136" s="189">
        <v>0</v>
      </c>
      <c r="AF136" s="189">
        <v>0</v>
      </c>
      <c r="AG136" s="190">
        <v>0</v>
      </c>
      <c r="AH136" s="189">
        <v>0</v>
      </c>
      <c r="AI136" s="189">
        <v>0</v>
      </c>
      <c r="AJ136" s="189">
        <v>0</v>
      </c>
      <c r="AK136" s="189">
        <v>0</v>
      </c>
      <c r="AL136" s="189">
        <v>866.16</v>
      </c>
      <c r="AM136" s="190">
        <f>7048.18*AL136/I136</f>
        <v>7409.6997072460254</v>
      </c>
      <c r="AN136" s="189">
        <v>0</v>
      </c>
      <c r="AO136" s="189">
        <v>0</v>
      </c>
      <c r="AP136" s="190">
        <v>0</v>
      </c>
      <c r="AQ136" s="189">
        <v>0</v>
      </c>
      <c r="AR136" s="189">
        <v>0</v>
      </c>
      <c r="AS136" s="189">
        <v>0</v>
      </c>
    </row>
    <row r="137" spans="1:45" s="182" customFormat="1" ht="36" customHeight="1" x14ac:dyDescent="0.25">
      <c r="A137" s="182">
        <v>1</v>
      </c>
      <c r="B137" s="221">
        <f>SUBTOTAL(103,$A$16:A137)</f>
        <v>121</v>
      </c>
      <c r="C137" s="183" t="s">
        <v>1098</v>
      </c>
      <c r="D137" s="184">
        <v>1956</v>
      </c>
      <c r="E137" s="184"/>
      <c r="F137" s="185" t="s">
        <v>261</v>
      </c>
      <c r="G137" s="184">
        <v>2</v>
      </c>
      <c r="H137" s="184" t="s">
        <v>297</v>
      </c>
      <c r="I137" s="173">
        <v>420.5</v>
      </c>
      <c r="J137" s="173">
        <v>420.5</v>
      </c>
      <c r="K137" s="173">
        <v>420.5</v>
      </c>
      <c r="L137" s="186">
        <v>20</v>
      </c>
      <c r="M137" s="184" t="s">
        <v>259</v>
      </c>
      <c r="N137" s="184" t="s">
        <v>260</v>
      </c>
      <c r="O137" s="187" t="s">
        <v>262</v>
      </c>
      <c r="P137" s="173">
        <v>121797.55</v>
      </c>
      <c r="Q137" s="173">
        <v>0</v>
      </c>
      <c r="R137" s="173">
        <v>0</v>
      </c>
      <c r="S137" s="173">
        <v>0</v>
      </c>
      <c r="T137" s="173">
        <v>121797.55</v>
      </c>
      <c r="U137" s="173">
        <f t="shared" si="12"/>
        <v>289.64934601664686</v>
      </c>
      <c r="V137" s="173">
        <v>810.46</v>
      </c>
      <c r="W137" s="188">
        <v>810.46</v>
      </c>
      <c r="X137" s="188">
        <v>520.81065398335318</v>
      </c>
      <c r="Y137" s="188">
        <f t="shared" si="13"/>
        <v>520.81065398335318</v>
      </c>
      <c r="Z137" s="189">
        <v>0</v>
      </c>
      <c r="AA137" s="189">
        <v>0</v>
      </c>
      <c r="AB137" s="189">
        <v>0</v>
      </c>
      <c r="AC137" s="189">
        <v>0</v>
      </c>
      <c r="AD137" s="189">
        <v>810.46</v>
      </c>
      <c r="AE137" s="189">
        <v>0</v>
      </c>
      <c r="AF137" s="189">
        <v>0</v>
      </c>
      <c r="AG137" s="190">
        <v>0</v>
      </c>
      <c r="AH137" s="189">
        <v>0</v>
      </c>
      <c r="AI137" s="189">
        <v>0</v>
      </c>
      <c r="AJ137" s="189">
        <v>0</v>
      </c>
      <c r="AK137" s="189">
        <v>0</v>
      </c>
      <c r="AL137" s="189">
        <v>0</v>
      </c>
      <c r="AM137" s="190">
        <v>0</v>
      </c>
      <c r="AN137" s="189">
        <v>0</v>
      </c>
      <c r="AO137" s="189">
        <v>0</v>
      </c>
      <c r="AP137" s="190">
        <v>0</v>
      </c>
      <c r="AQ137" s="189">
        <v>0</v>
      </c>
      <c r="AR137" s="189">
        <v>0</v>
      </c>
      <c r="AS137" s="189">
        <v>0</v>
      </c>
    </row>
    <row r="138" spans="1:45" s="182" customFormat="1" ht="36" customHeight="1" x14ac:dyDescent="0.25">
      <c r="A138" s="182">
        <v>1</v>
      </c>
      <c r="B138" s="221">
        <f>SUBTOTAL(103,$A$16:A138)</f>
        <v>122</v>
      </c>
      <c r="C138" s="183" t="s">
        <v>1099</v>
      </c>
      <c r="D138" s="184">
        <v>1949</v>
      </c>
      <c r="E138" s="184">
        <v>2008</v>
      </c>
      <c r="F138" s="185" t="s">
        <v>261</v>
      </c>
      <c r="G138" s="184" t="s">
        <v>296</v>
      </c>
      <c r="H138" s="184" t="s">
        <v>297</v>
      </c>
      <c r="I138" s="173">
        <v>446.3</v>
      </c>
      <c r="J138" s="173">
        <v>446.3</v>
      </c>
      <c r="K138" s="173">
        <v>446.3</v>
      </c>
      <c r="L138" s="186">
        <v>28</v>
      </c>
      <c r="M138" s="184" t="s">
        <v>259</v>
      </c>
      <c r="N138" s="184" t="s">
        <v>260</v>
      </c>
      <c r="O138" s="187" t="s">
        <v>262</v>
      </c>
      <c r="P138" s="173">
        <v>940372.45000000007</v>
      </c>
      <c r="Q138" s="173">
        <v>0</v>
      </c>
      <c r="R138" s="173">
        <v>0</v>
      </c>
      <c r="S138" s="173">
        <v>0</v>
      </c>
      <c r="T138" s="173">
        <v>940372.45000000007</v>
      </c>
      <c r="U138" s="173">
        <f t="shared" si="12"/>
        <v>2107.0411158413626</v>
      </c>
      <c r="V138" s="173">
        <v>6883.9382971095674</v>
      </c>
      <c r="W138" s="188">
        <v>6883.9382971095674</v>
      </c>
      <c r="X138" s="188">
        <v>4776.8971812682048</v>
      </c>
      <c r="Y138" s="188">
        <f t="shared" si="13"/>
        <v>4776.8971812682048</v>
      </c>
      <c r="Z138" s="189">
        <v>0</v>
      </c>
      <c r="AA138" s="189">
        <v>0</v>
      </c>
      <c r="AB138" s="189">
        <v>0</v>
      </c>
      <c r="AC138" s="189">
        <v>0</v>
      </c>
      <c r="AD138" s="189">
        <v>0</v>
      </c>
      <c r="AE138" s="189">
        <v>0</v>
      </c>
      <c r="AF138" s="189">
        <v>0</v>
      </c>
      <c r="AG138" s="190">
        <v>0</v>
      </c>
      <c r="AH138" s="189">
        <v>0</v>
      </c>
      <c r="AI138" s="189">
        <v>0</v>
      </c>
      <c r="AJ138" s="189">
        <v>0</v>
      </c>
      <c r="AK138" s="189">
        <v>0</v>
      </c>
      <c r="AL138" s="189">
        <v>435.9</v>
      </c>
      <c r="AM138" s="190">
        <f>7048.18*AL138/I138</f>
        <v>6883.9382971095674</v>
      </c>
      <c r="AN138" s="189">
        <v>0</v>
      </c>
      <c r="AO138" s="189">
        <v>0</v>
      </c>
      <c r="AP138" s="190">
        <v>0</v>
      </c>
      <c r="AQ138" s="189">
        <v>0</v>
      </c>
      <c r="AR138" s="189">
        <v>0</v>
      </c>
      <c r="AS138" s="189">
        <v>0</v>
      </c>
    </row>
    <row r="139" spans="1:45" s="182" customFormat="1" ht="36" customHeight="1" x14ac:dyDescent="0.25">
      <c r="A139" s="182">
        <v>1</v>
      </c>
      <c r="B139" s="221">
        <f>SUBTOTAL(103,$A$16:A139)</f>
        <v>123</v>
      </c>
      <c r="C139" s="183" t="s">
        <v>1100</v>
      </c>
      <c r="D139" s="184">
        <v>1964</v>
      </c>
      <c r="E139" s="184"/>
      <c r="F139" s="185" t="s">
        <v>261</v>
      </c>
      <c r="G139" s="184">
        <v>2</v>
      </c>
      <c r="H139" s="184" t="s">
        <v>297</v>
      </c>
      <c r="I139" s="173">
        <v>380.8</v>
      </c>
      <c r="J139" s="173">
        <v>380.8</v>
      </c>
      <c r="K139" s="173">
        <v>380.8</v>
      </c>
      <c r="L139" s="186">
        <v>13</v>
      </c>
      <c r="M139" s="184" t="s">
        <v>259</v>
      </c>
      <c r="N139" s="184" t="s">
        <v>260</v>
      </c>
      <c r="O139" s="187" t="s">
        <v>262</v>
      </c>
      <c r="P139" s="173">
        <v>291919.45999999996</v>
      </c>
      <c r="Q139" s="173">
        <v>0</v>
      </c>
      <c r="R139" s="173">
        <v>0</v>
      </c>
      <c r="S139" s="173">
        <v>0</v>
      </c>
      <c r="T139" s="173">
        <v>291919.45999999996</v>
      </c>
      <c r="U139" s="173">
        <f t="shared" si="12"/>
        <v>766.59522058823518</v>
      </c>
      <c r="V139" s="173">
        <v>1108.53</v>
      </c>
      <c r="W139" s="188">
        <v>1108.53</v>
      </c>
      <c r="X139" s="188">
        <v>341.93477941176479</v>
      </c>
      <c r="Y139" s="188">
        <f t="shared" si="13"/>
        <v>341.93477941176479</v>
      </c>
      <c r="Z139" s="189">
        <v>113.09</v>
      </c>
      <c r="AA139" s="189">
        <v>0</v>
      </c>
      <c r="AB139" s="189">
        <v>0</v>
      </c>
      <c r="AC139" s="189">
        <v>184.98</v>
      </c>
      <c r="AD139" s="189">
        <v>810.46</v>
      </c>
      <c r="AE139" s="189">
        <v>0</v>
      </c>
      <c r="AF139" s="189">
        <v>0</v>
      </c>
      <c r="AG139" s="190">
        <v>0</v>
      </c>
      <c r="AH139" s="189">
        <v>0</v>
      </c>
      <c r="AI139" s="189">
        <v>0</v>
      </c>
      <c r="AJ139" s="189">
        <v>0</v>
      </c>
      <c r="AK139" s="189">
        <v>0</v>
      </c>
      <c r="AL139" s="189">
        <v>0</v>
      </c>
      <c r="AM139" s="190">
        <v>0</v>
      </c>
      <c r="AN139" s="189">
        <v>0</v>
      </c>
      <c r="AO139" s="189">
        <v>0</v>
      </c>
      <c r="AP139" s="190">
        <v>0</v>
      </c>
      <c r="AQ139" s="189">
        <v>0</v>
      </c>
      <c r="AR139" s="189">
        <v>0</v>
      </c>
      <c r="AS139" s="189">
        <v>0</v>
      </c>
    </row>
    <row r="140" spans="1:45" s="182" customFormat="1" ht="36" customHeight="1" x14ac:dyDescent="0.25">
      <c r="A140" s="182">
        <v>1</v>
      </c>
      <c r="B140" s="221">
        <f>SUBTOTAL(103,$A$16:A140)</f>
        <v>124</v>
      </c>
      <c r="C140" s="183" t="s">
        <v>1101</v>
      </c>
      <c r="D140" s="184">
        <v>1956</v>
      </c>
      <c r="E140" s="184"/>
      <c r="F140" s="185" t="s">
        <v>317</v>
      </c>
      <c r="G140" s="184">
        <v>2</v>
      </c>
      <c r="H140" s="184" t="s">
        <v>296</v>
      </c>
      <c r="I140" s="173">
        <v>672.3</v>
      </c>
      <c r="J140" s="173">
        <v>672.3</v>
      </c>
      <c r="K140" s="173">
        <v>577.9</v>
      </c>
      <c r="L140" s="186">
        <v>17</v>
      </c>
      <c r="M140" s="184" t="s">
        <v>259</v>
      </c>
      <c r="N140" s="184" t="s">
        <v>260</v>
      </c>
      <c r="O140" s="187" t="s">
        <v>262</v>
      </c>
      <c r="P140" s="173">
        <v>1755092.12</v>
      </c>
      <c r="Q140" s="173">
        <v>0</v>
      </c>
      <c r="R140" s="173">
        <v>0</v>
      </c>
      <c r="S140" s="173">
        <v>0</v>
      </c>
      <c r="T140" s="173">
        <v>1755092.12</v>
      </c>
      <c r="U140" s="173">
        <f t="shared" si="12"/>
        <v>2610.5787892309986</v>
      </c>
      <c r="V140" s="173">
        <v>9318.6816113342247</v>
      </c>
      <c r="W140" s="188">
        <v>9318.6816113342247</v>
      </c>
      <c r="X140" s="188">
        <v>6708.1028221032266</v>
      </c>
      <c r="Y140" s="188">
        <f t="shared" si="13"/>
        <v>6708.1028221032266</v>
      </c>
      <c r="Z140" s="189">
        <v>0</v>
      </c>
      <c r="AA140" s="189">
        <v>0</v>
      </c>
      <c r="AB140" s="189">
        <v>0</v>
      </c>
      <c r="AC140" s="189">
        <v>0</v>
      </c>
      <c r="AD140" s="189">
        <v>0</v>
      </c>
      <c r="AE140" s="189">
        <v>0</v>
      </c>
      <c r="AF140" s="189">
        <v>0</v>
      </c>
      <c r="AG140" s="190">
        <v>0</v>
      </c>
      <c r="AH140" s="189">
        <v>0</v>
      </c>
      <c r="AI140" s="189">
        <v>0</v>
      </c>
      <c r="AJ140" s="189">
        <v>0</v>
      </c>
      <c r="AK140" s="189">
        <v>0</v>
      </c>
      <c r="AL140" s="189">
        <v>802.93</v>
      </c>
      <c r="AM140" s="190">
        <f>7802.61*AL140/I140</f>
        <v>9318.6816113342247</v>
      </c>
      <c r="AN140" s="189">
        <v>0</v>
      </c>
      <c r="AO140" s="189">
        <v>0</v>
      </c>
      <c r="AP140" s="190">
        <v>0</v>
      </c>
      <c r="AQ140" s="189">
        <v>0</v>
      </c>
      <c r="AR140" s="189">
        <v>0</v>
      </c>
      <c r="AS140" s="189">
        <v>0</v>
      </c>
    </row>
    <row r="141" spans="1:45" s="182" customFormat="1" ht="36" customHeight="1" x14ac:dyDescent="0.25">
      <c r="A141" s="182">
        <v>1</v>
      </c>
      <c r="B141" s="221">
        <f>SUBTOTAL(103,$A$16:A141)</f>
        <v>125</v>
      </c>
      <c r="C141" s="183" t="s">
        <v>1102</v>
      </c>
      <c r="D141" s="184">
        <v>1961</v>
      </c>
      <c r="E141" s="184"/>
      <c r="F141" s="185" t="s">
        <v>261</v>
      </c>
      <c r="G141" s="184">
        <v>2</v>
      </c>
      <c r="H141" s="184" t="s">
        <v>296</v>
      </c>
      <c r="I141" s="173">
        <v>546.70000000000005</v>
      </c>
      <c r="J141" s="173">
        <v>546.70000000000005</v>
      </c>
      <c r="K141" s="173">
        <v>546.70000000000005</v>
      </c>
      <c r="L141" s="186">
        <v>45</v>
      </c>
      <c r="M141" s="184" t="s">
        <v>259</v>
      </c>
      <c r="N141" s="184" t="s">
        <v>260</v>
      </c>
      <c r="O141" s="187" t="s">
        <v>262</v>
      </c>
      <c r="P141" s="173">
        <v>1184059.1499999999</v>
      </c>
      <c r="Q141" s="173">
        <v>0</v>
      </c>
      <c r="R141" s="173">
        <v>0</v>
      </c>
      <c r="S141" s="173">
        <v>0</v>
      </c>
      <c r="T141" s="173">
        <v>1184059.1499999999</v>
      </c>
      <c r="U141" s="173">
        <f t="shared" ref="U141:U149" si="16">P141/I141</f>
        <v>2165.8297969635996</v>
      </c>
      <c r="V141" s="173">
        <v>7388.7926131333452</v>
      </c>
      <c r="W141" s="188">
        <v>7388.7926131333452</v>
      </c>
      <c r="X141" s="188">
        <v>5222.9628161697456</v>
      </c>
      <c r="Y141" s="188">
        <f t="shared" si="13"/>
        <v>5222.9628161697456</v>
      </c>
      <c r="Z141" s="189">
        <v>0</v>
      </c>
      <c r="AA141" s="189">
        <v>0</v>
      </c>
      <c r="AB141" s="189">
        <v>0</v>
      </c>
      <c r="AC141" s="189">
        <v>0</v>
      </c>
      <c r="AD141" s="189">
        <v>0</v>
      </c>
      <c r="AE141" s="189">
        <v>0</v>
      </c>
      <c r="AF141" s="189">
        <v>0</v>
      </c>
      <c r="AG141" s="190">
        <v>0</v>
      </c>
      <c r="AH141" s="189">
        <v>0</v>
      </c>
      <c r="AI141" s="189">
        <v>0</v>
      </c>
      <c r="AJ141" s="189">
        <v>0</v>
      </c>
      <c r="AK141" s="189">
        <v>0</v>
      </c>
      <c r="AL141" s="189">
        <v>573.12</v>
      </c>
      <c r="AM141" s="190">
        <f>7048.18*AL141/I141</f>
        <v>7388.7926131333452</v>
      </c>
      <c r="AN141" s="189">
        <v>0</v>
      </c>
      <c r="AO141" s="189">
        <v>0</v>
      </c>
      <c r="AP141" s="190">
        <v>0</v>
      </c>
      <c r="AQ141" s="189">
        <v>0</v>
      </c>
      <c r="AR141" s="189">
        <v>0</v>
      </c>
      <c r="AS141" s="189">
        <v>0</v>
      </c>
    </row>
    <row r="142" spans="1:45" s="182" customFormat="1" ht="36" customHeight="1" x14ac:dyDescent="0.25">
      <c r="A142" s="182">
        <v>1</v>
      </c>
      <c r="B142" s="221">
        <f>SUBTOTAL(103,$A$16:A142)</f>
        <v>126</v>
      </c>
      <c r="C142" s="183" t="s">
        <v>1103</v>
      </c>
      <c r="D142" s="184">
        <v>1993</v>
      </c>
      <c r="E142" s="184">
        <v>2016</v>
      </c>
      <c r="F142" s="185" t="s">
        <v>280</v>
      </c>
      <c r="G142" s="184">
        <v>9</v>
      </c>
      <c r="H142" s="184" t="s">
        <v>301</v>
      </c>
      <c r="I142" s="173">
        <v>9105.2999999999993</v>
      </c>
      <c r="J142" s="173">
        <v>9105.2999999999993</v>
      </c>
      <c r="K142" s="173">
        <v>9105.2999999999993</v>
      </c>
      <c r="L142" s="186">
        <v>293</v>
      </c>
      <c r="M142" s="184" t="s">
        <v>259</v>
      </c>
      <c r="N142" s="184" t="s">
        <v>334</v>
      </c>
      <c r="O142" s="187" t="s">
        <v>1282</v>
      </c>
      <c r="P142" s="173">
        <v>5593558.4000000004</v>
      </c>
      <c r="Q142" s="173">
        <v>0</v>
      </c>
      <c r="R142" s="173">
        <v>0</v>
      </c>
      <c r="S142" s="173">
        <v>0</v>
      </c>
      <c r="T142" s="173">
        <v>5593558.4000000004</v>
      </c>
      <c r="U142" s="173">
        <f t="shared" si="16"/>
        <v>614.31895709092521</v>
      </c>
      <c r="V142" s="173">
        <v>1079.7227988094846</v>
      </c>
      <c r="W142" s="188">
        <v>1079.7227988094846</v>
      </c>
      <c r="X142" s="188">
        <v>465.40384171855942</v>
      </c>
      <c r="Y142" s="188">
        <f t="shared" si="13"/>
        <v>465.40384171855942</v>
      </c>
      <c r="Z142" s="189">
        <v>0</v>
      </c>
      <c r="AA142" s="189">
        <v>0</v>
      </c>
      <c r="AB142" s="189">
        <v>0</v>
      </c>
      <c r="AC142" s="189">
        <v>0</v>
      </c>
      <c r="AD142" s="189">
        <v>0</v>
      </c>
      <c r="AE142" s="189">
        <v>0</v>
      </c>
      <c r="AF142" s="189">
        <v>4</v>
      </c>
      <c r="AG142" s="190">
        <f>2457800*AF142/I142</f>
        <v>1079.7227988094846</v>
      </c>
      <c r="AH142" s="189">
        <v>0</v>
      </c>
      <c r="AI142" s="189">
        <v>0</v>
      </c>
      <c r="AJ142" s="189">
        <v>0</v>
      </c>
      <c r="AK142" s="189">
        <v>0</v>
      </c>
      <c r="AL142" s="189">
        <v>0</v>
      </c>
      <c r="AM142" s="190">
        <v>0</v>
      </c>
      <c r="AN142" s="189">
        <v>0</v>
      </c>
      <c r="AO142" s="189">
        <v>0</v>
      </c>
      <c r="AP142" s="190">
        <v>0</v>
      </c>
      <c r="AQ142" s="189">
        <v>0</v>
      </c>
      <c r="AR142" s="189">
        <v>0</v>
      </c>
      <c r="AS142" s="189">
        <v>0</v>
      </c>
    </row>
    <row r="143" spans="1:45" s="182" customFormat="1" ht="36" customHeight="1" x14ac:dyDescent="0.25">
      <c r="A143" s="182">
        <v>1</v>
      </c>
      <c r="B143" s="221">
        <f>SUBTOTAL(103,$A$16:A143)</f>
        <v>127</v>
      </c>
      <c r="C143" s="183" t="s">
        <v>1104</v>
      </c>
      <c r="D143" s="184">
        <v>1977</v>
      </c>
      <c r="E143" s="184">
        <v>2014</v>
      </c>
      <c r="F143" s="185" t="s">
        <v>261</v>
      </c>
      <c r="G143" s="184">
        <v>5</v>
      </c>
      <c r="H143" s="184" t="s">
        <v>301</v>
      </c>
      <c r="I143" s="173">
        <v>3912.3</v>
      </c>
      <c r="J143" s="173">
        <v>3639.1</v>
      </c>
      <c r="K143" s="173">
        <v>2732.3</v>
      </c>
      <c r="L143" s="186">
        <v>140</v>
      </c>
      <c r="M143" s="184" t="s">
        <v>259</v>
      </c>
      <c r="N143" s="184" t="s">
        <v>263</v>
      </c>
      <c r="O143" s="187" t="s">
        <v>1256</v>
      </c>
      <c r="P143" s="173">
        <v>1052135.68</v>
      </c>
      <c r="Q143" s="173">
        <v>0</v>
      </c>
      <c r="R143" s="173">
        <v>0</v>
      </c>
      <c r="S143" s="173">
        <v>0</v>
      </c>
      <c r="T143" s="173">
        <v>1052135.68</v>
      </c>
      <c r="U143" s="173">
        <f t="shared" si="16"/>
        <v>268.93021496306517</v>
      </c>
      <c r="V143" s="173">
        <v>1108.53</v>
      </c>
      <c r="W143" s="188">
        <v>1108.53</v>
      </c>
      <c r="X143" s="188">
        <v>839.5997850369348</v>
      </c>
      <c r="Y143" s="188">
        <f t="shared" si="13"/>
        <v>839.5997850369348</v>
      </c>
      <c r="Z143" s="189">
        <v>113.09</v>
      </c>
      <c r="AA143" s="189">
        <v>0</v>
      </c>
      <c r="AB143" s="189">
        <v>0</v>
      </c>
      <c r="AC143" s="189">
        <v>184.98</v>
      </c>
      <c r="AD143" s="189">
        <v>810.46</v>
      </c>
      <c r="AE143" s="189">
        <v>0</v>
      </c>
      <c r="AF143" s="189">
        <v>0</v>
      </c>
      <c r="AG143" s="190">
        <v>0</v>
      </c>
      <c r="AH143" s="189">
        <v>0</v>
      </c>
      <c r="AI143" s="189">
        <v>0</v>
      </c>
      <c r="AJ143" s="189">
        <v>0</v>
      </c>
      <c r="AK143" s="189">
        <v>0</v>
      </c>
      <c r="AL143" s="189">
        <v>0</v>
      </c>
      <c r="AM143" s="190">
        <v>0</v>
      </c>
      <c r="AN143" s="189">
        <v>0</v>
      </c>
      <c r="AO143" s="189">
        <v>0</v>
      </c>
      <c r="AP143" s="190">
        <v>0</v>
      </c>
      <c r="AQ143" s="189">
        <v>0</v>
      </c>
      <c r="AR143" s="189">
        <v>0</v>
      </c>
      <c r="AS143" s="189">
        <v>0</v>
      </c>
    </row>
    <row r="144" spans="1:45" s="182" customFormat="1" ht="36" customHeight="1" x14ac:dyDescent="0.25">
      <c r="A144" s="182">
        <v>1</v>
      </c>
      <c r="B144" s="221">
        <f>SUBTOTAL(103,$A$16:A144)</f>
        <v>128</v>
      </c>
      <c r="C144" s="183" t="s">
        <v>1105</v>
      </c>
      <c r="D144" s="184">
        <v>1970</v>
      </c>
      <c r="E144" s="184"/>
      <c r="F144" s="185" t="s">
        <v>261</v>
      </c>
      <c r="G144" s="184">
        <v>5</v>
      </c>
      <c r="H144" s="184" t="s">
        <v>301</v>
      </c>
      <c r="I144" s="173">
        <v>3635.4</v>
      </c>
      <c r="J144" s="173">
        <v>3360</v>
      </c>
      <c r="K144" s="173">
        <v>3247.2</v>
      </c>
      <c r="L144" s="186">
        <v>167</v>
      </c>
      <c r="M144" s="184" t="s">
        <v>259</v>
      </c>
      <c r="N144" s="184" t="s">
        <v>263</v>
      </c>
      <c r="O144" s="187" t="s">
        <v>1283</v>
      </c>
      <c r="P144" s="173">
        <v>1528398.16</v>
      </c>
      <c r="Q144" s="173">
        <v>0</v>
      </c>
      <c r="R144" s="173">
        <v>0</v>
      </c>
      <c r="S144" s="173">
        <v>0</v>
      </c>
      <c r="T144" s="173">
        <v>1528398.16</v>
      </c>
      <c r="U144" s="173">
        <f t="shared" si="16"/>
        <v>420.42090553996803</v>
      </c>
      <c r="V144" s="173">
        <v>1371.2800000000002</v>
      </c>
      <c r="W144" s="188">
        <v>1371.2800000000002</v>
      </c>
      <c r="X144" s="188">
        <v>950.85909446003211</v>
      </c>
      <c r="Y144" s="188">
        <f t="shared" si="13"/>
        <v>950.85909446003211</v>
      </c>
      <c r="Z144" s="189">
        <v>113.09</v>
      </c>
      <c r="AA144" s="189">
        <v>262.75</v>
      </c>
      <c r="AB144" s="189">
        <v>0</v>
      </c>
      <c r="AC144" s="189">
        <v>184.98</v>
      </c>
      <c r="AD144" s="189">
        <v>810.46</v>
      </c>
      <c r="AE144" s="189">
        <v>0</v>
      </c>
      <c r="AF144" s="189">
        <v>0</v>
      </c>
      <c r="AG144" s="190">
        <v>0</v>
      </c>
      <c r="AH144" s="189">
        <v>0</v>
      </c>
      <c r="AI144" s="189">
        <v>0</v>
      </c>
      <c r="AJ144" s="189">
        <v>0</v>
      </c>
      <c r="AK144" s="189">
        <v>0</v>
      </c>
      <c r="AL144" s="189">
        <v>0</v>
      </c>
      <c r="AM144" s="190">
        <v>0</v>
      </c>
      <c r="AN144" s="189">
        <v>0</v>
      </c>
      <c r="AO144" s="189">
        <v>0</v>
      </c>
      <c r="AP144" s="190">
        <v>0</v>
      </c>
      <c r="AQ144" s="189">
        <v>0</v>
      </c>
      <c r="AR144" s="189">
        <v>0</v>
      </c>
      <c r="AS144" s="189">
        <v>0</v>
      </c>
    </row>
    <row r="145" spans="1:45" s="182" customFormat="1" ht="36" customHeight="1" x14ac:dyDescent="0.25">
      <c r="A145" s="182">
        <v>1</v>
      </c>
      <c r="B145" s="221">
        <f>SUBTOTAL(103,$A$16:A145)</f>
        <v>129</v>
      </c>
      <c r="C145" s="183" t="s">
        <v>1106</v>
      </c>
      <c r="D145" s="184">
        <v>1985</v>
      </c>
      <c r="E145" s="184">
        <v>2014</v>
      </c>
      <c r="F145" s="185" t="s">
        <v>261</v>
      </c>
      <c r="G145" s="184">
        <v>9</v>
      </c>
      <c r="H145" s="184" t="s">
        <v>305</v>
      </c>
      <c r="I145" s="173">
        <v>7073.4</v>
      </c>
      <c r="J145" s="173">
        <v>6236.1</v>
      </c>
      <c r="K145" s="173">
        <v>5330.6</v>
      </c>
      <c r="L145" s="186">
        <v>229</v>
      </c>
      <c r="M145" s="184" t="s">
        <v>259</v>
      </c>
      <c r="N145" s="184" t="s">
        <v>263</v>
      </c>
      <c r="O145" s="187" t="s">
        <v>1283</v>
      </c>
      <c r="P145" s="173">
        <v>285579.52000000002</v>
      </c>
      <c r="Q145" s="173">
        <v>0</v>
      </c>
      <c r="R145" s="173">
        <v>0</v>
      </c>
      <c r="S145" s="173">
        <v>0</v>
      </c>
      <c r="T145" s="173">
        <v>285579.52000000002</v>
      </c>
      <c r="U145" s="173">
        <f t="shared" si="16"/>
        <v>40.373726920575685</v>
      </c>
      <c r="V145" s="173">
        <v>184.98</v>
      </c>
      <c r="W145" s="188">
        <v>184.98</v>
      </c>
      <c r="X145" s="188">
        <v>144.60627307942431</v>
      </c>
      <c r="Y145" s="188">
        <f t="shared" si="13"/>
        <v>144.60627307942431</v>
      </c>
      <c r="Z145" s="189">
        <v>0</v>
      </c>
      <c r="AA145" s="189">
        <v>0</v>
      </c>
      <c r="AB145" s="189">
        <v>0</v>
      </c>
      <c r="AC145" s="189">
        <v>184.98</v>
      </c>
      <c r="AD145" s="189">
        <v>0</v>
      </c>
      <c r="AE145" s="189">
        <v>0</v>
      </c>
      <c r="AF145" s="189">
        <v>0</v>
      </c>
      <c r="AG145" s="190">
        <v>0</v>
      </c>
      <c r="AH145" s="189">
        <v>0</v>
      </c>
      <c r="AI145" s="189">
        <v>0</v>
      </c>
      <c r="AJ145" s="189">
        <v>0</v>
      </c>
      <c r="AK145" s="189">
        <v>0</v>
      </c>
      <c r="AL145" s="189">
        <v>0</v>
      </c>
      <c r="AM145" s="190">
        <v>0</v>
      </c>
      <c r="AN145" s="189">
        <v>0</v>
      </c>
      <c r="AO145" s="189">
        <v>0</v>
      </c>
      <c r="AP145" s="190">
        <v>0</v>
      </c>
      <c r="AQ145" s="189">
        <v>0</v>
      </c>
      <c r="AR145" s="189">
        <v>0</v>
      </c>
      <c r="AS145" s="189">
        <v>0</v>
      </c>
    </row>
    <row r="146" spans="1:45" s="182" customFormat="1" ht="36" customHeight="1" x14ac:dyDescent="0.25">
      <c r="A146" s="182">
        <v>1</v>
      </c>
      <c r="B146" s="221">
        <f>SUBTOTAL(103,$A$16:A146)</f>
        <v>130</v>
      </c>
      <c r="C146" s="183" t="s">
        <v>1107</v>
      </c>
      <c r="D146" s="184">
        <v>1966</v>
      </c>
      <c r="E146" s="184"/>
      <c r="F146" s="185" t="s">
        <v>261</v>
      </c>
      <c r="G146" s="184">
        <v>2</v>
      </c>
      <c r="H146" s="184" t="s">
        <v>296</v>
      </c>
      <c r="I146" s="173">
        <v>787.5</v>
      </c>
      <c r="J146" s="173">
        <v>727.8</v>
      </c>
      <c r="K146" s="173">
        <v>727.8</v>
      </c>
      <c r="L146" s="186">
        <v>35</v>
      </c>
      <c r="M146" s="184" t="s">
        <v>259</v>
      </c>
      <c r="N146" s="184" t="s">
        <v>260</v>
      </c>
      <c r="O146" s="187" t="s">
        <v>262</v>
      </c>
      <c r="P146" s="173">
        <v>2415665.65</v>
      </c>
      <c r="Q146" s="173">
        <v>0</v>
      </c>
      <c r="R146" s="173">
        <v>0</v>
      </c>
      <c r="S146" s="173">
        <v>0</v>
      </c>
      <c r="T146" s="173">
        <v>2415665.65</v>
      </c>
      <c r="U146" s="173">
        <f t="shared" si="16"/>
        <v>3067.5119365079363</v>
      </c>
      <c r="V146" s="173">
        <v>7009.0765206349215</v>
      </c>
      <c r="W146" s="188">
        <v>7009.0765206349215</v>
      </c>
      <c r="X146" s="188">
        <v>3941.5645841269852</v>
      </c>
      <c r="Y146" s="188">
        <f t="shared" si="13"/>
        <v>3941.5645841269852</v>
      </c>
      <c r="Z146" s="189">
        <v>0</v>
      </c>
      <c r="AA146" s="189">
        <v>0</v>
      </c>
      <c r="AB146" s="189">
        <v>0</v>
      </c>
      <c r="AC146" s="189">
        <v>0</v>
      </c>
      <c r="AD146" s="189">
        <v>0</v>
      </c>
      <c r="AE146" s="189">
        <v>0</v>
      </c>
      <c r="AF146" s="189">
        <v>0</v>
      </c>
      <c r="AG146" s="190">
        <v>0</v>
      </c>
      <c r="AH146" s="189">
        <v>619</v>
      </c>
      <c r="AI146" s="190">
        <f t="shared" ref="AI146:AI147" si="17">8917.04*AH146/I146</f>
        <v>7009.0765206349215</v>
      </c>
      <c r="AJ146" s="189">
        <v>0</v>
      </c>
      <c r="AK146" s="189">
        <v>0</v>
      </c>
      <c r="AL146" s="189">
        <v>0</v>
      </c>
      <c r="AM146" s="190">
        <v>0</v>
      </c>
      <c r="AN146" s="189">
        <v>0</v>
      </c>
      <c r="AO146" s="189">
        <v>0</v>
      </c>
      <c r="AP146" s="190">
        <v>0</v>
      </c>
      <c r="AQ146" s="189">
        <v>0</v>
      </c>
      <c r="AR146" s="189">
        <v>0</v>
      </c>
      <c r="AS146" s="189">
        <v>0</v>
      </c>
    </row>
    <row r="147" spans="1:45" s="182" customFormat="1" ht="36" customHeight="1" x14ac:dyDescent="0.25">
      <c r="A147" s="182">
        <v>1</v>
      </c>
      <c r="B147" s="221">
        <f>SUBTOTAL(103,$A$16:A147)</f>
        <v>131</v>
      </c>
      <c r="C147" s="183" t="s">
        <v>1240</v>
      </c>
      <c r="D147" s="184">
        <v>1977</v>
      </c>
      <c r="E147" s="184"/>
      <c r="F147" s="185" t="s">
        <v>311</v>
      </c>
      <c r="G147" s="184">
        <v>5</v>
      </c>
      <c r="H147" s="184" t="s">
        <v>2184</v>
      </c>
      <c r="I147" s="173">
        <v>6715.9</v>
      </c>
      <c r="J147" s="173">
        <v>6150.8</v>
      </c>
      <c r="K147" s="173">
        <v>6150.8</v>
      </c>
      <c r="L147" s="186">
        <v>309</v>
      </c>
      <c r="M147" s="184" t="s">
        <v>259</v>
      </c>
      <c r="N147" s="184" t="s">
        <v>263</v>
      </c>
      <c r="O147" s="187" t="s">
        <v>1307</v>
      </c>
      <c r="P147" s="173">
        <v>5623327.0800000001</v>
      </c>
      <c r="Q147" s="173">
        <v>0</v>
      </c>
      <c r="R147" s="173">
        <v>0</v>
      </c>
      <c r="S147" s="173">
        <v>0</v>
      </c>
      <c r="T147" s="173">
        <v>5623327.0800000001</v>
      </c>
      <c r="U147" s="173">
        <f t="shared" si="16"/>
        <v>837.31548712756296</v>
      </c>
      <c r="V147" s="173">
        <v>1987.3504863383912</v>
      </c>
      <c r="W147" s="188">
        <v>1987.3504863383912</v>
      </c>
      <c r="X147" s="188">
        <v>1150.0349992108281</v>
      </c>
      <c r="Y147" s="188">
        <f t="shared" si="13"/>
        <v>1150.0349992108281</v>
      </c>
      <c r="Z147" s="189">
        <v>0</v>
      </c>
      <c r="AA147" s="189">
        <v>0</v>
      </c>
      <c r="AB147" s="189">
        <v>0</v>
      </c>
      <c r="AC147" s="189">
        <v>0</v>
      </c>
      <c r="AD147" s="189">
        <v>0</v>
      </c>
      <c r="AE147" s="189">
        <v>0</v>
      </c>
      <c r="AF147" s="189">
        <v>0</v>
      </c>
      <c r="AG147" s="190">
        <v>0</v>
      </c>
      <c r="AH147" s="189">
        <v>1496.78</v>
      </c>
      <c r="AI147" s="190">
        <f t="shared" si="17"/>
        <v>1987.3504863383912</v>
      </c>
      <c r="AJ147" s="189">
        <v>0</v>
      </c>
      <c r="AK147" s="189">
        <v>0</v>
      </c>
      <c r="AL147" s="189">
        <v>0</v>
      </c>
      <c r="AM147" s="190">
        <v>0</v>
      </c>
      <c r="AN147" s="189">
        <v>0</v>
      </c>
      <c r="AO147" s="189">
        <v>0</v>
      </c>
      <c r="AP147" s="190">
        <v>0</v>
      </c>
      <c r="AQ147" s="189">
        <v>0</v>
      </c>
      <c r="AR147" s="189">
        <v>0</v>
      </c>
      <c r="AS147" s="189">
        <v>0</v>
      </c>
    </row>
    <row r="148" spans="1:45" s="182" customFormat="1" ht="36" customHeight="1" x14ac:dyDescent="0.25">
      <c r="A148" s="182">
        <v>1</v>
      </c>
      <c r="B148" s="221">
        <f>SUBTOTAL(103,$A$16:A148)</f>
        <v>132</v>
      </c>
      <c r="C148" s="183" t="s">
        <v>447</v>
      </c>
      <c r="D148" s="184">
        <v>1970</v>
      </c>
      <c r="E148" s="184"/>
      <c r="F148" s="185" t="s">
        <v>261</v>
      </c>
      <c r="G148" s="184">
        <v>2</v>
      </c>
      <c r="H148" s="184" t="s">
        <v>296</v>
      </c>
      <c r="I148" s="173">
        <v>794.7</v>
      </c>
      <c r="J148" s="173">
        <v>737.8</v>
      </c>
      <c r="K148" s="173">
        <v>737.8</v>
      </c>
      <c r="L148" s="186">
        <v>38</v>
      </c>
      <c r="M148" s="184" t="s">
        <v>259</v>
      </c>
      <c r="N148" s="184" t="s">
        <v>260</v>
      </c>
      <c r="O148" s="187" t="s">
        <v>262</v>
      </c>
      <c r="P148" s="173">
        <v>52567.68</v>
      </c>
      <c r="Q148" s="173">
        <v>0</v>
      </c>
      <c r="R148" s="173">
        <v>0</v>
      </c>
      <c r="S148" s="173">
        <v>0</v>
      </c>
      <c r="T148" s="173">
        <v>52567.68</v>
      </c>
      <c r="U148" s="173">
        <f t="shared" si="16"/>
        <v>66.147829369573415</v>
      </c>
      <c r="V148" s="173">
        <v>66.147829369573415</v>
      </c>
      <c r="W148" s="188">
        <v>66.147829369573415</v>
      </c>
      <c r="X148" s="188">
        <v>0</v>
      </c>
      <c r="Y148" s="188">
        <f t="shared" si="13"/>
        <v>0</v>
      </c>
      <c r="Z148" s="189">
        <v>0</v>
      </c>
      <c r="AA148" s="189">
        <v>0</v>
      </c>
      <c r="AB148" s="189">
        <v>0</v>
      </c>
      <c r="AC148" s="189">
        <v>0</v>
      </c>
      <c r="AD148" s="189">
        <v>0</v>
      </c>
      <c r="AE148" s="189">
        <v>0</v>
      </c>
      <c r="AF148" s="189">
        <v>0</v>
      </c>
      <c r="AG148" s="190">
        <v>0</v>
      </c>
      <c r="AH148" s="189">
        <v>0</v>
      </c>
      <c r="AI148" s="189">
        <v>0</v>
      </c>
      <c r="AJ148" s="189">
        <v>0</v>
      </c>
      <c r="AK148" s="189">
        <v>0</v>
      </c>
      <c r="AL148" s="189">
        <v>0</v>
      </c>
      <c r="AM148" s="190">
        <v>0</v>
      </c>
      <c r="AN148" s="189">
        <v>0</v>
      </c>
      <c r="AO148" s="189">
        <v>0</v>
      </c>
      <c r="AP148" s="190">
        <v>0</v>
      </c>
      <c r="AQ148" s="189">
        <v>0</v>
      </c>
      <c r="AR148" s="189">
        <v>0</v>
      </c>
      <c r="AS148" s="189">
        <v>0</v>
      </c>
    </row>
    <row r="149" spans="1:45" s="182" customFormat="1" ht="36" customHeight="1" x14ac:dyDescent="0.25">
      <c r="A149" s="182">
        <v>1</v>
      </c>
      <c r="B149" s="221">
        <f>SUBTOTAL(103,$A$16:A149)</f>
        <v>133</v>
      </c>
      <c r="C149" s="183" t="s">
        <v>1241</v>
      </c>
      <c r="D149" s="184">
        <v>1978</v>
      </c>
      <c r="E149" s="184"/>
      <c r="F149" s="185" t="s">
        <v>323</v>
      </c>
      <c r="G149" s="184" t="s">
        <v>296</v>
      </c>
      <c r="H149" s="184" t="s">
        <v>305</v>
      </c>
      <c r="I149" s="173">
        <v>873.7</v>
      </c>
      <c r="J149" s="173">
        <v>873.7</v>
      </c>
      <c r="K149" s="173">
        <v>873.7</v>
      </c>
      <c r="L149" s="186">
        <v>31</v>
      </c>
      <c r="M149" s="184" t="s">
        <v>259</v>
      </c>
      <c r="N149" s="184" t="s">
        <v>260</v>
      </c>
      <c r="O149" s="187" t="s">
        <v>262</v>
      </c>
      <c r="P149" s="173">
        <v>61131.360000000001</v>
      </c>
      <c r="Q149" s="173">
        <v>0</v>
      </c>
      <c r="R149" s="173">
        <v>0</v>
      </c>
      <c r="S149" s="173">
        <v>0</v>
      </c>
      <c r="T149" s="173">
        <v>61131.360000000001</v>
      </c>
      <c r="U149" s="173">
        <f t="shared" si="16"/>
        <v>69.968364427148899</v>
      </c>
      <c r="V149" s="173">
        <v>69.968364427148899</v>
      </c>
      <c r="W149" s="188">
        <v>69.968364427148899</v>
      </c>
      <c r="X149" s="188">
        <v>0</v>
      </c>
      <c r="Y149" s="188">
        <f t="shared" si="13"/>
        <v>0</v>
      </c>
      <c r="Z149" s="189">
        <v>0</v>
      </c>
      <c r="AA149" s="189">
        <v>0</v>
      </c>
      <c r="AB149" s="189">
        <v>0</v>
      </c>
      <c r="AC149" s="189">
        <v>0</v>
      </c>
      <c r="AD149" s="189">
        <v>0</v>
      </c>
      <c r="AE149" s="189">
        <v>0</v>
      </c>
      <c r="AF149" s="189">
        <v>0</v>
      </c>
      <c r="AG149" s="190">
        <v>0</v>
      </c>
      <c r="AH149" s="189">
        <v>0</v>
      </c>
      <c r="AI149" s="189">
        <v>0</v>
      </c>
      <c r="AJ149" s="189">
        <v>0</v>
      </c>
      <c r="AK149" s="189">
        <v>0</v>
      </c>
      <c r="AL149" s="189">
        <v>0</v>
      </c>
      <c r="AM149" s="190">
        <v>0</v>
      </c>
      <c r="AN149" s="189">
        <v>0</v>
      </c>
      <c r="AO149" s="189">
        <v>0</v>
      </c>
      <c r="AP149" s="190">
        <v>0</v>
      </c>
      <c r="AQ149" s="189">
        <v>0</v>
      </c>
      <c r="AR149" s="189">
        <v>0</v>
      </c>
      <c r="AS149" s="189">
        <v>0</v>
      </c>
    </row>
    <row r="150" spans="1:45" s="182" customFormat="1" ht="36" customHeight="1" x14ac:dyDescent="0.25">
      <c r="B150" s="183" t="s">
        <v>724</v>
      </c>
      <c r="C150" s="222"/>
      <c r="D150" s="184" t="s">
        <v>857</v>
      </c>
      <c r="E150" s="184" t="s">
        <v>857</v>
      </c>
      <c r="F150" s="184" t="s">
        <v>857</v>
      </c>
      <c r="G150" s="184" t="s">
        <v>857</v>
      </c>
      <c r="H150" s="184" t="s">
        <v>857</v>
      </c>
      <c r="I150" s="197">
        <f>SUM(I151:I195)</f>
        <v>122338.65999999997</v>
      </c>
      <c r="J150" s="197">
        <f>SUM(J151:J195)</f>
        <v>104282.45000000003</v>
      </c>
      <c r="K150" s="197">
        <f>SUM(K151:K195)</f>
        <v>101660.15000000001</v>
      </c>
      <c r="L150" s="219">
        <f>SUM(L151:L195)</f>
        <v>4539</v>
      </c>
      <c r="M150" s="184" t="s">
        <v>857</v>
      </c>
      <c r="N150" s="184" t="s">
        <v>857</v>
      </c>
      <c r="O150" s="187" t="s">
        <v>857</v>
      </c>
      <c r="P150" s="197">
        <v>112751259.44999994</v>
      </c>
      <c r="Q150" s="197">
        <v>0</v>
      </c>
      <c r="R150" s="197">
        <v>0</v>
      </c>
      <c r="S150" s="197">
        <v>0</v>
      </c>
      <c r="T150" s="197">
        <v>112751259.44999994</v>
      </c>
      <c r="U150" s="173">
        <f t="shared" ref="U150:U204" si="18">P150/I150</f>
        <v>921.63229064303925</v>
      </c>
      <c r="V150" s="173">
        <f>MAX(V151:V195)</f>
        <v>10964.254610942062</v>
      </c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</row>
    <row r="151" spans="1:45" s="182" customFormat="1" ht="36" customHeight="1" x14ac:dyDescent="0.25">
      <c r="A151" s="182">
        <v>1</v>
      </c>
      <c r="B151" s="221">
        <f>SUBTOTAL(103,$A$16:A151)</f>
        <v>134</v>
      </c>
      <c r="C151" s="183" t="s">
        <v>375</v>
      </c>
      <c r="D151" s="184">
        <v>1974</v>
      </c>
      <c r="E151" s="184"/>
      <c r="F151" s="185" t="s">
        <v>304</v>
      </c>
      <c r="G151" s="184">
        <v>5</v>
      </c>
      <c r="H151" s="184" t="s">
        <v>362</v>
      </c>
      <c r="I151" s="173">
        <v>4987.2</v>
      </c>
      <c r="J151" s="173">
        <v>4580.7</v>
      </c>
      <c r="K151" s="173">
        <v>4580.7</v>
      </c>
      <c r="L151" s="186">
        <v>117</v>
      </c>
      <c r="M151" s="184" t="s">
        <v>259</v>
      </c>
      <c r="N151" s="184" t="s">
        <v>263</v>
      </c>
      <c r="O151" s="187" t="s">
        <v>314</v>
      </c>
      <c r="P151" s="173">
        <v>2649277.08</v>
      </c>
      <c r="Q151" s="173">
        <v>0</v>
      </c>
      <c r="R151" s="173">
        <v>0</v>
      </c>
      <c r="S151" s="173">
        <v>0</v>
      </c>
      <c r="T151" s="173">
        <v>2649277.08</v>
      </c>
      <c r="U151" s="173">
        <f t="shared" si="18"/>
        <v>531.21532723772862</v>
      </c>
      <c r="V151" s="173">
        <v>1982.8398739172283</v>
      </c>
      <c r="W151" s="188">
        <v>1982.8398739172283</v>
      </c>
      <c r="X151" s="188">
        <v>1451.6245466794996</v>
      </c>
      <c r="Y151" s="188">
        <f t="shared" ref="Y151:Y195" si="19">V151-U151</f>
        <v>1451.6245466794996</v>
      </c>
      <c r="Z151" s="189">
        <v>0</v>
      </c>
      <c r="AA151" s="189">
        <v>0</v>
      </c>
      <c r="AB151" s="189">
        <v>0</v>
      </c>
      <c r="AC151" s="189">
        <v>0</v>
      </c>
      <c r="AD151" s="189">
        <v>0</v>
      </c>
      <c r="AE151" s="189">
        <v>0</v>
      </c>
      <c r="AF151" s="189">
        <v>0</v>
      </c>
      <c r="AG151" s="190">
        <v>0</v>
      </c>
      <c r="AH151" s="189">
        <v>1108.98</v>
      </c>
      <c r="AI151" s="190">
        <f>8917.04*AH151/I151</f>
        <v>1982.8398739172283</v>
      </c>
      <c r="AJ151" s="189">
        <v>0</v>
      </c>
      <c r="AK151" s="189">
        <v>0</v>
      </c>
      <c r="AL151" s="189">
        <v>0</v>
      </c>
      <c r="AM151" s="190">
        <v>0</v>
      </c>
      <c r="AN151" s="189">
        <v>0</v>
      </c>
      <c r="AO151" s="189">
        <v>0</v>
      </c>
      <c r="AP151" s="190">
        <v>0</v>
      </c>
      <c r="AQ151" s="189">
        <v>0</v>
      </c>
      <c r="AR151" s="189">
        <v>0</v>
      </c>
      <c r="AS151" s="189">
        <v>0</v>
      </c>
    </row>
    <row r="152" spans="1:45" s="182" customFormat="1" ht="36" customHeight="1" x14ac:dyDescent="0.25">
      <c r="A152" s="182">
        <v>1</v>
      </c>
      <c r="B152" s="221">
        <f>SUBTOTAL(103,$A$16:A152)</f>
        <v>135</v>
      </c>
      <c r="C152" s="183" t="s">
        <v>376</v>
      </c>
      <c r="D152" s="184">
        <v>1975</v>
      </c>
      <c r="E152" s="184"/>
      <c r="F152" s="185" t="s">
        <v>304</v>
      </c>
      <c r="G152" s="184">
        <v>5</v>
      </c>
      <c r="H152" s="184" t="s">
        <v>2184</v>
      </c>
      <c r="I152" s="173">
        <v>6679</v>
      </c>
      <c r="J152" s="173">
        <v>6109.3</v>
      </c>
      <c r="K152" s="173">
        <v>6109.3</v>
      </c>
      <c r="L152" s="186">
        <v>285</v>
      </c>
      <c r="M152" s="184" t="s">
        <v>259</v>
      </c>
      <c r="N152" s="184" t="s">
        <v>263</v>
      </c>
      <c r="O152" s="187" t="s">
        <v>956</v>
      </c>
      <c r="P152" s="173">
        <v>2599693.37</v>
      </c>
      <c r="Q152" s="173">
        <v>0</v>
      </c>
      <c r="R152" s="173">
        <v>0</v>
      </c>
      <c r="S152" s="173">
        <v>0</v>
      </c>
      <c r="T152" s="173">
        <v>2599693.37</v>
      </c>
      <c r="U152" s="173">
        <f t="shared" si="18"/>
        <v>389.23392274292559</v>
      </c>
      <c r="V152" s="173">
        <v>3635.5</v>
      </c>
      <c r="W152" s="188">
        <v>3635.5</v>
      </c>
      <c r="X152" s="188">
        <v>3246.2660772570744</v>
      </c>
      <c r="Y152" s="188">
        <f t="shared" si="19"/>
        <v>3246.2660772570744</v>
      </c>
      <c r="Z152" s="189">
        <v>113.09</v>
      </c>
      <c r="AA152" s="189">
        <v>262.75</v>
      </c>
      <c r="AB152" s="189">
        <v>3259.66</v>
      </c>
      <c r="AC152" s="189">
        <v>0</v>
      </c>
      <c r="AD152" s="189">
        <v>0</v>
      </c>
      <c r="AE152" s="189">
        <v>0</v>
      </c>
      <c r="AF152" s="189">
        <v>0</v>
      </c>
      <c r="AG152" s="190">
        <v>0</v>
      </c>
      <c r="AH152" s="189">
        <v>0</v>
      </c>
      <c r="AI152" s="189">
        <v>0</v>
      </c>
      <c r="AJ152" s="189">
        <v>0</v>
      </c>
      <c r="AK152" s="189">
        <v>0</v>
      </c>
      <c r="AL152" s="189">
        <v>0</v>
      </c>
      <c r="AM152" s="190">
        <v>0</v>
      </c>
      <c r="AN152" s="189">
        <v>0</v>
      </c>
      <c r="AO152" s="189">
        <v>0</v>
      </c>
      <c r="AP152" s="190">
        <v>0</v>
      </c>
      <c r="AQ152" s="189">
        <v>0</v>
      </c>
      <c r="AR152" s="189">
        <v>0</v>
      </c>
      <c r="AS152" s="189">
        <v>0</v>
      </c>
    </row>
    <row r="153" spans="1:45" s="182" customFormat="1" ht="36" customHeight="1" x14ac:dyDescent="0.25">
      <c r="A153" s="182">
        <v>1</v>
      </c>
      <c r="B153" s="221">
        <f>SUBTOTAL(103,$A$16:A153)</f>
        <v>136</v>
      </c>
      <c r="C153" s="183" t="s">
        <v>377</v>
      </c>
      <c r="D153" s="184">
        <v>1954</v>
      </c>
      <c r="E153" s="184"/>
      <c r="F153" s="185" t="s">
        <v>261</v>
      </c>
      <c r="G153" s="184">
        <v>2</v>
      </c>
      <c r="H153" s="184" t="s">
        <v>305</v>
      </c>
      <c r="I153" s="173">
        <v>641.79999999999995</v>
      </c>
      <c r="J153" s="173">
        <v>552.29999999999995</v>
      </c>
      <c r="K153" s="173">
        <v>552.29999999999995</v>
      </c>
      <c r="L153" s="186">
        <v>34</v>
      </c>
      <c r="M153" s="184" t="s">
        <v>259</v>
      </c>
      <c r="N153" s="184" t="s">
        <v>263</v>
      </c>
      <c r="O153" s="187" t="s">
        <v>314</v>
      </c>
      <c r="P153" s="173">
        <v>3188621.1</v>
      </c>
      <c r="Q153" s="173">
        <v>0</v>
      </c>
      <c r="R153" s="173">
        <v>0</v>
      </c>
      <c r="S153" s="173">
        <v>0</v>
      </c>
      <c r="T153" s="173">
        <v>3188621.1</v>
      </c>
      <c r="U153" s="173">
        <f t="shared" si="18"/>
        <v>4968.2472732938613</v>
      </c>
      <c r="V153" s="173">
        <v>8336.2792147086348</v>
      </c>
      <c r="W153" s="188">
        <v>8336.2792147086348</v>
      </c>
      <c r="X153" s="188">
        <v>3368.0319414147734</v>
      </c>
      <c r="Y153" s="188">
        <f t="shared" si="19"/>
        <v>3368.0319414147734</v>
      </c>
      <c r="Z153" s="189">
        <v>0</v>
      </c>
      <c r="AA153" s="189">
        <v>0</v>
      </c>
      <c r="AB153" s="189">
        <v>0</v>
      </c>
      <c r="AC153" s="189">
        <v>0</v>
      </c>
      <c r="AD153" s="189">
        <v>0</v>
      </c>
      <c r="AE153" s="189">
        <v>0</v>
      </c>
      <c r="AF153" s="189">
        <v>0</v>
      </c>
      <c r="AG153" s="190">
        <v>0</v>
      </c>
      <c r="AH153" s="189">
        <v>600</v>
      </c>
      <c r="AI153" s="190">
        <f t="shared" ref="AI153:AI155" si="20">8917.04*AH153/I153</f>
        <v>8336.2792147086348</v>
      </c>
      <c r="AJ153" s="189">
        <v>0</v>
      </c>
      <c r="AK153" s="189">
        <v>0</v>
      </c>
      <c r="AL153" s="189">
        <v>0</v>
      </c>
      <c r="AM153" s="190">
        <v>0</v>
      </c>
      <c r="AN153" s="189">
        <v>0</v>
      </c>
      <c r="AO153" s="189">
        <v>0</v>
      </c>
      <c r="AP153" s="190">
        <v>0</v>
      </c>
      <c r="AQ153" s="189">
        <v>0</v>
      </c>
      <c r="AR153" s="189">
        <v>0</v>
      </c>
      <c r="AS153" s="189">
        <v>0</v>
      </c>
    </row>
    <row r="154" spans="1:45" s="182" customFormat="1" ht="36" customHeight="1" x14ac:dyDescent="0.25">
      <c r="A154" s="182">
        <v>1</v>
      </c>
      <c r="B154" s="221">
        <f>SUBTOTAL(103,$A$16:A154)</f>
        <v>137</v>
      </c>
      <c r="C154" s="183" t="s">
        <v>378</v>
      </c>
      <c r="D154" s="184">
        <v>1975</v>
      </c>
      <c r="E154" s="184"/>
      <c r="F154" s="185" t="s">
        <v>261</v>
      </c>
      <c r="G154" s="184">
        <v>5</v>
      </c>
      <c r="H154" s="184" t="s">
        <v>301</v>
      </c>
      <c r="I154" s="173">
        <v>3325.2</v>
      </c>
      <c r="J154" s="173">
        <v>3325.2</v>
      </c>
      <c r="K154" s="173">
        <v>3325.2</v>
      </c>
      <c r="L154" s="186">
        <v>111</v>
      </c>
      <c r="M154" s="184" t="s">
        <v>259</v>
      </c>
      <c r="N154" s="184" t="s">
        <v>263</v>
      </c>
      <c r="O154" s="187" t="s">
        <v>315</v>
      </c>
      <c r="P154" s="173">
        <v>5265781.6800000006</v>
      </c>
      <c r="Q154" s="173">
        <v>0</v>
      </c>
      <c r="R154" s="173">
        <v>0</v>
      </c>
      <c r="S154" s="173">
        <v>0</v>
      </c>
      <c r="T154" s="173">
        <v>5265781.6800000006</v>
      </c>
      <c r="U154" s="173">
        <f t="shared" si="18"/>
        <v>1583.5984843016963</v>
      </c>
      <c r="V154" s="173">
        <v>2931.0491759894144</v>
      </c>
      <c r="W154" s="188">
        <v>2931.0491759894144</v>
      </c>
      <c r="X154" s="188">
        <v>1347.4506916877181</v>
      </c>
      <c r="Y154" s="188">
        <f t="shared" si="19"/>
        <v>1347.4506916877181</v>
      </c>
      <c r="Z154" s="189">
        <v>0</v>
      </c>
      <c r="AA154" s="189">
        <v>0</v>
      </c>
      <c r="AB154" s="189">
        <v>0</v>
      </c>
      <c r="AC154" s="189">
        <v>0</v>
      </c>
      <c r="AD154" s="189">
        <v>0</v>
      </c>
      <c r="AE154" s="189">
        <v>0</v>
      </c>
      <c r="AF154" s="189">
        <v>0</v>
      </c>
      <c r="AG154" s="190">
        <v>0</v>
      </c>
      <c r="AH154" s="189">
        <v>1093</v>
      </c>
      <c r="AI154" s="190">
        <f t="shared" si="20"/>
        <v>2931.0491759894144</v>
      </c>
      <c r="AJ154" s="189">
        <v>0</v>
      </c>
      <c r="AK154" s="189">
        <v>0</v>
      </c>
      <c r="AL154" s="189">
        <v>0</v>
      </c>
      <c r="AM154" s="190">
        <v>0</v>
      </c>
      <c r="AN154" s="189">
        <v>0</v>
      </c>
      <c r="AO154" s="189">
        <v>0</v>
      </c>
      <c r="AP154" s="190">
        <v>0</v>
      </c>
      <c r="AQ154" s="189">
        <v>0</v>
      </c>
      <c r="AR154" s="189">
        <v>0</v>
      </c>
      <c r="AS154" s="189">
        <v>0</v>
      </c>
    </row>
    <row r="155" spans="1:45" s="182" customFormat="1" ht="36" customHeight="1" x14ac:dyDescent="0.25">
      <c r="A155" s="182">
        <v>1</v>
      </c>
      <c r="B155" s="221">
        <f>SUBTOTAL(103,$A$16:A155)</f>
        <v>138</v>
      </c>
      <c r="C155" s="183" t="s">
        <v>379</v>
      </c>
      <c r="D155" s="184">
        <v>1966</v>
      </c>
      <c r="E155" s="184"/>
      <c r="F155" s="185" t="s">
        <v>261</v>
      </c>
      <c r="G155" s="184">
        <v>4</v>
      </c>
      <c r="H155" s="184" t="s">
        <v>301</v>
      </c>
      <c r="I155" s="173">
        <v>2747.7</v>
      </c>
      <c r="J155" s="173">
        <v>2553.9</v>
      </c>
      <c r="K155" s="173">
        <v>2553.9</v>
      </c>
      <c r="L155" s="186">
        <v>120</v>
      </c>
      <c r="M155" s="184" t="s">
        <v>259</v>
      </c>
      <c r="N155" s="184" t="s">
        <v>263</v>
      </c>
      <c r="O155" s="187" t="s">
        <v>956</v>
      </c>
      <c r="P155" s="173">
        <v>5393074.9299999997</v>
      </c>
      <c r="Q155" s="173">
        <v>0</v>
      </c>
      <c r="R155" s="173">
        <v>0</v>
      </c>
      <c r="S155" s="173">
        <v>0</v>
      </c>
      <c r="T155" s="173">
        <v>5393074.9299999997</v>
      </c>
      <c r="U155" s="173">
        <f t="shared" si="18"/>
        <v>1962.7597372347782</v>
      </c>
      <c r="V155" s="173">
        <v>3545.5919065400153</v>
      </c>
      <c r="W155" s="188">
        <v>3545.5919065400153</v>
      </c>
      <c r="X155" s="188">
        <v>1582.8321693052371</v>
      </c>
      <c r="Y155" s="188">
        <f t="shared" si="19"/>
        <v>1582.8321693052371</v>
      </c>
      <c r="Z155" s="189">
        <v>0</v>
      </c>
      <c r="AA155" s="189">
        <v>0</v>
      </c>
      <c r="AB155" s="189">
        <v>0</v>
      </c>
      <c r="AC155" s="189">
        <v>0</v>
      </c>
      <c r="AD155" s="189">
        <v>0</v>
      </c>
      <c r="AE155" s="189">
        <v>0</v>
      </c>
      <c r="AF155" s="189">
        <v>0</v>
      </c>
      <c r="AG155" s="190">
        <v>0</v>
      </c>
      <c r="AH155" s="189">
        <v>1092.54</v>
      </c>
      <c r="AI155" s="190">
        <f t="shared" si="20"/>
        <v>3545.5919065400153</v>
      </c>
      <c r="AJ155" s="189">
        <v>0</v>
      </c>
      <c r="AK155" s="189">
        <v>0</v>
      </c>
      <c r="AL155" s="189">
        <v>0</v>
      </c>
      <c r="AM155" s="190">
        <v>0</v>
      </c>
      <c r="AN155" s="189">
        <v>0</v>
      </c>
      <c r="AO155" s="189">
        <v>0</v>
      </c>
      <c r="AP155" s="190">
        <v>0</v>
      </c>
      <c r="AQ155" s="189">
        <v>0</v>
      </c>
      <c r="AR155" s="189">
        <v>0</v>
      </c>
      <c r="AS155" s="189">
        <v>0</v>
      </c>
    </row>
    <row r="156" spans="1:45" s="182" customFormat="1" ht="36" customHeight="1" x14ac:dyDescent="0.25">
      <c r="A156" s="182">
        <v>1</v>
      </c>
      <c r="B156" s="221">
        <f>SUBTOTAL(103,$A$16:A156)</f>
        <v>139</v>
      </c>
      <c r="C156" s="183" t="s">
        <v>380</v>
      </c>
      <c r="D156" s="184" t="s">
        <v>316</v>
      </c>
      <c r="E156" s="184"/>
      <c r="F156" s="185" t="s">
        <v>261</v>
      </c>
      <c r="G156" s="184">
        <v>9</v>
      </c>
      <c r="H156" s="184" t="s">
        <v>305</v>
      </c>
      <c r="I156" s="173">
        <v>6434.3</v>
      </c>
      <c r="J156" s="173">
        <v>5754.2</v>
      </c>
      <c r="K156" s="173">
        <v>5754.2</v>
      </c>
      <c r="L156" s="186">
        <v>247</v>
      </c>
      <c r="M156" s="184" t="s">
        <v>259</v>
      </c>
      <c r="N156" s="184" t="s">
        <v>263</v>
      </c>
      <c r="O156" s="187" t="s">
        <v>315</v>
      </c>
      <c r="P156" s="173">
        <v>4873547.67</v>
      </c>
      <c r="Q156" s="173">
        <v>0</v>
      </c>
      <c r="R156" s="173">
        <v>0</v>
      </c>
      <c r="S156" s="173">
        <v>0</v>
      </c>
      <c r="T156" s="173">
        <v>4873547.67</v>
      </c>
      <c r="U156" s="173">
        <f t="shared" si="18"/>
        <v>757.43245885333283</v>
      </c>
      <c r="V156" s="173">
        <v>1145.9521626284134</v>
      </c>
      <c r="W156" s="188">
        <v>1145.9521626284134</v>
      </c>
      <c r="X156" s="188">
        <v>388.51970377508053</v>
      </c>
      <c r="Y156" s="188">
        <f t="shared" si="19"/>
        <v>388.51970377508053</v>
      </c>
      <c r="Z156" s="189">
        <v>0</v>
      </c>
      <c r="AA156" s="189">
        <v>0</v>
      </c>
      <c r="AB156" s="189">
        <v>0</v>
      </c>
      <c r="AC156" s="189">
        <v>0</v>
      </c>
      <c r="AD156" s="189">
        <v>0</v>
      </c>
      <c r="AE156" s="189">
        <v>0</v>
      </c>
      <c r="AF156" s="189">
        <v>3</v>
      </c>
      <c r="AG156" s="190">
        <f>2457800*AF156/I156</f>
        <v>1145.9521626284134</v>
      </c>
      <c r="AH156" s="189">
        <v>0</v>
      </c>
      <c r="AI156" s="189">
        <v>0</v>
      </c>
      <c r="AJ156" s="189">
        <v>0</v>
      </c>
      <c r="AK156" s="189">
        <v>0</v>
      </c>
      <c r="AL156" s="189">
        <v>0</v>
      </c>
      <c r="AM156" s="190">
        <v>0</v>
      </c>
      <c r="AN156" s="189">
        <v>0</v>
      </c>
      <c r="AO156" s="189">
        <v>0</v>
      </c>
      <c r="AP156" s="190">
        <v>0</v>
      </c>
      <c r="AQ156" s="189">
        <v>0</v>
      </c>
      <c r="AR156" s="189">
        <v>0</v>
      </c>
      <c r="AS156" s="189">
        <v>0</v>
      </c>
    </row>
    <row r="157" spans="1:45" s="182" customFormat="1" ht="36" customHeight="1" x14ac:dyDescent="0.25">
      <c r="A157" s="182">
        <v>1</v>
      </c>
      <c r="B157" s="221">
        <f>SUBTOTAL(103,$A$16:A157)</f>
        <v>140</v>
      </c>
      <c r="C157" s="183" t="s">
        <v>381</v>
      </c>
      <c r="D157" s="184">
        <v>1949</v>
      </c>
      <c r="E157" s="184"/>
      <c r="F157" s="185" t="s">
        <v>317</v>
      </c>
      <c r="G157" s="184">
        <v>2</v>
      </c>
      <c r="H157" s="184" t="s">
        <v>297</v>
      </c>
      <c r="I157" s="173">
        <v>499.5</v>
      </c>
      <c r="J157" s="173">
        <v>450.4</v>
      </c>
      <c r="K157" s="173">
        <v>450.4</v>
      </c>
      <c r="L157" s="186">
        <v>16</v>
      </c>
      <c r="M157" s="184" t="s">
        <v>259</v>
      </c>
      <c r="N157" s="184" t="s">
        <v>260</v>
      </c>
      <c r="O157" s="187" t="s">
        <v>262</v>
      </c>
      <c r="P157" s="173">
        <v>2215482.85</v>
      </c>
      <c r="Q157" s="173">
        <v>0</v>
      </c>
      <c r="R157" s="173">
        <v>0</v>
      </c>
      <c r="S157" s="173">
        <v>0</v>
      </c>
      <c r="T157" s="173">
        <v>2215482.85</v>
      </c>
      <c r="U157" s="173">
        <f t="shared" si="18"/>
        <v>4435.4011011011016</v>
      </c>
      <c r="V157" s="173">
        <v>7922.6873913913923</v>
      </c>
      <c r="W157" s="188">
        <v>7922.6873913913923</v>
      </c>
      <c r="X157" s="188">
        <v>3487.2862902902907</v>
      </c>
      <c r="Y157" s="188">
        <f t="shared" si="19"/>
        <v>3487.2862902902907</v>
      </c>
      <c r="Z157" s="189">
        <v>0</v>
      </c>
      <c r="AA157" s="189">
        <v>0</v>
      </c>
      <c r="AB157" s="189">
        <v>0</v>
      </c>
      <c r="AC157" s="189">
        <v>0</v>
      </c>
      <c r="AD157" s="189">
        <v>0</v>
      </c>
      <c r="AE157" s="189">
        <v>0</v>
      </c>
      <c r="AF157" s="189">
        <v>0</v>
      </c>
      <c r="AG157" s="190">
        <v>0</v>
      </c>
      <c r="AH157" s="189">
        <v>443.8</v>
      </c>
      <c r="AI157" s="190">
        <f>8917.04*AH157/I157</f>
        <v>7922.6873913913923</v>
      </c>
      <c r="AJ157" s="189">
        <v>0</v>
      </c>
      <c r="AK157" s="189">
        <v>0</v>
      </c>
      <c r="AL157" s="189">
        <v>0</v>
      </c>
      <c r="AM157" s="190">
        <v>0</v>
      </c>
      <c r="AN157" s="189">
        <v>0</v>
      </c>
      <c r="AO157" s="189">
        <v>0</v>
      </c>
      <c r="AP157" s="190">
        <v>0</v>
      </c>
      <c r="AQ157" s="189">
        <v>0</v>
      </c>
      <c r="AR157" s="189">
        <v>0</v>
      </c>
      <c r="AS157" s="189">
        <v>0</v>
      </c>
    </row>
    <row r="158" spans="1:45" s="182" customFormat="1" ht="36" customHeight="1" x14ac:dyDescent="0.25">
      <c r="A158" s="182">
        <v>1</v>
      </c>
      <c r="B158" s="221">
        <f>SUBTOTAL(103,$A$16:A158)</f>
        <v>141</v>
      </c>
      <c r="C158" s="183" t="s">
        <v>382</v>
      </c>
      <c r="D158" s="184">
        <v>1992</v>
      </c>
      <c r="E158" s="184"/>
      <c r="F158" s="185" t="s">
        <v>261</v>
      </c>
      <c r="G158" s="184">
        <v>9</v>
      </c>
      <c r="H158" s="184" t="s">
        <v>305</v>
      </c>
      <c r="I158" s="173">
        <v>6502.8</v>
      </c>
      <c r="J158" s="173">
        <v>5914.7</v>
      </c>
      <c r="K158" s="173">
        <v>5914.7</v>
      </c>
      <c r="L158" s="186">
        <v>287</v>
      </c>
      <c r="M158" s="184" t="s">
        <v>259</v>
      </c>
      <c r="N158" s="184" t="s">
        <v>263</v>
      </c>
      <c r="O158" s="187" t="s">
        <v>956</v>
      </c>
      <c r="P158" s="173">
        <v>4885396.4400000004</v>
      </c>
      <c r="Q158" s="173">
        <v>0</v>
      </c>
      <c r="R158" s="173">
        <v>0</v>
      </c>
      <c r="S158" s="173">
        <v>0</v>
      </c>
      <c r="T158" s="173">
        <v>4885396.4400000004</v>
      </c>
      <c r="U158" s="173">
        <f t="shared" si="18"/>
        <v>751.27582579811781</v>
      </c>
      <c r="V158" s="173">
        <v>1133.8807898136188</v>
      </c>
      <c r="W158" s="188">
        <v>1133.8807898136188</v>
      </c>
      <c r="X158" s="188">
        <v>382.60496401550097</v>
      </c>
      <c r="Y158" s="188">
        <f t="shared" si="19"/>
        <v>382.60496401550097</v>
      </c>
      <c r="Z158" s="189">
        <v>0</v>
      </c>
      <c r="AA158" s="189">
        <v>0</v>
      </c>
      <c r="AB158" s="189">
        <v>0</v>
      </c>
      <c r="AC158" s="189">
        <v>0</v>
      </c>
      <c r="AD158" s="189">
        <v>0</v>
      </c>
      <c r="AE158" s="189">
        <v>0</v>
      </c>
      <c r="AF158" s="189">
        <v>3</v>
      </c>
      <c r="AG158" s="190">
        <f>2457800*AF158/I158</f>
        <v>1133.8807898136188</v>
      </c>
      <c r="AH158" s="189">
        <v>0</v>
      </c>
      <c r="AI158" s="189">
        <v>0</v>
      </c>
      <c r="AJ158" s="189">
        <v>0</v>
      </c>
      <c r="AK158" s="189">
        <v>0</v>
      </c>
      <c r="AL158" s="189">
        <v>0</v>
      </c>
      <c r="AM158" s="190">
        <v>0</v>
      </c>
      <c r="AN158" s="189">
        <v>0</v>
      </c>
      <c r="AO158" s="189">
        <v>0</v>
      </c>
      <c r="AP158" s="190">
        <v>0</v>
      </c>
      <c r="AQ158" s="189">
        <v>0</v>
      </c>
      <c r="AR158" s="189">
        <v>0</v>
      </c>
      <c r="AS158" s="189">
        <v>0</v>
      </c>
    </row>
    <row r="159" spans="1:45" s="182" customFormat="1" ht="36" customHeight="1" x14ac:dyDescent="0.25">
      <c r="A159" s="182">
        <v>1</v>
      </c>
      <c r="B159" s="221">
        <f>SUBTOTAL(103,$A$16:A159)</f>
        <v>142</v>
      </c>
      <c r="C159" s="183" t="s">
        <v>383</v>
      </c>
      <c r="D159" s="184">
        <v>1974</v>
      </c>
      <c r="E159" s="184"/>
      <c r="F159" s="185" t="s">
        <v>261</v>
      </c>
      <c r="G159" s="184">
        <v>5</v>
      </c>
      <c r="H159" s="184" t="s">
        <v>362</v>
      </c>
      <c r="I159" s="173">
        <v>5896.3</v>
      </c>
      <c r="J159" s="173">
        <v>4495.2</v>
      </c>
      <c r="K159" s="173">
        <v>4495.2</v>
      </c>
      <c r="L159" s="186">
        <v>192</v>
      </c>
      <c r="M159" s="184" t="s">
        <v>259</v>
      </c>
      <c r="N159" s="184" t="s">
        <v>263</v>
      </c>
      <c r="O159" s="187" t="s">
        <v>318</v>
      </c>
      <c r="P159" s="173">
        <v>7884254.25</v>
      </c>
      <c r="Q159" s="173">
        <v>0</v>
      </c>
      <c r="R159" s="173">
        <v>0</v>
      </c>
      <c r="S159" s="173">
        <v>0</v>
      </c>
      <c r="T159" s="173">
        <v>7884254.25</v>
      </c>
      <c r="U159" s="173">
        <f t="shared" si="18"/>
        <v>1337.1528331326424</v>
      </c>
      <c r="V159" s="173">
        <v>2273.0792144226043</v>
      </c>
      <c r="W159" s="188">
        <v>2273.0792144226043</v>
      </c>
      <c r="X159" s="188">
        <v>935.92638128996191</v>
      </c>
      <c r="Y159" s="188">
        <f t="shared" si="19"/>
        <v>935.92638128996191</v>
      </c>
      <c r="Z159" s="189">
        <v>0</v>
      </c>
      <c r="AA159" s="189">
        <v>0</v>
      </c>
      <c r="AB159" s="189">
        <v>0</v>
      </c>
      <c r="AC159" s="189">
        <v>0</v>
      </c>
      <c r="AD159" s="189">
        <v>0</v>
      </c>
      <c r="AE159" s="189">
        <v>0</v>
      </c>
      <c r="AF159" s="189">
        <v>0</v>
      </c>
      <c r="AG159" s="190">
        <v>0</v>
      </c>
      <c r="AH159" s="189">
        <v>1503.05</v>
      </c>
      <c r="AI159" s="190">
        <f t="shared" ref="AI159:AI162" si="21">8917.04*AH159/I159</f>
        <v>2273.0792144226043</v>
      </c>
      <c r="AJ159" s="189">
        <v>0</v>
      </c>
      <c r="AK159" s="189">
        <v>0</v>
      </c>
      <c r="AL159" s="189">
        <v>0</v>
      </c>
      <c r="AM159" s="190">
        <v>0</v>
      </c>
      <c r="AN159" s="189">
        <v>0</v>
      </c>
      <c r="AO159" s="189">
        <v>0</v>
      </c>
      <c r="AP159" s="190">
        <v>0</v>
      </c>
      <c r="AQ159" s="189">
        <v>0</v>
      </c>
      <c r="AR159" s="189">
        <v>0</v>
      </c>
      <c r="AS159" s="189">
        <v>0</v>
      </c>
    </row>
    <row r="160" spans="1:45" s="182" customFormat="1" ht="36" customHeight="1" x14ac:dyDescent="0.25">
      <c r="A160" s="182">
        <v>1</v>
      </c>
      <c r="B160" s="221">
        <f>SUBTOTAL(103,$A$16:A160)</f>
        <v>143</v>
      </c>
      <c r="C160" s="183" t="s">
        <v>384</v>
      </c>
      <c r="D160" s="184">
        <v>1974</v>
      </c>
      <c r="E160" s="184"/>
      <c r="F160" s="185" t="s">
        <v>261</v>
      </c>
      <c r="G160" s="184">
        <v>5</v>
      </c>
      <c r="H160" s="184" t="s">
        <v>301</v>
      </c>
      <c r="I160" s="173">
        <v>3647.3</v>
      </c>
      <c r="J160" s="173">
        <v>3647.3</v>
      </c>
      <c r="K160" s="173">
        <v>2672.9</v>
      </c>
      <c r="L160" s="186">
        <v>113</v>
      </c>
      <c r="M160" s="184" t="s">
        <v>259</v>
      </c>
      <c r="N160" s="184" t="s">
        <v>263</v>
      </c>
      <c r="O160" s="187" t="s">
        <v>319</v>
      </c>
      <c r="P160" s="173">
        <v>2908813.4299999997</v>
      </c>
      <c r="Q160" s="173">
        <v>0</v>
      </c>
      <c r="R160" s="173">
        <v>0</v>
      </c>
      <c r="S160" s="173">
        <v>0</v>
      </c>
      <c r="T160" s="173">
        <v>2908813.4299999997</v>
      </c>
      <c r="U160" s="173">
        <f t="shared" si="18"/>
        <v>797.52513640227005</v>
      </c>
      <c r="V160" s="173">
        <v>2286.4568718778278</v>
      </c>
      <c r="W160" s="188">
        <v>2286.4568718778278</v>
      </c>
      <c r="X160" s="188">
        <v>1488.9317354755576</v>
      </c>
      <c r="Y160" s="188">
        <f t="shared" si="19"/>
        <v>1488.9317354755576</v>
      </c>
      <c r="Z160" s="189">
        <v>0</v>
      </c>
      <c r="AA160" s="189">
        <v>0</v>
      </c>
      <c r="AB160" s="189">
        <v>0</v>
      </c>
      <c r="AC160" s="189">
        <v>0</v>
      </c>
      <c r="AD160" s="189">
        <v>0</v>
      </c>
      <c r="AE160" s="189">
        <v>0</v>
      </c>
      <c r="AF160" s="189">
        <v>0</v>
      </c>
      <c r="AG160" s="190">
        <v>0</v>
      </c>
      <c r="AH160" s="189">
        <v>935.22</v>
      </c>
      <c r="AI160" s="190">
        <f t="shared" si="21"/>
        <v>2286.4568718778278</v>
      </c>
      <c r="AJ160" s="189">
        <v>0</v>
      </c>
      <c r="AK160" s="189">
        <v>0</v>
      </c>
      <c r="AL160" s="189">
        <v>0</v>
      </c>
      <c r="AM160" s="190">
        <v>0</v>
      </c>
      <c r="AN160" s="189">
        <v>0</v>
      </c>
      <c r="AO160" s="189">
        <v>0</v>
      </c>
      <c r="AP160" s="190">
        <v>0</v>
      </c>
      <c r="AQ160" s="189">
        <v>0</v>
      </c>
      <c r="AR160" s="189">
        <v>0</v>
      </c>
      <c r="AS160" s="189">
        <v>0</v>
      </c>
    </row>
    <row r="161" spans="1:45" s="182" customFormat="1" ht="36" customHeight="1" x14ac:dyDescent="0.25">
      <c r="A161" s="182">
        <v>1</v>
      </c>
      <c r="B161" s="221">
        <f>SUBTOTAL(103,$A$16:A161)</f>
        <v>144</v>
      </c>
      <c r="C161" s="183" t="s">
        <v>385</v>
      </c>
      <c r="D161" s="184">
        <v>1958</v>
      </c>
      <c r="E161" s="184"/>
      <c r="F161" s="185" t="s">
        <v>261</v>
      </c>
      <c r="G161" s="184">
        <v>2</v>
      </c>
      <c r="H161" s="184" t="s">
        <v>296</v>
      </c>
      <c r="I161" s="173">
        <v>592.70000000000005</v>
      </c>
      <c r="J161" s="173">
        <v>548</v>
      </c>
      <c r="K161" s="173">
        <v>548</v>
      </c>
      <c r="L161" s="186">
        <v>26</v>
      </c>
      <c r="M161" s="184" t="s">
        <v>259</v>
      </c>
      <c r="N161" s="184" t="s">
        <v>260</v>
      </c>
      <c r="O161" s="187" t="s">
        <v>262</v>
      </c>
      <c r="P161" s="173">
        <v>2189551</v>
      </c>
      <c r="Q161" s="173">
        <v>0</v>
      </c>
      <c r="R161" s="173">
        <v>0</v>
      </c>
      <c r="S161" s="173">
        <v>0</v>
      </c>
      <c r="T161" s="173">
        <v>2189551</v>
      </c>
      <c r="U161" s="173">
        <f t="shared" si="18"/>
        <v>3694.197739159777</v>
      </c>
      <c r="V161" s="173">
        <v>7116.1800573646033</v>
      </c>
      <c r="W161" s="188">
        <v>7116.1800573646033</v>
      </c>
      <c r="X161" s="188">
        <v>3421.9823182048262</v>
      </c>
      <c r="Y161" s="188">
        <f t="shared" si="19"/>
        <v>3421.9823182048262</v>
      </c>
      <c r="Z161" s="189">
        <v>0</v>
      </c>
      <c r="AA161" s="189">
        <v>0</v>
      </c>
      <c r="AB161" s="189">
        <v>0</v>
      </c>
      <c r="AC161" s="189">
        <v>0</v>
      </c>
      <c r="AD161" s="189">
        <v>0</v>
      </c>
      <c r="AE161" s="189">
        <v>0</v>
      </c>
      <c r="AF161" s="189">
        <v>0</v>
      </c>
      <c r="AG161" s="190">
        <v>0</v>
      </c>
      <c r="AH161" s="189">
        <v>473</v>
      </c>
      <c r="AI161" s="190">
        <f t="shared" si="21"/>
        <v>7116.1800573646033</v>
      </c>
      <c r="AJ161" s="189">
        <v>0</v>
      </c>
      <c r="AK161" s="189">
        <v>0</v>
      </c>
      <c r="AL161" s="189">
        <v>0</v>
      </c>
      <c r="AM161" s="190">
        <v>0</v>
      </c>
      <c r="AN161" s="189">
        <v>0</v>
      </c>
      <c r="AO161" s="189">
        <v>0</v>
      </c>
      <c r="AP161" s="190">
        <v>0</v>
      </c>
      <c r="AQ161" s="189">
        <v>0</v>
      </c>
      <c r="AR161" s="189">
        <v>0</v>
      </c>
      <c r="AS161" s="189">
        <v>0</v>
      </c>
    </row>
    <row r="162" spans="1:45" s="182" customFormat="1" ht="36" customHeight="1" x14ac:dyDescent="0.25">
      <c r="A162" s="182">
        <v>1</v>
      </c>
      <c r="B162" s="221">
        <f>SUBTOTAL(103,$A$16:A162)</f>
        <v>145</v>
      </c>
      <c r="C162" s="183" t="s">
        <v>386</v>
      </c>
      <c r="D162" s="184">
        <v>1961</v>
      </c>
      <c r="E162" s="184"/>
      <c r="F162" s="185" t="s">
        <v>261</v>
      </c>
      <c r="G162" s="184">
        <v>2</v>
      </c>
      <c r="H162" s="184" t="s">
        <v>296</v>
      </c>
      <c r="I162" s="173">
        <v>679.5</v>
      </c>
      <c r="J162" s="173">
        <v>630.79999999999995</v>
      </c>
      <c r="K162" s="173">
        <v>630.79999999999995</v>
      </c>
      <c r="L162" s="186">
        <v>43</v>
      </c>
      <c r="M162" s="184" t="s">
        <v>259</v>
      </c>
      <c r="N162" s="184" t="s">
        <v>263</v>
      </c>
      <c r="O162" s="187" t="s">
        <v>318</v>
      </c>
      <c r="P162" s="173">
        <v>2855710.47</v>
      </c>
      <c r="Q162" s="173">
        <v>0</v>
      </c>
      <c r="R162" s="173">
        <v>0</v>
      </c>
      <c r="S162" s="173">
        <v>0</v>
      </c>
      <c r="T162" s="173">
        <v>2855710.47</v>
      </c>
      <c r="U162" s="173">
        <f t="shared" si="18"/>
        <v>4202.6644150110378</v>
      </c>
      <c r="V162" s="173">
        <v>7217.618837380428</v>
      </c>
      <c r="W162" s="188">
        <v>7217.618837380428</v>
      </c>
      <c r="X162" s="188">
        <v>3014.9544223693902</v>
      </c>
      <c r="Y162" s="188">
        <f t="shared" si="19"/>
        <v>3014.9544223693902</v>
      </c>
      <c r="Z162" s="189">
        <v>0</v>
      </c>
      <c r="AA162" s="189">
        <v>0</v>
      </c>
      <c r="AB162" s="189">
        <v>0</v>
      </c>
      <c r="AC162" s="189">
        <v>0</v>
      </c>
      <c r="AD162" s="189">
        <v>0</v>
      </c>
      <c r="AE162" s="189">
        <v>0</v>
      </c>
      <c r="AF162" s="189">
        <v>0</v>
      </c>
      <c r="AG162" s="190">
        <v>0</v>
      </c>
      <c r="AH162" s="189">
        <v>550</v>
      </c>
      <c r="AI162" s="190">
        <f t="shared" si="21"/>
        <v>7217.618837380428</v>
      </c>
      <c r="AJ162" s="189">
        <v>0</v>
      </c>
      <c r="AK162" s="189">
        <v>0</v>
      </c>
      <c r="AL162" s="189">
        <v>0</v>
      </c>
      <c r="AM162" s="190">
        <v>0</v>
      </c>
      <c r="AN162" s="189">
        <v>0</v>
      </c>
      <c r="AO162" s="189">
        <v>0</v>
      </c>
      <c r="AP162" s="190">
        <v>0</v>
      </c>
      <c r="AQ162" s="189">
        <v>0</v>
      </c>
      <c r="AR162" s="189">
        <v>0</v>
      </c>
      <c r="AS162" s="189">
        <v>0</v>
      </c>
    </row>
    <row r="163" spans="1:45" s="182" customFormat="1" ht="36" customHeight="1" x14ac:dyDescent="0.25">
      <c r="A163" s="182">
        <v>1</v>
      </c>
      <c r="B163" s="221">
        <f>SUBTOTAL(103,$A$16:A163)</f>
        <v>146</v>
      </c>
      <c r="C163" s="183" t="s">
        <v>387</v>
      </c>
      <c r="D163" s="184">
        <v>1973</v>
      </c>
      <c r="E163" s="184"/>
      <c r="F163" s="185" t="s">
        <v>261</v>
      </c>
      <c r="G163" s="184">
        <v>5</v>
      </c>
      <c r="H163" s="184" t="s">
        <v>296</v>
      </c>
      <c r="I163" s="173">
        <v>4577.26</v>
      </c>
      <c r="J163" s="173">
        <v>2855</v>
      </c>
      <c r="K163" s="173">
        <v>2787.4</v>
      </c>
      <c r="L163" s="186">
        <v>181</v>
      </c>
      <c r="M163" s="184" t="s">
        <v>259</v>
      </c>
      <c r="N163" s="184" t="s">
        <v>263</v>
      </c>
      <c r="O163" s="187" t="s">
        <v>314</v>
      </c>
      <c r="P163" s="173">
        <v>3945816.73</v>
      </c>
      <c r="Q163" s="173">
        <v>0</v>
      </c>
      <c r="R163" s="173">
        <v>0</v>
      </c>
      <c r="S163" s="173">
        <v>0</v>
      </c>
      <c r="T163" s="173">
        <v>3945816.73</v>
      </c>
      <c r="U163" s="173">
        <f t="shared" si="18"/>
        <v>862.04776001363257</v>
      </c>
      <c r="V163" s="173">
        <v>3259.66</v>
      </c>
      <c r="W163" s="188">
        <v>3259.66</v>
      </c>
      <c r="X163" s="188">
        <v>2397.6122399863671</v>
      </c>
      <c r="Y163" s="188">
        <f t="shared" si="19"/>
        <v>2397.6122399863671</v>
      </c>
      <c r="Z163" s="189">
        <v>0</v>
      </c>
      <c r="AA163" s="189">
        <v>0</v>
      </c>
      <c r="AB163" s="189">
        <v>3259.66</v>
      </c>
      <c r="AC163" s="189">
        <v>0</v>
      </c>
      <c r="AD163" s="189">
        <v>0</v>
      </c>
      <c r="AE163" s="189">
        <v>0</v>
      </c>
      <c r="AF163" s="189">
        <v>0</v>
      </c>
      <c r="AG163" s="190">
        <v>0</v>
      </c>
      <c r="AH163" s="189">
        <v>0</v>
      </c>
      <c r="AI163" s="189">
        <v>0</v>
      </c>
      <c r="AJ163" s="189">
        <v>0</v>
      </c>
      <c r="AK163" s="189">
        <v>0</v>
      </c>
      <c r="AL163" s="189">
        <v>0</v>
      </c>
      <c r="AM163" s="190">
        <v>0</v>
      </c>
      <c r="AN163" s="189">
        <v>0</v>
      </c>
      <c r="AO163" s="189">
        <v>0</v>
      </c>
      <c r="AP163" s="190">
        <v>0</v>
      </c>
      <c r="AQ163" s="189">
        <v>0</v>
      </c>
      <c r="AR163" s="189">
        <v>0</v>
      </c>
      <c r="AS163" s="189">
        <v>0</v>
      </c>
    </row>
    <row r="164" spans="1:45" s="182" customFormat="1" ht="36" customHeight="1" x14ac:dyDescent="0.25">
      <c r="A164" s="182">
        <v>1</v>
      </c>
      <c r="B164" s="221">
        <f>SUBTOTAL(103,$A$16:A164)</f>
        <v>147</v>
      </c>
      <c r="C164" s="183" t="s">
        <v>194</v>
      </c>
      <c r="D164" s="184">
        <v>1986</v>
      </c>
      <c r="E164" s="184"/>
      <c r="F164" s="185" t="s">
        <v>304</v>
      </c>
      <c r="G164" s="184">
        <v>5</v>
      </c>
      <c r="H164" s="184" t="s">
        <v>362</v>
      </c>
      <c r="I164" s="173">
        <v>6281</v>
      </c>
      <c r="J164" s="173">
        <v>4728.1000000000004</v>
      </c>
      <c r="K164" s="173">
        <v>4728.1000000000004</v>
      </c>
      <c r="L164" s="186">
        <v>195</v>
      </c>
      <c r="M164" s="184" t="s">
        <v>259</v>
      </c>
      <c r="N164" s="184" t="s">
        <v>263</v>
      </c>
      <c r="O164" s="187" t="s">
        <v>319</v>
      </c>
      <c r="P164" s="173">
        <v>2766905.7600000002</v>
      </c>
      <c r="Q164" s="173">
        <v>0</v>
      </c>
      <c r="R164" s="173">
        <v>0</v>
      </c>
      <c r="S164" s="173">
        <v>0</v>
      </c>
      <c r="T164" s="173">
        <v>2766905.7600000002</v>
      </c>
      <c r="U164" s="173">
        <f t="shared" si="18"/>
        <v>440.51994268428598</v>
      </c>
      <c r="V164" s="173">
        <v>1689.9927425569178</v>
      </c>
      <c r="W164" s="188">
        <v>1689.9927425569178</v>
      </c>
      <c r="X164" s="188">
        <v>1249.4727998726319</v>
      </c>
      <c r="Y164" s="188">
        <f t="shared" si="19"/>
        <v>1249.4727998726319</v>
      </c>
      <c r="Z164" s="189">
        <v>0</v>
      </c>
      <c r="AA164" s="189">
        <v>0</v>
      </c>
      <c r="AB164" s="189">
        <v>0</v>
      </c>
      <c r="AC164" s="189">
        <v>0</v>
      </c>
      <c r="AD164" s="189">
        <v>0</v>
      </c>
      <c r="AE164" s="189">
        <v>0</v>
      </c>
      <c r="AF164" s="189">
        <v>0</v>
      </c>
      <c r="AG164" s="190">
        <v>0</v>
      </c>
      <c r="AH164" s="189">
        <v>1190.4000000000001</v>
      </c>
      <c r="AI164" s="190">
        <f t="shared" ref="AI164:AI166" si="22">8917.04*AH164/I164</f>
        <v>1689.9927425569178</v>
      </c>
      <c r="AJ164" s="189">
        <v>0</v>
      </c>
      <c r="AK164" s="189">
        <v>0</v>
      </c>
      <c r="AL164" s="189">
        <v>0</v>
      </c>
      <c r="AM164" s="190">
        <v>0</v>
      </c>
      <c r="AN164" s="189">
        <v>0</v>
      </c>
      <c r="AO164" s="189">
        <v>0</v>
      </c>
      <c r="AP164" s="190">
        <v>0</v>
      </c>
      <c r="AQ164" s="189">
        <v>0</v>
      </c>
      <c r="AR164" s="189">
        <v>0</v>
      </c>
      <c r="AS164" s="189">
        <v>0</v>
      </c>
    </row>
    <row r="165" spans="1:45" s="182" customFormat="1" ht="36" customHeight="1" x14ac:dyDescent="0.25">
      <c r="A165" s="182">
        <v>1</v>
      </c>
      <c r="B165" s="221">
        <f>SUBTOTAL(103,$A$16:A165)</f>
        <v>148</v>
      </c>
      <c r="C165" s="183" t="s">
        <v>388</v>
      </c>
      <c r="D165" s="184">
        <v>1948</v>
      </c>
      <c r="E165" s="184"/>
      <c r="F165" s="185" t="s">
        <v>317</v>
      </c>
      <c r="G165" s="184">
        <v>2</v>
      </c>
      <c r="H165" s="184" t="s">
        <v>297</v>
      </c>
      <c r="I165" s="173">
        <v>380.35</v>
      </c>
      <c r="J165" s="173">
        <v>328.8</v>
      </c>
      <c r="K165" s="173">
        <v>328.8</v>
      </c>
      <c r="L165" s="186">
        <v>16</v>
      </c>
      <c r="M165" s="184" t="s">
        <v>259</v>
      </c>
      <c r="N165" s="184" t="s">
        <v>263</v>
      </c>
      <c r="O165" s="187" t="s">
        <v>314</v>
      </c>
      <c r="P165" s="173">
        <v>1828369.47</v>
      </c>
      <c r="Q165" s="173">
        <v>0</v>
      </c>
      <c r="R165" s="173">
        <v>0</v>
      </c>
      <c r="S165" s="173">
        <v>0</v>
      </c>
      <c r="T165" s="173">
        <v>1828369.47</v>
      </c>
      <c r="U165" s="173">
        <f t="shared" si="18"/>
        <v>4807.0710398317333</v>
      </c>
      <c r="V165" s="173">
        <v>8017.9510450900489</v>
      </c>
      <c r="W165" s="188">
        <v>8017.9510450900489</v>
      </c>
      <c r="X165" s="188">
        <v>3210.8800052583156</v>
      </c>
      <c r="Y165" s="188">
        <f t="shared" si="19"/>
        <v>3210.8800052583156</v>
      </c>
      <c r="Z165" s="189">
        <v>0</v>
      </c>
      <c r="AA165" s="189">
        <v>0</v>
      </c>
      <c r="AB165" s="189">
        <v>0</v>
      </c>
      <c r="AC165" s="189">
        <v>0</v>
      </c>
      <c r="AD165" s="189">
        <v>0</v>
      </c>
      <c r="AE165" s="189">
        <v>0</v>
      </c>
      <c r="AF165" s="189">
        <v>0</v>
      </c>
      <c r="AG165" s="190">
        <v>0</v>
      </c>
      <c r="AH165" s="189">
        <v>342</v>
      </c>
      <c r="AI165" s="190">
        <f t="shared" si="22"/>
        <v>8017.9510450900489</v>
      </c>
      <c r="AJ165" s="189">
        <v>0</v>
      </c>
      <c r="AK165" s="189">
        <v>0</v>
      </c>
      <c r="AL165" s="189">
        <v>0</v>
      </c>
      <c r="AM165" s="190">
        <v>0</v>
      </c>
      <c r="AN165" s="189">
        <v>0</v>
      </c>
      <c r="AO165" s="189">
        <v>0</v>
      </c>
      <c r="AP165" s="190">
        <v>0</v>
      </c>
      <c r="AQ165" s="189">
        <v>0</v>
      </c>
      <c r="AR165" s="189">
        <v>0</v>
      </c>
      <c r="AS165" s="189">
        <v>0</v>
      </c>
    </row>
    <row r="166" spans="1:45" s="182" customFormat="1" ht="36" customHeight="1" x14ac:dyDescent="0.25">
      <c r="A166" s="182">
        <v>1</v>
      </c>
      <c r="B166" s="221">
        <f>SUBTOTAL(103,$A$16:A166)</f>
        <v>149</v>
      </c>
      <c r="C166" s="183" t="s">
        <v>389</v>
      </c>
      <c r="D166" s="184">
        <v>1972</v>
      </c>
      <c r="E166" s="184"/>
      <c r="F166" s="185" t="s">
        <v>261</v>
      </c>
      <c r="G166" s="184">
        <v>5</v>
      </c>
      <c r="H166" s="184" t="s">
        <v>2184</v>
      </c>
      <c r="I166" s="173">
        <v>6552.34</v>
      </c>
      <c r="J166" s="173">
        <v>6023.94</v>
      </c>
      <c r="K166" s="173">
        <v>6023.94</v>
      </c>
      <c r="L166" s="186">
        <v>307</v>
      </c>
      <c r="M166" s="184" t="s">
        <v>259</v>
      </c>
      <c r="N166" s="184" t="s">
        <v>263</v>
      </c>
      <c r="O166" s="187" t="s">
        <v>321</v>
      </c>
      <c r="P166" s="173">
        <v>9316893.9800000004</v>
      </c>
      <c r="Q166" s="173">
        <v>0</v>
      </c>
      <c r="R166" s="173">
        <v>0</v>
      </c>
      <c r="S166" s="173">
        <v>0</v>
      </c>
      <c r="T166" s="173">
        <v>9316893.9800000004</v>
      </c>
      <c r="U166" s="173">
        <f t="shared" si="18"/>
        <v>1421.9185787062331</v>
      </c>
      <c r="V166" s="173">
        <v>2740.8404569970426</v>
      </c>
      <c r="W166" s="188">
        <v>2740.8404569970426</v>
      </c>
      <c r="X166" s="188">
        <v>1318.9218782908094</v>
      </c>
      <c r="Y166" s="188">
        <f t="shared" si="19"/>
        <v>1318.9218782908094</v>
      </c>
      <c r="Z166" s="189">
        <v>0</v>
      </c>
      <c r="AA166" s="189">
        <v>0</v>
      </c>
      <c r="AB166" s="189">
        <v>0</v>
      </c>
      <c r="AC166" s="189">
        <v>0</v>
      </c>
      <c r="AD166" s="189">
        <v>0</v>
      </c>
      <c r="AE166" s="189">
        <v>0</v>
      </c>
      <c r="AF166" s="189">
        <v>0</v>
      </c>
      <c r="AG166" s="190">
        <v>0</v>
      </c>
      <c r="AH166" s="189">
        <v>2014</v>
      </c>
      <c r="AI166" s="190">
        <f t="shared" si="22"/>
        <v>2740.8404569970426</v>
      </c>
      <c r="AJ166" s="189">
        <v>0</v>
      </c>
      <c r="AK166" s="189">
        <v>0</v>
      </c>
      <c r="AL166" s="189">
        <v>0</v>
      </c>
      <c r="AM166" s="190">
        <v>0</v>
      </c>
      <c r="AN166" s="189">
        <v>0</v>
      </c>
      <c r="AO166" s="189">
        <v>0</v>
      </c>
      <c r="AP166" s="190">
        <v>0</v>
      </c>
      <c r="AQ166" s="189">
        <v>0</v>
      </c>
      <c r="AR166" s="189">
        <v>0</v>
      </c>
      <c r="AS166" s="189">
        <v>0</v>
      </c>
    </row>
    <row r="167" spans="1:45" s="182" customFormat="1" ht="36" customHeight="1" x14ac:dyDescent="0.25">
      <c r="A167" s="182">
        <v>1</v>
      </c>
      <c r="B167" s="221">
        <f>SUBTOTAL(103,$A$16:A167)</f>
        <v>150</v>
      </c>
      <c r="C167" s="183" t="s">
        <v>1108</v>
      </c>
      <c r="D167" s="184">
        <v>1958</v>
      </c>
      <c r="E167" s="184"/>
      <c r="F167" s="185" t="s">
        <v>261</v>
      </c>
      <c r="G167" s="184">
        <v>2</v>
      </c>
      <c r="H167" s="184" t="s">
        <v>296</v>
      </c>
      <c r="I167" s="173">
        <v>731.63</v>
      </c>
      <c r="J167" s="173">
        <v>675.13</v>
      </c>
      <c r="K167" s="173">
        <v>675.13</v>
      </c>
      <c r="L167" s="186">
        <v>27</v>
      </c>
      <c r="M167" s="184" t="s">
        <v>259</v>
      </c>
      <c r="N167" s="184" t="s">
        <v>260</v>
      </c>
      <c r="O167" s="187" t="s">
        <v>262</v>
      </c>
      <c r="P167" s="173">
        <v>1472380.11</v>
      </c>
      <c r="Q167" s="173">
        <v>0</v>
      </c>
      <c r="R167" s="173">
        <v>0</v>
      </c>
      <c r="S167" s="173">
        <v>0</v>
      </c>
      <c r="T167" s="173">
        <v>1472380.11</v>
      </c>
      <c r="U167" s="173">
        <f t="shared" si="18"/>
        <v>2012.4654675177346</v>
      </c>
      <c r="V167" s="173">
        <v>4255.1000000000004</v>
      </c>
      <c r="W167" s="188">
        <v>4255.1000000000004</v>
      </c>
      <c r="X167" s="188">
        <v>2242.634532482266</v>
      </c>
      <c r="Y167" s="188">
        <f t="shared" si="19"/>
        <v>2242.634532482266</v>
      </c>
      <c r="Z167" s="189">
        <v>0</v>
      </c>
      <c r="AA167" s="189">
        <v>0</v>
      </c>
      <c r="AB167" s="189">
        <v>3259.66</v>
      </c>
      <c r="AC167" s="189">
        <v>184.98</v>
      </c>
      <c r="AD167" s="189">
        <v>810.46</v>
      </c>
      <c r="AE167" s="189">
        <v>0</v>
      </c>
      <c r="AF167" s="189">
        <v>0</v>
      </c>
      <c r="AG167" s="190">
        <v>0</v>
      </c>
      <c r="AH167" s="189">
        <v>0</v>
      </c>
      <c r="AI167" s="189">
        <v>0</v>
      </c>
      <c r="AJ167" s="189">
        <v>0</v>
      </c>
      <c r="AK167" s="189">
        <v>0</v>
      </c>
      <c r="AL167" s="189">
        <v>0</v>
      </c>
      <c r="AM167" s="190">
        <v>0</v>
      </c>
      <c r="AN167" s="189">
        <v>0</v>
      </c>
      <c r="AO167" s="189">
        <v>0</v>
      </c>
      <c r="AP167" s="190">
        <v>0</v>
      </c>
      <c r="AQ167" s="189">
        <v>0</v>
      </c>
      <c r="AR167" s="189">
        <v>0</v>
      </c>
      <c r="AS167" s="189">
        <v>0</v>
      </c>
    </row>
    <row r="168" spans="1:45" s="182" customFormat="1" ht="36" customHeight="1" x14ac:dyDescent="0.25">
      <c r="A168" s="182">
        <v>1</v>
      </c>
      <c r="B168" s="221">
        <f>SUBTOTAL(103,$A$16:A168)</f>
        <v>151</v>
      </c>
      <c r="C168" s="183" t="s">
        <v>1109</v>
      </c>
      <c r="D168" s="184">
        <v>1963</v>
      </c>
      <c r="E168" s="184"/>
      <c r="F168" s="185" t="s">
        <v>261</v>
      </c>
      <c r="G168" s="184">
        <v>3</v>
      </c>
      <c r="H168" s="184" t="s">
        <v>296</v>
      </c>
      <c r="I168" s="173">
        <v>518.79999999999995</v>
      </c>
      <c r="J168" s="173">
        <v>518.73</v>
      </c>
      <c r="K168" s="173">
        <v>518.73</v>
      </c>
      <c r="L168" s="186">
        <v>28</v>
      </c>
      <c r="M168" s="184" t="s">
        <v>259</v>
      </c>
      <c r="N168" s="184" t="s">
        <v>260</v>
      </c>
      <c r="O168" s="187" t="s">
        <v>262</v>
      </c>
      <c r="P168" s="173">
        <v>1557950.91</v>
      </c>
      <c r="Q168" s="173">
        <v>0</v>
      </c>
      <c r="R168" s="173">
        <v>0</v>
      </c>
      <c r="S168" s="173">
        <v>0</v>
      </c>
      <c r="T168" s="173">
        <v>1557950.91</v>
      </c>
      <c r="U168" s="173">
        <f t="shared" si="18"/>
        <v>3002.9894178874329</v>
      </c>
      <c r="V168" s="173">
        <v>5689.1677717810344</v>
      </c>
      <c r="W168" s="188">
        <v>5689.1677717810344</v>
      </c>
      <c r="X168" s="188">
        <v>2686.1783538936015</v>
      </c>
      <c r="Y168" s="188">
        <f t="shared" si="19"/>
        <v>2686.1783538936015</v>
      </c>
      <c r="Z168" s="189">
        <v>0</v>
      </c>
      <c r="AA168" s="189">
        <v>0</v>
      </c>
      <c r="AB168" s="189">
        <v>0</v>
      </c>
      <c r="AC168" s="189">
        <v>0</v>
      </c>
      <c r="AD168" s="189">
        <v>0</v>
      </c>
      <c r="AE168" s="189">
        <v>0</v>
      </c>
      <c r="AF168" s="189">
        <v>0</v>
      </c>
      <c r="AG168" s="190">
        <v>0</v>
      </c>
      <c r="AH168" s="189">
        <v>331</v>
      </c>
      <c r="AI168" s="190">
        <f>8917.04*AH168/I168</f>
        <v>5689.1677717810344</v>
      </c>
      <c r="AJ168" s="189">
        <v>0</v>
      </c>
      <c r="AK168" s="189">
        <v>0</v>
      </c>
      <c r="AL168" s="189">
        <v>0</v>
      </c>
      <c r="AM168" s="190">
        <v>0</v>
      </c>
      <c r="AN168" s="189">
        <v>0</v>
      </c>
      <c r="AO168" s="189">
        <v>0</v>
      </c>
      <c r="AP168" s="190">
        <v>0</v>
      </c>
      <c r="AQ168" s="189">
        <v>0</v>
      </c>
      <c r="AR168" s="189">
        <v>0</v>
      </c>
      <c r="AS168" s="189">
        <v>0</v>
      </c>
    </row>
    <row r="169" spans="1:45" s="182" customFormat="1" ht="36" customHeight="1" x14ac:dyDescent="0.25">
      <c r="A169" s="182">
        <v>1</v>
      </c>
      <c r="B169" s="221">
        <f>SUBTOTAL(103,$A$16:A169)</f>
        <v>152</v>
      </c>
      <c r="C169" s="183" t="s">
        <v>1110</v>
      </c>
      <c r="D169" s="184">
        <v>1989</v>
      </c>
      <c r="E169" s="184"/>
      <c r="F169" s="185" t="s">
        <v>261</v>
      </c>
      <c r="G169" s="184">
        <v>9</v>
      </c>
      <c r="H169" s="184" t="s">
        <v>296</v>
      </c>
      <c r="I169" s="173">
        <v>4913</v>
      </c>
      <c r="J169" s="173">
        <v>3935.8</v>
      </c>
      <c r="K169" s="173">
        <v>3935.8</v>
      </c>
      <c r="L169" s="186">
        <v>173</v>
      </c>
      <c r="M169" s="184" t="s">
        <v>259</v>
      </c>
      <c r="N169" s="184" t="s">
        <v>263</v>
      </c>
      <c r="O169" s="187" t="s">
        <v>318</v>
      </c>
      <c r="P169" s="173">
        <v>2712861.94</v>
      </c>
      <c r="Q169" s="173">
        <v>0</v>
      </c>
      <c r="R169" s="173">
        <v>0</v>
      </c>
      <c r="S169" s="173">
        <v>0</v>
      </c>
      <c r="T169" s="173">
        <v>2712861.94</v>
      </c>
      <c r="U169" s="173">
        <f t="shared" si="18"/>
        <v>552.18032566659883</v>
      </c>
      <c r="V169" s="173">
        <v>1000.5292082230816</v>
      </c>
      <c r="W169" s="188">
        <v>1000.5292082230816</v>
      </c>
      <c r="X169" s="188">
        <v>448.34888255648275</v>
      </c>
      <c r="Y169" s="188">
        <f t="shared" si="19"/>
        <v>448.34888255648275</v>
      </c>
      <c r="Z169" s="189">
        <v>0</v>
      </c>
      <c r="AA169" s="189">
        <v>0</v>
      </c>
      <c r="AB169" s="189">
        <v>0</v>
      </c>
      <c r="AC169" s="189">
        <v>0</v>
      </c>
      <c r="AD169" s="189">
        <v>0</v>
      </c>
      <c r="AE169" s="189">
        <v>0</v>
      </c>
      <c r="AF169" s="189">
        <v>2</v>
      </c>
      <c r="AG169" s="190">
        <f>2457800*AF169/I169</f>
        <v>1000.5292082230816</v>
      </c>
      <c r="AH169" s="189">
        <v>0</v>
      </c>
      <c r="AI169" s="189">
        <v>0</v>
      </c>
      <c r="AJ169" s="189">
        <v>0</v>
      </c>
      <c r="AK169" s="189">
        <v>0</v>
      </c>
      <c r="AL169" s="189">
        <v>0</v>
      </c>
      <c r="AM169" s="190">
        <v>0</v>
      </c>
      <c r="AN169" s="189">
        <v>0</v>
      </c>
      <c r="AO169" s="189">
        <v>0</v>
      </c>
      <c r="AP169" s="190">
        <v>0</v>
      </c>
      <c r="AQ169" s="189">
        <v>0</v>
      </c>
      <c r="AR169" s="189">
        <v>0</v>
      </c>
      <c r="AS169" s="189">
        <v>0</v>
      </c>
    </row>
    <row r="170" spans="1:45" s="182" customFormat="1" ht="36" customHeight="1" x14ac:dyDescent="0.25">
      <c r="A170" s="182">
        <v>1</v>
      </c>
      <c r="B170" s="221">
        <f>SUBTOTAL(103,$A$16:A170)</f>
        <v>153</v>
      </c>
      <c r="C170" s="183" t="s">
        <v>1111</v>
      </c>
      <c r="D170" s="184">
        <v>1964</v>
      </c>
      <c r="E170" s="184"/>
      <c r="F170" s="185" t="s">
        <v>261</v>
      </c>
      <c r="G170" s="184">
        <v>2</v>
      </c>
      <c r="H170" s="184" t="s">
        <v>296</v>
      </c>
      <c r="I170" s="173">
        <v>384.9</v>
      </c>
      <c r="J170" s="173">
        <v>384.9</v>
      </c>
      <c r="K170" s="173">
        <v>384.9</v>
      </c>
      <c r="L170" s="186">
        <v>27</v>
      </c>
      <c r="M170" s="184" t="s">
        <v>259</v>
      </c>
      <c r="N170" s="184" t="s">
        <v>263</v>
      </c>
      <c r="O170" s="187" t="s">
        <v>319</v>
      </c>
      <c r="P170" s="173">
        <v>211626.35</v>
      </c>
      <c r="Q170" s="173">
        <v>0</v>
      </c>
      <c r="R170" s="173">
        <v>0</v>
      </c>
      <c r="S170" s="173">
        <v>0</v>
      </c>
      <c r="T170" s="173">
        <v>211626.35</v>
      </c>
      <c r="U170" s="173">
        <f t="shared" si="18"/>
        <v>549.82164198493115</v>
      </c>
      <c r="V170" s="173">
        <v>1673.2996024941544</v>
      </c>
      <c r="W170" s="188">
        <v>1673.2996024941544</v>
      </c>
      <c r="X170" s="188">
        <v>1673.2996024941544</v>
      </c>
      <c r="Y170" s="188">
        <f t="shared" si="19"/>
        <v>1123.4779605092233</v>
      </c>
      <c r="Z170" s="189">
        <v>0</v>
      </c>
      <c r="AA170" s="189">
        <v>0</v>
      </c>
      <c r="AB170" s="189">
        <v>0</v>
      </c>
      <c r="AC170" s="189">
        <v>0</v>
      </c>
      <c r="AD170" s="189">
        <v>0</v>
      </c>
      <c r="AE170" s="189">
        <v>0</v>
      </c>
      <c r="AF170" s="189">
        <v>0</v>
      </c>
      <c r="AG170" s="190">
        <v>0</v>
      </c>
      <c r="AH170" s="189">
        <v>0</v>
      </c>
      <c r="AI170" s="189">
        <v>0</v>
      </c>
      <c r="AJ170" s="189">
        <v>0</v>
      </c>
      <c r="AK170" s="189">
        <v>0</v>
      </c>
      <c r="AL170" s="189">
        <v>0</v>
      </c>
      <c r="AM170" s="190">
        <v>0</v>
      </c>
      <c r="AN170" s="189">
        <v>19.07</v>
      </c>
      <c r="AO170" s="189">
        <f>33773.1*AN170/I170</f>
        <v>1673.2996024941544</v>
      </c>
      <c r="AP170" s="190">
        <v>0</v>
      </c>
      <c r="AQ170" s="189">
        <v>0</v>
      </c>
      <c r="AR170" s="189">
        <v>0</v>
      </c>
      <c r="AS170" s="189">
        <v>0</v>
      </c>
    </row>
    <row r="171" spans="1:45" s="182" customFormat="1" ht="36" customHeight="1" x14ac:dyDescent="0.25">
      <c r="A171" s="182">
        <v>1</v>
      </c>
      <c r="B171" s="221">
        <f>SUBTOTAL(103,$A$16:A171)</f>
        <v>154</v>
      </c>
      <c r="C171" s="183" t="s">
        <v>1112</v>
      </c>
      <c r="D171" s="184">
        <v>1971</v>
      </c>
      <c r="E171" s="184"/>
      <c r="F171" s="185" t="s">
        <v>261</v>
      </c>
      <c r="G171" s="184">
        <v>5</v>
      </c>
      <c r="H171" s="184" t="s">
        <v>362</v>
      </c>
      <c r="I171" s="173">
        <v>5698.2</v>
      </c>
      <c r="J171" s="173">
        <v>5283.5</v>
      </c>
      <c r="K171" s="173">
        <v>4475.3999999999996</v>
      </c>
      <c r="L171" s="186">
        <v>198</v>
      </c>
      <c r="M171" s="184" t="s">
        <v>259</v>
      </c>
      <c r="N171" s="184" t="s">
        <v>263</v>
      </c>
      <c r="O171" s="187" t="s">
        <v>321</v>
      </c>
      <c r="P171" s="173">
        <v>2148296.4200000004</v>
      </c>
      <c r="Q171" s="173">
        <v>0</v>
      </c>
      <c r="R171" s="173">
        <v>0</v>
      </c>
      <c r="S171" s="173">
        <v>0</v>
      </c>
      <c r="T171" s="173">
        <v>2148296.4200000004</v>
      </c>
      <c r="U171" s="173">
        <f t="shared" si="18"/>
        <v>377.01316556105445</v>
      </c>
      <c r="V171" s="173">
        <v>1129.3822926538207</v>
      </c>
      <c r="W171" s="188">
        <v>1129.3822926538207</v>
      </c>
      <c r="X171" s="188">
        <v>752.36912709276635</v>
      </c>
      <c r="Y171" s="188">
        <f t="shared" si="19"/>
        <v>752.36912709276635</v>
      </c>
      <c r="Z171" s="189">
        <v>0</v>
      </c>
      <c r="AA171" s="189">
        <v>0</v>
      </c>
      <c r="AB171" s="189">
        <v>0</v>
      </c>
      <c r="AC171" s="189">
        <v>0</v>
      </c>
      <c r="AD171" s="189">
        <v>0</v>
      </c>
      <c r="AE171" s="189">
        <v>0</v>
      </c>
      <c r="AF171" s="189">
        <v>0</v>
      </c>
      <c r="AG171" s="190">
        <v>0</v>
      </c>
      <c r="AH171" s="189">
        <v>0</v>
      </c>
      <c r="AI171" s="189">
        <v>0</v>
      </c>
      <c r="AJ171" s="189">
        <v>725.5</v>
      </c>
      <c r="AK171" s="190">
        <f>8870.36*AJ171/I171</f>
        <v>1129.3822926538207</v>
      </c>
      <c r="AL171" s="189">
        <v>0</v>
      </c>
      <c r="AM171" s="190">
        <v>0</v>
      </c>
      <c r="AN171" s="189">
        <v>0</v>
      </c>
      <c r="AO171" s="189">
        <v>0</v>
      </c>
      <c r="AP171" s="190">
        <v>0</v>
      </c>
      <c r="AQ171" s="189">
        <v>0</v>
      </c>
      <c r="AR171" s="189">
        <v>0</v>
      </c>
      <c r="AS171" s="189">
        <v>0</v>
      </c>
    </row>
    <row r="172" spans="1:45" s="182" customFormat="1" ht="36" customHeight="1" x14ac:dyDescent="0.25">
      <c r="A172" s="182">
        <v>1</v>
      </c>
      <c r="B172" s="221">
        <f>SUBTOTAL(103,$A$16:A172)</f>
        <v>155</v>
      </c>
      <c r="C172" s="183" t="s">
        <v>1113</v>
      </c>
      <c r="D172" s="184">
        <v>1991</v>
      </c>
      <c r="E172" s="184"/>
      <c r="F172" s="185" t="s">
        <v>280</v>
      </c>
      <c r="G172" s="184">
        <v>9</v>
      </c>
      <c r="H172" s="184" t="s">
        <v>296</v>
      </c>
      <c r="I172" s="173">
        <v>4196.7</v>
      </c>
      <c r="J172" s="173">
        <v>3776.7</v>
      </c>
      <c r="K172" s="173">
        <v>3776.7</v>
      </c>
      <c r="L172" s="186">
        <v>175</v>
      </c>
      <c r="M172" s="184" t="s">
        <v>259</v>
      </c>
      <c r="N172" s="184" t="s">
        <v>263</v>
      </c>
      <c r="O172" s="187" t="s">
        <v>314</v>
      </c>
      <c r="P172" s="173">
        <v>2712861.94</v>
      </c>
      <c r="Q172" s="173">
        <v>0</v>
      </c>
      <c r="R172" s="173">
        <v>0</v>
      </c>
      <c r="S172" s="173">
        <v>0</v>
      </c>
      <c r="T172" s="173">
        <v>2712861.94</v>
      </c>
      <c r="U172" s="173">
        <f t="shared" si="18"/>
        <v>646.42741677985089</v>
      </c>
      <c r="V172" s="173">
        <v>1171.3012605142137</v>
      </c>
      <c r="W172" s="188">
        <v>1171.3012605142137</v>
      </c>
      <c r="X172" s="188">
        <v>524.87384373436282</v>
      </c>
      <c r="Y172" s="188">
        <f t="shared" si="19"/>
        <v>524.87384373436282</v>
      </c>
      <c r="Z172" s="189">
        <v>0</v>
      </c>
      <c r="AA172" s="189">
        <v>0</v>
      </c>
      <c r="AB172" s="189">
        <v>0</v>
      </c>
      <c r="AC172" s="189">
        <v>0</v>
      </c>
      <c r="AD172" s="189">
        <v>0</v>
      </c>
      <c r="AE172" s="189">
        <v>0</v>
      </c>
      <c r="AF172" s="189">
        <v>2</v>
      </c>
      <c r="AG172" s="190">
        <f>2457800*AF172/I172</f>
        <v>1171.3012605142137</v>
      </c>
      <c r="AH172" s="189">
        <v>0</v>
      </c>
      <c r="AI172" s="189">
        <v>0</v>
      </c>
      <c r="AJ172" s="189">
        <v>0</v>
      </c>
      <c r="AK172" s="189">
        <v>0</v>
      </c>
      <c r="AL172" s="189">
        <v>0</v>
      </c>
      <c r="AM172" s="190">
        <v>0</v>
      </c>
      <c r="AN172" s="189">
        <v>0</v>
      </c>
      <c r="AO172" s="189">
        <v>0</v>
      </c>
      <c r="AP172" s="190">
        <v>0</v>
      </c>
      <c r="AQ172" s="189">
        <v>0</v>
      </c>
      <c r="AR172" s="189">
        <v>0</v>
      </c>
      <c r="AS172" s="189">
        <v>0</v>
      </c>
    </row>
    <row r="173" spans="1:45" s="182" customFormat="1" ht="36" customHeight="1" x14ac:dyDescent="0.25">
      <c r="A173" s="182">
        <v>1</v>
      </c>
      <c r="B173" s="221">
        <f>SUBTOTAL(103,$A$16:A173)</f>
        <v>156</v>
      </c>
      <c r="C173" s="183" t="s">
        <v>1114</v>
      </c>
      <c r="D173" s="184">
        <v>1963</v>
      </c>
      <c r="E173" s="184"/>
      <c r="F173" s="185" t="s">
        <v>261</v>
      </c>
      <c r="G173" s="184">
        <v>4</v>
      </c>
      <c r="H173" s="184" t="s">
        <v>301</v>
      </c>
      <c r="I173" s="173">
        <v>2775</v>
      </c>
      <c r="J173" s="173">
        <v>2580</v>
      </c>
      <c r="K173" s="173">
        <v>2580</v>
      </c>
      <c r="L173" s="186">
        <v>110</v>
      </c>
      <c r="M173" s="184" t="s">
        <v>259</v>
      </c>
      <c r="N173" s="184" t="s">
        <v>263</v>
      </c>
      <c r="O173" s="187" t="s">
        <v>956</v>
      </c>
      <c r="P173" s="173">
        <v>2237682.5499999998</v>
      </c>
      <c r="Q173" s="173">
        <v>0</v>
      </c>
      <c r="R173" s="173">
        <v>0</v>
      </c>
      <c r="S173" s="173">
        <v>0</v>
      </c>
      <c r="T173" s="173">
        <v>2237682.5499999998</v>
      </c>
      <c r="U173" s="173">
        <f t="shared" si="18"/>
        <v>806.37209009009007</v>
      </c>
      <c r="V173" s="173">
        <v>3259.66</v>
      </c>
      <c r="W173" s="188">
        <v>3259.66</v>
      </c>
      <c r="X173" s="188">
        <v>2453.28790990991</v>
      </c>
      <c r="Y173" s="188">
        <f t="shared" si="19"/>
        <v>2453.28790990991</v>
      </c>
      <c r="Z173" s="189">
        <v>0</v>
      </c>
      <c r="AA173" s="189">
        <v>0</v>
      </c>
      <c r="AB173" s="189">
        <v>3259.66</v>
      </c>
      <c r="AC173" s="189">
        <v>0</v>
      </c>
      <c r="AD173" s="189">
        <v>0</v>
      </c>
      <c r="AE173" s="189">
        <v>0</v>
      </c>
      <c r="AF173" s="189">
        <v>0</v>
      </c>
      <c r="AG173" s="190">
        <v>0</v>
      </c>
      <c r="AH173" s="189">
        <v>0</v>
      </c>
      <c r="AI173" s="189">
        <v>0</v>
      </c>
      <c r="AJ173" s="189">
        <v>0</v>
      </c>
      <c r="AK173" s="189">
        <v>0</v>
      </c>
      <c r="AL173" s="189">
        <v>0</v>
      </c>
      <c r="AM173" s="190">
        <v>0</v>
      </c>
      <c r="AN173" s="189">
        <v>0</v>
      </c>
      <c r="AO173" s="189">
        <v>0</v>
      </c>
      <c r="AP173" s="190">
        <v>0</v>
      </c>
      <c r="AQ173" s="189">
        <v>0</v>
      </c>
      <c r="AR173" s="189">
        <v>0</v>
      </c>
      <c r="AS173" s="189">
        <v>0</v>
      </c>
    </row>
    <row r="174" spans="1:45" s="182" customFormat="1" ht="36" customHeight="1" x14ac:dyDescent="0.25">
      <c r="A174" s="182">
        <v>1</v>
      </c>
      <c r="B174" s="221">
        <f>SUBTOTAL(103,$A$16:A174)</f>
        <v>157</v>
      </c>
      <c r="C174" s="183" t="s">
        <v>1115</v>
      </c>
      <c r="D174" s="184">
        <v>1959</v>
      </c>
      <c r="E174" s="184"/>
      <c r="F174" s="185" t="s">
        <v>261</v>
      </c>
      <c r="G174" s="184">
        <v>2</v>
      </c>
      <c r="H174" s="184" t="s">
        <v>296</v>
      </c>
      <c r="I174" s="173">
        <v>598.02</v>
      </c>
      <c r="J174" s="173">
        <v>552.79999999999995</v>
      </c>
      <c r="K174" s="173">
        <v>552.79999999999995</v>
      </c>
      <c r="L174" s="186">
        <v>28</v>
      </c>
      <c r="M174" s="184" t="s">
        <v>259</v>
      </c>
      <c r="N174" s="184" t="s">
        <v>263</v>
      </c>
      <c r="O174" s="187" t="s">
        <v>321</v>
      </c>
      <c r="P174" s="173">
        <v>2418873.6</v>
      </c>
      <c r="Q174" s="173">
        <v>0</v>
      </c>
      <c r="R174" s="173">
        <v>0</v>
      </c>
      <c r="S174" s="173">
        <v>0</v>
      </c>
      <c r="T174" s="173">
        <v>2418873.6</v>
      </c>
      <c r="U174" s="173">
        <f t="shared" si="18"/>
        <v>4044.8038527139565</v>
      </c>
      <c r="V174" s="173">
        <v>7373.9068780308353</v>
      </c>
      <c r="W174" s="188">
        <v>7373.9068780308353</v>
      </c>
      <c r="X174" s="188">
        <v>3329.1030253168788</v>
      </c>
      <c r="Y174" s="188">
        <f t="shared" si="19"/>
        <v>3329.1030253168788</v>
      </c>
      <c r="Z174" s="189">
        <v>0</v>
      </c>
      <c r="AA174" s="189">
        <v>0</v>
      </c>
      <c r="AB174" s="189">
        <v>0</v>
      </c>
      <c r="AC174" s="189">
        <v>0</v>
      </c>
      <c r="AD174" s="189">
        <v>0</v>
      </c>
      <c r="AE174" s="189">
        <v>0</v>
      </c>
      <c r="AF174" s="189">
        <v>0</v>
      </c>
      <c r="AG174" s="190">
        <v>0</v>
      </c>
      <c r="AH174" s="189">
        <v>494.53</v>
      </c>
      <c r="AI174" s="190">
        <f>8917.04*AH174/I174</f>
        <v>7373.9068780308353</v>
      </c>
      <c r="AJ174" s="189">
        <v>0</v>
      </c>
      <c r="AK174" s="189">
        <v>0</v>
      </c>
      <c r="AL174" s="189">
        <v>0</v>
      </c>
      <c r="AM174" s="190">
        <v>0</v>
      </c>
      <c r="AN174" s="189">
        <v>0</v>
      </c>
      <c r="AO174" s="189">
        <v>0</v>
      </c>
      <c r="AP174" s="190">
        <v>0</v>
      </c>
      <c r="AQ174" s="189">
        <v>0</v>
      </c>
      <c r="AR174" s="189">
        <v>0</v>
      </c>
      <c r="AS174" s="189">
        <v>0</v>
      </c>
    </row>
    <row r="175" spans="1:45" s="182" customFormat="1" ht="36" customHeight="1" x14ac:dyDescent="0.25">
      <c r="A175" s="182">
        <v>1</v>
      </c>
      <c r="B175" s="221">
        <f>SUBTOTAL(103,$A$16:A175)</f>
        <v>158</v>
      </c>
      <c r="C175" s="183" t="s">
        <v>1118</v>
      </c>
      <c r="D175" s="184">
        <v>1989</v>
      </c>
      <c r="E175" s="184"/>
      <c r="F175" s="185" t="s">
        <v>261</v>
      </c>
      <c r="G175" s="184">
        <v>9</v>
      </c>
      <c r="H175" s="184" t="s">
        <v>297</v>
      </c>
      <c r="I175" s="173">
        <v>3493.71</v>
      </c>
      <c r="J175" s="173">
        <v>3277.11</v>
      </c>
      <c r="K175" s="173">
        <v>3277.11</v>
      </c>
      <c r="L175" s="186">
        <v>159</v>
      </c>
      <c r="M175" s="184" t="s">
        <v>259</v>
      </c>
      <c r="N175" s="184" t="s">
        <v>263</v>
      </c>
      <c r="O175" s="187" t="s">
        <v>1294</v>
      </c>
      <c r="P175" s="173">
        <v>1640571.49</v>
      </c>
      <c r="Q175" s="173">
        <v>0</v>
      </c>
      <c r="R175" s="173">
        <v>0</v>
      </c>
      <c r="S175" s="173">
        <v>0</v>
      </c>
      <c r="T175" s="173">
        <v>1640571.49</v>
      </c>
      <c r="U175" s="173">
        <f t="shared" si="18"/>
        <v>469.57861127569259</v>
      </c>
      <c r="V175" s="173">
        <v>703.4928485764417</v>
      </c>
      <c r="W175" s="188">
        <v>703.4928485764417</v>
      </c>
      <c r="X175" s="188">
        <v>233.91423730074911</v>
      </c>
      <c r="Y175" s="188">
        <f t="shared" si="19"/>
        <v>233.91423730074911</v>
      </c>
      <c r="Z175" s="189">
        <v>0</v>
      </c>
      <c r="AA175" s="189">
        <v>0</v>
      </c>
      <c r="AB175" s="189">
        <v>0</v>
      </c>
      <c r="AC175" s="189">
        <v>0</v>
      </c>
      <c r="AD175" s="189">
        <v>0</v>
      </c>
      <c r="AE175" s="189">
        <v>0</v>
      </c>
      <c r="AF175" s="189">
        <v>1</v>
      </c>
      <c r="AG175" s="190">
        <f t="shared" ref="AG175:AG177" si="23">2457800*AF175/I175</f>
        <v>703.4928485764417</v>
      </c>
      <c r="AH175" s="189">
        <v>0</v>
      </c>
      <c r="AI175" s="189">
        <v>0</v>
      </c>
      <c r="AJ175" s="189">
        <v>0</v>
      </c>
      <c r="AK175" s="189">
        <v>0</v>
      </c>
      <c r="AL175" s="189">
        <v>0</v>
      </c>
      <c r="AM175" s="190">
        <v>0</v>
      </c>
      <c r="AN175" s="189">
        <v>0</v>
      </c>
      <c r="AO175" s="189">
        <v>0</v>
      </c>
      <c r="AP175" s="190">
        <v>0</v>
      </c>
      <c r="AQ175" s="189">
        <v>0</v>
      </c>
      <c r="AR175" s="189">
        <v>0</v>
      </c>
      <c r="AS175" s="189">
        <v>0</v>
      </c>
    </row>
    <row r="176" spans="1:45" s="182" customFormat="1" ht="36" customHeight="1" x14ac:dyDescent="0.25">
      <c r="A176" s="182">
        <v>1</v>
      </c>
      <c r="B176" s="221">
        <f>SUBTOTAL(103,$A$16:A176)</f>
        <v>159</v>
      </c>
      <c r="C176" s="183" t="s">
        <v>1119</v>
      </c>
      <c r="D176" s="184">
        <v>1992</v>
      </c>
      <c r="E176" s="184"/>
      <c r="F176" s="185" t="s">
        <v>261</v>
      </c>
      <c r="G176" s="184">
        <v>9</v>
      </c>
      <c r="H176" s="184" t="s">
        <v>297</v>
      </c>
      <c r="I176" s="173">
        <v>2755.2</v>
      </c>
      <c r="J176" s="173">
        <v>2755.2</v>
      </c>
      <c r="K176" s="173">
        <v>2755.2</v>
      </c>
      <c r="L176" s="186">
        <v>117</v>
      </c>
      <c r="M176" s="184" t="s">
        <v>259</v>
      </c>
      <c r="N176" s="184" t="s">
        <v>263</v>
      </c>
      <c r="O176" s="187" t="s">
        <v>1295</v>
      </c>
      <c r="P176" s="173">
        <v>1784450.96</v>
      </c>
      <c r="Q176" s="173">
        <v>0</v>
      </c>
      <c r="R176" s="173">
        <v>0</v>
      </c>
      <c r="S176" s="173">
        <v>0</v>
      </c>
      <c r="T176" s="173">
        <v>1784450.96</v>
      </c>
      <c r="U176" s="173">
        <f t="shared" si="18"/>
        <v>647.66657955865276</v>
      </c>
      <c r="V176" s="173">
        <v>892.05865272938445</v>
      </c>
      <c r="W176" s="188">
        <v>892.05865272938445</v>
      </c>
      <c r="X176" s="188">
        <v>244.39207317073169</v>
      </c>
      <c r="Y176" s="188">
        <f t="shared" si="19"/>
        <v>244.39207317073169</v>
      </c>
      <c r="Z176" s="189">
        <v>0</v>
      </c>
      <c r="AA176" s="189">
        <v>0</v>
      </c>
      <c r="AB176" s="189">
        <v>0</v>
      </c>
      <c r="AC176" s="189">
        <v>0</v>
      </c>
      <c r="AD176" s="189">
        <v>0</v>
      </c>
      <c r="AE176" s="189">
        <v>0</v>
      </c>
      <c r="AF176" s="189">
        <v>1</v>
      </c>
      <c r="AG176" s="190">
        <f t="shared" si="23"/>
        <v>892.05865272938445</v>
      </c>
      <c r="AH176" s="189">
        <v>0</v>
      </c>
      <c r="AI176" s="189">
        <v>0</v>
      </c>
      <c r="AJ176" s="189">
        <v>0</v>
      </c>
      <c r="AK176" s="189">
        <v>0</v>
      </c>
      <c r="AL176" s="189">
        <v>0</v>
      </c>
      <c r="AM176" s="190">
        <v>0</v>
      </c>
      <c r="AN176" s="189">
        <v>0</v>
      </c>
      <c r="AO176" s="189">
        <v>0</v>
      </c>
      <c r="AP176" s="190">
        <v>0</v>
      </c>
      <c r="AQ176" s="189">
        <v>0</v>
      </c>
      <c r="AR176" s="189">
        <v>0</v>
      </c>
      <c r="AS176" s="189">
        <v>0</v>
      </c>
    </row>
    <row r="177" spans="1:45" s="182" customFormat="1" ht="36" customHeight="1" x14ac:dyDescent="0.25">
      <c r="A177" s="182">
        <v>1</v>
      </c>
      <c r="B177" s="221">
        <f>SUBTOTAL(103,$A$16:A177)</f>
        <v>160</v>
      </c>
      <c r="C177" s="183" t="s">
        <v>1120</v>
      </c>
      <c r="D177" s="184">
        <v>1992</v>
      </c>
      <c r="E177" s="184"/>
      <c r="F177" s="185" t="s">
        <v>304</v>
      </c>
      <c r="G177" s="184">
        <v>9</v>
      </c>
      <c r="H177" s="184" t="s">
        <v>301</v>
      </c>
      <c r="I177" s="173">
        <v>8435</v>
      </c>
      <c r="J177" s="173">
        <v>4621</v>
      </c>
      <c r="K177" s="173">
        <v>4597</v>
      </c>
      <c r="L177" s="186">
        <v>317</v>
      </c>
      <c r="M177" s="184" t="s">
        <v>259</v>
      </c>
      <c r="N177" s="184" t="s">
        <v>263</v>
      </c>
      <c r="O177" s="187" t="s">
        <v>1296</v>
      </c>
      <c r="P177" s="173">
        <v>6364982.3099999996</v>
      </c>
      <c r="Q177" s="173">
        <v>0</v>
      </c>
      <c r="R177" s="173">
        <v>0</v>
      </c>
      <c r="S177" s="173">
        <v>0</v>
      </c>
      <c r="T177" s="173">
        <v>6364982.3099999996</v>
      </c>
      <c r="U177" s="173">
        <f t="shared" si="18"/>
        <v>754.59185655008889</v>
      </c>
      <c r="V177" s="173">
        <v>1165.5245998814464</v>
      </c>
      <c r="W177" s="188">
        <v>1165.5245998814464</v>
      </c>
      <c r="X177" s="188">
        <v>410.93274333135753</v>
      </c>
      <c r="Y177" s="188">
        <f t="shared" si="19"/>
        <v>410.93274333135753</v>
      </c>
      <c r="Z177" s="189">
        <v>0</v>
      </c>
      <c r="AA177" s="189">
        <v>0</v>
      </c>
      <c r="AB177" s="189">
        <v>0</v>
      </c>
      <c r="AC177" s="189">
        <v>0</v>
      </c>
      <c r="AD177" s="189">
        <v>0</v>
      </c>
      <c r="AE177" s="189">
        <v>0</v>
      </c>
      <c r="AF177" s="189">
        <v>4</v>
      </c>
      <c r="AG177" s="190">
        <f t="shared" si="23"/>
        <v>1165.5245998814464</v>
      </c>
      <c r="AH177" s="189">
        <v>0</v>
      </c>
      <c r="AI177" s="189">
        <v>0</v>
      </c>
      <c r="AJ177" s="189">
        <v>0</v>
      </c>
      <c r="AK177" s="189">
        <v>0</v>
      </c>
      <c r="AL177" s="189">
        <v>0</v>
      </c>
      <c r="AM177" s="190">
        <v>0</v>
      </c>
      <c r="AN177" s="189">
        <v>0</v>
      </c>
      <c r="AO177" s="189">
        <v>0</v>
      </c>
      <c r="AP177" s="190">
        <v>0</v>
      </c>
      <c r="AQ177" s="189">
        <v>0</v>
      </c>
      <c r="AR177" s="189">
        <v>0</v>
      </c>
      <c r="AS177" s="189">
        <v>0</v>
      </c>
    </row>
    <row r="178" spans="1:45" s="182" customFormat="1" ht="36" customHeight="1" x14ac:dyDescent="0.25">
      <c r="A178" s="182">
        <v>1</v>
      </c>
      <c r="B178" s="221">
        <f>SUBTOTAL(103,$A$16:A178)</f>
        <v>161</v>
      </c>
      <c r="C178" s="183" t="s">
        <v>1234</v>
      </c>
      <c r="D178" s="184">
        <v>1968</v>
      </c>
      <c r="E178" s="184"/>
      <c r="F178" s="185" t="s">
        <v>261</v>
      </c>
      <c r="G178" s="184">
        <v>5</v>
      </c>
      <c r="H178" s="184" t="s">
        <v>301</v>
      </c>
      <c r="I178" s="173">
        <v>3582.37</v>
      </c>
      <c r="J178" s="173">
        <v>3313</v>
      </c>
      <c r="K178" s="173">
        <v>3252.7</v>
      </c>
      <c r="L178" s="186">
        <v>144</v>
      </c>
      <c r="M178" s="184" t="s">
        <v>259</v>
      </c>
      <c r="N178" s="184" t="s">
        <v>263</v>
      </c>
      <c r="O178" s="187" t="s">
        <v>320</v>
      </c>
      <c r="P178" s="173">
        <v>2331324.81</v>
      </c>
      <c r="Q178" s="173">
        <v>0</v>
      </c>
      <c r="R178" s="173">
        <v>0</v>
      </c>
      <c r="S178" s="173">
        <v>0</v>
      </c>
      <c r="T178" s="173">
        <v>2331324.81</v>
      </c>
      <c r="U178" s="173">
        <f t="shared" si="18"/>
        <v>650.777225691372</v>
      </c>
      <c r="V178" s="173">
        <v>3259.66</v>
      </c>
      <c r="W178" s="188">
        <v>3259.66</v>
      </c>
      <c r="X178" s="188">
        <v>2608.8827743086276</v>
      </c>
      <c r="Y178" s="188">
        <f t="shared" si="19"/>
        <v>2608.8827743086276</v>
      </c>
      <c r="Z178" s="189">
        <v>0</v>
      </c>
      <c r="AA178" s="189">
        <v>0</v>
      </c>
      <c r="AB178" s="189">
        <v>3259.66</v>
      </c>
      <c r="AC178" s="189">
        <v>0</v>
      </c>
      <c r="AD178" s="189">
        <v>0</v>
      </c>
      <c r="AE178" s="189">
        <v>0</v>
      </c>
      <c r="AF178" s="189">
        <v>0</v>
      </c>
      <c r="AG178" s="190">
        <v>0</v>
      </c>
      <c r="AH178" s="189">
        <v>0</v>
      </c>
      <c r="AI178" s="189">
        <v>0</v>
      </c>
      <c r="AJ178" s="189">
        <v>0</v>
      </c>
      <c r="AK178" s="189">
        <v>0</v>
      </c>
      <c r="AL178" s="189">
        <v>0</v>
      </c>
      <c r="AM178" s="190">
        <v>0</v>
      </c>
      <c r="AN178" s="189">
        <v>0</v>
      </c>
      <c r="AO178" s="189">
        <v>0</v>
      </c>
      <c r="AP178" s="190">
        <v>0</v>
      </c>
      <c r="AQ178" s="189">
        <v>0</v>
      </c>
      <c r="AR178" s="189">
        <v>0</v>
      </c>
      <c r="AS178" s="189">
        <v>0</v>
      </c>
    </row>
    <row r="179" spans="1:45" s="182" customFormat="1" ht="36" customHeight="1" x14ac:dyDescent="0.25">
      <c r="A179" s="182">
        <v>1</v>
      </c>
      <c r="B179" s="221">
        <f>SUBTOTAL(103,$A$16:A179)</f>
        <v>162</v>
      </c>
      <c r="C179" s="183" t="s">
        <v>1247</v>
      </c>
      <c r="D179" s="184">
        <v>1958</v>
      </c>
      <c r="E179" s="184"/>
      <c r="F179" s="185" t="s">
        <v>261</v>
      </c>
      <c r="G179" s="184">
        <v>4</v>
      </c>
      <c r="H179" s="184" t="s">
        <v>301</v>
      </c>
      <c r="I179" s="173">
        <v>5856.4</v>
      </c>
      <c r="J179" s="173">
        <v>3235.1</v>
      </c>
      <c r="K179" s="173">
        <v>2625</v>
      </c>
      <c r="L179" s="186">
        <v>86</v>
      </c>
      <c r="M179" s="184" t="s">
        <v>259</v>
      </c>
      <c r="N179" s="184" t="s">
        <v>263</v>
      </c>
      <c r="O179" s="187" t="s">
        <v>1308</v>
      </c>
      <c r="P179" s="173">
        <v>131828.92000000001</v>
      </c>
      <c r="Q179" s="173">
        <v>0</v>
      </c>
      <c r="R179" s="173">
        <v>0</v>
      </c>
      <c r="S179" s="173">
        <v>0</v>
      </c>
      <c r="T179" s="173">
        <v>131828.92000000001</v>
      </c>
      <c r="U179" s="173">
        <f t="shared" si="18"/>
        <v>22.510231541561371</v>
      </c>
      <c r="V179" s="173">
        <v>22.510231541561371</v>
      </c>
      <c r="W179" s="188">
        <v>22.510231541561371</v>
      </c>
      <c r="X179" s="188">
        <v>0</v>
      </c>
      <c r="Y179" s="188">
        <f t="shared" si="19"/>
        <v>0</v>
      </c>
      <c r="Z179" s="189">
        <v>0</v>
      </c>
      <c r="AA179" s="189">
        <v>0</v>
      </c>
      <c r="AB179" s="189">
        <v>0</v>
      </c>
      <c r="AC179" s="189">
        <v>0</v>
      </c>
      <c r="AD179" s="189">
        <v>0</v>
      </c>
      <c r="AE179" s="189">
        <v>0</v>
      </c>
      <c r="AF179" s="189">
        <v>0</v>
      </c>
      <c r="AG179" s="190">
        <v>0</v>
      </c>
      <c r="AH179" s="189">
        <v>0</v>
      </c>
      <c r="AI179" s="189">
        <v>0</v>
      </c>
      <c r="AJ179" s="189">
        <v>0</v>
      </c>
      <c r="AK179" s="189">
        <v>0</v>
      </c>
      <c r="AL179" s="189">
        <v>0</v>
      </c>
      <c r="AM179" s="190">
        <v>0</v>
      </c>
      <c r="AN179" s="189">
        <v>0</v>
      </c>
      <c r="AO179" s="189">
        <v>0</v>
      </c>
      <c r="AP179" s="190">
        <v>0</v>
      </c>
      <c r="AQ179" s="189">
        <v>0</v>
      </c>
      <c r="AR179" s="189">
        <v>0</v>
      </c>
      <c r="AS179" s="189">
        <v>0</v>
      </c>
    </row>
    <row r="180" spans="1:45" s="182" customFormat="1" ht="36" customHeight="1" x14ac:dyDescent="0.25">
      <c r="A180" s="182">
        <v>1</v>
      </c>
      <c r="B180" s="221">
        <f>SUBTOTAL(103,$A$16:A180)</f>
        <v>163</v>
      </c>
      <c r="C180" s="183" t="s">
        <v>1248</v>
      </c>
      <c r="D180" s="184">
        <v>1968</v>
      </c>
      <c r="E180" s="184"/>
      <c r="F180" s="185" t="s">
        <v>261</v>
      </c>
      <c r="G180" s="184">
        <v>2</v>
      </c>
      <c r="H180" s="184" t="s">
        <v>296</v>
      </c>
      <c r="I180" s="173">
        <v>610.4</v>
      </c>
      <c r="J180" s="173">
        <v>567</v>
      </c>
      <c r="K180" s="173">
        <v>489.2</v>
      </c>
      <c r="L180" s="186">
        <v>29</v>
      </c>
      <c r="M180" s="184" t="s">
        <v>259</v>
      </c>
      <c r="N180" s="184" t="s">
        <v>263</v>
      </c>
      <c r="O180" s="187" t="s">
        <v>1308</v>
      </c>
      <c r="P180" s="173">
        <v>2376594.88</v>
      </c>
      <c r="Q180" s="173">
        <v>0</v>
      </c>
      <c r="R180" s="173">
        <v>0</v>
      </c>
      <c r="S180" s="173">
        <v>0</v>
      </c>
      <c r="T180" s="173">
        <v>2376594.88</v>
      </c>
      <c r="U180" s="173">
        <f t="shared" si="18"/>
        <v>3893.5040629095674</v>
      </c>
      <c r="V180" s="173">
        <v>6997.4806028833555</v>
      </c>
      <c r="W180" s="188">
        <v>6997.4806028833555</v>
      </c>
      <c r="X180" s="188">
        <v>3103.976539973788</v>
      </c>
      <c r="Y180" s="188">
        <f t="shared" si="19"/>
        <v>3103.976539973788</v>
      </c>
      <c r="Z180" s="189">
        <v>0</v>
      </c>
      <c r="AA180" s="189">
        <v>0</v>
      </c>
      <c r="AB180" s="189">
        <v>0</v>
      </c>
      <c r="AC180" s="189">
        <v>0</v>
      </c>
      <c r="AD180" s="189">
        <v>0</v>
      </c>
      <c r="AE180" s="189">
        <v>0</v>
      </c>
      <c r="AF180" s="189">
        <v>0</v>
      </c>
      <c r="AG180" s="190">
        <v>0</v>
      </c>
      <c r="AH180" s="189">
        <v>479</v>
      </c>
      <c r="AI180" s="190">
        <f t="shared" ref="AI180:AI187" si="24">8917.04*AH180/I180</f>
        <v>6997.4806028833555</v>
      </c>
      <c r="AJ180" s="189">
        <v>0</v>
      </c>
      <c r="AK180" s="189">
        <v>0</v>
      </c>
      <c r="AL180" s="189">
        <v>0</v>
      </c>
      <c r="AM180" s="190">
        <v>0</v>
      </c>
      <c r="AN180" s="189">
        <v>0</v>
      </c>
      <c r="AO180" s="189">
        <v>0</v>
      </c>
      <c r="AP180" s="190">
        <v>0</v>
      </c>
      <c r="AQ180" s="189">
        <v>0</v>
      </c>
      <c r="AR180" s="189">
        <v>0</v>
      </c>
      <c r="AS180" s="189">
        <v>0</v>
      </c>
    </row>
    <row r="181" spans="1:45" s="182" customFormat="1" ht="36" customHeight="1" x14ac:dyDescent="0.25">
      <c r="A181" s="182">
        <v>1</v>
      </c>
      <c r="B181" s="221">
        <f>SUBTOTAL(103,$A$16:A181)</f>
        <v>164</v>
      </c>
      <c r="C181" s="183" t="s">
        <v>1249</v>
      </c>
      <c r="D181" s="184">
        <v>1958</v>
      </c>
      <c r="E181" s="184"/>
      <c r="F181" s="185" t="s">
        <v>261</v>
      </c>
      <c r="G181" s="184">
        <v>2</v>
      </c>
      <c r="H181" s="184" t="s">
        <v>296</v>
      </c>
      <c r="I181" s="173">
        <v>822.2</v>
      </c>
      <c r="J181" s="173">
        <v>822.2</v>
      </c>
      <c r="K181" s="173">
        <v>822.2</v>
      </c>
      <c r="L181" s="186">
        <v>22</v>
      </c>
      <c r="M181" s="184" t="s">
        <v>259</v>
      </c>
      <c r="N181" s="184" t="s">
        <v>263</v>
      </c>
      <c r="O181" s="187" t="s">
        <v>1308</v>
      </c>
      <c r="P181" s="173">
        <v>3042838.07</v>
      </c>
      <c r="Q181" s="173">
        <v>0</v>
      </c>
      <c r="R181" s="173">
        <v>0</v>
      </c>
      <c r="S181" s="173">
        <v>0</v>
      </c>
      <c r="T181" s="173">
        <v>3042838.07</v>
      </c>
      <c r="U181" s="173">
        <f t="shared" si="18"/>
        <v>3700.8490270007292</v>
      </c>
      <c r="V181" s="173">
        <v>7095.0225833130635</v>
      </c>
      <c r="W181" s="188">
        <v>7095.0225833130635</v>
      </c>
      <c r="X181" s="188">
        <v>3394.1735563123343</v>
      </c>
      <c r="Y181" s="188">
        <f t="shared" si="19"/>
        <v>3394.1735563123343</v>
      </c>
      <c r="Z181" s="189">
        <v>0</v>
      </c>
      <c r="AA181" s="189">
        <v>0</v>
      </c>
      <c r="AB181" s="189">
        <v>0</v>
      </c>
      <c r="AC181" s="189">
        <v>0</v>
      </c>
      <c r="AD181" s="189">
        <v>0</v>
      </c>
      <c r="AE181" s="189">
        <v>0</v>
      </c>
      <c r="AF181" s="189">
        <v>0</v>
      </c>
      <c r="AG181" s="190">
        <v>0</v>
      </c>
      <c r="AH181" s="189">
        <v>654.20000000000005</v>
      </c>
      <c r="AI181" s="190">
        <f t="shared" si="24"/>
        <v>7095.0225833130635</v>
      </c>
      <c r="AJ181" s="189">
        <v>0</v>
      </c>
      <c r="AK181" s="189">
        <v>0</v>
      </c>
      <c r="AL181" s="189">
        <v>0</v>
      </c>
      <c r="AM181" s="190">
        <v>0</v>
      </c>
      <c r="AN181" s="189">
        <v>0</v>
      </c>
      <c r="AO181" s="189">
        <v>0</v>
      </c>
      <c r="AP181" s="190">
        <v>0</v>
      </c>
      <c r="AQ181" s="189">
        <v>0</v>
      </c>
      <c r="AR181" s="189">
        <v>0</v>
      </c>
      <c r="AS181" s="189">
        <v>0</v>
      </c>
    </row>
    <row r="182" spans="1:45" s="182" customFormat="1" ht="36" customHeight="1" x14ac:dyDescent="0.25">
      <c r="A182" s="182">
        <v>1</v>
      </c>
      <c r="B182" s="221">
        <f>SUBTOTAL(103,$A$16:A182)</f>
        <v>165</v>
      </c>
      <c r="C182" s="183" t="s">
        <v>1250</v>
      </c>
      <c r="D182" s="184">
        <v>1959</v>
      </c>
      <c r="E182" s="184"/>
      <c r="F182" s="185" t="s">
        <v>261</v>
      </c>
      <c r="G182" s="184">
        <v>2</v>
      </c>
      <c r="H182" s="184" t="s">
        <v>297</v>
      </c>
      <c r="I182" s="173">
        <v>310.3</v>
      </c>
      <c r="J182" s="173">
        <v>310.3</v>
      </c>
      <c r="K182" s="173">
        <v>310.3</v>
      </c>
      <c r="L182" s="186">
        <v>10</v>
      </c>
      <c r="M182" s="184" t="s">
        <v>259</v>
      </c>
      <c r="N182" s="184" t="s">
        <v>263</v>
      </c>
      <c r="O182" s="187" t="s">
        <v>1308</v>
      </c>
      <c r="P182" s="173">
        <v>1139819.0599999998</v>
      </c>
      <c r="Q182" s="173">
        <v>0</v>
      </c>
      <c r="R182" s="173">
        <v>0</v>
      </c>
      <c r="S182" s="173">
        <v>0</v>
      </c>
      <c r="T182" s="173">
        <v>1139819.0599999998</v>
      </c>
      <c r="U182" s="173">
        <f t="shared" si="18"/>
        <v>3673.2808894618106</v>
      </c>
      <c r="V182" s="173">
        <v>7464.6803428939747</v>
      </c>
      <c r="W182" s="188">
        <v>7464.6803428939747</v>
      </c>
      <c r="X182" s="188">
        <v>3791.3994534321641</v>
      </c>
      <c r="Y182" s="188">
        <f t="shared" si="19"/>
        <v>3791.3994534321641</v>
      </c>
      <c r="Z182" s="189">
        <v>0</v>
      </c>
      <c r="AA182" s="189">
        <v>0</v>
      </c>
      <c r="AB182" s="189">
        <v>0</v>
      </c>
      <c r="AC182" s="189">
        <v>0</v>
      </c>
      <c r="AD182" s="189">
        <v>0</v>
      </c>
      <c r="AE182" s="189">
        <v>0</v>
      </c>
      <c r="AF182" s="189">
        <v>0</v>
      </c>
      <c r="AG182" s="190">
        <v>0</v>
      </c>
      <c r="AH182" s="189">
        <v>259.76</v>
      </c>
      <c r="AI182" s="190">
        <f t="shared" si="24"/>
        <v>7464.6803428939747</v>
      </c>
      <c r="AJ182" s="189">
        <v>0</v>
      </c>
      <c r="AK182" s="189">
        <v>0</v>
      </c>
      <c r="AL182" s="189">
        <v>0</v>
      </c>
      <c r="AM182" s="190">
        <v>0</v>
      </c>
      <c r="AN182" s="189">
        <v>0</v>
      </c>
      <c r="AO182" s="189">
        <v>0</v>
      </c>
      <c r="AP182" s="190">
        <v>0</v>
      </c>
      <c r="AQ182" s="189">
        <v>0</v>
      </c>
      <c r="AR182" s="189">
        <v>0</v>
      </c>
      <c r="AS182" s="189">
        <v>0</v>
      </c>
    </row>
    <row r="183" spans="1:45" s="182" customFormat="1" ht="36" customHeight="1" x14ac:dyDescent="0.25">
      <c r="A183" s="182">
        <v>1</v>
      </c>
      <c r="B183" s="221">
        <f>SUBTOTAL(103,$A$16:A183)</f>
        <v>166</v>
      </c>
      <c r="C183" s="183" t="s">
        <v>1251</v>
      </c>
      <c r="D183" s="184">
        <v>1959</v>
      </c>
      <c r="E183" s="184"/>
      <c r="F183" s="185" t="s">
        <v>261</v>
      </c>
      <c r="G183" s="184">
        <v>2</v>
      </c>
      <c r="H183" s="184" t="s">
        <v>297</v>
      </c>
      <c r="I183" s="173">
        <v>287</v>
      </c>
      <c r="J183" s="173">
        <v>287</v>
      </c>
      <c r="K183" s="173">
        <v>287</v>
      </c>
      <c r="L183" s="186">
        <v>18</v>
      </c>
      <c r="M183" s="184" t="s">
        <v>259</v>
      </c>
      <c r="N183" s="184" t="s">
        <v>260</v>
      </c>
      <c r="O183" s="187" t="s">
        <v>262</v>
      </c>
      <c r="P183" s="173">
        <v>1396947.25</v>
      </c>
      <c r="Q183" s="173">
        <v>0</v>
      </c>
      <c r="R183" s="173">
        <v>0</v>
      </c>
      <c r="S183" s="173">
        <v>0</v>
      </c>
      <c r="T183" s="173">
        <v>1396947.25</v>
      </c>
      <c r="U183" s="173">
        <f t="shared" si="18"/>
        <v>4867.4120209059238</v>
      </c>
      <c r="V183" s="173">
        <v>7925.9125574912896</v>
      </c>
      <c r="W183" s="188">
        <v>7925.9125574912896</v>
      </c>
      <c r="X183" s="188">
        <v>3058.5005365853658</v>
      </c>
      <c r="Y183" s="188">
        <f t="shared" si="19"/>
        <v>3058.5005365853658</v>
      </c>
      <c r="Z183" s="189">
        <v>0</v>
      </c>
      <c r="AA183" s="189">
        <v>0</v>
      </c>
      <c r="AB183" s="189">
        <v>0</v>
      </c>
      <c r="AC183" s="189">
        <v>0</v>
      </c>
      <c r="AD183" s="189">
        <v>0</v>
      </c>
      <c r="AE183" s="189">
        <v>0</v>
      </c>
      <c r="AF183" s="189">
        <v>0</v>
      </c>
      <c r="AG183" s="190">
        <v>0</v>
      </c>
      <c r="AH183" s="189">
        <v>255.1</v>
      </c>
      <c r="AI183" s="190">
        <f t="shared" si="24"/>
        <v>7925.9125574912896</v>
      </c>
      <c r="AJ183" s="189">
        <v>0</v>
      </c>
      <c r="AK183" s="189">
        <v>0</v>
      </c>
      <c r="AL183" s="189">
        <v>0</v>
      </c>
      <c r="AM183" s="190">
        <v>0</v>
      </c>
      <c r="AN183" s="189">
        <v>0</v>
      </c>
      <c r="AO183" s="189">
        <v>0</v>
      </c>
      <c r="AP183" s="190">
        <v>0</v>
      </c>
      <c r="AQ183" s="189">
        <v>0</v>
      </c>
      <c r="AR183" s="189">
        <v>0</v>
      </c>
      <c r="AS183" s="189">
        <v>0</v>
      </c>
    </row>
    <row r="184" spans="1:45" s="182" customFormat="1" ht="36" customHeight="1" x14ac:dyDescent="0.25">
      <c r="A184" s="182">
        <v>1</v>
      </c>
      <c r="B184" s="221">
        <f>SUBTOTAL(103,$A$16:A184)</f>
        <v>167</v>
      </c>
      <c r="C184" s="183" t="s">
        <v>1500</v>
      </c>
      <c r="D184" s="184">
        <v>1952</v>
      </c>
      <c r="E184" s="184"/>
      <c r="F184" s="185" t="s">
        <v>1297</v>
      </c>
      <c r="G184" s="184">
        <v>2</v>
      </c>
      <c r="H184" s="184" t="s">
        <v>296</v>
      </c>
      <c r="I184" s="173">
        <v>644.12</v>
      </c>
      <c r="J184" s="173">
        <v>644.12</v>
      </c>
      <c r="K184" s="173">
        <v>644.12</v>
      </c>
      <c r="L184" s="186">
        <v>31</v>
      </c>
      <c r="M184" s="184" t="s">
        <v>259</v>
      </c>
      <c r="N184" s="184" t="s">
        <v>260</v>
      </c>
      <c r="O184" s="187" t="s">
        <v>262</v>
      </c>
      <c r="P184" s="173">
        <v>2343822.52</v>
      </c>
      <c r="Q184" s="173">
        <v>0</v>
      </c>
      <c r="R184" s="173">
        <v>0</v>
      </c>
      <c r="S184" s="173">
        <v>0</v>
      </c>
      <c r="T184" s="173">
        <v>2343822.52</v>
      </c>
      <c r="U184" s="173">
        <f t="shared" si="18"/>
        <v>3638.7979258523255</v>
      </c>
      <c r="V184" s="173">
        <v>10964.254610942062</v>
      </c>
      <c r="W184" s="188">
        <v>10964.254610942062</v>
      </c>
      <c r="X184" s="188">
        <v>7325.4566850897363</v>
      </c>
      <c r="Y184" s="188">
        <f t="shared" si="19"/>
        <v>7325.4566850897363</v>
      </c>
      <c r="Z184" s="189">
        <v>0</v>
      </c>
      <c r="AA184" s="189">
        <v>0</v>
      </c>
      <c r="AB184" s="189">
        <v>0</v>
      </c>
      <c r="AC184" s="189">
        <v>0</v>
      </c>
      <c r="AD184" s="189">
        <v>0</v>
      </c>
      <c r="AE184" s="189">
        <v>0</v>
      </c>
      <c r="AF184" s="189">
        <v>0</v>
      </c>
      <c r="AG184" s="190">
        <v>0</v>
      </c>
      <c r="AH184" s="189">
        <v>792</v>
      </c>
      <c r="AI184" s="190">
        <f t="shared" si="24"/>
        <v>10964.254610942062</v>
      </c>
      <c r="AJ184" s="189">
        <v>0</v>
      </c>
      <c r="AK184" s="189">
        <v>0</v>
      </c>
      <c r="AL184" s="189">
        <v>0</v>
      </c>
      <c r="AM184" s="190">
        <v>0</v>
      </c>
      <c r="AN184" s="189">
        <v>0</v>
      </c>
      <c r="AO184" s="189">
        <v>0</v>
      </c>
      <c r="AP184" s="190">
        <v>0</v>
      </c>
      <c r="AQ184" s="189">
        <v>0</v>
      </c>
      <c r="AR184" s="189">
        <v>0</v>
      </c>
      <c r="AS184" s="189">
        <v>0</v>
      </c>
    </row>
    <row r="185" spans="1:45" s="182" customFormat="1" ht="36" customHeight="1" x14ac:dyDescent="0.25">
      <c r="A185" s="182">
        <v>1</v>
      </c>
      <c r="B185" s="221">
        <f>SUBTOTAL(103,$A$16:A185)</f>
        <v>168</v>
      </c>
      <c r="C185" s="183" t="s">
        <v>1511</v>
      </c>
      <c r="D185" s="184">
        <v>1968</v>
      </c>
      <c r="E185" s="184"/>
      <c r="F185" s="185" t="s">
        <v>304</v>
      </c>
      <c r="G185" s="184">
        <v>2</v>
      </c>
      <c r="H185" s="184" t="s">
        <v>296</v>
      </c>
      <c r="I185" s="173">
        <v>632.6</v>
      </c>
      <c r="J185" s="173">
        <v>632.6</v>
      </c>
      <c r="K185" s="173">
        <v>632.6</v>
      </c>
      <c r="L185" s="186">
        <v>23</v>
      </c>
      <c r="M185" s="184" t="s">
        <v>259</v>
      </c>
      <c r="N185" s="184" t="s">
        <v>260</v>
      </c>
      <c r="O185" s="187" t="s">
        <v>262</v>
      </c>
      <c r="P185" s="173">
        <v>2905261.2600000002</v>
      </c>
      <c r="Q185" s="173">
        <v>0</v>
      </c>
      <c r="R185" s="173">
        <v>0</v>
      </c>
      <c r="S185" s="173">
        <v>0</v>
      </c>
      <c r="T185" s="173">
        <v>2905261.2600000002</v>
      </c>
      <c r="U185" s="173">
        <f t="shared" si="18"/>
        <v>4592.572336389504</v>
      </c>
      <c r="V185" s="173">
        <v>7795.0096743597851</v>
      </c>
      <c r="W185" s="188">
        <v>7795.0096743597851</v>
      </c>
      <c r="X185" s="188">
        <v>3202.4373379702811</v>
      </c>
      <c r="Y185" s="188">
        <f t="shared" si="19"/>
        <v>3202.4373379702811</v>
      </c>
      <c r="Z185" s="189">
        <v>0</v>
      </c>
      <c r="AA185" s="189">
        <v>0</v>
      </c>
      <c r="AB185" s="189">
        <v>0</v>
      </c>
      <c r="AC185" s="189">
        <v>0</v>
      </c>
      <c r="AD185" s="189">
        <v>0</v>
      </c>
      <c r="AE185" s="189">
        <v>0</v>
      </c>
      <c r="AF185" s="189">
        <v>0</v>
      </c>
      <c r="AG185" s="190">
        <v>0</v>
      </c>
      <c r="AH185" s="189">
        <v>553</v>
      </c>
      <c r="AI185" s="190">
        <f t="shared" si="24"/>
        <v>7795.0096743597851</v>
      </c>
      <c r="AJ185" s="189">
        <v>0</v>
      </c>
      <c r="AK185" s="189">
        <v>0</v>
      </c>
      <c r="AL185" s="189">
        <v>0</v>
      </c>
      <c r="AM185" s="190">
        <v>0</v>
      </c>
      <c r="AN185" s="189">
        <v>0</v>
      </c>
      <c r="AO185" s="189">
        <v>0</v>
      </c>
      <c r="AP185" s="190">
        <v>0</v>
      </c>
      <c r="AQ185" s="189">
        <v>0</v>
      </c>
      <c r="AR185" s="189">
        <v>0</v>
      </c>
      <c r="AS185" s="189">
        <v>0</v>
      </c>
    </row>
    <row r="186" spans="1:45" s="182" customFormat="1" ht="36" customHeight="1" x14ac:dyDescent="0.25">
      <c r="A186" s="182">
        <v>1</v>
      </c>
      <c r="B186" s="221">
        <f>SUBTOTAL(103,$A$16:A186)</f>
        <v>169</v>
      </c>
      <c r="C186" s="183" t="s">
        <v>1512</v>
      </c>
      <c r="D186" s="184">
        <v>1941</v>
      </c>
      <c r="E186" s="184"/>
      <c r="F186" s="185" t="s">
        <v>261</v>
      </c>
      <c r="G186" s="184">
        <v>2</v>
      </c>
      <c r="H186" s="184" t="s">
        <v>296</v>
      </c>
      <c r="I186" s="173">
        <v>733.92</v>
      </c>
      <c r="J186" s="173">
        <v>662.9</v>
      </c>
      <c r="K186" s="173">
        <v>662.9</v>
      </c>
      <c r="L186" s="186">
        <v>22</v>
      </c>
      <c r="M186" s="184" t="s">
        <v>259</v>
      </c>
      <c r="N186" s="184" t="s">
        <v>263</v>
      </c>
      <c r="O186" s="187" t="s">
        <v>320</v>
      </c>
      <c r="P186" s="173">
        <v>2908972.99</v>
      </c>
      <c r="Q186" s="173">
        <v>0</v>
      </c>
      <c r="R186" s="173">
        <v>0</v>
      </c>
      <c r="S186" s="173">
        <v>0</v>
      </c>
      <c r="T186" s="173">
        <v>2908972.99</v>
      </c>
      <c r="U186" s="173">
        <f t="shared" si="18"/>
        <v>3963.6104616306961</v>
      </c>
      <c r="V186" s="173">
        <v>7020.9297122302169</v>
      </c>
      <c r="W186" s="188">
        <v>7020.9297122302169</v>
      </c>
      <c r="X186" s="188">
        <v>3057.3192505995207</v>
      </c>
      <c r="Y186" s="188">
        <f t="shared" si="19"/>
        <v>3057.3192505995207</v>
      </c>
      <c r="Z186" s="189">
        <v>0</v>
      </c>
      <c r="AA186" s="189">
        <v>0</v>
      </c>
      <c r="AB186" s="189">
        <v>0</v>
      </c>
      <c r="AC186" s="189">
        <v>0</v>
      </c>
      <c r="AD186" s="189">
        <v>0</v>
      </c>
      <c r="AE186" s="189">
        <v>0</v>
      </c>
      <c r="AF186" s="189">
        <v>0</v>
      </c>
      <c r="AG186" s="190">
        <v>0</v>
      </c>
      <c r="AH186" s="189">
        <v>577.86</v>
      </c>
      <c r="AI186" s="190">
        <f t="shared" si="24"/>
        <v>7020.9297122302169</v>
      </c>
      <c r="AJ186" s="189">
        <v>0</v>
      </c>
      <c r="AK186" s="189">
        <v>0</v>
      </c>
      <c r="AL186" s="189">
        <v>0</v>
      </c>
      <c r="AM186" s="190">
        <v>0</v>
      </c>
      <c r="AN186" s="189">
        <v>0</v>
      </c>
      <c r="AO186" s="189">
        <v>0</v>
      </c>
      <c r="AP186" s="190">
        <v>0</v>
      </c>
      <c r="AQ186" s="189">
        <v>0</v>
      </c>
      <c r="AR186" s="189">
        <v>0</v>
      </c>
      <c r="AS186" s="189">
        <v>0</v>
      </c>
    </row>
    <row r="187" spans="1:45" s="182" customFormat="1" ht="36" customHeight="1" x14ac:dyDescent="0.25">
      <c r="A187" s="182">
        <v>1</v>
      </c>
      <c r="B187" s="221">
        <f>SUBTOTAL(103,$A$16:A187)</f>
        <v>170</v>
      </c>
      <c r="C187" s="183" t="s">
        <v>1540</v>
      </c>
      <c r="D187" s="184">
        <v>1986</v>
      </c>
      <c r="E187" s="184"/>
      <c r="F187" s="185" t="s">
        <v>311</v>
      </c>
      <c r="G187" s="184">
        <v>5</v>
      </c>
      <c r="H187" s="184" t="s">
        <v>301</v>
      </c>
      <c r="I187" s="173">
        <v>3450.6</v>
      </c>
      <c r="J187" s="173">
        <v>3118.5</v>
      </c>
      <c r="K187" s="173">
        <v>3118.5</v>
      </c>
      <c r="L187" s="186">
        <v>32</v>
      </c>
      <c r="M187" s="184" t="s">
        <v>259</v>
      </c>
      <c r="N187" s="184" t="s">
        <v>263</v>
      </c>
      <c r="O187" s="187" t="s">
        <v>1308</v>
      </c>
      <c r="P187" s="173">
        <v>2039264.59</v>
      </c>
      <c r="Q187" s="173">
        <v>0</v>
      </c>
      <c r="R187" s="173">
        <v>0</v>
      </c>
      <c r="S187" s="173">
        <v>0</v>
      </c>
      <c r="T187" s="173">
        <v>2039264.59</v>
      </c>
      <c r="U187" s="173">
        <f t="shared" si="18"/>
        <v>590.98840491508724</v>
      </c>
      <c r="V187" s="173">
        <v>2049.2187964991599</v>
      </c>
      <c r="W187" s="188">
        <v>2049.2187964991599</v>
      </c>
      <c r="X187" s="188">
        <v>1458.2303915840725</v>
      </c>
      <c r="Y187" s="188">
        <f t="shared" si="19"/>
        <v>1458.2303915840725</v>
      </c>
      <c r="Z187" s="189">
        <v>0</v>
      </c>
      <c r="AA187" s="189">
        <v>0</v>
      </c>
      <c r="AB187" s="189">
        <v>0</v>
      </c>
      <c r="AC187" s="189">
        <v>0</v>
      </c>
      <c r="AD187" s="189">
        <v>0</v>
      </c>
      <c r="AE187" s="189">
        <v>0</v>
      </c>
      <c r="AF187" s="189">
        <v>0</v>
      </c>
      <c r="AG187" s="190">
        <v>0</v>
      </c>
      <c r="AH187" s="189">
        <v>792.98</v>
      </c>
      <c r="AI187" s="190">
        <f t="shared" si="24"/>
        <v>2049.2187964991599</v>
      </c>
      <c r="AJ187" s="189">
        <v>0</v>
      </c>
      <c r="AK187" s="189">
        <v>0</v>
      </c>
      <c r="AL187" s="189">
        <v>0</v>
      </c>
      <c r="AM187" s="190">
        <v>0</v>
      </c>
      <c r="AN187" s="189">
        <v>0</v>
      </c>
      <c r="AO187" s="189">
        <v>0</v>
      </c>
      <c r="AP187" s="190">
        <v>0</v>
      </c>
      <c r="AQ187" s="189">
        <v>0</v>
      </c>
      <c r="AR187" s="189">
        <v>0</v>
      </c>
      <c r="AS187" s="189">
        <v>0</v>
      </c>
    </row>
    <row r="188" spans="1:45" s="182" customFormat="1" ht="36" customHeight="1" x14ac:dyDescent="0.25">
      <c r="A188" s="182">
        <v>1</v>
      </c>
      <c r="B188" s="221">
        <f>SUBTOTAL(103,$A$16:A188)</f>
        <v>171</v>
      </c>
      <c r="C188" s="183" t="s">
        <v>391</v>
      </c>
      <c r="D188" s="184" t="s">
        <v>322</v>
      </c>
      <c r="E188" s="184"/>
      <c r="F188" s="185" t="s">
        <v>261</v>
      </c>
      <c r="G188" s="184">
        <v>9</v>
      </c>
      <c r="H188" s="184" t="s">
        <v>297</v>
      </c>
      <c r="I188" s="173">
        <v>2760.5</v>
      </c>
      <c r="J188" s="173">
        <v>2760.5</v>
      </c>
      <c r="K188" s="173">
        <v>2760.5</v>
      </c>
      <c r="L188" s="186">
        <v>140</v>
      </c>
      <c r="M188" s="184" t="s">
        <v>259</v>
      </c>
      <c r="N188" s="184" t="s">
        <v>263</v>
      </c>
      <c r="O188" s="187" t="s">
        <v>315</v>
      </c>
      <c r="P188" s="173">
        <v>1604039.9000000001</v>
      </c>
      <c r="Q188" s="173">
        <v>0</v>
      </c>
      <c r="R188" s="173">
        <v>0</v>
      </c>
      <c r="S188" s="173">
        <v>0</v>
      </c>
      <c r="T188" s="173">
        <v>1604039.9000000001</v>
      </c>
      <c r="U188" s="173">
        <f t="shared" si="18"/>
        <v>581.0686107589205</v>
      </c>
      <c r="V188" s="173">
        <v>890.3459518203224</v>
      </c>
      <c r="W188" s="188">
        <v>890.3459518203224</v>
      </c>
      <c r="X188" s="188">
        <v>309.2773410614019</v>
      </c>
      <c r="Y188" s="188">
        <f t="shared" si="19"/>
        <v>309.2773410614019</v>
      </c>
      <c r="Z188" s="189">
        <v>0</v>
      </c>
      <c r="AA188" s="189">
        <v>0</v>
      </c>
      <c r="AB188" s="189">
        <v>0</v>
      </c>
      <c r="AC188" s="189">
        <v>0</v>
      </c>
      <c r="AD188" s="189">
        <v>0</v>
      </c>
      <c r="AE188" s="189">
        <v>0</v>
      </c>
      <c r="AF188" s="189">
        <v>1</v>
      </c>
      <c r="AG188" s="190">
        <f>2457800*AF188/I188</f>
        <v>890.3459518203224</v>
      </c>
      <c r="AH188" s="189">
        <v>0</v>
      </c>
      <c r="AI188" s="189">
        <v>0</v>
      </c>
      <c r="AJ188" s="189">
        <v>0</v>
      </c>
      <c r="AK188" s="189">
        <v>0</v>
      </c>
      <c r="AL188" s="189">
        <v>0</v>
      </c>
      <c r="AM188" s="190">
        <v>0</v>
      </c>
      <c r="AN188" s="189">
        <v>0</v>
      </c>
      <c r="AO188" s="189">
        <v>0</v>
      </c>
      <c r="AP188" s="190">
        <v>0</v>
      </c>
      <c r="AQ188" s="189">
        <v>0</v>
      </c>
      <c r="AR188" s="189">
        <v>0</v>
      </c>
      <c r="AS188" s="189">
        <v>0</v>
      </c>
    </row>
    <row r="189" spans="1:45" s="182" customFormat="1" ht="36" customHeight="1" x14ac:dyDescent="0.25">
      <c r="A189" s="182">
        <v>1</v>
      </c>
      <c r="B189" s="221">
        <f>SUBTOTAL(103,$A$16:A189)</f>
        <v>172</v>
      </c>
      <c r="C189" s="183" t="s">
        <v>423</v>
      </c>
      <c r="D189" s="184">
        <v>1994</v>
      </c>
      <c r="E189" s="184"/>
      <c r="F189" s="185" t="s">
        <v>304</v>
      </c>
      <c r="G189" s="184">
        <v>9</v>
      </c>
      <c r="H189" s="184" t="s">
        <v>296</v>
      </c>
      <c r="I189" s="197">
        <v>4306.3</v>
      </c>
      <c r="J189" s="173">
        <v>3866</v>
      </c>
      <c r="K189" s="173">
        <v>3866</v>
      </c>
      <c r="L189" s="186">
        <v>182</v>
      </c>
      <c r="M189" s="184" t="s">
        <v>259</v>
      </c>
      <c r="N189" s="184" t="s">
        <v>263</v>
      </c>
      <c r="O189" s="187" t="s">
        <v>314</v>
      </c>
      <c r="P189" s="173">
        <v>105635.39</v>
      </c>
      <c r="Q189" s="173">
        <v>0</v>
      </c>
      <c r="R189" s="173">
        <v>0</v>
      </c>
      <c r="S189" s="173">
        <v>0</v>
      </c>
      <c r="T189" s="173">
        <v>105635.39</v>
      </c>
      <c r="U189" s="173">
        <f t="shared" si="18"/>
        <v>24.530429835357499</v>
      </c>
      <c r="V189" s="173">
        <v>24.530429835357499</v>
      </c>
      <c r="W189" s="188">
        <v>24.530429835357499</v>
      </c>
      <c r="X189" s="188">
        <v>0</v>
      </c>
      <c r="Y189" s="188">
        <f t="shared" si="19"/>
        <v>0</v>
      </c>
      <c r="Z189" s="189">
        <v>0</v>
      </c>
      <c r="AA189" s="189">
        <v>0</v>
      </c>
      <c r="AB189" s="189">
        <v>0</v>
      </c>
      <c r="AC189" s="189">
        <v>0</v>
      </c>
      <c r="AD189" s="189">
        <v>0</v>
      </c>
      <c r="AE189" s="189">
        <v>0</v>
      </c>
      <c r="AF189" s="189">
        <v>0</v>
      </c>
      <c r="AG189" s="190">
        <v>0</v>
      </c>
      <c r="AH189" s="189">
        <v>0</v>
      </c>
      <c r="AI189" s="189">
        <v>0</v>
      </c>
      <c r="AJ189" s="189">
        <v>0</v>
      </c>
      <c r="AK189" s="189">
        <v>0</v>
      </c>
      <c r="AL189" s="189">
        <v>0</v>
      </c>
      <c r="AM189" s="190">
        <v>0</v>
      </c>
      <c r="AN189" s="189">
        <v>0</v>
      </c>
      <c r="AO189" s="189">
        <v>0</v>
      </c>
      <c r="AP189" s="190">
        <v>0</v>
      </c>
      <c r="AQ189" s="189">
        <v>0</v>
      </c>
      <c r="AR189" s="189">
        <v>0</v>
      </c>
      <c r="AS189" s="189">
        <v>0</v>
      </c>
    </row>
    <row r="190" spans="1:45" s="182" customFormat="1" ht="36" customHeight="1" x14ac:dyDescent="0.25">
      <c r="A190" s="182">
        <v>1</v>
      </c>
      <c r="B190" s="221">
        <f>SUBTOTAL(103,$A$16:A190)</f>
        <v>173</v>
      </c>
      <c r="C190" s="183" t="s">
        <v>395</v>
      </c>
      <c r="D190" s="184">
        <v>1957</v>
      </c>
      <c r="E190" s="184"/>
      <c r="F190" s="185" t="s">
        <v>261</v>
      </c>
      <c r="G190" s="184">
        <v>2</v>
      </c>
      <c r="H190" s="184" t="s">
        <v>296</v>
      </c>
      <c r="I190" s="173">
        <v>706.7</v>
      </c>
      <c r="J190" s="173">
        <v>646.1</v>
      </c>
      <c r="K190" s="173">
        <v>646.1</v>
      </c>
      <c r="L190" s="186">
        <v>18</v>
      </c>
      <c r="M190" s="184" t="s">
        <v>259</v>
      </c>
      <c r="N190" s="184" t="s">
        <v>263</v>
      </c>
      <c r="O190" s="187" t="s">
        <v>318</v>
      </c>
      <c r="P190" s="173">
        <v>81776.960000000006</v>
      </c>
      <c r="Q190" s="173">
        <v>0</v>
      </c>
      <c r="R190" s="173">
        <v>0</v>
      </c>
      <c r="S190" s="173">
        <v>0</v>
      </c>
      <c r="T190" s="173">
        <v>81776.960000000006</v>
      </c>
      <c r="U190" s="173">
        <f t="shared" si="18"/>
        <v>115.71665487477006</v>
      </c>
      <c r="V190" s="173">
        <v>115.71665487477006</v>
      </c>
      <c r="W190" s="188">
        <v>115.71665487477006</v>
      </c>
      <c r="X190" s="188">
        <v>0</v>
      </c>
      <c r="Y190" s="188">
        <f t="shared" si="19"/>
        <v>0</v>
      </c>
      <c r="Z190" s="189">
        <v>0</v>
      </c>
      <c r="AA190" s="189">
        <v>0</v>
      </c>
      <c r="AB190" s="189">
        <v>0</v>
      </c>
      <c r="AC190" s="189">
        <v>0</v>
      </c>
      <c r="AD190" s="189">
        <v>0</v>
      </c>
      <c r="AE190" s="189">
        <v>0</v>
      </c>
      <c r="AF190" s="189">
        <v>0</v>
      </c>
      <c r="AG190" s="190">
        <v>0</v>
      </c>
      <c r="AH190" s="189">
        <v>0</v>
      </c>
      <c r="AI190" s="189">
        <v>0</v>
      </c>
      <c r="AJ190" s="189">
        <v>0</v>
      </c>
      <c r="AK190" s="189">
        <v>0</v>
      </c>
      <c r="AL190" s="189">
        <v>0</v>
      </c>
      <c r="AM190" s="190">
        <v>0</v>
      </c>
      <c r="AN190" s="189">
        <v>0</v>
      </c>
      <c r="AO190" s="189">
        <v>0</v>
      </c>
      <c r="AP190" s="190">
        <v>0</v>
      </c>
      <c r="AQ190" s="189">
        <v>0</v>
      </c>
      <c r="AR190" s="189">
        <v>0</v>
      </c>
      <c r="AS190" s="189">
        <v>0</v>
      </c>
    </row>
    <row r="191" spans="1:45" s="182" customFormat="1" ht="36" customHeight="1" x14ac:dyDescent="0.25">
      <c r="A191" s="182">
        <v>1</v>
      </c>
      <c r="B191" s="221">
        <f>SUBTOTAL(103,$A$16:A191)</f>
        <v>174</v>
      </c>
      <c r="C191" s="183" t="s">
        <v>396</v>
      </c>
      <c r="D191" s="184">
        <v>1960</v>
      </c>
      <c r="E191" s="184"/>
      <c r="F191" s="185" t="s">
        <v>261</v>
      </c>
      <c r="G191" s="184">
        <v>2</v>
      </c>
      <c r="H191" s="184" t="s">
        <v>296</v>
      </c>
      <c r="I191" s="197">
        <v>582.70000000000005</v>
      </c>
      <c r="J191" s="197">
        <v>576.70000000000005</v>
      </c>
      <c r="K191" s="197">
        <v>576.70000000000005</v>
      </c>
      <c r="L191" s="186">
        <v>31</v>
      </c>
      <c r="M191" s="184" t="s">
        <v>259</v>
      </c>
      <c r="N191" s="184" t="s">
        <v>263</v>
      </c>
      <c r="O191" s="187" t="s">
        <v>314</v>
      </c>
      <c r="P191" s="173">
        <v>64771.71</v>
      </c>
      <c r="Q191" s="173">
        <v>0</v>
      </c>
      <c r="R191" s="173">
        <v>0</v>
      </c>
      <c r="S191" s="173">
        <v>0</v>
      </c>
      <c r="T191" s="173">
        <v>64771.71</v>
      </c>
      <c r="U191" s="173">
        <f t="shared" si="18"/>
        <v>111.15790286596875</v>
      </c>
      <c r="V191" s="173">
        <v>111.15790286596875</v>
      </c>
      <c r="W191" s="188">
        <v>111.15790286596875</v>
      </c>
      <c r="X191" s="188">
        <v>0</v>
      </c>
      <c r="Y191" s="188">
        <f t="shared" si="19"/>
        <v>0</v>
      </c>
      <c r="Z191" s="189">
        <v>0</v>
      </c>
      <c r="AA191" s="189">
        <v>0</v>
      </c>
      <c r="AB191" s="189">
        <v>0</v>
      </c>
      <c r="AC191" s="189">
        <v>0</v>
      </c>
      <c r="AD191" s="189">
        <v>0</v>
      </c>
      <c r="AE191" s="189">
        <v>0</v>
      </c>
      <c r="AF191" s="189">
        <v>0</v>
      </c>
      <c r="AG191" s="190">
        <v>0</v>
      </c>
      <c r="AH191" s="189">
        <v>0</v>
      </c>
      <c r="AI191" s="189">
        <v>0</v>
      </c>
      <c r="AJ191" s="189">
        <v>0</v>
      </c>
      <c r="AK191" s="189">
        <v>0</v>
      </c>
      <c r="AL191" s="189">
        <v>0</v>
      </c>
      <c r="AM191" s="190">
        <v>0</v>
      </c>
      <c r="AN191" s="189">
        <v>0</v>
      </c>
      <c r="AO191" s="189">
        <v>0</v>
      </c>
      <c r="AP191" s="190">
        <v>0</v>
      </c>
      <c r="AQ191" s="189">
        <v>0</v>
      </c>
      <c r="AR191" s="189">
        <v>0</v>
      </c>
      <c r="AS191" s="189">
        <v>0</v>
      </c>
    </row>
    <row r="192" spans="1:45" s="182" customFormat="1" ht="36" customHeight="1" x14ac:dyDescent="0.25">
      <c r="A192" s="182">
        <v>1</v>
      </c>
      <c r="B192" s="221">
        <f>SUBTOTAL(103,$A$16:A192)</f>
        <v>175</v>
      </c>
      <c r="C192" s="183" t="s">
        <v>397</v>
      </c>
      <c r="D192" s="184">
        <v>1960</v>
      </c>
      <c r="E192" s="184"/>
      <c r="F192" s="185" t="s">
        <v>261</v>
      </c>
      <c r="G192" s="184">
        <v>2</v>
      </c>
      <c r="H192" s="184" t="s">
        <v>296</v>
      </c>
      <c r="I192" s="173">
        <v>592.20000000000005</v>
      </c>
      <c r="J192" s="173">
        <v>550.70000000000005</v>
      </c>
      <c r="K192" s="173">
        <v>550.70000000000005</v>
      </c>
      <c r="L192" s="186">
        <v>37</v>
      </c>
      <c r="M192" s="184" t="s">
        <v>259</v>
      </c>
      <c r="N192" s="184" t="s">
        <v>263</v>
      </c>
      <c r="O192" s="187" t="s">
        <v>321</v>
      </c>
      <c r="P192" s="173">
        <v>64458.1</v>
      </c>
      <c r="Q192" s="173">
        <v>0</v>
      </c>
      <c r="R192" s="173">
        <v>0</v>
      </c>
      <c r="S192" s="173">
        <v>0</v>
      </c>
      <c r="T192" s="173">
        <v>64458.1</v>
      </c>
      <c r="U192" s="173">
        <f t="shared" si="18"/>
        <v>108.84515366430259</v>
      </c>
      <c r="V192" s="173">
        <v>108.84515366430259</v>
      </c>
      <c r="W192" s="188">
        <v>108.84515366430259</v>
      </c>
      <c r="X192" s="188">
        <v>0</v>
      </c>
      <c r="Y192" s="188">
        <f t="shared" si="19"/>
        <v>0</v>
      </c>
      <c r="Z192" s="189">
        <v>0</v>
      </c>
      <c r="AA192" s="189">
        <v>0</v>
      </c>
      <c r="AB192" s="189">
        <v>0</v>
      </c>
      <c r="AC192" s="189">
        <v>0</v>
      </c>
      <c r="AD192" s="189">
        <v>0</v>
      </c>
      <c r="AE192" s="189">
        <v>0</v>
      </c>
      <c r="AF192" s="189">
        <v>0</v>
      </c>
      <c r="AG192" s="190">
        <v>0</v>
      </c>
      <c r="AH192" s="189">
        <v>0</v>
      </c>
      <c r="AI192" s="189">
        <v>0</v>
      </c>
      <c r="AJ192" s="189">
        <v>0</v>
      </c>
      <c r="AK192" s="189">
        <v>0</v>
      </c>
      <c r="AL192" s="189">
        <v>0</v>
      </c>
      <c r="AM192" s="190">
        <v>0</v>
      </c>
      <c r="AN192" s="189">
        <v>0</v>
      </c>
      <c r="AO192" s="189">
        <v>0</v>
      </c>
      <c r="AP192" s="190">
        <v>0</v>
      </c>
      <c r="AQ192" s="189">
        <v>0</v>
      </c>
      <c r="AR192" s="189">
        <v>0</v>
      </c>
      <c r="AS192" s="189">
        <v>0</v>
      </c>
    </row>
    <row r="193" spans="1:45" s="182" customFormat="1" ht="36" customHeight="1" x14ac:dyDescent="0.25">
      <c r="A193" s="182">
        <v>1</v>
      </c>
      <c r="B193" s="221">
        <f>SUBTOTAL(103,$A$16:A193)</f>
        <v>176</v>
      </c>
      <c r="C193" s="183" t="s">
        <v>402</v>
      </c>
      <c r="D193" s="184">
        <v>1958</v>
      </c>
      <c r="E193" s="184"/>
      <c r="F193" s="185" t="s">
        <v>261</v>
      </c>
      <c r="G193" s="184">
        <v>2</v>
      </c>
      <c r="H193" s="184" t="s">
        <v>296</v>
      </c>
      <c r="I193" s="197">
        <v>653.29999999999995</v>
      </c>
      <c r="J193" s="173">
        <v>605.6</v>
      </c>
      <c r="K193" s="173">
        <v>605.6</v>
      </c>
      <c r="L193" s="186">
        <v>30</v>
      </c>
      <c r="M193" s="184" t="s">
        <v>259</v>
      </c>
      <c r="N193" s="184" t="s">
        <v>263</v>
      </c>
      <c r="O193" s="187" t="s">
        <v>318</v>
      </c>
      <c r="P193" s="173">
        <v>68984.12</v>
      </c>
      <c r="Q193" s="173">
        <v>0</v>
      </c>
      <c r="R193" s="173">
        <v>0</v>
      </c>
      <c r="S193" s="173">
        <v>0</v>
      </c>
      <c r="T193" s="173">
        <v>68984.12</v>
      </c>
      <c r="U193" s="173">
        <f t="shared" si="18"/>
        <v>105.59332619011174</v>
      </c>
      <c r="V193" s="173">
        <v>105.59332619011174</v>
      </c>
      <c r="W193" s="188">
        <v>105.59332619011174</v>
      </c>
      <c r="X193" s="188">
        <v>0</v>
      </c>
      <c r="Y193" s="188">
        <f t="shared" si="19"/>
        <v>0</v>
      </c>
      <c r="Z193" s="189">
        <v>0</v>
      </c>
      <c r="AA193" s="189">
        <v>0</v>
      </c>
      <c r="AB193" s="189">
        <v>0</v>
      </c>
      <c r="AC193" s="189">
        <v>0</v>
      </c>
      <c r="AD193" s="189">
        <v>0</v>
      </c>
      <c r="AE193" s="189">
        <v>0</v>
      </c>
      <c r="AF193" s="189">
        <v>0</v>
      </c>
      <c r="AG193" s="190">
        <v>0</v>
      </c>
      <c r="AH193" s="189">
        <v>0</v>
      </c>
      <c r="AI193" s="189">
        <v>0</v>
      </c>
      <c r="AJ193" s="189">
        <v>0</v>
      </c>
      <c r="AK193" s="189">
        <v>0</v>
      </c>
      <c r="AL193" s="189">
        <v>0</v>
      </c>
      <c r="AM193" s="190">
        <v>0</v>
      </c>
      <c r="AN193" s="189">
        <v>0</v>
      </c>
      <c r="AO193" s="189">
        <v>0</v>
      </c>
      <c r="AP193" s="190">
        <v>0</v>
      </c>
      <c r="AQ193" s="189">
        <v>0</v>
      </c>
      <c r="AR193" s="189">
        <v>0</v>
      </c>
      <c r="AS193" s="189">
        <v>0</v>
      </c>
    </row>
    <row r="194" spans="1:45" s="182" customFormat="1" ht="36" customHeight="1" x14ac:dyDescent="0.25">
      <c r="A194" s="182">
        <v>1</v>
      </c>
      <c r="B194" s="221">
        <f>SUBTOTAL(103,$A$16:A194)</f>
        <v>177</v>
      </c>
      <c r="C194" s="183" t="s">
        <v>403</v>
      </c>
      <c r="D194" s="184">
        <v>1961</v>
      </c>
      <c r="E194" s="184"/>
      <c r="F194" s="185" t="s">
        <v>261</v>
      </c>
      <c r="G194" s="184">
        <v>2</v>
      </c>
      <c r="H194" s="184" t="s">
        <v>297</v>
      </c>
      <c r="I194" s="173">
        <v>291.64999999999998</v>
      </c>
      <c r="J194" s="173">
        <v>275.13</v>
      </c>
      <c r="K194" s="173">
        <v>275.13</v>
      </c>
      <c r="L194" s="186">
        <v>17</v>
      </c>
      <c r="M194" s="184" t="s">
        <v>259</v>
      </c>
      <c r="N194" s="184" t="s">
        <v>260</v>
      </c>
      <c r="O194" s="187" t="s">
        <v>262</v>
      </c>
      <c r="P194" s="173">
        <v>49086.239999999998</v>
      </c>
      <c r="Q194" s="173">
        <v>0</v>
      </c>
      <c r="R194" s="173">
        <v>0</v>
      </c>
      <c r="S194" s="173">
        <v>0</v>
      </c>
      <c r="T194" s="173">
        <v>49086.239999999998</v>
      </c>
      <c r="U194" s="173">
        <f t="shared" si="18"/>
        <v>168.30529744556833</v>
      </c>
      <c r="V194" s="173">
        <v>168.30529744556833</v>
      </c>
      <c r="W194" s="188">
        <v>168.30529744556833</v>
      </c>
      <c r="X194" s="188">
        <v>0</v>
      </c>
      <c r="Y194" s="188">
        <f t="shared" si="19"/>
        <v>0</v>
      </c>
      <c r="Z194" s="189">
        <v>0</v>
      </c>
      <c r="AA194" s="189">
        <v>0</v>
      </c>
      <c r="AB194" s="189">
        <v>0</v>
      </c>
      <c r="AC194" s="189">
        <v>0</v>
      </c>
      <c r="AD194" s="189">
        <v>0</v>
      </c>
      <c r="AE194" s="189">
        <v>0</v>
      </c>
      <c r="AF194" s="189">
        <v>0</v>
      </c>
      <c r="AG194" s="190">
        <v>0</v>
      </c>
      <c r="AH194" s="189">
        <v>0</v>
      </c>
      <c r="AI194" s="189">
        <v>0</v>
      </c>
      <c r="AJ194" s="189">
        <v>0</v>
      </c>
      <c r="AK194" s="189">
        <v>0</v>
      </c>
      <c r="AL194" s="189">
        <v>0</v>
      </c>
      <c r="AM194" s="190">
        <v>0</v>
      </c>
      <c r="AN194" s="189">
        <v>0</v>
      </c>
      <c r="AO194" s="189">
        <v>0</v>
      </c>
      <c r="AP194" s="190">
        <v>0</v>
      </c>
      <c r="AQ194" s="189">
        <v>0</v>
      </c>
      <c r="AR194" s="189">
        <v>0</v>
      </c>
      <c r="AS194" s="189">
        <v>0</v>
      </c>
    </row>
    <row r="195" spans="1:45" s="182" customFormat="1" ht="36" customHeight="1" x14ac:dyDescent="0.25">
      <c r="A195" s="182">
        <v>1</v>
      </c>
      <c r="B195" s="221">
        <f>SUBTOTAL(103,$A$16:A195)</f>
        <v>178</v>
      </c>
      <c r="C195" s="183" t="s">
        <v>411</v>
      </c>
      <c r="D195" s="184">
        <v>1962</v>
      </c>
      <c r="E195" s="184"/>
      <c r="F195" s="185" t="s">
        <v>317</v>
      </c>
      <c r="G195" s="184">
        <v>2</v>
      </c>
      <c r="H195" s="184" t="s">
        <v>296</v>
      </c>
      <c r="I195" s="197">
        <v>590.99</v>
      </c>
      <c r="J195" s="197">
        <v>550.29</v>
      </c>
      <c r="K195" s="197">
        <v>550.29</v>
      </c>
      <c r="L195" s="186">
        <v>18</v>
      </c>
      <c r="M195" s="184" t="s">
        <v>259</v>
      </c>
      <c r="N195" s="184" t="s">
        <v>263</v>
      </c>
      <c r="O195" s="187" t="s">
        <v>321</v>
      </c>
      <c r="P195" s="173">
        <v>66103.89</v>
      </c>
      <c r="Q195" s="173">
        <v>0</v>
      </c>
      <c r="R195" s="173">
        <v>0</v>
      </c>
      <c r="S195" s="173">
        <v>0</v>
      </c>
      <c r="T195" s="173">
        <v>66103.89</v>
      </c>
      <c r="U195" s="173">
        <f t="shared" si="18"/>
        <v>111.85280630805936</v>
      </c>
      <c r="V195" s="173">
        <v>111.85280630805936</v>
      </c>
      <c r="W195" s="188">
        <v>111.85280630805936</v>
      </c>
      <c r="X195" s="188">
        <v>0</v>
      </c>
      <c r="Y195" s="188">
        <f t="shared" si="19"/>
        <v>0</v>
      </c>
      <c r="Z195" s="189">
        <v>0</v>
      </c>
      <c r="AA195" s="189">
        <v>0</v>
      </c>
      <c r="AB195" s="189">
        <v>0</v>
      </c>
      <c r="AC195" s="189">
        <v>0</v>
      </c>
      <c r="AD195" s="189">
        <v>0</v>
      </c>
      <c r="AE195" s="189">
        <v>0</v>
      </c>
      <c r="AF195" s="189">
        <v>0</v>
      </c>
      <c r="AG195" s="190">
        <v>0</v>
      </c>
      <c r="AH195" s="189">
        <v>0</v>
      </c>
      <c r="AI195" s="189">
        <v>0</v>
      </c>
      <c r="AJ195" s="189">
        <v>0</v>
      </c>
      <c r="AK195" s="189">
        <v>0</v>
      </c>
      <c r="AL195" s="189">
        <v>0</v>
      </c>
      <c r="AM195" s="190">
        <v>0</v>
      </c>
      <c r="AN195" s="189">
        <v>0</v>
      </c>
      <c r="AO195" s="189">
        <v>0</v>
      </c>
      <c r="AP195" s="190">
        <v>0</v>
      </c>
      <c r="AQ195" s="189">
        <v>0</v>
      </c>
      <c r="AR195" s="189">
        <v>0</v>
      </c>
      <c r="AS195" s="189">
        <v>0</v>
      </c>
    </row>
    <row r="196" spans="1:45" s="182" customFormat="1" ht="36" customHeight="1" x14ac:dyDescent="0.25">
      <c r="B196" s="183" t="s">
        <v>727</v>
      </c>
      <c r="C196" s="222"/>
      <c r="D196" s="184" t="s">
        <v>857</v>
      </c>
      <c r="E196" s="184" t="s">
        <v>857</v>
      </c>
      <c r="F196" s="184" t="s">
        <v>857</v>
      </c>
      <c r="G196" s="184" t="s">
        <v>857</v>
      </c>
      <c r="H196" s="184" t="s">
        <v>857</v>
      </c>
      <c r="I196" s="197">
        <f>SUM(I197:I232)</f>
        <v>218132.8</v>
      </c>
      <c r="J196" s="197">
        <f>SUM(J197:J232)</f>
        <v>185137.02000000002</v>
      </c>
      <c r="K196" s="197">
        <f>SUM(K197:K232)</f>
        <v>177475.53000000003</v>
      </c>
      <c r="L196" s="219">
        <f>SUM(L197:L232)</f>
        <v>7911</v>
      </c>
      <c r="M196" s="184" t="s">
        <v>857</v>
      </c>
      <c r="N196" s="184" t="s">
        <v>857</v>
      </c>
      <c r="O196" s="187" t="s">
        <v>857</v>
      </c>
      <c r="P196" s="197">
        <v>128937901.11000001</v>
      </c>
      <c r="Q196" s="197">
        <v>0</v>
      </c>
      <c r="R196" s="197">
        <v>0</v>
      </c>
      <c r="S196" s="197">
        <v>0</v>
      </c>
      <c r="T196" s="197">
        <v>128937901.11000001</v>
      </c>
      <c r="U196" s="173">
        <f t="shared" si="18"/>
        <v>591.09818014530606</v>
      </c>
      <c r="V196" s="173">
        <f>MAX(V197:V232)</f>
        <v>9396.775305706522</v>
      </c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</row>
    <row r="197" spans="1:45" s="182" customFormat="1" ht="36" customHeight="1" x14ac:dyDescent="0.25">
      <c r="A197" s="182">
        <v>1</v>
      </c>
      <c r="B197" s="221">
        <f>SUBTOTAL(103,$A$16:A197)</f>
        <v>179</v>
      </c>
      <c r="C197" s="183" t="s">
        <v>728</v>
      </c>
      <c r="D197" s="184">
        <v>1960</v>
      </c>
      <c r="E197" s="184"/>
      <c r="F197" s="185" t="s">
        <v>261</v>
      </c>
      <c r="G197" s="184">
        <v>4</v>
      </c>
      <c r="H197" s="184" t="s">
        <v>305</v>
      </c>
      <c r="I197" s="173">
        <v>2116.5</v>
      </c>
      <c r="J197" s="173">
        <v>1931.2</v>
      </c>
      <c r="K197" s="173">
        <v>1680.5</v>
      </c>
      <c r="L197" s="186">
        <v>73</v>
      </c>
      <c r="M197" s="184" t="s">
        <v>259</v>
      </c>
      <c r="N197" s="184" t="s">
        <v>263</v>
      </c>
      <c r="O197" s="187" t="s">
        <v>768</v>
      </c>
      <c r="P197" s="173">
        <v>131699.56</v>
      </c>
      <c r="Q197" s="173">
        <v>0</v>
      </c>
      <c r="R197" s="173">
        <v>0</v>
      </c>
      <c r="S197" s="173">
        <v>0</v>
      </c>
      <c r="T197" s="173">
        <v>131699.56</v>
      </c>
      <c r="U197" s="173">
        <f t="shared" si="18"/>
        <v>62.225164186156391</v>
      </c>
      <c r="V197" s="173">
        <v>62.225164186156391</v>
      </c>
      <c r="W197" s="188">
        <v>62.225164186156391</v>
      </c>
      <c r="X197" s="188">
        <v>0</v>
      </c>
      <c r="Y197" s="188">
        <f t="shared" ref="Y197:Y232" si="25">V197-U197</f>
        <v>0</v>
      </c>
      <c r="Z197" s="189">
        <v>0</v>
      </c>
      <c r="AA197" s="189">
        <v>0</v>
      </c>
      <c r="AB197" s="189">
        <v>0</v>
      </c>
      <c r="AC197" s="189">
        <v>0</v>
      </c>
      <c r="AD197" s="189">
        <v>0</v>
      </c>
      <c r="AE197" s="189">
        <v>0</v>
      </c>
      <c r="AF197" s="189">
        <v>0</v>
      </c>
      <c r="AG197" s="190">
        <v>0</v>
      </c>
      <c r="AH197" s="189">
        <v>0</v>
      </c>
      <c r="AI197" s="189">
        <v>0</v>
      </c>
      <c r="AJ197" s="189">
        <v>0</v>
      </c>
      <c r="AK197" s="189">
        <v>0</v>
      </c>
      <c r="AL197" s="189">
        <v>0</v>
      </c>
      <c r="AM197" s="190">
        <v>0</v>
      </c>
      <c r="AN197" s="189">
        <v>0</v>
      </c>
      <c r="AO197" s="189">
        <v>0</v>
      </c>
      <c r="AP197" s="190">
        <v>0</v>
      </c>
      <c r="AQ197" s="189">
        <v>0</v>
      </c>
      <c r="AR197" s="189">
        <v>0</v>
      </c>
      <c r="AS197" s="189">
        <v>0</v>
      </c>
    </row>
    <row r="198" spans="1:45" s="182" customFormat="1" ht="36" customHeight="1" x14ac:dyDescent="0.25">
      <c r="A198" s="182">
        <v>1</v>
      </c>
      <c r="B198" s="221">
        <f>SUBTOTAL(103,$A$16:A198)</f>
        <v>180</v>
      </c>
      <c r="C198" s="183" t="s">
        <v>729</v>
      </c>
      <c r="D198" s="184">
        <v>1938</v>
      </c>
      <c r="E198" s="184"/>
      <c r="F198" s="185" t="s">
        <v>317</v>
      </c>
      <c r="G198" s="184">
        <v>2</v>
      </c>
      <c r="H198" s="184" t="s">
        <v>296</v>
      </c>
      <c r="I198" s="173">
        <v>692.4</v>
      </c>
      <c r="J198" s="173">
        <v>692.4</v>
      </c>
      <c r="K198" s="173">
        <v>632.79999999999995</v>
      </c>
      <c r="L198" s="186">
        <v>23</v>
      </c>
      <c r="M198" s="184" t="s">
        <v>259</v>
      </c>
      <c r="N198" s="184" t="s">
        <v>260</v>
      </c>
      <c r="O198" s="187" t="s">
        <v>262</v>
      </c>
      <c r="P198" s="173">
        <v>2194413.6799999997</v>
      </c>
      <c r="Q198" s="173">
        <v>0</v>
      </c>
      <c r="R198" s="173">
        <v>0</v>
      </c>
      <c r="S198" s="173">
        <v>0</v>
      </c>
      <c r="T198" s="173">
        <v>2194413.6799999997</v>
      </c>
      <c r="U198" s="173">
        <f t="shared" si="18"/>
        <v>3169.2860774119004</v>
      </c>
      <c r="V198" s="173">
        <v>6959.1289786250736</v>
      </c>
      <c r="W198" s="188">
        <v>6959.1289786250736</v>
      </c>
      <c r="X198" s="188">
        <v>3789.8429012131733</v>
      </c>
      <c r="Y198" s="188">
        <f t="shared" si="25"/>
        <v>3789.8429012131733</v>
      </c>
      <c r="Z198" s="189">
        <v>0</v>
      </c>
      <c r="AA198" s="189">
        <v>0</v>
      </c>
      <c r="AB198" s="189">
        <v>0</v>
      </c>
      <c r="AC198" s="189">
        <v>0</v>
      </c>
      <c r="AD198" s="189">
        <v>0</v>
      </c>
      <c r="AE198" s="189">
        <v>0</v>
      </c>
      <c r="AF198" s="189">
        <v>0</v>
      </c>
      <c r="AG198" s="190">
        <v>0</v>
      </c>
      <c r="AH198" s="189">
        <v>540.37</v>
      </c>
      <c r="AI198" s="190">
        <f>8917.04*AH198/I198</f>
        <v>6959.1289786250736</v>
      </c>
      <c r="AJ198" s="189">
        <v>0</v>
      </c>
      <c r="AK198" s="189">
        <v>0</v>
      </c>
      <c r="AL198" s="189">
        <v>0</v>
      </c>
      <c r="AM198" s="190">
        <v>0</v>
      </c>
      <c r="AN198" s="189">
        <v>0</v>
      </c>
      <c r="AO198" s="189">
        <v>0</v>
      </c>
      <c r="AP198" s="190">
        <v>0</v>
      </c>
      <c r="AQ198" s="189">
        <v>0</v>
      </c>
      <c r="AR198" s="189">
        <v>0</v>
      </c>
      <c r="AS198" s="189">
        <v>0</v>
      </c>
    </row>
    <row r="199" spans="1:45" s="182" customFormat="1" ht="36" customHeight="1" x14ac:dyDescent="0.25">
      <c r="A199" s="182">
        <v>1</v>
      </c>
      <c r="B199" s="221">
        <f>SUBTOTAL(103,$A$16:A199)</f>
        <v>181</v>
      </c>
      <c r="C199" s="183" t="s">
        <v>730</v>
      </c>
      <c r="D199" s="184">
        <v>1961</v>
      </c>
      <c r="E199" s="184"/>
      <c r="F199" s="185" t="s">
        <v>261</v>
      </c>
      <c r="G199" s="184">
        <v>2</v>
      </c>
      <c r="H199" s="184" t="s">
        <v>297</v>
      </c>
      <c r="I199" s="173">
        <v>296.39999999999998</v>
      </c>
      <c r="J199" s="173">
        <v>275.5</v>
      </c>
      <c r="K199" s="173">
        <v>275.5</v>
      </c>
      <c r="L199" s="186">
        <v>8</v>
      </c>
      <c r="M199" s="184" t="s">
        <v>259</v>
      </c>
      <c r="N199" s="184" t="s">
        <v>263</v>
      </c>
      <c r="O199" s="187" t="s">
        <v>769</v>
      </c>
      <c r="P199" s="173">
        <v>62023.07</v>
      </c>
      <c r="Q199" s="173">
        <v>0</v>
      </c>
      <c r="R199" s="173">
        <v>0</v>
      </c>
      <c r="S199" s="173">
        <v>0</v>
      </c>
      <c r="T199" s="173">
        <v>62023.07</v>
      </c>
      <c r="U199" s="173">
        <f t="shared" si="18"/>
        <v>209.25462213225373</v>
      </c>
      <c r="V199" s="173">
        <v>209.25462213225373</v>
      </c>
      <c r="W199" s="188">
        <v>209.25462213225373</v>
      </c>
      <c r="X199" s="188">
        <v>0</v>
      </c>
      <c r="Y199" s="188">
        <f t="shared" si="25"/>
        <v>0</v>
      </c>
      <c r="Z199" s="189">
        <v>0</v>
      </c>
      <c r="AA199" s="189">
        <v>0</v>
      </c>
      <c r="AB199" s="189">
        <v>0</v>
      </c>
      <c r="AC199" s="189">
        <v>0</v>
      </c>
      <c r="AD199" s="189">
        <v>0</v>
      </c>
      <c r="AE199" s="189">
        <v>0</v>
      </c>
      <c r="AF199" s="189">
        <v>0</v>
      </c>
      <c r="AG199" s="190">
        <v>0</v>
      </c>
      <c r="AH199" s="189">
        <v>0</v>
      </c>
      <c r="AI199" s="189">
        <v>0</v>
      </c>
      <c r="AJ199" s="189">
        <v>0</v>
      </c>
      <c r="AK199" s="189">
        <v>0</v>
      </c>
      <c r="AL199" s="189">
        <v>0</v>
      </c>
      <c r="AM199" s="190">
        <v>0</v>
      </c>
      <c r="AN199" s="189">
        <v>0</v>
      </c>
      <c r="AO199" s="189">
        <v>0</v>
      </c>
      <c r="AP199" s="190">
        <v>0</v>
      </c>
      <c r="AQ199" s="189">
        <v>0</v>
      </c>
      <c r="AR199" s="189">
        <v>0</v>
      </c>
      <c r="AS199" s="189">
        <v>0</v>
      </c>
    </row>
    <row r="200" spans="1:45" s="182" customFormat="1" ht="36" customHeight="1" x14ac:dyDescent="0.25">
      <c r="A200" s="182">
        <v>1</v>
      </c>
      <c r="B200" s="221">
        <f>SUBTOTAL(103,$A$16:A200)</f>
        <v>182</v>
      </c>
      <c r="C200" s="183" t="s">
        <v>731</v>
      </c>
      <c r="D200" s="184">
        <v>1988</v>
      </c>
      <c r="E200" s="184"/>
      <c r="F200" s="185" t="s">
        <v>311</v>
      </c>
      <c r="G200" s="184">
        <v>9</v>
      </c>
      <c r="H200" s="184" t="s">
        <v>305</v>
      </c>
      <c r="I200" s="173">
        <v>6561.4</v>
      </c>
      <c r="J200" s="173">
        <v>5844</v>
      </c>
      <c r="K200" s="173">
        <v>5844</v>
      </c>
      <c r="L200" s="186">
        <v>243</v>
      </c>
      <c r="M200" s="184" t="s">
        <v>259</v>
      </c>
      <c r="N200" s="184" t="s">
        <v>263</v>
      </c>
      <c r="O200" s="187" t="s">
        <v>770</v>
      </c>
      <c r="P200" s="173">
        <v>4939980.5199999996</v>
      </c>
      <c r="Q200" s="173">
        <v>0</v>
      </c>
      <c r="R200" s="173">
        <v>0</v>
      </c>
      <c r="S200" s="173">
        <v>0</v>
      </c>
      <c r="T200" s="173">
        <v>4939980.5199999996</v>
      </c>
      <c r="U200" s="173">
        <f t="shared" si="18"/>
        <v>752.88513427012526</v>
      </c>
      <c r="V200" s="173">
        <v>1123.7540768738379</v>
      </c>
      <c r="W200" s="188">
        <v>1123.7540768738379</v>
      </c>
      <c r="X200" s="188">
        <v>370.86894260371264</v>
      </c>
      <c r="Y200" s="188">
        <f t="shared" si="25"/>
        <v>370.86894260371264</v>
      </c>
      <c r="Z200" s="189">
        <v>0</v>
      </c>
      <c r="AA200" s="189">
        <v>0</v>
      </c>
      <c r="AB200" s="189">
        <v>0</v>
      </c>
      <c r="AC200" s="189">
        <v>0</v>
      </c>
      <c r="AD200" s="189">
        <v>0</v>
      </c>
      <c r="AE200" s="189">
        <v>0</v>
      </c>
      <c r="AF200" s="189">
        <v>3</v>
      </c>
      <c r="AG200" s="190">
        <f t="shared" ref="AG200:AG203" si="26">2457800*AF200/I200</f>
        <v>1123.7540768738379</v>
      </c>
      <c r="AH200" s="189">
        <v>0</v>
      </c>
      <c r="AI200" s="189">
        <v>0</v>
      </c>
      <c r="AJ200" s="189">
        <v>0</v>
      </c>
      <c r="AK200" s="189">
        <v>0</v>
      </c>
      <c r="AL200" s="189">
        <v>0</v>
      </c>
      <c r="AM200" s="190">
        <v>0</v>
      </c>
      <c r="AN200" s="189">
        <v>0</v>
      </c>
      <c r="AO200" s="189">
        <v>0</v>
      </c>
      <c r="AP200" s="190">
        <v>0</v>
      </c>
      <c r="AQ200" s="189">
        <v>0</v>
      </c>
      <c r="AR200" s="189">
        <v>0</v>
      </c>
      <c r="AS200" s="189">
        <v>0</v>
      </c>
    </row>
    <row r="201" spans="1:45" s="182" customFormat="1" ht="36" customHeight="1" x14ac:dyDescent="0.25">
      <c r="A201" s="182">
        <v>1</v>
      </c>
      <c r="B201" s="221">
        <f>SUBTOTAL(103,$A$16:A201)</f>
        <v>183</v>
      </c>
      <c r="C201" s="183" t="s">
        <v>732</v>
      </c>
      <c r="D201" s="184">
        <v>1988</v>
      </c>
      <c r="E201" s="184"/>
      <c r="F201" s="185" t="s">
        <v>261</v>
      </c>
      <c r="G201" s="184">
        <v>9</v>
      </c>
      <c r="H201" s="184" t="s">
        <v>301</v>
      </c>
      <c r="I201" s="173">
        <v>9256.7000000000007</v>
      </c>
      <c r="J201" s="173">
        <v>8471</v>
      </c>
      <c r="K201" s="173">
        <v>8471</v>
      </c>
      <c r="L201" s="186">
        <v>378</v>
      </c>
      <c r="M201" s="184" t="s">
        <v>259</v>
      </c>
      <c r="N201" s="184" t="s">
        <v>263</v>
      </c>
      <c r="O201" s="187" t="s">
        <v>769</v>
      </c>
      <c r="P201" s="173">
        <v>6608023.2199999997</v>
      </c>
      <c r="Q201" s="173">
        <v>0</v>
      </c>
      <c r="R201" s="173">
        <v>0</v>
      </c>
      <c r="S201" s="173">
        <v>0</v>
      </c>
      <c r="T201" s="173">
        <v>6608023.2199999997</v>
      </c>
      <c r="U201" s="173">
        <f t="shared" si="18"/>
        <v>713.8638197197705</v>
      </c>
      <c r="V201" s="173">
        <v>1062.0631542558363</v>
      </c>
      <c r="W201" s="188">
        <v>1062.0631542558363</v>
      </c>
      <c r="X201" s="188">
        <v>348.19933453606575</v>
      </c>
      <c r="Y201" s="188">
        <f t="shared" si="25"/>
        <v>348.19933453606575</v>
      </c>
      <c r="Z201" s="189">
        <v>0</v>
      </c>
      <c r="AA201" s="189">
        <v>0</v>
      </c>
      <c r="AB201" s="189">
        <v>0</v>
      </c>
      <c r="AC201" s="189">
        <v>0</v>
      </c>
      <c r="AD201" s="189">
        <v>0</v>
      </c>
      <c r="AE201" s="189">
        <v>0</v>
      </c>
      <c r="AF201" s="189">
        <v>4</v>
      </c>
      <c r="AG201" s="190">
        <f t="shared" si="26"/>
        <v>1062.0631542558363</v>
      </c>
      <c r="AH201" s="189">
        <v>0</v>
      </c>
      <c r="AI201" s="189">
        <v>0</v>
      </c>
      <c r="AJ201" s="189">
        <v>0</v>
      </c>
      <c r="AK201" s="189">
        <v>0</v>
      </c>
      <c r="AL201" s="189">
        <v>0</v>
      </c>
      <c r="AM201" s="190">
        <v>0</v>
      </c>
      <c r="AN201" s="189">
        <v>0</v>
      </c>
      <c r="AO201" s="189">
        <v>0</v>
      </c>
      <c r="AP201" s="190">
        <v>0</v>
      </c>
      <c r="AQ201" s="189">
        <v>0</v>
      </c>
      <c r="AR201" s="189">
        <v>0</v>
      </c>
      <c r="AS201" s="189">
        <v>0</v>
      </c>
    </row>
    <row r="202" spans="1:45" s="182" customFormat="1" ht="36" customHeight="1" x14ac:dyDescent="0.25">
      <c r="A202" s="182">
        <v>1</v>
      </c>
      <c r="B202" s="221">
        <f>SUBTOTAL(103,$A$16:A202)</f>
        <v>184</v>
      </c>
      <c r="C202" s="183" t="s">
        <v>733</v>
      </c>
      <c r="D202" s="184">
        <v>1984</v>
      </c>
      <c r="E202" s="184"/>
      <c r="F202" s="185" t="s">
        <v>311</v>
      </c>
      <c r="G202" s="184">
        <v>9</v>
      </c>
      <c r="H202" s="184" t="s">
        <v>344</v>
      </c>
      <c r="I202" s="173">
        <v>12333.3</v>
      </c>
      <c r="J202" s="173">
        <v>9669.2000000000007</v>
      </c>
      <c r="K202" s="173">
        <v>9669.2000000000007</v>
      </c>
      <c r="L202" s="186">
        <v>396</v>
      </c>
      <c r="M202" s="184" t="s">
        <v>259</v>
      </c>
      <c r="N202" s="184" t="s">
        <v>263</v>
      </c>
      <c r="O202" s="187" t="s">
        <v>771</v>
      </c>
      <c r="P202" s="173">
        <v>8162096.2000000002</v>
      </c>
      <c r="Q202" s="173">
        <v>0</v>
      </c>
      <c r="R202" s="173">
        <v>0</v>
      </c>
      <c r="S202" s="173">
        <v>0</v>
      </c>
      <c r="T202" s="173">
        <v>8162096.2000000002</v>
      </c>
      <c r="U202" s="173">
        <f t="shared" si="18"/>
        <v>661.79337241452015</v>
      </c>
      <c r="V202" s="173">
        <v>996.408098400266</v>
      </c>
      <c r="W202" s="188">
        <v>996.408098400266</v>
      </c>
      <c r="X202" s="188">
        <v>334.61472598574585</v>
      </c>
      <c r="Y202" s="188">
        <f t="shared" si="25"/>
        <v>334.61472598574585</v>
      </c>
      <c r="Z202" s="189">
        <v>0</v>
      </c>
      <c r="AA202" s="189">
        <v>0</v>
      </c>
      <c r="AB202" s="189">
        <v>0</v>
      </c>
      <c r="AC202" s="189">
        <v>0</v>
      </c>
      <c r="AD202" s="189">
        <v>0</v>
      </c>
      <c r="AE202" s="189">
        <v>0</v>
      </c>
      <c r="AF202" s="189">
        <v>5</v>
      </c>
      <c r="AG202" s="190">
        <f t="shared" si="26"/>
        <v>996.408098400266</v>
      </c>
      <c r="AH202" s="189">
        <v>0</v>
      </c>
      <c r="AI202" s="189">
        <v>0</v>
      </c>
      <c r="AJ202" s="189">
        <v>0</v>
      </c>
      <c r="AK202" s="189">
        <v>0</v>
      </c>
      <c r="AL202" s="189">
        <v>0</v>
      </c>
      <c r="AM202" s="190">
        <v>0</v>
      </c>
      <c r="AN202" s="189">
        <v>0</v>
      </c>
      <c r="AO202" s="189">
        <v>0</v>
      </c>
      <c r="AP202" s="190">
        <v>0</v>
      </c>
      <c r="AQ202" s="189">
        <v>0</v>
      </c>
      <c r="AR202" s="189">
        <v>0</v>
      </c>
      <c r="AS202" s="189">
        <v>0</v>
      </c>
    </row>
    <row r="203" spans="1:45" s="182" customFormat="1" ht="36" customHeight="1" x14ac:dyDescent="0.25">
      <c r="A203" s="182">
        <v>1</v>
      </c>
      <c r="B203" s="221">
        <f>SUBTOTAL(103,$A$16:A203)</f>
        <v>185</v>
      </c>
      <c r="C203" s="183" t="s">
        <v>734</v>
      </c>
      <c r="D203" s="184">
        <v>1987</v>
      </c>
      <c r="E203" s="184"/>
      <c r="F203" s="185" t="s">
        <v>311</v>
      </c>
      <c r="G203" s="184">
        <v>9</v>
      </c>
      <c r="H203" s="184" t="s">
        <v>344</v>
      </c>
      <c r="I203" s="173">
        <v>12462.6</v>
      </c>
      <c r="J203" s="173">
        <v>9746.7999999999993</v>
      </c>
      <c r="K203" s="173">
        <v>9746.7999999999993</v>
      </c>
      <c r="L203" s="186">
        <v>398</v>
      </c>
      <c r="M203" s="184" t="s">
        <v>259</v>
      </c>
      <c r="N203" s="184" t="s">
        <v>263</v>
      </c>
      <c r="O203" s="187" t="s">
        <v>771</v>
      </c>
      <c r="P203" s="173">
        <v>7899262.5999999996</v>
      </c>
      <c r="Q203" s="173">
        <v>0</v>
      </c>
      <c r="R203" s="173">
        <v>0</v>
      </c>
      <c r="S203" s="173">
        <v>0</v>
      </c>
      <c r="T203" s="173">
        <v>7899262.5999999996</v>
      </c>
      <c r="U203" s="173">
        <f t="shared" si="18"/>
        <v>633.83744964935079</v>
      </c>
      <c r="V203" s="173">
        <v>986.07032240463468</v>
      </c>
      <c r="W203" s="188">
        <v>986.07032240463468</v>
      </c>
      <c r="X203" s="188">
        <v>352.23287275528389</v>
      </c>
      <c r="Y203" s="188">
        <f t="shared" si="25"/>
        <v>352.23287275528389</v>
      </c>
      <c r="Z203" s="189">
        <v>0</v>
      </c>
      <c r="AA203" s="189">
        <v>0</v>
      </c>
      <c r="AB203" s="189">
        <v>0</v>
      </c>
      <c r="AC203" s="189">
        <v>0</v>
      </c>
      <c r="AD203" s="189">
        <v>0</v>
      </c>
      <c r="AE203" s="189">
        <v>0</v>
      </c>
      <c r="AF203" s="189">
        <v>5</v>
      </c>
      <c r="AG203" s="190">
        <f t="shared" si="26"/>
        <v>986.07032240463468</v>
      </c>
      <c r="AH203" s="189">
        <v>0</v>
      </c>
      <c r="AI203" s="189">
        <v>0</v>
      </c>
      <c r="AJ203" s="189">
        <v>0</v>
      </c>
      <c r="AK203" s="189">
        <v>0</v>
      </c>
      <c r="AL203" s="189">
        <v>0</v>
      </c>
      <c r="AM203" s="190">
        <v>0</v>
      </c>
      <c r="AN203" s="189">
        <v>0</v>
      </c>
      <c r="AO203" s="189">
        <v>0</v>
      </c>
      <c r="AP203" s="190">
        <v>0</v>
      </c>
      <c r="AQ203" s="189">
        <v>0</v>
      </c>
      <c r="AR203" s="189">
        <v>0</v>
      </c>
      <c r="AS203" s="189">
        <v>0</v>
      </c>
    </row>
    <row r="204" spans="1:45" s="182" customFormat="1" ht="36" customHeight="1" x14ac:dyDescent="0.25">
      <c r="A204" s="182">
        <v>1</v>
      </c>
      <c r="B204" s="221">
        <f>SUBTOTAL(103,$A$16:A204)</f>
        <v>186</v>
      </c>
      <c r="C204" s="183" t="s">
        <v>736</v>
      </c>
      <c r="D204" s="184">
        <v>1958</v>
      </c>
      <c r="E204" s="184"/>
      <c r="F204" s="185" t="s">
        <v>261</v>
      </c>
      <c r="G204" s="184">
        <v>2</v>
      </c>
      <c r="H204" s="184" t="s">
        <v>296</v>
      </c>
      <c r="I204" s="173">
        <v>478.27</v>
      </c>
      <c r="J204" s="173">
        <v>446.77</v>
      </c>
      <c r="K204" s="173">
        <v>446.77</v>
      </c>
      <c r="L204" s="186">
        <v>20</v>
      </c>
      <c r="M204" s="184" t="s">
        <v>259</v>
      </c>
      <c r="N204" s="184" t="s">
        <v>260</v>
      </c>
      <c r="O204" s="187" t="s">
        <v>262</v>
      </c>
      <c r="P204" s="173">
        <v>1703879.76</v>
      </c>
      <c r="Q204" s="173">
        <v>0</v>
      </c>
      <c r="R204" s="173">
        <v>0</v>
      </c>
      <c r="S204" s="173">
        <v>0</v>
      </c>
      <c r="T204" s="173">
        <v>1703879.76</v>
      </c>
      <c r="U204" s="173">
        <f t="shared" si="18"/>
        <v>3562.5896669245408</v>
      </c>
      <c r="V204" s="173">
        <v>7844.9890664269151</v>
      </c>
      <c r="W204" s="188">
        <v>7844.9890664269151</v>
      </c>
      <c r="X204" s="188">
        <v>4282.3993995023739</v>
      </c>
      <c r="Y204" s="188">
        <f t="shared" si="25"/>
        <v>4282.3993995023739</v>
      </c>
      <c r="Z204" s="189">
        <v>0</v>
      </c>
      <c r="AA204" s="189">
        <v>0</v>
      </c>
      <c r="AB204" s="189">
        <v>0</v>
      </c>
      <c r="AC204" s="189">
        <v>0</v>
      </c>
      <c r="AD204" s="189">
        <v>0</v>
      </c>
      <c r="AE204" s="189">
        <v>0</v>
      </c>
      <c r="AF204" s="189">
        <v>0</v>
      </c>
      <c r="AG204" s="190">
        <v>0</v>
      </c>
      <c r="AH204" s="189">
        <v>420.77</v>
      </c>
      <c r="AI204" s="190">
        <f>8917.04*AH204/I204</f>
        <v>7844.9890664269151</v>
      </c>
      <c r="AJ204" s="189">
        <v>0</v>
      </c>
      <c r="AK204" s="189">
        <v>0</v>
      </c>
      <c r="AL204" s="189">
        <v>0</v>
      </c>
      <c r="AM204" s="190">
        <v>0</v>
      </c>
      <c r="AN204" s="189">
        <v>0</v>
      </c>
      <c r="AO204" s="189">
        <v>0</v>
      </c>
      <c r="AP204" s="190">
        <v>0</v>
      </c>
      <c r="AQ204" s="189">
        <v>0</v>
      </c>
      <c r="AR204" s="189">
        <v>0</v>
      </c>
      <c r="AS204" s="189">
        <v>0</v>
      </c>
    </row>
    <row r="205" spans="1:45" s="182" customFormat="1" ht="36" customHeight="1" x14ac:dyDescent="0.25">
      <c r="A205" s="182">
        <v>1</v>
      </c>
      <c r="B205" s="221">
        <f>SUBTOTAL(103,$A$16:A205)</f>
        <v>187</v>
      </c>
      <c r="C205" s="183" t="s">
        <v>737</v>
      </c>
      <c r="D205" s="184">
        <v>1962</v>
      </c>
      <c r="E205" s="184"/>
      <c r="F205" s="185" t="s">
        <v>261</v>
      </c>
      <c r="G205" s="184">
        <v>6</v>
      </c>
      <c r="H205" s="184" t="s">
        <v>344</v>
      </c>
      <c r="I205" s="173">
        <v>5489.1</v>
      </c>
      <c r="J205" s="173">
        <v>4500.5</v>
      </c>
      <c r="K205" s="173">
        <v>4154.3</v>
      </c>
      <c r="L205" s="186">
        <v>130</v>
      </c>
      <c r="M205" s="184" t="s">
        <v>259</v>
      </c>
      <c r="N205" s="184" t="s">
        <v>263</v>
      </c>
      <c r="O205" s="187" t="s">
        <v>773</v>
      </c>
      <c r="P205" s="173">
        <v>114842.89</v>
      </c>
      <c r="Q205" s="173">
        <v>0</v>
      </c>
      <c r="R205" s="173">
        <v>0</v>
      </c>
      <c r="S205" s="173">
        <v>0</v>
      </c>
      <c r="T205" s="173">
        <v>114842.89</v>
      </c>
      <c r="U205" s="173">
        <f t="shared" ref="U205:U232" si="27">P205/I205</f>
        <v>20.921989032810476</v>
      </c>
      <c r="V205" s="173">
        <v>20.921989032810476</v>
      </c>
      <c r="W205" s="188">
        <v>20.921989032810476</v>
      </c>
      <c r="X205" s="188">
        <v>0</v>
      </c>
      <c r="Y205" s="188">
        <f t="shared" si="25"/>
        <v>0</v>
      </c>
      <c r="Z205" s="189">
        <v>0</v>
      </c>
      <c r="AA205" s="189">
        <v>0</v>
      </c>
      <c r="AB205" s="189">
        <v>0</v>
      </c>
      <c r="AC205" s="189">
        <v>0</v>
      </c>
      <c r="AD205" s="189">
        <v>0</v>
      </c>
      <c r="AE205" s="189">
        <v>0</v>
      </c>
      <c r="AF205" s="189">
        <v>0</v>
      </c>
      <c r="AG205" s="190">
        <v>0</v>
      </c>
      <c r="AH205" s="189">
        <v>0</v>
      </c>
      <c r="AI205" s="189">
        <v>0</v>
      </c>
      <c r="AJ205" s="189">
        <v>0</v>
      </c>
      <c r="AK205" s="189">
        <v>0</v>
      </c>
      <c r="AL205" s="189">
        <v>0</v>
      </c>
      <c r="AM205" s="190">
        <v>0</v>
      </c>
      <c r="AN205" s="189">
        <v>0</v>
      </c>
      <c r="AO205" s="189">
        <v>0</v>
      </c>
      <c r="AP205" s="190">
        <v>0</v>
      </c>
      <c r="AQ205" s="189">
        <v>0</v>
      </c>
      <c r="AR205" s="189">
        <v>0</v>
      </c>
      <c r="AS205" s="189">
        <v>0</v>
      </c>
    </row>
    <row r="206" spans="1:45" s="182" customFormat="1" ht="36" customHeight="1" x14ac:dyDescent="0.25">
      <c r="A206" s="182">
        <v>1</v>
      </c>
      <c r="B206" s="221">
        <f>SUBTOTAL(103,$A$16:A206)</f>
        <v>188</v>
      </c>
      <c r="C206" s="183" t="s">
        <v>738</v>
      </c>
      <c r="D206" s="184">
        <v>1962</v>
      </c>
      <c r="E206" s="184"/>
      <c r="F206" s="185" t="s">
        <v>261</v>
      </c>
      <c r="G206" s="184">
        <v>4</v>
      </c>
      <c r="H206" s="184" t="s">
        <v>305</v>
      </c>
      <c r="I206" s="173">
        <v>2946.2</v>
      </c>
      <c r="J206" s="173">
        <v>1967.3</v>
      </c>
      <c r="K206" s="173">
        <v>1810.2</v>
      </c>
      <c r="L206" s="186">
        <v>95</v>
      </c>
      <c r="M206" s="184" t="s">
        <v>259</v>
      </c>
      <c r="N206" s="184" t="s">
        <v>263</v>
      </c>
      <c r="O206" s="187" t="s">
        <v>770</v>
      </c>
      <c r="P206" s="173">
        <v>136497.56</v>
      </c>
      <c r="Q206" s="173">
        <v>0</v>
      </c>
      <c r="R206" s="173">
        <v>0</v>
      </c>
      <c r="S206" s="173">
        <v>0</v>
      </c>
      <c r="T206" s="173">
        <v>136497.56</v>
      </c>
      <c r="U206" s="173">
        <f t="shared" si="27"/>
        <v>46.330038693910801</v>
      </c>
      <c r="V206" s="173">
        <v>46.330038693910801</v>
      </c>
      <c r="W206" s="188">
        <v>46.330038693910801</v>
      </c>
      <c r="X206" s="188">
        <v>0</v>
      </c>
      <c r="Y206" s="188">
        <f t="shared" si="25"/>
        <v>0</v>
      </c>
      <c r="Z206" s="189">
        <v>0</v>
      </c>
      <c r="AA206" s="189">
        <v>0</v>
      </c>
      <c r="AB206" s="189">
        <v>0</v>
      </c>
      <c r="AC206" s="189">
        <v>0</v>
      </c>
      <c r="AD206" s="189">
        <v>0</v>
      </c>
      <c r="AE206" s="189">
        <v>0</v>
      </c>
      <c r="AF206" s="189">
        <v>0</v>
      </c>
      <c r="AG206" s="190">
        <v>0</v>
      </c>
      <c r="AH206" s="189">
        <v>0</v>
      </c>
      <c r="AI206" s="189">
        <v>0</v>
      </c>
      <c r="AJ206" s="189">
        <v>0</v>
      </c>
      <c r="AK206" s="189">
        <v>0</v>
      </c>
      <c r="AL206" s="189">
        <v>0</v>
      </c>
      <c r="AM206" s="190">
        <v>0</v>
      </c>
      <c r="AN206" s="189">
        <v>0</v>
      </c>
      <c r="AO206" s="189">
        <v>0</v>
      </c>
      <c r="AP206" s="190">
        <v>0</v>
      </c>
      <c r="AQ206" s="189">
        <v>0</v>
      </c>
      <c r="AR206" s="189">
        <v>0</v>
      </c>
      <c r="AS206" s="189">
        <v>0</v>
      </c>
    </row>
    <row r="207" spans="1:45" s="182" customFormat="1" ht="36" customHeight="1" x14ac:dyDescent="0.25">
      <c r="A207" s="182">
        <v>1</v>
      </c>
      <c r="B207" s="221">
        <f>SUBTOTAL(103,$A$16:A207)</f>
        <v>189</v>
      </c>
      <c r="C207" s="183" t="s">
        <v>1121</v>
      </c>
      <c r="D207" s="184">
        <v>1954</v>
      </c>
      <c r="E207" s="184"/>
      <c r="F207" s="185" t="s">
        <v>261</v>
      </c>
      <c r="G207" s="184">
        <v>2</v>
      </c>
      <c r="H207" s="184" t="s">
        <v>297</v>
      </c>
      <c r="I207" s="173">
        <v>777.3</v>
      </c>
      <c r="J207" s="173">
        <v>475.5</v>
      </c>
      <c r="K207" s="173">
        <v>475.5</v>
      </c>
      <c r="L207" s="186">
        <v>37</v>
      </c>
      <c r="M207" s="184" t="s">
        <v>259</v>
      </c>
      <c r="N207" s="184" t="s">
        <v>263</v>
      </c>
      <c r="O207" s="187" t="s">
        <v>1254</v>
      </c>
      <c r="P207" s="173">
        <v>3517276.18</v>
      </c>
      <c r="Q207" s="173">
        <v>0</v>
      </c>
      <c r="R207" s="173">
        <v>0</v>
      </c>
      <c r="S207" s="173">
        <v>0</v>
      </c>
      <c r="T207" s="173">
        <v>3517276.18</v>
      </c>
      <c r="U207" s="173">
        <f t="shared" si="27"/>
        <v>4524.991869291136</v>
      </c>
      <c r="V207" s="173">
        <v>7396.0099045413617</v>
      </c>
      <c r="W207" s="188">
        <v>7396.0099045413617</v>
      </c>
      <c r="X207" s="188">
        <v>2871.0180352502257</v>
      </c>
      <c r="Y207" s="188">
        <f t="shared" si="25"/>
        <v>2871.0180352502257</v>
      </c>
      <c r="Z207" s="189">
        <v>0</v>
      </c>
      <c r="AA207" s="189">
        <v>0</v>
      </c>
      <c r="AB207" s="189">
        <v>0</v>
      </c>
      <c r="AC207" s="189">
        <v>0</v>
      </c>
      <c r="AD207" s="189">
        <v>0</v>
      </c>
      <c r="AE207" s="189">
        <v>0</v>
      </c>
      <c r="AF207" s="189">
        <v>0</v>
      </c>
      <c r="AG207" s="190">
        <v>0</v>
      </c>
      <c r="AH207" s="189">
        <v>0</v>
      </c>
      <c r="AI207" s="189">
        <v>0</v>
      </c>
      <c r="AJ207" s="189">
        <v>0</v>
      </c>
      <c r="AK207" s="189">
        <v>0</v>
      </c>
      <c r="AL207" s="189">
        <v>815.66</v>
      </c>
      <c r="AM207" s="190">
        <f>7048.18*AL207/I207</f>
        <v>7396.0099045413617</v>
      </c>
      <c r="AN207" s="189">
        <v>0</v>
      </c>
      <c r="AO207" s="189">
        <v>0</v>
      </c>
      <c r="AP207" s="190">
        <v>0</v>
      </c>
      <c r="AQ207" s="189">
        <v>0</v>
      </c>
      <c r="AR207" s="189">
        <v>0</v>
      </c>
      <c r="AS207" s="189">
        <v>0</v>
      </c>
    </row>
    <row r="208" spans="1:45" s="182" customFormat="1" ht="36" customHeight="1" x14ac:dyDescent="0.25">
      <c r="A208" s="182">
        <v>1</v>
      </c>
      <c r="B208" s="221">
        <f>SUBTOTAL(103,$A$16:A208)</f>
        <v>190</v>
      </c>
      <c r="C208" s="183" t="s">
        <v>1122</v>
      </c>
      <c r="D208" s="184">
        <v>1937</v>
      </c>
      <c r="E208" s="184"/>
      <c r="F208" s="185" t="s">
        <v>261</v>
      </c>
      <c r="G208" s="184" t="s">
        <v>301</v>
      </c>
      <c r="H208" s="184" t="s">
        <v>301</v>
      </c>
      <c r="I208" s="173">
        <v>2626</v>
      </c>
      <c r="J208" s="173">
        <v>2536</v>
      </c>
      <c r="K208" s="173">
        <v>2536</v>
      </c>
      <c r="L208" s="186">
        <v>96</v>
      </c>
      <c r="M208" s="184" t="s">
        <v>259</v>
      </c>
      <c r="N208" s="184" t="s">
        <v>263</v>
      </c>
      <c r="O208" s="187" t="s">
        <v>777</v>
      </c>
      <c r="P208" s="173">
        <v>581865.37</v>
      </c>
      <c r="Q208" s="173">
        <v>0</v>
      </c>
      <c r="R208" s="173">
        <v>0</v>
      </c>
      <c r="S208" s="173">
        <v>0</v>
      </c>
      <c r="T208" s="173">
        <v>581865.37</v>
      </c>
      <c r="U208" s="173">
        <f t="shared" si="27"/>
        <v>221.57858720487434</v>
      </c>
      <c r="V208" s="173">
        <v>810.46</v>
      </c>
      <c r="W208" s="188">
        <v>810.46</v>
      </c>
      <c r="X208" s="188">
        <v>588.8814127951257</v>
      </c>
      <c r="Y208" s="188">
        <f t="shared" si="25"/>
        <v>588.8814127951257</v>
      </c>
      <c r="Z208" s="189">
        <v>0</v>
      </c>
      <c r="AA208" s="189">
        <v>0</v>
      </c>
      <c r="AB208" s="189">
        <v>0</v>
      </c>
      <c r="AC208" s="189">
        <v>0</v>
      </c>
      <c r="AD208" s="189">
        <v>810.46</v>
      </c>
      <c r="AE208" s="189">
        <v>0</v>
      </c>
      <c r="AF208" s="189">
        <v>0</v>
      </c>
      <c r="AG208" s="190">
        <v>0</v>
      </c>
      <c r="AH208" s="189">
        <v>0</v>
      </c>
      <c r="AI208" s="189">
        <v>0</v>
      </c>
      <c r="AJ208" s="189">
        <v>0</v>
      </c>
      <c r="AK208" s="189">
        <v>0</v>
      </c>
      <c r="AL208" s="189">
        <v>0</v>
      </c>
      <c r="AM208" s="190">
        <v>0</v>
      </c>
      <c r="AN208" s="189">
        <v>0</v>
      </c>
      <c r="AO208" s="189">
        <v>0</v>
      </c>
      <c r="AP208" s="190">
        <v>0</v>
      </c>
      <c r="AQ208" s="189">
        <v>0</v>
      </c>
      <c r="AR208" s="189">
        <v>0</v>
      </c>
      <c r="AS208" s="189">
        <v>0</v>
      </c>
    </row>
    <row r="209" spans="1:45" s="182" customFormat="1" ht="36" customHeight="1" x14ac:dyDescent="0.25">
      <c r="A209" s="182">
        <v>1</v>
      </c>
      <c r="B209" s="221">
        <f>SUBTOTAL(103,$A$16:A209)</f>
        <v>191</v>
      </c>
      <c r="C209" s="183" t="s">
        <v>1123</v>
      </c>
      <c r="D209" s="184">
        <v>1934</v>
      </c>
      <c r="E209" s="184"/>
      <c r="F209" s="185" t="s">
        <v>261</v>
      </c>
      <c r="G209" s="184">
        <v>4</v>
      </c>
      <c r="H209" s="184" t="s">
        <v>362</v>
      </c>
      <c r="I209" s="173">
        <v>3106.06</v>
      </c>
      <c r="J209" s="173">
        <v>3106.06</v>
      </c>
      <c r="K209" s="173">
        <v>3042.06</v>
      </c>
      <c r="L209" s="186">
        <v>138</v>
      </c>
      <c r="M209" s="184" t="s">
        <v>259</v>
      </c>
      <c r="N209" s="184" t="s">
        <v>263</v>
      </c>
      <c r="O209" s="187" t="s">
        <v>1552</v>
      </c>
      <c r="P209" s="173">
        <v>4997938.54</v>
      </c>
      <c r="Q209" s="173">
        <v>0</v>
      </c>
      <c r="R209" s="173">
        <v>0</v>
      </c>
      <c r="S209" s="173">
        <v>0</v>
      </c>
      <c r="T209" s="173">
        <v>4997938.54</v>
      </c>
      <c r="U209" s="173">
        <f t="shared" si="27"/>
        <v>1609.0927219693117</v>
      </c>
      <c r="V209" s="173">
        <v>3462.8796574438356</v>
      </c>
      <c r="W209" s="188">
        <v>3462.8796574438356</v>
      </c>
      <c r="X209" s="188">
        <v>1853.7869354745239</v>
      </c>
      <c r="Y209" s="188">
        <f t="shared" si="25"/>
        <v>1853.7869354745239</v>
      </c>
      <c r="Z209" s="189">
        <v>0</v>
      </c>
      <c r="AA209" s="189">
        <v>0</v>
      </c>
      <c r="AB209" s="189">
        <v>0</v>
      </c>
      <c r="AC209" s="189">
        <v>0</v>
      </c>
      <c r="AD209" s="189">
        <v>0</v>
      </c>
      <c r="AE209" s="189">
        <v>0</v>
      </c>
      <c r="AF209" s="189">
        <v>0</v>
      </c>
      <c r="AG209" s="190">
        <v>0</v>
      </c>
      <c r="AH209" s="189">
        <v>1206.22</v>
      </c>
      <c r="AI209" s="190">
        <f t="shared" ref="AI209:AI210" si="28">8917.04*AH209/I209</f>
        <v>3462.8796574438356</v>
      </c>
      <c r="AJ209" s="189">
        <v>0</v>
      </c>
      <c r="AK209" s="189">
        <v>0</v>
      </c>
      <c r="AL209" s="189">
        <v>0</v>
      </c>
      <c r="AM209" s="190">
        <v>0</v>
      </c>
      <c r="AN209" s="189">
        <v>0</v>
      </c>
      <c r="AO209" s="189">
        <v>0</v>
      </c>
      <c r="AP209" s="190">
        <v>0</v>
      </c>
      <c r="AQ209" s="189">
        <v>0</v>
      </c>
      <c r="AR209" s="189">
        <v>0</v>
      </c>
      <c r="AS209" s="189">
        <v>0</v>
      </c>
    </row>
    <row r="210" spans="1:45" s="182" customFormat="1" ht="36" customHeight="1" x14ac:dyDescent="0.25">
      <c r="A210" s="182">
        <v>1</v>
      </c>
      <c r="B210" s="221">
        <f>SUBTOTAL(103,$A$16:A210)</f>
        <v>192</v>
      </c>
      <c r="C210" s="183" t="s">
        <v>1126</v>
      </c>
      <c r="D210" s="184">
        <v>1981</v>
      </c>
      <c r="E210" s="184"/>
      <c r="F210" s="185" t="s">
        <v>311</v>
      </c>
      <c r="G210" s="184">
        <v>5</v>
      </c>
      <c r="H210" s="184" t="s">
        <v>362</v>
      </c>
      <c r="I210" s="173">
        <v>6247.1</v>
      </c>
      <c r="J210" s="173">
        <v>4719.7</v>
      </c>
      <c r="K210" s="173">
        <v>4641.3999999999996</v>
      </c>
      <c r="L210" s="186">
        <v>189</v>
      </c>
      <c r="M210" s="184" t="s">
        <v>259</v>
      </c>
      <c r="N210" s="184" t="s">
        <v>263</v>
      </c>
      <c r="O210" s="187" t="s">
        <v>1299</v>
      </c>
      <c r="P210" s="173">
        <v>3797251.5799999996</v>
      </c>
      <c r="Q210" s="173">
        <v>0</v>
      </c>
      <c r="R210" s="173">
        <v>0</v>
      </c>
      <c r="S210" s="173">
        <v>0</v>
      </c>
      <c r="T210" s="173">
        <v>3797251.5799999996</v>
      </c>
      <c r="U210" s="173">
        <f t="shared" si="27"/>
        <v>607.84229162331314</v>
      </c>
      <c r="V210" s="173">
        <v>1587.1135048262397</v>
      </c>
      <c r="W210" s="188">
        <v>1587.1135048262397</v>
      </c>
      <c r="X210" s="188">
        <v>979.27121320292656</v>
      </c>
      <c r="Y210" s="188">
        <f t="shared" si="25"/>
        <v>979.27121320292656</v>
      </c>
      <c r="Z210" s="189">
        <v>0</v>
      </c>
      <c r="AA210" s="189">
        <v>0</v>
      </c>
      <c r="AB210" s="189">
        <v>0</v>
      </c>
      <c r="AC210" s="189">
        <v>0</v>
      </c>
      <c r="AD210" s="189">
        <v>0</v>
      </c>
      <c r="AE210" s="189">
        <v>0</v>
      </c>
      <c r="AF210" s="189">
        <v>0</v>
      </c>
      <c r="AG210" s="190">
        <v>0</v>
      </c>
      <c r="AH210" s="189">
        <v>1111.9000000000001</v>
      </c>
      <c r="AI210" s="190">
        <f t="shared" si="28"/>
        <v>1587.1135048262397</v>
      </c>
      <c r="AJ210" s="189">
        <v>0</v>
      </c>
      <c r="AK210" s="189">
        <v>0</v>
      </c>
      <c r="AL210" s="189">
        <v>0</v>
      </c>
      <c r="AM210" s="190">
        <v>0</v>
      </c>
      <c r="AN210" s="189">
        <v>0</v>
      </c>
      <c r="AO210" s="189">
        <v>0</v>
      </c>
      <c r="AP210" s="190">
        <v>0</v>
      </c>
      <c r="AQ210" s="189">
        <v>0</v>
      </c>
      <c r="AR210" s="189">
        <v>0</v>
      </c>
      <c r="AS210" s="189">
        <v>0</v>
      </c>
    </row>
    <row r="211" spans="1:45" s="182" customFormat="1" ht="36" customHeight="1" x14ac:dyDescent="0.25">
      <c r="A211" s="182">
        <v>1</v>
      </c>
      <c r="B211" s="221">
        <f>SUBTOTAL(103,$A$16:A211)</f>
        <v>193</v>
      </c>
      <c r="C211" s="183" t="s">
        <v>1127</v>
      </c>
      <c r="D211" s="184" t="s">
        <v>1281</v>
      </c>
      <c r="E211" s="184"/>
      <c r="F211" s="185" t="s">
        <v>261</v>
      </c>
      <c r="G211" s="184" t="s">
        <v>296</v>
      </c>
      <c r="H211" s="184" t="s">
        <v>297</v>
      </c>
      <c r="I211" s="173">
        <v>286.8</v>
      </c>
      <c r="J211" s="173">
        <v>286.8</v>
      </c>
      <c r="K211" s="173">
        <v>286.8</v>
      </c>
      <c r="L211" s="186">
        <v>9</v>
      </c>
      <c r="M211" s="184" t="s">
        <v>259</v>
      </c>
      <c r="N211" s="184" t="s">
        <v>260</v>
      </c>
      <c r="O211" s="187" t="s">
        <v>262</v>
      </c>
      <c r="P211" s="173">
        <v>1338677.8699999999</v>
      </c>
      <c r="Q211" s="173">
        <v>0</v>
      </c>
      <c r="R211" s="173">
        <v>0</v>
      </c>
      <c r="S211" s="173">
        <v>0</v>
      </c>
      <c r="T211" s="173">
        <v>1338677.8699999999</v>
      </c>
      <c r="U211" s="173">
        <f t="shared" si="27"/>
        <v>4667.6355299860525</v>
      </c>
      <c r="V211" s="173">
        <v>9325.813620641562</v>
      </c>
      <c r="W211" s="188">
        <v>9325.813620641562</v>
      </c>
      <c r="X211" s="188">
        <v>4658.1780906555095</v>
      </c>
      <c r="Y211" s="188">
        <f t="shared" si="25"/>
        <v>4658.1780906555095</v>
      </c>
      <c r="Z211" s="189">
        <v>0</v>
      </c>
      <c r="AA211" s="189">
        <v>0</v>
      </c>
      <c r="AB211" s="189">
        <v>0</v>
      </c>
      <c r="AC211" s="189">
        <v>0</v>
      </c>
      <c r="AD211" s="189">
        <v>0</v>
      </c>
      <c r="AE211" s="189">
        <v>0</v>
      </c>
      <c r="AF211" s="189">
        <v>0</v>
      </c>
      <c r="AG211" s="190">
        <v>0</v>
      </c>
      <c r="AH211" s="189">
        <v>0</v>
      </c>
      <c r="AI211" s="189">
        <v>0</v>
      </c>
      <c r="AJ211" s="189">
        <v>0</v>
      </c>
      <c r="AK211" s="189">
        <v>0</v>
      </c>
      <c r="AL211" s="189">
        <v>379.48</v>
      </c>
      <c r="AM211" s="190">
        <f>7048.18*AL211/I211</f>
        <v>9325.813620641562</v>
      </c>
      <c r="AN211" s="189">
        <v>0</v>
      </c>
      <c r="AO211" s="189">
        <v>0</v>
      </c>
      <c r="AP211" s="190">
        <v>0</v>
      </c>
      <c r="AQ211" s="189">
        <v>0</v>
      </c>
      <c r="AR211" s="189">
        <v>0</v>
      </c>
      <c r="AS211" s="189">
        <v>0</v>
      </c>
    </row>
    <row r="212" spans="1:45" s="182" customFormat="1" ht="36" customHeight="1" x14ac:dyDescent="0.25">
      <c r="A212" s="182">
        <v>1</v>
      </c>
      <c r="B212" s="221">
        <f>SUBTOTAL(103,$A$16:A212)</f>
        <v>194</v>
      </c>
      <c r="C212" s="183" t="s">
        <v>1128</v>
      </c>
      <c r="D212" s="184">
        <v>1979</v>
      </c>
      <c r="E212" s="184"/>
      <c r="F212" s="185" t="s">
        <v>261</v>
      </c>
      <c r="G212" s="184">
        <v>9</v>
      </c>
      <c r="H212" s="184" t="s">
        <v>2188</v>
      </c>
      <c r="I212" s="173">
        <v>21489.200000000001</v>
      </c>
      <c r="J212" s="173">
        <v>21489.200000000001</v>
      </c>
      <c r="K212" s="173">
        <v>21320.3</v>
      </c>
      <c r="L212" s="186">
        <v>1110</v>
      </c>
      <c r="M212" s="184" t="s">
        <v>259</v>
      </c>
      <c r="N212" s="184" t="s">
        <v>263</v>
      </c>
      <c r="O212" s="187" t="s">
        <v>770</v>
      </c>
      <c r="P212" s="173">
        <v>4355063.8499999996</v>
      </c>
      <c r="Q212" s="173">
        <v>0</v>
      </c>
      <c r="R212" s="173">
        <v>0</v>
      </c>
      <c r="S212" s="173">
        <v>0</v>
      </c>
      <c r="T212" s="173">
        <v>4355063.8499999996</v>
      </c>
      <c r="U212" s="173">
        <f t="shared" si="27"/>
        <v>202.66291206745711</v>
      </c>
      <c r="V212" s="173">
        <v>343.12119576345327</v>
      </c>
      <c r="W212" s="188">
        <v>343.12119576345327</v>
      </c>
      <c r="X212" s="188">
        <v>140.45828369599616</v>
      </c>
      <c r="Y212" s="188">
        <f t="shared" si="25"/>
        <v>140.45828369599616</v>
      </c>
      <c r="Z212" s="189">
        <v>0</v>
      </c>
      <c r="AA212" s="189">
        <v>0</v>
      </c>
      <c r="AB212" s="189">
        <v>0</v>
      </c>
      <c r="AC212" s="189">
        <v>0</v>
      </c>
      <c r="AD212" s="189">
        <v>0</v>
      </c>
      <c r="AE212" s="189">
        <v>0</v>
      </c>
      <c r="AF212" s="189">
        <v>3</v>
      </c>
      <c r="AG212" s="190">
        <f>2457800*AF212/I212</f>
        <v>343.12119576345327</v>
      </c>
      <c r="AH212" s="189">
        <v>0</v>
      </c>
      <c r="AI212" s="189">
        <v>0</v>
      </c>
      <c r="AJ212" s="189">
        <v>0</v>
      </c>
      <c r="AK212" s="189">
        <v>0</v>
      </c>
      <c r="AL212" s="189">
        <v>0</v>
      </c>
      <c r="AM212" s="190">
        <v>0</v>
      </c>
      <c r="AN212" s="189">
        <v>0</v>
      </c>
      <c r="AO212" s="189">
        <v>0</v>
      </c>
      <c r="AP212" s="190">
        <v>0</v>
      </c>
      <c r="AQ212" s="189">
        <v>0</v>
      </c>
      <c r="AR212" s="189">
        <v>0</v>
      </c>
      <c r="AS212" s="189">
        <v>0</v>
      </c>
    </row>
    <row r="213" spans="1:45" s="182" customFormat="1" ht="36" customHeight="1" x14ac:dyDescent="0.25">
      <c r="A213" s="182">
        <v>1</v>
      </c>
      <c r="B213" s="221">
        <f>SUBTOTAL(103,$A$16:A213)</f>
        <v>195</v>
      </c>
      <c r="C213" s="183" t="s">
        <v>1129</v>
      </c>
      <c r="D213" s="184">
        <v>1949</v>
      </c>
      <c r="E213" s="184"/>
      <c r="F213" s="185" t="s">
        <v>261</v>
      </c>
      <c r="G213" s="184">
        <v>2</v>
      </c>
      <c r="H213" s="184" t="s">
        <v>297</v>
      </c>
      <c r="I213" s="173">
        <v>402.7</v>
      </c>
      <c r="J213" s="173">
        <v>402.7</v>
      </c>
      <c r="K213" s="173">
        <v>402.7</v>
      </c>
      <c r="L213" s="186">
        <v>20</v>
      </c>
      <c r="M213" s="184" t="s">
        <v>259</v>
      </c>
      <c r="N213" s="184" t="s">
        <v>263</v>
      </c>
      <c r="O213" s="187" t="s">
        <v>1254</v>
      </c>
      <c r="P213" s="173">
        <v>1700754.66</v>
      </c>
      <c r="Q213" s="173">
        <v>0</v>
      </c>
      <c r="R213" s="173">
        <v>0</v>
      </c>
      <c r="S213" s="173">
        <v>0</v>
      </c>
      <c r="T213" s="173">
        <v>1700754.66</v>
      </c>
      <c r="U213" s="173">
        <f t="shared" si="27"/>
        <v>4223.3788428110256</v>
      </c>
      <c r="V213" s="173">
        <v>8814.8631119940401</v>
      </c>
      <c r="W213" s="188">
        <v>8814.8631119940401</v>
      </c>
      <c r="X213" s="188">
        <v>4591.4842691830145</v>
      </c>
      <c r="Y213" s="188">
        <f t="shared" si="25"/>
        <v>4591.4842691830145</v>
      </c>
      <c r="Z213" s="189">
        <v>0</v>
      </c>
      <c r="AA213" s="189">
        <v>0</v>
      </c>
      <c r="AB213" s="189">
        <v>0</v>
      </c>
      <c r="AC213" s="189">
        <v>0</v>
      </c>
      <c r="AD213" s="189">
        <v>0</v>
      </c>
      <c r="AE213" s="189">
        <v>0</v>
      </c>
      <c r="AF213" s="189">
        <v>0</v>
      </c>
      <c r="AG213" s="190">
        <v>0</v>
      </c>
      <c r="AH213" s="189">
        <v>0</v>
      </c>
      <c r="AI213" s="189">
        <v>0</v>
      </c>
      <c r="AJ213" s="189">
        <v>0</v>
      </c>
      <c r="AK213" s="189">
        <v>0</v>
      </c>
      <c r="AL213" s="189">
        <v>503.64</v>
      </c>
      <c r="AM213" s="190">
        <f t="shared" ref="AM213:AM214" si="29">7048.18*AL213/I213</f>
        <v>8814.8631119940401</v>
      </c>
      <c r="AN213" s="189">
        <v>0</v>
      </c>
      <c r="AO213" s="189">
        <v>0</v>
      </c>
      <c r="AP213" s="190">
        <v>0</v>
      </c>
      <c r="AQ213" s="189">
        <v>0</v>
      </c>
      <c r="AR213" s="189">
        <v>0</v>
      </c>
      <c r="AS213" s="189">
        <v>0</v>
      </c>
    </row>
    <row r="214" spans="1:45" s="182" customFormat="1" ht="36" customHeight="1" x14ac:dyDescent="0.25">
      <c r="A214" s="182">
        <v>1</v>
      </c>
      <c r="B214" s="221">
        <f>SUBTOTAL(103,$A$16:A214)</f>
        <v>196</v>
      </c>
      <c r="C214" s="183" t="s">
        <v>1130</v>
      </c>
      <c r="D214" s="184">
        <v>1958</v>
      </c>
      <c r="E214" s="184"/>
      <c r="F214" s="185" t="s">
        <v>261</v>
      </c>
      <c r="G214" s="184">
        <v>2</v>
      </c>
      <c r="H214" s="184" t="s">
        <v>297</v>
      </c>
      <c r="I214" s="173">
        <v>294.39999999999998</v>
      </c>
      <c r="J214" s="173">
        <v>294.39999999999998</v>
      </c>
      <c r="K214" s="173">
        <v>294.39999999999998</v>
      </c>
      <c r="L214" s="186">
        <v>10</v>
      </c>
      <c r="M214" s="184" t="s">
        <v>259</v>
      </c>
      <c r="N214" s="184" t="s">
        <v>263</v>
      </c>
      <c r="O214" s="187" t="s">
        <v>1254</v>
      </c>
      <c r="P214" s="173">
        <v>1402602.78</v>
      </c>
      <c r="Q214" s="173">
        <v>0</v>
      </c>
      <c r="R214" s="173">
        <v>0</v>
      </c>
      <c r="S214" s="173">
        <v>0</v>
      </c>
      <c r="T214" s="173">
        <v>1402602.78</v>
      </c>
      <c r="U214" s="173">
        <f t="shared" si="27"/>
        <v>4764.2757472826088</v>
      </c>
      <c r="V214" s="173">
        <v>9396.775305706522</v>
      </c>
      <c r="W214" s="188">
        <v>9396.775305706522</v>
      </c>
      <c r="X214" s="188">
        <v>4632.4995584239132</v>
      </c>
      <c r="Y214" s="188">
        <f t="shared" si="25"/>
        <v>4632.4995584239132</v>
      </c>
      <c r="Z214" s="189">
        <v>0</v>
      </c>
      <c r="AA214" s="189">
        <v>0</v>
      </c>
      <c r="AB214" s="189">
        <v>0</v>
      </c>
      <c r="AC214" s="189">
        <v>0</v>
      </c>
      <c r="AD214" s="189">
        <v>0</v>
      </c>
      <c r="AE214" s="189">
        <v>0</v>
      </c>
      <c r="AF214" s="189">
        <v>0</v>
      </c>
      <c r="AG214" s="190">
        <v>0</v>
      </c>
      <c r="AH214" s="189">
        <v>0</v>
      </c>
      <c r="AI214" s="189">
        <v>0</v>
      </c>
      <c r="AJ214" s="189">
        <v>0</v>
      </c>
      <c r="AK214" s="189">
        <v>0</v>
      </c>
      <c r="AL214" s="189">
        <v>392.5</v>
      </c>
      <c r="AM214" s="190">
        <f t="shared" si="29"/>
        <v>9396.775305706522</v>
      </c>
      <c r="AN214" s="189">
        <v>0</v>
      </c>
      <c r="AO214" s="189">
        <v>0</v>
      </c>
      <c r="AP214" s="190">
        <v>0</v>
      </c>
      <c r="AQ214" s="189">
        <v>0</v>
      </c>
      <c r="AR214" s="189">
        <v>0</v>
      </c>
      <c r="AS214" s="189">
        <v>0</v>
      </c>
    </row>
    <row r="215" spans="1:45" s="182" customFormat="1" ht="36" customHeight="1" x14ac:dyDescent="0.25">
      <c r="A215" s="182">
        <v>1</v>
      </c>
      <c r="B215" s="221">
        <f>SUBTOTAL(103,$A$16:A215)</f>
        <v>197</v>
      </c>
      <c r="C215" s="183" t="s">
        <v>1131</v>
      </c>
      <c r="D215" s="184">
        <v>1993</v>
      </c>
      <c r="E215" s="184"/>
      <c r="F215" s="185" t="s">
        <v>311</v>
      </c>
      <c r="G215" s="184">
        <v>9</v>
      </c>
      <c r="H215" s="184" t="s">
        <v>301</v>
      </c>
      <c r="I215" s="173">
        <v>10873.5</v>
      </c>
      <c r="J215" s="173">
        <v>7723.2</v>
      </c>
      <c r="K215" s="173">
        <v>7661.3</v>
      </c>
      <c r="L215" s="186">
        <v>328</v>
      </c>
      <c r="M215" s="184" t="s">
        <v>259</v>
      </c>
      <c r="N215" s="184" t="s">
        <v>263</v>
      </c>
      <c r="O215" s="187" t="s">
        <v>1300</v>
      </c>
      <c r="P215" s="173">
        <v>6356844.0800000001</v>
      </c>
      <c r="Q215" s="173">
        <v>0</v>
      </c>
      <c r="R215" s="173">
        <v>0</v>
      </c>
      <c r="S215" s="173">
        <v>0</v>
      </c>
      <c r="T215" s="173">
        <v>6356844.0800000001</v>
      </c>
      <c r="U215" s="173">
        <f t="shared" si="27"/>
        <v>584.61802363544393</v>
      </c>
      <c r="V215" s="173">
        <v>904.14310019772847</v>
      </c>
      <c r="W215" s="188">
        <v>904.14310019772847</v>
      </c>
      <c r="X215" s="188">
        <v>319.52507656228454</v>
      </c>
      <c r="Y215" s="188">
        <f t="shared" si="25"/>
        <v>319.52507656228454</v>
      </c>
      <c r="Z215" s="189">
        <v>0</v>
      </c>
      <c r="AA215" s="189">
        <v>0</v>
      </c>
      <c r="AB215" s="189">
        <v>0</v>
      </c>
      <c r="AC215" s="189">
        <v>0</v>
      </c>
      <c r="AD215" s="189">
        <v>0</v>
      </c>
      <c r="AE215" s="189">
        <v>0</v>
      </c>
      <c r="AF215" s="189">
        <v>4</v>
      </c>
      <c r="AG215" s="190">
        <f>2457800*AF215/I215</f>
        <v>904.14310019772847</v>
      </c>
      <c r="AH215" s="189">
        <v>0</v>
      </c>
      <c r="AI215" s="189">
        <v>0</v>
      </c>
      <c r="AJ215" s="189">
        <v>0</v>
      </c>
      <c r="AK215" s="189">
        <v>0</v>
      </c>
      <c r="AL215" s="189">
        <v>0</v>
      </c>
      <c r="AM215" s="190">
        <v>0</v>
      </c>
      <c r="AN215" s="189">
        <v>0</v>
      </c>
      <c r="AO215" s="189">
        <v>0</v>
      </c>
      <c r="AP215" s="190">
        <v>0</v>
      </c>
      <c r="AQ215" s="189">
        <v>0</v>
      </c>
      <c r="AR215" s="189">
        <v>0</v>
      </c>
      <c r="AS215" s="189">
        <v>0</v>
      </c>
    </row>
    <row r="216" spans="1:45" s="182" customFormat="1" ht="36" customHeight="1" x14ac:dyDescent="0.25">
      <c r="A216" s="182">
        <v>1</v>
      </c>
      <c r="B216" s="221">
        <f>SUBTOTAL(103,$A$16:A216)</f>
        <v>198</v>
      </c>
      <c r="C216" s="183" t="s">
        <v>1233</v>
      </c>
      <c r="D216" s="184">
        <v>1931</v>
      </c>
      <c r="E216" s="184"/>
      <c r="F216" s="185" t="s">
        <v>261</v>
      </c>
      <c r="G216" s="184">
        <v>4</v>
      </c>
      <c r="H216" s="184" t="s">
        <v>362</v>
      </c>
      <c r="I216" s="173">
        <v>4408.1000000000004</v>
      </c>
      <c r="J216" s="173">
        <v>4408.1000000000004</v>
      </c>
      <c r="K216" s="173">
        <v>2703.21</v>
      </c>
      <c r="L216" s="186">
        <v>109</v>
      </c>
      <c r="M216" s="184" t="s">
        <v>259</v>
      </c>
      <c r="N216" s="184" t="s">
        <v>263</v>
      </c>
      <c r="O216" s="187" t="s">
        <v>1309</v>
      </c>
      <c r="P216" s="173">
        <v>172775.04000000001</v>
      </c>
      <c r="Q216" s="173">
        <v>0</v>
      </c>
      <c r="R216" s="173">
        <v>0</v>
      </c>
      <c r="S216" s="173">
        <v>0</v>
      </c>
      <c r="T216" s="173">
        <v>172775.04000000001</v>
      </c>
      <c r="U216" s="173">
        <f t="shared" si="27"/>
        <v>39.19490029718019</v>
      </c>
      <c r="V216" s="173">
        <v>39.19490029718019</v>
      </c>
      <c r="W216" s="188">
        <v>39.19490029718019</v>
      </c>
      <c r="X216" s="188">
        <v>0</v>
      </c>
      <c r="Y216" s="188">
        <f t="shared" si="25"/>
        <v>0</v>
      </c>
      <c r="Z216" s="189">
        <v>0</v>
      </c>
      <c r="AA216" s="189">
        <v>0</v>
      </c>
      <c r="AB216" s="189">
        <v>0</v>
      </c>
      <c r="AC216" s="189">
        <v>0</v>
      </c>
      <c r="AD216" s="189">
        <v>0</v>
      </c>
      <c r="AE216" s="189">
        <v>0</v>
      </c>
      <c r="AF216" s="189">
        <v>0</v>
      </c>
      <c r="AG216" s="190">
        <v>0</v>
      </c>
      <c r="AH216" s="189">
        <v>0</v>
      </c>
      <c r="AI216" s="189">
        <v>0</v>
      </c>
      <c r="AJ216" s="189">
        <v>0</v>
      </c>
      <c r="AK216" s="189">
        <v>0</v>
      </c>
      <c r="AL216" s="189">
        <v>0</v>
      </c>
      <c r="AM216" s="190">
        <v>0</v>
      </c>
      <c r="AN216" s="189">
        <v>0</v>
      </c>
      <c r="AO216" s="189">
        <v>0</v>
      </c>
      <c r="AP216" s="190">
        <v>0</v>
      </c>
      <c r="AQ216" s="189">
        <v>0</v>
      </c>
      <c r="AR216" s="189">
        <v>0</v>
      </c>
      <c r="AS216" s="189">
        <v>0</v>
      </c>
    </row>
    <row r="217" spans="1:45" s="182" customFormat="1" ht="36" customHeight="1" x14ac:dyDescent="0.25">
      <c r="A217" s="182">
        <v>1</v>
      </c>
      <c r="B217" s="221">
        <f>SUBTOTAL(103,$A$16:A217)</f>
        <v>199</v>
      </c>
      <c r="C217" s="183" t="s">
        <v>1324</v>
      </c>
      <c r="D217" s="184">
        <v>1986</v>
      </c>
      <c r="E217" s="184"/>
      <c r="F217" s="185" t="s">
        <v>261</v>
      </c>
      <c r="G217" s="184">
        <v>9</v>
      </c>
      <c r="H217" s="184" t="s">
        <v>350</v>
      </c>
      <c r="I217" s="173">
        <v>22008.74</v>
      </c>
      <c r="J217" s="173">
        <v>20090.2</v>
      </c>
      <c r="K217" s="173">
        <v>16765.8</v>
      </c>
      <c r="L217" s="186">
        <v>668</v>
      </c>
      <c r="M217" s="184" t="s">
        <v>259</v>
      </c>
      <c r="N217" s="184" t="s">
        <v>334</v>
      </c>
      <c r="O217" s="187" t="s">
        <v>1345</v>
      </c>
      <c r="P217" s="173">
        <v>13083489.59</v>
      </c>
      <c r="Q217" s="173">
        <v>0</v>
      </c>
      <c r="R217" s="173">
        <v>0</v>
      </c>
      <c r="S217" s="173">
        <v>0</v>
      </c>
      <c r="T217" s="173">
        <v>13083489.59</v>
      </c>
      <c r="U217" s="173">
        <f t="shared" si="27"/>
        <v>594.46790638628102</v>
      </c>
      <c r="V217" s="173">
        <v>1005.0643517075488</v>
      </c>
      <c r="W217" s="188">
        <v>1005.0643517075488</v>
      </c>
      <c r="X217" s="188">
        <v>410.59644532126777</v>
      </c>
      <c r="Y217" s="188">
        <f t="shared" si="25"/>
        <v>410.59644532126777</v>
      </c>
      <c r="Z217" s="189">
        <v>0</v>
      </c>
      <c r="AA217" s="189">
        <v>0</v>
      </c>
      <c r="AB217" s="189">
        <v>0</v>
      </c>
      <c r="AC217" s="189">
        <v>0</v>
      </c>
      <c r="AD217" s="189">
        <v>0</v>
      </c>
      <c r="AE217" s="189">
        <v>0</v>
      </c>
      <c r="AF217" s="189">
        <v>9</v>
      </c>
      <c r="AG217" s="190">
        <f t="shared" ref="AG217:AG228" si="30">2457800*AF217/I217</f>
        <v>1005.0643517075488</v>
      </c>
      <c r="AH217" s="189">
        <v>0</v>
      </c>
      <c r="AI217" s="189">
        <v>0</v>
      </c>
      <c r="AJ217" s="189">
        <v>0</v>
      </c>
      <c r="AK217" s="189">
        <v>0</v>
      </c>
      <c r="AL217" s="189">
        <v>0</v>
      </c>
      <c r="AM217" s="190">
        <v>0</v>
      </c>
      <c r="AN217" s="189">
        <v>0</v>
      </c>
      <c r="AO217" s="189">
        <v>0</v>
      </c>
      <c r="AP217" s="190">
        <v>0</v>
      </c>
      <c r="AQ217" s="189">
        <v>0</v>
      </c>
      <c r="AR217" s="189">
        <v>0</v>
      </c>
      <c r="AS217" s="189">
        <v>0</v>
      </c>
    </row>
    <row r="218" spans="1:45" s="182" customFormat="1" ht="36" customHeight="1" x14ac:dyDescent="0.25">
      <c r="A218" s="182">
        <v>1</v>
      </c>
      <c r="B218" s="221">
        <f>SUBTOTAL(103,$A$16:A218)</f>
        <v>200</v>
      </c>
      <c r="C218" s="183" t="s">
        <v>1340</v>
      </c>
      <c r="D218" s="184">
        <v>1986</v>
      </c>
      <c r="E218" s="184"/>
      <c r="F218" s="185" t="s">
        <v>311</v>
      </c>
      <c r="G218" s="184">
        <v>9</v>
      </c>
      <c r="H218" s="184" t="s">
        <v>305</v>
      </c>
      <c r="I218" s="173">
        <v>5847.8</v>
      </c>
      <c r="J218" s="173">
        <v>5847.8</v>
      </c>
      <c r="K218" s="173">
        <v>5847.8</v>
      </c>
      <c r="L218" s="186">
        <v>220</v>
      </c>
      <c r="M218" s="184" t="s">
        <v>259</v>
      </c>
      <c r="N218" s="184" t="s">
        <v>263</v>
      </c>
      <c r="O218" s="187" t="s">
        <v>1346</v>
      </c>
      <c r="P218" s="173">
        <v>5478127.7400000002</v>
      </c>
      <c r="Q218" s="173">
        <v>0</v>
      </c>
      <c r="R218" s="173">
        <v>0</v>
      </c>
      <c r="S218" s="173">
        <v>0</v>
      </c>
      <c r="T218" s="173">
        <v>5478127.7400000002</v>
      </c>
      <c r="U218" s="173">
        <f t="shared" si="27"/>
        <v>936.78438729094705</v>
      </c>
      <c r="V218" s="173">
        <v>1260.8844351722014</v>
      </c>
      <c r="W218" s="188">
        <v>1260.8844351722014</v>
      </c>
      <c r="X218" s="188">
        <v>324.10004788125434</v>
      </c>
      <c r="Y218" s="188">
        <f t="shared" si="25"/>
        <v>324.10004788125434</v>
      </c>
      <c r="Z218" s="189">
        <v>0</v>
      </c>
      <c r="AA218" s="189">
        <v>0</v>
      </c>
      <c r="AB218" s="189">
        <v>0</v>
      </c>
      <c r="AC218" s="189">
        <v>0</v>
      </c>
      <c r="AD218" s="189">
        <v>0</v>
      </c>
      <c r="AE218" s="189">
        <v>0</v>
      </c>
      <c r="AF218" s="189">
        <v>3</v>
      </c>
      <c r="AG218" s="190">
        <f t="shared" si="30"/>
        <v>1260.8844351722014</v>
      </c>
      <c r="AH218" s="189">
        <v>0</v>
      </c>
      <c r="AI218" s="189">
        <v>0</v>
      </c>
      <c r="AJ218" s="189">
        <v>0</v>
      </c>
      <c r="AK218" s="189">
        <v>0</v>
      </c>
      <c r="AL218" s="189">
        <v>0</v>
      </c>
      <c r="AM218" s="190">
        <v>0</v>
      </c>
      <c r="AN218" s="189">
        <v>0</v>
      </c>
      <c r="AO218" s="189">
        <v>0</v>
      </c>
      <c r="AP218" s="190">
        <v>0</v>
      </c>
      <c r="AQ218" s="189">
        <v>0</v>
      </c>
      <c r="AR218" s="189">
        <v>0</v>
      </c>
      <c r="AS218" s="189">
        <v>0</v>
      </c>
    </row>
    <row r="219" spans="1:45" s="182" customFormat="1" ht="36" customHeight="1" x14ac:dyDescent="0.25">
      <c r="A219" s="182">
        <v>1</v>
      </c>
      <c r="B219" s="221">
        <f>SUBTOTAL(103,$A$16:A219)</f>
        <v>201</v>
      </c>
      <c r="C219" s="183" t="s">
        <v>1341</v>
      </c>
      <c r="D219" s="184">
        <v>1986</v>
      </c>
      <c r="E219" s="184"/>
      <c r="F219" s="185" t="s">
        <v>311</v>
      </c>
      <c r="G219" s="184">
        <v>9</v>
      </c>
      <c r="H219" s="184" t="s">
        <v>301</v>
      </c>
      <c r="I219" s="173">
        <v>8861.6</v>
      </c>
      <c r="J219" s="173">
        <v>7954.2</v>
      </c>
      <c r="K219" s="173">
        <v>7894.7</v>
      </c>
      <c r="L219" s="186">
        <v>295</v>
      </c>
      <c r="M219" s="184" t="s">
        <v>259</v>
      </c>
      <c r="N219" s="184" t="s">
        <v>291</v>
      </c>
      <c r="O219" s="187" t="s">
        <v>1347</v>
      </c>
      <c r="P219" s="173">
        <v>7310851.2000000002</v>
      </c>
      <c r="Q219" s="173">
        <v>0</v>
      </c>
      <c r="R219" s="173">
        <v>0</v>
      </c>
      <c r="S219" s="173">
        <v>0</v>
      </c>
      <c r="T219" s="173">
        <v>7310851.2000000002</v>
      </c>
      <c r="U219" s="173">
        <f t="shared" si="27"/>
        <v>825.00352080888331</v>
      </c>
      <c r="V219" s="173">
        <v>1109.4159068339802</v>
      </c>
      <c r="W219" s="188">
        <v>1109.4159068339802</v>
      </c>
      <c r="X219" s="188">
        <v>284.41238602509691</v>
      </c>
      <c r="Y219" s="188">
        <f t="shared" si="25"/>
        <v>284.41238602509691</v>
      </c>
      <c r="Z219" s="189">
        <v>0</v>
      </c>
      <c r="AA219" s="189">
        <v>0</v>
      </c>
      <c r="AB219" s="189">
        <v>0</v>
      </c>
      <c r="AC219" s="189">
        <v>0</v>
      </c>
      <c r="AD219" s="189">
        <v>0</v>
      </c>
      <c r="AE219" s="189">
        <v>0</v>
      </c>
      <c r="AF219" s="189">
        <v>4</v>
      </c>
      <c r="AG219" s="190">
        <f t="shared" si="30"/>
        <v>1109.4159068339802</v>
      </c>
      <c r="AH219" s="189">
        <v>0</v>
      </c>
      <c r="AI219" s="189">
        <v>0</v>
      </c>
      <c r="AJ219" s="189">
        <v>0</v>
      </c>
      <c r="AK219" s="189">
        <v>0</v>
      </c>
      <c r="AL219" s="189">
        <v>0</v>
      </c>
      <c r="AM219" s="190">
        <v>0</v>
      </c>
      <c r="AN219" s="189">
        <v>0</v>
      </c>
      <c r="AO219" s="189">
        <v>0</v>
      </c>
      <c r="AP219" s="190">
        <v>0</v>
      </c>
      <c r="AQ219" s="189">
        <v>0</v>
      </c>
      <c r="AR219" s="189">
        <v>0</v>
      </c>
      <c r="AS219" s="189">
        <v>0</v>
      </c>
    </row>
    <row r="220" spans="1:45" s="182" customFormat="1" ht="36" customHeight="1" x14ac:dyDescent="0.25">
      <c r="A220" s="182">
        <v>1</v>
      </c>
      <c r="B220" s="221">
        <f>SUBTOTAL(103,$A$16:A220)</f>
        <v>202</v>
      </c>
      <c r="C220" s="183" t="s">
        <v>1342</v>
      </c>
      <c r="D220" s="184">
        <v>1988</v>
      </c>
      <c r="E220" s="184"/>
      <c r="F220" s="185" t="s">
        <v>311</v>
      </c>
      <c r="G220" s="184">
        <v>9</v>
      </c>
      <c r="H220" s="184" t="s">
        <v>305</v>
      </c>
      <c r="I220" s="173">
        <v>8029.8</v>
      </c>
      <c r="J220" s="173">
        <v>5819.3</v>
      </c>
      <c r="K220" s="173">
        <v>5819.3</v>
      </c>
      <c r="L220" s="186">
        <v>281</v>
      </c>
      <c r="M220" s="184" t="s">
        <v>259</v>
      </c>
      <c r="N220" s="184" t="s">
        <v>263</v>
      </c>
      <c r="O220" s="187" t="s">
        <v>1348</v>
      </c>
      <c r="P220" s="173">
        <v>5327196</v>
      </c>
      <c r="Q220" s="173">
        <v>0</v>
      </c>
      <c r="R220" s="173">
        <v>0</v>
      </c>
      <c r="S220" s="173">
        <v>0</v>
      </c>
      <c r="T220" s="173">
        <v>5327196</v>
      </c>
      <c r="U220" s="173">
        <f t="shared" si="27"/>
        <v>663.42822984383167</v>
      </c>
      <c r="V220" s="173">
        <v>918.25450198012402</v>
      </c>
      <c r="W220" s="188">
        <v>918.25450198012402</v>
      </c>
      <c r="X220" s="188">
        <v>254.82627213629235</v>
      </c>
      <c r="Y220" s="188">
        <f t="shared" si="25"/>
        <v>254.82627213629235</v>
      </c>
      <c r="Z220" s="189">
        <v>0</v>
      </c>
      <c r="AA220" s="189">
        <v>0</v>
      </c>
      <c r="AB220" s="189">
        <v>0</v>
      </c>
      <c r="AC220" s="189">
        <v>0</v>
      </c>
      <c r="AD220" s="189">
        <v>0</v>
      </c>
      <c r="AE220" s="189">
        <v>0</v>
      </c>
      <c r="AF220" s="189">
        <v>3</v>
      </c>
      <c r="AG220" s="190">
        <f t="shared" si="30"/>
        <v>918.25450198012402</v>
      </c>
      <c r="AH220" s="189">
        <v>0</v>
      </c>
      <c r="AI220" s="189">
        <v>0</v>
      </c>
      <c r="AJ220" s="189">
        <v>0</v>
      </c>
      <c r="AK220" s="189">
        <v>0</v>
      </c>
      <c r="AL220" s="189">
        <v>0</v>
      </c>
      <c r="AM220" s="190">
        <v>0</v>
      </c>
      <c r="AN220" s="189">
        <v>0</v>
      </c>
      <c r="AO220" s="189">
        <v>0</v>
      </c>
      <c r="AP220" s="190">
        <v>0</v>
      </c>
      <c r="AQ220" s="189">
        <v>0</v>
      </c>
      <c r="AR220" s="189">
        <v>0</v>
      </c>
      <c r="AS220" s="189">
        <v>0</v>
      </c>
    </row>
    <row r="221" spans="1:45" s="182" customFormat="1" ht="36" customHeight="1" x14ac:dyDescent="0.25">
      <c r="A221" s="182">
        <v>1</v>
      </c>
      <c r="B221" s="221">
        <f>SUBTOTAL(103,$A$16:A221)</f>
        <v>203</v>
      </c>
      <c r="C221" s="183" t="s">
        <v>1343</v>
      </c>
      <c r="D221" s="184">
        <v>1986</v>
      </c>
      <c r="E221" s="184"/>
      <c r="F221" s="185" t="s">
        <v>311</v>
      </c>
      <c r="G221" s="184">
        <v>9</v>
      </c>
      <c r="H221" s="184" t="s">
        <v>301</v>
      </c>
      <c r="I221" s="173">
        <v>8130.5</v>
      </c>
      <c r="J221" s="173">
        <v>7378.4</v>
      </c>
      <c r="K221" s="173">
        <v>6959.7</v>
      </c>
      <c r="L221" s="186">
        <v>323</v>
      </c>
      <c r="M221" s="184" t="s">
        <v>259</v>
      </c>
      <c r="N221" s="184" t="s">
        <v>263</v>
      </c>
      <c r="O221" s="187" t="s">
        <v>769</v>
      </c>
      <c r="P221" s="173">
        <v>7367915.9199999999</v>
      </c>
      <c r="Q221" s="173">
        <v>0</v>
      </c>
      <c r="R221" s="173">
        <v>0</v>
      </c>
      <c r="S221" s="173">
        <v>0</v>
      </c>
      <c r="T221" s="173">
        <v>7367915.9199999999</v>
      </c>
      <c r="U221" s="173">
        <f t="shared" si="27"/>
        <v>906.20698850009228</v>
      </c>
      <c r="V221" s="173">
        <v>1209.1753274706352</v>
      </c>
      <c r="W221" s="188">
        <v>1209.1753274706352</v>
      </c>
      <c r="X221" s="188">
        <v>302.96833897054296</v>
      </c>
      <c r="Y221" s="188">
        <f t="shared" si="25"/>
        <v>302.96833897054296</v>
      </c>
      <c r="Z221" s="189">
        <v>0</v>
      </c>
      <c r="AA221" s="189">
        <v>0</v>
      </c>
      <c r="AB221" s="189">
        <v>0</v>
      </c>
      <c r="AC221" s="189">
        <v>0</v>
      </c>
      <c r="AD221" s="189">
        <v>0</v>
      </c>
      <c r="AE221" s="189">
        <v>0</v>
      </c>
      <c r="AF221" s="189">
        <v>4</v>
      </c>
      <c r="AG221" s="190">
        <f t="shared" si="30"/>
        <v>1209.1753274706352</v>
      </c>
      <c r="AH221" s="189">
        <v>0</v>
      </c>
      <c r="AI221" s="189">
        <v>0</v>
      </c>
      <c r="AJ221" s="189">
        <v>0</v>
      </c>
      <c r="AK221" s="189">
        <v>0</v>
      </c>
      <c r="AL221" s="189">
        <v>0</v>
      </c>
      <c r="AM221" s="190">
        <v>0</v>
      </c>
      <c r="AN221" s="189">
        <v>0</v>
      </c>
      <c r="AO221" s="189">
        <v>0</v>
      </c>
      <c r="AP221" s="190">
        <v>0</v>
      </c>
      <c r="AQ221" s="189">
        <v>0</v>
      </c>
      <c r="AR221" s="189">
        <v>0</v>
      </c>
      <c r="AS221" s="189">
        <v>0</v>
      </c>
    </row>
    <row r="222" spans="1:45" s="182" customFormat="1" ht="36" customHeight="1" x14ac:dyDescent="0.25">
      <c r="A222" s="182">
        <v>1</v>
      </c>
      <c r="B222" s="221">
        <f>SUBTOTAL(103,$A$16:A222)</f>
        <v>204</v>
      </c>
      <c r="C222" s="183" t="s">
        <v>1344</v>
      </c>
      <c r="D222" s="184">
        <v>1987</v>
      </c>
      <c r="E222" s="184"/>
      <c r="F222" s="185" t="s">
        <v>261</v>
      </c>
      <c r="G222" s="184">
        <v>9</v>
      </c>
      <c r="H222" s="184" t="s">
        <v>305</v>
      </c>
      <c r="I222" s="173">
        <v>7146.1</v>
      </c>
      <c r="J222" s="173">
        <v>3870.6</v>
      </c>
      <c r="K222" s="173">
        <v>3226.3</v>
      </c>
      <c r="L222" s="186">
        <v>206</v>
      </c>
      <c r="M222" s="184" t="s">
        <v>259</v>
      </c>
      <c r="N222" s="184" t="s">
        <v>263</v>
      </c>
      <c r="O222" s="187" t="s">
        <v>772</v>
      </c>
      <c r="P222" s="173">
        <v>5462413.6200000001</v>
      </c>
      <c r="Q222" s="173">
        <v>0</v>
      </c>
      <c r="R222" s="173">
        <v>0</v>
      </c>
      <c r="S222" s="173">
        <v>0</v>
      </c>
      <c r="T222" s="173">
        <v>5462413.6200000001</v>
      </c>
      <c r="U222" s="173">
        <f t="shared" si="27"/>
        <v>764.39087334350199</v>
      </c>
      <c r="V222" s="173">
        <v>1031.8075593680469</v>
      </c>
      <c r="W222" s="188">
        <v>1031.8075593680469</v>
      </c>
      <c r="X222" s="188">
        <v>267.4166860245449</v>
      </c>
      <c r="Y222" s="188">
        <f t="shared" si="25"/>
        <v>267.4166860245449</v>
      </c>
      <c r="Z222" s="189">
        <v>0</v>
      </c>
      <c r="AA222" s="189">
        <v>0</v>
      </c>
      <c r="AB222" s="189">
        <v>0</v>
      </c>
      <c r="AC222" s="189">
        <v>0</v>
      </c>
      <c r="AD222" s="189">
        <v>0</v>
      </c>
      <c r="AE222" s="189">
        <v>0</v>
      </c>
      <c r="AF222" s="189">
        <v>3</v>
      </c>
      <c r="AG222" s="190">
        <f t="shared" si="30"/>
        <v>1031.8075593680469</v>
      </c>
      <c r="AH222" s="189">
        <v>0</v>
      </c>
      <c r="AI222" s="189">
        <v>0</v>
      </c>
      <c r="AJ222" s="189">
        <v>0</v>
      </c>
      <c r="AK222" s="189">
        <v>0</v>
      </c>
      <c r="AL222" s="189">
        <v>0</v>
      </c>
      <c r="AM222" s="190">
        <v>0</v>
      </c>
      <c r="AN222" s="189">
        <v>0</v>
      </c>
      <c r="AO222" s="189">
        <v>0</v>
      </c>
      <c r="AP222" s="190">
        <v>0</v>
      </c>
      <c r="AQ222" s="189">
        <v>0</v>
      </c>
      <c r="AR222" s="189">
        <v>0</v>
      </c>
      <c r="AS222" s="189">
        <v>0</v>
      </c>
    </row>
    <row r="223" spans="1:45" s="182" customFormat="1" ht="36" customHeight="1" x14ac:dyDescent="0.25">
      <c r="A223" s="182">
        <v>1</v>
      </c>
      <c r="B223" s="221">
        <f>SUBTOTAL(103,$A$16:A223)</f>
        <v>205</v>
      </c>
      <c r="C223" s="183" t="s">
        <v>1486</v>
      </c>
      <c r="D223" s="184">
        <v>1986</v>
      </c>
      <c r="E223" s="184"/>
      <c r="F223" s="185" t="s">
        <v>261</v>
      </c>
      <c r="G223" s="184">
        <v>9</v>
      </c>
      <c r="H223" s="184" t="s">
        <v>297</v>
      </c>
      <c r="I223" s="173">
        <v>3555.69</v>
      </c>
      <c r="J223" s="173">
        <v>3555.69</v>
      </c>
      <c r="K223" s="173">
        <v>3353.49</v>
      </c>
      <c r="L223" s="186">
        <v>294</v>
      </c>
      <c r="M223" s="184" t="s">
        <v>259</v>
      </c>
      <c r="N223" s="184" t="s">
        <v>263</v>
      </c>
      <c r="O223" s="187" t="s">
        <v>1346</v>
      </c>
      <c r="P223" s="173">
        <v>1452147.29</v>
      </c>
      <c r="Q223" s="173">
        <v>0</v>
      </c>
      <c r="R223" s="173">
        <v>0</v>
      </c>
      <c r="S223" s="173">
        <v>0</v>
      </c>
      <c r="T223" s="173">
        <v>1452147.29</v>
      </c>
      <c r="U223" s="173">
        <f t="shared" si="27"/>
        <v>408.40098265034356</v>
      </c>
      <c r="V223" s="173">
        <v>691.23011286135738</v>
      </c>
      <c r="W223" s="188">
        <v>691.23011286135738</v>
      </c>
      <c r="X223" s="188">
        <v>282.82913021101382</v>
      </c>
      <c r="Y223" s="188">
        <f t="shared" si="25"/>
        <v>282.82913021101382</v>
      </c>
      <c r="Z223" s="189">
        <v>0</v>
      </c>
      <c r="AA223" s="189">
        <v>0</v>
      </c>
      <c r="AB223" s="189">
        <v>0</v>
      </c>
      <c r="AC223" s="189">
        <v>0</v>
      </c>
      <c r="AD223" s="189">
        <v>0</v>
      </c>
      <c r="AE223" s="189">
        <v>0</v>
      </c>
      <c r="AF223" s="189">
        <v>1</v>
      </c>
      <c r="AG223" s="190">
        <f t="shared" si="30"/>
        <v>691.23011286135738</v>
      </c>
      <c r="AH223" s="189">
        <v>0</v>
      </c>
      <c r="AI223" s="189">
        <v>0</v>
      </c>
      <c r="AJ223" s="189">
        <v>0</v>
      </c>
      <c r="AK223" s="189">
        <v>0</v>
      </c>
      <c r="AL223" s="189">
        <v>0</v>
      </c>
      <c r="AM223" s="190">
        <v>0</v>
      </c>
      <c r="AN223" s="189">
        <v>0</v>
      </c>
      <c r="AO223" s="189">
        <v>0</v>
      </c>
      <c r="AP223" s="190">
        <v>0</v>
      </c>
      <c r="AQ223" s="189">
        <v>0</v>
      </c>
      <c r="AR223" s="189">
        <v>0</v>
      </c>
      <c r="AS223" s="189">
        <v>0</v>
      </c>
    </row>
    <row r="224" spans="1:45" s="182" customFormat="1" ht="36" customHeight="1" x14ac:dyDescent="0.25">
      <c r="A224" s="182">
        <v>1</v>
      </c>
      <c r="B224" s="221">
        <f>SUBTOTAL(103,$A$16:A224)</f>
        <v>206</v>
      </c>
      <c r="C224" s="183" t="s">
        <v>1487</v>
      </c>
      <c r="D224" s="184">
        <v>1984</v>
      </c>
      <c r="E224" s="184"/>
      <c r="F224" s="185" t="s">
        <v>311</v>
      </c>
      <c r="G224" s="184">
        <v>9</v>
      </c>
      <c r="H224" s="184" t="s">
        <v>296</v>
      </c>
      <c r="I224" s="173">
        <v>3925.2</v>
      </c>
      <c r="J224" s="173">
        <v>3897.5</v>
      </c>
      <c r="K224" s="173">
        <v>3897.5</v>
      </c>
      <c r="L224" s="186">
        <v>156</v>
      </c>
      <c r="M224" s="184" t="s">
        <v>259</v>
      </c>
      <c r="N224" s="184" t="s">
        <v>263</v>
      </c>
      <c r="O224" s="187" t="s">
        <v>1346</v>
      </c>
      <c r="P224" s="173">
        <v>2915220.6</v>
      </c>
      <c r="Q224" s="173">
        <v>0</v>
      </c>
      <c r="R224" s="173">
        <v>0</v>
      </c>
      <c r="S224" s="173">
        <v>0</v>
      </c>
      <c r="T224" s="173">
        <v>2915220.6</v>
      </c>
      <c r="U224" s="173">
        <f t="shared" si="27"/>
        <v>742.69351880158979</v>
      </c>
      <c r="V224" s="173">
        <v>1252.3183532049322</v>
      </c>
      <c r="W224" s="188">
        <v>1252.3183532049322</v>
      </c>
      <c r="X224" s="188">
        <v>509.62483440334245</v>
      </c>
      <c r="Y224" s="188">
        <f t="shared" si="25"/>
        <v>509.62483440334245</v>
      </c>
      <c r="Z224" s="189">
        <v>0</v>
      </c>
      <c r="AA224" s="189">
        <v>0</v>
      </c>
      <c r="AB224" s="189">
        <v>0</v>
      </c>
      <c r="AC224" s="189">
        <v>0</v>
      </c>
      <c r="AD224" s="189">
        <v>0</v>
      </c>
      <c r="AE224" s="189">
        <v>0</v>
      </c>
      <c r="AF224" s="189">
        <v>2</v>
      </c>
      <c r="AG224" s="190">
        <f t="shared" si="30"/>
        <v>1252.3183532049322</v>
      </c>
      <c r="AH224" s="189">
        <v>0</v>
      </c>
      <c r="AI224" s="189">
        <v>0</v>
      </c>
      <c r="AJ224" s="189">
        <v>0</v>
      </c>
      <c r="AK224" s="189">
        <v>0</v>
      </c>
      <c r="AL224" s="189">
        <v>0</v>
      </c>
      <c r="AM224" s="190">
        <v>0</v>
      </c>
      <c r="AN224" s="189">
        <v>0</v>
      </c>
      <c r="AO224" s="189">
        <v>0</v>
      </c>
      <c r="AP224" s="190">
        <v>0</v>
      </c>
      <c r="AQ224" s="189">
        <v>0</v>
      </c>
      <c r="AR224" s="189">
        <v>0</v>
      </c>
      <c r="AS224" s="189">
        <v>0</v>
      </c>
    </row>
    <row r="225" spans="1:45" s="182" customFormat="1" ht="36" customHeight="1" x14ac:dyDescent="0.25">
      <c r="A225" s="182">
        <v>1</v>
      </c>
      <c r="B225" s="221">
        <f>SUBTOTAL(103,$A$16:A225)</f>
        <v>207</v>
      </c>
      <c r="C225" s="183" t="s">
        <v>1488</v>
      </c>
      <c r="D225" s="184">
        <v>1984</v>
      </c>
      <c r="E225" s="184"/>
      <c r="F225" s="185" t="s">
        <v>311</v>
      </c>
      <c r="G225" s="184">
        <v>9</v>
      </c>
      <c r="H225" s="184" t="s">
        <v>305</v>
      </c>
      <c r="I225" s="173">
        <v>6500.5</v>
      </c>
      <c r="J225" s="173">
        <v>5846.6</v>
      </c>
      <c r="K225" s="173">
        <v>5846.6</v>
      </c>
      <c r="L225" s="186">
        <v>233</v>
      </c>
      <c r="M225" s="184" t="s">
        <v>259</v>
      </c>
      <c r="N225" s="184" t="s">
        <v>263</v>
      </c>
      <c r="O225" s="187" t="s">
        <v>1525</v>
      </c>
      <c r="P225" s="173">
        <v>4354761.09</v>
      </c>
      <c r="Q225" s="173">
        <v>0</v>
      </c>
      <c r="R225" s="173">
        <v>0</v>
      </c>
      <c r="S225" s="173">
        <v>0</v>
      </c>
      <c r="T225" s="173">
        <v>4354761.09</v>
      </c>
      <c r="U225" s="173">
        <f t="shared" si="27"/>
        <v>669.911712945158</v>
      </c>
      <c r="V225" s="173">
        <v>1134.2819783093607</v>
      </c>
      <c r="W225" s="188">
        <v>1134.2819783093607</v>
      </c>
      <c r="X225" s="188">
        <v>464.37026536420274</v>
      </c>
      <c r="Y225" s="188">
        <f t="shared" si="25"/>
        <v>464.37026536420274</v>
      </c>
      <c r="Z225" s="189">
        <v>0</v>
      </c>
      <c r="AA225" s="189">
        <v>0</v>
      </c>
      <c r="AB225" s="189">
        <v>0</v>
      </c>
      <c r="AC225" s="189">
        <v>0</v>
      </c>
      <c r="AD225" s="189">
        <v>0</v>
      </c>
      <c r="AE225" s="189">
        <v>0</v>
      </c>
      <c r="AF225" s="189">
        <v>3</v>
      </c>
      <c r="AG225" s="190">
        <f t="shared" si="30"/>
        <v>1134.2819783093607</v>
      </c>
      <c r="AH225" s="189">
        <v>0</v>
      </c>
      <c r="AI225" s="189">
        <v>0</v>
      </c>
      <c r="AJ225" s="189">
        <v>0</v>
      </c>
      <c r="AK225" s="189">
        <v>0</v>
      </c>
      <c r="AL225" s="189">
        <v>0</v>
      </c>
      <c r="AM225" s="190">
        <v>0</v>
      </c>
      <c r="AN225" s="189">
        <v>0</v>
      </c>
      <c r="AO225" s="189">
        <v>0</v>
      </c>
      <c r="AP225" s="190">
        <v>0</v>
      </c>
      <c r="AQ225" s="189">
        <v>0</v>
      </c>
      <c r="AR225" s="189">
        <v>0</v>
      </c>
      <c r="AS225" s="189">
        <v>0</v>
      </c>
    </row>
    <row r="226" spans="1:45" s="182" customFormat="1" ht="36" customHeight="1" x14ac:dyDescent="0.25">
      <c r="A226" s="182">
        <v>1</v>
      </c>
      <c r="B226" s="221">
        <f>SUBTOTAL(103,$A$16:A226)</f>
        <v>208</v>
      </c>
      <c r="C226" s="183" t="s">
        <v>741</v>
      </c>
      <c r="D226" s="184">
        <v>1992</v>
      </c>
      <c r="E226" s="184"/>
      <c r="F226" s="185" t="s">
        <v>311</v>
      </c>
      <c r="G226" s="184">
        <v>9</v>
      </c>
      <c r="H226" s="184" t="s">
        <v>305</v>
      </c>
      <c r="I226" s="173">
        <v>8073.1</v>
      </c>
      <c r="J226" s="173">
        <v>5829</v>
      </c>
      <c r="K226" s="173">
        <v>5829</v>
      </c>
      <c r="L226" s="186">
        <v>241</v>
      </c>
      <c r="M226" s="184" t="s">
        <v>259</v>
      </c>
      <c r="N226" s="184" t="s">
        <v>263</v>
      </c>
      <c r="O226" s="187" t="s">
        <v>768</v>
      </c>
      <c r="P226" s="173">
        <v>4557762.04</v>
      </c>
      <c r="Q226" s="173">
        <v>0</v>
      </c>
      <c r="R226" s="173">
        <v>0</v>
      </c>
      <c r="S226" s="173">
        <v>0</v>
      </c>
      <c r="T226" s="173">
        <v>4557762.04</v>
      </c>
      <c r="U226" s="173">
        <f t="shared" si="27"/>
        <v>564.56157362103772</v>
      </c>
      <c r="V226" s="173">
        <v>913.32945213115158</v>
      </c>
      <c r="W226" s="188">
        <v>913.32945213115158</v>
      </c>
      <c r="X226" s="188">
        <v>348.76787851011386</v>
      </c>
      <c r="Y226" s="188">
        <f t="shared" si="25"/>
        <v>348.76787851011386</v>
      </c>
      <c r="Z226" s="189">
        <v>0</v>
      </c>
      <c r="AA226" s="189">
        <v>0</v>
      </c>
      <c r="AB226" s="189">
        <v>0</v>
      </c>
      <c r="AC226" s="189">
        <v>0</v>
      </c>
      <c r="AD226" s="189">
        <v>0</v>
      </c>
      <c r="AE226" s="189">
        <v>0</v>
      </c>
      <c r="AF226" s="189">
        <v>3</v>
      </c>
      <c r="AG226" s="190">
        <f t="shared" si="30"/>
        <v>913.32945213115158</v>
      </c>
      <c r="AH226" s="189">
        <v>0</v>
      </c>
      <c r="AI226" s="189">
        <v>0</v>
      </c>
      <c r="AJ226" s="189">
        <v>0</v>
      </c>
      <c r="AK226" s="189">
        <v>0</v>
      </c>
      <c r="AL226" s="189">
        <v>0</v>
      </c>
      <c r="AM226" s="190">
        <v>0</v>
      </c>
      <c r="AN226" s="189">
        <v>0</v>
      </c>
      <c r="AO226" s="189">
        <v>0</v>
      </c>
      <c r="AP226" s="190">
        <v>0</v>
      </c>
      <c r="AQ226" s="189">
        <v>0</v>
      </c>
      <c r="AR226" s="189">
        <v>0</v>
      </c>
      <c r="AS226" s="189">
        <v>0</v>
      </c>
    </row>
    <row r="227" spans="1:45" s="182" customFormat="1" ht="36" customHeight="1" x14ac:dyDescent="0.25">
      <c r="A227" s="182">
        <v>1</v>
      </c>
      <c r="B227" s="221">
        <f>SUBTOTAL(103,$A$16:A227)</f>
        <v>209</v>
      </c>
      <c r="C227" s="183" t="s">
        <v>744</v>
      </c>
      <c r="D227" s="184">
        <v>1994</v>
      </c>
      <c r="E227" s="184"/>
      <c r="F227" s="185" t="s">
        <v>311</v>
      </c>
      <c r="G227" s="184">
        <v>9</v>
      </c>
      <c r="H227" s="184" t="s">
        <v>296</v>
      </c>
      <c r="I227" s="173">
        <v>4401.8</v>
      </c>
      <c r="J227" s="173">
        <v>3886.2</v>
      </c>
      <c r="K227" s="173">
        <v>3886.2</v>
      </c>
      <c r="L227" s="186">
        <v>159</v>
      </c>
      <c r="M227" s="184" t="s">
        <v>259</v>
      </c>
      <c r="N227" s="184" t="s">
        <v>263</v>
      </c>
      <c r="O227" s="187" t="s">
        <v>770</v>
      </c>
      <c r="P227" s="173">
        <v>3054448.7</v>
      </c>
      <c r="Q227" s="173">
        <v>0</v>
      </c>
      <c r="R227" s="173">
        <v>0</v>
      </c>
      <c r="S227" s="173">
        <v>0</v>
      </c>
      <c r="T227" s="173">
        <v>3054448.7</v>
      </c>
      <c r="U227" s="173">
        <f t="shared" si="27"/>
        <v>693.90901449407068</v>
      </c>
      <c r="V227" s="173">
        <v>1116.7249761461219</v>
      </c>
      <c r="W227" s="188">
        <v>1116.7249761461219</v>
      </c>
      <c r="X227" s="188">
        <v>422.81596165205121</v>
      </c>
      <c r="Y227" s="188">
        <f t="shared" si="25"/>
        <v>422.81596165205121</v>
      </c>
      <c r="Z227" s="189">
        <v>0</v>
      </c>
      <c r="AA227" s="189">
        <v>0</v>
      </c>
      <c r="AB227" s="189">
        <v>0</v>
      </c>
      <c r="AC227" s="189">
        <v>0</v>
      </c>
      <c r="AD227" s="189">
        <v>0</v>
      </c>
      <c r="AE227" s="189">
        <v>0</v>
      </c>
      <c r="AF227" s="189">
        <v>2</v>
      </c>
      <c r="AG227" s="190">
        <f t="shared" si="30"/>
        <v>1116.7249761461219</v>
      </c>
      <c r="AH227" s="189">
        <v>0</v>
      </c>
      <c r="AI227" s="189">
        <v>0</v>
      </c>
      <c r="AJ227" s="189">
        <v>0</v>
      </c>
      <c r="AK227" s="189">
        <v>0</v>
      </c>
      <c r="AL227" s="189">
        <v>0</v>
      </c>
      <c r="AM227" s="190">
        <v>0</v>
      </c>
      <c r="AN227" s="189">
        <v>0</v>
      </c>
      <c r="AO227" s="189">
        <v>0</v>
      </c>
      <c r="AP227" s="190">
        <v>0</v>
      </c>
      <c r="AQ227" s="189">
        <v>0</v>
      </c>
      <c r="AR227" s="189">
        <v>0</v>
      </c>
      <c r="AS227" s="189">
        <v>0</v>
      </c>
    </row>
    <row r="228" spans="1:45" s="182" customFormat="1" ht="36" customHeight="1" x14ac:dyDescent="0.25">
      <c r="A228" s="182">
        <v>1</v>
      </c>
      <c r="B228" s="221">
        <f>SUBTOTAL(103,$A$16:A228)</f>
        <v>210</v>
      </c>
      <c r="C228" s="183" t="s">
        <v>746</v>
      </c>
      <c r="D228" s="184">
        <v>1992</v>
      </c>
      <c r="E228" s="184"/>
      <c r="F228" s="185" t="s">
        <v>311</v>
      </c>
      <c r="G228" s="184">
        <v>9</v>
      </c>
      <c r="H228" s="184" t="s">
        <v>296</v>
      </c>
      <c r="I228" s="173">
        <v>4929.04</v>
      </c>
      <c r="J228" s="173">
        <v>3924.5</v>
      </c>
      <c r="K228" s="173">
        <v>3924.5</v>
      </c>
      <c r="L228" s="186">
        <v>180</v>
      </c>
      <c r="M228" s="184" t="s">
        <v>259</v>
      </c>
      <c r="N228" s="184" t="s">
        <v>263</v>
      </c>
      <c r="O228" s="187" t="s">
        <v>775</v>
      </c>
      <c r="P228" s="173">
        <v>3051298.6999999997</v>
      </c>
      <c r="Q228" s="173">
        <v>0</v>
      </c>
      <c r="R228" s="173">
        <v>0</v>
      </c>
      <c r="S228" s="173">
        <v>0</v>
      </c>
      <c r="T228" s="173">
        <v>3051298.6999999997</v>
      </c>
      <c r="U228" s="173">
        <f t="shared" si="27"/>
        <v>619.04522990278019</v>
      </c>
      <c r="V228" s="173">
        <v>997.27330271208996</v>
      </c>
      <c r="W228" s="188">
        <v>997.27330271208996</v>
      </c>
      <c r="X228" s="188">
        <v>378.22807280930977</v>
      </c>
      <c r="Y228" s="188">
        <f t="shared" si="25"/>
        <v>378.22807280930977</v>
      </c>
      <c r="Z228" s="189">
        <v>0</v>
      </c>
      <c r="AA228" s="189">
        <v>0</v>
      </c>
      <c r="AB228" s="189">
        <v>0</v>
      </c>
      <c r="AC228" s="189">
        <v>0</v>
      </c>
      <c r="AD228" s="189">
        <v>0</v>
      </c>
      <c r="AE228" s="189">
        <v>0</v>
      </c>
      <c r="AF228" s="189">
        <v>2</v>
      </c>
      <c r="AG228" s="190">
        <f t="shared" si="30"/>
        <v>997.27330271208996</v>
      </c>
      <c r="AH228" s="189">
        <v>0</v>
      </c>
      <c r="AI228" s="189">
        <v>0</v>
      </c>
      <c r="AJ228" s="189">
        <v>0</v>
      </c>
      <c r="AK228" s="189">
        <v>0</v>
      </c>
      <c r="AL228" s="189">
        <v>0</v>
      </c>
      <c r="AM228" s="190">
        <v>0</v>
      </c>
      <c r="AN228" s="189">
        <v>0</v>
      </c>
      <c r="AO228" s="189">
        <v>0</v>
      </c>
      <c r="AP228" s="190">
        <v>0</v>
      </c>
      <c r="AQ228" s="189">
        <v>0</v>
      </c>
      <c r="AR228" s="189">
        <v>0</v>
      </c>
      <c r="AS228" s="189">
        <v>0</v>
      </c>
    </row>
    <row r="229" spans="1:45" s="182" customFormat="1" ht="36" customHeight="1" x14ac:dyDescent="0.25">
      <c r="A229" s="182">
        <v>1</v>
      </c>
      <c r="B229" s="221">
        <f>SUBTOTAL(103,$A$16:A229)</f>
        <v>211</v>
      </c>
      <c r="C229" s="183" t="s">
        <v>742</v>
      </c>
      <c r="D229" s="184">
        <v>1993</v>
      </c>
      <c r="E229" s="184"/>
      <c r="F229" s="185" t="s">
        <v>311</v>
      </c>
      <c r="G229" s="184">
        <v>9</v>
      </c>
      <c r="H229" s="184" t="s">
        <v>301</v>
      </c>
      <c r="I229" s="197">
        <v>11047.1</v>
      </c>
      <c r="J229" s="197">
        <v>7851.2</v>
      </c>
      <c r="K229" s="197">
        <v>7851.2</v>
      </c>
      <c r="L229" s="186">
        <v>267</v>
      </c>
      <c r="M229" s="184" t="s">
        <v>259</v>
      </c>
      <c r="N229" s="184" t="s">
        <v>263</v>
      </c>
      <c r="O229" s="187" t="s">
        <v>774</v>
      </c>
      <c r="P229" s="173">
        <v>123350.33</v>
      </c>
      <c r="Q229" s="173">
        <v>0</v>
      </c>
      <c r="R229" s="173">
        <v>0</v>
      </c>
      <c r="S229" s="173">
        <v>0</v>
      </c>
      <c r="T229" s="173">
        <v>123350.33</v>
      </c>
      <c r="U229" s="173">
        <f t="shared" si="27"/>
        <v>11.16585619755411</v>
      </c>
      <c r="V229" s="173">
        <v>11.16585619755411</v>
      </c>
      <c r="W229" s="188">
        <v>11.16585619755411</v>
      </c>
      <c r="X229" s="188">
        <v>0</v>
      </c>
      <c r="Y229" s="188">
        <f t="shared" si="25"/>
        <v>0</v>
      </c>
      <c r="Z229" s="189">
        <v>0</v>
      </c>
      <c r="AA229" s="189">
        <v>0</v>
      </c>
      <c r="AB229" s="189">
        <v>0</v>
      </c>
      <c r="AC229" s="189">
        <v>0</v>
      </c>
      <c r="AD229" s="189">
        <v>0</v>
      </c>
      <c r="AE229" s="189">
        <v>0</v>
      </c>
      <c r="AF229" s="189">
        <v>0</v>
      </c>
      <c r="AG229" s="190">
        <v>0</v>
      </c>
      <c r="AH229" s="189">
        <v>0</v>
      </c>
      <c r="AI229" s="189">
        <v>0</v>
      </c>
      <c r="AJ229" s="189">
        <v>0</v>
      </c>
      <c r="AK229" s="189">
        <v>0</v>
      </c>
      <c r="AL229" s="189">
        <v>0</v>
      </c>
      <c r="AM229" s="190">
        <v>0</v>
      </c>
      <c r="AN229" s="189">
        <v>0</v>
      </c>
      <c r="AO229" s="189">
        <v>0</v>
      </c>
      <c r="AP229" s="190">
        <v>0</v>
      </c>
      <c r="AQ229" s="189">
        <v>0</v>
      </c>
      <c r="AR229" s="189">
        <v>0</v>
      </c>
      <c r="AS229" s="189">
        <v>0</v>
      </c>
    </row>
    <row r="230" spans="1:45" s="182" customFormat="1" ht="36" customHeight="1" x14ac:dyDescent="0.25">
      <c r="A230" s="182">
        <v>1</v>
      </c>
      <c r="B230" s="221">
        <f>SUBTOTAL(103,$A$16:A230)</f>
        <v>212</v>
      </c>
      <c r="C230" s="183" t="s">
        <v>747</v>
      </c>
      <c r="D230" s="184">
        <v>1990</v>
      </c>
      <c r="E230" s="184"/>
      <c r="F230" s="185" t="s">
        <v>261</v>
      </c>
      <c r="G230" s="184">
        <v>9</v>
      </c>
      <c r="H230" s="184" t="s">
        <v>297</v>
      </c>
      <c r="I230" s="197">
        <v>5846.4</v>
      </c>
      <c r="J230" s="197">
        <v>4863.8999999999996</v>
      </c>
      <c r="K230" s="197">
        <v>4863.8999999999996</v>
      </c>
      <c r="L230" s="186">
        <v>374</v>
      </c>
      <c r="M230" s="184" t="s">
        <v>259</v>
      </c>
      <c r="N230" s="184" t="s">
        <v>263</v>
      </c>
      <c r="O230" s="187" t="s">
        <v>776</v>
      </c>
      <c r="P230" s="173">
        <v>1765429.7</v>
      </c>
      <c r="Q230" s="173">
        <v>0</v>
      </c>
      <c r="R230" s="173">
        <v>0</v>
      </c>
      <c r="S230" s="173">
        <v>0</v>
      </c>
      <c r="T230" s="173">
        <v>1765429.7</v>
      </c>
      <c r="U230" s="173">
        <f t="shared" si="27"/>
        <v>301.96868158182815</v>
      </c>
      <c r="V230" s="173">
        <v>420.39545703338808</v>
      </c>
      <c r="W230" s="188">
        <v>420.39545703338808</v>
      </c>
      <c r="X230" s="188">
        <v>118.42677545155993</v>
      </c>
      <c r="Y230" s="188">
        <f t="shared" si="25"/>
        <v>118.42677545155993</v>
      </c>
      <c r="Z230" s="189">
        <v>0</v>
      </c>
      <c r="AA230" s="189">
        <v>0</v>
      </c>
      <c r="AB230" s="189">
        <v>0</v>
      </c>
      <c r="AC230" s="189">
        <v>0</v>
      </c>
      <c r="AD230" s="189">
        <v>0</v>
      </c>
      <c r="AE230" s="189">
        <v>0</v>
      </c>
      <c r="AF230" s="189">
        <v>1</v>
      </c>
      <c r="AG230" s="190">
        <f t="shared" ref="AG230:AG231" si="31">2457800*AF230/I230</f>
        <v>420.39545703338808</v>
      </c>
      <c r="AH230" s="189">
        <v>0</v>
      </c>
      <c r="AI230" s="189">
        <v>0</v>
      </c>
      <c r="AJ230" s="189">
        <v>0</v>
      </c>
      <c r="AK230" s="189">
        <v>0</v>
      </c>
      <c r="AL230" s="189">
        <v>0</v>
      </c>
      <c r="AM230" s="190">
        <v>0</v>
      </c>
      <c r="AN230" s="189">
        <v>0</v>
      </c>
      <c r="AO230" s="189">
        <v>0</v>
      </c>
      <c r="AP230" s="190">
        <v>0</v>
      </c>
      <c r="AQ230" s="189">
        <v>0</v>
      </c>
      <c r="AR230" s="189">
        <v>0</v>
      </c>
      <c r="AS230" s="189">
        <v>0</v>
      </c>
    </row>
    <row r="231" spans="1:45" s="182" customFormat="1" ht="36" customHeight="1" x14ac:dyDescent="0.25">
      <c r="A231" s="182">
        <v>1</v>
      </c>
      <c r="B231" s="221">
        <f>SUBTOTAL(103,$A$16:A231)</f>
        <v>213</v>
      </c>
      <c r="C231" s="183" t="s">
        <v>1619</v>
      </c>
      <c r="D231" s="184">
        <v>1991</v>
      </c>
      <c r="E231" s="184"/>
      <c r="F231" s="185" t="s">
        <v>311</v>
      </c>
      <c r="G231" s="184">
        <v>9</v>
      </c>
      <c r="H231" s="184" t="s">
        <v>296</v>
      </c>
      <c r="I231" s="197">
        <v>5099.5</v>
      </c>
      <c r="J231" s="197">
        <v>3949.7</v>
      </c>
      <c r="K231" s="197">
        <v>3949.7</v>
      </c>
      <c r="L231" s="186">
        <v>168</v>
      </c>
      <c r="M231" s="184" t="s">
        <v>259</v>
      </c>
      <c r="N231" s="184" t="s">
        <v>263</v>
      </c>
      <c r="O231" s="187" t="s">
        <v>1620</v>
      </c>
      <c r="P231" s="173">
        <v>3250173.78</v>
      </c>
      <c r="Q231" s="173">
        <v>0</v>
      </c>
      <c r="R231" s="173">
        <v>0</v>
      </c>
      <c r="S231" s="173">
        <v>0</v>
      </c>
      <c r="T231" s="173">
        <v>3250173.78</v>
      </c>
      <c r="U231" s="173">
        <f t="shared" si="27"/>
        <v>637.35146190803016</v>
      </c>
      <c r="V231" s="173">
        <v>963.93764094519065</v>
      </c>
      <c r="W231" s="188">
        <v>963.93764094519065</v>
      </c>
      <c r="X231" s="188">
        <v>326.58617903716049</v>
      </c>
      <c r="Y231" s="188">
        <f t="shared" si="25"/>
        <v>326.58617903716049</v>
      </c>
      <c r="Z231" s="189">
        <v>0</v>
      </c>
      <c r="AA231" s="189">
        <v>0</v>
      </c>
      <c r="AB231" s="189">
        <v>0</v>
      </c>
      <c r="AC231" s="189">
        <v>0</v>
      </c>
      <c r="AD231" s="189">
        <v>0</v>
      </c>
      <c r="AE231" s="189">
        <v>0</v>
      </c>
      <c r="AF231" s="189">
        <v>2</v>
      </c>
      <c r="AG231" s="190">
        <f t="shared" si="31"/>
        <v>963.93764094519065</v>
      </c>
      <c r="AH231" s="189">
        <v>0</v>
      </c>
      <c r="AI231" s="189">
        <v>0</v>
      </c>
      <c r="AJ231" s="189">
        <v>0</v>
      </c>
      <c r="AK231" s="189">
        <v>0</v>
      </c>
      <c r="AL231" s="189">
        <v>0</v>
      </c>
      <c r="AM231" s="190">
        <v>0</v>
      </c>
      <c r="AN231" s="189">
        <v>0</v>
      </c>
      <c r="AO231" s="189">
        <v>0</v>
      </c>
      <c r="AP231" s="190">
        <v>0</v>
      </c>
      <c r="AQ231" s="189">
        <v>0</v>
      </c>
      <c r="AR231" s="189">
        <v>0</v>
      </c>
      <c r="AS231" s="189">
        <v>0</v>
      </c>
    </row>
    <row r="232" spans="1:45" s="182" customFormat="1" ht="36" customHeight="1" x14ac:dyDescent="0.25">
      <c r="A232" s="182">
        <v>1</v>
      </c>
      <c r="B232" s="221">
        <f>SUBTOTAL(103,$A$16:A232)</f>
        <v>214</v>
      </c>
      <c r="C232" s="183" t="s">
        <v>1125</v>
      </c>
      <c r="D232" s="184">
        <v>1937</v>
      </c>
      <c r="E232" s="184"/>
      <c r="F232" s="185" t="s">
        <v>261</v>
      </c>
      <c r="G232" s="184" t="s">
        <v>301</v>
      </c>
      <c r="H232" s="184" t="s">
        <v>305</v>
      </c>
      <c r="I232" s="173">
        <v>1585.9</v>
      </c>
      <c r="J232" s="173">
        <v>1585.9</v>
      </c>
      <c r="K232" s="173">
        <v>1465.1</v>
      </c>
      <c r="L232" s="186">
        <v>36</v>
      </c>
      <c r="M232" s="184" t="s">
        <v>259</v>
      </c>
      <c r="N232" s="184" t="s">
        <v>260</v>
      </c>
      <c r="O232" s="187" t="s">
        <v>262</v>
      </c>
      <c r="P232" s="173">
        <v>209545.8</v>
      </c>
      <c r="Q232" s="173">
        <v>0</v>
      </c>
      <c r="R232" s="173">
        <v>0</v>
      </c>
      <c r="S232" s="173">
        <v>0</v>
      </c>
      <c r="T232" s="173">
        <v>209545.8</v>
      </c>
      <c r="U232" s="173">
        <f t="shared" si="27"/>
        <v>132.13052525379908</v>
      </c>
      <c r="V232" s="173">
        <v>132.13052525379908</v>
      </c>
      <c r="W232" s="188">
        <v>132.13052525379908</v>
      </c>
      <c r="X232" s="188">
        <v>0</v>
      </c>
      <c r="Y232" s="188">
        <f t="shared" si="25"/>
        <v>0</v>
      </c>
      <c r="Z232" s="189">
        <v>0</v>
      </c>
      <c r="AA232" s="189">
        <v>0</v>
      </c>
      <c r="AB232" s="189">
        <v>0</v>
      </c>
      <c r="AC232" s="189">
        <v>0</v>
      </c>
      <c r="AD232" s="189">
        <v>0</v>
      </c>
      <c r="AE232" s="189">
        <v>0</v>
      </c>
      <c r="AF232" s="189">
        <v>0</v>
      </c>
      <c r="AG232" s="190">
        <v>0</v>
      </c>
      <c r="AH232" s="189">
        <v>0</v>
      </c>
      <c r="AI232" s="189">
        <v>0</v>
      </c>
      <c r="AJ232" s="189">
        <v>0</v>
      </c>
      <c r="AK232" s="189">
        <v>0</v>
      </c>
      <c r="AL232" s="189">
        <v>0</v>
      </c>
      <c r="AM232" s="190">
        <v>0</v>
      </c>
      <c r="AN232" s="189">
        <v>0</v>
      </c>
      <c r="AO232" s="189">
        <v>0</v>
      </c>
      <c r="AP232" s="190">
        <v>0</v>
      </c>
      <c r="AQ232" s="189">
        <v>0</v>
      </c>
      <c r="AR232" s="189">
        <v>0</v>
      </c>
      <c r="AS232" s="189">
        <v>0</v>
      </c>
    </row>
    <row r="233" spans="1:45" s="182" customFormat="1" ht="36" customHeight="1" x14ac:dyDescent="0.25">
      <c r="B233" s="183" t="s">
        <v>725</v>
      </c>
      <c r="C233" s="222"/>
      <c r="D233" s="184" t="s">
        <v>857</v>
      </c>
      <c r="E233" s="184" t="s">
        <v>857</v>
      </c>
      <c r="F233" s="184" t="s">
        <v>857</v>
      </c>
      <c r="G233" s="184" t="s">
        <v>857</v>
      </c>
      <c r="H233" s="184" t="s">
        <v>857</v>
      </c>
      <c r="I233" s="197">
        <f>SUM(I234:I238)</f>
        <v>38189.1</v>
      </c>
      <c r="J233" s="197">
        <f>SUM(J234:J238)</f>
        <v>33999.300000000003</v>
      </c>
      <c r="K233" s="197">
        <f>SUM(K234:K238)</f>
        <v>33586.1</v>
      </c>
      <c r="L233" s="219">
        <f>SUM(L234:L238)</f>
        <v>1569</v>
      </c>
      <c r="M233" s="184" t="s">
        <v>857</v>
      </c>
      <c r="N233" s="184" t="s">
        <v>857</v>
      </c>
      <c r="O233" s="187" t="s">
        <v>857</v>
      </c>
      <c r="P233" s="197">
        <v>11570369.789999999</v>
      </c>
      <c r="Q233" s="197">
        <v>0</v>
      </c>
      <c r="R233" s="197">
        <v>0</v>
      </c>
      <c r="S233" s="197">
        <v>0</v>
      </c>
      <c r="T233" s="197">
        <v>11570369.789999999</v>
      </c>
      <c r="U233" s="173">
        <f t="shared" ref="U233:U268" si="32">P233/I233</f>
        <v>302.975712703363</v>
      </c>
      <c r="V233" s="173">
        <f>MAX(V234:V238)</f>
        <v>5973.586655167127</v>
      </c>
      <c r="Z233" s="189"/>
      <c r="AA233" s="189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</row>
    <row r="234" spans="1:45" s="182" customFormat="1" ht="36" customHeight="1" x14ac:dyDescent="0.25">
      <c r="A234" s="182">
        <v>1</v>
      </c>
      <c r="B234" s="221">
        <f>SUBTOTAL(103,$A$16:A234)</f>
        <v>215</v>
      </c>
      <c r="C234" s="183" t="s">
        <v>368</v>
      </c>
      <c r="D234" s="184">
        <v>1977</v>
      </c>
      <c r="E234" s="184">
        <v>2016</v>
      </c>
      <c r="F234" s="185" t="s">
        <v>304</v>
      </c>
      <c r="G234" s="184">
        <v>14</v>
      </c>
      <c r="H234" s="184" t="s">
        <v>297</v>
      </c>
      <c r="I234" s="173">
        <v>4634.7</v>
      </c>
      <c r="J234" s="173">
        <v>4158.8</v>
      </c>
      <c r="K234" s="173">
        <v>3801.6</v>
      </c>
      <c r="L234" s="186">
        <v>190</v>
      </c>
      <c r="M234" s="184" t="s">
        <v>259</v>
      </c>
      <c r="N234" s="184" t="s">
        <v>263</v>
      </c>
      <c r="O234" s="187" t="s">
        <v>312</v>
      </c>
      <c r="P234" s="173">
        <v>1217400.68</v>
      </c>
      <c r="Q234" s="173">
        <v>0</v>
      </c>
      <c r="R234" s="173">
        <v>0</v>
      </c>
      <c r="S234" s="173">
        <v>0</v>
      </c>
      <c r="T234" s="173">
        <v>1217400.68</v>
      </c>
      <c r="U234" s="173">
        <f t="shared" si="32"/>
        <v>262.67086974345699</v>
      </c>
      <c r="V234" s="173">
        <v>666.84921656202141</v>
      </c>
      <c r="W234" s="188">
        <v>666.84921656202141</v>
      </c>
      <c r="X234" s="188">
        <v>404.17834681856442</v>
      </c>
      <c r="Y234" s="188">
        <f t="shared" ref="Y234:Y238" si="33">V234-U234</f>
        <v>404.17834681856442</v>
      </c>
      <c r="Z234" s="189">
        <v>0</v>
      </c>
      <c r="AA234" s="189">
        <v>0</v>
      </c>
      <c r="AB234" s="189">
        <v>0</v>
      </c>
      <c r="AC234" s="189">
        <v>0</v>
      </c>
      <c r="AD234" s="189">
        <v>0</v>
      </c>
      <c r="AE234" s="189">
        <v>0</v>
      </c>
      <c r="AF234" s="189">
        <v>0</v>
      </c>
      <c r="AG234" s="190">
        <v>0</v>
      </c>
      <c r="AH234" s="189">
        <v>346.6</v>
      </c>
      <c r="AI234" s="190">
        <f>8917.04*AH234/I234</f>
        <v>666.84921656202141</v>
      </c>
      <c r="AJ234" s="189">
        <v>0</v>
      </c>
      <c r="AK234" s="189">
        <v>0</v>
      </c>
      <c r="AL234" s="189">
        <v>0</v>
      </c>
      <c r="AM234" s="190">
        <v>0</v>
      </c>
      <c r="AN234" s="189">
        <v>0</v>
      </c>
      <c r="AO234" s="189">
        <v>0</v>
      </c>
      <c r="AP234" s="190">
        <v>0</v>
      </c>
      <c r="AQ234" s="189">
        <v>0</v>
      </c>
      <c r="AR234" s="189">
        <v>0</v>
      </c>
      <c r="AS234" s="189">
        <v>0</v>
      </c>
    </row>
    <row r="235" spans="1:45" s="182" customFormat="1" ht="36" customHeight="1" x14ac:dyDescent="0.25">
      <c r="A235" s="182">
        <v>1</v>
      </c>
      <c r="B235" s="221">
        <f>SUBTOTAL(103,$A$16:A235)</f>
        <v>216</v>
      </c>
      <c r="C235" s="183" t="s">
        <v>369</v>
      </c>
      <c r="D235" s="184">
        <v>1982</v>
      </c>
      <c r="E235" s="184">
        <v>2016</v>
      </c>
      <c r="F235" s="185" t="s">
        <v>304</v>
      </c>
      <c r="G235" s="184">
        <v>5</v>
      </c>
      <c r="H235" s="184" t="s">
        <v>344</v>
      </c>
      <c r="I235" s="173">
        <v>3913.2</v>
      </c>
      <c r="J235" s="173">
        <v>3443.4</v>
      </c>
      <c r="K235" s="173">
        <v>3443.4</v>
      </c>
      <c r="L235" s="186">
        <v>152</v>
      </c>
      <c r="M235" s="184" t="s">
        <v>259</v>
      </c>
      <c r="N235" s="184" t="s">
        <v>263</v>
      </c>
      <c r="O235" s="187" t="s">
        <v>312</v>
      </c>
      <c r="P235" s="173">
        <v>3757493.57</v>
      </c>
      <c r="Q235" s="173">
        <v>0</v>
      </c>
      <c r="R235" s="173">
        <v>0</v>
      </c>
      <c r="S235" s="173">
        <v>0</v>
      </c>
      <c r="T235" s="173">
        <v>3757493.57</v>
      </c>
      <c r="U235" s="173">
        <f t="shared" si="32"/>
        <v>960.20994837984256</v>
      </c>
      <c r="V235" s="173">
        <v>5973.586655167127</v>
      </c>
      <c r="W235" s="188">
        <v>5973.586655167127</v>
      </c>
      <c r="X235" s="188">
        <v>5013.3767067872841</v>
      </c>
      <c r="Y235" s="188">
        <f t="shared" si="33"/>
        <v>5013.3767067872841</v>
      </c>
      <c r="Z235" s="189">
        <v>0</v>
      </c>
      <c r="AA235" s="189">
        <v>0</v>
      </c>
      <c r="AB235" s="189">
        <v>0</v>
      </c>
      <c r="AC235" s="189">
        <v>0</v>
      </c>
      <c r="AD235" s="189">
        <v>0</v>
      </c>
      <c r="AE235" s="189">
        <v>0</v>
      </c>
      <c r="AF235" s="189">
        <v>0</v>
      </c>
      <c r="AG235" s="190">
        <v>0</v>
      </c>
      <c r="AH235" s="189">
        <v>0</v>
      </c>
      <c r="AI235" s="189">
        <v>0</v>
      </c>
      <c r="AJ235" s="189">
        <v>0</v>
      </c>
      <c r="AK235" s="189">
        <v>0</v>
      </c>
      <c r="AL235" s="189">
        <v>2995.9</v>
      </c>
      <c r="AM235" s="190">
        <f>7802.61*AL235/I235</f>
        <v>5973.586655167127</v>
      </c>
      <c r="AN235" s="189">
        <v>0</v>
      </c>
      <c r="AO235" s="189">
        <v>0</v>
      </c>
      <c r="AP235" s="190">
        <v>0</v>
      </c>
      <c r="AQ235" s="189">
        <v>0</v>
      </c>
      <c r="AR235" s="189">
        <v>0</v>
      </c>
      <c r="AS235" s="189">
        <v>0</v>
      </c>
    </row>
    <row r="236" spans="1:45" s="182" customFormat="1" ht="36" customHeight="1" x14ac:dyDescent="0.25">
      <c r="A236" s="182">
        <v>1</v>
      </c>
      <c r="B236" s="221">
        <f>SUBTOTAL(103,$A$16:A236)</f>
        <v>217</v>
      </c>
      <c r="C236" s="183" t="s">
        <v>370</v>
      </c>
      <c r="D236" s="184">
        <v>1995</v>
      </c>
      <c r="E236" s="184">
        <v>2015</v>
      </c>
      <c r="F236" s="185" t="s">
        <v>304</v>
      </c>
      <c r="G236" s="184">
        <v>9</v>
      </c>
      <c r="H236" s="184" t="s">
        <v>344</v>
      </c>
      <c r="I236" s="173">
        <v>12180.7</v>
      </c>
      <c r="J236" s="173">
        <v>10849.3</v>
      </c>
      <c r="K236" s="173">
        <v>10849.3</v>
      </c>
      <c r="L236" s="186">
        <v>500</v>
      </c>
      <c r="M236" s="184" t="s">
        <v>259</v>
      </c>
      <c r="N236" s="184" t="s">
        <v>263</v>
      </c>
      <c r="O236" s="187" t="s">
        <v>312</v>
      </c>
      <c r="P236" s="173">
        <v>174120.8</v>
      </c>
      <c r="Q236" s="173">
        <v>0</v>
      </c>
      <c r="R236" s="173">
        <v>0</v>
      </c>
      <c r="S236" s="173">
        <v>0</v>
      </c>
      <c r="T236" s="173">
        <v>174120.8</v>
      </c>
      <c r="U236" s="173">
        <f t="shared" si="32"/>
        <v>14.294810643066489</v>
      </c>
      <c r="V236" s="173">
        <v>14.294810643066489</v>
      </c>
      <c r="W236" s="188">
        <v>14.294810643066489</v>
      </c>
      <c r="X236" s="188">
        <v>0</v>
      </c>
      <c r="Y236" s="188">
        <f t="shared" si="33"/>
        <v>0</v>
      </c>
      <c r="Z236" s="189">
        <v>0</v>
      </c>
      <c r="AA236" s="189">
        <v>0</v>
      </c>
      <c r="AB236" s="189">
        <v>0</v>
      </c>
      <c r="AC236" s="189">
        <v>0</v>
      </c>
      <c r="AD236" s="189">
        <v>0</v>
      </c>
      <c r="AE236" s="189">
        <v>0</v>
      </c>
      <c r="AF236" s="189">
        <v>0</v>
      </c>
      <c r="AG236" s="190">
        <v>0</v>
      </c>
      <c r="AH236" s="189">
        <v>0</v>
      </c>
      <c r="AI236" s="189">
        <v>0</v>
      </c>
      <c r="AJ236" s="189">
        <v>0</v>
      </c>
      <c r="AK236" s="189">
        <v>0</v>
      </c>
      <c r="AL236" s="189">
        <v>0</v>
      </c>
      <c r="AM236" s="190">
        <v>0</v>
      </c>
      <c r="AN236" s="189">
        <v>0</v>
      </c>
      <c r="AO236" s="189">
        <v>0</v>
      </c>
      <c r="AP236" s="190">
        <v>0</v>
      </c>
      <c r="AQ236" s="189">
        <v>0</v>
      </c>
      <c r="AR236" s="189">
        <v>0</v>
      </c>
      <c r="AS236" s="189">
        <v>0</v>
      </c>
    </row>
    <row r="237" spans="1:45" s="182" customFormat="1" ht="36" customHeight="1" x14ac:dyDescent="0.25">
      <c r="A237" s="182">
        <v>1</v>
      </c>
      <c r="B237" s="221">
        <f>SUBTOTAL(103,$A$16:A237)</f>
        <v>218</v>
      </c>
      <c r="C237" s="183" t="s">
        <v>1504</v>
      </c>
      <c r="D237" s="184">
        <v>1981</v>
      </c>
      <c r="E237" s="184">
        <v>2015</v>
      </c>
      <c r="F237" s="185" t="s">
        <v>261</v>
      </c>
      <c r="G237" s="184">
        <v>9</v>
      </c>
      <c r="H237" s="184" t="s">
        <v>301</v>
      </c>
      <c r="I237" s="173">
        <v>8863.2999999999993</v>
      </c>
      <c r="J237" s="173">
        <v>7831.5</v>
      </c>
      <c r="K237" s="173">
        <v>7831.5</v>
      </c>
      <c r="L237" s="186">
        <v>357</v>
      </c>
      <c r="M237" s="184" t="s">
        <v>259</v>
      </c>
      <c r="N237" s="184" t="s">
        <v>263</v>
      </c>
      <c r="O237" s="187" t="s">
        <v>312</v>
      </c>
      <c r="P237" s="173">
        <v>6300657.04</v>
      </c>
      <c r="Q237" s="173">
        <v>0</v>
      </c>
      <c r="R237" s="173">
        <v>0</v>
      </c>
      <c r="S237" s="173">
        <v>0</v>
      </c>
      <c r="T237" s="173">
        <v>6300657.04</v>
      </c>
      <c r="U237" s="173">
        <f t="shared" si="32"/>
        <v>710.87033497681455</v>
      </c>
      <c r="V237" s="173">
        <v>1109.2031184773166</v>
      </c>
      <c r="W237" s="188">
        <v>1109.2031184773166</v>
      </c>
      <c r="X237" s="188">
        <v>398.33278350050205</v>
      </c>
      <c r="Y237" s="188">
        <f t="shared" si="33"/>
        <v>398.33278350050205</v>
      </c>
      <c r="Z237" s="189">
        <v>0</v>
      </c>
      <c r="AA237" s="189">
        <v>0</v>
      </c>
      <c r="AB237" s="189">
        <v>0</v>
      </c>
      <c r="AC237" s="189">
        <v>0</v>
      </c>
      <c r="AD237" s="189">
        <v>0</v>
      </c>
      <c r="AE237" s="189">
        <v>0</v>
      </c>
      <c r="AF237" s="189">
        <v>4</v>
      </c>
      <c r="AG237" s="190">
        <f>2457800*AF237/I237</f>
        <v>1109.2031184773166</v>
      </c>
      <c r="AH237" s="189">
        <v>0</v>
      </c>
      <c r="AI237" s="189">
        <v>0</v>
      </c>
      <c r="AJ237" s="189">
        <v>0</v>
      </c>
      <c r="AK237" s="189">
        <v>0</v>
      </c>
      <c r="AL237" s="189">
        <v>0</v>
      </c>
      <c r="AM237" s="190">
        <v>0</v>
      </c>
      <c r="AN237" s="189">
        <v>0</v>
      </c>
      <c r="AO237" s="189">
        <v>0</v>
      </c>
      <c r="AP237" s="190">
        <v>0</v>
      </c>
      <c r="AQ237" s="189">
        <v>0</v>
      </c>
      <c r="AR237" s="189">
        <v>0</v>
      </c>
      <c r="AS237" s="189">
        <v>0</v>
      </c>
    </row>
    <row r="238" spans="1:45" s="182" customFormat="1" ht="36" customHeight="1" x14ac:dyDescent="0.25">
      <c r="A238" s="182">
        <v>1</v>
      </c>
      <c r="B238" s="221">
        <f>SUBTOTAL(103,$A$16:A238)</f>
        <v>219</v>
      </c>
      <c r="C238" s="183" t="s">
        <v>371</v>
      </c>
      <c r="D238" s="184">
        <v>1982</v>
      </c>
      <c r="E238" s="184">
        <v>2015</v>
      </c>
      <c r="F238" s="185" t="s">
        <v>311</v>
      </c>
      <c r="G238" s="184">
        <v>9</v>
      </c>
      <c r="H238" s="184" t="s">
        <v>301</v>
      </c>
      <c r="I238" s="173">
        <v>8597.2000000000007</v>
      </c>
      <c r="J238" s="173">
        <v>7716.3</v>
      </c>
      <c r="K238" s="173">
        <v>7660.3</v>
      </c>
      <c r="L238" s="186">
        <v>370</v>
      </c>
      <c r="M238" s="184" t="s">
        <v>259</v>
      </c>
      <c r="N238" s="184" t="s">
        <v>263</v>
      </c>
      <c r="O238" s="187" t="s">
        <v>312</v>
      </c>
      <c r="P238" s="173">
        <v>120697.7</v>
      </c>
      <c r="Q238" s="173">
        <v>0</v>
      </c>
      <c r="R238" s="173">
        <v>0</v>
      </c>
      <c r="S238" s="173">
        <v>0</v>
      </c>
      <c r="T238" s="173">
        <v>120697.7</v>
      </c>
      <c r="U238" s="173">
        <f t="shared" si="32"/>
        <v>14.039187177220489</v>
      </c>
      <c r="V238" s="173">
        <v>14.039187177220489</v>
      </c>
      <c r="W238" s="188">
        <v>14.039187177220489</v>
      </c>
      <c r="X238" s="188">
        <v>0</v>
      </c>
      <c r="Y238" s="188">
        <f t="shared" si="33"/>
        <v>0</v>
      </c>
      <c r="Z238" s="189">
        <v>0</v>
      </c>
      <c r="AA238" s="189">
        <v>0</v>
      </c>
      <c r="AB238" s="189">
        <v>0</v>
      </c>
      <c r="AC238" s="189">
        <v>0</v>
      </c>
      <c r="AD238" s="189">
        <v>0</v>
      </c>
      <c r="AE238" s="189">
        <v>0</v>
      </c>
      <c r="AF238" s="189">
        <v>0</v>
      </c>
      <c r="AG238" s="190">
        <v>0</v>
      </c>
      <c r="AH238" s="189">
        <v>0</v>
      </c>
      <c r="AI238" s="189">
        <v>0</v>
      </c>
      <c r="AJ238" s="189">
        <v>0</v>
      </c>
      <c r="AK238" s="189">
        <v>0</v>
      </c>
      <c r="AL238" s="189">
        <v>0</v>
      </c>
      <c r="AM238" s="190">
        <v>0</v>
      </c>
      <c r="AN238" s="189">
        <v>0</v>
      </c>
      <c r="AO238" s="189">
        <v>0</v>
      </c>
      <c r="AP238" s="190">
        <v>0</v>
      </c>
      <c r="AQ238" s="189">
        <v>0</v>
      </c>
      <c r="AR238" s="189">
        <v>0</v>
      </c>
      <c r="AS238" s="189">
        <v>0</v>
      </c>
    </row>
    <row r="239" spans="1:45" s="182" customFormat="1" ht="36" customHeight="1" x14ac:dyDescent="0.25">
      <c r="B239" s="183" t="s">
        <v>782</v>
      </c>
      <c r="C239" s="222"/>
      <c r="D239" s="184" t="s">
        <v>857</v>
      </c>
      <c r="E239" s="184" t="s">
        <v>857</v>
      </c>
      <c r="F239" s="184" t="s">
        <v>857</v>
      </c>
      <c r="G239" s="184" t="s">
        <v>857</v>
      </c>
      <c r="H239" s="184" t="s">
        <v>857</v>
      </c>
      <c r="I239" s="197">
        <f>SUM(I240:I265)</f>
        <v>91721.91</v>
      </c>
      <c r="J239" s="197">
        <f>SUM(J240:J265)</f>
        <v>72937.19</v>
      </c>
      <c r="K239" s="197">
        <f>SUM(K240:K265)</f>
        <v>69950.03</v>
      </c>
      <c r="L239" s="219">
        <f>SUM(L240:L265)</f>
        <v>3374</v>
      </c>
      <c r="M239" s="184" t="s">
        <v>857</v>
      </c>
      <c r="N239" s="184" t="s">
        <v>857</v>
      </c>
      <c r="O239" s="187" t="s">
        <v>857</v>
      </c>
      <c r="P239" s="197">
        <v>65365711.729999989</v>
      </c>
      <c r="Q239" s="197">
        <v>0</v>
      </c>
      <c r="R239" s="197">
        <v>0</v>
      </c>
      <c r="S239" s="197">
        <v>0</v>
      </c>
      <c r="T239" s="197">
        <v>65365711.729999989</v>
      </c>
      <c r="U239" s="173">
        <f t="shared" si="32"/>
        <v>712.65100922996464</v>
      </c>
      <c r="V239" s="173">
        <f>MAX(V240:V265)</f>
        <v>8585.684180849039</v>
      </c>
      <c r="Z239" s="189"/>
      <c r="AA239" s="189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</row>
    <row r="240" spans="1:45" s="182" customFormat="1" ht="36" customHeight="1" x14ac:dyDescent="0.25">
      <c r="A240" s="182">
        <v>1</v>
      </c>
      <c r="B240" s="221">
        <f>SUBTOTAL(103,$A$16:A240)</f>
        <v>220</v>
      </c>
      <c r="C240" s="183" t="s">
        <v>589</v>
      </c>
      <c r="D240" s="184">
        <v>1987</v>
      </c>
      <c r="E240" s="184"/>
      <c r="F240" s="185" t="s">
        <v>261</v>
      </c>
      <c r="G240" s="184">
        <v>10</v>
      </c>
      <c r="H240" s="184" t="s">
        <v>297</v>
      </c>
      <c r="I240" s="173">
        <v>4253.2</v>
      </c>
      <c r="J240" s="173">
        <v>3669.9</v>
      </c>
      <c r="K240" s="173">
        <v>3245.8</v>
      </c>
      <c r="L240" s="186">
        <v>147</v>
      </c>
      <c r="M240" s="184" t="s">
        <v>259</v>
      </c>
      <c r="N240" s="184" t="s">
        <v>334</v>
      </c>
      <c r="O240" s="187" t="s">
        <v>671</v>
      </c>
      <c r="P240" s="173">
        <v>3589738.75</v>
      </c>
      <c r="Q240" s="173">
        <v>0</v>
      </c>
      <c r="R240" s="173">
        <v>0</v>
      </c>
      <c r="S240" s="173">
        <v>0</v>
      </c>
      <c r="T240" s="173">
        <v>3589738.75</v>
      </c>
      <c r="U240" s="173">
        <f t="shared" si="32"/>
        <v>844.0089226935014</v>
      </c>
      <c r="V240" s="173">
        <v>1251.6970751434214</v>
      </c>
      <c r="W240" s="188">
        <v>1251.6970751434214</v>
      </c>
      <c r="X240" s="188">
        <v>407.68815244992004</v>
      </c>
      <c r="Y240" s="188">
        <f t="shared" ref="Y240:Y265" si="34">V240-U240</f>
        <v>407.68815244992004</v>
      </c>
      <c r="Z240" s="189">
        <v>0</v>
      </c>
      <c r="AA240" s="189">
        <v>0</v>
      </c>
      <c r="AB240" s="189">
        <v>0</v>
      </c>
      <c r="AC240" s="189">
        <v>0</v>
      </c>
      <c r="AD240" s="189">
        <v>0</v>
      </c>
      <c r="AE240" s="189">
        <v>0</v>
      </c>
      <c r="AF240" s="189">
        <v>2</v>
      </c>
      <c r="AG240" s="190">
        <f>2661859*AF240/I240</f>
        <v>1251.6970751434214</v>
      </c>
      <c r="AH240" s="189">
        <v>0</v>
      </c>
      <c r="AI240" s="189">
        <v>0</v>
      </c>
      <c r="AJ240" s="189">
        <v>0</v>
      </c>
      <c r="AK240" s="189">
        <v>0</v>
      </c>
      <c r="AL240" s="189">
        <v>0</v>
      </c>
      <c r="AM240" s="190">
        <v>0</v>
      </c>
      <c r="AN240" s="189">
        <v>0</v>
      </c>
      <c r="AO240" s="189">
        <v>0</v>
      </c>
      <c r="AP240" s="190">
        <v>0</v>
      </c>
      <c r="AQ240" s="189">
        <v>0</v>
      </c>
      <c r="AR240" s="189">
        <v>0</v>
      </c>
      <c r="AS240" s="189">
        <v>0</v>
      </c>
    </row>
    <row r="241" spans="1:45" s="182" customFormat="1" ht="36" customHeight="1" x14ac:dyDescent="0.25">
      <c r="A241" s="182">
        <v>1</v>
      </c>
      <c r="B241" s="221">
        <f>SUBTOTAL(103,$A$16:A241)</f>
        <v>221</v>
      </c>
      <c r="C241" s="183" t="s">
        <v>593</v>
      </c>
      <c r="D241" s="184">
        <v>1967</v>
      </c>
      <c r="E241" s="184"/>
      <c r="F241" s="185" t="s">
        <v>261</v>
      </c>
      <c r="G241" s="184">
        <v>5</v>
      </c>
      <c r="H241" s="184" t="s">
        <v>301</v>
      </c>
      <c r="I241" s="173">
        <v>3578.24</v>
      </c>
      <c r="J241" s="173">
        <v>3300</v>
      </c>
      <c r="K241" s="173">
        <v>3012.01</v>
      </c>
      <c r="L241" s="186">
        <v>117</v>
      </c>
      <c r="M241" s="184" t="s">
        <v>259</v>
      </c>
      <c r="N241" s="184" t="s">
        <v>263</v>
      </c>
      <c r="O241" s="187" t="s">
        <v>672</v>
      </c>
      <c r="P241" s="173">
        <v>130936.07</v>
      </c>
      <c r="Q241" s="173">
        <v>0</v>
      </c>
      <c r="R241" s="173">
        <v>0</v>
      </c>
      <c r="S241" s="173">
        <v>0</v>
      </c>
      <c r="T241" s="173">
        <v>130936.07</v>
      </c>
      <c r="U241" s="173">
        <f t="shared" si="32"/>
        <v>36.592310744947241</v>
      </c>
      <c r="V241" s="173">
        <v>36.592310744947241</v>
      </c>
      <c r="W241" s="188">
        <v>36.592310744947241</v>
      </c>
      <c r="X241" s="188">
        <v>0</v>
      </c>
      <c r="Y241" s="188">
        <f t="shared" si="34"/>
        <v>0</v>
      </c>
      <c r="Z241" s="189">
        <v>0</v>
      </c>
      <c r="AA241" s="189">
        <v>0</v>
      </c>
      <c r="AB241" s="189">
        <v>0</v>
      </c>
      <c r="AC241" s="189">
        <v>0</v>
      </c>
      <c r="AD241" s="189">
        <v>0</v>
      </c>
      <c r="AE241" s="189">
        <v>0</v>
      </c>
      <c r="AF241" s="189">
        <v>0</v>
      </c>
      <c r="AG241" s="190">
        <v>0</v>
      </c>
      <c r="AH241" s="189">
        <v>0</v>
      </c>
      <c r="AI241" s="189">
        <v>0</v>
      </c>
      <c r="AJ241" s="189">
        <v>0</v>
      </c>
      <c r="AK241" s="189">
        <v>0</v>
      </c>
      <c r="AL241" s="189">
        <v>0</v>
      </c>
      <c r="AM241" s="190">
        <v>0</v>
      </c>
      <c r="AN241" s="189">
        <v>0</v>
      </c>
      <c r="AO241" s="189">
        <v>0</v>
      </c>
      <c r="AP241" s="190">
        <v>0</v>
      </c>
      <c r="AQ241" s="189">
        <v>0</v>
      </c>
      <c r="AR241" s="189">
        <v>0</v>
      </c>
      <c r="AS241" s="189">
        <v>0</v>
      </c>
    </row>
    <row r="242" spans="1:45" s="182" customFormat="1" ht="36" customHeight="1" x14ac:dyDescent="0.25">
      <c r="A242" s="182">
        <v>1</v>
      </c>
      <c r="B242" s="221">
        <f>SUBTOTAL(103,$A$16:A242)</f>
        <v>222</v>
      </c>
      <c r="C242" s="183" t="s">
        <v>594</v>
      </c>
      <c r="D242" s="184">
        <v>1965</v>
      </c>
      <c r="E242" s="184"/>
      <c r="F242" s="185" t="s">
        <v>261</v>
      </c>
      <c r="G242" s="184">
        <v>5</v>
      </c>
      <c r="H242" s="184" t="s">
        <v>296</v>
      </c>
      <c r="I242" s="173">
        <v>4985.66</v>
      </c>
      <c r="J242" s="173">
        <v>2392.1999999999998</v>
      </c>
      <c r="K242" s="173">
        <v>2300.6</v>
      </c>
      <c r="L242" s="186">
        <v>185</v>
      </c>
      <c r="M242" s="184" t="s">
        <v>259</v>
      </c>
      <c r="N242" s="184" t="s">
        <v>263</v>
      </c>
      <c r="O242" s="187" t="s">
        <v>673</v>
      </c>
      <c r="P242" s="173">
        <v>143632.79</v>
      </c>
      <c r="Q242" s="173">
        <v>0</v>
      </c>
      <c r="R242" s="173">
        <v>0</v>
      </c>
      <c r="S242" s="173">
        <v>0</v>
      </c>
      <c r="T242" s="173">
        <v>143632.79</v>
      </c>
      <c r="U242" s="173">
        <f t="shared" si="32"/>
        <v>28.809182736087099</v>
      </c>
      <c r="V242" s="173">
        <v>28.809182736087099</v>
      </c>
      <c r="W242" s="188">
        <v>28.809182736087099</v>
      </c>
      <c r="X242" s="188">
        <v>0</v>
      </c>
      <c r="Y242" s="188">
        <f t="shared" si="34"/>
        <v>0</v>
      </c>
      <c r="Z242" s="189">
        <v>0</v>
      </c>
      <c r="AA242" s="189">
        <v>0</v>
      </c>
      <c r="AB242" s="189">
        <v>0</v>
      </c>
      <c r="AC242" s="189">
        <v>0</v>
      </c>
      <c r="AD242" s="189">
        <v>0</v>
      </c>
      <c r="AE242" s="189">
        <v>0</v>
      </c>
      <c r="AF242" s="189">
        <v>0</v>
      </c>
      <c r="AG242" s="190">
        <v>0</v>
      </c>
      <c r="AH242" s="189">
        <v>0</v>
      </c>
      <c r="AI242" s="189">
        <v>0</v>
      </c>
      <c r="AJ242" s="189">
        <v>0</v>
      </c>
      <c r="AK242" s="189">
        <v>0</v>
      </c>
      <c r="AL242" s="189">
        <v>0</v>
      </c>
      <c r="AM242" s="190">
        <v>0</v>
      </c>
      <c r="AN242" s="189">
        <v>0</v>
      </c>
      <c r="AO242" s="189">
        <v>0</v>
      </c>
      <c r="AP242" s="190">
        <v>0</v>
      </c>
      <c r="AQ242" s="189">
        <v>0</v>
      </c>
      <c r="AR242" s="189">
        <v>0</v>
      </c>
      <c r="AS242" s="189">
        <v>0</v>
      </c>
    </row>
    <row r="243" spans="1:45" s="182" customFormat="1" ht="36" customHeight="1" x14ac:dyDescent="0.25">
      <c r="A243" s="182">
        <v>1</v>
      </c>
      <c r="B243" s="221">
        <f>SUBTOTAL(103,$A$16:A243)</f>
        <v>223</v>
      </c>
      <c r="C243" s="183" t="s">
        <v>597</v>
      </c>
      <c r="D243" s="184">
        <v>1993</v>
      </c>
      <c r="E243" s="184"/>
      <c r="F243" s="185" t="s">
        <v>304</v>
      </c>
      <c r="G243" s="184">
        <v>9</v>
      </c>
      <c r="H243" s="184" t="s">
        <v>296</v>
      </c>
      <c r="I243" s="173">
        <v>5060.3</v>
      </c>
      <c r="J243" s="173">
        <v>5060.3</v>
      </c>
      <c r="K243" s="173">
        <v>5060.3</v>
      </c>
      <c r="L243" s="186">
        <v>206</v>
      </c>
      <c r="M243" s="184" t="s">
        <v>259</v>
      </c>
      <c r="N243" s="184" t="s">
        <v>263</v>
      </c>
      <c r="O243" s="187" t="s">
        <v>674</v>
      </c>
      <c r="P243" s="173">
        <v>3407945.42</v>
      </c>
      <c r="Q243" s="173">
        <v>0</v>
      </c>
      <c r="R243" s="173">
        <v>0</v>
      </c>
      <c r="S243" s="173">
        <v>0</v>
      </c>
      <c r="T243" s="173">
        <v>3407945.42</v>
      </c>
      <c r="U243" s="173">
        <f t="shared" si="32"/>
        <v>673.46707112226545</v>
      </c>
      <c r="V243" s="173">
        <v>971.40485741952057</v>
      </c>
      <c r="W243" s="188">
        <v>971.40485741952057</v>
      </c>
      <c r="X243" s="188">
        <v>297.93778629725512</v>
      </c>
      <c r="Y243" s="188">
        <f t="shared" si="34"/>
        <v>297.93778629725512</v>
      </c>
      <c r="Z243" s="189">
        <v>0</v>
      </c>
      <c r="AA243" s="189">
        <v>0</v>
      </c>
      <c r="AB243" s="189">
        <v>0</v>
      </c>
      <c r="AC243" s="189">
        <v>0</v>
      </c>
      <c r="AD243" s="189">
        <v>0</v>
      </c>
      <c r="AE243" s="189">
        <v>0</v>
      </c>
      <c r="AF243" s="189">
        <v>2</v>
      </c>
      <c r="AG243" s="190">
        <f>2457800*AF243/I243</f>
        <v>971.40485741952057</v>
      </c>
      <c r="AH243" s="189">
        <v>0</v>
      </c>
      <c r="AI243" s="189">
        <v>0</v>
      </c>
      <c r="AJ243" s="189">
        <v>0</v>
      </c>
      <c r="AK243" s="189">
        <v>0</v>
      </c>
      <c r="AL243" s="189">
        <v>0</v>
      </c>
      <c r="AM243" s="190">
        <v>0</v>
      </c>
      <c r="AN243" s="189">
        <v>0</v>
      </c>
      <c r="AO243" s="189">
        <v>0</v>
      </c>
      <c r="AP243" s="190">
        <v>0</v>
      </c>
      <c r="AQ243" s="189">
        <v>0</v>
      </c>
      <c r="AR243" s="189">
        <v>0</v>
      </c>
      <c r="AS243" s="189">
        <v>0</v>
      </c>
    </row>
    <row r="244" spans="1:45" s="182" customFormat="1" ht="36" customHeight="1" x14ac:dyDescent="0.25">
      <c r="A244" s="182">
        <v>1</v>
      </c>
      <c r="B244" s="221">
        <f>SUBTOTAL(103,$A$16:A244)</f>
        <v>224</v>
      </c>
      <c r="C244" s="183" t="s">
        <v>599</v>
      </c>
      <c r="D244" s="184">
        <v>1959</v>
      </c>
      <c r="E244" s="184"/>
      <c r="F244" s="185" t="s">
        <v>261</v>
      </c>
      <c r="G244" s="184">
        <v>2</v>
      </c>
      <c r="H244" s="184" t="s">
        <v>296</v>
      </c>
      <c r="I244" s="173">
        <v>608.20000000000005</v>
      </c>
      <c r="J244" s="173">
        <v>564.4</v>
      </c>
      <c r="K244" s="173">
        <v>525.79999999999995</v>
      </c>
      <c r="L244" s="186">
        <v>29</v>
      </c>
      <c r="M244" s="184" t="s">
        <v>259</v>
      </c>
      <c r="N244" s="184" t="s">
        <v>263</v>
      </c>
      <c r="O244" s="187" t="s">
        <v>672</v>
      </c>
      <c r="P244" s="173">
        <v>1860691.51</v>
      </c>
      <c r="Q244" s="173">
        <v>0</v>
      </c>
      <c r="R244" s="173">
        <v>0</v>
      </c>
      <c r="S244" s="173">
        <v>0</v>
      </c>
      <c r="T244" s="173">
        <v>1860691.51</v>
      </c>
      <c r="U244" s="173">
        <f t="shared" si="32"/>
        <v>3059.3415159487008</v>
      </c>
      <c r="V244" s="173">
        <v>7330.6806971390988</v>
      </c>
      <c r="W244" s="188">
        <v>7330.6806971390988</v>
      </c>
      <c r="X244" s="188">
        <v>4271.3391811903984</v>
      </c>
      <c r="Y244" s="188">
        <f t="shared" si="34"/>
        <v>4271.3391811903984</v>
      </c>
      <c r="Z244" s="189">
        <v>0</v>
      </c>
      <c r="AA244" s="189">
        <v>0</v>
      </c>
      <c r="AB244" s="189">
        <v>0</v>
      </c>
      <c r="AC244" s="189">
        <v>0</v>
      </c>
      <c r="AD244" s="189">
        <v>0</v>
      </c>
      <c r="AE244" s="189">
        <v>0</v>
      </c>
      <c r="AF244" s="189">
        <v>0</v>
      </c>
      <c r="AG244" s="190">
        <v>0</v>
      </c>
      <c r="AH244" s="189">
        <v>500</v>
      </c>
      <c r="AI244" s="190">
        <f t="shared" ref="AI244:AI246" si="35">8917.04*AH244/I244</f>
        <v>7330.6806971390988</v>
      </c>
      <c r="AJ244" s="189">
        <v>0</v>
      </c>
      <c r="AK244" s="189">
        <v>0</v>
      </c>
      <c r="AL244" s="189">
        <v>0</v>
      </c>
      <c r="AM244" s="190">
        <v>0</v>
      </c>
      <c r="AN244" s="189">
        <v>0</v>
      </c>
      <c r="AO244" s="189">
        <v>0</v>
      </c>
      <c r="AP244" s="190">
        <v>0</v>
      </c>
      <c r="AQ244" s="189">
        <v>0</v>
      </c>
      <c r="AR244" s="189">
        <v>0</v>
      </c>
      <c r="AS244" s="189">
        <v>0</v>
      </c>
    </row>
    <row r="245" spans="1:45" s="182" customFormat="1" ht="36" customHeight="1" x14ac:dyDescent="0.25">
      <c r="A245" s="182">
        <v>1</v>
      </c>
      <c r="B245" s="221">
        <f>SUBTOTAL(103,$A$16:A245)</f>
        <v>225</v>
      </c>
      <c r="C245" s="183" t="s">
        <v>602</v>
      </c>
      <c r="D245" s="184">
        <v>1965</v>
      </c>
      <c r="E245" s="184"/>
      <c r="F245" s="185" t="s">
        <v>261</v>
      </c>
      <c r="G245" s="184">
        <v>5</v>
      </c>
      <c r="H245" s="184" t="s">
        <v>296</v>
      </c>
      <c r="I245" s="173">
        <v>2026.2</v>
      </c>
      <c r="J245" s="173">
        <v>1684.6</v>
      </c>
      <c r="K245" s="173">
        <v>1684.6</v>
      </c>
      <c r="L245" s="186">
        <v>76</v>
      </c>
      <c r="M245" s="184" t="s">
        <v>259</v>
      </c>
      <c r="N245" s="184" t="s">
        <v>263</v>
      </c>
      <c r="O245" s="187" t="s">
        <v>674</v>
      </c>
      <c r="P245" s="173">
        <v>2404378.48</v>
      </c>
      <c r="Q245" s="173">
        <v>0</v>
      </c>
      <c r="R245" s="173">
        <v>0</v>
      </c>
      <c r="S245" s="173">
        <v>0</v>
      </c>
      <c r="T245" s="173">
        <v>2404378.48</v>
      </c>
      <c r="U245" s="173">
        <f t="shared" si="32"/>
        <v>1186.6442009673281</v>
      </c>
      <c r="V245" s="173">
        <v>2383.510445168296</v>
      </c>
      <c r="W245" s="188">
        <v>2383.510445168296</v>
      </c>
      <c r="X245" s="188">
        <v>1196.8662442009679</v>
      </c>
      <c r="Y245" s="188">
        <f t="shared" si="34"/>
        <v>1196.8662442009679</v>
      </c>
      <c r="Z245" s="189">
        <v>0</v>
      </c>
      <c r="AA245" s="189">
        <v>0</v>
      </c>
      <c r="AB245" s="189">
        <v>0</v>
      </c>
      <c r="AC245" s="189">
        <v>0</v>
      </c>
      <c r="AD245" s="189">
        <v>0</v>
      </c>
      <c r="AE245" s="189">
        <v>0</v>
      </c>
      <c r="AF245" s="189">
        <v>0</v>
      </c>
      <c r="AG245" s="190">
        <v>0</v>
      </c>
      <c r="AH245" s="189">
        <v>541.6</v>
      </c>
      <c r="AI245" s="190">
        <f t="shared" si="35"/>
        <v>2383.510445168296</v>
      </c>
      <c r="AJ245" s="189">
        <v>0</v>
      </c>
      <c r="AK245" s="189">
        <v>0</v>
      </c>
      <c r="AL245" s="189">
        <v>0</v>
      </c>
      <c r="AM245" s="190">
        <v>0</v>
      </c>
      <c r="AN245" s="189">
        <v>0</v>
      </c>
      <c r="AO245" s="189">
        <v>0</v>
      </c>
      <c r="AP245" s="190">
        <v>0</v>
      </c>
      <c r="AQ245" s="189">
        <v>0</v>
      </c>
      <c r="AR245" s="189">
        <v>0</v>
      </c>
      <c r="AS245" s="189">
        <v>0</v>
      </c>
    </row>
    <row r="246" spans="1:45" s="182" customFormat="1" ht="36" customHeight="1" x14ac:dyDescent="0.25">
      <c r="A246" s="182">
        <v>1</v>
      </c>
      <c r="B246" s="221">
        <f>SUBTOTAL(103,$A$16:A246)</f>
        <v>226</v>
      </c>
      <c r="C246" s="183" t="s">
        <v>603</v>
      </c>
      <c r="D246" s="184">
        <v>1963</v>
      </c>
      <c r="E246" s="184"/>
      <c r="F246" s="185" t="s">
        <v>261</v>
      </c>
      <c r="G246" s="184">
        <v>2</v>
      </c>
      <c r="H246" s="184" t="s">
        <v>296</v>
      </c>
      <c r="I246" s="173">
        <v>429.2</v>
      </c>
      <c r="J246" s="173">
        <v>389</v>
      </c>
      <c r="K246" s="173">
        <v>389</v>
      </c>
      <c r="L246" s="186">
        <v>13</v>
      </c>
      <c r="M246" s="184" t="s">
        <v>259</v>
      </c>
      <c r="N246" s="184" t="s">
        <v>263</v>
      </c>
      <c r="O246" s="187" t="s">
        <v>675</v>
      </c>
      <c r="P246" s="173">
        <v>1323171.2200000002</v>
      </c>
      <c r="Q246" s="173">
        <v>0</v>
      </c>
      <c r="R246" s="173">
        <v>0</v>
      </c>
      <c r="S246" s="173">
        <v>0</v>
      </c>
      <c r="T246" s="173">
        <v>1323171.2200000002</v>
      </c>
      <c r="U246" s="173">
        <f t="shared" si="32"/>
        <v>3082.8779589934766</v>
      </c>
      <c r="V246" s="173">
        <v>8127.5536999068045</v>
      </c>
      <c r="W246" s="188">
        <v>8127.5536999068045</v>
      </c>
      <c r="X246" s="188">
        <v>5044.6757409133279</v>
      </c>
      <c r="Y246" s="188">
        <f t="shared" si="34"/>
        <v>5044.6757409133279</v>
      </c>
      <c r="Z246" s="189">
        <v>0</v>
      </c>
      <c r="AA246" s="189">
        <v>0</v>
      </c>
      <c r="AB246" s="189">
        <v>0</v>
      </c>
      <c r="AC246" s="189">
        <v>0</v>
      </c>
      <c r="AD246" s="189">
        <v>0</v>
      </c>
      <c r="AE246" s="189">
        <v>0</v>
      </c>
      <c r="AF246" s="189">
        <v>0</v>
      </c>
      <c r="AG246" s="190">
        <v>0</v>
      </c>
      <c r="AH246" s="189">
        <v>391.2</v>
      </c>
      <c r="AI246" s="190">
        <f t="shared" si="35"/>
        <v>8127.5536999068045</v>
      </c>
      <c r="AJ246" s="189">
        <v>0</v>
      </c>
      <c r="AK246" s="189">
        <v>0</v>
      </c>
      <c r="AL246" s="189">
        <v>0</v>
      </c>
      <c r="AM246" s="190">
        <v>0</v>
      </c>
      <c r="AN246" s="189">
        <v>0</v>
      </c>
      <c r="AO246" s="189">
        <v>0</v>
      </c>
      <c r="AP246" s="190">
        <v>0</v>
      </c>
      <c r="AQ246" s="189">
        <v>0</v>
      </c>
      <c r="AR246" s="189">
        <v>0</v>
      </c>
      <c r="AS246" s="189">
        <v>0</v>
      </c>
    </row>
    <row r="247" spans="1:45" s="182" customFormat="1" ht="36" customHeight="1" x14ac:dyDescent="0.25">
      <c r="A247" s="182">
        <v>1</v>
      </c>
      <c r="B247" s="221">
        <f>SUBTOTAL(103,$A$16:A247)</f>
        <v>227</v>
      </c>
      <c r="C247" s="183" t="s">
        <v>604</v>
      </c>
      <c r="D247" s="184">
        <v>1987</v>
      </c>
      <c r="E247" s="184"/>
      <c r="F247" s="185" t="s">
        <v>261</v>
      </c>
      <c r="G247" s="184">
        <v>9</v>
      </c>
      <c r="H247" s="184" t="s">
        <v>296</v>
      </c>
      <c r="I247" s="173">
        <v>7472.7</v>
      </c>
      <c r="J247" s="173">
        <v>3451.84</v>
      </c>
      <c r="K247" s="173">
        <v>3451.84</v>
      </c>
      <c r="L247" s="186">
        <v>160</v>
      </c>
      <c r="M247" s="184" t="s">
        <v>259</v>
      </c>
      <c r="N247" s="184" t="s">
        <v>276</v>
      </c>
      <c r="O247" s="187" t="s">
        <v>262</v>
      </c>
      <c r="P247" s="173">
        <v>1623216.35</v>
      </c>
      <c r="Q247" s="173">
        <v>0</v>
      </c>
      <c r="R247" s="173">
        <v>0</v>
      </c>
      <c r="S247" s="173">
        <v>0</v>
      </c>
      <c r="T247" s="173">
        <v>1623216.35</v>
      </c>
      <c r="U247" s="173">
        <f t="shared" si="32"/>
        <v>217.2195257403616</v>
      </c>
      <c r="V247" s="173">
        <v>328.90387677813908</v>
      </c>
      <c r="W247" s="188">
        <v>328.90387677813908</v>
      </c>
      <c r="X247" s="188">
        <v>111.68435103777747</v>
      </c>
      <c r="Y247" s="188">
        <f t="shared" si="34"/>
        <v>111.68435103777747</v>
      </c>
      <c r="Z247" s="189">
        <v>0</v>
      </c>
      <c r="AA247" s="189">
        <v>0</v>
      </c>
      <c r="AB247" s="189">
        <v>0</v>
      </c>
      <c r="AC247" s="189">
        <v>0</v>
      </c>
      <c r="AD247" s="189">
        <v>0</v>
      </c>
      <c r="AE247" s="189">
        <v>0</v>
      </c>
      <c r="AF247" s="189">
        <v>1</v>
      </c>
      <c r="AG247" s="190">
        <f>2457800*AF247/I247</f>
        <v>328.90387677813908</v>
      </c>
      <c r="AH247" s="189">
        <v>0</v>
      </c>
      <c r="AI247" s="189">
        <v>0</v>
      </c>
      <c r="AJ247" s="189">
        <v>0</v>
      </c>
      <c r="AK247" s="189">
        <v>0</v>
      </c>
      <c r="AL247" s="189">
        <v>0</v>
      </c>
      <c r="AM247" s="190">
        <v>0</v>
      </c>
      <c r="AN247" s="189">
        <v>0</v>
      </c>
      <c r="AO247" s="189">
        <v>0</v>
      </c>
      <c r="AP247" s="190">
        <v>0</v>
      </c>
      <c r="AQ247" s="189">
        <v>0</v>
      </c>
      <c r="AR247" s="189">
        <v>0</v>
      </c>
      <c r="AS247" s="189">
        <v>0</v>
      </c>
    </row>
    <row r="248" spans="1:45" s="182" customFormat="1" ht="36" customHeight="1" x14ac:dyDescent="0.25">
      <c r="A248" s="182">
        <v>1</v>
      </c>
      <c r="B248" s="221">
        <f>SUBTOTAL(103,$A$16:A248)</f>
        <v>228</v>
      </c>
      <c r="C248" s="183" t="s">
        <v>606</v>
      </c>
      <c r="D248" s="184">
        <v>1917</v>
      </c>
      <c r="E248" s="184"/>
      <c r="F248" s="185" t="s">
        <v>261</v>
      </c>
      <c r="G248" s="184">
        <v>2</v>
      </c>
      <c r="H248" s="184" t="s">
        <v>297</v>
      </c>
      <c r="I248" s="173">
        <v>237.3</v>
      </c>
      <c r="J248" s="173">
        <v>207.2</v>
      </c>
      <c r="K248" s="173">
        <v>207.2</v>
      </c>
      <c r="L248" s="186">
        <v>13</v>
      </c>
      <c r="M248" s="184" t="s">
        <v>259</v>
      </c>
      <c r="N248" s="184" t="s">
        <v>260</v>
      </c>
      <c r="O248" s="187" t="s">
        <v>262</v>
      </c>
      <c r="P248" s="173">
        <v>833755.4800000001</v>
      </c>
      <c r="Q248" s="173">
        <v>0</v>
      </c>
      <c r="R248" s="173">
        <v>0</v>
      </c>
      <c r="S248" s="173">
        <v>0</v>
      </c>
      <c r="T248" s="173">
        <v>833755.4800000001</v>
      </c>
      <c r="U248" s="173">
        <f t="shared" si="32"/>
        <v>3513.5081331647707</v>
      </c>
      <c r="V248" s="173">
        <v>8112.8905857564268</v>
      </c>
      <c r="W248" s="188">
        <v>8112.8905857564268</v>
      </c>
      <c r="X248" s="188">
        <v>4599.3824525916561</v>
      </c>
      <c r="Y248" s="188">
        <f t="shared" si="34"/>
        <v>4599.3824525916561</v>
      </c>
      <c r="Z248" s="189">
        <v>0</v>
      </c>
      <c r="AA248" s="189">
        <v>0</v>
      </c>
      <c r="AB248" s="189">
        <v>0</v>
      </c>
      <c r="AC248" s="189">
        <v>0</v>
      </c>
      <c r="AD248" s="189">
        <v>0</v>
      </c>
      <c r="AE248" s="189">
        <v>0</v>
      </c>
      <c r="AF248" s="189">
        <v>0</v>
      </c>
      <c r="AG248" s="190">
        <v>0</v>
      </c>
      <c r="AH248" s="189">
        <v>215.9</v>
      </c>
      <c r="AI248" s="190">
        <f t="shared" ref="AI248:AI253" si="36">8917.04*AH248/I248</f>
        <v>8112.8905857564268</v>
      </c>
      <c r="AJ248" s="189">
        <v>0</v>
      </c>
      <c r="AK248" s="189">
        <v>0</v>
      </c>
      <c r="AL248" s="189">
        <v>0</v>
      </c>
      <c r="AM248" s="190">
        <v>0</v>
      </c>
      <c r="AN248" s="189">
        <v>0</v>
      </c>
      <c r="AO248" s="189">
        <v>0</v>
      </c>
      <c r="AP248" s="190">
        <v>0</v>
      </c>
      <c r="AQ248" s="189">
        <v>0</v>
      </c>
      <c r="AR248" s="189">
        <v>0</v>
      </c>
      <c r="AS248" s="189">
        <v>0</v>
      </c>
    </row>
    <row r="249" spans="1:45" s="182" customFormat="1" ht="36" customHeight="1" x14ac:dyDescent="0.25">
      <c r="A249" s="182">
        <v>1</v>
      </c>
      <c r="B249" s="221">
        <f>SUBTOTAL(103,$A$16:A249)</f>
        <v>229</v>
      </c>
      <c r="C249" s="183" t="s">
        <v>610</v>
      </c>
      <c r="D249" s="184">
        <v>1972</v>
      </c>
      <c r="E249" s="184"/>
      <c r="F249" s="185" t="s">
        <v>261</v>
      </c>
      <c r="G249" s="184">
        <v>5</v>
      </c>
      <c r="H249" s="184" t="s">
        <v>297</v>
      </c>
      <c r="I249" s="173">
        <v>1651.99</v>
      </c>
      <c r="J249" s="173">
        <v>1219.19</v>
      </c>
      <c r="K249" s="173">
        <v>1219.19</v>
      </c>
      <c r="L249" s="186">
        <v>231</v>
      </c>
      <c r="M249" s="184" t="s">
        <v>259</v>
      </c>
      <c r="N249" s="184" t="s">
        <v>334</v>
      </c>
      <c r="O249" s="187" t="s">
        <v>676</v>
      </c>
      <c r="P249" s="173">
        <v>1500690.63</v>
      </c>
      <c r="Q249" s="173">
        <v>0</v>
      </c>
      <c r="R249" s="173">
        <v>0</v>
      </c>
      <c r="S249" s="173">
        <v>0</v>
      </c>
      <c r="T249" s="173">
        <v>1500690.63</v>
      </c>
      <c r="U249" s="173">
        <f t="shared" si="32"/>
        <v>908.41387054401048</v>
      </c>
      <c r="V249" s="173">
        <v>3049.7325044340464</v>
      </c>
      <c r="W249" s="188">
        <v>3049.7325044340464</v>
      </c>
      <c r="X249" s="188">
        <v>2141.3186338900359</v>
      </c>
      <c r="Y249" s="188">
        <f t="shared" si="34"/>
        <v>2141.3186338900359</v>
      </c>
      <c r="Z249" s="189">
        <v>0</v>
      </c>
      <c r="AA249" s="189">
        <v>0</v>
      </c>
      <c r="AB249" s="189">
        <v>0</v>
      </c>
      <c r="AC249" s="189">
        <v>0</v>
      </c>
      <c r="AD249" s="189">
        <v>0</v>
      </c>
      <c r="AE249" s="189">
        <v>0</v>
      </c>
      <c r="AF249" s="189">
        <v>0</v>
      </c>
      <c r="AG249" s="190">
        <v>0</v>
      </c>
      <c r="AH249" s="189">
        <v>565</v>
      </c>
      <c r="AI249" s="190">
        <f t="shared" si="36"/>
        <v>3049.7325044340464</v>
      </c>
      <c r="AJ249" s="189">
        <v>0</v>
      </c>
      <c r="AK249" s="189">
        <v>0</v>
      </c>
      <c r="AL249" s="189">
        <v>0</v>
      </c>
      <c r="AM249" s="190">
        <v>0</v>
      </c>
      <c r="AN249" s="189">
        <v>0</v>
      </c>
      <c r="AO249" s="189">
        <v>0</v>
      </c>
      <c r="AP249" s="190">
        <v>0</v>
      </c>
      <c r="AQ249" s="189">
        <v>0</v>
      </c>
      <c r="AR249" s="189">
        <v>0</v>
      </c>
      <c r="AS249" s="189">
        <v>0</v>
      </c>
    </row>
    <row r="250" spans="1:45" s="182" customFormat="1" ht="36" customHeight="1" x14ac:dyDescent="0.25">
      <c r="A250" s="182">
        <v>1</v>
      </c>
      <c r="B250" s="221">
        <f>SUBTOTAL(103,$A$16:A250)</f>
        <v>230</v>
      </c>
      <c r="C250" s="183" t="s">
        <v>1054</v>
      </c>
      <c r="D250" s="184">
        <v>1965</v>
      </c>
      <c r="E250" s="184"/>
      <c r="F250" s="185" t="s">
        <v>261</v>
      </c>
      <c r="G250" s="184">
        <v>5</v>
      </c>
      <c r="H250" s="184" t="s">
        <v>301</v>
      </c>
      <c r="I250" s="173">
        <v>3471.4</v>
      </c>
      <c r="J250" s="173">
        <v>3417.4</v>
      </c>
      <c r="K250" s="173">
        <v>3417.4</v>
      </c>
      <c r="L250" s="186">
        <v>208</v>
      </c>
      <c r="M250" s="184" t="s">
        <v>259</v>
      </c>
      <c r="N250" s="184" t="s">
        <v>263</v>
      </c>
      <c r="O250" s="187" t="s">
        <v>674</v>
      </c>
      <c r="P250" s="173">
        <v>4876210.959999999</v>
      </c>
      <c r="Q250" s="173">
        <v>0</v>
      </c>
      <c r="R250" s="173">
        <v>0</v>
      </c>
      <c r="S250" s="173">
        <v>0</v>
      </c>
      <c r="T250" s="173">
        <v>4876210.959999999</v>
      </c>
      <c r="U250" s="173">
        <f t="shared" si="32"/>
        <v>1404.6813850319752</v>
      </c>
      <c r="V250" s="173">
        <v>2807.6063605461773</v>
      </c>
      <c r="W250" s="188">
        <v>2807.6063605461773</v>
      </c>
      <c r="X250" s="188">
        <v>1402.9249755142021</v>
      </c>
      <c r="Y250" s="188">
        <f t="shared" si="34"/>
        <v>1402.9249755142021</v>
      </c>
      <c r="Z250" s="189">
        <v>0</v>
      </c>
      <c r="AA250" s="189">
        <v>0</v>
      </c>
      <c r="AB250" s="189">
        <v>0</v>
      </c>
      <c r="AC250" s="189">
        <v>0</v>
      </c>
      <c r="AD250" s="189">
        <v>0</v>
      </c>
      <c r="AE250" s="189">
        <v>0</v>
      </c>
      <c r="AF250" s="189">
        <v>0</v>
      </c>
      <c r="AG250" s="190">
        <v>0</v>
      </c>
      <c r="AH250" s="189">
        <v>1093</v>
      </c>
      <c r="AI250" s="190">
        <f t="shared" si="36"/>
        <v>2807.6063605461773</v>
      </c>
      <c r="AJ250" s="189">
        <v>0</v>
      </c>
      <c r="AK250" s="189">
        <v>0</v>
      </c>
      <c r="AL250" s="189">
        <v>0</v>
      </c>
      <c r="AM250" s="190">
        <v>0</v>
      </c>
      <c r="AN250" s="189">
        <v>0</v>
      </c>
      <c r="AO250" s="189">
        <v>0</v>
      </c>
      <c r="AP250" s="190">
        <v>0</v>
      </c>
      <c r="AQ250" s="189">
        <v>0</v>
      </c>
      <c r="AR250" s="189">
        <v>0</v>
      </c>
      <c r="AS250" s="189">
        <v>0</v>
      </c>
    </row>
    <row r="251" spans="1:45" s="182" customFormat="1" ht="36" customHeight="1" x14ac:dyDescent="0.25">
      <c r="A251" s="182">
        <v>1</v>
      </c>
      <c r="B251" s="221">
        <f>SUBTOTAL(103,$A$16:A251)</f>
        <v>231</v>
      </c>
      <c r="C251" s="183" t="s">
        <v>1134</v>
      </c>
      <c r="D251" s="184" t="s">
        <v>1267</v>
      </c>
      <c r="E251" s="184"/>
      <c r="F251" s="185" t="s">
        <v>304</v>
      </c>
      <c r="G251" s="184" t="s">
        <v>350</v>
      </c>
      <c r="H251" s="184" t="s">
        <v>296</v>
      </c>
      <c r="I251" s="173">
        <v>4238.3</v>
      </c>
      <c r="J251" s="173">
        <v>4238.3</v>
      </c>
      <c r="K251" s="173">
        <v>4238.3</v>
      </c>
      <c r="L251" s="186">
        <v>187</v>
      </c>
      <c r="M251" s="184" t="s">
        <v>259</v>
      </c>
      <c r="N251" s="184" t="s">
        <v>263</v>
      </c>
      <c r="O251" s="187" t="s">
        <v>1268</v>
      </c>
      <c r="P251" s="173">
        <v>978702.2</v>
      </c>
      <c r="Q251" s="173">
        <v>0</v>
      </c>
      <c r="R251" s="173">
        <v>0</v>
      </c>
      <c r="S251" s="173">
        <v>0</v>
      </c>
      <c r="T251" s="173">
        <v>978702.2</v>
      </c>
      <c r="U251" s="173">
        <f t="shared" si="32"/>
        <v>230.91857584408842</v>
      </c>
      <c r="V251" s="173">
        <v>1137.1682325460679</v>
      </c>
      <c r="W251" s="188">
        <v>1137.1682325460679</v>
      </c>
      <c r="X251" s="188">
        <v>906.24965670197946</v>
      </c>
      <c r="Y251" s="188">
        <f t="shared" si="34"/>
        <v>906.24965670197946</v>
      </c>
      <c r="Z251" s="189">
        <v>0</v>
      </c>
      <c r="AA251" s="189">
        <v>0</v>
      </c>
      <c r="AB251" s="189">
        <v>0</v>
      </c>
      <c r="AC251" s="189">
        <v>0</v>
      </c>
      <c r="AD251" s="189">
        <v>0</v>
      </c>
      <c r="AE251" s="189">
        <v>0</v>
      </c>
      <c r="AF251" s="189">
        <v>0</v>
      </c>
      <c r="AG251" s="190">
        <v>0</v>
      </c>
      <c r="AH251" s="189">
        <v>540.5</v>
      </c>
      <c r="AI251" s="190">
        <f t="shared" si="36"/>
        <v>1137.1682325460679</v>
      </c>
      <c r="AJ251" s="189">
        <v>0</v>
      </c>
      <c r="AK251" s="189">
        <v>0</v>
      </c>
      <c r="AL251" s="189">
        <v>0</v>
      </c>
      <c r="AM251" s="190">
        <v>0</v>
      </c>
      <c r="AN251" s="189">
        <v>0</v>
      </c>
      <c r="AO251" s="189">
        <v>0</v>
      </c>
      <c r="AP251" s="190">
        <v>0</v>
      </c>
      <c r="AQ251" s="189">
        <v>0</v>
      </c>
      <c r="AR251" s="189">
        <v>0</v>
      </c>
      <c r="AS251" s="189">
        <v>0</v>
      </c>
    </row>
    <row r="252" spans="1:45" s="182" customFormat="1" ht="36" customHeight="1" x14ac:dyDescent="0.25">
      <c r="A252" s="182">
        <v>1</v>
      </c>
      <c r="B252" s="221">
        <f>SUBTOTAL(103,$A$16:A252)</f>
        <v>232</v>
      </c>
      <c r="C252" s="183" t="s">
        <v>1135</v>
      </c>
      <c r="D252" s="184" t="s">
        <v>302</v>
      </c>
      <c r="E252" s="184"/>
      <c r="F252" s="185" t="s">
        <v>261</v>
      </c>
      <c r="G252" s="184" t="s">
        <v>305</v>
      </c>
      <c r="H252" s="184" t="s">
        <v>296</v>
      </c>
      <c r="I252" s="197">
        <v>1681.3</v>
      </c>
      <c r="J252" s="197">
        <v>1080.3</v>
      </c>
      <c r="K252" s="197">
        <v>1080.3</v>
      </c>
      <c r="L252" s="186">
        <v>54</v>
      </c>
      <c r="M252" s="184" t="s">
        <v>259</v>
      </c>
      <c r="N252" s="184" t="s">
        <v>263</v>
      </c>
      <c r="O252" s="187" t="s">
        <v>1269</v>
      </c>
      <c r="P252" s="173">
        <v>3006507.7</v>
      </c>
      <c r="Q252" s="173">
        <v>0</v>
      </c>
      <c r="R252" s="173">
        <v>0</v>
      </c>
      <c r="S252" s="173">
        <v>0</v>
      </c>
      <c r="T252" s="173">
        <v>3006507.7</v>
      </c>
      <c r="U252" s="173">
        <f t="shared" si="32"/>
        <v>1788.2041872360676</v>
      </c>
      <c r="V252" s="173">
        <v>3249.9754780229587</v>
      </c>
      <c r="W252" s="188">
        <v>3249.9754780229587</v>
      </c>
      <c r="X252" s="188">
        <v>1461.7712907868911</v>
      </c>
      <c r="Y252" s="188">
        <f t="shared" si="34"/>
        <v>1461.7712907868911</v>
      </c>
      <c r="Z252" s="189">
        <v>0</v>
      </c>
      <c r="AA252" s="189">
        <v>0</v>
      </c>
      <c r="AB252" s="189">
        <v>0</v>
      </c>
      <c r="AC252" s="189">
        <v>0</v>
      </c>
      <c r="AD252" s="189">
        <v>0</v>
      </c>
      <c r="AE252" s="189">
        <v>0</v>
      </c>
      <c r="AF252" s="189">
        <v>0</v>
      </c>
      <c r="AG252" s="190">
        <v>0</v>
      </c>
      <c r="AH252" s="189">
        <v>612.78</v>
      </c>
      <c r="AI252" s="190">
        <f t="shared" si="36"/>
        <v>3249.9754780229587</v>
      </c>
      <c r="AJ252" s="189">
        <v>0</v>
      </c>
      <c r="AK252" s="189">
        <v>0</v>
      </c>
      <c r="AL252" s="189">
        <v>0</v>
      </c>
      <c r="AM252" s="190">
        <v>0</v>
      </c>
      <c r="AN252" s="189">
        <v>0</v>
      </c>
      <c r="AO252" s="189">
        <v>0</v>
      </c>
      <c r="AP252" s="190">
        <v>0</v>
      </c>
      <c r="AQ252" s="189">
        <v>0</v>
      </c>
      <c r="AR252" s="189">
        <v>0</v>
      </c>
      <c r="AS252" s="189">
        <v>0</v>
      </c>
    </row>
    <row r="253" spans="1:45" s="182" customFormat="1" ht="36" customHeight="1" x14ac:dyDescent="0.25">
      <c r="A253" s="182">
        <v>1</v>
      </c>
      <c r="B253" s="221">
        <f>SUBTOTAL(103,$A$16:A253)</f>
        <v>233</v>
      </c>
      <c r="C253" s="183" t="s">
        <v>1136</v>
      </c>
      <c r="D253" s="184">
        <v>1959</v>
      </c>
      <c r="E253" s="184"/>
      <c r="F253" s="185" t="s">
        <v>261</v>
      </c>
      <c r="G253" s="184">
        <v>5</v>
      </c>
      <c r="H253" s="184" t="s">
        <v>344</v>
      </c>
      <c r="I253" s="173">
        <v>6261.25</v>
      </c>
      <c r="J253" s="173">
        <v>4642.6499999999996</v>
      </c>
      <c r="K253" s="173">
        <v>2995.37</v>
      </c>
      <c r="L253" s="186">
        <v>118</v>
      </c>
      <c r="M253" s="184" t="s">
        <v>259</v>
      </c>
      <c r="N253" s="184" t="s">
        <v>263</v>
      </c>
      <c r="O253" s="187" t="s">
        <v>1270</v>
      </c>
      <c r="P253" s="173">
        <v>8000402.0100000007</v>
      </c>
      <c r="Q253" s="173">
        <v>0</v>
      </c>
      <c r="R253" s="173">
        <v>0</v>
      </c>
      <c r="S253" s="173">
        <v>0</v>
      </c>
      <c r="T253" s="173">
        <v>8000402.0100000007</v>
      </c>
      <c r="U253" s="173">
        <f t="shared" si="32"/>
        <v>1277.7643457776005</v>
      </c>
      <c r="V253" s="173">
        <v>2251.1173402116192</v>
      </c>
      <c r="W253" s="188">
        <v>2251.1173402116192</v>
      </c>
      <c r="X253" s="188">
        <v>973.35299443401868</v>
      </c>
      <c r="Y253" s="188">
        <f t="shared" si="34"/>
        <v>973.35299443401868</v>
      </c>
      <c r="Z253" s="189">
        <v>0</v>
      </c>
      <c r="AA253" s="189">
        <v>0</v>
      </c>
      <c r="AB253" s="189">
        <v>0</v>
      </c>
      <c r="AC253" s="189">
        <v>0</v>
      </c>
      <c r="AD253" s="189">
        <v>0</v>
      </c>
      <c r="AE253" s="189">
        <v>0</v>
      </c>
      <c r="AF253" s="189">
        <v>0</v>
      </c>
      <c r="AG253" s="190">
        <v>0</v>
      </c>
      <c r="AH253" s="189">
        <v>1580.66</v>
      </c>
      <c r="AI253" s="190">
        <f t="shared" si="36"/>
        <v>2251.1173402116192</v>
      </c>
      <c r="AJ253" s="189">
        <v>0</v>
      </c>
      <c r="AK253" s="189">
        <v>0</v>
      </c>
      <c r="AL253" s="189">
        <v>0</v>
      </c>
      <c r="AM253" s="190">
        <v>0</v>
      </c>
      <c r="AN253" s="189">
        <v>0</v>
      </c>
      <c r="AO253" s="189">
        <v>0</v>
      </c>
      <c r="AP253" s="190">
        <v>0</v>
      </c>
      <c r="AQ253" s="189">
        <v>0</v>
      </c>
      <c r="AR253" s="189">
        <v>0</v>
      </c>
      <c r="AS253" s="189">
        <v>0</v>
      </c>
    </row>
    <row r="254" spans="1:45" s="182" customFormat="1" ht="36" customHeight="1" x14ac:dyDescent="0.25">
      <c r="A254" s="182">
        <v>1</v>
      </c>
      <c r="B254" s="221">
        <f>SUBTOTAL(103,$A$16:A254)</f>
        <v>234</v>
      </c>
      <c r="C254" s="183" t="s">
        <v>1137</v>
      </c>
      <c r="D254" s="184">
        <v>1956</v>
      </c>
      <c r="E254" s="184"/>
      <c r="F254" s="185" t="s">
        <v>261</v>
      </c>
      <c r="G254" s="184">
        <v>2</v>
      </c>
      <c r="H254" s="184" t="s">
        <v>296</v>
      </c>
      <c r="I254" s="173">
        <v>525.29999999999995</v>
      </c>
      <c r="J254" s="173">
        <v>480.3</v>
      </c>
      <c r="K254" s="173">
        <v>480.3</v>
      </c>
      <c r="L254" s="186">
        <v>31</v>
      </c>
      <c r="M254" s="184" t="s">
        <v>259</v>
      </c>
      <c r="N254" s="184" t="s">
        <v>263</v>
      </c>
      <c r="O254" s="187" t="s">
        <v>675</v>
      </c>
      <c r="P254" s="173">
        <v>1685713.47</v>
      </c>
      <c r="Q254" s="173">
        <v>0</v>
      </c>
      <c r="R254" s="173">
        <v>0</v>
      </c>
      <c r="S254" s="173">
        <v>0</v>
      </c>
      <c r="T254" s="173">
        <v>1685713.47</v>
      </c>
      <c r="U254" s="173">
        <f t="shared" si="32"/>
        <v>3209.0490576813254</v>
      </c>
      <c r="V254" s="173">
        <v>8585.684180849039</v>
      </c>
      <c r="W254" s="188">
        <v>8585.684180849039</v>
      </c>
      <c r="X254" s="188">
        <v>5376.6351231677136</v>
      </c>
      <c r="Y254" s="188">
        <f t="shared" si="34"/>
        <v>5376.6351231677136</v>
      </c>
      <c r="Z254" s="189">
        <v>0</v>
      </c>
      <c r="AA254" s="189">
        <v>0</v>
      </c>
      <c r="AB254" s="189">
        <v>0</v>
      </c>
      <c r="AC254" s="189">
        <v>0</v>
      </c>
      <c r="AD254" s="189">
        <v>0</v>
      </c>
      <c r="AE254" s="189">
        <v>0</v>
      </c>
      <c r="AF254" s="189">
        <v>0</v>
      </c>
      <c r="AG254" s="190">
        <v>0</v>
      </c>
      <c r="AH254" s="189">
        <v>0</v>
      </c>
      <c r="AI254" s="189">
        <v>0</v>
      </c>
      <c r="AJ254" s="189">
        <v>0</v>
      </c>
      <c r="AK254" s="189">
        <v>0</v>
      </c>
      <c r="AL254" s="189">
        <v>639.89</v>
      </c>
      <c r="AM254" s="190">
        <f>7048.18*AL254/I254</f>
        <v>8585.684180849039</v>
      </c>
      <c r="AN254" s="189">
        <v>0</v>
      </c>
      <c r="AO254" s="189">
        <v>0</v>
      </c>
      <c r="AP254" s="190">
        <v>0</v>
      </c>
      <c r="AQ254" s="189">
        <v>0</v>
      </c>
      <c r="AR254" s="189">
        <v>0</v>
      </c>
      <c r="AS254" s="189">
        <v>0</v>
      </c>
    </row>
    <row r="255" spans="1:45" s="182" customFormat="1" ht="36" customHeight="1" x14ac:dyDescent="0.25">
      <c r="A255" s="182">
        <v>1</v>
      </c>
      <c r="B255" s="221">
        <f>SUBTOTAL(103,$A$16:A255)</f>
        <v>235</v>
      </c>
      <c r="C255" s="183" t="s">
        <v>1138</v>
      </c>
      <c r="D255" s="184">
        <v>1978</v>
      </c>
      <c r="E255" s="184"/>
      <c r="F255" s="185" t="s">
        <v>261</v>
      </c>
      <c r="G255" s="184">
        <v>9</v>
      </c>
      <c r="H255" s="184" t="s">
        <v>2185</v>
      </c>
      <c r="I255" s="173">
        <v>12893.2</v>
      </c>
      <c r="J255" s="173">
        <v>12893.2</v>
      </c>
      <c r="K255" s="173">
        <v>12893.2</v>
      </c>
      <c r="L255" s="186">
        <v>493</v>
      </c>
      <c r="M255" s="184" t="s">
        <v>259</v>
      </c>
      <c r="N255" s="184" t="s">
        <v>263</v>
      </c>
      <c r="O255" s="187" t="s">
        <v>1270</v>
      </c>
      <c r="P255" s="173">
        <v>3785233.7800000003</v>
      </c>
      <c r="Q255" s="173">
        <v>0</v>
      </c>
      <c r="R255" s="173">
        <v>0</v>
      </c>
      <c r="S255" s="173">
        <v>0</v>
      </c>
      <c r="T255" s="173">
        <v>3785233.7800000003</v>
      </c>
      <c r="U255" s="173">
        <f t="shared" si="32"/>
        <v>293.58373251016042</v>
      </c>
      <c r="V255" s="173">
        <v>1323.0460645921883</v>
      </c>
      <c r="W255" s="188">
        <v>1323.0460645921883</v>
      </c>
      <c r="X255" s="188">
        <v>1029.4623320820278</v>
      </c>
      <c r="Y255" s="188">
        <f t="shared" si="34"/>
        <v>1029.4623320820278</v>
      </c>
      <c r="Z255" s="189">
        <v>0</v>
      </c>
      <c r="AA255" s="189">
        <v>0</v>
      </c>
      <c r="AB255" s="189">
        <v>0</v>
      </c>
      <c r="AC255" s="189">
        <v>0</v>
      </c>
      <c r="AD255" s="189">
        <v>0</v>
      </c>
      <c r="AE255" s="189">
        <v>0</v>
      </c>
      <c r="AF255" s="189">
        <v>0</v>
      </c>
      <c r="AG255" s="190">
        <v>0</v>
      </c>
      <c r="AH255" s="189">
        <v>1913</v>
      </c>
      <c r="AI255" s="190">
        <f>8917.04*AH255/I255</f>
        <v>1323.0460645921883</v>
      </c>
      <c r="AJ255" s="189">
        <v>0</v>
      </c>
      <c r="AK255" s="189">
        <v>0</v>
      </c>
      <c r="AL255" s="189">
        <v>0</v>
      </c>
      <c r="AM255" s="190">
        <v>0</v>
      </c>
      <c r="AN255" s="189">
        <v>0</v>
      </c>
      <c r="AO255" s="189">
        <v>0</v>
      </c>
      <c r="AP255" s="190">
        <v>0</v>
      </c>
      <c r="AQ255" s="189">
        <v>0</v>
      </c>
      <c r="AR255" s="189">
        <v>0</v>
      </c>
      <c r="AS255" s="189">
        <v>0</v>
      </c>
    </row>
    <row r="256" spans="1:45" s="182" customFormat="1" ht="36" customHeight="1" x14ac:dyDescent="0.25">
      <c r="A256" s="182">
        <v>1</v>
      </c>
      <c r="B256" s="221">
        <f>SUBTOTAL(103,$A$16:A256)</f>
        <v>236</v>
      </c>
      <c r="C256" s="183" t="s">
        <v>1142</v>
      </c>
      <c r="D256" s="184">
        <v>1982</v>
      </c>
      <c r="E256" s="184"/>
      <c r="F256" s="185" t="s">
        <v>261</v>
      </c>
      <c r="G256" s="184">
        <v>9</v>
      </c>
      <c r="H256" s="184" t="s">
        <v>296</v>
      </c>
      <c r="I256" s="173">
        <v>4642.08</v>
      </c>
      <c r="J256" s="173">
        <v>4642.08</v>
      </c>
      <c r="K256" s="173">
        <v>4642.08</v>
      </c>
      <c r="L256" s="186">
        <v>170</v>
      </c>
      <c r="M256" s="184" t="s">
        <v>259</v>
      </c>
      <c r="N256" s="184" t="s">
        <v>263</v>
      </c>
      <c r="O256" s="187" t="s">
        <v>674</v>
      </c>
      <c r="P256" s="173">
        <v>2272822.6599999997</v>
      </c>
      <c r="Q256" s="173">
        <v>0</v>
      </c>
      <c r="R256" s="173">
        <v>0</v>
      </c>
      <c r="S256" s="173">
        <v>0</v>
      </c>
      <c r="T256" s="173">
        <v>2272822.6599999997</v>
      </c>
      <c r="U256" s="173">
        <f t="shared" si="32"/>
        <v>489.61298814324607</v>
      </c>
      <c r="V256" s="173">
        <v>560.82000000000005</v>
      </c>
      <c r="W256" s="188">
        <v>560.82000000000005</v>
      </c>
      <c r="X256" s="188">
        <v>71.207011856753979</v>
      </c>
      <c r="Y256" s="188">
        <f t="shared" si="34"/>
        <v>71.207011856753979</v>
      </c>
      <c r="Z256" s="189">
        <v>113.09</v>
      </c>
      <c r="AA256" s="189">
        <v>262.75</v>
      </c>
      <c r="AB256" s="189">
        <v>0</v>
      </c>
      <c r="AC256" s="189">
        <v>184.98</v>
      </c>
      <c r="AD256" s="189">
        <v>0</v>
      </c>
      <c r="AE256" s="189">
        <v>0</v>
      </c>
      <c r="AF256" s="189">
        <v>0</v>
      </c>
      <c r="AG256" s="190">
        <v>0</v>
      </c>
      <c r="AH256" s="189">
        <v>0</v>
      </c>
      <c r="AI256" s="189">
        <v>0</v>
      </c>
      <c r="AJ256" s="189">
        <v>0</v>
      </c>
      <c r="AK256" s="189">
        <v>0</v>
      </c>
      <c r="AL256" s="189">
        <v>0</v>
      </c>
      <c r="AM256" s="190">
        <v>0</v>
      </c>
      <c r="AN256" s="189">
        <v>0</v>
      </c>
      <c r="AO256" s="189">
        <v>0</v>
      </c>
      <c r="AP256" s="190">
        <v>0</v>
      </c>
      <c r="AQ256" s="189">
        <v>0</v>
      </c>
      <c r="AR256" s="189">
        <v>0</v>
      </c>
      <c r="AS256" s="189">
        <v>0</v>
      </c>
    </row>
    <row r="257" spans="1:45" s="182" customFormat="1" ht="36" customHeight="1" x14ac:dyDescent="0.25">
      <c r="A257" s="182">
        <v>1</v>
      </c>
      <c r="B257" s="221">
        <f>SUBTOTAL(103,$A$16:A257)</f>
        <v>237</v>
      </c>
      <c r="C257" s="183" t="s">
        <v>1143</v>
      </c>
      <c r="D257" s="184">
        <v>1978</v>
      </c>
      <c r="E257" s="184"/>
      <c r="F257" s="185" t="s">
        <v>261</v>
      </c>
      <c r="G257" s="184">
        <v>5</v>
      </c>
      <c r="H257" s="184" t="s">
        <v>362</v>
      </c>
      <c r="I257" s="173">
        <v>6106.27</v>
      </c>
      <c r="J257" s="173">
        <v>4513.8999999999996</v>
      </c>
      <c r="K257" s="173">
        <v>4513.8999999999996</v>
      </c>
      <c r="L257" s="186">
        <v>207</v>
      </c>
      <c r="M257" s="184" t="s">
        <v>259</v>
      </c>
      <c r="N257" s="184" t="s">
        <v>263</v>
      </c>
      <c r="O257" s="187" t="s">
        <v>674</v>
      </c>
      <c r="P257" s="173">
        <v>4444796.6100000003</v>
      </c>
      <c r="Q257" s="173">
        <v>0</v>
      </c>
      <c r="R257" s="173">
        <v>0</v>
      </c>
      <c r="S257" s="173">
        <v>0</v>
      </c>
      <c r="T257" s="173">
        <v>4444796.6100000003</v>
      </c>
      <c r="U257" s="173">
        <f t="shared" si="32"/>
        <v>727.9069890456858</v>
      </c>
      <c r="V257" s="173">
        <v>1875.9565324166801</v>
      </c>
      <c r="W257" s="188">
        <v>1875.9565324166801</v>
      </c>
      <c r="X257" s="188">
        <v>1148.0495433709943</v>
      </c>
      <c r="Y257" s="188">
        <f t="shared" si="34"/>
        <v>1148.0495433709943</v>
      </c>
      <c r="Z257" s="189">
        <v>0</v>
      </c>
      <c r="AA257" s="189">
        <v>0</v>
      </c>
      <c r="AB257" s="189">
        <v>0</v>
      </c>
      <c r="AC257" s="189">
        <v>0</v>
      </c>
      <c r="AD257" s="189">
        <v>0</v>
      </c>
      <c r="AE257" s="189">
        <v>0</v>
      </c>
      <c r="AF257" s="189">
        <v>0</v>
      </c>
      <c r="AG257" s="190">
        <v>0</v>
      </c>
      <c r="AH257" s="189">
        <v>1284.6300000000001</v>
      </c>
      <c r="AI257" s="190">
        <f t="shared" ref="AI257:AI263" si="37">8917.04*AH257/I257</f>
        <v>1875.9565324166801</v>
      </c>
      <c r="AJ257" s="189">
        <v>0</v>
      </c>
      <c r="AK257" s="189">
        <v>0</v>
      </c>
      <c r="AL257" s="189">
        <v>0</v>
      </c>
      <c r="AM257" s="190">
        <v>0</v>
      </c>
      <c r="AN257" s="189">
        <v>0</v>
      </c>
      <c r="AO257" s="189">
        <v>0</v>
      </c>
      <c r="AP257" s="190">
        <v>0</v>
      </c>
      <c r="AQ257" s="189">
        <v>0</v>
      </c>
      <c r="AR257" s="189">
        <v>0</v>
      </c>
      <c r="AS257" s="189">
        <v>0</v>
      </c>
    </row>
    <row r="258" spans="1:45" s="182" customFormat="1" ht="36" customHeight="1" x14ac:dyDescent="0.25">
      <c r="A258" s="182">
        <v>1</v>
      </c>
      <c r="B258" s="221">
        <f>SUBTOTAL(103,$A$16:A258)</f>
        <v>238</v>
      </c>
      <c r="C258" s="183" t="s">
        <v>1144</v>
      </c>
      <c r="D258" s="184">
        <v>1937</v>
      </c>
      <c r="E258" s="184"/>
      <c r="F258" s="185" t="s">
        <v>261</v>
      </c>
      <c r="G258" s="184">
        <v>3</v>
      </c>
      <c r="H258" s="184" t="s">
        <v>301</v>
      </c>
      <c r="I258" s="173">
        <v>1443.5</v>
      </c>
      <c r="J258" s="173">
        <v>976.1</v>
      </c>
      <c r="K258" s="173">
        <v>976.1</v>
      </c>
      <c r="L258" s="186">
        <v>60</v>
      </c>
      <c r="M258" s="184" t="s">
        <v>259</v>
      </c>
      <c r="N258" s="184" t="s">
        <v>276</v>
      </c>
      <c r="O258" s="187" t="s">
        <v>262</v>
      </c>
      <c r="P258" s="173">
        <v>3526049.4499999997</v>
      </c>
      <c r="Q258" s="173">
        <v>0</v>
      </c>
      <c r="R258" s="173">
        <v>0</v>
      </c>
      <c r="S258" s="173">
        <v>0</v>
      </c>
      <c r="T258" s="173">
        <v>3526049.4499999997</v>
      </c>
      <c r="U258" s="173">
        <f t="shared" si="32"/>
        <v>2442.7083131278141</v>
      </c>
      <c r="V258" s="173">
        <v>5181.3963566331831</v>
      </c>
      <c r="W258" s="188">
        <v>5181.3963566331831</v>
      </c>
      <c r="X258" s="188">
        <v>2738.688043505369</v>
      </c>
      <c r="Y258" s="188">
        <f t="shared" si="34"/>
        <v>2738.688043505369</v>
      </c>
      <c r="Z258" s="189">
        <v>0</v>
      </c>
      <c r="AA258" s="189">
        <v>0</v>
      </c>
      <c r="AB258" s="189">
        <v>0</v>
      </c>
      <c r="AC258" s="189">
        <v>0</v>
      </c>
      <c r="AD258" s="189">
        <v>0</v>
      </c>
      <c r="AE258" s="189">
        <v>0</v>
      </c>
      <c r="AF258" s="189">
        <v>0</v>
      </c>
      <c r="AG258" s="190">
        <v>0</v>
      </c>
      <c r="AH258" s="189">
        <v>838.77</v>
      </c>
      <c r="AI258" s="190">
        <f t="shared" si="37"/>
        <v>5181.3963566331831</v>
      </c>
      <c r="AJ258" s="189">
        <v>0</v>
      </c>
      <c r="AK258" s="189">
        <v>0</v>
      </c>
      <c r="AL258" s="189">
        <v>0</v>
      </c>
      <c r="AM258" s="190">
        <v>0</v>
      </c>
      <c r="AN258" s="189">
        <v>0</v>
      </c>
      <c r="AO258" s="189">
        <v>0</v>
      </c>
      <c r="AP258" s="190">
        <v>0</v>
      </c>
      <c r="AQ258" s="189">
        <v>0</v>
      </c>
      <c r="AR258" s="189">
        <v>0</v>
      </c>
      <c r="AS258" s="189">
        <v>0</v>
      </c>
    </row>
    <row r="259" spans="1:45" s="182" customFormat="1" ht="36" customHeight="1" x14ac:dyDescent="0.25">
      <c r="A259" s="182">
        <v>1</v>
      </c>
      <c r="B259" s="221">
        <f>SUBTOTAL(103,$A$16:A259)</f>
        <v>239</v>
      </c>
      <c r="C259" s="183" t="s">
        <v>1145</v>
      </c>
      <c r="D259" s="184">
        <v>1973</v>
      </c>
      <c r="E259" s="184"/>
      <c r="F259" s="185" t="s">
        <v>261</v>
      </c>
      <c r="G259" s="184">
        <v>5</v>
      </c>
      <c r="H259" s="184" t="s">
        <v>362</v>
      </c>
      <c r="I259" s="173">
        <v>5659.64</v>
      </c>
      <c r="J259" s="173">
        <v>4429.9399999999996</v>
      </c>
      <c r="K259" s="173">
        <v>4365.74</v>
      </c>
      <c r="L259" s="186">
        <v>213</v>
      </c>
      <c r="M259" s="184" t="s">
        <v>259</v>
      </c>
      <c r="N259" s="184" t="s">
        <v>263</v>
      </c>
      <c r="O259" s="187" t="s">
        <v>672</v>
      </c>
      <c r="P259" s="173">
        <v>5490389.4400000004</v>
      </c>
      <c r="Q259" s="173">
        <v>0</v>
      </c>
      <c r="R259" s="173">
        <v>0</v>
      </c>
      <c r="S259" s="173">
        <v>0</v>
      </c>
      <c r="T259" s="173">
        <v>5490389.4400000004</v>
      </c>
      <c r="U259" s="173">
        <f t="shared" si="32"/>
        <v>970.09517213108961</v>
      </c>
      <c r="V259" s="173">
        <v>3809.6774211787324</v>
      </c>
      <c r="W259" s="188">
        <v>3809.6774211787324</v>
      </c>
      <c r="X259" s="188">
        <v>2839.582249047643</v>
      </c>
      <c r="Y259" s="188">
        <f t="shared" si="34"/>
        <v>2839.582249047643</v>
      </c>
      <c r="Z259" s="189">
        <v>0</v>
      </c>
      <c r="AA259" s="189">
        <v>0</v>
      </c>
      <c r="AB259" s="189">
        <v>0</v>
      </c>
      <c r="AC259" s="189">
        <v>0</v>
      </c>
      <c r="AD259" s="189">
        <v>0</v>
      </c>
      <c r="AE259" s="189">
        <v>0</v>
      </c>
      <c r="AF259" s="189">
        <v>0</v>
      </c>
      <c r="AG259" s="190">
        <v>0</v>
      </c>
      <c r="AH259" s="189">
        <v>2418</v>
      </c>
      <c r="AI259" s="190">
        <f t="shared" si="37"/>
        <v>3809.6774211787324</v>
      </c>
      <c r="AJ259" s="189">
        <v>0</v>
      </c>
      <c r="AK259" s="189">
        <v>0</v>
      </c>
      <c r="AL259" s="189">
        <v>0</v>
      </c>
      <c r="AM259" s="190">
        <v>0</v>
      </c>
      <c r="AN259" s="189">
        <v>0</v>
      </c>
      <c r="AO259" s="189">
        <v>0</v>
      </c>
      <c r="AP259" s="190">
        <v>0</v>
      </c>
      <c r="AQ259" s="189">
        <v>0</v>
      </c>
      <c r="AR259" s="189">
        <v>0</v>
      </c>
      <c r="AS259" s="189">
        <v>0</v>
      </c>
    </row>
    <row r="260" spans="1:45" s="182" customFormat="1" ht="36" customHeight="1" x14ac:dyDescent="0.25">
      <c r="A260" s="182">
        <v>1</v>
      </c>
      <c r="B260" s="221">
        <f>SUBTOTAL(103,$A$16:A260)</f>
        <v>240</v>
      </c>
      <c r="C260" s="183" t="s">
        <v>1147</v>
      </c>
      <c r="D260" s="184">
        <v>1967</v>
      </c>
      <c r="E260" s="184"/>
      <c r="F260" s="185" t="s">
        <v>261</v>
      </c>
      <c r="G260" s="184">
        <v>5</v>
      </c>
      <c r="H260" s="184" t="s">
        <v>301</v>
      </c>
      <c r="I260" s="173">
        <v>5485.29</v>
      </c>
      <c r="J260" s="173">
        <v>3346.19</v>
      </c>
      <c r="K260" s="173">
        <v>3187.4</v>
      </c>
      <c r="L260" s="186">
        <v>153</v>
      </c>
      <c r="M260" s="184" t="s">
        <v>259</v>
      </c>
      <c r="N260" s="184" t="s">
        <v>263</v>
      </c>
      <c r="O260" s="187" t="s">
        <v>1269</v>
      </c>
      <c r="P260" s="173">
        <v>4738452.92</v>
      </c>
      <c r="Q260" s="173">
        <v>0</v>
      </c>
      <c r="R260" s="173">
        <v>0</v>
      </c>
      <c r="S260" s="173">
        <v>0</v>
      </c>
      <c r="T260" s="173">
        <v>4738452.92</v>
      </c>
      <c r="U260" s="173">
        <f t="shared" si="32"/>
        <v>863.84729339743205</v>
      </c>
      <c r="V260" s="173">
        <v>1909.4624320683138</v>
      </c>
      <c r="W260" s="188">
        <v>1909.4624320683138</v>
      </c>
      <c r="X260" s="188">
        <v>1045.6151386708816</v>
      </c>
      <c r="Y260" s="188">
        <f t="shared" si="34"/>
        <v>1045.6151386708816</v>
      </c>
      <c r="Z260" s="189">
        <v>0</v>
      </c>
      <c r="AA260" s="189">
        <v>0</v>
      </c>
      <c r="AB260" s="189">
        <v>0</v>
      </c>
      <c r="AC260" s="189">
        <v>0</v>
      </c>
      <c r="AD260" s="189">
        <v>0</v>
      </c>
      <c r="AE260" s="189">
        <v>0</v>
      </c>
      <c r="AF260" s="189">
        <v>0</v>
      </c>
      <c r="AG260" s="190">
        <v>0</v>
      </c>
      <c r="AH260" s="189">
        <v>1174.5999999999999</v>
      </c>
      <c r="AI260" s="190">
        <f t="shared" si="37"/>
        <v>1909.4624320683138</v>
      </c>
      <c r="AJ260" s="189">
        <v>0</v>
      </c>
      <c r="AK260" s="189">
        <v>0</v>
      </c>
      <c r="AL260" s="189">
        <v>0</v>
      </c>
      <c r="AM260" s="190">
        <v>0</v>
      </c>
      <c r="AN260" s="189">
        <v>0</v>
      </c>
      <c r="AO260" s="189">
        <v>0</v>
      </c>
      <c r="AP260" s="190">
        <v>0</v>
      </c>
      <c r="AQ260" s="189">
        <v>0</v>
      </c>
      <c r="AR260" s="189">
        <v>0</v>
      </c>
      <c r="AS260" s="189">
        <v>0</v>
      </c>
    </row>
    <row r="261" spans="1:45" s="182" customFormat="1" ht="36" customHeight="1" x14ac:dyDescent="0.25">
      <c r="A261" s="182">
        <v>1</v>
      </c>
      <c r="B261" s="221">
        <f>SUBTOTAL(103,$A$16:A261)</f>
        <v>241</v>
      </c>
      <c r="C261" s="183" t="s">
        <v>1148</v>
      </c>
      <c r="D261" s="184">
        <v>1990</v>
      </c>
      <c r="E261" s="184"/>
      <c r="F261" s="185" t="s">
        <v>261</v>
      </c>
      <c r="G261" s="184">
        <v>2</v>
      </c>
      <c r="H261" s="184" t="s">
        <v>296</v>
      </c>
      <c r="I261" s="173">
        <v>568.29999999999995</v>
      </c>
      <c r="J261" s="173">
        <v>317</v>
      </c>
      <c r="K261" s="173">
        <v>317</v>
      </c>
      <c r="L261" s="186">
        <v>31</v>
      </c>
      <c r="M261" s="184" t="s">
        <v>259</v>
      </c>
      <c r="N261" s="184" t="s">
        <v>260</v>
      </c>
      <c r="O261" s="187" t="s">
        <v>262</v>
      </c>
      <c r="P261" s="173">
        <v>2182746.96</v>
      </c>
      <c r="Q261" s="173">
        <v>0</v>
      </c>
      <c r="R261" s="173">
        <v>0</v>
      </c>
      <c r="S261" s="173">
        <v>0</v>
      </c>
      <c r="T261" s="173">
        <v>2182746.96</v>
      </c>
      <c r="U261" s="173">
        <f t="shared" si="32"/>
        <v>3840.8357557628015</v>
      </c>
      <c r="V261" s="173">
        <v>7596.5084385007922</v>
      </c>
      <c r="W261" s="188">
        <v>7596.5084385007922</v>
      </c>
      <c r="X261" s="188">
        <v>3755.6726827379907</v>
      </c>
      <c r="Y261" s="188">
        <f t="shared" si="34"/>
        <v>3755.6726827379907</v>
      </c>
      <c r="Z261" s="189">
        <v>0</v>
      </c>
      <c r="AA261" s="189">
        <v>0</v>
      </c>
      <c r="AB261" s="189">
        <v>0</v>
      </c>
      <c r="AC261" s="189">
        <v>0</v>
      </c>
      <c r="AD261" s="189">
        <v>0</v>
      </c>
      <c r="AE261" s="189">
        <v>0</v>
      </c>
      <c r="AF261" s="189">
        <v>0</v>
      </c>
      <c r="AG261" s="190">
        <v>0</v>
      </c>
      <c r="AH261" s="189">
        <v>484.14</v>
      </c>
      <c r="AI261" s="190">
        <f t="shared" si="37"/>
        <v>7596.5084385007922</v>
      </c>
      <c r="AJ261" s="189">
        <v>0</v>
      </c>
      <c r="AK261" s="189">
        <v>0</v>
      </c>
      <c r="AL261" s="189">
        <v>0</v>
      </c>
      <c r="AM261" s="190">
        <v>0</v>
      </c>
      <c r="AN261" s="189">
        <v>0</v>
      </c>
      <c r="AO261" s="189">
        <v>0</v>
      </c>
      <c r="AP261" s="190">
        <v>0</v>
      </c>
      <c r="AQ261" s="189">
        <v>0</v>
      </c>
      <c r="AR261" s="189">
        <v>0</v>
      </c>
      <c r="AS261" s="189">
        <v>0</v>
      </c>
    </row>
    <row r="262" spans="1:45" s="182" customFormat="1" ht="36" customHeight="1" x14ac:dyDescent="0.25">
      <c r="A262" s="182">
        <v>1</v>
      </c>
      <c r="B262" s="221">
        <f>SUBTOTAL(103,$A$16:A262)</f>
        <v>242</v>
      </c>
      <c r="C262" s="183" t="s">
        <v>1306</v>
      </c>
      <c r="D262" s="184">
        <v>1820</v>
      </c>
      <c r="E262" s="184"/>
      <c r="F262" s="185" t="s">
        <v>261</v>
      </c>
      <c r="G262" s="184">
        <v>2</v>
      </c>
      <c r="H262" s="184" t="s">
        <v>296</v>
      </c>
      <c r="I262" s="173">
        <v>973.3</v>
      </c>
      <c r="J262" s="173">
        <v>527.20000000000005</v>
      </c>
      <c r="K262" s="173">
        <v>527.20000000000005</v>
      </c>
      <c r="L262" s="186">
        <v>26</v>
      </c>
      <c r="M262" s="184" t="s">
        <v>259</v>
      </c>
      <c r="N262" s="184" t="s">
        <v>263</v>
      </c>
      <c r="O262" s="187" t="s">
        <v>1043</v>
      </c>
      <c r="P262" s="173">
        <v>1724602.98</v>
      </c>
      <c r="Q262" s="173">
        <v>0</v>
      </c>
      <c r="R262" s="173">
        <v>0</v>
      </c>
      <c r="S262" s="173">
        <v>0</v>
      </c>
      <c r="T262" s="173">
        <v>1724602.98</v>
      </c>
      <c r="U262" s="173">
        <f t="shared" si="32"/>
        <v>1771.9130586663928</v>
      </c>
      <c r="V262" s="173">
        <v>4832.0407241343883</v>
      </c>
      <c r="W262" s="188">
        <v>4832.0407241343883</v>
      </c>
      <c r="X262" s="188">
        <v>3060.1276654679955</v>
      </c>
      <c r="Y262" s="188">
        <f t="shared" si="34"/>
        <v>3060.1276654679955</v>
      </c>
      <c r="Z262" s="189">
        <v>0</v>
      </c>
      <c r="AA262" s="189">
        <v>0</v>
      </c>
      <c r="AB262" s="189">
        <v>0</v>
      </c>
      <c r="AC262" s="189">
        <v>0</v>
      </c>
      <c r="AD262" s="189">
        <v>0</v>
      </c>
      <c r="AE262" s="189">
        <v>0</v>
      </c>
      <c r="AF262" s="189">
        <v>0</v>
      </c>
      <c r="AG262" s="190">
        <v>0</v>
      </c>
      <c r="AH262" s="189">
        <v>527.41999999999996</v>
      </c>
      <c r="AI262" s="190">
        <f t="shared" si="37"/>
        <v>4832.0407241343883</v>
      </c>
      <c r="AJ262" s="189">
        <v>0</v>
      </c>
      <c r="AK262" s="189">
        <v>0</v>
      </c>
      <c r="AL262" s="189">
        <v>0</v>
      </c>
      <c r="AM262" s="190">
        <v>0</v>
      </c>
      <c r="AN262" s="189">
        <v>0</v>
      </c>
      <c r="AO262" s="189">
        <v>0</v>
      </c>
      <c r="AP262" s="190">
        <v>0</v>
      </c>
      <c r="AQ262" s="189">
        <v>0</v>
      </c>
      <c r="AR262" s="189">
        <v>0</v>
      </c>
      <c r="AS262" s="189">
        <v>0</v>
      </c>
    </row>
    <row r="263" spans="1:45" s="182" customFormat="1" ht="36" customHeight="1" x14ac:dyDescent="0.25">
      <c r="A263" s="182">
        <v>1</v>
      </c>
      <c r="B263" s="221">
        <f>SUBTOTAL(103,$A$16:A263)</f>
        <v>243</v>
      </c>
      <c r="C263" s="183" t="s">
        <v>1305</v>
      </c>
      <c r="D263" s="184">
        <v>1984</v>
      </c>
      <c r="E263" s="184"/>
      <c r="F263" s="185" t="s">
        <v>311</v>
      </c>
      <c r="G263" s="184">
        <v>2</v>
      </c>
      <c r="H263" s="184" t="s">
        <v>296</v>
      </c>
      <c r="I263" s="173">
        <v>622.79999999999995</v>
      </c>
      <c r="J263" s="173">
        <v>560.29999999999995</v>
      </c>
      <c r="K263" s="173">
        <v>560.29999999999995</v>
      </c>
      <c r="L263" s="186">
        <v>31</v>
      </c>
      <c r="M263" s="184" t="s">
        <v>259</v>
      </c>
      <c r="N263" s="184" t="s">
        <v>263</v>
      </c>
      <c r="O263" s="187" t="s">
        <v>1270</v>
      </c>
      <c r="P263" s="173">
        <v>1598078</v>
      </c>
      <c r="Q263" s="173">
        <v>0</v>
      </c>
      <c r="R263" s="173">
        <v>0</v>
      </c>
      <c r="S263" s="173">
        <v>0</v>
      </c>
      <c r="T263" s="173">
        <v>1598078</v>
      </c>
      <c r="U263" s="173">
        <f t="shared" si="32"/>
        <v>2565.9569685292231</v>
      </c>
      <c r="V263" s="173">
        <v>6865.175834296726</v>
      </c>
      <c r="W263" s="188">
        <v>6865.175834296726</v>
      </c>
      <c r="X263" s="188">
        <v>4299.2188657675033</v>
      </c>
      <c r="Y263" s="188">
        <f t="shared" si="34"/>
        <v>4299.2188657675033</v>
      </c>
      <c r="Z263" s="189">
        <v>0</v>
      </c>
      <c r="AA263" s="189">
        <v>0</v>
      </c>
      <c r="AB263" s="189">
        <v>0</v>
      </c>
      <c r="AC263" s="189">
        <v>0</v>
      </c>
      <c r="AD263" s="189">
        <v>0</v>
      </c>
      <c r="AE263" s="189">
        <v>0</v>
      </c>
      <c r="AF263" s="189">
        <v>0</v>
      </c>
      <c r="AG263" s="190">
        <v>0</v>
      </c>
      <c r="AH263" s="189">
        <v>479.49</v>
      </c>
      <c r="AI263" s="190">
        <f t="shared" si="37"/>
        <v>6865.175834296726</v>
      </c>
      <c r="AJ263" s="189">
        <v>0</v>
      </c>
      <c r="AK263" s="189">
        <v>0</v>
      </c>
      <c r="AL263" s="189">
        <v>0</v>
      </c>
      <c r="AM263" s="190">
        <v>0</v>
      </c>
      <c r="AN263" s="189">
        <v>0</v>
      </c>
      <c r="AO263" s="189">
        <v>0</v>
      </c>
      <c r="AP263" s="190">
        <v>0</v>
      </c>
      <c r="AQ263" s="189">
        <v>0</v>
      </c>
      <c r="AR263" s="189">
        <v>0</v>
      </c>
      <c r="AS263" s="189">
        <v>0</v>
      </c>
    </row>
    <row r="264" spans="1:45" s="182" customFormat="1" ht="36" customHeight="1" x14ac:dyDescent="0.25">
      <c r="A264" s="182">
        <v>1</v>
      </c>
      <c r="B264" s="221">
        <f>SUBTOTAL(103,$A$16:A264)</f>
        <v>244</v>
      </c>
      <c r="C264" s="183" t="s">
        <v>1505</v>
      </c>
      <c r="D264" s="184">
        <v>1965</v>
      </c>
      <c r="E264" s="184"/>
      <c r="F264" s="185" t="s">
        <v>1524</v>
      </c>
      <c r="G264" s="184">
        <v>5</v>
      </c>
      <c r="H264" s="184" t="s">
        <v>305</v>
      </c>
      <c r="I264" s="173">
        <v>4032.79</v>
      </c>
      <c r="J264" s="173">
        <v>2461.4</v>
      </c>
      <c r="K264" s="173">
        <v>2461.4</v>
      </c>
      <c r="L264" s="186">
        <v>120</v>
      </c>
      <c r="M264" s="184" t="s">
        <v>259</v>
      </c>
      <c r="N264" s="184" t="s">
        <v>263</v>
      </c>
      <c r="O264" s="187" t="s">
        <v>674</v>
      </c>
      <c r="P264" s="173">
        <v>130960.35</v>
      </c>
      <c r="Q264" s="173">
        <v>0</v>
      </c>
      <c r="R264" s="173">
        <v>0</v>
      </c>
      <c r="S264" s="173">
        <v>0</v>
      </c>
      <c r="T264" s="173">
        <v>130960.35</v>
      </c>
      <c r="U264" s="173">
        <f t="shared" si="32"/>
        <v>32.473882845375037</v>
      </c>
      <c r="V264" s="173">
        <v>32.473882845375037</v>
      </c>
      <c r="W264" s="188">
        <v>32.473882845375037</v>
      </c>
      <c r="X264" s="188">
        <v>0</v>
      </c>
      <c r="Y264" s="188">
        <f t="shared" si="34"/>
        <v>0</v>
      </c>
      <c r="Z264" s="189">
        <v>0</v>
      </c>
      <c r="AA264" s="189">
        <v>0</v>
      </c>
      <c r="AB264" s="189">
        <v>0</v>
      </c>
      <c r="AC264" s="189">
        <v>0</v>
      </c>
      <c r="AD264" s="189">
        <v>0</v>
      </c>
      <c r="AE264" s="189">
        <v>0</v>
      </c>
      <c r="AF264" s="189">
        <v>0</v>
      </c>
      <c r="AG264" s="190">
        <v>0</v>
      </c>
      <c r="AH264" s="189">
        <v>0</v>
      </c>
      <c r="AI264" s="189">
        <v>0</v>
      </c>
      <c r="AJ264" s="189">
        <v>0</v>
      </c>
      <c r="AK264" s="189">
        <v>0</v>
      </c>
      <c r="AL264" s="189">
        <v>0</v>
      </c>
      <c r="AM264" s="190">
        <v>0</v>
      </c>
      <c r="AN264" s="189">
        <v>0</v>
      </c>
      <c r="AO264" s="189">
        <v>0</v>
      </c>
      <c r="AP264" s="190">
        <v>0</v>
      </c>
      <c r="AQ264" s="189">
        <v>0</v>
      </c>
      <c r="AR264" s="189">
        <v>0</v>
      </c>
      <c r="AS264" s="189">
        <v>0</v>
      </c>
    </row>
    <row r="265" spans="1:45" s="182" customFormat="1" ht="36" customHeight="1" x14ac:dyDescent="0.25">
      <c r="A265" s="182">
        <v>1</v>
      </c>
      <c r="B265" s="221">
        <f>SUBTOTAL(103,$A$16:A265)</f>
        <v>245</v>
      </c>
      <c r="C265" s="183" t="s">
        <v>600</v>
      </c>
      <c r="D265" s="184">
        <v>1994</v>
      </c>
      <c r="E265" s="184"/>
      <c r="F265" s="185" t="s">
        <v>261</v>
      </c>
      <c r="G265" s="184">
        <v>9</v>
      </c>
      <c r="H265" s="184" t="s">
        <v>297</v>
      </c>
      <c r="I265" s="173">
        <v>2814.2</v>
      </c>
      <c r="J265" s="173">
        <v>2472.3000000000002</v>
      </c>
      <c r="K265" s="173">
        <v>2197.6999999999998</v>
      </c>
      <c r="L265" s="186">
        <v>95</v>
      </c>
      <c r="M265" s="184" t="s">
        <v>259</v>
      </c>
      <c r="N265" s="184" t="s">
        <v>263</v>
      </c>
      <c r="O265" s="187" t="s">
        <v>672</v>
      </c>
      <c r="P265" s="173">
        <v>105885.54</v>
      </c>
      <c r="Q265" s="173">
        <v>0</v>
      </c>
      <c r="R265" s="173">
        <v>0</v>
      </c>
      <c r="S265" s="173">
        <v>0</v>
      </c>
      <c r="T265" s="173">
        <v>105885.54</v>
      </c>
      <c r="U265" s="173">
        <f t="shared" si="32"/>
        <v>37.625449506076329</v>
      </c>
      <c r="V265" s="173">
        <v>37.625449506076329</v>
      </c>
      <c r="W265" s="188">
        <v>37.625449506076329</v>
      </c>
      <c r="X265" s="188">
        <v>0</v>
      </c>
      <c r="Y265" s="188">
        <f t="shared" si="34"/>
        <v>0</v>
      </c>
      <c r="Z265" s="189">
        <v>0</v>
      </c>
      <c r="AA265" s="189">
        <v>0</v>
      </c>
      <c r="AB265" s="189">
        <v>0</v>
      </c>
      <c r="AC265" s="189">
        <v>0</v>
      </c>
      <c r="AD265" s="189">
        <v>0</v>
      </c>
      <c r="AE265" s="189">
        <v>0</v>
      </c>
      <c r="AF265" s="189">
        <v>0</v>
      </c>
      <c r="AG265" s="190">
        <v>0</v>
      </c>
      <c r="AH265" s="189">
        <v>0</v>
      </c>
      <c r="AI265" s="189">
        <v>0</v>
      </c>
      <c r="AJ265" s="189">
        <v>0</v>
      </c>
      <c r="AK265" s="189">
        <v>0</v>
      </c>
      <c r="AL265" s="189">
        <v>0</v>
      </c>
      <c r="AM265" s="190">
        <v>0</v>
      </c>
      <c r="AN265" s="189">
        <v>0</v>
      </c>
      <c r="AO265" s="189">
        <v>0</v>
      </c>
      <c r="AP265" s="190">
        <v>0</v>
      </c>
      <c r="AQ265" s="189">
        <v>0</v>
      </c>
      <c r="AR265" s="189">
        <v>0</v>
      </c>
      <c r="AS265" s="189">
        <v>0</v>
      </c>
    </row>
    <row r="266" spans="1:45" s="182" customFormat="1" ht="36" customHeight="1" x14ac:dyDescent="0.25">
      <c r="B266" s="183" t="s">
        <v>783</v>
      </c>
      <c r="C266" s="183"/>
      <c r="D266" s="184" t="s">
        <v>857</v>
      </c>
      <c r="E266" s="184" t="s">
        <v>857</v>
      </c>
      <c r="F266" s="184" t="s">
        <v>857</v>
      </c>
      <c r="G266" s="184" t="s">
        <v>857</v>
      </c>
      <c r="H266" s="184" t="s">
        <v>857</v>
      </c>
      <c r="I266" s="197">
        <f>SUM(I267:I271)</f>
        <v>29543.5</v>
      </c>
      <c r="J266" s="197">
        <f>SUM(J267:J271)</f>
        <v>18251.899999999998</v>
      </c>
      <c r="K266" s="197">
        <f>SUM(K267:K271)</f>
        <v>18251.899999999998</v>
      </c>
      <c r="L266" s="219">
        <f>SUM(L267:L271)</f>
        <v>855</v>
      </c>
      <c r="M266" s="184" t="s">
        <v>857</v>
      </c>
      <c r="N266" s="184" t="s">
        <v>857</v>
      </c>
      <c r="O266" s="187" t="s">
        <v>857</v>
      </c>
      <c r="P266" s="173">
        <v>14114868.93</v>
      </c>
      <c r="Q266" s="173">
        <v>0</v>
      </c>
      <c r="R266" s="173">
        <v>0</v>
      </c>
      <c r="S266" s="173">
        <v>0</v>
      </c>
      <c r="T266" s="173">
        <v>14114868.93</v>
      </c>
      <c r="U266" s="173">
        <f t="shared" si="32"/>
        <v>477.76563135715134</v>
      </c>
      <c r="V266" s="173">
        <f>MAX(V267:V271)</f>
        <v>1499.0258054453129</v>
      </c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189"/>
    </row>
    <row r="267" spans="1:45" s="182" customFormat="1" ht="36" customHeight="1" x14ac:dyDescent="0.25">
      <c r="A267" s="182">
        <v>1</v>
      </c>
      <c r="B267" s="221">
        <f>SUBTOTAL(103,$A$16:A267)</f>
        <v>246</v>
      </c>
      <c r="C267" s="183" t="s">
        <v>2983</v>
      </c>
      <c r="D267" s="184">
        <v>1981</v>
      </c>
      <c r="E267" s="184"/>
      <c r="F267" s="185" t="s">
        <v>304</v>
      </c>
      <c r="G267" s="184">
        <v>5</v>
      </c>
      <c r="H267" s="184" t="s">
        <v>2185</v>
      </c>
      <c r="I267" s="173">
        <v>9132.7000000000007</v>
      </c>
      <c r="J267" s="173">
        <v>5348.9</v>
      </c>
      <c r="K267" s="173">
        <v>5348.9</v>
      </c>
      <c r="L267" s="186">
        <v>243</v>
      </c>
      <c r="M267" s="184" t="s">
        <v>259</v>
      </c>
      <c r="N267" s="184" t="s">
        <v>263</v>
      </c>
      <c r="O267" s="187" t="s">
        <v>677</v>
      </c>
      <c r="P267" s="173">
        <v>3927547.9699999997</v>
      </c>
      <c r="Q267" s="173">
        <v>0</v>
      </c>
      <c r="R267" s="173">
        <v>0</v>
      </c>
      <c r="S267" s="173">
        <v>0</v>
      </c>
      <c r="T267" s="173">
        <v>3927547.9699999997</v>
      </c>
      <c r="U267" s="173">
        <f t="shared" si="32"/>
        <v>430.05332158069348</v>
      </c>
      <c r="V267" s="173">
        <v>1248.3094418956059</v>
      </c>
      <c r="W267" s="188">
        <v>1248.3094418956059</v>
      </c>
      <c r="X267" s="188">
        <v>818.25612031491244</v>
      </c>
      <c r="Y267" s="188">
        <f t="shared" ref="Y267:Y271" si="38">V267-U267</f>
        <v>818.25612031491244</v>
      </c>
      <c r="Z267" s="189">
        <v>0</v>
      </c>
      <c r="AA267" s="189">
        <v>0</v>
      </c>
      <c r="AB267" s="189">
        <v>0</v>
      </c>
      <c r="AC267" s="189">
        <v>0</v>
      </c>
      <c r="AD267" s="189">
        <v>0</v>
      </c>
      <c r="AE267" s="189">
        <v>0</v>
      </c>
      <c r="AF267" s="189">
        <v>0</v>
      </c>
      <c r="AG267" s="190">
        <v>0</v>
      </c>
      <c r="AH267" s="189">
        <v>1278.5</v>
      </c>
      <c r="AI267" s="190">
        <f t="shared" ref="AI267:AI271" si="39">8917.04*AH267/I267</f>
        <v>1248.3094418956059</v>
      </c>
      <c r="AJ267" s="189">
        <v>0</v>
      </c>
      <c r="AK267" s="189">
        <v>0</v>
      </c>
      <c r="AL267" s="189">
        <v>0</v>
      </c>
      <c r="AM267" s="190">
        <v>0</v>
      </c>
      <c r="AN267" s="189">
        <v>0</v>
      </c>
      <c r="AO267" s="189">
        <v>0</v>
      </c>
      <c r="AP267" s="190">
        <v>0</v>
      </c>
      <c r="AQ267" s="189">
        <v>0</v>
      </c>
      <c r="AR267" s="189">
        <v>0</v>
      </c>
      <c r="AS267" s="189">
        <v>0</v>
      </c>
    </row>
    <row r="268" spans="1:45" s="182" customFormat="1" ht="36" customHeight="1" x14ac:dyDescent="0.25">
      <c r="A268" s="182">
        <v>1</v>
      </c>
      <c r="B268" s="221">
        <f>SUBTOTAL(103,$A$16:A268)</f>
        <v>247</v>
      </c>
      <c r="C268" s="183" t="s">
        <v>2984</v>
      </c>
      <c r="D268" s="184">
        <v>1988</v>
      </c>
      <c r="E268" s="184"/>
      <c r="F268" s="185" t="s">
        <v>261</v>
      </c>
      <c r="G268" s="184">
        <v>5</v>
      </c>
      <c r="H268" s="184" t="s">
        <v>362</v>
      </c>
      <c r="I268" s="173">
        <v>7301.9</v>
      </c>
      <c r="J268" s="173">
        <v>3924.5</v>
      </c>
      <c r="K268" s="173">
        <v>3924.5</v>
      </c>
      <c r="L268" s="186">
        <v>198</v>
      </c>
      <c r="M268" s="184" t="s">
        <v>259</v>
      </c>
      <c r="N268" s="184" t="s">
        <v>263</v>
      </c>
      <c r="O268" s="187" t="s">
        <v>677</v>
      </c>
      <c r="P268" s="173">
        <v>3307384.7800000003</v>
      </c>
      <c r="Q268" s="173">
        <v>0</v>
      </c>
      <c r="R268" s="173">
        <v>0</v>
      </c>
      <c r="S268" s="173">
        <v>0</v>
      </c>
      <c r="T268" s="173">
        <v>3307384.7800000003</v>
      </c>
      <c r="U268" s="173">
        <f t="shared" si="32"/>
        <v>452.94851750914154</v>
      </c>
      <c r="V268" s="173">
        <v>1248.0119144880102</v>
      </c>
      <c r="W268" s="188">
        <v>1248.0119144880102</v>
      </c>
      <c r="X268" s="188">
        <v>795.0633969788687</v>
      </c>
      <c r="Y268" s="188">
        <f t="shared" si="38"/>
        <v>795.0633969788687</v>
      </c>
      <c r="Z268" s="189">
        <v>0</v>
      </c>
      <c r="AA268" s="189">
        <v>0</v>
      </c>
      <c r="AB268" s="189">
        <v>0</v>
      </c>
      <c r="AC268" s="189">
        <v>0</v>
      </c>
      <c r="AD268" s="189">
        <v>0</v>
      </c>
      <c r="AE268" s="189">
        <v>0</v>
      </c>
      <c r="AF268" s="189">
        <v>0</v>
      </c>
      <c r="AG268" s="190">
        <v>0</v>
      </c>
      <c r="AH268" s="189">
        <v>1021.96</v>
      </c>
      <c r="AI268" s="190">
        <f t="shared" si="39"/>
        <v>1248.0119144880102</v>
      </c>
      <c r="AJ268" s="189">
        <v>0</v>
      </c>
      <c r="AK268" s="189">
        <v>0</v>
      </c>
      <c r="AL268" s="189">
        <v>0</v>
      </c>
      <c r="AM268" s="190">
        <v>0</v>
      </c>
      <c r="AN268" s="189">
        <v>0</v>
      </c>
      <c r="AO268" s="189">
        <v>0</v>
      </c>
      <c r="AP268" s="190">
        <v>0</v>
      </c>
      <c r="AQ268" s="189">
        <v>0</v>
      </c>
      <c r="AR268" s="189">
        <v>0</v>
      </c>
      <c r="AS268" s="189">
        <v>0</v>
      </c>
    </row>
    <row r="269" spans="1:45" s="182" customFormat="1" ht="36" customHeight="1" x14ac:dyDescent="0.25">
      <c r="A269" s="182">
        <v>1</v>
      </c>
      <c r="B269" s="221">
        <f>SUBTOTAL(103,$A$16:A269)</f>
        <v>248</v>
      </c>
      <c r="C269" s="183" t="s">
        <v>2985</v>
      </c>
      <c r="D269" s="184">
        <v>1979</v>
      </c>
      <c r="E269" s="184"/>
      <c r="F269" s="185" t="s">
        <v>304</v>
      </c>
      <c r="G269" s="184">
        <v>5</v>
      </c>
      <c r="H269" s="184" t="s">
        <v>296</v>
      </c>
      <c r="I269" s="173">
        <v>2660.8</v>
      </c>
      <c r="J269" s="173">
        <v>1869.9</v>
      </c>
      <c r="K269" s="173">
        <v>1869.9</v>
      </c>
      <c r="L269" s="186">
        <v>84</v>
      </c>
      <c r="M269" s="184" t="s">
        <v>259</v>
      </c>
      <c r="N269" s="184" t="s">
        <v>263</v>
      </c>
      <c r="O269" s="187" t="s">
        <v>677</v>
      </c>
      <c r="P269" s="173">
        <v>1446069.26</v>
      </c>
      <c r="Q269" s="173">
        <v>0</v>
      </c>
      <c r="R269" s="173">
        <v>0</v>
      </c>
      <c r="S269" s="173">
        <v>0</v>
      </c>
      <c r="T269" s="173">
        <v>1446069.26</v>
      </c>
      <c r="U269" s="173">
        <f t="shared" ref="U269:U271" si="40">P269/I269</f>
        <v>543.47161004209261</v>
      </c>
      <c r="V269" s="173">
        <v>1470.8692333132892</v>
      </c>
      <c r="W269" s="188">
        <v>1470.8692333132892</v>
      </c>
      <c r="X269" s="188">
        <v>927.39762327119661</v>
      </c>
      <c r="Y269" s="188">
        <f t="shared" si="38"/>
        <v>927.39762327119661</v>
      </c>
      <c r="Z269" s="189">
        <v>0</v>
      </c>
      <c r="AA269" s="189">
        <v>0</v>
      </c>
      <c r="AB269" s="189">
        <v>0</v>
      </c>
      <c r="AC269" s="189">
        <v>0</v>
      </c>
      <c r="AD269" s="189">
        <v>0</v>
      </c>
      <c r="AE269" s="189">
        <v>0</v>
      </c>
      <c r="AF269" s="189">
        <v>0</v>
      </c>
      <c r="AG269" s="190">
        <v>0</v>
      </c>
      <c r="AH269" s="189">
        <v>438.9</v>
      </c>
      <c r="AI269" s="190">
        <f t="shared" si="39"/>
        <v>1470.8692333132892</v>
      </c>
      <c r="AJ269" s="189">
        <v>0</v>
      </c>
      <c r="AK269" s="189">
        <v>0</v>
      </c>
      <c r="AL269" s="189">
        <v>0</v>
      </c>
      <c r="AM269" s="190">
        <v>0</v>
      </c>
      <c r="AN269" s="189">
        <v>0</v>
      </c>
      <c r="AO269" s="189">
        <v>0</v>
      </c>
      <c r="AP269" s="190">
        <v>0</v>
      </c>
      <c r="AQ269" s="189">
        <v>0</v>
      </c>
      <c r="AR269" s="189">
        <v>0</v>
      </c>
      <c r="AS269" s="189">
        <v>0</v>
      </c>
    </row>
    <row r="270" spans="1:45" s="182" customFormat="1" ht="36" customHeight="1" x14ac:dyDescent="0.25">
      <c r="A270" s="182">
        <v>1</v>
      </c>
      <c r="B270" s="221">
        <f>SUBTOTAL(103,$A$16:A270)</f>
        <v>249</v>
      </c>
      <c r="C270" s="183" t="s">
        <v>2986</v>
      </c>
      <c r="D270" s="184">
        <v>1986</v>
      </c>
      <c r="E270" s="184"/>
      <c r="F270" s="185" t="s">
        <v>304</v>
      </c>
      <c r="G270" s="184">
        <v>5</v>
      </c>
      <c r="H270" s="184" t="s">
        <v>344</v>
      </c>
      <c r="I270" s="173">
        <v>5770.1</v>
      </c>
      <c r="J270" s="173">
        <v>3935.4</v>
      </c>
      <c r="K270" s="173">
        <v>3935.4</v>
      </c>
      <c r="L270" s="186">
        <v>180</v>
      </c>
      <c r="M270" s="184" t="s">
        <v>259</v>
      </c>
      <c r="N270" s="184" t="s">
        <v>263</v>
      </c>
      <c r="O270" s="187" t="s">
        <v>677</v>
      </c>
      <c r="P270" s="173">
        <v>2997039.15</v>
      </c>
      <c r="Q270" s="173">
        <v>0</v>
      </c>
      <c r="R270" s="173">
        <v>0</v>
      </c>
      <c r="S270" s="173">
        <v>0</v>
      </c>
      <c r="T270" s="173">
        <v>2997039.15</v>
      </c>
      <c r="U270" s="173">
        <f t="shared" si="40"/>
        <v>519.40852844838037</v>
      </c>
      <c r="V270" s="173">
        <v>1499.0258054453129</v>
      </c>
      <c r="W270" s="188">
        <v>1499.0258054453129</v>
      </c>
      <c r="X270" s="188">
        <v>979.61727699693256</v>
      </c>
      <c r="Y270" s="188">
        <f t="shared" si="38"/>
        <v>979.61727699693256</v>
      </c>
      <c r="Z270" s="189">
        <v>0</v>
      </c>
      <c r="AA270" s="189">
        <v>0</v>
      </c>
      <c r="AB270" s="189">
        <v>0</v>
      </c>
      <c r="AC270" s="189">
        <v>0</v>
      </c>
      <c r="AD270" s="189">
        <v>0</v>
      </c>
      <c r="AE270" s="189">
        <v>0</v>
      </c>
      <c r="AF270" s="189">
        <v>0</v>
      </c>
      <c r="AG270" s="190">
        <v>0</v>
      </c>
      <c r="AH270" s="189">
        <v>970</v>
      </c>
      <c r="AI270" s="190">
        <f t="shared" si="39"/>
        <v>1499.0258054453129</v>
      </c>
      <c r="AJ270" s="189">
        <v>0</v>
      </c>
      <c r="AK270" s="189">
        <v>0</v>
      </c>
      <c r="AL270" s="189">
        <v>0</v>
      </c>
      <c r="AM270" s="190">
        <v>0</v>
      </c>
      <c r="AN270" s="189">
        <v>0</v>
      </c>
      <c r="AO270" s="189">
        <v>0</v>
      </c>
      <c r="AP270" s="190">
        <v>0</v>
      </c>
      <c r="AQ270" s="189">
        <v>0</v>
      </c>
      <c r="AR270" s="189">
        <v>0</v>
      </c>
      <c r="AS270" s="189">
        <v>0</v>
      </c>
    </row>
    <row r="271" spans="1:45" s="182" customFormat="1" ht="36" customHeight="1" x14ac:dyDescent="0.25">
      <c r="A271" s="182">
        <v>1</v>
      </c>
      <c r="B271" s="221">
        <f>SUBTOTAL(103,$A$16:A271)</f>
        <v>250</v>
      </c>
      <c r="C271" s="183" t="s">
        <v>2987</v>
      </c>
      <c r="D271" s="184">
        <v>1990</v>
      </c>
      <c r="E271" s="184"/>
      <c r="F271" s="185" t="s">
        <v>304</v>
      </c>
      <c r="G271" s="184">
        <v>5</v>
      </c>
      <c r="H271" s="184" t="s">
        <v>301</v>
      </c>
      <c r="I271" s="173">
        <v>4678</v>
      </c>
      <c r="J271" s="173">
        <v>3173.2</v>
      </c>
      <c r="K271" s="173">
        <v>3173.2</v>
      </c>
      <c r="L271" s="186">
        <v>150</v>
      </c>
      <c r="M271" s="184" t="s">
        <v>259</v>
      </c>
      <c r="N271" s="184" t="s">
        <v>263</v>
      </c>
      <c r="O271" s="187" t="s">
        <v>677</v>
      </c>
      <c r="P271" s="173">
        <v>2436827.77</v>
      </c>
      <c r="Q271" s="173">
        <v>0</v>
      </c>
      <c r="R271" s="173">
        <v>0</v>
      </c>
      <c r="S271" s="173">
        <v>0</v>
      </c>
      <c r="T271" s="173">
        <v>2436827.77</v>
      </c>
      <c r="U271" s="173">
        <f t="shared" si="40"/>
        <v>520.91230654125695</v>
      </c>
      <c r="V271" s="173">
        <v>1482.6151586147928</v>
      </c>
      <c r="W271" s="188">
        <v>1482.6151586147928</v>
      </c>
      <c r="X271" s="188">
        <v>961.70285207353584</v>
      </c>
      <c r="Y271" s="188">
        <f t="shared" si="38"/>
        <v>961.70285207353584</v>
      </c>
      <c r="Z271" s="189">
        <v>0</v>
      </c>
      <c r="AA271" s="189">
        <v>0</v>
      </c>
      <c r="AB271" s="189">
        <v>0</v>
      </c>
      <c r="AC271" s="189">
        <v>0</v>
      </c>
      <c r="AD271" s="189">
        <v>0</v>
      </c>
      <c r="AE271" s="189">
        <v>0</v>
      </c>
      <c r="AF271" s="189">
        <v>0</v>
      </c>
      <c r="AG271" s="190">
        <v>0</v>
      </c>
      <c r="AH271" s="189">
        <v>777.8</v>
      </c>
      <c r="AI271" s="190">
        <f t="shared" si="39"/>
        <v>1482.6151586147928</v>
      </c>
      <c r="AJ271" s="189">
        <v>0</v>
      </c>
      <c r="AK271" s="189">
        <v>0</v>
      </c>
      <c r="AL271" s="189">
        <v>0</v>
      </c>
      <c r="AM271" s="190">
        <v>0</v>
      </c>
      <c r="AN271" s="189">
        <v>0</v>
      </c>
      <c r="AO271" s="189">
        <v>0</v>
      </c>
      <c r="AP271" s="190">
        <v>0</v>
      </c>
      <c r="AQ271" s="189">
        <v>0</v>
      </c>
      <c r="AR271" s="189">
        <v>0</v>
      </c>
      <c r="AS271" s="189">
        <v>0</v>
      </c>
    </row>
    <row r="272" spans="1:45" s="182" customFormat="1" ht="36" customHeight="1" x14ac:dyDescent="0.25">
      <c r="B272" s="183" t="s">
        <v>784</v>
      </c>
      <c r="C272" s="183"/>
      <c r="D272" s="184" t="s">
        <v>857</v>
      </c>
      <c r="E272" s="184" t="s">
        <v>857</v>
      </c>
      <c r="F272" s="184" t="s">
        <v>857</v>
      </c>
      <c r="G272" s="184" t="s">
        <v>857</v>
      </c>
      <c r="H272" s="184" t="s">
        <v>857</v>
      </c>
      <c r="I272" s="197">
        <f>SUM(I273:I278)</f>
        <v>10662.800000000001</v>
      </c>
      <c r="J272" s="197">
        <f>SUM(J273:J278)</f>
        <v>9226.6</v>
      </c>
      <c r="K272" s="197">
        <f>SUM(K273:K278)</f>
        <v>8378.2999999999993</v>
      </c>
      <c r="L272" s="219">
        <f>SUM(L273:L278)</f>
        <v>403</v>
      </c>
      <c r="M272" s="184" t="s">
        <v>857</v>
      </c>
      <c r="N272" s="184" t="s">
        <v>857</v>
      </c>
      <c r="O272" s="187" t="s">
        <v>857</v>
      </c>
      <c r="P272" s="197">
        <v>30964559.009999998</v>
      </c>
      <c r="Q272" s="197">
        <v>0</v>
      </c>
      <c r="R272" s="197">
        <v>0</v>
      </c>
      <c r="S272" s="197">
        <v>0</v>
      </c>
      <c r="T272" s="197">
        <v>30964559.009999998</v>
      </c>
      <c r="U272" s="173">
        <f t="shared" ref="U272:U332" si="41">P272/I272</f>
        <v>2903.9800999737399</v>
      </c>
      <c r="V272" s="173">
        <f>MAX(V273:V278)</f>
        <v>17291.534608611983</v>
      </c>
      <c r="Z272" s="189"/>
      <c r="AA272" s="189"/>
      <c r="AB272" s="189"/>
      <c r="AC272" s="189"/>
      <c r="AD272" s="189"/>
      <c r="AE272" s="189"/>
      <c r="AF272" s="189"/>
      <c r="AG272" s="189"/>
      <c r="AH272" s="189"/>
      <c r="AI272" s="189"/>
      <c r="AJ272" s="189"/>
      <c r="AK272" s="189"/>
      <c r="AL272" s="189"/>
      <c r="AM272" s="189"/>
      <c r="AN272" s="189"/>
      <c r="AO272" s="189"/>
      <c r="AP272" s="189"/>
      <c r="AQ272" s="189"/>
      <c r="AR272" s="189"/>
      <c r="AS272" s="189"/>
    </row>
    <row r="273" spans="1:45" s="182" customFormat="1" ht="36" customHeight="1" x14ac:dyDescent="0.25">
      <c r="A273" s="182">
        <v>1</v>
      </c>
      <c r="B273" s="221">
        <f>SUBTOTAL(103,$A$16:A273)</f>
        <v>251</v>
      </c>
      <c r="C273" s="183" t="s">
        <v>618</v>
      </c>
      <c r="D273" s="184">
        <v>1896</v>
      </c>
      <c r="E273" s="184"/>
      <c r="F273" s="185" t="s">
        <v>261</v>
      </c>
      <c r="G273" s="184">
        <v>2</v>
      </c>
      <c r="H273" s="184" t="s">
        <v>297</v>
      </c>
      <c r="I273" s="173">
        <v>415.7</v>
      </c>
      <c r="J273" s="173">
        <v>374.1</v>
      </c>
      <c r="K273" s="173">
        <v>374.1</v>
      </c>
      <c r="L273" s="186">
        <v>22</v>
      </c>
      <c r="M273" s="184" t="s">
        <v>259</v>
      </c>
      <c r="N273" s="184" t="s">
        <v>263</v>
      </c>
      <c r="O273" s="187" t="s">
        <v>678</v>
      </c>
      <c r="P273" s="173">
        <v>3101907.63</v>
      </c>
      <c r="Q273" s="173">
        <v>0</v>
      </c>
      <c r="R273" s="173">
        <v>0</v>
      </c>
      <c r="S273" s="173">
        <v>0</v>
      </c>
      <c r="T273" s="173">
        <v>3101907.63</v>
      </c>
      <c r="U273" s="173">
        <f t="shared" si="41"/>
        <v>7461.8898965600192</v>
      </c>
      <c r="V273" s="173">
        <v>17291.534608611983</v>
      </c>
      <c r="W273" s="188">
        <v>17291.534608611983</v>
      </c>
      <c r="X273" s="188">
        <v>9829.6447120519624</v>
      </c>
      <c r="Y273" s="188">
        <f t="shared" ref="Y273:Y278" si="42">V273-U273</f>
        <v>9829.6447120519624</v>
      </c>
      <c r="Z273" s="189">
        <v>0</v>
      </c>
      <c r="AA273" s="189">
        <v>0</v>
      </c>
      <c r="AB273" s="189">
        <v>0</v>
      </c>
      <c r="AC273" s="189">
        <v>0</v>
      </c>
      <c r="AD273" s="189">
        <v>0</v>
      </c>
      <c r="AE273" s="189">
        <v>0</v>
      </c>
      <c r="AF273" s="189">
        <v>0</v>
      </c>
      <c r="AG273" s="190">
        <v>0</v>
      </c>
      <c r="AH273" s="189">
        <v>318.42</v>
      </c>
      <c r="AI273" s="190">
        <f t="shared" ref="AI273:AI275" si="43">8917.04*AH273/I273</f>
        <v>6830.3196458984849</v>
      </c>
      <c r="AJ273" s="189">
        <v>0</v>
      </c>
      <c r="AK273" s="189">
        <v>0</v>
      </c>
      <c r="AL273" s="189">
        <v>617</v>
      </c>
      <c r="AM273" s="190">
        <f>7048.18*AL273/I273</f>
        <v>10461.214962713497</v>
      </c>
      <c r="AN273" s="189">
        <v>0</v>
      </c>
      <c r="AO273" s="189">
        <v>0</v>
      </c>
      <c r="AP273" s="190">
        <v>0</v>
      </c>
      <c r="AQ273" s="189">
        <v>0</v>
      </c>
      <c r="AR273" s="189">
        <v>0</v>
      </c>
      <c r="AS273" s="189">
        <v>0</v>
      </c>
    </row>
    <row r="274" spans="1:45" s="182" customFormat="1" ht="36" customHeight="1" x14ac:dyDescent="0.25">
      <c r="A274" s="182">
        <v>1</v>
      </c>
      <c r="B274" s="221">
        <f>SUBTOTAL(103,$A$16:A274)</f>
        <v>252</v>
      </c>
      <c r="C274" s="183" t="s">
        <v>613</v>
      </c>
      <c r="D274" s="184">
        <v>1958</v>
      </c>
      <c r="E274" s="184"/>
      <c r="F274" s="185" t="s">
        <v>261</v>
      </c>
      <c r="G274" s="184">
        <v>3</v>
      </c>
      <c r="H274" s="184" t="s">
        <v>305</v>
      </c>
      <c r="I274" s="173">
        <v>1224.0999999999999</v>
      </c>
      <c r="J274" s="173">
        <v>1113.4000000000001</v>
      </c>
      <c r="K274" s="173">
        <v>1113.4000000000001</v>
      </c>
      <c r="L274" s="186">
        <v>48</v>
      </c>
      <c r="M274" s="184" t="s">
        <v>259</v>
      </c>
      <c r="N274" s="184" t="s">
        <v>263</v>
      </c>
      <c r="O274" s="187" t="s">
        <v>678</v>
      </c>
      <c r="P274" s="173">
        <v>3151307.31</v>
      </c>
      <c r="Q274" s="173">
        <v>0</v>
      </c>
      <c r="R274" s="173">
        <v>0</v>
      </c>
      <c r="S274" s="173">
        <v>0</v>
      </c>
      <c r="T274" s="173">
        <v>3151307.31</v>
      </c>
      <c r="U274" s="173">
        <f t="shared" si="41"/>
        <v>2574.3871497426685</v>
      </c>
      <c r="V274" s="173">
        <v>4538.2860223837934</v>
      </c>
      <c r="W274" s="188">
        <v>4538.2860223837934</v>
      </c>
      <c r="X274" s="188">
        <v>1963.8988726411249</v>
      </c>
      <c r="Y274" s="188">
        <f t="shared" si="42"/>
        <v>1963.8988726411249</v>
      </c>
      <c r="Z274" s="189">
        <v>0</v>
      </c>
      <c r="AA274" s="189">
        <v>0</v>
      </c>
      <c r="AB274" s="189">
        <v>0</v>
      </c>
      <c r="AC274" s="189">
        <v>0</v>
      </c>
      <c r="AD274" s="189">
        <v>0</v>
      </c>
      <c r="AE274" s="189">
        <v>0</v>
      </c>
      <c r="AF274" s="189">
        <v>0</v>
      </c>
      <c r="AG274" s="190">
        <v>0</v>
      </c>
      <c r="AH274" s="189">
        <v>623</v>
      </c>
      <c r="AI274" s="190">
        <f t="shared" si="43"/>
        <v>4538.2860223837934</v>
      </c>
      <c r="AJ274" s="189">
        <v>0</v>
      </c>
      <c r="AK274" s="189">
        <v>0</v>
      </c>
      <c r="AL274" s="189">
        <v>0</v>
      </c>
      <c r="AM274" s="190">
        <v>0</v>
      </c>
      <c r="AN274" s="189">
        <v>0</v>
      </c>
      <c r="AO274" s="189">
        <v>0</v>
      </c>
      <c r="AP274" s="190">
        <v>0</v>
      </c>
      <c r="AQ274" s="189">
        <v>0</v>
      </c>
      <c r="AR274" s="189">
        <v>0</v>
      </c>
      <c r="AS274" s="189">
        <v>0</v>
      </c>
    </row>
    <row r="275" spans="1:45" s="182" customFormat="1" ht="36" customHeight="1" x14ac:dyDescent="0.25">
      <c r="A275" s="182">
        <v>1</v>
      </c>
      <c r="B275" s="221">
        <f>SUBTOTAL(103,$A$16:A275)</f>
        <v>253</v>
      </c>
      <c r="C275" s="183" t="s">
        <v>617</v>
      </c>
      <c r="D275" s="184">
        <v>1984</v>
      </c>
      <c r="E275" s="184"/>
      <c r="F275" s="185" t="s">
        <v>261</v>
      </c>
      <c r="G275" s="184">
        <v>3</v>
      </c>
      <c r="H275" s="184" t="s">
        <v>305</v>
      </c>
      <c r="I275" s="173">
        <v>2162.5</v>
      </c>
      <c r="J275" s="173">
        <v>2047.6</v>
      </c>
      <c r="K275" s="173">
        <v>2047.6</v>
      </c>
      <c r="L275" s="186">
        <v>85</v>
      </c>
      <c r="M275" s="184" t="s">
        <v>259</v>
      </c>
      <c r="N275" s="184" t="s">
        <v>263</v>
      </c>
      <c r="O275" s="187" t="s">
        <v>672</v>
      </c>
      <c r="P275" s="173">
        <v>4866736.68</v>
      </c>
      <c r="Q275" s="173">
        <v>0</v>
      </c>
      <c r="R275" s="173">
        <v>0</v>
      </c>
      <c r="S275" s="173">
        <v>0</v>
      </c>
      <c r="T275" s="173">
        <v>4866736.68</v>
      </c>
      <c r="U275" s="173">
        <f t="shared" si="41"/>
        <v>2250.5140716763003</v>
      </c>
      <c r="V275" s="173">
        <v>4283.1481104277464</v>
      </c>
      <c r="W275" s="188">
        <v>4283.1481104277464</v>
      </c>
      <c r="X275" s="188">
        <v>2032.634038751446</v>
      </c>
      <c r="Y275" s="188">
        <f t="shared" si="42"/>
        <v>2032.634038751446</v>
      </c>
      <c r="Z275" s="189">
        <v>0</v>
      </c>
      <c r="AA275" s="189">
        <v>0</v>
      </c>
      <c r="AB275" s="189">
        <v>0</v>
      </c>
      <c r="AC275" s="189">
        <v>0</v>
      </c>
      <c r="AD275" s="189">
        <v>0</v>
      </c>
      <c r="AE275" s="189">
        <v>0</v>
      </c>
      <c r="AF275" s="189">
        <v>0</v>
      </c>
      <c r="AG275" s="190">
        <v>0</v>
      </c>
      <c r="AH275" s="189">
        <v>1038.72</v>
      </c>
      <c r="AI275" s="190">
        <f t="shared" si="43"/>
        <v>4283.1481104277464</v>
      </c>
      <c r="AJ275" s="189">
        <v>0</v>
      </c>
      <c r="AK275" s="189">
        <v>0</v>
      </c>
      <c r="AL275" s="189">
        <v>0</v>
      </c>
      <c r="AM275" s="190">
        <v>0</v>
      </c>
      <c r="AN275" s="189">
        <v>0</v>
      </c>
      <c r="AO275" s="189">
        <v>0</v>
      </c>
      <c r="AP275" s="190">
        <v>0</v>
      </c>
      <c r="AQ275" s="189">
        <v>0</v>
      </c>
      <c r="AR275" s="189">
        <v>0</v>
      </c>
      <c r="AS275" s="189">
        <v>0</v>
      </c>
    </row>
    <row r="276" spans="1:45" s="182" customFormat="1" ht="36" customHeight="1" x14ac:dyDescent="0.25">
      <c r="A276" s="182">
        <v>1</v>
      </c>
      <c r="B276" s="221">
        <f>SUBTOTAL(103,$A$16:A276)</f>
        <v>254</v>
      </c>
      <c r="C276" s="183" t="s">
        <v>1152</v>
      </c>
      <c r="D276" s="184">
        <v>1932</v>
      </c>
      <c r="E276" s="184"/>
      <c r="F276" s="185" t="s">
        <v>1278</v>
      </c>
      <c r="G276" s="184">
        <v>3</v>
      </c>
      <c r="H276" s="184" t="s">
        <v>344</v>
      </c>
      <c r="I276" s="173">
        <v>1954.2</v>
      </c>
      <c r="J276" s="173">
        <v>1319.3</v>
      </c>
      <c r="K276" s="173">
        <v>1319.3</v>
      </c>
      <c r="L276" s="186">
        <v>71</v>
      </c>
      <c r="M276" s="184" t="s">
        <v>259</v>
      </c>
      <c r="N276" s="184" t="s">
        <v>263</v>
      </c>
      <c r="O276" s="187" t="s">
        <v>1279</v>
      </c>
      <c r="P276" s="173">
        <v>6540486.5499999998</v>
      </c>
      <c r="Q276" s="173">
        <v>0</v>
      </c>
      <c r="R276" s="173">
        <v>0</v>
      </c>
      <c r="S276" s="173">
        <v>0</v>
      </c>
      <c r="T276" s="173">
        <v>6540486.5499999998</v>
      </c>
      <c r="U276" s="173">
        <f t="shared" si="41"/>
        <v>3346.8869870023536</v>
      </c>
      <c r="V276" s="173">
        <v>6994.801090983523</v>
      </c>
      <c r="W276" s="188">
        <v>6994.801090983523</v>
      </c>
      <c r="X276" s="188">
        <v>3647.9141039811693</v>
      </c>
      <c r="Y276" s="188">
        <f t="shared" si="42"/>
        <v>3647.9141039811693</v>
      </c>
      <c r="Z276" s="189">
        <v>0</v>
      </c>
      <c r="AA276" s="189">
        <v>0</v>
      </c>
      <c r="AB276" s="189">
        <v>0</v>
      </c>
      <c r="AC276" s="189">
        <v>0</v>
      </c>
      <c r="AD276" s="189">
        <v>0</v>
      </c>
      <c r="AE276" s="189">
        <v>0</v>
      </c>
      <c r="AF276" s="189">
        <v>0</v>
      </c>
      <c r="AG276" s="190">
        <v>0</v>
      </c>
      <c r="AH276" s="189">
        <v>0</v>
      </c>
      <c r="AI276" s="189">
        <v>0</v>
      </c>
      <c r="AJ276" s="189">
        <v>0</v>
      </c>
      <c r="AK276" s="189">
        <v>0</v>
      </c>
      <c r="AL276" s="189">
        <v>1939.4</v>
      </c>
      <c r="AM276" s="190">
        <f>7048.18*AL276/I276</f>
        <v>6994.801090983523</v>
      </c>
      <c r="AN276" s="189">
        <v>0</v>
      </c>
      <c r="AO276" s="189">
        <v>0</v>
      </c>
      <c r="AP276" s="190">
        <v>0</v>
      </c>
      <c r="AQ276" s="189">
        <v>0</v>
      </c>
      <c r="AR276" s="189">
        <v>0</v>
      </c>
      <c r="AS276" s="189">
        <v>0</v>
      </c>
    </row>
    <row r="277" spans="1:45" s="182" customFormat="1" ht="36" customHeight="1" x14ac:dyDescent="0.25">
      <c r="A277" s="182">
        <v>1</v>
      </c>
      <c r="B277" s="221">
        <f>SUBTOTAL(103,$A$16:A277)</f>
        <v>255</v>
      </c>
      <c r="C277" s="183" t="s">
        <v>1139</v>
      </c>
      <c r="D277" s="184">
        <v>1882</v>
      </c>
      <c r="E277" s="184"/>
      <c r="F277" s="185" t="s">
        <v>261</v>
      </c>
      <c r="G277" s="184">
        <v>4</v>
      </c>
      <c r="H277" s="184" t="s">
        <v>296</v>
      </c>
      <c r="I277" s="173">
        <v>3453.2</v>
      </c>
      <c r="J277" s="173">
        <v>3230.8</v>
      </c>
      <c r="K277" s="173">
        <v>2382.5</v>
      </c>
      <c r="L277" s="186">
        <v>128</v>
      </c>
      <c r="M277" s="184" t="s">
        <v>259</v>
      </c>
      <c r="N277" s="184" t="s">
        <v>263</v>
      </c>
      <c r="O277" s="187" t="s">
        <v>678</v>
      </c>
      <c r="P277" s="173">
        <v>10088677.58</v>
      </c>
      <c r="Q277" s="173">
        <v>0</v>
      </c>
      <c r="R277" s="173">
        <v>0</v>
      </c>
      <c r="S277" s="173">
        <v>0</v>
      </c>
      <c r="T277" s="173">
        <v>10088677.58</v>
      </c>
      <c r="U277" s="173">
        <f t="shared" si="41"/>
        <v>2921.5445326074368</v>
      </c>
      <c r="V277" s="173">
        <v>4849.8347925402531</v>
      </c>
      <c r="W277" s="188">
        <v>4849.8347925402531</v>
      </c>
      <c r="X277" s="188">
        <v>1928.2902599328163</v>
      </c>
      <c r="Y277" s="188">
        <f t="shared" si="42"/>
        <v>1928.2902599328163</v>
      </c>
      <c r="Z277" s="189">
        <v>0</v>
      </c>
      <c r="AA277" s="189">
        <v>0</v>
      </c>
      <c r="AB277" s="189">
        <v>0</v>
      </c>
      <c r="AC277" s="189">
        <v>0</v>
      </c>
      <c r="AD277" s="189">
        <v>0</v>
      </c>
      <c r="AE277" s="189">
        <v>0</v>
      </c>
      <c r="AF277" s="189">
        <v>0</v>
      </c>
      <c r="AG277" s="190">
        <v>0</v>
      </c>
      <c r="AH277" s="189">
        <v>1878.14</v>
      </c>
      <c r="AI277" s="190">
        <f t="shared" ref="AI277:AI278" si="44">8917.04*AH277/I277</f>
        <v>4849.8347925402531</v>
      </c>
      <c r="AJ277" s="189">
        <v>0</v>
      </c>
      <c r="AK277" s="189">
        <v>0</v>
      </c>
      <c r="AL277" s="189">
        <v>0</v>
      </c>
      <c r="AM277" s="190">
        <v>0</v>
      </c>
      <c r="AN277" s="189">
        <v>0</v>
      </c>
      <c r="AO277" s="189">
        <v>0</v>
      </c>
      <c r="AP277" s="190">
        <v>0</v>
      </c>
      <c r="AQ277" s="189">
        <v>0</v>
      </c>
      <c r="AR277" s="189">
        <v>0</v>
      </c>
      <c r="AS277" s="189">
        <v>0</v>
      </c>
    </row>
    <row r="278" spans="1:45" s="182" customFormat="1" ht="36" customHeight="1" x14ac:dyDescent="0.25">
      <c r="A278" s="182">
        <v>1</v>
      </c>
      <c r="B278" s="221">
        <f>SUBTOTAL(103,$A$16:A278)</f>
        <v>256</v>
      </c>
      <c r="C278" s="183" t="s">
        <v>1513</v>
      </c>
      <c r="D278" s="184">
        <v>1939</v>
      </c>
      <c r="E278" s="184"/>
      <c r="F278" s="185" t="s">
        <v>1524</v>
      </c>
      <c r="G278" s="184">
        <v>3</v>
      </c>
      <c r="H278" s="184" t="s">
        <v>301</v>
      </c>
      <c r="I278" s="173">
        <v>1453.1</v>
      </c>
      <c r="J278" s="173">
        <v>1141.4000000000001</v>
      </c>
      <c r="K278" s="173">
        <v>1141.4000000000001</v>
      </c>
      <c r="L278" s="186">
        <v>49</v>
      </c>
      <c r="M278" s="184" t="s">
        <v>259</v>
      </c>
      <c r="N278" s="184" t="s">
        <v>263</v>
      </c>
      <c r="O278" s="187" t="s">
        <v>678</v>
      </c>
      <c r="P278" s="173">
        <v>3215443.26</v>
      </c>
      <c r="Q278" s="173">
        <v>0</v>
      </c>
      <c r="R278" s="173">
        <v>0</v>
      </c>
      <c r="S278" s="173">
        <v>0</v>
      </c>
      <c r="T278" s="173">
        <v>3215443.26</v>
      </c>
      <c r="U278" s="173">
        <f t="shared" si="41"/>
        <v>2212.8162273759549</v>
      </c>
      <c r="V278" s="173">
        <v>4358.9235791067385</v>
      </c>
      <c r="W278" s="188">
        <v>4358.9235791067385</v>
      </c>
      <c r="X278" s="188">
        <v>2146.1073517307836</v>
      </c>
      <c r="Y278" s="188">
        <f t="shared" si="42"/>
        <v>2146.1073517307836</v>
      </c>
      <c r="Z278" s="189">
        <v>0</v>
      </c>
      <c r="AA278" s="189">
        <v>0</v>
      </c>
      <c r="AB278" s="189">
        <v>0</v>
      </c>
      <c r="AC278" s="189">
        <v>0</v>
      </c>
      <c r="AD278" s="189">
        <v>0</v>
      </c>
      <c r="AE278" s="189">
        <v>0</v>
      </c>
      <c r="AF278" s="189">
        <v>0</v>
      </c>
      <c r="AG278" s="190">
        <v>0</v>
      </c>
      <c r="AH278" s="189">
        <v>710.32</v>
      </c>
      <c r="AI278" s="190">
        <f t="shared" si="44"/>
        <v>4358.9235791067385</v>
      </c>
      <c r="AJ278" s="189">
        <v>0</v>
      </c>
      <c r="AK278" s="189">
        <v>0</v>
      </c>
      <c r="AL278" s="189">
        <v>0</v>
      </c>
      <c r="AM278" s="190">
        <v>0</v>
      </c>
      <c r="AN278" s="189">
        <v>0</v>
      </c>
      <c r="AO278" s="189">
        <v>0</v>
      </c>
      <c r="AP278" s="190">
        <v>0</v>
      </c>
      <c r="AQ278" s="189">
        <v>0</v>
      </c>
      <c r="AR278" s="189">
        <v>0</v>
      </c>
      <c r="AS278" s="189">
        <v>0</v>
      </c>
    </row>
    <row r="279" spans="1:45" s="182" customFormat="1" ht="36" customHeight="1" x14ac:dyDescent="0.25">
      <c r="B279" s="183" t="s">
        <v>785</v>
      </c>
      <c r="C279" s="183"/>
      <c r="D279" s="184" t="s">
        <v>857</v>
      </c>
      <c r="E279" s="184" t="s">
        <v>857</v>
      </c>
      <c r="F279" s="184" t="s">
        <v>857</v>
      </c>
      <c r="G279" s="184" t="s">
        <v>857</v>
      </c>
      <c r="H279" s="184" t="s">
        <v>857</v>
      </c>
      <c r="I279" s="197">
        <f>SUM(I280:I283)</f>
        <v>14970.710000000001</v>
      </c>
      <c r="J279" s="197">
        <f>SUM(J280:J283)</f>
        <v>11319.109999999999</v>
      </c>
      <c r="K279" s="197">
        <f>SUM(K280:K283)</f>
        <v>11319.109999999999</v>
      </c>
      <c r="L279" s="219">
        <f>SUM(L280:L283)</f>
        <v>518</v>
      </c>
      <c r="M279" s="184" t="s">
        <v>857</v>
      </c>
      <c r="N279" s="184" t="s">
        <v>857</v>
      </c>
      <c r="O279" s="187" t="s">
        <v>857</v>
      </c>
      <c r="P279" s="173">
        <v>12442442.430000002</v>
      </c>
      <c r="Q279" s="173">
        <v>0</v>
      </c>
      <c r="R279" s="173">
        <v>0</v>
      </c>
      <c r="S279" s="173">
        <v>0</v>
      </c>
      <c r="T279" s="173">
        <v>12442442.430000002</v>
      </c>
      <c r="U279" s="173">
        <f t="shared" si="41"/>
        <v>831.11906048544131</v>
      </c>
      <c r="V279" s="173">
        <f>MAX(V280:V283)</f>
        <v>3707.39</v>
      </c>
      <c r="Z279" s="189"/>
      <c r="AA279" s="189"/>
      <c r="AB279" s="189"/>
      <c r="AC279" s="189"/>
      <c r="AD279" s="189"/>
      <c r="AE279" s="189"/>
      <c r="AF279" s="189"/>
      <c r="AG279" s="189"/>
      <c r="AH279" s="189"/>
      <c r="AI279" s="189"/>
      <c r="AJ279" s="189"/>
      <c r="AK279" s="189"/>
      <c r="AL279" s="189"/>
      <c r="AM279" s="189"/>
      <c r="AN279" s="189"/>
      <c r="AO279" s="189"/>
      <c r="AP279" s="189"/>
      <c r="AQ279" s="189"/>
      <c r="AR279" s="189"/>
      <c r="AS279" s="189"/>
    </row>
    <row r="280" spans="1:45" s="182" customFormat="1" ht="36" customHeight="1" x14ac:dyDescent="0.25">
      <c r="A280" s="182">
        <v>1</v>
      </c>
      <c r="B280" s="221">
        <f>SUBTOTAL(103,$A$16:A280)</f>
        <v>257</v>
      </c>
      <c r="C280" s="183" t="s">
        <v>622</v>
      </c>
      <c r="D280" s="184">
        <v>1972</v>
      </c>
      <c r="E280" s="184"/>
      <c r="F280" s="185" t="s">
        <v>261</v>
      </c>
      <c r="G280" s="184">
        <v>5</v>
      </c>
      <c r="H280" s="184" t="s">
        <v>301</v>
      </c>
      <c r="I280" s="173">
        <v>4295.76</v>
      </c>
      <c r="J280" s="173">
        <v>3325.76</v>
      </c>
      <c r="K280" s="173">
        <v>3325.76</v>
      </c>
      <c r="L280" s="186">
        <v>137</v>
      </c>
      <c r="M280" s="184" t="s">
        <v>259</v>
      </c>
      <c r="N280" s="184" t="s">
        <v>263</v>
      </c>
      <c r="O280" s="187" t="s">
        <v>957</v>
      </c>
      <c r="P280" s="173">
        <v>5056079.6400000006</v>
      </c>
      <c r="Q280" s="173">
        <v>0</v>
      </c>
      <c r="R280" s="173">
        <v>0</v>
      </c>
      <c r="S280" s="173">
        <v>0</v>
      </c>
      <c r="T280" s="173">
        <v>5056079.6400000006</v>
      </c>
      <c r="U280" s="173">
        <f t="shared" si="41"/>
        <v>1176.9930443041512</v>
      </c>
      <c r="V280" s="173">
        <v>2239.1406987354972</v>
      </c>
      <c r="W280" s="188">
        <v>2239.1406987354972</v>
      </c>
      <c r="X280" s="188">
        <v>1062.1476544313459</v>
      </c>
      <c r="Y280" s="188">
        <f t="shared" ref="Y280:Y283" si="45">V280-U280</f>
        <v>1062.1476544313459</v>
      </c>
      <c r="Z280" s="189">
        <v>0</v>
      </c>
      <c r="AA280" s="189">
        <v>0</v>
      </c>
      <c r="AB280" s="189">
        <v>0</v>
      </c>
      <c r="AC280" s="189">
        <v>0</v>
      </c>
      <c r="AD280" s="189">
        <v>0</v>
      </c>
      <c r="AE280" s="189">
        <v>0</v>
      </c>
      <c r="AF280" s="189">
        <v>0</v>
      </c>
      <c r="AG280" s="190">
        <v>0</v>
      </c>
      <c r="AH280" s="189">
        <v>1078.7</v>
      </c>
      <c r="AI280" s="190">
        <f>8917.04*AH280/I280</f>
        <v>2239.1406987354972</v>
      </c>
      <c r="AJ280" s="189">
        <v>0</v>
      </c>
      <c r="AK280" s="189">
        <v>0</v>
      </c>
      <c r="AL280" s="189">
        <v>0</v>
      </c>
      <c r="AM280" s="190">
        <v>0</v>
      </c>
      <c r="AN280" s="189">
        <v>0</v>
      </c>
      <c r="AO280" s="189">
        <v>0</v>
      </c>
      <c r="AP280" s="190">
        <v>0</v>
      </c>
      <c r="AQ280" s="189">
        <v>0</v>
      </c>
      <c r="AR280" s="189">
        <v>0</v>
      </c>
      <c r="AS280" s="189">
        <v>0</v>
      </c>
    </row>
    <row r="281" spans="1:45" s="182" customFormat="1" ht="36" customHeight="1" x14ac:dyDescent="0.25">
      <c r="A281" s="182">
        <v>1</v>
      </c>
      <c r="B281" s="221">
        <f>SUBTOTAL(103,$A$16:A281)</f>
        <v>258</v>
      </c>
      <c r="C281" s="183" t="s">
        <v>619</v>
      </c>
      <c r="D281" s="184">
        <v>1978</v>
      </c>
      <c r="E281" s="184"/>
      <c r="F281" s="185" t="s">
        <v>261</v>
      </c>
      <c r="G281" s="184">
        <v>3</v>
      </c>
      <c r="H281" s="184" t="s">
        <v>296</v>
      </c>
      <c r="I281" s="173">
        <v>1569.6</v>
      </c>
      <c r="J281" s="173">
        <v>1094.4000000000001</v>
      </c>
      <c r="K281" s="173">
        <v>1094.4000000000001</v>
      </c>
      <c r="L281" s="186">
        <v>54</v>
      </c>
      <c r="M281" s="184" t="s">
        <v>259</v>
      </c>
      <c r="N281" s="184" t="s">
        <v>263</v>
      </c>
      <c r="O281" s="187" t="s">
        <v>958</v>
      </c>
      <c r="P281" s="173">
        <v>1162332.27</v>
      </c>
      <c r="Q281" s="173">
        <v>0</v>
      </c>
      <c r="R281" s="173">
        <v>0</v>
      </c>
      <c r="S281" s="173">
        <v>0</v>
      </c>
      <c r="T281" s="173">
        <v>1162332.27</v>
      </c>
      <c r="U281" s="173">
        <f t="shared" si="41"/>
        <v>740.52769495412849</v>
      </c>
      <c r="V281" s="173">
        <v>3707.39</v>
      </c>
      <c r="W281" s="188">
        <v>3707.39</v>
      </c>
      <c r="X281" s="188">
        <v>2966.8623050458714</v>
      </c>
      <c r="Y281" s="188">
        <f t="shared" si="45"/>
        <v>2966.8623050458714</v>
      </c>
      <c r="Z281" s="189">
        <v>0</v>
      </c>
      <c r="AA281" s="189">
        <v>262.75</v>
      </c>
      <c r="AB281" s="189">
        <v>3259.66</v>
      </c>
      <c r="AC281" s="189">
        <v>184.98</v>
      </c>
      <c r="AD281" s="189">
        <v>0</v>
      </c>
      <c r="AE281" s="189">
        <v>0</v>
      </c>
      <c r="AF281" s="189">
        <v>0</v>
      </c>
      <c r="AG281" s="190">
        <v>0</v>
      </c>
      <c r="AH281" s="189">
        <v>0</v>
      </c>
      <c r="AI281" s="189">
        <v>0</v>
      </c>
      <c r="AJ281" s="189">
        <v>0</v>
      </c>
      <c r="AK281" s="189">
        <v>0</v>
      </c>
      <c r="AL281" s="189">
        <v>0</v>
      </c>
      <c r="AM281" s="190">
        <v>0</v>
      </c>
      <c r="AN281" s="189">
        <v>0</v>
      </c>
      <c r="AO281" s="189">
        <v>0</v>
      </c>
      <c r="AP281" s="190">
        <v>0</v>
      </c>
      <c r="AQ281" s="189">
        <v>0</v>
      </c>
      <c r="AR281" s="189">
        <v>0</v>
      </c>
      <c r="AS281" s="189">
        <v>0</v>
      </c>
    </row>
    <row r="282" spans="1:45" s="182" customFormat="1" ht="36" customHeight="1" x14ac:dyDescent="0.25">
      <c r="A282" s="182">
        <v>1</v>
      </c>
      <c r="B282" s="221">
        <f>SUBTOTAL(103,$A$16:A282)</f>
        <v>259</v>
      </c>
      <c r="C282" s="183" t="s">
        <v>1153</v>
      </c>
      <c r="D282" s="184">
        <v>1968</v>
      </c>
      <c r="E282" s="184"/>
      <c r="F282" s="185" t="s">
        <v>261</v>
      </c>
      <c r="G282" s="184">
        <v>5</v>
      </c>
      <c r="H282" s="184" t="s">
        <v>344</v>
      </c>
      <c r="I282" s="173">
        <v>3769.94</v>
      </c>
      <c r="J282" s="173">
        <v>2873.14</v>
      </c>
      <c r="K282" s="173">
        <v>2873.14</v>
      </c>
      <c r="L282" s="186">
        <v>116</v>
      </c>
      <c r="M282" s="184" t="s">
        <v>259</v>
      </c>
      <c r="N282" s="184" t="s">
        <v>263</v>
      </c>
      <c r="O282" s="187" t="s">
        <v>1280</v>
      </c>
      <c r="P282" s="173">
        <v>3164041.96</v>
      </c>
      <c r="Q282" s="173">
        <v>0</v>
      </c>
      <c r="R282" s="173">
        <v>0</v>
      </c>
      <c r="S282" s="173">
        <v>0</v>
      </c>
      <c r="T282" s="173">
        <v>3164041.96</v>
      </c>
      <c r="U282" s="173">
        <f t="shared" si="41"/>
        <v>839.28178167291787</v>
      </c>
      <c r="V282" s="173">
        <v>1867.0497472108311</v>
      </c>
      <c r="W282" s="188">
        <v>1867.0497472108311</v>
      </c>
      <c r="X282" s="188">
        <v>1027.7679655379134</v>
      </c>
      <c r="Y282" s="188">
        <f t="shared" si="45"/>
        <v>1027.7679655379134</v>
      </c>
      <c r="Z282" s="189">
        <v>0</v>
      </c>
      <c r="AA282" s="189">
        <v>0</v>
      </c>
      <c r="AB282" s="189">
        <v>0</v>
      </c>
      <c r="AC282" s="189">
        <v>0</v>
      </c>
      <c r="AD282" s="189">
        <v>0</v>
      </c>
      <c r="AE282" s="189">
        <v>0</v>
      </c>
      <c r="AF282" s="189">
        <v>0</v>
      </c>
      <c r="AG282" s="190">
        <v>0</v>
      </c>
      <c r="AH282" s="189">
        <v>789.35</v>
      </c>
      <c r="AI282" s="190">
        <f t="shared" ref="AI282:AI283" si="46">8917.04*AH282/I282</f>
        <v>1867.0497472108311</v>
      </c>
      <c r="AJ282" s="189">
        <v>0</v>
      </c>
      <c r="AK282" s="189">
        <v>0</v>
      </c>
      <c r="AL282" s="189">
        <v>0</v>
      </c>
      <c r="AM282" s="190">
        <v>0</v>
      </c>
      <c r="AN282" s="189">
        <v>0</v>
      </c>
      <c r="AO282" s="189">
        <v>0</v>
      </c>
      <c r="AP282" s="190">
        <v>0</v>
      </c>
      <c r="AQ282" s="189">
        <v>0</v>
      </c>
      <c r="AR282" s="189">
        <v>0</v>
      </c>
      <c r="AS282" s="189">
        <v>0</v>
      </c>
    </row>
    <row r="283" spans="1:45" s="182" customFormat="1" ht="36" customHeight="1" x14ac:dyDescent="0.25">
      <c r="A283" s="182">
        <v>1</v>
      </c>
      <c r="B283" s="221">
        <f>SUBTOTAL(103,$A$16:A283)</f>
        <v>260</v>
      </c>
      <c r="C283" s="183" t="s">
        <v>1141</v>
      </c>
      <c r="D283" s="184">
        <v>1990</v>
      </c>
      <c r="E283" s="184"/>
      <c r="F283" s="185" t="s">
        <v>261</v>
      </c>
      <c r="G283" s="184">
        <v>5</v>
      </c>
      <c r="H283" s="184" t="s">
        <v>362</v>
      </c>
      <c r="I283" s="173">
        <v>5335.41</v>
      </c>
      <c r="J283" s="173">
        <v>4025.81</v>
      </c>
      <c r="K283" s="173">
        <v>4025.81</v>
      </c>
      <c r="L283" s="186">
        <v>211</v>
      </c>
      <c r="M283" s="184" t="s">
        <v>259</v>
      </c>
      <c r="N283" s="184" t="s">
        <v>263</v>
      </c>
      <c r="O283" s="187" t="s">
        <v>1272</v>
      </c>
      <c r="P283" s="173">
        <v>3059988.56</v>
      </c>
      <c r="Q283" s="173">
        <v>0</v>
      </c>
      <c r="R283" s="173">
        <v>0</v>
      </c>
      <c r="S283" s="173">
        <v>0</v>
      </c>
      <c r="T283" s="173">
        <v>3059988.56</v>
      </c>
      <c r="U283" s="173">
        <f t="shared" si="41"/>
        <v>573.52453888267257</v>
      </c>
      <c r="V283" s="173">
        <v>1868.072423600061</v>
      </c>
      <c r="W283" s="188">
        <v>1868.072423600061</v>
      </c>
      <c r="X283" s="188">
        <v>1294.5478847173886</v>
      </c>
      <c r="Y283" s="188">
        <f t="shared" si="45"/>
        <v>1294.5478847173886</v>
      </c>
      <c r="Z283" s="189">
        <v>0</v>
      </c>
      <c r="AA283" s="189">
        <v>0</v>
      </c>
      <c r="AB283" s="189">
        <v>0</v>
      </c>
      <c r="AC283" s="189">
        <v>0</v>
      </c>
      <c r="AD283" s="189">
        <v>0</v>
      </c>
      <c r="AE283" s="189">
        <v>0</v>
      </c>
      <c r="AF283" s="189">
        <v>0</v>
      </c>
      <c r="AG283" s="190">
        <v>0</v>
      </c>
      <c r="AH283" s="189">
        <v>1117.74</v>
      </c>
      <c r="AI283" s="190">
        <f t="shared" si="46"/>
        <v>1868.072423600061</v>
      </c>
      <c r="AJ283" s="189">
        <v>0</v>
      </c>
      <c r="AK283" s="189">
        <v>0</v>
      </c>
      <c r="AL283" s="189">
        <v>0</v>
      </c>
      <c r="AM283" s="190">
        <v>0</v>
      </c>
      <c r="AN283" s="189">
        <v>0</v>
      </c>
      <c r="AO283" s="189">
        <v>0</v>
      </c>
      <c r="AP283" s="190">
        <v>0</v>
      </c>
      <c r="AQ283" s="189">
        <v>0</v>
      </c>
      <c r="AR283" s="189">
        <v>0</v>
      </c>
      <c r="AS283" s="189">
        <v>0</v>
      </c>
    </row>
    <row r="284" spans="1:45" s="182" customFormat="1" ht="36" customHeight="1" x14ac:dyDescent="0.25">
      <c r="B284" s="183" t="s">
        <v>1232</v>
      </c>
      <c r="C284" s="183"/>
      <c r="D284" s="184" t="s">
        <v>857</v>
      </c>
      <c r="E284" s="184" t="s">
        <v>857</v>
      </c>
      <c r="F284" s="184" t="s">
        <v>857</v>
      </c>
      <c r="G284" s="184" t="s">
        <v>857</v>
      </c>
      <c r="H284" s="184" t="s">
        <v>857</v>
      </c>
      <c r="I284" s="197">
        <f>I285</f>
        <v>762</v>
      </c>
      <c r="J284" s="197">
        <f>J285</f>
        <v>540</v>
      </c>
      <c r="K284" s="197">
        <f>K285</f>
        <v>540</v>
      </c>
      <c r="L284" s="219">
        <f>L285</f>
        <v>42</v>
      </c>
      <c r="M284" s="184" t="s">
        <v>857</v>
      </c>
      <c r="N284" s="184" t="s">
        <v>857</v>
      </c>
      <c r="O284" s="187" t="s">
        <v>857</v>
      </c>
      <c r="P284" s="173">
        <v>345276.04000000004</v>
      </c>
      <c r="Q284" s="173">
        <v>0</v>
      </c>
      <c r="R284" s="173">
        <v>0</v>
      </c>
      <c r="S284" s="173">
        <v>0</v>
      </c>
      <c r="T284" s="173">
        <v>345276.04000000004</v>
      </c>
      <c r="U284" s="173">
        <f t="shared" si="41"/>
        <v>453.11816272965882</v>
      </c>
      <c r="V284" s="173">
        <f>MAX(V285)</f>
        <v>712.1</v>
      </c>
      <c r="Z284" s="189"/>
      <c r="AA284" s="189"/>
      <c r="AB284" s="189"/>
      <c r="AC284" s="189"/>
      <c r="AD284" s="189"/>
      <c r="AE284" s="189"/>
      <c r="AF284" s="189"/>
      <c r="AG284" s="189"/>
      <c r="AH284" s="189"/>
      <c r="AI284" s="189"/>
      <c r="AJ284" s="189"/>
      <c r="AK284" s="189"/>
      <c r="AL284" s="189"/>
      <c r="AM284" s="189"/>
      <c r="AN284" s="189"/>
      <c r="AO284" s="189"/>
      <c r="AP284" s="189"/>
      <c r="AQ284" s="189"/>
      <c r="AR284" s="189"/>
      <c r="AS284" s="189"/>
    </row>
    <row r="285" spans="1:45" s="182" customFormat="1" ht="36" customHeight="1" x14ac:dyDescent="0.25">
      <c r="A285" s="182">
        <v>1</v>
      </c>
      <c r="B285" s="221">
        <f>SUBTOTAL(103,$A$16:A285)</f>
        <v>261</v>
      </c>
      <c r="C285" s="183" t="s">
        <v>1140</v>
      </c>
      <c r="D285" s="184">
        <v>1970</v>
      </c>
      <c r="E285" s="184"/>
      <c r="F285" s="185" t="s">
        <v>261</v>
      </c>
      <c r="G285" s="184">
        <v>2</v>
      </c>
      <c r="H285" s="184" t="s">
        <v>296</v>
      </c>
      <c r="I285" s="173">
        <v>762</v>
      </c>
      <c r="J285" s="173">
        <v>540</v>
      </c>
      <c r="K285" s="173">
        <v>540</v>
      </c>
      <c r="L285" s="186">
        <v>42</v>
      </c>
      <c r="M285" s="184" t="s">
        <v>259</v>
      </c>
      <c r="N285" s="184" t="s">
        <v>276</v>
      </c>
      <c r="O285" s="187" t="s">
        <v>262</v>
      </c>
      <c r="P285" s="173">
        <v>345276.04000000004</v>
      </c>
      <c r="Q285" s="173">
        <v>0</v>
      </c>
      <c r="R285" s="173">
        <v>0</v>
      </c>
      <c r="S285" s="173">
        <v>0</v>
      </c>
      <c r="T285" s="173">
        <v>345276.04000000004</v>
      </c>
      <c r="U285" s="173">
        <f t="shared" si="41"/>
        <v>453.11816272965882</v>
      </c>
      <c r="V285" s="173">
        <v>712.1</v>
      </c>
      <c r="W285" s="188">
        <v>712.1</v>
      </c>
      <c r="X285" s="188">
        <v>712.1</v>
      </c>
      <c r="Y285" s="188">
        <v>712.1</v>
      </c>
      <c r="Z285" s="189">
        <v>0</v>
      </c>
      <c r="AA285" s="189">
        <v>0</v>
      </c>
      <c r="AB285" s="189">
        <v>0</v>
      </c>
      <c r="AC285" s="189">
        <v>0</v>
      </c>
      <c r="AD285" s="189">
        <v>0</v>
      </c>
      <c r="AE285" s="189">
        <v>0</v>
      </c>
      <c r="AF285" s="189">
        <v>0</v>
      </c>
      <c r="AG285" s="190">
        <v>0</v>
      </c>
      <c r="AH285" s="189">
        <v>0</v>
      </c>
      <c r="AI285" s="189">
        <v>0</v>
      </c>
      <c r="AJ285" s="189">
        <v>0</v>
      </c>
      <c r="AK285" s="189">
        <v>0</v>
      </c>
      <c r="AL285" s="189">
        <v>0</v>
      </c>
      <c r="AM285" s="190">
        <v>0</v>
      </c>
      <c r="AN285" s="189">
        <v>0</v>
      </c>
      <c r="AO285" s="189">
        <v>0</v>
      </c>
      <c r="AP285" s="190">
        <v>0</v>
      </c>
      <c r="AQ285" s="189">
        <v>712.1</v>
      </c>
      <c r="AR285" s="189">
        <v>0</v>
      </c>
      <c r="AS285" s="189">
        <v>0</v>
      </c>
    </row>
    <row r="286" spans="1:45" s="182" customFormat="1" ht="36" customHeight="1" x14ac:dyDescent="0.25">
      <c r="B286" s="183" t="s">
        <v>786</v>
      </c>
      <c r="C286" s="222"/>
      <c r="D286" s="184" t="s">
        <v>857</v>
      </c>
      <c r="E286" s="184" t="s">
        <v>857</v>
      </c>
      <c r="F286" s="184" t="s">
        <v>857</v>
      </c>
      <c r="G286" s="184" t="s">
        <v>857</v>
      </c>
      <c r="H286" s="184" t="s">
        <v>857</v>
      </c>
      <c r="I286" s="197">
        <f>SUM(I287:I288)</f>
        <v>2259.1</v>
      </c>
      <c r="J286" s="197">
        <f>SUM(J287:J288)</f>
        <v>2111.5</v>
      </c>
      <c r="K286" s="197">
        <f>SUM(K287:K288)</f>
        <v>2111.5</v>
      </c>
      <c r="L286" s="219">
        <f>SUM(L287:L288)</f>
        <v>104</v>
      </c>
      <c r="M286" s="184" t="s">
        <v>857</v>
      </c>
      <c r="N286" s="184" t="s">
        <v>857</v>
      </c>
      <c r="O286" s="187" t="s">
        <v>857</v>
      </c>
      <c r="P286" s="173">
        <v>5773107.5300000003</v>
      </c>
      <c r="Q286" s="173">
        <v>0</v>
      </c>
      <c r="R286" s="173">
        <v>0</v>
      </c>
      <c r="S286" s="173">
        <v>0</v>
      </c>
      <c r="T286" s="173">
        <v>5773107.5300000003</v>
      </c>
      <c r="U286" s="173">
        <f t="shared" si="41"/>
        <v>2555.490031428445</v>
      </c>
      <c r="V286" s="173">
        <f>MAX(V287:V288)</f>
        <v>8318.5878131699847</v>
      </c>
      <c r="Z286" s="189"/>
      <c r="AA286" s="189"/>
      <c r="AB286" s="189"/>
      <c r="AC286" s="189"/>
      <c r="AD286" s="189"/>
      <c r="AE286" s="189"/>
      <c r="AF286" s="189"/>
      <c r="AG286" s="189"/>
      <c r="AH286" s="189"/>
      <c r="AI286" s="189"/>
      <c r="AJ286" s="189"/>
      <c r="AK286" s="189"/>
      <c r="AL286" s="189"/>
      <c r="AM286" s="189"/>
      <c r="AN286" s="189"/>
      <c r="AO286" s="189"/>
      <c r="AP286" s="189"/>
      <c r="AQ286" s="189"/>
      <c r="AR286" s="189"/>
      <c r="AS286" s="189"/>
    </row>
    <row r="287" spans="1:45" s="182" customFormat="1" ht="36" customHeight="1" x14ac:dyDescent="0.25">
      <c r="A287" s="182">
        <v>1</v>
      </c>
      <c r="B287" s="221">
        <f>SUBTOTAL(103,$A$16:A287)</f>
        <v>262</v>
      </c>
      <c r="C287" s="183" t="s">
        <v>645</v>
      </c>
      <c r="D287" s="184">
        <v>1982</v>
      </c>
      <c r="E287" s="184"/>
      <c r="F287" s="185" t="s">
        <v>261</v>
      </c>
      <c r="G287" s="184">
        <v>3</v>
      </c>
      <c r="H287" s="184" t="s">
        <v>305</v>
      </c>
      <c r="I287" s="173">
        <v>1997.9</v>
      </c>
      <c r="J287" s="173">
        <v>1878.3</v>
      </c>
      <c r="K287" s="173">
        <v>1878.3</v>
      </c>
      <c r="L287" s="186">
        <v>88</v>
      </c>
      <c r="M287" s="184" t="s">
        <v>259</v>
      </c>
      <c r="N287" s="184" t="s">
        <v>260</v>
      </c>
      <c r="O287" s="187" t="s">
        <v>262</v>
      </c>
      <c r="P287" s="173">
        <v>4843097.09</v>
      </c>
      <c r="Q287" s="173">
        <v>0</v>
      </c>
      <c r="R287" s="173">
        <v>0</v>
      </c>
      <c r="S287" s="173">
        <v>0</v>
      </c>
      <c r="T287" s="173">
        <v>4843097.09</v>
      </c>
      <c r="U287" s="173">
        <f t="shared" si="41"/>
        <v>2424.0938435357125</v>
      </c>
      <c r="V287" s="173">
        <v>4762.2411932529158</v>
      </c>
      <c r="W287" s="188">
        <v>4762.2411932529158</v>
      </c>
      <c r="X287" s="188">
        <v>2338.1473497172033</v>
      </c>
      <c r="Y287" s="188">
        <f t="shared" ref="Y287:Y288" si="47">V287-U287</f>
        <v>2338.1473497172033</v>
      </c>
      <c r="Z287" s="189">
        <v>0</v>
      </c>
      <c r="AA287" s="189">
        <v>0</v>
      </c>
      <c r="AB287" s="189">
        <v>0</v>
      </c>
      <c r="AC287" s="189">
        <v>0</v>
      </c>
      <c r="AD287" s="189">
        <v>0</v>
      </c>
      <c r="AE287" s="189">
        <v>0</v>
      </c>
      <c r="AF287" s="189">
        <v>0</v>
      </c>
      <c r="AG287" s="190">
        <v>0</v>
      </c>
      <c r="AH287" s="189">
        <v>1067</v>
      </c>
      <c r="AI287" s="190">
        <f t="shared" ref="AI287:AI288" si="48">8917.04*AH287/I287</f>
        <v>4762.2411932529158</v>
      </c>
      <c r="AJ287" s="189">
        <v>0</v>
      </c>
      <c r="AK287" s="189">
        <v>0</v>
      </c>
      <c r="AL287" s="189">
        <v>0</v>
      </c>
      <c r="AM287" s="190">
        <v>0</v>
      </c>
      <c r="AN287" s="189">
        <v>0</v>
      </c>
      <c r="AO287" s="189">
        <v>0</v>
      </c>
      <c r="AP287" s="190">
        <v>0</v>
      </c>
      <c r="AQ287" s="189">
        <v>0</v>
      </c>
      <c r="AR287" s="189">
        <v>0</v>
      </c>
      <c r="AS287" s="189">
        <v>0</v>
      </c>
    </row>
    <row r="288" spans="1:45" s="182" customFormat="1" ht="36" customHeight="1" x14ac:dyDescent="0.25">
      <c r="A288" s="182">
        <v>1</v>
      </c>
      <c r="B288" s="221">
        <f>SUBTOTAL(103,$A$16:A288)</f>
        <v>263</v>
      </c>
      <c r="C288" s="183" t="s">
        <v>643</v>
      </c>
      <c r="D288" s="184">
        <v>1972</v>
      </c>
      <c r="E288" s="184"/>
      <c r="F288" s="185" t="s">
        <v>261</v>
      </c>
      <c r="G288" s="184">
        <v>2</v>
      </c>
      <c r="H288" s="184" t="s">
        <v>297</v>
      </c>
      <c r="I288" s="173">
        <v>261.2</v>
      </c>
      <c r="J288" s="173">
        <v>233.2</v>
      </c>
      <c r="K288" s="173">
        <v>233.2</v>
      </c>
      <c r="L288" s="186">
        <v>16</v>
      </c>
      <c r="M288" s="184" t="s">
        <v>259</v>
      </c>
      <c r="N288" s="184" t="s">
        <v>260</v>
      </c>
      <c r="O288" s="187" t="s">
        <v>262</v>
      </c>
      <c r="P288" s="173">
        <v>930010.44000000006</v>
      </c>
      <c r="Q288" s="173">
        <v>0</v>
      </c>
      <c r="R288" s="173">
        <v>0</v>
      </c>
      <c r="S288" s="173">
        <v>0</v>
      </c>
      <c r="T288" s="173">
        <v>930010.44000000006</v>
      </c>
      <c r="U288" s="173">
        <f t="shared" si="41"/>
        <v>3560.530015313936</v>
      </c>
      <c r="V288" s="173">
        <v>8318.5878131699847</v>
      </c>
      <c r="W288" s="188">
        <v>8318.5878131699847</v>
      </c>
      <c r="X288" s="188">
        <v>4758.0577978560486</v>
      </c>
      <c r="Y288" s="188">
        <f t="shared" si="47"/>
        <v>4758.0577978560486</v>
      </c>
      <c r="Z288" s="189">
        <v>0</v>
      </c>
      <c r="AA288" s="189">
        <v>0</v>
      </c>
      <c r="AB288" s="189">
        <v>0</v>
      </c>
      <c r="AC288" s="189">
        <v>0</v>
      </c>
      <c r="AD288" s="189">
        <v>0</v>
      </c>
      <c r="AE288" s="189">
        <v>0</v>
      </c>
      <c r="AF288" s="189">
        <v>0</v>
      </c>
      <c r="AG288" s="190">
        <v>0</v>
      </c>
      <c r="AH288" s="189">
        <v>243.67</v>
      </c>
      <c r="AI288" s="190">
        <f t="shared" si="48"/>
        <v>8318.5878131699847</v>
      </c>
      <c r="AJ288" s="189">
        <v>0</v>
      </c>
      <c r="AK288" s="189">
        <v>0</v>
      </c>
      <c r="AL288" s="189">
        <v>0</v>
      </c>
      <c r="AM288" s="190">
        <v>0</v>
      </c>
      <c r="AN288" s="189">
        <v>0</v>
      </c>
      <c r="AO288" s="189">
        <v>0</v>
      </c>
      <c r="AP288" s="190">
        <v>0</v>
      </c>
      <c r="AQ288" s="189">
        <v>0</v>
      </c>
      <c r="AR288" s="189">
        <v>0</v>
      </c>
      <c r="AS288" s="189">
        <v>0</v>
      </c>
    </row>
    <row r="289" spans="1:45" s="182" customFormat="1" ht="36" customHeight="1" x14ac:dyDescent="0.25">
      <c r="B289" s="183" t="s">
        <v>787</v>
      </c>
      <c r="C289" s="183"/>
      <c r="D289" s="184" t="s">
        <v>857</v>
      </c>
      <c r="E289" s="184" t="s">
        <v>857</v>
      </c>
      <c r="F289" s="184" t="s">
        <v>857</v>
      </c>
      <c r="G289" s="184" t="s">
        <v>857</v>
      </c>
      <c r="H289" s="184" t="s">
        <v>857</v>
      </c>
      <c r="I289" s="197">
        <f>SUM(I290:I294)</f>
        <v>4271.2</v>
      </c>
      <c r="J289" s="197">
        <f>SUM(J290:J294)</f>
        <v>4205.7</v>
      </c>
      <c r="K289" s="197">
        <f>SUM(K290:K294)</f>
        <v>4205.7</v>
      </c>
      <c r="L289" s="219">
        <f>SUM(L290:L294)</f>
        <v>227</v>
      </c>
      <c r="M289" s="184" t="s">
        <v>857</v>
      </c>
      <c r="N289" s="184" t="s">
        <v>857</v>
      </c>
      <c r="O289" s="187" t="s">
        <v>857</v>
      </c>
      <c r="P289" s="173">
        <v>10624337.110000001</v>
      </c>
      <c r="Q289" s="173">
        <v>0</v>
      </c>
      <c r="R289" s="173">
        <v>0</v>
      </c>
      <c r="S289" s="173">
        <v>0</v>
      </c>
      <c r="T289" s="173">
        <v>10624337.110000001</v>
      </c>
      <c r="U289" s="173">
        <f t="shared" si="41"/>
        <v>2487.4361092901295</v>
      </c>
      <c r="V289" s="173">
        <f>MAX(V290:V294)</f>
        <v>6782.1717322718569</v>
      </c>
      <c r="Z289" s="189"/>
      <c r="AA289" s="189"/>
      <c r="AB289" s="189"/>
      <c r="AC289" s="189"/>
      <c r="AD289" s="189"/>
      <c r="AE289" s="189"/>
      <c r="AF289" s="189"/>
      <c r="AG289" s="189"/>
      <c r="AH289" s="189"/>
      <c r="AI289" s="189"/>
      <c r="AJ289" s="189"/>
      <c r="AK289" s="189"/>
      <c r="AL289" s="189"/>
      <c r="AM289" s="189"/>
      <c r="AN289" s="189"/>
      <c r="AO289" s="189"/>
      <c r="AP289" s="189"/>
      <c r="AQ289" s="189"/>
      <c r="AR289" s="189"/>
      <c r="AS289" s="189"/>
    </row>
    <row r="290" spans="1:45" s="182" customFormat="1" ht="36" customHeight="1" x14ac:dyDescent="0.25">
      <c r="A290" s="182">
        <v>1</v>
      </c>
      <c r="B290" s="221">
        <f>SUBTOTAL(103,$A$16:A290)</f>
        <v>264</v>
      </c>
      <c r="C290" s="183" t="s">
        <v>657</v>
      </c>
      <c r="D290" s="184">
        <v>1968</v>
      </c>
      <c r="E290" s="184">
        <v>2010</v>
      </c>
      <c r="F290" s="185" t="s">
        <v>261</v>
      </c>
      <c r="G290" s="184">
        <v>2</v>
      </c>
      <c r="H290" s="184" t="s">
        <v>296</v>
      </c>
      <c r="I290" s="173">
        <v>794.9</v>
      </c>
      <c r="J290" s="173">
        <v>734.9</v>
      </c>
      <c r="K290" s="173">
        <v>734.9</v>
      </c>
      <c r="L290" s="186">
        <v>32</v>
      </c>
      <c r="M290" s="184" t="s">
        <v>259</v>
      </c>
      <c r="N290" s="184" t="s">
        <v>334</v>
      </c>
      <c r="O290" s="187" t="s">
        <v>683</v>
      </c>
      <c r="P290" s="173">
        <v>2376905.8499999996</v>
      </c>
      <c r="Q290" s="173">
        <v>0</v>
      </c>
      <c r="R290" s="173">
        <v>0</v>
      </c>
      <c r="S290" s="173">
        <v>0</v>
      </c>
      <c r="T290" s="173">
        <v>2376905.8499999996</v>
      </c>
      <c r="U290" s="173">
        <f t="shared" si="41"/>
        <v>2990.1948043779089</v>
      </c>
      <c r="V290" s="173">
        <v>5895.679765505095</v>
      </c>
      <c r="W290" s="188">
        <v>5895.679765505095</v>
      </c>
      <c r="X290" s="188">
        <v>2905.4849611271861</v>
      </c>
      <c r="Y290" s="188">
        <f t="shared" ref="Y290:Y294" si="49">V290-U290</f>
        <v>2905.4849611271861</v>
      </c>
      <c r="Z290" s="189">
        <v>0</v>
      </c>
      <c r="AA290" s="189">
        <v>0</v>
      </c>
      <c r="AB290" s="189">
        <v>0</v>
      </c>
      <c r="AC290" s="189">
        <v>0</v>
      </c>
      <c r="AD290" s="189">
        <v>0</v>
      </c>
      <c r="AE290" s="189">
        <v>0</v>
      </c>
      <c r="AF290" s="189">
        <v>0</v>
      </c>
      <c r="AG290" s="190">
        <v>0</v>
      </c>
      <c r="AH290" s="189">
        <v>0</v>
      </c>
      <c r="AI290" s="189">
        <v>0</v>
      </c>
      <c r="AJ290" s="189">
        <v>0</v>
      </c>
      <c r="AK290" s="189">
        <v>0</v>
      </c>
      <c r="AL290" s="189">
        <v>664.92</v>
      </c>
      <c r="AM290" s="190">
        <f t="shared" ref="AM290:AM292" si="50">7048.18*AL290/I290</f>
        <v>5895.679765505095</v>
      </c>
      <c r="AN290" s="189">
        <v>0</v>
      </c>
      <c r="AO290" s="189">
        <v>0</v>
      </c>
      <c r="AP290" s="190">
        <v>0</v>
      </c>
      <c r="AQ290" s="189">
        <v>0</v>
      </c>
      <c r="AR290" s="189">
        <v>0</v>
      </c>
      <c r="AS290" s="189">
        <v>0</v>
      </c>
    </row>
    <row r="291" spans="1:45" s="182" customFormat="1" ht="36" customHeight="1" x14ac:dyDescent="0.25">
      <c r="A291" s="182">
        <v>1</v>
      </c>
      <c r="B291" s="221">
        <f>SUBTOTAL(103,$A$16:A291)</f>
        <v>265</v>
      </c>
      <c r="C291" s="183" t="s">
        <v>1156</v>
      </c>
      <c r="D291" s="184">
        <v>1963</v>
      </c>
      <c r="E291" s="184"/>
      <c r="F291" s="185" t="s">
        <v>261</v>
      </c>
      <c r="G291" s="184">
        <v>2</v>
      </c>
      <c r="H291" s="184" t="s">
        <v>296</v>
      </c>
      <c r="I291" s="173">
        <v>722.8</v>
      </c>
      <c r="J291" s="173">
        <v>720.3</v>
      </c>
      <c r="K291" s="173">
        <v>720.3</v>
      </c>
      <c r="L291" s="186">
        <v>42</v>
      </c>
      <c r="M291" s="184" t="s">
        <v>259</v>
      </c>
      <c r="N291" s="184" t="s">
        <v>334</v>
      </c>
      <c r="O291" s="187" t="s">
        <v>692</v>
      </c>
      <c r="P291" s="173">
        <v>2513294.65</v>
      </c>
      <c r="Q291" s="173">
        <v>0</v>
      </c>
      <c r="R291" s="173">
        <v>0</v>
      </c>
      <c r="S291" s="173">
        <v>0</v>
      </c>
      <c r="T291" s="173">
        <v>2513294.65</v>
      </c>
      <c r="U291" s="173">
        <f t="shared" si="41"/>
        <v>3477.1647066961814</v>
      </c>
      <c r="V291" s="173">
        <v>6310.9879579413409</v>
      </c>
      <c r="W291" s="188">
        <v>6310.9879579413409</v>
      </c>
      <c r="X291" s="188">
        <v>2833.8232512451596</v>
      </c>
      <c r="Y291" s="188">
        <f t="shared" si="49"/>
        <v>2833.8232512451596</v>
      </c>
      <c r="Z291" s="189">
        <v>0</v>
      </c>
      <c r="AA291" s="189">
        <v>0</v>
      </c>
      <c r="AB291" s="189">
        <v>0</v>
      </c>
      <c r="AC291" s="189">
        <v>0</v>
      </c>
      <c r="AD291" s="189">
        <v>0</v>
      </c>
      <c r="AE291" s="189">
        <v>0</v>
      </c>
      <c r="AF291" s="189">
        <v>0</v>
      </c>
      <c r="AG291" s="190">
        <v>0</v>
      </c>
      <c r="AH291" s="189">
        <v>0</v>
      </c>
      <c r="AI291" s="189">
        <v>0</v>
      </c>
      <c r="AJ291" s="189">
        <v>0</v>
      </c>
      <c r="AK291" s="189">
        <v>0</v>
      </c>
      <c r="AL291" s="189">
        <v>647.20000000000005</v>
      </c>
      <c r="AM291" s="190">
        <f t="shared" si="50"/>
        <v>6310.9879579413409</v>
      </c>
      <c r="AN291" s="189">
        <v>0</v>
      </c>
      <c r="AO291" s="189">
        <v>0</v>
      </c>
      <c r="AP291" s="190">
        <v>0</v>
      </c>
      <c r="AQ291" s="189">
        <v>0</v>
      </c>
      <c r="AR291" s="189">
        <v>0</v>
      </c>
      <c r="AS291" s="189">
        <v>0</v>
      </c>
    </row>
    <row r="292" spans="1:45" s="182" customFormat="1" ht="36" customHeight="1" x14ac:dyDescent="0.25">
      <c r="A292" s="182">
        <v>1</v>
      </c>
      <c r="B292" s="221">
        <f>SUBTOTAL(103,$A$16:A292)</f>
        <v>266</v>
      </c>
      <c r="C292" s="183" t="s">
        <v>1157</v>
      </c>
      <c r="D292" s="184">
        <v>1973</v>
      </c>
      <c r="E292" s="184"/>
      <c r="F292" s="185" t="s">
        <v>261</v>
      </c>
      <c r="G292" s="184">
        <v>2</v>
      </c>
      <c r="H292" s="184" t="s">
        <v>297</v>
      </c>
      <c r="I292" s="173">
        <v>678.3</v>
      </c>
      <c r="J292" s="173">
        <v>678</v>
      </c>
      <c r="K292" s="173">
        <v>678</v>
      </c>
      <c r="L292" s="186">
        <v>57</v>
      </c>
      <c r="M292" s="184" t="s">
        <v>259</v>
      </c>
      <c r="N292" s="184" t="s">
        <v>334</v>
      </c>
      <c r="O292" s="187" t="s">
        <v>692</v>
      </c>
      <c r="P292" s="173">
        <v>2534240.8800000004</v>
      </c>
      <c r="Q292" s="173">
        <v>0</v>
      </c>
      <c r="R292" s="173">
        <v>0</v>
      </c>
      <c r="S292" s="173">
        <v>0</v>
      </c>
      <c r="T292" s="173">
        <v>2534240.8800000004</v>
      </c>
      <c r="U292" s="173">
        <f t="shared" si="41"/>
        <v>3736.1652366209651</v>
      </c>
      <c r="V292" s="173">
        <v>6782.1717322718569</v>
      </c>
      <c r="W292" s="188">
        <v>6782.1717322718569</v>
      </c>
      <c r="X292" s="188">
        <v>3046.0064956508918</v>
      </c>
      <c r="Y292" s="188">
        <f t="shared" si="49"/>
        <v>3046.0064956508918</v>
      </c>
      <c r="Z292" s="189">
        <v>0</v>
      </c>
      <c r="AA292" s="189">
        <v>0</v>
      </c>
      <c r="AB292" s="189">
        <v>0</v>
      </c>
      <c r="AC292" s="189">
        <v>0</v>
      </c>
      <c r="AD292" s="189">
        <v>0</v>
      </c>
      <c r="AE292" s="189">
        <v>0</v>
      </c>
      <c r="AF292" s="189">
        <v>0</v>
      </c>
      <c r="AG292" s="190">
        <v>0</v>
      </c>
      <c r="AH292" s="189">
        <v>0</v>
      </c>
      <c r="AI292" s="189">
        <v>0</v>
      </c>
      <c r="AJ292" s="189">
        <v>0</v>
      </c>
      <c r="AK292" s="189">
        <v>0</v>
      </c>
      <c r="AL292" s="189">
        <v>652.70000000000005</v>
      </c>
      <c r="AM292" s="190">
        <f t="shared" si="50"/>
        <v>6782.1717322718569</v>
      </c>
      <c r="AN292" s="189">
        <v>0</v>
      </c>
      <c r="AO292" s="189">
        <v>0</v>
      </c>
      <c r="AP292" s="190">
        <v>0</v>
      </c>
      <c r="AQ292" s="189">
        <v>0</v>
      </c>
      <c r="AR292" s="189">
        <v>0</v>
      </c>
      <c r="AS292" s="189">
        <v>0</v>
      </c>
    </row>
    <row r="293" spans="1:45" s="182" customFormat="1" ht="36" customHeight="1" x14ac:dyDescent="0.25">
      <c r="A293" s="182">
        <v>1</v>
      </c>
      <c r="B293" s="221">
        <f>SUBTOTAL(103,$A$16:A293)</f>
        <v>267</v>
      </c>
      <c r="C293" s="183" t="s">
        <v>1158</v>
      </c>
      <c r="D293" s="184">
        <v>1975</v>
      </c>
      <c r="E293" s="184"/>
      <c r="F293" s="185" t="s">
        <v>261</v>
      </c>
      <c r="G293" s="184">
        <v>2</v>
      </c>
      <c r="H293" s="184" t="s">
        <v>305</v>
      </c>
      <c r="I293" s="173">
        <v>984.2</v>
      </c>
      <c r="J293" s="173">
        <v>981.5</v>
      </c>
      <c r="K293" s="173">
        <v>981.5</v>
      </c>
      <c r="L293" s="186">
        <v>57</v>
      </c>
      <c r="M293" s="184" t="s">
        <v>259</v>
      </c>
      <c r="N293" s="184" t="s">
        <v>334</v>
      </c>
      <c r="O293" s="187" t="s">
        <v>692</v>
      </c>
      <c r="P293" s="173">
        <v>542612.12</v>
      </c>
      <c r="Q293" s="173">
        <v>0</v>
      </c>
      <c r="R293" s="173">
        <v>0</v>
      </c>
      <c r="S293" s="173">
        <v>0</v>
      </c>
      <c r="T293" s="173">
        <v>542612.12</v>
      </c>
      <c r="U293" s="173">
        <f t="shared" si="41"/>
        <v>551.32302377565532</v>
      </c>
      <c r="V293" s="173">
        <v>3557.73</v>
      </c>
      <c r="W293" s="188">
        <v>3557.73</v>
      </c>
      <c r="X293" s="188">
        <v>3006.4069762243448</v>
      </c>
      <c r="Y293" s="188">
        <f t="shared" si="49"/>
        <v>3006.4069762243448</v>
      </c>
      <c r="Z293" s="189">
        <v>113.09</v>
      </c>
      <c r="AA293" s="189">
        <v>0</v>
      </c>
      <c r="AB293" s="189">
        <v>3259.66</v>
      </c>
      <c r="AC293" s="189">
        <v>184.98</v>
      </c>
      <c r="AD293" s="189">
        <v>0</v>
      </c>
      <c r="AE293" s="189">
        <v>0</v>
      </c>
      <c r="AF293" s="189">
        <v>0</v>
      </c>
      <c r="AG293" s="190">
        <v>0</v>
      </c>
      <c r="AH293" s="189">
        <v>0</v>
      </c>
      <c r="AI293" s="189">
        <v>0</v>
      </c>
      <c r="AJ293" s="189">
        <v>0</v>
      </c>
      <c r="AK293" s="189">
        <v>0</v>
      </c>
      <c r="AL293" s="189">
        <v>0</v>
      </c>
      <c r="AM293" s="190">
        <v>0</v>
      </c>
      <c r="AN293" s="189">
        <v>0</v>
      </c>
      <c r="AO293" s="189">
        <v>0</v>
      </c>
      <c r="AP293" s="190">
        <v>0</v>
      </c>
      <c r="AQ293" s="189">
        <v>0</v>
      </c>
      <c r="AR293" s="189">
        <v>0</v>
      </c>
      <c r="AS293" s="189">
        <v>0</v>
      </c>
    </row>
    <row r="294" spans="1:45" s="182" customFormat="1" ht="36" customHeight="1" x14ac:dyDescent="0.25">
      <c r="A294" s="182">
        <v>1</v>
      </c>
      <c r="B294" s="221">
        <f>SUBTOTAL(103,$A$16:A294)</f>
        <v>268</v>
      </c>
      <c r="C294" s="183" t="s">
        <v>1159</v>
      </c>
      <c r="D294" s="184">
        <v>1992</v>
      </c>
      <c r="E294" s="184"/>
      <c r="F294" s="185" t="s">
        <v>261</v>
      </c>
      <c r="G294" s="184">
        <v>3</v>
      </c>
      <c r="H294" s="184" t="s">
        <v>296</v>
      </c>
      <c r="I294" s="173">
        <v>1091</v>
      </c>
      <c r="J294" s="173">
        <v>1091</v>
      </c>
      <c r="K294" s="173">
        <v>1091</v>
      </c>
      <c r="L294" s="186">
        <v>39</v>
      </c>
      <c r="M294" s="184" t="s">
        <v>259</v>
      </c>
      <c r="N294" s="184" t="s">
        <v>263</v>
      </c>
      <c r="O294" s="187" t="s">
        <v>1290</v>
      </c>
      <c r="P294" s="173">
        <v>2657283.6100000003</v>
      </c>
      <c r="Q294" s="173">
        <v>0</v>
      </c>
      <c r="R294" s="173">
        <v>0</v>
      </c>
      <c r="S294" s="173">
        <v>0</v>
      </c>
      <c r="T294" s="173">
        <v>2657283.6100000003</v>
      </c>
      <c r="U294" s="173">
        <f t="shared" si="41"/>
        <v>2435.6403391384056</v>
      </c>
      <c r="V294" s="173">
        <v>2758.6738295142077</v>
      </c>
      <c r="W294" s="188">
        <v>2758.6738295142077</v>
      </c>
      <c r="X294" s="188">
        <v>323.0334903758021</v>
      </c>
      <c r="Y294" s="188">
        <f t="shared" si="49"/>
        <v>323.0334903758021</v>
      </c>
      <c r="Z294" s="189">
        <v>0</v>
      </c>
      <c r="AA294" s="189">
        <v>0</v>
      </c>
      <c r="AB294" s="189">
        <v>0</v>
      </c>
      <c r="AC294" s="189">
        <v>0</v>
      </c>
      <c r="AD294" s="189">
        <v>0</v>
      </c>
      <c r="AE294" s="189">
        <v>0</v>
      </c>
      <c r="AF294" s="189">
        <v>0</v>
      </c>
      <c r="AG294" s="190">
        <v>0</v>
      </c>
      <c r="AH294" s="189">
        <v>0</v>
      </c>
      <c r="AI294" s="189">
        <v>0</v>
      </c>
      <c r="AJ294" s="189">
        <v>339.3</v>
      </c>
      <c r="AK294" s="190">
        <f>8870.36*AJ294/I294</f>
        <v>2758.6738295142077</v>
      </c>
      <c r="AL294" s="189">
        <v>0</v>
      </c>
      <c r="AM294" s="190">
        <v>0</v>
      </c>
      <c r="AN294" s="189">
        <v>0</v>
      </c>
      <c r="AO294" s="189">
        <v>0</v>
      </c>
      <c r="AP294" s="190">
        <v>0</v>
      </c>
      <c r="AQ294" s="189">
        <v>0</v>
      </c>
      <c r="AR294" s="189">
        <v>0</v>
      </c>
      <c r="AS294" s="189">
        <v>0</v>
      </c>
    </row>
    <row r="295" spans="1:45" s="182" customFormat="1" ht="36" customHeight="1" x14ac:dyDescent="0.25">
      <c r="B295" s="183" t="s">
        <v>788</v>
      </c>
      <c r="C295" s="183"/>
      <c r="D295" s="184" t="s">
        <v>857</v>
      </c>
      <c r="E295" s="184" t="s">
        <v>857</v>
      </c>
      <c r="F295" s="184" t="s">
        <v>857</v>
      </c>
      <c r="G295" s="184" t="s">
        <v>857</v>
      </c>
      <c r="H295" s="184" t="s">
        <v>857</v>
      </c>
      <c r="I295" s="197">
        <f>SUM(I296:I300)</f>
        <v>3135.5000000000005</v>
      </c>
      <c r="J295" s="197">
        <f>SUM(J296:J300)</f>
        <v>2599.5</v>
      </c>
      <c r="K295" s="197">
        <f>SUM(K296:K300)</f>
        <v>2599.5</v>
      </c>
      <c r="L295" s="219">
        <f>SUM(L296:L300)</f>
        <v>130</v>
      </c>
      <c r="M295" s="184" t="s">
        <v>857</v>
      </c>
      <c r="N295" s="184" t="s">
        <v>857</v>
      </c>
      <c r="O295" s="187" t="s">
        <v>857</v>
      </c>
      <c r="P295" s="173">
        <v>4459924</v>
      </c>
      <c r="Q295" s="173">
        <v>0</v>
      </c>
      <c r="R295" s="173">
        <v>0</v>
      </c>
      <c r="S295" s="173">
        <v>0</v>
      </c>
      <c r="T295" s="173">
        <v>4459924</v>
      </c>
      <c r="U295" s="173">
        <f t="shared" si="41"/>
        <v>1422.3964280019134</v>
      </c>
      <c r="V295" s="173">
        <f>MAX(V296:V300)</f>
        <v>6928.4554821664469</v>
      </c>
      <c r="Z295" s="189"/>
      <c r="AA295" s="189"/>
      <c r="AB295" s="189"/>
      <c r="AC295" s="189"/>
      <c r="AD295" s="189"/>
      <c r="AE295" s="189"/>
      <c r="AF295" s="189"/>
      <c r="AG295" s="189"/>
      <c r="AH295" s="189"/>
      <c r="AI295" s="189"/>
      <c r="AJ295" s="189"/>
      <c r="AK295" s="189"/>
      <c r="AL295" s="189"/>
      <c r="AM295" s="189"/>
      <c r="AN295" s="189"/>
      <c r="AO295" s="189"/>
      <c r="AP295" s="189"/>
      <c r="AQ295" s="189"/>
      <c r="AR295" s="189"/>
      <c r="AS295" s="189"/>
    </row>
    <row r="296" spans="1:45" s="182" customFormat="1" ht="36" customHeight="1" x14ac:dyDescent="0.25">
      <c r="A296" s="182">
        <v>1</v>
      </c>
      <c r="B296" s="221">
        <f>SUBTOTAL(103,$A$16:A296)</f>
        <v>269</v>
      </c>
      <c r="C296" s="183" t="s">
        <v>658</v>
      </c>
      <c r="D296" s="184">
        <v>1962</v>
      </c>
      <c r="E296" s="184"/>
      <c r="F296" s="185" t="s">
        <v>261</v>
      </c>
      <c r="G296" s="184">
        <v>2</v>
      </c>
      <c r="H296" s="184" t="s">
        <v>296</v>
      </c>
      <c r="I296" s="173">
        <v>832.7</v>
      </c>
      <c r="J296" s="173">
        <v>745</v>
      </c>
      <c r="K296" s="173">
        <v>745</v>
      </c>
      <c r="L296" s="186">
        <v>48</v>
      </c>
      <c r="M296" s="184" t="s">
        <v>259</v>
      </c>
      <c r="N296" s="184" t="s">
        <v>260</v>
      </c>
      <c r="O296" s="187" t="s">
        <v>262</v>
      </c>
      <c r="P296" s="173">
        <v>3466608.69</v>
      </c>
      <c r="Q296" s="173">
        <v>0</v>
      </c>
      <c r="R296" s="173">
        <v>0</v>
      </c>
      <c r="S296" s="173">
        <v>0</v>
      </c>
      <c r="T296" s="173">
        <v>3466608.69</v>
      </c>
      <c r="U296" s="173">
        <f t="shared" si="41"/>
        <v>4163.0943797285936</v>
      </c>
      <c r="V296" s="173">
        <v>6928.4554821664469</v>
      </c>
      <c r="W296" s="188">
        <v>6928.4554821664469</v>
      </c>
      <c r="X296" s="188">
        <v>2765.3611024378533</v>
      </c>
      <c r="Y296" s="188">
        <f t="shared" ref="Y296:Y300" si="51">V296-U296</f>
        <v>2765.3611024378533</v>
      </c>
      <c r="Z296" s="189">
        <v>0</v>
      </c>
      <c r="AA296" s="189">
        <v>0</v>
      </c>
      <c r="AB296" s="189">
        <v>0</v>
      </c>
      <c r="AC296" s="189">
        <v>0</v>
      </c>
      <c r="AD296" s="189">
        <v>0</v>
      </c>
      <c r="AE296" s="189">
        <v>0</v>
      </c>
      <c r="AF296" s="189">
        <v>0</v>
      </c>
      <c r="AG296" s="190">
        <v>0</v>
      </c>
      <c r="AH296" s="189">
        <v>647</v>
      </c>
      <c r="AI296" s="190">
        <f>8917.04*AH296/I296</f>
        <v>6928.4554821664469</v>
      </c>
      <c r="AJ296" s="189">
        <v>0</v>
      </c>
      <c r="AK296" s="189">
        <v>0</v>
      </c>
      <c r="AL296" s="189">
        <v>0</v>
      </c>
      <c r="AM296" s="190">
        <v>0</v>
      </c>
      <c r="AN296" s="189">
        <v>0</v>
      </c>
      <c r="AO296" s="189">
        <v>0</v>
      </c>
      <c r="AP296" s="190">
        <v>0</v>
      </c>
      <c r="AQ296" s="189">
        <v>0</v>
      </c>
      <c r="AR296" s="189">
        <v>0</v>
      </c>
      <c r="AS296" s="189">
        <v>0</v>
      </c>
    </row>
    <row r="297" spans="1:45" s="182" customFormat="1" ht="36" customHeight="1" x14ac:dyDescent="0.25">
      <c r="A297" s="182">
        <v>1</v>
      </c>
      <c r="B297" s="221">
        <f>SUBTOTAL(103,$A$16:A297)</f>
        <v>270</v>
      </c>
      <c r="C297" s="183" t="s">
        <v>651</v>
      </c>
      <c r="D297" s="184">
        <v>1938</v>
      </c>
      <c r="E297" s="184"/>
      <c r="F297" s="185" t="s">
        <v>323</v>
      </c>
      <c r="G297" s="184">
        <v>2</v>
      </c>
      <c r="H297" s="184" t="s">
        <v>297</v>
      </c>
      <c r="I297" s="173">
        <v>244.9</v>
      </c>
      <c r="J297" s="173">
        <v>223.9</v>
      </c>
      <c r="K297" s="173">
        <v>223.9</v>
      </c>
      <c r="L297" s="186">
        <v>15</v>
      </c>
      <c r="M297" s="184" t="s">
        <v>259</v>
      </c>
      <c r="N297" s="184" t="s">
        <v>260</v>
      </c>
      <c r="O297" s="187" t="s">
        <v>262</v>
      </c>
      <c r="P297" s="173">
        <v>34358.44</v>
      </c>
      <c r="Q297" s="173">
        <v>0</v>
      </c>
      <c r="R297" s="173">
        <v>0</v>
      </c>
      <c r="S297" s="173">
        <v>0</v>
      </c>
      <c r="T297" s="173">
        <v>34358.44</v>
      </c>
      <c r="U297" s="173">
        <f t="shared" si="41"/>
        <v>140.29579420171498</v>
      </c>
      <c r="V297" s="173">
        <v>140.29579420171498</v>
      </c>
      <c r="W297" s="188">
        <v>140.29579420171498</v>
      </c>
      <c r="X297" s="188">
        <v>0</v>
      </c>
      <c r="Y297" s="188">
        <f t="shared" si="51"/>
        <v>0</v>
      </c>
      <c r="Z297" s="189">
        <v>0</v>
      </c>
      <c r="AA297" s="189">
        <v>0</v>
      </c>
      <c r="AB297" s="189">
        <v>0</v>
      </c>
      <c r="AC297" s="189">
        <v>0</v>
      </c>
      <c r="AD297" s="189">
        <v>0</v>
      </c>
      <c r="AE297" s="189">
        <v>0</v>
      </c>
      <c r="AF297" s="189">
        <v>0</v>
      </c>
      <c r="AG297" s="190">
        <v>0</v>
      </c>
      <c r="AH297" s="189">
        <v>0</v>
      </c>
      <c r="AI297" s="189">
        <v>0</v>
      </c>
      <c r="AJ297" s="189">
        <v>0</v>
      </c>
      <c r="AK297" s="189">
        <v>0</v>
      </c>
      <c r="AL297" s="189">
        <v>0</v>
      </c>
      <c r="AM297" s="190">
        <v>0</v>
      </c>
      <c r="AN297" s="189">
        <v>0</v>
      </c>
      <c r="AO297" s="189">
        <v>0</v>
      </c>
      <c r="AP297" s="190">
        <v>0</v>
      </c>
      <c r="AQ297" s="189">
        <v>0</v>
      </c>
      <c r="AR297" s="189">
        <v>0</v>
      </c>
      <c r="AS297" s="189">
        <v>0</v>
      </c>
    </row>
    <row r="298" spans="1:45" s="182" customFormat="1" ht="36" customHeight="1" x14ac:dyDescent="0.25">
      <c r="A298" s="182">
        <v>1</v>
      </c>
      <c r="B298" s="221">
        <f>SUBTOTAL(103,$A$16:A298)</f>
        <v>271</v>
      </c>
      <c r="C298" s="183" t="s">
        <v>650</v>
      </c>
      <c r="D298" s="184">
        <v>1959</v>
      </c>
      <c r="E298" s="184"/>
      <c r="F298" s="185" t="s">
        <v>261</v>
      </c>
      <c r="G298" s="184">
        <v>3</v>
      </c>
      <c r="H298" s="184" t="s">
        <v>297</v>
      </c>
      <c r="I298" s="173">
        <v>989.5</v>
      </c>
      <c r="J298" s="173">
        <v>562.20000000000005</v>
      </c>
      <c r="K298" s="173">
        <v>562.20000000000005</v>
      </c>
      <c r="L298" s="186">
        <v>35</v>
      </c>
      <c r="M298" s="184" t="s">
        <v>259</v>
      </c>
      <c r="N298" s="184" t="s">
        <v>260</v>
      </c>
      <c r="O298" s="187" t="s">
        <v>262</v>
      </c>
      <c r="P298" s="173">
        <v>576667.37</v>
      </c>
      <c r="Q298" s="173">
        <v>0</v>
      </c>
      <c r="R298" s="173">
        <v>0</v>
      </c>
      <c r="S298" s="173">
        <v>0</v>
      </c>
      <c r="T298" s="173">
        <v>576667.37</v>
      </c>
      <c r="U298" s="173">
        <f t="shared" si="41"/>
        <v>582.78662961091459</v>
      </c>
      <c r="V298" s="173">
        <v>810.46</v>
      </c>
      <c r="W298" s="188">
        <v>810.46</v>
      </c>
      <c r="X298" s="188">
        <v>227.67337038908545</v>
      </c>
      <c r="Y298" s="188">
        <f t="shared" si="51"/>
        <v>227.67337038908545</v>
      </c>
      <c r="Z298" s="189">
        <v>0</v>
      </c>
      <c r="AA298" s="189">
        <v>0</v>
      </c>
      <c r="AB298" s="189">
        <v>0</v>
      </c>
      <c r="AC298" s="189">
        <v>0</v>
      </c>
      <c r="AD298" s="189">
        <v>810.46</v>
      </c>
      <c r="AE298" s="189">
        <v>0</v>
      </c>
      <c r="AF298" s="189">
        <v>0</v>
      </c>
      <c r="AG298" s="190">
        <v>0</v>
      </c>
      <c r="AH298" s="189">
        <v>0</v>
      </c>
      <c r="AI298" s="189">
        <v>0</v>
      </c>
      <c r="AJ298" s="189">
        <v>0</v>
      </c>
      <c r="AK298" s="189">
        <v>0</v>
      </c>
      <c r="AL298" s="189">
        <v>0</v>
      </c>
      <c r="AM298" s="190">
        <v>0</v>
      </c>
      <c r="AN298" s="189">
        <v>0</v>
      </c>
      <c r="AO298" s="189">
        <v>0</v>
      </c>
      <c r="AP298" s="190">
        <v>0</v>
      </c>
      <c r="AQ298" s="189">
        <v>0</v>
      </c>
      <c r="AR298" s="189">
        <v>0</v>
      </c>
      <c r="AS298" s="189">
        <v>0</v>
      </c>
    </row>
    <row r="299" spans="1:45" s="182" customFormat="1" ht="36" customHeight="1" x14ac:dyDescent="0.25">
      <c r="A299" s="182">
        <v>1</v>
      </c>
      <c r="B299" s="221">
        <f>SUBTOTAL(103,$A$16:A299)</f>
        <v>272</v>
      </c>
      <c r="C299" s="183" t="s">
        <v>1164</v>
      </c>
      <c r="D299" s="184">
        <v>1971</v>
      </c>
      <c r="E299" s="184"/>
      <c r="F299" s="185" t="s">
        <v>261</v>
      </c>
      <c r="G299" s="184">
        <v>2</v>
      </c>
      <c r="H299" s="184" t="s">
        <v>296</v>
      </c>
      <c r="I299" s="173">
        <v>769.9</v>
      </c>
      <c r="J299" s="173">
        <v>769.9</v>
      </c>
      <c r="K299" s="173">
        <v>769.9</v>
      </c>
      <c r="L299" s="186">
        <v>21</v>
      </c>
      <c r="M299" s="184" t="s">
        <v>259</v>
      </c>
      <c r="N299" s="184" t="s">
        <v>263</v>
      </c>
      <c r="O299" s="187" t="s">
        <v>1289</v>
      </c>
      <c r="P299" s="173">
        <v>248507.08000000002</v>
      </c>
      <c r="Q299" s="173">
        <v>0</v>
      </c>
      <c r="R299" s="173">
        <v>0</v>
      </c>
      <c r="S299" s="173">
        <v>0</v>
      </c>
      <c r="T299" s="173">
        <v>248507.08000000002</v>
      </c>
      <c r="U299" s="173">
        <f t="shared" si="41"/>
        <v>322.778386803481</v>
      </c>
      <c r="V299" s="173">
        <v>322.778386803481</v>
      </c>
      <c r="W299" s="188">
        <v>322.778386803481</v>
      </c>
      <c r="X299" s="188">
        <v>0</v>
      </c>
      <c r="Y299" s="188">
        <f t="shared" si="51"/>
        <v>0</v>
      </c>
      <c r="Z299" s="189">
        <v>113.09</v>
      </c>
      <c r="AA299" s="189">
        <v>0</v>
      </c>
      <c r="AB299" s="189">
        <v>0</v>
      </c>
      <c r="AC299" s="189">
        <v>184.98</v>
      </c>
      <c r="AD299" s="189">
        <v>0</v>
      </c>
      <c r="AE299" s="189">
        <v>0</v>
      </c>
      <c r="AF299" s="189">
        <v>0</v>
      </c>
      <c r="AG299" s="190">
        <v>0</v>
      </c>
      <c r="AH299" s="189">
        <v>0</v>
      </c>
      <c r="AI299" s="189">
        <v>0</v>
      </c>
      <c r="AJ299" s="189">
        <v>0</v>
      </c>
      <c r="AK299" s="189">
        <v>0</v>
      </c>
      <c r="AL299" s="189">
        <v>0</v>
      </c>
      <c r="AM299" s="190">
        <v>0</v>
      </c>
      <c r="AN299" s="189">
        <v>0</v>
      </c>
      <c r="AO299" s="189">
        <v>0</v>
      </c>
      <c r="AP299" s="190">
        <v>0</v>
      </c>
      <c r="AQ299" s="189">
        <v>0</v>
      </c>
      <c r="AR299" s="189">
        <v>0</v>
      </c>
      <c r="AS299" s="189">
        <v>0</v>
      </c>
    </row>
    <row r="300" spans="1:45" s="182" customFormat="1" ht="36" customHeight="1" x14ac:dyDescent="0.25">
      <c r="A300" s="182">
        <v>1</v>
      </c>
      <c r="B300" s="221">
        <f>SUBTOTAL(103,$A$16:A300)</f>
        <v>273</v>
      </c>
      <c r="C300" s="183" t="s">
        <v>1165</v>
      </c>
      <c r="D300" s="184" t="s">
        <v>359</v>
      </c>
      <c r="E300" s="184"/>
      <c r="F300" s="185" t="s">
        <v>261</v>
      </c>
      <c r="G300" s="184">
        <v>2</v>
      </c>
      <c r="H300" s="184" t="s">
        <v>297</v>
      </c>
      <c r="I300" s="173">
        <v>298.5</v>
      </c>
      <c r="J300" s="173">
        <v>298.5</v>
      </c>
      <c r="K300" s="173">
        <v>298.5</v>
      </c>
      <c r="L300" s="186">
        <v>11</v>
      </c>
      <c r="M300" s="184" t="s">
        <v>259</v>
      </c>
      <c r="N300" s="184" t="s">
        <v>263</v>
      </c>
      <c r="O300" s="187" t="s">
        <v>964</v>
      </c>
      <c r="P300" s="173">
        <v>133782.41999999998</v>
      </c>
      <c r="Q300" s="173">
        <v>0</v>
      </c>
      <c r="R300" s="173">
        <v>0</v>
      </c>
      <c r="S300" s="173">
        <v>0</v>
      </c>
      <c r="T300" s="173">
        <v>133782.41999999998</v>
      </c>
      <c r="U300" s="173">
        <f t="shared" si="41"/>
        <v>448.18231155778886</v>
      </c>
      <c r="V300" s="173">
        <v>995.44</v>
      </c>
      <c r="W300" s="188">
        <v>995.44</v>
      </c>
      <c r="X300" s="188">
        <v>547.25768844221125</v>
      </c>
      <c r="Y300" s="188">
        <f t="shared" si="51"/>
        <v>547.25768844221125</v>
      </c>
      <c r="Z300" s="189">
        <v>0</v>
      </c>
      <c r="AA300" s="189">
        <v>0</v>
      </c>
      <c r="AB300" s="189">
        <v>0</v>
      </c>
      <c r="AC300" s="189">
        <v>184.98</v>
      </c>
      <c r="AD300" s="189">
        <v>810.46</v>
      </c>
      <c r="AE300" s="189">
        <v>0</v>
      </c>
      <c r="AF300" s="189">
        <v>0</v>
      </c>
      <c r="AG300" s="190">
        <v>0</v>
      </c>
      <c r="AH300" s="189">
        <v>0</v>
      </c>
      <c r="AI300" s="189">
        <v>0</v>
      </c>
      <c r="AJ300" s="189">
        <v>0</v>
      </c>
      <c r="AK300" s="189">
        <v>0</v>
      </c>
      <c r="AL300" s="189">
        <v>0</v>
      </c>
      <c r="AM300" s="190">
        <v>0</v>
      </c>
      <c r="AN300" s="189">
        <v>0</v>
      </c>
      <c r="AO300" s="189">
        <v>0</v>
      </c>
      <c r="AP300" s="190">
        <v>0</v>
      </c>
      <c r="AQ300" s="189">
        <v>0</v>
      </c>
      <c r="AR300" s="189">
        <v>0</v>
      </c>
      <c r="AS300" s="189">
        <v>0</v>
      </c>
    </row>
    <row r="301" spans="1:45" s="182" customFormat="1" ht="36" customHeight="1" x14ac:dyDescent="0.25">
      <c r="B301" s="183" t="s">
        <v>789</v>
      </c>
      <c r="C301" s="183"/>
      <c r="D301" s="184" t="s">
        <v>857</v>
      </c>
      <c r="E301" s="184" t="s">
        <v>857</v>
      </c>
      <c r="F301" s="184" t="s">
        <v>857</v>
      </c>
      <c r="G301" s="184" t="s">
        <v>857</v>
      </c>
      <c r="H301" s="184" t="s">
        <v>857</v>
      </c>
      <c r="I301" s="197">
        <f>I302</f>
        <v>3504.3</v>
      </c>
      <c r="J301" s="197">
        <f>J302</f>
        <v>3162.4</v>
      </c>
      <c r="K301" s="197">
        <f>K302</f>
        <v>3162.4</v>
      </c>
      <c r="L301" s="219">
        <f>L302</f>
        <v>178</v>
      </c>
      <c r="M301" s="184" t="s">
        <v>857</v>
      </c>
      <c r="N301" s="184" t="s">
        <v>857</v>
      </c>
      <c r="O301" s="187" t="s">
        <v>857</v>
      </c>
      <c r="P301" s="173">
        <v>1997229.1400000001</v>
      </c>
      <c r="Q301" s="173">
        <v>0</v>
      </c>
      <c r="R301" s="173">
        <v>0</v>
      </c>
      <c r="S301" s="173">
        <v>0</v>
      </c>
      <c r="T301" s="173">
        <v>1997229.1400000001</v>
      </c>
      <c r="U301" s="173">
        <f t="shared" si="41"/>
        <v>569.93668921039864</v>
      </c>
      <c r="V301" s="173">
        <f>MAX(V302)</f>
        <v>1974.4310838683903</v>
      </c>
      <c r="Z301" s="189"/>
      <c r="AA301" s="189"/>
      <c r="AB301" s="189"/>
      <c r="AC301" s="189"/>
      <c r="AD301" s="189"/>
      <c r="AE301" s="189"/>
      <c r="AF301" s="189"/>
      <c r="AG301" s="189"/>
      <c r="AH301" s="189"/>
      <c r="AI301" s="189"/>
      <c r="AJ301" s="189"/>
      <c r="AK301" s="189"/>
      <c r="AL301" s="189"/>
      <c r="AM301" s="189"/>
      <c r="AN301" s="189"/>
      <c r="AO301" s="189"/>
      <c r="AP301" s="189"/>
      <c r="AQ301" s="189"/>
      <c r="AR301" s="189"/>
      <c r="AS301" s="189"/>
    </row>
    <row r="302" spans="1:45" s="182" customFormat="1" ht="36" customHeight="1" x14ac:dyDescent="0.25">
      <c r="A302" s="182">
        <v>1</v>
      </c>
      <c r="B302" s="221">
        <f>SUBTOTAL(103,$A$16:A302)</f>
        <v>274</v>
      </c>
      <c r="C302" s="183" t="s">
        <v>648</v>
      </c>
      <c r="D302" s="184">
        <v>1984</v>
      </c>
      <c r="E302" s="184"/>
      <c r="F302" s="185" t="s">
        <v>329</v>
      </c>
      <c r="G302" s="184">
        <v>5</v>
      </c>
      <c r="H302" s="184" t="s">
        <v>301</v>
      </c>
      <c r="I302" s="173">
        <v>3504.3</v>
      </c>
      <c r="J302" s="173">
        <v>3162.4</v>
      </c>
      <c r="K302" s="173">
        <v>3162.4</v>
      </c>
      <c r="L302" s="186">
        <v>178</v>
      </c>
      <c r="M302" s="184" t="s">
        <v>259</v>
      </c>
      <c r="N302" s="184" t="s">
        <v>263</v>
      </c>
      <c r="O302" s="187" t="s">
        <v>964</v>
      </c>
      <c r="P302" s="173">
        <v>1997229.1400000001</v>
      </c>
      <c r="Q302" s="173">
        <v>0</v>
      </c>
      <c r="R302" s="173">
        <v>0</v>
      </c>
      <c r="S302" s="173">
        <v>0</v>
      </c>
      <c r="T302" s="173">
        <v>1997229.1400000001</v>
      </c>
      <c r="U302" s="173">
        <f t="shared" si="41"/>
        <v>569.93668921039864</v>
      </c>
      <c r="V302" s="173">
        <v>1974.4310838683903</v>
      </c>
      <c r="W302" s="188">
        <v>1974.4310838683903</v>
      </c>
      <c r="X302" s="188">
        <v>1404.4943946579915</v>
      </c>
      <c r="Y302" s="188">
        <f>V302-U302</f>
        <v>1404.4943946579915</v>
      </c>
      <c r="Z302" s="189">
        <v>0</v>
      </c>
      <c r="AA302" s="189">
        <v>0</v>
      </c>
      <c r="AB302" s="189">
        <v>0</v>
      </c>
      <c r="AC302" s="189">
        <v>0</v>
      </c>
      <c r="AD302" s="189">
        <v>0</v>
      </c>
      <c r="AE302" s="189">
        <v>0</v>
      </c>
      <c r="AF302" s="189">
        <v>0</v>
      </c>
      <c r="AG302" s="190">
        <v>0</v>
      </c>
      <c r="AH302" s="189">
        <v>775.93</v>
      </c>
      <c r="AI302" s="190">
        <f>8917.04*AH302/I302</f>
        <v>1974.4310838683903</v>
      </c>
      <c r="AJ302" s="189">
        <v>0</v>
      </c>
      <c r="AK302" s="189">
        <v>0</v>
      </c>
      <c r="AL302" s="189">
        <v>0</v>
      </c>
      <c r="AM302" s="190">
        <v>0</v>
      </c>
      <c r="AN302" s="189">
        <v>0</v>
      </c>
      <c r="AO302" s="189">
        <v>0</v>
      </c>
      <c r="AP302" s="190">
        <v>0</v>
      </c>
      <c r="AQ302" s="189">
        <v>0</v>
      </c>
      <c r="AR302" s="189">
        <v>0</v>
      </c>
      <c r="AS302" s="189">
        <v>0</v>
      </c>
    </row>
    <row r="303" spans="1:45" s="182" customFormat="1" ht="36" customHeight="1" x14ac:dyDescent="0.25">
      <c r="B303" s="183" t="s">
        <v>790</v>
      </c>
      <c r="C303" s="183"/>
      <c r="D303" s="184" t="s">
        <v>857</v>
      </c>
      <c r="E303" s="184" t="s">
        <v>857</v>
      </c>
      <c r="F303" s="184" t="s">
        <v>857</v>
      </c>
      <c r="G303" s="184" t="s">
        <v>857</v>
      </c>
      <c r="H303" s="184" t="s">
        <v>857</v>
      </c>
      <c r="I303" s="197">
        <f>SUM(I304:I318)</f>
        <v>37828.900000000009</v>
      </c>
      <c r="J303" s="197">
        <f>SUM(J304:J318)</f>
        <v>30630.800000000003</v>
      </c>
      <c r="K303" s="197">
        <f>SUM(K304:K318)</f>
        <v>30630.800000000003</v>
      </c>
      <c r="L303" s="219">
        <f>SUM(L304:L318)</f>
        <v>1989</v>
      </c>
      <c r="M303" s="184" t="s">
        <v>857</v>
      </c>
      <c r="N303" s="184" t="s">
        <v>857</v>
      </c>
      <c r="O303" s="187" t="s">
        <v>857</v>
      </c>
      <c r="P303" s="197">
        <v>29976052.369999997</v>
      </c>
      <c r="Q303" s="197">
        <v>0</v>
      </c>
      <c r="R303" s="197">
        <v>0</v>
      </c>
      <c r="S303" s="197">
        <v>0</v>
      </c>
      <c r="T303" s="197">
        <v>29976052.369999997</v>
      </c>
      <c r="U303" s="173">
        <f t="shared" si="41"/>
        <v>792.41142010473447</v>
      </c>
      <c r="V303" s="173">
        <f>MAX(V304:V318)</f>
        <v>18123.423480825961</v>
      </c>
      <c r="Z303" s="189"/>
      <c r="AA303" s="189"/>
      <c r="AB303" s="189"/>
      <c r="AC303" s="189"/>
      <c r="AD303" s="189"/>
      <c r="AE303" s="189"/>
      <c r="AF303" s="189"/>
      <c r="AG303" s="189"/>
      <c r="AH303" s="189"/>
      <c r="AI303" s="189"/>
      <c r="AJ303" s="189"/>
      <c r="AK303" s="189"/>
      <c r="AL303" s="189"/>
      <c r="AM303" s="189"/>
      <c r="AN303" s="189"/>
      <c r="AO303" s="189"/>
      <c r="AP303" s="189"/>
      <c r="AQ303" s="189"/>
      <c r="AR303" s="189"/>
      <c r="AS303" s="189"/>
    </row>
    <row r="304" spans="1:45" s="182" customFormat="1" ht="36" customHeight="1" x14ac:dyDescent="0.25">
      <c r="A304" s="182">
        <v>1</v>
      </c>
      <c r="B304" s="221">
        <f>SUBTOTAL(103,$A$16:A304)</f>
        <v>275</v>
      </c>
      <c r="C304" s="183" t="s">
        <v>652</v>
      </c>
      <c r="D304" s="184">
        <v>1981</v>
      </c>
      <c r="E304" s="184"/>
      <c r="F304" s="185" t="s">
        <v>261</v>
      </c>
      <c r="G304" s="184">
        <v>2</v>
      </c>
      <c r="H304" s="184">
        <v>3</v>
      </c>
      <c r="I304" s="173">
        <v>975</v>
      </c>
      <c r="J304" s="173">
        <v>975</v>
      </c>
      <c r="K304" s="173">
        <v>975</v>
      </c>
      <c r="L304" s="186">
        <v>47</v>
      </c>
      <c r="M304" s="184" t="s">
        <v>259</v>
      </c>
      <c r="N304" s="184" t="s">
        <v>260</v>
      </c>
      <c r="O304" s="187" t="s">
        <v>262</v>
      </c>
      <c r="P304" s="173">
        <v>95474.18</v>
      </c>
      <c r="Q304" s="173">
        <v>0</v>
      </c>
      <c r="R304" s="173">
        <v>0</v>
      </c>
      <c r="S304" s="173">
        <v>0</v>
      </c>
      <c r="T304" s="173">
        <v>95474.18</v>
      </c>
      <c r="U304" s="173">
        <f t="shared" si="41"/>
        <v>97.922235897435897</v>
      </c>
      <c r="V304" s="173">
        <v>97.922235897435897</v>
      </c>
      <c r="W304" s="188">
        <v>97.922235897435897</v>
      </c>
      <c r="X304" s="188">
        <v>0</v>
      </c>
      <c r="Y304" s="188">
        <f t="shared" ref="Y304:Y318" si="52">V304-U304</f>
        <v>0</v>
      </c>
      <c r="Z304" s="189">
        <v>0</v>
      </c>
      <c r="AA304" s="189">
        <v>0</v>
      </c>
      <c r="AB304" s="189">
        <v>0</v>
      </c>
      <c r="AC304" s="189">
        <v>0</v>
      </c>
      <c r="AD304" s="189">
        <v>0</v>
      </c>
      <c r="AE304" s="189">
        <v>0</v>
      </c>
      <c r="AF304" s="189">
        <v>0</v>
      </c>
      <c r="AG304" s="190">
        <v>0</v>
      </c>
      <c r="AH304" s="189">
        <v>0</v>
      </c>
      <c r="AI304" s="189">
        <v>0</v>
      </c>
      <c r="AJ304" s="189">
        <v>0</v>
      </c>
      <c r="AK304" s="189">
        <v>0</v>
      </c>
      <c r="AL304" s="189">
        <v>0</v>
      </c>
      <c r="AM304" s="190">
        <v>0</v>
      </c>
      <c r="AN304" s="189">
        <v>0</v>
      </c>
      <c r="AO304" s="189">
        <v>0</v>
      </c>
      <c r="AP304" s="190">
        <v>0</v>
      </c>
      <c r="AQ304" s="189">
        <v>0</v>
      </c>
      <c r="AR304" s="189">
        <v>0</v>
      </c>
      <c r="AS304" s="189">
        <v>0</v>
      </c>
    </row>
    <row r="305" spans="1:45" s="182" customFormat="1" ht="36" customHeight="1" x14ac:dyDescent="0.25">
      <c r="A305" s="182">
        <v>1</v>
      </c>
      <c r="B305" s="221">
        <f>SUBTOTAL(103,$A$16:A305)</f>
        <v>276</v>
      </c>
      <c r="C305" s="183" t="s">
        <v>637</v>
      </c>
      <c r="D305" s="184">
        <v>1976</v>
      </c>
      <c r="E305" s="184"/>
      <c r="F305" s="185" t="s">
        <v>261</v>
      </c>
      <c r="G305" s="184">
        <v>5</v>
      </c>
      <c r="H305" s="184" t="s">
        <v>296</v>
      </c>
      <c r="I305" s="173">
        <v>3568.3</v>
      </c>
      <c r="J305" s="173">
        <v>1361.4</v>
      </c>
      <c r="K305" s="173">
        <v>1361.4</v>
      </c>
      <c r="L305" s="186">
        <v>30</v>
      </c>
      <c r="M305" s="184" t="s">
        <v>259</v>
      </c>
      <c r="N305" s="184" t="s">
        <v>263</v>
      </c>
      <c r="O305" s="187" t="s">
        <v>684</v>
      </c>
      <c r="P305" s="173">
        <v>6906704.6500000004</v>
      </c>
      <c r="Q305" s="173">
        <v>0</v>
      </c>
      <c r="R305" s="173">
        <v>0</v>
      </c>
      <c r="S305" s="173">
        <v>0</v>
      </c>
      <c r="T305" s="173">
        <v>6906704.6500000004</v>
      </c>
      <c r="U305" s="173">
        <f t="shared" si="41"/>
        <v>1935.5728638287139</v>
      </c>
      <c r="V305" s="173">
        <v>3148.6899644088221</v>
      </c>
      <c r="W305" s="188">
        <v>3148.6899644088221</v>
      </c>
      <c r="X305" s="188">
        <v>1213.1171005801082</v>
      </c>
      <c r="Y305" s="188">
        <f t="shared" si="52"/>
        <v>1213.1171005801082</v>
      </c>
      <c r="Z305" s="189">
        <v>0</v>
      </c>
      <c r="AA305" s="189">
        <v>0</v>
      </c>
      <c r="AB305" s="189">
        <v>0</v>
      </c>
      <c r="AC305" s="189">
        <v>0</v>
      </c>
      <c r="AD305" s="189">
        <v>0</v>
      </c>
      <c r="AE305" s="189">
        <v>0</v>
      </c>
      <c r="AF305" s="189">
        <v>0</v>
      </c>
      <c r="AG305" s="190">
        <v>0</v>
      </c>
      <c r="AH305" s="189">
        <v>1260</v>
      </c>
      <c r="AI305" s="190">
        <f t="shared" ref="AI305:AI308" si="53">8917.04*AH305/I305</f>
        <v>3148.6899644088221</v>
      </c>
      <c r="AJ305" s="189">
        <v>0</v>
      </c>
      <c r="AK305" s="189">
        <v>0</v>
      </c>
      <c r="AL305" s="189">
        <v>0</v>
      </c>
      <c r="AM305" s="190">
        <v>0</v>
      </c>
      <c r="AN305" s="189">
        <v>0</v>
      </c>
      <c r="AO305" s="189">
        <v>0</v>
      </c>
      <c r="AP305" s="190">
        <v>0</v>
      </c>
      <c r="AQ305" s="189">
        <v>0</v>
      </c>
      <c r="AR305" s="189">
        <v>0</v>
      </c>
      <c r="AS305" s="189">
        <v>0</v>
      </c>
    </row>
    <row r="306" spans="1:45" s="182" customFormat="1" ht="36" customHeight="1" x14ac:dyDescent="0.25">
      <c r="A306" s="182">
        <v>1</v>
      </c>
      <c r="B306" s="221">
        <f>SUBTOTAL(103,$A$16:A306)</f>
        <v>277</v>
      </c>
      <c r="C306" s="183" t="s">
        <v>632</v>
      </c>
      <c r="D306" s="184">
        <v>1985</v>
      </c>
      <c r="E306" s="184"/>
      <c r="F306" s="185" t="s">
        <v>261</v>
      </c>
      <c r="G306" s="184">
        <v>9</v>
      </c>
      <c r="H306" s="184" t="s">
        <v>297</v>
      </c>
      <c r="I306" s="173">
        <v>4900.3</v>
      </c>
      <c r="J306" s="173">
        <v>4900.3</v>
      </c>
      <c r="K306" s="173">
        <v>4900.3</v>
      </c>
      <c r="L306" s="186">
        <v>361</v>
      </c>
      <c r="M306" s="184" t="s">
        <v>259</v>
      </c>
      <c r="N306" s="184" t="s">
        <v>263</v>
      </c>
      <c r="O306" s="187" t="s">
        <v>684</v>
      </c>
      <c r="P306" s="173">
        <v>1582418.76</v>
      </c>
      <c r="Q306" s="173">
        <v>0</v>
      </c>
      <c r="R306" s="173">
        <v>0</v>
      </c>
      <c r="S306" s="173">
        <v>0</v>
      </c>
      <c r="T306" s="173">
        <v>1582418.76</v>
      </c>
      <c r="U306" s="173">
        <f t="shared" si="41"/>
        <v>322.92283329592067</v>
      </c>
      <c r="V306" s="173">
        <v>1348.2103005938413</v>
      </c>
      <c r="W306" s="188">
        <v>1348.2103005938413</v>
      </c>
      <c r="X306" s="188">
        <v>1025.2874672979206</v>
      </c>
      <c r="Y306" s="188">
        <f t="shared" si="52"/>
        <v>1025.2874672979206</v>
      </c>
      <c r="Z306" s="189">
        <v>0</v>
      </c>
      <c r="AA306" s="189">
        <v>0</v>
      </c>
      <c r="AB306" s="189">
        <v>0</v>
      </c>
      <c r="AC306" s="189">
        <v>0</v>
      </c>
      <c r="AD306" s="189">
        <v>0</v>
      </c>
      <c r="AE306" s="189">
        <v>0</v>
      </c>
      <c r="AF306" s="189">
        <v>0</v>
      </c>
      <c r="AG306" s="190">
        <v>0</v>
      </c>
      <c r="AH306" s="189">
        <v>740.9</v>
      </c>
      <c r="AI306" s="190">
        <f t="shared" si="53"/>
        <v>1348.2103005938413</v>
      </c>
      <c r="AJ306" s="189">
        <v>0</v>
      </c>
      <c r="AK306" s="189">
        <v>0</v>
      </c>
      <c r="AL306" s="189">
        <v>0</v>
      </c>
      <c r="AM306" s="190">
        <v>0</v>
      </c>
      <c r="AN306" s="189">
        <v>0</v>
      </c>
      <c r="AO306" s="189">
        <v>0</v>
      </c>
      <c r="AP306" s="190">
        <v>0</v>
      </c>
      <c r="AQ306" s="189">
        <v>0</v>
      </c>
      <c r="AR306" s="189">
        <v>0</v>
      </c>
      <c r="AS306" s="189">
        <v>0</v>
      </c>
    </row>
    <row r="307" spans="1:45" s="182" customFormat="1" ht="36" customHeight="1" x14ac:dyDescent="0.25">
      <c r="A307" s="182">
        <v>1</v>
      </c>
      <c r="B307" s="221">
        <f>SUBTOTAL(103,$A$16:A307)</f>
        <v>278</v>
      </c>
      <c r="C307" s="183" t="s">
        <v>633</v>
      </c>
      <c r="D307" s="184">
        <v>1992</v>
      </c>
      <c r="E307" s="184"/>
      <c r="F307" s="185" t="s">
        <v>261</v>
      </c>
      <c r="G307" s="184">
        <v>9</v>
      </c>
      <c r="H307" s="184" t="s">
        <v>297</v>
      </c>
      <c r="I307" s="173">
        <v>4865.3</v>
      </c>
      <c r="J307" s="173">
        <v>4865.3</v>
      </c>
      <c r="K307" s="173">
        <v>4865.3</v>
      </c>
      <c r="L307" s="186">
        <v>369</v>
      </c>
      <c r="M307" s="184" t="s">
        <v>259</v>
      </c>
      <c r="N307" s="184" t="s">
        <v>263</v>
      </c>
      <c r="O307" s="187" t="s">
        <v>684</v>
      </c>
      <c r="P307" s="173">
        <v>1494720.17</v>
      </c>
      <c r="Q307" s="173">
        <v>0</v>
      </c>
      <c r="R307" s="173">
        <v>0</v>
      </c>
      <c r="S307" s="173">
        <v>0</v>
      </c>
      <c r="T307" s="173">
        <v>1494720.17</v>
      </c>
      <c r="U307" s="173">
        <f t="shared" si="41"/>
        <v>307.22055577251143</v>
      </c>
      <c r="V307" s="173">
        <v>1442.5836400633057</v>
      </c>
      <c r="W307" s="188">
        <v>1442.5836400633057</v>
      </c>
      <c r="X307" s="188">
        <v>1135.3630842907942</v>
      </c>
      <c r="Y307" s="188">
        <f t="shared" si="52"/>
        <v>1135.3630842907942</v>
      </c>
      <c r="Z307" s="189">
        <v>0</v>
      </c>
      <c r="AA307" s="189">
        <v>0</v>
      </c>
      <c r="AB307" s="189">
        <v>0</v>
      </c>
      <c r="AC307" s="189">
        <v>0</v>
      </c>
      <c r="AD307" s="189">
        <v>0</v>
      </c>
      <c r="AE307" s="189">
        <v>0</v>
      </c>
      <c r="AF307" s="189">
        <v>0</v>
      </c>
      <c r="AG307" s="190">
        <v>0</v>
      </c>
      <c r="AH307" s="189">
        <v>787.1</v>
      </c>
      <c r="AI307" s="190">
        <f t="shared" si="53"/>
        <v>1442.5836400633057</v>
      </c>
      <c r="AJ307" s="189">
        <v>0</v>
      </c>
      <c r="AK307" s="189">
        <v>0</v>
      </c>
      <c r="AL307" s="189">
        <v>0</v>
      </c>
      <c r="AM307" s="190">
        <v>0</v>
      </c>
      <c r="AN307" s="189">
        <v>0</v>
      </c>
      <c r="AO307" s="189">
        <v>0</v>
      </c>
      <c r="AP307" s="190">
        <v>0</v>
      </c>
      <c r="AQ307" s="189">
        <v>0</v>
      </c>
      <c r="AR307" s="189">
        <v>0</v>
      </c>
      <c r="AS307" s="189">
        <v>0</v>
      </c>
    </row>
    <row r="308" spans="1:45" s="182" customFormat="1" ht="36" customHeight="1" x14ac:dyDescent="0.25">
      <c r="A308" s="182">
        <v>1</v>
      </c>
      <c r="B308" s="221">
        <f>SUBTOTAL(103,$A$16:A308)</f>
        <v>279</v>
      </c>
      <c r="C308" s="183" t="s">
        <v>634</v>
      </c>
      <c r="D308" s="184">
        <v>1982</v>
      </c>
      <c r="E308" s="184"/>
      <c r="F308" s="185" t="s">
        <v>261</v>
      </c>
      <c r="G308" s="184">
        <v>9</v>
      </c>
      <c r="H308" s="184" t="s">
        <v>297</v>
      </c>
      <c r="I308" s="173">
        <v>4912.2</v>
      </c>
      <c r="J308" s="173">
        <v>2461.6999999999998</v>
      </c>
      <c r="K308" s="173">
        <v>2461.6999999999998</v>
      </c>
      <c r="L308" s="186">
        <v>369</v>
      </c>
      <c r="M308" s="184" t="s">
        <v>259</v>
      </c>
      <c r="N308" s="184" t="s">
        <v>263</v>
      </c>
      <c r="O308" s="187" t="s">
        <v>684</v>
      </c>
      <c r="P308" s="173">
        <v>1534580.28</v>
      </c>
      <c r="Q308" s="173">
        <v>0</v>
      </c>
      <c r="R308" s="173">
        <v>0</v>
      </c>
      <c r="S308" s="173">
        <v>0</v>
      </c>
      <c r="T308" s="173">
        <v>1534580.28</v>
      </c>
      <c r="U308" s="173">
        <f t="shared" si="41"/>
        <v>312.40183217295714</v>
      </c>
      <c r="V308" s="173">
        <v>1379.7976678474006</v>
      </c>
      <c r="W308" s="188">
        <v>1379.7976678474006</v>
      </c>
      <c r="X308" s="188">
        <v>1067.3958356744433</v>
      </c>
      <c r="Y308" s="188">
        <f t="shared" si="52"/>
        <v>1067.3958356744433</v>
      </c>
      <c r="Z308" s="189">
        <v>0</v>
      </c>
      <c r="AA308" s="189">
        <v>0</v>
      </c>
      <c r="AB308" s="189">
        <v>0</v>
      </c>
      <c r="AC308" s="189">
        <v>0</v>
      </c>
      <c r="AD308" s="189">
        <v>0</v>
      </c>
      <c r="AE308" s="189">
        <v>0</v>
      </c>
      <c r="AF308" s="189">
        <v>0</v>
      </c>
      <c r="AG308" s="190">
        <v>0</v>
      </c>
      <c r="AH308" s="189">
        <v>760.1</v>
      </c>
      <c r="AI308" s="190">
        <f t="shared" si="53"/>
        <v>1379.7976678474006</v>
      </c>
      <c r="AJ308" s="189">
        <v>0</v>
      </c>
      <c r="AK308" s="189">
        <v>0</v>
      </c>
      <c r="AL308" s="189">
        <v>0</v>
      </c>
      <c r="AM308" s="190">
        <v>0</v>
      </c>
      <c r="AN308" s="189">
        <v>0</v>
      </c>
      <c r="AO308" s="189">
        <v>0</v>
      </c>
      <c r="AP308" s="190">
        <v>0</v>
      </c>
      <c r="AQ308" s="189">
        <v>0</v>
      </c>
      <c r="AR308" s="189">
        <v>0</v>
      </c>
      <c r="AS308" s="189">
        <v>0</v>
      </c>
    </row>
    <row r="309" spans="1:45" s="182" customFormat="1" ht="36" customHeight="1" x14ac:dyDescent="0.25">
      <c r="A309" s="182">
        <v>1</v>
      </c>
      <c r="B309" s="221">
        <f>SUBTOTAL(103,$A$16:A309)</f>
        <v>280</v>
      </c>
      <c r="C309" s="183" t="s">
        <v>627</v>
      </c>
      <c r="D309" s="184">
        <v>1994</v>
      </c>
      <c r="E309" s="184"/>
      <c r="F309" s="185" t="s">
        <v>261</v>
      </c>
      <c r="G309" s="184">
        <v>9</v>
      </c>
      <c r="H309" s="184">
        <v>1</v>
      </c>
      <c r="I309" s="173">
        <v>4455.3</v>
      </c>
      <c r="J309" s="173">
        <v>2847.7</v>
      </c>
      <c r="K309" s="173">
        <v>2847.7</v>
      </c>
      <c r="L309" s="186">
        <v>211</v>
      </c>
      <c r="M309" s="184" t="s">
        <v>259</v>
      </c>
      <c r="N309" s="184" t="s">
        <v>334</v>
      </c>
      <c r="O309" s="187" t="s">
        <v>685</v>
      </c>
      <c r="P309" s="173">
        <v>3346564.4</v>
      </c>
      <c r="Q309" s="173">
        <v>0</v>
      </c>
      <c r="R309" s="173">
        <v>0</v>
      </c>
      <c r="S309" s="173">
        <v>0</v>
      </c>
      <c r="T309" s="173">
        <v>3346564.4</v>
      </c>
      <c r="U309" s="173">
        <f t="shared" si="41"/>
        <v>751.14232487150127</v>
      </c>
      <c r="V309" s="173">
        <v>1103.3151527394339</v>
      </c>
      <c r="W309" s="188">
        <v>1103.3151527394339</v>
      </c>
      <c r="X309" s="188">
        <v>352.1728278679326</v>
      </c>
      <c r="Y309" s="188">
        <f t="shared" si="52"/>
        <v>352.1728278679326</v>
      </c>
      <c r="Z309" s="189">
        <v>0</v>
      </c>
      <c r="AA309" s="189">
        <v>0</v>
      </c>
      <c r="AB309" s="189">
        <v>0</v>
      </c>
      <c r="AC309" s="189">
        <v>0</v>
      </c>
      <c r="AD309" s="189">
        <v>0</v>
      </c>
      <c r="AE309" s="189">
        <v>0</v>
      </c>
      <c r="AF309" s="189">
        <v>2</v>
      </c>
      <c r="AG309" s="190">
        <f>2457800*AF309/I309</f>
        <v>1103.3151527394339</v>
      </c>
      <c r="AH309" s="189">
        <v>0</v>
      </c>
      <c r="AI309" s="189">
        <v>0</v>
      </c>
      <c r="AJ309" s="189">
        <v>0</v>
      </c>
      <c r="AK309" s="189">
        <v>0</v>
      </c>
      <c r="AL309" s="189">
        <v>0</v>
      </c>
      <c r="AM309" s="190">
        <v>0</v>
      </c>
      <c r="AN309" s="189">
        <v>0</v>
      </c>
      <c r="AO309" s="189">
        <v>0</v>
      </c>
      <c r="AP309" s="190">
        <v>0</v>
      </c>
      <c r="AQ309" s="189">
        <v>0</v>
      </c>
      <c r="AR309" s="189">
        <v>0</v>
      </c>
      <c r="AS309" s="189">
        <v>0</v>
      </c>
    </row>
    <row r="310" spans="1:45" s="182" customFormat="1" ht="36" customHeight="1" x14ac:dyDescent="0.25">
      <c r="A310" s="182">
        <v>1</v>
      </c>
      <c r="B310" s="221">
        <f>SUBTOTAL(103,$A$16:A310)</f>
        <v>281</v>
      </c>
      <c r="C310" s="183" t="s">
        <v>639</v>
      </c>
      <c r="D310" s="184">
        <v>1917</v>
      </c>
      <c r="E310" s="184"/>
      <c r="F310" s="185" t="s">
        <v>261</v>
      </c>
      <c r="G310" s="184">
        <v>2</v>
      </c>
      <c r="H310" s="184" t="s">
        <v>296</v>
      </c>
      <c r="I310" s="173">
        <v>722.2</v>
      </c>
      <c r="J310" s="173">
        <v>514</v>
      </c>
      <c r="K310" s="173">
        <v>514</v>
      </c>
      <c r="L310" s="186">
        <v>21</v>
      </c>
      <c r="M310" s="184" t="s">
        <v>259</v>
      </c>
      <c r="N310" s="184" t="s">
        <v>260</v>
      </c>
      <c r="O310" s="187" t="s">
        <v>262</v>
      </c>
      <c r="P310" s="173">
        <v>101554.75</v>
      </c>
      <c r="Q310" s="173">
        <v>0</v>
      </c>
      <c r="R310" s="173">
        <v>0</v>
      </c>
      <c r="S310" s="173">
        <v>0</v>
      </c>
      <c r="T310" s="173">
        <v>101554.75</v>
      </c>
      <c r="U310" s="173">
        <f t="shared" si="41"/>
        <v>140.61859595679866</v>
      </c>
      <c r="V310" s="173">
        <v>140.61859595679866</v>
      </c>
      <c r="W310" s="188">
        <v>140.61859595679866</v>
      </c>
      <c r="X310" s="188">
        <v>0</v>
      </c>
      <c r="Y310" s="188">
        <f t="shared" si="52"/>
        <v>0</v>
      </c>
      <c r="Z310" s="189">
        <v>0</v>
      </c>
      <c r="AA310" s="189">
        <v>0</v>
      </c>
      <c r="AB310" s="189">
        <v>0</v>
      </c>
      <c r="AC310" s="189">
        <v>0</v>
      </c>
      <c r="AD310" s="189">
        <v>0</v>
      </c>
      <c r="AE310" s="189">
        <v>0</v>
      </c>
      <c r="AF310" s="189">
        <v>0</v>
      </c>
      <c r="AG310" s="190">
        <v>0</v>
      </c>
      <c r="AH310" s="189">
        <v>0</v>
      </c>
      <c r="AI310" s="189">
        <v>0</v>
      </c>
      <c r="AJ310" s="189">
        <v>0</v>
      </c>
      <c r="AK310" s="189">
        <v>0</v>
      </c>
      <c r="AL310" s="189">
        <v>0</v>
      </c>
      <c r="AM310" s="190">
        <v>0</v>
      </c>
      <c r="AN310" s="189">
        <v>0</v>
      </c>
      <c r="AO310" s="189">
        <v>0</v>
      </c>
      <c r="AP310" s="190">
        <v>0</v>
      </c>
      <c r="AQ310" s="189">
        <v>0</v>
      </c>
      <c r="AR310" s="189">
        <v>0</v>
      </c>
      <c r="AS310" s="189">
        <v>0</v>
      </c>
    </row>
    <row r="311" spans="1:45" s="182" customFormat="1" ht="36" customHeight="1" x14ac:dyDescent="0.25">
      <c r="A311" s="182">
        <v>1</v>
      </c>
      <c r="B311" s="221">
        <f>SUBTOTAL(103,$A$16:A311)</f>
        <v>282</v>
      </c>
      <c r="C311" s="183" t="s">
        <v>628</v>
      </c>
      <c r="D311" s="184">
        <v>1963</v>
      </c>
      <c r="E311" s="184"/>
      <c r="F311" s="185" t="s">
        <v>261</v>
      </c>
      <c r="G311" s="184">
        <v>3</v>
      </c>
      <c r="H311" s="184" t="s">
        <v>296</v>
      </c>
      <c r="I311" s="173">
        <v>1703.8</v>
      </c>
      <c r="J311" s="173">
        <v>1339.8</v>
      </c>
      <c r="K311" s="173">
        <v>1339.8</v>
      </c>
      <c r="L311" s="186">
        <v>62</v>
      </c>
      <c r="M311" s="184" t="s">
        <v>259</v>
      </c>
      <c r="N311" s="184" t="s">
        <v>263</v>
      </c>
      <c r="O311" s="187" t="s">
        <v>686</v>
      </c>
      <c r="P311" s="173">
        <v>104089.37</v>
      </c>
      <c r="Q311" s="173">
        <v>0</v>
      </c>
      <c r="R311" s="173">
        <v>0</v>
      </c>
      <c r="S311" s="173">
        <v>0</v>
      </c>
      <c r="T311" s="173">
        <v>104089.37</v>
      </c>
      <c r="U311" s="173">
        <f t="shared" si="41"/>
        <v>61.092481511914542</v>
      </c>
      <c r="V311" s="173">
        <v>61.092481511914542</v>
      </c>
      <c r="W311" s="188">
        <v>61.092481511914542</v>
      </c>
      <c r="X311" s="188">
        <v>0</v>
      </c>
      <c r="Y311" s="188">
        <f t="shared" si="52"/>
        <v>0</v>
      </c>
      <c r="Z311" s="189">
        <v>0</v>
      </c>
      <c r="AA311" s="189">
        <v>0</v>
      </c>
      <c r="AB311" s="189">
        <v>0</v>
      </c>
      <c r="AC311" s="189">
        <v>0</v>
      </c>
      <c r="AD311" s="189">
        <v>0</v>
      </c>
      <c r="AE311" s="189">
        <v>0</v>
      </c>
      <c r="AF311" s="189">
        <v>0</v>
      </c>
      <c r="AG311" s="190">
        <v>0</v>
      </c>
      <c r="AH311" s="189">
        <v>0</v>
      </c>
      <c r="AI311" s="189">
        <v>0</v>
      </c>
      <c r="AJ311" s="189">
        <v>0</v>
      </c>
      <c r="AK311" s="189">
        <v>0</v>
      </c>
      <c r="AL311" s="189">
        <v>0</v>
      </c>
      <c r="AM311" s="190">
        <v>0</v>
      </c>
      <c r="AN311" s="189">
        <v>0</v>
      </c>
      <c r="AO311" s="189">
        <v>0</v>
      </c>
      <c r="AP311" s="190">
        <v>0</v>
      </c>
      <c r="AQ311" s="189">
        <v>0</v>
      </c>
      <c r="AR311" s="189">
        <v>0</v>
      </c>
      <c r="AS311" s="189">
        <v>0</v>
      </c>
    </row>
    <row r="312" spans="1:45" s="182" customFormat="1" ht="36" customHeight="1" x14ac:dyDescent="0.25">
      <c r="A312" s="182">
        <v>1</v>
      </c>
      <c r="B312" s="221">
        <f>SUBTOTAL(103,$A$16:A312)</f>
        <v>283</v>
      </c>
      <c r="C312" s="183" t="s">
        <v>1155</v>
      </c>
      <c r="D312" s="184">
        <v>1900</v>
      </c>
      <c r="E312" s="184"/>
      <c r="F312" s="185" t="s">
        <v>261</v>
      </c>
      <c r="G312" s="184">
        <v>2</v>
      </c>
      <c r="H312" s="184" t="s">
        <v>2185</v>
      </c>
      <c r="I312" s="173">
        <v>520.9</v>
      </c>
      <c r="J312" s="173">
        <v>520.9</v>
      </c>
      <c r="K312" s="173">
        <v>520.9</v>
      </c>
      <c r="L312" s="186">
        <v>26</v>
      </c>
      <c r="M312" s="184" t="s">
        <v>259</v>
      </c>
      <c r="N312" s="184" t="s">
        <v>260</v>
      </c>
      <c r="O312" s="187" t="s">
        <v>262</v>
      </c>
      <c r="P312" s="173">
        <v>4230013.1300000008</v>
      </c>
      <c r="Q312" s="173">
        <v>0</v>
      </c>
      <c r="R312" s="173">
        <v>0</v>
      </c>
      <c r="S312" s="173">
        <v>0</v>
      </c>
      <c r="T312" s="173">
        <v>4230013.1300000008</v>
      </c>
      <c r="U312" s="173">
        <f t="shared" si="41"/>
        <v>8120.5857746208503</v>
      </c>
      <c r="V312" s="173">
        <v>16322.514186984068</v>
      </c>
      <c r="W312" s="188">
        <v>16322.514186984068</v>
      </c>
      <c r="X312" s="188">
        <v>16322.514186984068</v>
      </c>
      <c r="Y312" s="188">
        <f t="shared" si="52"/>
        <v>8201.9284123632169</v>
      </c>
      <c r="Z312" s="189">
        <v>0</v>
      </c>
      <c r="AA312" s="189">
        <v>0</v>
      </c>
      <c r="AB312" s="189">
        <v>0</v>
      </c>
      <c r="AC312" s="189">
        <v>0</v>
      </c>
      <c r="AD312" s="189">
        <v>0</v>
      </c>
      <c r="AE312" s="189">
        <v>0</v>
      </c>
      <c r="AF312" s="189">
        <v>0</v>
      </c>
      <c r="AG312" s="190">
        <v>0</v>
      </c>
      <c r="AH312" s="189">
        <v>953.5</v>
      </c>
      <c r="AI312" s="190">
        <f>8917.04*AH312/I312</f>
        <v>16322.514186984068</v>
      </c>
      <c r="AJ312" s="189">
        <v>0</v>
      </c>
      <c r="AK312" s="189">
        <v>0</v>
      </c>
      <c r="AL312" s="189">
        <v>0</v>
      </c>
      <c r="AM312" s="190">
        <v>0</v>
      </c>
      <c r="AN312" s="189">
        <v>0</v>
      </c>
      <c r="AO312" s="189">
        <v>0</v>
      </c>
      <c r="AP312" s="190">
        <v>0</v>
      </c>
      <c r="AQ312" s="189">
        <v>0</v>
      </c>
      <c r="AR312" s="189">
        <v>0</v>
      </c>
      <c r="AS312" s="189">
        <v>0</v>
      </c>
    </row>
    <row r="313" spans="1:45" s="182" customFormat="1" ht="36" customHeight="1" x14ac:dyDescent="0.25">
      <c r="A313" s="182">
        <v>1</v>
      </c>
      <c r="B313" s="221">
        <f>SUBTOTAL(103,$A$16:A313)</f>
        <v>284</v>
      </c>
      <c r="C313" s="183" t="s">
        <v>1160</v>
      </c>
      <c r="D313" s="184" t="s">
        <v>322</v>
      </c>
      <c r="E313" s="184">
        <v>2016</v>
      </c>
      <c r="F313" s="185" t="s">
        <v>261</v>
      </c>
      <c r="G313" s="184">
        <v>9</v>
      </c>
      <c r="H313" s="184" t="s">
        <v>301</v>
      </c>
      <c r="I313" s="173">
        <v>8964.4</v>
      </c>
      <c r="J313" s="173">
        <v>8964.4</v>
      </c>
      <c r="K313" s="173">
        <v>8964.4</v>
      </c>
      <c r="L313" s="186">
        <v>344</v>
      </c>
      <c r="M313" s="184" t="s">
        <v>259</v>
      </c>
      <c r="N313" s="184" t="s">
        <v>263</v>
      </c>
      <c r="O313" s="187" t="s">
        <v>1288</v>
      </c>
      <c r="P313" s="173">
        <v>5425723.8799999999</v>
      </c>
      <c r="Q313" s="173">
        <v>0</v>
      </c>
      <c r="R313" s="173">
        <v>0</v>
      </c>
      <c r="S313" s="173">
        <v>0</v>
      </c>
      <c r="T313" s="173">
        <v>5425723.8799999999</v>
      </c>
      <c r="U313" s="173">
        <f t="shared" si="41"/>
        <v>605.25231805809653</v>
      </c>
      <c r="V313" s="173">
        <v>1096.6935879701932</v>
      </c>
      <c r="W313" s="188">
        <v>1096.6935879701932</v>
      </c>
      <c r="X313" s="188">
        <v>491.44126991209669</v>
      </c>
      <c r="Y313" s="188">
        <f t="shared" si="52"/>
        <v>491.44126991209669</v>
      </c>
      <c r="Z313" s="189">
        <v>0</v>
      </c>
      <c r="AA313" s="189">
        <v>0</v>
      </c>
      <c r="AB313" s="189">
        <v>0</v>
      </c>
      <c r="AC313" s="189">
        <v>0</v>
      </c>
      <c r="AD313" s="189">
        <v>0</v>
      </c>
      <c r="AE313" s="189">
        <v>0</v>
      </c>
      <c r="AF313" s="189">
        <v>4</v>
      </c>
      <c r="AG313" s="190">
        <f>2457800*AF313/I313</f>
        <v>1096.6935879701932</v>
      </c>
      <c r="AH313" s="189">
        <v>0</v>
      </c>
      <c r="AI313" s="189">
        <v>0</v>
      </c>
      <c r="AJ313" s="189">
        <v>0</v>
      </c>
      <c r="AK313" s="189">
        <v>0</v>
      </c>
      <c r="AL313" s="189">
        <v>0</v>
      </c>
      <c r="AM313" s="190">
        <v>0</v>
      </c>
      <c r="AN313" s="189">
        <v>0</v>
      </c>
      <c r="AO313" s="189">
        <v>0</v>
      </c>
      <c r="AP313" s="190">
        <v>0</v>
      </c>
      <c r="AQ313" s="189">
        <v>0</v>
      </c>
      <c r="AR313" s="189">
        <v>0</v>
      </c>
      <c r="AS313" s="189">
        <v>0</v>
      </c>
    </row>
    <row r="314" spans="1:45" s="182" customFormat="1" ht="36" customHeight="1" x14ac:dyDescent="0.25">
      <c r="A314" s="182">
        <v>1</v>
      </c>
      <c r="B314" s="221">
        <f>SUBTOTAL(103,$A$16:A314)</f>
        <v>285</v>
      </c>
      <c r="C314" s="183" t="s">
        <v>1161</v>
      </c>
      <c r="D314" s="184" t="s">
        <v>367</v>
      </c>
      <c r="E314" s="184"/>
      <c r="F314" s="185" t="s">
        <v>261</v>
      </c>
      <c r="G314" s="184" t="s">
        <v>305</v>
      </c>
      <c r="H314" s="184" t="s">
        <v>296</v>
      </c>
      <c r="I314" s="173">
        <v>270.39999999999998</v>
      </c>
      <c r="J314" s="173">
        <v>270.39999999999998</v>
      </c>
      <c r="K314" s="173">
        <v>270.39999999999998</v>
      </c>
      <c r="L314" s="186">
        <v>18</v>
      </c>
      <c r="M314" s="184" t="s">
        <v>259</v>
      </c>
      <c r="N314" s="184" t="s">
        <v>260</v>
      </c>
      <c r="O314" s="187" t="s">
        <v>262</v>
      </c>
      <c r="P314" s="173">
        <v>839027.99</v>
      </c>
      <c r="Q314" s="173">
        <v>0</v>
      </c>
      <c r="R314" s="173">
        <v>0</v>
      </c>
      <c r="S314" s="173">
        <v>0</v>
      </c>
      <c r="T314" s="173">
        <v>839027.99</v>
      </c>
      <c r="U314" s="173">
        <f t="shared" si="41"/>
        <v>3102.9141642011837</v>
      </c>
      <c r="V314" s="173">
        <v>7141.5475323964511</v>
      </c>
      <c r="W314" s="188">
        <v>7141.5475323964511</v>
      </c>
      <c r="X314" s="188">
        <v>4038.6333681952674</v>
      </c>
      <c r="Y314" s="188">
        <f t="shared" si="52"/>
        <v>4038.6333681952674</v>
      </c>
      <c r="Z314" s="189">
        <v>0</v>
      </c>
      <c r="AA314" s="189">
        <v>0</v>
      </c>
      <c r="AB314" s="189">
        <v>0</v>
      </c>
      <c r="AC314" s="189">
        <v>0</v>
      </c>
      <c r="AD314" s="189">
        <v>0</v>
      </c>
      <c r="AE314" s="189">
        <v>0</v>
      </c>
      <c r="AF314" s="189">
        <v>0</v>
      </c>
      <c r="AG314" s="190">
        <v>0</v>
      </c>
      <c r="AH314" s="189">
        <v>0</v>
      </c>
      <c r="AI314" s="189">
        <v>0</v>
      </c>
      <c r="AJ314" s="189">
        <v>0</v>
      </c>
      <c r="AK314" s="189">
        <v>0</v>
      </c>
      <c r="AL314" s="189">
        <v>273.98200000000003</v>
      </c>
      <c r="AM314" s="190">
        <f t="shared" ref="AM314:AM315" si="54">7048.18*AL314/I314</f>
        <v>7141.5475323964511</v>
      </c>
      <c r="AN314" s="189">
        <v>0</v>
      </c>
      <c r="AO314" s="189">
        <v>0</v>
      </c>
      <c r="AP314" s="190">
        <v>0</v>
      </c>
      <c r="AQ314" s="189">
        <v>0</v>
      </c>
      <c r="AR314" s="189">
        <v>0</v>
      </c>
      <c r="AS314" s="189">
        <v>0</v>
      </c>
    </row>
    <row r="315" spans="1:45" s="182" customFormat="1" ht="36" customHeight="1" x14ac:dyDescent="0.25">
      <c r="A315" s="182">
        <v>1</v>
      </c>
      <c r="B315" s="221">
        <f>SUBTOTAL(103,$A$16:A315)</f>
        <v>286</v>
      </c>
      <c r="C315" s="183" t="s">
        <v>1162</v>
      </c>
      <c r="D315" s="184" t="s">
        <v>347</v>
      </c>
      <c r="E315" s="184"/>
      <c r="F315" s="185" t="s">
        <v>261</v>
      </c>
      <c r="G315" s="184">
        <v>2</v>
      </c>
      <c r="H315" s="184" t="s">
        <v>297</v>
      </c>
      <c r="I315" s="173">
        <v>282.39999999999998</v>
      </c>
      <c r="J315" s="173">
        <v>282.39999999999998</v>
      </c>
      <c r="K315" s="173">
        <v>282.39999999999998</v>
      </c>
      <c r="L315" s="186">
        <v>21</v>
      </c>
      <c r="M315" s="184" t="s">
        <v>259</v>
      </c>
      <c r="N315" s="184" t="s">
        <v>263</v>
      </c>
      <c r="O315" s="187" t="s">
        <v>686</v>
      </c>
      <c r="P315" s="173">
        <v>1265060.8599999999</v>
      </c>
      <c r="Q315" s="173">
        <v>0</v>
      </c>
      <c r="R315" s="173">
        <v>0</v>
      </c>
      <c r="S315" s="173">
        <v>0</v>
      </c>
      <c r="T315" s="173">
        <v>1265060.8599999999</v>
      </c>
      <c r="U315" s="173">
        <f t="shared" si="41"/>
        <v>4479.6772662889516</v>
      </c>
      <c r="V315" s="173">
        <v>9750.3983024079334</v>
      </c>
      <c r="W315" s="188">
        <v>9750.3983024079334</v>
      </c>
      <c r="X315" s="188">
        <v>5270.7210361189818</v>
      </c>
      <c r="Y315" s="188">
        <f t="shared" si="52"/>
        <v>5270.7210361189818</v>
      </c>
      <c r="Z315" s="189">
        <v>0</v>
      </c>
      <c r="AA315" s="189">
        <v>0</v>
      </c>
      <c r="AB315" s="189">
        <v>0</v>
      </c>
      <c r="AC315" s="189">
        <v>0</v>
      </c>
      <c r="AD315" s="189">
        <v>0</v>
      </c>
      <c r="AE315" s="189">
        <v>0</v>
      </c>
      <c r="AF315" s="189">
        <v>0</v>
      </c>
      <c r="AG315" s="190">
        <v>0</v>
      </c>
      <c r="AH315" s="189">
        <v>0</v>
      </c>
      <c r="AI315" s="189">
        <v>0</v>
      </c>
      <c r="AJ315" s="189">
        <v>0</v>
      </c>
      <c r="AK315" s="189">
        <v>0</v>
      </c>
      <c r="AL315" s="189">
        <v>390.67</v>
      </c>
      <c r="AM315" s="190">
        <f t="shared" si="54"/>
        <v>9750.3983024079334</v>
      </c>
      <c r="AN315" s="189">
        <v>0</v>
      </c>
      <c r="AO315" s="189">
        <v>0</v>
      </c>
      <c r="AP315" s="190">
        <v>0</v>
      </c>
      <c r="AQ315" s="189">
        <v>0</v>
      </c>
      <c r="AR315" s="189">
        <v>0</v>
      </c>
      <c r="AS315" s="189">
        <v>0</v>
      </c>
    </row>
    <row r="316" spans="1:45" s="182" customFormat="1" ht="36" customHeight="1" x14ac:dyDescent="0.25">
      <c r="A316" s="182">
        <v>1</v>
      </c>
      <c r="B316" s="221">
        <f>SUBTOTAL(103,$A$16:A316)</f>
        <v>287</v>
      </c>
      <c r="C316" s="183" t="s">
        <v>1163</v>
      </c>
      <c r="D316" s="184">
        <v>1957</v>
      </c>
      <c r="E316" s="184"/>
      <c r="F316" s="185" t="s">
        <v>261</v>
      </c>
      <c r="G316" s="184" t="s">
        <v>305</v>
      </c>
      <c r="H316" s="184" t="s">
        <v>305</v>
      </c>
      <c r="I316" s="173">
        <v>988</v>
      </c>
      <c r="J316" s="173">
        <v>627.1</v>
      </c>
      <c r="K316" s="173">
        <v>627.1</v>
      </c>
      <c r="L316" s="186">
        <v>55</v>
      </c>
      <c r="M316" s="184" t="s">
        <v>259</v>
      </c>
      <c r="N316" s="184" t="s">
        <v>263</v>
      </c>
      <c r="O316" s="187" t="s">
        <v>1034</v>
      </c>
      <c r="P316" s="173">
        <v>73200.320000000007</v>
      </c>
      <c r="Q316" s="173">
        <v>0</v>
      </c>
      <c r="R316" s="173">
        <v>0</v>
      </c>
      <c r="S316" s="173">
        <v>0</v>
      </c>
      <c r="T316" s="173">
        <v>73200.320000000007</v>
      </c>
      <c r="U316" s="173">
        <f t="shared" si="41"/>
        <v>74.08939271255062</v>
      </c>
      <c r="V316" s="173">
        <v>74.08939271255062</v>
      </c>
      <c r="W316" s="188">
        <v>74.08939271255062</v>
      </c>
      <c r="X316" s="188">
        <v>0</v>
      </c>
      <c r="Y316" s="188">
        <f t="shared" si="52"/>
        <v>0</v>
      </c>
      <c r="Z316" s="189">
        <v>0</v>
      </c>
      <c r="AA316" s="189">
        <v>0</v>
      </c>
      <c r="AB316" s="189">
        <v>0</v>
      </c>
      <c r="AC316" s="189">
        <v>0</v>
      </c>
      <c r="AD316" s="189">
        <v>0</v>
      </c>
      <c r="AE316" s="189">
        <v>0</v>
      </c>
      <c r="AF316" s="189">
        <v>0</v>
      </c>
      <c r="AG316" s="190">
        <v>0</v>
      </c>
      <c r="AH316" s="189">
        <v>0</v>
      </c>
      <c r="AI316" s="189">
        <v>0</v>
      </c>
      <c r="AJ316" s="189">
        <v>0</v>
      </c>
      <c r="AK316" s="189">
        <v>0</v>
      </c>
      <c r="AL316" s="189">
        <v>0</v>
      </c>
      <c r="AM316" s="190">
        <v>0</v>
      </c>
      <c r="AN316" s="189">
        <v>0</v>
      </c>
      <c r="AO316" s="189">
        <v>0</v>
      </c>
      <c r="AP316" s="190">
        <v>0</v>
      </c>
      <c r="AQ316" s="189">
        <v>0</v>
      </c>
      <c r="AR316" s="189">
        <v>0</v>
      </c>
      <c r="AS316" s="189">
        <v>0</v>
      </c>
    </row>
    <row r="317" spans="1:45" s="182" customFormat="1" ht="36" customHeight="1" x14ac:dyDescent="0.25">
      <c r="A317" s="182">
        <v>1</v>
      </c>
      <c r="B317" s="221">
        <f>SUBTOTAL(103,$A$16:A317)</f>
        <v>288</v>
      </c>
      <c r="C317" s="183" t="s">
        <v>1489</v>
      </c>
      <c r="D317" s="184">
        <v>1926</v>
      </c>
      <c r="E317" s="184"/>
      <c r="F317" s="185" t="s">
        <v>261</v>
      </c>
      <c r="G317" s="184">
        <v>2</v>
      </c>
      <c r="H317" s="184" t="s">
        <v>296</v>
      </c>
      <c r="I317" s="173">
        <v>530.9</v>
      </c>
      <c r="J317" s="173">
        <v>530.9</v>
      </c>
      <c r="K317" s="173">
        <v>530.9</v>
      </c>
      <c r="L317" s="186">
        <v>26</v>
      </c>
      <c r="M317" s="184" t="s">
        <v>259</v>
      </c>
      <c r="N317" s="184" t="s">
        <v>260</v>
      </c>
      <c r="O317" s="187" t="s">
        <v>262</v>
      </c>
      <c r="P317" s="173">
        <v>1322373.3</v>
      </c>
      <c r="Q317" s="173">
        <v>0</v>
      </c>
      <c r="R317" s="173">
        <v>0</v>
      </c>
      <c r="S317" s="173">
        <v>0</v>
      </c>
      <c r="T317" s="173">
        <v>1322373.3</v>
      </c>
      <c r="U317" s="173">
        <f t="shared" si="41"/>
        <v>2490.8142776417408</v>
      </c>
      <c r="V317" s="173">
        <v>4912.0142173667364</v>
      </c>
      <c r="W317" s="188">
        <v>4912.0142173667364</v>
      </c>
      <c r="X317" s="188">
        <v>2421.1999397249956</v>
      </c>
      <c r="Y317" s="188">
        <f t="shared" si="52"/>
        <v>2421.1999397249956</v>
      </c>
      <c r="Z317" s="189">
        <v>0</v>
      </c>
      <c r="AA317" s="189">
        <v>0</v>
      </c>
      <c r="AB317" s="189">
        <v>0</v>
      </c>
      <c r="AC317" s="189">
        <v>0</v>
      </c>
      <c r="AD317" s="189">
        <v>0</v>
      </c>
      <c r="AE317" s="189">
        <v>0</v>
      </c>
      <c r="AF317" s="189">
        <v>0</v>
      </c>
      <c r="AG317" s="190">
        <v>0</v>
      </c>
      <c r="AH317" s="189">
        <v>292.45</v>
      </c>
      <c r="AI317" s="190">
        <f t="shared" ref="AI317:AI318" si="55">8917.04*AH317/I317</f>
        <v>4912.0142173667364</v>
      </c>
      <c r="AJ317" s="189">
        <v>0</v>
      </c>
      <c r="AK317" s="189">
        <v>0</v>
      </c>
      <c r="AL317" s="189">
        <v>0</v>
      </c>
      <c r="AM317" s="190">
        <v>0</v>
      </c>
      <c r="AN317" s="189">
        <v>0</v>
      </c>
      <c r="AO317" s="189">
        <v>0</v>
      </c>
      <c r="AP317" s="190">
        <v>0</v>
      </c>
      <c r="AQ317" s="189">
        <v>0</v>
      </c>
      <c r="AR317" s="189">
        <v>0</v>
      </c>
      <c r="AS317" s="189">
        <v>0</v>
      </c>
    </row>
    <row r="318" spans="1:45" s="182" customFormat="1" ht="36" customHeight="1" x14ac:dyDescent="0.25">
      <c r="A318" s="182">
        <v>1</v>
      </c>
      <c r="B318" s="221">
        <f>SUBTOTAL(103,$A$16:A318)</f>
        <v>289</v>
      </c>
      <c r="C318" s="183" t="s">
        <v>1499</v>
      </c>
      <c r="D318" s="184" t="s">
        <v>1526</v>
      </c>
      <c r="E318" s="184"/>
      <c r="F318" s="185" t="s">
        <v>261</v>
      </c>
      <c r="G318" s="184">
        <v>2</v>
      </c>
      <c r="H318" s="184" t="s">
        <v>296</v>
      </c>
      <c r="I318" s="173">
        <v>169.5</v>
      </c>
      <c r="J318" s="173">
        <v>169.5</v>
      </c>
      <c r="K318" s="173">
        <v>169.5</v>
      </c>
      <c r="L318" s="186">
        <v>29</v>
      </c>
      <c r="M318" s="184" t="s">
        <v>259</v>
      </c>
      <c r="N318" s="184" t="s">
        <v>260</v>
      </c>
      <c r="O318" s="187" t="s">
        <v>262</v>
      </c>
      <c r="P318" s="173">
        <v>1654546.33</v>
      </c>
      <c r="Q318" s="173">
        <v>0</v>
      </c>
      <c r="R318" s="173">
        <v>0</v>
      </c>
      <c r="S318" s="173">
        <v>0</v>
      </c>
      <c r="T318" s="173">
        <v>1654546.33</v>
      </c>
      <c r="U318" s="173">
        <f t="shared" si="41"/>
        <v>9761.3352802359877</v>
      </c>
      <c r="V318" s="173">
        <v>18123.423480825961</v>
      </c>
      <c r="W318" s="188">
        <v>18123.423480825961</v>
      </c>
      <c r="X318" s="188">
        <v>8362.088200589973</v>
      </c>
      <c r="Y318" s="188">
        <f t="shared" si="52"/>
        <v>8362.088200589973</v>
      </c>
      <c r="Z318" s="189">
        <v>0</v>
      </c>
      <c r="AA318" s="189">
        <v>0</v>
      </c>
      <c r="AB318" s="189">
        <v>0</v>
      </c>
      <c r="AC318" s="189">
        <v>0</v>
      </c>
      <c r="AD318" s="189">
        <v>0</v>
      </c>
      <c r="AE318" s="189">
        <v>0</v>
      </c>
      <c r="AF318" s="189">
        <v>0</v>
      </c>
      <c r="AG318" s="190">
        <v>0</v>
      </c>
      <c r="AH318" s="189">
        <v>344.5</v>
      </c>
      <c r="AI318" s="190">
        <f t="shared" si="55"/>
        <v>18123.423480825961</v>
      </c>
      <c r="AJ318" s="189">
        <v>0</v>
      </c>
      <c r="AK318" s="189">
        <v>0</v>
      </c>
      <c r="AL318" s="189">
        <v>0</v>
      </c>
      <c r="AM318" s="190">
        <v>0</v>
      </c>
      <c r="AN318" s="189">
        <v>0</v>
      </c>
      <c r="AO318" s="189">
        <v>0</v>
      </c>
      <c r="AP318" s="190">
        <v>0</v>
      </c>
      <c r="AQ318" s="189">
        <v>0</v>
      </c>
      <c r="AR318" s="189">
        <v>0</v>
      </c>
      <c r="AS318" s="189">
        <v>0</v>
      </c>
    </row>
    <row r="319" spans="1:45" s="182" customFormat="1" ht="36" customHeight="1" x14ac:dyDescent="0.25">
      <c r="B319" s="183" t="s">
        <v>791</v>
      </c>
      <c r="C319" s="222"/>
      <c r="D319" s="184" t="s">
        <v>857</v>
      </c>
      <c r="E319" s="184" t="s">
        <v>857</v>
      </c>
      <c r="F319" s="184" t="s">
        <v>857</v>
      </c>
      <c r="G319" s="184" t="s">
        <v>857</v>
      </c>
      <c r="H319" s="184" t="s">
        <v>857</v>
      </c>
      <c r="I319" s="197">
        <f>SUM(I320:I335)</f>
        <v>12766.299999999997</v>
      </c>
      <c r="J319" s="197">
        <f>SUM(J320:J335)</f>
        <v>11356.699999999999</v>
      </c>
      <c r="K319" s="197">
        <f>SUM(K320:K335)</f>
        <v>10278.299999999999</v>
      </c>
      <c r="L319" s="219">
        <f>SUM(L320:L335)</f>
        <v>777</v>
      </c>
      <c r="M319" s="184" t="s">
        <v>857</v>
      </c>
      <c r="N319" s="184" t="s">
        <v>857</v>
      </c>
      <c r="O319" s="187" t="s">
        <v>857</v>
      </c>
      <c r="P319" s="197">
        <v>22830689.180000003</v>
      </c>
      <c r="Q319" s="197">
        <v>0</v>
      </c>
      <c r="R319" s="197">
        <v>0</v>
      </c>
      <c r="S319" s="197">
        <v>0</v>
      </c>
      <c r="T319" s="197">
        <v>22830689.180000003</v>
      </c>
      <c r="U319" s="173">
        <f t="shared" si="41"/>
        <v>1788.3559982140484</v>
      </c>
      <c r="V319" s="173">
        <f>MAX(V320:V335)</f>
        <v>8564.6601796253544</v>
      </c>
      <c r="Z319" s="189"/>
      <c r="AA319" s="189"/>
      <c r="AB319" s="189"/>
      <c r="AC319" s="189"/>
      <c r="AD319" s="189"/>
      <c r="AE319" s="189"/>
      <c r="AF319" s="189"/>
      <c r="AG319" s="189"/>
      <c r="AH319" s="189"/>
      <c r="AI319" s="189"/>
      <c r="AJ319" s="189"/>
      <c r="AK319" s="189"/>
      <c r="AL319" s="189"/>
      <c r="AM319" s="189"/>
      <c r="AN319" s="189"/>
      <c r="AO319" s="189"/>
      <c r="AP319" s="189"/>
      <c r="AQ319" s="189"/>
      <c r="AR319" s="189"/>
      <c r="AS319" s="189"/>
    </row>
    <row r="320" spans="1:45" s="182" customFormat="1" ht="36" customHeight="1" x14ac:dyDescent="0.25">
      <c r="A320" s="182">
        <v>1</v>
      </c>
      <c r="B320" s="221">
        <f>SUBTOTAL(103,$A$16:A320)</f>
        <v>290</v>
      </c>
      <c r="C320" s="183" t="s">
        <v>225</v>
      </c>
      <c r="D320" s="184">
        <v>1970</v>
      </c>
      <c r="E320" s="184"/>
      <c r="F320" s="185" t="s">
        <v>261</v>
      </c>
      <c r="G320" s="184">
        <v>2</v>
      </c>
      <c r="H320" s="184" t="s">
        <v>297</v>
      </c>
      <c r="I320" s="173">
        <v>404.7</v>
      </c>
      <c r="J320" s="173">
        <v>372.6</v>
      </c>
      <c r="K320" s="173">
        <v>372.6</v>
      </c>
      <c r="L320" s="186">
        <v>20</v>
      </c>
      <c r="M320" s="184" t="s">
        <v>259</v>
      </c>
      <c r="N320" s="184" t="s">
        <v>263</v>
      </c>
      <c r="O320" s="187" t="s">
        <v>326</v>
      </c>
      <c r="P320" s="173">
        <v>1413561.06</v>
      </c>
      <c r="Q320" s="173">
        <v>0</v>
      </c>
      <c r="R320" s="173">
        <v>0</v>
      </c>
      <c r="S320" s="173">
        <v>0</v>
      </c>
      <c r="T320" s="173">
        <v>1413561.06</v>
      </c>
      <c r="U320" s="173">
        <f t="shared" si="41"/>
        <v>3492.8615270570795</v>
      </c>
      <c r="V320" s="173">
        <v>7557.5604645416361</v>
      </c>
      <c r="W320" s="188">
        <v>7557.5604645416361</v>
      </c>
      <c r="X320" s="188">
        <v>4064.6989374845566</v>
      </c>
      <c r="Y320" s="188">
        <f t="shared" ref="Y320:Y335" si="56">V320-U320</f>
        <v>4064.6989374845566</v>
      </c>
      <c r="Z320" s="189">
        <v>0</v>
      </c>
      <c r="AA320" s="189">
        <v>0</v>
      </c>
      <c r="AB320" s="189">
        <v>0</v>
      </c>
      <c r="AC320" s="189">
        <v>0</v>
      </c>
      <c r="AD320" s="189">
        <v>0</v>
      </c>
      <c r="AE320" s="189">
        <v>0</v>
      </c>
      <c r="AF320" s="189">
        <v>0</v>
      </c>
      <c r="AG320" s="190">
        <v>0</v>
      </c>
      <c r="AH320" s="189">
        <v>343</v>
      </c>
      <c r="AI320" s="190">
        <f>8917.04*AH320/I320</f>
        <v>7557.5604645416361</v>
      </c>
      <c r="AJ320" s="189">
        <v>0</v>
      </c>
      <c r="AK320" s="189">
        <v>0</v>
      </c>
      <c r="AL320" s="189">
        <v>0</v>
      </c>
      <c r="AM320" s="190">
        <v>0</v>
      </c>
      <c r="AN320" s="189">
        <v>0</v>
      </c>
      <c r="AO320" s="189">
        <v>0</v>
      </c>
      <c r="AP320" s="190">
        <v>0</v>
      </c>
      <c r="AQ320" s="189">
        <v>0</v>
      </c>
      <c r="AR320" s="189">
        <v>0</v>
      </c>
      <c r="AS320" s="189">
        <v>0</v>
      </c>
    </row>
    <row r="321" spans="1:45" s="182" customFormat="1" ht="36" customHeight="1" x14ac:dyDescent="0.25">
      <c r="A321" s="182">
        <v>1</v>
      </c>
      <c r="B321" s="221">
        <f>SUBTOTAL(103,$A$16:A321)</f>
        <v>291</v>
      </c>
      <c r="C321" s="183" t="s">
        <v>227</v>
      </c>
      <c r="D321" s="184">
        <v>1964</v>
      </c>
      <c r="E321" s="184"/>
      <c r="F321" s="185" t="s">
        <v>261</v>
      </c>
      <c r="G321" s="184">
        <v>2</v>
      </c>
      <c r="H321" s="184" t="s">
        <v>296</v>
      </c>
      <c r="I321" s="173">
        <v>645.4</v>
      </c>
      <c r="J321" s="173">
        <v>597.4</v>
      </c>
      <c r="K321" s="173">
        <v>597.4</v>
      </c>
      <c r="L321" s="186">
        <v>42</v>
      </c>
      <c r="M321" s="184" t="s">
        <v>259</v>
      </c>
      <c r="N321" s="184" t="s">
        <v>263</v>
      </c>
      <c r="O321" s="187" t="s">
        <v>327</v>
      </c>
      <c r="P321" s="173">
        <v>75889.97</v>
      </c>
      <c r="Q321" s="173">
        <v>0</v>
      </c>
      <c r="R321" s="173">
        <v>0</v>
      </c>
      <c r="S321" s="173">
        <v>0</v>
      </c>
      <c r="T321" s="173">
        <v>75889.97</v>
      </c>
      <c r="U321" s="173">
        <f t="shared" si="41"/>
        <v>117.58594669972111</v>
      </c>
      <c r="V321" s="173">
        <v>117.58594669972111</v>
      </c>
      <c r="W321" s="188">
        <v>117.58594669972111</v>
      </c>
      <c r="X321" s="188">
        <v>0</v>
      </c>
      <c r="Y321" s="188">
        <f t="shared" si="56"/>
        <v>0</v>
      </c>
      <c r="Z321" s="189">
        <v>0</v>
      </c>
      <c r="AA321" s="189">
        <v>0</v>
      </c>
      <c r="AB321" s="189">
        <v>0</v>
      </c>
      <c r="AC321" s="189">
        <v>0</v>
      </c>
      <c r="AD321" s="189">
        <v>0</v>
      </c>
      <c r="AE321" s="189">
        <v>0</v>
      </c>
      <c r="AF321" s="189">
        <v>0</v>
      </c>
      <c r="AG321" s="190">
        <v>0</v>
      </c>
      <c r="AH321" s="189">
        <v>0</v>
      </c>
      <c r="AI321" s="189">
        <v>0</v>
      </c>
      <c r="AJ321" s="189">
        <v>0</v>
      </c>
      <c r="AK321" s="189">
        <v>0</v>
      </c>
      <c r="AL321" s="189">
        <v>0</v>
      </c>
      <c r="AM321" s="190">
        <v>0</v>
      </c>
      <c r="AN321" s="189">
        <v>0</v>
      </c>
      <c r="AO321" s="189">
        <v>0</v>
      </c>
      <c r="AP321" s="190">
        <v>0</v>
      </c>
      <c r="AQ321" s="189">
        <v>0</v>
      </c>
      <c r="AR321" s="189">
        <v>0</v>
      </c>
      <c r="AS321" s="189">
        <v>0</v>
      </c>
    </row>
    <row r="322" spans="1:45" s="182" customFormat="1" ht="36" customHeight="1" x14ac:dyDescent="0.25">
      <c r="A322" s="182">
        <v>1</v>
      </c>
      <c r="B322" s="221">
        <f>SUBTOTAL(103,$A$16:A322)</f>
        <v>292</v>
      </c>
      <c r="C322" s="183" t="s">
        <v>230</v>
      </c>
      <c r="D322" s="184">
        <v>1961</v>
      </c>
      <c r="E322" s="184"/>
      <c r="F322" s="185" t="s">
        <v>329</v>
      </c>
      <c r="G322" s="184">
        <v>2</v>
      </c>
      <c r="H322" s="184" t="s">
        <v>296</v>
      </c>
      <c r="I322" s="173">
        <v>605.1</v>
      </c>
      <c r="J322" s="173">
        <v>560.20000000000005</v>
      </c>
      <c r="K322" s="173">
        <v>560.20000000000005</v>
      </c>
      <c r="L322" s="186">
        <v>35</v>
      </c>
      <c r="M322" s="184" t="s">
        <v>259</v>
      </c>
      <c r="N322" s="184" t="s">
        <v>263</v>
      </c>
      <c r="O322" s="187" t="s">
        <v>326</v>
      </c>
      <c r="P322" s="173">
        <v>1769883.07</v>
      </c>
      <c r="Q322" s="173">
        <v>0</v>
      </c>
      <c r="R322" s="173">
        <v>0</v>
      </c>
      <c r="S322" s="173">
        <v>0</v>
      </c>
      <c r="T322" s="173">
        <v>1769883.07</v>
      </c>
      <c r="U322" s="173">
        <f t="shared" si="41"/>
        <v>2924.9431003139975</v>
      </c>
      <c r="V322" s="173">
        <v>7208.1985549495948</v>
      </c>
      <c r="W322" s="188">
        <v>7208.1985549495948</v>
      </c>
      <c r="X322" s="188">
        <v>4283.2554546355968</v>
      </c>
      <c r="Y322" s="188">
        <f t="shared" si="56"/>
        <v>4283.2554546355968</v>
      </c>
      <c r="Z322" s="189">
        <v>0</v>
      </c>
      <c r="AA322" s="189">
        <v>0</v>
      </c>
      <c r="AB322" s="189">
        <v>0</v>
      </c>
      <c r="AC322" s="189">
        <v>0</v>
      </c>
      <c r="AD322" s="189">
        <v>0</v>
      </c>
      <c r="AE322" s="189">
        <v>0</v>
      </c>
      <c r="AF322" s="189">
        <v>0</v>
      </c>
      <c r="AG322" s="190">
        <v>0</v>
      </c>
      <c r="AH322" s="189">
        <v>489.14</v>
      </c>
      <c r="AI322" s="190">
        <f>8917.04*AH322/I322</f>
        <v>7208.1985549495948</v>
      </c>
      <c r="AJ322" s="189">
        <v>0</v>
      </c>
      <c r="AK322" s="189">
        <v>0</v>
      </c>
      <c r="AL322" s="189">
        <v>0</v>
      </c>
      <c r="AM322" s="190">
        <v>0</v>
      </c>
      <c r="AN322" s="189">
        <v>0</v>
      </c>
      <c r="AO322" s="189">
        <v>0</v>
      </c>
      <c r="AP322" s="190">
        <v>0</v>
      </c>
      <c r="AQ322" s="189">
        <v>0</v>
      </c>
      <c r="AR322" s="189">
        <v>0</v>
      </c>
      <c r="AS322" s="189">
        <v>0</v>
      </c>
    </row>
    <row r="323" spans="1:45" s="182" customFormat="1" ht="36" customHeight="1" x14ac:dyDescent="0.25">
      <c r="A323" s="182">
        <v>1</v>
      </c>
      <c r="B323" s="221">
        <f>SUBTOTAL(103,$A$16:A323)</f>
        <v>293</v>
      </c>
      <c r="C323" s="183" t="s">
        <v>231</v>
      </c>
      <c r="D323" s="184">
        <v>1963</v>
      </c>
      <c r="E323" s="184"/>
      <c r="F323" s="185" t="s">
        <v>261</v>
      </c>
      <c r="G323" s="184">
        <v>2</v>
      </c>
      <c r="H323" s="184" t="s">
        <v>297</v>
      </c>
      <c r="I323" s="173">
        <v>336.7</v>
      </c>
      <c r="J323" s="173">
        <v>304.3</v>
      </c>
      <c r="K323" s="173">
        <v>304.3</v>
      </c>
      <c r="L323" s="186">
        <v>15</v>
      </c>
      <c r="M323" s="184" t="s">
        <v>259</v>
      </c>
      <c r="N323" s="184" t="s">
        <v>263</v>
      </c>
      <c r="O323" s="187" t="s">
        <v>326</v>
      </c>
      <c r="P323" s="173">
        <v>48252.34</v>
      </c>
      <c r="Q323" s="173">
        <v>0</v>
      </c>
      <c r="R323" s="173">
        <v>0</v>
      </c>
      <c r="S323" s="173">
        <v>0</v>
      </c>
      <c r="T323" s="173">
        <v>48252.34</v>
      </c>
      <c r="U323" s="173">
        <f t="shared" si="41"/>
        <v>143.3095931095931</v>
      </c>
      <c r="V323" s="173">
        <v>143.3095931095931</v>
      </c>
      <c r="W323" s="188">
        <v>143.3095931095931</v>
      </c>
      <c r="X323" s="188">
        <v>0</v>
      </c>
      <c r="Y323" s="188">
        <f t="shared" si="56"/>
        <v>0</v>
      </c>
      <c r="Z323" s="189">
        <v>0</v>
      </c>
      <c r="AA323" s="189">
        <v>0</v>
      </c>
      <c r="AB323" s="189">
        <v>0</v>
      </c>
      <c r="AC323" s="189">
        <v>0</v>
      </c>
      <c r="AD323" s="189">
        <v>0</v>
      </c>
      <c r="AE323" s="189">
        <v>0</v>
      </c>
      <c r="AF323" s="189">
        <v>0</v>
      </c>
      <c r="AG323" s="190">
        <v>0</v>
      </c>
      <c r="AH323" s="189">
        <v>0</v>
      </c>
      <c r="AI323" s="189">
        <v>0</v>
      </c>
      <c r="AJ323" s="189">
        <v>0</v>
      </c>
      <c r="AK323" s="189">
        <v>0</v>
      </c>
      <c r="AL323" s="189">
        <v>0</v>
      </c>
      <c r="AM323" s="190">
        <v>0</v>
      </c>
      <c r="AN323" s="189">
        <v>0</v>
      </c>
      <c r="AO323" s="189">
        <v>0</v>
      </c>
      <c r="AP323" s="190">
        <v>0</v>
      </c>
      <c r="AQ323" s="189">
        <v>0</v>
      </c>
      <c r="AR323" s="189">
        <v>0</v>
      </c>
      <c r="AS323" s="189">
        <v>0</v>
      </c>
    </row>
    <row r="324" spans="1:45" s="182" customFormat="1" ht="36" customHeight="1" x14ac:dyDescent="0.25">
      <c r="A324" s="182">
        <v>1</v>
      </c>
      <c r="B324" s="221">
        <f>SUBTOTAL(103,$A$16:A324)</f>
        <v>294</v>
      </c>
      <c r="C324" s="183" t="s">
        <v>226</v>
      </c>
      <c r="D324" s="223">
        <v>1970</v>
      </c>
      <c r="E324" s="184"/>
      <c r="F324" s="185" t="s">
        <v>261</v>
      </c>
      <c r="G324" s="184">
        <v>2</v>
      </c>
      <c r="H324" s="184" t="s">
        <v>297</v>
      </c>
      <c r="I324" s="173">
        <v>351.6</v>
      </c>
      <c r="J324" s="173">
        <v>320.60000000000002</v>
      </c>
      <c r="K324" s="173">
        <v>320.60000000000002</v>
      </c>
      <c r="L324" s="186">
        <v>14</v>
      </c>
      <c r="M324" s="184" t="s">
        <v>259</v>
      </c>
      <c r="N324" s="184" t="s">
        <v>263</v>
      </c>
      <c r="O324" s="187" t="s">
        <v>328</v>
      </c>
      <c r="P324" s="173">
        <v>1361877.77</v>
      </c>
      <c r="Q324" s="173">
        <v>0</v>
      </c>
      <c r="R324" s="173">
        <v>0</v>
      </c>
      <c r="S324" s="173">
        <v>0</v>
      </c>
      <c r="T324" s="173">
        <v>1361877.77</v>
      </c>
      <c r="U324" s="173">
        <f t="shared" si="41"/>
        <v>3873.3724971558586</v>
      </c>
      <c r="V324" s="173">
        <v>7515.0662480091023</v>
      </c>
      <c r="W324" s="188">
        <v>7515.0662480091023</v>
      </c>
      <c r="X324" s="188">
        <v>3641.6937508532437</v>
      </c>
      <c r="Y324" s="188">
        <f t="shared" si="56"/>
        <v>3641.6937508532437</v>
      </c>
      <c r="Z324" s="189">
        <v>0</v>
      </c>
      <c r="AA324" s="189">
        <v>0</v>
      </c>
      <c r="AB324" s="189">
        <v>0</v>
      </c>
      <c r="AC324" s="189">
        <v>0</v>
      </c>
      <c r="AD324" s="189">
        <v>0</v>
      </c>
      <c r="AE324" s="189">
        <v>0</v>
      </c>
      <c r="AF324" s="189">
        <v>0</v>
      </c>
      <c r="AG324" s="190">
        <v>0</v>
      </c>
      <c r="AH324" s="189">
        <v>296.32</v>
      </c>
      <c r="AI324" s="190">
        <f>8917.04*AH324/I324</f>
        <v>7515.0662480091023</v>
      </c>
      <c r="AJ324" s="189">
        <v>0</v>
      </c>
      <c r="AK324" s="189">
        <v>0</v>
      </c>
      <c r="AL324" s="189">
        <v>0</v>
      </c>
      <c r="AM324" s="190">
        <v>0</v>
      </c>
      <c r="AN324" s="189">
        <v>0</v>
      </c>
      <c r="AO324" s="189">
        <v>0</v>
      </c>
      <c r="AP324" s="190">
        <v>0</v>
      </c>
      <c r="AQ324" s="189">
        <v>0</v>
      </c>
      <c r="AR324" s="189">
        <v>0</v>
      </c>
      <c r="AS324" s="189">
        <v>0</v>
      </c>
    </row>
    <row r="325" spans="1:45" s="182" customFormat="1" ht="36" customHeight="1" x14ac:dyDescent="0.25">
      <c r="A325" s="182">
        <v>1</v>
      </c>
      <c r="B325" s="221">
        <f>SUBTOTAL(103,$A$16:A325)</f>
        <v>295</v>
      </c>
      <c r="C325" s="183" t="s">
        <v>233</v>
      </c>
      <c r="D325" s="184">
        <v>1972</v>
      </c>
      <c r="E325" s="184"/>
      <c r="F325" s="185" t="s">
        <v>261</v>
      </c>
      <c r="G325" s="184">
        <v>2</v>
      </c>
      <c r="H325" s="184" t="s">
        <v>305</v>
      </c>
      <c r="I325" s="173">
        <v>899</v>
      </c>
      <c r="J325" s="173">
        <v>843.9</v>
      </c>
      <c r="K325" s="173">
        <v>843.9</v>
      </c>
      <c r="L325" s="186">
        <v>54</v>
      </c>
      <c r="M325" s="184" t="s">
        <v>259</v>
      </c>
      <c r="N325" s="184" t="s">
        <v>263</v>
      </c>
      <c r="O325" s="187" t="s">
        <v>326</v>
      </c>
      <c r="P325" s="173">
        <v>82017.66</v>
      </c>
      <c r="Q325" s="173">
        <v>0</v>
      </c>
      <c r="R325" s="173">
        <v>0</v>
      </c>
      <c r="S325" s="173">
        <v>0</v>
      </c>
      <c r="T325" s="173">
        <v>82017.66</v>
      </c>
      <c r="U325" s="173">
        <f t="shared" si="41"/>
        <v>91.232102335928815</v>
      </c>
      <c r="V325" s="173">
        <v>91.232102335928815</v>
      </c>
      <c r="W325" s="188">
        <v>91.232102335928815</v>
      </c>
      <c r="X325" s="188">
        <v>0</v>
      </c>
      <c r="Y325" s="188">
        <f t="shared" si="56"/>
        <v>0</v>
      </c>
      <c r="Z325" s="189">
        <v>0</v>
      </c>
      <c r="AA325" s="189">
        <v>0</v>
      </c>
      <c r="AB325" s="189">
        <v>0</v>
      </c>
      <c r="AC325" s="189">
        <v>0</v>
      </c>
      <c r="AD325" s="189">
        <v>0</v>
      </c>
      <c r="AE325" s="189">
        <v>0</v>
      </c>
      <c r="AF325" s="189">
        <v>0</v>
      </c>
      <c r="AG325" s="190">
        <v>0</v>
      </c>
      <c r="AH325" s="189">
        <v>0</v>
      </c>
      <c r="AI325" s="189">
        <v>0</v>
      </c>
      <c r="AJ325" s="189">
        <v>0</v>
      </c>
      <c r="AK325" s="189">
        <v>0</v>
      </c>
      <c r="AL325" s="189">
        <v>0</v>
      </c>
      <c r="AM325" s="190">
        <v>0</v>
      </c>
      <c r="AN325" s="189">
        <v>0</v>
      </c>
      <c r="AO325" s="189">
        <v>0</v>
      </c>
      <c r="AP325" s="190">
        <v>0</v>
      </c>
      <c r="AQ325" s="189">
        <v>0</v>
      </c>
      <c r="AR325" s="189">
        <v>0</v>
      </c>
      <c r="AS325" s="189">
        <v>0</v>
      </c>
    </row>
    <row r="326" spans="1:45" s="182" customFormat="1" ht="36" customHeight="1" x14ac:dyDescent="0.25">
      <c r="A326" s="182">
        <v>1</v>
      </c>
      <c r="B326" s="221">
        <f>SUBTOTAL(103,$A$16:A326)</f>
        <v>296</v>
      </c>
      <c r="C326" s="183" t="s">
        <v>1166</v>
      </c>
      <c r="D326" s="184">
        <v>1959</v>
      </c>
      <c r="E326" s="184"/>
      <c r="F326" s="185" t="s">
        <v>329</v>
      </c>
      <c r="G326" s="184">
        <v>2</v>
      </c>
      <c r="H326" s="184" t="s">
        <v>296</v>
      </c>
      <c r="I326" s="197">
        <v>654.4</v>
      </c>
      <c r="J326" s="197">
        <v>551.4</v>
      </c>
      <c r="K326" s="197">
        <v>551.4</v>
      </c>
      <c r="L326" s="186">
        <v>40</v>
      </c>
      <c r="M326" s="184" t="s">
        <v>259</v>
      </c>
      <c r="N326" s="184" t="s">
        <v>263</v>
      </c>
      <c r="O326" s="187" t="s">
        <v>327</v>
      </c>
      <c r="P326" s="173">
        <v>2704515.35</v>
      </c>
      <c r="Q326" s="173">
        <v>0</v>
      </c>
      <c r="R326" s="173">
        <v>0</v>
      </c>
      <c r="S326" s="173">
        <v>0</v>
      </c>
      <c r="T326" s="173">
        <v>2704515.35</v>
      </c>
      <c r="U326" s="173">
        <f t="shared" si="41"/>
        <v>4132.8168551344743</v>
      </c>
      <c r="V326" s="173">
        <v>7856.0264009779949</v>
      </c>
      <c r="W326" s="188">
        <v>7856.0264009779949</v>
      </c>
      <c r="X326" s="188">
        <v>3723.2095458435206</v>
      </c>
      <c r="Y326" s="188">
        <f t="shared" si="56"/>
        <v>3723.2095458435206</v>
      </c>
      <c r="Z326" s="189">
        <v>0</v>
      </c>
      <c r="AA326" s="189">
        <v>0</v>
      </c>
      <c r="AB326" s="189">
        <v>0</v>
      </c>
      <c r="AC326" s="189">
        <v>0</v>
      </c>
      <c r="AD326" s="189">
        <v>0</v>
      </c>
      <c r="AE326" s="189">
        <v>0</v>
      </c>
      <c r="AF326" s="189">
        <v>0</v>
      </c>
      <c r="AG326" s="190">
        <v>0</v>
      </c>
      <c r="AH326" s="189">
        <v>0</v>
      </c>
      <c r="AI326" s="189">
        <v>0</v>
      </c>
      <c r="AJ326" s="189">
        <v>0</v>
      </c>
      <c r="AK326" s="189">
        <v>0</v>
      </c>
      <c r="AL326" s="189">
        <v>658.88</v>
      </c>
      <c r="AM326" s="190">
        <f>7802.61*AL326/I326</f>
        <v>7856.0264009779949</v>
      </c>
      <c r="AN326" s="189">
        <v>0</v>
      </c>
      <c r="AO326" s="189">
        <v>0</v>
      </c>
      <c r="AP326" s="190">
        <v>0</v>
      </c>
      <c r="AQ326" s="189">
        <v>0</v>
      </c>
      <c r="AR326" s="189">
        <v>0</v>
      </c>
      <c r="AS326" s="189">
        <v>0</v>
      </c>
    </row>
    <row r="327" spans="1:45" s="182" customFormat="1" ht="36" customHeight="1" x14ac:dyDescent="0.25">
      <c r="A327" s="182">
        <v>1</v>
      </c>
      <c r="B327" s="221">
        <f>SUBTOTAL(103,$A$16:A327)</f>
        <v>297</v>
      </c>
      <c r="C327" s="183" t="s">
        <v>1167</v>
      </c>
      <c r="D327" s="184">
        <v>1977</v>
      </c>
      <c r="E327" s="184"/>
      <c r="F327" s="185" t="s">
        <v>261</v>
      </c>
      <c r="G327" s="184">
        <v>5</v>
      </c>
      <c r="H327" s="184" t="s">
        <v>297</v>
      </c>
      <c r="I327" s="173">
        <v>3019</v>
      </c>
      <c r="J327" s="173">
        <v>3019</v>
      </c>
      <c r="K327" s="173">
        <v>2048</v>
      </c>
      <c r="L327" s="186">
        <v>333</v>
      </c>
      <c r="M327" s="184" t="s">
        <v>259</v>
      </c>
      <c r="N327" s="184" t="s">
        <v>263</v>
      </c>
      <c r="O327" s="187" t="s">
        <v>1265</v>
      </c>
      <c r="P327" s="173">
        <v>2291266.0300000003</v>
      </c>
      <c r="Q327" s="173">
        <v>0</v>
      </c>
      <c r="R327" s="173">
        <v>0</v>
      </c>
      <c r="S327" s="173">
        <v>0</v>
      </c>
      <c r="T327" s="173">
        <v>2291266.0300000003</v>
      </c>
      <c r="U327" s="173">
        <f t="shared" si="41"/>
        <v>758.9486684332561</v>
      </c>
      <c r="V327" s="173">
        <v>810.46</v>
      </c>
      <c r="W327" s="188">
        <v>810.46</v>
      </c>
      <c r="X327" s="188">
        <v>51.511331566743934</v>
      </c>
      <c r="Y327" s="188">
        <f t="shared" si="56"/>
        <v>51.511331566743934</v>
      </c>
      <c r="Z327" s="189">
        <v>0</v>
      </c>
      <c r="AA327" s="189">
        <v>0</v>
      </c>
      <c r="AB327" s="189">
        <v>0</v>
      </c>
      <c r="AC327" s="189">
        <v>0</v>
      </c>
      <c r="AD327" s="189">
        <v>810.46</v>
      </c>
      <c r="AE327" s="189">
        <v>0</v>
      </c>
      <c r="AF327" s="189">
        <v>0</v>
      </c>
      <c r="AG327" s="190">
        <v>0</v>
      </c>
      <c r="AH327" s="189">
        <v>0</v>
      </c>
      <c r="AI327" s="189">
        <v>0</v>
      </c>
      <c r="AJ327" s="189">
        <v>0</v>
      </c>
      <c r="AK327" s="189">
        <v>0</v>
      </c>
      <c r="AL327" s="189">
        <v>0</v>
      </c>
      <c r="AM327" s="190">
        <v>0</v>
      </c>
      <c r="AN327" s="189">
        <v>0</v>
      </c>
      <c r="AO327" s="189">
        <v>0</v>
      </c>
      <c r="AP327" s="190">
        <v>0</v>
      </c>
      <c r="AQ327" s="189">
        <v>0</v>
      </c>
      <c r="AR327" s="189">
        <v>0</v>
      </c>
      <c r="AS327" s="189">
        <v>0</v>
      </c>
    </row>
    <row r="328" spans="1:45" s="182" customFormat="1" ht="36" customHeight="1" x14ac:dyDescent="0.25">
      <c r="A328" s="182">
        <v>1</v>
      </c>
      <c r="B328" s="221">
        <f>SUBTOTAL(103,$A$16:A328)</f>
        <v>298</v>
      </c>
      <c r="C328" s="183" t="s">
        <v>1168</v>
      </c>
      <c r="D328" s="184">
        <v>1951</v>
      </c>
      <c r="E328" s="184"/>
      <c r="F328" s="185" t="s">
        <v>329</v>
      </c>
      <c r="G328" s="184">
        <v>2</v>
      </c>
      <c r="H328" s="184" t="s">
        <v>296</v>
      </c>
      <c r="I328" s="173">
        <v>859.4</v>
      </c>
      <c r="J328" s="173">
        <v>812.4</v>
      </c>
      <c r="K328" s="173">
        <v>812.4</v>
      </c>
      <c r="L328" s="186">
        <v>38</v>
      </c>
      <c r="M328" s="184" t="s">
        <v>259</v>
      </c>
      <c r="N328" s="184" t="s">
        <v>263</v>
      </c>
      <c r="O328" s="187" t="s">
        <v>326</v>
      </c>
      <c r="P328" s="173">
        <v>2890713.31</v>
      </c>
      <c r="Q328" s="173">
        <v>0</v>
      </c>
      <c r="R328" s="173">
        <v>0</v>
      </c>
      <c r="S328" s="173">
        <v>0</v>
      </c>
      <c r="T328" s="173">
        <v>2890713.31</v>
      </c>
      <c r="U328" s="173">
        <f t="shared" si="41"/>
        <v>3363.64127298115</v>
      </c>
      <c r="V328" s="173">
        <v>6854.7481382359783</v>
      </c>
      <c r="W328" s="188">
        <v>6854.7481382359783</v>
      </c>
      <c r="X328" s="188">
        <v>3491.1068652548283</v>
      </c>
      <c r="Y328" s="188">
        <f t="shared" si="56"/>
        <v>3491.1068652548283</v>
      </c>
      <c r="Z328" s="189">
        <v>0</v>
      </c>
      <c r="AA328" s="189">
        <v>0</v>
      </c>
      <c r="AB328" s="189">
        <v>0</v>
      </c>
      <c r="AC328" s="189">
        <v>0</v>
      </c>
      <c r="AD328" s="189">
        <v>0</v>
      </c>
      <c r="AE328" s="189">
        <v>0</v>
      </c>
      <c r="AF328" s="189">
        <v>0</v>
      </c>
      <c r="AG328" s="190">
        <v>0</v>
      </c>
      <c r="AH328" s="189">
        <v>0</v>
      </c>
      <c r="AI328" s="189">
        <v>0</v>
      </c>
      <c r="AJ328" s="189">
        <v>0</v>
      </c>
      <c r="AK328" s="189">
        <v>0</v>
      </c>
      <c r="AL328" s="189">
        <v>755</v>
      </c>
      <c r="AM328" s="190">
        <f>7802.61*AL328/I328</f>
        <v>6854.7481382359783</v>
      </c>
      <c r="AN328" s="189">
        <v>0</v>
      </c>
      <c r="AO328" s="189">
        <v>0</v>
      </c>
      <c r="AP328" s="190">
        <v>0</v>
      </c>
      <c r="AQ328" s="189">
        <v>0</v>
      </c>
      <c r="AR328" s="189">
        <v>0</v>
      </c>
      <c r="AS328" s="189">
        <v>0</v>
      </c>
    </row>
    <row r="329" spans="1:45" s="182" customFormat="1" ht="36" customHeight="1" x14ac:dyDescent="0.25">
      <c r="A329" s="182">
        <v>1</v>
      </c>
      <c r="B329" s="221">
        <f>SUBTOTAL(103,$A$16:A329)</f>
        <v>299</v>
      </c>
      <c r="C329" s="183" t="s">
        <v>1171</v>
      </c>
      <c r="D329" s="184">
        <v>1917</v>
      </c>
      <c r="E329" s="184"/>
      <c r="F329" s="185" t="s">
        <v>261</v>
      </c>
      <c r="G329" s="184">
        <v>2</v>
      </c>
      <c r="H329" s="184" t="s">
        <v>296</v>
      </c>
      <c r="I329" s="173">
        <v>389.7</v>
      </c>
      <c r="J329" s="173">
        <v>385</v>
      </c>
      <c r="K329" s="173">
        <v>385</v>
      </c>
      <c r="L329" s="186">
        <v>11</v>
      </c>
      <c r="M329" s="184" t="s">
        <v>259</v>
      </c>
      <c r="N329" s="184" t="s">
        <v>263</v>
      </c>
      <c r="O329" s="187" t="s">
        <v>326</v>
      </c>
      <c r="P329" s="173">
        <v>1714543.07</v>
      </c>
      <c r="Q329" s="173">
        <v>0</v>
      </c>
      <c r="R329" s="173">
        <v>0</v>
      </c>
      <c r="S329" s="173">
        <v>0</v>
      </c>
      <c r="T329" s="173">
        <v>1714543.07</v>
      </c>
      <c r="U329" s="173">
        <f t="shared" si="41"/>
        <v>4399.6486271490894</v>
      </c>
      <c r="V329" s="173">
        <v>8564.6601796253544</v>
      </c>
      <c r="W329" s="188">
        <v>8564.6601796253544</v>
      </c>
      <c r="X329" s="188">
        <v>4165.011552476265</v>
      </c>
      <c r="Y329" s="188">
        <f t="shared" si="56"/>
        <v>4165.011552476265</v>
      </c>
      <c r="Z329" s="189">
        <v>0</v>
      </c>
      <c r="AA329" s="189">
        <v>0</v>
      </c>
      <c r="AB329" s="189">
        <v>0</v>
      </c>
      <c r="AC329" s="189">
        <v>0</v>
      </c>
      <c r="AD329" s="189">
        <v>0</v>
      </c>
      <c r="AE329" s="189">
        <v>0</v>
      </c>
      <c r="AF329" s="189">
        <v>0</v>
      </c>
      <c r="AG329" s="190">
        <v>0</v>
      </c>
      <c r="AH329" s="189">
        <v>374.3</v>
      </c>
      <c r="AI329" s="190">
        <f t="shared" ref="AI329:AI333" si="57">8917.04*AH329/I329</f>
        <v>8564.6601796253544</v>
      </c>
      <c r="AJ329" s="189">
        <v>0</v>
      </c>
      <c r="AK329" s="189">
        <v>0</v>
      </c>
      <c r="AL329" s="189">
        <v>0</v>
      </c>
      <c r="AM329" s="190">
        <v>0</v>
      </c>
      <c r="AN329" s="189">
        <v>0</v>
      </c>
      <c r="AO329" s="189">
        <v>0</v>
      </c>
      <c r="AP329" s="190">
        <v>0</v>
      </c>
      <c r="AQ329" s="189">
        <v>0</v>
      </c>
      <c r="AR329" s="189">
        <v>0</v>
      </c>
      <c r="AS329" s="189">
        <v>0</v>
      </c>
    </row>
    <row r="330" spans="1:45" s="182" customFormat="1" ht="36" customHeight="1" x14ac:dyDescent="0.25">
      <c r="A330" s="182">
        <v>1</v>
      </c>
      <c r="B330" s="221">
        <f>SUBTOTAL(103,$A$16:A330)</f>
        <v>300</v>
      </c>
      <c r="C330" s="183" t="s">
        <v>1482</v>
      </c>
      <c r="D330" s="184">
        <v>1967</v>
      </c>
      <c r="E330" s="184"/>
      <c r="F330" s="185" t="s">
        <v>261</v>
      </c>
      <c r="G330" s="184">
        <v>2</v>
      </c>
      <c r="H330" s="184" t="s">
        <v>297</v>
      </c>
      <c r="I330" s="173">
        <v>391.7</v>
      </c>
      <c r="J330" s="173">
        <v>362.7</v>
      </c>
      <c r="K330" s="173">
        <v>362.7</v>
      </c>
      <c r="L330" s="186">
        <v>18</v>
      </c>
      <c r="M330" s="184" t="s">
        <v>259</v>
      </c>
      <c r="N330" s="184" t="s">
        <v>263</v>
      </c>
      <c r="O330" s="187" t="s">
        <v>327</v>
      </c>
      <c r="P330" s="173">
        <v>1422597.9100000001</v>
      </c>
      <c r="Q330" s="173">
        <v>0</v>
      </c>
      <c r="R330" s="173">
        <v>0</v>
      </c>
      <c r="S330" s="173">
        <v>0</v>
      </c>
      <c r="T330" s="173">
        <v>1422597.9100000001</v>
      </c>
      <c r="U330" s="173">
        <f t="shared" si="41"/>
        <v>3631.8557824865975</v>
      </c>
      <c r="V330" s="173">
        <v>7463.9517610416142</v>
      </c>
      <c r="W330" s="188">
        <v>7463.9517610416142</v>
      </c>
      <c r="X330" s="188">
        <v>3832.0959785550167</v>
      </c>
      <c r="Y330" s="188">
        <f t="shared" si="56"/>
        <v>3832.0959785550167</v>
      </c>
      <c r="Z330" s="189">
        <v>0</v>
      </c>
      <c r="AA330" s="189">
        <v>0</v>
      </c>
      <c r="AB330" s="189">
        <v>0</v>
      </c>
      <c r="AC330" s="189">
        <v>0</v>
      </c>
      <c r="AD330" s="189">
        <v>0</v>
      </c>
      <c r="AE330" s="189">
        <v>0</v>
      </c>
      <c r="AF330" s="189">
        <v>0</v>
      </c>
      <c r="AG330" s="190">
        <v>0</v>
      </c>
      <c r="AH330" s="189">
        <v>327.87</v>
      </c>
      <c r="AI330" s="190">
        <f t="shared" si="57"/>
        <v>7463.9517610416142</v>
      </c>
      <c r="AJ330" s="189">
        <v>0</v>
      </c>
      <c r="AK330" s="189">
        <v>0</v>
      </c>
      <c r="AL330" s="189">
        <v>0</v>
      </c>
      <c r="AM330" s="190">
        <v>0</v>
      </c>
      <c r="AN330" s="189">
        <v>0</v>
      </c>
      <c r="AO330" s="189">
        <v>0</v>
      </c>
      <c r="AP330" s="190">
        <v>0</v>
      </c>
      <c r="AQ330" s="189">
        <v>0</v>
      </c>
      <c r="AR330" s="189">
        <v>0</v>
      </c>
      <c r="AS330" s="189">
        <v>0</v>
      </c>
    </row>
    <row r="331" spans="1:45" s="182" customFormat="1" ht="36" customHeight="1" x14ac:dyDescent="0.25">
      <c r="A331" s="182">
        <v>1</v>
      </c>
      <c r="B331" s="221">
        <f>SUBTOTAL(103,$A$16:A331)</f>
        <v>301</v>
      </c>
      <c r="C331" s="183" t="s">
        <v>1483</v>
      </c>
      <c r="D331" s="184">
        <v>1969</v>
      </c>
      <c r="E331" s="184"/>
      <c r="F331" s="185" t="s">
        <v>261</v>
      </c>
      <c r="G331" s="184">
        <v>2</v>
      </c>
      <c r="H331" s="184" t="s">
        <v>296</v>
      </c>
      <c r="I331" s="173">
        <v>1229.8</v>
      </c>
      <c r="J331" s="173">
        <v>730</v>
      </c>
      <c r="K331" s="173">
        <v>648.4</v>
      </c>
      <c r="L331" s="186">
        <v>31</v>
      </c>
      <c r="M331" s="184" t="s">
        <v>259</v>
      </c>
      <c r="N331" s="184" t="s">
        <v>263</v>
      </c>
      <c r="O331" s="187" t="s">
        <v>326</v>
      </c>
      <c r="P331" s="173">
        <v>2288055.7799999998</v>
      </c>
      <c r="Q331" s="173">
        <v>0</v>
      </c>
      <c r="R331" s="173">
        <v>0</v>
      </c>
      <c r="S331" s="173">
        <v>0</v>
      </c>
      <c r="T331" s="173">
        <v>2288055.7799999998</v>
      </c>
      <c r="U331" s="173">
        <f t="shared" si="41"/>
        <v>1860.5104732476825</v>
      </c>
      <c r="V331" s="173">
        <v>4354.3259320214675</v>
      </c>
      <c r="W331" s="188">
        <v>4354.3259320214675</v>
      </c>
      <c r="X331" s="188">
        <v>2493.8154587737849</v>
      </c>
      <c r="Y331" s="188">
        <f t="shared" si="56"/>
        <v>2493.8154587737849</v>
      </c>
      <c r="Z331" s="189">
        <v>0</v>
      </c>
      <c r="AA331" s="189">
        <v>0</v>
      </c>
      <c r="AB331" s="189">
        <v>0</v>
      </c>
      <c r="AC331" s="189">
        <v>0</v>
      </c>
      <c r="AD331" s="189">
        <v>0</v>
      </c>
      <c r="AE331" s="189">
        <v>0</v>
      </c>
      <c r="AF331" s="189">
        <v>0</v>
      </c>
      <c r="AG331" s="190">
        <v>0</v>
      </c>
      <c r="AH331" s="189">
        <v>600.53</v>
      </c>
      <c r="AI331" s="190">
        <f t="shared" si="57"/>
        <v>4354.3259320214675</v>
      </c>
      <c r="AJ331" s="189">
        <v>0</v>
      </c>
      <c r="AK331" s="189">
        <v>0</v>
      </c>
      <c r="AL331" s="189">
        <v>0</v>
      </c>
      <c r="AM331" s="190">
        <v>0</v>
      </c>
      <c r="AN331" s="189">
        <v>0</v>
      </c>
      <c r="AO331" s="189">
        <v>0</v>
      </c>
      <c r="AP331" s="190">
        <v>0</v>
      </c>
      <c r="AQ331" s="189">
        <v>0</v>
      </c>
      <c r="AR331" s="189">
        <v>0</v>
      </c>
      <c r="AS331" s="189">
        <v>0</v>
      </c>
    </row>
    <row r="332" spans="1:45" s="182" customFormat="1" ht="36" customHeight="1" x14ac:dyDescent="0.25">
      <c r="A332" s="182">
        <v>1</v>
      </c>
      <c r="B332" s="221">
        <f>SUBTOTAL(103,$A$16:A332)</f>
        <v>302</v>
      </c>
      <c r="C332" s="183" t="s">
        <v>1497</v>
      </c>
      <c r="D332" s="184">
        <v>1949</v>
      </c>
      <c r="E332" s="184"/>
      <c r="F332" s="185" t="s">
        <v>1266</v>
      </c>
      <c r="G332" s="184">
        <v>2</v>
      </c>
      <c r="H332" s="184" t="s">
        <v>296</v>
      </c>
      <c r="I332" s="173">
        <v>760.8</v>
      </c>
      <c r="J332" s="173">
        <v>760.8</v>
      </c>
      <c r="K332" s="173">
        <v>760.8</v>
      </c>
      <c r="L332" s="186">
        <v>40</v>
      </c>
      <c r="M332" s="184" t="s">
        <v>259</v>
      </c>
      <c r="N332" s="184" t="s">
        <v>263</v>
      </c>
      <c r="O332" s="187" t="s">
        <v>327</v>
      </c>
      <c r="P332" s="173">
        <v>2348671.69</v>
      </c>
      <c r="Q332" s="173">
        <v>0</v>
      </c>
      <c r="R332" s="173">
        <v>0</v>
      </c>
      <c r="S332" s="173">
        <v>0</v>
      </c>
      <c r="T332" s="173">
        <v>2348671.69</v>
      </c>
      <c r="U332" s="173">
        <f t="shared" si="41"/>
        <v>3087.1078995793901</v>
      </c>
      <c r="V332" s="173">
        <v>7392.0714479495291</v>
      </c>
      <c r="W332" s="188">
        <v>7392.0714479495291</v>
      </c>
      <c r="X332" s="188">
        <v>4304.9635483701386</v>
      </c>
      <c r="Y332" s="188">
        <f t="shared" si="56"/>
        <v>4304.9635483701386</v>
      </c>
      <c r="Z332" s="189">
        <v>0</v>
      </c>
      <c r="AA332" s="189">
        <v>0</v>
      </c>
      <c r="AB332" s="189">
        <v>0</v>
      </c>
      <c r="AC332" s="189">
        <v>0</v>
      </c>
      <c r="AD332" s="189">
        <v>0</v>
      </c>
      <c r="AE332" s="189">
        <v>0</v>
      </c>
      <c r="AF332" s="189">
        <v>0</v>
      </c>
      <c r="AG332" s="190">
        <v>0</v>
      </c>
      <c r="AH332" s="189">
        <v>630.69000000000005</v>
      </c>
      <c r="AI332" s="190">
        <f t="shared" si="57"/>
        <v>7392.0714479495291</v>
      </c>
      <c r="AJ332" s="189">
        <v>0</v>
      </c>
      <c r="AK332" s="189">
        <v>0</v>
      </c>
      <c r="AL332" s="189">
        <v>0</v>
      </c>
      <c r="AM332" s="190">
        <v>0</v>
      </c>
      <c r="AN332" s="189">
        <v>0</v>
      </c>
      <c r="AO332" s="189">
        <v>0</v>
      </c>
      <c r="AP332" s="190">
        <v>0</v>
      </c>
      <c r="AQ332" s="189">
        <v>0</v>
      </c>
      <c r="AR332" s="189">
        <v>0</v>
      </c>
      <c r="AS332" s="189">
        <v>0</v>
      </c>
    </row>
    <row r="333" spans="1:45" s="182" customFormat="1" ht="36" customHeight="1" x14ac:dyDescent="0.25">
      <c r="A333" s="182">
        <v>1</v>
      </c>
      <c r="B333" s="221">
        <f>SUBTOTAL(103,$A$16:A333)</f>
        <v>303</v>
      </c>
      <c r="C333" s="183" t="s">
        <v>1498</v>
      </c>
      <c r="D333" s="184">
        <v>1961</v>
      </c>
      <c r="E333" s="184"/>
      <c r="F333" s="185" t="s">
        <v>261</v>
      </c>
      <c r="G333" s="184">
        <v>2</v>
      </c>
      <c r="H333" s="184" t="s">
        <v>296</v>
      </c>
      <c r="I333" s="173">
        <v>755.3</v>
      </c>
      <c r="J333" s="173">
        <v>755.3</v>
      </c>
      <c r="K333" s="173">
        <v>755.3</v>
      </c>
      <c r="L333" s="186">
        <v>28</v>
      </c>
      <c r="M333" s="184" t="s">
        <v>259</v>
      </c>
      <c r="N333" s="184" t="s">
        <v>263</v>
      </c>
      <c r="O333" s="187" t="s">
        <v>326</v>
      </c>
      <c r="P333" s="173">
        <v>2304366.3400000003</v>
      </c>
      <c r="Q333" s="173">
        <v>0</v>
      </c>
      <c r="R333" s="173">
        <v>0</v>
      </c>
      <c r="S333" s="173">
        <v>0</v>
      </c>
      <c r="T333" s="173">
        <v>2304366.3400000003</v>
      </c>
      <c r="U333" s="173">
        <f t="shared" ref="U333:U335" si="58">P333/I333</f>
        <v>3050.9285581887998</v>
      </c>
      <c r="V333" s="173">
        <v>6989.9534923871324</v>
      </c>
      <c r="W333" s="188">
        <v>6989.9534923871324</v>
      </c>
      <c r="X333" s="188">
        <v>3939.0249341983326</v>
      </c>
      <c r="Y333" s="188">
        <f t="shared" si="56"/>
        <v>3939.0249341983326</v>
      </c>
      <c r="Z333" s="189">
        <v>0</v>
      </c>
      <c r="AA333" s="189">
        <v>0</v>
      </c>
      <c r="AB333" s="189">
        <v>0</v>
      </c>
      <c r="AC333" s="189">
        <v>0</v>
      </c>
      <c r="AD333" s="189">
        <v>0</v>
      </c>
      <c r="AE333" s="189">
        <v>0</v>
      </c>
      <c r="AF333" s="189">
        <v>0</v>
      </c>
      <c r="AG333" s="190">
        <v>0</v>
      </c>
      <c r="AH333" s="189">
        <v>592.07000000000005</v>
      </c>
      <c r="AI333" s="190">
        <f t="shared" si="57"/>
        <v>6989.9534923871324</v>
      </c>
      <c r="AJ333" s="189">
        <v>0</v>
      </c>
      <c r="AK333" s="189">
        <v>0</v>
      </c>
      <c r="AL333" s="189">
        <v>0</v>
      </c>
      <c r="AM333" s="190">
        <v>0</v>
      </c>
      <c r="AN333" s="189">
        <v>0</v>
      </c>
      <c r="AO333" s="189">
        <v>0</v>
      </c>
      <c r="AP333" s="190">
        <v>0</v>
      </c>
      <c r="AQ333" s="189">
        <v>0</v>
      </c>
      <c r="AR333" s="189">
        <v>0</v>
      </c>
      <c r="AS333" s="189">
        <v>0</v>
      </c>
    </row>
    <row r="334" spans="1:45" s="182" customFormat="1" ht="36" customHeight="1" x14ac:dyDescent="0.25">
      <c r="A334" s="182">
        <v>1</v>
      </c>
      <c r="B334" s="221">
        <f>SUBTOTAL(103,$A$16:A334)</f>
        <v>304</v>
      </c>
      <c r="C334" s="183" t="s">
        <v>1169</v>
      </c>
      <c r="D334" s="184">
        <v>1955</v>
      </c>
      <c r="E334" s="184"/>
      <c r="F334" s="185" t="s">
        <v>1266</v>
      </c>
      <c r="G334" s="184">
        <v>2</v>
      </c>
      <c r="H334" s="184" t="s">
        <v>296</v>
      </c>
      <c r="I334" s="197">
        <v>805.7</v>
      </c>
      <c r="J334" s="197">
        <v>731</v>
      </c>
      <c r="K334" s="197">
        <v>705.2</v>
      </c>
      <c r="L334" s="186">
        <v>37</v>
      </c>
      <c r="M334" s="184" t="s">
        <v>259</v>
      </c>
      <c r="N334" s="184" t="s">
        <v>263</v>
      </c>
      <c r="O334" s="187" t="s">
        <v>326</v>
      </c>
      <c r="P334" s="173">
        <v>78793.16</v>
      </c>
      <c r="Q334" s="173">
        <v>0</v>
      </c>
      <c r="R334" s="173">
        <v>0</v>
      </c>
      <c r="S334" s="173">
        <v>0</v>
      </c>
      <c r="T334" s="173">
        <v>78793.16</v>
      </c>
      <c r="U334" s="173">
        <f t="shared" si="58"/>
        <v>97.794663025940181</v>
      </c>
      <c r="V334" s="173">
        <v>97.794663025940181</v>
      </c>
      <c r="W334" s="188">
        <v>97.794663025940181</v>
      </c>
      <c r="X334" s="188">
        <v>0</v>
      </c>
      <c r="Y334" s="188">
        <f t="shared" si="56"/>
        <v>0</v>
      </c>
      <c r="Z334" s="189">
        <v>0</v>
      </c>
      <c r="AA334" s="189">
        <v>0</v>
      </c>
      <c r="AB334" s="189">
        <v>0</v>
      </c>
      <c r="AC334" s="189">
        <v>0</v>
      </c>
      <c r="AD334" s="189">
        <v>0</v>
      </c>
      <c r="AE334" s="189">
        <v>0</v>
      </c>
      <c r="AF334" s="189">
        <v>0</v>
      </c>
      <c r="AG334" s="190">
        <v>0</v>
      </c>
      <c r="AH334" s="189">
        <v>0</v>
      </c>
      <c r="AI334" s="189">
        <v>0</v>
      </c>
      <c r="AJ334" s="189">
        <v>0</v>
      </c>
      <c r="AK334" s="189">
        <v>0</v>
      </c>
      <c r="AL334" s="189">
        <v>0</v>
      </c>
      <c r="AM334" s="190">
        <v>0</v>
      </c>
      <c r="AN334" s="189">
        <v>0</v>
      </c>
      <c r="AO334" s="189">
        <v>0</v>
      </c>
      <c r="AP334" s="190">
        <v>0</v>
      </c>
      <c r="AQ334" s="189">
        <v>0</v>
      </c>
      <c r="AR334" s="189">
        <v>0</v>
      </c>
      <c r="AS334" s="189">
        <v>0</v>
      </c>
    </row>
    <row r="335" spans="1:45" s="182" customFormat="1" ht="36" customHeight="1" x14ac:dyDescent="0.25">
      <c r="A335" s="182">
        <v>1</v>
      </c>
      <c r="B335" s="221">
        <f>SUBTOTAL(103,$A$16:A335)</f>
        <v>305</v>
      </c>
      <c r="C335" s="183" t="s">
        <v>1532</v>
      </c>
      <c r="D335" s="184">
        <v>1958</v>
      </c>
      <c r="E335" s="184"/>
      <c r="F335" s="185" t="s">
        <v>323</v>
      </c>
      <c r="G335" s="184">
        <v>2</v>
      </c>
      <c r="H335" s="184" t="s">
        <v>297</v>
      </c>
      <c r="I335" s="173">
        <v>658</v>
      </c>
      <c r="J335" s="173">
        <v>250.1</v>
      </c>
      <c r="K335" s="173">
        <v>250.1</v>
      </c>
      <c r="L335" s="186">
        <v>21</v>
      </c>
      <c r="M335" s="184" t="s">
        <v>259</v>
      </c>
      <c r="N335" s="184" t="s">
        <v>263</v>
      </c>
      <c r="O335" s="187" t="s">
        <v>326</v>
      </c>
      <c r="P335" s="173">
        <v>35684.67</v>
      </c>
      <c r="Q335" s="173">
        <v>0</v>
      </c>
      <c r="R335" s="173">
        <v>0</v>
      </c>
      <c r="S335" s="173">
        <v>0</v>
      </c>
      <c r="T335" s="173">
        <v>35684.67</v>
      </c>
      <c r="U335" s="173">
        <f t="shared" si="58"/>
        <v>54.232021276595745</v>
      </c>
      <c r="V335" s="173">
        <v>54.232021276595745</v>
      </c>
      <c r="W335" s="188">
        <v>54.232021276595745</v>
      </c>
      <c r="X335" s="188">
        <v>0</v>
      </c>
      <c r="Y335" s="188">
        <f t="shared" si="56"/>
        <v>0</v>
      </c>
      <c r="Z335" s="189">
        <v>0</v>
      </c>
      <c r="AA335" s="189">
        <v>0</v>
      </c>
      <c r="AB335" s="189">
        <v>0</v>
      </c>
      <c r="AC335" s="189">
        <v>0</v>
      </c>
      <c r="AD335" s="189">
        <v>0</v>
      </c>
      <c r="AE335" s="189">
        <v>0</v>
      </c>
      <c r="AF335" s="189">
        <v>0</v>
      </c>
      <c r="AG335" s="190">
        <v>0</v>
      </c>
      <c r="AH335" s="189">
        <v>0</v>
      </c>
      <c r="AI335" s="189">
        <v>0</v>
      </c>
      <c r="AJ335" s="189">
        <v>0</v>
      </c>
      <c r="AK335" s="189">
        <v>0</v>
      </c>
      <c r="AL335" s="189">
        <v>0</v>
      </c>
      <c r="AM335" s="190">
        <v>0</v>
      </c>
      <c r="AN335" s="189">
        <v>0</v>
      </c>
      <c r="AO335" s="189">
        <v>0</v>
      </c>
      <c r="AP335" s="190">
        <v>0</v>
      </c>
      <c r="AQ335" s="189">
        <v>0</v>
      </c>
      <c r="AR335" s="189">
        <v>0</v>
      </c>
      <c r="AS335" s="189">
        <v>0</v>
      </c>
    </row>
    <row r="336" spans="1:45" s="182" customFormat="1" ht="36" customHeight="1" x14ac:dyDescent="0.25">
      <c r="B336" s="183" t="s">
        <v>792</v>
      </c>
      <c r="C336" s="183"/>
      <c r="D336" s="184" t="s">
        <v>857</v>
      </c>
      <c r="E336" s="184" t="s">
        <v>857</v>
      </c>
      <c r="F336" s="184" t="s">
        <v>857</v>
      </c>
      <c r="G336" s="184" t="s">
        <v>857</v>
      </c>
      <c r="H336" s="184" t="s">
        <v>857</v>
      </c>
      <c r="I336" s="197">
        <f>SUM(I337:I340)</f>
        <v>1395.0000000000002</v>
      </c>
      <c r="J336" s="197">
        <f>SUM(J337:J340)</f>
        <v>1153.6999999999998</v>
      </c>
      <c r="K336" s="197">
        <f>SUM(K337:K340)</f>
        <v>1153.6999999999998</v>
      </c>
      <c r="L336" s="219">
        <f>SUM(L337:L340)</f>
        <v>56</v>
      </c>
      <c r="M336" s="184" t="s">
        <v>857</v>
      </c>
      <c r="N336" s="184" t="s">
        <v>857</v>
      </c>
      <c r="O336" s="187" t="s">
        <v>857</v>
      </c>
      <c r="P336" s="197">
        <v>2221160.0099999998</v>
      </c>
      <c r="Q336" s="197">
        <v>0</v>
      </c>
      <c r="R336" s="197">
        <v>0</v>
      </c>
      <c r="S336" s="197">
        <v>0</v>
      </c>
      <c r="T336" s="197">
        <v>2221160.0099999998</v>
      </c>
      <c r="U336" s="173">
        <f t="shared" ref="U336:U396" si="59">P336/I336</f>
        <v>1592.229397849462</v>
      </c>
      <c r="V336" s="173">
        <f>MAX(V337:V340)</f>
        <v>7949.0631303831306</v>
      </c>
      <c r="Z336" s="189"/>
      <c r="AA336" s="189"/>
      <c r="AB336" s="189"/>
      <c r="AC336" s="189"/>
      <c r="AD336" s="189"/>
      <c r="AE336" s="189"/>
      <c r="AF336" s="189"/>
      <c r="AG336" s="189"/>
      <c r="AH336" s="189"/>
      <c r="AI336" s="189"/>
      <c r="AJ336" s="189"/>
      <c r="AK336" s="189"/>
      <c r="AL336" s="189"/>
      <c r="AM336" s="189"/>
      <c r="AN336" s="189"/>
      <c r="AO336" s="189"/>
      <c r="AP336" s="189"/>
      <c r="AQ336" s="189"/>
      <c r="AR336" s="189"/>
      <c r="AS336" s="189"/>
    </row>
    <row r="337" spans="1:45" s="182" customFormat="1" ht="36" customHeight="1" x14ac:dyDescent="0.25">
      <c r="A337" s="182">
        <v>1</v>
      </c>
      <c r="B337" s="221">
        <f>SUBTOTAL(103,$A$16:A337)</f>
        <v>306</v>
      </c>
      <c r="C337" s="183" t="s">
        <v>240</v>
      </c>
      <c r="D337" s="184">
        <v>1955</v>
      </c>
      <c r="E337" s="184"/>
      <c r="F337" s="185" t="s">
        <v>323</v>
      </c>
      <c r="G337" s="184">
        <v>2</v>
      </c>
      <c r="H337" s="184" t="s">
        <v>296</v>
      </c>
      <c r="I337" s="173">
        <v>374.6</v>
      </c>
      <c r="J337" s="173">
        <v>343.4</v>
      </c>
      <c r="K337" s="173">
        <v>343.4</v>
      </c>
      <c r="L337" s="186">
        <v>9</v>
      </c>
      <c r="M337" s="184" t="s">
        <v>259</v>
      </c>
      <c r="N337" s="184" t="s">
        <v>260</v>
      </c>
      <c r="O337" s="187" t="s">
        <v>262</v>
      </c>
      <c r="P337" s="173">
        <v>9547.9500000000007</v>
      </c>
      <c r="Q337" s="173">
        <v>0</v>
      </c>
      <c r="R337" s="173">
        <v>0</v>
      </c>
      <c r="S337" s="173">
        <v>0</v>
      </c>
      <c r="T337" s="173">
        <v>9547.9500000000007</v>
      </c>
      <c r="U337" s="173">
        <f t="shared" si="59"/>
        <v>25.488387613454353</v>
      </c>
      <c r="V337" s="173">
        <v>25.488387613454353</v>
      </c>
      <c r="W337" s="188">
        <v>25.488387613454353</v>
      </c>
      <c r="X337" s="188">
        <v>0</v>
      </c>
      <c r="Y337" s="188">
        <f t="shared" ref="Y337:Y340" si="60">V337-U337</f>
        <v>0</v>
      </c>
      <c r="Z337" s="189">
        <v>0</v>
      </c>
      <c r="AA337" s="189">
        <v>0</v>
      </c>
      <c r="AB337" s="189">
        <v>0</v>
      </c>
      <c r="AC337" s="189">
        <v>0</v>
      </c>
      <c r="AD337" s="189">
        <v>0</v>
      </c>
      <c r="AE337" s="189">
        <v>0</v>
      </c>
      <c r="AF337" s="189">
        <v>0</v>
      </c>
      <c r="AG337" s="190">
        <v>0</v>
      </c>
      <c r="AH337" s="189">
        <v>0</v>
      </c>
      <c r="AI337" s="189">
        <v>0</v>
      </c>
      <c r="AJ337" s="189">
        <v>0</v>
      </c>
      <c r="AK337" s="189">
        <v>0</v>
      </c>
      <c r="AL337" s="189">
        <v>0</v>
      </c>
      <c r="AM337" s="190">
        <v>0</v>
      </c>
      <c r="AN337" s="189">
        <v>0</v>
      </c>
      <c r="AO337" s="189">
        <v>0</v>
      </c>
      <c r="AP337" s="190">
        <v>0</v>
      </c>
      <c r="AQ337" s="189">
        <v>0</v>
      </c>
      <c r="AR337" s="189">
        <v>0</v>
      </c>
      <c r="AS337" s="189">
        <v>0</v>
      </c>
    </row>
    <row r="338" spans="1:45" s="182" customFormat="1" ht="36" customHeight="1" x14ac:dyDescent="0.25">
      <c r="A338" s="182">
        <v>1</v>
      </c>
      <c r="B338" s="221">
        <f>SUBTOTAL(103,$A$16:A338)</f>
        <v>307</v>
      </c>
      <c r="C338" s="183" t="s">
        <v>238</v>
      </c>
      <c r="D338" s="184">
        <v>1969</v>
      </c>
      <c r="E338" s="184"/>
      <c r="F338" s="185" t="s">
        <v>261</v>
      </c>
      <c r="G338" s="184">
        <v>2</v>
      </c>
      <c r="H338" s="184" t="s">
        <v>297</v>
      </c>
      <c r="I338" s="173">
        <v>384.6</v>
      </c>
      <c r="J338" s="173">
        <v>229.2</v>
      </c>
      <c r="K338" s="173">
        <v>229.2</v>
      </c>
      <c r="L338" s="186">
        <v>18</v>
      </c>
      <c r="M338" s="184" t="s">
        <v>259</v>
      </c>
      <c r="N338" s="184" t="s">
        <v>260</v>
      </c>
      <c r="O338" s="187" t="s">
        <v>262</v>
      </c>
      <c r="P338" s="173">
        <v>53163.29</v>
      </c>
      <c r="Q338" s="173">
        <v>0</v>
      </c>
      <c r="R338" s="173">
        <v>0</v>
      </c>
      <c r="S338" s="173">
        <v>0</v>
      </c>
      <c r="T338" s="173">
        <v>53163.29</v>
      </c>
      <c r="U338" s="173">
        <f t="shared" si="59"/>
        <v>138.23008320332812</v>
      </c>
      <c r="V338" s="173">
        <v>138.23008320332812</v>
      </c>
      <c r="W338" s="188">
        <v>138.23008320332812</v>
      </c>
      <c r="X338" s="188">
        <v>0</v>
      </c>
      <c r="Y338" s="188">
        <f t="shared" si="60"/>
        <v>0</v>
      </c>
      <c r="Z338" s="189">
        <v>0</v>
      </c>
      <c r="AA338" s="189">
        <v>0</v>
      </c>
      <c r="AB338" s="189">
        <v>0</v>
      </c>
      <c r="AC338" s="189">
        <v>0</v>
      </c>
      <c r="AD338" s="189">
        <v>0</v>
      </c>
      <c r="AE338" s="189">
        <v>0</v>
      </c>
      <c r="AF338" s="189">
        <v>0</v>
      </c>
      <c r="AG338" s="190">
        <v>0</v>
      </c>
      <c r="AH338" s="189">
        <v>0</v>
      </c>
      <c r="AI338" s="189">
        <v>0</v>
      </c>
      <c r="AJ338" s="189">
        <v>0</v>
      </c>
      <c r="AK338" s="189">
        <v>0</v>
      </c>
      <c r="AL338" s="189">
        <v>0</v>
      </c>
      <c r="AM338" s="190">
        <v>0</v>
      </c>
      <c r="AN338" s="189">
        <v>0</v>
      </c>
      <c r="AO338" s="189">
        <v>0</v>
      </c>
      <c r="AP338" s="190">
        <v>0</v>
      </c>
      <c r="AQ338" s="189">
        <v>0</v>
      </c>
      <c r="AR338" s="189">
        <v>0</v>
      </c>
      <c r="AS338" s="189">
        <v>0</v>
      </c>
    </row>
    <row r="339" spans="1:45" s="182" customFormat="1" ht="36" customHeight="1" x14ac:dyDescent="0.25">
      <c r="A339" s="182">
        <v>1</v>
      </c>
      <c r="B339" s="221">
        <f>SUBTOTAL(103,$A$16:A339)</f>
        <v>308</v>
      </c>
      <c r="C339" s="183" t="s">
        <v>1484</v>
      </c>
      <c r="D339" s="184">
        <v>1960</v>
      </c>
      <c r="E339" s="184"/>
      <c r="F339" s="185" t="s">
        <v>261</v>
      </c>
      <c r="G339" s="184">
        <v>2</v>
      </c>
      <c r="H339" s="184" t="s">
        <v>297</v>
      </c>
      <c r="I339" s="173">
        <v>299.10000000000002</v>
      </c>
      <c r="J339" s="173">
        <v>244.4</v>
      </c>
      <c r="K339" s="173">
        <v>244.4</v>
      </c>
      <c r="L339" s="186">
        <v>16</v>
      </c>
      <c r="M339" s="184" t="s">
        <v>259</v>
      </c>
      <c r="N339" s="184" t="s">
        <v>260</v>
      </c>
      <c r="O339" s="187" t="s">
        <v>262</v>
      </c>
      <c r="P339" s="173">
        <v>944539.29999999993</v>
      </c>
      <c r="Q339" s="173">
        <v>0</v>
      </c>
      <c r="R339" s="173">
        <v>0</v>
      </c>
      <c r="S339" s="173">
        <v>0</v>
      </c>
      <c r="T339" s="173">
        <v>944539.29999999993</v>
      </c>
      <c r="U339" s="173">
        <f t="shared" si="59"/>
        <v>3157.9381477766628</v>
      </c>
      <c r="V339" s="173">
        <v>7744.200302240054</v>
      </c>
      <c r="W339" s="188">
        <v>7744.200302240054</v>
      </c>
      <c r="X339" s="188">
        <v>4586.2621544633912</v>
      </c>
      <c r="Y339" s="188">
        <f t="shared" si="60"/>
        <v>4586.2621544633912</v>
      </c>
      <c r="Z339" s="189">
        <v>0</v>
      </c>
      <c r="AA339" s="189">
        <v>0</v>
      </c>
      <c r="AB339" s="189">
        <v>0</v>
      </c>
      <c r="AC339" s="189">
        <v>0</v>
      </c>
      <c r="AD339" s="189">
        <v>0</v>
      </c>
      <c r="AE339" s="189">
        <v>0</v>
      </c>
      <c r="AF339" s="189">
        <v>0</v>
      </c>
      <c r="AG339" s="190">
        <v>0</v>
      </c>
      <c r="AH339" s="189">
        <v>259.76</v>
      </c>
      <c r="AI339" s="190">
        <f t="shared" ref="AI339:AI340" si="61">8917.04*AH339/I339</f>
        <v>7744.200302240054</v>
      </c>
      <c r="AJ339" s="189">
        <v>0</v>
      </c>
      <c r="AK339" s="189">
        <v>0</v>
      </c>
      <c r="AL339" s="189">
        <v>0</v>
      </c>
      <c r="AM339" s="190">
        <v>0</v>
      </c>
      <c r="AN339" s="189">
        <v>0</v>
      </c>
      <c r="AO339" s="189">
        <v>0</v>
      </c>
      <c r="AP339" s="190">
        <v>0</v>
      </c>
      <c r="AQ339" s="189">
        <v>0</v>
      </c>
      <c r="AR339" s="189">
        <v>0</v>
      </c>
      <c r="AS339" s="189">
        <v>0</v>
      </c>
    </row>
    <row r="340" spans="1:45" s="182" customFormat="1" ht="36" customHeight="1" x14ac:dyDescent="0.25">
      <c r="A340" s="182">
        <v>1</v>
      </c>
      <c r="B340" s="221">
        <f>SUBTOTAL(103,$A$16:A340)</f>
        <v>309</v>
      </c>
      <c r="C340" s="183" t="s">
        <v>1485</v>
      </c>
      <c r="D340" s="184">
        <v>1962</v>
      </c>
      <c r="E340" s="184"/>
      <c r="F340" s="185" t="s">
        <v>261</v>
      </c>
      <c r="G340" s="184">
        <v>2</v>
      </c>
      <c r="H340" s="184" t="s">
        <v>297</v>
      </c>
      <c r="I340" s="173">
        <v>336.7</v>
      </c>
      <c r="J340" s="173">
        <v>336.7</v>
      </c>
      <c r="K340" s="173">
        <v>336.7</v>
      </c>
      <c r="L340" s="186">
        <v>13</v>
      </c>
      <c r="M340" s="184" t="s">
        <v>259</v>
      </c>
      <c r="N340" s="184" t="s">
        <v>334</v>
      </c>
      <c r="O340" s="187" t="s">
        <v>1527</v>
      </c>
      <c r="P340" s="173">
        <v>1213909.47</v>
      </c>
      <c r="Q340" s="173">
        <v>0</v>
      </c>
      <c r="R340" s="173">
        <v>0</v>
      </c>
      <c r="S340" s="173">
        <v>0</v>
      </c>
      <c r="T340" s="173">
        <v>1213909.47</v>
      </c>
      <c r="U340" s="173">
        <f t="shared" si="59"/>
        <v>3605.3147312147312</v>
      </c>
      <c r="V340" s="173">
        <v>7949.0631303831306</v>
      </c>
      <c r="W340" s="188">
        <v>7949.0631303831306</v>
      </c>
      <c r="X340" s="188">
        <v>4343.7483991683994</v>
      </c>
      <c r="Y340" s="188">
        <f t="shared" si="60"/>
        <v>4343.7483991683994</v>
      </c>
      <c r="Z340" s="189">
        <v>0</v>
      </c>
      <c r="AA340" s="189">
        <v>0</v>
      </c>
      <c r="AB340" s="189">
        <v>0</v>
      </c>
      <c r="AC340" s="189">
        <v>0</v>
      </c>
      <c r="AD340" s="189">
        <v>0</v>
      </c>
      <c r="AE340" s="189">
        <v>0</v>
      </c>
      <c r="AF340" s="189">
        <v>0</v>
      </c>
      <c r="AG340" s="190">
        <v>0</v>
      </c>
      <c r="AH340" s="189">
        <v>300.14999999999998</v>
      </c>
      <c r="AI340" s="190">
        <f t="shared" si="61"/>
        <v>7949.0631303831306</v>
      </c>
      <c r="AJ340" s="189">
        <v>0</v>
      </c>
      <c r="AK340" s="189">
        <v>0</v>
      </c>
      <c r="AL340" s="189">
        <v>0</v>
      </c>
      <c r="AM340" s="190">
        <v>0</v>
      </c>
      <c r="AN340" s="189">
        <v>0</v>
      </c>
      <c r="AO340" s="189">
        <v>0</v>
      </c>
      <c r="AP340" s="190">
        <v>0</v>
      </c>
      <c r="AQ340" s="189">
        <v>0</v>
      </c>
      <c r="AR340" s="189">
        <v>0</v>
      </c>
      <c r="AS340" s="189">
        <v>0</v>
      </c>
    </row>
    <row r="341" spans="1:45" s="182" customFormat="1" ht="36" customHeight="1" x14ac:dyDescent="0.25">
      <c r="B341" s="183" t="s">
        <v>793</v>
      </c>
      <c r="C341" s="183"/>
      <c r="D341" s="184" t="s">
        <v>857</v>
      </c>
      <c r="E341" s="184" t="s">
        <v>857</v>
      </c>
      <c r="F341" s="184" t="s">
        <v>857</v>
      </c>
      <c r="G341" s="184" t="s">
        <v>857</v>
      </c>
      <c r="H341" s="184" t="s">
        <v>857</v>
      </c>
      <c r="I341" s="197">
        <f>SUM(I342:I343)</f>
        <v>1222.4000000000001</v>
      </c>
      <c r="J341" s="197">
        <f>SUM(J342:J343)</f>
        <v>1166.8</v>
      </c>
      <c r="K341" s="197">
        <f>SUM(K342:K343)</f>
        <v>1166.8</v>
      </c>
      <c r="L341" s="219">
        <f>SUM(L342:L343)</f>
        <v>44</v>
      </c>
      <c r="M341" s="184" t="s">
        <v>857</v>
      </c>
      <c r="N341" s="184" t="s">
        <v>857</v>
      </c>
      <c r="O341" s="187" t="s">
        <v>857</v>
      </c>
      <c r="P341" s="173">
        <v>4069083.7199999997</v>
      </c>
      <c r="Q341" s="173">
        <v>0</v>
      </c>
      <c r="R341" s="173">
        <v>0</v>
      </c>
      <c r="S341" s="173">
        <v>0</v>
      </c>
      <c r="T341" s="173">
        <v>4069083.7199999997</v>
      </c>
      <c r="U341" s="173">
        <f t="shared" si="59"/>
        <v>3328.7661321989526</v>
      </c>
      <c r="V341" s="173">
        <f>MAX(V342:V343)</f>
        <v>8265.9378727897856</v>
      </c>
      <c r="Z341" s="189"/>
      <c r="AA341" s="189"/>
      <c r="AB341" s="189"/>
      <c r="AC341" s="189"/>
      <c r="AD341" s="189"/>
      <c r="AE341" s="189"/>
      <c r="AF341" s="189"/>
      <c r="AG341" s="189"/>
      <c r="AH341" s="189"/>
      <c r="AI341" s="189"/>
      <c r="AJ341" s="189"/>
      <c r="AK341" s="189"/>
      <c r="AL341" s="189"/>
      <c r="AM341" s="189"/>
      <c r="AN341" s="189"/>
      <c r="AO341" s="189"/>
      <c r="AP341" s="189"/>
      <c r="AQ341" s="189"/>
      <c r="AR341" s="189"/>
      <c r="AS341" s="189"/>
    </row>
    <row r="342" spans="1:45" s="182" customFormat="1" ht="36" customHeight="1" x14ac:dyDescent="0.25">
      <c r="A342" s="182">
        <v>1</v>
      </c>
      <c r="B342" s="221">
        <f>SUBTOTAL(103,$A$16:A342)</f>
        <v>310</v>
      </c>
      <c r="C342" s="183" t="s">
        <v>235</v>
      </c>
      <c r="D342" s="184">
        <v>1984</v>
      </c>
      <c r="E342" s="184"/>
      <c r="F342" s="185" t="s">
        <v>304</v>
      </c>
      <c r="G342" s="184">
        <v>2</v>
      </c>
      <c r="H342" s="184" t="s">
        <v>296</v>
      </c>
      <c r="I342" s="173">
        <v>611.6</v>
      </c>
      <c r="J342" s="173">
        <v>556</v>
      </c>
      <c r="K342" s="173">
        <v>556</v>
      </c>
      <c r="L342" s="186">
        <v>22</v>
      </c>
      <c r="M342" s="184" t="s">
        <v>259</v>
      </c>
      <c r="N342" s="184" t="s">
        <v>260</v>
      </c>
      <c r="O342" s="187" t="s">
        <v>262</v>
      </c>
      <c r="P342" s="173">
        <v>1936809.91</v>
      </c>
      <c r="Q342" s="173">
        <v>0</v>
      </c>
      <c r="R342" s="173">
        <v>0</v>
      </c>
      <c r="S342" s="173">
        <v>0</v>
      </c>
      <c r="T342" s="173">
        <v>1936809.91</v>
      </c>
      <c r="U342" s="173">
        <f t="shared" si="59"/>
        <v>3166.7918737737082</v>
      </c>
      <c r="V342" s="173">
        <v>8260.1011618705033</v>
      </c>
      <c r="W342" s="188">
        <v>8260.1011618705033</v>
      </c>
      <c r="X342" s="188">
        <v>5093.3092880967952</v>
      </c>
      <c r="Y342" s="188">
        <f t="shared" ref="Y342:Y343" si="62">V342-U342</f>
        <v>5093.3092880967952</v>
      </c>
      <c r="Z342" s="189">
        <v>0</v>
      </c>
      <c r="AA342" s="189">
        <v>0</v>
      </c>
      <c r="AB342" s="189">
        <v>0</v>
      </c>
      <c r="AC342" s="189">
        <v>0</v>
      </c>
      <c r="AD342" s="189">
        <v>0</v>
      </c>
      <c r="AE342" s="189">
        <v>0</v>
      </c>
      <c r="AF342" s="189">
        <v>0</v>
      </c>
      <c r="AG342" s="190">
        <v>0</v>
      </c>
      <c r="AH342" s="189">
        <v>0</v>
      </c>
      <c r="AI342" s="189">
        <v>0</v>
      </c>
      <c r="AJ342" s="189">
        <v>0</v>
      </c>
      <c r="AK342" s="189">
        <v>0</v>
      </c>
      <c r="AL342" s="189">
        <v>647.46</v>
      </c>
      <c r="AM342" s="190">
        <f t="shared" ref="AM342:AM343" si="63">7802.61*AL342/I342</f>
        <v>8260.1011618705033</v>
      </c>
      <c r="AN342" s="189">
        <v>0</v>
      </c>
      <c r="AO342" s="189">
        <v>0</v>
      </c>
      <c r="AP342" s="190">
        <v>0</v>
      </c>
      <c r="AQ342" s="189">
        <v>0</v>
      </c>
      <c r="AR342" s="189">
        <v>0</v>
      </c>
      <c r="AS342" s="189">
        <v>0</v>
      </c>
    </row>
    <row r="343" spans="1:45" s="182" customFormat="1" ht="36" customHeight="1" x14ac:dyDescent="0.25">
      <c r="A343" s="182">
        <v>1</v>
      </c>
      <c r="B343" s="221">
        <f>SUBTOTAL(103,$A$16:A343)</f>
        <v>311</v>
      </c>
      <c r="C343" s="183" t="s">
        <v>1172</v>
      </c>
      <c r="D343" s="184">
        <v>1984</v>
      </c>
      <c r="E343" s="184"/>
      <c r="F343" s="185" t="s">
        <v>311</v>
      </c>
      <c r="G343" s="184">
        <v>2</v>
      </c>
      <c r="H343" s="184" t="s">
        <v>296</v>
      </c>
      <c r="I343" s="173">
        <v>610.79999999999995</v>
      </c>
      <c r="J343" s="173">
        <v>610.79999999999995</v>
      </c>
      <c r="K343" s="173">
        <v>610.79999999999995</v>
      </c>
      <c r="L343" s="186">
        <v>22</v>
      </c>
      <c r="M343" s="184" t="s">
        <v>259</v>
      </c>
      <c r="N343" s="184" t="s">
        <v>260</v>
      </c>
      <c r="O343" s="187" t="s">
        <v>262</v>
      </c>
      <c r="P343" s="173">
        <v>2132273.81</v>
      </c>
      <c r="Q343" s="173">
        <v>0</v>
      </c>
      <c r="R343" s="173">
        <v>0</v>
      </c>
      <c r="S343" s="173">
        <v>0</v>
      </c>
      <c r="T343" s="173">
        <v>2132273.81</v>
      </c>
      <c r="U343" s="173">
        <f t="shared" si="59"/>
        <v>3490.9525376555339</v>
      </c>
      <c r="V343" s="173">
        <v>8265.9378727897856</v>
      </c>
      <c r="W343" s="188">
        <v>8265.9378727897856</v>
      </c>
      <c r="X343" s="188">
        <v>4774.9853351342517</v>
      </c>
      <c r="Y343" s="188">
        <f t="shared" si="62"/>
        <v>4774.9853351342517</v>
      </c>
      <c r="Z343" s="189">
        <v>0</v>
      </c>
      <c r="AA343" s="189">
        <v>0</v>
      </c>
      <c r="AB343" s="189">
        <v>0</v>
      </c>
      <c r="AC343" s="189">
        <v>0</v>
      </c>
      <c r="AD343" s="189">
        <v>0</v>
      </c>
      <c r="AE343" s="189">
        <v>0</v>
      </c>
      <c r="AF343" s="189">
        <v>0</v>
      </c>
      <c r="AG343" s="190">
        <v>0</v>
      </c>
      <c r="AH343" s="189">
        <v>0</v>
      </c>
      <c r="AI343" s="189">
        <v>0</v>
      </c>
      <c r="AJ343" s="189">
        <v>0</v>
      </c>
      <c r="AK343" s="189">
        <v>0</v>
      </c>
      <c r="AL343" s="189">
        <v>647.07000000000005</v>
      </c>
      <c r="AM343" s="190">
        <f t="shared" si="63"/>
        <v>8265.9378727897856</v>
      </c>
      <c r="AN343" s="189">
        <v>0</v>
      </c>
      <c r="AO343" s="189">
        <v>0</v>
      </c>
      <c r="AP343" s="190">
        <v>0</v>
      </c>
      <c r="AQ343" s="189">
        <v>0</v>
      </c>
      <c r="AR343" s="189">
        <v>0</v>
      </c>
      <c r="AS343" s="189">
        <v>0</v>
      </c>
    </row>
    <row r="344" spans="1:45" s="182" customFormat="1" ht="36" customHeight="1" x14ac:dyDescent="0.25">
      <c r="B344" s="183" t="s">
        <v>794</v>
      </c>
      <c r="C344" s="224"/>
      <c r="D344" s="184" t="s">
        <v>857</v>
      </c>
      <c r="E344" s="184" t="s">
        <v>857</v>
      </c>
      <c r="F344" s="184" t="s">
        <v>857</v>
      </c>
      <c r="G344" s="184" t="s">
        <v>857</v>
      </c>
      <c r="H344" s="184" t="s">
        <v>857</v>
      </c>
      <c r="I344" s="197">
        <f>SUM(I345:I346)</f>
        <v>1746.5</v>
      </c>
      <c r="J344" s="197">
        <f>SUM(J345:J346)</f>
        <v>1598.5</v>
      </c>
      <c r="K344" s="197">
        <f>SUM(K345:K346)</f>
        <v>1598.5</v>
      </c>
      <c r="L344" s="219">
        <f>SUM(L345:L346)</f>
        <v>78</v>
      </c>
      <c r="M344" s="184" t="s">
        <v>857</v>
      </c>
      <c r="N344" s="184" t="s">
        <v>857</v>
      </c>
      <c r="O344" s="187" t="s">
        <v>857</v>
      </c>
      <c r="P344" s="173">
        <v>5178138.5</v>
      </c>
      <c r="Q344" s="173">
        <v>0</v>
      </c>
      <c r="R344" s="173">
        <v>0</v>
      </c>
      <c r="S344" s="173">
        <v>0</v>
      </c>
      <c r="T344" s="173">
        <v>5178138.5</v>
      </c>
      <c r="U344" s="173">
        <f t="shared" si="59"/>
        <v>2964.8660177497854</v>
      </c>
      <c r="V344" s="173">
        <f>MAX(V345:V346)</f>
        <v>6931.2022470018937</v>
      </c>
      <c r="Z344" s="189"/>
      <c r="AA344" s="189"/>
      <c r="AB344" s="189"/>
      <c r="AC344" s="189"/>
      <c r="AD344" s="189"/>
      <c r="AE344" s="189"/>
      <c r="AF344" s="189"/>
      <c r="AG344" s="189"/>
      <c r="AH344" s="189"/>
      <c r="AI344" s="189"/>
      <c r="AJ344" s="189"/>
      <c r="AK344" s="189"/>
      <c r="AL344" s="189"/>
      <c r="AM344" s="189"/>
      <c r="AN344" s="189"/>
      <c r="AO344" s="189"/>
      <c r="AP344" s="189"/>
      <c r="AQ344" s="189"/>
      <c r="AR344" s="189"/>
      <c r="AS344" s="189"/>
    </row>
    <row r="345" spans="1:45" s="182" customFormat="1" ht="36" customHeight="1" x14ac:dyDescent="0.25">
      <c r="A345" s="182">
        <v>1</v>
      </c>
      <c r="B345" s="221">
        <f>SUBTOTAL(103,$A$16:A345)</f>
        <v>312</v>
      </c>
      <c r="C345" s="225" t="s">
        <v>0</v>
      </c>
      <c r="D345" s="184">
        <v>1975</v>
      </c>
      <c r="E345" s="184"/>
      <c r="F345" s="185" t="s">
        <v>261</v>
      </c>
      <c r="G345" s="184">
        <v>2</v>
      </c>
      <c r="H345" s="184" t="s">
        <v>296</v>
      </c>
      <c r="I345" s="173">
        <v>795.9</v>
      </c>
      <c r="J345" s="173">
        <v>735.5</v>
      </c>
      <c r="K345" s="173">
        <v>735.5</v>
      </c>
      <c r="L345" s="186">
        <v>42</v>
      </c>
      <c r="M345" s="184" t="s">
        <v>259</v>
      </c>
      <c r="N345" s="184" t="s">
        <v>260</v>
      </c>
      <c r="O345" s="187" t="s">
        <v>262</v>
      </c>
      <c r="P345" s="173">
        <v>2834457.48</v>
      </c>
      <c r="Q345" s="173">
        <v>0</v>
      </c>
      <c r="R345" s="173">
        <v>0</v>
      </c>
      <c r="S345" s="173">
        <v>0</v>
      </c>
      <c r="T345" s="173">
        <v>2834457.48</v>
      </c>
      <c r="U345" s="173">
        <f t="shared" si="59"/>
        <v>3561.3236336223144</v>
      </c>
      <c r="V345" s="173">
        <v>6925.0187510993856</v>
      </c>
      <c r="W345" s="188">
        <v>6925.0187510993856</v>
      </c>
      <c r="X345" s="188">
        <v>3363.6951174770711</v>
      </c>
      <c r="Y345" s="188">
        <f t="shared" ref="Y345:Y346" si="64">V345-U345</f>
        <v>3363.6951174770711</v>
      </c>
      <c r="Z345" s="189">
        <v>0</v>
      </c>
      <c r="AA345" s="189">
        <v>0</v>
      </c>
      <c r="AB345" s="189">
        <v>0</v>
      </c>
      <c r="AC345" s="189">
        <v>0</v>
      </c>
      <c r="AD345" s="189">
        <v>0</v>
      </c>
      <c r="AE345" s="189">
        <v>0</v>
      </c>
      <c r="AF345" s="189">
        <v>0</v>
      </c>
      <c r="AG345" s="190">
        <v>0</v>
      </c>
      <c r="AH345" s="189">
        <v>618.1</v>
      </c>
      <c r="AI345" s="190">
        <f t="shared" ref="AI345:AI346" si="65">8917.04*AH345/I345</f>
        <v>6925.0187510993856</v>
      </c>
      <c r="AJ345" s="189">
        <v>0</v>
      </c>
      <c r="AK345" s="189">
        <v>0</v>
      </c>
      <c r="AL345" s="189">
        <v>0</v>
      </c>
      <c r="AM345" s="190">
        <v>0</v>
      </c>
      <c r="AN345" s="189">
        <v>0</v>
      </c>
      <c r="AO345" s="189">
        <v>0</v>
      </c>
      <c r="AP345" s="190">
        <v>0</v>
      </c>
      <c r="AQ345" s="189">
        <v>0</v>
      </c>
      <c r="AR345" s="189">
        <v>0</v>
      </c>
      <c r="AS345" s="189">
        <v>0</v>
      </c>
    </row>
    <row r="346" spans="1:45" s="182" customFormat="1" ht="36" customHeight="1" x14ac:dyDescent="0.25">
      <c r="A346" s="182">
        <v>1</v>
      </c>
      <c r="B346" s="221">
        <f>SUBTOTAL(103,$A$16:A346)</f>
        <v>313</v>
      </c>
      <c r="C346" s="183" t="s">
        <v>5</v>
      </c>
      <c r="D346" s="184">
        <v>1979</v>
      </c>
      <c r="E346" s="184"/>
      <c r="F346" s="185" t="s">
        <v>261</v>
      </c>
      <c r="G346" s="184">
        <v>2</v>
      </c>
      <c r="H346" s="184" t="s">
        <v>305</v>
      </c>
      <c r="I346" s="173">
        <v>950.6</v>
      </c>
      <c r="J346" s="173">
        <v>863</v>
      </c>
      <c r="K346" s="173">
        <v>863</v>
      </c>
      <c r="L346" s="186">
        <v>36</v>
      </c>
      <c r="M346" s="184" t="s">
        <v>259</v>
      </c>
      <c r="N346" s="184" t="s">
        <v>260</v>
      </c>
      <c r="O346" s="187" t="s">
        <v>262</v>
      </c>
      <c r="P346" s="173">
        <v>2343681.02</v>
      </c>
      <c r="Q346" s="173">
        <v>0</v>
      </c>
      <c r="R346" s="173">
        <v>0</v>
      </c>
      <c r="S346" s="173">
        <v>0</v>
      </c>
      <c r="T346" s="173">
        <v>2343681.02</v>
      </c>
      <c r="U346" s="173">
        <f t="shared" si="59"/>
        <v>2465.4755102040817</v>
      </c>
      <c r="V346" s="173">
        <v>6931.2022470018937</v>
      </c>
      <c r="W346" s="188">
        <v>6931.2022470018937</v>
      </c>
      <c r="X346" s="188">
        <v>4465.726736797812</v>
      </c>
      <c r="Y346" s="188">
        <f t="shared" si="64"/>
        <v>4465.726736797812</v>
      </c>
      <c r="Z346" s="189">
        <v>0</v>
      </c>
      <c r="AA346" s="189">
        <v>0</v>
      </c>
      <c r="AB346" s="189">
        <v>0</v>
      </c>
      <c r="AC346" s="189">
        <v>0</v>
      </c>
      <c r="AD346" s="189">
        <v>0</v>
      </c>
      <c r="AE346" s="189">
        <v>0</v>
      </c>
      <c r="AF346" s="189">
        <v>0</v>
      </c>
      <c r="AG346" s="190">
        <v>0</v>
      </c>
      <c r="AH346" s="189">
        <v>738.9</v>
      </c>
      <c r="AI346" s="190">
        <f t="shared" si="65"/>
        <v>6931.2022470018937</v>
      </c>
      <c r="AJ346" s="189">
        <v>0</v>
      </c>
      <c r="AK346" s="189">
        <v>0</v>
      </c>
      <c r="AL346" s="189">
        <v>0</v>
      </c>
      <c r="AM346" s="190">
        <v>0</v>
      </c>
      <c r="AN346" s="189">
        <v>0</v>
      </c>
      <c r="AO346" s="189">
        <v>0</v>
      </c>
      <c r="AP346" s="190">
        <v>0</v>
      </c>
      <c r="AQ346" s="189">
        <v>0</v>
      </c>
      <c r="AR346" s="189">
        <v>0</v>
      </c>
      <c r="AS346" s="189">
        <v>0</v>
      </c>
    </row>
    <row r="347" spans="1:45" s="182" customFormat="1" ht="36" customHeight="1" x14ac:dyDescent="0.25">
      <c r="B347" s="183" t="s">
        <v>795</v>
      </c>
      <c r="C347" s="222"/>
      <c r="D347" s="184" t="s">
        <v>857</v>
      </c>
      <c r="E347" s="184" t="s">
        <v>857</v>
      </c>
      <c r="F347" s="184" t="s">
        <v>857</v>
      </c>
      <c r="G347" s="184" t="s">
        <v>857</v>
      </c>
      <c r="H347" s="184" t="s">
        <v>857</v>
      </c>
      <c r="I347" s="197">
        <f>SUM(I348:I350)</f>
        <v>5843.6</v>
      </c>
      <c r="J347" s="197">
        <f>SUM(J348:J350)</f>
        <v>5341</v>
      </c>
      <c r="K347" s="197">
        <f>SUM(K348:K350)</f>
        <v>4976.3</v>
      </c>
      <c r="L347" s="219">
        <f>SUM(L348:L350)</f>
        <v>224</v>
      </c>
      <c r="M347" s="184" t="s">
        <v>857</v>
      </c>
      <c r="N347" s="184" t="s">
        <v>857</v>
      </c>
      <c r="O347" s="187" t="s">
        <v>857</v>
      </c>
      <c r="P347" s="197">
        <v>8426851.959999999</v>
      </c>
      <c r="Q347" s="197">
        <v>0</v>
      </c>
      <c r="R347" s="197">
        <v>0</v>
      </c>
      <c r="S347" s="197">
        <v>0</v>
      </c>
      <c r="T347" s="197">
        <v>8426851.959999999</v>
      </c>
      <c r="U347" s="173">
        <f t="shared" si="59"/>
        <v>1442.0651584639604</v>
      </c>
      <c r="V347" s="173">
        <f>MAX(V348:V350)</f>
        <v>8027.3087964601782</v>
      </c>
      <c r="Z347" s="189"/>
      <c r="AA347" s="189"/>
      <c r="AB347" s="189"/>
      <c r="AC347" s="189"/>
      <c r="AD347" s="189"/>
      <c r="AE347" s="189"/>
      <c r="AF347" s="189"/>
      <c r="AG347" s="189"/>
      <c r="AH347" s="189"/>
      <c r="AI347" s="189"/>
      <c r="AJ347" s="189"/>
      <c r="AK347" s="189"/>
      <c r="AL347" s="189"/>
      <c r="AM347" s="189"/>
      <c r="AN347" s="189"/>
      <c r="AO347" s="189"/>
      <c r="AP347" s="189"/>
      <c r="AQ347" s="189"/>
      <c r="AR347" s="189"/>
      <c r="AS347" s="189"/>
    </row>
    <row r="348" spans="1:45" s="182" customFormat="1" ht="36" customHeight="1" x14ac:dyDescent="0.25">
      <c r="A348" s="182">
        <v>1</v>
      </c>
      <c r="B348" s="221">
        <f>SUBTOTAL(103,$A$16:A348)</f>
        <v>314</v>
      </c>
      <c r="C348" s="183" t="s">
        <v>660</v>
      </c>
      <c r="D348" s="184">
        <v>1928</v>
      </c>
      <c r="E348" s="184"/>
      <c r="F348" s="185" t="s">
        <v>323</v>
      </c>
      <c r="G348" s="184" t="s">
        <v>296</v>
      </c>
      <c r="H348" s="184" t="s">
        <v>297</v>
      </c>
      <c r="I348" s="173">
        <v>253.1</v>
      </c>
      <c r="J348" s="173">
        <v>231.8</v>
      </c>
      <c r="K348" s="173">
        <v>231.8</v>
      </c>
      <c r="L348" s="186">
        <v>14</v>
      </c>
      <c r="M348" s="184" t="s">
        <v>259</v>
      </c>
      <c r="N348" s="184" t="s">
        <v>263</v>
      </c>
      <c r="O348" s="187" t="s">
        <v>693</v>
      </c>
      <c r="P348" s="173">
        <v>51949.1</v>
      </c>
      <c r="Q348" s="173">
        <v>0</v>
      </c>
      <c r="R348" s="173">
        <v>0</v>
      </c>
      <c r="S348" s="173">
        <v>0</v>
      </c>
      <c r="T348" s="173">
        <v>51949.1</v>
      </c>
      <c r="U348" s="173">
        <f t="shared" si="59"/>
        <v>205.25128407743975</v>
      </c>
      <c r="V348" s="173">
        <v>205.25128407743975</v>
      </c>
      <c r="W348" s="188">
        <v>205.25128407743975</v>
      </c>
      <c r="X348" s="188">
        <v>0</v>
      </c>
      <c r="Y348" s="188">
        <f t="shared" ref="Y348:Y350" si="66">V348-U348</f>
        <v>0</v>
      </c>
      <c r="Z348" s="189">
        <v>0</v>
      </c>
      <c r="AA348" s="189">
        <v>0</v>
      </c>
      <c r="AB348" s="189">
        <v>0</v>
      </c>
      <c r="AC348" s="189">
        <v>0</v>
      </c>
      <c r="AD348" s="189">
        <v>0</v>
      </c>
      <c r="AE348" s="189">
        <v>0</v>
      </c>
      <c r="AF348" s="189">
        <v>0</v>
      </c>
      <c r="AG348" s="190">
        <v>0</v>
      </c>
      <c r="AH348" s="189">
        <v>0</v>
      </c>
      <c r="AI348" s="189">
        <v>0</v>
      </c>
      <c r="AJ348" s="189">
        <v>0</v>
      </c>
      <c r="AK348" s="189">
        <v>0</v>
      </c>
      <c r="AL348" s="189">
        <v>0</v>
      </c>
      <c r="AM348" s="190">
        <v>0</v>
      </c>
      <c r="AN348" s="189">
        <v>0</v>
      </c>
      <c r="AO348" s="189">
        <v>0</v>
      </c>
      <c r="AP348" s="190">
        <v>0</v>
      </c>
      <c r="AQ348" s="189">
        <v>0</v>
      </c>
      <c r="AR348" s="189">
        <v>0</v>
      </c>
      <c r="AS348" s="189">
        <v>0</v>
      </c>
    </row>
    <row r="349" spans="1:45" s="182" customFormat="1" ht="36" customHeight="1" x14ac:dyDescent="0.25">
      <c r="A349" s="182">
        <v>1</v>
      </c>
      <c r="B349" s="221">
        <f>SUBTOTAL(103,$A$16:A349)</f>
        <v>315</v>
      </c>
      <c r="C349" s="183" t="s">
        <v>1175</v>
      </c>
      <c r="D349" s="184">
        <v>1972</v>
      </c>
      <c r="E349" s="184">
        <v>2010</v>
      </c>
      <c r="F349" s="185" t="s">
        <v>261</v>
      </c>
      <c r="G349" s="184">
        <v>5</v>
      </c>
      <c r="H349" s="184" t="s">
        <v>305</v>
      </c>
      <c r="I349" s="173">
        <v>5138.5</v>
      </c>
      <c r="J349" s="173">
        <v>4692.3</v>
      </c>
      <c r="K349" s="173">
        <v>4327.6000000000004</v>
      </c>
      <c r="L349" s="186">
        <v>197</v>
      </c>
      <c r="M349" s="184" t="s">
        <v>259</v>
      </c>
      <c r="N349" s="184" t="s">
        <v>263</v>
      </c>
      <c r="O349" s="187" t="s">
        <v>693</v>
      </c>
      <c r="P349" s="173">
        <v>6562845.1299999999</v>
      </c>
      <c r="Q349" s="173">
        <v>0</v>
      </c>
      <c r="R349" s="173">
        <v>0</v>
      </c>
      <c r="S349" s="173">
        <v>0</v>
      </c>
      <c r="T349" s="173">
        <v>6562845.1299999999</v>
      </c>
      <c r="U349" s="173">
        <f t="shared" si="59"/>
        <v>1277.1908397392235</v>
      </c>
      <c r="V349" s="173">
        <v>3259.66</v>
      </c>
      <c r="W349" s="188">
        <v>3259.66</v>
      </c>
      <c r="X349" s="188">
        <v>1982.4691602607763</v>
      </c>
      <c r="Y349" s="188">
        <f t="shared" si="66"/>
        <v>1982.4691602607763</v>
      </c>
      <c r="Z349" s="189">
        <v>0</v>
      </c>
      <c r="AA349" s="189">
        <v>0</v>
      </c>
      <c r="AB349" s="189">
        <v>3259.66</v>
      </c>
      <c r="AC349" s="189">
        <v>0</v>
      </c>
      <c r="AD349" s="189">
        <v>0</v>
      </c>
      <c r="AE349" s="189">
        <v>0</v>
      </c>
      <c r="AF349" s="189">
        <v>0</v>
      </c>
      <c r="AG349" s="190">
        <v>0</v>
      </c>
      <c r="AH349" s="189">
        <v>0</v>
      </c>
      <c r="AI349" s="189">
        <v>0</v>
      </c>
      <c r="AJ349" s="189">
        <v>0</v>
      </c>
      <c r="AK349" s="189">
        <v>0</v>
      </c>
      <c r="AL349" s="189">
        <v>0</v>
      </c>
      <c r="AM349" s="190">
        <v>0</v>
      </c>
      <c r="AN349" s="189">
        <v>0</v>
      </c>
      <c r="AO349" s="189">
        <v>0</v>
      </c>
      <c r="AP349" s="190">
        <v>0</v>
      </c>
      <c r="AQ349" s="189">
        <v>0</v>
      </c>
      <c r="AR349" s="189">
        <v>0</v>
      </c>
      <c r="AS349" s="189">
        <v>0</v>
      </c>
    </row>
    <row r="350" spans="1:45" s="182" customFormat="1" ht="36" customHeight="1" x14ac:dyDescent="0.25">
      <c r="A350" s="182">
        <v>1</v>
      </c>
      <c r="B350" s="221">
        <f>SUBTOTAL(103,$A$16:A350)</f>
        <v>316</v>
      </c>
      <c r="C350" s="183" t="s">
        <v>1520</v>
      </c>
      <c r="D350" s="184">
        <v>1985</v>
      </c>
      <c r="E350" s="184"/>
      <c r="F350" s="185" t="s">
        <v>261</v>
      </c>
      <c r="G350" s="184">
        <v>2</v>
      </c>
      <c r="H350" s="184" t="s">
        <v>297</v>
      </c>
      <c r="I350" s="173">
        <v>452</v>
      </c>
      <c r="J350" s="173">
        <v>416.9</v>
      </c>
      <c r="K350" s="173">
        <v>416.9</v>
      </c>
      <c r="L350" s="186">
        <v>13</v>
      </c>
      <c r="M350" s="184" t="s">
        <v>259</v>
      </c>
      <c r="N350" s="184" t="s">
        <v>263</v>
      </c>
      <c r="O350" s="187" t="s">
        <v>1528</v>
      </c>
      <c r="P350" s="173">
        <v>1812057.73</v>
      </c>
      <c r="Q350" s="173">
        <v>0</v>
      </c>
      <c r="R350" s="173">
        <v>0</v>
      </c>
      <c r="S350" s="173">
        <v>0</v>
      </c>
      <c r="T350" s="173">
        <v>1812057.73</v>
      </c>
      <c r="U350" s="173">
        <f t="shared" si="59"/>
        <v>4008.9772787610618</v>
      </c>
      <c r="V350" s="173">
        <v>8027.3087964601782</v>
      </c>
      <c r="W350" s="188">
        <v>8027.3087964601782</v>
      </c>
      <c r="X350" s="188">
        <v>4018.3315176991164</v>
      </c>
      <c r="Y350" s="188">
        <f t="shared" si="66"/>
        <v>4018.3315176991164</v>
      </c>
      <c r="Z350" s="189">
        <v>0</v>
      </c>
      <c r="AA350" s="189">
        <v>0</v>
      </c>
      <c r="AB350" s="189">
        <v>0</v>
      </c>
      <c r="AC350" s="189">
        <v>0</v>
      </c>
      <c r="AD350" s="189">
        <v>0</v>
      </c>
      <c r="AE350" s="189">
        <v>0</v>
      </c>
      <c r="AF350" s="189">
        <v>0</v>
      </c>
      <c r="AG350" s="190">
        <v>0</v>
      </c>
      <c r="AH350" s="189">
        <v>406.9</v>
      </c>
      <c r="AI350" s="190">
        <f>8917.04*AH350/I350</f>
        <v>8027.3087964601782</v>
      </c>
      <c r="AJ350" s="189">
        <v>0</v>
      </c>
      <c r="AK350" s="189">
        <v>0</v>
      </c>
      <c r="AL350" s="189">
        <v>0</v>
      </c>
      <c r="AM350" s="190">
        <v>0</v>
      </c>
      <c r="AN350" s="189">
        <v>0</v>
      </c>
      <c r="AO350" s="189">
        <v>0</v>
      </c>
      <c r="AP350" s="190">
        <v>0</v>
      </c>
      <c r="AQ350" s="189">
        <v>0</v>
      </c>
      <c r="AR350" s="189">
        <v>0</v>
      </c>
      <c r="AS350" s="189">
        <v>0</v>
      </c>
    </row>
    <row r="351" spans="1:45" s="182" customFormat="1" ht="36" customHeight="1" x14ac:dyDescent="0.25">
      <c r="B351" s="183" t="s">
        <v>796</v>
      </c>
      <c r="C351" s="183"/>
      <c r="D351" s="184" t="s">
        <v>857</v>
      </c>
      <c r="E351" s="184" t="s">
        <v>857</v>
      </c>
      <c r="F351" s="184" t="s">
        <v>857</v>
      </c>
      <c r="G351" s="184" t="s">
        <v>857</v>
      </c>
      <c r="H351" s="184" t="s">
        <v>857</v>
      </c>
      <c r="I351" s="197">
        <f>SUM(I352:I353)</f>
        <v>9076.82</v>
      </c>
      <c r="J351" s="197">
        <f>SUM(J352:J353)</f>
        <v>7152</v>
      </c>
      <c r="K351" s="197">
        <f>SUM(K352:K353)</f>
        <v>7030.7999999999993</v>
      </c>
      <c r="L351" s="219">
        <f>SUM(L352:L353)</f>
        <v>298</v>
      </c>
      <c r="M351" s="184" t="s">
        <v>857</v>
      </c>
      <c r="N351" s="184" t="s">
        <v>857</v>
      </c>
      <c r="O351" s="187" t="s">
        <v>857</v>
      </c>
      <c r="P351" s="197">
        <v>7968708.8700000001</v>
      </c>
      <c r="Q351" s="197">
        <v>0</v>
      </c>
      <c r="R351" s="197">
        <v>0</v>
      </c>
      <c r="S351" s="197">
        <v>0</v>
      </c>
      <c r="T351" s="197">
        <v>7968708.8700000001</v>
      </c>
      <c r="U351" s="173">
        <f t="shared" si="59"/>
        <v>877.91857390583937</v>
      </c>
      <c r="V351" s="173">
        <f>MAX(V352:V353)</f>
        <v>3444.64</v>
      </c>
      <c r="Z351" s="189"/>
      <c r="AA351" s="189"/>
      <c r="AB351" s="189"/>
      <c r="AC351" s="189"/>
      <c r="AD351" s="189"/>
      <c r="AE351" s="189"/>
      <c r="AF351" s="189"/>
      <c r="AG351" s="189"/>
      <c r="AH351" s="189"/>
      <c r="AI351" s="189"/>
      <c r="AJ351" s="189"/>
      <c r="AK351" s="189"/>
      <c r="AL351" s="189"/>
      <c r="AM351" s="189"/>
      <c r="AN351" s="189"/>
      <c r="AO351" s="189"/>
      <c r="AP351" s="189"/>
      <c r="AQ351" s="189"/>
      <c r="AR351" s="189"/>
      <c r="AS351" s="189"/>
    </row>
    <row r="352" spans="1:45" s="182" customFormat="1" ht="36" customHeight="1" x14ac:dyDescent="0.25">
      <c r="A352" s="182">
        <v>1</v>
      </c>
      <c r="B352" s="221">
        <f>SUBTOTAL(103,$A$16:A352)</f>
        <v>317</v>
      </c>
      <c r="C352" s="183" t="s">
        <v>666</v>
      </c>
      <c r="D352" s="184">
        <v>1976</v>
      </c>
      <c r="E352" s="184">
        <v>2007</v>
      </c>
      <c r="F352" s="185" t="s">
        <v>304</v>
      </c>
      <c r="G352" s="184">
        <v>5</v>
      </c>
      <c r="H352" s="184" t="s">
        <v>362</v>
      </c>
      <c r="I352" s="173">
        <v>5095.72</v>
      </c>
      <c r="J352" s="173">
        <v>4603.3999999999996</v>
      </c>
      <c r="K352" s="173">
        <v>4482.2</v>
      </c>
      <c r="L352" s="186">
        <v>160</v>
      </c>
      <c r="M352" s="184" t="s">
        <v>259</v>
      </c>
      <c r="N352" s="184" t="s">
        <v>263</v>
      </c>
      <c r="O352" s="187" t="s">
        <v>694</v>
      </c>
      <c r="P352" s="173">
        <v>3211417.2</v>
      </c>
      <c r="Q352" s="173">
        <v>0</v>
      </c>
      <c r="R352" s="173">
        <v>0</v>
      </c>
      <c r="S352" s="173">
        <v>0</v>
      </c>
      <c r="T352" s="173">
        <v>3211417.2</v>
      </c>
      <c r="U352" s="173">
        <f t="shared" si="59"/>
        <v>630.21853634030128</v>
      </c>
      <c r="V352" s="173">
        <v>2002.804436036517</v>
      </c>
      <c r="W352" s="188">
        <v>2002.804436036517</v>
      </c>
      <c r="X352" s="188">
        <v>1372.5858996962156</v>
      </c>
      <c r="Y352" s="188">
        <f t="shared" ref="Y352:Y353" si="67">V352-U352</f>
        <v>1372.5858996962156</v>
      </c>
      <c r="Z352" s="189">
        <v>0</v>
      </c>
      <c r="AA352" s="189">
        <v>0</v>
      </c>
      <c r="AB352" s="189">
        <v>0</v>
      </c>
      <c r="AC352" s="189">
        <v>0</v>
      </c>
      <c r="AD352" s="189">
        <v>0</v>
      </c>
      <c r="AE352" s="189">
        <v>0</v>
      </c>
      <c r="AF352" s="189">
        <v>0</v>
      </c>
      <c r="AG352" s="190">
        <v>0</v>
      </c>
      <c r="AH352" s="189">
        <v>1144.52</v>
      </c>
      <c r="AI352" s="190">
        <f>8917.04*AH352/I352</f>
        <v>2002.804436036517</v>
      </c>
      <c r="AJ352" s="189">
        <v>0</v>
      </c>
      <c r="AK352" s="189">
        <v>0</v>
      </c>
      <c r="AL352" s="189">
        <v>0</v>
      </c>
      <c r="AM352" s="190">
        <v>0</v>
      </c>
      <c r="AN352" s="189">
        <v>0</v>
      </c>
      <c r="AO352" s="189">
        <v>0</v>
      </c>
      <c r="AP352" s="190">
        <v>0</v>
      </c>
      <c r="AQ352" s="189">
        <v>0</v>
      </c>
      <c r="AR352" s="189">
        <v>0</v>
      </c>
      <c r="AS352" s="189">
        <v>0</v>
      </c>
    </row>
    <row r="353" spans="1:45" s="182" customFormat="1" ht="36" customHeight="1" x14ac:dyDescent="0.25">
      <c r="A353" s="182">
        <v>1</v>
      </c>
      <c r="B353" s="221">
        <f>SUBTOTAL(103,$A$16:A353)</f>
        <v>318</v>
      </c>
      <c r="C353" s="183" t="s">
        <v>1176</v>
      </c>
      <c r="D353" s="184">
        <v>1975</v>
      </c>
      <c r="E353" s="184">
        <v>2015</v>
      </c>
      <c r="F353" s="185" t="s">
        <v>261</v>
      </c>
      <c r="G353" s="184">
        <v>3</v>
      </c>
      <c r="H353" s="184" t="s">
        <v>296</v>
      </c>
      <c r="I353" s="173">
        <v>3981.1</v>
      </c>
      <c r="J353" s="173">
        <v>2548.6</v>
      </c>
      <c r="K353" s="173">
        <v>2548.6</v>
      </c>
      <c r="L353" s="186">
        <v>138</v>
      </c>
      <c r="M353" s="184" t="s">
        <v>259</v>
      </c>
      <c r="N353" s="184" t="s">
        <v>263</v>
      </c>
      <c r="O353" s="187" t="s">
        <v>693</v>
      </c>
      <c r="P353" s="173">
        <v>4757291.67</v>
      </c>
      <c r="Q353" s="173">
        <v>0</v>
      </c>
      <c r="R353" s="173">
        <v>0</v>
      </c>
      <c r="S353" s="173">
        <v>0</v>
      </c>
      <c r="T353" s="173">
        <v>4757291.67</v>
      </c>
      <c r="U353" s="173">
        <f t="shared" si="59"/>
        <v>1194.9691467182438</v>
      </c>
      <c r="V353" s="173">
        <v>3444.64</v>
      </c>
      <c r="W353" s="188">
        <v>3444.64</v>
      </c>
      <c r="X353" s="188">
        <v>2249.6708532817561</v>
      </c>
      <c r="Y353" s="188">
        <f t="shared" si="67"/>
        <v>2249.6708532817561</v>
      </c>
      <c r="Z353" s="189">
        <v>0</v>
      </c>
      <c r="AA353" s="189">
        <v>0</v>
      </c>
      <c r="AB353" s="189">
        <v>3259.66</v>
      </c>
      <c r="AC353" s="189">
        <v>184.98</v>
      </c>
      <c r="AD353" s="189">
        <v>0</v>
      </c>
      <c r="AE353" s="189">
        <v>0</v>
      </c>
      <c r="AF353" s="189">
        <v>0</v>
      </c>
      <c r="AG353" s="190">
        <v>0</v>
      </c>
      <c r="AH353" s="189">
        <v>0</v>
      </c>
      <c r="AI353" s="189">
        <v>0</v>
      </c>
      <c r="AJ353" s="189">
        <v>0</v>
      </c>
      <c r="AK353" s="189">
        <v>0</v>
      </c>
      <c r="AL353" s="189">
        <v>0</v>
      </c>
      <c r="AM353" s="190">
        <v>0</v>
      </c>
      <c r="AN353" s="189">
        <v>0</v>
      </c>
      <c r="AO353" s="189">
        <v>0</v>
      </c>
      <c r="AP353" s="190">
        <v>0</v>
      </c>
      <c r="AQ353" s="189">
        <v>0</v>
      </c>
      <c r="AR353" s="189">
        <v>0</v>
      </c>
      <c r="AS353" s="189">
        <v>0</v>
      </c>
    </row>
    <row r="354" spans="1:45" s="182" customFormat="1" ht="36" customHeight="1" x14ac:dyDescent="0.25">
      <c r="B354" s="183" t="s">
        <v>797</v>
      </c>
      <c r="C354" s="183"/>
      <c r="D354" s="184" t="s">
        <v>857</v>
      </c>
      <c r="E354" s="184" t="s">
        <v>857</v>
      </c>
      <c r="F354" s="184" t="s">
        <v>857</v>
      </c>
      <c r="G354" s="184" t="s">
        <v>857</v>
      </c>
      <c r="H354" s="184" t="s">
        <v>857</v>
      </c>
      <c r="I354" s="197">
        <f>I355</f>
        <v>846.4</v>
      </c>
      <c r="J354" s="197">
        <f>J355</f>
        <v>794.7</v>
      </c>
      <c r="K354" s="197">
        <f>K355</f>
        <v>794.7</v>
      </c>
      <c r="L354" s="219">
        <f>L355</f>
        <v>26</v>
      </c>
      <c r="M354" s="184" t="s">
        <v>857</v>
      </c>
      <c r="N354" s="184" t="s">
        <v>857</v>
      </c>
      <c r="O354" s="187" t="s">
        <v>857</v>
      </c>
      <c r="P354" s="173">
        <v>1861701.91</v>
      </c>
      <c r="Q354" s="173">
        <v>0</v>
      </c>
      <c r="R354" s="173">
        <v>0</v>
      </c>
      <c r="S354" s="173">
        <v>0</v>
      </c>
      <c r="T354" s="173">
        <v>1861701.91</v>
      </c>
      <c r="U354" s="173">
        <f t="shared" si="59"/>
        <v>2199.5532963137994</v>
      </c>
      <c r="V354" s="173">
        <f>MAX(V355)</f>
        <v>6005.0954631379973</v>
      </c>
      <c r="Z354" s="189"/>
      <c r="AA354" s="189"/>
      <c r="AB354" s="189"/>
      <c r="AC354" s="189"/>
      <c r="AD354" s="189"/>
      <c r="AE354" s="189"/>
      <c r="AF354" s="189"/>
      <c r="AG354" s="189"/>
      <c r="AH354" s="189"/>
      <c r="AI354" s="189"/>
      <c r="AJ354" s="189"/>
      <c r="AK354" s="189"/>
      <c r="AL354" s="189"/>
      <c r="AM354" s="189"/>
      <c r="AN354" s="189"/>
      <c r="AO354" s="189"/>
      <c r="AP354" s="189"/>
      <c r="AQ354" s="189"/>
      <c r="AR354" s="189"/>
      <c r="AS354" s="189"/>
    </row>
    <row r="355" spans="1:45" s="182" customFormat="1" ht="36" customHeight="1" x14ac:dyDescent="0.25">
      <c r="A355" s="182">
        <v>1</v>
      </c>
      <c r="B355" s="221">
        <f>SUBTOTAL(103,$A$16:A355)</f>
        <v>319</v>
      </c>
      <c r="C355" s="183" t="s">
        <v>762</v>
      </c>
      <c r="D355" s="184">
        <v>1981</v>
      </c>
      <c r="E355" s="184"/>
      <c r="F355" s="185" t="s">
        <v>261</v>
      </c>
      <c r="G355" s="184">
        <v>2</v>
      </c>
      <c r="H355" s="184" t="s">
        <v>305</v>
      </c>
      <c r="I355" s="173">
        <v>846.4</v>
      </c>
      <c r="J355" s="173">
        <v>794.7</v>
      </c>
      <c r="K355" s="173">
        <v>794.7</v>
      </c>
      <c r="L355" s="186">
        <v>26</v>
      </c>
      <c r="M355" s="184" t="s">
        <v>259</v>
      </c>
      <c r="N355" s="184" t="s">
        <v>263</v>
      </c>
      <c r="O355" s="187" t="s">
        <v>693</v>
      </c>
      <c r="P355" s="173">
        <v>1861701.91</v>
      </c>
      <c r="Q355" s="173">
        <v>0</v>
      </c>
      <c r="R355" s="173">
        <v>0</v>
      </c>
      <c r="S355" s="173">
        <v>0</v>
      </c>
      <c r="T355" s="173">
        <v>1861701.91</v>
      </c>
      <c r="U355" s="173">
        <f t="shared" si="59"/>
        <v>2199.5532963137994</v>
      </c>
      <c r="V355" s="173">
        <v>6005.0954631379973</v>
      </c>
      <c r="W355" s="188">
        <v>6005.0954631379973</v>
      </c>
      <c r="X355" s="188">
        <v>3805.5421668241979</v>
      </c>
      <c r="Y355" s="188">
        <f>V355-U355</f>
        <v>3805.5421668241979</v>
      </c>
      <c r="Z355" s="189">
        <v>0</v>
      </c>
      <c r="AA355" s="189">
        <v>0</v>
      </c>
      <c r="AB355" s="189">
        <v>0</v>
      </c>
      <c r="AC355" s="189">
        <v>0</v>
      </c>
      <c r="AD355" s="189">
        <v>0</v>
      </c>
      <c r="AE355" s="189">
        <v>0</v>
      </c>
      <c r="AF355" s="189">
        <v>0</v>
      </c>
      <c r="AG355" s="190">
        <v>0</v>
      </c>
      <c r="AH355" s="189">
        <v>570</v>
      </c>
      <c r="AI355" s="190">
        <f>8917.04*AH355/I355</f>
        <v>6005.0954631379973</v>
      </c>
      <c r="AJ355" s="189">
        <v>0</v>
      </c>
      <c r="AK355" s="189">
        <v>0</v>
      </c>
      <c r="AL355" s="189">
        <v>0</v>
      </c>
      <c r="AM355" s="190">
        <v>0</v>
      </c>
      <c r="AN355" s="189">
        <v>0</v>
      </c>
      <c r="AO355" s="189">
        <v>0</v>
      </c>
      <c r="AP355" s="190">
        <v>0</v>
      </c>
      <c r="AQ355" s="189">
        <v>0</v>
      </c>
      <c r="AR355" s="189">
        <v>0</v>
      </c>
      <c r="AS355" s="189">
        <v>0</v>
      </c>
    </row>
    <row r="356" spans="1:45" s="182" customFormat="1" ht="36" customHeight="1" x14ac:dyDescent="0.25">
      <c r="B356" s="183" t="s">
        <v>798</v>
      </c>
      <c r="C356" s="222"/>
      <c r="D356" s="184" t="s">
        <v>857</v>
      </c>
      <c r="E356" s="184" t="s">
        <v>857</v>
      </c>
      <c r="F356" s="184" t="s">
        <v>857</v>
      </c>
      <c r="G356" s="184" t="s">
        <v>857</v>
      </c>
      <c r="H356" s="184" t="s">
        <v>857</v>
      </c>
      <c r="I356" s="197">
        <f>SUM(I357:I373)</f>
        <v>50658.080000000002</v>
      </c>
      <c r="J356" s="197">
        <f>SUM(J357:J373)</f>
        <v>46583.81</v>
      </c>
      <c r="K356" s="197">
        <f>SUM(K357:K373)</f>
        <v>46463.209999999992</v>
      </c>
      <c r="L356" s="219">
        <f>SUM(L357:L373)</f>
        <v>1648</v>
      </c>
      <c r="M356" s="184" t="s">
        <v>857</v>
      </c>
      <c r="N356" s="184" t="s">
        <v>857</v>
      </c>
      <c r="O356" s="187" t="s">
        <v>857</v>
      </c>
      <c r="P356" s="197">
        <v>44398957.329999998</v>
      </c>
      <c r="Q356" s="197">
        <v>0</v>
      </c>
      <c r="R356" s="197">
        <v>0</v>
      </c>
      <c r="S356" s="197">
        <v>0</v>
      </c>
      <c r="T356" s="197">
        <v>44398957.329999998</v>
      </c>
      <c r="U356" s="173">
        <f t="shared" si="59"/>
        <v>876.44374461092877</v>
      </c>
      <c r="V356" s="173">
        <f>MAX(V357:V373)</f>
        <v>9726.5180697563319</v>
      </c>
      <c r="Z356" s="189"/>
      <c r="AA356" s="189"/>
      <c r="AB356" s="189"/>
      <c r="AC356" s="189"/>
      <c r="AD356" s="189"/>
      <c r="AE356" s="189"/>
      <c r="AF356" s="189"/>
      <c r="AG356" s="189"/>
      <c r="AH356" s="189"/>
      <c r="AI356" s="189"/>
      <c r="AJ356" s="189"/>
      <c r="AK356" s="189"/>
      <c r="AL356" s="189"/>
      <c r="AM356" s="189"/>
      <c r="AN356" s="189"/>
      <c r="AO356" s="189"/>
      <c r="AP356" s="189"/>
      <c r="AQ356" s="189"/>
      <c r="AR356" s="189"/>
      <c r="AS356" s="189"/>
    </row>
    <row r="357" spans="1:45" s="182" customFormat="1" ht="36" customHeight="1" x14ac:dyDescent="0.25">
      <c r="A357" s="182">
        <v>1</v>
      </c>
      <c r="B357" s="221">
        <f>SUBTOTAL(103,$A$16:A357)</f>
        <v>320</v>
      </c>
      <c r="C357" s="183" t="s">
        <v>113</v>
      </c>
      <c r="D357" s="184">
        <v>1973</v>
      </c>
      <c r="E357" s="184"/>
      <c r="F357" s="185" t="s">
        <v>261</v>
      </c>
      <c r="G357" s="184">
        <v>2</v>
      </c>
      <c r="H357" s="184" t="s">
        <v>296</v>
      </c>
      <c r="I357" s="173">
        <v>781.06</v>
      </c>
      <c r="J357" s="173">
        <v>721</v>
      </c>
      <c r="K357" s="173">
        <v>721</v>
      </c>
      <c r="L357" s="186">
        <v>38</v>
      </c>
      <c r="M357" s="184" t="s">
        <v>259</v>
      </c>
      <c r="N357" s="184" t="s">
        <v>263</v>
      </c>
      <c r="O357" s="187" t="s">
        <v>277</v>
      </c>
      <c r="P357" s="173">
        <v>54256.44</v>
      </c>
      <c r="Q357" s="173">
        <v>0</v>
      </c>
      <c r="R357" s="173">
        <v>0</v>
      </c>
      <c r="S357" s="173">
        <v>0</v>
      </c>
      <c r="T357" s="173">
        <v>54256.44</v>
      </c>
      <c r="U357" s="173">
        <f t="shared" si="59"/>
        <v>69.465137121347922</v>
      </c>
      <c r="V357" s="173">
        <v>69.465137121347922</v>
      </c>
      <c r="W357" s="188">
        <v>69.465137121347922</v>
      </c>
      <c r="X357" s="188">
        <v>0</v>
      </c>
      <c r="Y357" s="188">
        <f t="shared" ref="Y357:Y373" si="68">V357-U357</f>
        <v>0</v>
      </c>
      <c r="Z357" s="189">
        <v>0</v>
      </c>
      <c r="AA357" s="189">
        <v>0</v>
      </c>
      <c r="AB357" s="189">
        <v>0</v>
      </c>
      <c r="AC357" s="189">
        <v>0</v>
      </c>
      <c r="AD357" s="189">
        <v>0</v>
      </c>
      <c r="AE357" s="189">
        <v>0</v>
      </c>
      <c r="AF357" s="189">
        <v>0</v>
      </c>
      <c r="AG357" s="190">
        <v>0</v>
      </c>
      <c r="AH357" s="189">
        <v>0</v>
      </c>
      <c r="AI357" s="189">
        <v>0</v>
      </c>
      <c r="AJ357" s="189">
        <v>0</v>
      </c>
      <c r="AK357" s="189">
        <v>0</v>
      </c>
      <c r="AL357" s="189">
        <v>0</v>
      </c>
      <c r="AM357" s="190">
        <v>0</v>
      </c>
      <c r="AN357" s="189">
        <v>0</v>
      </c>
      <c r="AO357" s="189">
        <v>0</v>
      </c>
      <c r="AP357" s="190">
        <v>0</v>
      </c>
      <c r="AQ357" s="189">
        <v>0</v>
      </c>
      <c r="AR357" s="189">
        <v>0</v>
      </c>
      <c r="AS357" s="189">
        <v>0</v>
      </c>
    </row>
    <row r="358" spans="1:45" s="182" customFormat="1" ht="36" customHeight="1" x14ac:dyDescent="0.25">
      <c r="A358" s="182">
        <v>1</v>
      </c>
      <c r="B358" s="221">
        <f>SUBTOTAL(103,$A$16:A358)</f>
        <v>321</v>
      </c>
      <c r="C358" s="183" t="s">
        <v>116</v>
      </c>
      <c r="D358" s="184">
        <v>1972</v>
      </c>
      <c r="E358" s="184"/>
      <c r="F358" s="185" t="s">
        <v>261</v>
      </c>
      <c r="G358" s="184">
        <v>2</v>
      </c>
      <c r="H358" s="184" t="s">
        <v>296</v>
      </c>
      <c r="I358" s="173">
        <v>788.14</v>
      </c>
      <c r="J358" s="173">
        <v>731.68</v>
      </c>
      <c r="K358" s="173">
        <v>731.68</v>
      </c>
      <c r="L358" s="186">
        <v>38</v>
      </c>
      <c r="M358" s="184" t="s">
        <v>259</v>
      </c>
      <c r="N358" s="184" t="s">
        <v>263</v>
      </c>
      <c r="O358" s="187" t="s">
        <v>277</v>
      </c>
      <c r="P358" s="173">
        <v>2480548.0700000003</v>
      </c>
      <c r="Q358" s="173">
        <v>0</v>
      </c>
      <c r="R358" s="173">
        <v>0</v>
      </c>
      <c r="S358" s="173">
        <v>0</v>
      </c>
      <c r="T358" s="173">
        <v>2480548.0700000003</v>
      </c>
      <c r="U358" s="173">
        <f t="shared" si="59"/>
        <v>3147.3444692567314</v>
      </c>
      <c r="V358" s="173">
        <v>6980.077978024211</v>
      </c>
      <c r="W358" s="188">
        <v>6980.077978024211</v>
      </c>
      <c r="X358" s="188">
        <v>3832.7335087674796</v>
      </c>
      <c r="Y358" s="188">
        <f t="shared" si="68"/>
        <v>3832.7335087674796</v>
      </c>
      <c r="Z358" s="189">
        <v>0</v>
      </c>
      <c r="AA358" s="189">
        <v>0</v>
      </c>
      <c r="AB358" s="189">
        <v>0</v>
      </c>
      <c r="AC358" s="189">
        <v>0</v>
      </c>
      <c r="AD358" s="189">
        <v>0</v>
      </c>
      <c r="AE358" s="189">
        <v>0</v>
      </c>
      <c r="AF358" s="189">
        <v>0</v>
      </c>
      <c r="AG358" s="190">
        <v>0</v>
      </c>
      <c r="AH358" s="189">
        <v>616.94000000000005</v>
      </c>
      <c r="AI358" s="190">
        <f t="shared" ref="AI358:AI362" si="69">8917.04*AH358/I358</f>
        <v>6980.077978024211</v>
      </c>
      <c r="AJ358" s="189">
        <v>0</v>
      </c>
      <c r="AK358" s="189">
        <v>0</v>
      </c>
      <c r="AL358" s="189">
        <v>0</v>
      </c>
      <c r="AM358" s="190">
        <v>0</v>
      </c>
      <c r="AN358" s="189">
        <v>0</v>
      </c>
      <c r="AO358" s="189">
        <v>0</v>
      </c>
      <c r="AP358" s="190">
        <v>0</v>
      </c>
      <c r="AQ358" s="189">
        <v>0</v>
      </c>
      <c r="AR358" s="189">
        <v>0</v>
      </c>
      <c r="AS358" s="189">
        <v>0</v>
      </c>
    </row>
    <row r="359" spans="1:45" s="182" customFormat="1" ht="36" customHeight="1" x14ac:dyDescent="0.25">
      <c r="A359" s="182">
        <v>1</v>
      </c>
      <c r="B359" s="221">
        <f>SUBTOTAL(103,$A$16:A359)</f>
        <v>322</v>
      </c>
      <c r="C359" s="183" t="s">
        <v>112</v>
      </c>
      <c r="D359" s="184">
        <v>1969</v>
      </c>
      <c r="E359" s="184"/>
      <c r="F359" s="185" t="s">
        <v>261</v>
      </c>
      <c r="G359" s="184">
        <v>2</v>
      </c>
      <c r="H359" s="184" t="s">
        <v>296</v>
      </c>
      <c r="I359" s="173">
        <v>399.42</v>
      </c>
      <c r="J359" s="173">
        <v>370.5</v>
      </c>
      <c r="K359" s="173">
        <v>370.5</v>
      </c>
      <c r="L359" s="186">
        <v>15</v>
      </c>
      <c r="M359" s="184" t="s">
        <v>259</v>
      </c>
      <c r="N359" s="184" t="s">
        <v>263</v>
      </c>
      <c r="O359" s="187" t="s">
        <v>277</v>
      </c>
      <c r="P359" s="173">
        <v>1443898.48</v>
      </c>
      <c r="Q359" s="173">
        <v>0</v>
      </c>
      <c r="R359" s="173">
        <v>0</v>
      </c>
      <c r="S359" s="173">
        <v>0</v>
      </c>
      <c r="T359" s="173">
        <v>1443898.48</v>
      </c>
      <c r="U359" s="173">
        <f t="shared" si="59"/>
        <v>3614.9879325021279</v>
      </c>
      <c r="V359" s="173">
        <v>7599.4201992889693</v>
      </c>
      <c r="W359" s="188">
        <v>7599.4201992889693</v>
      </c>
      <c r="X359" s="188">
        <v>3984.4322667868414</v>
      </c>
      <c r="Y359" s="188">
        <f t="shared" si="68"/>
        <v>3984.4322667868414</v>
      </c>
      <c r="Z359" s="189">
        <v>0</v>
      </c>
      <c r="AA359" s="189">
        <v>0</v>
      </c>
      <c r="AB359" s="189">
        <v>0</v>
      </c>
      <c r="AC359" s="189">
        <v>0</v>
      </c>
      <c r="AD359" s="189">
        <v>0</v>
      </c>
      <c r="AE359" s="189">
        <v>0</v>
      </c>
      <c r="AF359" s="189">
        <v>0</v>
      </c>
      <c r="AG359" s="190">
        <v>0</v>
      </c>
      <c r="AH359" s="189">
        <v>340.4</v>
      </c>
      <c r="AI359" s="190">
        <f t="shared" si="69"/>
        <v>7599.4201992889693</v>
      </c>
      <c r="AJ359" s="189">
        <v>0</v>
      </c>
      <c r="AK359" s="189">
        <v>0</v>
      </c>
      <c r="AL359" s="189">
        <v>0</v>
      </c>
      <c r="AM359" s="190">
        <v>0</v>
      </c>
      <c r="AN359" s="189">
        <v>0</v>
      </c>
      <c r="AO359" s="189">
        <v>0</v>
      </c>
      <c r="AP359" s="190">
        <v>0</v>
      </c>
      <c r="AQ359" s="189">
        <v>0</v>
      </c>
      <c r="AR359" s="189">
        <v>0</v>
      </c>
      <c r="AS359" s="189">
        <v>0</v>
      </c>
    </row>
    <row r="360" spans="1:45" s="182" customFormat="1" ht="36" customHeight="1" x14ac:dyDescent="0.25">
      <c r="A360" s="182">
        <v>1</v>
      </c>
      <c r="B360" s="221">
        <f>SUBTOTAL(103,$A$16:A360)</f>
        <v>323</v>
      </c>
      <c r="C360" s="183" t="s">
        <v>114</v>
      </c>
      <c r="D360" s="184">
        <v>1972</v>
      </c>
      <c r="E360" s="184"/>
      <c r="F360" s="185" t="s">
        <v>280</v>
      </c>
      <c r="G360" s="184">
        <v>5</v>
      </c>
      <c r="H360" s="184" t="s">
        <v>344</v>
      </c>
      <c r="I360" s="173">
        <v>5806.44</v>
      </c>
      <c r="J360" s="173">
        <v>4487.95</v>
      </c>
      <c r="K360" s="173">
        <v>4487.95</v>
      </c>
      <c r="L360" s="186">
        <v>211</v>
      </c>
      <c r="M360" s="184" t="s">
        <v>259</v>
      </c>
      <c r="N360" s="184" t="s">
        <v>263</v>
      </c>
      <c r="O360" s="187" t="s">
        <v>278</v>
      </c>
      <c r="P360" s="173">
        <v>4557103.54</v>
      </c>
      <c r="Q360" s="173">
        <v>0</v>
      </c>
      <c r="R360" s="173">
        <v>0</v>
      </c>
      <c r="S360" s="173">
        <v>0</v>
      </c>
      <c r="T360" s="173">
        <v>4557103.54</v>
      </c>
      <c r="U360" s="173">
        <f t="shared" si="59"/>
        <v>784.83606822769207</v>
      </c>
      <c r="V360" s="173">
        <v>1897.3765198641513</v>
      </c>
      <c r="W360" s="188">
        <v>1897.3765198641513</v>
      </c>
      <c r="X360" s="188">
        <v>1112.5404516364592</v>
      </c>
      <c r="Y360" s="188">
        <f t="shared" si="68"/>
        <v>1112.5404516364592</v>
      </c>
      <c r="Z360" s="189">
        <v>0</v>
      </c>
      <c r="AA360" s="189">
        <v>0</v>
      </c>
      <c r="AB360" s="189">
        <v>0</v>
      </c>
      <c r="AC360" s="189">
        <v>0</v>
      </c>
      <c r="AD360" s="189">
        <v>0</v>
      </c>
      <c r="AE360" s="189">
        <v>0</v>
      </c>
      <c r="AF360" s="189">
        <v>0</v>
      </c>
      <c r="AG360" s="190">
        <v>0</v>
      </c>
      <c r="AH360" s="189">
        <v>1235.5</v>
      </c>
      <c r="AI360" s="190">
        <f t="shared" si="69"/>
        <v>1897.3765198641513</v>
      </c>
      <c r="AJ360" s="189">
        <v>0</v>
      </c>
      <c r="AK360" s="189">
        <v>0</v>
      </c>
      <c r="AL360" s="189">
        <v>0</v>
      </c>
      <c r="AM360" s="190">
        <v>0</v>
      </c>
      <c r="AN360" s="189">
        <v>0</v>
      </c>
      <c r="AO360" s="189">
        <v>0</v>
      </c>
      <c r="AP360" s="190">
        <v>0</v>
      </c>
      <c r="AQ360" s="189">
        <v>0</v>
      </c>
      <c r="AR360" s="189">
        <v>0</v>
      </c>
      <c r="AS360" s="189">
        <v>0</v>
      </c>
    </row>
    <row r="361" spans="1:45" s="182" customFormat="1" ht="36" customHeight="1" x14ac:dyDescent="0.25">
      <c r="A361" s="182">
        <v>1</v>
      </c>
      <c r="B361" s="221">
        <f>SUBTOTAL(103,$A$16:A361)</f>
        <v>324</v>
      </c>
      <c r="C361" s="183" t="s">
        <v>115</v>
      </c>
      <c r="D361" s="184">
        <v>1973</v>
      </c>
      <c r="E361" s="184"/>
      <c r="F361" s="185" t="s">
        <v>280</v>
      </c>
      <c r="G361" s="184">
        <v>5</v>
      </c>
      <c r="H361" s="184" t="s">
        <v>362</v>
      </c>
      <c r="I361" s="173">
        <v>6042.57</v>
      </c>
      <c r="J361" s="173">
        <v>6042.57</v>
      </c>
      <c r="K361" s="173">
        <v>6042.57</v>
      </c>
      <c r="L361" s="186">
        <v>176</v>
      </c>
      <c r="M361" s="184" t="s">
        <v>259</v>
      </c>
      <c r="N361" s="184" t="s">
        <v>263</v>
      </c>
      <c r="O361" s="187" t="s">
        <v>278</v>
      </c>
      <c r="P361" s="173">
        <v>4223582.3699999992</v>
      </c>
      <c r="Q361" s="173">
        <v>0</v>
      </c>
      <c r="R361" s="173">
        <v>0</v>
      </c>
      <c r="S361" s="173">
        <v>0</v>
      </c>
      <c r="T361" s="173">
        <v>4223582.3699999992</v>
      </c>
      <c r="U361" s="173">
        <f t="shared" si="59"/>
        <v>698.97119437590288</v>
      </c>
      <c r="V361" s="173">
        <v>1636.8204964443939</v>
      </c>
      <c r="W361" s="188">
        <v>1636.8204964443939</v>
      </c>
      <c r="X361" s="188">
        <v>937.84930206849106</v>
      </c>
      <c r="Y361" s="188">
        <f t="shared" si="68"/>
        <v>937.84930206849106</v>
      </c>
      <c r="Z361" s="189">
        <v>0</v>
      </c>
      <c r="AA361" s="189">
        <v>0</v>
      </c>
      <c r="AB361" s="189">
        <v>0</v>
      </c>
      <c r="AC361" s="189">
        <v>0</v>
      </c>
      <c r="AD361" s="189">
        <v>0</v>
      </c>
      <c r="AE361" s="189">
        <v>0</v>
      </c>
      <c r="AF361" s="189">
        <v>0</v>
      </c>
      <c r="AG361" s="190">
        <v>0</v>
      </c>
      <c r="AH361" s="189">
        <v>1109.18</v>
      </c>
      <c r="AI361" s="190">
        <f t="shared" si="69"/>
        <v>1636.8204964443939</v>
      </c>
      <c r="AJ361" s="189">
        <v>0</v>
      </c>
      <c r="AK361" s="189">
        <v>0</v>
      </c>
      <c r="AL361" s="189">
        <v>0</v>
      </c>
      <c r="AM361" s="190">
        <v>0</v>
      </c>
      <c r="AN361" s="189">
        <v>0</v>
      </c>
      <c r="AO361" s="189">
        <v>0</v>
      </c>
      <c r="AP361" s="190">
        <v>0</v>
      </c>
      <c r="AQ361" s="189">
        <v>0</v>
      </c>
      <c r="AR361" s="189">
        <v>0</v>
      </c>
      <c r="AS361" s="189">
        <v>0</v>
      </c>
    </row>
    <row r="362" spans="1:45" s="182" customFormat="1" ht="36" customHeight="1" x14ac:dyDescent="0.25">
      <c r="A362" s="182">
        <v>1</v>
      </c>
      <c r="B362" s="221">
        <f>SUBTOTAL(103,$A$16:A362)</f>
        <v>325</v>
      </c>
      <c r="C362" s="183" t="s">
        <v>117</v>
      </c>
      <c r="D362" s="184">
        <v>1973</v>
      </c>
      <c r="E362" s="184"/>
      <c r="F362" s="185" t="s">
        <v>261</v>
      </c>
      <c r="G362" s="184">
        <v>2</v>
      </c>
      <c r="H362" s="184" t="s">
        <v>296</v>
      </c>
      <c r="I362" s="173">
        <v>787.52</v>
      </c>
      <c r="J362" s="173">
        <v>787.52</v>
      </c>
      <c r="K362" s="173">
        <v>787.52</v>
      </c>
      <c r="L362" s="186">
        <v>30</v>
      </c>
      <c r="M362" s="184" t="s">
        <v>259</v>
      </c>
      <c r="N362" s="184" t="s">
        <v>263</v>
      </c>
      <c r="O362" s="187" t="s">
        <v>278</v>
      </c>
      <c r="P362" s="173">
        <v>3024337.71</v>
      </c>
      <c r="Q362" s="173">
        <v>0</v>
      </c>
      <c r="R362" s="173">
        <v>0</v>
      </c>
      <c r="S362" s="173">
        <v>0</v>
      </c>
      <c r="T362" s="173">
        <v>3024337.71</v>
      </c>
      <c r="U362" s="173">
        <f t="shared" si="59"/>
        <v>3840.3313058715971</v>
      </c>
      <c r="V362" s="173">
        <v>7231.8471627387253</v>
      </c>
      <c r="W362" s="188">
        <v>7231.8471627387253</v>
      </c>
      <c r="X362" s="188">
        <v>3391.5158568671282</v>
      </c>
      <c r="Y362" s="188">
        <f t="shared" si="68"/>
        <v>3391.5158568671282</v>
      </c>
      <c r="Z362" s="189">
        <v>0</v>
      </c>
      <c r="AA362" s="189">
        <v>0</v>
      </c>
      <c r="AB362" s="189">
        <v>0</v>
      </c>
      <c r="AC362" s="189">
        <v>0</v>
      </c>
      <c r="AD362" s="189">
        <v>0</v>
      </c>
      <c r="AE362" s="189">
        <v>0</v>
      </c>
      <c r="AF362" s="189">
        <v>0</v>
      </c>
      <c r="AG362" s="190">
        <v>0</v>
      </c>
      <c r="AH362" s="189">
        <v>638.69000000000005</v>
      </c>
      <c r="AI362" s="190">
        <f t="shared" si="69"/>
        <v>7231.8471627387253</v>
      </c>
      <c r="AJ362" s="189">
        <v>0</v>
      </c>
      <c r="AK362" s="189">
        <v>0</v>
      </c>
      <c r="AL362" s="189">
        <v>0</v>
      </c>
      <c r="AM362" s="190">
        <v>0</v>
      </c>
      <c r="AN362" s="189">
        <v>0</v>
      </c>
      <c r="AO362" s="189">
        <v>0</v>
      </c>
      <c r="AP362" s="190">
        <v>0</v>
      </c>
      <c r="AQ362" s="189">
        <v>0</v>
      </c>
      <c r="AR362" s="189">
        <v>0</v>
      </c>
      <c r="AS362" s="189">
        <v>0</v>
      </c>
    </row>
    <row r="363" spans="1:45" s="182" customFormat="1" ht="36" customHeight="1" x14ac:dyDescent="0.25">
      <c r="A363" s="182">
        <v>1</v>
      </c>
      <c r="B363" s="221">
        <f>SUBTOTAL(103,$A$16:A363)</f>
        <v>326</v>
      </c>
      <c r="C363" s="183" t="s">
        <v>1177</v>
      </c>
      <c r="D363" s="184" t="s">
        <v>302</v>
      </c>
      <c r="E363" s="184"/>
      <c r="F363" s="185" t="s">
        <v>261</v>
      </c>
      <c r="G363" s="184" t="s">
        <v>344</v>
      </c>
      <c r="H363" s="184" t="s">
        <v>362</v>
      </c>
      <c r="I363" s="173">
        <v>5104.3599999999997</v>
      </c>
      <c r="J363" s="173">
        <v>5104.3599999999997</v>
      </c>
      <c r="K363" s="173">
        <v>5104.3599999999997</v>
      </c>
      <c r="L363" s="186">
        <v>159</v>
      </c>
      <c r="M363" s="184" t="s">
        <v>259</v>
      </c>
      <c r="N363" s="184" t="s">
        <v>263</v>
      </c>
      <c r="O363" s="187" t="s">
        <v>1262</v>
      </c>
      <c r="P363" s="173">
        <v>5566366.3600000003</v>
      </c>
      <c r="Q363" s="173">
        <v>0</v>
      </c>
      <c r="R363" s="173">
        <v>0</v>
      </c>
      <c r="S363" s="173">
        <v>0</v>
      </c>
      <c r="T363" s="173">
        <v>5566366.3600000003</v>
      </c>
      <c r="U363" s="173">
        <f t="shared" si="59"/>
        <v>1090.5121033782884</v>
      </c>
      <c r="V363" s="173">
        <v>3917.0977407549635</v>
      </c>
      <c r="W363" s="188">
        <v>3917.0977407549635</v>
      </c>
      <c r="X363" s="188">
        <v>2826.5856373766751</v>
      </c>
      <c r="Y363" s="188">
        <f t="shared" si="68"/>
        <v>2826.5856373766751</v>
      </c>
      <c r="Z363" s="189">
        <v>0</v>
      </c>
      <c r="AA363" s="189">
        <v>0</v>
      </c>
      <c r="AB363" s="189">
        <v>0</v>
      </c>
      <c r="AC363" s="189">
        <v>0</v>
      </c>
      <c r="AD363" s="189">
        <v>0</v>
      </c>
      <c r="AE363" s="189">
        <v>0</v>
      </c>
      <c r="AF363" s="189">
        <v>0</v>
      </c>
      <c r="AG363" s="190">
        <v>0</v>
      </c>
      <c r="AH363" s="189">
        <v>0</v>
      </c>
      <c r="AI363" s="189">
        <v>0</v>
      </c>
      <c r="AJ363" s="189">
        <v>0</v>
      </c>
      <c r="AK363" s="189">
        <v>0</v>
      </c>
      <c r="AL363" s="189">
        <v>2836.8</v>
      </c>
      <c r="AM363" s="190">
        <f>7048.18*AL363/I363</f>
        <v>3917.0977407549635</v>
      </c>
      <c r="AN363" s="189">
        <v>0</v>
      </c>
      <c r="AO363" s="189">
        <v>0</v>
      </c>
      <c r="AP363" s="190">
        <v>0</v>
      </c>
      <c r="AQ363" s="189">
        <v>0</v>
      </c>
      <c r="AR363" s="189">
        <v>0</v>
      </c>
      <c r="AS363" s="189">
        <v>0</v>
      </c>
    </row>
    <row r="364" spans="1:45" s="182" customFormat="1" ht="36" customHeight="1" x14ac:dyDescent="0.25">
      <c r="A364" s="182">
        <v>1</v>
      </c>
      <c r="B364" s="221">
        <f>SUBTOTAL(103,$A$16:A364)</f>
        <v>327</v>
      </c>
      <c r="C364" s="183" t="s">
        <v>1178</v>
      </c>
      <c r="D364" s="184">
        <v>1973</v>
      </c>
      <c r="E364" s="184"/>
      <c r="F364" s="185" t="s">
        <v>311</v>
      </c>
      <c r="G364" s="184">
        <v>5</v>
      </c>
      <c r="H364" s="184" t="s">
        <v>362</v>
      </c>
      <c r="I364" s="173">
        <v>6039.17</v>
      </c>
      <c r="J364" s="173">
        <v>6039.17</v>
      </c>
      <c r="K364" s="173">
        <v>6039.17</v>
      </c>
      <c r="L364" s="186">
        <v>184</v>
      </c>
      <c r="M364" s="184" t="s">
        <v>259</v>
      </c>
      <c r="N364" s="184" t="s">
        <v>263</v>
      </c>
      <c r="O364" s="187" t="s">
        <v>1263</v>
      </c>
      <c r="P364" s="173">
        <v>4137160</v>
      </c>
      <c r="Q364" s="173">
        <v>0</v>
      </c>
      <c r="R364" s="173">
        <v>0</v>
      </c>
      <c r="S364" s="173">
        <v>0</v>
      </c>
      <c r="T364" s="173">
        <v>4137160</v>
      </c>
      <c r="U364" s="173">
        <f t="shared" si="59"/>
        <v>685.05440317129671</v>
      </c>
      <c r="V364" s="173">
        <v>1711.8492549141686</v>
      </c>
      <c r="W364" s="188">
        <v>1711.8492549141686</v>
      </c>
      <c r="X364" s="188">
        <v>1026.7948517428717</v>
      </c>
      <c r="Y364" s="188">
        <f t="shared" si="68"/>
        <v>1026.7948517428717</v>
      </c>
      <c r="Z364" s="189">
        <v>0</v>
      </c>
      <c r="AA364" s="189">
        <v>0</v>
      </c>
      <c r="AB364" s="189">
        <v>0</v>
      </c>
      <c r="AC364" s="189">
        <v>0</v>
      </c>
      <c r="AD364" s="189">
        <v>0</v>
      </c>
      <c r="AE364" s="189">
        <v>0</v>
      </c>
      <c r="AF364" s="189">
        <v>0</v>
      </c>
      <c r="AG364" s="190">
        <v>0</v>
      </c>
      <c r="AH364" s="189">
        <v>1159.3699999999999</v>
      </c>
      <c r="AI364" s="190">
        <f t="shared" ref="AI364:AI366" si="70">8917.04*AH364/I364</f>
        <v>1711.8492549141686</v>
      </c>
      <c r="AJ364" s="189">
        <v>0</v>
      </c>
      <c r="AK364" s="189">
        <v>0</v>
      </c>
      <c r="AL364" s="189">
        <v>0</v>
      </c>
      <c r="AM364" s="190">
        <v>0</v>
      </c>
      <c r="AN364" s="189">
        <v>0</v>
      </c>
      <c r="AO364" s="189">
        <v>0</v>
      </c>
      <c r="AP364" s="190">
        <v>0</v>
      </c>
      <c r="AQ364" s="189">
        <v>0</v>
      </c>
      <c r="AR364" s="189">
        <v>0</v>
      </c>
      <c r="AS364" s="189">
        <v>0</v>
      </c>
    </row>
    <row r="365" spans="1:45" s="182" customFormat="1" ht="36" customHeight="1" x14ac:dyDescent="0.25">
      <c r="A365" s="182">
        <v>1</v>
      </c>
      <c r="B365" s="221">
        <f>SUBTOTAL(103,$A$16:A365)</f>
        <v>328</v>
      </c>
      <c r="C365" s="183" t="s">
        <v>1179</v>
      </c>
      <c r="D365" s="184">
        <v>1974</v>
      </c>
      <c r="E365" s="184"/>
      <c r="F365" s="185" t="s">
        <v>280</v>
      </c>
      <c r="G365" s="184">
        <v>5</v>
      </c>
      <c r="H365" s="184" t="s">
        <v>301</v>
      </c>
      <c r="I365" s="173">
        <v>4571.8999999999996</v>
      </c>
      <c r="J365" s="173">
        <v>3098.1</v>
      </c>
      <c r="K365" s="173">
        <v>3098.1</v>
      </c>
      <c r="L365" s="186">
        <v>119</v>
      </c>
      <c r="M365" s="184" t="s">
        <v>259</v>
      </c>
      <c r="N365" s="184" t="s">
        <v>263</v>
      </c>
      <c r="O365" s="187" t="s">
        <v>1284</v>
      </c>
      <c r="P365" s="173">
        <v>2786718.1</v>
      </c>
      <c r="Q365" s="173">
        <v>0</v>
      </c>
      <c r="R365" s="173">
        <v>0</v>
      </c>
      <c r="S365" s="173">
        <v>0</v>
      </c>
      <c r="T365" s="173">
        <v>2786718.1</v>
      </c>
      <c r="U365" s="173">
        <f t="shared" si="59"/>
        <v>609.53172641571348</v>
      </c>
      <c r="V365" s="173">
        <v>1492.0570441173256</v>
      </c>
      <c r="W365" s="188">
        <v>1492.0570441173256</v>
      </c>
      <c r="X365" s="188">
        <v>882.52531770161215</v>
      </c>
      <c r="Y365" s="188">
        <f t="shared" si="68"/>
        <v>882.52531770161215</v>
      </c>
      <c r="Z365" s="189">
        <v>0</v>
      </c>
      <c r="AA365" s="189">
        <v>0</v>
      </c>
      <c r="AB365" s="189">
        <v>0</v>
      </c>
      <c r="AC365" s="189">
        <v>0</v>
      </c>
      <c r="AD365" s="189">
        <v>0</v>
      </c>
      <c r="AE365" s="189">
        <v>0</v>
      </c>
      <c r="AF365" s="189">
        <v>0</v>
      </c>
      <c r="AG365" s="190">
        <v>0</v>
      </c>
      <c r="AH365" s="189">
        <v>765</v>
      </c>
      <c r="AI365" s="190">
        <f t="shared" si="70"/>
        <v>1492.0570441173256</v>
      </c>
      <c r="AJ365" s="189">
        <v>0</v>
      </c>
      <c r="AK365" s="189">
        <v>0</v>
      </c>
      <c r="AL365" s="189">
        <v>0</v>
      </c>
      <c r="AM365" s="190">
        <v>0</v>
      </c>
      <c r="AN365" s="189">
        <v>0</v>
      </c>
      <c r="AO365" s="189">
        <v>0</v>
      </c>
      <c r="AP365" s="190">
        <v>0</v>
      </c>
      <c r="AQ365" s="189">
        <v>0</v>
      </c>
      <c r="AR365" s="189">
        <v>0</v>
      </c>
      <c r="AS365" s="189">
        <v>0</v>
      </c>
    </row>
    <row r="366" spans="1:45" s="182" customFormat="1" ht="36" customHeight="1" x14ac:dyDescent="0.25">
      <c r="A366" s="182">
        <v>1</v>
      </c>
      <c r="B366" s="221">
        <f>SUBTOTAL(103,$A$16:A366)</f>
        <v>329</v>
      </c>
      <c r="C366" s="183" t="s">
        <v>1180</v>
      </c>
      <c r="D366" s="184">
        <v>1966</v>
      </c>
      <c r="E366" s="184"/>
      <c r="F366" s="185" t="s">
        <v>280</v>
      </c>
      <c r="G366" s="184">
        <v>2</v>
      </c>
      <c r="H366" s="184" t="s">
        <v>305</v>
      </c>
      <c r="I366" s="173">
        <v>418.6</v>
      </c>
      <c r="J366" s="173">
        <v>418.6</v>
      </c>
      <c r="K366" s="173">
        <v>418.6</v>
      </c>
      <c r="L366" s="186">
        <v>29</v>
      </c>
      <c r="M366" s="184" t="s">
        <v>259</v>
      </c>
      <c r="N366" s="184" t="s">
        <v>263</v>
      </c>
      <c r="O366" s="187" t="s">
        <v>1284</v>
      </c>
      <c r="P366" s="173">
        <v>1749750.39</v>
      </c>
      <c r="Q366" s="173">
        <v>0</v>
      </c>
      <c r="R366" s="173">
        <v>0</v>
      </c>
      <c r="S366" s="173">
        <v>0</v>
      </c>
      <c r="T366" s="173">
        <v>1749750.39</v>
      </c>
      <c r="U366" s="173">
        <f t="shared" si="59"/>
        <v>4180.0057095078828</v>
      </c>
      <c r="V366" s="173">
        <v>9726.5180697563319</v>
      </c>
      <c r="W366" s="188">
        <v>9726.5180697563319</v>
      </c>
      <c r="X366" s="188">
        <v>5546.5123602484491</v>
      </c>
      <c r="Y366" s="188">
        <f t="shared" si="68"/>
        <v>5546.5123602484491</v>
      </c>
      <c r="Z366" s="189">
        <v>0</v>
      </c>
      <c r="AA366" s="189">
        <v>0</v>
      </c>
      <c r="AB366" s="189">
        <v>0</v>
      </c>
      <c r="AC366" s="189">
        <v>0</v>
      </c>
      <c r="AD366" s="189">
        <v>0</v>
      </c>
      <c r="AE366" s="189">
        <v>0</v>
      </c>
      <c r="AF366" s="189">
        <v>0</v>
      </c>
      <c r="AG366" s="190">
        <v>0</v>
      </c>
      <c r="AH366" s="189">
        <v>456.6</v>
      </c>
      <c r="AI366" s="190">
        <f t="shared" si="70"/>
        <v>9726.5180697563319</v>
      </c>
      <c r="AJ366" s="189">
        <v>0</v>
      </c>
      <c r="AK366" s="189">
        <v>0</v>
      </c>
      <c r="AL366" s="189">
        <v>0</v>
      </c>
      <c r="AM366" s="190">
        <v>0</v>
      </c>
      <c r="AN366" s="189">
        <v>0</v>
      </c>
      <c r="AO366" s="189">
        <v>0</v>
      </c>
      <c r="AP366" s="190">
        <v>0</v>
      </c>
      <c r="AQ366" s="189">
        <v>0</v>
      </c>
      <c r="AR366" s="189">
        <v>0</v>
      </c>
      <c r="AS366" s="189">
        <v>0</v>
      </c>
    </row>
    <row r="367" spans="1:45" s="182" customFormat="1" ht="36" customHeight="1" x14ac:dyDescent="0.25">
      <c r="A367" s="182">
        <v>1</v>
      </c>
      <c r="B367" s="221">
        <f>SUBTOTAL(103,$A$16:A367)</f>
        <v>330</v>
      </c>
      <c r="C367" s="183" t="s">
        <v>1181</v>
      </c>
      <c r="D367" s="184">
        <v>1987</v>
      </c>
      <c r="E367" s="184"/>
      <c r="F367" s="185" t="s">
        <v>261</v>
      </c>
      <c r="G367" s="184">
        <v>2</v>
      </c>
      <c r="H367" s="184" t="s">
        <v>305</v>
      </c>
      <c r="I367" s="173">
        <v>1448.2</v>
      </c>
      <c r="J367" s="173">
        <v>1448.2</v>
      </c>
      <c r="K367" s="173">
        <v>1448.2</v>
      </c>
      <c r="L367" s="186">
        <v>53</v>
      </c>
      <c r="M367" s="184" t="s">
        <v>259</v>
      </c>
      <c r="N367" s="184" t="s">
        <v>263</v>
      </c>
      <c r="O367" s="187" t="s">
        <v>1285</v>
      </c>
      <c r="P367" s="173">
        <v>119132.15</v>
      </c>
      <c r="Q367" s="173">
        <v>0</v>
      </c>
      <c r="R367" s="173">
        <v>0</v>
      </c>
      <c r="S367" s="173">
        <v>0</v>
      </c>
      <c r="T367" s="173">
        <v>119132.15</v>
      </c>
      <c r="U367" s="173">
        <f t="shared" si="59"/>
        <v>82.262222068775031</v>
      </c>
      <c r="V367" s="173">
        <v>113.09</v>
      </c>
      <c r="W367" s="188">
        <v>113.09</v>
      </c>
      <c r="X367" s="188">
        <v>30.827777931224972</v>
      </c>
      <c r="Y367" s="188">
        <f t="shared" si="68"/>
        <v>30.827777931224972</v>
      </c>
      <c r="Z367" s="189">
        <v>113.09</v>
      </c>
      <c r="AA367" s="189">
        <v>0</v>
      </c>
      <c r="AB367" s="189">
        <v>0</v>
      </c>
      <c r="AC367" s="189">
        <v>0</v>
      </c>
      <c r="AD367" s="189">
        <v>0</v>
      </c>
      <c r="AE367" s="189">
        <v>0</v>
      </c>
      <c r="AF367" s="189">
        <v>0</v>
      </c>
      <c r="AG367" s="190">
        <v>0</v>
      </c>
      <c r="AH367" s="189">
        <v>0</v>
      </c>
      <c r="AI367" s="189">
        <v>0</v>
      </c>
      <c r="AJ367" s="189">
        <v>0</v>
      </c>
      <c r="AK367" s="189">
        <v>0</v>
      </c>
      <c r="AL367" s="189">
        <v>0</v>
      </c>
      <c r="AM367" s="190">
        <v>0</v>
      </c>
      <c r="AN367" s="189">
        <v>0</v>
      </c>
      <c r="AO367" s="189">
        <v>0</v>
      </c>
      <c r="AP367" s="190">
        <v>0</v>
      </c>
      <c r="AQ367" s="189">
        <v>0</v>
      </c>
      <c r="AR367" s="189">
        <v>0</v>
      </c>
      <c r="AS367" s="189">
        <v>0</v>
      </c>
    </row>
    <row r="368" spans="1:45" s="182" customFormat="1" ht="36" customHeight="1" x14ac:dyDescent="0.25">
      <c r="A368" s="182">
        <v>1</v>
      </c>
      <c r="B368" s="221">
        <f>SUBTOTAL(103,$A$16:A368)</f>
        <v>331</v>
      </c>
      <c r="C368" s="183" t="s">
        <v>1182</v>
      </c>
      <c r="D368" s="184">
        <v>1978</v>
      </c>
      <c r="E368" s="184"/>
      <c r="F368" s="185" t="s">
        <v>311</v>
      </c>
      <c r="G368" s="184">
        <v>5</v>
      </c>
      <c r="H368" s="184" t="s">
        <v>2184</v>
      </c>
      <c r="I368" s="173">
        <v>7971.79</v>
      </c>
      <c r="J368" s="173">
        <v>7971.79</v>
      </c>
      <c r="K368" s="173">
        <v>7971.79</v>
      </c>
      <c r="L368" s="186">
        <v>264</v>
      </c>
      <c r="M368" s="184" t="s">
        <v>259</v>
      </c>
      <c r="N368" s="184" t="s">
        <v>263</v>
      </c>
      <c r="O368" s="187" t="s">
        <v>1285</v>
      </c>
      <c r="P368" s="173">
        <v>6270786.4399999995</v>
      </c>
      <c r="Q368" s="173">
        <v>0</v>
      </c>
      <c r="R368" s="173">
        <v>0</v>
      </c>
      <c r="S368" s="173">
        <v>0</v>
      </c>
      <c r="T368" s="173">
        <v>6270786.4399999995</v>
      </c>
      <c r="U368" s="173">
        <f t="shared" si="59"/>
        <v>786.6221312904629</v>
      </c>
      <c r="V368" s="173">
        <v>1714.349455366988</v>
      </c>
      <c r="W368" s="188">
        <v>1714.349455366988</v>
      </c>
      <c r="X368" s="188">
        <v>927.72732407652506</v>
      </c>
      <c r="Y368" s="188">
        <f t="shared" si="68"/>
        <v>927.72732407652506</v>
      </c>
      <c r="Z368" s="189">
        <v>0</v>
      </c>
      <c r="AA368" s="189">
        <v>0</v>
      </c>
      <c r="AB368" s="189">
        <v>0</v>
      </c>
      <c r="AC368" s="189">
        <v>0</v>
      </c>
      <c r="AD368" s="189">
        <v>0</v>
      </c>
      <c r="AE368" s="189">
        <v>0</v>
      </c>
      <c r="AF368" s="189">
        <v>0</v>
      </c>
      <c r="AG368" s="190">
        <v>0</v>
      </c>
      <c r="AH368" s="189">
        <v>1532.62</v>
      </c>
      <c r="AI368" s="190">
        <f t="shared" ref="AI368:AI370" si="71">8917.04*AH368/I368</f>
        <v>1714.349455366988</v>
      </c>
      <c r="AJ368" s="189">
        <v>0</v>
      </c>
      <c r="AK368" s="189">
        <v>0</v>
      </c>
      <c r="AL368" s="189">
        <v>0</v>
      </c>
      <c r="AM368" s="190">
        <v>0</v>
      </c>
      <c r="AN368" s="189">
        <v>0</v>
      </c>
      <c r="AO368" s="189">
        <v>0</v>
      </c>
      <c r="AP368" s="190">
        <v>0</v>
      </c>
      <c r="AQ368" s="189">
        <v>0</v>
      </c>
      <c r="AR368" s="189">
        <v>0</v>
      </c>
      <c r="AS368" s="189">
        <v>0</v>
      </c>
    </row>
    <row r="369" spans="1:45" s="182" customFormat="1" ht="36" customHeight="1" x14ac:dyDescent="0.25">
      <c r="A369" s="182">
        <v>1</v>
      </c>
      <c r="B369" s="221">
        <f>SUBTOTAL(103,$A$16:A369)</f>
        <v>332</v>
      </c>
      <c r="C369" s="183" t="s">
        <v>1507</v>
      </c>
      <c r="D369" s="184">
        <v>1977</v>
      </c>
      <c r="E369" s="184"/>
      <c r="F369" s="185" t="s">
        <v>1524</v>
      </c>
      <c r="G369" s="184">
        <v>2</v>
      </c>
      <c r="H369" s="184" t="s">
        <v>305</v>
      </c>
      <c r="I369" s="173">
        <v>982.4</v>
      </c>
      <c r="J369" s="173">
        <v>564.1</v>
      </c>
      <c r="K369" s="173">
        <v>564.1</v>
      </c>
      <c r="L369" s="186">
        <v>46</v>
      </c>
      <c r="M369" s="184" t="s">
        <v>259</v>
      </c>
      <c r="N369" s="184" t="s">
        <v>263</v>
      </c>
      <c r="O369" s="187" t="s">
        <v>1530</v>
      </c>
      <c r="P369" s="173">
        <v>3749769.7199999997</v>
      </c>
      <c r="Q369" s="173">
        <v>0</v>
      </c>
      <c r="R369" s="173">
        <v>0</v>
      </c>
      <c r="S369" s="173">
        <v>0</v>
      </c>
      <c r="T369" s="173">
        <v>3749769.7199999997</v>
      </c>
      <c r="U369" s="173">
        <f t="shared" si="59"/>
        <v>3816.9480048859932</v>
      </c>
      <c r="V369" s="173">
        <v>8251.4388770358328</v>
      </c>
      <c r="W369" s="188">
        <v>8251.4388770358328</v>
      </c>
      <c r="X369" s="188">
        <v>4434.4908721498396</v>
      </c>
      <c r="Y369" s="188">
        <f t="shared" si="68"/>
        <v>4434.4908721498396</v>
      </c>
      <c r="Z369" s="189">
        <v>0</v>
      </c>
      <c r="AA369" s="189">
        <v>0</v>
      </c>
      <c r="AB369" s="189">
        <v>0</v>
      </c>
      <c r="AC369" s="189">
        <v>0</v>
      </c>
      <c r="AD369" s="189">
        <v>0</v>
      </c>
      <c r="AE369" s="189">
        <v>0</v>
      </c>
      <c r="AF369" s="189">
        <v>0</v>
      </c>
      <c r="AG369" s="190">
        <v>0</v>
      </c>
      <c r="AH369" s="189">
        <v>909.07</v>
      </c>
      <c r="AI369" s="190">
        <f t="shared" si="71"/>
        <v>8251.4388770358328</v>
      </c>
      <c r="AJ369" s="189">
        <v>0</v>
      </c>
      <c r="AK369" s="189">
        <v>0</v>
      </c>
      <c r="AL369" s="189">
        <v>0</v>
      </c>
      <c r="AM369" s="190">
        <v>0</v>
      </c>
      <c r="AN369" s="189">
        <v>0</v>
      </c>
      <c r="AO369" s="189">
        <v>0</v>
      </c>
      <c r="AP369" s="190">
        <v>0</v>
      </c>
      <c r="AQ369" s="189">
        <v>0</v>
      </c>
      <c r="AR369" s="189">
        <v>0</v>
      </c>
      <c r="AS369" s="189">
        <v>0</v>
      </c>
    </row>
    <row r="370" spans="1:45" s="182" customFormat="1" ht="36" customHeight="1" x14ac:dyDescent="0.25">
      <c r="A370" s="182">
        <v>1</v>
      </c>
      <c r="B370" s="221">
        <f>SUBTOTAL(103,$A$16:A370)</f>
        <v>333</v>
      </c>
      <c r="C370" s="183" t="s">
        <v>133</v>
      </c>
      <c r="D370" s="184">
        <v>1976</v>
      </c>
      <c r="E370" s="184"/>
      <c r="F370" s="185" t="s">
        <v>280</v>
      </c>
      <c r="G370" s="184">
        <v>5</v>
      </c>
      <c r="H370" s="184" t="s">
        <v>362</v>
      </c>
      <c r="I370" s="173">
        <v>6117.57</v>
      </c>
      <c r="J370" s="173">
        <v>6117.57</v>
      </c>
      <c r="K370" s="173">
        <v>6117.57</v>
      </c>
      <c r="L370" s="186">
        <v>166</v>
      </c>
      <c r="M370" s="184" t="s">
        <v>259</v>
      </c>
      <c r="N370" s="184" t="s">
        <v>263</v>
      </c>
      <c r="O370" s="187" t="s">
        <v>278</v>
      </c>
      <c r="P370" s="173">
        <v>3929633.31</v>
      </c>
      <c r="Q370" s="173">
        <v>0</v>
      </c>
      <c r="R370" s="173">
        <v>0</v>
      </c>
      <c r="S370" s="173">
        <v>0</v>
      </c>
      <c r="T370" s="173">
        <v>3929633.31</v>
      </c>
      <c r="U370" s="173">
        <f t="shared" si="59"/>
        <v>642.35199760689295</v>
      </c>
      <c r="V370" s="173">
        <v>1618.56089211893</v>
      </c>
      <c r="W370" s="188">
        <v>1618.56089211893</v>
      </c>
      <c r="X370" s="188">
        <v>976.20889451203709</v>
      </c>
      <c r="Y370" s="188">
        <f t="shared" si="68"/>
        <v>976.20889451203709</v>
      </c>
      <c r="Z370" s="189">
        <v>0</v>
      </c>
      <c r="AA370" s="189">
        <v>0</v>
      </c>
      <c r="AB370" s="189">
        <v>0</v>
      </c>
      <c r="AC370" s="189">
        <v>0</v>
      </c>
      <c r="AD370" s="189">
        <v>0</v>
      </c>
      <c r="AE370" s="189">
        <v>0</v>
      </c>
      <c r="AF370" s="189">
        <v>0</v>
      </c>
      <c r="AG370" s="190">
        <v>0</v>
      </c>
      <c r="AH370" s="189">
        <v>1110.42</v>
      </c>
      <c r="AI370" s="190">
        <f t="shared" si="71"/>
        <v>1618.56089211893</v>
      </c>
      <c r="AJ370" s="189">
        <v>0</v>
      </c>
      <c r="AK370" s="189">
        <v>0</v>
      </c>
      <c r="AL370" s="189">
        <v>0</v>
      </c>
      <c r="AM370" s="190">
        <v>0</v>
      </c>
      <c r="AN370" s="189">
        <v>0</v>
      </c>
      <c r="AO370" s="189">
        <v>0</v>
      </c>
      <c r="AP370" s="190">
        <v>0</v>
      </c>
      <c r="AQ370" s="189">
        <v>0</v>
      </c>
      <c r="AR370" s="189">
        <v>0</v>
      </c>
      <c r="AS370" s="189">
        <v>0</v>
      </c>
    </row>
    <row r="371" spans="1:45" s="182" customFormat="1" ht="36" customHeight="1" x14ac:dyDescent="0.25">
      <c r="A371" s="182">
        <v>1</v>
      </c>
      <c r="B371" s="221">
        <f>SUBTOTAL(103,$A$16:A371)</f>
        <v>334</v>
      </c>
      <c r="C371" s="183" t="s">
        <v>126</v>
      </c>
      <c r="D371" s="184">
        <v>1983</v>
      </c>
      <c r="E371" s="184"/>
      <c r="F371" s="185" t="s">
        <v>261</v>
      </c>
      <c r="G371" s="184">
        <v>2</v>
      </c>
      <c r="H371" s="184" t="s">
        <v>305</v>
      </c>
      <c r="I371" s="197">
        <v>1039.7</v>
      </c>
      <c r="J371" s="197">
        <v>968.1</v>
      </c>
      <c r="K371" s="197">
        <v>908.6</v>
      </c>
      <c r="L371" s="186">
        <v>39</v>
      </c>
      <c r="M371" s="184" t="s">
        <v>259</v>
      </c>
      <c r="N371" s="184" t="s">
        <v>263</v>
      </c>
      <c r="O371" s="187" t="s">
        <v>277</v>
      </c>
      <c r="P371" s="173">
        <v>108615.8</v>
      </c>
      <c r="Q371" s="173">
        <v>0</v>
      </c>
      <c r="R371" s="173">
        <v>0</v>
      </c>
      <c r="S371" s="173">
        <v>0</v>
      </c>
      <c r="T371" s="173">
        <v>108615.8</v>
      </c>
      <c r="U371" s="173">
        <f t="shared" si="59"/>
        <v>104.4684043474079</v>
      </c>
      <c r="V371" s="173">
        <v>104.4684043474079</v>
      </c>
      <c r="W371" s="188">
        <v>104.4684043474079</v>
      </c>
      <c r="X371" s="188">
        <v>0</v>
      </c>
      <c r="Y371" s="188">
        <f t="shared" si="68"/>
        <v>0</v>
      </c>
      <c r="Z371" s="189">
        <v>0</v>
      </c>
      <c r="AA371" s="189">
        <v>0</v>
      </c>
      <c r="AB371" s="189">
        <v>0</v>
      </c>
      <c r="AC371" s="189">
        <v>0</v>
      </c>
      <c r="AD371" s="189">
        <v>0</v>
      </c>
      <c r="AE371" s="189">
        <v>0</v>
      </c>
      <c r="AF371" s="189">
        <v>0</v>
      </c>
      <c r="AG371" s="190">
        <v>0</v>
      </c>
      <c r="AH371" s="189">
        <v>0</v>
      </c>
      <c r="AI371" s="189">
        <v>0</v>
      </c>
      <c r="AJ371" s="189">
        <v>0</v>
      </c>
      <c r="AK371" s="189">
        <v>0</v>
      </c>
      <c r="AL371" s="189">
        <v>0</v>
      </c>
      <c r="AM371" s="190">
        <v>0</v>
      </c>
      <c r="AN371" s="189">
        <v>0</v>
      </c>
      <c r="AO371" s="189">
        <v>0</v>
      </c>
      <c r="AP371" s="190">
        <v>0</v>
      </c>
      <c r="AQ371" s="189">
        <v>0</v>
      </c>
      <c r="AR371" s="189">
        <v>0</v>
      </c>
      <c r="AS371" s="189">
        <v>0</v>
      </c>
    </row>
    <row r="372" spans="1:45" s="182" customFormat="1" ht="36" customHeight="1" x14ac:dyDescent="0.25">
      <c r="A372" s="182">
        <v>1</v>
      </c>
      <c r="B372" s="221">
        <f>SUBTOTAL(103,$A$16:A372)</f>
        <v>335</v>
      </c>
      <c r="C372" s="183" t="s">
        <v>124</v>
      </c>
      <c r="D372" s="184">
        <v>1981</v>
      </c>
      <c r="E372" s="184"/>
      <c r="F372" s="185" t="s">
        <v>261</v>
      </c>
      <c r="G372" s="184">
        <v>2</v>
      </c>
      <c r="H372" s="184" t="s">
        <v>305</v>
      </c>
      <c r="I372" s="197">
        <v>1572.8</v>
      </c>
      <c r="J372" s="197">
        <v>986.3</v>
      </c>
      <c r="K372" s="197">
        <v>925.2</v>
      </c>
      <c r="L372" s="186">
        <v>49</v>
      </c>
      <c r="M372" s="184" t="s">
        <v>259</v>
      </c>
      <c r="N372" s="184" t="s">
        <v>263</v>
      </c>
      <c r="O372" s="187" t="s">
        <v>277</v>
      </c>
      <c r="P372" s="173">
        <v>108130.57</v>
      </c>
      <c r="Q372" s="173">
        <v>0</v>
      </c>
      <c r="R372" s="173">
        <v>0</v>
      </c>
      <c r="S372" s="173">
        <v>0</v>
      </c>
      <c r="T372" s="173">
        <v>108130.57</v>
      </c>
      <c r="U372" s="173">
        <f t="shared" si="59"/>
        <v>68.750362410986781</v>
      </c>
      <c r="V372" s="173">
        <v>68.750362410986781</v>
      </c>
      <c r="W372" s="188">
        <v>68.750362410986781</v>
      </c>
      <c r="X372" s="188">
        <v>0</v>
      </c>
      <c r="Y372" s="188">
        <f t="shared" si="68"/>
        <v>0</v>
      </c>
      <c r="Z372" s="189">
        <v>0</v>
      </c>
      <c r="AA372" s="189">
        <v>0</v>
      </c>
      <c r="AB372" s="189">
        <v>0</v>
      </c>
      <c r="AC372" s="189">
        <v>0</v>
      </c>
      <c r="AD372" s="189">
        <v>0</v>
      </c>
      <c r="AE372" s="189">
        <v>0</v>
      </c>
      <c r="AF372" s="189">
        <v>0</v>
      </c>
      <c r="AG372" s="190">
        <v>0</v>
      </c>
      <c r="AH372" s="189">
        <v>0</v>
      </c>
      <c r="AI372" s="189">
        <v>0</v>
      </c>
      <c r="AJ372" s="189">
        <v>0</v>
      </c>
      <c r="AK372" s="189">
        <v>0</v>
      </c>
      <c r="AL372" s="189">
        <v>0</v>
      </c>
      <c r="AM372" s="190">
        <v>0</v>
      </c>
      <c r="AN372" s="189">
        <v>0</v>
      </c>
      <c r="AO372" s="189">
        <v>0</v>
      </c>
      <c r="AP372" s="190">
        <v>0</v>
      </c>
      <c r="AQ372" s="189">
        <v>0</v>
      </c>
      <c r="AR372" s="189">
        <v>0</v>
      </c>
      <c r="AS372" s="189">
        <v>0</v>
      </c>
    </row>
    <row r="373" spans="1:45" s="182" customFormat="1" ht="36" customHeight="1" x14ac:dyDescent="0.25">
      <c r="A373" s="182">
        <v>1</v>
      </c>
      <c r="B373" s="221">
        <f>SUBTOTAL(103,$A$16:A373)</f>
        <v>336</v>
      </c>
      <c r="C373" s="183" t="s">
        <v>127</v>
      </c>
      <c r="D373" s="184">
        <v>1975</v>
      </c>
      <c r="E373" s="184"/>
      <c r="F373" s="185" t="s">
        <v>261</v>
      </c>
      <c r="G373" s="184">
        <v>2</v>
      </c>
      <c r="H373" s="184" t="s">
        <v>305</v>
      </c>
      <c r="I373" s="197">
        <v>786.44</v>
      </c>
      <c r="J373" s="197">
        <v>726.3</v>
      </c>
      <c r="K373" s="197">
        <v>726.3</v>
      </c>
      <c r="L373" s="186">
        <v>32</v>
      </c>
      <c r="M373" s="184" t="s">
        <v>259</v>
      </c>
      <c r="N373" s="184" t="s">
        <v>263</v>
      </c>
      <c r="O373" s="187" t="s">
        <v>277</v>
      </c>
      <c r="P373" s="173">
        <v>89167.88</v>
      </c>
      <c r="Q373" s="173">
        <v>0</v>
      </c>
      <c r="R373" s="173">
        <v>0</v>
      </c>
      <c r="S373" s="173">
        <v>0</v>
      </c>
      <c r="T373" s="173">
        <v>89167.88</v>
      </c>
      <c r="U373" s="173">
        <f t="shared" si="59"/>
        <v>113.38166929454249</v>
      </c>
      <c r="V373" s="173">
        <v>113.38166929454249</v>
      </c>
      <c r="W373" s="188">
        <v>113.38166929454249</v>
      </c>
      <c r="X373" s="188">
        <v>0</v>
      </c>
      <c r="Y373" s="188">
        <f t="shared" si="68"/>
        <v>0</v>
      </c>
      <c r="Z373" s="189">
        <v>0</v>
      </c>
      <c r="AA373" s="189">
        <v>0</v>
      </c>
      <c r="AB373" s="189">
        <v>0</v>
      </c>
      <c r="AC373" s="189">
        <v>0</v>
      </c>
      <c r="AD373" s="189">
        <v>0</v>
      </c>
      <c r="AE373" s="189">
        <v>0</v>
      </c>
      <c r="AF373" s="189">
        <v>0</v>
      </c>
      <c r="AG373" s="190">
        <v>0</v>
      </c>
      <c r="AH373" s="189">
        <v>0</v>
      </c>
      <c r="AI373" s="189">
        <v>0</v>
      </c>
      <c r="AJ373" s="189">
        <v>0</v>
      </c>
      <c r="AK373" s="189">
        <v>0</v>
      </c>
      <c r="AL373" s="189">
        <v>0</v>
      </c>
      <c r="AM373" s="190">
        <v>0</v>
      </c>
      <c r="AN373" s="189">
        <v>0</v>
      </c>
      <c r="AO373" s="189">
        <v>0</v>
      </c>
      <c r="AP373" s="190">
        <v>0</v>
      </c>
      <c r="AQ373" s="189">
        <v>0</v>
      </c>
      <c r="AR373" s="189">
        <v>0</v>
      </c>
      <c r="AS373" s="189">
        <v>0</v>
      </c>
    </row>
    <row r="374" spans="1:45" s="182" customFormat="1" ht="36" customHeight="1" x14ac:dyDescent="0.25">
      <c r="B374" s="183" t="s">
        <v>799</v>
      </c>
      <c r="C374" s="183"/>
      <c r="D374" s="184" t="s">
        <v>857</v>
      </c>
      <c r="E374" s="184" t="s">
        <v>857</v>
      </c>
      <c r="F374" s="184" t="s">
        <v>857</v>
      </c>
      <c r="G374" s="184" t="s">
        <v>857</v>
      </c>
      <c r="H374" s="184" t="s">
        <v>857</v>
      </c>
      <c r="I374" s="197">
        <f>SUM(I375:I376)</f>
        <v>2529.2999999999997</v>
      </c>
      <c r="J374" s="197">
        <f>SUM(J375:J376)</f>
        <v>2222.2999999999997</v>
      </c>
      <c r="K374" s="197">
        <f>SUM(K375:K376)</f>
        <v>2222.2999999999997</v>
      </c>
      <c r="L374" s="219">
        <f>SUM(L375:L376)</f>
        <v>106</v>
      </c>
      <c r="M374" s="184" t="s">
        <v>857</v>
      </c>
      <c r="N374" s="184" t="s">
        <v>857</v>
      </c>
      <c r="O374" s="187" t="s">
        <v>857</v>
      </c>
      <c r="P374" s="173">
        <v>2076549.34</v>
      </c>
      <c r="Q374" s="173">
        <v>0</v>
      </c>
      <c r="R374" s="173">
        <v>0</v>
      </c>
      <c r="S374" s="173">
        <v>0</v>
      </c>
      <c r="T374" s="173">
        <v>2076549.34</v>
      </c>
      <c r="U374" s="173">
        <f t="shared" si="59"/>
        <v>820.99764361681105</v>
      </c>
      <c r="V374" s="173">
        <f>MAX(V375:V376)</f>
        <v>2272.586780829703</v>
      </c>
      <c r="Z374" s="189"/>
      <c r="AA374" s="189"/>
      <c r="AB374" s="189"/>
      <c r="AC374" s="189"/>
      <c r="AD374" s="189"/>
      <c r="AE374" s="189"/>
      <c r="AF374" s="189"/>
      <c r="AG374" s="189"/>
      <c r="AH374" s="189"/>
      <c r="AI374" s="189"/>
      <c r="AJ374" s="189"/>
      <c r="AK374" s="189"/>
      <c r="AL374" s="189"/>
      <c r="AM374" s="189"/>
      <c r="AN374" s="189"/>
      <c r="AO374" s="189"/>
      <c r="AP374" s="189"/>
      <c r="AQ374" s="189"/>
      <c r="AR374" s="189"/>
      <c r="AS374" s="189"/>
    </row>
    <row r="375" spans="1:45" s="182" customFormat="1" ht="36" customHeight="1" x14ac:dyDescent="0.25">
      <c r="A375" s="182">
        <v>1</v>
      </c>
      <c r="B375" s="221">
        <f>SUBTOTAL(103,$A$16:A375)</f>
        <v>337</v>
      </c>
      <c r="C375" s="183" t="s">
        <v>118</v>
      </c>
      <c r="D375" s="184">
        <v>1984</v>
      </c>
      <c r="E375" s="184"/>
      <c r="F375" s="185" t="s">
        <v>280</v>
      </c>
      <c r="G375" s="184">
        <v>5</v>
      </c>
      <c r="H375" s="184" t="s">
        <v>305</v>
      </c>
      <c r="I375" s="173">
        <v>2111.6</v>
      </c>
      <c r="J375" s="173">
        <v>1804.6</v>
      </c>
      <c r="K375" s="173">
        <v>1804.6</v>
      </c>
      <c r="L375" s="186">
        <v>84</v>
      </c>
      <c r="M375" s="184" t="s">
        <v>259</v>
      </c>
      <c r="N375" s="184" t="s">
        <v>263</v>
      </c>
      <c r="O375" s="187" t="s">
        <v>279</v>
      </c>
      <c r="P375" s="173">
        <v>1724251.6300000001</v>
      </c>
      <c r="Q375" s="173">
        <v>0</v>
      </c>
      <c r="R375" s="173">
        <v>0</v>
      </c>
      <c r="S375" s="173">
        <v>0</v>
      </c>
      <c r="T375" s="173">
        <v>1724251.6300000001</v>
      </c>
      <c r="U375" s="173">
        <f t="shared" si="59"/>
        <v>816.56167361242672</v>
      </c>
      <c r="V375" s="173">
        <v>2272.586780829703</v>
      </c>
      <c r="W375" s="188">
        <v>2272.586780829703</v>
      </c>
      <c r="X375" s="188">
        <v>1456.0251072172764</v>
      </c>
      <c r="Y375" s="188">
        <f t="shared" ref="Y375:Y376" si="72">V375-U375</f>
        <v>1456.0251072172764</v>
      </c>
      <c r="Z375" s="189">
        <v>0</v>
      </c>
      <c r="AA375" s="189">
        <v>0</v>
      </c>
      <c r="AB375" s="189">
        <v>0</v>
      </c>
      <c r="AC375" s="189">
        <v>0</v>
      </c>
      <c r="AD375" s="189">
        <v>0</v>
      </c>
      <c r="AE375" s="189">
        <v>0</v>
      </c>
      <c r="AF375" s="189">
        <v>0</v>
      </c>
      <c r="AG375" s="190">
        <v>0</v>
      </c>
      <c r="AH375" s="189">
        <v>538.16</v>
      </c>
      <c r="AI375" s="190">
        <f>8917.04*AH375/I375</f>
        <v>2272.586780829703</v>
      </c>
      <c r="AJ375" s="189">
        <v>0</v>
      </c>
      <c r="AK375" s="189">
        <v>0</v>
      </c>
      <c r="AL375" s="189">
        <v>0</v>
      </c>
      <c r="AM375" s="190">
        <v>0</v>
      </c>
      <c r="AN375" s="189">
        <v>0</v>
      </c>
      <c r="AO375" s="189">
        <v>0</v>
      </c>
      <c r="AP375" s="190">
        <v>0</v>
      </c>
      <c r="AQ375" s="189">
        <v>0</v>
      </c>
      <c r="AR375" s="189">
        <v>0</v>
      </c>
      <c r="AS375" s="189">
        <v>0</v>
      </c>
    </row>
    <row r="376" spans="1:45" s="182" customFormat="1" ht="36" customHeight="1" x14ac:dyDescent="0.25">
      <c r="A376" s="182">
        <v>1</v>
      </c>
      <c r="B376" s="221">
        <f>SUBTOTAL(103,$A$16:A376)</f>
        <v>338</v>
      </c>
      <c r="C376" s="183" t="s">
        <v>1183</v>
      </c>
      <c r="D376" s="184">
        <v>1987</v>
      </c>
      <c r="E376" s="184"/>
      <c r="F376" s="185" t="s">
        <v>261</v>
      </c>
      <c r="G376" s="184">
        <v>2</v>
      </c>
      <c r="H376" s="184" t="s">
        <v>297</v>
      </c>
      <c r="I376" s="173">
        <v>417.7</v>
      </c>
      <c r="J376" s="173">
        <v>417.7</v>
      </c>
      <c r="K376" s="173">
        <v>417.7</v>
      </c>
      <c r="L376" s="186">
        <v>22</v>
      </c>
      <c r="M376" s="184" t="s">
        <v>259</v>
      </c>
      <c r="N376" s="184" t="s">
        <v>260</v>
      </c>
      <c r="O376" s="187" t="s">
        <v>262</v>
      </c>
      <c r="P376" s="173">
        <v>352297.70999999996</v>
      </c>
      <c r="Q376" s="173">
        <v>0</v>
      </c>
      <c r="R376" s="173">
        <v>0</v>
      </c>
      <c r="S376" s="173">
        <v>0</v>
      </c>
      <c r="T376" s="173">
        <v>352297.70999999996</v>
      </c>
      <c r="U376" s="173">
        <f t="shared" si="59"/>
        <v>843.4228154177639</v>
      </c>
      <c r="V376" s="173">
        <v>1108.53</v>
      </c>
      <c r="W376" s="188">
        <v>1108.53</v>
      </c>
      <c r="X376" s="188">
        <v>265.10718458223607</v>
      </c>
      <c r="Y376" s="188">
        <f t="shared" si="72"/>
        <v>265.10718458223607</v>
      </c>
      <c r="Z376" s="189">
        <v>113.09</v>
      </c>
      <c r="AA376" s="189">
        <v>0</v>
      </c>
      <c r="AB376" s="189">
        <v>0</v>
      </c>
      <c r="AC376" s="189">
        <v>184.98</v>
      </c>
      <c r="AD376" s="189">
        <v>810.46</v>
      </c>
      <c r="AE376" s="189">
        <v>0</v>
      </c>
      <c r="AF376" s="189">
        <v>0</v>
      </c>
      <c r="AG376" s="190">
        <v>0</v>
      </c>
      <c r="AH376" s="189">
        <v>0</v>
      </c>
      <c r="AI376" s="189">
        <v>0</v>
      </c>
      <c r="AJ376" s="189">
        <v>0</v>
      </c>
      <c r="AK376" s="189">
        <v>0</v>
      </c>
      <c r="AL376" s="189">
        <v>0</v>
      </c>
      <c r="AM376" s="190">
        <v>0</v>
      </c>
      <c r="AN376" s="189">
        <v>0</v>
      </c>
      <c r="AO376" s="189">
        <v>0</v>
      </c>
      <c r="AP376" s="190">
        <v>0</v>
      </c>
      <c r="AQ376" s="189">
        <v>0</v>
      </c>
      <c r="AR376" s="189">
        <v>0</v>
      </c>
      <c r="AS376" s="189">
        <v>0</v>
      </c>
    </row>
    <row r="377" spans="1:45" s="182" customFormat="1" ht="36" customHeight="1" x14ac:dyDescent="0.25">
      <c r="B377" s="183" t="s">
        <v>858</v>
      </c>
      <c r="C377" s="183"/>
      <c r="D377" s="184" t="s">
        <v>857</v>
      </c>
      <c r="E377" s="184" t="s">
        <v>857</v>
      </c>
      <c r="F377" s="184" t="s">
        <v>857</v>
      </c>
      <c r="G377" s="184" t="s">
        <v>857</v>
      </c>
      <c r="H377" s="184" t="s">
        <v>857</v>
      </c>
      <c r="I377" s="197">
        <f>I378</f>
        <v>375</v>
      </c>
      <c r="J377" s="197">
        <f>J378</f>
        <v>310</v>
      </c>
      <c r="K377" s="197">
        <f>K378</f>
        <v>310</v>
      </c>
      <c r="L377" s="219">
        <f>L378</f>
        <v>21</v>
      </c>
      <c r="M377" s="184" t="s">
        <v>857</v>
      </c>
      <c r="N377" s="184" t="s">
        <v>857</v>
      </c>
      <c r="O377" s="187" t="s">
        <v>857</v>
      </c>
      <c r="P377" s="173">
        <v>2005046.9200000002</v>
      </c>
      <c r="Q377" s="173">
        <v>0</v>
      </c>
      <c r="R377" s="173">
        <v>0</v>
      </c>
      <c r="S377" s="173">
        <v>0</v>
      </c>
      <c r="T377" s="173">
        <v>2005046.9200000002</v>
      </c>
      <c r="U377" s="173">
        <f t="shared" si="59"/>
        <v>5346.7917866666667</v>
      </c>
      <c r="V377" s="173">
        <f>MAX(V378)</f>
        <v>14408.442750400001</v>
      </c>
      <c r="Z377" s="189"/>
      <c r="AA377" s="189"/>
      <c r="AB377" s="189"/>
      <c r="AC377" s="189"/>
      <c r="AD377" s="189"/>
      <c r="AE377" s="189"/>
      <c r="AF377" s="189"/>
      <c r="AG377" s="189"/>
      <c r="AH377" s="189"/>
      <c r="AI377" s="189"/>
      <c r="AJ377" s="189"/>
      <c r="AK377" s="189"/>
      <c r="AL377" s="189"/>
      <c r="AM377" s="189"/>
      <c r="AN377" s="189"/>
      <c r="AO377" s="189"/>
      <c r="AP377" s="189"/>
      <c r="AQ377" s="189"/>
      <c r="AR377" s="189"/>
      <c r="AS377" s="189"/>
    </row>
    <row r="378" spans="1:45" s="182" customFormat="1" ht="36" customHeight="1" x14ac:dyDescent="0.25">
      <c r="A378" s="182">
        <v>1</v>
      </c>
      <c r="B378" s="221">
        <f>SUBTOTAL(103,$A$16:A378)</f>
        <v>339</v>
      </c>
      <c r="C378" s="183" t="s">
        <v>119</v>
      </c>
      <c r="D378" s="184">
        <v>1967</v>
      </c>
      <c r="E378" s="184"/>
      <c r="F378" s="185" t="s">
        <v>261</v>
      </c>
      <c r="G378" s="184">
        <v>2</v>
      </c>
      <c r="H378" s="184" t="s">
        <v>297</v>
      </c>
      <c r="I378" s="173">
        <v>375</v>
      </c>
      <c r="J378" s="173">
        <v>310</v>
      </c>
      <c r="K378" s="173">
        <v>310</v>
      </c>
      <c r="L378" s="186">
        <v>21</v>
      </c>
      <c r="M378" s="184" t="s">
        <v>259</v>
      </c>
      <c r="N378" s="184" t="s">
        <v>260</v>
      </c>
      <c r="O378" s="187" t="s">
        <v>262</v>
      </c>
      <c r="P378" s="173">
        <v>2005046.9200000002</v>
      </c>
      <c r="Q378" s="173">
        <v>0</v>
      </c>
      <c r="R378" s="173">
        <v>0</v>
      </c>
      <c r="S378" s="173">
        <v>0</v>
      </c>
      <c r="T378" s="173">
        <v>2005046.9200000002</v>
      </c>
      <c r="U378" s="173">
        <f t="shared" si="59"/>
        <v>5346.7917866666667</v>
      </c>
      <c r="V378" s="173">
        <v>14408.442750400001</v>
      </c>
      <c r="W378" s="188">
        <v>14408.442750400001</v>
      </c>
      <c r="X378" s="188">
        <v>9061.6509637333347</v>
      </c>
      <c r="Y378" s="188">
        <f>V378-U378</f>
        <v>9061.6509637333347</v>
      </c>
      <c r="Z378" s="189">
        <v>0</v>
      </c>
      <c r="AA378" s="189">
        <v>0</v>
      </c>
      <c r="AB378" s="189">
        <v>0</v>
      </c>
      <c r="AC378" s="189">
        <v>0</v>
      </c>
      <c r="AD378" s="189">
        <v>0</v>
      </c>
      <c r="AE378" s="189">
        <v>0</v>
      </c>
      <c r="AF378" s="189">
        <v>0</v>
      </c>
      <c r="AG378" s="190">
        <v>0</v>
      </c>
      <c r="AH378" s="189">
        <v>317.68</v>
      </c>
      <c r="AI378" s="190">
        <f>8917.04*AH378/I378</f>
        <v>7554.040712533334</v>
      </c>
      <c r="AJ378" s="189">
        <v>0</v>
      </c>
      <c r="AK378" s="189">
        <v>0</v>
      </c>
      <c r="AL378" s="189">
        <v>364.69</v>
      </c>
      <c r="AM378" s="190">
        <f>7048.18*AL378/I378</f>
        <v>6854.4020378666673</v>
      </c>
      <c r="AN378" s="189">
        <v>0</v>
      </c>
      <c r="AO378" s="189">
        <v>0</v>
      </c>
      <c r="AP378" s="190">
        <v>0</v>
      </c>
      <c r="AQ378" s="189">
        <v>0</v>
      </c>
      <c r="AR378" s="189">
        <v>0</v>
      </c>
      <c r="AS378" s="189">
        <v>0</v>
      </c>
    </row>
    <row r="379" spans="1:45" s="182" customFormat="1" ht="36" customHeight="1" x14ac:dyDescent="0.25">
      <c r="B379" s="183" t="s">
        <v>800</v>
      </c>
      <c r="C379" s="183"/>
      <c r="D379" s="184" t="s">
        <v>857</v>
      </c>
      <c r="E379" s="184" t="s">
        <v>857</v>
      </c>
      <c r="F379" s="184" t="s">
        <v>857</v>
      </c>
      <c r="G379" s="184" t="s">
        <v>857</v>
      </c>
      <c r="H379" s="184" t="s">
        <v>857</v>
      </c>
      <c r="I379" s="197">
        <f>I380</f>
        <v>1156.21</v>
      </c>
      <c r="J379" s="197">
        <f>J380</f>
        <v>880.01</v>
      </c>
      <c r="K379" s="197">
        <f>K380</f>
        <v>880.01</v>
      </c>
      <c r="L379" s="219">
        <f>L380</f>
        <v>44</v>
      </c>
      <c r="M379" s="184" t="s">
        <v>857</v>
      </c>
      <c r="N379" s="184" t="s">
        <v>857</v>
      </c>
      <c r="O379" s="187" t="s">
        <v>857</v>
      </c>
      <c r="P379" s="173">
        <v>3682576.42</v>
      </c>
      <c r="Q379" s="173">
        <v>0</v>
      </c>
      <c r="R379" s="173">
        <v>0</v>
      </c>
      <c r="S379" s="173">
        <v>0</v>
      </c>
      <c r="T379" s="173">
        <v>3682576.42</v>
      </c>
      <c r="U379" s="173">
        <f t="shared" si="59"/>
        <v>3185.0411430449485</v>
      </c>
      <c r="V379" s="173">
        <f>MAX(V380)</f>
        <v>6452.111350014271</v>
      </c>
      <c r="Z379" s="189"/>
      <c r="AA379" s="189"/>
      <c r="AB379" s="189"/>
      <c r="AC379" s="189"/>
      <c r="AD379" s="189"/>
      <c r="AE379" s="189"/>
      <c r="AF379" s="189"/>
      <c r="AG379" s="189"/>
      <c r="AH379" s="189"/>
      <c r="AI379" s="189"/>
      <c r="AJ379" s="189"/>
      <c r="AK379" s="189"/>
      <c r="AL379" s="189"/>
      <c r="AM379" s="189"/>
      <c r="AN379" s="189"/>
      <c r="AO379" s="189"/>
      <c r="AP379" s="189"/>
      <c r="AQ379" s="189"/>
      <c r="AR379" s="189"/>
      <c r="AS379" s="189"/>
    </row>
    <row r="380" spans="1:45" s="182" customFormat="1" ht="36" customHeight="1" x14ac:dyDescent="0.25">
      <c r="A380" s="182">
        <v>1</v>
      </c>
      <c r="B380" s="221">
        <f>SUBTOTAL(103,$A$16:A380)</f>
        <v>340</v>
      </c>
      <c r="C380" s="183" t="s">
        <v>120</v>
      </c>
      <c r="D380" s="184">
        <v>1990</v>
      </c>
      <c r="E380" s="184"/>
      <c r="F380" s="185" t="s">
        <v>261</v>
      </c>
      <c r="G380" s="184">
        <v>2</v>
      </c>
      <c r="H380" s="184" t="s">
        <v>305</v>
      </c>
      <c r="I380" s="173">
        <v>1156.21</v>
      </c>
      <c r="J380" s="173">
        <v>880.01</v>
      </c>
      <c r="K380" s="173">
        <v>880.01</v>
      </c>
      <c r="L380" s="186">
        <v>44</v>
      </c>
      <c r="M380" s="184" t="s">
        <v>259</v>
      </c>
      <c r="N380" s="184" t="s">
        <v>260</v>
      </c>
      <c r="O380" s="187" t="s">
        <v>262</v>
      </c>
      <c r="P380" s="173">
        <v>3682576.42</v>
      </c>
      <c r="Q380" s="173">
        <v>0</v>
      </c>
      <c r="R380" s="173">
        <v>0</v>
      </c>
      <c r="S380" s="173">
        <v>0</v>
      </c>
      <c r="T380" s="173">
        <v>3682576.42</v>
      </c>
      <c r="U380" s="173">
        <f t="shared" si="59"/>
        <v>3185.0411430449485</v>
      </c>
      <c r="V380" s="173">
        <v>6452.111350014271</v>
      </c>
      <c r="W380" s="188">
        <v>6452.111350014271</v>
      </c>
      <c r="X380" s="188">
        <v>3267.0702069693225</v>
      </c>
      <c r="Y380" s="188">
        <f>V380-U380</f>
        <v>3267.0702069693225</v>
      </c>
      <c r="Z380" s="189">
        <v>0</v>
      </c>
      <c r="AA380" s="189">
        <v>0</v>
      </c>
      <c r="AB380" s="189">
        <v>0</v>
      </c>
      <c r="AC380" s="189">
        <v>0</v>
      </c>
      <c r="AD380" s="189">
        <v>0</v>
      </c>
      <c r="AE380" s="189">
        <v>0</v>
      </c>
      <c r="AF380" s="189">
        <v>0</v>
      </c>
      <c r="AG380" s="190">
        <v>0</v>
      </c>
      <c r="AH380" s="189">
        <v>836.6</v>
      </c>
      <c r="AI380" s="190">
        <f>8917.04*AH380/I380</f>
        <v>6452.111350014271</v>
      </c>
      <c r="AJ380" s="189">
        <v>0</v>
      </c>
      <c r="AK380" s="189">
        <v>0</v>
      </c>
      <c r="AL380" s="189">
        <v>0</v>
      </c>
      <c r="AM380" s="190">
        <v>0</v>
      </c>
      <c r="AN380" s="189">
        <v>0</v>
      </c>
      <c r="AO380" s="189">
        <v>0</v>
      </c>
      <c r="AP380" s="190">
        <v>0</v>
      </c>
      <c r="AQ380" s="189">
        <v>0</v>
      </c>
      <c r="AR380" s="189">
        <v>0</v>
      </c>
      <c r="AS380" s="189">
        <v>0</v>
      </c>
    </row>
    <row r="381" spans="1:45" s="182" customFormat="1" ht="36" customHeight="1" x14ac:dyDescent="0.25">
      <c r="B381" s="183" t="s">
        <v>801</v>
      </c>
      <c r="C381" s="222"/>
      <c r="D381" s="184" t="s">
        <v>857</v>
      </c>
      <c r="E381" s="184" t="s">
        <v>857</v>
      </c>
      <c r="F381" s="184" t="s">
        <v>857</v>
      </c>
      <c r="G381" s="184" t="s">
        <v>857</v>
      </c>
      <c r="H381" s="184" t="s">
        <v>857</v>
      </c>
      <c r="I381" s="197">
        <f>SUM(I382:I385)</f>
        <v>2624.2</v>
      </c>
      <c r="J381" s="197">
        <f>SUM(J382:J385)</f>
        <v>2293.7000000000003</v>
      </c>
      <c r="K381" s="197">
        <f>SUM(K382:K385)</f>
        <v>2293.7000000000003</v>
      </c>
      <c r="L381" s="219">
        <f>SUM(L382:L385)</f>
        <v>125</v>
      </c>
      <c r="M381" s="184" t="s">
        <v>857</v>
      </c>
      <c r="N381" s="184" t="s">
        <v>857</v>
      </c>
      <c r="O381" s="187" t="s">
        <v>857</v>
      </c>
      <c r="P381" s="197">
        <v>4283070.8099999996</v>
      </c>
      <c r="Q381" s="197">
        <v>0</v>
      </c>
      <c r="R381" s="197">
        <v>0</v>
      </c>
      <c r="S381" s="197">
        <v>0</v>
      </c>
      <c r="T381" s="197">
        <v>4283070.8099999996</v>
      </c>
      <c r="U381" s="173">
        <f t="shared" si="59"/>
        <v>1632.1434380001524</v>
      </c>
      <c r="V381" s="173">
        <f>MAX(V382:V385)</f>
        <v>9201.9695246572064</v>
      </c>
      <c r="Z381" s="189"/>
      <c r="AA381" s="189"/>
      <c r="AB381" s="189"/>
      <c r="AC381" s="189"/>
      <c r="AD381" s="189"/>
      <c r="AE381" s="189"/>
      <c r="AF381" s="189"/>
      <c r="AG381" s="189"/>
      <c r="AH381" s="189"/>
      <c r="AI381" s="189"/>
      <c r="AJ381" s="189"/>
      <c r="AK381" s="189"/>
      <c r="AL381" s="189"/>
      <c r="AM381" s="189"/>
      <c r="AN381" s="189"/>
      <c r="AO381" s="189"/>
      <c r="AP381" s="189"/>
      <c r="AQ381" s="189"/>
      <c r="AR381" s="189"/>
      <c r="AS381" s="189"/>
    </row>
    <row r="382" spans="1:45" s="182" customFormat="1" ht="36" customHeight="1" x14ac:dyDescent="0.25">
      <c r="A382" s="182">
        <v>1</v>
      </c>
      <c r="B382" s="221">
        <f>SUBTOTAL(103,$A$16:A382)</f>
        <v>341</v>
      </c>
      <c r="C382" s="183" t="s">
        <v>167</v>
      </c>
      <c r="D382" s="184">
        <v>1957</v>
      </c>
      <c r="E382" s="184"/>
      <c r="F382" s="185" t="s">
        <v>261</v>
      </c>
      <c r="G382" s="184">
        <v>2</v>
      </c>
      <c r="H382" s="184" t="s">
        <v>296</v>
      </c>
      <c r="I382" s="173">
        <v>765.1</v>
      </c>
      <c r="J382" s="173">
        <v>686.7</v>
      </c>
      <c r="K382" s="173">
        <v>686.7</v>
      </c>
      <c r="L382" s="186">
        <v>31</v>
      </c>
      <c r="M382" s="184" t="s">
        <v>259</v>
      </c>
      <c r="N382" s="184" t="s">
        <v>330</v>
      </c>
      <c r="O382" s="187" t="s">
        <v>965</v>
      </c>
      <c r="P382" s="173">
        <v>2321700.09</v>
      </c>
      <c r="Q382" s="173">
        <v>0</v>
      </c>
      <c r="R382" s="173">
        <v>0</v>
      </c>
      <c r="S382" s="173">
        <v>0</v>
      </c>
      <c r="T382" s="173">
        <v>2321700.09</v>
      </c>
      <c r="U382" s="173">
        <f t="shared" si="59"/>
        <v>3034.5054110573778</v>
      </c>
      <c r="V382" s="173">
        <v>7905.4087465690754</v>
      </c>
      <c r="W382" s="188">
        <v>7905.4087465690754</v>
      </c>
      <c r="X382" s="188">
        <v>4870.9033355116972</v>
      </c>
      <c r="Y382" s="188">
        <f t="shared" ref="Y382:Y385" si="73">V382-U382</f>
        <v>4870.9033355116972</v>
      </c>
      <c r="Z382" s="189">
        <v>0</v>
      </c>
      <c r="AA382" s="189">
        <v>0</v>
      </c>
      <c r="AB382" s="189">
        <v>0</v>
      </c>
      <c r="AC382" s="189">
        <v>0</v>
      </c>
      <c r="AD382" s="189">
        <v>0</v>
      </c>
      <c r="AE382" s="189">
        <v>0</v>
      </c>
      <c r="AF382" s="189">
        <v>0</v>
      </c>
      <c r="AG382" s="190">
        <v>0</v>
      </c>
      <c r="AH382" s="189">
        <v>678.3</v>
      </c>
      <c r="AI382" s="190">
        <f>8917.04*AH382/I382</f>
        <v>7905.4087465690754</v>
      </c>
      <c r="AJ382" s="189">
        <v>0</v>
      </c>
      <c r="AK382" s="189">
        <v>0</v>
      </c>
      <c r="AL382" s="189">
        <v>0</v>
      </c>
      <c r="AM382" s="190">
        <v>0</v>
      </c>
      <c r="AN382" s="189">
        <v>0</v>
      </c>
      <c r="AO382" s="189">
        <v>0</v>
      </c>
      <c r="AP382" s="190">
        <v>0</v>
      </c>
      <c r="AQ382" s="189">
        <v>0</v>
      </c>
      <c r="AR382" s="189">
        <v>0</v>
      </c>
      <c r="AS382" s="189">
        <v>0</v>
      </c>
    </row>
    <row r="383" spans="1:45" s="182" customFormat="1" ht="36" customHeight="1" x14ac:dyDescent="0.25">
      <c r="A383" s="182">
        <v>1</v>
      </c>
      <c r="B383" s="221">
        <f>SUBTOTAL(103,$A$16:A383)</f>
        <v>342</v>
      </c>
      <c r="C383" s="183" t="s">
        <v>168</v>
      </c>
      <c r="D383" s="184">
        <v>1957</v>
      </c>
      <c r="E383" s="184"/>
      <c r="F383" s="185" t="s">
        <v>261</v>
      </c>
      <c r="G383" s="184">
        <v>2</v>
      </c>
      <c r="H383" s="184" t="s">
        <v>296</v>
      </c>
      <c r="I383" s="173">
        <v>415.7</v>
      </c>
      <c r="J383" s="173">
        <v>368.1</v>
      </c>
      <c r="K383" s="173">
        <v>368.1</v>
      </c>
      <c r="L383" s="186">
        <v>26</v>
      </c>
      <c r="M383" s="184" t="s">
        <v>259</v>
      </c>
      <c r="N383" s="184" t="s">
        <v>330</v>
      </c>
      <c r="O383" s="187" t="s">
        <v>777</v>
      </c>
      <c r="P383" s="173">
        <v>1808703.59</v>
      </c>
      <c r="Q383" s="173">
        <v>0</v>
      </c>
      <c r="R383" s="173">
        <v>0</v>
      </c>
      <c r="S383" s="173">
        <v>0</v>
      </c>
      <c r="T383" s="173">
        <v>1808703.59</v>
      </c>
      <c r="U383" s="173">
        <f t="shared" si="59"/>
        <v>4350.9828963194614</v>
      </c>
      <c r="V383" s="173">
        <v>9201.9695246572064</v>
      </c>
      <c r="W383" s="188">
        <v>9201.9695246572064</v>
      </c>
      <c r="X383" s="188">
        <v>4850.9866283377451</v>
      </c>
      <c r="Y383" s="188">
        <f t="shared" si="73"/>
        <v>4850.9866283377451</v>
      </c>
      <c r="Z383" s="189">
        <v>0</v>
      </c>
      <c r="AA383" s="189">
        <v>0</v>
      </c>
      <c r="AB383" s="189">
        <v>0</v>
      </c>
      <c r="AC383" s="189">
        <v>0</v>
      </c>
      <c r="AD383" s="189">
        <v>0</v>
      </c>
      <c r="AE383" s="189">
        <v>0</v>
      </c>
      <c r="AF383" s="189">
        <v>0</v>
      </c>
      <c r="AG383" s="190">
        <v>0</v>
      </c>
      <c r="AH383" s="189">
        <v>0</v>
      </c>
      <c r="AI383" s="189">
        <v>0</v>
      </c>
      <c r="AJ383" s="189">
        <v>0</v>
      </c>
      <c r="AK383" s="189">
        <v>0</v>
      </c>
      <c r="AL383" s="189">
        <v>542.73</v>
      </c>
      <c r="AM383" s="190">
        <f>7048.18*AL383/I383</f>
        <v>9201.9695246572064</v>
      </c>
      <c r="AN383" s="189">
        <v>0</v>
      </c>
      <c r="AO383" s="189">
        <v>0</v>
      </c>
      <c r="AP383" s="190">
        <v>0</v>
      </c>
      <c r="AQ383" s="189">
        <v>0</v>
      </c>
      <c r="AR383" s="189">
        <v>0</v>
      </c>
      <c r="AS383" s="189">
        <v>0</v>
      </c>
    </row>
    <row r="384" spans="1:45" s="182" customFormat="1" ht="36" customHeight="1" x14ac:dyDescent="0.25">
      <c r="A384" s="182">
        <v>1</v>
      </c>
      <c r="B384" s="221">
        <f>SUBTOTAL(103,$A$16:A384)</f>
        <v>343</v>
      </c>
      <c r="C384" s="183" t="s">
        <v>166</v>
      </c>
      <c r="D384" s="184">
        <v>1983</v>
      </c>
      <c r="E384" s="184"/>
      <c r="F384" s="185" t="s">
        <v>261</v>
      </c>
      <c r="G384" s="184">
        <v>2</v>
      </c>
      <c r="H384" s="184" t="s">
        <v>305</v>
      </c>
      <c r="I384" s="173">
        <v>1044.4000000000001</v>
      </c>
      <c r="J384" s="173">
        <v>943.9</v>
      </c>
      <c r="K384" s="173">
        <v>943.9</v>
      </c>
      <c r="L384" s="186">
        <v>47</v>
      </c>
      <c r="M384" s="184" t="s">
        <v>259</v>
      </c>
      <c r="N384" s="184" t="s">
        <v>330</v>
      </c>
      <c r="O384" s="187" t="s">
        <v>777</v>
      </c>
      <c r="P384" s="173">
        <v>104027.61</v>
      </c>
      <c r="Q384" s="173">
        <v>0</v>
      </c>
      <c r="R384" s="173">
        <v>0</v>
      </c>
      <c r="S384" s="173">
        <v>0</v>
      </c>
      <c r="T384" s="173">
        <v>104027.61</v>
      </c>
      <c r="U384" s="173">
        <f t="shared" si="59"/>
        <v>99.605141708157788</v>
      </c>
      <c r="V384" s="173">
        <v>99.605141708157788</v>
      </c>
      <c r="W384" s="188">
        <v>99.605141708157788</v>
      </c>
      <c r="X384" s="188">
        <v>0</v>
      </c>
      <c r="Y384" s="188">
        <f t="shared" si="73"/>
        <v>0</v>
      </c>
      <c r="Z384" s="189">
        <v>0</v>
      </c>
      <c r="AA384" s="189">
        <v>0</v>
      </c>
      <c r="AB384" s="189">
        <v>0</v>
      </c>
      <c r="AC384" s="189">
        <v>0</v>
      </c>
      <c r="AD384" s="189">
        <v>0</v>
      </c>
      <c r="AE384" s="189">
        <v>0</v>
      </c>
      <c r="AF384" s="189">
        <v>0</v>
      </c>
      <c r="AG384" s="190">
        <v>0</v>
      </c>
      <c r="AH384" s="189">
        <v>0</v>
      </c>
      <c r="AI384" s="189">
        <v>0</v>
      </c>
      <c r="AJ384" s="189">
        <v>0</v>
      </c>
      <c r="AK384" s="189">
        <v>0</v>
      </c>
      <c r="AL384" s="189">
        <v>0</v>
      </c>
      <c r="AM384" s="190">
        <v>0</v>
      </c>
      <c r="AN384" s="189">
        <v>0</v>
      </c>
      <c r="AO384" s="189">
        <v>0</v>
      </c>
      <c r="AP384" s="190">
        <v>0</v>
      </c>
      <c r="AQ384" s="189">
        <v>0</v>
      </c>
      <c r="AR384" s="189">
        <v>0</v>
      </c>
      <c r="AS384" s="189">
        <v>0</v>
      </c>
    </row>
    <row r="385" spans="1:45" s="182" customFormat="1" ht="36" customHeight="1" x14ac:dyDescent="0.25">
      <c r="A385" s="182">
        <v>1</v>
      </c>
      <c r="B385" s="221">
        <f>SUBTOTAL(103,$A$16:A385)</f>
        <v>344</v>
      </c>
      <c r="C385" s="183" t="s">
        <v>1522</v>
      </c>
      <c r="D385" s="184">
        <v>1967</v>
      </c>
      <c r="E385" s="184"/>
      <c r="F385" s="185" t="s">
        <v>1524</v>
      </c>
      <c r="G385" s="184">
        <v>2</v>
      </c>
      <c r="H385" s="184" t="s">
        <v>297</v>
      </c>
      <c r="I385" s="173">
        <v>399</v>
      </c>
      <c r="J385" s="173">
        <v>295</v>
      </c>
      <c r="K385" s="173">
        <v>295</v>
      </c>
      <c r="L385" s="186">
        <v>21</v>
      </c>
      <c r="M385" s="184" t="s">
        <v>259</v>
      </c>
      <c r="N385" s="184" t="s">
        <v>330</v>
      </c>
      <c r="O385" s="187" t="s">
        <v>777</v>
      </c>
      <c r="P385" s="173">
        <v>48639.519999999997</v>
      </c>
      <c r="Q385" s="173">
        <v>0</v>
      </c>
      <c r="R385" s="173">
        <v>0</v>
      </c>
      <c r="S385" s="173">
        <v>0</v>
      </c>
      <c r="T385" s="173">
        <v>48639.519999999997</v>
      </c>
      <c r="U385" s="173">
        <f t="shared" si="59"/>
        <v>121.9035588972431</v>
      </c>
      <c r="V385" s="173">
        <v>121.9035588972431</v>
      </c>
      <c r="W385" s="188">
        <v>121.9035588972431</v>
      </c>
      <c r="X385" s="188">
        <v>0</v>
      </c>
      <c r="Y385" s="188">
        <f t="shared" si="73"/>
        <v>0</v>
      </c>
      <c r="Z385" s="189">
        <v>0</v>
      </c>
      <c r="AA385" s="189">
        <v>0</v>
      </c>
      <c r="AB385" s="189">
        <v>0</v>
      </c>
      <c r="AC385" s="189">
        <v>0</v>
      </c>
      <c r="AD385" s="189">
        <v>0</v>
      </c>
      <c r="AE385" s="189">
        <v>0</v>
      </c>
      <c r="AF385" s="189">
        <v>0</v>
      </c>
      <c r="AG385" s="190">
        <v>0</v>
      </c>
      <c r="AH385" s="189">
        <v>0</v>
      </c>
      <c r="AI385" s="189">
        <v>0</v>
      </c>
      <c r="AJ385" s="189">
        <v>0</v>
      </c>
      <c r="AK385" s="189">
        <v>0</v>
      </c>
      <c r="AL385" s="189">
        <v>0</v>
      </c>
      <c r="AM385" s="190">
        <v>0</v>
      </c>
      <c r="AN385" s="189">
        <v>0</v>
      </c>
      <c r="AO385" s="189">
        <v>0</v>
      </c>
      <c r="AP385" s="190">
        <v>0</v>
      </c>
      <c r="AQ385" s="189">
        <v>0</v>
      </c>
      <c r="AR385" s="189">
        <v>0</v>
      </c>
      <c r="AS385" s="189">
        <v>0</v>
      </c>
    </row>
    <row r="386" spans="1:45" s="182" customFormat="1" ht="36" customHeight="1" x14ac:dyDescent="0.25">
      <c r="B386" s="183" t="s">
        <v>802</v>
      </c>
      <c r="C386" s="183"/>
      <c r="D386" s="184" t="s">
        <v>857</v>
      </c>
      <c r="E386" s="184" t="s">
        <v>857</v>
      </c>
      <c r="F386" s="184" t="s">
        <v>857</v>
      </c>
      <c r="G386" s="184" t="s">
        <v>857</v>
      </c>
      <c r="H386" s="184" t="s">
        <v>857</v>
      </c>
      <c r="I386" s="197">
        <f>SUM(I387:I388)</f>
        <v>1157</v>
      </c>
      <c r="J386" s="197">
        <f>SUM(J387:J388)</f>
        <v>1036</v>
      </c>
      <c r="K386" s="197">
        <f>SUM(K387:K388)</f>
        <v>1036</v>
      </c>
      <c r="L386" s="219">
        <f>SUM(L387:L388)</f>
        <v>40</v>
      </c>
      <c r="M386" s="184" t="s">
        <v>857</v>
      </c>
      <c r="N386" s="184" t="s">
        <v>857</v>
      </c>
      <c r="O386" s="187" t="s">
        <v>857</v>
      </c>
      <c r="P386" s="173">
        <v>3114731.1799999997</v>
      </c>
      <c r="Q386" s="173">
        <v>0</v>
      </c>
      <c r="R386" s="173">
        <v>0</v>
      </c>
      <c r="S386" s="173">
        <v>0</v>
      </c>
      <c r="T386" s="173">
        <v>3114731.1799999997</v>
      </c>
      <c r="U386" s="173">
        <f t="shared" si="59"/>
        <v>2692.0753500432152</v>
      </c>
      <c r="V386" s="173">
        <f>MAX(V387:V388)</f>
        <v>7850.1239859649131</v>
      </c>
      <c r="Z386" s="189"/>
      <c r="AA386" s="189"/>
      <c r="AB386" s="189"/>
      <c r="AC386" s="189"/>
      <c r="AD386" s="189"/>
      <c r="AE386" s="189"/>
      <c r="AF386" s="189"/>
      <c r="AG386" s="189"/>
      <c r="AH386" s="189"/>
      <c r="AI386" s="189"/>
      <c r="AJ386" s="189"/>
      <c r="AK386" s="189"/>
      <c r="AL386" s="189"/>
      <c r="AM386" s="189"/>
      <c r="AN386" s="189"/>
      <c r="AO386" s="189"/>
      <c r="AP386" s="189"/>
      <c r="AQ386" s="189"/>
      <c r="AR386" s="189"/>
      <c r="AS386" s="189"/>
    </row>
    <row r="387" spans="1:45" s="182" customFormat="1" ht="36" customHeight="1" x14ac:dyDescent="0.25">
      <c r="A387" s="182">
        <v>1</v>
      </c>
      <c r="B387" s="221">
        <f>SUBTOTAL(103,$A$16:A387)</f>
        <v>345</v>
      </c>
      <c r="C387" s="183" t="s">
        <v>165</v>
      </c>
      <c r="D387" s="184">
        <v>1956</v>
      </c>
      <c r="E387" s="184"/>
      <c r="F387" s="185" t="s">
        <v>261</v>
      </c>
      <c r="G387" s="184">
        <v>2</v>
      </c>
      <c r="H387" s="184" t="s">
        <v>296</v>
      </c>
      <c r="I387" s="173">
        <v>456</v>
      </c>
      <c r="J387" s="173">
        <v>399</v>
      </c>
      <c r="K387" s="173">
        <v>399</v>
      </c>
      <c r="L387" s="186">
        <v>14</v>
      </c>
      <c r="M387" s="184" t="s">
        <v>259</v>
      </c>
      <c r="N387" s="184" t="s">
        <v>330</v>
      </c>
      <c r="O387" s="187" t="s">
        <v>966</v>
      </c>
      <c r="P387" s="173">
        <v>1327902.99</v>
      </c>
      <c r="Q387" s="173">
        <v>0</v>
      </c>
      <c r="R387" s="173">
        <v>0</v>
      </c>
      <c r="S387" s="173">
        <v>0</v>
      </c>
      <c r="T387" s="173">
        <v>1327902.99</v>
      </c>
      <c r="U387" s="173">
        <f t="shared" si="59"/>
        <v>2912.0679605263158</v>
      </c>
      <c r="V387" s="173">
        <v>7850.1239859649131</v>
      </c>
      <c r="W387" s="188">
        <v>7850.1239859649131</v>
      </c>
      <c r="X387" s="188">
        <v>4938.0560254385973</v>
      </c>
      <c r="Y387" s="188">
        <f t="shared" ref="Y387:Y388" si="74">V387-U387</f>
        <v>4938.0560254385973</v>
      </c>
      <c r="Z387" s="189">
        <v>0</v>
      </c>
      <c r="AA387" s="189">
        <v>0</v>
      </c>
      <c r="AB387" s="189">
        <v>0</v>
      </c>
      <c r="AC387" s="189">
        <v>0</v>
      </c>
      <c r="AD387" s="189">
        <v>0</v>
      </c>
      <c r="AE387" s="189">
        <v>0</v>
      </c>
      <c r="AF387" s="189">
        <v>0</v>
      </c>
      <c r="AG387" s="190">
        <v>0</v>
      </c>
      <c r="AH387" s="189">
        <v>401.44</v>
      </c>
      <c r="AI387" s="190">
        <f>8917.04*AH387/I387</f>
        <v>7850.1239859649131</v>
      </c>
      <c r="AJ387" s="189">
        <v>0</v>
      </c>
      <c r="AK387" s="189">
        <v>0</v>
      </c>
      <c r="AL387" s="189">
        <v>0</v>
      </c>
      <c r="AM387" s="190">
        <v>0</v>
      </c>
      <c r="AN387" s="189">
        <v>0</v>
      </c>
      <c r="AO387" s="189">
        <v>0</v>
      </c>
      <c r="AP387" s="190">
        <v>0</v>
      </c>
      <c r="AQ387" s="189">
        <v>0</v>
      </c>
      <c r="AR387" s="189">
        <v>0</v>
      </c>
      <c r="AS387" s="189">
        <v>0</v>
      </c>
    </row>
    <row r="388" spans="1:45" s="182" customFormat="1" ht="36" customHeight="1" x14ac:dyDescent="0.25">
      <c r="A388" s="182">
        <v>1</v>
      </c>
      <c r="B388" s="221">
        <f>SUBTOTAL(103,$A$16:A388)</f>
        <v>346</v>
      </c>
      <c r="C388" s="183" t="s">
        <v>1186</v>
      </c>
      <c r="D388" s="184">
        <v>1960</v>
      </c>
      <c r="E388" s="184"/>
      <c r="F388" s="185" t="s">
        <v>261</v>
      </c>
      <c r="G388" s="184">
        <v>2</v>
      </c>
      <c r="H388" s="184" t="s">
        <v>296</v>
      </c>
      <c r="I388" s="173">
        <v>701</v>
      </c>
      <c r="J388" s="173">
        <v>637</v>
      </c>
      <c r="K388" s="173">
        <v>637</v>
      </c>
      <c r="L388" s="186">
        <v>26</v>
      </c>
      <c r="M388" s="184" t="s">
        <v>259</v>
      </c>
      <c r="N388" s="184" t="s">
        <v>263</v>
      </c>
      <c r="O388" s="187" t="s">
        <v>966</v>
      </c>
      <c r="P388" s="173">
        <v>1786828.19</v>
      </c>
      <c r="Q388" s="173">
        <v>0</v>
      </c>
      <c r="R388" s="173">
        <v>0</v>
      </c>
      <c r="S388" s="173">
        <v>0</v>
      </c>
      <c r="T388" s="173">
        <v>1786828.19</v>
      </c>
      <c r="U388" s="173">
        <f t="shared" si="59"/>
        <v>2548.9703138373752</v>
      </c>
      <c r="V388" s="173">
        <v>4183.21</v>
      </c>
      <c r="W388" s="188">
        <v>4183.21</v>
      </c>
      <c r="X388" s="188">
        <v>1634.2396861626248</v>
      </c>
      <c r="Y388" s="188">
        <f t="shared" si="74"/>
        <v>1634.2396861626248</v>
      </c>
      <c r="Z388" s="189">
        <v>113.09</v>
      </c>
      <c r="AA388" s="189">
        <v>0</v>
      </c>
      <c r="AB388" s="189">
        <v>3259.66</v>
      </c>
      <c r="AC388" s="189">
        <v>0</v>
      </c>
      <c r="AD388" s="189">
        <v>810.46</v>
      </c>
      <c r="AE388" s="189">
        <v>0</v>
      </c>
      <c r="AF388" s="189">
        <v>0</v>
      </c>
      <c r="AG388" s="190">
        <v>0</v>
      </c>
      <c r="AH388" s="189">
        <v>0</v>
      </c>
      <c r="AI388" s="189">
        <v>0</v>
      </c>
      <c r="AJ388" s="189">
        <v>0</v>
      </c>
      <c r="AK388" s="189">
        <v>0</v>
      </c>
      <c r="AL388" s="189">
        <v>0</v>
      </c>
      <c r="AM388" s="190">
        <v>0</v>
      </c>
      <c r="AN388" s="189">
        <v>0</v>
      </c>
      <c r="AO388" s="189">
        <v>0</v>
      </c>
      <c r="AP388" s="190">
        <v>0</v>
      </c>
      <c r="AQ388" s="189">
        <v>0</v>
      </c>
      <c r="AR388" s="189">
        <v>0</v>
      </c>
      <c r="AS388" s="189">
        <v>0</v>
      </c>
    </row>
    <row r="389" spans="1:45" s="182" customFormat="1" ht="36" customHeight="1" x14ac:dyDescent="0.25">
      <c r="B389" s="183" t="s">
        <v>804</v>
      </c>
      <c r="C389" s="183"/>
      <c r="D389" s="184" t="s">
        <v>857</v>
      </c>
      <c r="E389" s="184" t="s">
        <v>857</v>
      </c>
      <c r="F389" s="184" t="s">
        <v>857</v>
      </c>
      <c r="G389" s="184" t="s">
        <v>857</v>
      </c>
      <c r="H389" s="184" t="s">
        <v>857</v>
      </c>
      <c r="I389" s="197">
        <f>I390</f>
        <v>407.9</v>
      </c>
      <c r="J389" s="197">
        <f>J390</f>
        <v>352.3</v>
      </c>
      <c r="K389" s="197">
        <f>K390</f>
        <v>352.3</v>
      </c>
      <c r="L389" s="219">
        <f>L390</f>
        <v>21</v>
      </c>
      <c r="M389" s="184" t="s">
        <v>857</v>
      </c>
      <c r="N389" s="184" t="s">
        <v>857</v>
      </c>
      <c r="O389" s="187" t="s">
        <v>857</v>
      </c>
      <c r="P389" s="173">
        <v>43566.44</v>
      </c>
      <c r="Q389" s="173">
        <v>0</v>
      </c>
      <c r="R389" s="173">
        <v>0</v>
      </c>
      <c r="S389" s="173">
        <v>0</v>
      </c>
      <c r="T389" s="173">
        <v>43566.44</v>
      </c>
      <c r="U389" s="173">
        <f t="shared" si="59"/>
        <v>106.80666830105419</v>
      </c>
      <c r="V389" s="173">
        <f>MAX(V390)</f>
        <v>106.80666830105419</v>
      </c>
      <c r="Z389" s="189"/>
      <c r="AA389" s="189"/>
      <c r="AB389" s="189"/>
      <c r="AC389" s="189"/>
      <c r="AD389" s="189"/>
      <c r="AE389" s="189"/>
      <c r="AF389" s="189"/>
      <c r="AG389" s="189"/>
      <c r="AH389" s="189"/>
      <c r="AI389" s="189"/>
      <c r="AJ389" s="189"/>
      <c r="AK389" s="189"/>
      <c r="AL389" s="189"/>
      <c r="AM389" s="189"/>
      <c r="AN389" s="189"/>
      <c r="AO389" s="189"/>
      <c r="AP389" s="189"/>
      <c r="AQ389" s="189"/>
      <c r="AR389" s="189"/>
      <c r="AS389" s="189"/>
    </row>
    <row r="390" spans="1:45" s="182" customFormat="1" ht="36" customHeight="1" x14ac:dyDescent="0.25">
      <c r="A390" s="182">
        <v>1</v>
      </c>
      <c r="B390" s="221">
        <f>SUBTOTAL(103,$A$16:A390)</f>
        <v>347</v>
      </c>
      <c r="C390" s="183" t="s">
        <v>164</v>
      </c>
      <c r="D390" s="184">
        <v>1954</v>
      </c>
      <c r="E390" s="184"/>
      <c r="F390" s="185" t="s">
        <v>261</v>
      </c>
      <c r="G390" s="184">
        <v>2</v>
      </c>
      <c r="H390" s="184" t="s">
        <v>297</v>
      </c>
      <c r="I390" s="173">
        <v>407.9</v>
      </c>
      <c r="J390" s="173">
        <v>352.3</v>
      </c>
      <c r="K390" s="173">
        <v>352.3</v>
      </c>
      <c r="L390" s="186">
        <v>21</v>
      </c>
      <c r="M390" s="184" t="s">
        <v>259</v>
      </c>
      <c r="N390" s="184" t="s">
        <v>260</v>
      </c>
      <c r="O390" s="187" t="s">
        <v>262</v>
      </c>
      <c r="P390" s="173">
        <v>43566.44</v>
      </c>
      <c r="Q390" s="173">
        <v>0</v>
      </c>
      <c r="R390" s="173">
        <v>0</v>
      </c>
      <c r="S390" s="173">
        <v>0</v>
      </c>
      <c r="T390" s="173">
        <v>43566.44</v>
      </c>
      <c r="U390" s="173">
        <f t="shared" si="59"/>
        <v>106.80666830105419</v>
      </c>
      <c r="V390" s="173">
        <v>106.80666830105419</v>
      </c>
      <c r="W390" s="188">
        <v>106.80666830105419</v>
      </c>
      <c r="X390" s="188">
        <v>0</v>
      </c>
      <c r="Y390" s="188">
        <f>V390-U390</f>
        <v>0</v>
      </c>
      <c r="Z390" s="189">
        <v>0</v>
      </c>
      <c r="AA390" s="189">
        <v>0</v>
      </c>
      <c r="AB390" s="189">
        <v>0</v>
      </c>
      <c r="AC390" s="189">
        <v>0</v>
      </c>
      <c r="AD390" s="189">
        <v>0</v>
      </c>
      <c r="AE390" s="189">
        <v>0</v>
      </c>
      <c r="AF390" s="189">
        <v>0</v>
      </c>
      <c r="AG390" s="190">
        <v>0</v>
      </c>
      <c r="AH390" s="189">
        <v>0</v>
      </c>
      <c r="AI390" s="189">
        <v>0</v>
      </c>
      <c r="AJ390" s="189">
        <v>0</v>
      </c>
      <c r="AK390" s="189">
        <v>0</v>
      </c>
      <c r="AL390" s="189">
        <v>0</v>
      </c>
      <c r="AM390" s="190">
        <v>0</v>
      </c>
      <c r="AN390" s="189">
        <v>0</v>
      </c>
      <c r="AO390" s="189">
        <v>0</v>
      </c>
      <c r="AP390" s="190">
        <v>0</v>
      </c>
      <c r="AQ390" s="189">
        <v>0</v>
      </c>
      <c r="AR390" s="189">
        <v>0</v>
      </c>
      <c r="AS390" s="189">
        <v>0</v>
      </c>
    </row>
    <row r="391" spans="1:45" s="182" customFormat="1" ht="36" customHeight="1" x14ac:dyDescent="0.25">
      <c r="B391" s="183" t="s">
        <v>803</v>
      </c>
      <c r="C391" s="183"/>
      <c r="D391" s="184" t="s">
        <v>857</v>
      </c>
      <c r="E391" s="184" t="s">
        <v>857</v>
      </c>
      <c r="F391" s="184" t="s">
        <v>857</v>
      </c>
      <c r="G391" s="184" t="s">
        <v>857</v>
      </c>
      <c r="H391" s="184" t="s">
        <v>857</v>
      </c>
      <c r="I391" s="197">
        <f>SUM(I392:I395)</f>
        <v>2253.2999999999997</v>
      </c>
      <c r="J391" s="197">
        <f>SUM(J392:J395)</f>
        <v>1874.1</v>
      </c>
      <c r="K391" s="197">
        <f>SUM(K392:K395)</f>
        <v>1874.1</v>
      </c>
      <c r="L391" s="219">
        <f>SUM(L392:L395)</f>
        <v>108</v>
      </c>
      <c r="M391" s="184" t="s">
        <v>857</v>
      </c>
      <c r="N391" s="184" t="s">
        <v>857</v>
      </c>
      <c r="O391" s="187" t="s">
        <v>857</v>
      </c>
      <c r="P391" s="197">
        <v>4166442.5</v>
      </c>
      <c r="Q391" s="197">
        <v>0</v>
      </c>
      <c r="R391" s="197">
        <v>0</v>
      </c>
      <c r="S391" s="197">
        <v>0</v>
      </c>
      <c r="T391" s="197">
        <v>4166442.5</v>
      </c>
      <c r="U391" s="173">
        <f t="shared" si="59"/>
        <v>1849.0402964540897</v>
      </c>
      <c r="V391" s="173">
        <f>MAX(V392:V395)</f>
        <v>7297.422600512743</v>
      </c>
      <c r="Z391" s="189"/>
      <c r="AA391" s="189"/>
      <c r="AB391" s="189"/>
      <c r="AC391" s="189"/>
      <c r="AD391" s="189"/>
      <c r="AE391" s="189"/>
      <c r="AF391" s="189"/>
      <c r="AG391" s="189"/>
      <c r="AH391" s="189"/>
      <c r="AI391" s="189"/>
      <c r="AJ391" s="189"/>
      <c r="AK391" s="189"/>
      <c r="AL391" s="189"/>
      <c r="AM391" s="189"/>
      <c r="AN391" s="189"/>
      <c r="AO391" s="189"/>
      <c r="AP391" s="189"/>
      <c r="AQ391" s="189"/>
      <c r="AR391" s="189"/>
      <c r="AS391" s="189"/>
    </row>
    <row r="392" spans="1:45" s="182" customFormat="1" ht="36" customHeight="1" x14ac:dyDescent="0.25">
      <c r="A392" s="182">
        <v>1</v>
      </c>
      <c r="B392" s="221">
        <f>SUBTOTAL(103,$A$16:A392)</f>
        <v>348</v>
      </c>
      <c r="C392" s="183" t="s">
        <v>178</v>
      </c>
      <c r="D392" s="184">
        <v>1955</v>
      </c>
      <c r="E392" s="184"/>
      <c r="F392" s="185" t="s">
        <v>261</v>
      </c>
      <c r="G392" s="184">
        <v>2</v>
      </c>
      <c r="H392" s="184" t="s">
        <v>297</v>
      </c>
      <c r="I392" s="173">
        <v>545.6</v>
      </c>
      <c r="J392" s="173">
        <v>501.6</v>
      </c>
      <c r="K392" s="173">
        <v>501.6</v>
      </c>
      <c r="L392" s="186">
        <v>27</v>
      </c>
      <c r="M392" s="184" t="s">
        <v>259</v>
      </c>
      <c r="N392" s="184" t="s">
        <v>260</v>
      </c>
      <c r="O392" s="187" t="s">
        <v>262</v>
      </c>
      <c r="P392" s="173">
        <v>71741.72</v>
      </c>
      <c r="Q392" s="173">
        <v>0</v>
      </c>
      <c r="R392" s="173">
        <v>0</v>
      </c>
      <c r="S392" s="173">
        <v>0</v>
      </c>
      <c r="T392" s="173">
        <v>71741.72</v>
      </c>
      <c r="U392" s="173">
        <f t="shared" si="59"/>
        <v>131.49142228739004</v>
      </c>
      <c r="V392" s="173">
        <v>131.49142228739004</v>
      </c>
      <c r="W392" s="188">
        <v>131.49142228739004</v>
      </c>
      <c r="X392" s="188">
        <v>0</v>
      </c>
      <c r="Y392" s="188">
        <f t="shared" ref="Y392:Y395" si="75">V392-U392</f>
        <v>0</v>
      </c>
      <c r="Z392" s="189">
        <v>0</v>
      </c>
      <c r="AA392" s="189">
        <v>0</v>
      </c>
      <c r="AB392" s="189">
        <v>0</v>
      </c>
      <c r="AC392" s="189">
        <v>0</v>
      </c>
      <c r="AD392" s="189">
        <v>0</v>
      </c>
      <c r="AE392" s="189">
        <v>0</v>
      </c>
      <c r="AF392" s="189">
        <v>0</v>
      </c>
      <c r="AG392" s="190">
        <v>0</v>
      </c>
      <c r="AH392" s="189">
        <v>0</v>
      </c>
      <c r="AI392" s="189">
        <v>0</v>
      </c>
      <c r="AJ392" s="189">
        <v>0</v>
      </c>
      <c r="AK392" s="189">
        <v>0</v>
      </c>
      <c r="AL392" s="189">
        <v>0</v>
      </c>
      <c r="AM392" s="190">
        <v>0</v>
      </c>
      <c r="AN392" s="189">
        <v>0</v>
      </c>
      <c r="AO392" s="189">
        <v>0</v>
      </c>
      <c r="AP392" s="190">
        <v>0</v>
      </c>
      <c r="AQ392" s="189">
        <v>0</v>
      </c>
      <c r="AR392" s="189">
        <v>0</v>
      </c>
      <c r="AS392" s="189">
        <v>0</v>
      </c>
    </row>
    <row r="393" spans="1:45" s="182" customFormat="1" ht="36" customHeight="1" x14ac:dyDescent="0.25">
      <c r="A393" s="182">
        <v>1</v>
      </c>
      <c r="B393" s="221">
        <f>SUBTOTAL(103,$A$16:A393)</f>
        <v>349</v>
      </c>
      <c r="C393" s="183" t="s">
        <v>1184</v>
      </c>
      <c r="D393" s="184">
        <v>1965</v>
      </c>
      <c r="E393" s="184"/>
      <c r="F393" s="185" t="s">
        <v>261</v>
      </c>
      <c r="G393" s="184">
        <v>2</v>
      </c>
      <c r="H393" s="184" t="s">
        <v>296</v>
      </c>
      <c r="I393" s="173">
        <v>527.5</v>
      </c>
      <c r="J393" s="173">
        <v>390.5</v>
      </c>
      <c r="K393" s="173">
        <v>390.5</v>
      </c>
      <c r="L393" s="186">
        <v>21</v>
      </c>
      <c r="M393" s="184" t="s">
        <v>259</v>
      </c>
      <c r="N393" s="184" t="s">
        <v>263</v>
      </c>
      <c r="O393" s="187" t="s">
        <v>1287</v>
      </c>
      <c r="P393" s="173">
        <v>1831950.75</v>
      </c>
      <c r="Q393" s="173">
        <v>0</v>
      </c>
      <c r="R393" s="173">
        <v>0</v>
      </c>
      <c r="S393" s="173">
        <v>0</v>
      </c>
      <c r="T393" s="173">
        <v>1831950.75</v>
      </c>
      <c r="U393" s="173">
        <f t="shared" si="59"/>
        <v>3472.8924170616115</v>
      </c>
      <c r="V393" s="173">
        <v>5845.6469194312795</v>
      </c>
      <c r="W393" s="188">
        <v>5845.6469194312795</v>
      </c>
      <c r="X393" s="188">
        <v>2372.754502369668</v>
      </c>
      <c r="Y393" s="188">
        <f t="shared" si="75"/>
        <v>2372.754502369668</v>
      </c>
      <c r="Z393" s="189">
        <v>0</v>
      </c>
      <c r="AA393" s="189">
        <v>0</v>
      </c>
      <c r="AB393" s="189">
        <v>0</v>
      </c>
      <c r="AC393" s="189">
        <v>0</v>
      </c>
      <c r="AD393" s="189">
        <v>0</v>
      </c>
      <c r="AE393" s="189">
        <v>0</v>
      </c>
      <c r="AF393" s="189">
        <v>0</v>
      </c>
      <c r="AG393" s="190">
        <v>0</v>
      </c>
      <c r="AH393" s="189">
        <v>0</v>
      </c>
      <c r="AI393" s="189">
        <v>0</v>
      </c>
      <c r="AJ393" s="189">
        <v>0</v>
      </c>
      <c r="AK393" s="189">
        <v>0</v>
      </c>
      <c r="AL393" s="189">
        <v>437.5</v>
      </c>
      <c r="AM393" s="190">
        <f>7048.18*AL393/I393</f>
        <v>5845.6469194312795</v>
      </c>
      <c r="AN393" s="189">
        <v>0</v>
      </c>
      <c r="AO393" s="189">
        <v>0</v>
      </c>
      <c r="AP393" s="190">
        <v>0</v>
      </c>
      <c r="AQ393" s="189">
        <v>0</v>
      </c>
      <c r="AR393" s="189">
        <v>0</v>
      </c>
      <c r="AS393" s="189">
        <v>0</v>
      </c>
    </row>
    <row r="394" spans="1:45" s="182" customFormat="1" ht="36" customHeight="1" x14ac:dyDescent="0.25">
      <c r="A394" s="182">
        <v>1</v>
      </c>
      <c r="B394" s="221">
        <f>SUBTOTAL(103,$A$16:A394)</f>
        <v>350</v>
      </c>
      <c r="C394" s="183" t="s">
        <v>1185</v>
      </c>
      <c r="D394" s="184">
        <v>1963</v>
      </c>
      <c r="E394" s="184"/>
      <c r="F394" s="185" t="s">
        <v>261</v>
      </c>
      <c r="G394" s="184">
        <v>2</v>
      </c>
      <c r="H394" s="184" t="s">
        <v>296</v>
      </c>
      <c r="I394" s="173">
        <v>663.1</v>
      </c>
      <c r="J394" s="173">
        <v>609.9</v>
      </c>
      <c r="K394" s="173">
        <v>609.9</v>
      </c>
      <c r="L394" s="186">
        <v>42</v>
      </c>
      <c r="M394" s="184" t="s">
        <v>259</v>
      </c>
      <c r="N394" s="184" t="s">
        <v>263</v>
      </c>
      <c r="O394" s="187" t="s">
        <v>1287</v>
      </c>
      <c r="P394" s="173">
        <v>2207932.36</v>
      </c>
      <c r="Q394" s="173">
        <v>0</v>
      </c>
      <c r="R394" s="173">
        <v>0</v>
      </c>
      <c r="S394" s="173">
        <v>0</v>
      </c>
      <c r="T394" s="173">
        <v>2207932.36</v>
      </c>
      <c r="U394" s="173">
        <f t="shared" si="59"/>
        <v>3329.7125018850847</v>
      </c>
      <c r="V394" s="173">
        <v>7297.422600512743</v>
      </c>
      <c r="W394" s="188">
        <v>7297.422600512743</v>
      </c>
      <c r="X394" s="188">
        <v>3967.7100986276582</v>
      </c>
      <c r="Y394" s="188">
        <f t="shared" si="75"/>
        <v>3967.7100986276582</v>
      </c>
      <c r="Z394" s="189">
        <v>0</v>
      </c>
      <c r="AA394" s="189">
        <v>0</v>
      </c>
      <c r="AB394" s="189">
        <v>0</v>
      </c>
      <c r="AC394" s="189">
        <v>0</v>
      </c>
      <c r="AD394" s="189">
        <v>0</v>
      </c>
      <c r="AE394" s="189">
        <v>0</v>
      </c>
      <c r="AF394" s="189">
        <v>0</v>
      </c>
      <c r="AG394" s="190">
        <v>0</v>
      </c>
      <c r="AH394" s="189">
        <v>542.66</v>
      </c>
      <c r="AI394" s="190">
        <f>8917.04*AH394/I394</f>
        <v>7297.422600512743</v>
      </c>
      <c r="AJ394" s="189">
        <v>0</v>
      </c>
      <c r="AK394" s="189">
        <v>0</v>
      </c>
      <c r="AL394" s="189">
        <v>0</v>
      </c>
      <c r="AM394" s="190">
        <v>0</v>
      </c>
      <c r="AN394" s="189">
        <v>0</v>
      </c>
      <c r="AO394" s="189">
        <v>0</v>
      </c>
      <c r="AP394" s="190">
        <v>0</v>
      </c>
      <c r="AQ394" s="189">
        <v>0</v>
      </c>
      <c r="AR394" s="189">
        <v>0</v>
      </c>
      <c r="AS394" s="189">
        <v>0</v>
      </c>
    </row>
    <row r="395" spans="1:45" s="182" customFormat="1" ht="36" customHeight="1" x14ac:dyDescent="0.25">
      <c r="A395" s="182">
        <v>1</v>
      </c>
      <c r="B395" s="221">
        <f>SUBTOTAL(103,$A$16:A395)</f>
        <v>351</v>
      </c>
      <c r="C395" s="183" t="s">
        <v>1521</v>
      </c>
      <c r="D395" s="184">
        <v>1976</v>
      </c>
      <c r="E395" s="184"/>
      <c r="F395" s="185" t="s">
        <v>1524</v>
      </c>
      <c r="G395" s="184">
        <v>2</v>
      </c>
      <c r="H395" s="184" t="s">
        <v>297</v>
      </c>
      <c r="I395" s="173">
        <v>517.1</v>
      </c>
      <c r="J395" s="173">
        <v>372.1</v>
      </c>
      <c r="K395" s="173">
        <v>372.1</v>
      </c>
      <c r="L395" s="186">
        <v>18</v>
      </c>
      <c r="M395" s="184" t="s">
        <v>259</v>
      </c>
      <c r="N395" s="184" t="s">
        <v>260</v>
      </c>
      <c r="O395" s="187" t="s">
        <v>262</v>
      </c>
      <c r="P395" s="173">
        <v>54817.67</v>
      </c>
      <c r="Q395" s="173">
        <v>0</v>
      </c>
      <c r="R395" s="173">
        <v>0</v>
      </c>
      <c r="S395" s="173">
        <v>0</v>
      </c>
      <c r="T395" s="173">
        <v>54817.67</v>
      </c>
      <c r="U395" s="173">
        <f t="shared" si="59"/>
        <v>106.00980467994584</v>
      </c>
      <c r="V395" s="173">
        <v>106.00980467994584</v>
      </c>
      <c r="W395" s="188">
        <v>106.00980467994584</v>
      </c>
      <c r="X395" s="188">
        <v>0</v>
      </c>
      <c r="Y395" s="188">
        <f t="shared" si="75"/>
        <v>0</v>
      </c>
      <c r="Z395" s="189">
        <v>0</v>
      </c>
      <c r="AA395" s="189">
        <v>0</v>
      </c>
      <c r="AB395" s="189">
        <v>0</v>
      </c>
      <c r="AC395" s="189">
        <v>0</v>
      </c>
      <c r="AD395" s="189">
        <v>0</v>
      </c>
      <c r="AE395" s="189">
        <v>0</v>
      </c>
      <c r="AF395" s="189">
        <v>0</v>
      </c>
      <c r="AG395" s="190">
        <v>0</v>
      </c>
      <c r="AH395" s="189">
        <v>0</v>
      </c>
      <c r="AI395" s="189">
        <v>0</v>
      </c>
      <c r="AJ395" s="189">
        <v>0</v>
      </c>
      <c r="AK395" s="189">
        <v>0</v>
      </c>
      <c r="AL395" s="189">
        <v>0</v>
      </c>
      <c r="AM395" s="190">
        <v>0</v>
      </c>
      <c r="AN395" s="189">
        <v>0</v>
      </c>
      <c r="AO395" s="189">
        <v>0</v>
      </c>
      <c r="AP395" s="190">
        <v>0</v>
      </c>
      <c r="AQ395" s="189">
        <v>0</v>
      </c>
      <c r="AR395" s="189">
        <v>0</v>
      </c>
      <c r="AS395" s="189">
        <v>0</v>
      </c>
    </row>
    <row r="396" spans="1:45" s="182" customFormat="1" ht="36" customHeight="1" x14ac:dyDescent="0.25">
      <c r="B396" s="183" t="s">
        <v>838</v>
      </c>
      <c r="C396" s="183"/>
      <c r="D396" s="184" t="s">
        <v>857</v>
      </c>
      <c r="E396" s="184" t="s">
        <v>857</v>
      </c>
      <c r="F396" s="184" t="s">
        <v>857</v>
      </c>
      <c r="G396" s="184" t="s">
        <v>857</v>
      </c>
      <c r="H396" s="184" t="s">
        <v>857</v>
      </c>
      <c r="I396" s="197">
        <f>I397</f>
        <v>829.4</v>
      </c>
      <c r="J396" s="197">
        <f>J397</f>
        <v>758.4</v>
      </c>
      <c r="K396" s="197">
        <f>K397</f>
        <v>758.4</v>
      </c>
      <c r="L396" s="219">
        <f>L397</f>
        <v>42</v>
      </c>
      <c r="M396" s="184" t="s">
        <v>857</v>
      </c>
      <c r="N396" s="184" t="s">
        <v>857</v>
      </c>
      <c r="O396" s="187" t="s">
        <v>857</v>
      </c>
      <c r="P396" s="173">
        <v>2786770.47</v>
      </c>
      <c r="Q396" s="173">
        <v>0</v>
      </c>
      <c r="R396" s="173">
        <v>0</v>
      </c>
      <c r="S396" s="173">
        <v>0</v>
      </c>
      <c r="T396" s="173">
        <v>2786770.47</v>
      </c>
      <c r="U396" s="173">
        <f t="shared" si="59"/>
        <v>3359.9836870026529</v>
      </c>
      <c r="V396" s="173">
        <f>MAX(V397)</f>
        <v>6954.7877909332055</v>
      </c>
      <c r="Z396" s="189"/>
      <c r="AA396" s="189"/>
      <c r="AB396" s="189"/>
      <c r="AC396" s="189"/>
      <c r="AD396" s="189"/>
      <c r="AE396" s="189"/>
      <c r="AF396" s="189"/>
      <c r="AG396" s="189"/>
      <c r="AH396" s="189"/>
      <c r="AI396" s="189"/>
      <c r="AJ396" s="189"/>
      <c r="AK396" s="189"/>
      <c r="AL396" s="189"/>
      <c r="AM396" s="189"/>
      <c r="AN396" s="189"/>
      <c r="AO396" s="189"/>
      <c r="AP396" s="189"/>
      <c r="AQ396" s="189"/>
      <c r="AR396" s="189"/>
      <c r="AS396" s="189"/>
    </row>
    <row r="397" spans="1:45" s="182" customFormat="1" ht="36" customHeight="1" x14ac:dyDescent="0.25">
      <c r="A397" s="182">
        <v>1</v>
      </c>
      <c r="B397" s="221">
        <f>SUBTOTAL(103,$A$16:A397)</f>
        <v>352</v>
      </c>
      <c r="C397" s="183" t="s">
        <v>1187</v>
      </c>
      <c r="D397" s="184">
        <v>1972</v>
      </c>
      <c r="E397" s="184">
        <v>2010</v>
      </c>
      <c r="F397" s="185" t="s">
        <v>261</v>
      </c>
      <c r="G397" s="184">
        <v>2</v>
      </c>
      <c r="H397" s="184" t="s">
        <v>296</v>
      </c>
      <c r="I397" s="173">
        <v>829.4</v>
      </c>
      <c r="J397" s="173">
        <v>758.4</v>
      </c>
      <c r="K397" s="173">
        <v>758.4</v>
      </c>
      <c r="L397" s="186">
        <v>42</v>
      </c>
      <c r="M397" s="184" t="s">
        <v>259</v>
      </c>
      <c r="N397" s="184" t="s">
        <v>263</v>
      </c>
      <c r="O397" s="187" t="s">
        <v>777</v>
      </c>
      <c r="P397" s="173">
        <v>2786770.47</v>
      </c>
      <c r="Q397" s="173">
        <v>0</v>
      </c>
      <c r="R397" s="173">
        <v>0</v>
      </c>
      <c r="S397" s="173">
        <v>0</v>
      </c>
      <c r="T397" s="173">
        <v>2786770.47</v>
      </c>
      <c r="U397" s="173">
        <f t="shared" ref="U397" si="76">P397/I397</f>
        <v>3359.9836870026529</v>
      </c>
      <c r="V397" s="173">
        <v>6954.7877909332055</v>
      </c>
      <c r="W397" s="188">
        <v>6954.7877909332055</v>
      </c>
      <c r="X397" s="188">
        <v>3594.8041039305526</v>
      </c>
      <c r="Y397" s="188">
        <f>V397-U397</f>
        <v>3594.8041039305526</v>
      </c>
      <c r="Z397" s="189">
        <v>0</v>
      </c>
      <c r="AA397" s="189">
        <v>0</v>
      </c>
      <c r="AB397" s="189">
        <v>0</v>
      </c>
      <c r="AC397" s="189">
        <v>0</v>
      </c>
      <c r="AD397" s="189">
        <v>0</v>
      </c>
      <c r="AE397" s="189">
        <v>0</v>
      </c>
      <c r="AF397" s="189">
        <v>0</v>
      </c>
      <c r="AG397" s="190">
        <v>0</v>
      </c>
      <c r="AH397" s="189">
        <v>0</v>
      </c>
      <c r="AI397" s="189">
        <v>0</v>
      </c>
      <c r="AJ397" s="189">
        <v>0</v>
      </c>
      <c r="AK397" s="189">
        <v>0</v>
      </c>
      <c r="AL397" s="189">
        <v>818.41</v>
      </c>
      <c r="AM397" s="190">
        <f>7048.18*AL397/I397</f>
        <v>6954.7877909332055</v>
      </c>
      <c r="AN397" s="189">
        <v>0</v>
      </c>
      <c r="AO397" s="189">
        <v>0</v>
      </c>
      <c r="AP397" s="190">
        <v>0</v>
      </c>
      <c r="AQ397" s="189">
        <v>0</v>
      </c>
      <c r="AR397" s="189">
        <v>0</v>
      </c>
      <c r="AS397" s="189">
        <v>0</v>
      </c>
    </row>
    <row r="398" spans="1:45" s="182" customFormat="1" ht="36" customHeight="1" x14ac:dyDescent="0.25">
      <c r="B398" s="183" t="s">
        <v>805</v>
      </c>
      <c r="C398" s="222"/>
      <c r="D398" s="184" t="s">
        <v>857</v>
      </c>
      <c r="E398" s="184" t="s">
        <v>857</v>
      </c>
      <c r="F398" s="184" t="s">
        <v>857</v>
      </c>
      <c r="G398" s="184" t="s">
        <v>857</v>
      </c>
      <c r="H398" s="184" t="s">
        <v>857</v>
      </c>
      <c r="I398" s="197">
        <f>SUM(I399:I405)</f>
        <v>10312.24</v>
      </c>
      <c r="J398" s="197">
        <f>SUM(J399:J405)</f>
        <v>9429.44</v>
      </c>
      <c r="K398" s="197">
        <f>SUM(K399:K405)</f>
        <v>8532.14</v>
      </c>
      <c r="L398" s="219">
        <f>SUM(L399:L405)</f>
        <v>425</v>
      </c>
      <c r="M398" s="184" t="s">
        <v>857</v>
      </c>
      <c r="N398" s="184" t="s">
        <v>857</v>
      </c>
      <c r="O398" s="187" t="s">
        <v>857</v>
      </c>
      <c r="P398" s="173">
        <v>8480737.0799999982</v>
      </c>
      <c r="Q398" s="173">
        <v>0</v>
      </c>
      <c r="R398" s="173">
        <v>0</v>
      </c>
      <c r="S398" s="173">
        <v>0</v>
      </c>
      <c r="T398" s="173">
        <v>8480737.0799999982</v>
      </c>
      <c r="U398" s="173">
        <f t="shared" ref="U398:U460" si="77">P398/I398</f>
        <v>822.39523905572389</v>
      </c>
      <c r="V398" s="173">
        <f>MAX(V399:V405)</f>
        <v>6573.6612408586943</v>
      </c>
      <c r="Z398" s="189"/>
      <c r="AA398" s="189"/>
      <c r="AB398" s="189"/>
      <c r="AC398" s="189"/>
      <c r="AD398" s="189"/>
      <c r="AE398" s="189"/>
      <c r="AF398" s="189"/>
      <c r="AG398" s="189"/>
      <c r="AH398" s="189"/>
      <c r="AI398" s="189"/>
      <c r="AJ398" s="189"/>
      <c r="AK398" s="189"/>
      <c r="AL398" s="189"/>
      <c r="AM398" s="189"/>
      <c r="AN398" s="189"/>
      <c r="AO398" s="189"/>
      <c r="AP398" s="189"/>
      <c r="AQ398" s="189"/>
      <c r="AR398" s="189"/>
      <c r="AS398" s="189"/>
    </row>
    <row r="399" spans="1:45" s="182" customFormat="1" ht="36" customHeight="1" x14ac:dyDescent="0.25">
      <c r="A399" s="182">
        <v>1</v>
      </c>
      <c r="B399" s="221">
        <f>SUBTOTAL(103,$A$16:A399)</f>
        <v>353</v>
      </c>
      <c r="C399" s="183" t="s">
        <v>74</v>
      </c>
      <c r="D399" s="184">
        <v>1950</v>
      </c>
      <c r="E399" s="184"/>
      <c r="F399" s="185" t="s">
        <v>261</v>
      </c>
      <c r="G399" s="184">
        <v>3</v>
      </c>
      <c r="H399" s="184" t="s">
        <v>296</v>
      </c>
      <c r="I399" s="173">
        <v>847.8</v>
      </c>
      <c r="J399" s="173">
        <v>766.9</v>
      </c>
      <c r="K399" s="173">
        <v>663.2</v>
      </c>
      <c r="L399" s="186">
        <v>20</v>
      </c>
      <c r="M399" s="184" t="s">
        <v>259</v>
      </c>
      <c r="N399" s="184" t="s">
        <v>263</v>
      </c>
      <c r="O399" s="187" t="s">
        <v>269</v>
      </c>
      <c r="P399" s="173">
        <v>2519278.3999999994</v>
      </c>
      <c r="Q399" s="173">
        <v>0</v>
      </c>
      <c r="R399" s="173">
        <v>0</v>
      </c>
      <c r="S399" s="173">
        <v>0</v>
      </c>
      <c r="T399" s="173">
        <v>2519278.3999999994</v>
      </c>
      <c r="U399" s="173">
        <f t="shared" si="77"/>
        <v>2971.548006605331</v>
      </c>
      <c r="V399" s="173">
        <v>6573.6612408586943</v>
      </c>
      <c r="W399" s="188">
        <v>6573.6612408586943</v>
      </c>
      <c r="X399" s="188">
        <v>3602.1132342533633</v>
      </c>
      <c r="Y399" s="188">
        <f t="shared" ref="Y399:Y405" si="78">V399-U399</f>
        <v>3602.1132342533633</v>
      </c>
      <c r="Z399" s="189">
        <v>0</v>
      </c>
      <c r="AA399" s="189">
        <v>0</v>
      </c>
      <c r="AB399" s="189">
        <v>0</v>
      </c>
      <c r="AC399" s="189">
        <v>0</v>
      </c>
      <c r="AD399" s="189">
        <v>0</v>
      </c>
      <c r="AE399" s="189">
        <v>0</v>
      </c>
      <c r="AF399" s="189">
        <v>0</v>
      </c>
      <c r="AG399" s="190">
        <v>0</v>
      </c>
      <c r="AH399" s="189">
        <v>625</v>
      </c>
      <c r="AI399" s="190">
        <f t="shared" ref="AI399:AI400" si="79">8917.04*AH399/I399</f>
        <v>6573.6612408586943</v>
      </c>
      <c r="AJ399" s="189">
        <v>0</v>
      </c>
      <c r="AK399" s="189">
        <v>0</v>
      </c>
      <c r="AL399" s="189">
        <v>0</v>
      </c>
      <c r="AM399" s="190">
        <v>0</v>
      </c>
      <c r="AN399" s="189">
        <v>0</v>
      </c>
      <c r="AO399" s="189">
        <v>0</v>
      </c>
      <c r="AP399" s="190">
        <v>0</v>
      </c>
      <c r="AQ399" s="189">
        <v>0</v>
      </c>
      <c r="AR399" s="189">
        <v>0</v>
      </c>
      <c r="AS399" s="189">
        <v>0</v>
      </c>
    </row>
    <row r="400" spans="1:45" s="182" customFormat="1" ht="36" customHeight="1" x14ac:dyDescent="0.25">
      <c r="A400" s="182">
        <v>1</v>
      </c>
      <c r="B400" s="221">
        <f>SUBTOTAL(103,$A$16:A400)</f>
        <v>354</v>
      </c>
      <c r="C400" s="183" t="s">
        <v>73</v>
      </c>
      <c r="D400" s="184">
        <v>1963</v>
      </c>
      <c r="E400" s="184"/>
      <c r="F400" s="185" t="s">
        <v>261</v>
      </c>
      <c r="G400" s="184">
        <v>4</v>
      </c>
      <c r="H400" s="184" t="s">
        <v>296</v>
      </c>
      <c r="I400" s="173">
        <v>1600.4</v>
      </c>
      <c r="J400" s="173">
        <v>1253</v>
      </c>
      <c r="K400" s="173">
        <v>1210.5999999999999</v>
      </c>
      <c r="L400" s="186">
        <v>54</v>
      </c>
      <c r="M400" s="184" t="s">
        <v>259</v>
      </c>
      <c r="N400" s="184" t="s">
        <v>263</v>
      </c>
      <c r="O400" s="187" t="s">
        <v>270</v>
      </c>
      <c r="P400" s="173">
        <v>2316768.9099999997</v>
      </c>
      <c r="Q400" s="173">
        <v>0</v>
      </c>
      <c r="R400" s="173">
        <v>0</v>
      </c>
      <c r="S400" s="173">
        <v>0</v>
      </c>
      <c r="T400" s="173">
        <v>2316768.9099999997</v>
      </c>
      <c r="U400" s="173">
        <f t="shared" si="77"/>
        <v>1447.6186640839787</v>
      </c>
      <c r="V400" s="173">
        <v>2742.9760009997503</v>
      </c>
      <c r="W400" s="188">
        <v>2742.9760009997503</v>
      </c>
      <c r="X400" s="188">
        <v>1295.3573369157716</v>
      </c>
      <c r="Y400" s="188">
        <f t="shared" si="78"/>
        <v>1295.3573369157716</v>
      </c>
      <c r="Z400" s="189">
        <v>0</v>
      </c>
      <c r="AA400" s="189">
        <v>0</v>
      </c>
      <c r="AB400" s="189">
        <v>0</v>
      </c>
      <c r="AC400" s="189">
        <v>0</v>
      </c>
      <c r="AD400" s="189">
        <v>0</v>
      </c>
      <c r="AE400" s="189">
        <v>0</v>
      </c>
      <c r="AF400" s="189">
        <v>0</v>
      </c>
      <c r="AG400" s="190">
        <v>0</v>
      </c>
      <c r="AH400" s="189">
        <v>492.3</v>
      </c>
      <c r="AI400" s="190">
        <f t="shared" si="79"/>
        <v>2742.9760009997503</v>
      </c>
      <c r="AJ400" s="189">
        <v>0</v>
      </c>
      <c r="AK400" s="189">
        <v>0</v>
      </c>
      <c r="AL400" s="189">
        <v>0</v>
      </c>
      <c r="AM400" s="190">
        <v>0</v>
      </c>
      <c r="AN400" s="189">
        <v>0</v>
      </c>
      <c r="AO400" s="189">
        <v>0</v>
      </c>
      <c r="AP400" s="190">
        <v>0</v>
      </c>
      <c r="AQ400" s="189">
        <v>0</v>
      </c>
      <c r="AR400" s="189">
        <v>0</v>
      </c>
      <c r="AS400" s="189">
        <v>0</v>
      </c>
    </row>
    <row r="401" spans="1:45" s="182" customFormat="1" ht="36" customHeight="1" x14ac:dyDescent="0.25">
      <c r="A401" s="182">
        <v>1</v>
      </c>
      <c r="B401" s="221">
        <f>SUBTOTAL(103,$A$16:A401)</f>
        <v>355</v>
      </c>
      <c r="C401" s="183" t="s">
        <v>75</v>
      </c>
      <c r="D401" s="184">
        <v>1948</v>
      </c>
      <c r="E401" s="184"/>
      <c r="F401" s="185" t="s">
        <v>261</v>
      </c>
      <c r="G401" s="184">
        <v>4</v>
      </c>
      <c r="H401" s="184" t="s">
        <v>305</v>
      </c>
      <c r="I401" s="173">
        <v>1954.5</v>
      </c>
      <c r="J401" s="173">
        <v>1781</v>
      </c>
      <c r="K401" s="173">
        <v>1514.3</v>
      </c>
      <c r="L401" s="186">
        <v>58</v>
      </c>
      <c r="M401" s="184" t="s">
        <v>259</v>
      </c>
      <c r="N401" s="184" t="s">
        <v>263</v>
      </c>
      <c r="O401" s="187" t="s">
        <v>271</v>
      </c>
      <c r="P401" s="173">
        <v>132502.74</v>
      </c>
      <c r="Q401" s="173">
        <v>0</v>
      </c>
      <c r="R401" s="173">
        <v>0</v>
      </c>
      <c r="S401" s="173">
        <v>0</v>
      </c>
      <c r="T401" s="173">
        <v>132502.74</v>
      </c>
      <c r="U401" s="173">
        <f t="shared" si="77"/>
        <v>67.793676132003071</v>
      </c>
      <c r="V401" s="173">
        <v>67.793676132003071</v>
      </c>
      <c r="W401" s="188">
        <v>67.793676132003071</v>
      </c>
      <c r="X401" s="188">
        <v>0</v>
      </c>
      <c r="Y401" s="188">
        <f t="shared" si="78"/>
        <v>0</v>
      </c>
      <c r="Z401" s="189">
        <v>0</v>
      </c>
      <c r="AA401" s="189">
        <v>0</v>
      </c>
      <c r="AB401" s="189">
        <v>0</v>
      </c>
      <c r="AC401" s="189">
        <v>0</v>
      </c>
      <c r="AD401" s="189">
        <v>0</v>
      </c>
      <c r="AE401" s="189">
        <v>0</v>
      </c>
      <c r="AF401" s="189">
        <v>0</v>
      </c>
      <c r="AG401" s="190">
        <v>0</v>
      </c>
      <c r="AH401" s="189">
        <v>0</v>
      </c>
      <c r="AI401" s="189">
        <v>0</v>
      </c>
      <c r="AJ401" s="189">
        <v>0</v>
      </c>
      <c r="AK401" s="189">
        <v>0</v>
      </c>
      <c r="AL401" s="189">
        <v>0</v>
      </c>
      <c r="AM401" s="190">
        <v>0</v>
      </c>
      <c r="AN401" s="189">
        <v>0</v>
      </c>
      <c r="AO401" s="189">
        <v>0</v>
      </c>
      <c r="AP401" s="190">
        <v>0</v>
      </c>
      <c r="AQ401" s="189">
        <v>0</v>
      </c>
      <c r="AR401" s="189">
        <v>0</v>
      </c>
      <c r="AS401" s="189">
        <v>0</v>
      </c>
    </row>
    <row r="402" spans="1:45" s="182" customFormat="1" ht="36" customHeight="1" x14ac:dyDescent="0.25">
      <c r="A402" s="182">
        <v>1</v>
      </c>
      <c r="B402" s="221">
        <f>SUBTOTAL(103,$A$16:A402)</f>
        <v>356</v>
      </c>
      <c r="C402" s="183" t="s">
        <v>1188</v>
      </c>
      <c r="D402" s="184">
        <v>1974</v>
      </c>
      <c r="E402" s="184"/>
      <c r="F402" s="185" t="s">
        <v>261</v>
      </c>
      <c r="G402" s="184">
        <v>5</v>
      </c>
      <c r="H402" s="184" t="s">
        <v>296</v>
      </c>
      <c r="I402" s="173">
        <v>3906.04</v>
      </c>
      <c r="J402" s="173">
        <v>3790.94</v>
      </c>
      <c r="K402" s="173">
        <v>3406.44</v>
      </c>
      <c r="L402" s="186">
        <v>200</v>
      </c>
      <c r="M402" s="184" t="s">
        <v>259</v>
      </c>
      <c r="N402" s="184" t="s">
        <v>263</v>
      </c>
      <c r="O402" s="187" t="s">
        <v>1286</v>
      </c>
      <c r="P402" s="173">
        <v>3299628.9099999997</v>
      </c>
      <c r="Q402" s="173">
        <v>0</v>
      </c>
      <c r="R402" s="173">
        <v>0</v>
      </c>
      <c r="S402" s="173">
        <v>0</v>
      </c>
      <c r="T402" s="173">
        <v>3299628.9099999997</v>
      </c>
      <c r="U402" s="173">
        <f t="shared" si="77"/>
        <v>844.75041474229647</v>
      </c>
      <c r="V402" s="173">
        <v>2226.1781052933406</v>
      </c>
      <c r="W402" s="188">
        <v>2226.1781052933406</v>
      </c>
      <c r="X402" s="188">
        <v>1381.4276905510442</v>
      </c>
      <c r="Y402" s="188">
        <f t="shared" si="78"/>
        <v>1381.4276905510442</v>
      </c>
      <c r="Z402" s="189">
        <v>0</v>
      </c>
      <c r="AA402" s="189">
        <v>0</v>
      </c>
      <c r="AB402" s="189">
        <v>0</v>
      </c>
      <c r="AC402" s="189">
        <v>0</v>
      </c>
      <c r="AD402" s="189">
        <v>0</v>
      </c>
      <c r="AE402" s="189">
        <v>0</v>
      </c>
      <c r="AF402" s="189">
        <v>0</v>
      </c>
      <c r="AG402" s="190">
        <v>0</v>
      </c>
      <c r="AH402" s="189">
        <v>975.16</v>
      </c>
      <c r="AI402" s="190">
        <f>8917.04*AH402/I402</f>
        <v>2226.1781052933406</v>
      </c>
      <c r="AJ402" s="189">
        <v>0</v>
      </c>
      <c r="AK402" s="189">
        <v>0</v>
      </c>
      <c r="AL402" s="189">
        <v>0</v>
      </c>
      <c r="AM402" s="190">
        <v>0</v>
      </c>
      <c r="AN402" s="189">
        <v>0</v>
      </c>
      <c r="AO402" s="189">
        <v>0</v>
      </c>
      <c r="AP402" s="190">
        <v>0</v>
      </c>
      <c r="AQ402" s="189">
        <v>0</v>
      </c>
      <c r="AR402" s="189">
        <v>0</v>
      </c>
      <c r="AS402" s="189">
        <v>0</v>
      </c>
    </row>
    <row r="403" spans="1:45" s="182" customFormat="1" ht="36" customHeight="1" x14ac:dyDescent="0.25">
      <c r="A403" s="182">
        <v>1</v>
      </c>
      <c r="B403" s="221">
        <f>SUBTOTAL(103,$A$16:A403)</f>
        <v>357</v>
      </c>
      <c r="C403" s="183" t="s">
        <v>78</v>
      </c>
      <c r="D403" s="184">
        <v>1962</v>
      </c>
      <c r="E403" s="184"/>
      <c r="F403" s="185" t="s">
        <v>261</v>
      </c>
      <c r="G403" s="184">
        <v>2</v>
      </c>
      <c r="H403" s="184" t="s">
        <v>296</v>
      </c>
      <c r="I403" s="173">
        <v>355.8</v>
      </c>
      <c r="J403" s="173">
        <v>326.10000000000002</v>
      </c>
      <c r="K403" s="173">
        <v>326.10000000000002</v>
      </c>
      <c r="L403" s="186">
        <v>21</v>
      </c>
      <c r="M403" s="184" t="s">
        <v>259</v>
      </c>
      <c r="N403" s="184" t="s">
        <v>260</v>
      </c>
      <c r="O403" s="187" t="s">
        <v>262</v>
      </c>
      <c r="P403" s="173">
        <v>60672.79</v>
      </c>
      <c r="Q403" s="173">
        <v>0</v>
      </c>
      <c r="R403" s="173">
        <v>0</v>
      </c>
      <c r="S403" s="173">
        <v>0</v>
      </c>
      <c r="T403" s="173">
        <v>60672.79</v>
      </c>
      <c r="U403" s="173">
        <f t="shared" si="77"/>
        <v>170.52498594716133</v>
      </c>
      <c r="V403" s="173">
        <v>170.52498594716133</v>
      </c>
      <c r="W403" s="188">
        <v>170.52498594716133</v>
      </c>
      <c r="X403" s="188">
        <v>0</v>
      </c>
      <c r="Y403" s="188">
        <f t="shared" si="78"/>
        <v>0</v>
      </c>
      <c r="Z403" s="189">
        <v>0</v>
      </c>
      <c r="AA403" s="189">
        <v>0</v>
      </c>
      <c r="AB403" s="189">
        <v>0</v>
      </c>
      <c r="AC403" s="189">
        <v>0</v>
      </c>
      <c r="AD403" s="189">
        <v>0</v>
      </c>
      <c r="AE403" s="189">
        <v>0</v>
      </c>
      <c r="AF403" s="189">
        <v>0</v>
      </c>
      <c r="AG403" s="190">
        <v>0</v>
      </c>
      <c r="AH403" s="189">
        <v>0</v>
      </c>
      <c r="AI403" s="189">
        <v>0</v>
      </c>
      <c r="AJ403" s="189">
        <v>0</v>
      </c>
      <c r="AK403" s="189">
        <v>0</v>
      </c>
      <c r="AL403" s="189">
        <v>0</v>
      </c>
      <c r="AM403" s="190">
        <v>0</v>
      </c>
      <c r="AN403" s="189">
        <v>0</v>
      </c>
      <c r="AO403" s="189">
        <v>0</v>
      </c>
      <c r="AP403" s="190">
        <v>0</v>
      </c>
      <c r="AQ403" s="189">
        <v>0</v>
      </c>
      <c r="AR403" s="189">
        <v>0</v>
      </c>
      <c r="AS403" s="189">
        <v>0</v>
      </c>
    </row>
    <row r="404" spans="1:45" s="182" customFormat="1" ht="36" customHeight="1" x14ac:dyDescent="0.25">
      <c r="A404" s="182">
        <v>1</v>
      </c>
      <c r="B404" s="221">
        <f>SUBTOTAL(103,$A$16:A404)</f>
        <v>358</v>
      </c>
      <c r="C404" s="183" t="s">
        <v>79</v>
      </c>
      <c r="D404" s="184">
        <v>1964</v>
      </c>
      <c r="E404" s="184"/>
      <c r="F404" s="185" t="s">
        <v>261</v>
      </c>
      <c r="G404" s="184">
        <v>2</v>
      </c>
      <c r="H404" s="184" t="s">
        <v>296</v>
      </c>
      <c r="I404" s="173">
        <v>651.6</v>
      </c>
      <c r="J404" s="173">
        <v>628.9</v>
      </c>
      <c r="K404" s="173">
        <v>628.9</v>
      </c>
      <c r="L404" s="186">
        <v>42</v>
      </c>
      <c r="M404" s="184" t="s">
        <v>259</v>
      </c>
      <c r="N404" s="184" t="s">
        <v>260</v>
      </c>
      <c r="O404" s="187" t="s">
        <v>262</v>
      </c>
      <c r="P404" s="173">
        <v>60672.79</v>
      </c>
      <c r="Q404" s="173">
        <v>0</v>
      </c>
      <c r="R404" s="173">
        <v>0</v>
      </c>
      <c r="S404" s="173">
        <v>0</v>
      </c>
      <c r="T404" s="173">
        <v>60672.79</v>
      </c>
      <c r="U404" s="173">
        <f t="shared" si="77"/>
        <v>93.113551258440765</v>
      </c>
      <c r="V404" s="173">
        <v>93.113551258440765</v>
      </c>
      <c r="W404" s="188">
        <v>93.113551258440765</v>
      </c>
      <c r="X404" s="188">
        <v>0</v>
      </c>
      <c r="Y404" s="188">
        <f t="shared" si="78"/>
        <v>0</v>
      </c>
      <c r="Z404" s="189">
        <v>0</v>
      </c>
      <c r="AA404" s="189">
        <v>0</v>
      </c>
      <c r="AB404" s="189">
        <v>0</v>
      </c>
      <c r="AC404" s="189">
        <v>0</v>
      </c>
      <c r="AD404" s="189">
        <v>0</v>
      </c>
      <c r="AE404" s="189">
        <v>0</v>
      </c>
      <c r="AF404" s="189">
        <v>0</v>
      </c>
      <c r="AG404" s="190">
        <v>0</v>
      </c>
      <c r="AH404" s="189">
        <v>0</v>
      </c>
      <c r="AI404" s="189">
        <v>0</v>
      </c>
      <c r="AJ404" s="189">
        <v>0</v>
      </c>
      <c r="AK404" s="189">
        <v>0</v>
      </c>
      <c r="AL404" s="189">
        <v>0</v>
      </c>
      <c r="AM404" s="190">
        <v>0</v>
      </c>
      <c r="AN404" s="189">
        <v>0</v>
      </c>
      <c r="AO404" s="189">
        <v>0</v>
      </c>
      <c r="AP404" s="190">
        <v>0</v>
      </c>
      <c r="AQ404" s="189">
        <v>0</v>
      </c>
      <c r="AR404" s="189">
        <v>0</v>
      </c>
      <c r="AS404" s="189">
        <v>0</v>
      </c>
    </row>
    <row r="405" spans="1:45" s="182" customFormat="1" ht="36" customHeight="1" x14ac:dyDescent="0.25">
      <c r="A405" s="182">
        <v>1</v>
      </c>
      <c r="B405" s="221">
        <f>SUBTOTAL(103,$A$16:A405)</f>
        <v>359</v>
      </c>
      <c r="C405" s="183" t="s">
        <v>1621</v>
      </c>
      <c r="D405" s="184">
        <v>1953</v>
      </c>
      <c r="E405" s="184"/>
      <c r="F405" s="185" t="s">
        <v>261</v>
      </c>
      <c r="G405" s="184">
        <v>2</v>
      </c>
      <c r="H405" s="184" t="s">
        <v>305</v>
      </c>
      <c r="I405" s="173">
        <v>996.1</v>
      </c>
      <c r="J405" s="173">
        <v>882.6</v>
      </c>
      <c r="K405" s="173">
        <v>782.6</v>
      </c>
      <c r="L405" s="186">
        <v>30</v>
      </c>
      <c r="M405" s="184" t="s">
        <v>259</v>
      </c>
      <c r="N405" s="184" t="s">
        <v>260</v>
      </c>
      <c r="O405" s="187" t="s">
        <v>262</v>
      </c>
      <c r="P405" s="173">
        <v>91212.54</v>
      </c>
      <c r="Q405" s="173">
        <v>0</v>
      </c>
      <c r="R405" s="173">
        <v>0</v>
      </c>
      <c r="S405" s="173">
        <v>0</v>
      </c>
      <c r="T405" s="173">
        <v>91212.54</v>
      </c>
      <c r="U405" s="173">
        <f t="shared" si="77"/>
        <v>91.569661680554148</v>
      </c>
      <c r="V405" s="173">
        <v>91.569661680554148</v>
      </c>
      <c r="W405" s="188">
        <v>91.569661680554148</v>
      </c>
      <c r="X405" s="188">
        <v>0</v>
      </c>
      <c r="Y405" s="188">
        <f t="shared" si="78"/>
        <v>0</v>
      </c>
      <c r="Z405" s="189">
        <v>0</v>
      </c>
      <c r="AA405" s="189">
        <v>0</v>
      </c>
      <c r="AB405" s="189">
        <v>0</v>
      </c>
      <c r="AC405" s="189">
        <v>0</v>
      </c>
      <c r="AD405" s="189">
        <v>0</v>
      </c>
      <c r="AE405" s="189">
        <v>0</v>
      </c>
      <c r="AF405" s="189">
        <v>0</v>
      </c>
      <c r="AG405" s="190">
        <v>0</v>
      </c>
      <c r="AH405" s="189">
        <v>0</v>
      </c>
      <c r="AI405" s="189">
        <v>0</v>
      </c>
      <c r="AJ405" s="189">
        <v>0</v>
      </c>
      <c r="AK405" s="189">
        <v>0</v>
      </c>
      <c r="AL405" s="189">
        <v>0</v>
      </c>
      <c r="AM405" s="190">
        <v>0</v>
      </c>
      <c r="AN405" s="189">
        <v>0</v>
      </c>
      <c r="AO405" s="189">
        <v>0</v>
      </c>
      <c r="AP405" s="190">
        <v>0</v>
      </c>
      <c r="AQ405" s="189">
        <v>0</v>
      </c>
      <c r="AR405" s="189">
        <v>0</v>
      </c>
      <c r="AS405" s="189">
        <v>0</v>
      </c>
    </row>
    <row r="406" spans="1:45" s="182" customFormat="1" ht="36" customHeight="1" x14ac:dyDescent="0.25">
      <c r="B406" s="183" t="s">
        <v>806</v>
      </c>
      <c r="C406" s="183"/>
      <c r="D406" s="184" t="s">
        <v>857</v>
      </c>
      <c r="E406" s="184" t="s">
        <v>857</v>
      </c>
      <c r="F406" s="184" t="s">
        <v>857</v>
      </c>
      <c r="G406" s="184" t="s">
        <v>857</v>
      </c>
      <c r="H406" s="184" t="s">
        <v>857</v>
      </c>
      <c r="I406" s="197">
        <f>I407</f>
        <v>613</v>
      </c>
      <c r="J406" s="197">
        <f>J407</f>
        <v>386</v>
      </c>
      <c r="K406" s="197">
        <f>K407</f>
        <v>386</v>
      </c>
      <c r="L406" s="219">
        <f>L407</f>
        <v>32</v>
      </c>
      <c r="M406" s="184" t="s">
        <v>857</v>
      </c>
      <c r="N406" s="184" t="s">
        <v>857</v>
      </c>
      <c r="O406" s="187" t="s">
        <v>857</v>
      </c>
      <c r="P406" s="173">
        <v>2358530.46</v>
      </c>
      <c r="Q406" s="173">
        <v>0</v>
      </c>
      <c r="R406" s="173">
        <v>0</v>
      </c>
      <c r="S406" s="173">
        <v>0</v>
      </c>
      <c r="T406" s="173">
        <v>2358530.46</v>
      </c>
      <c r="U406" s="173">
        <f t="shared" si="77"/>
        <v>3847.521141924959</v>
      </c>
      <c r="V406" s="173">
        <f>MAX(V407)</f>
        <v>7858.7779119086463</v>
      </c>
      <c r="Z406" s="189"/>
      <c r="AA406" s="189"/>
      <c r="AB406" s="189"/>
      <c r="AC406" s="189"/>
      <c r="AD406" s="189"/>
      <c r="AE406" s="189"/>
      <c r="AF406" s="189"/>
      <c r="AG406" s="189"/>
      <c r="AH406" s="189"/>
      <c r="AI406" s="189"/>
      <c r="AJ406" s="189"/>
      <c r="AK406" s="189"/>
      <c r="AL406" s="189"/>
      <c r="AM406" s="189"/>
      <c r="AN406" s="189"/>
      <c r="AO406" s="189"/>
      <c r="AP406" s="189"/>
      <c r="AQ406" s="189"/>
      <c r="AR406" s="189"/>
      <c r="AS406" s="189"/>
    </row>
    <row r="407" spans="1:45" s="182" customFormat="1" ht="36" customHeight="1" x14ac:dyDescent="0.25">
      <c r="A407" s="182">
        <v>1</v>
      </c>
      <c r="B407" s="221">
        <f>SUBTOTAL(103,$A$16:A407)</f>
        <v>360</v>
      </c>
      <c r="C407" s="183" t="s">
        <v>76</v>
      </c>
      <c r="D407" s="184">
        <v>1966</v>
      </c>
      <c r="E407" s="184"/>
      <c r="F407" s="185" t="s">
        <v>261</v>
      </c>
      <c r="G407" s="184">
        <v>2</v>
      </c>
      <c r="H407" s="184" t="s">
        <v>296</v>
      </c>
      <c r="I407" s="173">
        <v>613</v>
      </c>
      <c r="J407" s="173">
        <v>386</v>
      </c>
      <c r="K407" s="173">
        <v>386</v>
      </c>
      <c r="L407" s="186">
        <v>32</v>
      </c>
      <c r="M407" s="184" t="s">
        <v>259</v>
      </c>
      <c r="N407" s="184" t="s">
        <v>260</v>
      </c>
      <c r="O407" s="187" t="s">
        <v>262</v>
      </c>
      <c r="P407" s="173">
        <v>2358530.46</v>
      </c>
      <c r="Q407" s="173">
        <v>0</v>
      </c>
      <c r="R407" s="173">
        <v>0</v>
      </c>
      <c r="S407" s="173">
        <v>0</v>
      </c>
      <c r="T407" s="173">
        <v>2358530.46</v>
      </c>
      <c r="U407" s="173">
        <f t="shared" si="77"/>
        <v>3847.521141924959</v>
      </c>
      <c r="V407" s="173">
        <v>7858.7779119086463</v>
      </c>
      <c r="W407" s="188">
        <v>7858.7779119086463</v>
      </c>
      <c r="X407" s="188">
        <v>4011.2567699836873</v>
      </c>
      <c r="Y407" s="188">
        <f>V407-U407</f>
        <v>4011.2567699836873</v>
      </c>
      <c r="Z407" s="189">
        <v>0</v>
      </c>
      <c r="AA407" s="189">
        <v>0</v>
      </c>
      <c r="AB407" s="189">
        <v>0</v>
      </c>
      <c r="AC407" s="189">
        <v>0</v>
      </c>
      <c r="AD407" s="189">
        <v>0</v>
      </c>
      <c r="AE407" s="189">
        <v>0</v>
      </c>
      <c r="AF407" s="189">
        <v>0</v>
      </c>
      <c r="AG407" s="190">
        <v>0</v>
      </c>
      <c r="AH407" s="189">
        <v>540.25</v>
      </c>
      <c r="AI407" s="190">
        <f>8917.04*AH407/I407</f>
        <v>7858.7779119086463</v>
      </c>
      <c r="AJ407" s="189">
        <v>0</v>
      </c>
      <c r="AK407" s="189">
        <v>0</v>
      </c>
      <c r="AL407" s="189">
        <v>0</v>
      </c>
      <c r="AM407" s="190">
        <v>0</v>
      </c>
      <c r="AN407" s="189">
        <v>0</v>
      </c>
      <c r="AO407" s="189">
        <v>0</v>
      </c>
      <c r="AP407" s="190">
        <v>0</v>
      </c>
      <c r="AQ407" s="189">
        <v>0</v>
      </c>
      <c r="AR407" s="189">
        <v>0</v>
      </c>
      <c r="AS407" s="189">
        <v>0</v>
      </c>
    </row>
    <row r="408" spans="1:45" s="182" customFormat="1" ht="36" customHeight="1" x14ac:dyDescent="0.25">
      <c r="B408" s="183" t="s">
        <v>839</v>
      </c>
      <c r="C408" s="183"/>
      <c r="D408" s="184" t="s">
        <v>857</v>
      </c>
      <c r="E408" s="184" t="s">
        <v>857</v>
      </c>
      <c r="F408" s="184" t="s">
        <v>857</v>
      </c>
      <c r="G408" s="184" t="s">
        <v>857</v>
      </c>
      <c r="H408" s="184" t="s">
        <v>857</v>
      </c>
      <c r="I408" s="197">
        <f>SUM(I409:I411)</f>
        <v>866.6</v>
      </c>
      <c r="J408" s="197">
        <f>SUM(J409:J411)</f>
        <v>817.90000000000009</v>
      </c>
      <c r="K408" s="197">
        <f>SUM(K409:K411)</f>
        <v>794.40000000000009</v>
      </c>
      <c r="L408" s="219">
        <f>SUM(L409:L411)</f>
        <v>34</v>
      </c>
      <c r="M408" s="184" t="s">
        <v>857</v>
      </c>
      <c r="N408" s="184" t="s">
        <v>857</v>
      </c>
      <c r="O408" s="187" t="s">
        <v>857</v>
      </c>
      <c r="P408" s="173">
        <v>178408.21000000002</v>
      </c>
      <c r="Q408" s="173">
        <v>0</v>
      </c>
      <c r="R408" s="173">
        <v>0</v>
      </c>
      <c r="S408" s="173">
        <v>0</v>
      </c>
      <c r="T408" s="173">
        <v>178408.21000000002</v>
      </c>
      <c r="U408" s="173">
        <f t="shared" si="77"/>
        <v>205.87146318947615</v>
      </c>
      <c r="V408" s="173">
        <f>MAX(V409:V411)</f>
        <v>282.33215434083604</v>
      </c>
      <c r="Z408" s="189"/>
      <c r="AA408" s="189"/>
      <c r="AB408" s="189"/>
      <c r="AC408" s="189"/>
      <c r="AD408" s="189"/>
      <c r="AE408" s="189"/>
      <c r="AF408" s="189"/>
      <c r="AG408" s="189"/>
      <c r="AH408" s="189"/>
      <c r="AI408" s="189"/>
      <c r="AJ408" s="189"/>
      <c r="AK408" s="189"/>
      <c r="AL408" s="189"/>
      <c r="AM408" s="189"/>
      <c r="AN408" s="189"/>
      <c r="AO408" s="189"/>
      <c r="AP408" s="189"/>
      <c r="AQ408" s="189"/>
      <c r="AR408" s="189"/>
      <c r="AS408" s="189"/>
    </row>
    <row r="409" spans="1:45" s="182" customFormat="1" ht="36" customHeight="1" x14ac:dyDescent="0.25">
      <c r="A409" s="182">
        <v>1</v>
      </c>
      <c r="B409" s="221">
        <f>SUBTOTAL(103,$A$16:A409)</f>
        <v>361</v>
      </c>
      <c r="C409" s="183" t="s">
        <v>1190</v>
      </c>
      <c r="D409" s="184">
        <v>1962</v>
      </c>
      <c r="E409" s="184"/>
      <c r="F409" s="185" t="s">
        <v>261</v>
      </c>
      <c r="G409" s="184">
        <v>2</v>
      </c>
      <c r="H409" s="184" t="s">
        <v>297</v>
      </c>
      <c r="I409" s="173">
        <v>311</v>
      </c>
      <c r="J409" s="173">
        <v>311</v>
      </c>
      <c r="K409" s="173">
        <v>287.5</v>
      </c>
      <c r="L409" s="186">
        <v>10</v>
      </c>
      <c r="M409" s="184" t="s">
        <v>259</v>
      </c>
      <c r="N409" s="184" t="s">
        <v>263</v>
      </c>
      <c r="O409" s="187" t="s">
        <v>1261</v>
      </c>
      <c r="P409" s="173">
        <v>87805.3</v>
      </c>
      <c r="Q409" s="173">
        <v>0</v>
      </c>
      <c r="R409" s="173">
        <v>0</v>
      </c>
      <c r="S409" s="173">
        <v>0</v>
      </c>
      <c r="T409" s="173">
        <v>87805.3</v>
      </c>
      <c r="U409" s="173">
        <f t="shared" si="77"/>
        <v>282.33215434083604</v>
      </c>
      <c r="V409" s="173">
        <v>282.33215434083604</v>
      </c>
      <c r="W409" s="188">
        <v>282.33215434083604</v>
      </c>
      <c r="X409" s="188">
        <v>0</v>
      </c>
      <c r="Y409" s="188">
        <f t="shared" ref="Y409:Y411" si="80">V409-U409</f>
        <v>0</v>
      </c>
      <c r="Z409" s="189">
        <v>0</v>
      </c>
      <c r="AA409" s="189">
        <v>0</v>
      </c>
      <c r="AB409" s="189">
        <v>0</v>
      </c>
      <c r="AC409" s="189">
        <v>184.98</v>
      </c>
      <c r="AD409" s="189">
        <v>0</v>
      </c>
      <c r="AE409" s="189">
        <v>0</v>
      </c>
      <c r="AF409" s="189">
        <v>0</v>
      </c>
      <c r="AG409" s="190">
        <v>0</v>
      </c>
      <c r="AH409" s="189">
        <v>0</v>
      </c>
      <c r="AI409" s="189">
        <v>0</v>
      </c>
      <c r="AJ409" s="189">
        <v>0</v>
      </c>
      <c r="AK409" s="189">
        <v>0</v>
      </c>
      <c r="AL409" s="189">
        <v>0</v>
      </c>
      <c r="AM409" s="190">
        <v>0</v>
      </c>
      <c r="AN409" s="189">
        <v>0</v>
      </c>
      <c r="AO409" s="189">
        <v>0</v>
      </c>
      <c r="AP409" s="190">
        <v>0</v>
      </c>
      <c r="AQ409" s="189">
        <v>0</v>
      </c>
      <c r="AR409" s="189">
        <v>0</v>
      </c>
      <c r="AS409" s="189">
        <v>0</v>
      </c>
    </row>
    <row r="410" spans="1:45" s="182" customFormat="1" ht="36" customHeight="1" x14ac:dyDescent="0.25">
      <c r="A410" s="182">
        <v>1</v>
      </c>
      <c r="B410" s="221">
        <f>SUBTOTAL(103,$A$16:A410)</f>
        <v>362</v>
      </c>
      <c r="C410" s="183" t="s">
        <v>80</v>
      </c>
      <c r="D410" s="184">
        <v>1931</v>
      </c>
      <c r="E410" s="184"/>
      <c r="F410" s="185" t="s">
        <v>261</v>
      </c>
      <c r="G410" s="184">
        <v>2</v>
      </c>
      <c r="H410" s="184" t="s">
        <v>297</v>
      </c>
      <c r="I410" s="173">
        <v>345.1</v>
      </c>
      <c r="J410" s="173">
        <v>319.60000000000002</v>
      </c>
      <c r="K410" s="173">
        <v>319.60000000000002</v>
      </c>
      <c r="L410" s="186">
        <v>9</v>
      </c>
      <c r="M410" s="184" t="s">
        <v>259</v>
      </c>
      <c r="N410" s="184" t="s">
        <v>260</v>
      </c>
      <c r="O410" s="187" t="s">
        <v>262</v>
      </c>
      <c r="P410" s="173">
        <v>50003.71</v>
      </c>
      <c r="Q410" s="173">
        <v>0</v>
      </c>
      <c r="R410" s="173">
        <v>0</v>
      </c>
      <c r="S410" s="173">
        <v>0</v>
      </c>
      <c r="T410" s="173">
        <v>50003.71</v>
      </c>
      <c r="U410" s="173">
        <f t="shared" si="77"/>
        <v>144.89629093016515</v>
      </c>
      <c r="V410" s="173">
        <v>144.89629093016515</v>
      </c>
      <c r="W410" s="188">
        <v>144.89629093016515</v>
      </c>
      <c r="X410" s="188">
        <v>0</v>
      </c>
      <c r="Y410" s="188">
        <f t="shared" si="80"/>
        <v>0</v>
      </c>
      <c r="Z410" s="189">
        <v>0</v>
      </c>
      <c r="AA410" s="189">
        <v>0</v>
      </c>
      <c r="AB410" s="189">
        <v>0</v>
      </c>
      <c r="AC410" s="189">
        <v>0</v>
      </c>
      <c r="AD410" s="189">
        <v>0</v>
      </c>
      <c r="AE410" s="189">
        <v>0</v>
      </c>
      <c r="AF410" s="189">
        <v>0</v>
      </c>
      <c r="AG410" s="190">
        <v>0</v>
      </c>
      <c r="AH410" s="189">
        <v>0</v>
      </c>
      <c r="AI410" s="189">
        <v>0</v>
      </c>
      <c r="AJ410" s="189">
        <v>0</v>
      </c>
      <c r="AK410" s="189">
        <v>0</v>
      </c>
      <c r="AL410" s="189">
        <v>0</v>
      </c>
      <c r="AM410" s="190">
        <v>0</v>
      </c>
      <c r="AN410" s="189">
        <v>0</v>
      </c>
      <c r="AO410" s="189">
        <v>0</v>
      </c>
      <c r="AP410" s="190">
        <v>0</v>
      </c>
      <c r="AQ410" s="189">
        <v>0</v>
      </c>
      <c r="AR410" s="189">
        <v>0</v>
      </c>
      <c r="AS410" s="189">
        <v>0</v>
      </c>
    </row>
    <row r="411" spans="1:45" s="182" customFormat="1" ht="36" customHeight="1" x14ac:dyDescent="0.25">
      <c r="A411" s="182">
        <v>1</v>
      </c>
      <c r="B411" s="221">
        <f>SUBTOTAL(103,$A$16:A411)</f>
        <v>363</v>
      </c>
      <c r="C411" s="183" t="s">
        <v>81</v>
      </c>
      <c r="D411" s="184">
        <v>1965</v>
      </c>
      <c r="E411" s="184"/>
      <c r="F411" s="185" t="s">
        <v>261</v>
      </c>
      <c r="G411" s="184">
        <v>2</v>
      </c>
      <c r="H411" s="184" t="s">
        <v>297</v>
      </c>
      <c r="I411" s="173">
        <v>210.5</v>
      </c>
      <c r="J411" s="173">
        <v>187.3</v>
      </c>
      <c r="K411" s="173">
        <v>187.3</v>
      </c>
      <c r="L411" s="186">
        <v>15</v>
      </c>
      <c r="M411" s="184" t="s">
        <v>259</v>
      </c>
      <c r="N411" s="184" t="s">
        <v>263</v>
      </c>
      <c r="O411" s="187" t="s">
        <v>272</v>
      </c>
      <c r="P411" s="173">
        <v>40599.199999999997</v>
      </c>
      <c r="Q411" s="173">
        <v>0</v>
      </c>
      <c r="R411" s="173">
        <v>0</v>
      </c>
      <c r="S411" s="173">
        <v>0</v>
      </c>
      <c r="T411" s="173">
        <v>40599.199999999997</v>
      </c>
      <c r="U411" s="173">
        <f t="shared" si="77"/>
        <v>192.87030878859855</v>
      </c>
      <c r="V411" s="173">
        <v>192.87030878859855</v>
      </c>
      <c r="W411" s="188">
        <v>192.87030878859855</v>
      </c>
      <c r="X411" s="188">
        <v>0</v>
      </c>
      <c r="Y411" s="188">
        <f t="shared" si="80"/>
        <v>0</v>
      </c>
      <c r="Z411" s="189">
        <v>0</v>
      </c>
      <c r="AA411" s="189">
        <v>0</v>
      </c>
      <c r="AB411" s="189">
        <v>0</v>
      </c>
      <c r="AC411" s="189">
        <v>0</v>
      </c>
      <c r="AD411" s="189">
        <v>0</v>
      </c>
      <c r="AE411" s="189">
        <v>0</v>
      </c>
      <c r="AF411" s="189">
        <v>0</v>
      </c>
      <c r="AG411" s="190">
        <v>0</v>
      </c>
      <c r="AH411" s="189">
        <v>0</v>
      </c>
      <c r="AI411" s="189">
        <v>0</v>
      </c>
      <c r="AJ411" s="189">
        <v>0</v>
      </c>
      <c r="AK411" s="189">
        <v>0</v>
      </c>
      <c r="AL411" s="189">
        <v>0</v>
      </c>
      <c r="AM411" s="190">
        <v>0</v>
      </c>
      <c r="AN411" s="189">
        <v>0</v>
      </c>
      <c r="AO411" s="189">
        <v>0</v>
      </c>
      <c r="AP411" s="190">
        <v>0</v>
      </c>
      <c r="AQ411" s="189">
        <v>0</v>
      </c>
      <c r="AR411" s="189">
        <v>0</v>
      </c>
      <c r="AS411" s="189">
        <v>0</v>
      </c>
    </row>
    <row r="412" spans="1:45" s="182" customFormat="1" ht="36" customHeight="1" x14ac:dyDescent="0.25">
      <c r="B412" s="183" t="s">
        <v>807</v>
      </c>
      <c r="C412" s="222"/>
      <c r="D412" s="184" t="s">
        <v>857</v>
      </c>
      <c r="E412" s="184" t="s">
        <v>857</v>
      </c>
      <c r="F412" s="184" t="s">
        <v>857</v>
      </c>
      <c r="G412" s="184" t="s">
        <v>857</v>
      </c>
      <c r="H412" s="184" t="s">
        <v>857</v>
      </c>
      <c r="I412" s="197">
        <f>SUM(I413:I415)</f>
        <v>3663.2799999999997</v>
      </c>
      <c r="J412" s="197">
        <f>SUM(J413:J415)</f>
        <v>2787.65</v>
      </c>
      <c r="K412" s="197">
        <f>SUM(K413:K415)</f>
        <v>2473.65</v>
      </c>
      <c r="L412" s="219">
        <f>SUM(L413:L415)</f>
        <v>115</v>
      </c>
      <c r="M412" s="184" t="s">
        <v>857</v>
      </c>
      <c r="N412" s="184" t="s">
        <v>857</v>
      </c>
      <c r="O412" s="187" t="s">
        <v>857</v>
      </c>
      <c r="P412" s="197">
        <v>8700170.3300000001</v>
      </c>
      <c r="Q412" s="197">
        <v>0</v>
      </c>
      <c r="R412" s="197">
        <v>0</v>
      </c>
      <c r="S412" s="197">
        <v>0</v>
      </c>
      <c r="T412" s="197">
        <v>8700170.3300000001</v>
      </c>
      <c r="U412" s="173">
        <f t="shared" si="77"/>
        <v>2374.9673325544322</v>
      </c>
      <c r="V412" s="173">
        <f>MAX(V413:V415)</f>
        <v>7881.986010341262</v>
      </c>
      <c r="Z412" s="189"/>
      <c r="AA412" s="189"/>
      <c r="AB412" s="189"/>
      <c r="AC412" s="189"/>
      <c r="AD412" s="189"/>
      <c r="AE412" s="189"/>
      <c r="AF412" s="189"/>
      <c r="AG412" s="189"/>
      <c r="AH412" s="189"/>
      <c r="AI412" s="189"/>
      <c r="AJ412" s="189"/>
      <c r="AK412" s="189"/>
      <c r="AL412" s="189"/>
      <c r="AM412" s="189"/>
      <c r="AN412" s="189"/>
      <c r="AO412" s="189"/>
      <c r="AP412" s="189"/>
      <c r="AQ412" s="189"/>
      <c r="AR412" s="189"/>
      <c r="AS412" s="189"/>
    </row>
    <row r="413" spans="1:45" s="182" customFormat="1" ht="36" customHeight="1" x14ac:dyDescent="0.25">
      <c r="A413" s="182">
        <v>1</v>
      </c>
      <c r="B413" s="221">
        <f>SUBTOTAL(103,$A$16:A413)</f>
        <v>364</v>
      </c>
      <c r="C413" s="183" t="s">
        <v>106</v>
      </c>
      <c r="D413" s="184">
        <v>1961</v>
      </c>
      <c r="E413" s="184"/>
      <c r="F413" s="185" t="s">
        <v>261</v>
      </c>
      <c r="G413" s="184">
        <v>3</v>
      </c>
      <c r="H413" s="184" t="s">
        <v>296</v>
      </c>
      <c r="I413" s="173">
        <v>1048.3800000000001</v>
      </c>
      <c r="J413" s="173">
        <v>975.35</v>
      </c>
      <c r="K413" s="173">
        <v>975.35</v>
      </c>
      <c r="L413" s="186">
        <v>49</v>
      </c>
      <c r="M413" s="184" t="s">
        <v>259</v>
      </c>
      <c r="N413" s="184" t="s">
        <v>263</v>
      </c>
      <c r="O413" s="187" t="s">
        <v>1045</v>
      </c>
      <c r="P413" s="173">
        <v>1877560.0999999999</v>
      </c>
      <c r="Q413" s="173">
        <v>0</v>
      </c>
      <c r="R413" s="173">
        <v>0</v>
      </c>
      <c r="S413" s="173">
        <v>0</v>
      </c>
      <c r="T413" s="173">
        <v>1877560.0999999999</v>
      </c>
      <c r="U413" s="173">
        <f t="shared" si="77"/>
        <v>1790.9156031210055</v>
      </c>
      <c r="V413" s="173">
        <v>4672.3493229554178</v>
      </c>
      <c r="W413" s="188">
        <v>4672.3493229554178</v>
      </c>
      <c r="X413" s="188">
        <v>2881.4337198344124</v>
      </c>
      <c r="Y413" s="188">
        <f t="shared" ref="Y413:Y415" si="81">V413-U413</f>
        <v>2881.4337198344124</v>
      </c>
      <c r="Z413" s="189">
        <v>0</v>
      </c>
      <c r="AA413" s="189">
        <v>0</v>
      </c>
      <c r="AB413" s="189">
        <v>0</v>
      </c>
      <c r="AC413" s="189">
        <v>0</v>
      </c>
      <c r="AD413" s="189">
        <v>0</v>
      </c>
      <c r="AE413" s="189">
        <v>0</v>
      </c>
      <c r="AF413" s="189">
        <v>0</v>
      </c>
      <c r="AG413" s="190">
        <v>0</v>
      </c>
      <c r="AH413" s="189">
        <v>549.33000000000004</v>
      </c>
      <c r="AI413" s="190">
        <f t="shared" ref="AI413:AI415" si="82">8917.04*AH413/I413</f>
        <v>4672.3493229554178</v>
      </c>
      <c r="AJ413" s="189">
        <v>0</v>
      </c>
      <c r="AK413" s="189">
        <v>0</v>
      </c>
      <c r="AL413" s="189">
        <v>0</v>
      </c>
      <c r="AM413" s="190">
        <v>0</v>
      </c>
      <c r="AN413" s="189">
        <v>0</v>
      </c>
      <c r="AO413" s="189">
        <v>0</v>
      </c>
      <c r="AP413" s="190">
        <v>0</v>
      </c>
      <c r="AQ413" s="189">
        <v>0</v>
      </c>
      <c r="AR413" s="189">
        <v>0</v>
      </c>
      <c r="AS413" s="189">
        <v>0</v>
      </c>
    </row>
    <row r="414" spans="1:45" s="182" customFormat="1" ht="36" customHeight="1" x14ac:dyDescent="0.25">
      <c r="A414" s="182">
        <v>1</v>
      </c>
      <c r="B414" s="221">
        <f>SUBTOTAL(103,$A$16:A414)</f>
        <v>365</v>
      </c>
      <c r="C414" s="183" t="s">
        <v>108</v>
      </c>
      <c r="D414" s="184">
        <v>1977</v>
      </c>
      <c r="E414" s="184"/>
      <c r="F414" s="185" t="s">
        <v>261</v>
      </c>
      <c r="G414" s="184">
        <v>2</v>
      </c>
      <c r="H414" s="184" t="s">
        <v>305</v>
      </c>
      <c r="I414" s="173">
        <v>1063.7</v>
      </c>
      <c r="J414" s="173">
        <v>938.3</v>
      </c>
      <c r="K414" s="173">
        <v>938.3</v>
      </c>
      <c r="L414" s="186">
        <v>34</v>
      </c>
      <c r="M414" s="184" t="s">
        <v>259</v>
      </c>
      <c r="N414" s="184" t="s">
        <v>260</v>
      </c>
      <c r="O414" s="187" t="s">
        <v>262</v>
      </c>
      <c r="P414" s="173">
        <v>3555061.2899999996</v>
      </c>
      <c r="Q414" s="173">
        <v>0</v>
      </c>
      <c r="R414" s="173">
        <v>0</v>
      </c>
      <c r="S414" s="173">
        <v>0</v>
      </c>
      <c r="T414" s="173">
        <v>3555061.2899999996</v>
      </c>
      <c r="U414" s="173">
        <f t="shared" si="77"/>
        <v>3342.1653567735257</v>
      </c>
      <c r="V414" s="173">
        <v>7881.986010341262</v>
      </c>
      <c r="W414" s="188">
        <v>7881.986010341262</v>
      </c>
      <c r="X414" s="188">
        <v>4539.8206535677364</v>
      </c>
      <c r="Y414" s="188">
        <f t="shared" si="81"/>
        <v>4539.8206535677364</v>
      </c>
      <c r="Z414" s="189">
        <v>0</v>
      </c>
      <c r="AA414" s="189">
        <v>0</v>
      </c>
      <c r="AB414" s="189">
        <v>0</v>
      </c>
      <c r="AC414" s="189">
        <v>0</v>
      </c>
      <c r="AD414" s="189">
        <v>0</v>
      </c>
      <c r="AE414" s="189">
        <v>0</v>
      </c>
      <c r="AF414" s="189">
        <v>0</v>
      </c>
      <c r="AG414" s="190">
        <v>0</v>
      </c>
      <c r="AH414" s="189">
        <v>940.23</v>
      </c>
      <c r="AI414" s="190">
        <f t="shared" si="82"/>
        <v>7881.986010341262</v>
      </c>
      <c r="AJ414" s="189">
        <v>0</v>
      </c>
      <c r="AK414" s="189">
        <v>0</v>
      </c>
      <c r="AL414" s="189">
        <v>0</v>
      </c>
      <c r="AM414" s="190">
        <v>0</v>
      </c>
      <c r="AN414" s="189">
        <v>0</v>
      </c>
      <c r="AO414" s="189">
        <v>0</v>
      </c>
      <c r="AP414" s="190">
        <v>0</v>
      </c>
      <c r="AQ414" s="189">
        <v>0</v>
      </c>
      <c r="AR414" s="189">
        <v>0</v>
      </c>
      <c r="AS414" s="189">
        <v>0</v>
      </c>
    </row>
    <row r="415" spans="1:45" s="182" customFormat="1" ht="36" customHeight="1" x14ac:dyDescent="0.25">
      <c r="A415" s="182">
        <v>1</v>
      </c>
      <c r="B415" s="221">
        <f>SUBTOTAL(103,$A$16:A415)</f>
        <v>366</v>
      </c>
      <c r="C415" s="183" t="s">
        <v>1191</v>
      </c>
      <c r="D415" s="184">
        <v>1934</v>
      </c>
      <c r="E415" s="184"/>
      <c r="F415" s="185" t="s">
        <v>261</v>
      </c>
      <c r="G415" s="184">
        <v>2</v>
      </c>
      <c r="H415" s="184" t="s">
        <v>305</v>
      </c>
      <c r="I415" s="173">
        <v>1551.2</v>
      </c>
      <c r="J415" s="173">
        <v>874</v>
      </c>
      <c r="K415" s="173">
        <v>560</v>
      </c>
      <c r="L415" s="186">
        <v>32</v>
      </c>
      <c r="M415" s="184" t="s">
        <v>259</v>
      </c>
      <c r="N415" s="184" t="s">
        <v>260</v>
      </c>
      <c r="O415" s="187" t="s">
        <v>262</v>
      </c>
      <c r="P415" s="173">
        <v>3267548.94</v>
      </c>
      <c r="Q415" s="173">
        <v>0</v>
      </c>
      <c r="R415" s="173">
        <v>0</v>
      </c>
      <c r="S415" s="173">
        <v>0</v>
      </c>
      <c r="T415" s="173">
        <v>3267548.94</v>
      </c>
      <c r="U415" s="173">
        <f t="shared" si="77"/>
        <v>2106.465278494069</v>
      </c>
      <c r="V415" s="173">
        <v>4641.3216193914395</v>
      </c>
      <c r="W415" s="188">
        <v>4641.3216193914395</v>
      </c>
      <c r="X415" s="188">
        <v>2534.8563408973705</v>
      </c>
      <c r="Y415" s="188">
        <f t="shared" si="81"/>
        <v>2534.8563408973705</v>
      </c>
      <c r="Z415" s="189">
        <v>0</v>
      </c>
      <c r="AA415" s="189">
        <v>0</v>
      </c>
      <c r="AB415" s="189">
        <v>0</v>
      </c>
      <c r="AC415" s="189">
        <v>0</v>
      </c>
      <c r="AD415" s="189">
        <v>0</v>
      </c>
      <c r="AE415" s="189">
        <v>0</v>
      </c>
      <c r="AF415" s="189">
        <v>0</v>
      </c>
      <c r="AG415" s="190">
        <v>0</v>
      </c>
      <c r="AH415" s="189">
        <v>807.4</v>
      </c>
      <c r="AI415" s="190">
        <f t="shared" si="82"/>
        <v>4641.3216193914395</v>
      </c>
      <c r="AJ415" s="189">
        <v>0</v>
      </c>
      <c r="AK415" s="189">
        <v>0</v>
      </c>
      <c r="AL415" s="189">
        <v>0</v>
      </c>
      <c r="AM415" s="190">
        <v>0</v>
      </c>
      <c r="AN415" s="189">
        <v>0</v>
      </c>
      <c r="AO415" s="189">
        <v>0</v>
      </c>
      <c r="AP415" s="190">
        <v>0</v>
      </c>
      <c r="AQ415" s="189">
        <v>0</v>
      </c>
      <c r="AR415" s="189">
        <v>0</v>
      </c>
      <c r="AS415" s="189">
        <v>0</v>
      </c>
    </row>
    <row r="416" spans="1:45" s="182" customFormat="1" ht="36" customHeight="1" x14ac:dyDescent="0.25">
      <c r="B416" s="183" t="s">
        <v>808</v>
      </c>
      <c r="C416" s="222"/>
      <c r="D416" s="184" t="s">
        <v>857</v>
      </c>
      <c r="E416" s="184" t="s">
        <v>857</v>
      </c>
      <c r="F416" s="184" t="s">
        <v>857</v>
      </c>
      <c r="G416" s="184" t="s">
        <v>857</v>
      </c>
      <c r="H416" s="184" t="s">
        <v>857</v>
      </c>
      <c r="I416" s="197">
        <f>I417</f>
        <v>2767.4</v>
      </c>
      <c r="J416" s="197">
        <f>J417</f>
        <v>2688.9</v>
      </c>
      <c r="K416" s="197">
        <f>K417</f>
        <v>2688.9</v>
      </c>
      <c r="L416" s="219">
        <f>L417</f>
        <v>31</v>
      </c>
      <c r="M416" s="184" t="s">
        <v>857</v>
      </c>
      <c r="N416" s="184" t="s">
        <v>857</v>
      </c>
      <c r="O416" s="187" t="s">
        <v>857</v>
      </c>
      <c r="P416" s="173">
        <v>4281723.32</v>
      </c>
      <c r="Q416" s="173">
        <v>0</v>
      </c>
      <c r="R416" s="173">
        <v>0</v>
      </c>
      <c r="S416" s="173">
        <v>2908349.77</v>
      </c>
      <c r="T416" s="173">
        <v>1373373.5500000003</v>
      </c>
      <c r="U416" s="173">
        <f t="shared" si="77"/>
        <v>1547.2007371540074</v>
      </c>
      <c r="V416" s="173">
        <f>MAX(V417)</f>
        <v>3111.8130302811305</v>
      </c>
      <c r="Z416" s="189"/>
      <c r="AA416" s="189"/>
      <c r="AB416" s="189"/>
      <c r="AC416" s="189"/>
      <c r="AD416" s="189"/>
      <c r="AE416" s="189"/>
      <c r="AF416" s="189"/>
      <c r="AG416" s="189"/>
      <c r="AH416" s="189"/>
      <c r="AI416" s="189"/>
      <c r="AJ416" s="189"/>
      <c r="AK416" s="189"/>
      <c r="AL416" s="189"/>
      <c r="AM416" s="189"/>
      <c r="AN416" s="189"/>
      <c r="AO416" s="189"/>
      <c r="AP416" s="189"/>
      <c r="AQ416" s="189"/>
      <c r="AR416" s="189"/>
      <c r="AS416" s="189"/>
    </row>
    <row r="417" spans="1:45" s="182" customFormat="1" ht="36" customHeight="1" x14ac:dyDescent="0.25">
      <c r="A417" s="182">
        <v>1</v>
      </c>
      <c r="B417" s="221">
        <f>SUBTOTAL(103,$A$16:A417)</f>
        <v>367</v>
      </c>
      <c r="C417" s="183" t="s">
        <v>40</v>
      </c>
      <c r="D417" s="184">
        <v>1979</v>
      </c>
      <c r="E417" s="184"/>
      <c r="F417" s="185" t="s">
        <v>261</v>
      </c>
      <c r="G417" s="184">
        <v>5</v>
      </c>
      <c r="H417" s="184" t="s">
        <v>301</v>
      </c>
      <c r="I417" s="173">
        <v>2767.4</v>
      </c>
      <c r="J417" s="173">
        <v>2688.9</v>
      </c>
      <c r="K417" s="173">
        <v>2688.9</v>
      </c>
      <c r="L417" s="186">
        <v>31</v>
      </c>
      <c r="M417" s="184" t="s">
        <v>259</v>
      </c>
      <c r="N417" s="184" t="s">
        <v>260</v>
      </c>
      <c r="O417" s="187" t="s">
        <v>262</v>
      </c>
      <c r="P417" s="173">
        <v>4281723.32</v>
      </c>
      <c r="Q417" s="173">
        <v>0</v>
      </c>
      <c r="R417" s="173">
        <v>0</v>
      </c>
      <c r="S417" s="173">
        <v>2908349.77</v>
      </c>
      <c r="T417" s="173">
        <v>1373373.5500000003</v>
      </c>
      <c r="U417" s="173">
        <f t="shared" si="77"/>
        <v>1547.2007371540074</v>
      </c>
      <c r="V417" s="173">
        <v>3111.8130302811305</v>
      </c>
      <c r="W417" s="188">
        <v>3111.8130302811305</v>
      </c>
      <c r="X417" s="188">
        <v>1564.6122931271232</v>
      </c>
      <c r="Y417" s="188">
        <f>V417-U417</f>
        <v>1564.6122931271232</v>
      </c>
      <c r="Z417" s="189">
        <v>0</v>
      </c>
      <c r="AA417" s="189">
        <v>0</v>
      </c>
      <c r="AB417" s="189">
        <v>0</v>
      </c>
      <c r="AC417" s="189">
        <v>0</v>
      </c>
      <c r="AD417" s="189">
        <v>0</v>
      </c>
      <c r="AE417" s="189">
        <v>0</v>
      </c>
      <c r="AF417" s="189">
        <v>0</v>
      </c>
      <c r="AG417" s="190">
        <v>0</v>
      </c>
      <c r="AH417" s="189">
        <v>965.75</v>
      </c>
      <c r="AI417" s="190">
        <f>8917.04*AH417/I417</f>
        <v>3111.8130302811305</v>
      </c>
      <c r="AJ417" s="189">
        <v>0</v>
      </c>
      <c r="AK417" s="189">
        <v>0</v>
      </c>
      <c r="AL417" s="189">
        <v>0</v>
      </c>
      <c r="AM417" s="190">
        <v>0</v>
      </c>
      <c r="AN417" s="189">
        <v>0</v>
      </c>
      <c r="AO417" s="189">
        <v>0</v>
      </c>
      <c r="AP417" s="190">
        <v>0</v>
      </c>
      <c r="AQ417" s="189">
        <v>0</v>
      </c>
      <c r="AR417" s="189">
        <v>0</v>
      </c>
      <c r="AS417" s="189">
        <v>0</v>
      </c>
    </row>
    <row r="418" spans="1:45" s="182" customFormat="1" ht="36" customHeight="1" x14ac:dyDescent="0.25">
      <c r="B418" s="183" t="s">
        <v>809</v>
      </c>
      <c r="C418" s="183"/>
      <c r="D418" s="184" t="s">
        <v>857</v>
      </c>
      <c r="E418" s="184" t="s">
        <v>857</v>
      </c>
      <c r="F418" s="184" t="s">
        <v>857</v>
      </c>
      <c r="G418" s="184" t="s">
        <v>857</v>
      </c>
      <c r="H418" s="184" t="s">
        <v>857</v>
      </c>
      <c r="I418" s="197">
        <f>SUM(I419:I421)</f>
        <v>15666.63</v>
      </c>
      <c r="J418" s="197">
        <f>SUM(J419:J421)</f>
        <v>12577.22</v>
      </c>
      <c r="K418" s="197">
        <f>SUM(K419:K421)</f>
        <v>12577.22</v>
      </c>
      <c r="L418" s="219">
        <f>SUM(L419:L421)</f>
        <v>545</v>
      </c>
      <c r="M418" s="184" t="s">
        <v>857</v>
      </c>
      <c r="N418" s="184" t="s">
        <v>857</v>
      </c>
      <c r="O418" s="187" t="s">
        <v>857</v>
      </c>
      <c r="P418" s="197">
        <v>2434186.5899999994</v>
      </c>
      <c r="Q418" s="197">
        <v>0</v>
      </c>
      <c r="R418" s="197">
        <v>0</v>
      </c>
      <c r="S418" s="197">
        <v>0</v>
      </c>
      <c r="T418" s="197">
        <v>2434186.5899999994</v>
      </c>
      <c r="U418" s="173">
        <f t="shared" si="77"/>
        <v>155.37397576887943</v>
      </c>
      <c r="V418" s="173">
        <f>MAX(V419:V421)</f>
        <v>3820.48</v>
      </c>
      <c r="Z418" s="189"/>
      <c r="AA418" s="189"/>
      <c r="AB418" s="189"/>
      <c r="AC418" s="189"/>
      <c r="AD418" s="189"/>
      <c r="AE418" s="189"/>
      <c r="AF418" s="189"/>
      <c r="AG418" s="189"/>
      <c r="AH418" s="189"/>
      <c r="AI418" s="189"/>
      <c r="AJ418" s="189"/>
      <c r="AK418" s="189"/>
      <c r="AL418" s="189"/>
      <c r="AM418" s="189"/>
      <c r="AN418" s="189"/>
      <c r="AO418" s="189"/>
      <c r="AP418" s="189"/>
      <c r="AQ418" s="189"/>
      <c r="AR418" s="189"/>
      <c r="AS418" s="189"/>
    </row>
    <row r="419" spans="1:45" s="182" customFormat="1" ht="36" customHeight="1" x14ac:dyDescent="0.25">
      <c r="A419" s="182">
        <v>1</v>
      </c>
      <c r="B419" s="221">
        <f>SUBTOTAL(103,$A$16:A419)</f>
        <v>368</v>
      </c>
      <c r="C419" s="183" t="s">
        <v>63</v>
      </c>
      <c r="D419" s="184">
        <v>1976</v>
      </c>
      <c r="E419" s="184"/>
      <c r="F419" s="185" t="s">
        <v>261</v>
      </c>
      <c r="G419" s="184">
        <v>5</v>
      </c>
      <c r="H419" s="184" t="s">
        <v>362</v>
      </c>
      <c r="I419" s="173">
        <v>4783.1499999999996</v>
      </c>
      <c r="J419" s="173">
        <v>4417.7</v>
      </c>
      <c r="K419" s="173">
        <v>4417.7</v>
      </c>
      <c r="L419" s="186">
        <v>190</v>
      </c>
      <c r="M419" s="184" t="s">
        <v>259</v>
      </c>
      <c r="N419" s="184" t="s">
        <v>263</v>
      </c>
      <c r="O419" s="187" t="s">
        <v>264</v>
      </c>
      <c r="P419" s="173">
        <v>158769.03</v>
      </c>
      <c r="Q419" s="173">
        <v>0</v>
      </c>
      <c r="R419" s="173">
        <v>0</v>
      </c>
      <c r="S419" s="173">
        <v>0</v>
      </c>
      <c r="T419" s="173">
        <v>158769.03</v>
      </c>
      <c r="U419" s="173">
        <f t="shared" si="77"/>
        <v>33.193403928373563</v>
      </c>
      <c r="V419" s="173">
        <v>33.193403928373563</v>
      </c>
      <c r="W419" s="188">
        <v>33.193403928373563</v>
      </c>
      <c r="X419" s="188">
        <v>0</v>
      </c>
      <c r="Y419" s="188">
        <f t="shared" ref="Y419:Y421" si="83">V419-U419</f>
        <v>0</v>
      </c>
      <c r="Z419" s="189">
        <v>0</v>
      </c>
      <c r="AA419" s="189">
        <v>0</v>
      </c>
      <c r="AB419" s="189">
        <v>0</v>
      </c>
      <c r="AC419" s="189">
        <v>0</v>
      </c>
      <c r="AD419" s="189">
        <v>0</v>
      </c>
      <c r="AE419" s="189">
        <v>0</v>
      </c>
      <c r="AF419" s="189">
        <v>0</v>
      </c>
      <c r="AG419" s="190">
        <v>0</v>
      </c>
      <c r="AH419" s="189">
        <v>0</v>
      </c>
      <c r="AI419" s="189">
        <v>0</v>
      </c>
      <c r="AJ419" s="189">
        <v>0</v>
      </c>
      <c r="AK419" s="189">
        <v>0</v>
      </c>
      <c r="AL419" s="189">
        <v>0</v>
      </c>
      <c r="AM419" s="190">
        <v>0</v>
      </c>
      <c r="AN419" s="189">
        <v>0</v>
      </c>
      <c r="AO419" s="189">
        <v>0</v>
      </c>
      <c r="AP419" s="190">
        <v>0</v>
      </c>
      <c r="AQ419" s="189">
        <v>0</v>
      </c>
      <c r="AR419" s="189">
        <v>0</v>
      </c>
      <c r="AS419" s="189">
        <v>0</v>
      </c>
    </row>
    <row r="420" spans="1:45" s="182" customFormat="1" ht="36" customHeight="1" x14ac:dyDescent="0.25">
      <c r="A420" s="182">
        <v>1</v>
      </c>
      <c r="B420" s="221">
        <f>SUBTOTAL(103,$A$16:A420)</f>
        <v>369</v>
      </c>
      <c r="C420" s="183" t="s">
        <v>1206</v>
      </c>
      <c r="D420" s="184">
        <v>1969</v>
      </c>
      <c r="E420" s="184"/>
      <c r="F420" s="185" t="s">
        <v>261</v>
      </c>
      <c r="G420" s="184">
        <v>5</v>
      </c>
      <c r="H420" s="184" t="s">
        <v>296</v>
      </c>
      <c r="I420" s="173">
        <v>3712.73</v>
      </c>
      <c r="J420" s="173">
        <v>3066.62</v>
      </c>
      <c r="K420" s="173">
        <v>3066.62</v>
      </c>
      <c r="L420" s="186">
        <v>137</v>
      </c>
      <c r="M420" s="184" t="s">
        <v>259</v>
      </c>
      <c r="N420" s="184" t="s">
        <v>263</v>
      </c>
      <c r="O420" s="187" t="s">
        <v>1257</v>
      </c>
      <c r="P420" s="173">
        <v>2151195.7399999998</v>
      </c>
      <c r="Q420" s="173">
        <v>0</v>
      </c>
      <c r="R420" s="173">
        <v>0</v>
      </c>
      <c r="S420" s="173">
        <v>0</v>
      </c>
      <c r="T420" s="173">
        <v>2151195.7399999998</v>
      </c>
      <c r="U420" s="173">
        <f t="shared" si="77"/>
        <v>579.41076781775132</v>
      </c>
      <c r="V420" s="173">
        <v>3820.48</v>
      </c>
      <c r="W420" s="188">
        <v>3820.48</v>
      </c>
      <c r="X420" s="188">
        <v>3241.0692321822489</v>
      </c>
      <c r="Y420" s="188">
        <f t="shared" si="83"/>
        <v>3241.0692321822489</v>
      </c>
      <c r="Z420" s="189">
        <v>113.09</v>
      </c>
      <c r="AA420" s="189">
        <v>262.75</v>
      </c>
      <c r="AB420" s="189">
        <v>3259.66</v>
      </c>
      <c r="AC420" s="189">
        <v>184.98</v>
      </c>
      <c r="AD420" s="189">
        <v>0</v>
      </c>
      <c r="AE420" s="189">
        <v>0</v>
      </c>
      <c r="AF420" s="189">
        <v>0</v>
      </c>
      <c r="AG420" s="190">
        <v>0</v>
      </c>
      <c r="AH420" s="189">
        <v>0</v>
      </c>
      <c r="AI420" s="189">
        <v>0</v>
      </c>
      <c r="AJ420" s="189">
        <v>0</v>
      </c>
      <c r="AK420" s="189">
        <v>0</v>
      </c>
      <c r="AL420" s="189">
        <v>0</v>
      </c>
      <c r="AM420" s="190">
        <v>0</v>
      </c>
      <c r="AN420" s="189">
        <v>0</v>
      </c>
      <c r="AO420" s="189">
        <v>0</v>
      </c>
      <c r="AP420" s="190">
        <v>0</v>
      </c>
      <c r="AQ420" s="189">
        <v>0</v>
      </c>
      <c r="AR420" s="189">
        <v>0</v>
      </c>
      <c r="AS420" s="189">
        <v>0</v>
      </c>
    </row>
    <row r="421" spans="1:45" s="182" customFormat="1" ht="36" customHeight="1" x14ac:dyDescent="0.25">
      <c r="A421" s="182">
        <v>1</v>
      </c>
      <c r="B421" s="221">
        <f>SUBTOTAL(103,$A$16:A421)</f>
        <v>370</v>
      </c>
      <c r="C421" s="183" t="s">
        <v>52</v>
      </c>
      <c r="D421" s="184">
        <v>1981</v>
      </c>
      <c r="E421" s="184"/>
      <c r="F421" s="185" t="s">
        <v>261</v>
      </c>
      <c r="G421" s="184">
        <v>5</v>
      </c>
      <c r="H421" s="184" t="s">
        <v>2184</v>
      </c>
      <c r="I421" s="173">
        <v>7170.75</v>
      </c>
      <c r="J421" s="173">
        <v>5092.8999999999996</v>
      </c>
      <c r="K421" s="173">
        <v>5092.8999999999996</v>
      </c>
      <c r="L421" s="186">
        <v>218</v>
      </c>
      <c r="M421" s="184" t="s">
        <v>259</v>
      </c>
      <c r="N421" s="184" t="s">
        <v>263</v>
      </c>
      <c r="O421" s="187" t="s">
        <v>264</v>
      </c>
      <c r="P421" s="173">
        <v>124221.82</v>
      </c>
      <c r="Q421" s="173">
        <v>0</v>
      </c>
      <c r="R421" s="173">
        <v>0</v>
      </c>
      <c r="S421" s="173">
        <v>0</v>
      </c>
      <c r="T421" s="173">
        <v>124221.82</v>
      </c>
      <c r="U421" s="173">
        <f t="shared" si="77"/>
        <v>17.323406896070843</v>
      </c>
      <c r="V421" s="173">
        <v>17.323406896070843</v>
      </c>
      <c r="W421" s="188">
        <v>17.323406896070843</v>
      </c>
      <c r="X421" s="188">
        <v>0</v>
      </c>
      <c r="Y421" s="188">
        <f t="shared" si="83"/>
        <v>0</v>
      </c>
      <c r="Z421" s="189">
        <v>0</v>
      </c>
      <c r="AA421" s="189">
        <v>0</v>
      </c>
      <c r="AB421" s="189">
        <v>0</v>
      </c>
      <c r="AC421" s="189">
        <v>0</v>
      </c>
      <c r="AD421" s="189">
        <v>0</v>
      </c>
      <c r="AE421" s="189">
        <v>0</v>
      </c>
      <c r="AF421" s="189">
        <v>0</v>
      </c>
      <c r="AG421" s="190">
        <v>0</v>
      </c>
      <c r="AH421" s="189">
        <v>0</v>
      </c>
      <c r="AI421" s="189">
        <v>0</v>
      </c>
      <c r="AJ421" s="189">
        <v>0</v>
      </c>
      <c r="AK421" s="189">
        <v>0</v>
      </c>
      <c r="AL421" s="189">
        <v>0</v>
      </c>
      <c r="AM421" s="190">
        <v>0</v>
      </c>
      <c r="AN421" s="189">
        <v>0</v>
      </c>
      <c r="AO421" s="189">
        <v>0</v>
      </c>
      <c r="AP421" s="190">
        <v>0</v>
      </c>
      <c r="AQ421" s="189">
        <v>0</v>
      </c>
      <c r="AR421" s="189">
        <v>0</v>
      </c>
      <c r="AS421" s="189">
        <v>0</v>
      </c>
    </row>
    <row r="422" spans="1:45" s="182" customFormat="1" ht="36" customHeight="1" x14ac:dyDescent="0.25">
      <c r="B422" s="183" t="s">
        <v>810</v>
      </c>
      <c r="C422" s="183"/>
      <c r="D422" s="184" t="s">
        <v>857</v>
      </c>
      <c r="E422" s="184" t="s">
        <v>857</v>
      </c>
      <c r="F422" s="184" t="s">
        <v>857</v>
      </c>
      <c r="G422" s="184" t="s">
        <v>857</v>
      </c>
      <c r="H422" s="184" t="s">
        <v>857</v>
      </c>
      <c r="I422" s="197">
        <f>SUM(I423:I428)</f>
        <v>14224.350000000002</v>
      </c>
      <c r="J422" s="197">
        <f>SUM(J423:J428)</f>
        <v>11894.25</v>
      </c>
      <c r="K422" s="197">
        <f>SUM(K423:K428)</f>
        <v>11435.45</v>
      </c>
      <c r="L422" s="219">
        <f>SUM(L423:L428)</f>
        <v>742</v>
      </c>
      <c r="M422" s="184" t="s">
        <v>857</v>
      </c>
      <c r="N422" s="184" t="s">
        <v>857</v>
      </c>
      <c r="O422" s="187" t="s">
        <v>857</v>
      </c>
      <c r="P422" s="197">
        <v>19736488.859999999</v>
      </c>
      <c r="Q422" s="197">
        <v>0</v>
      </c>
      <c r="R422" s="197">
        <v>0</v>
      </c>
      <c r="S422" s="197">
        <v>0</v>
      </c>
      <c r="T422" s="197">
        <v>19736488.859999999</v>
      </c>
      <c r="U422" s="173">
        <f t="shared" si="77"/>
        <v>1387.5142878233448</v>
      </c>
      <c r="V422" s="173">
        <f>MAX(V423:V428)</f>
        <v>5801.3086013798402</v>
      </c>
      <c r="Z422" s="189"/>
      <c r="AA422" s="189"/>
      <c r="AB422" s="189"/>
      <c r="AC422" s="189"/>
      <c r="AD422" s="189"/>
      <c r="AE422" s="189"/>
      <c r="AF422" s="189"/>
      <c r="AG422" s="189"/>
      <c r="AH422" s="189"/>
      <c r="AI422" s="189"/>
      <c r="AJ422" s="189"/>
      <c r="AK422" s="189"/>
      <c r="AL422" s="189"/>
      <c r="AM422" s="189"/>
      <c r="AN422" s="189"/>
      <c r="AO422" s="189"/>
      <c r="AP422" s="189"/>
      <c r="AQ422" s="189"/>
      <c r="AR422" s="189"/>
      <c r="AS422" s="189"/>
    </row>
    <row r="423" spans="1:45" s="182" customFormat="1" ht="36" customHeight="1" x14ac:dyDescent="0.25">
      <c r="A423" s="182">
        <v>1</v>
      </c>
      <c r="B423" s="221">
        <f>SUBTOTAL(103,$A$16:A423)</f>
        <v>371</v>
      </c>
      <c r="C423" s="183" t="s">
        <v>47</v>
      </c>
      <c r="D423" s="184">
        <v>1964</v>
      </c>
      <c r="E423" s="184"/>
      <c r="F423" s="185" t="s">
        <v>261</v>
      </c>
      <c r="G423" s="184">
        <v>3</v>
      </c>
      <c r="H423" s="184" t="s">
        <v>296</v>
      </c>
      <c r="I423" s="173">
        <v>961.6</v>
      </c>
      <c r="J423" s="173">
        <v>723.4</v>
      </c>
      <c r="K423" s="173">
        <v>723.4</v>
      </c>
      <c r="L423" s="186">
        <v>25</v>
      </c>
      <c r="M423" s="184" t="s">
        <v>259</v>
      </c>
      <c r="N423" s="184" t="s">
        <v>263</v>
      </c>
      <c r="O423" s="187" t="s">
        <v>265</v>
      </c>
      <c r="P423" s="173">
        <v>106790.64</v>
      </c>
      <c r="Q423" s="173">
        <v>0</v>
      </c>
      <c r="R423" s="173">
        <v>0</v>
      </c>
      <c r="S423" s="173">
        <v>0</v>
      </c>
      <c r="T423" s="173">
        <v>106790.64</v>
      </c>
      <c r="U423" s="173">
        <f t="shared" si="77"/>
        <v>111.05515806988352</v>
      </c>
      <c r="V423" s="173">
        <v>111.05515806988352</v>
      </c>
      <c r="W423" s="188">
        <v>111.05515806988352</v>
      </c>
      <c r="X423" s="188">
        <v>0</v>
      </c>
      <c r="Y423" s="188">
        <f t="shared" ref="Y423:Y428" si="84">V423-U423</f>
        <v>0</v>
      </c>
      <c r="Z423" s="189">
        <v>0</v>
      </c>
      <c r="AA423" s="189">
        <v>0</v>
      </c>
      <c r="AB423" s="189">
        <v>0</v>
      </c>
      <c r="AC423" s="189">
        <v>0</v>
      </c>
      <c r="AD423" s="189">
        <v>0</v>
      </c>
      <c r="AE423" s="189">
        <v>0</v>
      </c>
      <c r="AF423" s="189">
        <v>0</v>
      </c>
      <c r="AG423" s="190">
        <v>0</v>
      </c>
      <c r="AH423" s="189">
        <v>0</v>
      </c>
      <c r="AI423" s="189">
        <v>0</v>
      </c>
      <c r="AJ423" s="189">
        <v>0</v>
      </c>
      <c r="AK423" s="189">
        <v>0</v>
      </c>
      <c r="AL423" s="189">
        <v>0</v>
      </c>
      <c r="AM423" s="190">
        <v>0</v>
      </c>
      <c r="AN423" s="189">
        <v>0</v>
      </c>
      <c r="AO423" s="189">
        <v>0</v>
      </c>
      <c r="AP423" s="190">
        <v>0</v>
      </c>
      <c r="AQ423" s="189">
        <v>0</v>
      </c>
      <c r="AR423" s="189">
        <v>0</v>
      </c>
      <c r="AS423" s="189">
        <v>0</v>
      </c>
    </row>
    <row r="424" spans="1:45" s="182" customFormat="1" ht="36" customHeight="1" x14ac:dyDescent="0.25">
      <c r="A424" s="182">
        <v>1</v>
      </c>
      <c r="B424" s="221">
        <f>SUBTOTAL(103,$A$16:A424)</f>
        <v>372</v>
      </c>
      <c r="C424" s="183" t="s">
        <v>763</v>
      </c>
      <c r="D424" s="184">
        <v>1989</v>
      </c>
      <c r="E424" s="184"/>
      <c r="F424" s="185" t="s">
        <v>261</v>
      </c>
      <c r="G424" s="184">
        <v>4</v>
      </c>
      <c r="H424" s="184" t="s">
        <v>297</v>
      </c>
      <c r="I424" s="173">
        <v>1871.3</v>
      </c>
      <c r="J424" s="173">
        <v>779.1</v>
      </c>
      <c r="K424" s="173">
        <v>779.1</v>
      </c>
      <c r="L424" s="186">
        <v>88</v>
      </c>
      <c r="M424" s="184" t="s">
        <v>259</v>
      </c>
      <c r="N424" s="184" t="s">
        <v>260</v>
      </c>
      <c r="O424" s="187" t="s">
        <v>262</v>
      </c>
      <c r="P424" s="173">
        <v>2606495.48</v>
      </c>
      <c r="Q424" s="173">
        <v>0</v>
      </c>
      <c r="R424" s="173">
        <v>0</v>
      </c>
      <c r="S424" s="173">
        <v>0</v>
      </c>
      <c r="T424" s="173">
        <v>2606495.48</v>
      </c>
      <c r="U424" s="173">
        <f t="shared" si="77"/>
        <v>1392.87953828889</v>
      </c>
      <c r="V424" s="173">
        <v>2949.6327472879821</v>
      </c>
      <c r="W424" s="188">
        <v>2949.6327472879821</v>
      </c>
      <c r="X424" s="188">
        <v>1556.7532089990921</v>
      </c>
      <c r="Y424" s="188">
        <f t="shared" si="84"/>
        <v>1556.7532089990921</v>
      </c>
      <c r="Z424" s="189">
        <v>0</v>
      </c>
      <c r="AA424" s="189">
        <v>0</v>
      </c>
      <c r="AB424" s="189">
        <v>0</v>
      </c>
      <c r="AC424" s="189">
        <v>0</v>
      </c>
      <c r="AD424" s="189">
        <v>0</v>
      </c>
      <c r="AE424" s="189">
        <v>0</v>
      </c>
      <c r="AF424" s="189">
        <v>0</v>
      </c>
      <c r="AG424" s="190">
        <v>0</v>
      </c>
      <c r="AH424" s="189">
        <v>619</v>
      </c>
      <c r="AI424" s="190">
        <f>8917.04*AH424/I424</f>
        <v>2949.6327472879821</v>
      </c>
      <c r="AJ424" s="189">
        <v>0</v>
      </c>
      <c r="AK424" s="189">
        <v>0</v>
      </c>
      <c r="AL424" s="189">
        <v>0</v>
      </c>
      <c r="AM424" s="190">
        <v>0</v>
      </c>
      <c r="AN424" s="189">
        <v>0</v>
      </c>
      <c r="AO424" s="189">
        <v>0</v>
      </c>
      <c r="AP424" s="190">
        <v>0</v>
      </c>
      <c r="AQ424" s="189">
        <v>0</v>
      </c>
      <c r="AR424" s="189">
        <v>0</v>
      </c>
      <c r="AS424" s="189">
        <v>0</v>
      </c>
    </row>
    <row r="425" spans="1:45" s="182" customFormat="1" ht="36" customHeight="1" x14ac:dyDescent="0.25">
      <c r="A425" s="182">
        <v>1</v>
      </c>
      <c r="B425" s="221">
        <f>SUBTOTAL(103,$A$16:A425)</f>
        <v>373</v>
      </c>
      <c r="C425" s="183" t="s">
        <v>1194</v>
      </c>
      <c r="D425" s="184">
        <v>1977</v>
      </c>
      <c r="E425" s="184"/>
      <c r="F425" s="185" t="s">
        <v>261</v>
      </c>
      <c r="G425" s="184">
        <v>5</v>
      </c>
      <c r="H425" s="184" t="s">
        <v>301</v>
      </c>
      <c r="I425" s="173">
        <v>3134.05</v>
      </c>
      <c r="J425" s="173">
        <v>3134.05</v>
      </c>
      <c r="K425" s="173">
        <v>3134.05</v>
      </c>
      <c r="L425" s="186">
        <v>182</v>
      </c>
      <c r="M425" s="184" t="s">
        <v>259</v>
      </c>
      <c r="N425" s="184" t="s">
        <v>263</v>
      </c>
      <c r="O425" s="187" t="s">
        <v>1259</v>
      </c>
      <c r="P425" s="173">
        <v>5055398.58</v>
      </c>
      <c r="Q425" s="173">
        <v>0</v>
      </c>
      <c r="R425" s="173">
        <v>0</v>
      </c>
      <c r="S425" s="173">
        <v>0</v>
      </c>
      <c r="T425" s="173">
        <v>5055398.58</v>
      </c>
      <c r="U425" s="173">
        <f t="shared" si="77"/>
        <v>1613.0561350329444</v>
      </c>
      <c r="V425" s="173">
        <v>3820.48</v>
      </c>
      <c r="W425" s="188">
        <v>3820.48</v>
      </c>
      <c r="X425" s="188">
        <v>2207.4238649670556</v>
      </c>
      <c r="Y425" s="188">
        <f t="shared" si="84"/>
        <v>2207.4238649670556</v>
      </c>
      <c r="Z425" s="189">
        <v>113.09</v>
      </c>
      <c r="AA425" s="189">
        <v>262.75</v>
      </c>
      <c r="AB425" s="189">
        <v>3259.66</v>
      </c>
      <c r="AC425" s="189">
        <v>184.98</v>
      </c>
      <c r="AD425" s="189">
        <v>0</v>
      </c>
      <c r="AE425" s="189">
        <v>0</v>
      </c>
      <c r="AF425" s="189">
        <v>0</v>
      </c>
      <c r="AG425" s="190">
        <v>0</v>
      </c>
      <c r="AH425" s="189">
        <v>0</v>
      </c>
      <c r="AI425" s="189">
        <v>0</v>
      </c>
      <c r="AJ425" s="189">
        <v>0</v>
      </c>
      <c r="AK425" s="189">
        <v>0</v>
      </c>
      <c r="AL425" s="189">
        <v>0</v>
      </c>
      <c r="AM425" s="190">
        <v>0</v>
      </c>
      <c r="AN425" s="189">
        <v>0</v>
      </c>
      <c r="AO425" s="189">
        <v>0</v>
      </c>
      <c r="AP425" s="190">
        <v>0</v>
      </c>
      <c r="AQ425" s="189">
        <v>0</v>
      </c>
      <c r="AR425" s="189">
        <v>0</v>
      </c>
      <c r="AS425" s="189">
        <v>0</v>
      </c>
    </row>
    <row r="426" spans="1:45" s="182" customFormat="1" ht="36" customHeight="1" x14ac:dyDescent="0.25">
      <c r="A426" s="182">
        <v>1</v>
      </c>
      <c r="B426" s="221">
        <f>SUBTOTAL(103,$A$16:A426)</f>
        <v>374</v>
      </c>
      <c r="C426" s="183" t="s">
        <v>1195</v>
      </c>
      <c r="D426" s="184">
        <v>1992</v>
      </c>
      <c r="E426" s="184"/>
      <c r="F426" s="185" t="s">
        <v>261</v>
      </c>
      <c r="G426" s="184">
        <v>5</v>
      </c>
      <c r="H426" s="184" t="s">
        <v>344</v>
      </c>
      <c r="I426" s="173">
        <v>3322.7</v>
      </c>
      <c r="J426" s="173">
        <v>3322.7</v>
      </c>
      <c r="K426" s="173">
        <v>3322.7</v>
      </c>
      <c r="L426" s="186">
        <v>157</v>
      </c>
      <c r="M426" s="184" t="s">
        <v>259</v>
      </c>
      <c r="N426" s="184" t="s">
        <v>263</v>
      </c>
      <c r="O426" s="187" t="s">
        <v>1259</v>
      </c>
      <c r="P426" s="173">
        <v>5685725.29</v>
      </c>
      <c r="Q426" s="173">
        <v>0</v>
      </c>
      <c r="R426" s="173">
        <v>0</v>
      </c>
      <c r="S426" s="173">
        <v>0</v>
      </c>
      <c r="T426" s="173">
        <v>5685725.29</v>
      </c>
      <c r="U426" s="173">
        <f t="shared" si="77"/>
        <v>1711.1762392030578</v>
      </c>
      <c r="V426" s="173">
        <v>3820.48</v>
      </c>
      <c r="W426" s="188">
        <v>3820.48</v>
      </c>
      <c r="X426" s="188">
        <v>2109.3037607969422</v>
      </c>
      <c r="Y426" s="188">
        <f t="shared" si="84"/>
        <v>2109.3037607969422</v>
      </c>
      <c r="Z426" s="189">
        <v>113.09</v>
      </c>
      <c r="AA426" s="189">
        <v>262.75</v>
      </c>
      <c r="AB426" s="189">
        <v>3259.66</v>
      </c>
      <c r="AC426" s="189">
        <v>184.98</v>
      </c>
      <c r="AD426" s="189">
        <v>0</v>
      </c>
      <c r="AE426" s="189">
        <v>0</v>
      </c>
      <c r="AF426" s="189">
        <v>0</v>
      </c>
      <c r="AG426" s="190">
        <v>0</v>
      </c>
      <c r="AH426" s="189">
        <v>0</v>
      </c>
      <c r="AI426" s="189">
        <v>0</v>
      </c>
      <c r="AJ426" s="189">
        <v>0</v>
      </c>
      <c r="AK426" s="189">
        <v>0</v>
      </c>
      <c r="AL426" s="189">
        <v>0</v>
      </c>
      <c r="AM426" s="190">
        <v>0</v>
      </c>
      <c r="AN426" s="189">
        <v>0</v>
      </c>
      <c r="AO426" s="189">
        <v>0</v>
      </c>
      <c r="AP426" s="190">
        <v>0</v>
      </c>
      <c r="AQ426" s="189">
        <v>0</v>
      </c>
      <c r="AR426" s="189">
        <v>0</v>
      </c>
      <c r="AS426" s="189">
        <v>0</v>
      </c>
    </row>
    <row r="427" spans="1:45" s="182" customFormat="1" ht="36" customHeight="1" x14ac:dyDescent="0.25">
      <c r="A427" s="182">
        <v>1</v>
      </c>
      <c r="B427" s="221">
        <f>SUBTOTAL(103,$A$16:A427)</f>
        <v>375</v>
      </c>
      <c r="C427" s="183" t="s">
        <v>1196</v>
      </c>
      <c r="D427" s="184">
        <v>1970</v>
      </c>
      <c r="E427" s="184"/>
      <c r="F427" s="185" t="s">
        <v>261</v>
      </c>
      <c r="G427" s="184">
        <v>5</v>
      </c>
      <c r="H427" s="184" t="s">
        <v>305</v>
      </c>
      <c r="I427" s="173">
        <v>3891.1</v>
      </c>
      <c r="J427" s="173">
        <v>2891.4</v>
      </c>
      <c r="K427" s="173">
        <v>2505.5</v>
      </c>
      <c r="L427" s="186">
        <v>253</v>
      </c>
      <c r="M427" s="184" t="s">
        <v>259</v>
      </c>
      <c r="N427" s="184" t="s">
        <v>263</v>
      </c>
      <c r="O427" s="187" t="s">
        <v>1259</v>
      </c>
      <c r="P427" s="173">
        <v>2648193.62</v>
      </c>
      <c r="Q427" s="173">
        <v>0</v>
      </c>
      <c r="R427" s="173">
        <v>0</v>
      </c>
      <c r="S427" s="173">
        <v>0</v>
      </c>
      <c r="T427" s="173">
        <v>2648193.62</v>
      </c>
      <c r="U427" s="173">
        <f t="shared" si="77"/>
        <v>680.57711701061396</v>
      </c>
      <c r="V427" s="173">
        <v>3259.66</v>
      </c>
      <c r="W427" s="188">
        <v>3259.66</v>
      </c>
      <c r="X427" s="188">
        <v>2579.0828829893858</v>
      </c>
      <c r="Y427" s="188">
        <f t="shared" si="84"/>
        <v>2579.0828829893858</v>
      </c>
      <c r="Z427" s="189">
        <v>0</v>
      </c>
      <c r="AA427" s="189">
        <v>0</v>
      </c>
      <c r="AB427" s="189">
        <v>3259.66</v>
      </c>
      <c r="AC427" s="189">
        <v>0</v>
      </c>
      <c r="AD427" s="189">
        <v>0</v>
      </c>
      <c r="AE427" s="189">
        <v>0</v>
      </c>
      <c r="AF427" s="189">
        <v>0</v>
      </c>
      <c r="AG427" s="190">
        <v>0</v>
      </c>
      <c r="AH427" s="189">
        <v>0</v>
      </c>
      <c r="AI427" s="189">
        <v>0</v>
      </c>
      <c r="AJ427" s="189">
        <v>0</v>
      </c>
      <c r="AK427" s="189">
        <v>0</v>
      </c>
      <c r="AL427" s="189">
        <v>0</v>
      </c>
      <c r="AM427" s="190">
        <v>0</v>
      </c>
      <c r="AN427" s="189">
        <v>0</v>
      </c>
      <c r="AO427" s="189">
        <v>0</v>
      </c>
      <c r="AP427" s="190">
        <v>0</v>
      </c>
      <c r="AQ427" s="189">
        <v>0</v>
      </c>
      <c r="AR427" s="189">
        <v>0</v>
      </c>
      <c r="AS427" s="189">
        <v>0</v>
      </c>
    </row>
    <row r="428" spans="1:45" s="182" customFormat="1" ht="36" customHeight="1" x14ac:dyDescent="0.25">
      <c r="A428" s="182">
        <v>1</v>
      </c>
      <c r="B428" s="221">
        <f>SUBTOTAL(103,$A$16:A428)</f>
        <v>376</v>
      </c>
      <c r="C428" s="183" t="s">
        <v>1198</v>
      </c>
      <c r="D428" s="184">
        <v>1964</v>
      </c>
      <c r="E428" s="184"/>
      <c r="F428" s="185" t="s">
        <v>261</v>
      </c>
      <c r="G428" s="184">
        <v>3</v>
      </c>
      <c r="H428" s="184" t="s">
        <v>296</v>
      </c>
      <c r="I428" s="173">
        <v>1043.5999999999999</v>
      </c>
      <c r="J428" s="173">
        <v>1043.5999999999999</v>
      </c>
      <c r="K428" s="173">
        <v>970.7</v>
      </c>
      <c r="L428" s="186">
        <v>37</v>
      </c>
      <c r="M428" s="184" t="s">
        <v>259</v>
      </c>
      <c r="N428" s="184" t="s">
        <v>263</v>
      </c>
      <c r="O428" s="187" t="s">
        <v>265</v>
      </c>
      <c r="P428" s="173">
        <v>3633885.25</v>
      </c>
      <c r="Q428" s="173">
        <v>0</v>
      </c>
      <c r="R428" s="173">
        <v>0</v>
      </c>
      <c r="S428" s="173">
        <v>0</v>
      </c>
      <c r="T428" s="173">
        <v>3633885.25</v>
      </c>
      <c r="U428" s="173">
        <f t="shared" si="77"/>
        <v>3482.0671234189349</v>
      </c>
      <c r="V428" s="173">
        <v>5801.3086013798402</v>
      </c>
      <c r="W428" s="188">
        <v>5801.3086013798402</v>
      </c>
      <c r="X428" s="188">
        <v>2319.2414779609053</v>
      </c>
      <c r="Y428" s="188">
        <f t="shared" si="84"/>
        <v>2319.2414779609053</v>
      </c>
      <c r="Z428" s="189">
        <v>0</v>
      </c>
      <c r="AA428" s="189">
        <v>0</v>
      </c>
      <c r="AB428" s="189">
        <v>0</v>
      </c>
      <c r="AC428" s="189">
        <v>0</v>
      </c>
      <c r="AD428" s="189">
        <v>0</v>
      </c>
      <c r="AE428" s="189">
        <v>0</v>
      </c>
      <c r="AF428" s="189">
        <v>0</v>
      </c>
      <c r="AG428" s="190">
        <v>0</v>
      </c>
      <c r="AH428" s="189">
        <v>0</v>
      </c>
      <c r="AI428" s="189">
        <v>0</v>
      </c>
      <c r="AJ428" s="189">
        <v>0</v>
      </c>
      <c r="AK428" s="189">
        <v>0</v>
      </c>
      <c r="AL428" s="189">
        <v>858.98</v>
      </c>
      <c r="AM428" s="190">
        <f>7048.18*AL428/I428</f>
        <v>5801.3086013798402</v>
      </c>
      <c r="AN428" s="189">
        <v>0</v>
      </c>
      <c r="AO428" s="189">
        <v>0</v>
      </c>
      <c r="AP428" s="190">
        <v>0</v>
      </c>
      <c r="AQ428" s="189">
        <v>0</v>
      </c>
      <c r="AR428" s="189">
        <v>0</v>
      </c>
      <c r="AS428" s="189">
        <v>0</v>
      </c>
    </row>
    <row r="429" spans="1:45" s="182" customFormat="1" ht="36" customHeight="1" x14ac:dyDescent="0.25">
      <c r="B429" s="183" t="s">
        <v>811</v>
      </c>
      <c r="C429" s="183"/>
      <c r="D429" s="184" t="s">
        <v>857</v>
      </c>
      <c r="E429" s="184" t="s">
        <v>857</v>
      </c>
      <c r="F429" s="184" t="s">
        <v>857</v>
      </c>
      <c r="G429" s="184" t="s">
        <v>857</v>
      </c>
      <c r="H429" s="184" t="s">
        <v>857</v>
      </c>
      <c r="I429" s="197">
        <f>SUM(I430:I434)</f>
        <v>4806.5999999999995</v>
      </c>
      <c r="J429" s="197">
        <f>SUM(J430:J434)</f>
        <v>4646.83</v>
      </c>
      <c r="K429" s="197">
        <f>SUM(K430:K434)</f>
        <v>4528.83</v>
      </c>
      <c r="L429" s="219">
        <f>SUM(L430:L434)</f>
        <v>165</v>
      </c>
      <c r="M429" s="184" t="s">
        <v>857</v>
      </c>
      <c r="N429" s="184" t="s">
        <v>857</v>
      </c>
      <c r="O429" s="187" t="s">
        <v>857</v>
      </c>
      <c r="P429" s="173">
        <v>9389545.5499999989</v>
      </c>
      <c r="Q429" s="173">
        <v>0</v>
      </c>
      <c r="R429" s="173">
        <v>0</v>
      </c>
      <c r="S429" s="173">
        <v>0</v>
      </c>
      <c r="T429" s="173">
        <v>9389545.5499999989</v>
      </c>
      <c r="U429" s="173">
        <f t="shared" si="77"/>
        <v>1953.4693026255566</v>
      </c>
      <c r="V429" s="173">
        <f>MAX(V430:V434)</f>
        <v>7645.5312117835692</v>
      </c>
      <c r="Z429" s="189"/>
      <c r="AA429" s="189"/>
      <c r="AB429" s="189"/>
      <c r="AC429" s="189"/>
      <c r="AD429" s="189"/>
      <c r="AE429" s="189"/>
      <c r="AF429" s="189"/>
      <c r="AG429" s="189"/>
      <c r="AH429" s="189"/>
      <c r="AI429" s="189"/>
      <c r="AJ429" s="189"/>
      <c r="AK429" s="189"/>
      <c r="AL429" s="189"/>
      <c r="AM429" s="189"/>
      <c r="AN429" s="189"/>
      <c r="AO429" s="189"/>
      <c r="AP429" s="189"/>
      <c r="AQ429" s="189"/>
      <c r="AR429" s="189"/>
      <c r="AS429" s="189"/>
    </row>
    <row r="430" spans="1:45" s="182" customFormat="1" ht="36" customHeight="1" x14ac:dyDescent="0.25">
      <c r="A430" s="182">
        <v>1</v>
      </c>
      <c r="B430" s="221">
        <f>SUBTOTAL(103,$A$16:A430)</f>
        <v>377</v>
      </c>
      <c r="C430" s="183" t="s">
        <v>44</v>
      </c>
      <c r="D430" s="184">
        <v>1956</v>
      </c>
      <c r="E430" s="184"/>
      <c r="F430" s="185" t="s">
        <v>261</v>
      </c>
      <c r="G430" s="184">
        <v>2</v>
      </c>
      <c r="H430" s="184" t="s">
        <v>296</v>
      </c>
      <c r="I430" s="173">
        <v>735.94</v>
      </c>
      <c r="J430" s="173">
        <v>672.45</v>
      </c>
      <c r="K430" s="173">
        <v>672.45</v>
      </c>
      <c r="L430" s="186">
        <v>32</v>
      </c>
      <c r="M430" s="184" t="s">
        <v>259</v>
      </c>
      <c r="N430" s="184" t="s">
        <v>263</v>
      </c>
      <c r="O430" s="187" t="s">
        <v>266</v>
      </c>
      <c r="P430" s="173">
        <v>2250143.48</v>
      </c>
      <c r="Q430" s="173">
        <v>0</v>
      </c>
      <c r="R430" s="173">
        <v>0</v>
      </c>
      <c r="S430" s="173">
        <v>0</v>
      </c>
      <c r="T430" s="173">
        <v>2250143.48</v>
      </c>
      <c r="U430" s="173">
        <f t="shared" si="77"/>
        <v>3057.5094165285209</v>
      </c>
      <c r="V430" s="173">
        <v>7645.5312117835692</v>
      </c>
      <c r="W430" s="188">
        <v>7645.5312117835692</v>
      </c>
      <c r="X430" s="188">
        <v>4588.0217952550483</v>
      </c>
      <c r="Y430" s="188">
        <f t="shared" ref="Y430:Y434" si="85">V430-U430</f>
        <v>4588.0217952550483</v>
      </c>
      <c r="Z430" s="189">
        <v>0</v>
      </c>
      <c r="AA430" s="189">
        <v>0</v>
      </c>
      <c r="AB430" s="189">
        <v>0</v>
      </c>
      <c r="AC430" s="189">
        <v>0</v>
      </c>
      <c r="AD430" s="189">
        <v>0</v>
      </c>
      <c r="AE430" s="189">
        <v>0</v>
      </c>
      <c r="AF430" s="189">
        <v>0</v>
      </c>
      <c r="AG430" s="190">
        <v>0</v>
      </c>
      <c r="AH430" s="189">
        <v>631</v>
      </c>
      <c r="AI430" s="190">
        <f t="shared" ref="AI430:AI432" si="86">8917.04*AH430/I430</f>
        <v>7645.5312117835692</v>
      </c>
      <c r="AJ430" s="189">
        <v>0</v>
      </c>
      <c r="AK430" s="189">
        <v>0</v>
      </c>
      <c r="AL430" s="189">
        <v>0</v>
      </c>
      <c r="AM430" s="190">
        <v>0</v>
      </c>
      <c r="AN430" s="189">
        <v>0</v>
      </c>
      <c r="AO430" s="189">
        <v>0</v>
      </c>
      <c r="AP430" s="190">
        <v>0</v>
      </c>
      <c r="AQ430" s="189">
        <v>0</v>
      </c>
      <c r="AR430" s="189">
        <v>0</v>
      </c>
      <c r="AS430" s="189">
        <v>0</v>
      </c>
    </row>
    <row r="431" spans="1:45" s="182" customFormat="1" ht="36" customHeight="1" x14ac:dyDescent="0.25">
      <c r="A431" s="182">
        <v>1</v>
      </c>
      <c r="B431" s="221">
        <f>SUBTOTAL(103,$A$16:A431)</f>
        <v>378</v>
      </c>
      <c r="C431" s="183" t="s">
        <v>43</v>
      </c>
      <c r="D431" s="184">
        <v>1963</v>
      </c>
      <c r="E431" s="184"/>
      <c r="F431" s="185" t="s">
        <v>261</v>
      </c>
      <c r="G431" s="184">
        <v>2</v>
      </c>
      <c r="H431" s="184" t="s">
        <v>296</v>
      </c>
      <c r="I431" s="173">
        <v>687.5</v>
      </c>
      <c r="J431" s="173">
        <v>639.5</v>
      </c>
      <c r="K431" s="173">
        <v>521.5</v>
      </c>
      <c r="L431" s="186">
        <v>16</v>
      </c>
      <c r="M431" s="184" t="s">
        <v>259</v>
      </c>
      <c r="N431" s="184" t="s">
        <v>263</v>
      </c>
      <c r="O431" s="187" t="s">
        <v>266</v>
      </c>
      <c r="P431" s="173">
        <v>2167263.7000000002</v>
      </c>
      <c r="Q431" s="173">
        <v>0</v>
      </c>
      <c r="R431" s="173">
        <v>0</v>
      </c>
      <c r="S431" s="173">
        <v>0</v>
      </c>
      <c r="T431" s="173">
        <v>2167263.7000000002</v>
      </c>
      <c r="U431" s="173">
        <f t="shared" si="77"/>
        <v>3152.3835636363638</v>
      </c>
      <c r="V431" s="173">
        <v>7197.1861760000002</v>
      </c>
      <c r="W431" s="188">
        <v>7197.1861760000002</v>
      </c>
      <c r="X431" s="188">
        <v>4044.8026123636364</v>
      </c>
      <c r="Y431" s="188">
        <f t="shared" si="85"/>
        <v>4044.8026123636364</v>
      </c>
      <c r="Z431" s="189">
        <v>0</v>
      </c>
      <c r="AA431" s="189">
        <v>0</v>
      </c>
      <c r="AB431" s="189">
        <v>0</v>
      </c>
      <c r="AC431" s="189">
        <v>0</v>
      </c>
      <c r="AD431" s="189">
        <v>0</v>
      </c>
      <c r="AE431" s="189">
        <v>0</v>
      </c>
      <c r="AF431" s="189">
        <v>0</v>
      </c>
      <c r="AG431" s="190">
        <v>0</v>
      </c>
      <c r="AH431" s="189">
        <v>554.9</v>
      </c>
      <c r="AI431" s="190">
        <f t="shared" si="86"/>
        <v>7197.1861760000002</v>
      </c>
      <c r="AJ431" s="189">
        <v>0</v>
      </c>
      <c r="AK431" s="189">
        <v>0</v>
      </c>
      <c r="AL431" s="189">
        <v>0</v>
      </c>
      <c r="AM431" s="190">
        <v>0</v>
      </c>
      <c r="AN431" s="189">
        <v>0</v>
      </c>
      <c r="AO431" s="189">
        <v>0</v>
      </c>
      <c r="AP431" s="190">
        <v>0</v>
      </c>
      <c r="AQ431" s="189">
        <v>0</v>
      </c>
      <c r="AR431" s="189">
        <v>0</v>
      </c>
      <c r="AS431" s="189">
        <v>0</v>
      </c>
    </row>
    <row r="432" spans="1:45" s="182" customFormat="1" ht="36" customHeight="1" x14ac:dyDescent="0.25">
      <c r="A432" s="182">
        <v>1</v>
      </c>
      <c r="B432" s="221">
        <f>SUBTOTAL(103,$A$16:A432)</f>
        <v>379</v>
      </c>
      <c r="C432" s="183" t="s">
        <v>45</v>
      </c>
      <c r="D432" s="184">
        <v>1964</v>
      </c>
      <c r="E432" s="184"/>
      <c r="F432" s="185" t="s">
        <v>261</v>
      </c>
      <c r="G432" s="184">
        <v>2</v>
      </c>
      <c r="H432" s="184" t="s">
        <v>296</v>
      </c>
      <c r="I432" s="173">
        <v>691.68</v>
      </c>
      <c r="J432" s="173">
        <v>643.4</v>
      </c>
      <c r="K432" s="173">
        <v>643.4</v>
      </c>
      <c r="L432" s="186">
        <v>10</v>
      </c>
      <c r="M432" s="184" t="s">
        <v>259</v>
      </c>
      <c r="N432" s="184" t="s">
        <v>263</v>
      </c>
      <c r="O432" s="187" t="s">
        <v>266</v>
      </c>
      <c r="P432" s="173">
        <v>2202329.54</v>
      </c>
      <c r="Q432" s="173">
        <v>0</v>
      </c>
      <c r="R432" s="173">
        <v>0</v>
      </c>
      <c r="S432" s="173">
        <v>0</v>
      </c>
      <c r="T432" s="173">
        <v>2202329.54</v>
      </c>
      <c r="U432" s="173">
        <f t="shared" si="77"/>
        <v>3184.0295223224616</v>
      </c>
      <c r="V432" s="173">
        <v>7245.223918575065</v>
      </c>
      <c r="W432" s="188">
        <v>7245.223918575065</v>
      </c>
      <c r="X432" s="188">
        <v>4061.1943962526034</v>
      </c>
      <c r="Y432" s="188">
        <f t="shared" si="85"/>
        <v>4061.1943962526034</v>
      </c>
      <c r="Z432" s="189">
        <v>0</v>
      </c>
      <c r="AA432" s="189">
        <v>0</v>
      </c>
      <c r="AB432" s="189">
        <v>0</v>
      </c>
      <c r="AC432" s="189">
        <v>0</v>
      </c>
      <c r="AD432" s="189">
        <v>0</v>
      </c>
      <c r="AE432" s="189">
        <v>0</v>
      </c>
      <c r="AF432" s="189">
        <v>0</v>
      </c>
      <c r="AG432" s="190">
        <v>0</v>
      </c>
      <c r="AH432" s="189">
        <v>562</v>
      </c>
      <c r="AI432" s="190">
        <f t="shared" si="86"/>
        <v>7245.223918575065</v>
      </c>
      <c r="AJ432" s="189">
        <v>0</v>
      </c>
      <c r="AK432" s="189">
        <v>0</v>
      </c>
      <c r="AL432" s="189">
        <v>0</v>
      </c>
      <c r="AM432" s="190">
        <v>0</v>
      </c>
      <c r="AN432" s="189">
        <v>0</v>
      </c>
      <c r="AO432" s="189">
        <v>0</v>
      </c>
      <c r="AP432" s="190">
        <v>0</v>
      </c>
      <c r="AQ432" s="189">
        <v>0</v>
      </c>
      <c r="AR432" s="189">
        <v>0</v>
      </c>
      <c r="AS432" s="189">
        <v>0</v>
      </c>
    </row>
    <row r="433" spans="1:45" s="182" customFormat="1" ht="36" customHeight="1" x14ac:dyDescent="0.25">
      <c r="A433" s="182">
        <v>1</v>
      </c>
      <c r="B433" s="221">
        <f>SUBTOTAL(103,$A$16:A433)</f>
        <v>380</v>
      </c>
      <c r="C433" s="183" t="s">
        <v>1204</v>
      </c>
      <c r="D433" s="184">
        <v>1974</v>
      </c>
      <c r="E433" s="184"/>
      <c r="F433" s="185" t="s">
        <v>261</v>
      </c>
      <c r="G433" s="184">
        <v>5</v>
      </c>
      <c r="H433" s="184" t="s">
        <v>296</v>
      </c>
      <c r="I433" s="173">
        <v>2146.1799999999998</v>
      </c>
      <c r="J433" s="173">
        <v>2146.1799999999998</v>
      </c>
      <c r="K433" s="173">
        <v>2146.1799999999998</v>
      </c>
      <c r="L433" s="186">
        <v>78</v>
      </c>
      <c r="M433" s="184" t="s">
        <v>259</v>
      </c>
      <c r="N433" s="184" t="s">
        <v>263</v>
      </c>
      <c r="O433" s="187" t="s">
        <v>266</v>
      </c>
      <c r="P433" s="173">
        <v>1467154.4200000002</v>
      </c>
      <c r="Q433" s="173">
        <v>0</v>
      </c>
      <c r="R433" s="173">
        <v>0</v>
      </c>
      <c r="S433" s="173">
        <v>0</v>
      </c>
      <c r="T433" s="173">
        <v>1467154.4200000002</v>
      </c>
      <c r="U433" s="173">
        <f t="shared" si="77"/>
        <v>683.61200831244366</v>
      </c>
      <c r="V433" s="173">
        <v>4183.21</v>
      </c>
      <c r="W433" s="188">
        <v>4183.21</v>
      </c>
      <c r="X433" s="188">
        <v>3499.5979916875563</v>
      </c>
      <c r="Y433" s="188">
        <f t="shared" si="85"/>
        <v>3499.5979916875563</v>
      </c>
      <c r="Z433" s="189">
        <v>113.09</v>
      </c>
      <c r="AA433" s="189">
        <v>0</v>
      </c>
      <c r="AB433" s="189">
        <v>3259.66</v>
      </c>
      <c r="AC433" s="189">
        <v>0</v>
      </c>
      <c r="AD433" s="189">
        <v>810.46</v>
      </c>
      <c r="AE433" s="189">
        <v>0</v>
      </c>
      <c r="AF433" s="189">
        <v>0</v>
      </c>
      <c r="AG433" s="190">
        <v>0</v>
      </c>
      <c r="AH433" s="189">
        <v>0</v>
      </c>
      <c r="AI433" s="189">
        <v>0</v>
      </c>
      <c r="AJ433" s="189">
        <v>0</v>
      </c>
      <c r="AK433" s="189">
        <v>0</v>
      </c>
      <c r="AL433" s="189">
        <v>0</v>
      </c>
      <c r="AM433" s="190">
        <v>0</v>
      </c>
      <c r="AN433" s="189">
        <v>0</v>
      </c>
      <c r="AO433" s="189">
        <v>0</v>
      </c>
      <c r="AP433" s="190">
        <v>0</v>
      </c>
      <c r="AQ433" s="189">
        <v>0</v>
      </c>
      <c r="AR433" s="189">
        <v>0</v>
      </c>
      <c r="AS433" s="189">
        <v>0</v>
      </c>
    </row>
    <row r="434" spans="1:45" s="182" customFormat="1" ht="36" customHeight="1" x14ac:dyDescent="0.25">
      <c r="A434" s="182">
        <v>1</v>
      </c>
      <c r="B434" s="221">
        <f>SUBTOTAL(103,$A$16:A434)</f>
        <v>381</v>
      </c>
      <c r="C434" s="183" t="s">
        <v>1205</v>
      </c>
      <c r="D434" s="184">
        <v>1936</v>
      </c>
      <c r="E434" s="184"/>
      <c r="F434" s="185" t="s">
        <v>323</v>
      </c>
      <c r="G434" s="184">
        <v>2</v>
      </c>
      <c r="H434" s="184" t="s">
        <v>296</v>
      </c>
      <c r="I434" s="173">
        <v>545.29999999999995</v>
      </c>
      <c r="J434" s="173">
        <v>545.29999999999995</v>
      </c>
      <c r="K434" s="173">
        <v>545.29999999999995</v>
      </c>
      <c r="L434" s="186">
        <v>29</v>
      </c>
      <c r="M434" s="184" t="s">
        <v>259</v>
      </c>
      <c r="N434" s="184" t="s">
        <v>263</v>
      </c>
      <c r="O434" s="187" t="s">
        <v>266</v>
      </c>
      <c r="P434" s="173">
        <v>1302654.4099999999</v>
      </c>
      <c r="Q434" s="173">
        <v>0</v>
      </c>
      <c r="R434" s="173">
        <v>0</v>
      </c>
      <c r="S434" s="173">
        <v>0</v>
      </c>
      <c r="T434" s="173">
        <v>1302654.4099999999</v>
      </c>
      <c r="U434" s="173">
        <f t="shared" si="77"/>
        <v>2388.8766000366772</v>
      </c>
      <c r="V434" s="173">
        <v>7183.9978228498085</v>
      </c>
      <c r="W434" s="188">
        <v>7183.9978228498085</v>
      </c>
      <c r="X434" s="188">
        <v>4795.1212228131317</v>
      </c>
      <c r="Y434" s="188">
        <f t="shared" si="85"/>
        <v>4795.1212228131317</v>
      </c>
      <c r="Z434" s="189">
        <v>0</v>
      </c>
      <c r="AA434" s="189">
        <v>0</v>
      </c>
      <c r="AB434" s="189">
        <v>0</v>
      </c>
      <c r="AC434" s="189">
        <v>0</v>
      </c>
      <c r="AD434" s="189">
        <v>0</v>
      </c>
      <c r="AE434" s="189">
        <v>0</v>
      </c>
      <c r="AF434" s="189">
        <v>0</v>
      </c>
      <c r="AG434" s="190">
        <v>0</v>
      </c>
      <c r="AH434" s="189">
        <v>439.32</v>
      </c>
      <c r="AI434" s="190">
        <f>8917.04*AH434/I434</f>
        <v>7183.9978228498085</v>
      </c>
      <c r="AJ434" s="189">
        <v>0</v>
      </c>
      <c r="AK434" s="189">
        <v>0</v>
      </c>
      <c r="AL434" s="189">
        <v>0</v>
      </c>
      <c r="AM434" s="190">
        <v>0</v>
      </c>
      <c r="AN434" s="189">
        <v>0</v>
      </c>
      <c r="AO434" s="189">
        <v>0</v>
      </c>
      <c r="AP434" s="190">
        <v>0</v>
      </c>
      <c r="AQ434" s="189">
        <v>0</v>
      </c>
      <c r="AR434" s="189">
        <v>0</v>
      </c>
      <c r="AS434" s="189">
        <v>0</v>
      </c>
    </row>
    <row r="435" spans="1:45" s="182" customFormat="1" ht="36" customHeight="1" x14ac:dyDescent="0.25">
      <c r="B435" s="183" t="s">
        <v>812</v>
      </c>
      <c r="C435" s="183"/>
      <c r="D435" s="184" t="s">
        <v>857</v>
      </c>
      <c r="E435" s="184" t="s">
        <v>857</v>
      </c>
      <c r="F435" s="184" t="s">
        <v>857</v>
      </c>
      <c r="G435" s="184" t="s">
        <v>857</v>
      </c>
      <c r="H435" s="184" t="s">
        <v>857</v>
      </c>
      <c r="I435" s="197">
        <f>SUM(I436:I437)</f>
        <v>1322.5</v>
      </c>
      <c r="J435" s="197">
        <f>SUM(J436:J437)</f>
        <v>1216.4000000000001</v>
      </c>
      <c r="K435" s="197">
        <f>SUM(K436:K437)</f>
        <v>1216.4000000000001</v>
      </c>
      <c r="L435" s="219">
        <f>SUM(L436:L437)</f>
        <v>60</v>
      </c>
      <c r="M435" s="184" t="s">
        <v>857</v>
      </c>
      <c r="N435" s="184" t="s">
        <v>857</v>
      </c>
      <c r="O435" s="187" t="s">
        <v>857</v>
      </c>
      <c r="P435" s="197">
        <v>5138784.57</v>
      </c>
      <c r="Q435" s="197">
        <v>0</v>
      </c>
      <c r="R435" s="197">
        <v>0</v>
      </c>
      <c r="S435" s="197">
        <v>0</v>
      </c>
      <c r="T435" s="197">
        <v>5138784.57</v>
      </c>
      <c r="U435" s="173">
        <f t="shared" si="77"/>
        <v>3885.6594102079398</v>
      </c>
      <c r="V435" s="173">
        <f>MAX(V436:V437)</f>
        <v>10715.217710216719</v>
      </c>
      <c r="Z435" s="189"/>
      <c r="AA435" s="189"/>
      <c r="AB435" s="189"/>
      <c r="AC435" s="189"/>
      <c r="AD435" s="189"/>
      <c r="AE435" s="189"/>
      <c r="AF435" s="189"/>
      <c r="AG435" s="189"/>
      <c r="AH435" s="189"/>
      <c r="AI435" s="189"/>
      <c r="AJ435" s="189"/>
      <c r="AK435" s="189"/>
      <c r="AL435" s="189"/>
      <c r="AM435" s="189"/>
      <c r="AN435" s="189"/>
      <c r="AO435" s="189"/>
      <c r="AP435" s="189"/>
      <c r="AQ435" s="189"/>
      <c r="AR435" s="189"/>
      <c r="AS435" s="189"/>
    </row>
    <row r="436" spans="1:45" s="182" customFormat="1" ht="36" customHeight="1" x14ac:dyDescent="0.25">
      <c r="A436" s="182">
        <v>1</v>
      </c>
      <c r="B436" s="221">
        <f>SUBTOTAL(103,$A$16:A436)</f>
        <v>382</v>
      </c>
      <c r="C436" s="183" t="s">
        <v>42</v>
      </c>
      <c r="D436" s="184">
        <v>1960</v>
      </c>
      <c r="E436" s="184"/>
      <c r="F436" s="185" t="s">
        <v>261</v>
      </c>
      <c r="G436" s="184">
        <v>2</v>
      </c>
      <c r="H436" s="184" t="s">
        <v>296</v>
      </c>
      <c r="I436" s="173">
        <v>676.5</v>
      </c>
      <c r="J436" s="173">
        <v>628.1</v>
      </c>
      <c r="K436" s="173">
        <v>628.1</v>
      </c>
      <c r="L436" s="186">
        <v>25</v>
      </c>
      <c r="M436" s="184" t="s">
        <v>259</v>
      </c>
      <c r="N436" s="184" t="s">
        <v>263</v>
      </c>
      <c r="O436" s="187" t="s">
        <v>267</v>
      </c>
      <c r="P436" s="173">
        <v>2210436.8400000003</v>
      </c>
      <c r="Q436" s="173">
        <v>0</v>
      </c>
      <c r="R436" s="173">
        <v>0</v>
      </c>
      <c r="S436" s="173">
        <v>0</v>
      </c>
      <c r="T436" s="173">
        <v>2210436.8400000003</v>
      </c>
      <c r="U436" s="173">
        <f t="shared" si="77"/>
        <v>3267.4602217294905</v>
      </c>
      <c r="V436" s="173">
        <v>7843.9635382113829</v>
      </c>
      <c r="W436" s="188">
        <v>7843.9635382113829</v>
      </c>
      <c r="X436" s="188">
        <v>4576.5033164818924</v>
      </c>
      <c r="Y436" s="188">
        <f t="shared" ref="Y436:Y437" si="87">V436-U436</f>
        <v>4576.5033164818924</v>
      </c>
      <c r="Z436" s="189">
        <v>0</v>
      </c>
      <c r="AA436" s="189">
        <v>0</v>
      </c>
      <c r="AB436" s="189">
        <v>0</v>
      </c>
      <c r="AC436" s="189">
        <v>0</v>
      </c>
      <c r="AD436" s="189">
        <v>0</v>
      </c>
      <c r="AE436" s="189">
        <v>0</v>
      </c>
      <c r="AF436" s="189">
        <v>0</v>
      </c>
      <c r="AG436" s="190">
        <v>0</v>
      </c>
      <c r="AH436" s="189">
        <v>595.09</v>
      </c>
      <c r="AI436" s="190">
        <f t="shared" ref="AI436:AI437" si="88">8917.04*AH436/I436</f>
        <v>7843.9635382113829</v>
      </c>
      <c r="AJ436" s="189">
        <v>0</v>
      </c>
      <c r="AK436" s="189">
        <v>0</v>
      </c>
      <c r="AL436" s="189">
        <v>0</v>
      </c>
      <c r="AM436" s="190">
        <v>0</v>
      </c>
      <c r="AN436" s="189">
        <v>0</v>
      </c>
      <c r="AO436" s="189">
        <v>0</v>
      </c>
      <c r="AP436" s="190">
        <v>0</v>
      </c>
      <c r="AQ436" s="189">
        <v>0</v>
      </c>
      <c r="AR436" s="189">
        <v>0</v>
      </c>
      <c r="AS436" s="189">
        <v>0</v>
      </c>
    </row>
    <row r="437" spans="1:45" s="182" customFormat="1" ht="36" customHeight="1" x14ac:dyDescent="0.25">
      <c r="A437" s="182">
        <v>1</v>
      </c>
      <c r="B437" s="221">
        <f>SUBTOTAL(103,$A$16:A437)</f>
        <v>383</v>
      </c>
      <c r="C437" s="183" t="s">
        <v>1502</v>
      </c>
      <c r="D437" s="184">
        <v>1957</v>
      </c>
      <c r="E437" s="184"/>
      <c r="F437" s="185" t="s">
        <v>261</v>
      </c>
      <c r="G437" s="184">
        <v>2</v>
      </c>
      <c r="H437" s="184" t="s">
        <v>296</v>
      </c>
      <c r="I437" s="173">
        <v>646</v>
      </c>
      <c r="J437" s="173">
        <v>588.29999999999995</v>
      </c>
      <c r="K437" s="173">
        <v>588.29999999999995</v>
      </c>
      <c r="L437" s="186">
        <v>35</v>
      </c>
      <c r="M437" s="184" t="s">
        <v>259</v>
      </c>
      <c r="N437" s="184" t="s">
        <v>263</v>
      </c>
      <c r="O437" s="187" t="s">
        <v>267</v>
      </c>
      <c r="P437" s="173">
        <v>2928347.73</v>
      </c>
      <c r="Q437" s="173">
        <v>0</v>
      </c>
      <c r="R437" s="173">
        <v>0</v>
      </c>
      <c r="S437" s="173">
        <v>0</v>
      </c>
      <c r="T437" s="173">
        <v>2928347.73</v>
      </c>
      <c r="U437" s="173">
        <f t="shared" si="77"/>
        <v>4533.0460216718266</v>
      </c>
      <c r="V437" s="173">
        <v>10715.217710216719</v>
      </c>
      <c r="W437" s="188">
        <v>10715.217710216719</v>
      </c>
      <c r="X437" s="188">
        <v>6182.1716885448923</v>
      </c>
      <c r="Y437" s="188">
        <f t="shared" si="87"/>
        <v>6182.1716885448923</v>
      </c>
      <c r="Z437" s="189">
        <v>0</v>
      </c>
      <c r="AA437" s="189">
        <v>0</v>
      </c>
      <c r="AB437" s="189">
        <v>0</v>
      </c>
      <c r="AC437" s="189">
        <v>0</v>
      </c>
      <c r="AD437" s="189">
        <v>0</v>
      </c>
      <c r="AE437" s="189">
        <v>0</v>
      </c>
      <c r="AF437" s="189">
        <v>0</v>
      </c>
      <c r="AG437" s="190">
        <v>0</v>
      </c>
      <c r="AH437" s="189">
        <v>776.27</v>
      </c>
      <c r="AI437" s="190">
        <f t="shared" si="88"/>
        <v>10715.217710216719</v>
      </c>
      <c r="AJ437" s="189">
        <v>0</v>
      </c>
      <c r="AK437" s="189">
        <v>0</v>
      </c>
      <c r="AL437" s="189">
        <v>0</v>
      </c>
      <c r="AM437" s="190">
        <v>0</v>
      </c>
      <c r="AN437" s="189">
        <v>0</v>
      </c>
      <c r="AO437" s="189">
        <v>0</v>
      </c>
      <c r="AP437" s="190">
        <v>0</v>
      </c>
      <c r="AQ437" s="189">
        <v>0</v>
      </c>
      <c r="AR437" s="189">
        <v>0</v>
      </c>
      <c r="AS437" s="189">
        <v>0</v>
      </c>
    </row>
    <row r="438" spans="1:45" s="182" customFormat="1" ht="36" customHeight="1" x14ac:dyDescent="0.25">
      <c r="B438" s="183" t="s">
        <v>813</v>
      </c>
      <c r="C438" s="183"/>
      <c r="D438" s="184" t="s">
        <v>857</v>
      </c>
      <c r="E438" s="184" t="s">
        <v>857</v>
      </c>
      <c r="F438" s="184" t="s">
        <v>857</v>
      </c>
      <c r="G438" s="184" t="s">
        <v>857</v>
      </c>
      <c r="H438" s="184" t="s">
        <v>857</v>
      </c>
      <c r="I438" s="197">
        <f>SUM(I439:I448)</f>
        <v>13058.16</v>
      </c>
      <c r="J438" s="197">
        <f>SUM(J439:J448)</f>
        <v>11210.9</v>
      </c>
      <c r="K438" s="197">
        <f>SUM(K439:K448)</f>
        <v>11135.9</v>
      </c>
      <c r="L438" s="219">
        <f>SUM(L439:L448)</f>
        <v>529</v>
      </c>
      <c r="M438" s="184" t="s">
        <v>857</v>
      </c>
      <c r="N438" s="184" t="s">
        <v>857</v>
      </c>
      <c r="O438" s="187" t="s">
        <v>857</v>
      </c>
      <c r="P438" s="173">
        <v>17752085.210000001</v>
      </c>
      <c r="Q438" s="173">
        <v>0</v>
      </c>
      <c r="R438" s="173">
        <v>0</v>
      </c>
      <c r="S438" s="173">
        <v>0</v>
      </c>
      <c r="T438" s="173">
        <v>17752085.210000001</v>
      </c>
      <c r="U438" s="173">
        <f t="shared" si="77"/>
        <v>1359.4629878941598</v>
      </c>
      <c r="V438" s="173">
        <f>MAX(V439:V448)</f>
        <v>11205.478185895117</v>
      </c>
      <c r="Z438" s="189"/>
      <c r="AA438" s="189"/>
      <c r="AB438" s="189"/>
      <c r="AC438" s="189"/>
      <c r="AD438" s="189"/>
      <c r="AE438" s="189"/>
      <c r="AF438" s="189"/>
      <c r="AG438" s="189"/>
      <c r="AH438" s="189"/>
      <c r="AI438" s="189"/>
      <c r="AJ438" s="189"/>
      <c r="AK438" s="189"/>
      <c r="AL438" s="189"/>
      <c r="AM438" s="189"/>
      <c r="AN438" s="189"/>
      <c r="AO438" s="189"/>
      <c r="AP438" s="189"/>
      <c r="AQ438" s="189"/>
      <c r="AR438" s="189"/>
      <c r="AS438" s="189"/>
    </row>
    <row r="439" spans="1:45" s="182" customFormat="1" ht="36" customHeight="1" x14ac:dyDescent="0.25">
      <c r="A439" s="182">
        <v>1</v>
      </c>
      <c r="B439" s="221">
        <f>SUBTOTAL(103,$A$16:A439)</f>
        <v>384</v>
      </c>
      <c r="C439" s="183" t="s">
        <v>50</v>
      </c>
      <c r="D439" s="184">
        <v>1941</v>
      </c>
      <c r="E439" s="184"/>
      <c r="F439" s="185" t="s">
        <v>261</v>
      </c>
      <c r="G439" s="184">
        <v>3</v>
      </c>
      <c r="H439" s="184" t="s">
        <v>305</v>
      </c>
      <c r="I439" s="173">
        <v>1207.5</v>
      </c>
      <c r="J439" s="173">
        <v>1191.18</v>
      </c>
      <c r="K439" s="173">
        <v>1191.18</v>
      </c>
      <c r="L439" s="186">
        <v>51</v>
      </c>
      <c r="M439" s="184" t="s">
        <v>259</v>
      </c>
      <c r="N439" s="184" t="s">
        <v>260</v>
      </c>
      <c r="O439" s="187" t="s">
        <v>262</v>
      </c>
      <c r="P439" s="173">
        <v>4771616.71</v>
      </c>
      <c r="Q439" s="173">
        <v>0</v>
      </c>
      <c r="R439" s="173">
        <v>0</v>
      </c>
      <c r="S439" s="173">
        <v>0</v>
      </c>
      <c r="T439" s="173">
        <v>4771616.71</v>
      </c>
      <c r="U439" s="173">
        <f t="shared" si="77"/>
        <v>3951.6494492753623</v>
      </c>
      <c r="V439" s="173">
        <v>5662.5234795859215</v>
      </c>
      <c r="W439" s="188">
        <v>5662.5234795859215</v>
      </c>
      <c r="X439" s="188">
        <v>1710.8740303105592</v>
      </c>
      <c r="Y439" s="188">
        <f t="shared" ref="Y439:Y448" si="89">V439-U439</f>
        <v>1710.8740303105592</v>
      </c>
      <c r="Z439" s="189">
        <v>0</v>
      </c>
      <c r="AA439" s="189">
        <v>0</v>
      </c>
      <c r="AB439" s="189">
        <v>0</v>
      </c>
      <c r="AC439" s="189">
        <v>0</v>
      </c>
      <c r="AD439" s="189">
        <v>0</v>
      </c>
      <c r="AE439" s="189">
        <v>0</v>
      </c>
      <c r="AF439" s="189">
        <v>0</v>
      </c>
      <c r="AG439" s="190">
        <v>0</v>
      </c>
      <c r="AH439" s="189">
        <v>766.79</v>
      </c>
      <c r="AI439" s="190">
        <f t="shared" ref="AI439:AI440" si="90">8917.04*AH439/I439</f>
        <v>5662.5234795859215</v>
      </c>
      <c r="AJ439" s="189">
        <v>0</v>
      </c>
      <c r="AK439" s="189">
        <v>0</v>
      </c>
      <c r="AL439" s="189">
        <v>0</v>
      </c>
      <c r="AM439" s="190">
        <v>0</v>
      </c>
      <c r="AN439" s="189">
        <v>0</v>
      </c>
      <c r="AO439" s="189">
        <v>0</v>
      </c>
      <c r="AP439" s="190">
        <v>0</v>
      </c>
      <c r="AQ439" s="189">
        <v>0</v>
      </c>
      <c r="AR439" s="189">
        <v>0</v>
      </c>
      <c r="AS439" s="189">
        <v>0</v>
      </c>
    </row>
    <row r="440" spans="1:45" s="182" customFormat="1" ht="36" customHeight="1" x14ac:dyDescent="0.25">
      <c r="A440" s="182">
        <v>1</v>
      </c>
      <c r="B440" s="221">
        <f>SUBTOTAL(103,$A$16:A440)</f>
        <v>385</v>
      </c>
      <c r="C440" s="183" t="s">
        <v>48</v>
      </c>
      <c r="D440" s="184">
        <v>1972</v>
      </c>
      <c r="E440" s="184"/>
      <c r="F440" s="185" t="s">
        <v>261</v>
      </c>
      <c r="G440" s="184">
        <v>2</v>
      </c>
      <c r="H440" s="184" t="s">
        <v>296</v>
      </c>
      <c r="I440" s="173">
        <v>729.8</v>
      </c>
      <c r="J440" s="173">
        <v>482.52</v>
      </c>
      <c r="K440" s="173">
        <v>482.52</v>
      </c>
      <c r="L440" s="186">
        <v>30</v>
      </c>
      <c r="M440" s="184" t="s">
        <v>259</v>
      </c>
      <c r="N440" s="184" t="s">
        <v>260</v>
      </c>
      <c r="O440" s="187" t="s">
        <v>262</v>
      </c>
      <c r="P440" s="173">
        <v>2810575.6300000004</v>
      </c>
      <c r="Q440" s="173">
        <v>0</v>
      </c>
      <c r="R440" s="173">
        <v>0</v>
      </c>
      <c r="S440" s="173">
        <v>0</v>
      </c>
      <c r="T440" s="173">
        <v>2810575.6300000004</v>
      </c>
      <c r="U440" s="173">
        <f t="shared" si="77"/>
        <v>3851.1587147163614</v>
      </c>
      <c r="V440" s="173">
        <v>7978.6614414908199</v>
      </c>
      <c r="W440" s="188">
        <v>7978.6614414908199</v>
      </c>
      <c r="X440" s="188">
        <v>4127.502726774459</v>
      </c>
      <c r="Y440" s="188">
        <f t="shared" si="89"/>
        <v>4127.502726774459</v>
      </c>
      <c r="Z440" s="189">
        <v>0</v>
      </c>
      <c r="AA440" s="189">
        <v>0</v>
      </c>
      <c r="AB440" s="189">
        <v>0</v>
      </c>
      <c r="AC440" s="189">
        <v>0</v>
      </c>
      <c r="AD440" s="189">
        <v>0</v>
      </c>
      <c r="AE440" s="189">
        <v>0</v>
      </c>
      <c r="AF440" s="189">
        <v>0</v>
      </c>
      <c r="AG440" s="190">
        <v>0</v>
      </c>
      <c r="AH440" s="189">
        <v>653</v>
      </c>
      <c r="AI440" s="190">
        <f t="shared" si="90"/>
        <v>7978.6614414908199</v>
      </c>
      <c r="AJ440" s="189">
        <v>0</v>
      </c>
      <c r="AK440" s="189">
        <v>0</v>
      </c>
      <c r="AL440" s="189">
        <v>0</v>
      </c>
      <c r="AM440" s="190">
        <v>0</v>
      </c>
      <c r="AN440" s="189">
        <v>0</v>
      </c>
      <c r="AO440" s="189">
        <v>0</v>
      </c>
      <c r="AP440" s="190">
        <v>0</v>
      </c>
      <c r="AQ440" s="189">
        <v>0</v>
      </c>
      <c r="AR440" s="189">
        <v>0</v>
      </c>
      <c r="AS440" s="189">
        <v>0</v>
      </c>
    </row>
    <row r="441" spans="1:45" s="182" customFormat="1" ht="36" customHeight="1" x14ac:dyDescent="0.25">
      <c r="A441" s="182">
        <v>1</v>
      </c>
      <c r="B441" s="221">
        <f>SUBTOTAL(103,$A$16:A441)</f>
        <v>386</v>
      </c>
      <c r="C441" s="183" t="s">
        <v>49</v>
      </c>
      <c r="D441" s="184">
        <v>1962</v>
      </c>
      <c r="E441" s="184"/>
      <c r="F441" s="185" t="s">
        <v>261</v>
      </c>
      <c r="G441" s="184">
        <v>4</v>
      </c>
      <c r="H441" s="184" t="s">
        <v>305</v>
      </c>
      <c r="I441" s="173">
        <v>1905.34</v>
      </c>
      <c r="J441" s="173">
        <v>1905.34</v>
      </c>
      <c r="K441" s="173">
        <v>1830.34</v>
      </c>
      <c r="L441" s="186">
        <v>101</v>
      </c>
      <c r="M441" s="184" t="s">
        <v>259</v>
      </c>
      <c r="N441" s="184" t="s">
        <v>260</v>
      </c>
      <c r="O441" s="187" t="s">
        <v>262</v>
      </c>
      <c r="P441" s="173">
        <v>131037.61</v>
      </c>
      <c r="Q441" s="173">
        <v>0</v>
      </c>
      <c r="R441" s="173">
        <v>0</v>
      </c>
      <c r="S441" s="173">
        <v>0</v>
      </c>
      <c r="T441" s="173">
        <v>131037.61</v>
      </c>
      <c r="U441" s="173">
        <f t="shared" si="77"/>
        <v>68.773872379732751</v>
      </c>
      <c r="V441" s="173">
        <v>68.773872379732751</v>
      </c>
      <c r="W441" s="188">
        <v>68.773872379732751</v>
      </c>
      <c r="X441" s="188">
        <v>0</v>
      </c>
      <c r="Y441" s="188">
        <f t="shared" si="89"/>
        <v>0</v>
      </c>
      <c r="Z441" s="189">
        <v>0</v>
      </c>
      <c r="AA441" s="189">
        <v>0</v>
      </c>
      <c r="AB441" s="189">
        <v>0</v>
      </c>
      <c r="AC441" s="189">
        <v>0</v>
      </c>
      <c r="AD441" s="189">
        <v>0</v>
      </c>
      <c r="AE441" s="189">
        <v>0</v>
      </c>
      <c r="AF441" s="189">
        <v>0</v>
      </c>
      <c r="AG441" s="190">
        <v>0</v>
      </c>
      <c r="AH441" s="189">
        <v>0</v>
      </c>
      <c r="AI441" s="189">
        <v>0</v>
      </c>
      <c r="AJ441" s="189">
        <v>0</v>
      </c>
      <c r="AK441" s="189">
        <v>0</v>
      </c>
      <c r="AL441" s="189">
        <v>0</v>
      </c>
      <c r="AM441" s="190">
        <v>0</v>
      </c>
      <c r="AN441" s="189">
        <v>0</v>
      </c>
      <c r="AO441" s="189">
        <v>0</v>
      </c>
      <c r="AP441" s="190">
        <v>0</v>
      </c>
      <c r="AQ441" s="189">
        <v>0</v>
      </c>
      <c r="AR441" s="189">
        <v>0</v>
      </c>
      <c r="AS441" s="189">
        <v>0</v>
      </c>
    </row>
    <row r="442" spans="1:45" s="182" customFormat="1" ht="36" customHeight="1" x14ac:dyDescent="0.25">
      <c r="A442" s="182">
        <v>1</v>
      </c>
      <c r="B442" s="221">
        <f>SUBTOTAL(103,$A$16:A442)</f>
        <v>387</v>
      </c>
      <c r="C442" s="183" t="s">
        <v>51</v>
      </c>
      <c r="D442" s="184">
        <v>1971</v>
      </c>
      <c r="E442" s="184"/>
      <c r="F442" s="185" t="s">
        <v>261</v>
      </c>
      <c r="G442" s="184">
        <v>2</v>
      </c>
      <c r="H442" s="184" t="s">
        <v>296</v>
      </c>
      <c r="I442" s="173">
        <v>754.85</v>
      </c>
      <c r="J442" s="173">
        <v>754.85</v>
      </c>
      <c r="K442" s="173">
        <v>754.85</v>
      </c>
      <c r="L442" s="186">
        <v>42</v>
      </c>
      <c r="M442" s="184" t="s">
        <v>259</v>
      </c>
      <c r="N442" s="184" t="s">
        <v>260</v>
      </c>
      <c r="O442" s="187" t="s">
        <v>262</v>
      </c>
      <c r="P442" s="173">
        <v>2938871.62</v>
      </c>
      <c r="Q442" s="173">
        <v>0</v>
      </c>
      <c r="R442" s="173">
        <v>0</v>
      </c>
      <c r="S442" s="173">
        <v>0</v>
      </c>
      <c r="T442" s="173">
        <v>2938871.62</v>
      </c>
      <c r="U442" s="173">
        <f t="shared" si="77"/>
        <v>3893.3186990792874</v>
      </c>
      <c r="V442" s="173">
        <v>8032.8372524342585</v>
      </c>
      <c r="W442" s="188">
        <v>8032.8372524342585</v>
      </c>
      <c r="X442" s="188">
        <v>4139.5185533549711</v>
      </c>
      <c r="Y442" s="188">
        <f t="shared" si="89"/>
        <v>4139.5185533549711</v>
      </c>
      <c r="Z442" s="189">
        <v>0</v>
      </c>
      <c r="AA442" s="189">
        <v>0</v>
      </c>
      <c r="AB442" s="189">
        <v>0</v>
      </c>
      <c r="AC442" s="189">
        <v>0</v>
      </c>
      <c r="AD442" s="189">
        <v>0</v>
      </c>
      <c r="AE442" s="189">
        <v>0</v>
      </c>
      <c r="AF442" s="189">
        <v>0</v>
      </c>
      <c r="AG442" s="190">
        <v>0</v>
      </c>
      <c r="AH442" s="189">
        <v>680</v>
      </c>
      <c r="AI442" s="190">
        <f t="shared" ref="AI442:AI446" si="91">8917.04*AH442/I442</f>
        <v>8032.8372524342585</v>
      </c>
      <c r="AJ442" s="189">
        <v>0</v>
      </c>
      <c r="AK442" s="189">
        <v>0</v>
      </c>
      <c r="AL442" s="189">
        <v>0</v>
      </c>
      <c r="AM442" s="190">
        <v>0</v>
      </c>
      <c r="AN442" s="189">
        <v>0</v>
      </c>
      <c r="AO442" s="189">
        <v>0</v>
      </c>
      <c r="AP442" s="190">
        <v>0</v>
      </c>
      <c r="AQ442" s="189">
        <v>0</v>
      </c>
      <c r="AR442" s="189">
        <v>0</v>
      </c>
      <c r="AS442" s="189">
        <v>0</v>
      </c>
    </row>
    <row r="443" spans="1:45" s="182" customFormat="1" ht="36" customHeight="1" x14ac:dyDescent="0.25">
      <c r="A443" s="182">
        <v>1</v>
      </c>
      <c r="B443" s="221">
        <f>SUBTOTAL(103,$A$16:A443)</f>
        <v>388</v>
      </c>
      <c r="C443" s="183" t="s">
        <v>1199</v>
      </c>
      <c r="D443" s="184">
        <v>1978</v>
      </c>
      <c r="E443" s="184"/>
      <c r="F443" s="185" t="s">
        <v>261</v>
      </c>
      <c r="G443" s="184">
        <v>3</v>
      </c>
      <c r="H443" s="184" t="s">
        <v>305</v>
      </c>
      <c r="I443" s="173">
        <v>1326.37</v>
      </c>
      <c r="J443" s="173">
        <v>1326.37</v>
      </c>
      <c r="K443" s="173">
        <v>1326.37</v>
      </c>
      <c r="L443" s="186">
        <v>61</v>
      </c>
      <c r="M443" s="184" t="s">
        <v>259</v>
      </c>
      <c r="N443" s="184" t="s">
        <v>260</v>
      </c>
      <c r="O443" s="187" t="s">
        <v>262</v>
      </c>
      <c r="P443" s="173">
        <v>2250237.6300000004</v>
      </c>
      <c r="Q443" s="173">
        <v>0</v>
      </c>
      <c r="R443" s="173">
        <v>0</v>
      </c>
      <c r="S443" s="173">
        <v>0</v>
      </c>
      <c r="T443" s="173">
        <v>2250237.6300000004</v>
      </c>
      <c r="U443" s="173">
        <f t="shared" si="77"/>
        <v>1696.5383942640444</v>
      </c>
      <c r="V443" s="173">
        <v>4561.4810648612383</v>
      </c>
      <c r="W443" s="188">
        <v>4561.4810648612383</v>
      </c>
      <c r="X443" s="188">
        <v>2864.9426705971937</v>
      </c>
      <c r="Y443" s="188">
        <f t="shared" si="89"/>
        <v>2864.9426705971937</v>
      </c>
      <c r="Z443" s="189">
        <v>0</v>
      </c>
      <c r="AA443" s="189">
        <v>0</v>
      </c>
      <c r="AB443" s="189">
        <v>0</v>
      </c>
      <c r="AC443" s="189">
        <v>0</v>
      </c>
      <c r="AD443" s="189">
        <v>0</v>
      </c>
      <c r="AE443" s="189">
        <v>0</v>
      </c>
      <c r="AF443" s="189">
        <v>0</v>
      </c>
      <c r="AG443" s="190">
        <v>0</v>
      </c>
      <c r="AH443" s="189">
        <v>678.5</v>
      </c>
      <c r="AI443" s="190">
        <f t="shared" si="91"/>
        <v>4561.4810648612383</v>
      </c>
      <c r="AJ443" s="189">
        <v>0</v>
      </c>
      <c r="AK443" s="189">
        <v>0</v>
      </c>
      <c r="AL443" s="189">
        <v>0</v>
      </c>
      <c r="AM443" s="190">
        <v>0</v>
      </c>
      <c r="AN443" s="189">
        <v>0</v>
      </c>
      <c r="AO443" s="189">
        <v>0</v>
      </c>
      <c r="AP443" s="190">
        <v>0</v>
      </c>
      <c r="AQ443" s="189">
        <v>0</v>
      </c>
      <c r="AR443" s="189">
        <v>0</v>
      </c>
      <c r="AS443" s="189">
        <v>0</v>
      </c>
    </row>
    <row r="444" spans="1:45" s="182" customFormat="1" ht="36" customHeight="1" x14ac:dyDescent="0.25">
      <c r="A444" s="182">
        <v>1</v>
      </c>
      <c r="B444" s="221">
        <f>SUBTOTAL(103,$A$16:A444)</f>
        <v>389</v>
      </c>
      <c r="C444" s="183" t="s">
        <v>1200</v>
      </c>
      <c r="D444" s="184">
        <v>1983</v>
      </c>
      <c r="E444" s="184"/>
      <c r="F444" s="185" t="s">
        <v>261</v>
      </c>
      <c r="G444" s="184">
        <v>5</v>
      </c>
      <c r="H444" s="184" t="s">
        <v>362</v>
      </c>
      <c r="I444" s="173">
        <v>5165.2</v>
      </c>
      <c r="J444" s="173">
        <v>4087.35</v>
      </c>
      <c r="K444" s="173">
        <v>4087.35</v>
      </c>
      <c r="L444" s="186">
        <v>153</v>
      </c>
      <c r="M444" s="184" t="s">
        <v>259</v>
      </c>
      <c r="N444" s="184" t="s">
        <v>263</v>
      </c>
      <c r="O444" s="187" t="s">
        <v>1258</v>
      </c>
      <c r="P444" s="173">
        <v>2695769.57</v>
      </c>
      <c r="Q444" s="173">
        <v>0</v>
      </c>
      <c r="R444" s="173">
        <v>0</v>
      </c>
      <c r="S444" s="173">
        <v>0</v>
      </c>
      <c r="T444" s="173">
        <v>2695769.57</v>
      </c>
      <c r="U444" s="173">
        <f t="shared" si="77"/>
        <v>521.91000735692717</v>
      </c>
      <c r="V444" s="173">
        <v>2199.3765564934565</v>
      </c>
      <c r="W444" s="188">
        <v>2199.3765564934565</v>
      </c>
      <c r="X444" s="188">
        <v>1677.4665491365295</v>
      </c>
      <c r="Y444" s="188">
        <f t="shared" si="89"/>
        <v>1677.4665491365295</v>
      </c>
      <c r="Z444" s="189">
        <v>0</v>
      </c>
      <c r="AA444" s="189">
        <v>0</v>
      </c>
      <c r="AB444" s="189">
        <v>0</v>
      </c>
      <c r="AC444" s="189">
        <v>0</v>
      </c>
      <c r="AD444" s="189">
        <v>0</v>
      </c>
      <c r="AE444" s="189">
        <v>0</v>
      </c>
      <c r="AF444" s="189">
        <v>0</v>
      </c>
      <c r="AG444" s="190">
        <v>0</v>
      </c>
      <c r="AH444" s="189">
        <v>1273.99</v>
      </c>
      <c r="AI444" s="190">
        <f t="shared" si="91"/>
        <v>2199.3765564934565</v>
      </c>
      <c r="AJ444" s="189">
        <v>0</v>
      </c>
      <c r="AK444" s="189">
        <v>0</v>
      </c>
      <c r="AL444" s="189">
        <v>0</v>
      </c>
      <c r="AM444" s="190">
        <v>0</v>
      </c>
      <c r="AN444" s="189">
        <v>0</v>
      </c>
      <c r="AO444" s="189">
        <v>0</v>
      </c>
      <c r="AP444" s="190">
        <v>0</v>
      </c>
      <c r="AQ444" s="189">
        <v>0</v>
      </c>
      <c r="AR444" s="189">
        <v>0</v>
      </c>
      <c r="AS444" s="189">
        <v>0</v>
      </c>
    </row>
    <row r="445" spans="1:45" s="182" customFormat="1" ht="36" customHeight="1" x14ac:dyDescent="0.25">
      <c r="A445" s="182">
        <v>1</v>
      </c>
      <c r="B445" s="221">
        <f>SUBTOTAL(103,$A$16:A445)</f>
        <v>390</v>
      </c>
      <c r="C445" s="183" t="s">
        <v>1202</v>
      </c>
      <c r="D445" s="184">
        <v>1959</v>
      </c>
      <c r="E445" s="184"/>
      <c r="F445" s="185" t="s">
        <v>261</v>
      </c>
      <c r="G445" s="184" t="s">
        <v>296</v>
      </c>
      <c r="H445" s="184" t="s">
        <v>297</v>
      </c>
      <c r="I445" s="173">
        <v>264.3</v>
      </c>
      <c r="J445" s="173">
        <v>264.3</v>
      </c>
      <c r="K445" s="173">
        <v>264.3</v>
      </c>
      <c r="L445" s="186">
        <v>15</v>
      </c>
      <c r="M445" s="184" t="s">
        <v>259</v>
      </c>
      <c r="N445" s="184" t="s">
        <v>260</v>
      </c>
      <c r="O445" s="187" t="s">
        <v>262</v>
      </c>
      <c r="P445" s="173">
        <v>791834.9</v>
      </c>
      <c r="Q445" s="173">
        <v>0</v>
      </c>
      <c r="R445" s="173">
        <v>0</v>
      </c>
      <c r="S445" s="173">
        <v>0</v>
      </c>
      <c r="T445" s="173">
        <v>791834.9</v>
      </c>
      <c r="U445" s="173">
        <f t="shared" si="77"/>
        <v>2995.9701097237985</v>
      </c>
      <c r="V445" s="173">
        <v>7894.7686719636777</v>
      </c>
      <c r="W445" s="188">
        <v>7894.7686719636777</v>
      </c>
      <c r="X445" s="188">
        <v>4898.7985622398792</v>
      </c>
      <c r="Y445" s="188">
        <f t="shared" si="89"/>
        <v>4898.7985622398792</v>
      </c>
      <c r="Z445" s="189">
        <v>0</v>
      </c>
      <c r="AA445" s="189">
        <v>0</v>
      </c>
      <c r="AB445" s="189">
        <v>0</v>
      </c>
      <c r="AC445" s="189">
        <v>0</v>
      </c>
      <c r="AD445" s="189">
        <v>0</v>
      </c>
      <c r="AE445" s="189">
        <v>0</v>
      </c>
      <c r="AF445" s="189">
        <v>0</v>
      </c>
      <c r="AG445" s="190">
        <v>0</v>
      </c>
      <c r="AH445" s="189">
        <v>234</v>
      </c>
      <c r="AI445" s="190">
        <f t="shared" si="91"/>
        <v>7894.7686719636777</v>
      </c>
      <c r="AJ445" s="189">
        <v>0</v>
      </c>
      <c r="AK445" s="189">
        <v>0</v>
      </c>
      <c r="AL445" s="189">
        <v>0</v>
      </c>
      <c r="AM445" s="190">
        <v>0</v>
      </c>
      <c r="AN445" s="189">
        <v>0</v>
      </c>
      <c r="AO445" s="189">
        <v>0</v>
      </c>
      <c r="AP445" s="190">
        <v>0</v>
      </c>
      <c r="AQ445" s="189">
        <v>0</v>
      </c>
      <c r="AR445" s="189">
        <v>0</v>
      </c>
      <c r="AS445" s="189">
        <v>0</v>
      </c>
    </row>
    <row r="446" spans="1:45" s="182" customFormat="1" ht="36" customHeight="1" x14ac:dyDescent="0.25">
      <c r="A446" s="182">
        <v>1</v>
      </c>
      <c r="B446" s="221">
        <f>SUBTOTAL(103,$A$16:A446)</f>
        <v>391</v>
      </c>
      <c r="C446" s="183" t="s">
        <v>1203</v>
      </c>
      <c r="D446" s="184">
        <v>1957</v>
      </c>
      <c r="E446" s="184"/>
      <c r="F446" s="185" t="s">
        <v>323</v>
      </c>
      <c r="G446" s="184">
        <v>2</v>
      </c>
      <c r="H446" s="184" t="s">
        <v>296</v>
      </c>
      <c r="I446" s="173">
        <v>276.5</v>
      </c>
      <c r="J446" s="173">
        <v>234.3</v>
      </c>
      <c r="K446" s="173">
        <v>234.3</v>
      </c>
      <c r="L446" s="186">
        <v>12</v>
      </c>
      <c r="M446" s="184" t="s">
        <v>259</v>
      </c>
      <c r="N446" s="184" t="s">
        <v>260</v>
      </c>
      <c r="O446" s="187" t="s">
        <v>262</v>
      </c>
      <c r="P446" s="173">
        <v>1207929.18</v>
      </c>
      <c r="Q446" s="173">
        <v>0</v>
      </c>
      <c r="R446" s="173">
        <v>0</v>
      </c>
      <c r="S446" s="173">
        <v>0</v>
      </c>
      <c r="T446" s="173">
        <v>1207929.18</v>
      </c>
      <c r="U446" s="173">
        <f t="shared" si="77"/>
        <v>4368.640795660036</v>
      </c>
      <c r="V446" s="173">
        <v>11205.478185895117</v>
      </c>
      <c r="W446" s="188">
        <v>11205.478185895117</v>
      </c>
      <c r="X446" s="188">
        <v>6836.8373902350813</v>
      </c>
      <c r="Y446" s="188">
        <f t="shared" si="89"/>
        <v>6836.8373902350813</v>
      </c>
      <c r="Z446" s="189">
        <v>0</v>
      </c>
      <c r="AA446" s="189">
        <v>0</v>
      </c>
      <c r="AB446" s="189">
        <v>0</v>
      </c>
      <c r="AC446" s="189">
        <v>0</v>
      </c>
      <c r="AD446" s="189">
        <v>0</v>
      </c>
      <c r="AE446" s="189">
        <v>0</v>
      </c>
      <c r="AF446" s="189">
        <v>0</v>
      </c>
      <c r="AG446" s="190">
        <v>0</v>
      </c>
      <c r="AH446" s="189">
        <v>347.46</v>
      </c>
      <c r="AI446" s="190">
        <f t="shared" si="91"/>
        <v>11205.478185895117</v>
      </c>
      <c r="AJ446" s="189">
        <v>0</v>
      </c>
      <c r="AK446" s="189">
        <v>0</v>
      </c>
      <c r="AL446" s="189">
        <v>0</v>
      </c>
      <c r="AM446" s="190">
        <v>0</v>
      </c>
      <c r="AN446" s="189">
        <v>0</v>
      </c>
      <c r="AO446" s="189">
        <v>0</v>
      </c>
      <c r="AP446" s="190">
        <v>0</v>
      </c>
      <c r="AQ446" s="189">
        <v>0</v>
      </c>
      <c r="AR446" s="189">
        <v>0</v>
      </c>
      <c r="AS446" s="189">
        <v>0</v>
      </c>
    </row>
    <row r="447" spans="1:45" s="182" customFormat="1" ht="36" customHeight="1" x14ac:dyDescent="0.25">
      <c r="A447" s="182">
        <v>1</v>
      </c>
      <c r="B447" s="221">
        <f>SUBTOTAL(103,$A$16:A447)</f>
        <v>392</v>
      </c>
      <c r="C447" s="183" t="s">
        <v>58</v>
      </c>
      <c r="D447" s="184">
        <v>1970</v>
      </c>
      <c r="E447" s="184"/>
      <c r="F447" s="185" t="s">
        <v>261</v>
      </c>
      <c r="G447" s="184">
        <v>2</v>
      </c>
      <c r="H447" s="184" t="s">
        <v>296</v>
      </c>
      <c r="I447" s="173">
        <v>726.6</v>
      </c>
      <c r="J447" s="173">
        <v>482.19</v>
      </c>
      <c r="K447" s="173">
        <v>482.19</v>
      </c>
      <c r="L447" s="186">
        <v>33</v>
      </c>
      <c r="M447" s="184" t="s">
        <v>259</v>
      </c>
      <c r="N447" s="184" t="s">
        <v>260</v>
      </c>
      <c r="O447" s="187" t="s">
        <v>262</v>
      </c>
      <c r="P447" s="173">
        <v>77311.89</v>
      </c>
      <c r="Q447" s="173">
        <v>0</v>
      </c>
      <c r="R447" s="173">
        <v>0</v>
      </c>
      <c r="S447" s="173">
        <v>0</v>
      </c>
      <c r="T447" s="173">
        <v>77311.89</v>
      </c>
      <c r="U447" s="173">
        <f t="shared" si="77"/>
        <v>106.40227085053674</v>
      </c>
      <c r="V447" s="173">
        <v>106.40227085053674</v>
      </c>
      <c r="W447" s="188">
        <v>106.40227085053674</v>
      </c>
      <c r="X447" s="188">
        <v>0</v>
      </c>
      <c r="Y447" s="188">
        <f t="shared" si="89"/>
        <v>0</v>
      </c>
      <c r="Z447" s="189">
        <v>0</v>
      </c>
      <c r="AA447" s="189">
        <v>0</v>
      </c>
      <c r="AB447" s="189">
        <v>0</v>
      </c>
      <c r="AC447" s="189">
        <v>0</v>
      </c>
      <c r="AD447" s="189">
        <v>0</v>
      </c>
      <c r="AE447" s="189">
        <v>0</v>
      </c>
      <c r="AF447" s="189">
        <v>0</v>
      </c>
      <c r="AG447" s="190">
        <v>0</v>
      </c>
      <c r="AH447" s="189">
        <v>0</v>
      </c>
      <c r="AI447" s="189">
        <v>0</v>
      </c>
      <c r="AJ447" s="189">
        <v>0</v>
      </c>
      <c r="AK447" s="189">
        <v>0</v>
      </c>
      <c r="AL447" s="189">
        <v>0</v>
      </c>
      <c r="AM447" s="190">
        <v>0</v>
      </c>
      <c r="AN447" s="189">
        <v>0</v>
      </c>
      <c r="AO447" s="189">
        <v>0</v>
      </c>
      <c r="AP447" s="190">
        <v>0</v>
      </c>
      <c r="AQ447" s="189">
        <v>0</v>
      </c>
      <c r="AR447" s="189">
        <v>0</v>
      </c>
      <c r="AS447" s="189">
        <v>0</v>
      </c>
    </row>
    <row r="448" spans="1:45" s="182" customFormat="1" ht="36" customHeight="1" x14ac:dyDescent="0.25">
      <c r="A448" s="182">
        <v>1</v>
      </c>
      <c r="B448" s="221">
        <f>SUBTOTAL(103,$A$16:A448)</f>
        <v>393</v>
      </c>
      <c r="C448" s="183" t="s">
        <v>59</v>
      </c>
      <c r="D448" s="184">
        <v>1973</v>
      </c>
      <c r="E448" s="184"/>
      <c r="F448" s="185" t="s">
        <v>261</v>
      </c>
      <c r="G448" s="184">
        <v>2</v>
      </c>
      <c r="H448" s="184" t="s">
        <v>296</v>
      </c>
      <c r="I448" s="173">
        <v>701.7</v>
      </c>
      <c r="J448" s="173">
        <v>482.5</v>
      </c>
      <c r="K448" s="173">
        <v>482.5</v>
      </c>
      <c r="L448" s="186">
        <v>31</v>
      </c>
      <c r="M448" s="184" t="s">
        <v>259</v>
      </c>
      <c r="N448" s="184" t="s">
        <v>260</v>
      </c>
      <c r="O448" s="187" t="s">
        <v>262</v>
      </c>
      <c r="P448" s="173">
        <v>76900.47</v>
      </c>
      <c r="Q448" s="173">
        <v>0</v>
      </c>
      <c r="R448" s="173">
        <v>0</v>
      </c>
      <c r="S448" s="173">
        <v>0</v>
      </c>
      <c r="T448" s="173">
        <v>76900.47</v>
      </c>
      <c r="U448" s="173">
        <f t="shared" si="77"/>
        <v>109.59166310389054</v>
      </c>
      <c r="V448" s="173">
        <v>109.59166310389054</v>
      </c>
      <c r="W448" s="188">
        <v>109.59166310389054</v>
      </c>
      <c r="X448" s="188">
        <v>0</v>
      </c>
      <c r="Y448" s="188">
        <f t="shared" si="89"/>
        <v>0</v>
      </c>
      <c r="Z448" s="189">
        <v>0</v>
      </c>
      <c r="AA448" s="189">
        <v>0</v>
      </c>
      <c r="AB448" s="189">
        <v>0</v>
      </c>
      <c r="AC448" s="189">
        <v>0</v>
      </c>
      <c r="AD448" s="189">
        <v>0</v>
      </c>
      <c r="AE448" s="189">
        <v>0</v>
      </c>
      <c r="AF448" s="189">
        <v>0</v>
      </c>
      <c r="AG448" s="190">
        <v>0</v>
      </c>
      <c r="AH448" s="189">
        <v>0</v>
      </c>
      <c r="AI448" s="189">
        <v>0</v>
      </c>
      <c r="AJ448" s="189">
        <v>0</v>
      </c>
      <c r="AK448" s="189">
        <v>0</v>
      </c>
      <c r="AL448" s="189">
        <v>0</v>
      </c>
      <c r="AM448" s="190">
        <v>0</v>
      </c>
      <c r="AN448" s="189">
        <v>0</v>
      </c>
      <c r="AO448" s="189">
        <v>0</v>
      </c>
      <c r="AP448" s="190">
        <v>0</v>
      </c>
      <c r="AQ448" s="189">
        <v>0</v>
      </c>
      <c r="AR448" s="189">
        <v>0</v>
      </c>
      <c r="AS448" s="189">
        <v>0</v>
      </c>
    </row>
    <row r="449" spans="1:45" s="182" customFormat="1" ht="36" customHeight="1" x14ac:dyDescent="0.25">
      <c r="B449" s="183" t="s">
        <v>850</v>
      </c>
      <c r="C449" s="183"/>
      <c r="D449" s="184" t="s">
        <v>857</v>
      </c>
      <c r="E449" s="184" t="s">
        <v>857</v>
      </c>
      <c r="F449" s="184" t="s">
        <v>857</v>
      </c>
      <c r="G449" s="184" t="s">
        <v>857</v>
      </c>
      <c r="H449" s="184" t="s">
        <v>857</v>
      </c>
      <c r="I449" s="173">
        <f>I450</f>
        <v>878.6</v>
      </c>
      <c r="J449" s="173">
        <f>J450</f>
        <v>878.6</v>
      </c>
      <c r="K449" s="173">
        <f>K450</f>
        <v>878.6</v>
      </c>
      <c r="L449" s="226">
        <f>L450</f>
        <v>55</v>
      </c>
      <c r="M449" s="184" t="s">
        <v>857</v>
      </c>
      <c r="N449" s="184" t="s">
        <v>857</v>
      </c>
      <c r="O449" s="187" t="s">
        <v>857</v>
      </c>
      <c r="P449" s="173">
        <v>3622790.6399999997</v>
      </c>
      <c r="Q449" s="173">
        <v>0</v>
      </c>
      <c r="R449" s="173">
        <v>0</v>
      </c>
      <c r="S449" s="173">
        <v>0</v>
      </c>
      <c r="T449" s="173">
        <v>3622790.6399999997</v>
      </c>
      <c r="U449" s="173">
        <f t="shared" si="77"/>
        <v>4123.3674482130655</v>
      </c>
      <c r="V449" s="173">
        <f>V450</f>
        <v>8497.8802549510583</v>
      </c>
      <c r="Z449" s="189"/>
      <c r="AA449" s="189"/>
      <c r="AB449" s="189"/>
      <c r="AC449" s="189"/>
      <c r="AD449" s="189"/>
      <c r="AE449" s="189"/>
      <c r="AF449" s="189"/>
      <c r="AG449" s="189"/>
      <c r="AH449" s="189"/>
      <c r="AI449" s="189"/>
      <c r="AJ449" s="189"/>
      <c r="AK449" s="189"/>
      <c r="AL449" s="189"/>
      <c r="AM449" s="189"/>
      <c r="AN449" s="189"/>
      <c r="AO449" s="189"/>
      <c r="AP449" s="189"/>
      <c r="AQ449" s="189"/>
      <c r="AR449" s="189"/>
      <c r="AS449" s="189"/>
    </row>
    <row r="450" spans="1:45" s="182" customFormat="1" ht="36" customHeight="1" x14ac:dyDescent="0.25">
      <c r="A450" s="182">
        <v>1</v>
      </c>
      <c r="B450" s="221">
        <f>SUBTOTAL(103,$A$16:A450)</f>
        <v>394</v>
      </c>
      <c r="C450" s="183" t="s">
        <v>1501</v>
      </c>
      <c r="D450" s="184">
        <v>1979</v>
      </c>
      <c r="E450" s="184"/>
      <c r="F450" s="185" t="s">
        <v>261</v>
      </c>
      <c r="G450" s="184">
        <v>2</v>
      </c>
      <c r="H450" s="184" t="s">
        <v>305</v>
      </c>
      <c r="I450" s="173">
        <v>878.6</v>
      </c>
      <c r="J450" s="173">
        <v>878.6</v>
      </c>
      <c r="K450" s="173">
        <v>878.6</v>
      </c>
      <c r="L450" s="186">
        <v>55</v>
      </c>
      <c r="M450" s="184" t="s">
        <v>259</v>
      </c>
      <c r="N450" s="184" t="s">
        <v>260</v>
      </c>
      <c r="O450" s="187" t="s">
        <v>262</v>
      </c>
      <c r="P450" s="173">
        <v>3622790.6399999997</v>
      </c>
      <c r="Q450" s="173">
        <v>0</v>
      </c>
      <c r="R450" s="173">
        <v>0</v>
      </c>
      <c r="S450" s="173">
        <v>0</v>
      </c>
      <c r="T450" s="173">
        <v>3622790.6399999997</v>
      </c>
      <c r="U450" s="173">
        <f t="shared" si="77"/>
        <v>4123.3674482130655</v>
      </c>
      <c r="V450" s="173">
        <v>8497.8802549510583</v>
      </c>
      <c r="W450" s="188">
        <v>8497.8802549510583</v>
      </c>
      <c r="X450" s="188">
        <v>4374.5128067379928</v>
      </c>
      <c r="Y450" s="188">
        <f>V450-U450</f>
        <v>4374.5128067379928</v>
      </c>
      <c r="Z450" s="189">
        <v>0</v>
      </c>
      <c r="AA450" s="189">
        <v>0</v>
      </c>
      <c r="AB450" s="189">
        <v>0</v>
      </c>
      <c r="AC450" s="189">
        <v>0</v>
      </c>
      <c r="AD450" s="189">
        <v>0</v>
      </c>
      <c r="AE450" s="189">
        <v>0</v>
      </c>
      <c r="AF450" s="189">
        <v>0</v>
      </c>
      <c r="AG450" s="190">
        <v>0</v>
      </c>
      <c r="AH450" s="189">
        <v>837.3</v>
      </c>
      <c r="AI450" s="190">
        <f>8917.04*AH450/I450</f>
        <v>8497.8802549510583</v>
      </c>
      <c r="AJ450" s="189">
        <v>0</v>
      </c>
      <c r="AK450" s="189">
        <v>0</v>
      </c>
      <c r="AL450" s="189">
        <v>0</v>
      </c>
      <c r="AM450" s="190">
        <v>0</v>
      </c>
      <c r="AN450" s="189">
        <v>0</v>
      </c>
      <c r="AO450" s="189">
        <v>0</v>
      </c>
      <c r="AP450" s="190">
        <v>0</v>
      </c>
      <c r="AQ450" s="189">
        <v>0</v>
      </c>
      <c r="AR450" s="189">
        <v>0</v>
      </c>
      <c r="AS450" s="189">
        <v>0</v>
      </c>
    </row>
    <row r="451" spans="1:45" s="182" customFormat="1" ht="36" customHeight="1" x14ac:dyDescent="0.25">
      <c r="B451" s="183" t="s">
        <v>814</v>
      </c>
      <c r="C451" s="222"/>
      <c r="D451" s="184" t="s">
        <v>718</v>
      </c>
      <c r="E451" s="184" t="s">
        <v>718</v>
      </c>
      <c r="F451" s="184" t="s">
        <v>718</v>
      </c>
      <c r="G451" s="184" t="s">
        <v>718</v>
      </c>
      <c r="H451" s="184" t="s">
        <v>718</v>
      </c>
      <c r="I451" s="173">
        <f>I452</f>
        <v>940.6</v>
      </c>
      <c r="J451" s="173">
        <f>J452</f>
        <v>853.9</v>
      </c>
      <c r="K451" s="173">
        <f>K452</f>
        <v>853.9</v>
      </c>
      <c r="L451" s="226">
        <f>L452</f>
        <v>33</v>
      </c>
      <c r="M451" s="184" t="s">
        <v>718</v>
      </c>
      <c r="N451" s="184" t="s">
        <v>718</v>
      </c>
      <c r="O451" s="187" t="s">
        <v>718</v>
      </c>
      <c r="P451" s="173">
        <v>3515825.94</v>
      </c>
      <c r="Q451" s="173">
        <v>0</v>
      </c>
      <c r="R451" s="173">
        <v>0</v>
      </c>
      <c r="S451" s="173">
        <v>0</v>
      </c>
      <c r="T451" s="173">
        <v>3515825.94</v>
      </c>
      <c r="U451" s="173">
        <f t="shared" si="77"/>
        <v>3737.8544971294918</v>
      </c>
      <c r="V451" s="173">
        <f>V452</f>
        <v>7644.9919166489472</v>
      </c>
      <c r="Z451" s="189"/>
      <c r="AA451" s="189"/>
      <c r="AB451" s="189"/>
      <c r="AC451" s="189"/>
      <c r="AD451" s="189"/>
      <c r="AE451" s="189"/>
      <c r="AF451" s="189"/>
      <c r="AG451" s="189"/>
      <c r="AH451" s="189"/>
      <c r="AI451" s="189"/>
      <c r="AJ451" s="189"/>
      <c r="AK451" s="189"/>
      <c r="AL451" s="189"/>
      <c r="AM451" s="189"/>
      <c r="AN451" s="189"/>
      <c r="AO451" s="189"/>
      <c r="AP451" s="189"/>
      <c r="AQ451" s="189"/>
      <c r="AR451" s="189"/>
      <c r="AS451" s="189"/>
    </row>
    <row r="452" spans="1:45" s="182" customFormat="1" ht="36" customHeight="1" x14ac:dyDescent="0.25">
      <c r="A452" s="182">
        <v>1</v>
      </c>
      <c r="B452" s="221">
        <f>SUBTOTAL(103,$A$16:A452)</f>
        <v>395</v>
      </c>
      <c r="C452" s="183" t="s">
        <v>221</v>
      </c>
      <c r="D452" s="184">
        <v>1995</v>
      </c>
      <c r="E452" s="184"/>
      <c r="F452" s="185" t="s">
        <v>261</v>
      </c>
      <c r="G452" s="184">
        <v>2</v>
      </c>
      <c r="H452" s="184" t="s">
        <v>305</v>
      </c>
      <c r="I452" s="173">
        <v>940.6</v>
      </c>
      <c r="J452" s="173">
        <v>853.9</v>
      </c>
      <c r="K452" s="173">
        <v>853.9</v>
      </c>
      <c r="L452" s="186">
        <v>33</v>
      </c>
      <c r="M452" s="184" t="s">
        <v>259</v>
      </c>
      <c r="N452" s="184" t="s">
        <v>263</v>
      </c>
      <c r="O452" s="187" t="s">
        <v>670</v>
      </c>
      <c r="P452" s="173">
        <v>3515825.94</v>
      </c>
      <c r="Q452" s="173">
        <v>0</v>
      </c>
      <c r="R452" s="173">
        <v>0</v>
      </c>
      <c r="S452" s="173">
        <v>0</v>
      </c>
      <c r="T452" s="173">
        <v>3515825.94</v>
      </c>
      <c r="U452" s="173">
        <f t="shared" si="77"/>
        <v>3737.8544971294918</v>
      </c>
      <c r="V452" s="173">
        <v>7644.9919166489472</v>
      </c>
      <c r="W452" s="188">
        <v>7644.9919166489472</v>
      </c>
      <c r="X452" s="188">
        <v>3907.1374195194553</v>
      </c>
      <c r="Y452" s="188">
        <f>V452-U452</f>
        <v>3907.1374195194553</v>
      </c>
      <c r="Z452" s="189">
        <v>0</v>
      </c>
      <c r="AA452" s="189">
        <v>0</v>
      </c>
      <c r="AB452" s="189">
        <v>0</v>
      </c>
      <c r="AC452" s="189">
        <v>0</v>
      </c>
      <c r="AD452" s="189">
        <v>0</v>
      </c>
      <c r="AE452" s="189">
        <v>0</v>
      </c>
      <c r="AF452" s="189">
        <v>0</v>
      </c>
      <c r="AG452" s="190">
        <v>0</v>
      </c>
      <c r="AH452" s="189">
        <v>806.42</v>
      </c>
      <c r="AI452" s="190">
        <f>8917.04*AH452/I452</f>
        <v>7644.9919166489472</v>
      </c>
      <c r="AJ452" s="189">
        <v>0</v>
      </c>
      <c r="AK452" s="189">
        <v>0</v>
      </c>
      <c r="AL452" s="189">
        <v>0</v>
      </c>
      <c r="AM452" s="190">
        <v>0</v>
      </c>
      <c r="AN452" s="189">
        <v>0</v>
      </c>
      <c r="AO452" s="189">
        <v>0</v>
      </c>
      <c r="AP452" s="190">
        <v>0</v>
      </c>
      <c r="AQ452" s="189">
        <v>0</v>
      </c>
      <c r="AR452" s="189">
        <v>0</v>
      </c>
      <c r="AS452" s="189">
        <v>0</v>
      </c>
    </row>
    <row r="453" spans="1:45" s="182" customFormat="1" ht="36" customHeight="1" x14ac:dyDescent="0.25">
      <c r="B453" s="183" t="s">
        <v>815</v>
      </c>
      <c r="C453" s="183"/>
      <c r="D453" s="184" t="s">
        <v>718</v>
      </c>
      <c r="E453" s="184" t="s">
        <v>718</v>
      </c>
      <c r="F453" s="184" t="s">
        <v>718</v>
      </c>
      <c r="G453" s="184" t="s">
        <v>718</v>
      </c>
      <c r="H453" s="184" t="s">
        <v>718</v>
      </c>
      <c r="I453" s="173">
        <f>I454</f>
        <v>340.3</v>
      </c>
      <c r="J453" s="173">
        <f>J454</f>
        <v>309.10000000000002</v>
      </c>
      <c r="K453" s="173">
        <f>K454</f>
        <v>309.10000000000002</v>
      </c>
      <c r="L453" s="226">
        <f>L454</f>
        <v>19</v>
      </c>
      <c r="M453" s="184" t="s">
        <v>718</v>
      </c>
      <c r="N453" s="184" t="s">
        <v>718</v>
      </c>
      <c r="O453" s="187" t="s">
        <v>718</v>
      </c>
      <c r="P453" s="173">
        <v>1371104.41</v>
      </c>
      <c r="Q453" s="173">
        <v>0</v>
      </c>
      <c r="R453" s="173">
        <v>0</v>
      </c>
      <c r="S453" s="173">
        <v>0</v>
      </c>
      <c r="T453" s="173">
        <v>1371104.41</v>
      </c>
      <c r="U453" s="173">
        <f t="shared" si="77"/>
        <v>4029.1049368204522</v>
      </c>
      <c r="V453" s="173">
        <f>V454</f>
        <v>7913.4471936526597</v>
      </c>
      <c r="Z453" s="189"/>
      <c r="AA453" s="189"/>
      <c r="AB453" s="189"/>
      <c r="AC453" s="189"/>
      <c r="AD453" s="189"/>
      <c r="AE453" s="189"/>
      <c r="AF453" s="189"/>
      <c r="AG453" s="189"/>
      <c r="AH453" s="189"/>
      <c r="AI453" s="189"/>
      <c r="AJ453" s="189"/>
      <c r="AK453" s="189"/>
      <c r="AL453" s="189"/>
      <c r="AM453" s="189"/>
      <c r="AN453" s="189"/>
      <c r="AO453" s="189"/>
      <c r="AP453" s="189"/>
      <c r="AQ453" s="189"/>
      <c r="AR453" s="189"/>
      <c r="AS453" s="189"/>
    </row>
    <row r="454" spans="1:45" s="182" customFormat="1" ht="36" customHeight="1" x14ac:dyDescent="0.25">
      <c r="A454" s="182">
        <v>1</v>
      </c>
      <c r="B454" s="221">
        <f>SUBTOTAL(103,$A$16:A454)</f>
        <v>396</v>
      </c>
      <c r="C454" s="183" t="s">
        <v>224</v>
      </c>
      <c r="D454" s="184">
        <v>1981</v>
      </c>
      <c r="E454" s="184"/>
      <c r="F454" s="185" t="s">
        <v>261</v>
      </c>
      <c r="G454" s="184">
        <v>2</v>
      </c>
      <c r="H454" s="184" t="s">
        <v>297</v>
      </c>
      <c r="I454" s="173">
        <v>340.3</v>
      </c>
      <c r="J454" s="173">
        <v>309.10000000000002</v>
      </c>
      <c r="K454" s="173">
        <v>309.10000000000002</v>
      </c>
      <c r="L454" s="186">
        <v>19</v>
      </c>
      <c r="M454" s="184" t="s">
        <v>259</v>
      </c>
      <c r="N454" s="184" t="s">
        <v>263</v>
      </c>
      <c r="O454" s="187" t="s">
        <v>670</v>
      </c>
      <c r="P454" s="173">
        <v>1371104.41</v>
      </c>
      <c r="Q454" s="173">
        <v>0</v>
      </c>
      <c r="R454" s="173">
        <v>0</v>
      </c>
      <c r="S454" s="173">
        <v>0</v>
      </c>
      <c r="T454" s="173">
        <v>1371104.41</v>
      </c>
      <c r="U454" s="173">
        <f t="shared" si="77"/>
        <v>4029.1049368204522</v>
      </c>
      <c r="V454" s="173">
        <v>7913.4471936526597</v>
      </c>
      <c r="W454" s="188">
        <v>7913.4471936526597</v>
      </c>
      <c r="X454" s="188">
        <v>3884.3422568322076</v>
      </c>
      <c r="Y454" s="188">
        <f>V454-U454</f>
        <v>3884.3422568322076</v>
      </c>
      <c r="Z454" s="189">
        <v>0</v>
      </c>
      <c r="AA454" s="189">
        <v>0</v>
      </c>
      <c r="AB454" s="189">
        <v>0</v>
      </c>
      <c r="AC454" s="189">
        <v>0</v>
      </c>
      <c r="AD454" s="189">
        <v>0</v>
      </c>
      <c r="AE454" s="189">
        <v>0</v>
      </c>
      <c r="AF454" s="189">
        <v>0</v>
      </c>
      <c r="AG454" s="190">
        <v>0</v>
      </c>
      <c r="AH454" s="189">
        <v>302</v>
      </c>
      <c r="AI454" s="190">
        <f>8917.04*AH454/I454</f>
        <v>7913.4471936526597</v>
      </c>
      <c r="AJ454" s="189">
        <v>0</v>
      </c>
      <c r="AK454" s="189">
        <v>0</v>
      </c>
      <c r="AL454" s="189">
        <v>0</v>
      </c>
      <c r="AM454" s="190">
        <v>0</v>
      </c>
      <c r="AN454" s="189">
        <v>0</v>
      </c>
      <c r="AO454" s="189">
        <v>0</v>
      </c>
      <c r="AP454" s="190">
        <v>0</v>
      </c>
      <c r="AQ454" s="189">
        <v>0</v>
      </c>
      <c r="AR454" s="189">
        <v>0</v>
      </c>
      <c r="AS454" s="189">
        <v>0</v>
      </c>
    </row>
    <row r="455" spans="1:45" s="182" customFormat="1" ht="36" customHeight="1" x14ac:dyDescent="0.25">
      <c r="B455" s="183" t="s">
        <v>1245</v>
      </c>
      <c r="C455" s="183"/>
      <c r="D455" s="184" t="s">
        <v>718</v>
      </c>
      <c r="E455" s="184" t="s">
        <v>718</v>
      </c>
      <c r="F455" s="184" t="s">
        <v>718</v>
      </c>
      <c r="G455" s="184" t="s">
        <v>718</v>
      </c>
      <c r="H455" s="184" t="s">
        <v>718</v>
      </c>
      <c r="I455" s="173">
        <f>I456</f>
        <v>953.9</v>
      </c>
      <c r="J455" s="173">
        <f>J456</f>
        <v>865.7</v>
      </c>
      <c r="K455" s="173">
        <f>K456</f>
        <v>865.7</v>
      </c>
      <c r="L455" s="226">
        <f>L456</f>
        <v>28</v>
      </c>
      <c r="M455" s="184" t="s">
        <v>718</v>
      </c>
      <c r="N455" s="184" t="s">
        <v>718</v>
      </c>
      <c r="O455" s="187" t="s">
        <v>718</v>
      </c>
      <c r="P455" s="173">
        <v>40161.910000000003</v>
      </c>
      <c r="Q455" s="173">
        <v>0</v>
      </c>
      <c r="R455" s="173">
        <v>0</v>
      </c>
      <c r="S455" s="173">
        <v>0</v>
      </c>
      <c r="T455" s="173">
        <v>40161.910000000003</v>
      </c>
      <c r="U455" s="173">
        <f t="shared" si="77"/>
        <v>42.102851451934171</v>
      </c>
      <c r="V455" s="173">
        <f>V456</f>
        <v>42.102851451934171</v>
      </c>
      <c r="Z455" s="189"/>
      <c r="AA455" s="189"/>
      <c r="AB455" s="189"/>
      <c r="AC455" s="189"/>
      <c r="AD455" s="189"/>
      <c r="AE455" s="189"/>
      <c r="AF455" s="189"/>
      <c r="AG455" s="189"/>
      <c r="AH455" s="189"/>
      <c r="AI455" s="189"/>
      <c r="AJ455" s="189"/>
      <c r="AK455" s="189"/>
      <c r="AL455" s="189"/>
      <c r="AM455" s="189"/>
      <c r="AN455" s="189"/>
      <c r="AO455" s="189"/>
      <c r="AP455" s="189"/>
      <c r="AQ455" s="189"/>
      <c r="AR455" s="189"/>
      <c r="AS455" s="189"/>
    </row>
    <row r="456" spans="1:45" s="182" customFormat="1" ht="36" customHeight="1" x14ac:dyDescent="0.25">
      <c r="A456" s="182">
        <v>1</v>
      </c>
      <c r="B456" s="221">
        <f>SUBTOTAL(103,$A$16:A456)</f>
        <v>397</v>
      </c>
      <c r="C456" s="183" t="s">
        <v>1246</v>
      </c>
      <c r="D456" s="184">
        <v>1984</v>
      </c>
      <c r="E456" s="184"/>
      <c r="F456" s="185" t="s">
        <v>261</v>
      </c>
      <c r="G456" s="184">
        <v>2</v>
      </c>
      <c r="H456" s="184" t="s">
        <v>305</v>
      </c>
      <c r="I456" s="173">
        <v>953.9</v>
      </c>
      <c r="J456" s="173">
        <v>865.7</v>
      </c>
      <c r="K456" s="173">
        <v>865.7</v>
      </c>
      <c r="L456" s="186">
        <v>28</v>
      </c>
      <c r="M456" s="184" t="s">
        <v>259</v>
      </c>
      <c r="N456" s="184" t="s">
        <v>260</v>
      </c>
      <c r="O456" s="187" t="s">
        <v>262</v>
      </c>
      <c r="P456" s="173">
        <v>40161.910000000003</v>
      </c>
      <c r="Q456" s="173">
        <v>0</v>
      </c>
      <c r="R456" s="173">
        <v>0</v>
      </c>
      <c r="S456" s="173">
        <v>0</v>
      </c>
      <c r="T456" s="173">
        <v>40161.910000000003</v>
      </c>
      <c r="U456" s="173">
        <f t="shared" si="77"/>
        <v>42.102851451934171</v>
      </c>
      <c r="V456" s="173">
        <v>42.102851451934171</v>
      </c>
      <c r="W456" s="188">
        <v>42.102851451934171</v>
      </c>
      <c r="X456" s="188">
        <v>0</v>
      </c>
      <c r="Y456" s="188">
        <f>V456-U456</f>
        <v>0</v>
      </c>
      <c r="Z456" s="189">
        <v>0</v>
      </c>
      <c r="AA456" s="189">
        <v>0</v>
      </c>
      <c r="AB456" s="189">
        <v>0</v>
      </c>
      <c r="AC456" s="189">
        <v>0</v>
      </c>
      <c r="AD456" s="189">
        <v>0</v>
      </c>
      <c r="AE456" s="189">
        <v>0</v>
      </c>
      <c r="AF456" s="189">
        <v>0</v>
      </c>
      <c r="AG456" s="190">
        <v>0</v>
      </c>
      <c r="AH456" s="189">
        <v>0</v>
      </c>
      <c r="AI456" s="189">
        <v>0</v>
      </c>
      <c r="AJ456" s="189">
        <v>0</v>
      </c>
      <c r="AK456" s="189">
        <v>0</v>
      </c>
      <c r="AL456" s="189">
        <v>0</v>
      </c>
      <c r="AM456" s="190">
        <v>0</v>
      </c>
      <c r="AN456" s="189">
        <v>0</v>
      </c>
      <c r="AO456" s="189">
        <v>0</v>
      </c>
      <c r="AP456" s="190">
        <v>0</v>
      </c>
      <c r="AQ456" s="189">
        <v>0</v>
      </c>
      <c r="AR456" s="189">
        <v>0</v>
      </c>
      <c r="AS456" s="189">
        <v>0</v>
      </c>
    </row>
    <row r="457" spans="1:45" s="182" customFormat="1" ht="36" customHeight="1" x14ac:dyDescent="0.25">
      <c r="B457" s="183" t="s">
        <v>816</v>
      </c>
      <c r="C457" s="222"/>
      <c r="D457" s="184" t="s">
        <v>718</v>
      </c>
      <c r="E457" s="184" t="s">
        <v>718</v>
      </c>
      <c r="F457" s="184" t="s">
        <v>718</v>
      </c>
      <c r="G457" s="184" t="s">
        <v>718</v>
      </c>
      <c r="H457" s="184" t="s">
        <v>718</v>
      </c>
      <c r="I457" s="173">
        <f>I458</f>
        <v>1446.38</v>
      </c>
      <c r="J457" s="173">
        <f>J458</f>
        <v>996.18</v>
      </c>
      <c r="K457" s="173">
        <f>K458</f>
        <v>996.18</v>
      </c>
      <c r="L457" s="226">
        <f>L458</f>
        <v>78</v>
      </c>
      <c r="M457" s="184" t="s">
        <v>718</v>
      </c>
      <c r="N457" s="184" t="s">
        <v>718</v>
      </c>
      <c r="O457" s="187" t="s">
        <v>718</v>
      </c>
      <c r="P457" s="173">
        <v>127877.6</v>
      </c>
      <c r="Q457" s="173">
        <v>0</v>
      </c>
      <c r="R457" s="173">
        <v>0</v>
      </c>
      <c r="S457" s="173">
        <v>0</v>
      </c>
      <c r="T457" s="173">
        <v>127877.6</v>
      </c>
      <c r="U457" s="173">
        <f t="shared" si="77"/>
        <v>88.412173840899342</v>
      </c>
      <c r="V457" s="173">
        <f>MAX(V458)</f>
        <v>88.412173840899342</v>
      </c>
      <c r="Z457" s="189"/>
      <c r="AA457" s="189"/>
      <c r="AB457" s="189"/>
      <c r="AC457" s="189"/>
      <c r="AD457" s="189"/>
      <c r="AE457" s="189"/>
      <c r="AF457" s="189"/>
      <c r="AG457" s="189"/>
      <c r="AH457" s="189"/>
      <c r="AI457" s="189"/>
      <c r="AJ457" s="189"/>
      <c r="AK457" s="189"/>
      <c r="AL457" s="189"/>
      <c r="AM457" s="189"/>
      <c r="AN457" s="189"/>
      <c r="AO457" s="189"/>
      <c r="AP457" s="189"/>
      <c r="AQ457" s="189"/>
      <c r="AR457" s="189"/>
      <c r="AS457" s="189"/>
    </row>
    <row r="458" spans="1:45" s="182" customFormat="1" ht="36" customHeight="1" x14ac:dyDescent="0.25">
      <c r="A458" s="182">
        <v>1</v>
      </c>
      <c r="B458" s="221">
        <f>SUBTOTAL(103,$A$16:A458)</f>
        <v>398</v>
      </c>
      <c r="C458" s="183" t="s">
        <v>137</v>
      </c>
      <c r="D458" s="184">
        <v>1969</v>
      </c>
      <c r="E458" s="184"/>
      <c r="F458" s="185" t="s">
        <v>261</v>
      </c>
      <c r="G458" s="184">
        <v>2</v>
      </c>
      <c r="H458" s="184" t="s">
        <v>297</v>
      </c>
      <c r="I458" s="173">
        <v>1446.38</v>
      </c>
      <c r="J458" s="173">
        <v>996.18</v>
      </c>
      <c r="K458" s="173">
        <v>996.18</v>
      </c>
      <c r="L458" s="186">
        <v>78</v>
      </c>
      <c r="M458" s="184" t="s">
        <v>259</v>
      </c>
      <c r="N458" s="184" t="s">
        <v>263</v>
      </c>
      <c r="O458" s="187" t="s">
        <v>959</v>
      </c>
      <c r="P458" s="173">
        <v>127877.6</v>
      </c>
      <c r="Q458" s="173">
        <v>0</v>
      </c>
      <c r="R458" s="173">
        <v>0</v>
      </c>
      <c r="S458" s="173">
        <v>0</v>
      </c>
      <c r="T458" s="173">
        <v>127877.6</v>
      </c>
      <c r="U458" s="173">
        <f t="shared" si="77"/>
        <v>88.412173840899342</v>
      </c>
      <c r="V458" s="173">
        <v>88.412173840899342</v>
      </c>
      <c r="W458" s="188">
        <v>88.412173840899342</v>
      </c>
      <c r="X458" s="188">
        <v>0</v>
      </c>
      <c r="Y458" s="188">
        <f>V458-U458</f>
        <v>0</v>
      </c>
      <c r="Z458" s="189">
        <v>0</v>
      </c>
      <c r="AA458" s="189">
        <v>0</v>
      </c>
      <c r="AB458" s="189">
        <v>0</v>
      </c>
      <c r="AC458" s="189">
        <v>0</v>
      </c>
      <c r="AD458" s="189">
        <v>0</v>
      </c>
      <c r="AE458" s="189">
        <v>0</v>
      </c>
      <c r="AF458" s="189">
        <v>0</v>
      </c>
      <c r="AG458" s="190">
        <v>0</v>
      </c>
      <c r="AH458" s="189">
        <v>0</v>
      </c>
      <c r="AI458" s="189">
        <v>0</v>
      </c>
      <c r="AJ458" s="189">
        <v>0</v>
      </c>
      <c r="AK458" s="189">
        <v>0</v>
      </c>
      <c r="AL458" s="189">
        <v>0</v>
      </c>
      <c r="AM458" s="190">
        <v>0</v>
      </c>
      <c r="AN458" s="189">
        <v>0</v>
      </c>
      <c r="AO458" s="189">
        <v>0</v>
      </c>
      <c r="AP458" s="190">
        <v>0</v>
      </c>
      <c r="AQ458" s="189">
        <v>0</v>
      </c>
      <c r="AR458" s="189">
        <v>0</v>
      </c>
      <c r="AS458" s="189">
        <v>0</v>
      </c>
    </row>
    <row r="459" spans="1:45" s="182" customFormat="1" ht="36" customHeight="1" x14ac:dyDescent="0.25">
      <c r="B459" s="183" t="s">
        <v>817</v>
      </c>
      <c r="C459" s="183"/>
      <c r="D459" s="184" t="s">
        <v>718</v>
      </c>
      <c r="E459" s="184" t="s">
        <v>718</v>
      </c>
      <c r="F459" s="184" t="s">
        <v>718</v>
      </c>
      <c r="G459" s="184" t="s">
        <v>718</v>
      </c>
      <c r="H459" s="184" t="s">
        <v>718</v>
      </c>
      <c r="I459" s="173">
        <f>I460</f>
        <v>676.3</v>
      </c>
      <c r="J459" s="173">
        <f>J460</f>
        <v>633.29999999999995</v>
      </c>
      <c r="K459" s="173">
        <f>K460</f>
        <v>633.29999999999995</v>
      </c>
      <c r="L459" s="226">
        <f>L460</f>
        <v>32</v>
      </c>
      <c r="M459" s="184" t="s">
        <v>718</v>
      </c>
      <c r="N459" s="184" t="s">
        <v>718</v>
      </c>
      <c r="O459" s="187" t="s">
        <v>718</v>
      </c>
      <c r="P459" s="173">
        <v>87573.72</v>
      </c>
      <c r="Q459" s="173">
        <v>0</v>
      </c>
      <c r="R459" s="173">
        <v>0</v>
      </c>
      <c r="S459" s="173">
        <v>0</v>
      </c>
      <c r="T459" s="173">
        <v>87573.72</v>
      </c>
      <c r="U459" s="173">
        <f t="shared" si="77"/>
        <v>129.48945734141654</v>
      </c>
      <c r="V459" s="173">
        <f>MAX(V460)</f>
        <v>129.48945734141654</v>
      </c>
      <c r="Z459" s="189"/>
      <c r="AA459" s="189"/>
      <c r="AB459" s="189"/>
      <c r="AC459" s="189"/>
      <c r="AD459" s="189"/>
      <c r="AE459" s="189"/>
      <c r="AF459" s="189"/>
      <c r="AG459" s="189"/>
      <c r="AH459" s="189"/>
      <c r="AI459" s="189"/>
      <c r="AJ459" s="189"/>
      <c r="AK459" s="189"/>
      <c r="AL459" s="189"/>
      <c r="AM459" s="189"/>
      <c r="AN459" s="189"/>
      <c r="AO459" s="189"/>
      <c r="AP459" s="189"/>
      <c r="AQ459" s="189"/>
      <c r="AR459" s="189"/>
      <c r="AS459" s="189"/>
    </row>
    <row r="460" spans="1:45" s="182" customFormat="1" ht="36" customHeight="1" x14ac:dyDescent="0.25">
      <c r="A460" s="182">
        <v>1</v>
      </c>
      <c r="B460" s="221">
        <f>SUBTOTAL(103,$A$16:A460)</f>
        <v>399</v>
      </c>
      <c r="C460" s="183" t="s">
        <v>142</v>
      </c>
      <c r="D460" s="184">
        <v>1965</v>
      </c>
      <c r="E460" s="184"/>
      <c r="F460" s="185" t="s">
        <v>261</v>
      </c>
      <c r="G460" s="184">
        <v>2</v>
      </c>
      <c r="H460" s="184" t="s">
        <v>296</v>
      </c>
      <c r="I460" s="173">
        <v>676.3</v>
      </c>
      <c r="J460" s="173">
        <v>633.29999999999995</v>
      </c>
      <c r="K460" s="173">
        <v>633.29999999999995</v>
      </c>
      <c r="L460" s="186">
        <v>32</v>
      </c>
      <c r="M460" s="184" t="s">
        <v>259</v>
      </c>
      <c r="N460" s="184" t="s">
        <v>263</v>
      </c>
      <c r="O460" s="187" t="s">
        <v>281</v>
      </c>
      <c r="P460" s="173">
        <v>87573.72</v>
      </c>
      <c r="Q460" s="173">
        <v>0</v>
      </c>
      <c r="R460" s="173">
        <v>0</v>
      </c>
      <c r="S460" s="173">
        <v>0</v>
      </c>
      <c r="T460" s="173">
        <v>87573.72</v>
      </c>
      <c r="U460" s="173">
        <f t="shared" si="77"/>
        <v>129.48945734141654</v>
      </c>
      <c r="V460" s="173">
        <v>129.48945734141654</v>
      </c>
      <c r="W460" s="188">
        <v>129.48945734141654</v>
      </c>
      <c r="X460" s="188">
        <v>0</v>
      </c>
      <c r="Y460" s="188">
        <f>V460-U460</f>
        <v>0</v>
      </c>
      <c r="Z460" s="189">
        <v>0</v>
      </c>
      <c r="AA460" s="189">
        <v>0</v>
      </c>
      <c r="AB460" s="189">
        <v>0</v>
      </c>
      <c r="AC460" s="189">
        <v>0</v>
      </c>
      <c r="AD460" s="189">
        <v>0</v>
      </c>
      <c r="AE460" s="189">
        <v>0</v>
      </c>
      <c r="AF460" s="189">
        <v>0</v>
      </c>
      <c r="AG460" s="190">
        <v>0</v>
      </c>
      <c r="AH460" s="189">
        <v>0</v>
      </c>
      <c r="AI460" s="189">
        <v>0</v>
      </c>
      <c r="AJ460" s="189">
        <v>0</v>
      </c>
      <c r="AK460" s="189">
        <v>0</v>
      </c>
      <c r="AL460" s="189">
        <v>0</v>
      </c>
      <c r="AM460" s="190">
        <v>0</v>
      </c>
      <c r="AN460" s="189">
        <v>0</v>
      </c>
      <c r="AO460" s="189">
        <v>0</v>
      </c>
      <c r="AP460" s="190">
        <v>0</v>
      </c>
      <c r="AQ460" s="189">
        <v>0</v>
      </c>
      <c r="AR460" s="189">
        <v>0</v>
      </c>
      <c r="AS460" s="189">
        <v>0</v>
      </c>
    </row>
    <row r="461" spans="1:45" s="182" customFormat="1" ht="36" customHeight="1" x14ac:dyDescent="0.25">
      <c r="B461" s="183" t="s">
        <v>818</v>
      </c>
      <c r="C461" s="183"/>
      <c r="D461" s="184" t="s">
        <v>857</v>
      </c>
      <c r="E461" s="184" t="s">
        <v>857</v>
      </c>
      <c r="F461" s="184" t="s">
        <v>857</v>
      </c>
      <c r="G461" s="184" t="s">
        <v>857</v>
      </c>
      <c r="H461" s="184" t="s">
        <v>857</v>
      </c>
      <c r="I461" s="197">
        <f>SUM(I462:I466)</f>
        <v>3130</v>
      </c>
      <c r="J461" s="197">
        <f>SUM(J462:J466)</f>
        <v>2960</v>
      </c>
      <c r="K461" s="197">
        <f>SUM(K462:K466)</f>
        <v>2960</v>
      </c>
      <c r="L461" s="219">
        <f>SUM(L462:L466)</f>
        <v>140</v>
      </c>
      <c r="M461" s="184" t="s">
        <v>857</v>
      </c>
      <c r="N461" s="184" t="s">
        <v>857</v>
      </c>
      <c r="O461" s="187" t="s">
        <v>857</v>
      </c>
      <c r="P461" s="173">
        <v>3911488.5799999996</v>
      </c>
      <c r="Q461" s="173">
        <v>0</v>
      </c>
      <c r="R461" s="173">
        <v>0</v>
      </c>
      <c r="S461" s="173">
        <v>0</v>
      </c>
      <c r="T461" s="173">
        <v>3911488.5799999996</v>
      </c>
      <c r="U461" s="173">
        <f t="shared" ref="U461:U524" si="92">P461/I461</f>
        <v>1249.6768626198082</v>
      </c>
      <c r="V461" s="173">
        <f>MAX(V462:V466)</f>
        <v>9024.9934101259041</v>
      </c>
      <c r="Z461" s="189"/>
      <c r="AA461" s="189"/>
      <c r="AB461" s="189"/>
      <c r="AC461" s="189"/>
      <c r="AD461" s="189"/>
      <c r="AE461" s="189"/>
      <c r="AF461" s="189"/>
      <c r="AG461" s="189"/>
      <c r="AH461" s="189"/>
      <c r="AI461" s="189"/>
      <c r="AJ461" s="189"/>
      <c r="AK461" s="189"/>
      <c r="AL461" s="189"/>
      <c r="AM461" s="189"/>
      <c r="AN461" s="189"/>
      <c r="AO461" s="189"/>
      <c r="AP461" s="189"/>
      <c r="AQ461" s="189"/>
      <c r="AR461" s="189"/>
      <c r="AS461" s="189"/>
    </row>
    <row r="462" spans="1:45" s="182" customFormat="1" ht="36" customHeight="1" x14ac:dyDescent="0.25">
      <c r="A462" s="182">
        <v>1</v>
      </c>
      <c r="B462" s="221">
        <f>SUBTOTAL(103,$A$16:A462)</f>
        <v>400</v>
      </c>
      <c r="C462" s="183" t="s">
        <v>140</v>
      </c>
      <c r="D462" s="184">
        <v>1983</v>
      </c>
      <c r="E462" s="184"/>
      <c r="F462" s="185" t="s">
        <v>261</v>
      </c>
      <c r="G462" s="184">
        <v>3</v>
      </c>
      <c r="H462" s="184" t="s">
        <v>296</v>
      </c>
      <c r="I462" s="173">
        <v>1387.1</v>
      </c>
      <c r="J462" s="173">
        <v>1285.0999999999999</v>
      </c>
      <c r="K462" s="173">
        <v>1285.0999999999999</v>
      </c>
      <c r="L462" s="186">
        <v>58</v>
      </c>
      <c r="M462" s="184" t="s">
        <v>259</v>
      </c>
      <c r="N462" s="184" t="s">
        <v>263</v>
      </c>
      <c r="O462" s="187" t="s">
        <v>282</v>
      </c>
      <c r="P462" s="173">
        <v>141265.9</v>
      </c>
      <c r="Q462" s="173">
        <v>0</v>
      </c>
      <c r="R462" s="173">
        <v>0</v>
      </c>
      <c r="S462" s="173">
        <v>0</v>
      </c>
      <c r="T462" s="173">
        <v>141265.9</v>
      </c>
      <c r="U462" s="173">
        <f t="shared" si="92"/>
        <v>101.84262129622955</v>
      </c>
      <c r="V462" s="173">
        <v>101.84262129622955</v>
      </c>
      <c r="W462" s="188">
        <v>101.84262129622955</v>
      </c>
      <c r="X462" s="188">
        <v>0</v>
      </c>
      <c r="Y462" s="188">
        <f t="shared" ref="Y462:Y466" si="93">V462-U462</f>
        <v>0</v>
      </c>
      <c r="Z462" s="189">
        <v>0</v>
      </c>
      <c r="AA462" s="189">
        <v>0</v>
      </c>
      <c r="AB462" s="189">
        <v>0</v>
      </c>
      <c r="AC462" s="189">
        <v>0</v>
      </c>
      <c r="AD462" s="189">
        <v>0</v>
      </c>
      <c r="AE462" s="189">
        <v>0</v>
      </c>
      <c r="AF462" s="189">
        <v>0</v>
      </c>
      <c r="AG462" s="190">
        <v>0</v>
      </c>
      <c r="AH462" s="189">
        <v>0</v>
      </c>
      <c r="AI462" s="189">
        <v>0</v>
      </c>
      <c r="AJ462" s="189">
        <v>0</v>
      </c>
      <c r="AK462" s="189">
        <v>0</v>
      </c>
      <c r="AL462" s="189">
        <v>0</v>
      </c>
      <c r="AM462" s="190">
        <v>0</v>
      </c>
      <c r="AN462" s="189">
        <v>0</v>
      </c>
      <c r="AO462" s="189">
        <v>0</v>
      </c>
      <c r="AP462" s="190">
        <v>0</v>
      </c>
      <c r="AQ462" s="189">
        <v>0</v>
      </c>
      <c r="AR462" s="189">
        <v>0</v>
      </c>
      <c r="AS462" s="189">
        <v>0</v>
      </c>
    </row>
    <row r="463" spans="1:45" s="182" customFormat="1" ht="36" customHeight="1" x14ac:dyDescent="0.25">
      <c r="A463" s="182">
        <v>1</v>
      </c>
      <c r="B463" s="221">
        <f>SUBTOTAL(103,$A$16:A463)</f>
        <v>401</v>
      </c>
      <c r="C463" s="183" t="s">
        <v>141</v>
      </c>
      <c r="D463" s="184">
        <v>1964</v>
      </c>
      <c r="E463" s="184"/>
      <c r="F463" s="185" t="s">
        <v>261</v>
      </c>
      <c r="G463" s="184">
        <v>2</v>
      </c>
      <c r="H463" s="184" t="s">
        <v>297</v>
      </c>
      <c r="I463" s="173">
        <v>337.2</v>
      </c>
      <c r="J463" s="173">
        <v>337.2</v>
      </c>
      <c r="K463" s="173">
        <v>337.2</v>
      </c>
      <c r="L463" s="186">
        <v>18</v>
      </c>
      <c r="M463" s="184" t="s">
        <v>259</v>
      </c>
      <c r="N463" s="184" t="s">
        <v>263</v>
      </c>
      <c r="O463" s="187" t="s">
        <v>282</v>
      </c>
      <c r="P463" s="173">
        <v>1216558.3500000001</v>
      </c>
      <c r="Q463" s="173">
        <v>0</v>
      </c>
      <c r="R463" s="173">
        <v>0</v>
      </c>
      <c r="S463" s="173">
        <v>0</v>
      </c>
      <c r="T463" s="173">
        <v>1216558.3500000001</v>
      </c>
      <c r="U463" s="173">
        <f t="shared" si="92"/>
        <v>3607.8242882562281</v>
      </c>
      <c r="V463" s="173">
        <v>8404.019311981021</v>
      </c>
      <c r="W463" s="188">
        <v>8404.019311981021</v>
      </c>
      <c r="X463" s="188">
        <v>4796.1950237247929</v>
      </c>
      <c r="Y463" s="188">
        <f t="shared" si="93"/>
        <v>4796.1950237247929</v>
      </c>
      <c r="Z463" s="189">
        <v>0</v>
      </c>
      <c r="AA463" s="189">
        <v>0</v>
      </c>
      <c r="AB463" s="189">
        <v>0</v>
      </c>
      <c r="AC463" s="189">
        <v>0</v>
      </c>
      <c r="AD463" s="189">
        <v>0</v>
      </c>
      <c r="AE463" s="189">
        <v>0</v>
      </c>
      <c r="AF463" s="189">
        <v>0</v>
      </c>
      <c r="AG463" s="190">
        <v>0</v>
      </c>
      <c r="AH463" s="189">
        <v>317.8</v>
      </c>
      <c r="AI463" s="190">
        <f>8917.04*AH463/I463</f>
        <v>8404.019311981021</v>
      </c>
      <c r="AJ463" s="189">
        <v>0</v>
      </c>
      <c r="AK463" s="189">
        <v>0</v>
      </c>
      <c r="AL463" s="189">
        <v>0</v>
      </c>
      <c r="AM463" s="190">
        <v>0</v>
      </c>
      <c r="AN463" s="189">
        <v>0</v>
      </c>
      <c r="AO463" s="189">
        <v>0</v>
      </c>
      <c r="AP463" s="190">
        <v>0</v>
      </c>
      <c r="AQ463" s="189">
        <v>0</v>
      </c>
      <c r="AR463" s="189">
        <v>0</v>
      </c>
      <c r="AS463" s="189">
        <v>0</v>
      </c>
    </row>
    <row r="464" spans="1:45" s="182" customFormat="1" ht="36" customHeight="1" x14ac:dyDescent="0.25">
      <c r="A464" s="182">
        <v>1</v>
      </c>
      <c r="B464" s="221">
        <f>SUBTOTAL(103,$A$16:A464)</f>
        <v>402</v>
      </c>
      <c r="C464" s="183" t="s">
        <v>1216</v>
      </c>
      <c r="D464" s="184">
        <v>1962</v>
      </c>
      <c r="E464" s="184"/>
      <c r="F464" s="185" t="s">
        <v>261</v>
      </c>
      <c r="G464" s="184">
        <v>2</v>
      </c>
      <c r="H464" s="184" t="s">
        <v>297</v>
      </c>
      <c r="I464" s="173">
        <v>373.3</v>
      </c>
      <c r="J464" s="173">
        <v>373.3</v>
      </c>
      <c r="K464" s="173">
        <v>373.3</v>
      </c>
      <c r="L464" s="186">
        <v>21</v>
      </c>
      <c r="M464" s="184" t="s">
        <v>259</v>
      </c>
      <c r="N464" s="184" t="s">
        <v>260</v>
      </c>
      <c r="O464" s="187" t="s">
        <v>262</v>
      </c>
      <c r="P464" s="173">
        <v>1576619.73</v>
      </c>
      <c r="Q464" s="173">
        <v>0</v>
      </c>
      <c r="R464" s="173">
        <v>0</v>
      </c>
      <c r="S464" s="173">
        <v>0</v>
      </c>
      <c r="T464" s="173">
        <v>1576619.73</v>
      </c>
      <c r="U464" s="173">
        <f t="shared" si="92"/>
        <v>4223.4656576480038</v>
      </c>
      <c r="V464" s="173">
        <v>9024.9934101259041</v>
      </c>
      <c r="W464" s="188">
        <v>9024.9934101259041</v>
      </c>
      <c r="X464" s="188">
        <v>4801.5277524779003</v>
      </c>
      <c r="Y464" s="188">
        <f t="shared" si="93"/>
        <v>4801.5277524779003</v>
      </c>
      <c r="Z464" s="189">
        <v>0</v>
      </c>
      <c r="AA464" s="189">
        <v>0</v>
      </c>
      <c r="AB464" s="189">
        <v>0</v>
      </c>
      <c r="AC464" s="189">
        <v>0</v>
      </c>
      <c r="AD464" s="189">
        <v>0</v>
      </c>
      <c r="AE464" s="189">
        <v>0</v>
      </c>
      <c r="AF464" s="189">
        <v>0</v>
      </c>
      <c r="AG464" s="190">
        <v>0</v>
      </c>
      <c r="AH464" s="189">
        <v>0</v>
      </c>
      <c r="AI464" s="189">
        <v>0</v>
      </c>
      <c r="AJ464" s="189">
        <v>0</v>
      </c>
      <c r="AK464" s="189">
        <v>0</v>
      </c>
      <c r="AL464" s="189">
        <v>478</v>
      </c>
      <c r="AM464" s="190">
        <f>7048.18*AL464/I464</f>
        <v>9024.9934101259041</v>
      </c>
      <c r="AN464" s="189">
        <v>0</v>
      </c>
      <c r="AO464" s="189">
        <v>0</v>
      </c>
      <c r="AP464" s="190">
        <v>0</v>
      </c>
      <c r="AQ464" s="189">
        <v>0</v>
      </c>
      <c r="AR464" s="189">
        <v>0</v>
      </c>
      <c r="AS464" s="189">
        <v>0</v>
      </c>
    </row>
    <row r="465" spans="1:45" s="182" customFormat="1" ht="36" customHeight="1" x14ac:dyDescent="0.25">
      <c r="A465" s="182">
        <v>1</v>
      </c>
      <c r="B465" s="221">
        <f>SUBTOTAL(103,$A$16:A465)</f>
        <v>403</v>
      </c>
      <c r="C465" s="183" t="s">
        <v>1217</v>
      </c>
      <c r="D465" s="184">
        <v>1961</v>
      </c>
      <c r="E465" s="184"/>
      <c r="F465" s="185" t="s">
        <v>261</v>
      </c>
      <c r="G465" s="184">
        <v>2</v>
      </c>
      <c r="H465" s="184" t="s">
        <v>297</v>
      </c>
      <c r="I465" s="173">
        <v>230.2</v>
      </c>
      <c r="J465" s="173">
        <v>230.2</v>
      </c>
      <c r="K465" s="173">
        <v>230.2</v>
      </c>
      <c r="L465" s="186">
        <v>7</v>
      </c>
      <c r="M465" s="184" t="s">
        <v>259</v>
      </c>
      <c r="N465" s="184" t="s">
        <v>263</v>
      </c>
      <c r="O465" s="187" t="s">
        <v>282</v>
      </c>
      <c r="P465" s="173">
        <v>890333.29999999993</v>
      </c>
      <c r="Q465" s="173">
        <v>0</v>
      </c>
      <c r="R465" s="173">
        <v>0</v>
      </c>
      <c r="S465" s="173">
        <v>0</v>
      </c>
      <c r="T465" s="173">
        <v>890333.29999999993</v>
      </c>
      <c r="U465" s="173">
        <f t="shared" si="92"/>
        <v>3867.6511728931364</v>
      </c>
      <c r="V465" s="173">
        <v>7328.8617202432679</v>
      </c>
      <c r="W465" s="188">
        <v>7328.8617202432679</v>
      </c>
      <c r="X465" s="188">
        <v>3461.2105473501315</v>
      </c>
      <c r="Y465" s="188">
        <f t="shared" si="93"/>
        <v>3461.2105473501315</v>
      </c>
      <c r="Z465" s="189">
        <v>0</v>
      </c>
      <c r="AA465" s="189">
        <v>0</v>
      </c>
      <c r="AB465" s="189">
        <v>0</v>
      </c>
      <c r="AC465" s="189">
        <v>0</v>
      </c>
      <c r="AD465" s="189">
        <v>0</v>
      </c>
      <c r="AE465" s="189">
        <v>0</v>
      </c>
      <c r="AF465" s="189">
        <v>0</v>
      </c>
      <c r="AG465" s="190">
        <v>0</v>
      </c>
      <c r="AH465" s="189">
        <v>189.2</v>
      </c>
      <c r="AI465" s="190">
        <f>8917.04*AH465/I465</f>
        <v>7328.8617202432679</v>
      </c>
      <c r="AJ465" s="189">
        <v>0</v>
      </c>
      <c r="AK465" s="189">
        <v>0</v>
      </c>
      <c r="AL465" s="189">
        <v>0</v>
      </c>
      <c r="AM465" s="190">
        <v>0</v>
      </c>
      <c r="AN465" s="189">
        <v>0</v>
      </c>
      <c r="AO465" s="189">
        <v>0</v>
      </c>
      <c r="AP465" s="190">
        <v>0</v>
      </c>
      <c r="AQ465" s="189">
        <v>0</v>
      </c>
      <c r="AR465" s="189">
        <v>0</v>
      </c>
      <c r="AS465" s="189">
        <v>0</v>
      </c>
    </row>
    <row r="466" spans="1:45" s="182" customFormat="1" ht="36" customHeight="1" x14ac:dyDescent="0.25">
      <c r="A466" s="182">
        <v>1</v>
      </c>
      <c r="B466" s="221">
        <f>SUBTOTAL(103,$A$16:A466)</f>
        <v>404</v>
      </c>
      <c r="C466" s="183" t="s">
        <v>1252</v>
      </c>
      <c r="D466" s="184">
        <v>1974</v>
      </c>
      <c r="E466" s="184"/>
      <c r="F466" s="185" t="s">
        <v>261</v>
      </c>
      <c r="G466" s="184">
        <v>2</v>
      </c>
      <c r="H466" s="184" t="s">
        <v>296</v>
      </c>
      <c r="I466" s="173">
        <v>802.2</v>
      </c>
      <c r="J466" s="173">
        <v>734.2</v>
      </c>
      <c r="K466" s="173">
        <v>734.2</v>
      </c>
      <c r="L466" s="186">
        <v>36</v>
      </c>
      <c r="M466" s="184" t="s">
        <v>259</v>
      </c>
      <c r="N466" s="184" t="s">
        <v>260</v>
      </c>
      <c r="O466" s="187" t="s">
        <v>262</v>
      </c>
      <c r="P466" s="173">
        <v>86711.3</v>
      </c>
      <c r="Q466" s="173">
        <v>0</v>
      </c>
      <c r="R466" s="173">
        <v>0</v>
      </c>
      <c r="S466" s="173">
        <v>0</v>
      </c>
      <c r="T466" s="173">
        <v>86711.3</v>
      </c>
      <c r="U466" s="173">
        <f t="shared" si="92"/>
        <v>108.09187235103465</v>
      </c>
      <c r="V466" s="173">
        <v>108.09187235103465</v>
      </c>
      <c r="W466" s="188">
        <v>108.09187235103465</v>
      </c>
      <c r="X466" s="188">
        <v>0</v>
      </c>
      <c r="Y466" s="188">
        <f t="shared" si="93"/>
        <v>0</v>
      </c>
      <c r="Z466" s="189">
        <v>0</v>
      </c>
      <c r="AA466" s="189">
        <v>0</v>
      </c>
      <c r="AB466" s="189">
        <v>0</v>
      </c>
      <c r="AC466" s="189">
        <v>0</v>
      </c>
      <c r="AD466" s="189">
        <v>0</v>
      </c>
      <c r="AE466" s="189">
        <v>0</v>
      </c>
      <c r="AF466" s="189">
        <v>0</v>
      </c>
      <c r="AG466" s="190">
        <v>0</v>
      </c>
      <c r="AH466" s="189">
        <v>0</v>
      </c>
      <c r="AI466" s="189">
        <v>0</v>
      </c>
      <c r="AJ466" s="189">
        <v>0</v>
      </c>
      <c r="AK466" s="189">
        <v>0</v>
      </c>
      <c r="AL466" s="189">
        <v>0</v>
      </c>
      <c r="AM466" s="190">
        <v>0</v>
      </c>
      <c r="AN466" s="189">
        <v>0</v>
      </c>
      <c r="AO466" s="189">
        <v>0</v>
      </c>
      <c r="AP466" s="190">
        <v>0</v>
      </c>
      <c r="AQ466" s="189">
        <v>0</v>
      </c>
      <c r="AR466" s="189">
        <v>0</v>
      </c>
      <c r="AS466" s="189">
        <v>0</v>
      </c>
    </row>
    <row r="467" spans="1:45" s="182" customFormat="1" ht="36" customHeight="1" x14ac:dyDescent="0.25">
      <c r="B467" s="183" t="s">
        <v>819</v>
      </c>
      <c r="C467" s="183"/>
      <c r="D467" s="184" t="s">
        <v>857</v>
      </c>
      <c r="E467" s="184" t="s">
        <v>857</v>
      </c>
      <c r="F467" s="184" t="s">
        <v>857</v>
      </c>
      <c r="G467" s="184" t="s">
        <v>857</v>
      </c>
      <c r="H467" s="184" t="s">
        <v>857</v>
      </c>
      <c r="I467" s="197">
        <f>SUM(I468:I478)</f>
        <v>36117.07</v>
      </c>
      <c r="J467" s="197">
        <f>SUM(J468:J478)</f>
        <v>29322.149999999998</v>
      </c>
      <c r="K467" s="197">
        <f>SUM(K468:K478)</f>
        <v>29294.05</v>
      </c>
      <c r="L467" s="219">
        <f>SUM(L468:L478)</f>
        <v>1569</v>
      </c>
      <c r="M467" s="184" t="s">
        <v>857</v>
      </c>
      <c r="N467" s="184" t="s">
        <v>857</v>
      </c>
      <c r="O467" s="187" t="s">
        <v>857</v>
      </c>
      <c r="P467" s="197">
        <v>23897111.18</v>
      </c>
      <c r="Q467" s="197">
        <v>0</v>
      </c>
      <c r="R467" s="197">
        <v>0</v>
      </c>
      <c r="S467" s="197">
        <v>0</v>
      </c>
      <c r="T467" s="197">
        <v>23897111.18</v>
      </c>
      <c r="U467" s="173">
        <f t="shared" si="92"/>
        <v>661.65697217409934</v>
      </c>
      <c r="V467" s="173">
        <f>MAX(V468:V478)</f>
        <v>4716.9170323670605</v>
      </c>
      <c r="Z467" s="189"/>
      <c r="AA467" s="189"/>
      <c r="AB467" s="189"/>
      <c r="AC467" s="189"/>
      <c r="AD467" s="189"/>
      <c r="AE467" s="189"/>
      <c r="AF467" s="189"/>
      <c r="AG467" s="189"/>
      <c r="AH467" s="189"/>
      <c r="AI467" s="189"/>
      <c r="AJ467" s="189"/>
      <c r="AK467" s="189"/>
      <c r="AL467" s="189"/>
      <c r="AM467" s="189"/>
      <c r="AN467" s="189"/>
      <c r="AO467" s="189"/>
      <c r="AP467" s="189"/>
      <c r="AQ467" s="189"/>
      <c r="AR467" s="189"/>
      <c r="AS467" s="189"/>
    </row>
    <row r="468" spans="1:45" s="182" customFormat="1" ht="36" customHeight="1" x14ac:dyDescent="0.25">
      <c r="A468" s="182">
        <v>1</v>
      </c>
      <c r="B468" s="221">
        <f>SUBTOTAL(103,$A$16:A468)</f>
        <v>405</v>
      </c>
      <c r="C468" s="183" t="s">
        <v>143</v>
      </c>
      <c r="D468" s="184">
        <v>1976</v>
      </c>
      <c r="E468" s="184"/>
      <c r="F468" s="185" t="s">
        <v>280</v>
      </c>
      <c r="G468" s="184">
        <v>5</v>
      </c>
      <c r="H468" s="184" t="s">
        <v>2184</v>
      </c>
      <c r="I468" s="173">
        <v>6622.77</v>
      </c>
      <c r="J468" s="173">
        <v>6062.77</v>
      </c>
      <c r="K468" s="173">
        <v>6062.77</v>
      </c>
      <c r="L468" s="186">
        <v>252</v>
      </c>
      <c r="M468" s="184" t="s">
        <v>259</v>
      </c>
      <c r="N468" s="184" t="s">
        <v>263</v>
      </c>
      <c r="O468" s="187" t="s">
        <v>283</v>
      </c>
      <c r="P468" s="173">
        <v>4629120.46</v>
      </c>
      <c r="Q468" s="173">
        <v>0</v>
      </c>
      <c r="R468" s="173">
        <v>0</v>
      </c>
      <c r="S468" s="173">
        <v>0</v>
      </c>
      <c r="T468" s="173">
        <v>4629120.46</v>
      </c>
      <c r="U468" s="173">
        <f t="shared" si="92"/>
        <v>698.97043986126641</v>
      </c>
      <c r="V468" s="173">
        <v>2071.927280216586</v>
      </c>
      <c r="W468" s="188">
        <v>2071.927280216586</v>
      </c>
      <c r="X468" s="188">
        <v>1372.9568403553196</v>
      </c>
      <c r="Y468" s="188">
        <f t="shared" ref="Y468:Y478" si="94">V468-U468</f>
        <v>1372.9568403553196</v>
      </c>
      <c r="Z468" s="189">
        <v>0</v>
      </c>
      <c r="AA468" s="189">
        <v>0</v>
      </c>
      <c r="AB468" s="189">
        <v>0</v>
      </c>
      <c r="AC468" s="189">
        <v>0</v>
      </c>
      <c r="AD468" s="189">
        <v>0</v>
      </c>
      <c r="AE468" s="189">
        <v>0</v>
      </c>
      <c r="AF468" s="189">
        <v>0</v>
      </c>
      <c r="AG468" s="190">
        <v>0</v>
      </c>
      <c r="AH468" s="189">
        <v>1538.84</v>
      </c>
      <c r="AI468" s="190">
        <f t="shared" ref="AI468:AI470" si="95">8917.04*AH468/I468</f>
        <v>2071.927280216586</v>
      </c>
      <c r="AJ468" s="189">
        <v>0</v>
      </c>
      <c r="AK468" s="189">
        <v>0</v>
      </c>
      <c r="AL468" s="189">
        <v>0</v>
      </c>
      <c r="AM468" s="190">
        <v>0</v>
      </c>
      <c r="AN468" s="189">
        <v>0</v>
      </c>
      <c r="AO468" s="189">
        <v>0</v>
      </c>
      <c r="AP468" s="190">
        <v>0</v>
      </c>
      <c r="AQ468" s="189">
        <v>0</v>
      </c>
      <c r="AR468" s="189">
        <v>0</v>
      </c>
      <c r="AS468" s="189">
        <v>0</v>
      </c>
    </row>
    <row r="469" spans="1:45" s="182" customFormat="1" ht="36" customHeight="1" x14ac:dyDescent="0.25">
      <c r="A469" s="182">
        <v>1</v>
      </c>
      <c r="B469" s="221">
        <f>SUBTOTAL(103,$A$16:A469)</f>
        <v>406</v>
      </c>
      <c r="C469" s="183" t="s">
        <v>138</v>
      </c>
      <c r="D469" s="184">
        <v>1969</v>
      </c>
      <c r="E469" s="184"/>
      <c r="F469" s="185" t="s">
        <v>280</v>
      </c>
      <c r="G469" s="184">
        <v>5</v>
      </c>
      <c r="H469" s="184" t="s">
        <v>344</v>
      </c>
      <c r="I469" s="173">
        <v>4894</v>
      </c>
      <c r="J469" s="173">
        <v>4495.3</v>
      </c>
      <c r="K469" s="173">
        <v>4495.3</v>
      </c>
      <c r="L469" s="186">
        <v>218</v>
      </c>
      <c r="M469" s="184" t="s">
        <v>259</v>
      </c>
      <c r="N469" s="184" t="s">
        <v>263</v>
      </c>
      <c r="O469" s="187" t="s">
        <v>283</v>
      </c>
      <c r="P469" s="173">
        <v>3488886.51</v>
      </c>
      <c r="Q469" s="173">
        <v>0</v>
      </c>
      <c r="R469" s="173">
        <v>0</v>
      </c>
      <c r="S469" s="173">
        <v>0</v>
      </c>
      <c r="T469" s="173">
        <v>3488886.51</v>
      </c>
      <c r="U469" s="173">
        <f t="shared" si="92"/>
        <v>712.8905823457294</v>
      </c>
      <c r="V469" s="173">
        <v>1830.4165067429508</v>
      </c>
      <c r="W469" s="188">
        <v>1830.4165067429508</v>
      </c>
      <c r="X469" s="188">
        <v>1117.5259243972214</v>
      </c>
      <c r="Y469" s="188">
        <f t="shared" si="94"/>
        <v>1117.5259243972214</v>
      </c>
      <c r="Z469" s="189">
        <v>0</v>
      </c>
      <c r="AA469" s="189">
        <v>0</v>
      </c>
      <c r="AB469" s="189">
        <v>0</v>
      </c>
      <c r="AC469" s="189">
        <v>0</v>
      </c>
      <c r="AD469" s="189">
        <v>0</v>
      </c>
      <c r="AE469" s="189">
        <v>0</v>
      </c>
      <c r="AF469" s="189">
        <v>0</v>
      </c>
      <c r="AG469" s="190">
        <v>0</v>
      </c>
      <c r="AH469" s="189">
        <v>1004.6</v>
      </c>
      <c r="AI469" s="190">
        <f t="shared" si="95"/>
        <v>1830.4165067429508</v>
      </c>
      <c r="AJ469" s="189">
        <v>0</v>
      </c>
      <c r="AK469" s="189">
        <v>0</v>
      </c>
      <c r="AL469" s="189">
        <v>0</v>
      </c>
      <c r="AM469" s="190">
        <v>0</v>
      </c>
      <c r="AN469" s="189">
        <v>0</v>
      </c>
      <c r="AO469" s="189">
        <v>0</v>
      </c>
      <c r="AP469" s="190">
        <v>0</v>
      </c>
      <c r="AQ469" s="189">
        <v>0</v>
      </c>
      <c r="AR469" s="189">
        <v>0</v>
      </c>
      <c r="AS469" s="189">
        <v>0</v>
      </c>
    </row>
    <row r="470" spans="1:45" s="182" customFormat="1" ht="36" customHeight="1" x14ac:dyDescent="0.25">
      <c r="A470" s="182">
        <v>1</v>
      </c>
      <c r="B470" s="221">
        <f>SUBTOTAL(103,$A$16:A470)</f>
        <v>407</v>
      </c>
      <c r="C470" s="183" t="s">
        <v>139</v>
      </c>
      <c r="D470" s="184">
        <v>1987</v>
      </c>
      <c r="E470" s="184"/>
      <c r="F470" s="185" t="s">
        <v>280</v>
      </c>
      <c r="G470" s="184">
        <v>5</v>
      </c>
      <c r="H470" s="184" t="s">
        <v>2185</v>
      </c>
      <c r="I470" s="173">
        <v>7649.2</v>
      </c>
      <c r="J470" s="173">
        <v>5430.3</v>
      </c>
      <c r="K470" s="173">
        <v>5430.3</v>
      </c>
      <c r="L470" s="186">
        <v>315</v>
      </c>
      <c r="M470" s="184" t="s">
        <v>259</v>
      </c>
      <c r="N470" s="184" t="s">
        <v>263</v>
      </c>
      <c r="O470" s="187" t="s">
        <v>283</v>
      </c>
      <c r="P470" s="173">
        <v>4309479.43</v>
      </c>
      <c r="Q470" s="173">
        <v>0</v>
      </c>
      <c r="R470" s="173">
        <v>0</v>
      </c>
      <c r="S470" s="173">
        <v>0</v>
      </c>
      <c r="T470" s="173">
        <v>4309479.43</v>
      </c>
      <c r="U470" s="173">
        <f t="shared" si="92"/>
        <v>563.38956099984307</v>
      </c>
      <c r="V470" s="173">
        <v>1557.7891219996864</v>
      </c>
      <c r="W470" s="188">
        <v>1557.7891219996864</v>
      </c>
      <c r="X470" s="188">
        <v>994.39956099984329</v>
      </c>
      <c r="Y470" s="188">
        <f t="shared" si="94"/>
        <v>994.39956099984329</v>
      </c>
      <c r="Z470" s="189">
        <v>0</v>
      </c>
      <c r="AA470" s="189">
        <v>0</v>
      </c>
      <c r="AB470" s="189">
        <v>0</v>
      </c>
      <c r="AC470" s="189">
        <v>0</v>
      </c>
      <c r="AD470" s="189">
        <v>0</v>
      </c>
      <c r="AE470" s="189">
        <v>0</v>
      </c>
      <c r="AF470" s="189">
        <v>0</v>
      </c>
      <c r="AG470" s="190">
        <v>0</v>
      </c>
      <c r="AH470" s="189">
        <v>1336.3</v>
      </c>
      <c r="AI470" s="190">
        <f t="shared" si="95"/>
        <v>1557.7891219996864</v>
      </c>
      <c r="AJ470" s="189">
        <v>0</v>
      </c>
      <c r="AK470" s="189">
        <v>0</v>
      </c>
      <c r="AL470" s="189">
        <v>0</v>
      </c>
      <c r="AM470" s="190">
        <v>0</v>
      </c>
      <c r="AN470" s="189">
        <v>0</v>
      </c>
      <c r="AO470" s="189">
        <v>0</v>
      </c>
      <c r="AP470" s="190">
        <v>0</v>
      </c>
      <c r="AQ470" s="189">
        <v>0</v>
      </c>
      <c r="AR470" s="189">
        <v>0</v>
      </c>
      <c r="AS470" s="189">
        <v>0</v>
      </c>
    </row>
    <row r="471" spans="1:45" s="182" customFormat="1" ht="36" customHeight="1" x14ac:dyDescent="0.25">
      <c r="A471" s="182">
        <v>1</v>
      </c>
      <c r="B471" s="221">
        <f>SUBTOTAL(103,$A$16:A471)</f>
        <v>408</v>
      </c>
      <c r="C471" s="183" t="s">
        <v>1208</v>
      </c>
      <c r="D471" s="184">
        <v>1963</v>
      </c>
      <c r="E471" s="184"/>
      <c r="F471" s="185" t="s">
        <v>261</v>
      </c>
      <c r="G471" s="184">
        <v>2</v>
      </c>
      <c r="H471" s="184" t="s">
        <v>296</v>
      </c>
      <c r="I471" s="173">
        <v>683.63</v>
      </c>
      <c r="J471" s="173">
        <v>683.63</v>
      </c>
      <c r="K471" s="173">
        <v>683.63</v>
      </c>
      <c r="L471" s="186">
        <v>42</v>
      </c>
      <c r="M471" s="184" t="s">
        <v>259</v>
      </c>
      <c r="N471" s="184" t="s">
        <v>263</v>
      </c>
      <c r="O471" s="187" t="s">
        <v>283</v>
      </c>
      <c r="P471" s="173">
        <v>1167976.3099999998</v>
      </c>
      <c r="Q471" s="173">
        <v>0</v>
      </c>
      <c r="R471" s="173">
        <v>0</v>
      </c>
      <c r="S471" s="173">
        <v>0</v>
      </c>
      <c r="T471" s="173">
        <v>1167976.3099999998</v>
      </c>
      <c r="U471" s="173">
        <f t="shared" si="92"/>
        <v>1708.4918888872633</v>
      </c>
      <c r="V471" s="173">
        <v>4368.1900000000005</v>
      </c>
      <c r="W471" s="188">
        <v>4368.1900000000005</v>
      </c>
      <c r="X471" s="188">
        <v>2659.698111112737</v>
      </c>
      <c r="Y471" s="188">
        <f t="shared" si="94"/>
        <v>2659.698111112737</v>
      </c>
      <c r="Z471" s="189">
        <v>113.09</v>
      </c>
      <c r="AA471" s="189">
        <v>0</v>
      </c>
      <c r="AB471" s="189">
        <v>3259.66</v>
      </c>
      <c r="AC471" s="189">
        <v>184.98</v>
      </c>
      <c r="AD471" s="189">
        <v>810.46</v>
      </c>
      <c r="AE471" s="189">
        <v>0</v>
      </c>
      <c r="AF471" s="189">
        <v>0</v>
      </c>
      <c r="AG471" s="190">
        <v>0</v>
      </c>
      <c r="AH471" s="189">
        <v>0</v>
      </c>
      <c r="AI471" s="189">
        <v>0</v>
      </c>
      <c r="AJ471" s="189">
        <v>0</v>
      </c>
      <c r="AK471" s="189">
        <v>0</v>
      </c>
      <c r="AL471" s="189">
        <v>0</v>
      </c>
      <c r="AM471" s="190">
        <v>0</v>
      </c>
      <c r="AN471" s="189">
        <v>0</v>
      </c>
      <c r="AO471" s="189">
        <v>0</v>
      </c>
      <c r="AP471" s="190">
        <v>0</v>
      </c>
      <c r="AQ471" s="189">
        <v>0</v>
      </c>
      <c r="AR471" s="189">
        <v>0</v>
      </c>
      <c r="AS471" s="189">
        <v>0</v>
      </c>
    </row>
    <row r="472" spans="1:45" s="182" customFormat="1" ht="36" customHeight="1" x14ac:dyDescent="0.25">
      <c r="A472" s="182">
        <v>1</v>
      </c>
      <c r="B472" s="221">
        <f>SUBTOTAL(103,$A$16:A472)</f>
        <v>409</v>
      </c>
      <c r="C472" s="183" t="s">
        <v>1209</v>
      </c>
      <c r="D472" s="184" t="s">
        <v>299</v>
      </c>
      <c r="E472" s="184"/>
      <c r="F472" s="185" t="s">
        <v>261</v>
      </c>
      <c r="G472" s="184" t="s">
        <v>296</v>
      </c>
      <c r="H472" s="184" t="s">
        <v>296</v>
      </c>
      <c r="I472" s="173">
        <v>1132.77</v>
      </c>
      <c r="J472" s="173">
        <v>1132.77</v>
      </c>
      <c r="K472" s="173">
        <v>1132.77</v>
      </c>
      <c r="L472" s="186">
        <v>25</v>
      </c>
      <c r="M472" s="184" t="s">
        <v>259</v>
      </c>
      <c r="N472" s="184" t="s">
        <v>263</v>
      </c>
      <c r="O472" s="187" t="s">
        <v>283</v>
      </c>
      <c r="P472" s="173">
        <v>1211378.6299999999</v>
      </c>
      <c r="Q472" s="173">
        <v>0</v>
      </c>
      <c r="R472" s="173">
        <v>0</v>
      </c>
      <c r="S472" s="173">
        <v>0</v>
      </c>
      <c r="T472" s="173">
        <v>1211378.6299999999</v>
      </c>
      <c r="U472" s="173">
        <f t="shared" si="92"/>
        <v>1069.3950493039185</v>
      </c>
      <c r="V472" s="173">
        <v>4368.1900000000005</v>
      </c>
      <c r="W472" s="188">
        <v>4368.1900000000005</v>
      </c>
      <c r="X472" s="188">
        <v>3298.7949506960822</v>
      </c>
      <c r="Y472" s="188">
        <f t="shared" si="94"/>
        <v>3298.7949506960822</v>
      </c>
      <c r="Z472" s="189">
        <v>113.09</v>
      </c>
      <c r="AA472" s="189">
        <v>0</v>
      </c>
      <c r="AB472" s="189">
        <v>3259.66</v>
      </c>
      <c r="AC472" s="189">
        <v>184.98</v>
      </c>
      <c r="AD472" s="189">
        <v>810.46</v>
      </c>
      <c r="AE472" s="189">
        <v>0</v>
      </c>
      <c r="AF472" s="189">
        <v>0</v>
      </c>
      <c r="AG472" s="190">
        <v>0</v>
      </c>
      <c r="AH472" s="189">
        <v>0</v>
      </c>
      <c r="AI472" s="189">
        <v>0</v>
      </c>
      <c r="AJ472" s="189">
        <v>0</v>
      </c>
      <c r="AK472" s="189">
        <v>0</v>
      </c>
      <c r="AL472" s="189">
        <v>0</v>
      </c>
      <c r="AM472" s="190">
        <v>0</v>
      </c>
      <c r="AN472" s="189">
        <v>0</v>
      </c>
      <c r="AO472" s="189">
        <v>0</v>
      </c>
      <c r="AP472" s="190">
        <v>0</v>
      </c>
      <c r="AQ472" s="189">
        <v>0</v>
      </c>
      <c r="AR472" s="189">
        <v>0</v>
      </c>
      <c r="AS472" s="189">
        <v>0</v>
      </c>
    </row>
    <row r="473" spans="1:45" s="182" customFormat="1" ht="36" customHeight="1" x14ac:dyDescent="0.25">
      <c r="A473" s="182">
        <v>1</v>
      </c>
      <c r="B473" s="221">
        <f>SUBTOTAL(103,$A$16:A473)</f>
        <v>410</v>
      </c>
      <c r="C473" s="183" t="s">
        <v>1210</v>
      </c>
      <c r="D473" s="184">
        <v>1964</v>
      </c>
      <c r="E473" s="184"/>
      <c r="F473" s="185" t="s">
        <v>261</v>
      </c>
      <c r="G473" s="184">
        <v>2</v>
      </c>
      <c r="H473" s="184" t="s">
        <v>301</v>
      </c>
      <c r="I473" s="173">
        <v>768.3</v>
      </c>
      <c r="J473" s="173">
        <v>297</v>
      </c>
      <c r="K473" s="173">
        <v>268.89999999999998</v>
      </c>
      <c r="L473" s="186">
        <v>80</v>
      </c>
      <c r="M473" s="184" t="s">
        <v>259</v>
      </c>
      <c r="N473" s="184" t="s">
        <v>263</v>
      </c>
      <c r="O473" s="187" t="s">
        <v>281</v>
      </c>
      <c r="P473" s="173">
        <v>908111.25</v>
      </c>
      <c r="Q473" s="173">
        <v>0</v>
      </c>
      <c r="R473" s="173">
        <v>0</v>
      </c>
      <c r="S473" s="173">
        <v>0</v>
      </c>
      <c r="T473" s="173">
        <v>908111.25</v>
      </c>
      <c r="U473" s="173">
        <f t="shared" si="92"/>
        <v>1181.974814525576</v>
      </c>
      <c r="V473" s="173">
        <v>3259.66</v>
      </c>
      <c r="W473" s="188">
        <v>3259.66</v>
      </c>
      <c r="X473" s="188">
        <v>2077.6851854744236</v>
      </c>
      <c r="Y473" s="188">
        <f t="shared" si="94"/>
        <v>2077.6851854744236</v>
      </c>
      <c r="Z473" s="189">
        <v>0</v>
      </c>
      <c r="AA473" s="189">
        <v>0</v>
      </c>
      <c r="AB473" s="189">
        <v>3259.66</v>
      </c>
      <c r="AC473" s="189">
        <v>0</v>
      </c>
      <c r="AD473" s="189">
        <v>0</v>
      </c>
      <c r="AE473" s="189">
        <v>0</v>
      </c>
      <c r="AF473" s="189">
        <v>0</v>
      </c>
      <c r="AG473" s="190">
        <v>0</v>
      </c>
      <c r="AH473" s="189">
        <v>0</v>
      </c>
      <c r="AI473" s="189">
        <v>0</v>
      </c>
      <c r="AJ473" s="189">
        <v>0</v>
      </c>
      <c r="AK473" s="189">
        <v>0</v>
      </c>
      <c r="AL473" s="189">
        <v>0</v>
      </c>
      <c r="AM473" s="190">
        <v>0</v>
      </c>
      <c r="AN473" s="189">
        <v>0</v>
      </c>
      <c r="AO473" s="189">
        <v>0</v>
      </c>
      <c r="AP473" s="190">
        <v>0</v>
      </c>
      <c r="AQ473" s="189">
        <v>0</v>
      </c>
      <c r="AR473" s="189">
        <v>0</v>
      </c>
      <c r="AS473" s="189">
        <v>0</v>
      </c>
    </row>
    <row r="474" spans="1:45" s="182" customFormat="1" ht="36" customHeight="1" x14ac:dyDescent="0.25">
      <c r="A474" s="182">
        <v>1</v>
      </c>
      <c r="B474" s="221">
        <f>SUBTOTAL(103,$A$16:A474)</f>
        <v>411</v>
      </c>
      <c r="C474" s="183" t="s">
        <v>1238</v>
      </c>
      <c r="D474" s="184">
        <v>1958</v>
      </c>
      <c r="E474" s="184"/>
      <c r="F474" s="185" t="s">
        <v>261</v>
      </c>
      <c r="G474" s="184">
        <v>2</v>
      </c>
      <c r="H474" s="184" t="s">
        <v>296</v>
      </c>
      <c r="I474" s="173">
        <v>554</v>
      </c>
      <c r="J474" s="173">
        <v>554</v>
      </c>
      <c r="K474" s="173">
        <v>554</v>
      </c>
      <c r="L474" s="186">
        <v>30</v>
      </c>
      <c r="M474" s="184" t="s">
        <v>259</v>
      </c>
      <c r="N474" s="184" t="s">
        <v>263</v>
      </c>
      <c r="O474" s="187" t="s">
        <v>281</v>
      </c>
      <c r="P474" s="173">
        <v>55068.52</v>
      </c>
      <c r="Q474" s="173">
        <v>0</v>
      </c>
      <c r="R474" s="173">
        <v>0</v>
      </c>
      <c r="S474" s="173">
        <v>0</v>
      </c>
      <c r="T474" s="173">
        <v>55068.52</v>
      </c>
      <c r="U474" s="173">
        <f t="shared" si="92"/>
        <v>99.40166064981949</v>
      </c>
      <c r="V474" s="173">
        <v>99.40166064981949</v>
      </c>
      <c r="W474" s="188">
        <v>99.40166064981949</v>
      </c>
      <c r="X474" s="188">
        <v>0</v>
      </c>
      <c r="Y474" s="188">
        <f t="shared" si="94"/>
        <v>0</v>
      </c>
      <c r="Z474" s="189">
        <v>0</v>
      </c>
      <c r="AA474" s="189">
        <v>0</v>
      </c>
      <c r="AB474" s="189">
        <v>0</v>
      </c>
      <c r="AC474" s="189">
        <v>0</v>
      </c>
      <c r="AD474" s="189">
        <v>0</v>
      </c>
      <c r="AE474" s="189">
        <v>0</v>
      </c>
      <c r="AF474" s="189">
        <v>0</v>
      </c>
      <c r="AG474" s="190">
        <v>0</v>
      </c>
      <c r="AH474" s="189">
        <v>0</v>
      </c>
      <c r="AI474" s="189">
        <v>0</v>
      </c>
      <c r="AJ474" s="189">
        <v>0</v>
      </c>
      <c r="AK474" s="189">
        <v>0</v>
      </c>
      <c r="AL474" s="189">
        <v>0</v>
      </c>
      <c r="AM474" s="190">
        <v>0</v>
      </c>
      <c r="AN474" s="189">
        <v>0</v>
      </c>
      <c r="AO474" s="189">
        <v>0</v>
      </c>
      <c r="AP474" s="190">
        <v>0</v>
      </c>
      <c r="AQ474" s="189">
        <v>0</v>
      </c>
      <c r="AR474" s="189">
        <v>0</v>
      </c>
      <c r="AS474" s="189">
        <v>0</v>
      </c>
    </row>
    <row r="475" spans="1:45" s="182" customFormat="1" ht="36" customHeight="1" x14ac:dyDescent="0.25">
      <c r="A475" s="182">
        <v>1</v>
      </c>
      <c r="B475" s="221">
        <f>SUBTOTAL(103,$A$16:A475)</f>
        <v>412</v>
      </c>
      <c r="C475" s="183" t="s">
        <v>1239</v>
      </c>
      <c r="D475" s="184">
        <v>1973</v>
      </c>
      <c r="E475" s="184"/>
      <c r="F475" s="185" t="s">
        <v>261</v>
      </c>
      <c r="G475" s="184">
        <v>5</v>
      </c>
      <c r="H475" s="184" t="s">
        <v>305</v>
      </c>
      <c r="I475" s="173">
        <v>3131.46</v>
      </c>
      <c r="J475" s="173">
        <v>3131.28</v>
      </c>
      <c r="K475" s="173">
        <v>3131.28</v>
      </c>
      <c r="L475" s="186">
        <v>208</v>
      </c>
      <c r="M475" s="184" t="s">
        <v>259</v>
      </c>
      <c r="N475" s="184" t="s">
        <v>263</v>
      </c>
      <c r="O475" s="187" t="s">
        <v>1310</v>
      </c>
      <c r="P475" s="173">
        <v>98964.25</v>
      </c>
      <c r="Q475" s="173">
        <v>0</v>
      </c>
      <c r="R475" s="173">
        <v>0</v>
      </c>
      <c r="S475" s="173">
        <v>0</v>
      </c>
      <c r="T475" s="173">
        <v>98964.25</v>
      </c>
      <c r="U475" s="173">
        <f t="shared" si="92"/>
        <v>31.603229803350512</v>
      </c>
      <c r="V475" s="173">
        <v>31.603229803350512</v>
      </c>
      <c r="W475" s="188">
        <v>31.603229803350512</v>
      </c>
      <c r="X475" s="188">
        <v>0</v>
      </c>
      <c r="Y475" s="188">
        <f t="shared" si="94"/>
        <v>0</v>
      </c>
      <c r="Z475" s="189">
        <v>0</v>
      </c>
      <c r="AA475" s="189">
        <v>0</v>
      </c>
      <c r="AB475" s="189">
        <v>0</v>
      </c>
      <c r="AC475" s="189">
        <v>0</v>
      </c>
      <c r="AD475" s="189">
        <v>0</v>
      </c>
      <c r="AE475" s="189">
        <v>0</v>
      </c>
      <c r="AF475" s="189">
        <v>0</v>
      </c>
      <c r="AG475" s="190">
        <v>0</v>
      </c>
      <c r="AH475" s="189">
        <v>0</v>
      </c>
      <c r="AI475" s="189">
        <v>0</v>
      </c>
      <c r="AJ475" s="189">
        <v>0</v>
      </c>
      <c r="AK475" s="189">
        <v>0</v>
      </c>
      <c r="AL475" s="189">
        <v>0</v>
      </c>
      <c r="AM475" s="190">
        <v>0</v>
      </c>
      <c r="AN475" s="189">
        <v>0</v>
      </c>
      <c r="AO475" s="189">
        <v>0</v>
      </c>
      <c r="AP475" s="190">
        <v>0</v>
      </c>
      <c r="AQ475" s="189">
        <v>0</v>
      </c>
      <c r="AR475" s="189">
        <v>0</v>
      </c>
      <c r="AS475" s="189">
        <v>0</v>
      </c>
    </row>
    <row r="476" spans="1:45" s="182" customFormat="1" ht="36" customHeight="1" x14ac:dyDescent="0.25">
      <c r="A476" s="182">
        <v>1</v>
      </c>
      <c r="B476" s="221">
        <f>SUBTOTAL(103,$A$16:A476)</f>
        <v>413</v>
      </c>
      <c r="C476" s="183" t="s">
        <v>1508</v>
      </c>
      <c r="D476" s="184">
        <v>1961</v>
      </c>
      <c r="E476" s="184"/>
      <c r="F476" s="185" t="s">
        <v>1524</v>
      </c>
      <c r="G476" s="184">
        <v>2</v>
      </c>
      <c r="H476" s="184" t="s">
        <v>296</v>
      </c>
      <c r="I476" s="173">
        <v>970.74</v>
      </c>
      <c r="J476" s="173">
        <v>543.79999999999995</v>
      </c>
      <c r="K476" s="173">
        <v>543.79999999999995</v>
      </c>
      <c r="L476" s="186">
        <v>42</v>
      </c>
      <c r="M476" s="184" t="s">
        <v>259</v>
      </c>
      <c r="N476" s="184" t="s">
        <v>260</v>
      </c>
      <c r="O476" s="187" t="s">
        <v>262</v>
      </c>
      <c r="P476" s="173">
        <v>2347663.2300000004</v>
      </c>
      <c r="Q476" s="173">
        <v>0</v>
      </c>
      <c r="R476" s="173">
        <v>0</v>
      </c>
      <c r="S476" s="173">
        <v>0</v>
      </c>
      <c r="T476" s="173">
        <v>2347663.2300000004</v>
      </c>
      <c r="U476" s="173">
        <f t="shared" si="92"/>
        <v>2418.426386055999</v>
      </c>
      <c r="V476" s="173">
        <v>4716.9170323670605</v>
      </c>
      <c r="W476" s="188">
        <v>4716.9170323670605</v>
      </c>
      <c r="X476" s="188">
        <v>2298.4906463110615</v>
      </c>
      <c r="Y476" s="188">
        <f t="shared" si="94"/>
        <v>2298.4906463110615</v>
      </c>
      <c r="Z476" s="189">
        <v>0</v>
      </c>
      <c r="AA476" s="189">
        <v>0</v>
      </c>
      <c r="AB476" s="189">
        <v>0</v>
      </c>
      <c r="AC476" s="189">
        <v>0</v>
      </c>
      <c r="AD476" s="189">
        <v>0</v>
      </c>
      <c r="AE476" s="189">
        <v>0</v>
      </c>
      <c r="AF476" s="189">
        <v>0</v>
      </c>
      <c r="AG476" s="190">
        <v>0</v>
      </c>
      <c r="AH476" s="189">
        <v>513.5</v>
      </c>
      <c r="AI476" s="190">
        <f t="shared" ref="AI476:AI478" si="96">8917.04*AH476/I476</f>
        <v>4716.9170323670605</v>
      </c>
      <c r="AJ476" s="189">
        <v>0</v>
      </c>
      <c r="AK476" s="189">
        <v>0</v>
      </c>
      <c r="AL476" s="189">
        <v>0</v>
      </c>
      <c r="AM476" s="190">
        <v>0</v>
      </c>
      <c r="AN476" s="189">
        <v>0</v>
      </c>
      <c r="AO476" s="189">
        <v>0</v>
      </c>
      <c r="AP476" s="190">
        <v>0</v>
      </c>
      <c r="AQ476" s="189">
        <v>0</v>
      </c>
      <c r="AR476" s="189">
        <v>0</v>
      </c>
      <c r="AS476" s="189">
        <v>0</v>
      </c>
    </row>
    <row r="477" spans="1:45" s="182" customFormat="1" ht="36" customHeight="1" x14ac:dyDescent="0.25">
      <c r="A477" s="182">
        <v>1</v>
      </c>
      <c r="B477" s="221">
        <f>SUBTOTAL(103,$A$16:A477)</f>
        <v>414</v>
      </c>
      <c r="C477" s="183" t="s">
        <v>149</v>
      </c>
      <c r="D477" s="184">
        <v>1983</v>
      </c>
      <c r="E477" s="184"/>
      <c r="F477" s="185" t="s">
        <v>280</v>
      </c>
      <c r="G477" s="184">
        <v>5</v>
      </c>
      <c r="H477" s="184" t="s">
        <v>301</v>
      </c>
      <c r="I477" s="197">
        <v>4333.8</v>
      </c>
      <c r="J477" s="197">
        <v>3128.2</v>
      </c>
      <c r="K477" s="197">
        <v>3128.2</v>
      </c>
      <c r="L477" s="186">
        <v>151</v>
      </c>
      <c r="M477" s="184" t="s">
        <v>259</v>
      </c>
      <c r="N477" s="184" t="s">
        <v>263</v>
      </c>
      <c r="O477" s="187" t="s">
        <v>286</v>
      </c>
      <c r="P477" s="173">
        <v>2512797.5499999998</v>
      </c>
      <c r="Q477" s="173">
        <v>0</v>
      </c>
      <c r="R477" s="173">
        <v>0</v>
      </c>
      <c r="S477" s="173">
        <v>0</v>
      </c>
      <c r="T477" s="173">
        <v>2512797.5499999998</v>
      </c>
      <c r="U477" s="173">
        <f t="shared" si="92"/>
        <v>579.81391619364058</v>
      </c>
      <c r="V477" s="173">
        <v>1627.7743977110158</v>
      </c>
      <c r="W477" s="188">
        <v>1627.7743977110158</v>
      </c>
      <c r="X477" s="188">
        <v>1047.9604815173752</v>
      </c>
      <c r="Y477" s="188">
        <f t="shared" si="94"/>
        <v>1047.9604815173752</v>
      </c>
      <c r="Z477" s="189">
        <v>0</v>
      </c>
      <c r="AA477" s="189">
        <v>0</v>
      </c>
      <c r="AB477" s="189">
        <v>0</v>
      </c>
      <c r="AC477" s="189">
        <v>0</v>
      </c>
      <c r="AD477" s="189">
        <v>0</v>
      </c>
      <c r="AE477" s="189">
        <v>0</v>
      </c>
      <c r="AF477" s="189">
        <v>0</v>
      </c>
      <c r="AG477" s="190">
        <v>0</v>
      </c>
      <c r="AH477" s="189">
        <v>791.12</v>
      </c>
      <c r="AI477" s="190">
        <f t="shared" si="96"/>
        <v>1627.7743977110158</v>
      </c>
      <c r="AJ477" s="189">
        <v>0</v>
      </c>
      <c r="AK477" s="189">
        <v>0</v>
      </c>
      <c r="AL477" s="189">
        <v>0</v>
      </c>
      <c r="AM477" s="190">
        <v>0</v>
      </c>
      <c r="AN477" s="189">
        <v>0</v>
      </c>
      <c r="AO477" s="189">
        <v>0</v>
      </c>
      <c r="AP477" s="190">
        <v>0</v>
      </c>
      <c r="AQ477" s="189">
        <v>0</v>
      </c>
      <c r="AR477" s="189">
        <v>0</v>
      </c>
      <c r="AS477" s="189">
        <v>0</v>
      </c>
    </row>
    <row r="478" spans="1:45" s="182" customFormat="1" ht="36" customHeight="1" x14ac:dyDescent="0.25">
      <c r="A478" s="182">
        <v>1</v>
      </c>
      <c r="B478" s="221">
        <f>SUBTOTAL(103,$A$16:A478)</f>
        <v>415</v>
      </c>
      <c r="C478" s="183" t="s">
        <v>150</v>
      </c>
      <c r="D478" s="184">
        <v>1985</v>
      </c>
      <c r="E478" s="184"/>
      <c r="F478" s="185" t="s">
        <v>280</v>
      </c>
      <c r="G478" s="184">
        <v>5</v>
      </c>
      <c r="H478" s="184" t="s">
        <v>344</v>
      </c>
      <c r="I478" s="197">
        <v>5376.4</v>
      </c>
      <c r="J478" s="197">
        <v>3863.1</v>
      </c>
      <c r="K478" s="197">
        <v>3863.1</v>
      </c>
      <c r="L478" s="186">
        <v>206</v>
      </c>
      <c r="M478" s="184" t="s">
        <v>259</v>
      </c>
      <c r="N478" s="184" t="s">
        <v>263</v>
      </c>
      <c r="O478" s="187" t="s">
        <v>286</v>
      </c>
      <c r="P478" s="173">
        <v>3167665.04</v>
      </c>
      <c r="Q478" s="173">
        <v>0</v>
      </c>
      <c r="R478" s="173">
        <v>0</v>
      </c>
      <c r="S478" s="173">
        <v>0</v>
      </c>
      <c r="T478" s="173">
        <v>3167665.04</v>
      </c>
      <c r="U478" s="173">
        <f t="shared" si="92"/>
        <v>589.17956997247234</v>
      </c>
      <c r="V478" s="173">
        <v>1644.2554711703003</v>
      </c>
      <c r="W478" s="188">
        <v>1644.2554711703003</v>
      </c>
      <c r="X478" s="188">
        <v>1055.075901197828</v>
      </c>
      <c r="Y478" s="188">
        <f t="shared" si="94"/>
        <v>1055.075901197828</v>
      </c>
      <c r="Z478" s="189">
        <v>0</v>
      </c>
      <c r="AA478" s="189">
        <v>0</v>
      </c>
      <c r="AB478" s="189">
        <v>0</v>
      </c>
      <c r="AC478" s="189">
        <v>0</v>
      </c>
      <c r="AD478" s="189">
        <v>0</v>
      </c>
      <c r="AE478" s="189">
        <v>0</v>
      </c>
      <c r="AF478" s="189">
        <v>0</v>
      </c>
      <c r="AG478" s="190">
        <v>0</v>
      </c>
      <c r="AH478" s="189">
        <v>991.38</v>
      </c>
      <c r="AI478" s="190">
        <f t="shared" si="96"/>
        <v>1644.2554711703003</v>
      </c>
      <c r="AJ478" s="189">
        <v>0</v>
      </c>
      <c r="AK478" s="189">
        <v>0</v>
      </c>
      <c r="AL478" s="189">
        <v>0</v>
      </c>
      <c r="AM478" s="190">
        <v>0</v>
      </c>
      <c r="AN478" s="189">
        <v>0</v>
      </c>
      <c r="AO478" s="189">
        <v>0</v>
      </c>
      <c r="AP478" s="190">
        <v>0</v>
      </c>
      <c r="AQ478" s="189">
        <v>0</v>
      </c>
      <c r="AR478" s="189">
        <v>0</v>
      </c>
      <c r="AS478" s="189">
        <v>0</v>
      </c>
    </row>
    <row r="479" spans="1:45" s="182" customFormat="1" ht="36" customHeight="1" x14ac:dyDescent="0.25">
      <c r="B479" s="183" t="s">
        <v>820</v>
      </c>
      <c r="C479" s="183"/>
      <c r="D479" s="184" t="s">
        <v>857</v>
      </c>
      <c r="E479" s="184" t="s">
        <v>857</v>
      </c>
      <c r="F479" s="184" t="s">
        <v>857</v>
      </c>
      <c r="G479" s="184" t="s">
        <v>857</v>
      </c>
      <c r="H479" s="184" t="s">
        <v>857</v>
      </c>
      <c r="I479" s="197">
        <f>SUM(I480:I487)</f>
        <v>32478.429999999997</v>
      </c>
      <c r="J479" s="197">
        <f>SUM(J480:J487)</f>
        <v>21805.200000000001</v>
      </c>
      <c r="K479" s="197">
        <f>SUM(K480:K487)</f>
        <v>20949.2</v>
      </c>
      <c r="L479" s="219">
        <f>SUM(L480:L487)</f>
        <v>1444</v>
      </c>
      <c r="M479" s="184" t="s">
        <v>857</v>
      </c>
      <c r="N479" s="184" t="s">
        <v>857</v>
      </c>
      <c r="O479" s="187" t="s">
        <v>857</v>
      </c>
      <c r="P479" s="173">
        <v>24440368.16</v>
      </c>
      <c r="Q479" s="173">
        <v>0</v>
      </c>
      <c r="R479" s="173">
        <v>0</v>
      </c>
      <c r="S479" s="173">
        <v>0</v>
      </c>
      <c r="T479" s="173">
        <v>24440368.16</v>
      </c>
      <c r="U479" s="173">
        <f t="shared" si="92"/>
        <v>752.51076360526054</v>
      </c>
      <c r="V479" s="173">
        <f>MAX(V480:V487)</f>
        <v>5460.4525044658822</v>
      </c>
      <c r="Z479" s="189"/>
      <c r="AA479" s="189"/>
      <c r="AB479" s="189"/>
      <c r="AC479" s="189"/>
      <c r="AD479" s="189"/>
      <c r="AE479" s="189"/>
      <c r="AF479" s="189"/>
      <c r="AG479" s="189"/>
      <c r="AH479" s="189"/>
      <c r="AI479" s="189"/>
      <c r="AJ479" s="189"/>
      <c r="AK479" s="189"/>
      <c r="AL479" s="189"/>
      <c r="AM479" s="189"/>
      <c r="AN479" s="189"/>
      <c r="AO479" s="189"/>
      <c r="AP479" s="189"/>
      <c r="AQ479" s="189"/>
      <c r="AR479" s="189"/>
      <c r="AS479" s="189"/>
    </row>
    <row r="480" spans="1:45" s="182" customFormat="1" ht="36" customHeight="1" x14ac:dyDescent="0.25">
      <c r="A480" s="182">
        <v>1</v>
      </c>
      <c r="B480" s="221">
        <f>SUBTOTAL(103,$A$16:A480)</f>
        <v>416</v>
      </c>
      <c r="C480" s="183" t="s">
        <v>135</v>
      </c>
      <c r="D480" s="184">
        <v>1982</v>
      </c>
      <c r="E480" s="184"/>
      <c r="F480" s="185" t="s">
        <v>261</v>
      </c>
      <c r="G480" s="184">
        <v>5</v>
      </c>
      <c r="H480" s="184" t="s">
        <v>362</v>
      </c>
      <c r="I480" s="173">
        <v>3868.3</v>
      </c>
      <c r="J480" s="173">
        <v>2289.6</v>
      </c>
      <c r="K480" s="173">
        <v>2289.6</v>
      </c>
      <c r="L480" s="186">
        <v>192</v>
      </c>
      <c r="M480" s="184" t="s">
        <v>259</v>
      </c>
      <c r="N480" s="184" t="s">
        <v>284</v>
      </c>
      <c r="O480" s="187" t="s">
        <v>294</v>
      </c>
      <c r="P480" s="173">
        <v>2050029.61</v>
      </c>
      <c r="Q480" s="173">
        <v>0</v>
      </c>
      <c r="R480" s="173">
        <v>0</v>
      </c>
      <c r="S480" s="173">
        <v>0</v>
      </c>
      <c r="T480" s="173">
        <v>2050029.61</v>
      </c>
      <c r="U480" s="173">
        <f t="shared" si="92"/>
        <v>529.95621073856728</v>
      </c>
      <c r="V480" s="173">
        <v>2374.0354044929304</v>
      </c>
      <c r="W480" s="188">
        <v>2374.0354044929304</v>
      </c>
      <c r="X480" s="188">
        <v>1844.0791937543631</v>
      </c>
      <c r="Y480" s="188">
        <f t="shared" ref="Y480:Y487" si="97">V480-U480</f>
        <v>1844.0791937543631</v>
      </c>
      <c r="Z480" s="189">
        <v>0</v>
      </c>
      <c r="AA480" s="189">
        <v>0</v>
      </c>
      <c r="AB480" s="189">
        <v>0</v>
      </c>
      <c r="AC480" s="189">
        <v>0</v>
      </c>
      <c r="AD480" s="189">
        <v>0</v>
      </c>
      <c r="AE480" s="189">
        <v>0</v>
      </c>
      <c r="AF480" s="189">
        <v>0</v>
      </c>
      <c r="AG480" s="190">
        <v>0</v>
      </c>
      <c r="AH480" s="189">
        <v>1029.8800000000001</v>
      </c>
      <c r="AI480" s="190">
        <f t="shared" ref="AI480:AI482" si="98">8917.04*AH480/I480</f>
        <v>2374.0354044929304</v>
      </c>
      <c r="AJ480" s="189">
        <v>0</v>
      </c>
      <c r="AK480" s="189">
        <v>0</v>
      </c>
      <c r="AL480" s="189">
        <v>0</v>
      </c>
      <c r="AM480" s="190">
        <v>0</v>
      </c>
      <c r="AN480" s="189">
        <v>0</v>
      </c>
      <c r="AO480" s="189">
        <v>0</v>
      </c>
      <c r="AP480" s="190">
        <v>0</v>
      </c>
      <c r="AQ480" s="189">
        <v>0</v>
      </c>
      <c r="AR480" s="189">
        <v>0</v>
      </c>
      <c r="AS480" s="189">
        <v>0</v>
      </c>
    </row>
    <row r="481" spans="1:45" s="182" customFormat="1" ht="36" customHeight="1" x14ac:dyDescent="0.25">
      <c r="A481" s="182">
        <v>1</v>
      </c>
      <c r="B481" s="221">
        <f>SUBTOTAL(103,$A$16:A481)</f>
        <v>417</v>
      </c>
      <c r="C481" s="183" t="s">
        <v>136</v>
      </c>
      <c r="D481" s="184">
        <v>1964</v>
      </c>
      <c r="E481" s="184"/>
      <c r="F481" s="185" t="s">
        <v>261</v>
      </c>
      <c r="G481" s="184">
        <v>4</v>
      </c>
      <c r="H481" s="184" t="s">
        <v>296</v>
      </c>
      <c r="I481" s="173">
        <v>839.7</v>
      </c>
      <c r="J481" s="173">
        <v>839.7</v>
      </c>
      <c r="K481" s="173">
        <v>839.7</v>
      </c>
      <c r="L481" s="186">
        <v>75</v>
      </c>
      <c r="M481" s="184" t="s">
        <v>259</v>
      </c>
      <c r="N481" s="184" t="s">
        <v>284</v>
      </c>
      <c r="O481" s="187" t="s">
        <v>285</v>
      </c>
      <c r="P481" s="173">
        <v>1928448.7800000003</v>
      </c>
      <c r="Q481" s="173">
        <v>0</v>
      </c>
      <c r="R481" s="173">
        <v>0</v>
      </c>
      <c r="S481" s="173">
        <v>0</v>
      </c>
      <c r="T481" s="173">
        <v>1928448.7800000003</v>
      </c>
      <c r="U481" s="173">
        <f t="shared" si="92"/>
        <v>2296.5925687745626</v>
      </c>
      <c r="V481" s="173">
        <v>5460.4525044658822</v>
      </c>
      <c r="W481" s="188">
        <v>5460.4525044658822</v>
      </c>
      <c r="X481" s="188">
        <v>3163.8599356913196</v>
      </c>
      <c r="Y481" s="188">
        <f t="shared" si="97"/>
        <v>3163.8599356913196</v>
      </c>
      <c r="Z481" s="189">
        <v>0</v>
      </c>
      <c r="AA481" s="189">
        <v>0</v>
      </c>
      <c r="AB481" s="189">
        <v>0</v>
      </c>
      <c r="AC481" s="189">
        <v>0</v>
      </c>
      <c r="AD481" s="189">
        <v>0</v>
      </c>
      <c r="AE481" s="189">
        <v>0</v>
      </c>
      <c r="AF481" s="189">
        <v>0</v>
      </c>
      <c r="AG481" s="190">
        <v>0</v>
      </c>
      <c r="AH481" s="189">
        <v>514.20000000000005</v>
      </c>
      <c r="AI481" s="190">
        <f t="shared" si="98"/>
        <v>5460.4525044658822</v>
      </c>
      <c r="AJ481" s="189">
        <v>0</v>
      </c>
      <c r="AK481" s="189">
        <v>0</v>
      </c>
      <c r="AL481" s="189">
        <v>0</v>
      </c>
      <c r="AM481" s="190">
        <v>0</v>
      </c>
      <c r="AN481" s="189">
        <v>0</v>
      </c>
      <c r="AO481" s="189">
        <v>0</v>
      </c>
      <c r="AP481" s="190">
        <v>0</v>
      </c>
      <c r="AQ481" s="189">
        <v>0</v>
      </c>
      <c r="AR481" s="189">
        <v>0</v>
      </c>
      <c r="AS481" s="189">
        <v>0</v>
      </c>
    </row>
    <row r="482" spans="1:45" s="182" customFormat="1" ht="36" customHeight="1" x14ac:dyDescent="0.25">
      <c r="A482" s="182">
        <v>1</v>
      </c>
      <c r="B482" s="221">
        <f>SUBTOTAL(103,$A$16:A482)</f>
        <v>418</v>
      </c>
      <c r="C482" s="183" t="s">
        <v>145</v>
      </c>
      <c r="D482" s="184">
        <v>1972</v>
      </c>
      <c r="E482" s="184"/>
      <c r="F482" s="185" t="s">
        <v>261</v>
      </c>
      <c r="G482" s="184">
        <v>5</v>
      </c>
      <c r="H482" s="184" t="s">
        <v>2184</v>
      </c>
      <c r="I482" s="173">
        <v>8090.9</v>
      </c>
      <c r="J482" s="173">
        <v>6096.3</v>
      </c>
      <c r="K482" s="173">
        <v>6096.3</v>
      </c>
      <c r="L482" s="186">
        <v>307</v>
      </c>
      <c r="M482" s="184" t="s">
        <v>259</v>
      </c>
      <c r="N482" s="184" t="s">
        <v>263</v>
      </c>
      <c r="O482" s="187" t="s">
        <v>287</v>
      </c>
      <c r="P482" s="173">
        <v>9931926.4399999995</v>
      </c>
      <c r="Q482" s="173">
        <v>0</v>
      </c>
      <c r="R482" s="173">
        <v>0</v>
      </c>
      <c r="S482" s="173">
        <v>0</v>
      </c>
      <c r="T482" s="173">
        <v>9931926.4399999995</v>
      </c>
      <c r="U482" s="173">
        <f t="shared" si="92"/>
        <v>1227.542849373988</v>
      </c>
      <c r="V482" s="173">
        <v>2153.8923918970695</v>
      </c>
      <c r="W482" s="188">
        <v>2153.8923918970695</v>
      </c>
      <c r="X482" s="188">
        <v>926.34954252308148</v>
      </c>
      <c r="Y482" s="188">
        <f t="shared" si="97"/>
        <v>926.34954252308148</v>
      </c>
      <c r="Z482" s="189">
        <v>0</v>
      </c>
      <c r="AA482" s="189">
        <v>0</v>
      </c>
      <c r="AB482" s="189">
        <v>0</v>
      </c>
      <c r="AC482" s="189">
        <v>0</v>
      </c>
      <c r="AD482" s="189">
        <v>0</v>
      </c>
      <c r="AE482" s="189">
        <v>0</v>
      </c>
      <c r="AF482" s="189">
        <v>0</v>
      </c>
      <c r="AG482" s="190">
        <v>0</v>
      </c>
      <c r="AH482" s="189">
        <v>1954.34</v>
      </c>
      <c r="AI482" s="190">
        <f t="shared" si="98"/>
        <v>2153.8923918970695</v>
      </c>
      <c r="AJ482" s="189">
        <v>0</v>
      </c>
      <c r="AK482" s="189">
        <v>0</v>
      </c>
      <c r="AL482" s="189">
        <v>0</v>
      </c>
      <c r="AM482" s="190">
        <v>0</v>
      </c>
      <c r="AN482" s="189">
        <v>0</v>
      </c>
      <c r="AO482" s="189">
        <v>0</v>
      </c>
      <c r="AP482" s="190">
        <v>0</v>
      </c>
      <c r="AQ482" s="189">
        <v>0</v>
      </c>
      <c r="AR482" s="189">
        <v>0</v>
      </c>
      <c r="AS482" s="189">
        <v>0</v>
      </c>
    </row>
    <row r="483" spans="1:45" s="182" customFormat="1" ht="36" customHeight="1" x14ac:dyDescent="0.25">
      <c r="A483" s="182">
        <v>1</v>
      </c>
      <c r="B483" s="221">
        <f>SUBTOTAL(103,$A$16:A483)</f>
        <v>419</v>
      </c>
      <c r="C483" s="183" t="s">
        <v>1213</v>
      </c>
      <c r="D483" s="184">
        <v>1928</v>
      </c>
      <c r="E483" s="184"/>
      <c r="F483" s="185" t="s">
        <v>261</v>
      </c>
      <c r="G483" s="184">
        <v>3</v>
      </c>
      <c r="H483" s="184" t="s">
        <v>305</v>
      </c>
      <c r="I483" s="173">
        <v>1739</v>
      </c>
      <c r="J483" s="173">
        <v>1665.2</v>
      </c>
      <c r="K483" s="173">
        <v>998.7</v>
      </c>
      <c r="L483" s="186">
        <v>235</v>
      </c>
      <c r="M483" s="184" t="s">
        <v>259</v>
      </c>
      <c r="N483" s="184" t="s">
        <v>263</v>
      </c>
      <c r="O483" s="187" t="s">
        <v>281</v>
      </c>
      <c r="P483" s="173">
        <v>29614.32</v>
      </c>
      <c r="Q483" s="173">
        <v>0</v>
      </c>
      <c r="R483" s="173">
        <v>0</v>
      </c>
      <c r="S483" s="173">
        <v>0</v>
      </c>
      <c r="T483" s="173">
        <v>29614.32</v>
      </c>
      <c r="U483" s="173">
        <f t="shared" si="92"/>
        <v>17.029511213340999</v>
      </c>
      <c r="V483" s="173">
        <v>17.029511213340999</v>
      </c>
      <c r="W483" s="188">
        <v>17.029511213340999</v>
      </c>
      <c r="X483" s="188">
        <v>0</v>
      </c>
      <c r="Y483" s="188">
        <f t="shared" si="97"/>
        <v>0</v>
      </c>
      <c r="Z483" s="189">
        <v>0</v>
      </c>
      <c r="AA483" s="189">
        <v>0</v>
      </c>
      <c r="AB483" s="189">
        <v>0</v>
      </c>
      <c r="AC483" s="189">
        <v>0</v>
      </c>
      <c r="AD483" s="189">
        <v>0</v>
      </c>
      <c r="AE483" s="189">
        <v>0</v>
      </c>
      <c r="AF483" s="189">
        <v>0</v>
      </c>
      <c r="AG483" s="190">
        <v>0</v>
      </c>
      <c r="AH483" s="189">
        <v>0</v>
      </c>
      <c r="AI483" s="189">
        <v>0</v>
      </c>
      <c r="AJ483" s="189">
        <v>0</v>
      </c>
      <c r="AK483" s="189">
        <v>0</v>
      </c>
      <c r="AL483" s="189">
        <v>0</v>
      </c>
      <c r="AM483" s="190">
        <v>0</v>
      </c>
      <c r="AN483" s="189">
        <v>0</v>
      </c>
      <c r="AO483" s="189">
        <v>0</v>
      </c>
      <c r="AP483" s="190">
        <v>0</v>
      </c>
      <c r="AQ483" s="189">
        <v>0</v>
      </c>
      <c r="AR483" s="189">
        <v>0</v>
      </c>
      <c r="AS483" s="189">
        <v>0</v>
      </c>
    </row>
    <row r="484" spans="1:45" s="182" customFormat="1" ht="36" customHeight="1" x14ac:dyDescent="0.25">
      <c r="A484" s="182">
        <v>1</v>
      </c>
      <c r="B484" s="221">
        <f>SUBTOTAL(103,$A$16:A484)</f>
        <v>420</v>
      </c>
      <c r="C484" s="183" t="s">
        <v>1214</v>
      </c>
      <c r="D484" s="184">
        <v>1962</v>
      </c>
      <c r="E484" s="184"/>
      <c r="F484" s="185" t="s">
        <v>261</v>
      </c>
      <c r="G484" s="184">
        <v>3</v>
      </c>
      <c r="H484" s="184" t="s">
        <v>305</v>
      </c>
      <c r="I484" s="173">
        <v>1520.4</v>
      </c>
      <c r="J484" s="173">
        <v>1093.04</v>
      </c>
      <c r="K484" s="173">
        <v>903.54</v>
      </c>
      <c r="L484" s="186">
        <v>135</v>
      </c>
      <c r="M484" s="184" t="s">
        <v>259</v>
      </c>
      <c r="N484" s="184" t="s">
        <v>263</v>
      </c>
      <c r="O484" s="187" t="s">
        <v>1291</v>
      </c>
      <c r="P484" s="173">
        <v>3373126.15</v>
      </c>
      <c r="Q484" s="173">
        <v>0</v>
      </c>
      <c r="R484" s="173">
        <v>0</v>
      </c>
      <c r="S484" s="173">
        <v>0</v>
      </c>
      <c r="T484" s="173">
        <v>3373126.15</v>
      </c>
      <c r="U484" s="173">
        <f t="shared" si="92"/>
        <v>2218.5781044461983</v>
      </c>
      <c r="V484" s="173">
        <v>4899.7387050776115</v>
      </c>
      <c r="W484" s="188">
        <v>4899.7387050776115</v>
      </c>
      <c r="X484" s="188">
        <v>2681.1606006314132</v>
      </c>
      <c r="Y484" s="188">
        <f t="shared" si="97"/>
        <v>2681.1606006314132</v>
      </c>
      <c r="Z484" s="189">
        <v>0</v>
      </c>
      <c r="AA484" s="189">
        <v>0</v>
      </c>
      <c r="AB484" s="189">
        <v>0</v>
      </c>
      <c r="AC484" s="189">
        <v>0</v>
      </c>
      <c r="AD484" s="189">
        <v>0</v>
      </c>
      <c r="AE484" s="189">
        <v>0</v>
      </c>
      <c r="AF484" s="189">
        <v>0</v>
      </c>
      <c r="AG484" s="190">
        <v>0</v>
      </c>
      <c r="AH484" s="189">
        <v>835.43</v>
      </c>
      <c r="AI484" s="190">
        <f t="shared" ref="AI484:AI485" si="99">8917.04*AH484/I484</f>
        <v>4899.7387050776115</v>
      </c>
      <c r="AJ484" s="189">
        <v>0</v>
      </c>
      <c r="AK484" s="189">
        <v>0</v>
      </c>
      <c r="AL484" s="189">
        <v>0</v>
      </c>
      <c r="AM484" s="190">
        <v>0</v>
      </c>
      <c r="AN484" s="189">
        <v>0</v>
      </c>
      <c r="AO484" s="189">
        <v>0</v>
      </c>
      <c r="AP484" s="190">
        <v>0</v>
      </c>
      <c r="AQ484" s="189">
        <v>0</v>
      </c>
      <c r="AR484" s="189">
        <v>0</v>
      </c>
      <c r="AS484" s="189">
        <v>0</v>
      </c>
    </row>
    <row r="485" spans="1:45" s="182" customFormat="1" ht="36" customHeight="1" x14ac:dyDescent="0.25">
      <c r="A485" s="182">
        <v>1</v>
      </c>
      <c r="B485" s="221">
        <f>SUBTOTAL(103,$A$16:A485)</f>
        <v>421</v>
      </c>
      <c r="C485" s="183" t="s">
        <v>1215</v>
      </c>
      <c r="D485" s="184">
        <v>1970</v>
      </c>
      <c r="E485" s="184"/>
      <c r="F485" s="185" t="s">
        <v>261</v>
      </c>
      <c r="G485" s="184">
        <v>5</v>
      </c>
      <c r="H485" s="184" t="s">
        <v>362</v>
      </c>
      <c r="I485" s="173">
        <v>7885.15</v>
      </c>
      <c r="J485" s="173">
        <v>4459.3599999999997</v>
      </c>
      <c r="K485" s="173">
        <v>4459.3599999999997</v>
      </c>
      <c r="L485" s="186">
        <v>224</v>
      </c>
      <c r="M485" s="184" t="s">
        <v>259</v>
      </c>
      <c r="N485" s="184" t="s">
        <v>263</v>
      </c>
      <c r="O485" s="187" t="s">
        <v>1292</v>
      </c>
      <c r="P485" s="173">
        <v>5805618.4400000004</v>
      </c>
      <c r="Q485" s="173">
        <v>0</v>
      </c>
      <c r="R485" s="173">
        <v>0</v>
      </c>
      <c r="S485" s="173">
        <v>0</v>
      </c>
      <c r="T485" s="173">
        <v>5805618.4400000004</v>
      </c>
      <c r="U485" s="173">
        <f t="shared" si="92"/>
        <v>736.27241587033859</v>
      </c>
      <c r="V485" s="173">
        <v>1598.1383902652456</v>
      </c>
      <c r="W485" s="188">
        <v>1598.1383902652456</v>
      </c>
      <c r="X485" s="188">
        <v>861.86597439490697</v>
      </c>
      <c r="Y485" s="188">
        <f t="shared" si="97"/>
        <v>861.86597439490697</v>
      </c>
      <c r="Z485" s="189">
        <v>0</v>
      </c>
      <c r="AA485" s="189">
        <v>0</v>
      </c>
      <c r="AB485" s="189">
        <v>0</v>
      </c>
      <c r="AC485" s="189">
        <v>0</v>
      </c>
      <c r="AD485" s="189">
        <v>0</v>
      </c>
      <c r="AE485" s="189">
        <v>0</v>
      </c>
      <c r="AF485" s="189">
        <v>0</v>
      </c>
      <c r="AG485" s="190">
        <v>0</v>
      </c>
      <c r="AH485" s="189">
        <v>1413.2</v>
      </c>
      <c r="AI485" s="190">
        <f t="shared" si="99"/>
        <v>1598.1383902652456</v>
      </c>
      <c r="AJ485" s="189">
        <v>0</v>
      </c>
      <c r="AK485" s="189">
        <v>0</v>
      </c>
      <c r="AL485" s="189">
        <v>0</v>
      </c>
      <c r="AM485" s="190">
        <v>0</v>
      </c>
      <c r="AN485" s="189">
        <v>0</v>
      </c>
      <c r="AO485" s="189">
        <v>0</v>
      </c>
      <c r="AP485" s="190">
        <v>0</v>
      </c>
      <c r="AQ485" s="189">
        <v>0</v>
      </c>
      <c r="AR485" s="189">
        <v>0</v>
      </c>
      <c r="AS485" s="189">
        <v>0</v>
      </c>
    </row>
    <row r="486" spans="1:45" s="182" customFormat="1" ht="36" customHeight="1" x14ac:dyDescent="0.25">
      <c r="A486" s="182">
        <v>1</v>
      </c>
      <c r="B486" s="221">
        <f>SUBTOTAL(103,$A$16:A486)</f>
        <v>422</v>
      </c>
      <c r="C486" s="183" t="s">
        <v>163</v>
      </c>
      <c r="D486" s="184">
        <v>1966</v>
      </c>
      <c r="E486" s="184"/>
      <c r="F486" s="185" t="s">
        <v>261</v>
      </c>
      <c r="G486" s="184">
        <v>4</v>
      </c>
      <c r="H486" s="184" t="s">
        <v>296</v>
      </c>
      <c r="I486" s="173">
        <v>1285.3</v>
      </c>
      <c r="J486" s="173">
        <v>836.8</v>
      </c>
      <c r="K486" s="173">
        <v>836.8</v>
      </c>
      <c r="L486" s="186">
        <v>76</v>
      </c>
      <c r="M486" s="184" t="s">
        <v>259</v>
      </c>
      <c r="N486" s="184" t="s">
        <v>284</v>
      </c>
      <c r="O486" s="187" t="s">
        <v>293</v>
      </c>
      <c r="P486" s="173">
        <v>303399.58999999997</v>
      </c>
      <c r="Q486" s="173">
        <v>0</v>
      </c>
      <c r="R486" s="173">
        <v>0</v>
      </c>
      <c r="S486" s="173">
        <v>0</v>
      </c>
      <c r="T486" s="173">
        <v>303399.58999999997</v>
      </c>
      <c r="U486" s="173">
        <f t="shared" si="92"/>
        <v>236.05352057885318</v>
      </c>
      <c r="V486" s="173">
        <v>3168.0843056095855</v>
      </c>
      <c r="W486" s="188">
        <v>3168.0843056095855</v>
      </c>
      <c r="X486" s="188">
        <v>2932.0307850307322</v>
      </c>
      <c r="Y486" s="188">
        <f t="shared" si="97"/>
        <v>2932.0307850307322</v>
      </c>
      <c r="Z486" s="189">
        <v>0</v>
      </c>
      <c r="AA486" s="189">
        <v>0</v>
      </c>
      <c r="AB486" s="189">
        <v>0</v>
      </c>
      <c r="AC486" s="189">
        <v>0</v>
      </c>
      <c r="AD486" s="189">
        <v>0</v>
      </c>
      <c r="AE486" s="189">
        <v>0</v>
      </c>
      <c r="AF486" s="189">
        <v>0</v>
      </c>
      <c r="AG486" s="190">
        <v>0</v>
      </c>
      <c r="AH486" s="189">
        <v>0</v>
      </c>
      <c r="AI486" s="189">
        <v>0</v>
      </c>
      <c r="AJ486" s="189">
        <v>459.05</v>
      </c>
      <c r="AK486" s="190">
        <f>8870.36*AJ486/I486</f>
        <v>3168.0843056095855</v>
      </c>
      <c r="AL486" s="189">
        <v>0</v>
      </c>
      <c r="AM486" s="190">
        <v>0</v>
      </c>
      <c r="AN486" s="189">
        <v>0</v>
      </c>
      <c r="AO486" s="189">
        <v>0</v>
      </c>
      <c r="AP486" s="190">
        <v>0</v>
      </c>
      <c r="AQ486" s="189">
        <v>0</v>
      </c>
      <c r="AR486" s="189">
        <v>0</v>
      </c>
      <c r="AS486" s="189">
        <v>0</v>
      </c>
    </row>
    <row r="487" spans="1:45" s="182" customFormat="1" ht="36" customHeight="1" x14ac:dyDescent="0.25">
      <c r="A487" s="182">
        <v>1</v>
      </c>
      <c r="B487" s="221">
        <f>SUBTOTAL(103,$A$16:A487)</f>
        <v>423</v>
      </c>
      <c r="C487" s="183" t="s">
        <v>1237</v>
      </c>
      <c r="D487" s="184">
        <v>1983</v>
      </c>
      <c r="E487" s="184"/>
      <c r="F487" s="185" t="s">
        <v>261</v>
      </c>
      <c r="G487" s="184">
        <v>5</v>
      </c>
      <c r="H487" s="184" t="s">
        <v>362</v>
      </c>
      <c r="I487" s="173">
        <v>7249.68</v>
      </c>
      <c r="J487" s="173">
        <v>4525.2</v>
      </c>
      <c r="K487" s="173">
        <v>4525.2</v>
      </c>
      <c r="L487" s="186">
        <v>200</v>
      </c>
      <c r="M487" s="184" t="s">
        <v>259</v>
      </c>
      <c r="N487" s="184" t="s">
        <v>334</v>
      </c>
      <c r="O487" s="187" t="s">
        <v>1311</v>
      </c>
      <c r="P487" s="173">
        <v>1018204.83</v>
      </c>
      <c r="Q487" s="173">
        <v>0</v>
      </c>
      <c r="R487" s="173">
        <v>0</v>
      </c>
      <c r="S487" s="173">
        <v>0</v>
      </c>
      <c r="T487" s="173">
        <v>1018204.83</v>
      </c>
      <c r="U487" s="173">
        <f t="shared" si="92"/>
        <v>140.44824461217598</v>
      </c>
      <c r="V487" s="173">
        <v>3259.66</v>
      </c>
      <c r="W487" s="188">
        <v>3259.66</v>
      </c>
      <c r="X487" s="188">
        <v>3119.2117553878238</v>
      </c>
      <c r="Y487" s="188">
        <f t="shared" si="97"/>
        <v>3119.2117553878238</v>
      </c>
      <c r="Z487" s="189">
        <v>0</v>
      </c>
      <c r="AA487" s="189">
        <v>0</v>
      </c>
      <c r="AB487" s="189">
        <v>3259.66</v>
      </c>
      <c r="AC487" s="189">
        <v>0</v>
      </c>
      <c r="AD487" s="189">
        <v>0</v>
      </c>
      <c r="AE487" s="189">
        <v>0</v>
      </c>
      <c r="AF487" s="189">
        <v>0</v>
      </c>
      <c r="AG487" s="190">
        <v>0</v>
      </c>
      <c r="AH487" s="189">
        <v>0</v>
      </c>
      <c r="AI487" s="189">
        <v>0</v>
      </c>
      <c r="AJ487" s="189">
        <v>0</v>
      </c>
      <c r="AK487" s="189">
        <v>0</v>
      </c>
      <c r="AL487" s="189">
        <v>0</v>
      </c>
      <c r="AM487" s="190">
        <v>0</v>
      </c>
      <c r="AN487" s="189">
        <v>0</v>
      </c>
      <c r="AO487" s="189">
        <v>0</v>
      </c>
      <c r="AP487" s="190">
        <v>0</v>
      </c>
      <c r="AQ487" s="189">
        <v>0</v>
      </c>
      <c r="AR487" s="189">
        <v>0</v>
      </c>
      <c r="AS487" s="189">
        <v>0</v>
      </c>
    </row>
    <row r="488" spans="1:45" s="182" customFormat="1" ht="36" customHeight="1" x14ac:dyDescent="0.25">
      <c r="B488" s="183" t="s">
        <v>1211</v>
      </c>
      <c r="C488" s="183"/>
      <c r="D488" s="184" t="s">
        <v>857</v>
      </c>
      <c r="E488" s="184" t="s">
        <v>857</v>
      </c>
      <c r="F488" s="184" t="s">
        <v>857</v>
      </c>
      <c r="G488" s="184" t="s">
        <v>857</v>
      </c>
      <c r="H488" s="184" t="s">
        <v>857</v>
      </c>
      <c r="I488" s="197">
        <f>SUM(I489:I489)</f>
        <v>546.02</v>
      </c>
      <c r="J488" s="197">
        <f>SUM(J489:J489)</f>
        <v>546.02</v>
      </c>
      <c r="K488" s="197">
        <f>SUM(K489:K489)</f>
        <v>546.02</v>
      </c>
      <c r="L488" s="219">
        <f>SUM(L489:L489)</f>
        <v>20</v>
      </c>
      <c r="M488" s="184" t="s">
        <v>857</v>
      </c>
      <c r="N488" s="184" t="s">
        <v>857</v>
      </c>
      <c r="O488" s="187" t="s">
        <v>857</v>
      </c>
      <c r="P488" s="173">
        <v>1483737.75</v>
      </c>
      <c r="Q488" s="173">
        <v>0</v>
      </c>
      <c r="R488" s="173">
        <v>0</v>
      </c>
      <c r="S488" s="173">
        <v>0</v>
      </c>
      <c r="T488" s="173">
        <v>1483737.75</v>
      </c>
      <c r="U488" s="173">
        <f t="shared" si="92"/>
        <v>2717.368869272188</v>
      </c>
      <c r="V488" s="173">
        <f>MAX(V489)</f>
        <v>7912.1949921248324</v>
      </c>
      <c r="Z488" s="189"/>
      <c r="AA488" s="189"/>
      <c r="AB488" s="189"/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89"/>
      <c r="AO488" s="189"/>
      <c r="AP488" s="189"/>
      <c r="AQ488" s="189"/>
      <c r="AR488" s="189"/>
      <c r="AS488" s="189"/>
    </row>
    <row r="489" spans="1:45" s="182" customFormat="1" ht="36" customHeight="1" x14ac:dyDescent="0.25">
      <c r="A489" s="182">
        <v>1</v>
      </c>
      <c r="B489" s="221">
        <f>SUBTOTAL(103,$A$16:A489)</f>
        <v>424</v>
      </c>
      <c r="C489" s="183" t="s">
        <v>1212</v>
      </c>
      <c r="D489" s="184">
        <v>1976</v>
      </c>
      <c r="E489" s="184"/>
      <c r="F489" s="185" t="s">
        <v>261</v>
      </c>
      <c r="G489" s="184">
        <v>2</v>
      </c>
      <c r="H489" s="184" t="s">
        <v>296</v>
      </c>
      <c r="I489" s="173">
        <v>546.02</v>
      </c>
      <c r="J489" s="173">
        <v>546.02</v>
      </c>
      <c r="K489" s="173">
        <v>546.02</v>
      </c>
      <c r="L489" s="186">
        <v>20</v>
      </c>
      <c r="M489" s="184" t="s">
        <v>259</v>
      </c>
      <c r="N489" s="184" t="s">
        <v>263</v>
      </c>
      <c r="O489" s="187" t="s">
        <v>281</v>
      </c>
      <c r="P489" s="173">
        <v>1483737.75</v>
      </c>
      <c r="Q489" s="173">
        <v>0</v>
      </c>
      <c r="R489" s="173">
        <v>0</v>
      </c>
      <c r="S489" s="173">
        <v>0</v>
      </c>
      <c r="T489" s="173">
        <v>1483737.75</v>
      </c>
      <c r="U489" s="173">
        <f t="shared" si="92"/>
        <v>2717.368869272188</v>
      </c>
      <c r="V489" s="173">
        <v>7912.1949921248324</v>
      </c>
      <c r="W489" s="188">
        <v>7912.1949921248324</v>
      </c>
      <c r="X489" s="188">
        <v>5194.8261228526444</v>
      </c>
      <c r="Y489" s="188">
        <f>V489-U489</f>
        <v>5194.8261228526444</v>
      </c>
      <c r="Z489" s="189">
        <v>0</v>
      </c>
      <c r="AA489" s="189">
        <v>0</v>
      </c>
      <c r="AB489" s="189">
        <v>0</v>
      </c>
      <c r="AC489" s="189">
        <v>0</v>
      </c>
      <c r="AD489" s="189">
        <v>0</v>
      </c>
      <c r="AE489" s="189">
        <v>0</v>
      </c>
      <c r="AF489" s="189">
        <v>0</v>
      </c>
      <c r="AG489" s="190">
        <v>0</v>
      </c>
      <c r="AH489" s="189">
        <v>484.49</v>
      </c>
      <c r="AI489" s="190">
        <f>8917.04*AH489/I489</f>
        <v>7912.1949921248324</v>
      </c>
      <c r="AJ489" s="189">
        <v>0</v>
      </c>
      <c r="AK489" s="189">
        <v>0</v>
      </c>
      <c r="AL489" s="189">
        <v>0</v>
      </c>
      <c r="AM489" s="190">
        <v>0</v>
      </c>
      <c r="AN489" s="189">
        <v>0</v>
      </c>
      <c r="AO489" s="189">
        <v>0</v>
      </c>
      <c r="AP489" s="190">
        <v>0</v>
      </c>
      <c r="AQ489" s="189">
        <v>0</v>
      </c>
      <c r="AR489" s="189">
        <v>0</v>
      </c>
      <c r="AS489" s="189">
        <v>0</v>
      </c>
    </row>
    <row r="490" spans="1:45" s="182" customFormat="1" ht="36" customHeight="1" x14ac:dyDescent="0.25">
      <c r="B490" s="183" t="s">
        <v>1013</v>
      </c>
      <c r="C490" s="183"/>
      <c r="D490" s="184" t="s">
        <v>857</v>
      </c>
      <c r="E490" s="184" t="s">
        <v>857</v>
      </c>
      <c r="F490" s="184" t="s">
        <v>857</v>
      </c>
      <c r="G490" s="184" t="s">
        <v>857</v>
      </c>
      <c r="H490" s="184" t="s">
        <v>857</v>
      </c>
      <c r="I490" s="197">
        <f>I491</f>
        <v>1598.9</v>
      </c>
      <c r="J490" s="197">
        <f>J491</f>
        <v>874</v>
      </c>
      <c r="K490" s="197">
        <f>K491</f>
        <v>874</v>
      </c>
      <c r="L490" s="219">
        <f>L491</f>
        <v>38</v>
      </c>
      <c r="M490" s="184" t="s">
        <v>857</v>
      </c>
      <c r="N490" s="184" t="s">
        <v>857</v>
      </c>
      <c r="O490" s="187" t="s">
        <v>857</v>
      </c>
      <c r="P490" s="173">
        <v>446142.85</v>
      </c>
      <c r="Q490" s="173">
        <v>0</v>
      </c>
      <c r="R490" s="173">
        <v>0</v>
      </c>
      <c r="S490" s="173">
        <v>0</v>
      </c>
      <c r="T490" s="173">
        <v>446142.85</v>
      </c>
      <c r="U490" s="173">
        <f t="shared" si="92"/>
        <v>279.03111514165988</v>
      </c>
      <c r="V490" s="173">
        <f>MAX(V491)</f>
        <v>279.03111514165988</v>
      </c>
      <c r="Z490" s="189"/>
      <c r="AA490" s="189"/>
      <c r="AB490" s="189"/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89"/>
      <c r="AO490" s="189"/>
      <c r="AP490" s="189"/>
      <c r="AQ490" s="189"/>
      <c r="AR490" s="189"/>
      <c r="AS490" s="189"/>
    </row>
    <row r="491" spans="1:45" s="182" customFormat="1" ht="36" customHeight="1" x14ac:dyDescent="0.25">
      <c r="A491" s="182">
        <v>1</v>
      </c>
      <c r="B491" s="221">
        <f>SUBTOTAL(103,$A$16:A491)</f>
        <v>425</v>
      </c>
      <c r="C491" s="183" t="s">
        <v>1001</v>
      </c>
      <c r="D491" s="184">
        <v>1974</v>
      </c>
      <c r="E491" s="184"/>
      <c r="F491" s="185" t="s">
        <v>261</v>
      </c>
      <c r="G491" s="184">
        <v>2</v>
      </c>
      <c r="H491" s="184" t="s">
        <v>305</v>
      </c>
      <c r="I491" s="173">
        <v>1598.9</v>
      </c>
      <c r="J491" s="173">
        <v>874</v>
      </c>
      <c r="K491" s="173">
        <v>874</v>
      </c>
      <c r="L491" s="186">
        <v>38</v>
      </c>
      <c r="M491" s="184" t="s">
        <v>259</v>
      </c>
      <c r="N491" s="184" t="s">
        <v>263</v>
      </c>
      <c r="O491" s="187" t="s">
        <v>287</v>
      </c>
      <c r="P491" s="173">
        <v>446142.85</v>
      </c>
      <c r="Q491" s="173">
        <v>0</v>
      </c>
      <c r="R491" s="173">
        <v>0</v>
      </c>
      <c r="S491" s="173">
        <v>0</v>
      </c>
      <c r="T491" s="173">
        <v>446142.85</v>
      </c>
      <c r="U491" s="173">
        <f t="shared" si="92"/>
        <v>279.03111514165988</v>
      </c>
      <c r="V491" s="173">
        <v>279.03111514165988</v>
      </c>
      <c r="W491" s="188">
        <v>279.03111514165988</v>
      </c>
      <c r="X491" s="188">
        <v>0</v>
      </c>
      <c r="Y491" s="188">
        <f>V491-U491</f>
        <v>0</v>
      </c>
      <c r="Z491" s="189">
        <v>0</v>
      </c>
      <c r="AA491" s="189">
        <v>0</v>
      </c>
      <c r="AB491" s="189">
        <v>0</v>
      </c>
      <c r="AC491" s="189">
        <v>0</v>
      </c>
      <c r="AD491" s="189">
        <v>0</v>
      </c>
      <c r="AE491" s="189">
        <v>0</v>
      </c>
      <c r="AF491" s="189">
        <v>0</v>
      </c>
      <c r="AG491" s="190">
        <v>0</v>
      </c>
      <c r="AH491" s="189">
        <v>0</v>
      </c>
      <c r="AI491" s="189">
        <v>0</v>
      </c>
      <c r="AJ491" s="189">
        <v>0</v>
      </c>
      <c r="AK491" s="189">
        <v>0</v>
      </c>
      <c r="AL491" s="189">
        <v>53.53</v>
      </c>
      <c r="AM491" s="190">
        <f>7048.18*AL491/I491</f>
        <v>235.9679000562887</v>
      </c>
      <c r="AN491" s="189">
        <v>0</v>
      </c>
      <c r="AO491" s="189">
        <v>0</v>
      </c>
      <c r="AP491" s="190">
        <v>0</v>
      </c>
      <c r="AQ491" s="189">
        <v>0</v>
      </c>
      <c r="AR491" s="189">
        <v>0</v>
      </c>
      <c r="AS491" s="189">
        <v>0</v>
      </c>
    </row>
    <row r="492" spans="1:45" s="182" customFormat="1" ht="36" customHeight="1" x14ac:dyDescent="0.25">
      <c r="B492" s="183" t="s">
        <v>849</v>
      </c>
      <c r="C492" s="222"/>
      <c r="D492" s="184" t="s">
        <v>857</v>
      </c>
      <c r="E492" s="184" t="s">
        <v>857</v>
      </c>
      <c r="F492" s="184" t="s">
        <v>857</v>
      </c>
      <c r="G492" s="184" t="s">
        <v>857</v>
      </c>
      <c r="H492" s="184" t="s">
        <v>857</v>
      </c>
      <c r="I492" s="197">
        <f>SUM(I493:I496)</f>
        <v>9103.2800000000007</v>
      </c>
      <c r="J492" s="197">
        <f>SUM(J493:J496)</f>
        <v>6597.92</v>
      </c>
      <c r="K492" s="197">
        <f>SUM(K493:K496)</f>
        <v>6581.6</v>
      </c>
      <c r="L492" s="219">
        <f>SUM(L493:L496)</f>
        <v>365</v>
      </c>
      <c r="M492" s="184" t="s">
        <v>857</v>
      </c>
      <c r="N492" s="184" t="s">
        <v>857</v>
      </c>
      <c r="O492" s="187" t="s">
        <v>857</v>
      </c>
      <c r="P492" s="173">
        <v>3380450.98</v>
      </c>
      <c r="Q492" s="173">
        <v>0</v>
      </c>
      <c r="R492" s="173">
        <v>0</v>
      </c>
      <c r="S492" s="173">
        <v>0</v>
      </c>
      <c r="T492" s="173">
        <v>3380450.98</v>
      </c>
      <c r="U492" s="173">
        <f t="shared" si="92"/>
        <v>371.34428250037348</v>
      </c>
      <c r="V492" s="173">
        <f>MAX(V493:V496)</f>
        <v>1204.9885049088359</v>
      </c>
      <c r="Z492" s="189"/>
      <c r="AA492" s="189"/>
      <c r="AB492" s="189"/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89"/>
      <c r="AO492" s="189"/>
      <c r="AP492" s="189"/>
      <c r="AQ492" s="189"/>
      <c r="AR492" s="189"/>
      <c r="AS492" s="189"/>
    </row>
    <row r="493" spans="1:45" s="182" customFormat="1" ht="36" customHeight="1" x14ac:dyDescent="0.25">
      <c r="A493" s="182">
        <v>1</v>
      </c>
      <c r="B493" s="221">
        <f>SUBTOTAL(103,$A$16:A493)</f>
        <v>426</v>
      </c>
      <c r="C493" s="183" t="s">
        <v>1624</v>
      </c>
      <c r="D493" s="184">
        <v>1978</v>
      </c>
      <c r="E493" s="184"/>
      <c r="F493" s="185" t="s">
        <v>311</v>
      </c>
      <c r="G493" s="184">
        <v>3</v>
      </c>
      <c r="H493" s="184" t="s">
        <v>2185</v>
      </c>
      <c r="I493" s="197">
        <v>3214.48</v>
      </c>
      <c r="J493" s="197">
        <v>1869.92</v>
      </c>
      <c r="K493" s="197">
        <v>1853.6</v>
      </c>
      <c r="L493" s="186">
        <v>124</v>
      </c>
      <c r="M493" s="184" t="s">
        <v>259</v>
      </c>
      <c r="N493" s="184" t="s">
        <v>260</v>
      </c>
      <c r="O493" s="187" t="s">
        <v>262</v>
      </c>
      <c r="P493" s="173">
        <v>824971.76</v>
      </c>
      <c r="Q493" s="173">
        <v>0</v>
      </c>
      <c r="R493" s="173">
        <v>0</v>
      </c>
      <c r="S493" s="173">
        <v>0</v>
      </c>
      <c r="T493" s="173">
        <v>824971.76</v>
      </c>
      <c r="U493" s="173">
        <f t="shared" si="92"/>
        <v>256.6423682835171</v>
      </c>
      <c r="V493" s="173">
        <v>568.67462233393894</v>
      </c>
      <c r="W493" s="188">
        <v>568.67462233393894</v>
      </c>
      <c r="X493" s="188">
        <v>312.03225405042184</v>
      </c>
      <c r="Y493" s="188">
        <f t="shared" ref="Y493:Y496" si="100">V493-U493</f>
        <v>312.03225405042184</v>
      </c>
      <c r="Z493" s="189">
        <v>0</v>
      </c>
      <c r="AA493" s="189">
        <v>0</v>
      </c>
      <c r="AB493" s="189">
        <v>0</v>
      </c>
      <c r="AC493" s="189">
        <v>0</v>
      </c>
      <c r="AD493" s="189">
        <v>0</v>
      </c>
      <c r="AE493" s="189">
        <v>0</v>
      </c>
      <c r="AF493" s="189">
        <v>0</v>
      </c>
      <c r="AG493" s="190">
        <v>0</v>
      </c>
      <c r="AH493" s="189">
        <v>205</v>
      </c>
      <c r="AI493" s="190">
        <f t="shared" ref="AI493:AI496" si="101">8917.04*AH493/I493</f>
        <v>568.67462233393894</v>
      </c>
      <c r="AJ493" s="189">
        <v>0</v>
      </c>
      <c r="AK493" s="189">
        <v>0</v>
      </c>
      <c r="AL493" s="189">
        <v>0</v>
      </c>
      <c r="AM493" s="190">
        <v>0</v>
      </c>
      <c r="AN493" s="189">
        <v>0</v>
      </c>
      <c r="AO493" s="189">
        <v>0</v>
      </c>
      <c r="AP493" s="190">
        <v>0</v>
      </c>
      <c r="AQ493" s="189">
        <v>0</v>
      </c>
      <c r="AR493" s="189">
        <v>0</v>
      </c>
      <c r="AS493" s="189">
        <v>0</v>
      </c>
    </row>
    <row r="494" spans="1:45" s="182" customFormat="1" ht="36" customHeight="1" x14ac:dyDescent="0.25">
      <c r="A494" s="182">
        <v>1</v>
      </c>
      <c r="B494" s="221">
        <f>SUBTOTAL(103,$A$16:A494)</f>
        <v>427</v>
      </c>
      <c r="C494" s="183" t="s">
        <v>1625</v>
      </c>
      <c r="D494" s="184">
        <v>1980</v>
      </c>
      <c r="E494" s="184"/>
      <c r="F494" s="185" t="s">
        <v>311</v>
      </c>
      <c r="G494" s="184">
        <v>5</v>
      </c>
      <c r="H494" s="184" t="s">
        <v>296</v>
      </c>
      <c r="I494" s="197">
        <v>2143.8000000000002</v>
      </c>
      <c r="J494" s="197">
        <v>2143.8000000000002</v>
      </c>
      <c r="K494" s="197">
        <v>2143.8000000000002</v>
      </c>
      <c r="L494" s="186">
        <v>95</v>
      </c>
      <c r="M494" s="184" t="s">
        <v>259</v>
      </c>
      <c r="N494" s="184" t="s">
        <v>260</v>
      </c>
      <c r="O494" s="187" t="s">
        <v>262</v>
      </c>
      <c r="P494" s="173">
        <v>848636.41</v>
      </c>
      <c r="Q494" s="173">
        <v>0</v>
      </c>
      <c r="R494" s="173">
        <v>0</v>
      </c>
      <c r="S494" s="173">
        <v>0</v>
      </c>
      <c r="T494" s="173">
        <v>848636.41</v>
      </c>
      <c r="U494" s="173">
        <f t="shared" si="92"/>
        <v>395.85614796156358</v>
      </c>
      <c r="V494" s="173">
        <v>807.35024909040021</v>
      </c>
      <c r="W494" s="188">
        <v>807.35024909040021</v>
      </c>
      <c r="X494" s="188">
        <v>411.49410112883663</v>
      </c>
      <c r="Y494" s="188">
        <f t="shared" si="100"/>
        <v>411.49410112883663</v>
      </c>
      <c r="Z494" s="189">
        <v>0</v>
      </c>
      <c r="AA494" s="189">
        <v>0</v>
      </c>
      <c r="AB494" s="189">
        <v>0</v>
      </c>
      <c r="AC494" s="189">
        <v>0</v>
      </c>
      <c r="AD494" s="189">
        <v>0</v>
      </c>
      <c r="AE494" s="189">
        <v>0</v>
      </c>
      <c r="AF494" s="189">
        <v>0</v>
      </c>
      <c r="AG494" s="190">
        <v>0</v>
      </c>
      <c r="AH494" s="189">
        <v>194.1</v>
      </c>
      <c r="AI494" s="190">
        <f t="shared" si="101"/>
        <v>807.35024909040021</v>
      </c>
      <c r="AJ494" s="189">
        <v>0</v>
      </c>
      <c r="AK494" s="189">
        <v>0</v>
      </c>
      <c r="AL494" s="189">
        <v>0</v>
      </c>
      <c r="AM494" s="190">
        <v>0</v>
      </c>
      <c r="AN494" s="189">
        <v>0</v>
      </c>
      <c r="AO494" s="189">
        <v>0</v>
      </c>
      <c r="AP494" s="190">
        <v>0</v>
      </c>
      <c r="AQ494" s="189">
        <v>0</v>
      </c>
      <c r="AR494" s="189">
        <v>0</v>
      </c>
      <c r="AS494" s="189">
        <v>0</v>
      </c>
    </row>
    <row r="495" spans="1:45" s="182" customFormat="1" ht="36" customHeight="1" x14ac:dyDescent="0.25">
      <c r="A495" s="182">
        <v>1</v>
      </c>
      <c r="B495" s="221">
        <f>SUBTOTAL(103,$A$16:A495)</f>
        <v>428</v>
      </c>
      <c r="C495" s="183" t="s">
        <v>1626</v>
      </c>
      <c r="D495" s="184">
        <v>1982</v>
      </c>
      <c r="E495" s="184"/>
      <c r="F495" s="185" t="s">
        <v>311</v>
      </c>
      <c r="G495" s="184">
        <v>5</v>
      </c>
      <c r="H495" s="184" t="s">
        <v>305</v>
      </c>
      <c r="I495" s="197">
        <v>2319</v>
      </c>
      <c r="J495" s="197">
        <v>1158.2</v>
      </c>
      <c r="K495" s="197">
        <v>1158.2</v>
      </c>
      <c r="L495" s="186">
        <v>93</v>
      </c>
      <c r="M495" s="184" t="s">
        <v>259</v>
      </c>
      <c r="N495" s="184" t="s">
        <v>260</v>
      </c>
      <c r="O495" s="187" t="s">
        <v>262</v>
      </c>
      <c r="P495" s="173">
        <v>854226.54</v>
      </c>
      <c r="Q495" s="173">
        <v>0</v>
      </c>
      <c r="R495" s="173">
        <v>0</v>
      </c>
      <c r="S495" s="173">
        <v>0</v>
      </c>
      <c r="T495" s="173">
        <v>854226.54</v>
      </c>
      <c r="U495" s="173">
        <f t="shared" si="92"/>
        <v>368.35987063389393</v>
      </c>
      <c r="V495" s="173">
        <v>742.89440620957305</v>
      </c>
      <c r="W495" s="188">
        <v>742.89440620957305</v>
      </c>
      <c r="X495" s="188">
        <v>374.53453557567912</v>
      </c>
      <c r="Y495" s="188">
        <f t="shared" si="100"/>
        <v>374.53453557567912</v>
      </c>
      <c r="Z495" s="189">
        <v>0</v>
      </c>
      <c r="AA495" s="189">
        <v>0</v>
      </c>
      <c r="AB495" s="189">
        <v>0</v>
      </c>
      <c r="AC495" s="189">
        <v>0</v>
      </c>
      <c r="AD495" s="189">
        <v>0</v>
      </c>
      <c r="AE495" s="189">
        <v>0</v>
      </c>
      <c r="AF495" s="189">
        <v>0</v>
      </c>
      <c r="AG495" s="190">
        <v>0</v>
      </c>
      <c r="AH495" s="189">
        <v>193.2</v>
      </c>
      <c r="AI495" s="190">
        <f t="shared" si="101"/>
        <v>742.89440620957305</v>
      </c>
      <c r="AJ495" s="189">
        <v>0</v>
      </c>
      <c r="AK495" s="189">
        <v>0</v>
      </c>
      <c r="AL495" s="189">
        <v>0</v>
      </c>
      <c r="AM495" s="190">
        <v>0</v>
      </c>
      <c r="AN495" s="189">
        <v>0</v>
      </c>
      <c r="AO495" s="189">
        <v>0</v>
      </c>
      <c r="AP495" s="190">
        <v>0</v>
      </c>
      <c r="AQ495" s="189">
        <v>0</v>
      </c>
      <c r="AR495" s="189">
        <v>0</v>
      </c>
      <c r="AS495" s="189">
        <v>0</v>
      </c>
    </row>
    <row r="496" spans="1:45" s="182" customFormat="1" ht="36" customHeight="1" x14ac:dyDescent="0.25">
      <c r="A496" s="182">
        <v>1</v>
      </c>
      <c r="B496" s="221">
        <f>SUBTOTAL(103,$A$16:A496)</f>
        <v>429</v>
      </c>
      <c r="C496" s="183" t="s">
        <v>1623</v>
      </c>
      <c r="D496" s="184">
        <v>1983</v>
      </c>
      <c r="E496" s="184"/>
      <c r="F496" s="185" t="s">
        <v>311</v>
      </c>
      <c r="G496" s="184">
        <v>5</v>
      </c>
      <c r="H496" s="184" t="s">
        <v>296</v>
      </c>
      <c r="I496" s="197">
        <v>1426</v>
      </c>
      <c r="J496" s="197">
        <v>1426</v>
      </c>
      <c r="K496" s="197">
        <v>1426</v>
      </c>
      <c r="L496" s="186">
        <v>53</v>
      </c>
      <c r="M496" s="184" t="s">
        <v>259</v>
      </c>
      <c r="N496" s="184" t="s">
        <v>260</v>
      </c>
      <c r="O496" s="187" t="s">
        <v>262</v>
      </c>
      <c r="P496" s="173">
        <v>852616.27</v>
      </c>
      <c r="Q496" s="173">
        <v>0</v>
      </c>
      <c r="R496" s="173">
        <v>0</v>
      </c>
      <c r="S496" s="173">
        <v>0</v>
      </c>
      <c r="T496" s="173">
        <v>852616.27</v>
      </c>
      <c r="U496" s="173">
        <f t="shared" si="92"/>
        <v>597.90762272089762</v>
      </c>
      <c r="V496" s="173">
        <v>1204.9885049088359</v>
      </c>
      <c r="W496" s="188">
        <v>1204.9885049088359</v>
      </c>
      <c r="X496" s="188">
        <v>607.0808821879383</v>
      </c>
      <c r="Y496" s="188">
        <f t="shared" si="100"/>
        <v>607.0808821879383</v>
      </c>
      <c r="Z496" s="189">
        <v>0</v>
      </c>
      <c r="AA496" s="189">
        <v>0</v>
      </c>
      <c r="AB496" s="189">
        <v>0</v>
      </c>
      <c r="AC496" s="189">
        <v>0</v>
      </c>
      <c r="AD496" s="189">
        <v>0</v>
      </c>
      <c r="AE496" s="189">
        <v>0</v>
      </c>
      <c r="AF496" s="189">
        <v>0</v>
      </c>
      <c r="AG496" s="190">
        <v>0</v>
      </c>
      <c r="AH496" s="189">
        <v>192.7</v>
      </c>
      <c r="AI496" s="190">
        <f t="shared" si="101"/>
        <v>1204.9885049088359</v>
      </c>
      <c r="AJ496" s="189">
        <v>0</v>
      </c>
      <c r="AK496" s="189">
        <v>0</v>
      </c>
      <c r="AL496" s="189">
        <v>0</v>
      </c>
      <c r="AM496" s="190">
        <v>0</v>
      </c>
      <c r="AN496" s="189">
        <v>0</v>
      </c>
      <c r="AO496" s="189">
        <v>0</v>
      </c>
      <c r="AP496" s="190">
        <v>0</v>
      </c>
      <c r="AQ496" s="189">
        <v>0</v>
      </c>
      <c r="AR496" s="189">
        <v>0</v>
      </c>
      <c r="AS496" s="189">
        <v>0</v>
      </c>
    </row>
    <row r="497" spans="1:45" s="182" customFormat="1" ht="36" customHeight="1" x14ac:dyDescent="0.25">
      <c r="B497" s="183" t="s">
        <v>821</v>
      </c>
      <c r="C497" s="222"/>
      <c r="D497" s="184" t="s">
        <v>857</v>
      </c>
      <c r="E497" s="184" t="s">
        <v>857</v>
      </c>
      <c r="F497" s="184" t="s">
        <v>857</v>
      </c>
      <c r="G497" s="184" t="s">
        <v>857</v>
      </c>
      <c r="H497" s="184" t="s">
        <v>857</v>
      </c>
      <c r="I497" s="197">
        <f>SUM(I498:I502)</f>
        <v>2977.1</v>
      </c>
      <c r="J497" s="197">
        <f>SUM(J498:J502)</f>
        <v>2780.3</v>
      </c>
      <c r="K497" s="197">
        <f>SUM(K498:K502)</f>
        <v>2727.3</v>
      </c>
      <c r="L497" s="219">
        <f>SUM(L498:L502)</f>
        <v>125</v>
      </c>
      <c r="M497" s="184" t="s">
        <v>857</v>
      </c>
      <c r="N497" s="184" t="s">
        <v>857</v>
      </c>
      <c r="O497" s="187" t="s">
        <v>857</v>
      </c>
      <c r="P497" s="173">
        <v>7738017.7799999993</v>
      </c>
      <c r="Q497" s="173">
        <v>0</v>
      </c>
      <c r="R497" s="173">
        <v>0</v>
      </c>
      <c r="S497" s="173">
        <v>0</v>
      </c>
      <c r="T497" s="173">
        <v>7738017.7799999993</v>
      </c>
      <c r="U497" s="173">
        <f t="shared" si="92"/>
        <v>2599.179664774445</v>
      </c>
      <c r="V497" s="173">
        <f>MAX(V498:V502)</f>
        <v>8968.0806274201987</v>
      </c>
      <c r="Z497" s="189"/>
      <c r="AA497" s="189"/>
      <c r="AB497" s="189"/>
      <c r="AC497" s="189"/>
      <c r="AD497" s="189"/>
      <c r="AE497" s="189"/>
      <c r="AF497" s="189"/>
      <c r="AG497" s="189"/>
      <c r="AH497" s="189"/>
      <c r="AI497" s="189"/>
      <c r="AJ497" s="189"/>
      <c r="AK497" s="189"/>
      <c r="AL497" s="189"/>
      <c r="AM497" s="189"/>
      <c r="AN497" s="189"/>
      <c r="AO497" s="189"/>
      <c r="AP497" s="189"/>
      <c r="AQ497" s="189"/>
      <c r="AR497" s="189"/>
      <c r="AS497" s="189"/>
    </row>
    <row r="498" spans="1:45" s="182" customFormat="1" ht="36" customHeight="1" x14ac:dyDescent="0.25">
      <c r="A498" s="182">
        <v>1</v>
      </c>
      <c r="B498" s="221">
        <f>SUBTOTAL(103,$A$16:A498)</f>
        <v>430</v>
      </c>
      <c r="C498" s="183" t="s">
        <v>88</v>
      </c>
      <c r="D498" s="184">
        <v>1969</v>
      </c>
      <c r="E498" s="184"/>
      <c r="F498" s="185" t="s">
        <v>261</v>
      </c>
      <c r="G498" s="184">
        <v>2</v>
      </c>
      <c r="H498" s="184" t="s">
        <v>296</v>
      </c>
      <c r="I498" s="173">
        <v>773.4</v>
      </c>
      <c r="J498" s="173">
        <v>714.5</v>
      </c>
      <c r="K498" s="173">
        <v>714.5</v>
      </c>
      <c r="L498" s="186">
        <v>41</v>
      </c>
      <c r="M498" s="184" t="s">
        <v>259</v>
      </c>
      <c r="N498" s="184" t="s">
        <v>263</v>
      </c>
      <c r="O498" s="187" t="s">
        <v>273</v>
      </c>
      <c r="P498" s="173">
        <v>2421334.88</v>
      </c>
      <c r="Q498" s="173">
        <v>0</v>
      </c>
      <c r="R498" s="173">
        <v>0</v>
      </c>
      <c r="S498" s="173">
        <v>0</v>
      </c>
      <c r="T498" s="173">
        <v>2421334.88</v>
      </c>
      <c r="U498" s="173">
        <f t="shared" si="92"/>
        <v>3130.7665890871476</v>
      </c>
      <c r="V498" s="173">
        <v>7252.1569175071118</v>
      </c>
      <c r="W498" s="188">
        <v>7252.1569175071118</v>
      </c>
      <c r="X498" s="188">
        <v>4121.3903284199641</v>
      </c>
      <c r="Y498" s="188">
        <f t="shared" ref="Y498:Y502" si="102">V498-U498</f>
        <v>4121.3903284199641</v>
      </c>
      <c r="Z498" s="189">
        <v>0</v>
      </c>
      <c r="AA498" s="189">
        <v>0</v>
      </c>
      <c r="AB498" s="189">
        <v>0</v>
      </c>
      <c r="AC498" s="189">
        <v>0</v>
      </c>
      <c r="AD498" s="189">
        <v>0</v>
      </c>
      <c r="AE498" s="189">
        <v>0</v>
      </c>
      <c r="AF498" s="189">
        <v>0</v>
      </c>
      <c r="AG498" s="190">
        <v>0</v>
      </c>
      <c r="AH498" s="189">
        <v>629</v>
      </c>
      <c r="AI498" s="190">
        <f>8917.04*AH498/I498</f>
        <v>7252.1569175071118</v>
      </c>
      <c r="AJ498" s="189">
        <v>0</v>
      </c>
      <c r="AK498" s="189">
        <v>0</v>
      </c>
      <c r="AL498" s="189">
        <v>0</v>
      </c>
      <c r="AM498" s="190">
        <v>0</v>
      </c>
      <c r="AN498" s="189">
        <v>0</v>
      </c>
      <c r="AO498" s="189">
        <v>0</v>
      </c>
      <c r="AP498" s="190">
        <v>0</v>
      </c>
      <c r="AQ498" s="189">
        <v>0</v>
      </c>
      <c r="AR498" s="189">
        <v>0</v>
      </c>
      <c r="AS498" s="189">
        <v>0</v>
      </c>
    </row>
    <row r="499" spans="1:45" s="182" customFormat="1" ht="36" customHeight="1" x14ac:dyDescent="0.25">
      <c r="A499" s="182">
        <v>1</v>
      </c>
      <c r="B499" s="221">
        <f>SUBTOTAL(103,$A$16:A499)</f>
        <v>431</v>
      </c>
      <c r="C499" s="183" t="s">
        <v>89</v>
      </c>
      <c r="D499" s="184">
        <v>1960</v>
      </c>
      <c r="E499" s="184"/>
      <c r="F499" s="185" t="s">
        <v>261</v>
      </c>
      <c r="G499" s="184">
        <v>2</v>
      </c>
      <c r="H499" s="184" t="s">
        <v>297</v>
      </c>
      <c r="I499" s="173">
        <v>382.2</v>
      </c>
      <c r="J499" s="173">
        <v>358.4</v>
      </c>
      <c r="K499" s="173">
        <v>358.4</v>
      </c>
      <c r="L499" s="186">
        <v>21</v>
      </c>
      <c r="M499" s="184" t="s">
        <v>259</v>
      </c>
      <c r="N499" s="184" t="s">
        <v>263</v>
      </c>
      <c r="O499" s="187" t="s">
        <v>273</v>
      </c>
      <c r="P499" s="173">
        <v>1656413.77</v>
      </c>
      <c r="Q499" s="173">
        <v>0</v>
      </c>
      <c r="R499" s="173">
        <v>0</v>
      </c>
      <c r="S499" s="173">
        <v>0</v>
      </c>
      <c r="T499" s="173">
        <v>1656413.77</v>
      </c>
      <c r="U499" s="173">
        <f t="shared" si="92"/>
        <v>4333.892647828362</v>
      </c>
      <c r="V499" s="173">
        <v>8968.0806274201987</v>
      </c>
      <c r="W499" s="188">
        <v>8968.0806274201987</v>
      </c>
      <c r="X499" s="188">
        <v>4634.1879795918367</v>
      </c>
      <c r="Y499" s="188">
        <f t="shared" si="102"/>
        <v>4634.1879795918367</v>
      </c>
      <c r="Z499" s="189">
        <v>0</v>
      </c>
      <c r="AA499" s="189">
        <v>0</v>
      </c>
      <c r="AB499" s="189">
        <v>0</v>
      </c>
      <c r="AC499" s="189">
        <v>0</v>
      </c>
      <c r="AD499" s="189">
        <v>0</v>
      </c>
      <c r="AE499" s="189">
        <v>0</v>
      </c>
      <c r="AF499" s="189">
        <v>0</v>
      </c>
      <c r="AG499" s="190">
        <v>0</v>
      </c>
      <c r="AH499" s="189">
        <v>0</v>
      </c>
      <c r="AI499" s="189">
        <v>0</v>
      </c>
      <c r="AJ499" s="189">
        <v>0</v>
      </c>
      <c r="AK499" s="189">
        <v>0</v>
      </c>
      <c r="AL499" s="189">
        <v>486.31</v>
      </c>
      <c r="AM499" s="190">
        <f>7048.18*AL499/I499</f>
        <v>8968.0806274201987</v>
      </c>
      <c r="AN499" s="189">
        <v>0</v>
      </c>
      <c r="AO499" s="189">
        <v>0</v>
      </c>
      <c r="AP499" s="190">
        <v>0</v>
      </c>
      <c r="AQ499" s="189">
        <v>0</v>
      </c>
      <c r="AR499" s="189">
        <v>0</v>
      </c>
      <c r="AS499" s="189">
        <v>0</v>
      </c>
    </row>
    <row r="500" spans="1:45" s="182" customFormat="1" ht="36" customHeight="1" x14ac:dyDescent="0.25">
      <c r="A500" s="182">
        <v>1</v>
      </c>
      <c r="B500" s="221">
        <f>SUBTOTAL(103,$A$16:A500)</f>
        <v>432</v>
      </c>
      <c r="C500" s="183" t="s">
        <v>1218</v>
      </c>
      <c r="D500" s="184">
        <v>1965</v>
      </c>
      <c r="E500" s="184"/>
      <c r="F500" s="185" t="s">
        <v>323</v>
      </c>
      <c r="G500" s="184">
        <v>2</v>
      </c>
      <c r="H500" s="184" t="s">
        <v>297</v>
      </c>
      <c r="I500" s="173">
        <v>377</v>
      </c>
      <c r="J500" s="173">
        <v>377</v>
      </c>
      <c r="K500" s="173">
        <v>377</v>
      </c>
      <c r="L500" s="186">
        <v>23</v>
      </c>
      <c r="M500" s="184" t="s">
        <v>259</v>
      </c>
      <c r="N500" s="184" t="s">
        <v>263</v>
      </c>
      <c r="O500" s="187" t="s">
        <v>273</v>
      </c>
      <c r="P500" s="173">
        <v>507522.62999999995</v>
      </c>
      <c r="Q500" s="173">
        <v>0</v>
      </c>
      <c r="R500" s="173">
        <v>0</v>
      </c>
      <c r="S500" s="173">
        <v>0</v>
      </c>
      <c r="T500" s="173">
        <v>507522.62999999995</v>
      </c>
      <c r="U500" s="173">
        <f t="shared" si="92"/>
        <v>1346.2138726790449</v>
      </c>
      <c r="V500" s="173">
        <v>3684.2896551724143</v>
      </c>
      <c r="W500" s="188">
        <v>3684.2896551724143</v>
      </c>
      <c r="X500" s="188">
        <v>2338.0757824933694</v>
      </c>
      <c r="Y500" s="188">
        <f t="shared" si="102"/>
        <v>2338.0757824933694</v>
      </c>
      <c r="Z500" s="189">
        <v>0</v>
      </c>
      <c r="AA500" s="189">
        <v>0</v>
      </c>
      <c r="AB500" s="189">
        <v>0</v>
      </c>
      <c r="AC500" s="189">
        <v>0</v>
      </c>
      <c r="AD500" s="189">
        <v>0</v>
      </c>
      <c r="AE500" s="189">
        <v>0</v>
      </c>
      <c r="AF500" s="189">
        <v>0</v>
      </c>
      <c r="AG500" s="190">
        <v>0</v>
      </c>
      <c r="AH500" s="189">
        <v>0</v>
      </c>
      <c r="AI500" s="189">
        <v>0</v>
      </c>
      <c r="AJ500" s="189">
        <v>0</v>
      </c>
      <c r="AK500" s="189">
        <v>0</v>
      </c>
      <c r="AL500" s="189">
        <v>438.75</v>
      </c>
      <c r="AM500" s="190">
        <f>3165.76*AL500/I500</f>
        <v>3684.2896551724143</v>
      </c>
      <c r="AN500" s="189">
        <v>0</v>
      </c>
      <c r="AO500" s="189">
        <v>0</v>
      </c>
      <c r="AP500" s="190">
        <v>0</v>
      </c>
      <c r="AQ500" s="189">
        <v>0</v>
      </c>
      <c r="AR500" s="189">
        <v>0</v>
      </c>
      <c r="AS500" s="189">
        <v>0</v>
      </c>
    </row>
    <row r="501" spans="1:45" s="182" customFormat="1" ht="36" customHeight="1" x14ac:dyDescent="0.25">
      <c r="A501" s="182">
        <v>1</v>
      </c>
      <c r="B501" s="221">
        <f>SUBTOTAL(103,$A$16:A501)</f>
        <v>433</v>
      </c>
      <c r="C501" s="183" t="s">
        <v>1219</v>
      </c>
      <c r="D501" s="184">
        <v>1917</v>
      </c>
      <c r="E501" s="184"/>
      <c r="F501" s="185" t="s">
        <v>261</v>
      </c>
      <c r="G501" s="184">
        <v>2</v>
      </c>
      <c r="H501" s="184" t="s">
        <v>297</v>
      </c>
      <c r="I501" s="173">
        <v>319.3</v>
      </c>
      <c r="J501" s="173">
        <v>205.2</v>
      </c>
      <c r="K501" s="173">
        <v>152.19999999999999</v>
      </c>
      <c r="L501" s="186">
        <v>14</v>
      </c>
      <c r="M501" s="184" t="s">
        <v>259</v>
      </c>
      <c r="N501" s="184" t="s">
        <v>260</v>
      </c>
      <c r="O501" s="187" t="s">
        <v>262</v>
      </c>
      <c r="P501" s="173">
        <v>81322.009999999995</v>
      </c>
      <c r="Q501" s="173">
        <v>0</v>
      </c>
      <c r="R501" s="173">
        <v>0</v>
      </c>
      <c r="S501" s="173">
        <v>0</v>
      </c>
      <c r="T501" s="173">
        <v>81322.009999999995</v>
      </c>
      <c r="U501" s="173">
        <f t="shared" si="92"/>
        <v>254.68841215158156</v>
      </c>
      <c r="V501" s="173">
        <v>254.68841215158156</v>
      </c>
      <c r="W501" s="188">
        <v>254.68841215158156</v>
      </c>
      <c r="X501" s="188">
        <v>0</v>
      </c>
      <c r="Y501" s="188">
        <f t="shared" si="102"/>
        <v>0</v>
      </c>
      <c r="Z501" s="189">
        <v>0</v>
      </c>
      <c r="AA501" s="189">
        <v>0</v>
      </c>
      <c r="AB501" s="189">
        <v>0</v>
      </c>
      <c r="AC501" s="189">
        <v>0</v>
      </c>
      <c r="AD501" s="189">
        <v>0</v>
      </c>
      <c r="AE501" s="189">
        <v>0</v>
      </c>
      <c r="AF501" s="189">
        <v>0</v>
      </c>
      <c r="AG501" s="190">
        <v>0</v>
      </c>
      <c r="AH501" s="189">
        <v>0</v>
      </c>
      <c r="AI501" s="189">
        <v>0</v>
      </c>
      <c r="AJ501" s="189">
        <v>0</v>
      </c>
      <c r="AK501" s="189">
        <v>0</v>
      </c>
      <c r="AL501" s="189">
        <v>0</v>
      </c>
      <c r="AM501" s="190">
        <v>0</v>
      </c>
      <c r="AN501" s="189">
        <v>0</v>
      </c>
      <c r="AO501" s="189">
        <v>0</v>
      </c>
      <c r="AP501" s="190">
        <v>0</v>
      </c>
      <c r="AQ501" s="189">
        <v>0</v>
      </c>
      <c r="AR501" s="189">
        <v>0</v>
      </c>
      <c r="AS501" s="189">
        <v>0</v>
      </c>
    </row>
    <row r="502" spans="1:45" s="182" customFormat="1" ht="36" customHeight="1" x14ac:dyDescent="0.25">
      <c r="A502" s="182">
        <v>1</v>
      </c>
      <c r="B502" s="221">
        <f>SUBTOTAL(103,$A$16:A502)</f>
        <v>434</v>
      </c>
      <c r="C502" s="183" t="s">
        <v>1220</v>
      </c>
      <c r="D502" s="184">
        <v>1978</v>
      </c>
      <c r="E502" s="184"/>
      <c r="F502" s="185" t="s">
        <v>1297</v>
      </c>
      <c r="G502" s="184">
        <v>2</v>
      </c>
      <c r="H502" s="184" t="s">
        <v>301</v>
      </c>
      <c r="I502" s="173">
        <v>1125.2</v>
      </c>
      <c r="J502" s="173">
        <v>1125.2</v>
      </c>
      <c r="K502" s="173">
        <v>1125.2</v>
      </c>
      <c r="L502" s="186">
        <v>26</v>
      </c>
      <c r="M502" s="184" t="s">
        <v>259</v>
      </c>
      <c r="N502" s="184" t="s">
        <v>263</v>
      </c>
      <c r="O502" s="187" t="s">
        <v>1298</v>
      </c>
      <c r="P502" s="173">
        <v>3071424.4899999998</v>
      </c>
      <c r="Q502" s="173">
        <v>0</v>
      </c>
      <c r="R502" s="173">
        <v>0</v>
      </c>
      <c r="S502" s="173">
        <v>0</v>
      </c>
      <c r="T502" s="173">
        <v>3071424.4899999998</v>
      </c>
      <c r="U502" s="173">
        <f t="shared" si="92"/>
        <v>2729.6698275862068</v>
      </c>
      <c r="V502" s="173">
        <v>7324.1453679345905</v>
      </c>
      <c r="W502" s="188">
        <v>7324.1453679345905</v>
      </c>
      <c r="X502" s="188">
        <v>4594.4755403483832</v>
      </c>
      <c r="Y502" s="188">
        <f t="shared" si="102"/>
        <v>4594.4755403483832</v>
      </c>
      <c r="Z502" s="189">
        <v>0</v>
      </c>
      <c r="AA502" s="189">
        <v>0</v>
      </c>
      <c r="AB502" s="189">
        <v>0</v>
      </c>
      <c r="AC502" s="189">
        <v>0</v>
      </c>
      <c r="AD502" s="189">
        <v>0</v>
      </c>
      <c r="AE502" s="189">
        <v>0</v>
      </c>
      <c r="AF502" s="189">
        <v>0</v>
      </c>
      <c r="AG502" s="190">
        <v>0</v>
      </c>
      <c r="AH502" s="189">
        <v>924.2</v>
      </c>
      <c r="AI502" s="190">
        <f>8917.04*AH502/I502</f>
        <v>7324.1453679345905</v>
      </c>
      <c r="AJ502" s="189">
        <v>0</v>
      </c>
      <c r="AK502" s="189">
        <v>0</v>
      </c>
      <c r="AL502" s="189">
        <v>0</v>
      </c>
      <c r="AM502" s="190">
        <v>0</v>
      </c>
      <c r="AN502" s="189">
        <v>0</v>
      </c>
      <c r="AO502" s="189">
        <v>0</v>
      </c>
      <c r="AP502" s="190">
        <v>0</v>
      </c>
      <c r="AQ502" s="189">
        <v>0</v>
      </c>
      <c r="AR502" s="189">
        <v>0</v>
      </c>
      <c r="AS502" s="189">
        <v>0</v>
      </c>
    </row>
    <row r="503" spans="1:45" s="182" customFormat="1" ht="36" customHeight="1" x14ac:dyDescent="0.25">
      <c r="B503" s="183" t="s">
        <v>848</v>
      </c>
      <c r="C503" s="183"/>
      <c r="D503" s="184" t="s">
        <v>857</v>
      </c>
      <c r="E503" s="184" t="s">
        <v>857</v>
      </c>
      <c r="F503" s="184" t="s">
        <v>857</v>
      </c>
      <c r="G503" s="184" t="s">
        <v>857</v>
      </c>
      <c r="H503" s="184" t="s">
        <v>857</v>
      </c>
      <c r="I503" s="197">
        <f>I504</f>
        <v>1191.0999999999999</v>
      </c>
      <c r="J503" s="197">
        <f>J504</f>
        <v>714.7</v>
      </c>
      <c r="K503" s="197">
        <f>K504</f>
        <v>714.7</v>
      </c>
      <c r="L503" s="219">
        <f>L504</f>
        <v>26</v>
      </c>
      <c r="M503" s="184" t="s">
        <v>857</v>
      </c>
      <c r="N503" s="184" t="s">
        <v>857</v>
      </c>
      <c r="O503" s="187" t="s">
        <v>857</v>
      </c>
      <c r="P503" s="173">
        <v>2846268.34</v>
      </c>
      <c r="Q503" s="173">
        <v>0</v>
      </c>
      <c r="R503" s="173">
        <v>0</v>
      </c>
      <c r="S503" s="173">
        <v>0</v>
      </c>
      <c r="T503" s="173">
        <v>2846268.34</v>
      </c>
      <c r="U503" s="173">
        <f t="shared" si="92"/>
        <v>2389.6132482579128</v>
      </c>
      <c r="V503" s="173">
        <f>MAX(V504)</f>
        <v>4590.654796406684</v>
      </c>
      <c r="Z503" s="189"/>
      <c r="AA503" s="189"/>
      <c r="AB503" s="189"/>
      <c r="AC503" s="189"/>
      <c r="AD503" s="189"/>
      <c r="AE503" s="189"/>
      <c r="AF503" s="189"/>
      <c r="AG503" s="189"/>
      <c r="AH503" s="189"/>
      <c r="AI503" s="189"/>
      <c r="AJ503" s="189"/>
      <c r="AK503" s="189"/>
      <c r="AL503" s="189"/>
      <c r="AM503" s="189"/>
      <c r="AN503" s="189"/>
      <c r="AO503" s="189"/>
      <c r="AP503" s="189"/>
      <c r="AQ503" s="189"/>
      <c r="AR503" s="189"/>
      <c r="AS503" s="189"/>
    </row>
    <row r="504" spans="1:45" s="182" customFormat="1" ht="36" customHeight="1" x14ac:dyDescent="0.25">
      <c r="A504" s="182">
        <v>1</v>
      </c>
      <c r="B504" s="221">
        <f>SUBTOTAL(103,$A$16:A504)</f>
        <v>435</v>
      </c>
      <c r="C504" s="183" t="s">
        <v>90</v>
      </c>
      <c r="D504" s="184">
        <v>1967</v>
      </c>
      <c r="E504" s="184"/>
      <c r="F504" s="185" t="s">
        <v>261</v>
      </c>
      <c r="G504" s="184">
        <v>2</v>
      </c>
      <c r="H504" s="184" t="s">
        <v>296</v>
      </c>
      <c r="I504" s="173">
        <v>1191.0999999999999</v>
      </c>
      <c r="J504" s="173">
        <v>714.7</v>
      </c>
      <c r="K504" s="173">
        <v>714.7</v>
      </c>
      <c r="L504" s="186">
        <v>26</v>
      </c>
      <c r="M504" s="184" t="s">
        <v>259</v>
      </c>
      <c r="N504" s="184" t="s">
        <v>263</v>
      </c>
      <c r="O504" s="187" t="s">
        <v>274</v>
      </c>
      <c r="P504" s="173">
        <v>2846268.34</v>
      </c>
      <c r="Q504" s="173">
        <v>0</v>
      </c>
      <c r="R504" s="173">
        <v>0</v>
      </c>
      <c r="S504" s="173">
        <v>0</v>
      </c>
      <c r="T504" s="173">
        <v>2846268.34</v>
      </c>
      <c r="U504" s="173">
        <f t="shared" si="92"/>
        <v>2389.6132482579128</v>
      </c>
      <c r="V504" s="173">
        <v>4590.654796406684</v>
      </c>
      <c r="W504" s="188">
        <v>4590.654796406684</v>
      </c>
      <c r="X504" s="188">
        <v>2201.0415481487712</v>
      </c>
      <c r="Y504" s="188">
        <f>V504-U504</f>
        <v>2201.0415481487712</v>
      </c>
      <c r="Z504" s="189">
        <v>0</v>
      </c>
      <c r="AA504" s="189">
        <v>0</v>
      </c>
      <c r="AB504" s="189">
        <v>0</v>
      </c>
      <c r="AC504" s="189">
        <v>0</v>
      </c>
      <c r="AD504" s="189">
        <v>0</v>
      </c>
      <c r="AE504" s="189">
        <v>0</v>
      </c>
      <c r="AF504" s="189">
        <v>0</v>
      </c>
      <c r="AG504" s="190">
        <v>0</v>
      </c>
      <c r="AH504" s="189">
        <v>613.20000000000005</v>
      </c>
      <c r="AI504" s="190">
        <f>8917.04*AH504/I504</f>
        <v>4590.654796406684</v>
      </c>
      <c r="AJ504" s="189">
        <v>0</v>
      </c>
      <c r="AK504" s="189">
        <v>0</v>
      </c>
      <c r="AL504" s="189">
        <v>0</v>
      </c>
      <c r="AM504" s="190">
        <v>0</v>
      </c>
      <c r="AN504" s="189">
        <v>0</v>
      </c>
      <c r="AO504" s="189">
        <v>0</v>
      </c>
      <c r="AP504" s="190">
        <v>0</v>
      </c>
      <c r="AQ504" s="189">
        <v>0</v>
      </c>
      <c r="AR504" s="189">
        <v>0</v>
      </c>
      <c r="AS504" s="189">
        <v>0</v>
      </c>
    </row>
    <row r="505" spans="1:45" s="182" customFormat="1" ht="36" customHeight="1" x14ac:dyDescent="0.25">
      <c r="B505" s="183" t="s">
        <v>822</v>
      </c>
      <c r="C505" s="183"/>
      <c r="D505" s="184" t="s">
        <v>857</v>
      </c>
      <c r="E505" s="184" t="s">
        <v>857</v>
      </c>
      <c r="F505" s="184" t="s">
        <v>857</v>
      </c>
      <c r="G505" s="184" t="s">
        <v>857</v>
      </c>
      <c r="H505" s="184" t="s">
        <v>857</v>
      </c>
      <c r="I505" s="197">
        <f>SUM(I506:I507)</f>
        <v>1414.1</v>
      </c>
      <c r="J505" s="197">
        <f>SUM(J506:J507)</f>
        <v>1414.1</v>
      </c>
      <c r="K505" s="197">
        <f>SUM(K506:K507)</f>
        <v>1414.1</v>
      </c>
      <c r="L505" s="219">
        <f>SUM(L506:L507)</f>
        <v>84</v>
      </c>
      <c r="M505" s="184" t="s">
        <v>857</v>
      </c>
      <c r="N505" s="184" t="s">
        <v>857</v>
      </c>
      <c r="O505" s="187" t="s">
        <v>857</v>
      </c>
      <c r="P505" s="173">
        <v>2794020.73</v>
      </c>
      <c r="Q505" s="197">
        <v>0</v>
      </c>
      <c r="R505" s="197">
        <v>0</v>
      </c>
      <c r="S505" s="197">
        <v>0</v>
      </c>
      <c r="T505" s="197">
        <v>2794020.73</v>
      </c>
      <c r="U505" s="173">
        <f t="shared" si="92"/>
        <v>1975.829665511633</v>
      </c>
      <c r="V505" s="173">
        <f>MAX(V506:V507)</f>
        <v>7695.4307807365449</v>
      </c>
      <c r="Z505" s="189"/>
      <c r="AA505" s="189"/>
      <c r="AB505" s="189"/>
      <c r="AC505" s="189"/>
      <c r="AD505" s="189"/>
      <c r="AE505" s="189"/>
      <c r="AF505" s="189"/>
      <c r="AG505" s="189"/>
      <c r="AH505" s="189"/>
      <c r="AI505" s="189"/>
      <c r="AJ505" s="189"/>
      <c r="AK505" s="189"/>
      <c r="AL505" s="189"/>
      <c r="AM505" s="189"/>
      <c r="AN505" s="189"/>
      <c r="AO505" s="189"/>
      <c r="AP505" s="189"/>
      <c r="AQ505" s="189"/>
      <c r="AR505" s="189"/>
      <c r="AS505" s="189"/>
    </row>
    <row r="506" spans="1:45" s="182" customFormat="1" ht="36" customHeight="1" x14ac:dyDescent="0.25">
      <c r="A506" s="182">
        <v>1</v>
      </c>
      <c r="B506" s="221">
        <f>SUBTOTAL(103,$A$16:A506)</f>
        <v>436</v>
      </c>
      <c r="C506" s="183" t="s">
        <v>91</v>
      </c>
      <c r="D506" s="184">
        <v>1979</v>
      </c>
      <c r="E506" s="184"/>
      <c r="F506" s="185" t="s">
        <v>261</v>
      </c>
      <c r="G506" s="184">
        <v>2</v>
      </c>
      <c r="H506" s="184" t="s">
        <v>296</v>
      </c>
      <c r="I506" s="173">
        <v>706</v>
      </c>
      <c r="J506" s="173">
        <v>706</v>
      </c>
      <c r="K506" s="173">
        <v>706</v>
      </c>
      <c r="L506" s="186">
        <v>42</v>
      </c>
      <c r="M506" s="184" t="s">
        <v>259</v>
      </c>
      <c r="N506" s="184" t="s">
        <v>263</v>
      </c>
      <c r="O506" s="187" t="s">
        <v>960</v>
      </c>
      <c r="P506" s="173">
        <v>2718963.56</v>
      </c>
      <c r="Q506" s="173">
        <v>0</v>
      </c>
      <c r="R506" s="173">
        <v>0</v>
      </c>
      <c r="S506" s="173">
        <v>0</v>
      </c>
      <c r="T506" s="173">
        <v>2718963.56</v>
      </c>
      <c r="U506" s="173">
        <f t="shared" si="92"/>
        <v>3851.2231728045326</v>
      </c>
      <c r="V506" s="173">
        <v>7695.4307807365449</v>
      </c>
      <c r="W506" s="188">
        <v>7695.4307807365449</v>
      </c>
      <c r="X506" s="188">
        <v>3844.2076079320123</v>
      </c>
      <c r="Y506" s="188">
        <f t="shared" ref="Y506:Y507" si="103">V506-U506</f>
        <v>3844.2076079320123</v>
      </c>
      <c r="Z506" s="189">
        <v>0</v>
      </c>
      <c r="AA506" s="189">
        <v>0</v>
      </c>
      <c r="AB506" s="189">
        <v>0</v>
      </c>
      <c r="AC506" s="189">
        <v>0</v>
      </c>
      <c r="AD506" s="189">
        <v>0</v>
      </c>
      <c r="AE506" s="189">
        <v>0</v>
      </c>
      <c r="AF506" s="189">
        <v>0</v>
      </c>
      <c r="AG506" s="190">
        <v>0</v>
      </c>
      <c r="AH506" s="189">
        <v>609.28</v>
      </c>
      <c r="AI506" s="190">
        <f>8917.04*AH506/I506</f>
        <v>7695.4307807365449</v>
      </c>
      <c r="AJ506" s="189">
        <v>0</v>
      </c>
      <c r="AK506" s="189">
        <v>0</v>
      </c>
      <c r="AL506" s="189">
        <v>0</v>
      </c>
      <c r="AM506" s="190">
        <v>0</v>
      </c>
      <c r="AN506" s="189">
        <v>0</v>
      </c>
      <c r="AO506" s="189">
        <v>0</v>
      </c>
      <c r="AP506" s="190">
        <v>0</v>
      </c>
      <c r="AQ506" s="189">
        <v>0</v>
      </c>
      <c r="AR506" s="189">
        <v>0</v>
      </c>
      <c r="AS506" s="189">
        <v>0</v>
      </c>
    </row>
    <row r="507" spans="1:45" s="182" customFormat="1" ht="36" customHeight="1" x14ac:dyDescent="0.25">
      <c r="A507" s="182">
        <v>1</v>
      </c>
      <c r="B507" s="221">
        <f>SUBTOTAL(103,$A$16:A507)</f>
        <v>437</v>
      </c>
      <c r="C507" s="183" t="s">
        <v>96</v>
      </c>
      <c r="D507" s="184">
        <v>1969</v>
      </c>
      <c r="E507" s="184"/>
      <c r="F507" s="185" t="s">
        <v>261</v>
      </c>
      <c r="G507" s="184">
        <v>2</v>
      </c>
      <c r="H507" s="184" t="s">
        <v>296</v>
      </c>
      <c r="I507" s="173">
        <v>708.1</v>
      </c>
      <c r="J507" s="173">
        <v>708.1</v>
      </c>
      <c r="K507" s="173">
        <v>708.1</v>
      </c>
      <c r="L507" s="186">
        <v>42</v>
      </c>
      <c r="M507" s="184" t="s">
        <v>259</v>
      </c>
      <c r="N507" s="184" t="s">
        <v>263</v>
      </c>
      <c r="O507" s="187" t="s">
        <v>960</v>
      </c>
      <c r="P507" s="173">
        <v>75057.17</v>
      </c>
      <c r="Q507" s="173">
        <v>0</v>
      </c>
      <c r="R507" s="173">
        <v>0</v>
      </c>
      <c r="S507" s="173">
        <v>0</v>
      </c>
      <c r="T507" s="173">
        <v>75057.17</v>
      </c>
      <c r="U507" s="173">
        <f t="shared" si="92"/>
        <v>105.99798051122723</v>
      </c>
      <c r="V507" s="173">
        <v>105.99798051122723</v>
      </c>
      <c r="W507" s="188">
        <v>105.99798051122723</v>
      </c>
      <c r="X507" s="188">
        <v>0</v>
      </c>
      <c r="Y507" s="188">
        <f t="shared" si="103"/>
        <v>0</v>
      </c>
      <c r="Z507" s="189">
        <v>0</v>
      </c>
      <c r="AA507" s="189">
        <v>0</v>
      </c>
      <c r="AB507" s="189">
        <v>0</v>
      </c>
      <c r="AC507" s="189">
        <v>0</v>
      </c>
      <c r="AD507" s="189">
        <v>0</v>
      </c>
      <c r="AE507" s="189">
        <v>0</v>
      </c>
      <c r="AF507" s="189">
        <v>0</v>
      </c>
      <c r="AG507" s="190">
        <v>0</v>
      </c>
      <c r="AH507" s="189">
        <v>0</v>
      </c>
      <c r="AI507" s="189">
        <v>0</v>
      </c>
      <c r="AJ507" s="189">
        <v>0</v>
      </c>
      <c r="AK507" s="189">
        <v>0</v>
      </c>
      <c r="AL507" s="189">
        <v>0</v>
      </c>
      <c r="AM507" s="190">
        <v>0</v>
      </c>
      <c r="AN507" s="189">
        <v>0</v>
      </c>
      <c r="AO507" s="189">
        <v>0</v>
      </c>
      <c r="AP507" s="190">
        <v>0</v>
      </c>
      <c r="AQ507" s="189">
        <v>0</v>
      </c>
      <c r="AR507" s="189">
        <v>0</v>
      </c>
      <c r="AS507" s="189">
        <v>0</v>
      </c>
    </row>
    <row r="508" spans="1:45" s="182" customFormat="1" ht="36" customHeight="1" x14ac:dyDescent="0.25">
      <c r="B508" s="183" t="s">
        <v>823</v>
      </c>
      <c r="C508" s="183"/>
      <c r="D508" s="184" t="s">
        <v>857</v>
      </c>
      <c r="E508" s="184" t="s">
        <v>857</v>
      </c>
      <c r="F508" s="184" t="s">
        <v>857</v>
      </c>
      <c r="G508" s="184" t="s">
        <v>857</v>
      </c>
      <c r="H508" s="184" t="s">
        <v>857</v>
      </c>
      <c r="I508" s="197">
        <f>SUM(I509:I510)</f>
        <v>2762.9</v>
      </c>
      <c r="J508" s="197">
        <f>SUM(J509:J510)</f>
        <v>2645</v>
      </c>
      <c r="K508" s="197">
        <f>SUM(K509:K510)</f>
        <v>2645</v>
      </c>
      <c r="L508" s="219">
        <f>SUM(L509:L510)</f>
        <v>125</v>
      </c>
      <c r="M508" s="184" t="s">
        <v>857</v>
      </c>
      <c r="N508" s="184" t="s">
        <v>857</v>
      </c>
      <c r="O508" s="187" t="s">
        <v>857</v>
      </c>
      <c r="P508" s="197">
        <v>4868704.13</v>
      </c>
      <c r="Q508" s="197">
        <v>0</v>
      </c>
      <c r="R508" s="197">
        <v>0</v>
      </c>
      <c r="S508" s="197">
        <v>0</v>
      </c>
      <c r="T508" s="197">
        <v>4868704.13</v>
      </c>
      <c r="U508" s="173">
        <f t="shared" si="92"/>
        <v>1762.171678309023</v>
      </c>
      <c r="V508" s="173">
        <f>MAX(V509:V510)</f>
        <v>4830.4340610656554</v>
      </c>
      <c r="Z508" s="189"/>
      <c r="AA508" s="189"/>
      <c r="AB508" s="189"/>
      <c r="AC508" s="189"/>
      <c r="AD508" s="189"/>
      <c r="AE508" s="189"/>
      <c r="AF508" s="189"/>
      <c r="AG508" s="189"/>
      <c r="AH508" s="189"/>
      <c r="AI508" s="189"/>
      <c r="AJ508" s="189"/>
      <c r="AK508" s="189"/>
      <c r="AL508" s="189"/>
      <c r="AM508" s="189"/>
      <c r="AN508" s="189"/>
      <c r="AO508" s="189"/>
      <c r="AP508" s="189"/>
      <c r="AQ508" s="189"/>
      <c r="AR508" s="189"/>
      <c r="AS508" s="189"/>
    </row>
    <row r="509" spans="1:45" s="182" customFormat="1" ht="36" customHeight="1" x14ac:dyDescent="0.25">
      <c r="A509" s="182">
        <v>1</v>
      </c>
      <c r="B509" s="221">
        <f>SUBTOTAL(103,$A$16:A509)</f>
        <v>438</v>
      </c>
      <c r="C509" s="183" t="s">
        <v>92</v>
      </c>
      <c r="D509" s="184">
        <v>1980</v>
      </c>
      <c r="E509" s="184"/>
      <c r="F509" s="185" t="s">
        <v>261</v>
      </c>
      <c r="G509" s="184" t="s">
        <v>305</v>
      </c>
      <c r="H509" s="184" t="s">
        <v>305</v>
      </c>
      <c r="I509" s="173">
        <v>2004.4</v>
      </c>
      <c r="J509" s="173">
        <v>1886.5</v>
      </c>
      <c r="K509" s="173">
        <v>1886.5</v>
      </c>
      <c r="L509" s="186">
        <v>94</v>
      </c>
      <c r="M509" s="184" t="s">
        <v>259</v>
      </c>
      <c r="N509" s="184" t="s">
        <v>263</v>
      </c>
      <c r="O509" s="187" t="s">
        <v>273</v>
      </c>
      <c r="P509" s="173">
        <v>4831403.93</v>
      </c>
      <c r="Q509" s="173">
        <v>0</v>
      </c>
      <c r="R509" s="173">
        <v>0</v>
      </c>
      <c r="S509" s="173">
        <v>0</v>
      </c>
      <c r="T509" s="173">
        <v>4831403.93</v>
      </c>
      <c r="U509" s="173">
        <f t="shared" si="92"/>
        <v>2410.3990870085809</v>
      </c>
      <c r="V509" s="173">
        <v>4830.4340610656554</v>
      </c>
      <c r="W509" s="188">
        <v>4830.4340610656554</v>
      </c>
      <c r="X509" s="188">
        <v>2420.0349740570746</v>
      </c>
      <c r="Y509" s="188">
        <f t="shared" ref="Y509:Y510" si="104">V509-U509</f>
        <v>2420.0349740570746</v>
      </c>
      <c r="Z509" s="189">
        <v>0</v>
      </c>
      <c r="AA509" s="189">
        <v>0</v>
      </c>
      <c r="AB509" s="189">
        <v>0</v>
      </c>
      <c r="AC509" s="189">
        <v>0</v>
      </c>
      <c r="AD509" s="189">
        <v>0</v>
      </c>
      <c r="AE509" s="189">
        <v>0</v>
      </c>
      <c r="AF509" s="189">
        <v>0</v>
      </c>
      <c r="AG509" s="190">
        <v>0</v>
      </c>
      <c r="AH509" s="189">
        <v>1085.8</v>
      </c>
      <c r="AI509" s="190">
        <f>8917.04*AH509/I509</f>
        <v>4830.4340610656554</v>
      </c>
      <c r="AJ509" s="189">
        <v>0</v>
      </c>
      <c r="AK509" s="189">
        <v>0</v>
      </c>
      <c r="AL509" s="189">
        <v>0</v>
      </c>
      <c r="AM509" s="190">
        <v>0</v>
      </c>
      <c r="AN509" s="189">
        <v>0</v>
      </c>
      <c r="AO509" s="189">
        <v>0</v>
      </c>
      <c r="AP509" s="190">
        <v>0</v>
      </c>
      <c r="AQ509" s="189">
        <v>0</v>
      </c>
      <c r="AR509" s="189">
        <v>0</v>
      </c>
      <c r="AS509" s="189">
        <v>0</v>
      </c>
    </row>
    <row r="510" spans="1:45" s="182" customFormat="1" ht="36" customHeight="1" x14ac:dyDescent="0.25">
      <c r="A510" s="182">
        <v>1</v>
      </c>
      <c r="B510" s="221">
        <f>SUBTOTAL(103,$A$16:A510)</f>
        <v>439</v>
      </c>
      <c r="C510" s="183" t="s">
        <v>1557</v>
      </c>
      <c r="D510" s="184">
        <v>1974</v>
      </c>
      <c r="E510" s="184"/>
      <c r="F510" s="185" t="s">
        <v>1297</v>
      </c>
      <c r="G510" s="184">
        <v>2</v>
      </c>
      <c r="H510" s="184" t="s">
        <v>305</v>
      </c>
      <c r="I510" s="197">
        <v>758.5</v>
      </c>
      <c r="J510" s="197">
        <v>758.5</v>
      </c>
      <c r="K510" s="197">
        <v>758.5</v>
      </c>
      <c r="L510" s="186">
        <v>31</v>
      </c>
      <c r="M510" s="184" t="s">
        <v>259</v>
      </c>
      <c r="N510" s="184" t="s">
        <v>260</v>
      </c>
      <c r="O510" s="187" t="s">
        <v>262</v>
      </c>
      <c r="P510" s="173">
        <v>37300.199999999997</v>
      </c>
      <c r="Q510" s="173">
        <v>0</v>
      </c>
      <c r="R510" s="173">
        <v>0</v>
      </c>
      <c r="S510" s="173">
        <v>0</v>
      </c>
      <c r="T510" s="173">
        <v>37300.199999999997</v>
      </c>
      <c r="U510" s="173">
        <f t="shared" si="92"/>
        <v>49.176268951878704</v>
      </c>
      <c r="V510" s="173">
        <v>49.176268951878704</v>
      </c>
      <c r="W510" s="188">
        <v>49.176268951878704</v>
      </c>
      <c r="X510" s="188">
        <v>0</v>
      </c>
      <c r="Y510" s="188">
        <f t="shared" si="104"/>
        <v>0</v>
      </c>
      <c r="Z510" s="189">
        <v>0</v>
      </c>
      <c r="AA510" s="189">
        <v>0</v>
      </c>
      <c r="AB510" s="189">
        <v>0</v>
      </c>
      <c r="AC510" s="189">
        <v>0</v>
      </c>
      <c r="AD510" s="189">
        <v>0</v>
      </c>
      <c r="AE510" s="189">
        <v>0</v>
      </c>
      <c r="AF510" s="189">
        <v>0</v>
      </c>
      <c r="AG510" s="190">
        <v>0</v>
      </c>
      <c r="AH510" s="189">
        <v>0</v>
      </c>
      <c r="AI510" s="189">
        <v>0</v>
      </c>
      <c r="AJ510" s="189">
        <v>0</v>
      </c>
      <c r="AK510" s="189">
        <v>0</v>
      </c>
      <c r="AL510" s="189">
        <v>0</v>
      </c>
      <c r="AM510" s="190">
        <v>0</v>
      </c>
      <c r="AN510" s="189">
        <v>0</v>
      </c>
      <c r="AO510" s="189">
        <v>0</v>
      </c>
      <c r="AP510" s="190">
        <v>0</v>
      </c>
      <c r="AQ510" s="189">
        <v>0</v>
      </c>
      <c r="AR510" s="189">
        <v>0</v>
      </c>
      <c r="AS510" s="189">
        <v>0</v>
      </c>
    </row>
    <row r="511" spans="1:45" s="182" customFormat="1" ht="36" customHeight="1" x14ac:dyDescent="0.25">
      <c r="B511" s="183" t="s">
        <v>824</v>
      </c>
      <c r="C511" s="183"/>
      <c r="D511" s="184" t="s">
        <v>857</v>
      </c>
      <c r="E511" s="184" t="s">
        <v>857</v>
      </c>
      <c r="F511" s="184" t="s">
        <v>857</v>
      </c>
      <c r="G511" s="184" t="s">
        <v>857</v>
      </c>
      <c r="H511" s="184" t="s">
        <v>857</v>
      </c>
      <c r="I511" s="197">
        <f>I512</f>
        <v>702.7</v>
      </c>
      <c r="J511" s="197">
        <f>J512</f>
        <v>702.7</v>
      </c>
      <c r="K511" s="197">
        <f>K512</f>
        <v>702.7</v>
      </c>
      <c r="L511" s="219">
        <f>L512</f>
        <v>16</v>
      </c>
      <c r="M511" s="184" t="s">
        <v>857</v>
      </c>
      <c r="N511" s="184" t="s">
        <v>857</v>
      </c>
      <c r="O511" s="187" t="s">
        <v>857</v>
      </c>
      <c r="P511" s="173">
        <v>2570556.2200000002</v>
      </c>
      <c r="Q511" s="173">
        <v>0</v>
      </c>
      <c r="R511" s="173">
        <v>0</v>
      </c>
      <c r="S511" s="173">
        <v>0</v>
      </c>
      <c r="T511" s="173">
        <v>2570556.2200000002</v>
      </c>
      <c r="U511" s="173">
        <f t="shared" si="92"/>
        <v>3658.1133058204073</v>
      </c>
      <c r="V511" s="173">
        <f>MAX(V512)</f>
        <v>8815.522538778996</v>
      </c>
      <c r="Z511" s="189"/>
      <c r="AA511" s="189"/>
      <c r="AB511" s="189"/>
      <c r="AC511" s="189"/>
      <c r="AD511" s="189"/>
      <c r="AE511" s="189"/>
      <c r="AF511" s="189"/>
      <c r="AG511" s="189"/>
      <c r="AH511" s="189"/>
      <c r="AI511" s="189"/>
      <c r="AJ511" s="189"/>
      <c r="AK511" s="189"/>
      <c r="AL511" s="189"/>
      <c r="AM511" s="189"/>
      <c r="AN511" s="189"/>
      <c r="AO511" s="189"/>
      <c r="AP511" s="189"/>
      <c r="AQ511" s="189"/>
      <c r="AR511" s="189"/>
      <c r="AS511" s="189"/>
    </row>
    <row r="512" spans="1:45" s="182" customFormat="1" ht="36" customHeight="1" x14ac:dyDescent="0.25">
      <c r="A512" s="182">
        <v>1</v>
      </c>
      <c r="B512" s="221">
        <f>SUBTOTAL(103,$A$16:A512)</f>
        <v>440</v>
      </c>
      <c r="C512" s="183" t="s">
        <v>93</v>
      </c>
      <c r="D512" s="184">
        <v>1969</v>
      </c>
      <c r="E512" s="184"/>
      <c r="F512" s="185" t="s">
        <v>261</v>
      </c>
      <c r="G512" s="184">
        <v>2</v>
      </c>
      <c r="H512" s="184" t="s">
        <v>296</v>
      </c>
      <c r="I512" s="173">
        <v>702.7</v>
      </c>
      <c r="J512" s="173">
        <v>702.7</v>
      </c>
      <c r="K512" s="173">
        <v>702.7</v>
      </c>
      <c r="L512" s="186">
        <v>16</v>
      </c>
      <c r="M512" s="184" t="s">
        <v>259</v>
      </c>
      <c r="N512" s="184" t="s">
        <v>263</v>
      </c>
      <c r="O512" s="187" t="s">
        <v>275</v>
      </c>
      <c r="P512" s="173">
        <v>2570556.2200000002</v>
      </c>
      <c r="Q512" s="173">
        <v>0</v>
      </c>
      <c r="R512" s="173">
        <v>0</v>
      </c>
      <c r="S512" s="173">
        <v>0</v>
      </c>
      <c r="T512" s="173">
        <v>2570556.2200000002</v>
      </c>
      <c r="U512" s="173">
        <f t="shared" si="92"/>
        <v>3658.1133058204073</v>
      </c>
      <c r="V512" s="173">
        <v>8815.522538778996</v>
      </c>
      <c r="W512" s="188">
        <v>8815.522538778996</v>
      </c>
      <c r="X512" s="188">
        <v>5157.4092329585892</v>
      </c>
      <c r="Y512" s="188">
        <f>V512-U512</f>
        <v>5157.4092329585892</v>
      </c>
      <c r="Z512" s="189">
        <v>0</v>
      </c>
      <c r="AA512" s="189">
        <v>0</v>
      </c>
      <c r="AB512" s="189">
        <v>0</v>
      </c>
      <c r="AC512" s="189">
        <v>0</v>
      </c>
      <c r="AD512" s="189">
        <v>0</v>
      </c>
      <c r="AE512" s="189">
        <v>0</v>
      </c>
      <c r="AF512" s="189">
        <v>0</v>
      </c>
      <c r="AG512" s="190">
        <v>0</v>
      </c>
      <c r="AH512" s="189">
        <v>694.7</v>
      </c>
      <c r="AI512" s="190">
        <f>8917.04*AH512/I512</f>
        <v>8815.522538778996</v>
      </c>
      <c r="AJ512" s="189">
        <v>0</v>
      </c>
      <c r="AK512" s="189">
        <v>0</v>
      </c>
      <c r="AL512" s="189">
        <v>0</v>
      </c>
      <c r="AM512" s="190">
        <v>0</v>
      </c>
      <c r="AN512" s="189">
        <v>0</v>
      </c>
      <c r="AO512" s="189">
        <v>0</v>
      </c>
      <c r="AP512" s="190">
        <v>0</v>
      </c>
      <c r="AQ512" s="189">
        <v>0</v>
      </c>
      <c r="AR512" s="189">
        <v>0</v>
      </c>
      <c r="AS512" s="189">
        <v>0</v>
      </c>
    </row>
    <row r="513" spans="1:45" s="182" customFormat="1" ht="36" customHeight="1" x14ac:dyDescent="0.25">
      <c r="B513" s="183" t="s">
        <v>1221</v>
      </c>
      <c r="C513" s="183"/>
      <c r="D513" s="184" t="s">
        <v>857</v>
      </c>
      <c r="E513" s="184" t="s">
        <v>857</v>
      </c>
      <c r="F513" s="184" t="s">
        <v>857</v>
      </c>
      <c r="G513" s="184" t="s">
        <v>857</v>
      </c>
      <c r="H513" s="184" t="s">
        <v>857</v>
      </c>
      <c r="I513" s="197">
        <f>SUM(I514:I515)</f>
        <v>1625.9</v>
      </c>
      <c r="J513" s="197">
        <f>SUM(J514:J515)</f>
        <v>1564.5</v>
      </c>
      <c r="K513" s="197">
        <f>SUM(K514:K515)</f>
        <v>1564.5</v>
      </c>
      <c r="L513" s="219">
        <f>SUM(L514:L515)</f>
        <v>63</v>
      </c>
      <c r="M513" s="184" t="s">
        <v>857</v>
      </c>
      <c r="N513" s="184" t="s">
        <v>857</v>
      </c>
      <c r="O513" s="187" t="s">
        <v>857</v>
      </c>
      <c r="P513" s="173">
        <v>1181101.6800000002</v>
      </c>
      <c r="Q513" s="197">
        <v>0</v>
      </c>
      <c r="R513" s="197">
        <v>0</v>
      </c>
      <c r="S513" s="197">
        <v>0</v>
      </c>
      <c r="T513" s="197">
        <v>1181101.6800000002</v>
      </c>
      <c r="U513" s="173">
        <f t="shared" si="92"/>
        <v>726.42947290731297</v>
      </c>
      <c r="V513" s="173">
        <f>MAX(V514:V515)</f>
        <v>4255.1000000000004</v>
      </c>
      <c r="Z513" s="189"/>
      <c r="AA513" s="189"/>
      <c r="AB513" s="189"/>
      <c r="AC513" s="189"/>
      <c r="AD513" s="189"/>
      <c r="AE513" s="189"/>
      <c r="AF513" s="189"/>
      <c r="AG513" s="189"/>
      <c r="AH513" s="189"/>
      <c r="AI513" s="189"/>
      <c r="AJ513" s="189"/>
      <c r="AK513" s="189"/>
      <c r="AL513" s="189"/>
      <c r="AM513" s="189"/>
      <c r="AN513" s="189"/>
      <c r="AO513" s="189"/>
      <c r="AP513" s="189"/>
      <c r="AQ513" s="189"/>
      <c r="AR513" s="189"/>
      <c r="AS513" s="189"/>
    </row>
    <row r="514" spans="1:45" s="182" customFormat="1" ht="36" customHeight="1" x14ac:dyDescent="0.25">
      <c r="A514" s="182">
        <v>1</v>
      </c>
      <c r="B514" s="221">
        <f>SUBTOTAL(103,$A$16:A514)</f>
        <v>441</v>
      </c>
      <c r="C514" s="183" t="s">
        <v>1222</v>
      </c>
      <c r="D514" s="184">
        <v>1981</v>
      </c>
      <c r="E514" s="184"/>
      <c r="F514" s="185" t="s">
        <v>329</v>
      </c>
      <c r="G514" s="184">
        <v>2</v>
      </c>
      <c r="H514" s="184" t="s">
        <v>305</v>
      </c>
      <c r="I514" s="173">
        <v>837.6</v>
      </c>
      <c r="J514" s="173">
        <v>837.6</v>
      </c>
      <c r="K514" s="173">
        <v>837.6</v>
      </c>
      <c r="L514" s="186">
        <v>47</v>
      </c>
      <c r="M514" s="184" t="s">
        <v>259</v>
      </c>
      <c r="N514" s="184" t="s">
        <v>263</v>
      </c>
      <c r="O514" s="187" t="s">
        <v>1253</v>
      </c>
      <c r="P514" s="173">
        <v>1104118.9700000002</v>
      </c>
      <c r="Q514" s="173">
        <v>0</v>
      </c>
      <c r="R514" s="173">
        <v>0</v>
      </c>
      <c r="S514" s="173">
        <v>0</v>
      </c>
      <c r="T514" s="173">
        <v>1104118.9700000002</v>
      </c>
      <c r="U514" s="173">
        <f t="shared" si="92"/>
        <v>1318.193612702961</v>
      </c>
      <c r="V514" s="173">
        <v>4255.1000000000004</v>
      </c>
      <c r="W514" s="188">
        <v>4255.1000000000004</v>
      </c>
      <c r="X514" s="188">
        <v>2936.9063872970391</v>
      </c>
      <c r="Y514" s="188">
        <f t="shared" ref="Y514:Y515" si="105">V514-U514</f>
        <v>2936.9063872970391</v>
      </c>
      <c r="Z514" s="189">
        <v>0</v>
      </c>
      <c r="AA514" s="189">
        <v>0</v>
      </c>
      <c r="AB514" s="189">
        <v>3259.66</v>
      </c>
      <c r="AC514" s="189">
        <v>184.98</v>
      </c>
      <c r="AD514" s="189">
        <v>810.46</v>
      </c>
      <c r="AE514" s="189">
        <v>0</v>
      </c>
      <c r="AF514" s="189">
        <v>0</v>
      </c>
      <c r="AG514" s="190">
        <v>0</v>
      </c>
      <c r="AH514" s="189">
        <v>0</v>
      </c>
      <c r="AI514" s="189">
        <v>0</v>
      </c>
      <c r="AJ514" s="189">
        <v>0</v>
      </c>
      <c r="AK514" s="189">
        <v>0</v>
      </c>
      <c r="AL514" s="189">
        <v>0</v>
      </c>
      <c r="AM514" s="190">
        <v>0</v>
      </c>
      <c r="AN514" s="189">
        <v>0</v>
      </c>
      <c r="AO514" s="189">
        <v>0</v>
      </c>
      <c r="AP514" s="190">
        <v>0</v>
      </c>
      <c r="AQ514" s="189">
        <v>0</v>
      </c>
      <c r="AR514" s="189">
        <v>0</v>
      </c>
      <c r="AS514" s="189">
        <v>0</v>
      </c>
    </row>
    <row r="515" spans="1:45" s="182" customFormat="1" ht="36" customHeight="1" x14ac:dyDescent="0.25">
      <c r="A515" s="182">
        <v>1</v>
      </c>
      <c r="B515" s="221">
        <f>SUBTOTAL(103,$A$16:A515)</f>
        <v>442</v>
      </c>
      <c r="C515" s="183" t="s">
        <v>97</v>
      </c>
      <c r="D515" s="184">
        <v>1972</v>
      </c>
      <c r="E515" s="184"/>
      <c r="F515" s="185" t="s">
        <v>261</v>
      </c>
      <c r="G515" s="184">
        <v>2</v>
      </c>
      <c r="H515" s="184" t="s">
        <v>296</v>
      </c>
      <c r="I515" s="173">
        <v>788.3</v>
      </c>
      <c r="J515" s="173">
        <v>726.9</v>
      </c>
      <c r="K515" s="173">
        <v>726.9</v>
      </c>
      <c r="L515" s="186">
        <v>16</v>
      </c>
      <c r="M515" s="184" t="s">
        <v>259</v>
      </c>
      <c r="N515" s="184" t="s">
        <v>276</v>
      </c>
      <c r="O515" s="187" t="s">
        <v>262</v>
      </c>
      <c r="P515" s="173">
        <v>76982.710000000006</v>
      </c>
      <c r="Q515" s="173">
        <v>0</v>
      </c>
      <c r="R515" s="173">
        <v>0</v>
      </c>
      <c r="S515" s="173">
        <v>0</v>
      </c>
      <c r="T515" s="173">
        <v>76982.710000000006</v>
      </c>
      <c r="U515" s="173">
        <f t="shared" si="92"/>
        <v>97.656615501712565</v>
      </c>
      <c r="V515" s="173">
        <v>97.656615501712565</v>
      </c>
      <c r="W515" s="188">
        <v>97.656615501712565</v>
      </c>
      <c r="X515" s="188">
        <v>0</v>
      </c>
      <c r="Y515" s="188">
        <f t="shared" si="105"/>
        <v>0</v>
      </c>
      <c r="Z515" s="189">
        <v>0</v>
      </c>
      <c r="AA515" s="189">
        <v>0</v>
      </c>
      <c r="AB515" s="189">
        <v>0</v>
      </c>
      <c r="AC515" s="189">
        <v>0</v>
      </c>
      <c r="AD515" s="189">
        <v>0</v>
      </c>
      <c r="AE515" s="189">
        <v>0</v>
      </c>
      <c r="AF515" s="189">
        <v>0</v>
      </c>
      <c r="AG515" s="190">
        <v>0</v>
      </c>
      <c r="AH515" s="189">
        <v>0</v>
      </c>
      <c r="AI515" s="189">
        <v>0</v>
      </c>
      <c r="AJ515" s="189">
        <v>0</v>
      </c>
      <c r="AK515" s="189">
        <v>0</v>
      </c>
      <c r="AL515" s="189">
        <v>0</v>
      </c>
      <c r="AM515" s="190">
        <v>0</v>
      </c>
      <c r="AN515" s="189">
        <v>0</v>
      </c>
      <c r="AO515" s="189">
        <v>0</v>
      </c>
      <c r="AP515" s="190">
        <v>0</v>
      </c>
      <c r="AQ515" s="189">
        <v>0</v>
      </c>
      <c r="AR515" s="189">
        <v>0</v>
      </c>
      <c r="AS515" s="189">
        <v>0</v>
      </c>
    </row>
    <row r="516" spans="1:45" s="182" customFormat="1" ht="36" customHeight="1" x14ac:dyDescent="0.25">
      <c r="B516" s="183" t="s">
        <v>825</v>
      </c>
      <c r="C516" s="222"/>
      <c r="D516" s="184" t="s">
        <v>857</v>
      </c>
      <c r="E516" s="184" t="s">
        <v>857</v>
      </c>
      <c r="F516" s="184" t="s">
        <v>857</v>
      </c>
      <c r="G516" s="184" t="s">
        <v>857</v>
      </c>
      <c r="H516" s="184" t="s">
        <v>857</v>
      </c>
      <c r="I516" s="197">
        <f>SUM(I517:I521)</f>
        <v>2462.8000000000002</v>
      </c>
      <c r="J516" s="197">
        <f>SUM(J517:J521)</f>
        <v>2411.3999999999996</v>
      </c>
      <c r="K516" s="197">
        <f>SUM(K517:K521)</f>
        <v>2411.3999999999996</v>
      </c>
      <c r="L516" s="219">
        <f>SUM(L517:L521)</f>
        <v>120</v>
      </c>
      <c r="M516" s="184" t="s">
        <v>857</v>
      </c>
      <c r="N516" s="184" t="s">
        <v>857</v>
      </c>
      <c r="O516" s="187" t="s">
        <v>857</v>
      </c>
      <c r="P516" s="173">
        <v>5058199.54</v>
      </c>
      <c r="Q516" s="173">
        <v>0</v>
      </c>
      <c r="R516" s="173">
        <v>0</v>
      </c>
      <c r="S516" s="173">
        <v>0</v>
      </c>
      <c r="T516" s="173">
        <v>5058199.54</v>
      </c>
      <c r="U516" s="173">
        <f t="shared" si="92"/>
        <v>2053.8409696280655</v>
      </c>
      <c r="V516" s="173">
        <f>MAX(V517:V521)</f>
        <v>8993.6293266147513</v>
      </c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</row>
    <row r="517" spans="1:45" s="182" customFormat="1" ht="36" customHeight="1" x14ac:dyDescent="0.25">
      <c r="A517" s="182">
        <v>1</v>
      </c>
      <c r="B517" s="221">
        <f>SUBTOTAL(103,$A$16:A517)</f>
        <v>443</v>
      </c>
      <c r="C517" s="183" t="s">
        <v>181</v>
      </c>
      <c r="D517" s="184" t="s">
        <v>295</v>
      </c>
      <c r="E517" s="184"/>
      <c r="F517" s="185" t="s">
        <v>261</v>
      </c>
      <c r="G517" s="184" t="s">
        <v>296</v>
      </c>
      <c r="H517" s="184" t="s">
        <v>297</v>
      </c>
      <c r="I517" s="173">
        <v>259.5</v>
      </c>
      <c r="J517" s="173">
        <v>250.8</v>
      </c>
      <c r="K517" s="173">
        <v>250.8</v>
      </c>
      <c r="L517" s="186">
        <v>16</v>
      </c>
      <c r="M517" s="184" t="s">
        <v>259</v>
      </c>
      <c r="N517" s="184" t="s">
        <v>263</v>
      </c>
      <c r="O517" s="187" t="s">
        <v>961</v>
      </c>
      <c r="P517" s="173">
        <v>1255071.44</v>
      </c>
      <c r="Q517" s="173">
        <v>0</v>
      </c>
      <c r="R517" s="173">
        <v>0</v>
      </c>
      <c r="S517" s="173">
        <v>0</v>
      </c>
      <c r="T517" s="173">
        <v>1255071.44</v>
      </c>
      <c r="U517" s="173">
        <f t="shared" si="92"/>
        <v>4836.4988053949901</v>
      </c>
      <c r="V517" s="173">
        <v>5927.5121387283243</v>
      </c>
      <c r="W517" s="188">
        <v>5927.5121387283243</v>
      </c>
      <c r="X517" s="188">
        <v>1091.0133333333342</v>
      </c>
      <c r="Y517" s="188">
        <f t="shared" ref="Y517:Y521" si="106">V517-U517</f>
        <v>1091.0133333333342</v>
      </c>
      <c r="Z517" s="189">
        <v>0</v>
      </c>
      <c r="AA517" s="189">
        <v>0</v>
      </c>
      <c r="AB517" s="189">
        <v>0</v>
      </c>
      <c r="AC517" s="189">
        <v>0</v>
      </c>
      <c r="AD517" s="189">
        <v>0</v>
      </c>
      <c r="AE517" s="189">
        <v>0</v>
      </c>
      <c r="AF517" s="189">
        <v>0</v>
      </c>
      <c r="AG517" s="190">
        <v>0</v>
      </c>
      <c r="AH517" s="189">
        <v>172.5</v>
      </c>
      <c r="AI517" s="190">
        <f>8917.04*AH517/I517</f>
        <v>5927.5121387283243</v>
      </c>
      <c r="AJ517" s="189">
        <v>0</v>
      </c>
      <c r="AK517" s="189">
        <v>0</v>
      </c>
      <c r="AL517" s="189">
        <v>0</v>
      </c>
      <c r="AM517" s="190">
        <v>0</v>
      </c>
      <c r="AN517" s="189">
        <v>0</v>
      </c>
      <c r="AO517" s="189">
        <v>0</v>
      </c>
      <c r="AP517" s="190">
        <v>0</v>
      </c>
      <c r="AQ517" s="189">
        <v>0</v>
      </c>
      <c r="AR517" s="189">
        <v>0</v>
      </c>
      <c r="AS517" s="189">
        <v>0</v>
      </c>
    </row>
    <row r="518" spans="1:45" s="182" customFormat="1" ht="36" customHeight="1" x14ac:dyDescent="0.25">
      <c r="A518" s="182">
        <v>1</v>
      </c>
      <c r="B518" s="221">
        <f>SUBTOTAL(103,$A$16:A518)</f>
        <v>444</v>
      </c>
      <c r="C518" s="183" t="s">
        <v>180</v>
      </c>
      <c r="D518" s="184" t="s">
        <v>295</v>
      </c>
      <c r="E518" s="184"/>
      <c r="F518" s="185" t="s">
        <v>261</v>
      </c>
      <c r="G518" s="184" t="s">
        <v>296</v>
      </c>
      <c r="H518" s="184" t="s">
        <v>297</v>
      </c>
      <c r="I518" s="173">
        <v>365</v>
      </c>
      <c r="J518" s="173">
        <v>328</v>
      </c>
      <c r="K518" s="173">
        <v>328</v>
      </c>
      <c r="L518" s="186">
        <v>21</v>
      </c>
      <c r="M518" s="184" t="s">
        <v>259</v>
      </c>
      <c r="N518" s="184" t="s">
        <v>260</v>
      </c>
      <c r="O518" s="187" t="s">
        <v>262</v>
      </c>
      <c r="P518" s="173">
        <v>68497.22</v>
      </c>
      <c r="Q518" s="173">
        <v>0</v>
      </c>
      <c r="R518" s="173">
        <v>0</v>
      </c>
      <c r="S518" s="173">
        <v>0</v>
      </c>
      <c r="T518" s="173">
        <v>68497.22</v>
      </c>
      <c r="U518" s="173">
        <f t="shared" si="92"/>
        <v>187.66361643835617</v>
      </c>
      <c r="V518" s="173">
        <v>187.66361643835617</v>
      </c>
      <c r="W518" s="188">
        <v>187.66361643835617</v>
      </c>
      <c r="X518" s="188">
        <v>0</v>
      </c>
      <c r="Y518" s="188">
        <f t="shared" si="106"/>
        <v>0</v>
      </c>
      <c r="Z518" s="189">
        <v>0</v>
      </c>
      <c r="AA518" s="189">
        <v>0</v>
      </c>
      <c r="AB518" s="189">
        <v>0</v>
      </c>
      <c r="AC518" s="189">
        <v>0</v>
      </c>
      <c r="AD518" s="189">
        <v>0</v>
      </c>
      <c r="AE518" s="189">
        <v>0</v>
      </c>
      <c r="AF518" s="189">
        <v>0</v>
      </c>
      <c r="AG518" s="190">
        <v>0</v>
      </c>
      <c r="AH518" s="189">
        <v>0</v>
      </c>
      <c r="AI518" s="189">
        <v>0</v>
      </c>
      <c r="AJ518" s="189">
        <v>0</v>
      </c>
      <c r="AK518" s="189">
        <v>0</v>
      </c>
      <c r="AL518" s="189">
        <v>0</v>
      </c>
      <c r="AM518" s="190">
        <v>0</v>
      </c>
      <c r="AN518" s="189">
        <v>0</v>
      </c>
      <c r="AO518" s="189">
        <v>0</v>
      </c>
      <c r="AP518" s="190">
        <v>0</v>
      </c>
      <c r="AQ518" s="189">
        <v>0</v>
      </c>
      <c r="AR518" s="189">
        <v>0</v>
      </c>
      <c r="AS518" s="189">
        <v>0</v>
      </c>
    </row>
    <row r="519" spans="1:45" s="182" customFormat="1" ht="36" customHeight="1" x14ac:dyDescent="0.25">
      <c r="A519" s="182">
        <v>1</v>
      </c>
      <c r="B519" s="221">
        <f>SUBTOTAL(103,$A$16:A519)</f>
        <v>445</v>
      </c>
      <c r="C519" s="183" t="s">
        <v>1223</v>
      </c>
      <c r="D519" s="184">
        <v>1917</v>
      </c>
      <c r="E519" s="184"/>
      <c r="F519" s="185" t="s">
        <v>261</v>
      </c>
      <c r="G519" s="184">
        <v>2</v>
      </c>
      <c r="H519" s="184" t="s">
        <v>297</v>
      </c>
      <c r="I519" s="173">
        <v>436.6</v>
      </c>
      <c r="J519" s="173">
        <v>436.6</v>
      </c>
      <c r="K519" s="173">
        <v>436.6</v>
      </c>
      <c r="L519" s="186">
        <v>21</v>
      </c>
      <c r="M519" s="184" t="s">
        <v>259</v>
      </c>
      <c r="N519" s="184" t="s">
        <v>263</v>
      </c>
      <c r="O519" s="187" t="s">
        <v>1264</v>
      </c>
      <c r="P519" s="173">
        <v>1767372.2100000002</v>
      </c>
      <c r="Q519" s="173">
        <v>0</v>
      </c>
      <c r="R519" s="173">
        <v>0</v>
      </c>
      <c r="S519" s="173">
        <v>0</v>
      </c>
      <c r="T519" s="173">
        <v>1767372.2100000002</v>
      </c>
      <c r="U519" s="173">
        <f t="shared" si="92"/>
        <v>4048.0352954649566</v>
      </c>
      <c r="V519" s="173">
        <v>8993.6293266147513</v>
      </c>
      <c r="W519" s="188">
        <v>8993.6293266147513</v>
      </c>
      <c r="X519" s="188">
        <v>4945.5940311497943</v>
      </c>
      <c r="Y519" s="188">
        <f t="shared" si="106"/>
        <v>4945.5940311497943</v>
      </c>
      <c r="Z519" s="189">
        <v>0</v>
      </c>
      <c r="AA519" s="189">
        <v>0</v>
      </c>
      <c r="AB519" s="189">
        <v>0</v>
      </c>
      <c r="AC519" s="189">
        <v>0</v>
      </c>
      <c r="AD519" s="189">
        <v>0</v>
      </c>
      <c r="AE519" s="189">
        <v>0</v>
      </c>
      <c r="AF519" s="189">
        <v>0</v>
      </c>
      <c r="AG519" s="190">
        <v>0</v>
      </c>
      <c r="AH519" s="189">
        <v>440.35</v>
      </c>
      <c r="AI519" s="190">
        <f t="shared" ref="AI519:AI520" si="107">8917.04*AH519/I519</f>
        <v>8993.6293266147513</v>
      </c>
      <c r="AJ519" s="189">
        <v>0</v>
      </c>
      <c r="AK519" s="189">
        <v>0</v>
      </c>
      <c r="AL519" s="189">
        <v>0</v>
      </c>
      <c r="AM519" s="190">
        <v>0</v>
      </c>
      <c r="AN519" s="189">
        <v>0</v>
      </c>
      <c r="AO519" s="189">
        <v>0</v>
      </c>
      <c r="AP519" s="190">
        <v>0</v>
      </c>
      <c r="AQ519" s="189">
        <v>0</v>
      </c>
      <c r="AR519" s="189">
        <v>0</v>
      </c>
      <c r="AS519" s="189">
        <v>0</v>
      </c>
    </row>
    <row r="520" spans="1:45" s="182" customFormat="1" ht="36" customHeight="1" x14ac:dyDescent="0.25">
      <c r="A520" s="182">
        <v>1</v>
      </c>
      <c r="B520" s="221">
        <f>SUBTOTAL(103,$A$16:A520)</f>
        <v>446</v>
      </c>
      <c r="C520" s="183" t="s">
        <v>1224</v>
      </c>
      <c r="D520" s="184">
        <v>1917</v>
      </c>
      <c r="E520" s="184"/>
      <c r="F520" s="185" t="s">
        <v>261</v>
      </c>
      <c r="G520" s="184">
        <v>2</v>
      </c>
      <c r="H520" s="184" t="s">
        <v>297</v>
      </c>
      <c r="I520" s="173">
        <v>476.7</v>
      </c>
      <c r="J520" s="173">
        <v>476.7</v>
      </c>
      <c r="K520" s="173">
        <v>476.7</v>
      </c>
      <c r="L520" s="186">
        <v>28</v>
      </c>
      <c r="M520" s="184" t="s">
        <v>259</v>
      </c>
      <c r="N520" s="184" t="s">
        <v>263</v>
      </c>
      <c r="O520" s="187" t="s">
        <v>1302</v>
      </c>
      <c r="P520" s="173">
        <v>1327119.4200000002</v>
      </c>
      <c r="Q520" s="173">
        <v>0</v>
      </c>
      <c r="R520" s="173">
        <v>0</v>
      </c>
      <c r="S520" s="173">
        <v>0</v>
      </c>
      <c r="T520" s="173">
        <v>1327119.4200000002</v>
      </c>
      <c r="U520" s="173">
        <f t="shared" si="92"/>
        <v>2783.9719320327254</v>
      </c>
      <c r="V520" s="173">
        <v>7631.9536815607307</v>
      </c>
      <c r="W520" s="188">
        <v>7631.9536815607307</v>
      </c>
      <c r="X520" s="188">
        <v>4847.9817495280058</v>
      </c>
      <c r="Y520" s="188">
        <f t="shared" si="106"/>
        <v>4847.9817495280058</v>
      </c>
      <c r="Z520" s="189">
        <v>0</v>
      </c>
      <c r="AA520" s="189">
        <v>0</v>
      </c>
      <c r="AB520" s="189">
        <v>0</v>
      </c>
      <c r="AC520" s="189">
        <v>0</v>
      </c>
      <c r="AD520" s="189">
        <v>0</v>
      </c>
      <c r="AE520" s="189">
        <v>0</v>
      </c>
      <c r="AF520" s="189">
        <v>0</v>
      </c>
      <c r="AG520" s="190">
        <v>0</v>
      </c>
      <c r="AH520" s="189">
        <v>408</v>
      </c>
      <c r="AI520" s="190">
        <f t="shared" si="107"/>
        <v>7631.9536815607307</v>
      </c>
      <c r="AJ520" s="189">
        <v>0</v>
      </c>
      <c r="AK520" s="189">
        <v>0</v>
      </c>
      <c r="AL520" s="189">
        <v>0</v>
      </c>
      <c r="AM520" s="190">
        <v>0</v>
      </c>
      <c r="AN520" s="189">
        <v>0</v>
      </c>
      <c r="AO520" s="189">
        <v>0</v>
      </c>
      <c r="AP520" s="190">
        <v>0</v>
      </c>
      <c r="AQ520" s="189">
        <v>0</v>
      </c>
      <c r="AR520" s="189">
        <v>0</v>
      </c>
      <c r="AS520" s="189">
        <v>0</v>
      </c>
    </row>
    <row r="521" spans="1:45" s="182" customFormat="1" ht="36" customHeight="1" x14ac:dyDescent="0.25">
      <c r="A521" s="182">
        <v>1</v>
      </c>
      <c r="B521" s="221">
        <f>SUBTOTAL(103,$A$16:A521)</f>
        <v>447</v>
      </c>
      <c r="C521" s="183" t="s">
        <v>1225</v>
      </c>
      <c r="D521" s="184">
        <v>1967</v>
      </c>
      <c r="E521" s="184">
        <v>2014</v>
      </c>
      <c r="F521" s="185" t="s">
        <v>261</v>
      </c>
      <c r="G521" s="184">
        <v>2</v>
      </c>
      <c r="H521" s="184" t="s">
        <v>301</v>
      </c>
      <c r="I521" s="173">
        <v>925</v>
      </c>
      <c r="J521" s="173">
        <v>919.3</v>
      </c>
      <c r="K521" s="173">
        <v>919.3</v>
      </c>
      <c r="L521" s="186">
        <v>34</v>
      </c>
      <c r="M521" s="184" t="s">
        <v>259</v>
      </c>
      <c r="N521" s="184" t="s">
        <v>263</v>
      </c>
      <c r="O521" s="187" t="s">
        <v>1303</v>
      </c>
      <c r="P521" s="173">
        <v>640139.25</v>
      </c>
      <c r="Q521" s="173">
        <v>0</v>
      </c>
      <c r="R521" s="173">
        <v>0</v>
      </c>
      <c r="S521" s="173">
        <v>0</v>
      </c>
      <c r="T521" s="173">
        <v>640139.25</v>
      </c>
      <c r="U521" s="173">
        <f t="shared" si="92"/>
        <v>692.04243243243241</v>
      </c>
      <c r="V521" s="173">
        <v>810.46</v>
      </c>
      <c r="W521" s="188">
        <v>810.46</v>
      </c>
      <c r="X521" s="188">
        <v>118.41756756756763</v>
      </c>
      <c r="Y521" s="188">
        <f t="shared" si="106"/>
        <v>118.41756756756763</v>
      </c>
      <c r="Z521" s="189">
        <v>0</v>
      </c>
      <c r="AA521" s="189">
        <v>0</v>
      </c>
      <c r="AB521" s="189">
        <v>0</v>
      </c>
      <c r="AC521" s="189">
        <v>0</v>
      </c>
      <c r="AD521" s="189">
        <v>810.46</v>
      </c>
      <c r="AE521" s="189">
        <v>0</v>
      </c>
      <c r="AF521" s="189">
        <v>0</v>
      </c>
      <c r="AG521" s="190">
        <v>0</v>
      </c>
      <c r="AH521" s="189">
        <v>0</v>
      </c>
      <c r="AI521" s="189">
        <v>0</v>
      </c>
      <c r="AJ521" s="189">
        <v>0</v>
      </c>
      <c r="AK521" s="189">
        <v>0</v>
      </c>
      <c r="AL521" s="189">
        <v>0</v>
      </c>
      <c r="AM521" s="190">
        <v>0</v>
      </c>
      <c r="AN521" s="189">
        <v>0</v>
      </c>
      <c r="AO521" s="189">
        <v>0</v>
      </c>
      <c r="AP521" s="190">
        <v>0</v>
      </c>
      <c r="AQ521" s="189">
        <v>0</v>
      </c>
      <c r="AR521" s="189">
        <v>0</v>
      </c>
      <c r="AS521" s="189">
        <v>0</v>
      </c>
    </row>
    <row r="522" spans="1:45" s="182" customFormat="1" ht="36" customHeight="1" x14ac:dyDescent="0.25">
      <c r="B522" s="183" t="s">
        <v>826</v>
      </c>
      <c r="C522" s="183"/>
      <c r="D522" s="184" t="s">
        <v>857</v>
      </c>
      <c r="E522" s="184" t="s">
        <v>857</v>
      </c>
      <c r="F522" s="184" t="s">
        <v>857</v>
      </c>
      <c r="G522" s="184" t="s">
        <v>857</v>
      </c>
      <c r="H522" s="184" t="s">
        <v>857</v>
      </c>
      <c r="I522" s="197">
        <f>I523</f>
        <v>1755.2</v>
      </c>
      <c r="J522" s="197">
        <f>J523</f>
        <v>1537.2</v>
      </c>
      <c r="K522" s="197">
        <f>K523</f>
        <v>1537.2</v>
      </c>
      <c r="L522" s="219">
        <f>L523</f>
        <v>62</v>
      </c>
      <c r="M522" s="184" t="s">
        <v>857</v>
      </c>
      <c r="N522" s="184" t="s">
        <v>857</v>
      </c>
      <c r="O522" s="187" t="s">
        <v>857</v>
      </c>
      <c r="P522" s="173">
        <v>3982171.62</v>
      </c>
      <c r="Q522" s="173">
        <v>0</v>
      </c>
      <c r="R522" s="173">
        <v>0</v>
      </c>
      <c r="S522" s="173">
        <v>0</v>
      </c>
      <c r="T522" s="173">
        <v>3982171.62</v>
      </c>
      <c r="U522" s="173">
        <f t="shared" si="92"/>
        <v>2268.7851071103009</v>
      </c>
      <c r="V522" s="173">
        <f>MAX(V523)</f>
        <v>5205.9419033728354</v>
      </c>
      <c r="Z522" s="189"/>
      <c r="AA522" s="189"/>
      <c r="AB522" s="189"/>
      <c r="AC522" s="189"/>
      <c r="AD522" s="189"/>
      <c r="AE522" s="189"/>
      <c r="AF522" s="189"/>
      <c r="AG522" s="189"/>
      <c r="AH522" s="189"/>
      <c r="AI522" s="189"/>
      <c r="AJ522" s="189"/>
      <c r="AK522" s="189"/>
      <c r="AL522" s="189"/>
      <c r="AM522" s="189"/>
      <c r="AN522" s="189"/>
      <c r="AO522" s="189"/>
      <c r="AP522" s="189"/>
      <c r="AQ522" s="189"/>
      <c r="AR522" s="189"/>
      <c r="AS522" s="189"/>
    </row>
    <row r="523" spans="1:45" s="182" customFormat="1" ht="36" customHeight="1" x14ac:dyDescent="0.25">
      <c r="A523" s="182">
        <v>1</v>
      </c>
      <c r="B523" s="221">
        <f>SUBTOTAL(103,$A$16:A523)</f>
        <v>448</v>
      </c>
      <c r="C523" s="183" t="s">
        <v>184</v>
      </c>
      <c r="D523" s="184">
        <v>1959</v>
      </c>
      <c r="E523" s="184"/>
      <c r="F523" s="185" t="s">
        <v>261</v>
      </c>
      <c r="G523" s="184">
        <v>3</v>
      </c>
      <c r="H523" s="184" t="s">
        <v>301</v>
      </c>
      <c r="I523" s="173">
        <v>1755.2</v>
      </c>
      <c r="J523" s="173">
        <v>1537.2</v>
      </c>
      <c r="K523" s="173">
        <v>1537.2</v>
      </c>
      <c r="L523" s="186">
        <v>62</v>
      </c>
      <c r="M523" s="184" t="s">
        <v>259</v>
      </c>
      <c r="N523" s="184" t="s">
        <v>260</v>
      </c>
      <c r="O523" s="187" t="s">
        <v>262</v>
      </c>
      <c r="P523" s="173">
        <v>3982171.62</v>
      </c>
      <c r="Q523" s="173">
        <v>0</v>
      </c>
      <c r="R523" s="173">
        <v>0</v>
      </c>
      <c r="S523" s="173">
        <v>0</v>
      </c>
      <c r="T523" s="173">
        <v>3982171.62</v>
      </c>
      <c r="U523" s="173">
        <f t="shared" si="92"/>
        <v>2268.7851071103009</v>
      </c>
      <c r="V523" s="173">
        <v>5205.9419033728354</v>
      </c>
      <c r="W523" s="188">
        <v>5205.9419033728354</v>
      </c>
      <c r="X523" s="188">
        <v>2937.1567962625345</v>
      </c>
      <c r="Y523" s="188">
        <f>V523-U523</f>
        <v>2937.1567962625345</v>
      </c>
      <c r="Z523" s="189">
        <v>0</v>
      </c>
      <c r="AA523" s="189">
        <v>0</v>
      </c>
      <c r="AB523" s="189">
        <v>0</v>
      </c>
      <c r="AC523" s="189">
        <v>0</v>
      </c>
      <c r="AD523" s="189">
        <v>0</v>
      </c>
      <c r="AE523" s="189">
        <v>0</v>
      </c>
      <c r="AF523" s="189">
        <v>0</v>
      </c>
      <c r="AG523" s="190">
        <v>0</v>
      </c>
      <c r="AH523" s="189">
        <v>1024.72</v>
      </c>
      <c r="AI523" s="190">
        <f>8917.04*AH523/I523</f>
        <v>5205.9419033728354</v>
      </c>
      <c r="AJ523" s="189">
        <v>0</v>
      </c>
      <c r="AK523" s="189">
        <v>0</v>
      </c>
      <c r="AL523" s="189">
        <v>0</v>
      </c>
      <c r="AM523" s="190">
        <v>0</v>
      </c>
      <c r="AN523" s="189">
        <v>0</v>
      </c>
      <c r="AO523" s="189">
        <v>0</v>
      </c>
      <c r="AP523" s="190">
        <v>0</v>
      </c>
      <c r="AQ523" s="189">
        <v>0</v>
      </c>
      <c r="AR523" s="189">
        <v>0</v>
      </c>
      <c r="AS523" s="189">
        <v>0</v>
      </c>
    </row>
    <row r="524" spans="1:45" s="182" customFormat="1" ht="36" customHeight="1" x14ac:dyDescent="0.25">
      <c r="B524" s="183" t="s">
        <v>827</v>
      </c>
      <c r="C524" s="183"/>
      <c r="D524" s="184" t="s">
        <v>857</v>
      </c>
      <c r="E524" s="184" t="s">
        <v>857</v>
      </c>
      <c r="F524" s="184" t="s">
        <v>857</v>
      </c>
      <c r="G524" s="184" t="s">
        <v>857</v>
      </c>
      <c r="H524" s="184" t="s">
        <v>857</v>
      </c>
      <c r="I524" s="197">
        <f>SUM(I525:I526)</f>
        <v>4921.7999999999993</v>
      </c>
      <c r="J524" s="197">
        <f>SUM(J525:J526)</f>
        <v>4712.7999999999993</v>
      </c>
      <c r="K524" s="197">
        <f>SUM(K525:K526)</f>
        <v>3049.1</v>
      </c>
      <c r="L524" s="219">
        <f>SUM(L525:L526)</f>
        <v>126</v>
      </c>
      <c r="M524" s="184" t="s">
        <v>857</v>
      </c>
      <c r="N524" s="184" t="s">
        <v>857</v>
      </c>
      <c r="O524" s="187" t="s">
        <v>857</v>
      </c>
      <c r="P524" s="197">
        <v>8046011.1599999992</v>
      </c>
      <c r="Q524" s="197">
        <v>0</v>
      </c>
      <c r="R524" s="197">
        <v>0</v>
      </c>
      <c r="S524" s="197">
        <v>0</v>
      </c>
      <c r="T524" s="197">
        <v>8046011.1599999992</v>
      </c>
      <c r="U524" s="173">
        <f t="shared" si="92"/>
        <v>1634.7700353529196</v>
      </c>
      <c r="V524" s="173">
        <f>MAX(V525:V526)</f>
        <v>7536.0532872996318</v>
      </c>
      <c r="Z524" s="189"/>
      <c r="AA524" s="189"/>
      <c r="AB524" s="189"/>
      <c r="AC524" s="189"/>
      <c r="AD524" s="189"/>
      <c r="AE524" s="189"/>
      <c r="AF524" s="189"/>
      <c r="AG524" s="189"/>
      <c r="AH524" s="189"/>
      <c r="AI524" s="189"/>
      <c r="AJ524" s="189"/>
      <c r="AK524" s="189"/>
      <c r="AL524" s="189"/>
      <c r="AM524" s="189"/>
      <c r="AN524" s="189"/>
      <c r="AO524" s="189"/>
      <c r="AP524" s="189"/>
      <c r="AQ524" s="189"/>
      <c r="AR524" s="189"/>
      <c r="AS524" s="189"/>
    </row>
    <row r="525" spans="1:45" s="182" customFormat="1" ht="36" customHeight="1" x14ac:dyDescent="0.25">
      <c r="A525" s="182">
        <v>1</v>
      </c>
      <c r="B525" s="221">
        <f>SUBTOTAL(103,$A$16:A525)</f>
        <v>449</v>
      </c>
      <c r="C525" s="183" t="s">
        <v>183</v>
      </c>
      <c r="D525" s="184" t="s">
        <v>298</v>
      </c>
      <c r="E525" s="184"/>
      <c r="F525" s="185" t="s">
        <v>261</v>
      </c>
      <c r="G525" s="184" t="s">
        <v>296</v>
      </c>
      <c r="H525" s="184" t="s">
        <v>296</v>
      </c>
      <c r="I525" s="173">
        <v>729.9</v>
      </c>
      <c r="J525" s="173">
        <v>520.9</v>
      </c>
      <c r="K525" s="173">
        <v>520.9</v>
      </c>
      <c r="L525" s="186">
        <v>35</v>
      </c>
      <c r="M525" s="184" t="s">
        <v>259</v>
      </c>
      <c r="N525" s="184" t="s">
        <v>263</v>
      </c>
      <c r="O525" s="187" t="s">
        <v>962</v>
      </c>
      <c r="P525" s="173">
        <v>2614299.75</v>
      </c>
      <c r="Q525" s="173">
        <v>0</v>
      </c>
      <c r="R525" s="173">
        <v>0</v>
      </c>
      <c r="S525" s="173">
        <v>0</v>
      </c>
      <c r="T525" s="173">
        <v>2614299.75</v>
      </c>
      <c r="U525" s="173">
        <f t="shared" ref="U525:U526" si="108">P525/I525</f>
        <v>3581.7231812577065</v>
      </c>
      <c r="V525" s="173">
        <v>7536.0532872996318</v>
      </c>
      <c r="W525" s="188">
        <v>7536.0532872996318</v>
      </c>
      <c r="X525" s="188">
        <v>3954.3301060419253</v>
      </c>
      <c r="Y525" s="188">
        <f t="shared" ref="Y525:Y526" si="109">V525-U525</f>
        <v>3954.3301060419253</v>
      </c>
      <c r="Z525" s="189">
        <v>0</v>
      </c>
      <c r="AA525" s="189">
        <v>0</v>
      </c>
      <c r="AB525" s="189">
        <v>0</v>
      </c>
      <c r="AC525" s="189">
        <v>0</v>
      </c>
      <c r="AD525" s="189">
        <v>0</v>
      </c>
      <c r="AE525" s="189">
        <v>0</v>
      </c>
      <c r="AF525" s="189">
        <v>0</v>
      </c>
      <c r="AG525" s="190">
        <v>0</v>
      </c>
      <c r="AH525" s="189">
        <v>616.86</v>
      </c>
      <c r="AI525" s="190">
        <f>8917.04*AH525/I525</f>
        <v>7536.0532872996318</v>
      </c>
      <c r="AJ525" s="189">
        <v>0</v>
      </c>
      <c r="AK525" s="189">
        <v>0</v>
      </c>
      <c r="AL525" s="189">
        <v>0</v>
      </c>
      <c r="AM525" s="190">
        <v>0</v>
      </c>
      <c r="AN525" s="189">
        <v>0</v>
      </c>
      <c r="AO525" s="189">
        <v>0</v>
      </c>
      <c r="AP525" s="190">
        <v>0</v>
      </c>
      <c r="AQ525" s="189">
        <v>0</v>
      </c>
      <c r="AR525" s="189">
        <v>0</v>
      </c>
      <c r="AS525" s="189">
        <v>0</v>
      </c>
    </row>
    <row r="526" spans="1:45" s="182" customFormat="1" ht="36" customHeight="1" x14ac:dyDescent="0.25">
      <c r="A526" s="182">
        <v>1</v>
      </c>
      <c r="B526" s="221">
        <f>SUBTOTAL(103,$A$16:A526)</f>
        <v>450</v>
      </c>
      <c r="C526" s="183" t="s">
        <v>1496</v>
      </c>
      <c r="D526" s="184">
        <v>1977</v>
      </c>
      <c r="E526" s="184"/>
      <c r="F526" s="185" t="s">
        <v>261</v>
      </c>
      <c r="G526" s="184">
        <v>5</v>
      </c>
      <c r="H526" s="184" t="s">
        <v>297</v>
      </c>
      <c r="I526" s="173">
        <v>4191.8999999999996</v>
      </c>
      <c r="J526" s="173">
        <v>4191.8999999999996</v>
      </c>
      <c r="K526" s="173">
        <v>2528.1999999999998</v>
      </c>
      <c r="L526" s="186">
        <v>91</v>
      </c>
      <c r="M526" s="184" t="s">
        <v>259</v>
      </c>
      <c r="N526" s="184" t="s">
        <v>263</v>
      </c>
      <c r="O526" s="187" t="s">
        <v>1531</v>
      </c>
      <c r="P526" s="173">
        <v>5431711.4099999992</v>
      </c>
      <c r="Q526" s="173">
        <v>0</v>
      </c>
      <c r="R526" s="173">
        <v>0</v>
      </c>
      <c r="S526" s="173">
        <v>0</v>
      </c>
      <c r="T526" s="173">
        <v>5431711.4099999992</v>
      </c>
      <c r="U526" s="173">
        <f t="shared" si="108"/>
        <v>1295.7635940742859</v>
      </c>
      <c r="V526" s="173">
        <v>4823.8813950714484</v>
      </c>
      <c r="W526" s="188">
        <v>4823.8813950714484</v>
      </c>
      <c r="X526" s="188">
        <v>3528.1178009971627</v>
      </c>
      <c r="Y526" s="188">
        <f t="shared" si="109"/>
        <v>3528.1178009971627</v>
      </c>
      <c r="Z526" s="189">
        <v>0</v>
      </c>
      <c r="AA526" s="189">
        <v>0</v>
      </c>
      <c r="AB526" s="189">
        <v>0</v>
      </c>
      <c r="AC526" s="189">
        <v>0</v>
      </c>
      <c r="AD526" s="189">
        <v>0</v>
      </c>
      <c r="AE526" s="189">
        <v>0</v>
      </c>
      <c r="AF526" s="189">
        <v>0</v>
      </c>
      <c r="AG526" s="190">
        <v>0</v>
      </c>
      <c r="AH526" s="189">
        <v>0</v>
      </c>
      <c r="AI526" s="189">
        <v>0</v>
      </c>
      <c r="AJ526" s="189">
        <v>0</v>
      </c>
      <c r="AK526" s="189">
        <v>0</v>
      </c>
      <c r="AL526" s="189">
        <v>2869</v>
      </c>
      <c r="AM526" s="190">
        <f>7048.18*AL526/I526</f>
        <v>4823.8813950714484</v>
      </c>
      <c r="AN526" s="189">
        <v>0</v>
      </c>
      <c r="AO526" s="189">
        <v>0</v>
      </c>
      <c r="AP526" s="190">
        <v>0</v>
      </c>
      <c r="AQ526" s="189">
        <v>0</v>
      </c>
      <c r="AR526" s="189">
        <v>0</v>
      </c>
      <c r="AS526" s="189">
        <v>0</v>
      </c>
    </row>
    <row r="527" spans="1:45" s="182" customFormat="1" ht="36" customHeight="1" x14ac:dyDescent="0.25">
      <c r="B527" s="183" t="s">
        <v>828</v>
      </c>
      <c r="C527" s="183"/>
      <c r="D527" s="184" t="s">
        <v>857</v>
      </c>
      <c r="E527" s="184" t="s">
        <v>857</v>
      </c>
      <c r="F527" s="184" t="s">
        <v>857</v>
      </c>
      <c r="G527" s="184" t="s">
        <v>857</v>
      </c>
      <c r="H527" s="184" t="s">
        <v>857</v>
      </c>
      <c r="I527" s="197">
        <f>I528</f>
        <v>428.4</v>
      </c>
      <c r="J527" s="197">
        <f>J528</f>
        <v>385.4</v>
      </c>
      <c r="K527" s="197">
        <f>K528</f>
        <v>385.4</v>
      </c>
      <c r="L527" s="219">
        <f>L528</f>
        <v>20</v>
      </c>
      <c r="M527" s="184" t="s">
        <v>857</v>
      </c>
      <c r="N527" s="184" t="s">
        <v>857</v>
      </c>
      <c r="O527" s="187" t="s">
        <v>857</v>
      </c>
      <c r="P527" s="173">
        <v>1241065.97</v>
      </c>
      <c r="Q527" s="173">
        <v>0</v>
      </c>
      <c r="R527" s="173">
        <v>0</v>
      </c>
      <c r="S527" s="173">
        <v>0</v>
      </c>
      <c r="T527" s="173">
        <v>1241065.97</v>
      </c>
      <c r="U527" s="173">
        <f t="shared" ref="U527:U588" si="110">P527/I527</f>
        <v>2896.9793884220358</v>
      </c>
      <c r="V527" s="173">
        <f>V528</f>
        <v>7534.9404295051372</v>
      </c>
      <c r="Z527" s="189"/>
      <c r="AA527" s="189"/>
      <c r="AB527" s="189"/>
      <c r="AC527" s="189"/>
      <c r="AD527" s="189"/>
      <c r="AE527" s="189"/>
      <c r="AF527" s="189"/>
      <c r="AG527" s="189"/>
      <c r="AH527" s="189"/>
      <c r="AI527" s="189"/>
      <c r="AJ527" s="189"/>
      <c r="AK527" s="189"/>
      <c r="AL527" s="189"/>
      <c r="AM527" s="189"/>
      <c r="AN527" s="189"/>
      <c r="AO527" s="189"/>
      <c r="AP527" s="189"/>
      <c r="AQ527" s="189"/>
      <c r="AR527" s="189"/>
      <c r="AS527" s="189"/>
    </row>
    <row r="528" spans="1:45" s="182" customFormat="1" ht="36" customHeight="1" x14ac:dyDescent="0.25">
      <c r="A528" s="182">
        <v>1</v>
      </c>
      <c r="B528" s="221">
        <f>SUBTOTAL(103,$A$16:A528)</f>
        <v>451</v>
      </c>
      <c r="C528" s="183" t="s">
        <v>182</v>
      </c>
      <c r="D528" s="184" t="s">
        <v>299</v>
      </c>
      <c r="E528" s="184"/>
      <c r="F528" s="185" t="s">
        <v>261</v>
      </c>
      <c r="G528" s="184" t="s">
        <v>296</v>
      </c>
      <c r="H528" s="184" t="s">
        <v>296</v>
      </c>
      <c r="I528" s="173">
        <v>428.4</v>
      </c>
      <c r="J528" s="173">
        <v>385.4</v>
      </c>
      <c r="K528" s="173">
        <v>385.4</v>
      </c>
      <c r="L528" s="186">
        <v>20</v>
      </c>
      <c r="M528" s="184" t="s">
        <v>259</v>
      </c>
      <c r="N528" s="184" t="s">
        <v>260</v>
      </c>
      <c r="O528" s="187" t="s">
        <v>262</v>
      </c>
      <c r="P528" s="173">
        <v>1241065.97</v>
      </c>
      <c r="Q528" s="173">
        <v>0</v>
      </c>
      <c r="R528" s="173">
        <v>0</v>
      </c>
      <c r="S528" s="173">
        <v>0</v>
      </c>
      <c r="T528" s="173">
        <v>1241065.97</v>
      </c>
      <c r="U528" s="173">
        <f t="shared" si="110"/>
        <v>2896.9793884220358</v>
      </c>
      <c r="V528" s="173">
        <v>7534.9404295051372</v>
      </c>
      <c r="W528" s="188">
        <v>7534.9404295051372</v>
      </c>
      <c r="X528" s="188">
        <v>4637.961041083101</v>
      </c>
      <c r="Y528" s="188">
        <f>V528-U528</f>
        <v>4637.961041083101</v>
      </c>
      <c r="Z528" s="189">
        <v>0</v>
      </c>
      <c r="AA528" s="189">
        <v>0</v>
      </c>
      <c r="AB528" s="189">
        <v>0</v>
      </c>
      <c r="AC528" s="189">
        <v>0</v>
      </c>
      <c r="AD528" s="189">
        <v>0</v>
      </c>
      <c r="AE528" s="189">
        <v>0</v>
      </c>
      <c r="AF528" s="189">
        <v>0</v>
      </c>
      <c r="AG528" s="190">
        <v>0</v>
      </c>
      <c r="AH528" s="189">
        <v>362</v>
      </c>
      <c r="AI528" s="190">
        <f>8917.04*AH528/I528</f>
        <v>7534.9404295051372</v>
      </c>
      <c r="AJ528" s="189">
        <v>0</v>
      </c>
      <c r="AK528" s="189">
        <v>0</v>
      </c>
      <c r="AL528" s="189">
        <v>0</v>
      </c>
      <c r="AM528" s="190">
        <v>0</v>
      </c>
      <c r="AN528" s="189">
        <v>0</v>
      </c>
      <c r="AO528" s="189">
        <v>0</v>
      </c>
      <c r="AP528" s="190">
        <v>0</v>
      </c>
      <c r="AQ528" s="189">
        <v>0</v>
      </c>
      <c r="AR528" s="189">
        <v>0</v>
      </c>
      <c r="AS528" s="189">
        <v>0</v>
      </c>
    </row>
    <row r="529" spans="1:45" s="182" customFormat="1" ht="36" customHeight="1" x14ac:dyDescent="0.25">
      <c r="B529" s="183" t="s">
        <v>829</v>
      </c>
      <c r="C529" s="222"/>
      <c r="D529" s="184" t="s">
        <v>857</v>
      </c>
      <c r="E529" s="184" t="s">
        <v>857</v>
      </c>
      <c r="F529" s="184" t="s">
        <v>857</v>
      </c>
      <c r="G529" s="184" t="s">
        <v>857</v>
      </c>
      <c r="H529" s="184" t="s">
        <v>857</v>
      </c>
      <c r="I529" s="197">
        <f>SUM(I530:I538)</f>
        <v>12546.099999999999</v>
      </c>
      <c r="J529" s="197">
        <f>SUM(J530:J538)</f>
        <v>10792.6</v>
      </c>
      <c r="K529" s="197">
        <f>SUM(K530:K538)</f>
        <v>10596.7</v>
      </c>
      <c r="L529" s="219">
        <f>SUM(L530:L538)</f>
        <v>564</v>
      </c>
      <c r="M529" s="184" t="s">
        <v>857</v>
      </c>
      <c r="N529" s="184" t="s">
        <v>857</v>
      </c>
      <c r="O529" s="187" t="s">
        <v>857</v>
      </c>
      <c r="P529" s="197">
        <v>9190793.5899999999</v>
      </c>
      <c r="Q529" s="197">
        <v>0</v>
      </c>
      <c r="R529" s="197">
        <v>0</v>
      </c>
      <c r="S529" s="197">
        <v>0</v>
      </c>
      <c r="T529" s="197">
        <v>9190793.5899999999</v>
      </c>
      <c r="U529" s="173">
        <f t="shared" si="110"/>
        <v>732.56179928423978</v>
      </c>
      <c r="V529" s="173">
        <f>MAX(V530:V538)</f>
        <v>3259.66</v>
      </c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</row>
    <row r="530" spans="1:45" s="182" customFormat="1" ht="36" customHeight="1" x14ac:dyDescent="0.25">
      <c r="A530" s="182">
        <v>1</v>
      </c>
      <c r="B530" s="221">
        <f>SUBTOTAL(103,$A$16:A530)</f>
        <v>452</v>
      </c>
      <c r="C530" s="183" t="s">
        <v>210</v>
      </c>
      <c r="D530" s="184">
        <v>1974</v>
      </c>
      <c r="E530" s="184"/>
      <c r="F530" s="185" t="s">
        <v>261</v>
      </c>
      <c r="G530" s="184">
        <v>5</v>
      </c>
      <c r="H530" s="184" t="s">
        <v>301</v>
      </c>
      <c r="I530" s="173">
        <v>3601.7</v>
      </c>
      <c r="J530" s="173">
        <v>3307.8</v>
      </c>
      <c r="K530" s="173">
        <v>3307.8</v>
      </c>
      <c r="L530" s="186">
        <v>143</v>
      </c>
      <c r="M530" s="184" t="s">
        <v>259</v>
      </c>
      <c r="N530" s="184" t="s">
        <v>263</v>
      </c>
      <c r="O530" s="187" t="s">
        <v>325</v>
      </c>
      <c r="P530" s="173">
        <v>4272931.8100000005</v>
      </c>
      <c r="Q530" s="173">
        <v>0</v>
      </c>
      <c r="R530" s="173">
        <v>0</v>
      </c>
      <c r="S530" s="173">
        <v>0</v>
      </c>
      <c r="T530" s="173">
        <v>4272931.8100000005</v>
      </c>
      <c r="U530" s="173">
        <f t="shared" si="110"/>
        <v>1186.365274731377</v>
      </c>
      <c r="V530" s="173">
        <v>2613.1183076880366</v>
      </c>
      <c r="W530" s="188">
        <v>2613.1183076880366</v>
      </c>
      <c r="X530" s="188">
        <v>1426.7530329566596</v>
      </c>
      <c r="Y530" s="188">
        <f t="shared" ref="Y530:Y538" si="111">V530-U530</f>
        <v>1426.7530329566596</v>
      </c>
      <c r="Z530" s="189">
        <v>0</v>
      </c>
      <c r="AA530" s="189">
        <v>0</v>
      </c>
      <c r="AB530" s="189">
        <v>0</v>
      </c>
      <c r="AC530" s="189">
        <v>0</v>
      </c>
      <c r="AD530" s="189">
        <v>0</v>
      </c>
      <c r="AE530" s="189">
        <v>0</v>
      </c>
      <c r="AF530" s="189">
        <v>0</v>
      </c>
      <c r="AG530" s="190">
        <v>0</v>
      </c>
      <c r="AH530" s="189">
        <v>1055.47</v>
      </c>
      <c r="AI530" s="190">
        <f>8917.04*AH530/I530</f>
        <v>2613.1183076880366</v>
      </c>
      <c r="AJ530" s="189">
        <v>0</v>
      </c>
      <c r="AK530" s="189">
        <v>0</v>
      </c>
      <c r="AL530" s="189">
        <v>0</v>
      </c>
      <c r="AM530" s="190">
        <v>0</v>
      </c>
      <c r="AN530" s="189">
        <v>0</v>
      </c>
      <c r="AO530" s="189">
        <v>0</v>
      </c>
      <c r="AP530" s="190">
        <v>0</v>
      </c>
      <c r="AQ530" s="189">
        <v>0</v>
      </c>
      <c r="AR530" s="189">
        <v>0</v>
      </c>
      <c r="AS530" s="189">
        <v>0</v>
      </c>
    </row>
    <row r="531" spans="1:45" s="182" customFormat="1" ht="36" customHeight="1" x14ac:dyDescent="0.25">
      <c r="A531" s="182">
        <v>1</v>
      </c>
      <c r="B531" s="221">
        <f>SUBTOTAL(103,$A$16:A531)</f>
        <v>453</v>
      </c>
      <c r="C531" s="183" t="s">
        <v>1227</v>
      </c>
      <c r="D531" s="184">
        <v>1967</v>
      </c>
      <c r="E531" s="184"/>
      <c r="F531" s="185" t="s">
        <v>261</v>
      </c>
      <c r="G531" s="184">
        <v>4</v>
      </c>
      <c r="H531" s="184" t="s">
        <v>297</v>
      </c>
      <c r="I531" s="173">
        <v>2162.6999999999998</v>
      </c>
      <c r="J531" s="173">
        <v>1343.3</v>
      </c>
      <c r="K531" s="173">
        <v>1343.3</v>
      </c>
      <c r="L531" s="186">
        <v>138</v>
      </c>
      <c r="M531" s="184" t="s">
        <v>259</v>
      </c>
      <c r="N531" s="184" t="s">
        <v>263</v>
      </c>
      <c r="O531" s="187" t="s">
        <v>1255</v>
      </c>
      <c r="P531" s="173">
        <v>2514865.17</v>
      </c>
      <c r="Q531" s="173">
        <v>0</v>
      </c>
      <c r="R531" s="173">
        <v>0</v>
      </c>
      <c r="S531" s="173">
        <v>0</v>
      </c>
      <c r="T531" s="173">
        <v>2514865.17</v>
      </c>
      <c r="U531" s="173">
        <f t="shared" si="110"/>
        <v>1162.8358856984325</v>
      </c>
      <c r="V531" s="173">
        <v>3259.66</v>
      </c>
      <c r="W531" s="188">
        <v>3259.66</v>
      </c>
      <c r="X531" s="188">
        <v>2096.8241143015675</v>
      </c>
      <c r="Y531" s="188">
        <f t="shared" si="111"/>
        <v>2096.8241143015675</v>
      </c>
      <c r="Z531" s="189">
        <v>0</v>
      </c>
      <c r="AA531" s="189">
        <v>0</v>
      </c>
      <c r="AB531" s="189">
        <v>3259.66</v>
      </c>
      <c r="AC531" s="189">
        <v>0</v>
      </c>
      <c r="AD531" s="189">
        <v>0</v>
      </c>
      <c r="AE531" s="189">
        <v>0</v>
      </c>
      <c r="AF531" s="189">
        <v>0</v>
      </c>
      <c r="AG531" s="190">
        <v>0</v>
      </c>
      <c r="AH531" s="189">
        <v>0</v>
      </c>
      <c r="AI531" s="189">
        <v>0</v>
      </c>
      <c r="AJ531" s="189">
        <v>0</v>
      </c>
      <c r="AK531" s="189">
        <v>0</v>
      </c>
      <c r="AL531" s="189">
        <v>0</v>
      </c>
      <c r="AM531" s="190">
        <v>0</v>
      </c>
      <c r="AN531" s="189">
        <v>0</v>
      </c>
      <c r="AO531" s="189">
        <v>0</v>
      </c>
      <c r="AP531" s="190">
        <v>0</v>
      </c>
      <c r="AQ531" s="189">
        <v>0</v>
      </c>
      <c r="AR531" s="189">
        <v>0</v>
      </c>
      <c r="AS531" s="189">
        <v>0</v>
      </c>
    </row>
    <row r="532" spans="1:45" s="182" customFormat="1" ht="36" customHeight="1" x14ac:dyDescent="0.25">
      <c r="A532" s="182">
        <v>1</v>
      </c>
      <c r="B532" s="221">
        <f>SUBTOTAL(103,$A$16:A532)</f>
        <v>454</v>
      </c>
      <c r="C532" s="183" t="s">
        <v>1228</v>
      </c>
      <c r="D532" s="184">
        <v>1980</v>
      </c>
      <c r="E532" s="184"/>
      <c r="F532" s="185" t="s">
        <v>261</v>
      </c>
      <c r="G532" s="184">
        <v>2</v>
      </c>
      <c r="H532" s="184" t="s">
        <v>305</v>
      </c>
      <c r="I532" s="173">
        <v>955</v>
      </c>
      <c r="J532" s="173">
        <v>869.8</v>
      </c>
      <c r="K532" s="173">
        <v>869.8</v>
      </c>
      <c r="L532" s="186">
        <v>47</v>
      </c>
      <c r="M532" s="184" t="s">
        <v>259</v>
      </c>
      <c r="N532" s="184" t="s">
        <v>263</v>
      </c>
      <c r="O532" s="187" t="s">
        <v>1255</v>
      </c>
      <c r="P532" s="173">
        <v>229212.26</v>
      </c>
      <c r="Q532" s="173">
        <v>0</v>
      </c>
      <c r="R532" s="173">
        <v>0</v>
      </c>
      <c r="S532" s="173">
        <v>0</v>
      </c>
      <c r="T532" s="173">
        <v>229212.26</v>
      </c>
      <c r="U532" s="173">
        <f t="shared" si="110"/>
        <v>240.01283769633508</v>
      </c>
      <c r="V532" s="173">
        <v>3259.66</v>
      </c>
      <c r="W532" s="188">
        <v>3259.66</v>
      </c>
      <c r="X532" s="188">
        <v>3019.6471623036646</v>
      </c>
      <c r="Y532" s="188">
        <f t="shared" si="111"/>
        <v>3019.6471623036646</v>
      </c>
      <c r="Z532" s="189">
        <v>0</v>
      </c>
      <c r="AA532" s="189">
        <v>0</v>
      </c>
      <c r="AB532" s="189">
        <v>3259.66</v>
      </c>
      <c r="AC532" s="189">
        <v>0</v>
      </c>
      <c r="AD532" s="189">
        <v>0</v>
      </c>
      <c r="AE532" s="189">
        <v>0</v>
      </c>
      <c r="AF532" s="189">
        <v>0</v>
      </c>
      <c r="AG532" s="190">
        <v>0</v>
      </c>
      <c r="AH532" s="189">
        <v>0</v>
      </c>
      <c r="AI532" s="189">
        <v>0</v>
      </c>
      <c r="AJ532" s="189">
        <v>0</v>
      </c>
      <c r="AK532" s="189">
        <v>0</v>
      </c>
      <c r="AL532" s="189">
        <v>0</v>
      </c>
      <c r="AM532" s="190">
        <v>0</v>
      </c>
      <c r="AN532" s="189">
        <v>0</v>
      </c>
      <c r="AO532" s="189">
        <v>0</v>
      </c>
      <c r="AP532" s="190">
        <v>0</v>
      </c>
      <c r="AQ532" s="189">
        <v>0</v>
      </c>
      <c r="AR532" s="189">
        <v>0</v>
      </c>
      <c r="AS532" s="189">
        <v>0</v>
      </c>
    </row>
    <row r="533" spans="1:45" s="182" customFormat="1" ht="36" customHeight="1" x14ac:dyDescent="0.25">
      <c r="A533" s="182">
        <v>1</v>
      </c>
      <c r="B533" s="221">
        <f>SUBTOTAL(103,$A$16:A533)</f>
        <v>455</v>
      </c>
      <c r="C533" s="183" t="s">
        <v>1229</v>
      </c>
      <c r="D533" s="184">
        <v>1967</v>
      </c>
      <c r="E533" s="184"/>
      <c r="F533" s="185" t="s">
        <v>261</v>
      </c>
      <c r="G533" s="184">
        <v>2</v>
      </c>
      <c r="H533" s="184" t="s">
        <v>296</v>
      </c>
      <c r="I533" s="173">
        <v>783.4</v>
      </c>
      <c r="J533" s="173">
        <v>725.6</v>
      </c>
      <c r="K533" s="173">
        <v>725.6</v>
      </c>
      <c r="L533" s="186">
        <v>35</v>
      </c>
      <c r="M533" s="184" t="s">
        <v>259</v>
      </c>
      <c r="N533" s="184" t="s">
        <v>263</v>
      </c>
      <c r="O533" s="187" t="s">
        <v>1255</v>
      </c>
      <c r="P533" s="173">
        <v>1879611.64</v>
      </c>
      <c r="Q533" s="173">
        <v>0</v>
      </c>
      <c r="R533" s="173">
        <v>0</v>
      </c>
      <c r="S533" s="173">
        <v>0</v>
      </c>
      <c r="T533" s="173">
        <v>1879611.64</v>
      </c>
      <c r="U533" s="173">
        <f t="shared" si="110"/>
        <v>2399.300025529742</v>
      </c>
      <c r="V533" s="173">
        <v>3259.66</v>
      </c>
      <c r="W533" s="188">
        <v>3259.66</v>
      </c>
      <c r="X533" s="188">
        <v>860.35997447025784</v>
      </c>
      <c r="Y533" s="188">
        <f t="shared" si="111"/>
        <v>860.35997447025784</v>
      </c>
      <c r="Z533" s="189">
        <v>0</v>
      </c>
      <c r="AA533" s="189">
        <v>0</v>
      </c>
      <c r="AB533" s="189">
        <v>3259.66</v>
      </c>
      <c r="AC533" s="189">
        <v>0</v>
      </c>
      <c r="AD533" s="189">
        <v>0</v>
      </c>
      <c r="AE533" s="189">
        <v>0</v>
      </c>
      <c r="AF533" s="189">
        <v>0</v>
      </c>
      <c r="AG533" s="190">
        <v>0</v>
      </c>
      <c r="AH533" s="189">
        <v>0</v>
      </c>
      <c r="AI533" s="189">
        <v>0</v>
      </c>
      <c r="AJ533" s="189">
        <v>0</v>
      </c>
      <c r="AK533" s="189">
        <v>0</v>
      </c>
      <c r="AL533" s="189">
        <v>0</v>
      </c>
      <c r="AM533" s="190">
        <v>0</v>
      </c>
      <c r="AN533" s="189">
        <v>0</v>
      </c>
      <c r="AO533" s="189">
        <v>0</v>
      </c>
      <c r="AP533" s="190">
        <v>0</v>
      </c>
      <c r="AQ533" s="189">
        <v>0</v>
      </c>
      <c r="AR533" s="189">
        <v>0</v>
      </c>
      <c r="AS533" s="189">
        <v>0</v>
      </c>
    </row>
    <row r="534" spans="1:45" s="182" customFormat="1" ht="36" customHeight="1" x14ac:dyDescent="0.25">
      <c r="A534" s="182">
        <v>1</v>
      </c>
      <c r="B534" s="221">
        <f>SUBTOTAL(103,$A$16:A534)</f>
        <v>456</v>
      </c>
      <c r="C534" s="183" t="s">
        <v>211</v>
      </c>
      <c r="D534" s="184">
        <v>1992</v>
      </c>
      <c r="E534" s="184"/>
      <c r="F534" s="185" t="s">
        <v>304</v>
      </c>
      <c r="G534" s="184">
        <v>2</v>
      </c>
      <c r="H534" s="184" t="s">
        <v>296</v>
      </c>
      <c r="I534" s="173">
        <v>690.3</v>
      </c>
      <c r="J534" s="173">
        <v>630.29999999999995</v>
      </c>
      <c r="K534" s="173">
        <v>564.4</v>
      </c>
      <c r="L534" s="186">
        <v>29</v>
      </c>
      <c r="M534" s="184" t="s">
        <v>259</v>
      </c>
      <c r="N534" s="184" t="s">
        <v>263</v>
      </c>
      <c r="O534" s="187" t="s">
        <v>325</v>
      </c>
      <c r="P534" s="173">
        <v>57236.97</v>
      </c>
      <c r="Q534" s="173">
        <v>0</v>
      </c>
      <c r="R534" s="173">
        <v>0</v>
      </c>
      <c r="S534" s="173">
        <v>0</v>
      </c>
      <c r="T534" s="173">
        <v>57236.97</v>
      </c>
      <c r="U534" s="173">
        <f t="shared" si="110"/>
        <v>82.916079965232512</v>
      </c>
      <c r="V534" s="173">
        <v>82.916079965232512</v>
      </c>
      <c r="W534" s="188">
        <v>82.916079965232512</v>
      </c>
      <c r="X534" s="188">
        <v>0</v>
      </c>
      <c r="Y534" s="188">
        <f t="shared" si="111"/>
        <v>0</v>
      </c>
      <c r="Z534" s="189">
        <v>0</v>
      </c>
      <c r="AA534" s="189">
        <v>0</v>
      </c>
      <c r="AB534" s="189">
        <v>0</v>
      </c>
      <c r="AC534" s="189">
        <v>0</v>
      </c>
      <c r="AD534" s="189">
        <v>0</v>
      </c>
      <c r="AE534" s="189">
        <v>0</v>
      </c>
      <c r="AF534" s="189">
        <v>0</v>
      </c>
      <c r="AG534" s="190">
        <v>0</v>
      </c>
      <c r="AH534" s="189">
        <v>0</v>
      </c>
      <c r="AI534" s="189">
        <v>0</v>
      </c>
      <c r="AJ534" s="189">
        <v>0</v>
      </c>
      <c r="AK534" s="189">
        <v>0</v>
      </c>
      <c r="AL534" s="189">
        <v>0</v>
      </c>
      <c r="AM534" s="190">
        <v>0</v>
      </c>
      <c r="AN534" s="189">
        <v>0</v>
      </c>
      <c r="AO534" s="189">
        <v>0</v>
      </c>
      <c r="AP534" s="190">
        <v>0</v>
      </c>
      <c r="AQ534" s="189">
        <v>0</v>
      </c>
      <c r="AR534" s="189">
        <v>0</v>
      </c>
      <c r="AS534" s="189">
        <v>0</v>
      </c>
    </row>
    <row r="535" spans="1:45" s="182" customFormat="1" ht="36" customHeight="1" x14ac:dyDescent="0.25">
      <c r="A535" s="182">
        <v>1</v>
      </c>
      <c r="B535" s="221">
        <f>SUBTOTAL(103,$A$16:A535)</f>
        <v>457</v>
      </c>
      <c r="C535" s="183" t="s">
        <v>1509</v>
      </c>
      <c r="D535" s="184">
        <v>1981</v>
      </c>
      <c r="E535" s="184"/>
      <c r="F535" s="185" t="s">
        <v>1524</v>
      </c>
      <c r="G535" s="184">
        <v>2</v>
      </c>
      <c r="H535" s="184" t="s">
        <v>305</v>
      </c>
      <c r="I535" s="173">
        <v>922.9</v>
      </c>
      <c r="J535" s="173">
        <v>838.7</v>
      </c>
      <c r="K535" s="173">
        <v>838.7</v>
      </c>
      <c r="L535" s="186">
        <v>43</v>
      </c>
      <c r="M535" s="184" t="s">
        <v>259</v>
      </c>
      <c r="N535" s="184" t="s">
        <v>260</v>
      </c>
      <c r="O535" s="187" t="s">
        <v>262</v>
      </c>
      <c r="P535" s="173">
        <v>60862.57</v>
      </c>
      <c r="Q535" s="173">
        <v>0</v>
      </c>
      <c r="R535" s="173">
        <v>0</v>
      </c>
      <c r="S535" s="173">
        <v>0</v>
      </c>
      <c r="T535" s="173">
        <v>60862.57</v>
      </c>
      <c r="U535" s="173">
        <f t="shared" si="110"/>
        <v>65.947090692382702</v>
      </c>
      <c r="V535" s="173">
        <v>65.947090692382702</v>
      </c>
      <c r="W535" s="188">
        <v>65.947090692382702</v>
      </c>
      <c r="X535" s="188">
        <v>0</v>
      </c>
      <c r="Y535" s="188">
        <f t="shared" si="111"/>
        <v>0</v>
      </c>
      <c r="Z535" s="189">
        <v>0</v>
      </c>
      <c r="AA535" s="189">
        <v>0</v>
      </c>
      <c r="AB535" s="189">
        <v>0</v>
      </c>
      <c r="AC535" s="189">
        <v>0</v>
      </c>
      <c r="AD535" s="189">
        <v>0</v>
      </c>
      <c r="AE535" s="189">
        <v>0</v>
      </c>
      <c r="AF535" s="189">
        <v>0</v>
      </c>
      <c r="AG535" s="190">
        <v>0</v>
      </c>
      <c r="AH535" s="189">
        <v>0</v>
      </c>
      <c r="AI535" s="189">
        <v>0</v>
      </c>
      <c r="AJ535" s="189">
        <v>0</v>
      </c>
      <c r="AK535" s="189">
        <v>0</v>
      </c>
      <c r="AL535" s="189">
        <v>0</v>
      </c>
      <c r="AM535" s="190">
        <v>0</v>
      </c>
      <c r="AN535" s="189">
        <v>0</v>
      </c>
      <c r="AO535" s="189">
        <v>0</v>
      </c>
      <c r="AP535" s="190">
        <v>0</v>
      </c>
      <c r="AQ535" s="189">
        <v>0</v>
      </c>
      <c r="AR535" s="189">
        <v>0</v>
      </c>
      <c r="AS535" s="189">
        <v>0</v>
      </c>
    </row>
    <row r="536" spans="1:45" s="182" customFormat="1" ht="36" customHeight="1" x14ac:dyDescent="0.25">
      <c r="A536" s="182">
        <v>1</v>
      </c>
      <c r="B536" s="221">
        <f>SUBTOTAL(103,$A$16:A536)</f>
        <v>458</v>
      </c>
      <c r="C536" s="183" t="s">
        <v>1510</v>
      </c>
      <c r="D536" s="184">
        <v>1980</v>
      </c>
      <c r="E536" s="184"/>
      <c r="F536" s="185" t="s">
        <v>1524</v>
      </c>
      <c r="G536" s="184">
        <v>2</v>
      </c>
      <c r="H536" s="184" t="s">
        <v>305</v>
      </c>
      <c r="I536" s="173">
        <v>1035.4000000000001</v>
      </c>
      <c r="J536" s="173">
        <v>947.5</v>
      </c>
      <c r="K536" s="173">
        <v>947.5</v>
      </c>
      <c r="L536" s="186">
        <v>35</v>
      </c>
      <c r="M536" s="184" t="s">
        <v>259</v>
      </c>
      <c r="N536" s="184" t="s">
        <v>260</v>
      </c>
      <c r="O536" s="187" t="s">
        <v>262</v>
      </c>
      <c r="P536" s="173">
        <v>64885.78</v>
      </c>
      <c r="Q536" s="173">
        <v>0</v>
      </c>
      <c r="R536" s="173">
        <v>0</v>
      </c>
      <c r="S536" s="173">
        <v>0</v>
      </c>
      <c r="T536" s="173">
        <v>64885.78</v>
      </c>
      <c r="U536" s="173">
        <f t="shared" si="110"/>
        <v>62.66735561135792</v>
      </c>
      <c r="V536" s="173">
        <v>62.66735561135792</v>
      </c>
      <c r="W536" s="188">
        <v>62.66735561135792</v>
      </c>
      <c r="X536" s="188">
        <v>0</v>
      </c>
      <c r="Y536" s="188">
        <f t="shared" si="111"/>
        <v>0</v>
      </c>
      <c r="Z536" s="189">
        <v>0</v>
      </c>
      <c r="AA536" s="189">
        <v>0</v>
      </c>
      <c r="AB536" s="189">
        <v>0</v>
      </c>
      <c r="AC536" s="189">
        <v>0</v>
      </c>
      <c r="AD536" s="189">
        <v>0</v>
      </c>
      <c r="AE536" s="189">
        <v>0</v>
      </c>
      <c r="AF536" s="189">
        <v>0</v>
      </c>
      <c r="AG536" s="190">
        <v>0</v>
      </c>
      <c r="AH536" s="189">
        <v>0</v>
      </c>
      <c r="AI536" s="189">
        <v>0</v>
      </c>
      <c r="AJ536" s="189">
        <v>0</v>
      </c>
      <c r="AK536" s="189">
        <v>0</v>
      </c>
      <c r="AL536" s="189">
        <v>0</v>
      </c>
      <c r="AM536" s="190">
        <v>0</v>
      </c>
      <c r="AN536" s="189">
        <v>0</v>
      </c>
      <c r="AO536" s="189">
        <v>0</v>
      </c>
      <c r="AP536" s="190">
        <v>0</v>
      </c>
      <c r="AQ536" s="189">
        <v>0</v>
      </c>
      <c r="AR536" s="189">
        <v>0</v>
      </c>
      <c r="AS536" s="189">
        <v>0</v>
      </c>
    </row>
    <row r="537" spans="1:45" s="182" customFormat="1" ht="36" customHeight="1" x14ac:dyDescent="0.25">
      <c r="A537" s="182">
        <v>1</v>
      </c>
      <c r="B537" s="221">
        <f>SUBTOTAL(103,$A$16:A537)</f>
        <v>459</v>
      </c>
      <c r="C537" s="183" t="s">
        <v>205</v>
      </c>
      <c r="D537" s="184">
        <v>1938</v>
      </c>
      <c r="E537" s="184"/>
      <c r="F537" s="185" t="s">
        <v>261</v>
      </c>
      <c r="G537" s="184">
        <v>3</v>
      </c>
      <c r="H537" s="184" t="s">
        <v>301</v>
      </c>
      <c r="I537" s="173">
        <v>1645.1</v>
      </c>
      <c r="J537" s="173">
        <v>1444.2</v>
      </c>
      <c r="K537" s="173">
        <v>1314.2</v>
      </c>
      <c r="L537" s="186">
        <v>58</v>
      </c>
      <c r="M537" s="184" t="s">
        <v>259</v>
      </c>
      <c r="N537" s="184" t="s">
        <v>260</v>
      </c>
      <c r="O537" s="187" t="s">
        <v>262</v>
      </c>
      <c r="P537" s="173">
        <v>77010.039999999994</v>
      </c>
      <c r="Q537" s="173">
        <v>0</v>
      </c>
      <c r="R537" s="173">
        <v>0</v>
      </c>
      <c r="S537" s="173">
        <v>0</v>
      </c>
      <c r="T537" s="173">
        <v>77010.039999999994</v>
      </c>
      <c r="U537" s="173">
        <f t="shared" si="110"/>
        <v>46.811768281563431</v>
      </c>
      <c r="V537" s="173">
        <v>46.811768281563431</v>
      </c>
      <c r="W537" s="188">
        <v>46.811768281563431</v>
      </c>
      <c r="X537" s="188">
        <v>0</v>
      </c>
      <c r="Y537" s="188">
        <f t="shared" si="111"/>
        <v>0</v>
      </c>
      <c r="Z537" s="189">
        <v>0</v>
      </c>
      <c r="AA537" s="189">
        <v>0</v>
      </c>
      <c r="AB537" s="189">
        <v>0</v>
      </c>
      <c r="AC537" s="189">
        <v>0</v>
      </c>
      <c r="AD537" s="189">
        <v>0</v>
      </c>
      <c r="AE537" s="189">
        <v>0</v>
      </c>
      <c r="AF537" s="189">
        <v>0</v>
      </c>
      <c r="AG537" s="190">
        <v>0</v>
      </c>
      <c r="AH537" s="189">
        <v>0</v>
      </c>
      <c r="AI537" s="189">
        <v>0</v>
      </c>
      <c r="AJ537" s="189">
        <v>0</v>
      </c>
      <c r="AK537" s="189">
        <v>0</v>
      </c>
      <c r="AL537" s="189">
        <v>0</v>
      </c>
      <c r="AM537" s="190">
        <v>0</v>
      </c>
      <c r="AN537" s="189">
        <v>0</v>
      </c>
      <c r="AO537" s="189">
        <v>0</v>
      </c>
      <c r="AP537" s="190">
        <v>0</v>
      </c>
      <c r="AQ537" s="189">
        <v>0</v>
      </c>
      <c r="AR537" s="189">
        <v>0</v>
      </c>
      <c r="AS537" s="189">
        <v>0</v>
      </c>
    </row>
    <row r="538" spans="1:45" s="182" customFormat="1" ht="36" customHeight="1" x14ac:dyDescent="0.25">
      <c r="A538" s="182">
        <v>1</v>
      </c>
      <c r="B538" s="221">
        <f>SUBTOTAL(103,$A$16:A538)</f>
        <v>460</v>
      </c>
      <c r="C538" s="183" t="s">
        <v>206</v>
      </c>
      <c r="D538" s="184">
        <v>1974</v>
      </c>
      <c r="E538" s="184"/>
      <c r="F538" s="185" t="s">
        <v>261</v>
      </c>
      <c r="G538" s="184">
        <v>2</v>
      </c>
      <c r="H538" s="184" t="s">
        <v>296</v>
      </c>
      <c r="I538" s="173">
        <v>749.6</v>
      </c>
      <c r="J538" s="173">
        <v>685.4</v>
      </c>
      <c r="K538" s="173">
        <v>685.4</v>
      </c>
      <c r="L538" s="186">
        <v>36</v>
      </c>
      <c r="M538" s="184" t="s">
        <v>259</v>
      </c>
      <c r="N538" s="184" t="s">
        <v>263</v>
      </c>
      <c r="O538" s="187" t="s">
        <v>325</v>
      </c>
      <c r="P538" s="173">
        <v>34177.35</v>
      </c>
      <c r="Q538" s="173">
        <v>0</v>
      </c>
      <c r="R538" s="173">
        <v>0</v>
      </c>
      <c r="S538" s="173">
        <v>0</v>
      </c>
      <c r="T538" s="173">
        <v>34177.35</v>
      </c>
      <c r="U538" s="173">
        <f t="shared" si="110"/>
        <v>45.594116862326572</v>
      </c>
      <c r="V538" s="173">
        <v>45.594116862326572</v>
      </c>
      <c r="W538" s="188">
        <v>45.594116862326572</v>
      </c>
      <c r="X538" s="188">
        <v>0</v>
      </c>
      <c r="Y538" s="188">
        <f t="shared" si="111"/>
        <v>0</v>
      </c>
      <c r="Z538" s="189">
        <v>0</v>
      </c>
      <c r="AA538" s="189">
        <v>0</v>
      </c>
      <c r="AB538" s="189">
        <v>0</v>
      </c>
      <c r="AC538" s="189">
        <v>0</v>
      </c>
      <c r="AD538" s="189">
        <v>0</v>
      </c>
      <c r="AE538" s="189">
        <v>0</v>
      </c>
      <c r="AF538" s="189">
        <v>0</v>
      </c>
      <c r="AG538" s="190">
        <v>0</v>
      </c>
      <c r="AH538" s="189">
        <v>0</v>
      </c>
      <c r="AI538" s="189">
        <v>0</v>
      </c>
      <c r="AJ538" s="189">
        <v>0</v>
      </c>
      <c r="AK538" s="189">
        <v>0</v>
      </c>
      <c r="AL538" s="189">
        <v>0</v>
      </c>
      <c r="AM538" s="190">
        <v>0</v>
      </c>
      <c r="AN538" s="189">
        <v>0</v>
      </c>
      <c r="AO538" s="189">
        <v>0</v>
      </c>
      <c r="AP538" s="190">
        <v>0</v>
      </c>
      <c r="AQ538" s="189">
        <v>0</v>
      </c>
      <c r="AR538" s="189">
        <v>0</v>
      </c>
      <c r="AS538" s="189">
        <v>0</v>
      </c>
    </row>
    <row r="539" spans="1:45" s="182" customFormat="1" ht="36" customHeight="1" x14ac:dyDescent="0.25">
      <c r="B539" s="183" t="s">
        <v>830</v>
      </c>
      <c r="C539" s="183"/>
      <c r="D539" s="184" t="s">
        <v>857</v>
      </c>
      <c r="E539" s="184" t="s">
        <v>857</v>
      </c>
      <c r="F539" s="184" t="s">
        <v>857</v>
      </c>
      <c r="G539" s="184" t="s">
        <v>857</v>
      </c>
      <c r="H539" s="184" t="s">
        <v>857</v>
      </c>
      <c r="I539" s="197">
        <f>SUM(I540:I543)</f>
        <v>2975.2</v>
      </c>
      <c r="J539" s="197">
        <f>SUM(J540:J543)</f>
        <v>2622.3</v>
      </c>
      <c r="K539" s="197">
        <f>SUM(K540:K543)</f>
        <v>2622.3</v>
      </c>
      <c r="L539" s="219">
        <f>SUM(L540:L543)</f>
        <v>130</v>
      </c>
      <c r="M539" s="184" t="s">
        <v>857</v>
      </c>
      <c r="N539" s="184" t="s">
        <v>857</v>
      </c>
      <c r="O539" s="187" t="s">
        <v>857</v>
      </c>
      <c r="P539" s="173">
        <v>3506290.42</v>
      </c>
      <c r="Q539" s="173">
        <v>0</v>
      </c>
      <c r="R539" s="173">
        <v>0</v>
      </c>
      <c r="S539" s="173">
        <v>0</v>
      </c>
      <c r="T539" s="173">
        <v>3506290.42</v>
      </c>
      <c r="U539" s="173">
        <f t="shared" si="110"/>
        <v>1178.5057878461953</v>
      </c>
      <c r="V539" s="173">
        <f>MAX(V540:V543)</f>
        <v>7099.2077045425294</v>
      </c>
      <c r="Z539" s="189"/>
      <c r="AA539" s="189"/>
      <c r="AB539" s="189"/>
      <c r="AC539" s="189"/>
      <c r="AD539" s="189"/>
      <c r="AE539" s="189"/>
      <c r="AF539" s="189"/>
      <c r="AG539" s="189"/>
      <c r="AH539" s="189"/>
      <c r="AI539" s="189"/>
      <c r="AJ539" s="189"/>
      <c r="AK539" s="189"/>
      <c r="AL539" s="189"/>
      <c r="AM539" s="189"/>
      <c r="AN539" s="189"/>
      <c r="AO539" s="189"/>
      <c r="AP539" s="189"/>
      <c r="AQ539" s="189"/>
      <c r="AR539" s="189"/>
      <c r="AS539" s="189"/>
    </row>
    <row r="540" spans="1:45" s="182" customFormat="1" ht="36" customHeight="1" x14ac:dyDescent="0.25">
      <c r="A540" s="182">
        <v>1</v>
      </c>
      <c r="B540" s="221">
        <f>SUBTOTAL(103,$A$16:A540)</f>
        <v>461</v>
      </c>
      <c r="C540" s="183" t="s">
        <v>214</v>
      </c>
      <c r="D540" s="184">
        <v>1971</v>
      </c>
      <c r="E540" s="184"/>
      <c r="F540" s="185" t="s">
        <v>261</v>
      </c>
      <c r="G540" s="184">
        <v>2</v>
      </c>
      <c r="H540" s="184" t="s">
        <v>296</v>
      </c>
      <c r="I540" s="173">
        <v>777.1</v>
      </c>
      <c r="J540" s="173">
        <v>718.2</v>
      </c>
      <c r="K540" s="173">
        <v>718.2</v>
      </c>
      <c r="L540" s="186">
        <v>38</v>
      </c>
      <c r="M540" s="184" t="s">
        <v>259</v>
      </c>
      <c r="N540" s="184" t="s">
        <v>263</v>
      </c>
      <c r="O540" s="187" t="s">
        <v>325</v>
      </c>
      <c r="P540" s="173">
        <v>2426341.25</v>
      </c>
      <c r="Q540" s="173">
        <v>0</v>
      </c>
      <c r="R540" s="173">
        <v>0</v>
      </c>
      <c r="S540" s="173">
        <v>0</v>
      </c>
      <c r="T540" s="173">
        <v>2426341.25</v>
      </c>
      <c r="U540" s="173">
        <f t="shared" si="110"/>
        <v>3122.3024707244886</v>
      </c>
      <c r="V540" s="173">
        <v>7099.2077045425294</v>
      </c>
      <c r="W540" s="188">
        <v>7099.2077045425294</v>
      </c>
      <c r="X540" s="188">
        <v>3976.9052338180409</v>
      </c>
      <c r="Y540" s="188">
        <f t="shared" ref="Y540:Y543" si="112">V540-U540</f>
        <v>3976.9052338180409</v>
      </c>
      <c r="Z540" s="189">
        <v>0</v>
      </c>
      <c r="AA540" s="189">
        <v>0</v>
      </c>
      <c r="AB540" s="189">
        <v>0</v>
      </c>
      <c r="AC540" s="189">
        <v>0</v>
      </c>
      <c r="AD540" s="189">
        <v>0</v>
      </c>
      <c r="AE540" s="189">
        <v>0</v>
      </c>
      <c r="AF540" s="189">
        <v>0</v>
      </c>
      <c r="AG540" s="190">
        <v>0</v>
      </c>
      <c r="AH540" s="189">
        <v>618.67999999999995</v>
      </c>
      <c r="AI540" s="190">
        <f>8917.04*AH540/I540</f>
        <v>7099.2077045425294</v>
      </c>
      <c r="AJ540" s="189">
        <v>0</v>
      </c>
      <c r="AK540" s="189">
        <v>0</v>
      </c>
      <c r="AL540" s="189">
        <v>0</v>
      </c>
      <c r="AM540" s="190">
        <v>0</v>
      </c>
      <c r="AN540" s="189">
        <v>0</v>
      </c>
      <c r="AO540" s="189">
        <v>0</v>
      </c>
      <c r="AP540" s="190">
        <v>0</v>
      </c>
      <c r="AQ540" s="189">
        <v>0</v>
      </c>
      <c r="AR540" s="189">
        <v>0</v>
      </c>
      <c r="AS540" s="189">
        <v>0</v>
      </c>
    </row>
    <row r="541" spans="1:45" s="182" customFormat="1" ht="36" customHeight="1" x14ac:dyDescent="0.25">
      <c r="A541" s="182">
        <v>1</v>
      </c>
      <c r="B541" s="221">
        <f>SUBTOTAL(103,$A$16:A541)</f>
        <v>462</v>
      </c>
      <c r="C541" s="183" t="s">
        <v>219</v>
      </c>
      <c r="D541" s="184">
        <v>1978</v>
      </c>
      <c r="E541" s="184"/>
      <c r="F541" s="185" t="s">
        <v>304</v>
      </c>
      <c r="G541" s="184">
        <v>3</v>
      </c>
      <c r="H541" s="184" t="s">
        <v>296</v>
      </c>
      <c r="I541" s="173">
        <v>1015.3</v>
      </c>
      <c r="J541" s="173">
        <v>929.3</v>
      </c>
      <c r="K541" s="173">
        <v>929.3</v>
      </c>
      <c r="L541" s="186">
        <v>37</v>
      </c>
      <c r="M541" s="184" t="s">
        <v>259</v>
      </c>
      <c r="N541" s="184" t="s">
        <v>263</v>
      </c>
      <c r="O541" s="187" t="s">
        <v>325</v>
      </c>
      <c r="P541" s="173">
        <v>112884.08</v>
      </c>
      <c r="Q541" s="173">
        <v>0</v>
      </c>
      <c r="R541" s="173">
        <v>0</v>
      </c>
      <c r="S541" s="173">
        <v>0</v>
      </c>
      <c r="T541" s="173">
        <v>112884.08</v>
      </c>
      <c r="U541" s="173">
        <f t="shared" si="110"/>
        <v>111.18298039988181</v>
      </c>
      <c r="V541" s="173">
        <v>111.18298039988181</v>
      </c>
      <c r="W541" s="188">
        <v>111.18298039988181</v>
      </c>
      <c r="X541" s="188">
        <v>0</v>
      </c>
      <c r="Y541" s="188">
        <f t="shared" si="112"/>
        <v>0</v>
      </c>
      <c r="Z541" s="189">
        <v>0</v>
      </c>
      <c r="AA541" s="189">
        <v>0</v>
      </c>
      <c r="AB541" s="189">
        <v>0</v>
      </c>
      <c r="AC541" s="189">
        <v>0</v>
      </c>
      <c r="AD541" s="189">
        <v>0</v>
      </c>
      <c r="AE541" s="189">
        <v>0</v>
      </c>
      <c r="AF541" s="189">
        <v>0</v>
      </c>
      <c r="AG541" s="190">
        <v>0</v>
      </c>
      <c r="AH541" s="189">
        <v>0</v>
      </c>
      <c r="AI541" s="189">
        <v>0</v>
      </c>
      <c r="AJ541" s="189">
        <v>0</v>
      </c>
      <c r="AK541" s="189">
        <v>0</v>
      </c>
      <c r="AL541" s="189">
        <v>0</v>
      </c>
      <c r="AM541" s="190">
        <v>0</v>
      </c>
      <c r="AN541" s="189">
        <v>0</v>
      </c>
      <c r="AO541" s="189">
        <v>0</v>
      </c>
      <c r="AP541" s="190">
        <v>0</v>
      </c>
      <c r="AQ541" s="189">
        <v>0</v>
      </c>
      <c r="AR541" s="189">
        <v>0</v>
      </c>
      <c r="AS541" s="189">
        <v>0</v>
      </c>
    </row>
    <row r="542" spans="1:45" s="182" customFormat="1" ht="36" customHeight="1" x14ac:dyDescent="0.25">
      <c r="A542" s="182">
        <v>1</v>
      </c>
      <c r="B542" s="221">
        <f>SUBTOTAL(103,$A$16:A542)</f>
        <v>463</v>
      </c>
      <c r="C542" s="183" t="s">
        <v>1053</v>
      </c>
      <c r="D542" s="184">
        <v>1938</v>
      </c>
      <c r="E542" s="184"/>
      <c r="F542" s="185" t="s">
        <v>323</v>
      </c>
      <c r="G542" s="184">
        <v>2</v>
      </c>
      <c r="H542" s="184" t="s">
        <v>297</v>
      </c>
      <c r="I542" s="173">
        <v>369.2</v>
      </c>
      <c r="J542" s="173">
        <v>222.5</v>
      </c>
      <c r="K542" s="173">
        <v>222.5</v>
      </c>
      <c r="L542" s="186">
        <v>16</v>
      </c>
      <c r="M542" s="184" t="s">
        <v>259</v>
      </c>
      <c r="N542" s="184" t="s">
        <v>260</v>
      </c>
      <c r="O542" s="187" t="s">
        <v>262</v>
      </c>
      <c r="P542" s="173">
        <v>930608.30999999994</v>
      </c>
      <c r="Q542" s="173">
        <v>0</v>
      </c>
      <c r="R542" s="173">
        <v>0</v>
      </c>
      <c r="S542" s="173">
        <v>0</v>
      </c>
      <c r="T542" s="173">
        <v>930608.30999999994</v>
      </c>
      <c r="U542" s="173">
        <f t="shared" si="110"/>
        <v>2520.6075568797401</v>
      </c>
      <c r="V542" s="173">
        <v>4622.755839653305</v>
      </c>
      <c r="W542" s="188">
        <v>4622.755839653305</v>
      </c>
      <c r="X542" s="188">
        <v>2102.1482827735649</v>
      </c>
      <c r="Y542" s="188">
        <f t="shared" si="112"/>
        <v>2102.1482827735649</v>
      </c>
      <c r="Z542" s="189">
        <v>0</v>
      </c>
      <c r="AA542" s="189">
        <v>0</v>
      </c>
      <c r="AB542" s="189">
        <v>0</v>
      </c>
      <c r="AC542" s="189">
        <v>0</v>
      </c>
      <c r="AD542" s="189">
        <v>0</v>
      </c>
      <c r="AE542" s="189">
        <v>0</v>
      </c>
      <c r="AF542" s="189">
        <v>0</v>
      </c>
      <c r="AG542" s="190">
        <v>0</v>
      </c>
      <c r="AH542" s="189">
        <v>191.4</v>
      </c>
      <c r="AI542" s="190">
        <f>8917.04*AH542/I542</f>
        <v>4622.755839653305</v>
      </c>
      <c r="AJ542" s="189">
        <v>0</v>
      </c>
      <c r="AK542" s="189">
        <v>0</v>
      </c>
      <c r="AL542" s="189">
        <v>0</v>
      </c>
      <c r="AM542" s="190">
        <v>0</v>
      </c>
      <c r="AN542" s="189">
        <v>0</v>
      </c>
      <c r="AO542" s="189">
        <v>0</v>
      </c>
      <c r="AP542" s="190">
        <v>0</v>
      </c>
      <c r="AQ542" s="189">
        <v>0</v>
      </c>
      <c r="AR542" s="189">
        <v>0</v>
      </c>
      <c r="AS542" s="189">
        <v>0</v>
      </c>
    </row>
    <row r="543" spans="1:45" s="182" customFormat="1" ht="36" customHeight="1" x14ac:dyDescent="0.25">
      <c r="A543" s="182">
        <v>1</v>
      </c>
      <c r="B543" s="221">
        <f>SUBTOTAL(103,$A$16:A543)</f>
        <v>464</v>
      </c>
      <c r="C543" s="183" t="s">
        <v>218</v>
      </c>
      <c r="D543" s="184">
        <v>1973</v>
      </c>
      <c r="E543" s="184"/>
      <c r="F543" s="185" t="s">
        <v>261</v>
      </c>
      <c r="G543" s="184">
        <v>2</v>
      </c>
      <c r="H543" s="184" t="s">
        <v>296</v>
      </c>
      <c r="I543" s="173">
        <v>813.6</v>
      </c>
      <c r="J543" s="173">
        <v>752.3</v>
      </c>
      <c r="K543" s="173">
        <v>752.3</v>
      </c>
      <c r="L543" s="186">
        <v>39</v>
      </c>
      <c r="M543" s="184" t="s">
        <v>259</v>
      </c>
      <c r="N543" s="184" t="s">
        <v>260</v>
      </c>
      <c r="O543" s="187" t="s">
        <v>262</v>
      </c>
      <c r="P543" s="173">
        <v>36456.78</v>
      </c>
      <c r="Q543" s="173">
        <v>0</v>
      </c>
      <c r="R543" s="173">
        <v>0</v>
      </c>
      <c r="S543" s="173">
        <v>0</v>
      </c>
      <c r="T543" s="173">
        <v>36456.78</v>
      </c>
      <c r="U543" s="173">
        <f t="shared" si="110"/>
        <v>44.809218289085543</v>
      </c>
      <c r="V543" s="173">
        <v>44.809218289085543</v>
      </c>
      <c r="W543" s="188">
        <v>44.809218289085543</v>
      </c>
      <c r="X543" s="188">
        <v>0</v>
      </c>
      <c r="Y543" s="188">
        <f t="shared" si="112"/>
        <v>0</v>
      </c>
      <c r="Z543" s="189">
        <v>0</v>
      </c>
      <c r="AA543" s="189">
        <v>0</v>
      </c>
      <c r="AB543" s="189">
        <v>0</v>
      </c>
      <c r="AC543" s="189">
        <v>0</v>
      </c>
      <c r="AD543" s="189">
        <v>0</v>
      </c>
      <c r="AE543" s="189">
        <v>0</v>
      </c>
      <c r="AF543" s="189">
        <v>0</v>
      </c>
      <c r="AG543" s="190">
        <v>0</v>
      </c>
      <c r="AH543" s="189">
        <v>0</v>
      </c>
      <c r="AI543" s="189">
        <v>0</v>
      </c>
      <c r="AJ543" s="189">
        <v>0</v>
      </c>
      <c r="AK543" s="189">
        <v>0</v>
      </c>
      <c r="AL543" s="189">
        <v>0</v>
      </c>
      <c r="AM543" s="190">
        <v>0</v>
      </c>
      <c r="AN543" s="189">
        <v>0</v>
      </c>
      <c r="AO543" s="189">
        <v>0</v>
      </c>
      <c r="AP543" s="190">
        <v>0</v>
      </c>
      <c r="AQ543" s="189">
        <v>0</v>
      </c>
      <c r="AR543" s="189">
        <v>0</v>
      </c>
      <c r="AS543" s="189">
        <v>0</v>
      </c>
    </row>
    <row r="544" spans="1:45" s="182" customFormat="1" ht="36" customHeight="1" x14ac:dyDescent="0.25">
      <c r="B544" s="183" t="s">
        <v>831</v>
      </c>
      <c r="C544" s="183"/>
      <c r="D544" s="184" t="s">
        <v>857</v>
      </c>
      <c r="E544" s="184" t="s">
        <v>857</v>
      </c>
      <c r="F544" s="184" t="s">
        <v>857</v>
      </c>
      <c r="G544" s="184" t="s">
        <v>857</v>
      </c>
      <c r="H544" s="184" t="s">
        <v>857</v>
      </c>
      <c r="I544" s="197">
        <f>SUM(I545:I546)</f>
        <v>1422.8</v>
      </c>
      <c r="J544" s="197">
        <f>SUM(J545:J546)</f>
        <v>1303.8000000000002</v>
      </c>
      <c r="K544" s="197">
        <f>SUM(K545:K546)</f>
        <v>1303.8000000000002</v>
      </c>
      <c r="L544" s="219">
        <f>SUM(L545:L546)</f>
        <v>64</v>
      </c>
      <c r="M544" s="184" t="s">
        <v>857</v>
      </c>
      <c r="N544" s="184" t="s">
        <v>857</v>
      </c>
      <c r="O544" s="187" t="s">
        <v>857</v>
      </c>
      <c r="P544" s="173">
        <v>735510.79</v>
      </c>
      <c r="Q544" s="173">
        <v>0</v>
      </c>
      <c r="R544" s="173">
        <v>0</v>
      </c>
      <c r="S544" s="173">
        <v>0</v>
      </c>
      <c r="T544" s="173">
        <v>735510.79</v>
      </c>
      <c r="U544" s="173">
        <f t="shared" si="110"/>
        <v>516.94601490019681</v>
      </c>
      <c r="V544" s="173">
        <f>MAX(V545:V546)</f>
        <v>5142.0017938118508</v>
      </c>
      <c r="Z544" s="189"/>
      <c r="AA544" s="189"/>
      <c r="AB544" s="189"/>
      <c r="AC544" s="189"/>
      <c r="AD544" s="189"/>
      <c r="AE544" s="189"/>
      <c r="AF544" s="189"/>
      <c r="AG544" s="189"/>
      <c r="AH544" s="189"/>
      <c r="AI544" s="189"/>
      <c r="AJ544" s="189"/>
      <c r="AK544" s="189"/>
      <c r="AL544" s="189"/>
      <c r="AM544" s="189"/>
      <c r="AN544" s="189"/>
      <c r="AO544" s="189"/>
      <c r="AP544" s="189"/>
      <c r="AQ544" s="189"/>
      <c r="AR544" s="189"/>
      <c r="AS544" s="189"/>
    </row>
    <row r="545" spans="1:45" s="182" customFormat="1" ht="36" customHeight="1" x14ac:dyDescent="0.25">
      <c r="A545" s="182">
        <v>1</v>
      </c>
      <c r="B545" s="221">
        <f>SUBTOTAL(103,$A$16:A545)</f>
        <v>465</v>
      </c>
      <c r="C545" s="183" t="s">
        <v>1243</v>
      </c>
      <c r="D545" s="184">
        <v>1976</v>
      </c>
      <c r="E545" s="184"/>
      <c r="F545" s="185" t="s">
        <v>261</v>
      </c>
      <c r="G545" s="184">
        <v>2</v>
      </c>
      <c r="H545" s="184" t="s">
        <v>296</v>
      </c>
      <c r="I545" s="173">
        <v>798.3</v>
      </c>
      <c r="J545" s="173">
        <v>736.7</v>
      </c>
      <c r="K545" s="173">
        <v>736.7</v>
      </c>
      <c r="L545" s="186">
        <v>32</v>
      </c>
      <c r="M545" s="184" t="s">
        <v>259</v>
      </c>
      <c r="N545" s="184" t="s">
        <v>260</v>
      </c>
      <c r="O545" s="187" t="s">
        <v>262</v>
      </c>
      <c r="P545" s="173">
        <v>306059.67</v>
      </c>
      <c r="Q545" s="173">
        <v>0</v>
      </c>
      <c r="R545" s="173">
        <v>0</v>
      </c>
      <c r="S545" s="173">
        <v>0</v>
      </c>
      <c r="T545" s="173">
        <v>306059.67</v>
      </c>
      <c r="U545" s="173">
        <f t="shared" si="110"/>
        <v>383.38928974069898</v>
      </c>
      <c r="V545" s="173">
        <v>5142.0017938118508</v>
      </c>
      <c r="W545" s="188">
        <v>5142.0017938118508</v>
      </c>
      <c r="X545" s="188">
        <v>4758.6125040711522</v>
      </c>
      <c r="Y545" s="188">
        <f t="shared" ref="Y545:Y546" si="113">V545-U545</f>
        <v>4758.6125040711522</v>
      </c>
      <c r="Z545" s="189">
        <v>0</v>
      </c>
      <c r="AA545" s="189">
        <v>0</v>
      </c>
      <c r="AB545" s="189">
        <v>0</v>
      </c>
      <c r="AC545" s="189">
        <v>0</v>
      </c>
      <c r="AD545" s="189">
        <v>0</v>
      </c>
      <c r="AE545" s="189">
        <v>0</v>
      </c>
      <c r="AF545" s="189">
        <v>0</v>
      </c>
      <c r="AG545" s="190">
        <v>0</v>
      </c>
      <c r="AH545" s="189">
        <v>0</v>
      </c>
      <c r="AI545" s="189">
        <v>0</v>
      </c>
      <c r="AJ545" s="189">
        <v>0</v>
      </c>
      <c r="AK545" s="189">
        <v>0</v>
      </c>
      <c r="AL545" s="189">
        <v>582.4</v>
      </c>
      <c r="AM545" s="190">
        <f>7048.18*AL545/I545</f>
        <v>5142.0017938118508</v>
      </c>
      <c r="AN545" s="189">
        <v>0</v>
      </c>
      <c r="AO545" s="189">
        <v>0</v>
      </c>
      <c r="AP545" s="190">
        <v>0</v>
      </c>
      <c r="AQ545" s="189">
        <v>0</v>
      </c>
      <c r="AR545" s="189">
        <v>0</v>
      </c>
      <c r="AS545" s="189">
        <v>0</v>
      </c>
    </row>
    <row r="546" spans="1:45" s="182" customFormat="1" ht="36" customHeight="1" x14ac:dyDescent="0.25">
      <c r="A546" s="182">
        <v>1</v>
      </c>
      <c r="B546" s="221">
        <f>SUBTOTAL(103,$A$16:A546)</f>
        <v>466</v>
      </c>
      <c r="C546" s="183" t="s">
        <v>1244</v>
      </c>
      <c r="D546" s="184">
        <v>1986</v>
      </c>
      <c r="E546" s="184"/>
      <c r="F546" s="185" t="s">
        <v>311</v>
      </c>
      <c r="G546" s="184">
        <v>2</v>
      </c>
      <c r="H546" s="184" t="s">
        <v>296</v>
      </c>
      <c r="I546" s="173">
        <v>624.5</v>
      </c>
      <c r="J546" s="173">
        <v>567.1</v>
      </c>
      <c r="K546" s="173">
        <v>567.1</v>
      </c>
      <c r="L546" s="186">
        <v>32</v>
      </c>
      <c r="M546" s="184" t="s">
        <v>259</v>
      </c>
      <c r="N546" s="184" t="s">
        <v>260</v>
      </c>
      <c r="O546" s="187" t="s">
        <v>262</v>
      </c>
      <c r="P546" s="173">
        <v>429451.12</v>
      </c>
      <c r="Q546" s="173">
        <v>0</v>
      </c>
      <c r="R546" s="173">
        <v>0</v>
      </c>
      <c r="S546" s="173">
        <v>0</v>
      </c>
      <c r="T546" s="173">
        <v>429451.12</v>
      </c>
      <c r="U546" s="173">
        <f t="shared" si="110"/>
        <v>687.67192954363486</v>
      </c>
      <c r="V546" s="173">
        <v>3738.4767846277018</v>
      </c>
      <c r="W546" s="188">
        <v>3738.4767846277018</v>
      </c>
      <c r="X546" s="188">
        <v>3050.8048550840667</v>
      </c>
      <c r="Y546" s="188">
        <f t="shared" si="113"/>
        <v>3050.8048550840667</v>
      </c>
      <c r="Z546" s="189">
        <v>0</v>
      </c>
      <c r="AA546" s="189">
        <v>0</v>
      </c>
      <c r="AB546" s="189">
        <v>0</v>
      </c>
      <c r="AC546" s="189">
        <v>0</v>
      </c>
      <c r="AD546" s="189">
        <v>0</v>
      </c>
      <c r="AE546" s="189">
        <v>0</v>
      </c>
      <c r="AF546" s="189">
        <v>0</v>
      </c>
      <c r="AG546" s="190">
        <v>0</v>
      </c>
      <c r="AH546" s="189">
        <v>0</v>
      </c>
      <c r="AI546" s="189">
        <v>0</v>
      </c>
      <c r="AJ546" s="189">
        <v>263.2</v>
      </c>
      <c r="AK546" s="190">
        <f>8870.36*AJ546/I546</f>
        <v>3738.4767846277018</v>
      </c>
      <c r="AL546" s="189">
        <v>0</v>
      </c>
      <c r="AM546" s="190">
        <v>0</v>
      </c>
      <c r="AN546" s="189">
        <v>0</v>
      </c>
      <c r="AO546" s="189">
        <v>0</v>
      </c>
      <c r="AP546" s="190">
        <v>0</v>
      </c>
      <c r="AQ546" s="189">
        <v>0</v>
      </c>
      <c r="AR546" s="189">
        <v>0</v>
      </c>
      <c r="AS546" s="189">
        <v>0</v>
      </c>
    </row>
    <row r="547" spans="1:45" s="182" customFormat="1" ht="36" customHeight="1" x14ac:dyDescent="0.25">
      <c r="B547" s="183" t="s">
        <v>832</v>
      </c>
      <c r="C547" s="183"/>
      <c r="D547" s="184" t="s">
        <v>857</v>
      </c>
      <c r="E547" s="184" t="s">
        <v>857</v>
      </c>
      <c r="F547" s="184" t="s">
        <v>857</v>
      </c>
      <c r="G547" s="184" t="s">
        <v>857</v>
      </c>
      <c r="H547" s="184" t="s">
        <v>857</v>
      </c>
      <c r="I547" s="197">
        <f>SUM(I548:I549)</f>
        <v>1109.3</v>
      </c>
      <c r="J547" s="197">
        <f>SUM(J548:J549)</f>
        <v>1034.5999999999999</v>
      </c>
      <c r="K547" s="197">
        <f>SUM(K548:K549)</f>
        <v>1034.5999999999999</v>
      </c>
      <c r="L547" s="219">
        <f>SUM(L548:L549)</f>
        <v>49</v>
      </c>
      <c r="M547" s="184" t="s">
        <v>857</v>
      </c>
      <c r="N547" s="184" t="s">
        <v>857</v>
      </c>
      <c r="O547" s="187" t="s">
        <v>857</v>
      </c>
      <c r="P547" s="173">
        <v>1268994.68</v>
      </c>
      <c r="Q547" s="173">
        <v>0</v>
      </c>
      <c r="R547" s="173">
        <v>0</v>
      </c>
      <c r="S547" s="173">
        <v>0</v>
      </c>
      <c r="T547" s="173">
        <v>1268994.68</v>
      </c>
      <c r="U547" s="173">
        <f t="shared" si="110"/>
        <v>1143.9598665825295</v>
      </c>
      <c r="V547" s="173">
        <f>MAX(V548:V549)</f>
        <v>8343.9221172022699</v>
      </c>
      <c r="Z547" s="189"/>
      <c r="AA547" s="189"/>
      <c r="AB547" s="189"/>
      <c r="AC547" s="189"/>
      <c r="AD547" s="189"/>
      <c r="AE547" s="189"/>
      <c r="AF547" s="189"/>
      <c r="AG547" s="189"/>
      <c r="AH547" s="189"/>
      <c r="AI547" s="189"/>
      <c r="AJ547" s="189"/>
      <c r="AK547" s="189"/>
      <c r="AL547" s="189"/>
      <c r="AM547" s="189"/>
      <c r="AN547" s="189"/>
      <c r="AO547" s="189"/>
      <c r="AP547" s="189"/>
      <c r="AQ547" s="189"/>
      <c r="AR547" s="189"/>
      <c r="AS547" s="189"/>
    </row>
    <row r="548" spans="1:45" s="182" customFormat="1" ht="36" customHeight="1" x14ac:dyDescent="0.25">
      <c r="A548" s="182">
        <v>1</v>
      </c>
      <c r="B548" s="221">
        <f>SUBTOTAL(103,$A$16:A548)</f>
        <v>467</v>
      </c>
      <c r="C548" s="183" t="s">
        <v>216</v>
      </c>
      <c r="D548" s="184">
        <v>1966</v>
      </c>
      <c r="E548" s="184"/>
      <c r="F548" s="185" t="s">
        <v>261</v>
      </c>
      <c r="G548" s="184">
        <v>2</v>
      </c>
      <c r="H548" s="184" t="s">
        <v>297</v>
      </c>
      <c r="I548" s="173">
        <v>317.39999999999998</v>
      </c>
      <c r="J548" s="173">
        <v>297.7</v>
      </c>
      <c r="K548" s="173">
        <v>297.7</v>
      </c>
      <c r="L548" s="186">
        <v>22</v>
      </c>
      <c r="M548" s="184" t="s">
        <v>259</v>
      </c>
      <c r="N548" s="184" t="s">
        <v>260</v>
      </c>
      <c r="O548" s="187" t="s">
        <v>262</v>
      </c>
      <c r="P548" s="173">
        <v>1233277.05</v>
      </c>
      <c r="Q548" s="173">
        <v>0</v>
      </c>
      <c r="R548" s="173">
        <v>0</v>
      </c>
      <c r="S548" s="173">
        <v>0</v>
      </c>
      <c r="T548" s="173">
        <v>1233277.05</v>
      </c>
      <c r="U548" s="173">
        <f t="shared" si="110"/>
        <v>3885.5609640831763</v>
      </c>
      <c r="V548" s="173">
        <v>8343.9221172022699</v>
      </c>
      <c r="W548" s="188">
        <v>8343.9221172022699</v>
      </c>
      <c r="X548" s="188">
        <v>4458.3611531190936</v>
      </c>
      <c r="Y548" s="188">
        <f t="shared" ref="Y548:Y549" si="114">V548-U548</f>
        <v>4458.3611531190936</v>
      </c>
      <c r="Z548" s="189">
        <v>0</v>
      </c>
      <c r="AA548" s="189">
        <v>0</v>
      </c>
      <c r="AB548" s="189">
        <v>0</v>
      </c>
      <c r="AC548" s="189">
        <v>0</v>
      </c>
      <c r="AD548" s="189">
        <v>0</v>
      </c>
      <c r="AE548" s="189">
        <v>0</v>
      </c>
      <c r="AF548" s="189">
        <v>0</v>
      </c>
      <c r="AG548" s="190">
        <v>0</v>
      </c>
      <c r="AH548" s="189">
        <v>297</v>
      </c>
      <c r="AI548" s="190">
        <f>8917.04*AH548/I548</f>
        <v>8343.9221172022699</v>
      </c>
      <c r="AJ548" s="189">
        <v>0</v>
      </c>
      <c r="AK548" s="189">
        <v>0</v>
      </c>
      <c r="AL548" s="189">
        <v>0</v>
      </c>
      <c r="AM548" s="190">
        <v>0</v>
      </c>
      <c r="AN548" s="189">
        <v>0</v>
      </c>
      <c r="AO548" s="189">
        <v>0</v>
      </c>
      <c r="AP548" s="190">
        <v>0</v>
      </c>
      <c r="AQ548" s="189">
        <v>0</v>
      </c>
      <c r="AR548" s="189">
        <v>0</v>
      </c>
      <c r="AS548" s="189">
        <v>0</v>
      </c>
    </row>
    <row r="549" spans="1:45" s="182" customFormat="1" ht="36" customHeight="1" x14ac:dyDescent="0.25">
      <c r="A549" s="182">
        <v>1</v>
      </c>
      <c r="B549" s="221">
        <f>SUBTOTAL(103,$A$16:A549)</f>
        <v>468</v>
      </c>
      <c r="C549" s="183" t="s">
        <v>212</v>
      </c>
      <c r="D549" s="184">
        <v>1979</v>
      </c>
      <c r="E549" s="184"/>
      <c r="F549" s="185" t="s">
        <v>261</v>
      </c>
      <c r="G549" s="184">
        <v>2</v>
      </c>
      <c r="H549" s="184" t="s">
        <v>296</v>
      </c>
      <c r="I549" s="173">
        <v>791.9</v>
      </c>
      <c r="J549" s="173">
        <v>736.9</v>
      </c>
      <c r="K549" s="173">
        <v>736.9</v>
      </c>
      <c r="L549" s="186">
        <v>27</v>
      </c>
      <c r="M549" s="184" t="s">
        <v>259</v>
      </c>
      <c r="N549" s="184" t="s">
        <v>260</v>
      </c>
      <c r="O549" s="187" t="s">
        <v>262</v>
      </c>
      <c r="P549" s="173">
        <v>35717.629999999997</v>
      </c>
      <c r="Q549" s="173">
        <v>0</v>
      </c>
      <c r="R549" s="173">
        <v>0</v>
      </c>
      <c r="S549" s="173">
        <v>0</v>
      </c>
      <c r="T549" s="173">
        <v>35717.629999999997</v>
      </c>
      <c r="U549" s="173">
        <f t="shared" si="110"/>
        <v>45.103712589973476</v>
      </c>
      <c r="V549" s="173">
        <v>45.103712589973476</v>
      </c>
      <c r="W549" s="188">
        <v>45.103712589973476</v>
      </c>
      <c r="X549" s="188">
        <v>0</v>
      </c>
      <c r="Y549" s="188">
        <f t="shared" si="114"/>
        <v>0</v>
      </c>
      <c r="Z549" s="189">
        <v>0</v>
      </c>
      <c r="AA549" s="189">
        <v>0</v>
      </c>
      <c r="AB549" s="189">
        <v>0</v>
      </c>
      <c r="AC549" s="189">
        <v>0</v>
      </c>
      <c r="AD549" s="189">
        <v>0</v>
      </c>
      <c r="AE549" s="189">
        <v>0</v>
      </c>
      <c r="AF549" s="189">
        <v>0</v>
      </c>
      <c r="AG549" s="190">
        <v>0</v>
      </c>
      <c r="AH549" s="189">
        <v>0</v>
      </c>
      <c r="AI549" s="189">
        <v>0</v>
      </c>
      <c r="AJ549" s="189">
        <v>0</v>
      </c>
      <c r="AK549" s="189">
        <v>0</v>
      </c>
      <c r="AL549" s="189">
        <v>0</v>
      </c>
      <c r="AM549" s="190">
        <v>0</v>
      </c>
      <c r="AN549" s="189">
        <v>0</v>
      </c>
      <c r="AO549" s="189">
        <v>0</v>
      </c>
      <c r="AP549" s="190">
        <v>0</v>
      </c>
      <c r="AQ549" s="189">
        <v>0</v>
      </c>
      <c r="AR549" s="189">
        <v>0</v>
      </c>
      <c r="AS549" s="189">
        <v>0</v>
      </c>
    </row>
    <row r="550" spans="1:45" s="182" customFormat="1" ht="36" customHeight="1" x14ac:dyDescent="0.25">
      <c r="B550" s="183" t="s">
        <v>721</v>
      </c>
      <c r="C550" s="183"/>
      <c r="D550" s="184" t="s">
        <v>857</v>
      </c>
      <c r="E550" s="184" t="s">
        <v>857</v>
      </c>
      <c r="F550" s="184" t="s">
        <v>857</v>
      </c>
      <c r="G550" s="184" t="s">
        <v>857</v>
      </c>
      <c r="H550" s="184" t="s">
        <v>857</v>
      </c>
      <c r="I550" s="197">
        <f>I551+I640+I667+I711+I766+I782+I804+I812+I818+I823+I825+I828+I830+I832+I846+I853+I856+I858+I860+I862+I864+I866+I868+I871+I883+I886+I890+I892+I895+I898+I907+I911+I913+I917+I919+I921+I923+I927+I933+I937+I939+I946+I949+I951+I955+I957+I959+I961+I963+I966+I968+I972+I977+I985+I989+I991+I993+I995+I997+I1003+I1005+I1007+I1009+I1016+I1020+I1022</f>
        <v>1275815.78</v>
      </c>
      <c r="J550" s="197">
        <f t="shared" ref="J550:L550" si="115">J551+J640+J667+J711+J766+J782+J804+J812+J818+J823+J825+J828+J830+J832+J846+J853+J856+J858+J860+J862+J864+J866+J868+J871+J883+J886+J890+J892+J895+J898+J907+J911+J913+J917+J919+J921+J923+J927+J933+J937+J939+J946+J949+J951+J955+J957+J959+J961+J963+J966+J968+J972+J977+J985+J989+J991+J993+J995+J997+J1003+J1005+J1007+J1009+J1016+J1020+J1022</f>
        <v>1098901.5200000003</v>
      </c>
      <c r="K550" s="197">
        <f t="shared" si="115"/>
        <v>963532.76000000013</v>
      </c>
      <c r="L550" s="219">
        <f t="shared" si="115"/>
        <v>36026</v>
      </c>
      <c r="M550" s="184" t="s">
        <v>857</v>
      </c>
      <c r="N550" s="184" t="s">
        <v>857</v>
      </c>
      <c r="O550" s="187" t="s">
        <v>857</v>
      </c>
      <c r="P550" s="197">
        <v>1131295042.3399999</v>
      </c>
      <c r="Q550" s="197">
        <v>0</v>
      </c>
      <c r="R550" s="197">
        <v>162877744</v>
      </c>
      <c r="S550" s="197">
        <v>0</v>
      </c>
      <c r="T550" s="197">
        <v>968417298.34000003</v>
      </c>
      <c r="U550" s="173">
        <f>P550/I550</f>
        <v>886.72287964646421</v>
      </c>
      <c r="V550" s="173">
        <f>MAX(V551:V1023)</f>
        <v>11639.948362085677</v>
      </c>
      <c r="Z550" s="189"/>
      <c r="AA550" s="189"/>
      <c r="AB550" s="189"/>
      <c r="AC550" s="189"/>
      <c r="AD550" s="189"/>
      <c r="AE550" s="189"/>
      <c r="AF550" s="189"/>
      <c r="AG550" s="189"/>
      <c r="AH550" s="189"/>
      <c r="AI550" s="189"/>
      <c r="AJ550" s="189"/>
      <c r="AK550" s="189"/>
      <c r="AL550" s="189"/>
      <c r="AM550" s="189"/>
      <c r="AN550" s="189"/>
      <c r="AO550" s="189"/>
      <c r="AP550" s="189"/>
      <c r="AQ550" s="189"/>
      <c r="AR550" s="189"/>
      <c r="AS550" s="189"/>
    </row>
    <row r="551" spans="1:45" s="182" customFormat="1" ht="36" customHeight="1" x14ac:dyDescent="0.25">
      <c r="B551" s="183" t="s">
        <v>1052</v>
      </c>
      <c r="C551" s="222"/>
      <c r="D551" s="184" t="s">
        <v>857</v>
      </c>
      <c r="E551" s="184" t="s">
        <v>857</v>
      </c>
      <c r="F551" s="184" t="s">
        <v>857</v>
      </c>
      <c r="G551" s="184" t="s">
        <v>857</v>
      </c>
      <c r="H551" s="184" t="s">
        <v>857</v>
      </c>
      <c r="I551" s="197">
        <f>SUM(I552:I639)</f>
        <v>273707.57999999996</v>
      </c>
      <c r="J551" s="197">
        <f t="shared" ref="J551:L551" si="116">SUM(J552:J639)</f>
        <v>219843.26</v>
      </c>
      <c r="K551" s="197">
        <f t="shared" si="116"/>
        <v>202976.26</v>
      </c>
      <c r="L551" s="219">
        <f t="shared" si="116"/>
        <v>10259</v>
      </c>
      <c r="M551" s="184" t="s">
        <v>857</v>
      </c>
      <c r="N551" s="184" t="s">
        <v>857</v>
      </c>
      <c r="O551" s="187" t="s">
        <v>857</v>
      </c>
      <c r="P551" s="197">
        <v>164966276.65999994</v>
      </c>
      <c r="Q551" s="197">
        <v>0</v>
      </c>
      <c r="R551" s="197">
        <v>8711392</v>
      </c>
      <c r="S551" s="197">
        <v>0</v>
      </c>
      <c r="T551" s="197">
        <v>156254884.65999994</v>
      </c>
      <c r="U551" s="173">
        <f t="shared" si="110"/>
        <v>602.7099310146981</v>
      </c>
      <c r="V551" s="173">
        <f>MAX(V552:V638)</f>
        <v>11639.948362085677</v>
      </c>
      <c r="X551" s="227"/>
      <c r="Z551" s="189"/>
      <c r="AA551" s="189"/>
      <c r="AB551" s="189"/>
      <c r="AC551" s="189"/>
      <c r="AD551" s="189"/>
      <c r="AE551" s="189"/>
      <c r="AF551" s="189"/>
      <c r="AG551" s="189"/>
      <c r="AH551" s="189"/>
      <c r="AI551" s="189"/>
      <c r="AJ551" s="189"/>
      <c r="AK551" s="189"/>
      <c r="AL551" s="189"/>
      <c r="AM551" s="189"/>
      <c r="AN551" s="189"/>
      <c r="AO551" s="189"/>
      <c r="AP551" s="189"/>
      <c r="AQ551" s="189"/>
      <c r="AR551" s="189"/>
      <c r="AS551" s="189"/>
    </row>
    <row r="552" spans="1:45" s="182" customFormat="1" ht="36" customHeight="1" x14ac:dyDescent="0.25">
      <c r="A552" s="182">
        <v>1</v>
      </c>
      <c r="B552" s="221">
        <f>SUBTOTAL(103,$A$552:A552)</f>
        <v>1</v>
      </c>
      <c r="C552" s="183" t="s">
        <v>514</v>
      </c>
      <c r="D552" s="184" t="s">
        <v>345</v>
      </c>
      <c r="E552" s="184"/>
      <c r="F552" s="185" t="s">
        <v>304</v>
      </c>
      <c r="G552" s="184" t="s">
        <v>344</v>
      </c>
      <c r="H552" s="184" t="s">
        <v>301</v>
      </c>
      <c r="I552" s="197">
        <v>3788.4</v>
      </c>
      <c r="J552" s="197">
        <v>3520.9</v>
      </c>
      <c r="K552" s="197">
        <v>3520.9</v>
      </c>
      <c r="L552" s="186">
        <v>100</v>
      </c>
      <c r="M552" s="184" t="s">
        <v>259</v>
      </c>
      <c r="N552" s="184" t="s">
        <v>263</v>
      </c>
      <c r="O552" s="187" t="s">
        <v>1036</v>
      </c>
      <c r="P552" s="173">
        <v>4286748.6900000004</v>
      </c>
      <c r="Q552" s="173">
        <v>0</v>
      </c>
      <c r="R552" s="173">
        <v>0</v>
      </c>
      <c r="S552" s="173">
        <v>0</v>
      </c>
      <c r="T552" s="173">
        <v>4286748.6900000004</v>
      </c>
      <c r="U552" s="173">
        <f t="shared" si="110"/>
        <v>1131.5459534368072</v>
      </c>
      <c r="V552" s="173">
        <v>2273.0402090592338</v>
      </c>
      <c r="W552" s="188">
        <f>X552</f>
        <v>2273.0402090592338</v>
      </c>
      <c r="X552" s="188">
        <f>Z552+AA552+AB552+AC552+AD552+AG552+AI552+AK552+AM552+AO552+AP552+AQ552+AR552+AS552</f>
        <v>2273.0402090592338</v>
      </c>
      <c r="Y552" s="188">
        <f t="shared" ref="Y552:Y615" si="117">V552-U552</f>
        <v>1141.4942556224266</v>
      </c>
      <c r="Z552" s="189">
        <v>0</v>
      </c>
      <c r="AA552" s="189">
        <v>0</v>
      </c>
      <c r="AB552" s="189">
        <v>0</v>
      </c>
      <c r="AC552" s="189">
        <v>0</v>
      </c>
      <c r="AD552" s="189">
        <v>0</v>
      </c>
      <c r="AE552" s="189">
        <v>0</v>
      </c>
      <c r="AF552" s="189">
        <v>0</v>
      </c>
      <c r="AG552" s="190">
        <v>0</v>
      </c>
      <c r="AH552" s="189">
        <v>965.7</v>
      </c>
      <c r="AI552" s="190">
        <f t="shared" ref="AI552:AI555" si="118">8917.04*AH552/I552</f>
        <v>2273.0402090592338</v>
      </c>
      <c r="AJ552" s="189">
        <v>0</v>
      </c>
      <c r="AK552" s="189">
        <v>0</v>
      </c>
      <c r="AL552" s="189">
        <v>0</v>
      </c>
      <c r="AM552" s="190">
        <v>0</v>
      </c>
      <c r="AN552" s="189">
        <v>0</v>
      </c>
      <c r="AO552" s="189">
        <v>0</v>
      </c>
      <c r="AP552" s="190">
        <v>0</v>
      </c>
      <c r="AQ552" s="189">
        <v>0</v>
      </c>
      <c r="AR552" s="182">
        <v>0</v>
      </c>
      <c r="AS552" s="182">
        <v>0</v>
      </c>
    </row>
    <row r="553" spans="1:45" s="182" customFormat="1" ht="36" customHeight="1" x14ac:dyDescent="0.25">
      <c r="A553" s="182">
        <v>1</v>
      </c>
      <c r="B553" s="221">
        <f>SUBTOTAL(103,$A$552:A553)</f>
        <v>2</v>
      </c>
      <c r="C553" s="183" t="s">
        <v>515</v>
      </c>
      <c r="D553" s="184" t="s">
        <v>307</v>
      </c>
      <c r="E553" s="184"/>
      <c r="F553" s="185" t="s">
        <v>304</v>
      </c>
      <c r="G553" s="184" t="s">
        <v>344</v>
      </c>
      <c r="H553" s="184" t="s">
        <v>301</v>
      </c>
      <c r="I553" s="197">
        <v>3837.6</v>
      </c>
      <c r="J553" s="197">
        <v>3516.3</v>
      </c>
      <c r="K553" s="197">
        <v>3516.3</v>
      </c>
      <c r="L553" s="186">
        <v>162</v>
      </c>
      <c r="M553" s="184" t="s">
        <v>259</v>
      </c>
      <c r="N553" s="184" t="s">
        <v>263</v>
      </c>
      <c r="O553" s="187" t="s">
        <v>1036</v>
      </c>
      <c r="P553" s="173">
        <v>4307382.3800000008</v>
      </c>
      <c r="Q553" s="173">
        <v>0</v>
      </c>
      <c r="R553" s="173">
        <v>0</v>
      </c>
      <c r="S553" s="173">
        <v>0</v>
      </c>
      <c r="T553" s="173">
        <v>4307382.3800000008</v>
      </c>
      <c r="U553" s="173">
        <f t="shared" si="110"/>
        <v>1122.4156712528666</v>
      </c>
      <c r="V553" s="173">
        <v>2241.6680137585995</v>
      </c>
      <c r="W553" s="188">
        <f>X553</f>
        <v>2241.6680137585995</v>
      </c>
      <c r="X553" s="188">
        <f t="shared" ref="X553:X616" si="119">Z553+AA553+AB553+AC553+AD553+AG553+AI553+AK553+AM553+AO553+AP553+AQ553+AR553+AS553</f>
        <v>2241.6680137585995</v>
      </c>
      <c r="Y553" s="188">
        <f t="shared" si="117"/>
        <v>1119.2523425057329</v>
      </c>
      <c r="Z553" s="189">
        <v>0</v>
      </c>
      <c r="AA553" s="189">
        <v>0</v>
      </c>
      <c r="AB553" s="189">
        <v>0</v>
      </c>
      <c r="AC553" s="189">
        <v>0</v>
      </c>
      <c r="AD553" s="189">
        <v>0</v>
      </c>
      <c r="AE553" s="189">
        <v>0</v>
      </c>
      <c r="AF553" s="189">
        <v>0</v>
      </c>
      <c r="AG553" s="190">
        <v>0</v>
      </c>
      <c r="AH553" s="189">
        <v>964.74</v>
      </c>
      <c r="AI553" s="190">
        <f t="shared" si="118"/>
        <v>2241.6680137585995</v>
      </c>
      <c r="AJ553" s="189">
        <v>0</v>
      </c>
      <c r="AK553" s="189">
        <v>0</v>
      </c>
      <c r="AL553" s="189">
        <v>0</v>
      </c>
      <c r="AM553" s="190">
        <v>0</v>
      </c>
      <c r="AN553" s="189">
        <v>0</v>
      </c>
      <c r="AO553" s="189">
        <v>0</v>
      </c>
      <c r="AP553" s="190">
        <v>0</v>
      </c>
      <c r="AQ553" s="189">
        <v>0</v>
      </c>
      <c r="AR553" s="182">
        <v>0</v>
      </c>
      <c r="AS553" s="182">
        <v>0</v>
      </c>
    </row>
    <row r="554" spans="1:45" s="182" customFormat="1" ht="36" customHeight="1" x14ac:dyDescent="0.25">
      <c r="A554" s="182">
        <v>1</v>
      </c>
      <c r="B554" s="221">
        <f>SUBTOTAL(103,$A$552:A554)</f>
        <v>3</v>
      </c>
      <c r="C554" s="183" t="s">
        <v>516</v>
      </c>
      <c r="D554" s="184" t="s">
        <v>303</v>
      </c>
      <c r="E554" s="184"/>
      <c r="F554" s="185" t="s">
        <v>304</v>
      </c>
      <c r="G554" s="184" t="s">
        <v>344</v>
      </c>
      <c r="H554" s="184" t="s">
        <v>305</v>
      </c>
      <c r="I554" s="197">
        <v>2494.5</v>
      </c>
      <c r="J554" s="197">
        <v>2290.6</v>
      </c>
      <c r="K554" s="197">
        <v>2290.6</v>
      </c>
      <c r="L554" s="186">
        <v>117</v>
      </c>
      <c r="M554" s="184" t="s">
        <v>259</v>
      </c>
      <c r="N554" s="184" t="s">
        <v>263</v>
      </c>
      <c r="O554" s="187" t="s">
        <v>1037</v>
      </c>
      <c r="P554" s="173">
        <v>1630479.8800000001</v>
      </c>
      <c r="Q554" s="173">
        <v>0</v>
      </c>
      <c r="R554" s="173">
        <v>0</v>
      </c>
      <c r="S554" s="173">
        <v>0</v>
      </c>
      <c r="T554" s="173">
        <v>1630479.8800000001</v>
      </c>
      <c r="U554" s="173">
        <f t="shared" si="110"/>
        <v>653.62993786329935</v>
      </c>
      <c r="V554" s="173">
        <v>1976.7982040489076</v>
      </c>
      <c r="W554" s="188">
        <v>1976.7982040489076</v>
      </c>
      <c r="X554" s="188">
        <f t="shared" si="119"/>
        <v>1976.7982040489076</v>
      </c>
      <c r="Y554" s="188">
        <f t="shared" si="117"/>
        <v>1323.1682661856082</v>
      </c>
      <c r="Z554" s="189">
        <v>0</v>
      </c>
      <c r="AA554" s="189">
        <v>0</v>
      </c>
      <c r="AB554" s="189">
        <v>0</v>
      </c>
      <c r="AC554" s="189">
        <v>0</v>
      </c>
      <c r="AD554" s="189">
        <v>0</v>
      </c>
      <c r="AE554" s="189">
        <v>0</v>
      </c>
      <c r="AF554" s="189">
        <v>0</v>
      </c>
      <c r="AG554" s="190">
        <v>0</v>
      </c>
      <c r="AH554" s="189">
        <v>553</v>
      </c>
      <c r="AI554" s="190">
        <f t="shared" si="118"/>
        <v>1976.7982040489076</v>
      </c>
      <c r="AJ554" s="189">
        <v>0</v>
      </c>
      <c r="AK554" s="189">
        <v>0</v>
      </c>
      <c r="AL554" s="189">
        <v>0</v>
      </c>
      <c r="AM554" s="190">
        <v>0</v>
      </c>
      <c r="AN554" s="189">
        <v>0</v>
      </c>
      <c r="AO554" s="189">
        <v>0</v>
      </c>
      <c r="AP554" s="190">
        <v>0</v>
      </c>
      <c r="AQ554" s="189">
        <v>0</v>
      </c>
      <c r="AR554" s="182">
        <v>0</v>
      </c>
      <c r="AS554" s="182">
        <v>0</v>
      </c>
    </row>
    <row r="555" spans="1:45" s="182" customFormat="1" ht="36" customHeight="1" x14ac:dyDescent="0.25">
      <c r="A555" s="182">
        <v>1</v>
      </c>
      <c r="B555" s="221">
        <f>SUBTOTAL(103,$A$552:A555)</f>
        <v>4</v>
      </c>
      <c r="C555" s="183" t="s">
        <v>519</v>
      </c>
      <c r="D555" s="184" t="s">
        <v>346</v>
      </c>
      <c r="E555" s="184"/>
      <c r="F555" s="185" t="s">
        <v>261</v>
      </c>
      <c r="G555" s="184" t="s">
        <v>344</v>
      </c>
      <c r="H555" s="184" t="s">
        <v>296</v>
      </c>
      <c r="I555" s="197">
        <v>1965.7</v>
      </c>
      <c r="J555" s="197">
        <v>1789.7</v>
      </c>
      <c r="K555" s="197">
        <v>1702</v>
      </c>
      <c r="L555" s="186">
        <v>80</v>
      </c>
      <c r="M555" s="184" t="s">
        <v>259</v>
      </c>
      <c r="N555" s="184" t="s">
        <v>263</v>
      </c>
      <c r="O555" s="187" t="s">
        <v>1051</v>
      </c>
      <c r="P555" s="173">
        <v>2688147.79</v>
      </c>
      <c r="Q555" s="173">
        <v>0</v>
      </c>
      <c r="R555" s="173">
        <v>0</v>
      </c>
      <c r="S555" s="173">
        <v>0</v>
      </c>
      <c r="T555" s="173">
        <v>2688147.79</v>
      </c>
      <c r="U555" s="173">
        <f t="shared" si="110"/>
        <v>1367.5269827542352</v>
      </c>
      <c r="V555" s="173">
        <v>2717.2543928371579</v>
      </c>
      <c r="W555" s="188">
        <f>X555</f>
        <v>2717.2543928371579</v>
      </c>
      <c r="X555" s="188">
        <f t="shared" si="119"/>
        <v>2717.2543928371579</v>
      </c>
      <c r="Y555" s="188">
        <f t="shared" si="117"/>
        <v>1349.7274100829227</v>
      </c>
      <c r="Z555" s="189">
        <v>0</v>
      </c>
      <c r="AA555" s="189">
        <v>0</v>
      </c>
      <c r="AB555" s="189">
        <v>0</v>
      </c>
      <c r="AC555" s="189">
        <v>0</v>
      </c>
      <c r="AD555" s="189">
        <v>0</v>
      </c>
      <c r="AE555" s="189">
        <v>0</v>
      </c>
      <c r="AF555" s="189">
        <v>0</v>
      </c>
      <c r="AG555" s="190">
        <v>0</v>
      </c>
      <c r="AH555" s="189">
        <v>599</v>
      </c>
      <c r="AI555" s="190">
        <f t="shared" si="118"/>
        <v>2717.2543928371579</v>
      </c>
      <c r="AJ555" s="189">
        <v>0</v>
      </c>
      <c r="AK555" s="189">
        <v>0</v>
      </c>
      <c r="AL555" s="189">
        <v>0</v>
      </c>
      <c r="AM555" s="190">
        <v>0</v>
      </c>
      <c r="AN555" s="189">
        <v>0</v>
      </c>
      <c r="AO555" s="189">
        <v>0</v>
      </c>
      <c r="AP555" s="190">
        <v>0</v>
      </c>
      <c r="AQ555" s="189">
        <v>0</v>
      </c>
      <c r="AR555" s="182">
        <v>0</v>
      </c>
      <c r="AS555" s="182">
        <v>0</v>
      </c>
    </row>
    <row r="556" spans="1:45" s="182" customFormat="1" ht="36" customHeight="1" x14ac:dyDescent="0.25">
      <c r="A556" s="182">
        <v>1</v>
      </c>
      <c r="B556" s="221">
        <f>SUBTOTAL(103,$A$552:A556)</f>
        <v>5</v>
      </c>
      <c r="C556" s="183" t="s">
        <v>520</v>
      </c>
      <c r="D556" s="184" t="s">
        <v>347</v>
      </c>
      <c r="E556" s="184"/>
      <c r="F556" s="185" t="s">
        <v>261</v>
      </c>
      <c r="G556" s="184" t="s">
        <v>305</v>
      </c>
      <c r="H556" s="184" t="s">
        <v>296</v>
      </c>
      <c r="I556" s="197">
        <v>944.2</v>
      </c>
      <c r="J556" s="197">
        <v>863.6</v>
      </c>
      <c r="K556" s="197">
        <v>863.6</v>
      </c>
      <c r="L556" s="186">
        <v>47</v>
      </c>
      <c r="M556" s="184" t="s">
        <v>259</v>
      </c>
      <c r="N556" s="184" t="s">
        <v>263</v>
      </c>
      <c r="O556" s="187" t="s">
        <v>1350</v>
      </c>
      <c r="P556" s="173">
        <v>88158.53</v>
      </c>
      <c r="Q556" s="173">
        <v>0</v>
      </c>
      <c r="R556" s="173">
        <v>0</v>
      </c>
      <c r="S556" s="173">
        <v>0</v>
      </c>
      <c r="T556" s="173">
        <v>88158.53</v>
      </c>
      <c r="U556" s="173">
        <f t="shared" si="110"/>
        <v>93.368491844948096</v>
      </c>
      <c r="V556" s="228">
        <v>93.368491844948096</v>
      </c>
      <c r="W556" s="188">
        <v>93.368491844948096</v>
      </c>
      <c r="X556" s="188">
        <f t="shared" si="119"/>
        <v>0</v>
      </c>
      <c r="Y556" s="188">
        <f t="shared" si="117"/>
        <v>0</v>
      </c>
      <c r="Z556" s="189">
        <v>0</v>
      </c>
      <c r="AA556" s="189">
        <v>0</v>
      </c>
      <c r="AB556" s="189">
        <v>0</v>
      </c>
      <c r="AC556" s="189">
        <v>0</v>
      </c>
      <c r="AD556" s="189">
        <v>0</v>
      </c>
      <c r="AE556" s="189">
        <v>0</v>
      </c>
      <c r="AF556" s="189">
        <v>0</v>
      </c>
      <c r="AG556" s="190">
        <v>0</v>
      </c>
      <c r="AH556" s="189">
        <v>0</v>
      </c>
      <c r="AI556" s="189">
        <v>0</v>
      </c>
      <c r="AJ556" s="189">
        <v>0</v>
      </c>
      <c r="AK556" s="189">
        <v>0</v>
      </c>
      <c r="AL556" s="189">
        <v>0</v>
      </c>
      <c r="AM556" s="190">
        <v>0</v>
      </c>
      <c r="AN556" s="189">
        <v>0</v>
      </c>
      <c r="AO556" s="189">
        <v>0</v>
      </c>
      <c r="AP556" s="190">
        <v>0</v>
      </c>
      <c r="AQ556" s="189">
        <v>0</v>
      </c>
      <c r="AR556" s="182">
        <v>0</v>
      </c>
      <c r="AS556" s="182">
        <v>0</v>
      </c>
    </row>
    <row r="557" spans="1:45" s="182" customFormat="1" ht="36" customHeight="1" x14ac:dyDescent="0.25">
      <c r="A557" s="182">
        <v>1</v>
      </c>
      <c r="B557" s="221">
        <f>SUBTOTAL(103,$A$552:A557)</f>
        <v>6</v>
      </c>
      <c r="C557" s="183" t="s">
        <v>521</v>
      </c>
      <c r="D557" s="184" t="s">
        <v>348</v>
      </c>
      <c r="E557" s="184"/>
      <c r="F557" s="185" t="s">
        <v>261</v>
      </c>
      <c r="G557" s="184" t="s">
        <v>344</v>
      </c>
      <c r="H557" s="184" t="s">
        <v>297</v>
      </c>
      <c r="I557" s="197">
        <v>5616.2</v>
      </c>
      <c r="J557" s="197">
        <v>2949.2</v>
      </c>
      <c r="K557" s="197">
        <v>2949.2</v>
      </c>
      <c r="L557" s="186">
        <v>186</v>
      </c>
      <c r="M557" s="184" t="s">
        <v>259</v>
      </c>
      <c r="N557" s="184" t="s">
        <v>263</v>
      </c>
      <c r="O557" s="187" t="s">
        <v>1336</v>
      </c>
      <c r="P557" s="173">
        <v>2441027.59</v>
      </c>
      <c r="Q557" s="173">
        <v>0</v>
      </c>
      <c r="R557" s="173">
        <v>0</v>
      </c>
      <c r="S557" s="173">
        <v>0</v>
      </c>
      <c r="T557" s="173">
        <v>2441027.59</v>
      </c>
      <c r="U557" s="173">
        <f t="shared" si="110"/>
        <v>434.64043125244825</v>
      </c>
      <c r="V557" s="173">
        <v>1535.3402086820274</v>
      </c>
      <c r="W557" s="188">
        <v>1535.3402086820274</v>
      </c>
      <c r="X557" s="188">
        <f t="shared" si="119"/>
        <v>1535.3402086820274</v>
      </c>
      <c r="Y557" s="188">
        <f t="shared" si="117"/>
        <v>1100.6997774295792</v>
      </c>
      <c r="Z557" s="189">
        <v>0</v>
      </c>
      <c r="AA557" s="189">
        <v>0</v>
      </c>
      <c r="AB557" s="189">
        <v>0</v>
      </c>
      <c r="AC557" s="189">
        <v>0</v>
      </c>
      <c r="AD557" s="189">
        <v>0</v>
      </c>
      <c r="AE557" s="189">
        <v>0</v>
      </c>
      <c r="AF557" s="189">
        <v>0</v>
      </c>
      <c r="AG557" s="190">
        <v>0</v>
      </c>
      <c r="AH557" s="189">
        <v>967</v>
      </c>
      <c r="AI557" s="190">
        <f t="shared" ref="AI557:AI562" si="120">8917.04*AH557/I557</f>
        <v>1535.3402086820274</v>
      </c>
      <c r="AJ557" s="189">
        <v>0</v>
      </c>
      <c r="AK557" s="189">
        <v>0</v>
      </c>
      <c r="AL557" s="189">
        <v>0</v>
      </c>
      <c r="AM557" s="190">
        <v>0</v>
      </c>
      <c r="AN557" s="189">
        <v>0</v>
      </c>
      <c r="AO557" s="189">
        <v>0</v>
      </c>
      <c r="AP557" s="190">
        <v>0</v>
      </c>
      <c r="AQ557" s="189">
        <v>0</v>
      </c>
      <c r="AR557" s="182">
        <v>0</v>
      </c>
      <c r="AS557" s="182">
        <v>0</v>
      </c>
    </row>
    <row r="558" spans="1:45" s="182" customFormat="1" ht="36" customHeight="1" x14ac:dyDescent="0.25">
      <c r="A558" s="182">
        <v>1</v>
      </c>
      <c r="B558" s="221">
        <f>SUBTOTAL(103,$A$552:A558)</f>
        <v>7</v>
      </c>
      <c r="C558" s="183" t="s">
        <v>522</v>
      </c>
      <c r="D558" s="184">
        <v>1985</v>
      </c>
      <c r="E558" s="184"/>
      <c r="F558" s="185" t="s">
        <v>261</v>
      </c>
      <c r="G558" s="184" t="s">
        <v>344</v>
      </c>
      <c r="H558" s="184" t="s">
        <v>362</v>
      </c>
      <c r="I558" s="197">
        <v>5781</v>
      </c>
      <c r="J558" s="197">
        <v>5781</v>
      </c>
      <c r="K558" s="197">
        <v>5781</v>
      </c>
      <c r="L558" s="186">
        <v>208</v>
      </c>
      <c r="M558" s="184" t="s">
        <v>259</v>
      </c>
      <c r="N558" s="184" t="s">
        <v>263</v>
      </c>
      <c r="O558" s="187" t="s">
        <v>1036</v>
      </c>
      <c r="P558" s="173">
        <v>3218631.9200000004</v>
      </c>
      <c r="Q558" s="173">
        <v>0</v>
      </c>
      <c r="R558" s="173">
        <v>0</v>
      </c>
      <c r="S558" s="173">
        <v>0</v>
      </c>
      <c r="T558" s="173">
        <v>3218631.9200000004</v>
      </c>
      <c r="U558" s="173">
        <f t="shared" si="110"/>
        <v>556.76040823386961</v>
      </c>
      <c r="V558" s="173">
        <v>1918.837183878222</v>
      </c>
      <c r="W558" s="188">
        <v>1918.837183878222</v>
      </c>
      <c r="X558" s="188">
        <f t="shared" si="119"/>
        <v>1918.837183878222</v>
      </c>
      <c r="Y558" s="188">
        <f t="shared" si="117"/>
        <v>1362.0767756443524</v>
      </c>
      <c r="Z558" s="189">
        <v>0</v>
      </c>
      <c r="AA558" s="189">
        <v>0</v>
      </c>
      <c r="AB558" s="189">
        <v>0</v>
      </c>
      <c r="AC558" s="189">
        <v>0</v>
      </c>
      <c r="AD558" s="189">
        <v>0</v>
      </c>
      <c r="AE558" s="189">
        <v>0</v>
      </c>
      <c r="AF558" s="189">
        <v>0</v>
      </c>
      <c r="AG558" s="190">
        <v>0</v>
      </c>
      <c r="AH558" s="189">
        <v>1244</v>
      </c>
      <c r="AI558" s="190">
        <f t="shared" si="120"/>
        <v>1918.837183878222</v>
      </c>
      <c r="AJ558" s="189">
        <v>0</v>
      </c>
      <c r="AK558" s="189">
        <v>0</v>
      </c>
      <c r="AL558" s="189">
        <v>0</v>
      </c>
      <c r="AM558" s="190">
        <v>0</v>
      </c>
      <c r="AN558" s="189">
        <v>0</v>
      </c>
      <c r="AO558" s="189">
        <v>0</v>
      </c>
      <c r="AP558" s="190">
        <v>0</v>
      </c>
      <c r="AQ558" s="189">
        <v>0</v>
      </c>
      <c r="AR558" s="182">
        <v>0</v>
      </c>
      <c r="AS558" s="182">
        <v>0</v>
      </c>
    </row>
    <row r="559" spans="1:45" s="182" customFormat="1" ht="36" customHeight="1" x14ac:dyDescent="0.25">
      <c r="A559" s="182">
        <v>1</v>
      </c>
      <c r="B559" s="221">
        <f>SUBTOTAL(103,$A$552:A559)</f>
        <v>8</v>
      </c>
      <c r="C559" s="183" t="s">
        <v>523</v>
      </c>
      <c r="D559" s="184" t="s">
        <v>300</v>
      </c>
      <c r="E559" s="184"/>
      <c r="F559" s="185" t="s">
        <v>261</v>
      </c>
      <c r="G559" s="184" t="s">
        <v>305</v>
      </c>
      <c r="H559" s="184" t="s">
        <v>297</v>
      </c>
      <c r="I559" s="197">
        <v>761.1</v>
      </c>
      <c r="J559" s="197">
        <v>761.1</v>
      </c>
      <c r="K559" s="197">
        <v>625.20000000000005</v>
      </c>
      <c r="L559" s="186">
        <v>54</v>
      </c>
      <c r="M559" s="184" t="s">
        <v>259</v>
      </c>
      <c r="N559" s="184" t="s">
        <v>263</v>
      </c>
      <c r="O559" s="187" t="s">
        <v>1336</v>
      </c>
      <c r="P559" s="173">
        <v>2687784.7600000002</v>
      </c>
      <c r="Q559" s="173">
        <v>0</v>
      </c>
      <c r="R559" s="173">
        <v>0</v>
      </c>
      <c r="S559" s="173">
        <v>0</v>
      </c>
      <c r="T559" s="173">
        <v>2687784.7600000002</v>
      </c>
      <c r="U559" s="173">
        <f t="shared" si="110"/>
        <v>3531.4475890158983</v>
      </c>
      <c r="V559" s="173">
        <v>5364.8689875180662</v>
      </c>
      <c r="W559" s="188">
        <v>6139.1787675732503</v>
      </c>
      <c r="X559" s="188">
        <f t="shared" si="119"/>
        <v>6139.1787675732503</v>
      </c>
      <c r="Y559" s="188">
        <f t="shared" si="117"/>
        <v>1833.4213985021679</v>
      </c>
      <c r="Z559" s="189">
        <v>0</v>
      </c>
      <c r="AA559" s="189">
        <v>0</v>
      </c>
      <c r="AB559" s="189">
        <v>0</v>
      </c>
      <c r="AC559" s="189">
        <v>0</v>
      </c>
      <c r="AD559" s="189">
        <v>0</v>
      </c>
      <c r="AE559" s="189">
        <v>0</v>
      </c>
      <c r="AF559" s="189">
        <v>0</v>
      </c>
      <c r="AG559" s="190">
        <v>0</v>
      </c>
      <c r="AH559" s="189">
        <v>524</v>
      </c>
      <c r="AI559" s="190">
        <f t="shared" si="120"/>
        <v>6139.1787675732503</v>
      </c>
      <c r="AJ559" s="189">
        <v>0</v>
      </c>
      <c r="AK559" s="189">
        <v>0</v>
      </c>
      <c r="AL559" s="189">
        <v>0</v>
      </c>
      <c r="AM559" s="190">
        <v>0</v>
      </c>
      <c r="AN559" s="189">
        <v>0</v>
      </c>
      <c r="AO559" s="189">
        <v>0</v>
      </c>
      <c r="AP559" s="190">
        <v>0</v>
      </c>
      <c r="AQ559" s="189">
        <v>0</v>
      </c>
      <c r="AR559" s="182">
        <v>0</v>
      </c>
      <c r="AS559" s="182">
        <v>0</v>
      </c>
    </row>
    <row r="560" spans="1:45" s="182" customFormat="1" ht="36" customHeight="1" x14ac:dyDescent="0.25">
      <c r="A560" s="182">
        <v>1</v>
      </c>
      <c r="B560" s="221">
        <f>SUBTOTAL(103,$A$552:A560)</f>
        <v>9</v>
      </c>
      <c r="C560" s="183" t="s">
        <v>524</v>
      </c>
      <c r="D560" s="184" t="s">
        <v>349</v>
      </c>
      <c r="E560" s="184"/>
      <c r="F560" s="185" t="s">
        <v>261</v>
      </c>
      <c r="G560" s="184" t="s">
        <v>350</v>
      </c>
      <c r="H560" s="184" t="s">
        <v>297</v>
      </c>
      <c r="I560" s="197">
        <v>7585.7</v>
      </c>
      <c r="J560" s="197">
        <v>5261.8</v>
      </c>
      <c r="K560" s="197">
        <v>4715.1000000000004</v>
      </c>
      <c r="L560" s="186">
        <v>348</v>
      </c>
      <c r="M560" s="184" t="s">
        <v>259</v>
      </c>
      <c r="N560" s="184" t="s">
        <v>263</v>
      </c>
      <c r="O560" s="187" t="s">
        <v>1336</v>
      </c>
      <c r="P560" s="173">
        <v>2496866.9499999997</v>
      </c>
      <c r="Q560" s="173">
        <v>0</v>
      </c>
      <c r="R560" s="173">
        <v>0</v>
      </c>
      <c r="S560" s="173">
        <v>0</v>
      </c>
      <c r="T560" s="173">
        <v>2496866.9499999997</v>
      </c>
      <c r="U560" s="173">
        <f t="shared" si="110"/>
        <v>329.15445509313577</v>
      </c>
      <c r="V560" s="173">
        <v>1070.9334829481788</v>
      </c>
      <c r="W560" s="188">
        <v>1070.9334829481788</v>
      </c>
      <c r="X560" s="188">
        <f t="shared" si="119"/>
        <v>1070.9334829481788</v>
      </c>
      <c r="Y560" s="188">
        <f t="shared" si="117"/>
        <v>741.77902785504307</v>
      </c>
      <c r="Z560" s="189">
        <v>0</v>
      </c>
      <c r="AA560" s="189">
        <v>0</v>
      </c>
      <c r="AB560" s="189">
        <v>0</v>
      </c>
      <c r="AC560" s="189">
        <v>0</v>
      </c>
      <c r="AD560" s="189">
        <v>0</v>
      </c>
      <c r="AE560" s="189">
        <v>0</v>
      </c>
      <c r="AF560" s="189">
        <v>0</v>
      </c>
      <c r="AG560" s="190">
        <v>0</v>
      </c>
      <c r="AH560" s="189">
        <v>911.04</v>
      </c>
      <c r="AI560" s="190">
        <f t="shared" si="120"/>
        <v>1070.9334829481788</v>
      </c>
      <c r="AJ560" s="189">
        <v>0</v>
      </c>
      <c r="AK560" s="189">
        <v>0</v>
      </c>
      <c r="AL560" s="189">
        <v>0</v>
      </c>
      <c r="AM560" s="190">
        <v>0</v>
      </c>
      <c r="AN560" s="189">
        <v>0</v>
      </c>
      <c r="AO560" s="189">
        <v>0</v>
      </c>
      <c r="AP560" s="190">
        <v>0</v>
      </c>
      <c r="AQ560" s="189">
        <v>0</v>
      </c>
      <c r="AR560" s="182">
        <v>0</v>
      </c>
      <c r="AS560" s="182">
        <v>0</v>
      </c>
    </row>
    <row r="561" spans="1:45" s="182" customFormat="1" ht="36" customHeight="1" x14ac:dyDescent="0.25">
      <c r="A561" s="182">
        <v>1</v>
      </c>
      <c r="B561" s="221">
        <f>SUBTOTAL(103,$A$552:A561)</f>
        <v>10</v>
      </c>
      <c r="C561" s="183" t="s">
        <v>527</v>
      </c>
      <c r="D561" s="184">
        <v>1968</v>
      </c>
      <c r="E561" s="184"/>
      <c r="F561" s="185" t="s">
        <v>261</v>
      </c>
      <c r="G561" s="184" t="s">
        <v>344</v>
      </c>
      <c r="H561" s="184" t="s">
        <v>301</v>
      </c>
      <c r="I561" s="197">
        <v>3511.62</v>
      </c>
      <c r="J561" s="197">
        <v>3241.9</v>
      </c>
      <c r="K561" s="197">
        <v>2726.1</v>
      </c>
      <c r="L561" s="186">
        <v>238</v>
      </c>
      <c r="M561" s="184" t="s">
        <v>259</v>
      </c>
      <c r="N561" s="184" t="s">
        <v>263</v>
      </c>
      <c r="O561" s="187" t="s">
        <v>1338</v>
      </c>
      <c r="P561" s="173">
        <v>4279060.84</v>
      </c>
      <c r="Q561" s="173">
        <v>0</v>
      </c>
      <c r="R561" s="173">
        <v>0</v>
      </c>
      <c r="S561" s="173">
        <v>0</v>
      </c>
      <c r="T561" s="173">
        <v>4279060.84</v>
      </c>
      <c r="U561" s="173">
        <f t="shared" si="110"/>
        <v>1218.5432478457237</v>
      </c>
      <c r="V561" s="173">
        <v>2761.1534803879695</v>
      </c>
      <c r="W561" s="188">
        <f t="shared" ref="W561:W562" si="121">X561</f>
        <v>2761.1534803879695</v>
      </c>
      <c r="X561" s="188">
        <f t="shared" si="119"/>
        <v>2761.1534803879695</v>
      </c>
      <c r="Y561" s="188">
        <f t="shared" si="117"/>
        <v>1542.6102325422457</v>
      </c>
      <c r="Z561" s="189">
        <v>0</v>
      </c>
      <c r="AA561" s="189">
        <v>0</v>
      </c>
      <c r="AB561" s="189">
        <v>0</v>
      </c>
      <c r="AC561" s="189">
        <v>0</v>
      </c>
      <c r="AD561" s="189">
        <v>0</v>
      </c>
      <c r="AE561" s="189">
        <v>0</v>
      </c>
      <c r="AF561" s="189">
        <v>0</v>
      </c>
      <c r="AG561" s="190">
        <v>0</v>
      </c>
      <c r="AH561" s="189">
        <v>1087.3699999999999</v>
      </c>
      <c r="AI561" s="190">
        <f t="shared" si="120"/>
        <v>2761.1534803879695</v>
      </c>
      <c r="AJ561" s="189">
        <v>0</v>
      </c>
      <c r="AK561" s="189">
        <v>0</v>
      </c>
      <c r="AL561" s="189">
        <v>0</v>
      </c>
      <c r="AM561" s="190">
        <v>0</v>
      </c>
      <c r="AN561" s="189">
        <v>0</v>
      </c>
      <c r="AO561" s="189">
        <v>0</v>
      </c>
      <c r="AP561" s="190">
        <v>0</v>
      </c>
      <c r="AQ561" s="189">
        <v>0</v>
      </c>
      <c r="AR561" s="182">
        <v>0</v>
      </c>
      <c r="AS561" s="182">
        <v>0</v>
      </c>
    </row>
    <row r="562" spans="1:45" s="182" customFormat="1" ht="36" customHeight="1" x14ac:dyDescent="0.25">
      <c r="A562" s="182">
        <v>1</v>
      </c>
      <c r="B562" s="221">
        <f>SUBTOTAL(103,$A$552:A562)</f>
        <v>11</v>
      </c>
      <c r="C562" s="183" t="s">
        <v>526</v>
      </c>
      <c r="D562" s="184">
        <v>1970</v>
      </c>
      <c r="E562" s="184"/>
      <c r="F562" s="185" t="s">
        <v>261</v>
      </c>
      <c r="G562" s="184">
        <v>5</v>
      </c>
      <c r="H562" s="184" t="s">
        <v>301</v>
      </c>
      <c r="I562" s="197">
        <v>4104.5</v>
      </c>
      <c r="J562" s="197">
        <v>3361</v>
      </c>
      <c r="K562" s="197">
        <v>2986.4</v>
      </c>
      <c r="L562" s="186">
        <v>141</v>
      </c>
      <c r="M562" s="184" t="s">
        <v>259</v>
      </c>
      <c r="N562" s="184" t="s">
        <v>263</v>
      </c>
      <c r="O562" s="187" t="s">
        <v>1589</v>
      </c>
      <c r="P562" s="173">
        <v>4271373.3099999996</v>
      </c>
      <c r="Q562" s="173">
        <v>0</v>
      </c>
      <c r="R562" s="173">
        <v>0</v>
      </c>
      <c r="S562" s="173">
        <v>0</v>
      </c>
      <c r="T562" s="173">
        <v>4271373.3099999996</v>
      </c>
      <c r="U562" s="173">
        <f t="shared" si="110"/>
        <v>1040.6561846753561</v>
      </c>
      <c r="V562" s="173">
        <v>2239.850953831161</v>
      </c>
      <c r="W562" s="188">
        <f t="shared" si="121"/>
        <v>2239.850953831161</v>
      </c>
      <c r="X562" s="188">
        <f t="shared" si="119"/>
        <v>2239.850953831161</v>
      </c>
      <c r="Y562" s="188">
        <f t="shared" si="117"/>
        <v>1199.1947691558048</v>
      </c>
      <c r="Z562" s="189">
        <v>0</v>
      </c>
      <c r="AA562" s="189">
        <v>0</v>
      </c>
      <c r="AB562" s="189">
        <v>0</v>
      </c>
      <c r="AC562" s="189">
        <v>0</v>
      </c>
      <c r="AD562" s="189">
        <v>0</v>
      </c>
      <c r="AE562" s="189">
        <v>0</v>
      </c>
      <c r="AF562" s="189">
        <v>0</v>
      </c>
      <c r="AG562" s="190">
        <v>0</v>
      </c>
      <c r="AH562" s="189">
        <v>1031</v>
      </c>
      <c r="AI562" s="190">
        <f t="shared" si="120"/>
        <v>2239.850953831161</v>
      </c>
      <c r="AJ562" s="189">
        <v>0</v>
      </c>
      <c r="AK562" s="189">
        <v>0</v>
      </c>
      <c r="AL562" s="189">
        <v>0</v>
      </c>
      <c r="AM562" s="190">
        <v>0</v>
      </c>
      <c r="AN562" s="189">
        <v>0</v>
      </c>
      <c r="AO562" s="189">
        <v>0</v>
      </c>
      <c r="AP562" s="190">
        <v>0</v>
      </c>
      <c r="AQ562" s="189">
        <v>0</v>
      </c>
      <c r="AR562" s="182">
        <v>0</v>
      </c>
      <c r="AS562" s="182">
        <v>0</v>
      </c>
    </row>
    <row r="563" spans="1:45" s="182" customFormat="1" ht="36" customHeight="1" x14ac:dyDescent="0.25">
      <c r="A563" s="182">
        <v>1</v>
      </c>
      <c r="B563" s="221">
        <f>SUBTOTAL(103,$A$552:A563)</f>
        <v>12</v>
      </c>
      <c r="C563" s="183" t="s">
        <v>764</v>
      </c>
      <c r="D563" s="184">
        <v>1961</v>
      </c>
      <c r="E563" s="184"/>
      <c r="F563" s="185" t="s">
        <v>261</v>
      </c>
      <c r="G563" s="184">
        <v>4</v>
      </c>
      <c r="H563" s="184" t="s">
        <v>296</v>
      </c>
      <c r="I563" s="197">
        <v>1116.9000000000001</v>
      </c>
      <c r="J563" s="197">
        <v>860.4</v>
      </c>
      <c r="K563" s="197">
        <v>748.8</v>
      </c>
      <c r="L563" s="186">
        <v>36</v>
      </c>
      <c r="M563" s="184" t="s">
        <v>259</v>
      </c>
      <c r="N563" s="184" t="s">
        <v>263</v>
      </c>
      <c r="O563" s="187" t="s">
        <v>1539</v>
      </c>
      <c r="P563" s="173">
        <v>88074.58</v>
      </c>
      <c r="Q563" s="173">
        <v>0</v>
      </c>
      <c r="R563" s="173">
        <v>0</v>
      </c>
      <c r="S563" s="173">
        <v>0</v>
      </c>
      <c r="T563" s="173">
        <v>88074.58</v>
      </c>
      <c r="U563" s="173">
        <f t="shared" si="110"/>
        <v>78.856280777151042</v>
      </c>
      <c r="V563" s="228">
        <v>78.856280777151042</v>
      </c>
      <c r="W563" s="188">
        <v>78.856280777151042</v>
      </c>
      <c r="X563" s="188">
        <f t="shared" si="119"/>
        <v>0</v>
      </c>
      <c r="Y563" s="188">
        <f t="shared" si="117"/>
        <v>0</v>
      </c>
      <c r="Z563" s="189">
        <v>0</v>
      </c>
      <c r="AA563" s="189">
        <v>0</v>
      </c>
      <c r="AB563" s="189">
        <v>0</v>
      </c>
      <c r="AC563" s="189">
        <v>0</v>
      </c>
      <c r="AD563" s="189">
        <v>0</v>
      </c>
      <c r="AE563" s="189">
        <v>0</v>
      </c>
      <c r="AF563" s="189">
        <v>0</v>
      </c>
      <c r="AG563" s="190">
        <v>0</v>
      </c>
      <c r="AH563" s="189">
        <v>0</v>
      </c>
      <c r="AI563" s="189">
        <v>0</v>
      </c>
      <c r="AJ563" s="189">
        <v>0</v>
      </c>
      <c r="AK563" s="189">
        <v>0</v>
      </c>
      <c r="AL563" s="189">
        <v>0</v>
      </c>
      <c r="AM563" s="190">
        <v>0</v>
      </c>
      <c r="AN563" s="189">
        <v>0</v>
      </c>
      <c r="AO563" s="189">
        <v>0</v>
      </c>
      <c r="AP563" s="190">
        <v>0</v>
      </c>
      <c r="AQ563" s="189">
        <v>0</v>
      </c>
      <c r="AR563" s="182">
        <v>0</v>
      </c>
      <c r="AS563" s="182">
        <v>0</v>
      </c>
    </row>
    <row r="564" spans="1:45" s="182" customFormat="1" ht="36" customHeight="1" x14ac:dyDescent="0.25">
      <c r="A564" s="182">
        <v>1</v>
      </c>
      <c r="B564" s="221">
        <f>SUBTOTAL(103,$A$552:A564)</f>
        <v>13</v>
      </c>
      <c r="C564" s="183" t="s">
        <v>529</v>
      </c>
      <c r="D564" s="184" t="s">
        <v>300</v>
      </c>
      <c r="E564" s="184"/>
      <c r="F564" s="185" t="s">
        <v>304</v>
      </c>
      <c r="G564" s="184" t="s">
        <v>344</v>
      </c>
      <c r="H564" s="184" t="s">
        <v>301</v>
      </c>
      <c r="I564" s="197">
        <v>3904.9</v>
      </c>
      <c r="J564" s="197">
        <v>3572.7</v>
      </c>
      <c r="K564" s="197">
        <v>3572.7</v>
      </c>
      <c r="L564" s="186">
        <v>170</v>
      </c>
      <c r="M564" s="184" t="s">
        <v>259</v>
      </c>
      <c r="N564" s="184" t="s">
        <v>263</v>
      </c>
      <c r="O564" s="187" t="s">
        <v>1036</v>
      </c>
      <c r="P564" s="173">
        <v>4594145.79</v>
      </c>
      <c r="Q564" s="173">
        <v>0</v>
      </c>
      <c r="R564" s="173">
        <v>0</v>
      </c>
      <c r="S564" s="173">
        <v>0</v>
      </c>
      <c r="T564" s="173">
        <v>4594145.79</v>
      </c>
      <c r="U564" s="173">
        <f t="shared" si="110"/>
        <v>1176.5079233783194</v>
      </c>
      <c r="V564" s="173">
        <v>2198.374966836539</v>
      </c>
      <c r="W564" s="188">
        <v>2198.374966836539</v>
      </c>
      <c r="X564" s="188">
        <f t="shared" si="119"/>
        <v>2198.374966836539</v>
      </c>
      <c r="Y564" s="188">
        <f t="shared" si="117"/>
        <v>1021.8670434582195</v>
      </c>
      <c r="Z564" s="189">
        <v>0</v>
      </c>
      <c r="AA564" s="189">
        <v>0</v>
      </c>
      <c r="AB564" s="189">
        <v>0</v>
      </c>
      <c r="AC564" s="189">
        <v>0</v>
      </c>
      <c r="AD564" s="189">
        <v>0</v>
      </c>
      <c r="AE564" s="189">
        <v>0</v>
      </c>
      <c r="AF564" s="189">
        <v>0</v>
      </c>
      <c r="AG564" s="190">
        <v>0</v>
      </c>
      <c r="AH564" s="189">
        <v>962.7</v>
      </c>
      <c r="AI564" s="190">
        <f t="shared" ref="AI564:AI567" si="122">8917.04*AH564/I564</f>
        <v>2198.374966836539</v>
      </c>
      <c r="AJ564" s="189">
        <v>0</v>
      </c>
      <c r="AK564" s="189">
        <v>0</v>
      </c>
      <c r="AL564" s="189">
        <v>0</v>
      </c>
      <c r="AM564" s="190">
        <v>0</v>
      </c>
      <c r="AN564" s="189">
        <v>0</v>
      </c>
      <c r="AO564" s="189">
        <v>0</v>
      </c>
      <c r="AP564" s="190">
        <v>0</v>
      </c>
      <c r="AQ564" s="189">
        <v>0</v>
      </c>
      <c r="AR564" s="182">
        <v>0</v>
      </c>
      <c r="AS564" s="182">
        <v>0</v>
      </c>
    </row>
    <row r="565" spans="1:45" s="182" customFormat="1" ht="36" customHeight="1" x14ac:dyDescent="0.25">
      <c r="A565" s="182">
        <v>1</v>
      </c>
      <c r="B565" s="221">
        <f>SUBTOTAL(103,$A$552:A565)</f>
        <v>14</v>
      </c>
      <c r="C565" s="183" t="s">
        <v>530</v>
      </c>
      <c r="D565" s="184" t="s">
        <v>300</v>
      </c>
      <c r="E565" s="184"/>
      <c r="F565" s="185" t="s">
        <v>304</v>
      </c>
      <c r="G565" s="184" t="s">
        <v>344</v>
      </c>
      <c r="H565" s="184" t="s">
        <v>305</v>
      </c>
      <c r="I565" s="197">
        <v>3361</v>
      </c>
      <c r="J565" s="197">
        <v>2572.6</v>
      </c>
      <c r="K565" s="197">
        <v>2572.6</v>
      </c>
      <c r="L565" s="186">
        <v>133</v>
      </c>
      <c r="M565" s="184" t="s">
        <v>259</v>
      </c>
      <c r="N565" s="184" t="s">
        <v>263</v>
      </c>
      <c r="O565" s="187" t="s">
        <v>1036</v>
      </c>
      <c r="P565" s="173">
        <v>3671490.27</v>
      </c>
      <c r="Q565" s="173">
        <v>0</v>
      </c>
      <c r="R565" s="173">
        <v>0</v>
      </c>
      <c r="S565" s="173">
        <v>0</v>
      </c>
      <c r="T565" s="173">
        <v>3671490.27</v>
      </c>
      <c r="U565" s="173">
        <f t="shared" si="110"/>
        <v>1092.3803243082416</v>
      </c>
      <c r="V565" s="173">
        <v>1920.5728223742933</v>
      </c>
      <c r="W565" s="188">
        <v>1920.5728223742933</v>
      </c>
      <c r="X565" s="188">
        <f t="shared" si="119"/>
        <v>1920.5728223742933</v>
      </c>
      <c r="Y565" s="188">
        <f t="shared" si="117"/>
        <v>828.19249806605171</v>
      </c>
      <c r="Z565" s="189">
        <v>0</v>
      </c>
      <c r="AA565" s="189">
        <v>0</v>
      </c>
      <c r="AB565" s="189">
        <v>0</v>
      </c>
      <c r="AC565" s="189">
        <v>0</v>
      </c>
      <c r="AD565" s="189">
        <v>0</v>
      </c>
      <c r="AE565" s="189">
        <v>0</v>
      </c>
      <c r="AF565" s="189">
        <v>0</v>
      </c>
      <c r="AG565" s="190">
        <v>0</v>
      </c>
      <c r="AH565" s="189">
        <v>723.9</v>
      </c>
      <c r="AI565" s="190">
        <f t="shared" si="122"/>
        <v>1920.5728223742933</v>
      </c>
      <c r="AJ565" s="189">
        <v>0</v>
      </c>
      <c r="AK565" s="189">
        <v>0</v>
      </c>
      <c r="AL565" s="189">
        <v>0</v>
      </c>
      <c r="AM565" s="190">
        <v>0</v>
      </c>
      <c r="AN565" s="189">
        <v>0</v>
      </c>
      <c r="AO565" s="189">
        <v>0</v>
      </c>
      <c r="AP565" s="190">
        <v>0</v>
      </c>
      <c r="AQ565" s="189">
        <v>0</v>
      </c>
      <c r="AR565" s="182">
        <v>0</v>
      </c>
      <c r="AS565" s="182">
        <v>0</v>
      </c>
    </row>
    <row r="566" spans="1:45" s="182" customFormat="1" ht="36" customHeight="1" x14ac:dyDescent="0.25">
      <c r="A566" s="182">
        <v>1</v>
      </c>
      <c r="B566" s="221">
        <f>SUBTOTAL(103,$A$552:A566)</f>
        <v>15</v>
      </c>
      <c r="C566" s="183" t="s">
        <v>1354</v>
      </c>
      <c r="D566" s="184">
        <v>1965</v>
      </c>
      <c r="E566" s="184"/>
      <c r="F566" s="185" t="s">
        <v>261</v>
      </c>
      <c r="G566" s="184">
        <v>5</v>
      </c>
      <c r="H566" s="184" t="s">
        <v>301</v>
      </c>
      <c r="I566" s="197">
        <v>4215.8</v>
      </c>
      <c r="J566" s="197">
        <v>4102.3</v>
      </c>
      <c r="K566" s="197">
        <v>2512.3000000000002</v>
      </c>
      <c r="L566" s="186">
        <v>122</v>
      </c>
      <c r="M566" s="184" t="s">
        <v>259</v>
      </c>
      <c r="N566" s="184" t="s">
        <v>263</v>
      </c>
      <c r="O566" s="187" t="s">
        <v>1036</v>
      </c>
      <c r="P566" s="173">
        <v>4922134.1900000004</v>
      </c>
      <c r="Q566" s="173">
        <v>0</v>
      </c>
      <c r="R566" s="173">
        <v>0</v>
      </c>
      <c r="S566" s="173">
        <v>0</v>
      </c>
      <c r="T566" s="173">
        <v>4922134.1900000004</v>
      </c>
      <c r="U566" s="173">
        <f t="shared" si="110"/>
        <v>1167.5445206129323</v>
      </c>
      <c r="V566" s="173">
        <v>2288.5898951563167</v>
      </c>
      <c r="W566" s="188">
        <v>2288.5898951563167</v>
      </c>
      <c r="X566" s="188">
        <f t="shared" si="119"/>
        <v>2288.5898951563167</v>
      </c>
      <c r="Y566" s="188">
        <f t="shared" si="117"/>
        <v>1121.0453745433845</v>
      </c>
      <c r="Z566" s="189">
        <v>0</v>
      </c>
      <c r="AA566" s="189">
        <v>0</v>
      </c>
      <c r="AB566" s="189">
        <v>0</v>
      </c>
      <c r="AC566" s="189">
        <v>0</v>
      </c>
      <c r="AD566" s="189">
        <v>0</v>
      </c>
      <c r="AE566" s="189">
        <v>0</v>
      </c>
      <c r="AF566" s="189">
        <v>0</v>
      </c>
      <c r="AG566" s="190">
        <v>0</v>
      </c>
      <c r="AH566" s="189">
        <v>1082</v>
      </c>
      <c r="AI566" s="190">
        <f t="shared" si="122"/>
        <v>2288.5898951563167</v>
      </c>
      <c r="AJ566" s="189">
        <v>0</v>
      </c>
      <c r="AK566" s="189">
        <v>0</v>
      </c>
      <c r="AL566" s="189">
        <v>0</v>
      </c>
      <c r="AM566" s="190">
        <v>0</v>
      </c>
      <c r="AN566" s="189">
        <v>0</v>
      </c>
      <c r="AO566" s="189">
        <v>0</v>
      </c>
      <c r="AP566" s="190">
        <v>0</v>
      </c>
      <c r="AQ566" s="189">
        <v>0</v>
      </c>
      <c r="AR566" s="182">
        <v>0</v>
      </c>
      <c r="AS566" s="182">
        <v>0</v>
      </c>
    </row>
    <row r="567" spans="1:45" s="182" customFormat="1" ht="36" customHeight="1" x14ac:dyDescent="0.25">
      <c r="A567" s="182">
        <v>1</v>
      </c>
      <c r="B567" s="221">
        <f>SUBTOTAL(103,$A$552:A567)</f>
        <v>16</v>
      </c>
      <c r="C567" s="183" t="s">
        <v>532</v>
      </c>
      <c r="D567" s="184" t="s">
        <v>303</v>
      </c>
      <c r="E567" s="184"/>
      <c r="F567" s="185" t="s">
        <v>261</v>
      </c>
      <c r="G567" s="184" t="s">
        <v>344</v>
      </c>
      <c r="H567" s="184" t="s">
        <v>297</v>
      </c>
      <c r="I567" s="197">
        <v>667.4</v>
      </c>
      <c r="J567" s="197">
        <v>629.79999999999995</v>
      </c>
      <c r="K567" s="197">
        <v>629.79999999999995</v>
      </c>
      <c r="L567" s="186">
        <v>29</v>
      </c>
      <c r="M567" s="184" t="s">
        <v>259</v>
      </c>
      <c r="N567" s="184" t="s">
        <v>263</v>
      </c>
      <c r="O567" s="187" t="s">
        <v>1336</v>
      </c>
      <c r="P567" s="173">
        <v>954855.56</v>
      </c>
      <c r="Q567" s="173">
        <v>0</v>
      </c>
      <c r="R567" s="173">
        <v>0</v>
      </c>
      <c r="S567" s="173">
        <v>0</v>
      </c>
      <c r="T567" s="173">
        <v>954855.56</v>
      </c>
      <c r="U567" s="173">
        <f t="shared" si="110"/>
        <v>1430.7095594845671</v>
      </c>
      <c r="V567" s="173">
        <v>3594.0721606233146</v>
      </c>
      <c r="W567" s="188">
        <v>3594.0721606233146</v>
      </c>
      <c r="X567" s="188">
        <f t="shared" si="119"/>
        <v>3594.0721606233146</v>
      </c>
      <c r="Y567" s="188">
        <f t="shared" si="117"/>
        <v>2163.3626011387478</v>
      </c>
      <c r="Z567" s="189">
        <v>0</v>
      </c>
      <c r="AA567" s="189">
        <v>0</v>
      </c>
      <c r="AB567" s="189">
        <v>0</v>
      </c>
      <c r="AC567" s="189">
        <v>0</v>
      </c>
      <c r="AD567" s="189">
        <v>0</v>
      </c>
      <c r="AE567" s="189">
        <v>0</v>
      </c>
      <c r="AF567" s="189">
        <v>0</v>
      </c>
      <c r="AG567" s="190">
        <v>0</v>
      </c>
      <c r="AH567" s="189">
        <v>269</v>
      </c>
      <c r="AI567" s="190">
        <f t="shared" si="122"/>
        <v>3594.0721606233146</v>
      </c>
      <c r="AJ567" s="189">
        <v>0</v>
      </c>
      <c r="AK567" s="189">
        <v>0</v>
      </c>
      <c r="AL567" s="189">
        <v>0</v>
      </c>
      <c r="AM567" s="190">
        <v>0</v>
      </c>
      <c r="AN567" s="189">
        <v>0</v>
      </c>
      <c r="AO567" s="189">
        <v>0</v>
      </c>
      <c r="AP567" s="190">
        <v>0</v>
      </c>
      <c r="AQ567" s="189">
        <v>0</v>
      </c>
      <c r="AR567" s="182">
        <v>0</v>
      </c>
      <c r="AS567" s="182">
        <v>0</v>
      </c>
    </row>
    <row r="568" spans="1:45" s="182" customFormat="1" ht="36" customHeight="1" x14ac:dyDescent="0.25">
      <c r="A568" s="182">
        <v>1</v>
      </c>
      <c r="B568" s="221">
        <f>SUBTOTAL(103,$A$552:A568)</f>
        <v>17</v>
      </c>
      <c r="C568" s="183" t="s">
        <v>535</v>
      </c>
      <c r="D568" s="184" t="s">
        <v>299</v>
      </c>
      <c r="E568" s="184"/>
      <c r="F568" s="185" t="s">
        <v>261</v>
      </c>
      <c r="G568" s="184" t="s">
        <v>344</v>
      </c>
      <c r="H568" s="184" t="s">
        <v>301</v>
      </c>
      <c r="I568" s="197">
        <v>3951</v>
      </c>
      <c r="J568" s="197">
        <v>3662.3</v>
      </c>
      <c r="K568" s="197">
        <v>2494.3000000000002</v>
      </c>
      <c r="L568" s="186">
        <v>140</v>
      </c>
      <c r="M568" s="184" t="s">
        <v>259</v>
      </c>
      <c r="N568" s="184" t="s">
        <v>263</v>
      </c>
      <c r="O568" s="187" t="s">
        <v>1037</v>
      </c>
      <c r="P568" s="173">
        <v>99992.84</v>
      </c>
      <c r="Q568" s="173">
        <v>0</v>
      </c>
      <c r="R568" s="173">
        <v>0</v>
      </c>
      <c r="S568" s="173">
        <v>0</v>
      </c>
      <c r="T568" s="173">
        <v>99992.84</v>
      </c>
      <c r="U568" s="173">
        <f t="shared" si="110"/>
        <v>25.308235889648188</v>
      </c>
      <c r="V568" s="228">
        <v>25.308235889648188</v>
      </c>
      <c r="W568" s="188">
        <v>25.308235889648188</v>
      </c>
      <c r="X568" s="188">
        <f t="shared" si="119"/>
        <v>0</v>
      </c>
      <c r="Y568" s="188">
        <f t="shared" si="117"/>
        <v>0</v>
      </c>
      <c r="Z568" s="189">
        <v>0</v>
      </c>
      <c r="AA568" s="189">
        <v>0</v>
      </c>
      <c r="AB568" s="189">
        <v>0</v>
      </c>
      <c r="AC568" s="189">
        <v>0</v>
      </c>
      <c r="AD568" s="189">
        <v>0</v>
      </c>
      <c r="AE568" s="189">
        <v>0</v>
      </c>
      <c r="AF568" s="189">
        <v>0</v>
      </c>
      <c r="AG568" s="190">
        <v>0</v>
      </c>
      <c r="AH568" s="189">
        <v>0</v>
      </c>
      <c r="AI568" s="189">
        <v>0</v>
      </c>
      <c r="AJ568" s="189">
        <v>0</v>
      </c>
      <c r="AK568" s="189">
        <v>0</v>
      </c>
      <c r="AL568" s="189">
        <v>0</v>
      </c>
      <c r="AM568" s="190">
        <v>0</v>
      </c>
      <c r="AN568" s="189">
        <v>0</v>
      </c>
      <c r="AO568" s="189">
        <v>0</v>
      </c>
      <c r="AP568" s="190">
        <v>0</v>
      </c>
      <c r="AQ568" s="189">
        <v>0</v>
      </c>
      <c r="AR568" s="182">
        <v>0</v>
      </c>
      <c r="AS568" s="182">
        <v>0</v>
      </c>
    </row>
    <row r="569" spans="1:45" s="182" customFormat="1" ht="36" customHeight="1" x14ac:dyDescent="0.25">
      <c r="A569" s="182">
        <v>1</v>
      </c>
      <c r="B569" s="221">
        <f>SUBTOTAL(103,$A$552:A569)</f>
        <v>18</v>
      </c>
      <c r="C569" s="183" t="s">
        <v>1576</v>
      </c>
      <c r="D569" s="184" t="s">
        <v>354</v>
      </c>
      <c r="E569" s="184"/>
      <c r="F569" s="185" t="s">
        <v>261</v>
      </c>
      <c r="G569" s="184" t="s">
        <v>296</v>
      </c>
      <c r="H569" s="184" t="s">
        <v>305</v>
      </c>
      <c r="I569" s="197">
        <v>574.1</v>
      </c>
      <c r="J569" s="197">
        <v>444.8</v>
      </c>
      <c r="K569" s="197">
        <v>444.8</v>
      </c>
      <c r="L569" s="186">
        <v>19</v>
      </c>
      <c r="M569" s="184" t="s">
        <v>259</v>
      </c>
      <c r="N569" s="184" t="s">
        <v>263</v>
      </c>
      <c r="O569" s="187" t="s">
        <v>1591</v>
      </c>
      <c r="P569" s="173">
        <v>82274.37</v>
      </c>
      <c r="Q569" s="173">
        <v>0</v>
      </c>
      <c r="R569" s="173">
        <v>0</v>
      </c>
      <c r="S569" s="173">
        <v>0</v>
      </c>
      <c r="T569" s="173">
        <v>82274.37</v>
      </c>
      <c r="U569" s="173">
        <f t="shared" si="110"/>
        <v>143.31017244382511</v>
      </c>
      <c r="V569" s="173">
        <v>143.31017244382511</v>
      </c>
      <c r="W569" s="188">
        <v>7533.1203623062183</v>
      </c>
      <c r="X569" s="188">
        <f t="shared" si="119"/>
        <v>0</v>
      </c>
      <c r="Y569" s="188">
        <f t="shared" si="117"/>
        <v>0</v>
      </c>
      <c r="Z569" s="189">
        <v>0</v>
      </c>
      <c r="AA569" s="189">
        <v>0</v>
      </c>
      <c r="AB569" s="189">
        <v>0</v>
      </c>
      <c r="AC569" s="189">
        <v>0</v>
      </c>
      <c r="AD569" s="189">
        <v>0</v>
      </c>
      <c r="AE569" s="189">
        <v>0</v>
      </c>
      <c r="AF569" s="189">
        <v>0</v>
      </c>
      <c r="AG569" s="190">
        <v>0</v>
      </c>
      <c r="AH569" s="189">
        <v>0</v>
      </c>
      <c r="AI569" s="190">
        <v>0</v>
      </c>
      <c r="AJ569" s="189">
        <v>0</v>
      </c>
      <c r="AK569" s="189">
        <v>0</v>
      </c>
      <c r="AL569" s="189">
        <v>0</v>
      </c>
      <c r="AM569" s="190">
        <v>0</v>
      </c>
      <c r="AN569" s="189">
        <v>0</v>
      </c>
      <c r="AO569" s="189">
        <v>0</v>
      </c>
      <c r="AP569" s="190">
        <v>0</v>
      </c>
      <c r="AQ569" s="189">
        <v>0</v>
      </c>
      <c r="AR569" s="182">
        <v>0</v>
      </c>
      <c r="AS569" s="182">
        <v>0</v>
      </c>
    </row>
    <row r="570" spans="1:45" s="182" customFormat="1" ht="36" customHeight="1" x14ac:dyDescent="0.25">
      <c r="A570" s="182">
        <v>1</v>
      </c>
      <c r="B570" s="221">
        <f>SUBTOTAL(103,$A$552:A570)</f>
        <v>19</v>
      </c>
      <c r="C570" s="183" t="s">
        <v>541</v>
      </c>
      <c r="D570" s="184">
        <v>1977</v>
      </c>
      <c r="E570" s="184"/>
      <c r="F570" s="185" t="s">
        <v>261</v>
      </c>
      <c r="G570" s="184">
        <v>2</v>
      </c>
      <c r="H570" s="184" t="s">
        <v>296</v>
      </c>
      <c r="I570" s="197">
        <v>814.4</v>
      </c>
      <c r="J570" s="197">
        <v>814.4</v>
      </c>
      <c r="K570" s="197">
        <v>814.4</v>
      </c>
      <c r="L570" s="186">
        <v>45</v>
      </c>
      <c r="M570" s="184" t="s">
        <v>259</v>
      </c>
      <c r="N570" s="184" t="s">
        <v>263</v>
      </c>
      <c r="O570" s="187" t="s">
        <v>1582</v>
      </c>
      <c r="P570" s="173">
        <v>76248.11</v>
      </c>
      <c r="Q570" s="173">
        <v>0</v>
      </c>
      <c r="R570" s="173">
        <v>0</v>
      </c>
      <c r="S570" s="173">
        <v>0</v>
      </c>
      <c r="T570" s="173">
        <v>76248.11</v>
      </c>
      <c r="U570" s="173">
        <f t="shared" si="110"/>
        <v>93.624889489194501</v>
      </c>
      <c r="V570" s="228">
        <v>93.624889489194501</v>
      </c>
      <c r="W570" s="188">
        <v>93.624889489194501</v>
      </c>
      <c r="X570" s="188">
        <f t="shared" si="119"/>
        <v>0</v>
      </c>
      <c r="Y570" s="188">
        <f t="shared" si="117"/>
        <v>0</v>
      </c>
      <c r="Z570" s="189">
        <v>0</v>
      </c>
      <c r="AA570" s="189">
        <v>0</v>
      </c>
      <c r="AB570" s="189">
        <v>0</v>
      </c>
      <c r="AC570" s="189">
        <v>0</v>
      </c>
      <c r="AD570" s="189">
        <v>0</v>
      </c>
      <c r="AE570" s="189">
        <v>0</v>
      </c>
      <c r="AF570" s="189">
        <v>0</v>
      </c>
      <c r="AG570" s="190">
        <v>0</v>
      </c>
      <c r="AH570" s="189">
        <v>0</v>
      </c>
      <c r="AI570" s="189">
        <v>0</v>
      </c>
      <c r="AJ570" s="189">
        <v>0</v>
      </c>
      <c r="AK570" s="189">
        <v>0</v>
      </c>
      <c r="AL570" s="189">
        <v>0</v>
      </c>
      <c r="AM570" s="190">
        <v>0</v>
      </c>
      <c r="AN570" s="189">
        <v>0</v>
      </c>
      <c r="AO570" s="189">
        <v>0</v>
      </c>
      <c r="AP570" s="190">
        <v>0</v>
      </c>
      <c r="AQ570" s="189">
        <v>0</v>
      </c>
      <c r="AR570" s="182">
        <v>0</v>
      </c>
      <c r="AS570" s="182">
        <v>0</v>
      </c>
    </row>
    <row r="571" spans="1:45" s="182" customFormat="1" ht="36" customHeight="1" x14ac:dyDescent="0.25">
      <c r="A571" s="182">
        <v>1</v>
      </c>
      <c r="B571" s="221">
        <f>SUBTOTAL(103,$A$552:A571)</f>
        <v>20</v>
      </c>
      <c r="C571" s="183" t="s">
        <v>542</v>
      </c>
      <c r="D571" s="184" t="s">
        <v>357</v>
      </c>
      <c r="E571" s="184"/>
      <c r="F571" s="185" t="s">
        <v>261</v>
      </c>
      <c r="G571" s="184" t="s">
        <v>350</v>
      </c>
      <c r="H571" s="184" t="s">
        <v>305</v>
      </c>
      <c r="I571" s="197">
        <v>6810.7</v>
      </c>
      <c r="J571" s="197">
        <v>6388.4</v>
      </c>
      <c r="K571" s="197">
        <v>6388.4</v>
      </c>
      <c r="L571" s="186">
        <v>302</v>
      </c>
      <c r="M571" s="184" t="s">
        <v>259</v>
      </c>
      <c r="N571" s="184" t="s">
        <v>263</v>
      </c>
      <c r="O571" s="187" t="s">
        <v>1590</v>
      </c>
      <c r="P571" s="173">
        <v>2182292.5300000003</v>
      </c>
      <c r="Q571" s="173">
        <v>0</v>
      </c>
      <c r="R571" s="173">
        <v>0</v>
      </c>
      <c r="S571" s="173">
        <v>0</v>
      </c>
      <c r="T571" s="173">
        <v>2182292.5300000003</v>
      </c>
      <c r="U571" s="173">
        <f t="shared" si="110"/>
        <v>320.42117990808583</v>
      </c>
      <c r="V571" s="173">
        <v>1307.9599688725095</v>
      </c>
      <c r="W571" s="188">
        <v>1307.9599688725095</v>
      </c>
      <c r="X571" s="188">
        <f t="shared" si="119"/>
        <v>1307.9599688725095</v>
      </c>
      <c r="Y571" s="188">
        <f t="shared" si="117"/>
        <v>987.5387889644237</v>
      </c>
      <c r="Z571" s="189">
        <v>0</v>
      </c>
      <c r="AA571" s="189">
        <v>0</v>
      </c>
      <c r="AB571" s="189">
        <v>0</v>
      </c>
      <c r="AC571" s="189">
        <v>0</v>
      </c>
      <c r="AD571" s="189">
        <v>0</v>
      </c>
      <c r="AE571" s="189">
        <v>0</v>
      </c>
      <c r="AF571" s="189">
        <v>0</v>
      </c>
      <c r="AG571" s="190">
        <v>0</v>
      </c>
      <c r="AH571" s="189">
        <v>999</v>
      </c>
      <c r="AI571" s="190">
        <f t="shared" ref="AI571:AI573" si="123">8917.04*AH571/I571</f>
        <v>1307.9599688725095</v>
      </c>
      <c r="AJ571" s="189">
        <v>0</v>
      </c>
      <c r="AK571" s="189">
        <v>0</v>
      </c>
      <c r="AL571" s="189">
        <v>0</v>
      </c>
      <c r="AM571" s="190">
        <v>0</v>
      </c>
      <c r="AN571" s="189">
        <v>0</v>
      </c>
      <c r="AO571" s="189">
        <v>0</v>
      </c>
      <c r="AP571" s="190">
        <v>0</v>
      </c>
      <c r="AQ571" s="189">
        <v>0</v>
      </c>
      <c r="AR571" s="182">
        <v>0</v>
      </c>
      <c r="AS571" s="182">
        <v>0</v>
      </c>
    </row>
    <row r="572" spans="1:45" s="182" customFormat="1" ht="36" customHeight="1" x14ac:dyDescent="0.25">
      <c r="A572" s="182">
        <v>1</v>
      </c>
      <c r="B572" s="221">
        <f>SUBTOTAL(103,$A$552:A572)</f>
        <v>21</v>
      </c>
      <c r="C572" s="183" t="s">
        <v>544</v>
      </c>
      <c r="D572" s="184" t="s">
        <v>358</v>
      </c>
      <c r="E572" s="184"/>
      <c r="F572" s="185" t="s">
        <v>356</v>
      </c>
      <c r="G572" s="184" t="s">
        <v>296</v>
      </c>
      <c r="H572" s="184" t="s">
        <v>296</v>
      </c>
      <c r="I572" s="197">
        <v>485.3</v>
      </c>
      <c r="J572" s="197">
        <v>337.2</v>
      </c>
      <c r="K572" s="197">
        <v>337.2</v>
      </c>
      <c r="L572" s="186">
        <v>32</v>
      </c>
      <c r="M572" s="184" t="s">
        <v>259</v>
      </c>
      <c r="N572" s="184" t="s">
        <v>263</v>
      </c>
      <c r="O572" s="187" t="s">
        <v>1593</v>
      </c>
      <c r="P572" s="173">
        <v>1423006.46</v>
      </c>
      <c r="Q572" s="173">
        <v>0</v>
      </c>
      <c r="R572" s="173">
        <v>0</v>
      </c>
      <c r="S572" s="173">
        <v>0</v>
      </c>
      <c r="T572" s="173">
        <v>1423006.46</v>
      </c>
      <c r="U572" s="173">
        <f t="shared" si="110"/>
        <v>2932.2201936946217</v>
      </c>
      <c r="V572" s="173">
        <v>7900.9420976715437</v>
      </c>
      <c r="W572" s="188">
        <f>X572</f>
        <v>7900.9420976715437</v>
      </c>
      <c r="X572" s="188">
        <f t="shared" si="119"/>
        <v>7900.9420976715437</v>
      </c>
      <c r="Y572" s="188">
        <f t="shared" si="117"/>
        <v>4968.7219039769225</v>
      </c>
      <c r="Z572" s="189">
        <v>0</v>
      </c>
      <c r="AA572" s="189">
        <v>0</v>
      </c>
      <c r="AB572" s="189">
        <v>0</v>
      </c>
      <c r="AC572" s="189">
        <v>0</v>
      </c>
      <c r="AD572" s="189">
        <v>0</v>
      </c>
      <c r="AE572" s="189">
        <v>0</v>
      </c>
      <c r="AF572" s="189">
        <v>0</v>
      </c>
      <c r="AG572" s="190">
        <v>0</v>
      </c>
      <c r="AH572" s="189">
        <v>430</v>
      </c>
      <c r="AI572" s="190">
        <f t="shared" si="123"/>
        <v>7900.9420976715437</v>
      </c>
      <c r="AJ572" s="189">
        <v>0</v>
      </c>
      <c r="AK572" s="189">
        <v>0</v>
      </c>
      <c r="AL572" s="189">
        <v>0</v>
      </c>
      <c r="AM572" s="190">
        <v>0</v>
      </c>
      <c r="AN572" s="189">
        <v>0</v>
      </c>
      <c r="AO572" s="189">
        <v>0</v>
      </c>
      <c r="AP572" s="190">
        <v>0</v>
      </c>
      <c r="AQ572" s="189">
        <v>0</v>
      </c>
      <c r="AR572" s="182">
        <v>0</v>
      </c>
      <c r="AS572" s="182">
        <v>0</v>
      </c>
    </row>
    <row r="573" spans="1:45" s="182" customFormat="1" ht="36" customHeight="1" x14ac:dyDescent="0.25">
      <c r="A573" s="182">
        <v>1</v>
      </c>
      <c r="B573" s="221">
        <f>SUBTOTAL(103,$A$552:A573)</f>
        <v>22</v>
      </c>
      <c r="C573" s="183" t="s">
        <v>545</v>
      </c>
      <c r="D573" s="184" t="s">
        <v>359</v>
      </c>
      <c r="E573" s="184"/>
      <c r="F573" s="185" t="s">
        <v>304</v>
      </c>
      <c r="G573" s="184" t="s">
        <v>344</v>
      </c>
      <c r="H573" s="184" t="s">
        <v>301</v>
      </c>
      <c r="I573" s="197">
        <v>3872.2</v>
      </c>
      <c r="J573" s="197">
        <v>3548.7</v>
      </c>
      <c r="K573" s="197">
        <v>3548.7</v>
      </c>
      <c r="L573" s="186">
        <v>172</v>
      </c>
      <c r="M573" s="184" t="s">
        <v>259</v>
      </c>
      <c r="N573" s="184" t="s">
        <v>263</v>
      </c>
      <c r="O573" s="187" t="s">
        <v>1036</v>
      </c>
      <c r="P573" s="173">
        <v>3020366.74</v>
      </c>
      <c r="Q573" s="173">
        <v>0</v>
      </c>
      <c r="R573" s="173">
        <v>0</v>
      </c>
      <c r="S573" s="173">
        <v>0</v>
      </c>
      <c r="T573" s="173">
        <v>3020366.74</v>
      </c>
      <c r="U573" s="173">
        <f t="shared" si="110"/>
        <v>780.01310366200107</v>
      </c>
      <c r="V573" s="173">
        <v>2130.122927534735</v>
      </c>
      <c r="W573" s="188">
        <v>2130.122927534735</v>
      </c>
      <c r="X573" s="188">
        <f t="shared" si="119"/>
        <v>2130.122927534735</v>
      </c>
      <c r="Y573" s="188">
        <f t="shared" si="117"/>
        <v>1350.1098238727341</v>
      </c>
      <c r="Z573" s="189">
        <v>0</v>
      </c>
      <c r="AA573" s="189">
        <v>0</v>
      </c>
      <c r="AB573" s="189">
        <v>0</v>
      </c>
      <c r="AC573" s="189">
        <v>0</v>
      </c>
      <c r="AD573" s="189">
        <v>0</v>
      </c>
      <c r="AE573" s="189">
        <v>0</v>
      </c>
      <c r="AF573" s="189">
        <v>0</v>
      </c>
      <c r="AG573" s="190">
        <v>0</v>
      </c>
      <c r="AH573" s="189">
        <v>925</v>
      </c>
      <c r="AI573" s="190">
        <f t="shared" si="123"/>
        <v>2130.122927534735</v>
      </c>
      <c r="AJ573" s="189">
        <v>0</v>
      </c>
      <c r="AK573" s="189">
        <v>0</v>
      </c>
      <c r="AL573" s="189">
        <v>0</v>
      </c>
      <c r="AM573" s="190">
        <v>0</v>
      </c>
      <c r="AN573" s="189">
        <v>0</v>
      </c>
      <c r="AO573" s="189">
        <v>0</v>
      </c>
      <c r="AP573" s="190">
        <v>0</v>
      </c>
      <c r="AQ573" s="189">
        <v>0</v>
      </c>
      <c r="AR573" s="182">
        <v>0</v>
      </c>
      <c r="AS573" s="182">
        <v>0</v>
      </c>
    </row>
    <row r="574" spans="1:45" s="182" customFormat="1" ht="36" customHeight="1" x14ac:dyDescent="0.25">
      <c r="A574" s="182">
        <v>1</v>
      </c>
      <c r="B574" s="221">
        <f>SUBTOTAL(103,$A$552:A574)</f>
        <v>23</v>
      </c>
      <c r="C574" s="183" t="s">
        <v>546</v>
      </c>
      <c r="D574" s="184" t="s">
        <v>353</v>
      </c>
      <c r="E574" s="184"/>
      <c r="F574" s="185" t="s">
        <v>261</v>
      </c>
      <c r="G574" s="184" t="s">
        <v>301</v>
      </c>
      <c r="H574" s="184" t="s">
        <v>305</v>
      </c>
      <c r="I574" s="197">
        <v>2170</v>
      </c>
      <c r="J574" s="197">
        <v>2000.7</v>
      </c>
      <c r="K574" s="197">
        <v>2000.7</v>
      </c>
      <c r="L574" s="186">
        <v>125</v>
      </c>
      <c r="M574" s="184" t="s">
        <v>259</v>
      </c>
      <c r="N574" s="184" t="s">
        <v>263</v>
      </c>
      <c r="O574" s="187" t="s">
        <v>1037</v>
      </c>
      <c r="P574" s="173">
        <v>99987.66</v>
      </c>
      <c r="Q574" s="173">
        <v>0</v>
      </c>
      <c r="R574" s="173">
        <v>0</v>
      </c>
      <c r="S574" s="173">
        <v>0</v>
      </c>
      <c r="T574" s="173">
        <v>99987.66</v>
      </c>
      <c r="U574" s="173">
        <f t="shared" si="110"/>
        <v>46.077262672811059</v>
      </c>
      <c r="V574" s="228">
        <v>46.077262672811059</v>
      </c>
      <c r="W574" s="188">
        <v>46.077262672811059</v>
      </c>
      <c r="X574" s="188">
        <f t="shared" si="119"/>
        <v>0</v>
      </c>
      <c r="Y574" s="188">
        <f t="shared" si="117"/>
        <v>0</v>
      </c>
      <c r="Z574" s="189">
        <v>0</v>
      </c>
      <c r="AA574" s="189">
        <v>0</v>
      </c>
      <c r="AB574" s="189">
        <v>0</v>
      </c>
      <c r="AC574" s="189">
        <v>0</v>
      </c>
      <c r="AD574" s="189">
        <v>0</v>
      </c>
      <c r="AE574" s="189">
        <v>0</v>
      </c>
      <c r="AF574" s="189">
        <v>0</v>
      </c>
      <c r="AG574" s="190">
        <v>0</v>
      </c>
      <c r="AH574" s="189">
        <v>0</v>
      </c>
      <c r="AI574" s="189">
        <v>0</v>
      </c>
      <c r="AJ574" s="189">
        <v>0</v>
      </c>
      <c r="AK574" s="189">
        <v>0</v>
      </c>
      <c r="AL574" s="189">
        <v>0</v>
      </c>
      <c r="AM574" s="190">
        <v>0</v>
      </c>
      <c r="AN574" s="189">
        <v>0</v>
      </c>
      <c r="AO574" s="189">
        <v>0</v>
      </c>
      <c r="AP574" s="190">
        <v>0</v>
      </c>
      <c r="AQ574" s="189">
        <v>0</v>
      </c>
      <c r="AR574" s="182">
        <v>0</v>
      </c>
      <c r="AS574" s="182">
        <v>0</v>
      </c>
    </row>
    <row r="575" spans="1:45" s="182" customFormat="1" ht="36" customHeight="1" x14ac:dyDescent="0.25">
      <c r="A575" s="182">
        <v>1</v>
      </c>
      <c r="B575" s="221">
        <f>SUBTOTAL(103,$A$552:A575)</f>
        <v>24</v>
      </c>
      <c r="C575" s="183" t="s">
        <v>547</v>
      </c>
      <c r="D575" s="184">
        <v>1981</v>
      </c>
      <c r="E575" s="184"/>
      <c r="F575" s="185" t="s">
        <v>261</v>
      </c>
      <c r="G575" s="184" t="s">
        <v>362</v>
      </c>
      <c r="H575" s="184" t="s">
        <v>297</v>
      </c>
      <c r="I575" s="197">
        <v>1247.5999999999999</v>
      </c>
      <c r="J575" s="197">
        <v>982.4</v>
      </c>
      <c r="K575" s="197">
        <v>982.4</v>
      </c>
      <c r="L575" s="186">
        <v>40</v>
      </c>
      <c r="M575" s="184" t="s">
        <v>259</v>
      </c>
      <c r="N575" s="184" t="s">
        <v>263</v>
      </c>
      <c r="O575" s="187" t="s">
        <v>1352</v>
      </c>
      <c r="P575" s="173">
        <v>1009005.66</v>
      </c>
      <c r="Q575" s="173">
        <v>0</v>
      </c>
      <c r="R575" s="173">
        <v>0</v>
      </c>
      <c r="S575" s="173">
        <v>0</v>
      </c>
      <c r="T575" s="173">
        <v>1009005.66</v>
      </c>
      <c r="U575" s="173">
        <f t="shared" si="110"/>
        <v>808.75734209682594</v>
      </c>
      <c r="V575" s="173">
        <v>1965.5226033985257</v>
      </c>
      <c r="W575" s="188">
        <v>2051.2908624559159</v>
      </c>
      <c r="X575" s="188">
        <f t="shared" si="119"/>
        <v>2051.2908624559159</v>
      </c>
      <c r="Y575" s="188">
        <f t="shared" si="117"/>
        <v>1156.7652613016999</v>
      </c>
      <c r="Z575" s="189">
        <v>0</v>
      </c>
      <c r="AA575" s="189">
        <v>0</v>
      </c>
      <c r="AB575" s="189">
        <v>0</v>
      </c>
      <c r="AC575" s="189">
        <v>0</v>
      </c>
      <c r="AD575" s="189">
        <v>0</v>
      </c>
      <c r="AE575" s="189">
        <v>0</v>
      </c>
      <c r="AF575" s="189">
        <v>0</v>
      </c>
      <c r="AG575" s="190">
        <v>0</v>
      </c>
      <c r="AH575" s="189">
        <v>287</v>
      </c>
      <c r="AI575" s="190">
        <f t="shared" ref="AI575:AI576" si="124">8917.04*AH575/I575</f>
        <v>2051.2908624559159</v>
      </c>
      <c r="AJ575" s="189">
        <v>0</v>
      </c>
      <c r="AK575" s="189">
        <v>0</v>
      </c>
      <c r="AL575" s="189">
        <v>0</v>
      </c>
      <c r="AM575" s="190">
        <v>0</v>
      </c>
      <c r="AN575" s="189">
        <v>0</v>
      </c>
      <c r="AO575" s="189">
        <v>0</v>
      </c>
      <c r="AP575" s="190">
        <v>0</v>
      </c>
      <c r="AQ575" s="189">
        <v>0</v>
      </c>
      <c r="AR575" s="182">
        <v>0</v>
      </c>
      <c r="AS575" s="182">
        <v>0</v>
      </c>
    </row>
    <row r="576" spans="1:45" s="182" customFormat="1" ht="36" customHeight="1" x14ac:dyDescent="0.25">
      <c r="A576" s="182">
        <v>1</v>
      </c>
      <c r="B576" s="221">
        <f>SUBTOTAL(103,$A$552:A576)</f>
        <v>25</v>
      </c>
      <c r="C576" s="183" t="s">
        <v>548</v>
      </c>
      <c r="D576" s="184" t="s">
        <v>310</v>
      </c>
      <c r="E576" s="184"/>
      <c r="F576" s="185" t="s">
        <v>261</v>
      </c>
      <c r="G576" s="184" t="s">
        <v>344</v>
      </c>
      <c r="H576" s="184" t="s">
        <v>297</v>
      </c>
      <c r="I576" s="197">
        <v>2919</v>
      </c>
      <c r="J576" s="197">
        <v>1836.4</v>
      </c>
      <c r="K576" s="197">
        <v>1239.3</v>
      </c>
      <c r="L576" s="186">
        <v>128</v>
      </c>
      <c r="M576" s="184" t="s">
        <v>259</v>
      </c>
      <c r="N576" s="184" t="s">
        <v>263</v>
      </c>
      <c r="O576" s="187" t="s">
        <v>1336</v>
      </c>
      <c r="P576" s="173">
        <v>2145058.59</v>
      </c>
      <c r="Q576" s="173">
        <v>0</v>
      </c>
      <c r="R576" s="173">
        <v>0</v>
      </c>
      <c r="S576" s="173">
        <v>0</v>
      </c>
      <c r="T576" s="173">
        <v>2145058.59</v>
      </c>
      <c r="U576" s="173">
        <f t="shared" si="110"/>
        <v>734.86077081192184</v>
      </c>
      <c r="V576" s="173">
        <v>2172.5929592326142</v>
      </c>
      <c r="W576" s="188">
        <v>2172.5929592326142</v>
      </c>
      <c r="X576" s="188">
        <f t="shared" si="119"/>
        <v>2172.5929592326142</v>
      </c>
      <c r="Y576" s="188">
        <f t="shared" si="117"/>
        <v>1437.7321884206924</v>
      </c>
      <c r="Z576" s="189">
        <v>0</v>
      </c>
      <c r="AA576" s="189">
        <v>0</v>
      </c>
      <c r="AB576" s="189">
        <v>0</v>
      </c>
      <c r="AC576" s="189">
        <v>0</v>
      </c>
      <c r="AD576" s="189">
        <v>0</v>
      </c>
      <c r="AE576" s="189">
        <v>0</v>
      </c>
      <c r="AF576" s="189">
        <v>0</v>
      </c>
      <c r="AG576" s="190">
        <v>0</v>
      </c>
      <c r="AH576" s="189">
        <v>711.2</v>
      </c>
      <c r="AI576" s="190">
        <f t="shared" si="124"/>
        <v>2172.5929592326142</v>
      </c>
      <c r="AJ576" s="189">
        <v>0</v>
      </c>
      <c r="AK576" s="189">
        <v>0</v>
      </c>
      <c r="AL576" s="189">
        <v>0</v>
      </c>
      <c r="AM576" s="190">
        <v>0</v>
      </c>
      <c r="AN576" s="189">
        <v>0</v>
      </c>
      <c r="AO576" s="189">
        <v>0</v>
      </c>
      <c r="AP576" s="190">
        <v>0</v>
      </c>
      <c r="AQ576" s="189">
        <v>0</v>
      </c>
      <c r="AR576" s="182">
        <v>0</v>
      </c>
      <c r="AS576" s="182">
        <v>0</v>
      </c>
    </row>
    <row r="577" spans="1:45" s="182" customFormat="1" ht="36" customHeight="1" x14ac:dyDescent="0.25">
      <c r="A577" s="182">
        <v>1</v>
      </c>
      <c r="B577" s="221">
        <f>SUBTOTAL(103,$A$552:A577)</f>
        <v>26</v>
      </c>
      <c r="C577" s="183" t="s">
        <v>549</v>
      </c>
      <c r="D577" s="184" t="s">
        <v>300</v>
      </c>
      <c r="E577" s="184"/>
      <c r="F577" s="185" t="s">
        <v>304</v>
      </c>
      <c r="G577" s="184" t="s">
        <v>344</v>
      </c>
      <c r="H577" s="184" t="s">
        <v>2185</v>
      </c>
      <c r="I577" s="197">
        <v>8158.5</v>
      </c>
      <c r="J577" s="197">
        <v>6419.1</v>
      </c>
      <c r="K577" s="197">
        <v>6419.1</v>
      </c>
      <c r="L577" s="186">
        <v>324</v>
      </c>
      <c r="M577" s="184" t="s">
        <v>259</v>
      </c>
      <c r="N577" s="184" t="s">
        <v>263</v>
      </c>
      <c r="O577" s="187" t="s">
        <v>1336</v>
      </c>
      <c r="P577" s="173">
        <v>77179.509999999995</v>
      </c>
      <c r="Q577" s="173">
        <v>0</v>
      </c>
      <c r="R577" s="173">
        <v>0</v>
      </c>
      <c r="S577" s="173">
        <v>0</v>
      </c>
      <c r="T577" s="173">
        <v>77179.509999999995</v>
      </c>
      <c r="U577" s="173">
        <f t="shared" si="110"/>
        <v>9.460012257155114</v>
      </c>
      <c r="V577" s="228">
        <v>9.460012257155114</v>
      </c>
      <c r="W577" s="188">
        <v>9.460012257155114</v>
      </c>
      <c r="X577" s="188">
        <f t="shared" si="119"/>
        <v>0</v>
      </c>
      <c r="Y577" s="188">
        <f t="shared" si="117"/>
        <v>0</v>
      </c>
      <c r="Z577" s="189">
        <v>0</v>
      </c>
      <c r="AA577" s="189">
        <v>0</v>
      </c>
      <c r="AB577" s="189">
        <v>0</v>
      </c>
      <c r="AC577" s="189">
        <v>0</v>
      </c>
      <c r="AD577" s="189">
        <v>0</v>
      </c>
      <c r="AE577" s="189">
        <v>0</v>
      </c>
      <c r="AF577" s="189">
        <v>0</v>
      </c>
      <c r="AG577" s="190">
        <v>0</v>
      </c>
      <c r="AH577" s="189">
        <v>0</v>
      </c>
      <c r="AI577" s="189">
        <v>0</v>
      </c>
      <c r="AJ577" s="189">
        <v>0</v>
      </c>
      <c r="AK577" s="189">
        <v>0</v>
      </c>
      <c r="AL577" s="189">
        <v>0</v>
      </c>
      <c r="AM577" s="190">
        <v>0</v>
      </c>
      <c r="AN577" s="189">
        <v>0</v>
      </c>
      <c r="AO577" s="189">
        <v>0</v>
      </c>
      <c r="AP577" s="190">
        <v>0</v>
      </c>
      <c r="AQ577" s="189">
        <v>0</v>
      </c>
      <c r="AR577" s="182">
        <v>0</v>
      </c>
      <c r="AS577" s="182">
        <v>0</v>
      </c>
    </row>
    <row r="578" spans="1:45" s="182" customFormat="1" ht="36" customHeight="1" x14ac:dyDescent="0.25">
      <c r="A578" s="182">
        <v>1</v>
      </c>
      <c r="B578" s="221">
        <f>SUBTOTAL(103,$A$552:A578)</f>
        <v>27</v>
      </c>
      <c r="C578" s="183" t="s">
        <v>550</v>
      </c>
      <c r="D578" s="184" t="s">
        <v>299</v>
      </c>
      <c r="E578" s="184"/>
      <c r="F578" s="185" t="s">
        <v>261</v>
      </c>
      <c r="G578" s="184" t="s">
        <v>301</v>
      </c>
      <c r="H578" s="184" t="s">
        <v>305</v>
      </c>
      <c r="I578" s="197">
        <v>2920</v>
      </c>
      <c r="J578" s="197">
        <v>1821.8</v>
      </c>
      <c r="K578" s="197">
        <v>1606.7</v>
      </c>
      <c r="L578" s="186">
        <v>121</v>
      </c>
      <c r="M578" s="184" t="s">
        <v>259</v>
      </c>
      <c r="N578" s="184" t="s">
        <v>263</v>
      </c>
      <c r="O578" s="187" t="s">
        <v>1336</v>
      </c>
      <c r="P578" s="173">
        <v>4123717.73</v>
      </c>
      <c r="Q578" s="173">
        <v>0</v>
      </c>
      <c r="R578" s="173">
        <v>0</v>
      </c>
      <c r="S578" s="173">
        <v>0</v>
      </c>
      <c r="T578" s="173">
        <v>4123717.73</v>
      </c>
      <c r="U578" s="173">
        <f t="shared" si="110"/>
        <v>1412.2320993150686</v>
      </c>
      <c r="V578" s="173">
        <v>2823.9227394520549</v>
      </c>
      <c r="W578" s="188">
        <f>X578</f>
        <v>2823.9227394520549</v>
      </c>
      <c r="X578" s="188">
        <f t="shared" si="119"/>
        <v>2823.9227394520549</v>
      </c>
      <c r="Y578" s="188">
        <f t="shared" si="117"/>
        <v>1411.6906401369863</v>
      </c>
      <c r="Z578" s="189">
        <v>0</v>
      </c>
      <c r="AA578" s="189">
        <v>0</v>
      </c>
      <c r="AB578" s="189">
        <v>0</v>
      </c>
      <c r="AC578" s="189">
        <v>0</v>
      </c>
      <c r="AD578" s="189">
        <v>0</v>
      </c>
      <c r="AE578" s="189">
        <v>0</v>
      </c>
      <c r="AF578" s="189">
        <v>0</v>
      </c>
      <c r="AG578" s="190">
        <v>0</v>
      </c>
      <c r="AH578" s="189">
        <v>924.73</v>
      </c>
      <c r="AI578" s="190">
        <f>8917.04*AH578/I578</f>
        <v>2823.9227394520549</v>
      </c>
      <c r="AJ578" s="189">
        <v>0</v>
      </c>
      <c r="AK578" s="189">
        <v>0</v>
      </c>
      <c r="AL578" s="189">
        <v>0</v>
      </c>
      <c r="AM578" s="190">
        <v>0</v>
      </c>
      <c r="AN578" s="189">
        <v>0</v>
      </c>
      <c r="AO578" s="189">
        <v>0</v>
      </c>
      <c r="AP578" s="190">
        <v>0</v>
      </c>
      <c r="AQ578" s="189">
        <v>0</v>
      </c>
      <c r="AR578" s="182">
        <v>0</v>
      </c>
      <c r="AS578" s="182">
        <v>0</v>
      </c>
    </row>
    <row r="579" spans="1:45" s="182" customFormat="1" ht="36" customHeight="1" x14ac:dyDescent="0.25">
      <c r="A579" s="182">
        <v>1</v>
      </c>
      <c r="B579" s="221">
        <f>SUBTOTAL(103,$A$552:A579)</f>
        <v>28</v>
      </c>
      <c r="C579" s="183" t="s">
        <v>1330</v>
      </c>
      <c r="D579" s="184">
        <v>1961</v>
      </c>
      <c r="E579" s="184"/>
      <c r="F579" s="185" t="s">
        <v>261</v>
      </c>
      <c r="G579" s="184" t="s">
        <v>344</v>
      </c>
      <c r="H579" s="184" t="s">
        <v>305</v>
      </c>
      <c r="I579" s="197">
        <v>2946.9</v>
      </c>
      <c r="J579" s="197">
        <v>2565.1</v>
      </c>
      <c r="K579" s="197">
        <v>2131.1999999999998</v>
      </c>
      <c r="L579" s="186">
        <v>129</v>
      </c>
      <c r="M579" s="184" t="s">
        <v>259</v>
      </c>
      <c r="N579" s="184" t="s">
        <v>263</v>
      </c>
      <c r="O579" s="187" t="s">
        <v>1337</v>
      </c>
      <c r="P579" s="173">
        <v>99997.66</v>
      </c>
      <c r="Q579" s="173">
        <v>0</v>
      </c>
      <c r="R579" s="173">
        <v>0</v>
      </c>
      <c r="S579" s="173">
        <v>0</v>
      </c>
      <c r="T579" s="173">
        <v>99997.66</v>
      </c>
      <c r="U579" s="173">
        <f t="shared" si="110"/>
        <v>33.933170450303706</v>
      </c>
      <c r="V579" s="228">
        <v>33.933170450303706</v>
      </c>
      <c r="W579" s="188">
        <v>33.933170450303706</v>
      </c>
      <c r="X579" s="188">
        <f t="shared" si="119"/>
        <v>0</v>
      </c>
      <c r="Y579" s="188">
        <f t="shared" si="117"/>
        <v>0</v>
      </c>
      <c r="Z579" s="189">
        <v>0</v>
      </c>
      <c r="AA579" s="189">
        <v>0</v>
      </c>
      <c r="AB579" s="189">
        <v>0</v>
      </c>
      <c r="AC579" s="189">
        <v>0</v>
      </c>
      <c r="AD579" s="189">
        <v>0</v>
      </c>
      <c r="AE579" s="189">
        <v>0</v>
      </c>
      <c r="AF579" s="189">
        <v>0</v>
      </c>
      <c r="AG579" s="190">
        <v>0</v>
      </c>
      <c r="AH579" s="189">
        <v>0</v>
      </c>
      <c r="AI579" s="189">
        <v>0</v>
      </c>
      <c r="AJ579" s="189">
        <v>0</v>
      </c>
      <c r="AK579" s="189">
        <v>0</v>
      </c>
      <c r="AL579" s="189">
        <v>0</v>
      </c>
      <c r="AM579" s="190">
        <v>0</v>
      </c>
      <c r="AN579" s="189">
        <v>0</v>
      </c>
      <c r="AO579" s="189">
        <v>0</v>
      </c>
      <c r="AP579" s="190">
        <v>0</v>
      </c>
      <c r="AQ579" s="189">
        <v>0</v>
      </c>
      <c r="AR579" s="182">
        <v>0</v>
      </c>
      <c r="AS579" s="182">
        <v>0</v>
      </c>
    </row>
    <row r="580" spans="1:45" s="182" customFormat="1" ht="36" customHeight="1" x14ac:dyDescent="0.25">
      <c r="A580" s="182">
        <v>1</v>
      </c>
      <c r="B580" s="221">
        <f>SUBTOTAL(103,$A$552:A580)</f>
        <v>29</v>
      </c>
      <c r="C580" s="183" t="s">
        <v>1331</v>
      </c>
      <c r="D580" s="184">
        <v>1994</v>
      </c>
      <c r="E580" s="184"/>
      <c r="F580" s="185" t="s">
        <v>261</v>
      </c>
      <c r="G580" s="184">
        <v>4</v>
      </c>
      <c r="H580" s="184" t="s">
        <v>305</v>
      </c>
      <c r="I580" s="197">
        <v>1861.8</v>
      </c>
      <c r="J580" s="197">
        <v>1644.3</v>
      </c>
      <c r="K580" s="197">
        <v>1644.3</v>
      </c>
      <c r="L580" s="186">
        <v>71</v>
      </c>
      <c r="M580" s="184" t="s">
        <v>259</v>
      </c>
      <c r="N580" s="184" t="s">
        <v>263</v>
      </c>
      <c r="O580" s="187" t="s">
        <v>1349</v>
      </c>
      <c r="P580" s="173">
        <v>99991.79</v>
      </c>
      <c r="Q580" s="173">
        <v>0</v>
      </c>
      <c r="R580" s="173">
        <v>0</v>
      </c>
      <c r="S580" s="173">
        <v>0</v>
      </c>
      <c r="T580" s="173">
        <v>99991.79</v>
      </c>
      <c r="U580" s="173">
        <f t="shared" si="110"/>
        <v>53.70705231496401</v>
      </c>
      <c r="V580" s="228">
        <v>53.70705231496401</v>
      </c>
      <c r="W580" s="188">
        <v>53.70705231496401</v>
      </c>
      <c r="X580" s="188">
        <f t="shared" si="119"/>
        <v>0</v>
      </c>
      <c r="Y580" s="188">
        <f t="shared" si="117"/>
        <v>0</v>
      </c>
      <c r="Z580" s="189">
        <v>0</v>
      </c>
      <c r="AA580" s="189">
        <v>0</v>
      </c>
      <c r="AB580" s="189">
        <v>0</v>
      </c>
      <c r="AC580" s="189">
        <v>0</v>
      </c>
      <c r="AD580" s="189">
        <v>0</v>
      </c>
      <c r="AE580" s="189">
        <v>0</v>
      </c>
      <c r="AF580" s="189">
        <v>0</v>
      </c>
      <c r="AG580" s="190">
        <v>0</v>
      </c>
      <c r="AH580" s="189">
        <v>0</v>
      </c>
      <c r="AI580" s="189">
        <v>0</v>
      </c>
      <c r="AJ580" s="189">
        <v>0</v>
      </c>
      <c r="AK580" s="189">
        <v>0</v>
      </c>
      <c r="AL580" s="189">
        <v>0</v>
      </c>
      <c r="AM580" s="190">
        <v>0</v>
      </c>
      <c r="AN580" s="189">
        <v>0</v>
      </c>
      <c r="AO580" s="189">
        <v>0</v>
      </c>
      <c r="AP580" s="190">
        <v>0</v>
      </c>
      <c r="AQ580" s="189">
        <v>0</v>
      </c>
      <c r="AR580" s="182">
        <v>0</v>
      </c>
      <c r="AS580" s="182">
        <v>0</v>
      </c>
    </row>
    <row r="581" spans="1:45" s="182" customFormat="1" ht="36" customHeight="1" x14ac:dyDescent="0.25">
      <c r="A581" s="182">
        <v>1</v>
      </c>
      <c r="B581" s="221">
        <f>SUBTOTAL(103,$A$552:A581)</f>
        <v>30</v>
      </c>
      <c r="C581" s="183" t="s">
        <v>1333</v>
      </c>
      <c r="D581" s="184">
        <v>1917</v>
      </c>
      <c r="E581" s="184"/>
      <c r="F581" s="185" t="s">
        <v>261</v>
      </c>
      <c r="G581" s="184">
        <v>3</v>
      </c>
      <c r="H581" s="184" t="s">
        <v>296</v>
      </c>
      <c r="I581" s="197">
        <v>1376.9</v>
      </c>
      <c r="J581" s="197">
        <v>1164.9000000000001</v>
      </c>
      <c r="K581" s="197">
        <v>779.2</v>
      </c>
      <c r="L581" s="186">
        <v>40</v>
      </c>
      <c r="M581" s="184" t="s">
        <v>259</v>
      </c>
      <c r="N581" s="184" t="s">
        <v>263</v>
      </c>
      <c r="O581" s="187" t="s">
        <v>1336</v>
      </c>
      <c r="P581" s="173">
        <v>3221697.6799999997</v>
      </c>
      <c r="Q581" s="173">
        <v>0</v>
      </c>
      <c r="R581" s="173">
        <v>0</v>
      </c>
      <c r="S581" s="173">
        <v>0</v>
      </c>
      <c r="T581" s="173">
        <v>3221697.6799999997</v>
      </c>
      <c r="U581" s="173">
        <f t="shared" si="110"/>
        <v>2339.8196528433432</v>
      </c>
      <c r="V581" s="173">
        <v>4688.7478829254123</v>
      </c>
      <c r="W581" s="188">
        <f>X581</f>
        <v>4688.7478829254123</v>
      </c>
      <c r="X581" s="188">
        <f t="shared" si="119"/>
        <v>4688.7478829254123</v>
      </c>
      <c r="Y581" s="188">
        <f t="shared" si="117"/>
        <v>2348.9282300820691</v>
      </c>
      <c r="Z581" s="189">
        <v>0</v>
      </c>
      <c r="AA581" s="189">
        <v>0</v>
      </c>
      <c r="AB581" s="189">
        <v>0</v>
      </c>
      <c r="AC581" s="189">
        <v>0</v>
      </c>
      <c r="AD581" s="189">
        <v>0</v>
      </c>
      <c r="AE581" s="189">
        <v>0</v>
      </c>
      <c r="AF581" s="189">
        <v>0</v>
      </c>
      <c r="AG581" s="190">
        <v>0</v>
      </c>
      <c r="AH581" s="189">
        <v>724</v>
      </c>
      <c r="AI581" s="190">
        <f>8917.04*AH581/I581</f>
        <v>4688.7478829254123</v>
      </c>
      <c r="AJ581" s="189">
        <v>0</v>
      </c>
      <c r="AK581" s="189">
        <v>0</v>
      </c>
      <c r="AL581" s="189">
        <v>0</v>
      </c>
      <c r="AM581" s="190">
        <v>0</v>
      </c>
      <c r="AN581" s="189">
        <v>0</v>
      </c>
      <c r="AO581" s="189">
        <v>0</v>
      </c>
      <c r="AP581" s="190">
        <v>0</v>
      </c>
      <c r="AQ581" s="189">
        <v>0</v>
      </c>
      <c r="AR581" s="182">
        <v>0</v>
      </c>
      <c r="AS581" s="182">
        <v>0</v>
      </c>
    </row>
    <row r="582" spans="1:45" s="182" customFormat="1" ht="36" customHeight="1" x14ac:dyDescent="0.25">
      <c r="A582" s="182">
        <v>1</v>
      </c>
      <c r="B582" s="221">
        <f>SUBTOTAL(103,$A$552:A582)</f>
        <v>31</v>
      </c>
      <c r="C582" s="183" t="s">
        <v>1334</v>
      </c>
      <c r="D582" s="184">
        <v>1961</v>
      </c>
      <c r="E582" s="184"/>
      <c r="F582" s="185" t="s">
        <v>261</v>
      </c>
      <c r="G582" s="184" t="s">
        <v>301</v>
      </c>
      <c r="H582" s="184" t="s">
        <v>296</v>
      </c>
      <c r="I582" s="197">
        <v>1478.4</v>
      </c>
      <c r="J582" s="197">
        <v>1363.8</v>
      </c>
      <c r="K582" s="197">
        <v>1044.5999999999999</v>
      </c>
      <c r="L582" s="186">
        <v>50</v>
      </c>
      <c r="M582" s="184" t="s">
        <v>259</v>
      </c>
      <c r="N582" s="184" t="s">
        <v>263</v>
      </c>
      <c r="O582" s="187" t="s">
        <v>1351</v>
      </c>
      <c r="P582" s="173">
        <v>99990.04</v>
      </c>
      <c r="Q582" s="173">
        <v>0</v>
      </c>
      <c r="R582" s="173">
        <v>0</v>
      </c>
      <c r="S582" s="173">
        <v>0</v>
      </c>
      <c r="T582" s="173">
        <v>99990.04</v>
      </c>
      <c r="U582" s="173">
        <f t="shared" si="110"/>
        <v>67.633955627705618</v>
      </c>
      <c r="V582" s="228">
        <v>67.633955627705618</v>
      </c>
      <c r="W582" s="188">
        <v>67.633955627705618</v>
      </c>
      <c r="X582" s="188">
        <f t="shared" si="119"/>
        <v>0</v>
      </c>
      <c r="Y582" s="188">
        <f t="shared" si="117"/>
        <v>0</v>
      </c>
      <c r="Z582" s="189">
        <v>0</v>
      </c>
      <c r="AA582" s="189">
        <v>0</v>
      </c>
      <c r="AB582" s="189">
        <v>0</v>
      </c>
      <c r="AC582" s="189">
        <v>0</v>
      </c>
      <c r="AD582" s="189">
        <v>0</v>
      </c>
      <c r="AE582" s="189">
        <v>0</v>
      </c>
      <c r="AF582" s="189">
        <v>0</v>
      </c>
      <c r="AG582" s="190">
        <v>0</v>
      </c>
      <c r="AH582" s="189">
        <v>0</v>
      </c>
      <c r="AI582" s="189">
        <v>0</v>
      </c>
      <c r="AJ582" s="189">
        <v>0</v>
      </c>
      <c r="AK582" s="189">
        <v>0</v>
      </c>
      <c r="AL582" s="189">
        <v>0</v>
      </c>
      <c r="AM582" s="190">
        <v>0</v>
      </c>
      <c r="AN582" s="189">
        <v>0</v>
      </c>
      <c r="AO582" s="189">
        <v>0</v>
      </c>
      <c r="AP582" s="190">
        <v>0</v>
      </c>
      <c r="AQ582" s="189">
        <v>0</v>
      </c>
      <c r="AR582" s="182">
        <v>0</v>
      </c>
      <c r="AS582" s="182">
        <v>0</v>
      </c>
    </row>
    <row r="583" spans="1:45" s="182" customFormat="1" ht="36" customHeight="1" x14ac:dyDescent="0.25">
      <c r="A583" s="182">
        <v>1</v>
      </c>
      <c r="B583" s="221">
        <f>SUBTOTAL(103,$A$552:A583)</f>
        <v>32</v>
      </c>
      <c r="C583" s="183" t="s">
        <v>1029</v>
      </c>
      <c r="D583" s="184">
        <v>1941</v>
      </c>
      <c r="E583" s="184"/>
      <c r="F583" s="185" t="s">
        <v>261</v>
      </c>
      <c r="G583" s="184">
        <v>3</v>
      </c>
      <c r="H583" s="184" t="s">
        <v>296</v>
      </c>
      <c r="I583" s="197">
        <v>1265</v>
      </c>
      <c r="J583" s="197">
        <v>1152.5999999999999</v>
      </c>
      <c r="K583" s="197">
        <v>1105.5</v>
      </c>
      <c r="L583" s="186">
        <v>60</v>
      </c>
      <c r="M583" s="184" t="s">
        <v>259</v>
      </c>
      <c r="N583" s="184" t="s">
        <v>263</v>
      </c>
      <c r="O583" s="187" t="s">
        <v>1037</v>
      </c>
      <c r="P583" s="173">
        <v>2198934.85</v>
      </c>
      <c r="Q583" s="173">
        <v>0</v>
      </c>
      <c r="R583" s="173">
        <v>0</v>
      </c>
      <c r="S583" s="173">
        <v>0</v>
      </c>
      <c r="T583" s="173">
        <v>2198934.85</v>
      </c>
      <c r="U583" s="173">
        <f t="shared" si="110"/>
        <v>1738.288418972332</v>
      </c>
      <c r="V583" s="173">
        <v>6539.7081369169964</v>
      </c>
      <c r="W583" s="188">
        <v>6539.7081369169964</v>
      </c>
      <c r="X583" s="188">
        <f t="shared" si="119"/>
        <v>6539.7081369169964</v>
      </c>
      <c r="Y583" s="188">
        <f t="shared" si="117"/>
        <v>4801.4197179446646</v>
      </c>
      <c r="Z583" s="189">
        <v>0</v>
      </c>
      <c r="AA583" s="189">
        <v>0</v>
      </c>
      <c r="AB583" s="189">
        <v>0</v>
      </c>
      <c r="AC583" s="189">
        <v>0</v>
      </c>
      <c r="AD583" s="189">
        <v>0</v>
      </c>
      <c r="AE583" s="189">
        <v>0</v>
      </c>
      <c r="AF583" s="189">
        <v>0</v>
      </c>
      <c r="AG583" s="190">
        <v>0</v>
      </c>
      <c r="AH583" s="189">
        <v>0</v>
      </c>
      <c r="AI583" s="189">
        <v>0</v>
      </c>
      <c r="AJ583" s="189">
        <v>0</v>
      </c>
      <c r="AK583" s="189">
        <v>0</v>
      </c>
      <c r="AL583" s="189">
        <v>1173.74</v>
      </c>
      <c r="AM583" s="190">
        <f>7048.18*AL583/I583</f>
        <v>6539.7081369169964</v>
      </c>
      <c r="AN583" s="189">
        <v>0</v>
      </c>
      <c r="AO583" s="189">
        <v>0</v>
      </c>
      <c r="AP583" s="190">
        <v>0</v>
      </c>
      <c r="AQ583" s="189">
        <v>0</v>
      </c>
      <c r="AR583" s="182">
        <v>0</v>
      </c>
      <c r="AS583" s="182">
        <v>0</v>
      </c>
    </row>
    <row r="584" spans="1:45" s="182" customFormat="1" ht="36" customHeight="1" x14ac:dyDescent="0.25">
      <c r="A584" s="182">
        <v>1</v>
      </c>
      <c r="B584" s="221">
        <f>SUBTOTAL(103,$A$552:A584)</f>
        <v>33</v>
      </c>
      <c r="C584" s="183" t="s">
        <v>1353</v>
      </c>
      <c r="D584" s="184">
        <v>1961</v>
      </c>
      <c r="E584" s="184"/>
      <c r="F584" s="185" t="s">
        <v>261</v>
      </c>
      <c r="G584" s="184" t="s">
        <v>362</v>
      </c>
      <c r="H584" s="184" t="s">
        <v>305</v>
      </c>
      <c r="I584" s="197">
        <v>2941.6</v>
      </c>
      <c r="J584" s="197">
        <v>2564.1</v>
      </c>
      <c r="K584" s="197">
        <v>2365.9</v>
      </c>
      <c r="L584" s="186">
        <v>130</v>
      </c>
      <c r="M584" s="184" t="s">
        <v>259</v>
      </c>
      <c r="N584" s="184" t="s">
        <v>263</v>
      </c>
      <c r="O584" s="187" t="s">
        <v>1337</v>
      </c>
      <c r="P584" s="173">
        <v>3448054.6999999997</v>
      </c>
      <c r="Q584" s="173">
        <v>0</v>
      </c>
      <c r="R584" s="173">
        <v>0</v>
      </c>
      <c r="S584" s="173">
        <v>0</v>
      </c>
      <c r="T584" s="173">
        <v>3448054.6999999997</v>
      </c>
      <c r="U584" s="173">
        <f t="shared" si="110"/>
        <v>1172.169805548001</v>
      </c>
      <c r="V584" s="173">
        <v>2742.1656187109061</v>
      </c>
      <c r="W584" s="188">
        <f t="shared" ref="W584:W585" si="125">X584</f>
        <v>2742.1656187109061</v>
      </c>
      <c r="X584" s="188">
        <f t="shared" si="119"/>
        <v>2742.1656187109061</v>
      </c>
      <c r="Y584" s="188">
        <f t="shared" si="117"/>
        <v>1569.9958131629051</v>
      </c>
      <c r="Z584" s="189">
        <v>0</v>
      </c>
      <c r="AA584" s="189">
        <v>0</v>
      </c>
      <c r="AB584" s="189">
        <v>0</v>
      </c>
      <c r="AC584" s="189">
        <v>0</v>
      </c>
      <c r="AD584" s="189">
        <v>0</v>
      </c>
      <c r="AE584" s="189">
        <v>0</v>
      </c>
      <c r="AF584" s="189">
        <v>0</v>
      </c>
      <c r="AG584" s="190">
        <v>0</v>
      </c>
      <c r="AH584" s="189">
        <v>904.6</v>
      </c>
      <c r="AI584" s="190">
        <f t="shared" ref="AI584:AI586" si="126">8917.04*AH584/I584</f>
        <v>2742.1656187109061</v>
      </c>
      <c r="AJ584" s="189">
        <v>0</v>
      </c>
      <c r="AK584" s="189">
        <v>0</v>
      </c>
      <c r="AL584" s="189">
        <v>0</v>
      </c>
      <c r="AM584" s="190">
        <v>0</v>
      </c>
      <c r="AN584" s="189">
        <v>0</v>
      </c>
      <c r="AO584" s="189">
        <v>0</v>
      </c>
      <c r="AP584" s="190">
        <v>0</v>
      </c>
      <c r="AQ584" s="189">
        <v>0</v>
      </c>
      <c r="AR584" s="182">
        <v>0</v>
      </c>
      <c r="AS584" s="182">
        <v>0</v>
      </c>
    </row>
    <row r="585" spans="1:45" s="182" customFormat="1" ht="36" customHeight="1" x14ac:dyDescent="0.25">
      <c r="A585" s="182">
        <v>1</v>
      </c>
      <c r="B585" s="221">
        <f>SUBTOTAL(103,$A$552:A585)</f>
        <v>34</v>
      </c>
      <c r="C585" s="183" t="s">
        <v>1077</v>
      </c>
      <c r="D585" s="184" t="s">
        <v>359</v>
      </c>
      <c r="E585" s="184"/>
      <c r="F585" s="185" t="s">
        <v>261</v>
      </c>
      <c r="G585" s="184" t="s">
        <v>301</v>
      </c>
      <c r="H585" s="184" t="s">
        <v>296</v>
      </c>
      <c r="I585" s="197">
        <v>1341.9</v>
      </c>
      <c r="J585" s="197">
        <v>1245.7</v>
      </c>
      <c r="K585" s="197">
        <v>1245.7</v>
      </c>
      <c r="L585" s="186">
        <v>62</v>
      </c>
      <c r="M585" s="184" t="s">
        <v>259</v>
      </c>
      <c r="N585" s="184" t="s">
        <v>263</v>
      </c>
      <c r="O585" s="187" t="s">
        <v>1588</v>
      </c>
      <c r="P585" s="173">
        <v>2598185.58</v>
      </c>
      <c r="Q585" s="173">
        <v>0</v>
      </c>
      <c r="R585" s="173">
        <v>0</v>
      </c>
      <c r="S585" s="173">
        <v>0</v>
      </c>
      <c r="T585" s="173">
        <v>2598185.58</v>
      </c>
      <c r="U585" s="173">
        <f t="shared" si="110"/>
        <v>1936.1991057455846</v>
      </c>
      <c r="V585" s="173">
        <v>3060.0617929801028</v>
      </c>
      <c r="W585" s="188">
        <f t="shared" si="125"/>
        <v>3060.0617929801028</v>
      </c>
      <c r="X585" s="188">
        <f t="shared" si="119"/>
        <v>3060.0617929801028</v>
      </c>
      <c r="Y585" s="188">
        <f t="shared" si="117"/>
        <v>1123.8626872345183</v>
      </c>
      <c r="Z585" s="189">
        <v>0</v>
      </c>
      <c r="AA585" s="189">
        <v>0</v>
      </c>
      <c r="AB585" s="189">
        <v>0</v>
      </c>
      <c r="AC585" s="189">
        <v>0</v>
      </c>
      <c r="AD585" s="189">
        <v>0</v>
      </c>
      <c r="AE585" s="189">
        <v>0</v>
      </c>
      <c r="AF585" s="189">
        <v>0</v>
      </c>
      <c r="AG585" s="190">
        <v>0</v>
      </c>
      <c r="AH585" s="189">
        <v>460.5</v>
      </c>
      <c r="AI585" s="190">
        <f t="shared" si="126"/>
        <v>3060.0617929801028</v>
      </c>
      <c r="AJ585" s="189">
        <v>0</v>
      </c>
      <c r="AK585" s="189">
        <v>0</v>
      </c>
      <c r="AL585" s="189">
        <v>0</v>
      </c>
      <c r="AM585" s="190">
        <v>0</v>
      </c>
      <c r="AN585" s="189">
        <v>0</v>
      </c>
      <c r="AO585" s="189">
        <v>0</v>
      </c>
      <c r="AP585" s="190">
        <v>0</v>
      </c>
      <c r="AQ585" s="189">
        <v>0</v>
      </c>
      <c r="AR585" s="182">
        <v>0</v>
      </c>
      <c r="AS585" s="182">
        <v>0</v>
      </c>
    </row>
    <row r="586" spans="1:45" s="182" customFormat="1" ht="36" customHeight="1" x14ac:dyDescent="0.25">
      <c r="A586" s="182">
        <v>1</v>
      </c>
      <c r="B586" s="221">
        <f>SUBTOTAL(103,$A$552:A586)</f>
        <v>35</v>
      </c>
      <c r="C586" s="183" t="s">
        <v>1562</v>
      </c>
      <c r="D586" s="184">
        <v>1966</v>
      </c>
      <c r="E586" s="184"/>
      <c r="F586" s="185" t="s">
        <v>304</v>
      </c>
      <c r="G586" s="184">
        <v>5</v>
      </c>
      <c r="H586" s="184" t="s">
        <v>301</v>
      </c>
      <c r="I586" s="197">
        <v>3858.2</v>
      </c>
      <c r="J586" s="197">
        <v>3557.3</v>
      </c>
      <c r="K586" s="197">
        <v>3557.3</v>
      </c>
      <c r="L586" s="186">
        <v>184</v>
      </c>
      <c r="M586" s="184" t="s">
        <v>259</v>
      </c>
      <c r="N586" s="184" t="s">
        <v>263</v>
      </c>
      <c r="O586" s="187" t="s">
        <v>1036</v>
      </c>
      <c r="P586" s="173">
        <v>3147226.0100000002</v>
      </c>
      <c r="Q586" s="173">
        <v>0</v>
      </c>
      <c r="R586" s="173">
        <v>0</v>
      </c>
      <c r="S586" s="173">
        <v>0</v>
      </c>
      <c r="T586" s="173">
        <v>3147226.0100000002</v>
      </c>
      <c r="U586" s="173">
        <f t="shared" si="110"/>
        <v>815.72391529728895</v>
      </c>
      <c r="V586" s="173">
        <v>2298.3877451661397</v>
      </c>
      <c r="W586" s="188">
        <v>2298.3877451661397</v>
      </c>
      <c r="X586" s="188">
        <f t="shared" si="119"/>
        <v>2298.3877451661397</v>
      </c>
      <c r="Y586" s="188">
        <f t="shared" si="117"/>
        <v>1482.6638298688508</v>
      </c>
      <c r="Z586" s="189">
        <v>0</v>
      </c>
      <c r="AA586" s="189">
        <v>0</v>
      </c>
      <c r="AB586" s="189">
        <v>0</v>
      </c>
      <c r="AC586" s="189">
        <v>0</v>
      </c>
      <c r="AD586" s="189">
        <v>0</v>
      </c>
      <c r="AE586" s="189">
        <v>0</v>
      </c>
      <c r="AF586" s="189">
        <v>0</v>
      </c>
      <c r="AG586" s="190">
        <v>0</v>
      </c>
      <c r="AH586" s="189">
        <v>994.46</v>
      </c>
      <c r="AI586" s="190">
        <f t="shared" si="126"/>
        <v>2298.3877451661397</v>
      </c>
      <c r="AJ586" s="189">
        <v>0</v>
      </c>
      <c r="AK586" s="189">
        <v>0</v>
      </c>
      <c r="AL586" s="189">
        <v>0</v>
      </c>
      <c r="AM586" s="190">
        <v>0</v>
      </c>
      <c r="AN586" s="189">
        <v>0</v>
      </c>
      <c r="AO586" s="189">
        <v>0</v>
      </c>
      <c r="AP586" s="190">
        <v>0</v>
      </c>
      <c r="AQ586" s="189">
        <v>0</v>
      </c>
      <c r="AR586" s="182">
        <v>0</v>
      </c>
      <c r="AS586" s="182">
        <v>0</v>
      </c>
    </row>
    <row r="587" spans="1:45" s="182" customFormat="1" ht="36" customHeight="1" x14ac:dyDescent="0.25">
      <c r="A587" s="182">
        <v>1</v>
      </c>
      <c r="B587" s="221">
        <f>SUBTOTAL(103,$A$552:A587)</f>
        <v>36</v>
      </c>
      <c r="C587" s="183" t="s">
        <v>1630</v>
      </c>
      <c r="D587" s="184">
        <v>1989</v>
      </c>
      <c r="E587" s="184"/>
      <c r="F587" s="185" t="s">
        <v>311</v>
      </c>
      <c r="G587" s="184">
        <v>7</v>
      </c>
      <c r="H587" s="184" t="s">
        <v>296</v>
      </c>
      <c r="I587" s="197">
        <v>4121.3999999999996</v>
      </c>
      <c r="J587" s="197">
        <v>3057</v>
      </c>
      <c r="K587" s="197">
        <v>3057</v>
      </c>
      <c r="L587" s="186">
        <v>163</v>
      </c>
      <c r="M587" s="184" t="s">
        <v>259</v>
      </c>
      <c r="N587" s="184" t="s">
        <v>263</v>
      </c>
      <c r="O587" s="187" t="s">
        <v>1633</v>
      </c>
      <c r="P587" s="173">
        <v>2873967.7</v>
      </c>
      <c r="Q587" s="173">
        <v>0</v>
      </c>
      <c r="R587" s="173">
        <v>1982592</v>
      </c>
      <c r="S587" s="173">
        <v>0</v>
      </c>
      <c r="T587" s="173">
        <v>891375.70000000019</v>
      </c>
      <c r="U587" s="173">
        <f t="shared" si="110"/>
        <v>697.32801960498875</v>
      </c>
      <c r="V587" s="173">
        <v>1120.7123792885914</v>
      </c>
      <c r="W587" s="188">
        <f>X587</f>
        <v>1320.5732059542324</v>
      </c>
      <c r="X587" s="188">
        <f t="shared" si="119"/>
        <v>1320.5732059542324</v>
      </c>
      <c r="Y587" s="188">
        <f t="shared" si="117"/>
        <v>423.38435968360261</v>
      </c>
      <c r="Z587" s="189">
        <v>0</v>
      </c>
      <c r="AA587" s="189">
        <v>0</v>
      </c>
      <c r="AB587" s="189">
        <v>0</v>
      </c>
      <c r="AC587" s="189">
        <v>0</v>
      </c>
      <c r="AD587" s="189">
        <v>0</v>
      </c>
      <c r="AE587" s="189">
        <v>0</v>
      </c>
      <c r="AF587" s="189">
        <v>2</v>
      </c>
      <c r="AG587" s="190">
        <f>2377560*AF618/I618</f>
        <v>1320.5732059542324</v>
      </c>
      <c r="AH587" s="189">
        <v>0</v>
      </c>
      <c r="AI587" s="189">
        <v>0</v>
      </c>
      <c r="AJ587" s="189">
        <v>0</v>
      </c>
      <c r="AK587" s="189">
        <v>0</v>
      </c>
      <c r="AL587" s="189">
        <v>0</v>
      </c>
      <c r="AM587" s="190">
        <v>0</v>
      </c>
      <c r="AN587" s="189">
        <v>0</v>
      </c>
      <c r="AO587" s="189">
        <v>0</v>
      </c>
      <c r="AP587" s="190">
        <v>0</v>
      </c>
      <c r="AQ587" s="189">
        <v>0</v>
      </c>
      <c r="AR587" s="182">
        <v>0</v>
      </c>
      <c r="AS587" s="182">
        <v>0</v>
      </c>
    </row>
    <row r="588" spans="1:45" s="182" customFormat="1" ht="36" customHeight="1" x14ac:dyDescent="0.25">
      <c r="A588" s="182">
        <v>1</v>
      </c>
      <c r="B588" s="221">
        <f>SUBTOTAL(103,$A$552:A588)</f>
        <v>37</v>
      </c>
      <c r="C588" s="183" t="s">
        <v>476</v>
      </c>
      <c r="D588" s="184">
        <v>1957</v>
      </c>
      <c r="E588" s="184"/>
      <c r="F588" s="185" t="s">
        <v>261</v>
      </c>
      <c r="G588" s="184">
        <v>2</v>
      </c>
      <c r="H588" s="184" t="s">
        <v>297</v>
      </c>
      <c r="I588" s="197">
        <v>718.26</v>
      </c>
      <c r="J588" s="197">
        <v>408.26</v>
      </c>
      <c r="K588" s="197">
        <v>408.26</v>
      </c>
      <c r="L588" s="186">
        <v>22</v>
      </c>
      <c r="M588" s="184" t="s">
        <v>259</v>
      </c>
      <c r="N588" s="184" t="s">
        <v>263</v>
      </c>
      <c r="O588" s="187" t="s">
        <v>1275</v>
      </c>
      <c r="P588" s="173">
        <v>1511938.35</v>
      </c>
      <c r="Q588" s="173">
        <v>0</v>
      </c>
      <c r="R588" s="173">
        <v>0</v>
      </c>
      <c r="S588" s="173">
        <v>0</v>
      </c>
      <c r="T588" s="173">
        <v>1511938.35</v>
      </c>
      <c r="U588" s="173">
        <f t="shared" si="110"/>
        <v>2105.0014618661767</v>
      </c>
      <c r="V588" s="173">
        <v>5289.1279202517198</v>
      </c>
      <c r="W588" s="188">
        <v>5289.1279202517198</v>
      </c>
      <c r="X588" s="188">
        <f t="shared" si="119"/>
        <v>5289.1279202517198</v>
      </c>
      <c r="Y588" s="188">
        <f t="shared" si="117"/>
        <v>3184.1264583855432</v>
      </c>
      <c r="Z588" s="189">
        <v>0</v>
      </c>
      <c r="AA588" s="189">
        <v>0</v>
      </c>
      <c r="AB588" s="189">
        <v>0</v>
      </c>
      <c r="AC588" s="189">
        <v>0</v>
      </c>
      <c r="AD588" s="189">
        <v>0</v>
      </c>
      <c r="AE588" s="189">
        <v>0</v>
      </c>
      <c r="AF588" s="189">
        <v>0</v>
      </c>
      <c r="AG588" s="190">
        <v>0</v>
      </c>
      <c r="AH588" s="189">
        <v>0</v>
      </c>
      <c r="AI588" s="189">
        <v>0</v>
      </c>
      <c r="AJ588" s="189">
        <v>0</v>
      </c>
      <c r="AK588" s="189">
        <v>0</v>
      </c>
      <c r="AL588" s="189">
        <v>539</v>
      </c>
      <c r="AM588" s="190">
        <f>7048.18*AL588/I588</f>
        <v>5289.1279202517198</v>
      </c>
      <c r="AN588" s="189">
        <v>0</v>
      </c>
      <c r="AO588" s="189">
        <v>0</v>
      </c>
      <c r="AP588" s="190">
        <v>0</v>
      </c>
      <c r="AQ588" s="189">
        <v>0</v>
      </c>
      <c r="AR588" s="182">
        <v>0</v>
      </c>
      <c r="AS588" s="182">
        <v>0</v>
      </c>
    </row>
    <row r="589" spans="1:45" s="182" customFormat="1" ht="36" customHeight="1" x14ac:dyDescent="0.25">
      <c r="A589" s="182">
        <v>1</v>
      </c>
      <c r="B589" s="221">
        <f>SUBTOTAL(103,$A$552:A589)</f>
        <v>38</v>
      </c>
      <c r="C589" s="183" t="s">
        <v>481</v>
      </c>
      <c r="D589" s="184">
        <v>1995</v>
      </c>
      <c r="E589" s="184"/>
      <c r="F589" s="185" t="s">
        <v>261</v>
      </c>
      <c r="G589" s="184">
        <v>9</v>
      </c>
      <c r="H589" s="184" t="s">
        <v>297</v>
      </c>
      <c r="I589" s="197">
        <v>6176.6</v>
      </c>
      <c r="J589" s="197">
        <v>5017.5</v>
      </c>
      <c r="K589" s="197">
        <v>4212.5</v>
      </c>
      <c r="L589" s="186">
        <v>299</v>
      </c>
      <c r="M589" s="184" t="s">
        <v>259</v>
      </c>
      <c r="N589" s="184" t="s">
        <v>263</v>
      </c>
      <c r="O589" s="187" t="s">
        <v>1036</v>
      </c>
      <c r="P589" s="173">
        <v>2025779.83</v>
      </c>
      <c r="Q589" s="173">
        <v>0</v>
      </c>
      <c r="R589" s="173">
        <v>0</v>
      </c>
      <c r="S589" s="173">
        <v>0</v>
      </c>
      <c r="T589" s="173">
        <v>2025779.83</v>
      </c>
      <c r="U589" s="173">
        <f t="shared" ref="U589:U639" si="127">P589/I589</f>
        <v>327.97652915843668</v>
      </c>
      <c r="V589" s="173">
        <v>397.92118641323702</v>
      </c>
      <c r="W589" s="188">
        <v>397.92118641323702</v>
      </c>
      <c r="X589" s="188">
        <f t="shared" si="119"/>
        <v>397.92118641323702</v>
      </c>
      <c r="Y589" s="188">
        <f t="shared" si="117"/>
        <v>69.944657254800347</v>
      </c>
      <c r="Z589" s="189">
        <v>0</v>
      </c>
      <c r="AA589" s="189">
        <v>0</v>
      </c>
      <c r="AB589" s="189">
        <v>0</v>
      </c>
      <c r="AC589" s="189">
        <v>0</v>
      </c>
      <c r="AD589" s="189">
        <v>0</v>
      </c>
      <c r="AE589" s="189">
        <v>0</v>
      </c>
      <c r="AF589" s="189">
        <v>1</v>
      </c>
      <c r="AG589" s="190">
        <f>2457800*AF589/I589</f>
        <v>397.92118641323702</v>
      </c>
      <c r="AH589" s="189">
        <v>0</v>
      </c>
      <c r="AI589" s="189">
        <v>0</v>
      </c>
      <c r="AJ589" s="189">
        <v>0</v>
      </c>
      <c r="AK589" s="189">
        <v>0</v>
      </c>
      <c r="AL589" s="189">
        <v>0</v>
      </c>
      <c r="AM589" s="190">
        <v>0</v>
      </c>
      <c r="AN589" s="189">
        <v>0</v>
      </c>
      <c r="AO589" s="189">
        <v>0</v>
      </c>
      <c r="AP589" s="190">
        <v>0</v>
      </c>
      <c r="AQ589" s="189">
        <v>0</v>
      </c>
      <c r="AR589" s="182">
        <v>0</v>
      </c>
      <c r="AS589" s="182">
        <v>0</v>
      </c>
    </row>
    <row r="590" spans="1:45" s="182" customFormat="1" ht="36" customHeight="1" x14ac:dyDescent="0.25">
      <c r="A590" s="182">
        <v>1</v>
      </c>
      <c r="B590" s="221">
        <f>SUBTOTAL(103,$A$552:A590)</f>
        <v>39</v>
      </c>
      <c r="C590" s="183" t="s">
        <v>488</v>
      </c>
      <c r="D590" s="184">
        <v>1985</v>
      </c>
      <c r="E590" s="184"/>
      <c r="F590" s="185" t="s">
        <v>304</v>
      </c>
      <c r="G590" s="184">
        <v>2</v>
      </c>
      <c r="H590" s="184" t="s">
        <v>296</v>
      </c>
      <c r="I590" s="197">
        <v>617.79999999999995</v>
      </c>
      <c r="J590" s="197">
        <v>560.5</v>
      </c>
      <c r="K590" s="197">
        <v>560.5</v>
      </c>
      <c r="L590" s="186">
        <v>38</v>
      </c>
      <c r="M590" s="184" t="s">
        <v>259</v>
      </c>
      <c r="N590" s="184" t="s">
        <v>263</v>
      </c>
      <c r="O590" s="187" t="s">
        <v>1336</v>
      </c>
      <c r="P590" s="173">
        <v>1994020.5499999998</v>
      </c>
      <c r="Q590" s="173">
        <v>0</v>
      </c>
      <c r="R590" s="173">
        <v>0</v>
      </c>
      <c r="S590" s="173">
        <v>0</v>
      </c>
      <c r="T590" s="173">
        <v>1994020.5499999998</v>
      </c>
      <c r="U590" s="173">
        <f t="shared" si="127"/>
        <v>3227.6150048559402</v>
      </c>
      <c r="V590" s="173">
        <v>6913.6648753641966</v>
      </c>
      <c r="W590" s="188">
        <v>6913.6648753641966</v>
      </c>
      <c r="X590" s="188">
        <f t="shared" si="119"/>
        <v>6913.6648753641966</v>
      </c>
      <c r="Y590" s="188">
        <f t="shared" si="117"/>
        <v>3686.0498705082564</v>
      </c>
      <c r="Z590" s="189">
        <v>0</v>
      </c>
      <c r="AA590" s="189">
        <v>0</v>
      </c>
      <c r="AB590" s="189">
        <v>0</v>
      </c>
      <c r="AC590" s="189">
        <v>0</v>
      </c>
      <c r="AD590" s="189">
        <v>0</v>
      </c>
      <c r="AE590" s="189">
        <v>0</v>
      </c>
      <c r="AF590" s="189">
        <v>0</v>
      </c>
      <c r="AG590" s="190">
        <v>0</v>
      </c>
      <c r="AH590" s="189">
        <v>479</v>
      </c>
      <c r="AI590" s="190">
        <f t="shared" ref="AI590:AI591" si="128">8917.04*AH590/I590</f>
        <v>6913.6648753641966</v>
      </c>
      <c r="AJ590" s="189">
        <v>0</v>
      </c>
      <c r="AK590" s="189">
        <v>0</v>
      </c>
      <c r="AL590" s="189">
        <v>0</v>
      </c>
      <c r="AM590" s="190">
        <v>0</v>
      </c>
      <c r="AN590" s="189">
        <v>0</v>
      </c>
      <c r="AO590" s="189">
        <v>0</v>
      </c>
      <c r="AP590" s="190">
        <v>0</v>
      </c>
      <c r="AQ590" s="189">
        <v>0</v>
      </c>
      <c r="AR590" s="182">
        <v>0</v>
      </c>
      <c r="AS590" s="182">
        <v>0</v>
      </c>
    </row>
    <row r="591" spans="1:45" s="182" customFormat="1" ht="36" customHeight="1" x14ac:dyDescent="0.25">
      <c r="A591" s="182">
        <v>1</v>
      </c>
      <c r="B591" s="221">
        <f>SUBTOTAL(103,$A$552:A591)</f>
        <v>40</v>
      </c>
      <c r="C591" s="183" t="s">
        <v>1560</v>
      </c>
      <c r="D591" s="184">
        <v>1962</v>
      </c>
      <c r="E591" s="184"/>
      <c r="F591" s="185" t="s">
        <v>261</v>
      </c>
      <c r="G591" s="184">
        <v>2</v>
      </c>
      <c r="H591" s="184" t="s">
        <v>296</v>
      </c>
      <c r="I591" s="197">
        <v>682.9</v>
      </c>
      <c r="J591" s="197">
        <v>653.4</v>
      </c>
      <c r="K591" s="197">
        <v>653.4</v>
      </c>
      <c r="L591" s="186">
        <v>36</v>
      </c>
      <c r="M591" s="184" t="s">
        <v>259</v>
      </c>
      <c r="N591" s="184" t="s">
        <v>263</v>
      </c>
      <c r="O591" s="187" t="s">
        <v>1339</v>
      </c>
      <c r="P591" s="173">
        <v>2018639.07</v>
      </c>
      <c r="Q591" s="173">
        <v>0</v>
      </c>
      <c r="R591" s="173">
        <v>0</v>
      </c>
      <c r="S591" s="173">
        <v>0</v>
      </c>
      <c r="T591" s="173">
        <v>2018639.07</v>
      </c>
      <c r="U591" s="173">
        <f t="shared" si="127"/>
        <v>2955.9804803045836</v>
      </c>
      <c r="V591" s="173">
        <v>7482.0089617806425</v>
      </c>
      <c r="W591" s="188">
        <v>7482.0089617806425</v>
      </c>
      <c r="X591" s="188">
        <f t="shared" si="119"/>
        <v>7482.0089617806425</v>
      </c>
      <c r="Y591" s="188">
        <f t="shared" si="117"/>
        <v>4526.0284814760589</v>
      </c>
      <c r="Z591" s="189">
        <v>0</v>
      </c>
      <c r="AA591" s="189">
        <v>0</v>
      </c>
      <c r="AB591" s="189">
        <v>0</v>
      </c>
      <c r="AC591" s="189">
        <v>0</v>
      </c>
      <c r="AD591" s="189">
        <v>0</v>
      </c>
      <c r="AE591" s="189">
        <v>0</v>
      </c>
      <c r="AF591" s="189">
        <v>0</v>
      </c>
      <c r="AG591" s="190">
        <v>0</v>
      </c>
      <c r="AH591" s="189">
        <v>573</v>
      </c>
      <c r="AI591" s="190">
        <f t="shared" si="128"/>
        <v>7482.0089617806425</v>
      </c>
      <c r="AJ591" s="189">
        <v>0</v>
      </c>
      <c r="AK591" s="189">
        <v>0</v>
      </c>
      <c r="AL591" s="189">
        <v>0</v>
      </c>
      <c r="AM591" s="190">
        <v>0</v>
      </c>
      <c r="AN591" s="189">
        <v>0</v>
      </c>
      <c r="AO591" s="189">
        <v>0</v>
      </c>
      <c r="AP591" s="190">
        <v>0</v>
      </c>
      <c r="AQ591" s="189">
        <v>0</v>
      </c>
      <c r="AR591" s="182">
        <v>0</v>
      </c>
      <c r="AS591" s="182">
        <v>0</v>
      </c>
    </row>
    <row r="592" spans="1:45" s="182" customFormat="1" ht="36" customHeight="1" x14ac:dyDescent="0.25">
      <c r="A592" s="182">
        <v>1</v>
      </c>
      <c r="B592" s="221">
        <f>SUBTOTAL(103,$A$552:A592)</f>
        <v>41</v>
      </c>
      <c r="C592" s="183" t="s">
        <v>1642</v>
      </c>
      <c r="D592" s="184">
        <v>1991</v>
      </c>
      <c r="E592" s="184"/>
      <c r="F592" s="185" t="s">
        <v>304</v>
      </c>
      <c r="G592" s="184">
        <v>9</v>
      </c>
      <c r="H592" s="184" t="s">
        <v>301</v>
      </c>
      <c r="I592" s="197">
        <v>8855.2999999999993</v>
      </c>
      <c r="J592" s="197">
        <v>8855.2999999999993</v>
      </c>
      <c r="K592" s="197">
        <v>8855.2999999999993</v>
      </c>
      <c r="L592" s="186">
        <v>382</v>
      </c>
      <c r="M592" s="184" t="s">
        <v>259</v>
      </c>
      <c r="N592" s="184" t="s">
        <v>263</v>
      </c>
      <c r="O592" s="187" t="s">
        <v>341</v>
      </c>
      <c r="P592" s="173">
        <v>6556437.4000000004</v>
      </c>
      <c r="Q592" s="173">
        <v>0</v>
      </c>
      <c r="R592" s="173">
        <v>4598400</v>
      </c>
      <c r="S592" s="173">
        <v>0</v>
      </c>
      <c r="T592" s="173">
        <v>1958037.4000000004</v>
      </c>
      <c r="U592" s="173">
        <f t="shared" si="127"/>
        <v>740.39698259799229</v>
      </c>
      <c r="V592" s="173">
        <v>1110.205187853602</v>
      </c>
      <c r="W592" s="188">
        <v>1110.205187853602</v>
      </c>
      <c r="X592" s="188">
        <f t="shared" si="119"/>
        <v>1110.205187853602</v>
      </c>
      <c r="Y592" s="188">
        <f t="shared" si="117"/>
        <v>369.80820525560966</v>
      </c>
      <c r="Z592" s="189">
        <v>0</v>
      </c>
      <c r="AA592" s="189">
        <v>0</v>
      </c>
      <c r="AB592" s="189">
        <v>0</v>
      </c>
      <c r="AC592" s="189">
        <v>0</v>
      </c>
      <c r="AD592" s="189">
        <v>0</v>
      </c>
      <c r="AE592" s="189">
        <v>0</v>
      </c>
      <c r="AF592" s="189">
        <v>4</v>
      </c>
      <c r="AG592" s="190">
        <f>2457800*AF592/I592</f>
        <v>1110.205187853602</v>
      </c>
      <c r="AH592" s="189">
        <v>0</v>
      </c>
      <c r="AI592" s="189">
        <v>0</v>
      </c>
      <c r="AJ592" s="189">
        <v>0</v>
      </c>
      <c r="AK592" s="189">
        <v>0</v>
      </c>
      <c r="AL592" s="189">
        <v>0</v>
      </c>
      <c r="AM592" s="190">
        <v>0</v>
      </c>
      <c r="AN592" s="189">
        <v>0</v>
      </c>
      <c r="AO592" s="189">
        <v>0</v>
      </c>
      <c r="AP592" s="190">
        <v>0</v>
      </c>
      <c r="AQ592" s="189">
        <v>0</v>
      </c>
      <c r="AR592" s="182">
        <v>0</v>
      </c>
      <c r="AS592" s="182">
        <v>0</v>
      </c>
    </row>
    <row r="593" spans="1:45" s="182" customFormat="1" ht="36" customHeight="1" x14ac:dyDescent="0.25">
      <c r="A593" s="182">
        <v>1</v>
      </c>
      <c r="B593" s="221">
        <f>SUBTOTAL(103,$A$552:A593)</f>
        <v>42</v>
      </c>
      <c r="C593" s="183" t="s">
        <v>1643</v>
      </c>
      <c r="D593" s="223">
        <v>1998</v>
      </c>
      <c r="E593" s="184"/>
      <c r="F593" s="185" t="s">
        <v>261</v>
      </c>
      <c r="G593" s="184">
        <v>10</v>
      </c>
      <c r="H593" s="184" t="s">
        <v>296</v>
      </c>
      <c r="I593" s="197">
        <v>5111.5</v>
      </c>
      <c r="J593" s="197">
        <v>5111.5</v>
      </c>
      <c r="K593" s="197">
        <v>5111.5</v>
      </c>
      <c r="L593" s="186">
        <v>194</v>
      </c>
      <c r="M593" s="184" t="s">
        <v>259</v>
      </c>
      <c r="N593" s="184" t="s">
        <v>263</v>
      </c>
      <c r="O593" s="187" t="s">
        <v>1337</v>
      </c>
      <c r="P593" s="173">
        <v>2860657.33</v>
      </c>
      <c r="Q593" s="173">
        <v>0</v>
      </c>
      <c r="R593" s="173">
        <v>0</v>
      </c>
      <c r="S593" s="173">
        <v>0</v>
      </c>
      <c r="T593" s="173">
        <v>2860657.33</v>
      </c>
      <c r="U593" s="173">
        <f t="shared" si="127"/>
        <v>559.65124327496824</v>
      </c>
      <c r="V593" s="173">
        <v>1418.9110152401449</v>
      </c>
      <c r="W593" s="188">
        <f>X593</f>
        <v>1418.9110152401449</v>
      </c>
      <c r="X593" s="188">
        <f t="shared" si="119"/>
        <v>1418.9110152401449</v>
      </c>
      <c r="Y593" s="188">
        <f t="shared" si="117"/>
        <v>859.2597719651767</v>
      </c>
      <c r="Z593" s="189">
        <v>0</v>
      </c>
      <c r="AA593" s="189">
        <v>0</v>
      </c>
      <c r="AB593" s="189">
        <v>0</v>
      </c>
      <c r="AC593" s="189">
        <v>0</v>
      </c>
      <c r="AD593" s="189">
        <v>0</v>
      </c>
      <c r="AE593" s="189">
        <v>0</v>
      </c>
      <c r="AF593" s="189">
        <v>0</v>
      </c>
      <c r="AG593" s="190">
        <v>0</v>
      </c>
      <c r="AH593" s="189">
        <v>813.36</v>
      </c>
      <c r="AI593" s="190">
        <f>8917.04*AH593/I593</f>
        <v>1418.9110152401449</v>
      </c>
      <c r="AJ593" s="189">
        <v>0</v>
      </c>
      <c r="AK593" s="189">
        <v>0</v>
      </c>
      <c r="AL593" s="189">
        <v>0</v>
      </c>
      <c r="AM593" s="190">
        <v>0</v>
      </c>
      <c r="AN593" s="189">
        <v>0</v>
      </c>
      <c r="AO593" s="189">
        <v>0</v>
      </c>
      <c r="AP593" s="190">
        <v>0</v>
      </c>
      <c r="AQ593" s="189">
        <v>0</v>
      </c>
      <c r="AR593" s="182">
        <v>0</v>
      </c>
      <c r="AS593" s="182">
        <v>0</v>
      </c>
    </row>
    <row r="594" spans="1:45" s="182" customFormat="1" ht="36" customHeight="1" x14ac:dyDescent="0.25">
      <c r="A594" s="182">
        <v>1</v>
      </c>
      <c r="B594" s="221">
        <f>SUBTOTAL(103,$A$552:A594)</f>
        <v>43</v>
      </c>
      <c r="C594" s="183" t="s">
        <v>1810</v>
      </c>
      <c r="D594" s="184">
        <v>1970</v>
      </c>
      <c r="E594" s="184"/>
      <c r="F594" s="185" t="s">
        <v>261</v>
      </c>
      <c r="G594" s="184">
        <v>5</v>
      </c>
      <c r="H594" s="184" t="s">
        <v>296</v>
      </c>
      <c r="I594" s="173">
        <v>2303.6999999999998</v>
      </c>
      <c r="J594" s="173">
        <v>1759</v>
      </c>
      <c r="K594" s="173">
        <v>1399.2</v>
      </c>
      <c r="L594" s="186">
        <v>77</v>
      </c>
      <c r="M594" s="184" t="s">
        <v>259</v>
      </c>
      <c r="N594" s="184" t="s">
        <v>263</v>
      </c>
      <c r="O594" s="187" t="s">
        <v>1336</v>
      </c>
      <c r="P594" s="173">
        <v>99980.24</v>
      </c>
      <c r="Q594" s="173">
        <v>0</v>
      </c>
      <c r="R594" s="173">
        <v>0</v>
      </c>
      <c r="S594" s="173">
        <v>0</v>
      </c>
      <c r="T594" s="173">
        <v>99980.24</v>
      </c>
      <c r="U594" s="173">
        <f t="shared" si="127"/>
        <v>43.399852411338287</v>
      </c>
      <c r="V594" s="228">
        <v>43.399852411338287</v>
      </c>
      <c r="W594" s="188">
        <v>43.399852411338287</v>
      </c>
      <c r="X594" s="188">
        <f t="shared" si="119"/>
        <v>0</v>
      </c>
      <c r="Y594" s="188">
        <f t="shared" si="117"/>
        <v>0</v>
      </c>
      <c r="Z594" s="189">
        <v>0</v>
      </c>
      <c r="AA594" s="189">
        <v>0</v>
      </c>
      <c r="AB594" s="189">
        <v>0</v>
      </c>
      <c r="AC594" s="189">
        <v>0</v>
      </c>
      <c r="AD594" s="189">
        <v>0</v>
      </c>
      <c r="AE594" s="189">
        <v>0</v>
      </c>
      <c r="AF594" s="189">
        <v>0</v>
      </c>
      <c r="AG594" s="190">
        <v>0</v>
      </c>
      <c r="AH594" s="189">
        <v>0</v>
      </c>
      <c r="AI594" s="189">
        <v>0</v>
      </c>
      <c r="AJ594" s="189">
        <v>0</v>
      </c>
      <c r="AK594" s="189">
        <v>0</v>
      </c>
      <c r="AL594" s="189">
        <v>0</v>
      </c>
      <c r="AM594" s="190">
        <v>0</v>
      </c>
      <c r="AN594" s="189">
        <v>0</v>
      </c>
      <c r="AO594" s="189">
        <v>0</v>
      </c>
      <c r="AP594" s="190">
        <v>0</v>
      </c>
      <c r="AQ594" s="189">
        <v>0</v>
      </c>
      <c r="AR594" s="182">
        <v>0</v>
      </c>
      <c r="AS594" s="182">
        <v>0</v>
      </c>
    </row>
    <row r="595" spans="1:45" s="182" customFormat="1" ht="36" customHeight="1" x14ac:dyDescent="0.25">
      <c r="A595" s="182">
        <v>1</v>
      </c>
      <c r="B595" s="221">
        <f>SUBTOTAL(103,$A$552:A595)</f>
        <v>44</v>
      </c>
      <c r="C595" s="183" t="s">
        <v>1853</v>
      </c>
      <c r="D595" s="184">
        <v>1984</v>
      </c>
      <c r="E595" s="184"/>
      <c r="F595" s="185" t="s">
        <v>1524</v>
      </c>
      <c r="G595" s="184" t="s">
        <v>350</v>
      </c>
      <c r="H595" s="184" t="s">
        <v>297</v>
      </c>
      <c r="I595" s="173">
        <v>6288</v>
      </c>
      <c r="J595" s="173">
        <v>5117.7</v>
      </c>
      <c r="K595" s="173">
        <v>5074.5</v>
      </c>
      <c r="L595" s="186">
        <v>320</v>
      </c>
      <c r="M595" s="184" t="s">
        <v>259</v>
      </c>
      <c r="N595" s="184" t="s">
        <v>263</v>
      </c>
      <c r="O595" s="187" t="s">
        <v>1273</v>
      </c>
      <c r="P595" s="173">
        <v>4102435.64</v>
      </c>
      <c r="Q595" s="173">
        <v>0</v>
      </c>
      <c r="R595" s="173">
        <v>0</v>
      </c>
      <c r="S595" s="173">
        <v>0</v>
      </c>
      <c r="T595" s="173">
        <v>4102435.64</v>
      </c>
      <c r="U595" s="173">
        <f t="shared" si="127"/>
        <v>652.42297073791349</v>
      </c>
      <c r="V595" s="173">
        <v>1145.8282951653944</v>
      </c>
      <c r="W595" s="188">
        <v>1212.4791984732826</v>
      </c>
      <c r="X595" s="188">
        <f t="shared" si="119"/>
        <v>1212.4791984732826</v>
      </c>
      <c r="Y595" s="188">
        <f t="shared" si="117"/>
        <v>493.40532442748088</v>
      </c>
      <c r="Z595" s="189">
        <v>0</v>
      </c>
      <c r="AA595" s="189">
        <v>0</v>
      </c>
      <c r="AB595" s="189">
        <v>0</v>
      </c>
      <c r="AC595" s="189">
        <v>0</v>
      </c>
      <c r="AD595" s="189">
        <v>0</v>
      </c>
      <c r="AE595" s="189">
        <v>0</v>
      </c>
      <c r="AF595" s="189">
        <v>0</v>
      </c>
      <c r="AG595" s="190">
        <v>0</v>
      </c>
      <c r="AH595" s="189">
        <v>855</v>
      </c>
      <c r="AI595" s="190">
        <f t="shared" ref="AI595:AI602" si="129">8917.04*AH595/I595</f>
        <v>1212.4791984732826</v>
      </c>
      <c r="AJ595" s="189">
        <v>0</v>
      </c>
      <c r="AK595" s="189">
        <v>0</v>
      </c>
      <c r="AL595" s="189">
        <v>0</v>
      </c>
      <c r="AM595" s="190">
        <v>0</v>
      </c>
      <c r="AN595" s="189">
        <v>0</v>
      </c>
      <c r="AO595" s="189">
        <v>0</v>
      </c>
      <c r="AP595" s="190">
        <v>0</v>
      </c>
      <c r="AQ595" s="189">
        <v>0</v>
      </c>
      <c r="AR595" s="182">
        <v>0</v>
      </c>
      <c r="AS595" s="182">
        <v>0</v>
      </c>
    </row>
    <row r="596" spans="1:45" s="182" customFormat="1" ht="36" customHeight="1" x14ac:dyDescent="0.25">
      <c r="A596" s="182">
        <v>1</v>
      </c>
      <c r="B596" s="221">
        <f>SUBTOTAL(103,$A$552:A596)</f>
        <v>45</v>
      </c>
      <c r="C596" s="183" t="s">
        <v>1854</v>
      </c>
      <c r="D596" s="184">
        <v>1988</v>
      </c>
      <c r="E596" s="184"/>
      <c r="F596" s="185" t="s">
        <v>1524</v>
      </c>
      <c r="G596" s="184" t="s">
        <v>350</v>
      </c>
      <c r="H596" s="184" t="s">
        <v>297</v>
      </c>
      <c r="I596" s="173">
        <v>7446.7</v>
      </c>
      <c r="J596" s="173">
        <v>6148.5</v>
      </c>
      <c r="K596" s="173">
        <v>5708.1</v>
      </c>
      <c r="L596" s="186">
        <v>289</v>
      </c>
      <c r="M596" s="184" t="s">
        <v>259</v>
      </c>
      <c r="N596" s="184" t="s">
        <v>263</v>
      </c>
      <c r="O596" s="187" t="s">
        <v>1273</v>
      </c>
      <c r="P596" s="173">
        <v>4162113.5</v>
      </c>
      <c r="Q596" s="173">
        <v>0</v>
      </c>
      <c r="R596" s="173">
        <v>0</v>
      </c>
      <c r="S596" s="173">
        <v>0</v>
      </c>
      <c r="T596" s="173">
        <v>4162113.5</v>
      </c>
      <c r="U596" s="173">
        <f t="shared" si="127"/>
        <v>558.92052855627321</v>
      </c>
      <c r="V596" s="173">
        <v>1033.1705698363032</v>
      </c>
      <c r="W596" s="188">
        <f>X596</f>
        <v>1033.1705698363032</v>
      </c>
      <c r="X596" s="188">
        <f t="shared" si="119"/>
        <v>1033.1705698363032</v>
      </c>
      <c r="Y596" s="188">
        <f t="shared" si="117"/>
        <v>474.25004128003002</v>
      </c>
      <c r="Z596" s="189">
        <v>0</v>
      </c>
      <c r="AA596" s="189">
        <v>0</v>
      </c>
      <c r="AB596" s="189">
        <v>0</v>
      </c>
      <c r="AC596" s="189">
        <v>0</v>
      </c>
      <c r="AD596" s="189">
        <v>0</v>
      </c>
      <c r="AE596" s="189">
        <v>0</v>
      </c>
      <c r="AF596" s="189">
        <v>0</v>
      </c>
      <c r="AG596" s="190">
        <v>0</v>
      </c>
      <c r="AH596" s="189">
        <v>862.81</v>
      </c>
      <c r="AI596" s="190">
        <f t="shared" si="129"/>
        <v>1033.1705698363032</v>
      </c>
      <c r="AJ596" s="189">
        <v>0</v>
      </c>
      <c r="AK596" s="189">
        <v>0</v>
      </c>
      <c r="AL596" s="189">
        <v>0</v>
      </c>
      <c r="AM596" s="190">
        <v>0</v>
      </c>
      <c r="AN596" s="189">
        <v>0</v>
      </c>
      <c r="AO596" s="189">
        <v>0</v>
      </c>
      <c r="AP596" s="190">
        <v>0</v>
      </c>
      <c r="AQ596" s="189">
        <v>0</v>
      </c>
      <c r="AR596" s="182">
        <v>0</v>
      </c>
      <c r="AS596" s="182">
        <v>0</v>
      </c>
    </row>
    <row r="597" spans="1:45" s="182" customFormat="1" ht="36" customHeight="1" x14ac:dyDescent="0.25">
      <c r="A597" s="182">
        <v>1</v>
      </c>
      <c r="B597" s="221">
        <f>SUBTOTAL(103,$A$552:A597)</f>
        <v>46</v>
      </c>
      <c r="C597" s="183" t="s">
        <v>1855</v>
      </c>
      <c r="D597" s="184">
        <v>1972</v>
      </c>
      <c r="E597" s="184"/>
      <c r="F597" s="185" t="s">
        <v>1524</v>
      </c>
      <c r="G597" s="184" t="s">
        <v>344</v>
      </c>
      <c r="H597" s="184" t="s">
        <v>296</v>
      </c>
      <c r="I597" s="173">
        <v>4729.3</v>
      </c>
      <c r="J597" s="173">
        <v>2860.4</v>
      </c>
      <c r="K597" s="173">
        <v>2738.6</v>
      </c>
      <c r="L597" s="186">
        <v>204</v>
      </c>
      <c r="M597" s="184" t="s">
        <v>259</v>
      </c>
      <c r="N597" s="184" t="s">
        <v>263</v>
      </c>
      <c r="O597" s="187" t="s">
        <v>1273</v>
      </c>
      <c r="P597" s="173">
        <v>2943006.15</v>
      </c>
      <c r="Q597" s="173">
        <v>0</v>
      </c>
      <c r="R597" s="173">
        <v>0</v>
      </c>
      <c r="S597" s="173">
        <v>0</v>
      </c>
      <c r="T597" s="173">
        <v>2943006.15</v>
      </c>
      <c r="U597" s="173">
        <f t="shared" si="127"/>
        <v>622.29212568456217</v>
      </c>
      <c r="V597" s="173">
        <v>1987.3047089421268</v>
      </c>
      <c r="W597" s="188">
        <v>1953.3659188463412</v>
      </c>
      <c r="X597" s="188">
        <f t="shared" si="119"/>
        <v>1953.3659188463412</v>
      </c>
      <c r="Y597" s="188">
        <f t="shared" si="117"/>
        <v>1365.0125832575645</v>
      </c>
      <c r="Z597" s="189">
        <v>0</v>
      </c>
      <c r="AA597" s="189">
        <v>0</v>
      </c>
      <c r="AB597" s="189">
        <v>0</v>
      </c>
      <c r="AC597" s="189">
        <v>0</v>
      </c>
      <c r="AD597" s="189">
        <v>0</v>
      </c>
      <c r="AE597" s="189">
        <v>0</v>
      </c>
      <c r="AF597" s="189">
        <v>0</v>
      </c>
      <c r="AG597" s="190">
        <v>0</v>
      </c>
      <c r="AH597" s="189">
        <v>1036</v>
      </c>
      <c r="AI597" s="190">
        <f t="shared" si="129"/>
        <v>1953.3659188463412</v>
      </c>
      <c r="AJ597" s="189">
        <v>0</v>
      </c>
      <c r="AK597" s="189">
        <v>0</v>
      </c>
      <c r="AL597" s="189">
        <v>0</v>
      </c>
      <c r="AM597" s="190">
        <v>0</v>
      </c>
      <c r="AN597" s="189">
        <v>0</v>
      </c>
      <c r="AO597" s="189">
        <v>0</v>
      </c>
      <c r="AP597" s="190">
        <v>0</v>
      </c>
      <c r="AQ597" s="189">
        <v>0</v>
      </c>
      <c r="AR597" s="182">
        <v>0</v>
      </c>
      <c r="AS597" s="182">
        <v>0</v>
      </c>
    </row>
    <row r="598" spans="1:45" s="182" customFormat="1" ht="36" customHeight="1" x14ac:dyDescent="0.25">
      <c r="A598" s="182">
        <v>1</v>
      </c>
      <c r="B598" s="221">
        <f>SUBTOTAL(103,$A$552:A598)</f>
        <v>47</v>
      </c>
      <c r="C598" s="183" t="s">
        <v>1028</v>
      </c>
      <c r="D598" s="184">
        <v>1959</v>
      </c>
      <c r="E598" s="184"/>
      <c r="F598" s="185" t="s">
        <v>261</v>
      </c>
      <c r="G598" s="184">
        <v>2</v>
      </c>
      <c r="H598" s="184" t="s">
        <v>296</v>
      </c>
      <c r="I598" s="173">
        <v>918.1</v>
      </c>
      <c r="J598" s="173">
        <v>907</v>
      </c>
      <c r="K598" s="173">
        <v>907</v>
      </c>
      <c r="L598" s="186">
        <v>40</v>
      </c>
      <c r="M598" s="184" t="s">
        <v>259</v>
      </c>
      <c r="N598" s="184" t="s">
        <v>263</v>
      </c>
      <c r="O598" s="187" t="s">
        <v>1036</v>
      </c>
      <c r="P598" s="173">
        <v>1761369.46</v>
      </c>
      <c r="Q598" s="173">
        <v>0</v>
      </c>
      <c r="R598" s="173">
        <v>0</v>
      </c>
      <c r="S598" s="173">
        <v>0</v>
      </c>
      <c r="T598" s="173">
        <v>1761369.46</v>
      </c>
      <c r="U598" s="173">
        <f t="shared" si="127"/>
        <v>1918.4941291798277</v>
      </c>
      <c r="V598" s="173">
        <v>4895.0965690011981</v>
      </c>
      <c r="W598" s="188">
        <v>4895.0965690011981</v>
      </c>
      <c r="X598" s="188">
        <f t="shared" si="119"/>
        <v>4895.0965690011981</v>
      </c>
      <c r="Y598" s="188">
        <f t="shared" si="117"/>
        <v>2976.6024398213704</v>
      </c>
      <c r="Z598" s="189">
        <v>0</v>
      </c>
      <c r="AA598" s="189">
        <v>0</v>
      </c>
      <c r="AB598" s="189">
        <v>0</v>
      </c>
      <c r="AC598" s="189">
        <v>0</v>
      </c>
      <c r="AD598" s="189">
        <v>0</v>
      </c>
      <c r="AE598" s="189">
        <v>0</v>
      </c>
      <c r="AF598" s="189">
        <v>0</v>
      </c>
      <c r="AG598" s="190">
        <v>0</v>
      </c>
      <c r="AH598" s="189">
        <v>504</v>
      </c>
      <c r="AI598" s="190">
        <f t="shared" si="129"/>
        <v>4895.0965690011981</v>
      </c>
      <c r="AJ598" s="189">
        <v>0</v>
      </c>
      <c r="AK598" s="189">
        <v>0</v>
      </c>
      <c r="AL598" s="189">
        <v>0</v>
      </c>
      <c r="AM598" s="190">
        <v>0</v>
      </c>
      <c r="AN598" s="189">
        <v>0</v>
      </c>
      <c r="AO598" s="189">
        <v>0</v>
      </c>
      <c r="AP598" s="190">
        <v>0</v>
      </c>
      <c r="AQ598" s="189">
        <v>0</v>
      </c>
      <c r="AR598" s="182">
        <v>0</v>
      </c>
      <c r="AS598" s="182">
        <v>0</v>
      </c>
    </row>
    <row r="599" spans="1:45" s="182" customFormat="1" ht="36" customHeight="1" x14ac:dyDescent="0.25">
      <c r="A599" s="182">
        <v>1</v>
      </c>
      <c r="B599" s="221">
        <f>SUBTOTAL(103,$A$552:A599)</f>
        <v>48</v>
      </c>
      <c r="C599" s="183" t="s">
        <v>473</v>
      </c>
      <c r="D599" s="223">
        <v>1989</v>
      </c>
      <c r="E599" s="184"/>
      <c r="F599" s="185" t="s">
        <v>261</v>
      </c>
      <c r="G599" s="184">
        <v>5</v>
      </c>
      <c r="H599" s="184" t="s">
        <v>305</v>
      </c>
      <c r="I599" s="197">
        <v>2454.8000000000002</v>
      </c>
      <c r="J599" s="197">
        <v>1816.2</v>
      </c>
      <c r="K599" s="197">
        <v>1749.1</v>
      </c>
      <c r="L599" s="186">
        <v>71</v>
      </c>
      <c r="M599" s="184" t="s">
        <v>259</v>
      </c>
      <c r="N599" s="184" t="s">
        <v>263</v>
      </c>
      <c r="O599" s="187" t="s">
        <v>1336</v>
      </c>
      <c r="P599" s="173">
        <v>2481174.12</v>
      </c>
      <c r="Q599" s="173">
        <v>0</v>
      </c>
      <c r="R599" s="173">
        <v>0</v>
      </c>
      <c r="S599" s="173">
        <v>0</v>
      </c>
      <c r="T599" s="173">
        <v>2481174.12</v>
      </c>
      <c r="U599" s="173">
        <f t="shared" si="127"/>
        <v>1010.7438976698712</v>
      </c>
      <c r="V599" s="173">
        <v>2433.5149939709954</v>
      </c>
      <c r="W599" s="188">
        <v>2433.5149939709954</v>
      </c>
      <c r="X599" s="188">
        <f t="shared" si="119"/>
        <v>2433.5149939709954</v>
      </c>
      <c r="Y599" s="188">
        <f t="shared" si="117"/>
        <v>1422.7710963011241</v>
      </c>
      <c r="Z599" s="189">
        <v>0</v>
      </c>
      <c r="AA599" s="189">
        <v>0</v>
      </c>
      <c r="AB599" s="189">
        <v>0</v>
      </c>
      <c r="AC599" s="189">
        <v>0</v>
      </c>
      <c r="AD599" s="189">
        <v>0</v>
      </c>
      <c r="AE599" s="189">
        <v>0</v>
      </c>
      <c r="AF599" s="189">
        <v>0</v>
      </c>
      <c r="AG599" s="190">
        <v>0</v>
      </c>
      <c r="AH599" s="189">
        <v>669.93</v>
      </c>
      <c r="AI599" s="190">
        <f t="shared" si="129"/>
        <v>2433.5149939709954</v>
      </c>
      <c r="AJ599" s="189">
        <v>0</v>
      </c>
      <c r="AK599" s="189">
        <v>0</v>
      </c>
      <c r="AL599" s="189">
        <v>0</v>
      </c>
      <c r="AM599" s="190">
        <v>0</v>
      </c>
      <c r="AN599" s="189">
        <v>0</v>
      </c>
      <c r="AO599" s="189">
        <v>0</v>
      </c>
      <c r="AP599" s="190">
        <v>0</v>
      </c>
      <c r="AQ599" s="189">
        <v>0</v>
      </c>
      <c r="AR599" s="182">
        <v>0</v>
      </c>
      <c r="AS599" s="182">
        <v>0</v>
      </c>
    </row>
    <row r="600" spans="1:45" s="182" customFormat="1" ht="36" customHeight="1" x14ac:dyDescent="0.25">
      <c r="A600" s="182">
        <v>1</v>
      </c>
      <c r="B600" s="221">
        <f>SUBTOTAL(103,$A$552:A600)</f>
        <v>49</v>
      </c>
      <c r="C600" s="183" t="s">
        <v>1058</v>
      </c>
      <c r="D600" s="223">
        <v>1974</v>
      </c>
      <c r="E600" s="184"/>
      <c r="F600" s="185" t="s">
        <v>1524</v>
      </c>
      <c r="G600" s="184" t="s">
        <v>344</v>
      </c>
      <c r="H600" s="184" t="s">
        <v>301</v>
      </c>
      <c r="I600" s="197">
        <v>4916.8</v>
      </c>
      <c r="J600" s="197">
        <v>4565.5</v>
      </c>
      <c r="K600" s="197">
        <v>4565.5</v>
      </c>
      <c r="L600" s="186">
        <v>114</v>
      </c>
      <c r="M600" s="184" t="s">
        <v>259</v>
      </c>
      <c r="N600" s="184" t="s">
        <v>263</v>
      </c>
      <c r="O600" s="187" t="s">
        <v>1635</v>
      </c>
      <c r="P600" s="173">
        <v>2086713.73</v>
      </c>
      <c r="Q600" s="173">
        <v>0</v>
      </c>
      <c r="R600" s="173">
        <v>0</v>
      </c>
      <c r="S600" s="173">
        <v>0</v>
      </c>
      <c r="T600" s="173">
        <v>2086713.73</v>
      </c>
      <c r="U600" s="173">
        <f t="shared" si="127"/>
        <v>424.40484258054016</v>
      </c>
      <c r="V600" s="173">
        <v>2149.4622128213477</v>
      </c>
      <c r="W600" s="188">
        <v>2149.4622128213477</v>
      </c>
      <c r="X600" s="188">
        <f t="shared" si="119"/>
        <v>2149.4622128213477</v>
      </c>
      <c r="Y600" s="188">
        <f t="shared" si="117"/>
        <v>1725.0573702408076</v>
      </c>
      <c r="Z600" s="189">
        <v>0</v>
      </c>
      <c r="AA600" s="189">
        <v>0</v>
      </c>
      <c r="AB600" s="189">
        <v>0</v>
      </c>
      <c r="AC600" s="189">
        <v>0</v>
      </c>
      <c r="AD600" s="189">
        <v>0</v>
      </c>
      <c r="AE600" s="189">
        <v>0</v>
      </c>
      <c r="AF600" s="189">
        <v>0</v>
      </c>
      <c r="AG600" s="190">
        <v>0</v>
      </c>
      <c r="AH600" s="189">
        <v>1185.2</v>
      </c>
      <c r="AI600" s="190">
        <f t="shared" si="129"/>
        <v>2149.4622128213477</v>
      </c>
      <c r="AJ600" s="189">
        <v>0</v>
      </c>
      <c r="AK600" s="189">
        <v>0</v>
      </c>
      <c r="AL600" s="189">
        <v>0</v>
      </c>
      <c r="AM600" s="190">
        <v>0</v>
      </c>
      <c r="AN600" s="189">
        <v>0</v>
      </c>
      <c r="AO600" s="189">
        <v>0</v>
      </c>
      <c r="AP600" s="190">
        <v>0</v>
      </c>
      <c r="AQ600" s="189">
        <v>0</v>
      </c>
      <c r="AR600" s="182">
        <v>0</v>
      </c>
      <c r="AS600" s="182">
        <v>0</v>
      </c>
    </row>
    <row r="601" spans="1:45" s="182" customFormat="1" ht="36" customHeight="1" x14ac:dyDescent="0.25">
      <c r="A601" s="182">
        <v>1</v>
      </c>
      <c r="B601" s="221">
        <f>SUBTOTAL(103,$A$552:A601)</f>
        <v>50</v>
      </c>
      <c r="C601" s="183" t="s">
        <v>1534</v>
      </c>
      <c r="D601" s="223">
        <v>1970</v>
      </c>
      <c r="E601" s="184"/>
      <c r="F601" s="185" t="s">
        <v>261</v>
      </c>
      <c r="G601" s="184">
        <v>5</v>
      </c>
      <c r="H601" s="184" t="s">
        <v>301</v>
      </c>
      <c r="I601" s="197">
        <v>12297.5</v>
      </c>
      <c r="J601" s="197">
        <v>3386.1</v>
      </c>
      <c r="K601" s="197">
        <v>3386.1</v>
      </c>
      <c r="L601" s="186">
        <v>153</v>
      </c>
      <c r="M601" s="184" t="s">
        <v>259</v>
      </c>
      <c r="N601" s="184" t="s">
        <v>263</v>
      </c>
      <c r="O601" s="187" t="s">
        <v>1538</v>
      </c>
      <c r="P601" s="173">
        <v>7374001.2199999997</v>
      </c>
      <c r="Q601" s="173">
        <v>0</v>
      </c>
      <c r="R601" s="173">
        <v>0</v>
      </c>
      <c r="S601" s="173">
        <v>0</v>
      </c>
      <c r="T601" s="173">
        <v>7374001.2199999997</v>
      </c>
      <c r="U601" s="173">
        <f t="shared" si="127"/>
        <v>599.63417117300264</v>
      </c>
      <c r="V601" s="173">
        <v>822.20220825371018</v>
      </c>
      <c r="W601" s="188">
        <v>822.20220825371018</v>
      </c>
      <c r="X601" s="188">
        <f t="shared" si="119"/>
        <v>822.20220825371018</v>
      </c>
      <c r="Y601" s="188">
        <f t="shared" si="117"/>
        <v>222.56803708070754</v>
      </c>
      <c r="Z601" s="189">
        <v>0</v>
      </c>
      <c r="AA601" s="189">
        <v>0</v>
      </c>
      <c r="AB601" s="189">
        <v>0</v>
      </c>
      <c r="AC601" s="189">
        <v>0</v>
      </c>
      <c r="AD601" s="189">
        <v>0</v>
      </c>
      <c r="AE601" s="189">
        <v>0</v>
      </c>
      <c r="AF601" s="189">
        <v>0</v>
      </c>
      <c r="AG601" s="190">
        <v>0</v>
      </c>
      <c r="AH601" s="189">
        <v>1133.9000000000001</v>
      </c>
      <c r="AI601" s="190">
        <f t="shared" si="129"/>
        <v>822.20220825371018</v>
      </c>
      <c r="AJ601" s="189">
        <v>0</v>
      </c>
      <c r="AK601" s="189">
        <v>0</v>
      </c>
      <c r="AL601" s="189">
        <v>0</v>
      </c>
      <c r="AM601" s="190">
        <v>0</v>
      </c>
      <c r="AN601" s="189">
        <v>0</v>
      </c>
      <c r="AO601" s="189">
        <v>0</v>
      </c>
      <c r="AP601" s="190">
        <v>0</v>
      </c>
      <c r="AQ601" s="189">
        <v>0</v>
      </c>
      <c r="AR601" s="182">
        <v>0</v>
      </c>
      <c r="AS601" s="182">
        <v>0</v>
      </c>
    </row>
    <row r="602" spans="1:45" s="182" customFormat="1" ht="36" customHeight="1" x14ac:dyDescent="0.25">
      <c r="A602" s="182">
        <v>1</v>
      </c>
      <c r="B602" s="221">
        <f>SUBTOTAL(103,$A$552:A602)</f>
        <v>51</v>
      </c>
      <c r="C602" s="183" t="s">
        <v>559</v>
      </c>
      <c r="D602" s="223">
        <v>1987</v>
      </c>
      <c r="E602" s="184"/>
      <c r="F602" s="185" t="s">
        <v>311</v>
      </c>
      <c r="G602" s="184" t="s">
        <v>344</v>
      </c>
      <c r="H602" s="184" t="s">
        <v>301</v>
      </c>
      <c r="I602" s="197">
        <v>3579.9</v>
      </c>
      <c r="J602" s="197">
        <v>3187.3</v>
      </c>
      <c r="K602" s="197">
        <v>3187.3</v>
      </c>
      <c r="L602" s="186">
        <v>157</v>
      </c>
      <c r="M602" s="184" t="s">
        <v>259</v>
      </c>
      <c r="N602" s="184" t="s">
        <v>263</v>
      </c>
      <c r="O602" s="187" t="s">
        <v>2189</v>
      </c>
      <c r="P602" s="173">
        <v>1962527.15</v>
      </c>
      <c r="Q602" s="173">
        <v>0</v>
      </c>
      <c r="R602" s="173">
        <v>0</v>
      </c>
      <c r="S602" s="173">
        <v>0</v>
      </c>
      <c r="T602" s="173">
        <v>1962527.15</v>
      </c>
      <c r="U602" s="173">
        <f t="shared" si="127"/>
        <v>548.20725439258081</v>
      </c>
      <c r="V602" s="173">
        <v>1911.4881689432666</v>
      </c>
      <c r="W602" s="188">
        <v>1911.4881689432666</v>
      </c>
      <c r="X602" s="188">
        <f t="shared" si="119"/>
        <v>1911.4881689432666</v>
      </c>
      <c r="Y602" s="188">
        <f t="shared" si="117"/>
        <v>1363.2809145506858</v>
      </c>
      <c r="Z602" s="189">
        <v>0</v>
      </c>
      <c r="AA602" s="189">
        <v>0</v>
      </c>
      <c r="AB602" s="189">
        <v>0</v>
      </c>
      <c r="AC602" s="189">
        <v>0</v>
      </c>
      <c r="AD602" s="189">
        <v>0</v>
      </c>
      <c r="AE602" s="189">
        <v>0</v>
      </c>
      <c r="AF602" s="189">
        <v>0</v>
      </c>
      <c r="AG602" s="190">
        <v>0</v>
      </c>
      <c r="AH602" s="189">
        <v>767.4</v>
      </c>
      <c r="AI602" s="190">
        <f t="shared" si="129"/>
        <v>1911.4881689432666</v>
      </c>
      <c r="AJ602" s="189">
        <v>0</v>
      </c>
      <c r="AK602" s="189">
        <v>0</v>
      </c>
      <c r="AL602" s="189">
        <v>0</v>
      </c>
      <c r="AM602" s="190">
        <v>0</v>
      </c>
      <c r="AN602" s="189">
        <v>0</v>
      </c>
      <c r="AO602" s="189">
        <v>0</v>
      </c>
      <c r="AP602" s="190">
        <v>0</v>
      </c>
      <c r="AQ602" s="189">
        <v>0</v>
      </c>
      <c r="AR602" s="182">
        <v>0</v>
      </c>
      <c r="AS602" s="182">
        <v>0</v>
      </c>
    </row>
    <row r="603" spans="1:45" s="182" customFormat="1" ht="36" customHeight="1" x14ac:dyDescent="0.25">
      <c r="A603" s="182">
        <v>1</v>
      </c>
      <c r="B603" s="221">
        <f>SUBTOTAL(103,$A$552:A603)</f>
        <v>52</v>
      </c>
      <c r="C603" s="183" t="s">
        <v>1535</v>
      </c>
      <c r="D603" s="223">
        <v>1960</v>
      </c>
      <c r="E603" s="184"/>
      <c r="F603" s="185" t="s">
        <v>1524</v>
      </c>
      <c r="G603" s="184" t="s">
        <v>301</v>
      </c>
      <c r="H603" s="184" t="s">
        <v>296</v>
      </c>
      <c r="I603" s="197">
        <v>1706.1</v>
      </c>
      <c r="J603" s="197">
        <v>1266.5999999999999</v>
      </c>
      <c r="K603" s="197">
        <v>1266.5999999999999</v>
      </c>
      <c r="L603" s="186">
        <v>56</v>
      </c>
      <c r="M603" s="184" t="s">
        <v>259</v>
      </c>
      <c r="N603" s="184" t="s">
        <v>263</v>
      </c>
      <c r="O603" s="187" t="s">
        <v>1273</v>
      </c>
      <c r="P603" s="173">
        <v>2362146.4899999998</v>
      </c>
      <c r="Q603" s="173">
        <v>0</v>
      </c>
      <c r="R603" s="173">
        <v>0</v>
      </c>
      <c r="S603" s="173">
        <v>0</v>
      </c>
      <c r="T603" s="173">
        <v>2362146.4899999998</v>
      </c>
      <c r="U603" s="173">
        <f t="shared" si="127"/>
        <v>1384.5299161831076</v>
      </c>
      <c r="V603" s="173">
        <v>4845.8561280112544</v>
      </c>
      <c r="W603" s="188">
        <v>4845.8561280112544</v>
      </c>
      <c r="X603" s="188">
        <f t="shared" si="119"/>
        <v>4845.8561280112544</v>
      </c>
      <c r="Y603" s="188">
        <f t="shared" si="117"/>
        <v>3461.3262118281468</v>
      </c>
      <c r="Z603" s="189">
        <v>0</v>
      </c>
      <c r="AA603" s="189">
        <v>0</v>
      </c>
      <c r="AB603" s="189">
        <v>0</v>
      </c>
      <c r="AC603" s="189">
        <v>0</v>
      </c>
      <c r="AD603" s="189">
        <v>0</v>
      </c>
      <c r="AE603" s="189">
        <v>0</v>
      </c>
      <c r="AF603" s="189">
        <v>0</v>
      </c>
      <c r="AG603" s="190">
        <v>0</v>
      </c>
      <c r="AH603" s="189">
        <v>0</v>
      </c>
      <c r="AI603" s="189">
        <v>0</v>
      </c>
      <c r="AJ603" s="189">
        <v>0</v>
      </c>
      <c r="AK603" s="189">
        <v>0</v>
      </c>
      <c r="AL603" s="189">
        <v>1173</v>
      </c>
      <c r="AM603" s="190">
        <f>7048.18*AL603/I603</f>
        <v>4845.8561280112544</v>
      </c>
      <c r="AN603" s="189">
        <v>0</v>
      </c>
      <c r="AO603" s="189">
        <v>0</v>
      </c>
      <c r="AP603" s="190">
        <v>0</v>
      </c>
      <c r="AQ603" s="189">
        <v>0</v>
      </c>
      <c r="AR603" s="182">
        <v>0</v>
      </c>
      <c r="AS603" s="182">
        <v>0</v>
      </c>
    </row>
    <row r="604" spans="1:45" s="182" customFormat="1" ht="36" customHeight="1" x14ac:dyDescent="0.25">
      <c r="A604" s="182">
        <v>1</v>
      </c>
      <c r="B604" s="221">
        <f>SUBTOTAL(103,$A$552:A604)</f>
        <v>53</v>
      </c>
      <c r="C604" s="183" t="s">
        <v>483</v>
      </c>
      <c r="D604" s="184">
        <v>1980</v>
      </c>
      <c r="E604" s="184"/>
      <c r="F604" s="185" t="s">
        <v>311</v>
      </c>
      <c r="G604" s="184" t="s">
        <v>344</v>
      </c>
      <c r="H604" s="184" t="s">
        <v>301</v>
      </c>
      <c r="I604" s="197">
        <v>3319.7</v>
      </c>
      <c r="J604" s="197">
        <v>3048.7</v>
      </c>
      <c r="K604" s="197">
        <v>3048.7</v>
      </c>
      <c r="L604" s="186">
        <v>147</v>
      </c>
      <c r="M604" s="184" t="s">
        <v>259</v>
      </c>
      <c r="N604" s="184" t="s">
        <v>263</v>
      </c>
      <c r="O604" s="187" t="s">
        <v>1635</v>
      </c>
      <c r="P604" s="173">
        <v>3603174.9400000004</v>
      </c>
      <c r="Q604" s="173">
        <v>0</v>
      </c>
      <c r="R604" s="173">
        <v>0</v>
      </c>
      <c r="S604" s="173">
        <v>0</v>
      </c>
      <c r="T604" s="173">
        <v>3603174.9400000004</v>
      </c>
      <c r="U604" s="173">
        <f t="shared" si="127"/>
        <v>1085.3917341928488</v>
      </c>
      <c r="V604" s="173">
        <v>2079.0399614422995</v>
      </c>
      <c r="W604" s="188">
        <v>2079.0399614422995</v>
      </c>
      <c r="X604" s="188">
        <f t="shared" si="119"/>
        <v>2079.0399614422995</v>
      </c>
      <c r="Y604" s="188">
        <f t="shared" si="117"/>
        <v>993.64822724945066</v>
      </c>
      <c r="Z604" s="189">
        <v>0</v>
      </c>
      <c r="AA604" s="189">
        <v>0</v>
      </c>
      <c r="AB604" s="189">
        <v>0</v>
      </c>
      <c r="AC604" s="189">
        <v>0</v>
      </c>
      <c r="AD604" s="189">
        <v>0</v>
      </c>
      <c r="AE604" s="189">
        <v>0</v>
      </c>
      <c r="AF604" s="189">
        <v>0</v>
      </c>
      <c r="AG604" s="190">
        <v>0</v>
      </c>
      <c r="AH604" s="189">
        <v>774</v>
      </c>
      <c r="AI604" s="190">
        <f t="shared" ref="AI604:AI605" si="130">8917.04*AH604/I604</f>
        <v>2079.0399614422995</v>
      </c>
      <c r="AJ604" s="189">
        <v>0</v>
      </c>
      <c r="AK604" s="189">
        <v>0</v>
      </c>
      <c r="AL604" s="189">
        <v>0</v>
      </c>
      <c r="AM604" s="190">
        <v>0</v>
      </c>
      <c r="AN604" s="189">
        <v>0</v>
      </c>
      <c r="AO604" s="189">
        <v>0</v>
      </c>
      <c r="AP604" s="190">
        <v>0</v>
      </c>
      <c r="AQ604" s="189">
        <v>0</v>
      </c>
      <c r="AR604" s="182">
        <v>0</v>
      </c>
      <c r="AS604" s="182">
        <v>0</v>
      </c>
    </row>
    <row r="605" spans="1:45" s="182" customFormat="1" ht="36" customHeight="1" x14ac:dyDescent="0.25">
      <c r="A605" s="182">
        <v>1</v>
      </c>
      <c r="B605" s="221">
        <f>SUBTOTAL(103,$A$552:A605)</f>
        <v>54</v>
      </c>
      <c r="C605" s="183" t="s">
        <v>1536</v>
      </c>
      <c r="D605" s="184">
        <v>1961</v>
      </c>
      <c r="E605" s="184"/>
      <c r="F605" s="185" t="s">
        <v>261</v>
      </c>
      <c r="G605" s="184">
        <v>4</v>
      </c>
      <c r="H605" s="184" t="s">
        <v>296</v>
      </c>
      <c r="I605" s="197">
        <v>1732.3</v>
      </c>
      <c r="J605" s="197">
        <v>1276.7</v>
      </c>
      <c r="K605" s="197">
        <v>1276.7</v>
      </c>
      <c r="L605" s="186">
        <v>59</v>
      </c>
      <c r="M605" s="184" t="s">
        <v>259</v>
      </c>
      <c r="N605" s="184" t="s">
        <v>263</v>
      </c>
      <c r="O605" s="187" t="s">
        <v>1539</v>
      </c>
      <c r="P605" s="173">
        <v>2347629.29</v>
      </c>
      <c r="Q605" s="173">
        <v>0</v>
      </c>
      <c r="R605" s="173">
        <v>0</v>
      </c>
      <c r="S605" s="173">
        <v>0</v>
      </c>
      <c r="T605" s="173">
        <v>2347629.29</v>
      </c>
      <c r="U605" s="173">
        <f t="shared" si="127"/>
        <v>1355.2094267736536</v>
      </c>
      <c r="V605" s="173">
        <v>2763.4948302257121</v>
      </c>
      <c r="W605" s="188">
        <v>2763.4948302257121</v>
      </c>
      <c r="X605" s="188">
        <f t="shared" si="119"/>
        <v>2763.4948302257121</v>
      </c>
      <c r="Y605" s="188">
        <f t="shared" si="117"/>
        <v>1408.2854034520585</v>
      </c>
      <c r="Z605" s="189">
        <v>0</v>
      </c>
      <c r="AA605" s="189">
        <v>0</v>
      </c>
      <c r="AB605" s="189">
        <v>0</v>
      </c>
      <c r="AC605" s="189">
        <v>0</v>
      </c>
      <c r="AD605" s="189">
        <v>0</v>
      </c>
      <c r="AE605" s="189">
        <v>0</v>
      </c>
      <c r="AF605" s="189">
        <v>0</v>
      </c>
      <c r="AG605" s="190">
        <v>0</v>
      </c>
      <c r="AH605" s="189">
        <v>536.86</v>
      </c>
      <c r="AI605" s="190">
        <f t="shared" si="130"/>
        <v>2763.4948302257121</v>
      </c>
      <c r="AJ605" s="189">
        <v>0</v>
      </c>
      <c r="AK605" s="189">
        <v>0</v>
      </c>
      <c r="AL605" s="189">
        <v>0</v>
      </c>
      <c r="AM605" s="190">
        <v>0</v>
      </c>
      <c r="AN605" s="189">
        <v>0</v>
      </c>
      <c r="AO605" s="189">
        <v>0</v>
      </c>
      <c r="AP605" s="190">
        <v>0</v>
      </c>
      <c r="AQ605" s="189">
        <v>0</v>
      </c>
      <c r="AR605" s="182">
        <v>0</v>
      </c>
      <c r="AS605" s="182">
        <v>0</v>
      </c>
    </row>
    <row r="606" spans="1:45" s="182" customFormat="1" ht="36" customHeight="1" x14ac:dyDescent="0.25">
      <c r="A606" s="182">
        <v>1</v>
      </c>
      <c r="B606" s="221">
        <f>SUBTOTAL(103,$A$552:A606)</f>
        <v>55</v>
      </c>
      <c r="C606" s="183" t="s">
        <v>487</v>
      </c>
      <c r="D606" s="184">
        <v>1981</v>
      </c>
      <c r="E606" s="184"/>
      <c r="F606" s="185" t="s">
        <v>1524</v>
      </c>
      <c r="G606" s="184" t="s">
        <v>344</v>
      </c>
      <c r="H606" s="184" t="s">
        <v>297</v>
      </c>
      <c r="I606" s="197">
        <v>855.3</v>
      </c>
      <c r="J606" s="197">
        <v>794.8</v>
      </c>
      <c r="K606" s="197">
        <v>583.6</v>
      </c>
      <c r="L606" s="186">
        <v>24</v>
      </c>
      <c r="M606" s="184" t="s">
        <v>259</v>
      </c>
      <c r="N606" s="184" t="s">
        <v>263</v>
      </c>
      <c r="O606" s="187" t="s">
        <v>341</v>
      </c>
      <c r="P606" s="173">
        <v>753956.90000000014</v>
      </c>
      <c r="Q606" s="173">
        <v>0</v>
      </c>
      <c r="R606" s="173">
        <v>0</v>
      </c>
      <c r="S606" s="173">
        <v>0</v>
      </c>
      <c r="T606" s="173">
        <v>753956.90000000014</v>
      </c>
      <c r="U606" s="173">
        <f t="shared" si="127"/>
        <v>881.5116333450253</v>
      </c>
      <c r="V606" s="173">
        <v>4229.0600000000004</v>
      </c>
      <c r="W606" s="188">
        <v>3259.66</v>
      </c>
      <c r="X606" s="188">
        <f t="shared" si="119"/>
        <v>3259.66</v>
      </c>
      <c r="Y606" s="188">
        <f t="shared" si="117"/>
        <v>3347.5483666549753</v>
      </c>
      <c r="Z606" s="189">
        <v>0</v>
      </c>
      <c r="AA606" s="189">
        <v>0</v>
      </c>
      <c r="AB606" s="189">
        <v>3259.66</v>
      </c>
      <c r="AC606" s="189">
        <v>0</v>
      </c>
      <c r="AD606" s="189">
        <v>0</v>
      </c>
      <c r="AE606" s="189">
        <v>0</v>
      </c>
      <c r="AF606" s="189">
        <v>0</v>
      </c>
      <c r="AG606" s="190">
        <v>0</v>
      </c>
      <c r="AH606" s="189">
        <v>0</v>
      </c>
      <c r="AI606" s="189">
        <v>0</v>
      </c>
      <c r="AJ606" s="189">
        <v>0</v>
      </c>
      <c r="AK606" s="189">
        <v>0</v>
      </c>
      <c r="AL606" s="189">
        <v>0</v>
      </c>
      <c r="AM606" s="190">
        <v>0</v>
      </c>
      <c r="AN606" s="189">
        <v>0</v>
      </c>
      <c r="AO606" s="189">
        <v>0</v>
      </c>
      <c r="AP606" s="190">
        <v>0</v>
      </c>
      <c r="AQ606" s="189">
        <v>0</v>
      </c>
      <c r="AR606" s="182">
        <v>0</v>
      </c>
      <c r="AS606" s="182">
        <v>0</v>
      </c>
    </row>
    <row r="607" spans="1:45" s="182" customFormat="1" ht="36" customHeight="1" x14ac:dyDescent="0.25">
      <c r="A607" s="182">
        <v>1</v>
      </c>
      <c r="B607" s="221">
        <f>SUBTOTAL(103,$A$552:A607)</f>
        <v>56</v>
      </c>
      <c r="C607" s="183" t="s">
        <v>489</v>
      </c>
      <c r="D607" s="184">
        <v>1967</v>
      </c>
      <c r="E607" s="184"/>
      <c r="F607" s="185" t="s">
        <v>261</v>
      </c>
      <c r="G607" s="184">
        <v>2</v>
      </c>
      <c r="H607" s="184" t="s">
        <v>296</v>
      </c>
      <c r="I607" s="197">
        <v>709.3</v>
      </c>
      <c r="J607" s="197">
        <v>653.29999999999995</v>
      </c>
      <c r="K607" s="197">
        <v>653.29999999999995</v>
      </c>
      <c r="L607" s="186">
        <v>36</v>
      </c>
      <c r="M607" s="184" t="s">
        <v>259</v>
      </c>
      <c r="N607" s="184" t="s">
        <v>263</v>
      </c>
      <c r="O607" s="187" t="s">
        <v>1336</v>
      </c>
      <c r="P607" s="173">
        <v>2519504.6599999997</v>
      </c>
      <c r="Q607" s="173">
        <v>0</v>
      </c>
      <c r="R607" s="173">
        <v>0</v>
      </c>
      <c r="S607" s="173">
        <v>0</v>
      </c>
      <c r="T607" s="173">
        <v>2519504.6599999997</v>
      </c>
      <c r="U607" s="173">
        <f t="shared" si="127"/>
        <v>3552.100183279289</v>
      </c>
      <c r="V607" s="173">
        <v>7480.8597524319757</v>
      </c>
      <c r="W607" s="188">
        <v>7480.8597524319757</v>
      </c>
      <c r="X607" s="188">
        <f t="shared" si="119"/>
        <v>7480.8597524319757</v>
      </c>
      <c r="Y607" s="188">
        <f t="shared" si="117"/>
        <v>3928.7595691526867</v>
      </c>
      <c r="Z607" s="189">
        <v>0</v>
      </c>
      <c r="AA607" s="189">
        <v>0</v>
      </c>
      <c r="AB607" s="189">
        <v>0</v>
      </c>
      <c r="AC607" s="189">
        <v>0</v>
      </c>
      <c r="AD607" s="189">
        <v>0</v>
      </c>
      <c r="AE607" s="189">
        <v>0</v>
      </c>
      <c r="AF607" s="189">
        <v>0</v>
      </c>
      <c r="AG607" s="190">
        <v>0</v>
      </c>
      <c r="AH607" s="189">
        <v>595.05999999999995</v>
      </c>
      <c r="AI607" s="190">
        <f t="shared" ref="AI607:AI608" si="131">8917.04*AH607/I607</f>
        <v>7480.8597524319757</v>
      </c>
      <c r="AJ607" s="189">
        <v>0</v>
      </c>
      <c r="AK607" s="189">
        <v>0</v>
      </c>
      <c r="AL607" s="189">
        <v>0</v>
      </c>
      <c r="AM607" s="190">
        <v>0</v>
      </c>
      <c r="AN607" s="189">
        <v>0</v>
      </c>
      <c r="AO607" s="189">
        <v>0</v>
      </c>
      <c r="AP607" s="190">
        <v>0</v>
      </c>
      <c r="AQ607" s="189">
        <v>0</v>
      </c>
      <c r="AR607" s="182">
        <v>0</v>
      </c>
      <c r="AS607" s="182">
        <v>0</v>
      </c>
    </row>
    <row r="608" spans="1:45" s="182" customFormat="1" ht="36" customHeight="1" x14ac:dyDescent="0.25">
      <c r="A608" s="182">
        <v>1</v>
      </c>
      <c r="B608" s="221">
        <f>SUBTOTAL(103,$A$552:A608)</f>
        <v>57</v>
      </c>
      <c r="C608" s="183" t="s">
        <v>512</v>
      </c>
      <c r="D608" s="184">
        <v>1988</v>
      </c>
      <c r="E608" s="184"/>
      <c r="F608" s="185" t="s">
        <v>261</v>
      </c>
      <c r="G608" s="184">
        <v>2</v>
      </c>
      <c r="H608" s="184" t="s">
        <v>296</v>
      </c>
      <c r="I608" s="197">
        <v>1063.8</v>
      </c>
      <c r="J608" s="197">
        <v>565.6</v>
      </c>
      <c r="K608" s="197">
        <v>565.6</v>
      </c>
      <c r="L608" s="186">
        <v>36</v>
      </c>
      <c r="M608" s="184" t="s">
        <v>259</v>
      </c>
      <c r="N608" s="184" t="s">
        <v>263</v>
      </c>
      <c r="O608" s="187" t="s">
        <v>1352</v>
      </c>
      <c r="P608" s="173">
        <v>1957983.6400000001</v>
      </c>
      <c r="Q608" s="173">
        <v>0</v>
      </c>
      <c r="R608" s="173">
        <v>0</v>
      </c>
      <c r="S608" s="173">
        <v>0</v>
      </c>
      <c r="T608" s="173">
        <v>1957983.6400000001</v>
      </c>
      <c r="U608" s="173">
        <f t="shared" si="127"/>
        <v>1840.5561571724011</v>
      </c>
      <c r="V608" s="173">
        <v>4601.8565143824035</v>
      </c>
      <c r="W608" s="188">
        <v>4601.8565143824035</v>
      </c>
      <c r="X608" s="188">
        <f t="shared" si="119"/>
        <v>4601.8565143824035</v>
      </c>
      <c r="Y608" s="188">
        <f t="shared" si="117"/>
        <v>2761.3003572100024</v>
      </c>
      <c r="Z608" s="189">
        <v>0</v>
      </c>
      <c r="AA608" s="189">
        <v>0</v>
      </c>
      <c r="AB608" s="189">
        <v>0</v>
      </c>
      <c r="AC608" s="189">
        <v>0</v>
      </c>
      <c r="AD608" s="189">
        <v>0</v>
      </c>
      <c r="AE608" s="189">
        <v>0</v>
      </c>
      <c r="AF608" s="189">
        <v>0</v>
      </c>
      <c r="AG608" s="190">
        <v>0</v>
      </c>
      <c r="AH608" s="189">
        <v>549</v>
      </c>
      <c r="AI608" s="190">
        <f t="shared" si="131"/>
        <v>4601.8565143824035</v>
      </c>
      <c r="AJ608" s="189">
        <v>0</v>
      </c>
      <c r="AK608" s="189">
        <v>0</v>
      </c>
      <c r="AL608" s="189">
        <v>0</v>
      </c>
      <c r="AM608" s="190">
        <v>0</v>
      </c>
      <c r="AN608" s="189">
        <v>0</v>
      </c>
      <c r="AO608" s="189">
        <v>0</v>
      </c>
      <c r="AP608" s="190">
        <v>0</v>
      </c>
      <c r="AQ608" s="189">
        <v>0</v>
      </c>
      <c r="AR608" s="182">
        <v>0</v>
      </c>
      <c r="AS608" s="182">
        <v>0</v>
      </c>
    </row>
    <row r="609" spans="1:45" s="182" customFormat="1" ht="36" customHeight="1" x14ac:dyDescent="0.25">
      <c r="A609" s="182">
        <v>1</v>
      </c>
      <c r="B609" s="221">
        <f>SUBTOTAL(103,$A$552:A609)</f>
        <v>58</v>
      </c>
      <c r="C609" s="183" t="s">
        <v>1328</v>
      </c>
      <c r="D609" s="184">
        <v>1960</v>
      </c>
      <c r="E609" s="184"/>
      <c r="F609" s="185" t="s">
        <v>1524</v>
      </c>
      <c r="G609" s="184" t="s">
        <v>296</v>
      </c>
      <c r="H609" s="184" t="s">
        <v>296</v>
      </c>
      <c r="I609" s="197">
        <v>678.4</v>
      </c>
      <c r="J609" s="197">
        <v>622.9</v>
      </c>
      <c r="K609" s="197">
        <v>622.9</v>
      </c>
      <c r="L609" s="186">
        <v>21</v>
      </c>
      <c r="M609" s="184" t="s">
        <v>259</v>
      </c>
      <c r="N609" s="184" t="s">
        <v>263</v>
      </c>
      <c r="O609" s="187" t="s">
        <v>342</v>
      </c>
      <c r="P609" s="173">
        <v>1597151.74</v>
      </c>
      <c r="Q609" s="173">
        <v>0</v>
      </c>
      <c r="R609" s="173">
        <v>0</v>
      </c>
      <c r="S609" s="173">
        <v>0</v>
      </c>
      <c r="T609" s="173">
        <v>1597151.74</v>
      </c>
      <c r="U609" s="173">
        <f t="shared" si="127"/>
        <v>2354.2920695754719</v>
      </c>
      <c r="V609" s="173">
        <v>7646.6103773584919</v>
      </c>
      <c r="W609" s="188">
        <v>7646.6103773584919</v>
      </c>
      <c r="X609" s="188">
        <f t="shared" si="119"/>
        <v>7646.6103773584919</v>
      </c>
      <c r="Y609" s="188">
        <f t="shared" si="117"/>
        <v>5292.3183077830199</v>
      </c>
      <c r="Z609" s="189">
        <v>0</v>
      </c>
      <c r="AA609" s="189">
        <v>0</v>
      </c>
      <c r="AB609" s="189">
        <v>0</v>
      </c>
      <c r="AC609" s="189">
        <v>0</v>
      </c>
      <c r="AD609" s="189">
        <v>0</v>
      </c>
      <c r="AE609" s="189">
        <v>0</v>
      </c>
      <c r="AF609" s="189">
        <v>0</v>
      </c>
      <c r="AG609" s="190">
        <v>0</v>
      </c>
      <c r="AH609" s="189">
        <v>0</v>
      </c>
      <c r="AI609" s="189">
        <v>0</v>
      </c>
      <c r="AJ609" s="189">
        <v>0</v>
      </c>
      <c r="AK609" s="189">
        <v>0</v>
      </c>
      <c r="AL609" s="189">
        <v>736</v>
      </c>
      <c r="AM609" s="190">
        <f>7048.18*AL609/I609</f>
        <v>7646.6103773584919</v>
      </c>
      <c r="AN609" s="189">
        <v>0</v>
      </c>
      <c r="AO609" s="189">
        <v>0</v>
      </c>
      <c r="AP609" s="190">
        <v>0</v>
      </c>
      <c r="AQ609" s="189">
        <v>0</v>
      </c>
      <c r="AR609" s="182">
        <v>0</v>
      </c>
      <c r="AS609" s="182">
        <v>0</v>
      </c>
    </row>
    <row r="610" spans="1:45" s="182" customFormat="1" ht="36" customHeight="1" x14ac:dyDescent="0.25">
      <c r="A610" s="182">
        <v>1</v>
      </c>
      <c r="B610" s="221">
        <f>SUBTOTAL(103,$A$552:A610)</f>
        <v>59</v>
      </c>
      <c r="C610" s="183" t="s">
        <v>1563</v>
      </c>
      <c r="D610" s="184">
        <v>1961</v>
      </c>
      <c r="E610" s="184"/>
      <c r="F610" s="185" t="s">
        <v>1524</v>
      </c>
      <c r="G610" s="184" t="s">
        <v>305</v>
      </c>
      <c r="H610" s="184" t="s">
        <v>305</v>
      </c>
      <c r="I610" s="197">
        <v>1516.8</v>
      </c>
      <c r="J610" s="197">
        <v>1516.8</v>
      </c>
      <c r="K610" s="197">
        <v>1516.8</v>
      </c>
      <c r="L610" s="186">
        <v>76</v>
      </c>
      <c r="M610" s="184" t="s">
        <v>259</v>
      </c>
      <c r="N610" s="184" t="s">
        <v>263</v>
      </c>
      <c r="O610" s="187" t="s">
        <v>2187</v>
      </c>
      <c r="P610" s="173">
        <v>3504472.23</v>
      </c>
      <c r="Q610" s="173">
        <v>0</v>
      </c>
      <c r="R610" s="173">
        <v>0</v>
      </c>
      <c r="S610" s="173">
        <v>0</v>
      </c>
      <c r="T610" s="173">
        <v>3504472.23</v>
      </c>
      <c r="U610" s="173">
        <f t="shared" si="127"/>
        <v>2310.4379153481013</v>
      </c>
      <c r="V610" s="173">
        <v>4815.7189388185661</v>
      </c>
      <c r="W610" s="188">
        <v>4815.7189388185661</v>
      </c>
      <c r="X610" s="188">
        <f t="shared" si="119"/>
        <v>4815.7189388185661</v>
      </c>
      <c r="Y610" s="188">
        <f t="shared" si="117"/>
        <v>2505.2810234704648</v>
      </c>
      <c r="Z610" s="189">
        <v>0</v>
      </c>
      <c r="AA610" s="189">
        <v>0</v>
      </c>
      <c r="AB610" s="189">
        <v>0</v>
      </c>
      <c r="AC610" s="189">
        <v>0</v>
      </c>
      <c r="AD610" s="189">
        <v>0</v>
      </c>
      <c r="AE610" s="189">
        <v>0</v>
      </c>
      <c r="AF610" s="189">
        <v>0</v>
      </c>
      <c r="AG610" s="190">
        <v>0</v>
      </c>
      <c r="AH610" s="189">
        <v>819.16</v>
      </c>
      <c r="AI610" s="190">
        <f t="shared" ref="AI610:AI612" si="132">8917.04*AH610/I610</f>
        <v>4815.7189388185661</v>
      </c>
      <c r="AJ610" s="189">
        <v>0</v>
      </c>
      <c r="AK610" s="189">
        <v>0</v>
      </c>
      <c r="AL610" s="189">
        <v>0</v>
      </c>
      <c r="AM610" s="190">
        <v>0</v>
      </c>
      <c r="AN610" s="189">
        <v>0</v>
      </c>
      <c r="AO610" s="189">
        <v>0</v>
      </c>
      <c r="AP610" s="190">
        <v>0</v>
      </c>
      <c r="AQ610" s="189">
        <v>0</v>
      </c>
      <c r="AR610" s="182">
        <v>0</v>
      </c>
      <c r="AS610" s="182">
        <v>0</v>
      </c>
    </row>
    <row r="611" spans="1:45" s="182" customFormat="1" ht="36" customHeight="1" x14ac:dyDescent="0.25">
      <c r="A611" s="182">
        <v>1</v>
      </c>
      <c r="B611" s="221">
        <f>SUBTOTAL(103,$A$552:A611)</f>
        <v>60</v>
      </c>
      <c r="C611" s="183" t="s">
        <v>551</v>
      </c>
      <c r="D611" s="184" t="s">
        <v>302</v>
      </c>
      <c r="E611" s="184"/>
      <c r="F611" s="185" t="s">
        <v>261</v>
      </c>
      <c r="G611" s="184" t="s">
        <v>344</v>
      </c>
      <c r="H611" s="184" t="s">
        <v>297</v>
      </c>
      <c r="I611" s="197">
        <v>658.3</v>
      </c>
      <c r="J611" s="197">
        <v>606.6</v>
      </c>
      <c r="K611" s="197">
        <v>606.6</v>
      </c>
      <c r="L611" s="186">
        <v>17</v>
      </c>
      <c r="M611" s="184" t="s">
        <v>259</v>
      </c>
      <c r="N611" s="184" t="s">
        <v>263</v>
      </c>
      <c r="O611" s="187" t="s">
        <v>1595</v>
      </c>
      <c r="P611" s="173">
        <v>867626.01</v>
      </c>
      <c r="Q611" s="173">
        <v>0</v>
      </c>
      <c r="R611" s="173">
        <v>0</v>
      </c>
      <c r="S611" s="173">
        <v>0</v>
      </c>
      <c r="T611" s="173">
        <v>867626.01</v>
      </c>
      <c r="U611" s="173">
        <f t="shared" si="127"/>
        <v>1317.9796597296067</v>
      </c>
      <c r="V611" s="173">
        <v>2726.0432933313086</v>
      </c>
      <c r="W611" s="188">
        <v>2726.0432933313086</v>
      </c>
      <c r="X611" s="188">
        <f t="shared" si="119"/>
        <v>2726.0432933313086</v>
      </c>
      <c r="Y611" s="188">
        <f t="shared" si="117"/>
        <v>1408.0636336017019</v>
      </c>
      <c r="Z611" s="189">
        <v>0</v>
      </c>
      <c r="AA611" s="189">
        <v>0</v>
      </c>
      <c r="AB611" s="189">
        <v>0</v>
      </c>
      <c r="AC611" s="189">
        <v>0</v>
      </c>
      <c r="AD611" s="189">
        <v>0</v>
      </c>
      <c r="AE611" s="189">
        <v>0</v>
      </c>
      <c r="AF611" s="189">
        <v>0</v>
      </c>
      <c r="AG611" s="190">
        <v>0</v>
      </c>
      <c r="AH611" s="189">
        <v>201.25</v>
      </c>
      <c r="AI611" s="190">
        <f t="shared" si="132"/>
        <v>2726.0432933313086</v>
      </c>
      <c r="AJ611" s="189">
        <v>0</v>
      </c>
      <c r="AK611" s="189">
        <v>0</v>
      </c>
      <c r="AL611" s="189">
        <v>0</v>
      </c>
      <c r="AM611" s="190">
        <v>0</v>
      </c>
      <c r="AN611" s="189">
        <v>0</v>
      </c>
      <c r="AO611" s="189">
        <v>0</v>
      </c>
      <c r="AP611" s="190">
        <v>0</v>
      </c>
      <c r="AQ611" s="189">
        <v>0</v>
      </c>
      <c r="AR611" s="182">
        <v>0</v>
      </c>
      <c r="AS611" s="182">
        <v>0</v>
      </c>
    </row>
    <row r="612" spans="1:45" s="182" customFormat="1" ht="36" customHeight="1" x14ac:dyDescent="0.25">
      <c r="A612" s="182">
        <v>1</v>
      </c>
      <c r="B612" s="221">
        <f>SUBTOTAL(103,$A$552:A612)</f>
        <v>61</v>
      </c>
      <c r="C612" s="183" t="s">
        <v>475</v>
      </c>
      <c r="D612" s="184">
        <v>1962</v>
      </c>
      <c r="E612" s="184"/>
      <c r="F612" s="185" t="s">
        <v>261</v>
      </c>
      <c r="G612" s="184">
        <v>3</v>
      </c>
      <c r="H612" s="184" t="s">
        <v>305</v>
      </c>
      <c r="I612" s="197">
        <v>2721.6</v>
      </c>
      <c r="J612" s="197">
        <v>1752.6</v>
      </c>
      <c r="K612" s="197">
        <v>1752.6</v>
      </c>
      <c r="L612" s="186">
        <v>82</v>
      </c>
      <c r="M612" s="184" t="s">
        <v>259</v>
      </c>
      <c r="N612" s="184" t="s">
        <v>263</v>
      </c>
      <c r="O612" s="187" t="s">
        <v>1275</v>
      </c>
      <c r="P612" s="173">
        <v>3422878.75</v>
      </c>
      <c r="Q612" s="173">
        <v>0</v>
      </c>
      <c r="R612" s="173">
        <v>0</v>
      </c>
      <c r="S612" s="173">
        <v>0</v>
      </c>
      <c r="T612" s="173">
        <v>3422878.75</v>
      </c>
      <c r="U612" s="173">
        <f t="shared" si="127"/>
        <v>1257.671498383304</v>
      </c>
      <c r="V612" s="173">
        <v>2326.2413286302176</v>
      </c>
      <c r="W612" s="188">
        <v>2326.2413286302176</v>
      </c>
      <c r="X612" s="188">
        <f t="shared" si="119"/>
        <v>2326.2413286302176</v>
      </c>
      <c r="Y612" s="188">
        <f t="shared" si="117"/>
        <v>1068.5698302469136</v>
      </c>
      <c r="Z612" s="189">
        <v>0</v>
      </c>
      <c r="AA612" s="189">
        <v>0</v>
      </c>
      <c r="AB612" s="189">
        <v>0</v>
      </c>
      <c r="AC612" s="189">
        <v>0</v>
      </c>
      <c r="AD612" s="189">
        <v>0</v>
      </c>
      <c r="AE612" s="189">
        <v>0</v>
      </c>
      <c r="AF612" s="189">
        <v>0</v>
      </c>
      <c r="AG612" s="190">
        <v>0</v>
      </c>
      <c r="AH612" s="189">
        <v>710</v>
      </c>
      <c r="AI612" s="190">
        <f t="shared" si="132"/>
        <v>2326.2413286302176</v>
      </c>
      <c r="AJ612" s="189">
        <v>0</v>
      </c>
      <c r="AK612" s="189">
        <v>0</v>
      </c>
      <c r="AL612" s="189">
        <v>0</v>
      </c>
      <c r="AM612" s="190">
        <v>0</v>
      </c>
      <c r="AN612" s="189">
        <v>0</v>
      </c>
      <c r="AO612" s="189">
        <v>0</v>
      </c>
      <c r="AP612" s="190">
        <v>0</v>
      </c>
      <c r="AQ612" s="189">
        <v>0</v>
      </c>
      <c r="AR612" s="182">
        <v>0</v>
      </c>
      <c r="AS612" s="182">
        <v>0</v>
      </c>
    </row>
    <row r="613" spans="1:45" s="182" customFormat="1" ht="36" customHeight="1" x14ac:dyDescent="0.25">
      <c r="A613" s="182">
        <v>1</v>
      </c>
      <c r="B613" s="221">
        <f>SUBTOTAL(103,$A$552:A613)</f>
        <v>62</v>
      </c>
      <c r="C613" s="183" t="s">
        <v>1061</v>
      </c>
      <c r="D613" s="184">
        <v>1974</v>
      </c>
      <c r="E613" s="184"/>
      <c r="F613" s="185" t="s">
        <v>1524</v>
      </c>
      <c r="G613" s="184" t="s">
        <v>362</v>
      </c>
      <c r="H613" s="184" t="s">
        <v>297</v>
      </c>
      <c r="I613" s="197">
        <v>865.7</v>
      </c>
      <c r="J613" s="197">
        <v>865.7</v>
      </c>
      <c r="K613" s="197">
        <v>602.4</v>
      </c>
      <c r="L613" s="186">
        <v>22</v>
      </c>
      <c r="M613" s="184" t="s">
        <v>259</v>
      </c>
      <c r="N613" s="184" t="s">
        <v>263</v>
      </c>
      <c r="O613" s="187" t="s">
        <v>341</v>
      </c>
      <c r="P613" s="173">
        <v>4249442.9799999995</v>
      </c>
      <c r="Q613" s="173">
        <v>0</v>
      </c>
      <c r="R613" s="173">
        <v>0</v>
      </c>
      <c r="S613" s="173">
        <v>0</v>
      </c>
      <c r="T613" s="173">
        <v>4249442.9799999995</v>
      </c>
      <c r="U613" s="173">
        <f t="shared" si="127"/>
        <v>4908.6785029455923</v>
      </c>
      <c r="V613" s="173">
        <v>9211.4021624119214</v>
      </c>
      <c r="W613" s="188">
        <v>9211.4021624119214</v>
      </c>
      <c r="X613" s="188">
        <f t="shared" si="119"/>
        <v>9211.4021624119214</v>
      </c>
      <c r="Y613" s="188">
        <f t="shared" si="117"/>
        <v>4302.7236594663291</v>
      </c>
      <c r="Z613" s="189">
        <v>0</v>
      </c>
      <c r="AA613" s="189">
        <v>0</v>
      </c>
      <c r="AB613" s="189">
        <v>0</v>
      </c>
      <c r="AC613" s="189">
        <v>0</v>
      </c>
      <c r="AD613" s="189">
        <v>0</v>
      </c>
      <c r="AE613" s="189">
        <v>0</v>
      </c>
      <c r="AF613" s="189">
        <v>0</v>
      </c>
      <c r="AG613" s="190">
        <v>0</v>
      </c>
      <c r="AH613" s="189">
        <v>0</v>
      </c>
      <c r="AI613" s="189">
        <v>0</v>
      </c>
      <c r="AJ613" s="189">
        <v>0</v>
      </c>
      <c r="AK613" s="189">
        <v>0</v>
      </c>
      <c r="AL613" s="189">
        <v>1131.4000000000001</v>
      </c>
      <c r="AM613" s="190">
        <f>7048.18*AL613/I613</f>
        <v>9211.4021624119214</v>
      </c>
      <c r="AN613" s="189">
        <v>0</v>
      </c>
      <c r="AO613" s="189">
        <v>0</v>
      </c>
      <c r="AP613" s="190">
        <v>0</v>
      </c>
      <c r="AQ613" s="189">
        <v>0</v>
      </c>
      <c r="AR613" s="182">
        <v>0</v>
      </c>
      <c r="AS613" s="182">
        <v>0</v>
      </c>
    </row>
    <row r="614" spans="1:45" s="182" customFormat="1" ht="36" customHeight="1" x14ac:dyDescent="0.25">
      <c r="A614" s="182">
        <v>1</v>
      </c>
      <c r="B614" s="221">
        <f>SUBTOTAL(103,$A$552:A614)</f>
        <v>63</v>
      </c>
      <c r="C614" s="183" t="s">
        <v>561</v>
      </c>
      <c r="D614" s="184" t="s">
        <v>303</v>
      </c>
      <c r="E614" s="184"/>
      <c r="F614" s="185" t="s">
        <v>304</v>
      </c>
      <c r="G614" s="184" t="s">
        <v>344</v>
      </c>
      <c r="H614" s="184" t="s">
        <v>305</v>
      </c>
      <c r="I614" s="197">
        <v>2249.1</v>
      </c>
      <c r="J614" s="197">
        <v>2046.7</v>
      </c>
      <c r="K614" s="197">
        <v>2046.7</v>
      </c>
      <c r="L614" s="186">
        <v>100</v>
      </c>
      <c r="M614" s="184" t="s">
        <v>259</v>
      </c>
      <c r="N614" s="184" t="s">
        <v>263</v>
      </c>
      <c r="O614" s="187" t="s">
        <v>1337</v>
      </c>
      <c r="P614" s="173">
        <v>99979.94</v>
      </c>
      <c r="Q614" s="173">
        <v>0</v>
      </c>
      <c r="R614" s="173">
        <v>0</v>
      </c>
      <c r="S614" s="173">
        <v>0</v>
      </c>
      <c r="T614" s="173">
        <v>99979.94</v>
      </c>
      <c r="U614" s="173">
        <f t="shared" si="127"/>
        <v>44.453310212974081</v>
      </c>
      <c r="V614" s="228">
        <v>44.453310212974081</v>
      </c>
      <c r="W614" s="188">
        <v>44.453310212974081</v>
      </c>
      <c r="X614" s="188">
        <f t="shared" si="119"/>
        <v>0</v>
      </c>
      <c r="Y614" s="188">
        <f t="shared" si="117"/>
        <v>0</v>
      </c>
      <c r="Z614" s="189">
        <v>0</v>
      </c>
      <c r="AA614" s="189">
        <v>0</v>
      </c>
      <c r="AB614" s="189">
        <v>0</v>
      </c>
      <c r="AC614" s="189">
        <v>0</v>
      </c>
      <c r="AD614" s="189">
        <v>0</v>
      </c>
      <c r="AE614" s="189">
        <v>0</v>
      </c>
      <c r="AF614" s="189">
        <v>0</v>
      </c>
      <c r="AG614" s="190">
        <v>0</v>
      </c>
      <c r="AH614" s="189">
        <v>0</v>
      </c>
      <c r="AI614" s="189">
        <v>0</v>
      </c>
      <c r="AJ614" s="189">
        <v>0</v>
      </c>
      <c r="AK614" s="189">
        <v>0</v>
      </c>
      <c r="AL614" s="189">
        <v>0</v>
      </c>
      <c r="AM614" s="190">
        <v>0</v>
      </c>
      <c r="AN614" s="189">
        <v>0</v>
      </c>
      <c r="AO614" s="189">
        <v>0</v>
      </c>
      <c r="AP614" s="190">
        <v>0</v>
      </c>
      <c r="AQ614" s="189">
        <v>0</v>
      </c>
      <c r="AR614" s="182">
        <v>0</v>
      </c>
      <c r="AS614" s="182">
        <v>0</v>
      </c>
    </row>
    <row r="615" spans="1:45" s="182" customFormat="1" ht="36" customHeight="1" x14ac:dyDescent="0.25">
      <c r="A615" s="182">
        <v>1</v>
      </c>
      <c r="B615" s="221">
        <f>SUBTOTAL(103,$A$552:A615)</f>
        <v>64</v>
      </c>
      <c r="C615" s="183" t="s">
        <v>569</v>
      </c>
      <c r="D615" s="184" t="s">
        <v>361</v>
      </c>
      <c r="E615" s="184"/>
      <c r="F615" s="185" t="s">
        <v>304</v>
      </c>
      <c r="G615" s="184" t="s">
        <v>344</v>
      </c>
      <c r="H615" s="184" t="s">
        <v>305</v>
      </c>
      <c r="I615" s="197">
        <v>2899.7</v>
      </c>
      <c r="J615" s="197">
        <v>2899.7</v>
      </c>
      <c r="K615" s="197">
        <v>2899.7</v>
      </c>
      <c r="L615" s="186">
        <v>83</v>
      </c>
      <c r="M615" s="184" t="s">
        <v>259</v>
      </c>
      <c r="N615" s="184" t="s">
        <v>263</v>
      </c>
      <c r="O615" s="187" t="s">
        <v>1036</v>
      </c>
      <c r="P615" s="173">
        <v>99986.69</v>
      </c>
      <c r="Q615" s="173">
        <v>0</v>
      </c>
      <c r="R615" s="173">
        <v>0</v>
      </c>
      <c r="S615" s="173">
        <v>0</v>
      </c>
      <c r="T615" s="173">
        <v>99986.69</v>
      </c>
      <c r="U615" s="173">
        <f t="shared" si="127"/>
        <v>34.481736041659488</v>
      </c>
      <c r="V615" s="228">
        <v>34.481736041659488</v>
      </c>
      <c r="W615" s="188">
        <v>34.481736041659488</v>
      </c>
      <c r="X615" s="188">
        <f t="shared" si="119"/>
        <v>0</v>
      </c>
      <c r="Y615" s="188">
        <f t="shared" si="117"/>
        <v>0</v>
      </c>
      <c r="Z615" s="189">
        <v>0</v>
      </c>
      <c r="AA615" s="189">
        <v>0</v>
      </c>
      <c r="AB615" s="189">
        <v>0</v>
      </c>
      <c r="AC615" s="189">
        <v>0</v>
      </c>
      <c r="AD615" s="189">
        <v>0</v>
      </c>
      <c r="AE615" s="189">
        <v>0</v>
      </c>
      <c r="AF615" s="189">
        <v>0</v>
      </c>
      <c r="AG615" s="190">
        <v>0</v>
      </c>
      <c r="AH615" s="189">
        <v>0</v>
      </c>
      <c r="AI615" s="189">
        <v>0</v>
      </c>
      <c r="AJ615" s="189">
        <v>0</v>
      </c>
      <c r="AK615" s="189">
        <v>0</v>
      </c>
      <c r="AL615" s="189">
        <v>0</v>
      </c>
      <c r="AM615" s="190">
        <v>0</v>
      </c>
      <c r="AN615" s="189">
        <v>0</v>
      </c>
      <c r="AO615" s="189">
        <v>0</v>
      </c>
      <c r="AP615" s="190">
        <v>0</v>
      </c>
      <c r="AQ615" s="189">
        <v>0</v>
      </c>
      <c r="AR615" s="182">
        <v>0</v>
      </c>
      <c r="AS615" s="182">
        <v>0</v>
      </c>
    </row>
    <row r="616" spans="1:45" s="182" customFormat="1" ht="36" customHeight="1" x14ac:dyDescent="0.25">
      <c r="A616" s="182">
        <v>1</v>
      </c>
      <c r="B616" s="221">
        <f>SUBTOTAL(103,$A$552:A616)</f>
        <v>65</v>
      </c>
      <c r="C616" s="183" t="s">
        <v>573</v>
      </c>
      <c r="D616" s="184" t="s">
        <v>367</v>
      </c>
      <c r="E616" s="184"/>
      <c r="F616" s="185" t="s">
        <v>304</v>
      </c>
      <c r="G616" s="184" t="s">
        <v>344</v>
      </c>
      <c r="H616" s="184" t="s">
        <v>305</v>
      </c>
      <c r="I616" s="197">
        <v>2812.6</v>
      </c>
      <c r="J616" s="197">
        <v>2039.4</v>
      </c>
      <c r="K616" s="197">
        <v>2039.4</v>
      </c>
      <c r="L616" s="186">
        <v>98</v>
      </c>
      <c r="M616" s="184" t="s">
        <v>259</v>
      </c>
      <c r="N616" s="184" t="s">
        <v>263</v>
      </c>
      <c r="O616" s="187" t="s">
        <v>1591</v>
      </c>
      <c r="P616" s="173">
        <v>99984.29</v>
      </c>
      <c r="Q616" s="173">
        <v>0</v>
      </c>
      <c r="R616" s="173">
        <v>0</v>
      </c>
      <c r="S616" s="173">
        <v>0</v>
      </c>
      <c r="T616" s="173">
        <v>99984.29</v>
      </c>
      <c r="U616" s="173">
        <f t="shared" si="127"/>
        <v>35.548705823792929</v>
      </c>
      <c r="V616" s="228">
        <v>35.548705823792929</v>
      </c>
      <c r="W616" s="188">
        <v>35.548705823792929</v>
      </c>
      <c r="X616" s="188">
        <f t="shared" si="119"/>
        <v>0</v>
      </c>
      <c r="Y616" s="188">
        <f t="shared" ref="Y616:Y638" si="133">V616-U616</f>
        <v>0</v>
      </c>
      <c r="Z616" s="189">
        <v>0</v>
      </c>
      <c r="AA616" s="189">
        <v>0</v>
      </c>
      <c r="AB616" s="189">
        <v>0</v>
      </c>
      <c r="AC616" s="189">
        <v>0</v>
      </c>
      <c r="AD616" s="189">
        <v>0</v>
      </c>
      <c r="AE616" s="189">
        <v>0</v>
      </c>
      <c r="AF616" s="189">
        <v>0</v>
      </c>
      <c r="AG616" s="190">
        <v>0</v>
      </c>
      <c r="AH616" s="189">
        <v>0</v>
      </c>
      <c r="AI616" s="189">
        <v>0</v>
      </c>
      <c r="AJ616" s="189">
        <v>0</v>
      </c>
      <c r="AK616" s="189">
        <v>0</v>
      </c>
      <c r="AL616" s="189">
        <v>0</v>
      </c>
      <c r="AM616" s="190">
        <v>0</v>
      </c>
      <c r="AN616" s="189">
        <v>0</v>
      </c>
      <c r="AO616" s="189">
        <v>0</v>
      </c>
      <c r="AP616" s="190">
        <v>0</v>
      </c>
      <c r="AQ616" s="189">
        <v>0</v>
      </c>
      <c r="AR616" s="182">
        <v>0</v>
      </c>
      <c r="AS616" s="182">
        <v>0</v>
      </c>
    </row>
    <row r="617" spans="1:45" s="182" customFormat="1" ht="36" customHeight="1" x14ac:dyDescent="0.25">
      <c r="A617" s="182">
        <v>1</v>
      </c>
      <c r="B617" s="221">
        <f>SUBTOTAL(103,$A$552:A617)</f>
        <v>66</v>
      </c>
      <c r="C617" s="183" t="s">
        <v>579</v>
      </c>
      <c r="D617" s="184" t="s">
        <v>316</v>
      </c>
      <c r="E617" s="184"/>
      <c r="F617" s="185" t="s">
        <v>304</v>
      </c>
      <c r="G617" s="184" t="s">
        <v>344</v>
      </c>
      <c r="H617" s="184" t="s">
        <v>301</v>
      </c>
      <c r="I617" s="197">
        <v>4424.1000000000004</v>
      </c>
      <c r="J617" s="197">
        <v>3136.3</v>
      </c>
      <c r="K617" s="197">
        <v>3136.3</v>
      </c>
      <c r="L617" s="186">
        <v>144</v>
      </c>
      <c r="M617" s="184" t="s">
        <v>259</v>
      </c>
      <c r="N617" s="184" t="s">
        <v>263</v>
      </c>
      <c r="O617" s="187" t="s">
        <v>1038</v>
      </c>
      <c r="P617" s="173">
        <v>3411032.71</v>
      </c>
      <c r="Q617" s="173">
        <v>0</v>
      </c>
      <c r="R617" s="173">
        <v>0</v>
      </c>
      <c r="S617" s="173">
        <v>0</v>
      </c>
      <c r="T617" s="173">
        <v>3411032.71</v>
      </c>
      <c r="U617" s="173">
        <f t="shared" si="127"/>
        <v>771.01166564951052</v>
      </c>
      <c r="V617" s="173">
        <v>1549.9658145159467</v>
      </c>
      <c r="W617" s="188">
        <v>1549.9658145159467</v>
      </c>
      <c r="X617" s="188">
        <f t="shared" ref="X617:X638" si="134">Z617+AA617+AB617+AC617+AD617+AG617+AI617+AK617+AM617+AO617+AP617+AQ617+AR617+AS617</f>
        <v>1549.9658145159467</v>
      </c>
      <c r="Y617" s="188">
        <f t="shared" si="133"/>
        <v>778.95414886643619</v>
      </c>
      <c r="Z617" s="189">
        <v>0</v>
      </c>
      <c r="AA617" s="189">
        <v>0</v>
      </c>
      <c r="AB617" s="189">
        <v>0</v>
      </c>
      <c r="AC617" s="189">
        <v>0</v>
      </c>
      <c r="AD617" s="189">
        <v>0</v>
      </c>
      <c r="AE617" s="189">
        <v>0</v>
      </c>
      <c r="AF617" s="189">
        <v>0</v>
      </c>
      <c r="AG617" s="190">
        <v>0</v>
      </c>
      <c r="AH617" s="189">
        <v>769</v>
      </c>
      <c r="AI617" s="190">
        <f>8917.04*AH617/I617</f>
        <v>1549.9658145159467</v>
      </c>
      <c r="AJ617" s="189">
        <v>0</v>
      </c>
      <c r="AK617" s="189">
        <v>0</v>
      </c>
      <c r="AL617" s="189">
        <v>0</v>
      </c>
      <c r="AM617" s="190">
        <v>0</v>
      </c>
      <c r="AN617" s="189">
        <v>0</v>
      </c>
      <c r="AO617" s="189">
        <v>0</v>
      </c>
      <c r="AP617" s="190">
        <v>0</v>
      </c>
      <c r="AQ617" s="189">
        <v>0</v>
      </c>
      <c r="AR617" s="182">
        <v>0</v>
      </c>
      <c r="AS617" s="182">
        <v>0</v>
      </c>
    </row>
    <row r="618" spans="1:45" s="182" customFormat="1" ht="36" customHeight="1" x14ac:dyDescent="0.25">
      <c r="A618" s="182">
        <v>1</v>
      </c>
      <c r="B618" s="221">
        <f>SUBTOTAL(103,$A$552:A618)</f>
        <v>67</v>
      </c>
      <c r="C618" s="183" t="s">
        <v>566</v>
      </c>
      <c r="D618" s="184" t="s">
        <v>366</v>
      </c>
      <c r="E618" s="184"/>
      <c r="F618" s="185" t="s">
        <v>261</v>
      </c>
      <c r="G618" s="184" t="s">
        <v>2184</v>
      </c>
      <c r="H618" s="184" t="s">
        <v>297</v>
      </c>
      <c r="I618" s="197">
        <v>1800.4</v>
      </c>
      <c r="J618" s="197">
        <v>1058.3</v>
      </c>
      <c r="K618" s="197">
        <v>1043.0999999999999</v>
      </c>
      <c r="L618" s="186">
        <v>51</v>
      </c>
      <c r="M618" s="184" t="s">
        <v>259</v>
      </c>
      <c r="N618" s="184" t="s">
        <v>263</v>
      </c>
      <c r="O618" s="187" t="s">
        <v>1593</v>
      </c>
      <c r="P618" s="173">
        <v>1904112.27</v>
      </c>
      <c r="Q618" s="173">
        <v>0</v>
      </c>
      <c r="R618" s="173">
        <v>0</v>
      </c>
      <c r="S618" s="173">
        <v>0</v>
      </c>
      <c r="T618" s="173">
        <v>1904112.27</v>
      </c>
      <c r="U618" s="173">
        <f t="shared" si="127"/>
        <v>1057.6051266385248</v>
      </c>
      <c r="V618" s="173">
        <v>4653.165963119307</v>
      </c>
      <c r="W618" s="188">
        <v>1320.5732059542324</v>
      </c>
      <c r="X618" s="188">
        <f t="shared" si="134"/>
        <v>1320.5732059542324</v>
      </c>
      <c r="Y618" s="188">
        <f t="shared" si="133"/>
        <v>3595.5608364807822</v>
      </c>
      <c r="Z618" s="189">
        <v>0</v>
      </c>
      <c r="AA618" s="189">
        <v>0</v>
      </c>
      <c r="AB618" s="189">
        <v>0</v>
      </c>
      <c r="AC618" s="189">
        <v>0</v>
      </c>
      <c r="AD618" s="189">
        <v>0</v>
      </c>
      <c r="AE618" s="189">
        <v>0</v>
      </c>
      <c r="AF618" s="189">
        <v>1</v>
      </c>
      <c r="AG618" s="190">
        <f>2377560*AF618/I618</f>
        <v>1320.5732059542324</v>
      </c>
      <c r="AH618" s="189">
        <v>0</v>
      </c>
      <c r="AI618" s="189">
        <v>0</v>
      </c>
      <c r="AJ618" s="189">
        <v>0</v>
      </c>
      <c r="AK618" s="189">
        <v>0</v>
      </c>
      <c r="AL618" s="189">
        <v>0</v>
      </c>
      <c r="AM618" s="190">
        <v>0</v>
      </c>
      <c r="AN618" s="189">
        <v>0</v>
      </c>
      <c r="AO618" s="189">
        <v>0</v>
      </c>
      <c r="AP618" s="190">
        <v>0</v>
      </c>
      <c r="AQ618" s="189">
        <v>0</v>
      </c>
      <c r="AR618" s="182">
        <v>0</v>
      </c>
      <c r="AS618" s="182">
        <v>0</v>
      </c>
    </row>
    <row r="619" spans="1:45" s="182" customFormat="1" ht="36" customHeight="1" x14ac:dyDescent="0.25">
      <c r="A619" s="182">
        <v>1</v>
      </c>
      <c r="B619" s="221">
        <f>SUBTOTAL(103,$A$552:A619)</f>
        <v>68</v>
      </c>
      <c r="C619" s="183" t="s">
        <v>766</v>
      </c>
      <c r="D619" s="184">
        <v>1963</v>
      </c>
      <c r="E619" s="184"/>
      <c r="F619" s="185" t="s">
        <v>1524</v>
      </c>
      <c r="G619" s="184" t="s">
        <v>296</v>
      </c>
      <c r="H619" s="184" t="s">
        <v>297</v>
      </c>
      <c r="I619" s="197">
        <v>316.5</v>
      </c>
      <c r="J619" s="197">
        <v>207.1</v>
      </c>
      <c r="K619" s="197">
        <v>207.1</v>
      </c>
      <c r="L619" s="186">
        <v>24</v>
      </c>
      <c r="M619" s="184" t="s">
        <v>259</v>
      </c>
      <c r="N619" s="184" t="s">
        <v>263</v>
      </c>
      <c r="O619" s="187" t="s">
        <v>2187</v>
      </c>
      <c r="P619" s="173">
        <v>1125497.8499999999</v>
      </c>
      <c r="Q619" s="173">
        <v>0</v>
      </c>
      <c r="R619" s="173">
        <v>0</v>
      </c>
      <c r="S619" s="173">
        <v>0</v>
      </c>
      <c r="T619" s="173">
        <v>1125497.8499999999</v>
      </c>
      <c r="U619" s="173">
        <f t="shared" si="127"/>
        <v>3556.0753554502367</v>
      </c>
      <c r="V619" s="173">
        <v>8739.544417061612</v>
      </c>
      <c r="W619" s="188">
        <v>8739.544417061612</v>
      </c>
      <c r="X619" s="188">
        <f t="shared" si="134"/>
        <v>8739.544417061612</v>
      </c>
      <c r="Y619" s="188">
        <f t="shared" si="133"/>
        <v>5183.4690616113749</v>
      </c>
      <c r="Z619" s="189">
        <v>0</v>
      </c>
      <c r="AA619" s="189">
        <v>0</v>
      </c>
      <c r="AB619" s="189">
        <v>0</v>
      </c>
      <c r="AC619" s="189">
        <v>0</v>
      </c>
      <c r="AD619" s="189">
        <v>0</v>
      </c>
      <c r="AE619" s="189">
        <v>0</v>
      </c>
      <c r="AF619" s="189">
        <v>0</v>
      </c>
      <c r="AG619" s="190">
        <v>0</v>
      </c>
      <c r="AH619" s="189">
        <v>310.2</v>
      </c>
      <c r="AI619" s="190">
        <f>8917.04*AH619/I619</f>
        <v>8739.544417061612</v>
      </c>
      <c r="AJ619" s="189">
        <v>0</v>
      </c>
      <c r="AK619" s="189">
        <v>0</v>
      </c>
      <c r="AL619" s="189">
        <v>0</v>
      </c>
      <c r="AM619" s="190">
        <v>0</v>
      </c>
      <c r="AN619" s="189">
        <v>0</v>
      </c>
      <c r="AO619" s="189">
        <v>0</v>
      </c>
      <c r="AP619" s="190">
        <v>0</v>
      </c>
      <c r="AQ619" s="189">
        <v>0</v>
      </c>
      <c r="AR619" s="182">
        <v>0</v>
      </c>
      <c r="AS619" s="182">
        <v>0</v>
      </c>
    </row>
    <row r="620" spans="1:45" s="182" customFormat="1" ht="36" customHeight="1" x14ac:dyDescent="0.25">
      <c r="A620" s="182">
        <v>1</v>
      </c>
      <c r="B620" s="221">
        <f>SUBTOTAL(103,$A$552:A620)</f>
        <v>69</v>
      </c>
      <c r="C620" s="183" t="s">
        <v>555</v>
      </c>
      <c r="D620" s="184" t="s">
        <v>361</v>
      </c>
      <c r="E620" s="184"/>
      <c r="F620" s="185" t="s">
        <v>304</v>
      </c>
      <c r="G620" s="184" t="s">
        <v>344</v>
      </c>
      <c r="H620" s="184" t="s">
        <v>301</v>
      </c>
      <c r="I620" s="197">
        <v>4042.4</v>
      </c>
      <c r="J620" s="197">
        <v>3045.4</v>
      </c>
      <c r="K620" s="197">
        <v>2978.7</v>
      </c>
      <c r="L620" s="186">
        <v>118</v>
      </c>
      <c r="M620" s="184" t="s">
        <v>259</v>
      </c>
      <c r="N620" s="184" t="s">
        <v>263</v>
      </c>
      <c r="O620" s="187" t="s">
        <v>1275</v>
      </c>
      <c r="P620" s="173">
        <v>125774.71</v>
      </c>
      <c r="Q620" s="173">
        <v>0</v>
      </c>
      <c r="R620" s="173">
        <v>0</v>
      </c>
      <c r="S620" s="173">
        <v>0</v>
      </c>
      <c r="T620" s="173">
        <v>125774.71</v>
      </c>
      <c r="U620" s="173">
        <f t="shared" si="127"/>
        <v>31.113870472986346</v>
      </c>
      <c r="V620" s="228">
        <v>31.113870472986346</v>
      </c>
      <c r="W620" s="188">
        <v>31.113746784088661</v>
      </c>
      <c r="X620" s="188">
        <f t="shared" si="134"/>
        <v>0</v>
      </c>
      <c r="Y620" s="188">
        <f t="shared" si="133"/>
        <v>0</v>
      </c>
      <c r="Z620" s="189">
        <v>0</v>
      </c>
      <c r="AA620" s="189">
        <v>0</v>
      </c>
      <c r="AB620" s="189">
        <v>0</v>
      </c>
      <c r="AC620" s="189">
        <v>0</v>
      </c>
      <c r="AD620" s="189">
        <v>0</v>
      </c>
      <c r="AE620" s="189">
        <v>0</v>
      </c>
      <c r="AF620" s="189">
        <v>0</v>
      </c>
      <c r="AG620" s="190">
        <v>0</v>
      </c>
      <c r="AH620" s="189">
        <v>0</v>
      </c>
      <c r="AI620" s="189">
        <v>0</v>
      </c>
      <c r="AJ620" s="189">
        <v>0</v>
      </c>
      <c r="AK620" s="189">
        <v>0</v>
      </c>
      <c r="AL620" s="189">
        <v>0</v>
      </c>
      <c r="AM620" s="190">
        <v>0</v>
      </c>
      <c r="AN620" s="189">
        <v>0</v>
      </c>
      <c r="AO620" s="189">
        <v>0</v>
      </c>
      <c r="AP620" s="190">
        <v>0</v>
      </c>
      <c r="AQ620" s="189">
        <v>0</v>
      </c>
      <c r="AR620" s="182">
        <v>0</v>
      </c>
      <c r="AS620" s="182">
        <v>0</v>
      </c>
    </row>
    <row r="621" spans="1:45" s="182" customFormat="1" ht="36" customHeight="1" x14ac:dyDescent="0.25">
      <c r="A621" s="182">
        <v>1</v>
      </c>
      <c r="B621" s="221">
        <f>SUBTOTAL(103,$A$552:A621)</f>
        <v>70</v>
      </c>
      <c r="C621" s="183" t="s">
        <v>2386</v>
      </c>
      <c r="D621" s="184">
        <v>1975</v>
      </c>
      <c r="E621" s="184"/>
      <c r="F621" s="185" t="s">
        <v>311</v>
      </c>
      <c r="G621" s="184">
        <v>5</v>
      </c>
      <c r="H621" s="184">
        <v>4</v>
      </c>
      <c r="I621" s="197">
        <v>4051.1</v>
      </c>
      <c r="J621" s="197">
        <v>3064</v>
      </c>
      <c r="K621" s="197">
        <v>2752.8</v>
      </c>
      <c r="L621" s="186">
        <v>143</v>
      </c>
      <c r="M621" s="184" t="s">
        <v>259</v>
      </c>
      <c r="N621" s="184" t="s">
        <v>263</v>
      </c>
      <c r="O621" s="187" t="s">
        <v>1275</v>
      </c>
      <c r="P621" s="173">
        <v>125989.02</v>
      </c>
      <c r="Q621" s="173">
        <v>0</v>
      </c>
      <c r="R621" s="173">
        <v>0</v>
      </c>
      <c r="S621" s="173">
        <v>0</v>
      </c>
      <c r="T621" s="173">
        <v>125989.02</v>
      </c>
      <c r="U621" s="173">
        <f t="shared" si="127"/>
        <v>31.099953099158256</v>
      </c>
      <c r="V621" s="228">
        <v>31.099953099158256</v>
      </c>
      <c r="W621" s="188">
        <v>31.099953099158256</v>
      </c>
      <c r="X621" s="188">
        <f t="shared" si="134"/>
        <v>0</v>
      </c>
      <c r="Y621" s="188">
        <f t="shared" si="133"/>
        <v>0</v>
      </c>
      <c r="Z621" s="189">
        <v>0</v>
      </c>
      <c r="AA621" s="189">
        <v>0</v>
      </c>
      <c r="AB621" s="189">
        <v>0</v>
      </c>
      <c r="AC621" s="189">
        <v>0</v>
      </c>
      <c r="AD621" s="189">
        <v>0</v>
      </c>
      <c r="AE621" s="189">
        <v>0</v>
      </c>
      <c r="AF621" s="189">
        <v>0</v>
      </c>
      <c r="AG621" s="190">
        <v>0</v>
      </c>
      <c r="AH621" s="189">
        <v>0</v>
      </c>
      <c r="AI621" s="189">
        <v>0</v>
      </c>
      <c r="AJ621" s="189">
        <v>0</v>
      </c>
      <c r="AK621" s="189">
        <v>0</v>
      </c>
      <c r="AL621" s="189">
        <v>0</v>
      </c>
      <c r="AM621" s="190">
        <v>0</v>
      </c>
      <c r="AN621" s="189">
        <v>0</v>
      </c>
      <c r="AO621" s="189">
        <v>0</v>
      </c>
      <c r="AP621" s="190">
        <v>0</v>
      </c>
      <c r="AQ621" s="189">
        <v>0</v>
      </c>
      <c r="AR621" s="182">
        <v>0</v>
      </c>
      <c r="AS621" s="182">
        <v>0</v>
      </c>
    </row>
    <row r="622" spans="1:45" s="182" customFormat="1" ht="36" customHeight="1" x14ac:dyDescent="0.25">
      <c r="A622" s="182">
        <v>1</v>
      </c>
      <c r="B622" s="221">
        <f>SUBTOTAL(103,$A$552:A622)</f>
        <v>71</v>
      </c>
      <c r="C622" s="183" t="s">
        <v>2376</v>
      </c>
      <c r="D622" s="184">
        <v>1956</v>
      </c>
      <c r="E622" s="184"/>
      <c r="F622" s="185" t="s">
        <v>261</v>
      </c>
      <c r="G622" s="184">
        <v>2</v>
      </c>
      <c r="H622" s="184">
        <v>1</v>
      </c>
      <c r="I622" s="197">
        <v>515.9</v>
      </c>
      <c r="J622" s="197">
        <v>418.9</v>
      </c>
      <c r="K622" s="197">
        <v>419.9</v>
      </c>
      <c r="L622" s="186">
        <v>57</v>
      </c>
      <c r="M622" s="184" t="s">
        <v>259</v>
      </c>
      <c r="N622" s="184" t="s">
        <v>263</v>
      </c>
      <c r="O622" s="187" t="s">
        <v>1336</v>
      </c>
      <c r="P622" s="173">
        <v>1692196.67</v>
      </c>
      <c r="Q622" s="173">
        <v>0</v>
      </c>
      <c r="R622" s="173">
        <v>0</v>
      </c>
      <c r="S622" s="173">
        <v>0</v>
      </c>
      <c r="T622" s="173">
        <v>1692196.67</v>
      </c>
      <c r="U622" s="173">
        <f t="shared" si="127"/>
        <v>3280.0865865477804</v>
      </c>
      <c r="V622" s="173">
        <v>11639.948362085677</v>
      </c>
      <c r="W622" s="188">
        <f>X622</f>
        <v>11639.948362085677</v>
      </c>
      <c r="X622" s="188">
        <f t="shared" si="134"/>
        <v>11639.948362085677</v>
      </c>
      <c r="Y622" s="188">
        <f t="shared" si="133"/>
        <v>8359.8617755378964</v>
      </c>
      <c r="Z622" s="189">
        <v>0</v>
      </c>
      <c r="AA622" s="189">
        <v>0</v>
      </c>
      <c r="AB622" s="189">
        <v>0</v>
      </c>
      <c r="AC622" s="189">
        <v>0</v>
      </c>
      <c r="AD622" s="189">
        <v>0</v>
      </c>
      <c r="AE622" s="189">
        <v>0</v>
      </c>
      <c r="AF622" s="189">
        <v>0</v>
      </c>
      <c r="AG622" s="190">
        <v>0</v>
      </c>
      <c r="AH622" s="189">
        <v>0</v>
      </c>
      <c r="AI622" s="189">
        <v>0</v>
      </c>
      <c r="AJ622" s="189">
        <v>0</v>
      </c>
      <c r="AK622" s="189">
        <v>0</v>
      </c>
      <c r="AL622" s="189">
        <v>852</v>
      </c>
      <c r="AM622" s="190">
        <f>7048.18*AL622/I622</f>
        <v>11639.948362085677</v>
      </c>
      <c r="AN622" s="189">
        <v>0</v>
      </c>
      <c r="AO622" s="189">
        <v>0</v>
      </c>
      <c r="AP622" s="190">
        <v>0</v>
      </c>
      <c r="AQ622" s="189">
        <v>0</v>
      </c>
      <c r="AR622" s="182">
        <v>0</v>
      </c>
      <c r="AS622" s="182">
        <v>0</v>
      </c>
    </row>
    <row r="623" spans="1:45" s="182" customFormat="1" ht="36" customHeight="1" x14ac:dyDescent="0.25">
      <c r="A623" s="182">
        <v>1</v>
      </c>
      <c r="B623" s="221">
        <f>SUBTOTAL(103,$A$552:A623)</f>
        <v>72</v>
      </c>
      <c r="C623" s="183" t="s">
        <v>565</v>
      </c>
      <c r="D623" s="184" t="s">
        <v>365</v>
      </c>
      <c r="E623" s="184"/>
      <c r="F623" s="185" t="s">
        <v>304</v>
      </c>
      <c r="G623" s="184" t="s">
        <v>344</v>
      </c>
      <c r="H623" s="184" t="s">
        <v>301</v>
      </c>
      <c r="I623" s="197">
        <v>3861</v>
      </c>
      <c r="J623" s="197">
        <v>3552.1</v>
      </c>
      <c r="K623" s="197">
        <v>3552.1</v>
      </c>
      <c r="L623" s="186">
        <v>165</v>
      </c>
      <c r="M623" s="184" t="s">
        <v>259</v>
      </c>
      <c r="N623" s="184" t="s">
        <v>263</v>
      </c>
      <c r="O623" s="187" t="s">
        <v>1036</v>
      </c>
      <c r="P623" s="173">
        <v>88243.199999999997</v>
      </c>
      <c r="Q623" s="173">
        <v>0</v>
      </c>
      <c r="R623" s="173">
        <v>0</v>
      </c>
      <c r="S623" s="173">
        <v>0</v>
      </c>
      <c r="T623" s="173">
        <v>88243.199999999997</v>
      </c>
      <c r="U623" s="173">
        <f t="shared" si="127"/>
        <v>22.855011655011655</v>
      </c>
      <c r="V623" s="173">
        <v>22.855011655011655</v>
      </c>
      <c r="W623" s="188">
        <v>22.855011655011655</v>
      </c>
      <c r="X623" s="188">
        <f t="shared" si="134"/>
        <v>0</v>
      </c>
      <c r="Y623" s="188">
        <f t="shared" si="133"/>
        <v>0</v>
      </c>
      <c r="Z623" s="189">
        <v>0</v>
      </c>
      <c r="AA623" s="189">
        <v>0</v>
      </c>
      <c r="AB623" s="189">
        <v>0</v>
      </c>
      <c r="AC623" s="189">
        <v>0</v>
      </c>
      <c r="AD623" s="189">
        <v>0</v>
      </c>
      <c r="AE623" s="189">
        <v>0</v>
      </c>
      <c r="AF623" s="189">
        <v>0</v>
      </c>
      <c r="AG623" s="190">
        <v>0</v>
      </c>
      <c r="AH623" s="189">
        <v>0</v>
      </c>
      <c r="AI623" s="189">
        <v>0</v>
      </c>
      <c r="AJ623" s="189">
        <v>0</v>
      </c>
      <c r="AK623" s="189">
        <v>0</v>
      </c>
      <c r="AL623" s="189">
        <v>0</v>
      </c>
      <c r="AM623" s="190">
        <v>0</v>
      </c>
      <c r="AN623" s="189">
        <v>0</v>
      </c>
      <c r="AO623" s="189">
        <v>0</v>
      </c>
      <c r="AP623" s="190">
        <v>0</v>
      </c>
      <c r="AQ623" s="189">
        <v>0</v>
      </c>
      <c r="AR623" s="182">
        <v>0</v>
      </c>
      <c r="AS623" s="182">
        <v>0</v>
      </c>
    </row>
    <row r="624" spans="1:45" s="182" customFormat="1" ht="31.5" customHeight="1" x14ac:dyDescent="0.25">
      <c r="A624" s="182">
        <v>1</v>
      </c>
      <c r="B624" s="221">
        <f>SUBTOTAL(103,$A$552:A624)</f>
        <v>73</v>
      </c>
      <c r="C624" s="183" t="s">
        <v>581</v>
      </c>
      <c r="D624" s="184" t="s">
        <v>361</v>
      </c>
      <c r="E624" s="184"/>
      <c r="F624" s="185" t="s">
        <v>304</v>
      </c>
      <c r="G624" s="184" t="s">
        <v>344</v>
      </c>
      <c r="H624" s="184" t="s">
        <v>344</v>
      </c>
      <c r="I624" s="197">
        <v>5067.1000000000004</v>
      </c>
      <c r="J624" s="197">
        <v>3815.6</v>
      </c>
      <c r="K624" s="197">
        <v>3768.9</v>
      </c>
      <c r="L624" s="186">
        <v>163</v>
      </c>
      <c r="M624" s="184" t="s">
        <v>259</v>
      </c>
      <c r="N624" s="184" t="s">
        <v>263</v>
      </c>
      <c r="O624" s="187" t="s">
        <v>1275</v>
      </c>
      <c r="P624" s="173">
        <v>88240.52</v>
      </c>
      <c r="Q624" s="173">
        <v>0</v>
      </c>
      <c r="R624" s="173">
        <v>0</v>
      </c>
      <c r="S624" s="173">
        <v>0</v>
      </c>
      <c r="T624" s="173">
        <v>88240.52</v>
      </c>
      <c r="U624" s="173">
        <f t="shared" si="127"/>
        <v>17.414402715557223</v>
      </c>
      <c r="V624" s="173">
        <v>17.414402715557223</v>
      </c>
      <c r="W624" s="188">
        <v>17.414402715557223</v>
      </c>
      <c r="X624" s="188">
        <f t="shared" si="134"/>
        <v>0</v>
      </c>
      <c r="Y624" s="188">
        <f t="shared" si="133"/>
        <v>0</v>
      </c>
      <c r="Z624" s="189">
        <v>0</v>
      </c>
      <c r="AA624" s="189">
        <v>0</v>
      </c>
      <c r="AB624" s="189">
        <v>0</v>
      </c>
      <c r="AC624" s="189">
        <v>0</v>
      </c>
      <c r="AD624" s="189">
        <v>0</v>
      </c>
      <c r="AE624" s="189">
        <v>0</v>
      </c>
      <c r="AF624" s="189">
        <v>0</v>
      </c>
      <c r="AG624" s="190">
        <v>0</v>
      </c>
      <c r="AH624" s="189">
        <v>0</v>
      </c>
      <c r="AI624" s="189">
        <v>0</v>
      </c>
      <c r="AJ624" s="189">
        <v>0</v>
      </c>
      <c r="AK624" s="189">
        <v>0</v>
      </c>
      <c r="AL624" s="189">
        <v>0</v>
      </c>
      <c r="AM624" s="190">
        <v>0</v>
      </c>
      <c r="AN624" s="189">
        <v>0</v>
      </c>
      <c r="AO624" s="189">
        <v>0</v>
      </c>
      <c r="AP624" s="190">
        <v>0</v>
      </c>
      <c r="AQ624" s="189">
        <v>0</v>
      </c>
      <c r="AR624" s="182">
        <v>0</v>
      </c>
      <c r="AS624" s="182">
        <v>0</v>
      </c>
    </row>
    <row r="625" spans="1:45" s="182" customFormat="1" ht="36" customHeight="1" x14ac:dyDescent="0.25">
      <c r="A625" s="182">
        <v>1</v>
      </c>
      <c r="B625" s="221">
        <f>SUBTOTAL(103,$A$552:A625)</f>
        <v>74</v>
      </c>
      <c r="C625" s="183" t="s">
        <v>1031</v>
      </c>
      <c r="D625" s="184">
        <v>1994</v>
      </c>
      <c r="E625" s="184"/>
      <c r="F625" s="185" t="s">
        <v>261</v>
      </c>
      <c r="G625" s="184">
        <v>9</v>
      </c>
      <c r="H625" s="184" t="s">
        <v>362</v>
      </c>
      <c r="I625" s="197">
        <v>11615.7</v>
      </c>
      <c r="J625" s="197">
        <v>9319.2999999999993</v>
      </c>
      <c r="K625" s="197">
        <v>5667.8</v>
      </c>
      <c r="L625" s="186">
        <v>441</v>
      </c>
      <c r="M625" s="184" t="s">
        <v>259</v>
      </c>
      <c r="N625" s="184" t="s">
        <v>263</v>
      </c>
      <c r="O625" s="187" t="s">
        <v>1038</v>
      </c>
      <c r="P625" s="173">
        <v>75248.2</v>
      </c>
      <c r="Q625" s="173">
        <v>0</v>
      </c>
      <c r="R625" s="173">
        <v>0</v>
      </c>
      <c r="S625" s="173">
        <v>0</v>
      </c>
      <c r="T625" s="173">
        <v>75248.2</v>
      </c>
      <c r="U625" s="173">
        <f t="shared" si="127"/>
        <v>6.4781459576263156</v>
      </c>
      <c r="V625" s="228">
        <v>6.4781459576263156</v>
      </c>
      <c r="W625" s="188">
        <v>6.4781459576263156</v>
      </c>
      <c r="X625" s="188">
        <f t="shared" si="134"/>
        <v>0</v>
      </c>
      <c r="Y625" s="188">
        <f t="shared" si="133"/>
        <v>0</v>
      </c>
      <c r="Z625" s="189">
        <v>0</v>
      </c>
      <c r="AA625" s="189">
        <v>0</v>
      </c>
      <c r="AB625" s="189">
        <v>0</v>
      </c>
      <c r="AC625" s="189">
        <v>0</v>
      </c>
      <c r="AD625" s="189">
        <v>0</v>
      </c>
      <c r="AE625" s="189">
        <v>0</v>
      </c>
      <c r="AF625" s="189">
        <v>0</v>
      </c>
      <c r="AG625" s="190">
        <v>0</v>
      </c>
      <c r="AH625" s="189">
        <v>0</v>
      </c>
      <c r="AI625" s="189">
        <v>0</v>
      </c>
      <c r="AJ625" s="189">
        <v>0</v>
      </c>
      <c r="AK625" s="189">
        <v>0</v>
      </c>
      <c r="AL625" s="189">
        <v>0</v>
      </c>
      <c r="AM625" s="190">
        <v>0</v>
      </c>
      <c r="AN625" s="189">
        <v>0</v>
      </c>
      <c r="AO625" s="189">
        <v>0</v>
      </c>
      <c r="AP625" s="190">
        <v>0</v>
      </c>
      <c r="AQ625" s="189">
        <v>0</v>
      </c>
      <c r="AR625" s="182">
        <v>0</v>
      </c>
      <c r="AS625" s="182">
        <v>0</v>
      </c>
    </row>
    <row r="626" spans="1:45" s="182" customFormat="1" ht="36" customHeight="1" x14ac:dyDescent="0.25">
      <c r="A626" s="182">
        <v>1</v>
      </c>
      <c r="B626" s="221">
        <f>SUBTOTAL(103,$A$552:A626)</f>
        <v>75</v>
      </c>
      <c r="C626" s="183" t="s">
        <v>571</v>
      </c>
      <c r="D626" s="184" t="s">
        <v>353</v>
      </c>
      <c r="E626" s="184"/>
      <c r="F626" s="185" t="s">
        <v>261</v>
      </c>
      <c r="G626" s="184" t="s">
        <v>344</v>
      </c>
      <c r="H626" s="184" t="s">
        <v>305</v>
      </c>
      <c r="I626" s="197">
        <v>2923.9</v>
      </c>
      <c r="J626" s="197">
        <v>2704.4</v>
      </c>
      <c r="K626" s="197">
        <v>1930.7</v>
      </c>
      <c r="L626" s="186">
        <v>125</v>
      </c>
      <c r="M626" s="184" t="s">
        <v>259</v>
      </c>
      <c r="N626" s="184" t="s">
        <v>263</v>
      </c>
      <c r="O626" s="187" t="s">
        <v>1596</v>
      </c>
      <c r="P626" s="173">
        <v>186705.81</v>
      </c>
      <c r="Q626" s="173">
        <v>0</v>
      </c>
      <c r="R626" s="173">
        <v>0</v>
      </c>
      <c r="S626" s="173">
        <v>0</v>
      </c>
      <c r="T626" s="173">
        <v>186705.81</v>
      </c>
      <c r="U626" s="173">
        <f t="shared" si="127"/>
        <v>63.855060022572587</v>
      </c>
      <c r="V626" s="228">
        <v>63.855060022572587</v>
      </c>
      <c r="W626" s="188">
        <v>76.626071343069185</v>
      </c>
      <c r="X626" s="188">
        <f t="shared" si="134"/>
        <v>0</v>
      </c>
      <c r="Y626" s="188">
        <f t="shared" si="133"/>
        <v>0</v>
      </c>
      <c r="Z626" s="189">
        <v>0</v>
      </c>
      <c r="AA626" s="189">
        <v>0</v>
      </c>
      <c r="AB626" s="189">
        <v>0</v>
      </c>
      <c r="AC626" s="189">
        <v>0</v>
      </c>
      <c r="AD626" s="189">
        <v>0</v>
      </c>
      <c r="AE626" s="189">
        <v>0</v>
      </c>
      <c r="AF626" s="189">
        <v>0</v>
      </c>
      <c r="AG626" s="190">
        <v>0</v>
      </c>
      <c r="AH626" s="189">
        <v>0</v>
      </c>
      <c r="AI626" s="189">
        <v>0</v>
      </c>
      <c r="AJ626" s="189">
        <v>0</v>
      </c>
      <c r="AK626" s="189">
        <v>0</v>
      </c>
      <c r="AL626" s="189">
        <v>0</v>
      </c>
      <c r="AM626" s="190">
        <v>0</v>
      </c>
      <c r="AN626" s="189">
        <v>0</v>
      </c>
      <c r="AO626" s="189">
        <v>0</v>
      </c>
      <c r="AP626" s="190">
        <v>0</v>
      </c>
      <c r="AQ626" s="189">
        <v>0</v>
      </c>
      <c r="AR626" s="182">
        <v>0</v>
      </c>
      <c r="AS626" s="182">
        <v>0</v>
      </c>
    </row>
    <row r="627" spans="1:45" s="182" customFormat="1" ht="36" customHeight="1" x14ac:dyDescent="0.25">
      <c r="A627" s="182">
        <v>1</v>
      </c>
      <c r="B627" s="221">
        <f>SUBTOTAL(103,$A$552:A627)</f>
        <v>76</v>
      </c>
      <c r="C627" s="183" t="s">
        <v>572</v>
      </c>
      <c r="D627" s="184">
        <v>1963</v>
      </c>
      <c r="E627" s="184"/>
      <c r="F627" s="185" t="s">
        <v>261</v>
      </c>
      <c r="G627" s="184">
        <v>5</v>
      </c>
      <c r="H627" s="184" t="s">
        <v>296</v>
      </c>
      <c r="I627" s="197">
        <v>1703.9</v>
      </c>
      <c r="J627" s="197">
        <v>1558.5</v>
      </c>
      <c r="K627" s="197">
        <v>1516.4</v>
      </c>
      <c r="L627" s="186">
        <v>68</v>
      </c>
      <c r="M627" s="184" t="s">
        <v>259</v>
      </c>
      <c r="N627" s="184" t="s">
        <v>263</v>
      </c>
      <c r="O627" s="187" t="s">
        <v>1350</v>
      </c>
      <c r="P627" s="173">
        <v>129570.78</v>
      </c>
      <c r="Q627" s="173">
        <v>0</v>
      </c>
      <c r="R627" s="173">
        <v>0</v>
      </c>
      <c r="S627" s="173">
        <v>0</v>
      </c>
      <c r="T627" s="173">
        <v>129570.78</v>
      </c>
      <c r="U627" s="173">
        <f t="shared" si="127"/>
        <v>76.043652796525606</v>
      </c>
      <c r="V627" s="228">
        <v>76.043652796525606</v>
      </c>
      <c r="W627" s="188">
        <v>91.252385703386352</v>
      </c>
      <c r="X627" s="188">
        <f t="shared" si="134"/>
        <v>0</v>
      </c>
      <c r="Y627" s="188">
        <f t="shared" si="133"/>
        <v>0</v>
      </c>
      <c r="Z627" s="189">
        <v>0</v>
      </c>
      <c r="AA627" s="189">
        <v>0</v>
      </c>
      <c r="AB627" s="189">
        <v>0</v>
      </c>
      <c r="AC627" s="189">
        <v>0</v>
      </c>
      <c r="AD627" s="189">
        <v>0</v>
      </c>
      <c r="AE627" s="189">
        <v>0</v>
      </c>
      <c r="AF627" s="189">
        <v>0</v>
      </c>
      <c r="AG627" s="190">
        <v>0</v>
      </c>
      <c r="AH627" s="189">
        <v>0</v>
      </c>
      <c r="AI627" s="189">
        <v>0</v>
      </c>
      <c r="AJ627" s="189">
        <v>0</v>
      </c>
      <c r="AK627" s="189">
        <v>0</v>
      </c>
      <c r="AL627" s="189">
        <v>0</v>
      </c>
      <c r="AM627" s="190">
        <v>0</v>
      </c>
      <c r="AN627" s="189">
        <v>0</v>
      </c>
      <c r="AO627" s="189">
        <v>0</v>
      </c>
      <c r="AP627" s="190">
        <v>0</v>
      </c>
      <c r="AQ627" s="189">
        <v>0</v>
      </c>
      <c r="AR627" s="182">
        <v>0</v>
      </c>
      <c r="AS627" s="182">
        <v>0</v>
      </c>
    </row>
    <row r="628" spans="1:45" s="182" customFormat="1" ht="36" customHeight="1" x14ac:dyDescent="0.25">
      <c r="A628" s="182">
        <v>1</v>
      </c>
      <c r="B628" s="221">
        <f>SUBTOTAL(103,$A$552:A628)</f>
        <v>77</v>
      </c>
      <c r="C628" s="183" t="s">
        <v>574</v>
      </c>
      <c r="D628" s="184">
        <v>1972</v>
      </c>
      <c r="E628" s="184"/>
      <c r="F628" s="185" t="s">
        <v>261</v>
      </c>
      <c r="G628" s="184">
        <v>9</v>
      </c>
      <c r="H628" s="184" t="s">
        <v>297</v>
      </c>
      <c r="I628" s="197">
        <v>1896.4</v>
      </c>
      <c r="J628" s="197">
        <v>1896.4</v>
      </c>
      <c r="K628" s="197">
        <v>1859.1</v>
      </c>
      <c r="L628" s="186">
        <v>90</v>
      </c>
      <c r="M628" s="184" t="s">
        <v>259</v>
      </c>
      <c r="N628" s="184" t="s">
        <v>263</v>
      </c>
      <c r="O628" s="187" t="s">
        <v>1338</v>
      </c>
      <c r="P628" s="173">
        <v>162849.19</v>
      </c>
      <c r="Q628" s="173">
        <v>0</v>
      </c>
      <c r="R628" s="173">
        <v>0</v>
      </c>
      <c r="S628" s="173">
        <v>0</v>
      </c>
      <c r="T628" s="173">
        <v>162849.19</v>
      </c>
      <c r="U628" s="173">
        <f t="shared" si="127"/>
        <v>85.872806369964138</v>
      </c>
      <c r="V628" s="228">
        <v>85.872806369964138</v>
      </c>
      <c r="W628" s="188">
        <v>103.04736869858679</v>
      </c>
      <c r="X628" s="188">
        <f t="shared" si="134"/>
        <v>0</v>
      </c>
      <c r="Y628" s="188">
        <f t="shared" si="133"/>
        <v>0</v>
      </c>
      <c r="Z628" s="189">
        <v>0</v>
      </c>
      <c r="AA628" s="189">
        <v>0</v>
      </c>
      <c r="AB628" s="189">
        <v>0</v>
      </c>
      <c r="AC628" s="189">
        <v>0</v>
      </c>
      <c r="AD628" s="189">
        <v>0</v>
      </c>
      <c r="AE628" s="189">
        <v>0</v>
      </c>
      <c r="AF628" s="189">
        <v>0</v>
      </c>
      <c r="AG628" s="190">
        <v>0</v>
      </c>
      <c r="AH628" s="189">
        <v>0</v>
      </c>
      <c r="AI628" s="189">
        <v>0</v>
      </c>
      <c r="AJ628" s="189">
        <v>0</v>
      </c>
      <c r="AK628" s="189">
        <v>0</v>
      </c>
      <c r="AL628" s="189">
        <v>0</v>
      </c>
      <c r="AM628" s="190">
        <v>0</v>
      </c>
      <c r="AN628" s="189">
        <v>0</v>
      </c>
      <c r="AO628" s="189">
        <v>0</v>
      </c>
      <c r="AP628" s="190">
        <v>0</v>
      </c>
      <c r="AQ628" s="189">
        <v>0</v>
      </c>
      <c r="AR628" s="182">
        <v>0</v>
      </c>
      <c r="AS628" s="182">
        <v>0</v>
      </c>
    </row>
    <row r="629" spans="1:45" s="182" customFormat="1" ht="36" customHeight="1" x14ac:dyDescent="0.25">
      <c r="A629" s="182">
        <v>1</v>
      </c>
      <c r="B629" s="221">
        <f>SUBTOTAL(103,$A$552:A629)</f>
        <v>78</v>
      </c>
      <c r="C629" s="183" t="s">
        <v>576</v>
      </c>
      <c r="D629" s="184" t="s">
        <v>364</v>
      </c>
      <c r="E629" s="184"/>
      <c r="F629" s="185" t="s">
        <v>261</v>
      </c>
      <c r="G629" s="184" t="s">
        <v>344</v>
      </c>
      <c r="H629" s="184" t="s">
        <v>305</v>
      </c>
      <c r="I629" s="197">
        <v>2600.9</v>
      </c>
      <c r="J629" s="197">
        <v>2217.3000000000002</v>
      </c>
      <c r="K629" s="197">
        <v>2214.6</v>
      </c>
      <c r="L629" s="186">
        <v>77</v>
      </c>
      <c r="M629" s="184" t="s">
        <v>259</v>
      </c>
      <c r="N629" s="184" t="s">
        <v>263</v>
      </c>
      <c r="O629" s="187" t="s">
        <v>1336</v>
      </c>
      <c r="P629" s="173">
        <v>184901.25</v>
      </c>
      <c r="Q629" s="173">
        <v>0</v>
      </c>
      <c r="R629" s="173">
        <v>0</v>
      </c>
      <c r="S629" s="173">
        <v>0</v>
      </c>
      <c r="T629" s="173">
        <v>184901.25</v>
      </c>
      <c r="U629" s="173">
        <f t="shared" si="127"/>
        <v>71.091256872621017</v>
      </c>
      <c r="V629" s="228">
        <v>71.091256872621017</v>
      </c>
      <c r="W629" s="188">
        <v>85.309508247145217</v>
      </c>
      <c r="X629" s="188">
        <f t="shared" si="134"/>
        <v>0</v>
      </c>
      <c r="Y629" s="188">
        <f t="shared" si="133"/>
        <v>0</v>
      </c>
      <c r="Z629" s="189">
        <v>0</v>
      </c>
      <c r="AA629" s="189">
        <v>0</v>
      </c>
      <c r="AB629" s="189">
        <v>0</v>
      </c>
      <c r="AC629" s="189">
        <v>0</v>
      </c>
      <c r="AD629" s="189">
        <v>0</v>
      </c>
      <c r="AE629" s="189">
        <v>0</v>
      </c>
      <c r="AF629" s="189">
        <v>0</v>
      </c>
      <c r="AG629" s="190">
        <v>0</v>
      </c>
      <c r="AH629" s="189">
        <v>0</v>
      </c>
      <c r="AI629" s="189">
        <v>0</v>
      </c>
      <c r="AJ629" s="189">
        <v>0</v>
      </c>
      <c r="AK629" s="189">
        <v>0</v>
      </c>
      <c r="AL629" s="189">
        <v>0</v>
      </c>
      <c r="AM629" s="190">
        <v>0</v>
      </c>
      <c r="AN629" s="189">
        <v>0</v>
      </c>
      <c r="AO629" s="189">
        <v>0</v>
      </c>
      <c r="AP629" s="190">
        <v>0</v>
      </c>
      <c r="AQ629" s="189">
        <v>0</v>
      </c>
      <c r="AR629" s="182">
        <v>0</v>
      </c>
      <c r="AS629" s="182">
        <v>0</v>
      </c>
    </row>
    <row r="630" spans="1:45" s="182" customFormat="1" ht="36" customHeight="1" x14ac:dyDescent="0.25">
      <c r="A630" s="182">
        <v>1</v>
      </c>
      <c r="B630" s="221">
        <f>SUBTOTAL(103,$A$552:A630)</f>
        <v>79</v>
      </c>
      <c r="C630" s="183" t="s">
        <v>533</v>
      </c>
      <c r="D630" s="184" t="s">
        <v>351</v>
      </c>
      <c r="E630" s="184"/>
      <c r="F630" s="185" t="s">
        <v>261</v>
      </c>
      <c r="G630" s="184" t="s">
        <v>301</v>
      </c>
      <c r="H630" s="184" t="s">
        <v>297</v>
      </c>
      <c r="I630" s="197">
        <v>946</v>
      </c>
      <c r="J630" s="197">
        <v>977.4</v>
      </c>
      <c r="K630" s="197">
        <v>688.5</v>
      </c>
      <c r="L630" s="186">
        <v>25</v>
      </c>
      <c r="M630" s="184" t="s">
        <v>259</v>
      </c>
      <c r="N630" s="184" t="s">
        <v>263</v>
      </c>
      <c r="O630" s="187" t="s">
        <v>1336</v>
      </c>
      <c r="P630" s="173">
        <v>97383.43</v>
      </c>
      <c r="Q630" s="173">
        <v>0</v>
      </c>
      <c r="R630" s="173">
        <v>0</v>
      </c>
      <c r="S630" s="173">
        <v>0</v>
      </c>
      <c r="T630" s="173">
        <v>97383.43</v>
      </c>
      <c r="U630" s="173">
        <f t="shared" si="127"/>
        <v>102.94231501057082</v>
      </c>
      <c r="V630" s="228">
        <v>102.94231501057082</v>
      </c>
      <c r="W630" s="188">
        <v>123.53078224101479</v>
      </c>
      <c r="X630" s="188">
        <f t="shared" si="134"/>
        <v>0</v>
      </c>
      <c r="Y630" s="188">
        <f t="shared" si="133"/>
        <v>0</v>
      </c>
      <c r="Z630" s="189">
        <v>0</v>
      </c>
      <c r="AA630" s="189">
        <v>0</v>
      </c>
      <c r="AB630" s="189">
        <v>0</v>
      </c>
      <c r="AC630" s="189">
        <v>0</v>
      </c>
      <c r="AD630" s="189">
        <v>0</v>
      </c>
      <c r="AE630" s="189">
        <v>0</v>
      </c>
      <c r="AF630" s="189">
        <v>0</v>
      </c>
      <c r="AG630" s="190">
        <v>0</v>
      </c>
      <c r="AH630" s="189">
        <v>0</v>
      </c>
      <c r="AI630" s="189">
        <v>0</v>
      </c>
      <c r="AJ630" s="189">
        <v>0</v>
      </c>
      <c r="AK630" s="189">
        <v>0</v>
      </c>
      <c r="AL630" s="189">
        <v>0</v>
      </c>
      <c r="AM630" s="190">
        <v>0</v>
      </c>
      <c r="AN630" s="189">
        <v>0</v>
      </c>
      <c r="AO630" s="189">
        <v>0</v>
      </c>
      <c r="AP630" s="190">
        <v>0</v>
      </c>
      <c r="AQ630" s="189">
        <v>0</v>
      </c>
      <c r="AR630" s="182">
        <v>0</v>
      </c>
      <c r="AS630" s="182">
        <v>0</v>
      </c>
    </row>
    <row r="631" spans="1:45" s="182" customFormat="1" ht="36" customHeight="1" x14ac:dyDescent="0.25">
      <c r="A631" s="182">
        <v>1</v>
      </c>
      <c r="B631" s="221">
        <f>SUBTOTAL(103,$A$552:A631)</f>
        <v>80</v>
      </c>
      <c r="C631" s="183" t="s">
        <v>537</v>
      </c>
      <c r="D631" s="184" t="s">
        <v>299</v>
      </c>
      <c r="E631" s="184"/>
      <c r="F631" s="185" t="s">
        <v>261</v>
      </c>
      <c r="G631" s="184" t="s">
        <v>344</v>
      </c>
      <c r="H631" s="184" t="s">
        <v>296</v>
      </c>
      <c r="I631" s="197">
        <v>2023.4</v>
      </c>
      <c r="J631" s="197">
        <v>1578.1</v>
      </c>
      <c r="K631" s="197">
        <v>1536.2</v>
      </c>
      <c r="L631" s="186">
        <v>72</v>
      </c>
      <c r="M631" s="184" t="s">
        <v>259</v>
      </c>
      <c r="N631" s="184" t="s">
        <v>263</v>
      </c>
      <c r="O631" s="187" t="s">
        <v>1336</v>
      </c>
      <c r="P631" s="173">
        <v>140629.07</v>
      </c>
      <c r="Q631" s="173">
        <v>0</v>
      </c>
      <c r="R631" s="173">
        <v>0</v>
      </c>
      <c r="S631" s="173">
        <v>0</v>
      </c>
      <c r="T631" s="173">
        <v>140629.07</v>
      </c>
      <c r="U631" s="173">
        <f t="shared" si="127"/>
        <v>69.501368982900075</v>
      </c>
      <c r="V631" s="228">
        <v>69.501368982900075</v>
      </c>
      <c r="W631" s="188">
        <v>83.401640802609464</v>
      </c>
      <c r="X631" s="188">
        <f t="shared" si="134"/>
        <v>0</v>
      </c>
      <c r="Y631" s="188">
        <f t="shared" si="133"/>
        <v>0</v>
      </c>
      <c r="Z631" s="189">
        <v>0</v>
      </c>
      <c r="AA631" s="189">
        <v>0</v>
      </c>
      <c r="AB631" s="189">
        <v>0</v>
      </c>
      <c r="AC631" s="189">
        <v>0</v>
      </c>
      <c r="AD631" s="189">
        <v>0</v>
      </c>
      <c r="AE631" s="189">
        <v>0</v>
      </c>
      <c r="AF631" s="189">
        <v>0</v>
      </c>
      <c r="AG631" s="190">
        <v>0</v>
      </c>
      <c r="AH631" s="189">
        <v>0</v>
      </c>
      <c r="AI631" s="189">
        <v>0</v>
      </c>
      <c r="AJ631" s="189">
        <v>0</v>
      </c>
      <c r="AK631" s="189">
        <v>0</v>
      </c>
      <c r="AL631" s="189">
        <v>0</v>
      </c>
      <c r="AM631" s="190">
        <v>0</v>
      </c>
      <c r="AN631" s="189">
        <v>0</v>
      </c>
      <c r="AO631" s="189">
        <v>0</v>
      </c>
      <c r="AP631" s="190">
        <v>0</v>
      </c>
      <c r="AQ631" s="189">
        <v>0</v>
      </c>
      <c r="AR631" s="182">
        <v>0</v>
      </c>
      <c r="AS631" s="182">
        <v>0</v>
      </c>
    </row>
    <row r="632" spans="1:45" s="182" customFormat="1" ht="36" customHeight="1" x14ac:dyDescent="0.25">
      <c r="A632" s="182">
        <v>1</v>
      </c>
      <c r="B632" s="221">
        <f>SUBTOTAL(103,$A$552:A632)</f>
        <v>81</v>
      </c>
      <c r="C632" s="183" t="s">
        <v>2206</v>
      </c>
      <c r="D632" s="184">
        <v>1976</v>
      </c>
      <c r="E632" s="184"/>
      <c r="F632" s="185" t="s">
        <v>261</v>
      </c>
      <c r="G632" s="184">
        <v>5</v>
      </c>
      <c r="H632" s="184">
        <v>1</v>
      </c>
      <c r="I632" s="197">
        <v>579.79999999999995</v>
      </c>
      <c r="J632" s="197">
        <v>348.4</v>
      </c>
      <c r="K632" s="197">
        <v>348.4</v>
      </c>
      <c r="L632" s="186">
        <v>37</v>
      </c>
      <c r="M632" s="184" t="s">
        <v>259</v>
      </c>
      <c r="N632" s="184" t="s">
        <v>263</v>
      </c>
      <c r="O632" s="187" t="s">
        <v>1593</v>
      </c>
      <c r="P632" s="173">
        <v>86631.03</v>
      </c>
      <c r="Q632" s="173">
        <v>0</v>
      </c>
      <c r="R632" s="173">
        <v>0</v>
      </c>
      <c r="S632" s="173">
        <v>0</v>
      </c>
      <c r="T632" s="173">
        <v>86631.03</v>
      </c>
      <c r="U632" s="173">
        <f t="shared" si="127"/>
        <v>149.41536736805796</v>
      </c>
      <c r="V632" s="228">
        <v>149.41536736805796</v>
      </c>
      <c r="W632" s="188">
        <v>179.29844774060024</v>
      </c>
      <c r="X632" s="188">
        <f t="shared" si="134"/>
        <v>0</v>
      </c>
      <c r="Y632" s="188">
        <f t="shared" si="133"/>
        <v>0</v>
      </c>
      <c r="Z632" s="189">
        <v>0</v>
      </c>
      <c r="AA632" s="189">
        <v>0</v>
      </c>
      <c r="AB632" s="189">
        <v>0</v>
      </c>
      <c r="AC632" s="189">
        <v>0</v>
      </c>
      <c r="AD632" s="189">
        <v>0</v>
      </c>
      <c r="AE632" s="189">
        <v>0</v>
      </c>
      <c r="AF632" s="189">
        <v>0</v>
      </c>
      <c r="AG632" s="190">
        <v>0</v>
      </c>
      <c r="AH632" s="189">
        <v>0</v>
      </c>
      <c r="AI632" s="189">
        <v>0</v>
      </c>
      <c r="AJ632" s="189">
        <v>0</v>
      </c>
      <c r="AK632" s="189">
        <v>0</v>
      </c>
      <c r="AL632" s="189">
        <v>0</v>
      </c>
      <c r="AM632" s="190">
        <v>0</v>
      </c>
      <c r="AN632" s="189">
        <v>0</v>
      </c>
      <c r="AO632" s="189">
        <v>0</v>
      </c>
      <c r="AP632" s="190">
        <v>0</v>
      </c>
      <c r="AQ632" s="189">
        <v>0</v>
      </c>
      <c r="AR632" s="182">
        <v>0</v>
      </c>
      <c r="AS632" s="182">
        <v>0</v>
      </c>
    </row>
    <row r="633" spans="1:45" s="182" customFormat="1" ht="36" customHeight="1" x14ac:dyDescent="0.25">
      <c r="A633" s="182">
        <v>1</v>
      </c>
      <c r="B633" s="221">
        <f>SUBTOTAL(103,$A$552:A633)</f>
        <v>82</v>
      </c>
      <c r="C633" s="183" t="s">
        <v>2208</v>
      </c>
      <c r="D633" s="184">
        <v>1956</v>
      </c>
      <c r="E633" s="184"/>
      <c r="F633" s="185" t="s">
        <v>261</v>
      </c>
      <c r="G633" s="184">
        <v>3</v>
      </c>
      <c r="H633" s="184">
        <v>1</v>
      </c>
      <c r="I633" s="197">
        <v>1526.8</v>
      </c>
      <c r="J633" s="197">
        <v>781.9</v>
      </c>
      <c r="K633" s="197">
        <v>629.4</v>
      </c>
      <c r="L633" s="186">
        <v>107</v>
      </c>
      <c r="M633" s="184" t="s">
        <v>259</v>
      </c>
      <c r="N633" s="184" t="s">
        <v>263</v>
      </c>
      <c r="O633" s="187" t="s">
        <v>1336</v>
      </c>
      <c r="P633" s="173">
        <v>123432.27</v>
      </c>
      <c r="Q633" s="173">
        <v>0</v>
      </c>
      <c r="R633" s="173">
        <v>0</v>
      </c>
      <c r="S633" s="173">
        <v>0</v>
      </c>
      <c r="T633" s="173">
        <v>123432.27</v>
      </c>
      <c r="U633" s="173">
        <f t="shared" si="127"/>
        <v>80.843771286350545</v>
      </c>
      <c r="V633" s="228">
        <v>80.843771286350545</v>
      </c>
      <c r="W633" s="188">
        <v>97.01252292376212</v>
      </c>
      <c r="X633" s="188">
        <f t="shared" si="134"/>
        <v>0</v>
      </c>
      <c r="Y633" s="188">
        <f t="shared" si="133"/>
        <v>0</v>
      </c>
      <c r="Z633" s="189">
        <v>0</v>
      </c>
      <c r="AA633" s="189">
        <v>0</v>
      </c>
      <c r="AB633" s="189">
        <v>0</v>
      </c>
      <c r="AC633" s="189">
        <v>0</v>
      </c>
      <c r="AD633" s="189">
        <v>0</v>
      </c>
      <c r="AE633" s="189">
        <v>0</v>
      </c>
      <c r="AF633" s="189">
        <v>0</v>
      </c>
      <c r="AG633" s="190">
        <v>0</v>
      </c>
      <c r="AH633" s="189">
        <v>0</v>
      </c>
      <c r="AI633" s="189">
        <v>0</v>
      </c>
      <c r="AJ633" s="189">
        <v>0</v>
      </c>
      <c r="AK633" s="189">
        <v>0</v>
      </c>
      <c r="AL633" s="189">
        <v>0</v>
      </c>
      <c r="AM633" s="190">
        <v>0</v>
      </c>
      <c r="AN633" s="189">
        <v>0</v>
      </c>
      <c r="AO633" s="189">
        <v>0</v>
      </c>
      <c r="AP633" s="190">
        <v>0</v>
      </c>
      <c r="AQ633" s="189">
        <v>0</v>
      </c>
      <c r="AR633" s="182">
        <v>0</v>
      </c>
      <c r="AS633" s="182">
        <v>0</v>
      </c>
    </row>
    <row r="634" spans="1:45" s="182" customFormat="1" ht="36" customHeight="1" x14ac:dyDescent="0.25">
      <c r="A634" s="182">
        <v>1</v>
      </c>
      <c r="B634" s="221">
        <f>SUBTOTAL(103,$A$552:A634)</f>
        <v>83</v>
      </c>
      <c r="C634" s="183" t="s">
        <v>2209</v>
      </c>
      <c r="D634" s="184">
        <v>1958</v>
      </c>
      <c r="E634" s="184"/>
      <c r="F634" s="185" t="s">
        <v>261</v>
      </c>
      <c r="G634" s="184">
        <v>3</v>
      </c>
      <c r="H634" s="184">
        <v>3</v>
      </c>
      <c r="I634" s="197">
        <v>1457.8</v>
      </c>
      <c r="J634" s="197">
        <v>1370.6</v>
      </c>
      <c r="K634" s="197">
        <v>1307.8</v>
      </c>
      <c r="L634" s="186">
        <v>67</v>
      </c>
      <c r="M634" s="184" t="s">
        <v>259</v>
      </c>
      <c r="N634" s="184" t="s">
        <v>263</v>
      </c>
      <c r="O634" s="187" t="s">
        <v>1336</v>
      </c>
      <c r="P634" s="173">
        <v>148136.14000000001</v>
      </c>
      <c r="Q634" s="173">
        <v>0</v>
      </c>
      <c r="R634" s="173">
        <v>0</v>
      </c>
      <c r="S634" s="173">
        <v>0</v>
      </c>
      <c r="T634" s="173">
        <v>148136.14000000001</v>
      </c>
      <c r="U634" s="173">
        <f t="shared" si="127"/>
        <v>101.61622993551929</v>
      </c>
      <c r="V634" s="228">
        <v>101.61622993551929</v>
      </c>
      <c r="W634" s="188">
        <v>121.93947729455344</v>
      </c>
      <c r="X634" s="188">
        <f t="shared" si="134"/>
        <v>0</v>
      </c>
      <c r="Y634" s="188">
        <f t="shared" si="133"/>
        <v>0</v>
      </c>
      <c r="Z634" s="189">
        <v>0</v>
      </c>
      <c r="AA634" s="189">
        <v>0</v>
      </c>
      <c r="AB634" s="189">
        <v>0</v>
      </c>
      <c r="AC634" s="189">
        <v>0</v>
      </c>
      <c r="AD634" s="189">
        <v>0</v>
      </c>
      <c r="AE634" s="189">
        <v>0</v>
      </c>
      <c r="AF634" s="189">
        <v>0</v>
      </c>
      <c r="AG634" s="190">
        <v>0</v>
      </c>
      <c r="AH634" s="189">
        <v>0</v>
      </c>
      <c r="AI634" s="189">
        <v>0</v>
      </c>
      <c r="AJ634" s="189">
        <v>0</v>
      </c>
      <c r="AK634" s="189">
        <v>0</v>
      </c>
      <c r="AL634" s="189">
        <v>0</v>
      </c>
      <c r="AM634" s="190">
        <v>0</v>
      </c>
      <c r="AN634" s="189">
        <v>0</v>
      </c>
      <c r="AO634" s="189">
        <v>0</v>
      </c>
      <c r="AP634" s="190">
        <v>0</v>
      </c>
      <c r="AQ634" s="189">
        <v>0</v>
      </c>
      <c r="AR634" s="182">
        <v>0</v>
      </c>
      <c r="AS634" s="182">
        <v>0</v>
      </c>
    </row>
    <row r="635" spans="1:45" s="182" customFormat="1" ht="36" customHeight="1" x14ac:dyDescent="0.25">
      <c r="A635" s="182">
        <v>1</v>
      </c>
      <c r="B635" s="221">
        <f>SUBTOTAL(103,$A$552:A635)</f>
        <v>84</v>
      </c>
      <c r="C635" s="183" t="s">
        <v>2210</v>
      </c>
      <c r="D635" s="184">
        <v>1959</v>
      </c>
      <c r="E635" s="184"/>
      <c r="F635" s="185" t="s">
        <v>261</v>
      </c>
      <c r="G635" s="184">
        <v>3</v>
      </c>
      <c r="H635" s="184">
        <v>3</v>
      </c>
      <c r="I635" s="197">
        <v>1142.4000000000001</v>
      </c>
      <c r="J635" s="197">
        <v>950.3</v>
      </c>
      <c r="K635" s="197">
        <v>950.3</v>
      </c>
      <c r="L635" s="186">
        <v>45</v>
      </c>
      <c r="M635" s="184" t="s">
        <v>259</v>
      </c>
      <c r="N635" s="184" t="s">
        <v>263</v>
      </c>
      <c r="O635" s="187" t="s">
        <v>1037</v>
      </c>
      <c r="P635" s="173">
        <v>116342.96</v>
      </c>
      <c r="Q635" s="173">
        <v>0</v>
      </c>
      <c r="R635" s="173">
        <v>0</v>
      </c>
      <c r="S635" s="173">
        <v>0</v>
      </c>
      <c r="T635" s="173">
        <v>116342.96</v>
      </c>
      <c r="U635" s="173">
        <f t="shared" si="127"/>
        <v>101.84082633053221</v>
      </c>
      <c r="V635" s="228">
        <v>101.84082633053221</v>
      </c>
      <c r="W635" s="188">
        <v>122.20898984593836</v>
      </c>
      <c r="X635" s="188">
        <f t="shared" si="134"/>
        <v>0</v>
      </c>
      <c r="Y635" s="188">
        <f t="shared" si="133"/>
        <v>0</v>
      </c>
      <c r="Z635" s="189">
        <v>0</v>
      </c>
      <c r="AA635" s="189">
        <v>0</v>
      </c>
      <c r="AB635" s="189">
        <v>0</v>
      </c>
      <c r="AC635" s="189">
        <v>0</v>
      </c>
      <c r="AD635" s="189">
        <v>0</v>
      </c>
      <c r="AE635" s="189">
        <v>0</v>
      </c>
      <c r="AF635" s="189">
        <v>0</v>
      </c>
      <c r="AG635" s="190">
        <v>0</v>
      </c>
      <c r="AH635" s="189">
        <v>0</v>
      </c>
      <c r="AI635" s="189">
        <v>0</v>
      </c>
      <c r="AJ635" s="189">
        <v>0</v>
      </c>
      <c r="AK635" s="189">
        <v>0</v>
      </c>
      <c r="AL635" s="189">
        <v>0</v>
      </c>
      <c r="AM635" s="190">
        <v>0</v>
      </c>
      <c r="AN635" s="189">
        <v>0</v>
      </c>
      <c r="AO635" s="189">
        <v>0</v>
      </c>
      <c r="AP635" s="190">
        <v>0</v>
      </c>
      <c r="AQ635" s="189">
        <v>0</v>
      </c>
      <c r="AR635" s="182">
        <v>0</v>
      </c>
      <c r="AS635" s="182">
        <v>0</v>
      </c>
    </row>
    <row r="636" spans="1:45" s="182" customFormat="1" ht="36" customHeight="1" x14ac:dyDescent="0.25">
      <c r="A636" s="182">
        <v>1</v>
      </c>
      <c r="B636" s="221">
        <f>SUBTOTAL(103,$A$552:A636)</f>
        <v>85</v>
      </c>
      <c r="C636" s="183" t="s">
        <v>567</v>
      </c>
      <c r="D636" s="184">
        <v>1962</v>
      </c>
      <c r="E636" s="184"/>
      <c r="F636" s="185" t="s">
        <v>261</v>
      </c>
      <c r="G636" s="184">
        <v>5</v>
      </c>
      <c r="H636" s="184" t="s">
        <v>301</v>
      </c>
      <c r="I636" s="197">
        <v>4073.9</v>
      </c>
      <c r="J636" s="197">
        <v>3163.1</v>
      </c>
      <c r="K636" s="197">
        <v>2004.3</v>
      </c>
      <c r="L636" s="186">
        <v>146</v>
      </c>
      <c r="M636" s="184" t="s">
        <v>259</v>
      </c>
      <c r="N636" s="184" t="s">
        <v>263</v>
      </c>
      <c r="O636" s="187" t="s">
        <v>1051</v>
      </c>
      <c r="P636" s="173">
        <v>79681.850000000006</v>
      </c>
      <c r="Q636" s="173">
        <v>0</v>
      </c>
      <c r="R636" s="173">
        <v>0</v>
      </c>
      <c r="S636" s="173">
        <v>0</v>
      </c>
      <c r="T636" s="173">
        <v>79681.850000000006</v>
      </c>
      <c r="U636" s="173">
        <f t="shared" si="127"/>
        <v>19.559107980068241</v>
      </c>
      <c r="V636" s="173">
        <v>19.559107980068241</v>
      </c>
      <c r="W636" s="188">
        <v>19.559107980068241</v>
      </c>
      <c r="X636" s="188">
        <f t="shared" si="134"/>
        <v>0</v>
      </c>
      <c r="Y636" s="188">
        <f t="shared" si="133"/>
        <v>0</v>
      </c>
      <c r="Z636" s="189">
        <v>0</v>
      </c>
      <c r="AA636" s="189">
        <v>0</v>
      </c>
      <c r="AB636" s="189">
        <v>0</v>
      </c>
      <c r="AC636" s="189">
        <v>0</v>
      </c>
      <c r="AD636" s="189">
        <v>0</v>
      </c>
      <c r="AE636" s="189">
        <v>0</v>
      </c>
      <c r="AF636" s="189">
        <v>0</v>
      </c>
      <c r="AG636" s="190">
        <v>0</v>
      </c>
      <c r="AH636" s="189">
        <v>0</v>
      </c>
      <c r="AI636" s="189">
        <v>0</v>
      </c>
      <c r="AJ636" s="189">
        <v>0</v>
      </c>
      <c r="AK636" s="189">
        <v>0</v>
      </c>
      <c r="AL636" s="189">
        <v>0</v>
      </c>
      <c r="AM636" s="190">
        <v>0</v>
      </c>
      <c r="AN636" s="189">
        <v>0</v>
      </c>
      <c r="AO636" s="189">
        <v>0</v>
      </c>
      <c r="AP636" s="190">
        <v>0</v>
      </c>
      <c r="AQ636" s="189">
        <v>0</v>
      </c>
      <c r="AR636" s="182">
        <v>0</v>
      </c>
      <c r="AS636" s="182">
        <v>0</v>
      </c>
    </row>
    <row r="637" spans="1:45" s="182" customFormat="1" ht="36" customHeight="1" x14ac:dyDescent="0.25">
      <c r="A637" s="182">
        <v>1</v>
      </c>
      <c r="B637" s="221">
        <f>SUBTOTAL(103,$A$552:A637)</f>
        <v>86</v>
      </c>
      <c r="C637" s="183" t="s">
        <v>1579</v>
      </c>
      <c r="D637" s="184">
        <v>1962</v>
      </c>
      <c r="E637" s="184"/>
      <c r="F637" s="185" t="s">
        <v>261</v>
      </c>
      <c r="G637" s="184">
        <v>4</v>
      </c>
      <c r="H637" s="184" t="s">
        <v>305</v>
      </c>
      <c r="I637" s="197">
        <v>2843.6</v>
      </c>
      <c r="J637" s="197">
        <v>2001.7</v>
      </c>
      <c r="K637" s="197">
        <v>1691.5</v>
      </c>
      <c r="L637" s="186">
        <v>91</v>
      </c>
      <c r="M637" s="184" t="s">
        <v>259</v>
      </c>
      <c r="N637" s="184" t="s">
        <v>263</v>
      </c>
      <c r="O637" s="187" t="s">
        <v>1051</v>
      </c>
      <c r="P637" s="173">
        <v>59634.07</v>
      </c>
      <c r="Q637" s="173">
        <v>0</v>
      </c>
      <c r="R637" s="173">
        <v>0</v>
      </c>
      <c r="S637" s="173">
        <v>0</v>
      </c>
      <c r="T637" s="173">
        <v>59634.07</v>
      </c>
      <c r="U637" s="173">
        <f t="shared" si="127"/>
        <v>20.9713285975524</v>
      </c>
      <c r="V637" s="173">
        <v>20.9713285975524</v>
      </c>
      <c r="W637" s="188">
        <v>3010.3947109298074</v>
      </c>
      <c r="X637" s="188">
        <f t="shared" si="134"/>
        <v>0</v>
      </c>
      <c r="Y637" s="188">
        <f t="shared" si="133"/>
        <v>0</v>
      </c>
      <c r="Z637" s="189">
        <v>0</v>
      </c>
      <c r="AA637" s="189">
        <v>0</v>
      </c>
      <c r="AB637" s="189">
        <v>0</v>
      </c>
      <c r="AC637" s="189">
        <v>0</v>
      </c>
      <c r="AD637" s="189">
        <v>0</v>
      </c>
      <c r="AE637" s="189">
        <v>0</v>
      </c>
      <c r="AF637" s="189">
        <v>0</v>
      </c>
      <c r="AG637" s="190">
        <v>0</v>
      </c>
      <c r="AH637" s="189">
        <v>0</v>
      </c>
      <c r="AI637" s="190">
        <v>0</v>
      </c>
      <c r="AJ637" s="189">
        <v>0</v>
      </c>
      <c r="AK637" s="189">
        <v>0</v>
      </c>
      <c r="AL637" s="189">
        <v>0</v>
      </c>
      <c r="AM637" s="190">
        <v>0</v>
      </c>
      <c r="AN637" s="189">
        <v>0</v>
      </c>
      <c r="AO637" s="189">
        <v>0</v>
      </c>
      <c r="AP637" s="190">
        <v>0</v>
      </c>
      <c r="AQ637" s="189">
        <v>0</v>
      </c>
      <c r="AR637" s="182">
        <v>0</v>
      </c>
      <c r="AS637" s="182">
        <v>0</v>
      </c>
    </row>
    <row r="638" spans="1:45" s="182" customFormat="1" ht="36" customHeight="1" x14ac:dyDescent="0.25">
      <c r="A638" s="182">
        <v>1</v>
      </c>
      <c r="B638" s="221">
        <f>SUBTOTAL(103,$A$552:A638)</f>
        <v>87</v>
      </c>
      <c r="C638" s="183" t="s">
        <v>511</v>
      </c>
      <c r="D638" s="184">
        <v>1996</v>
      </c>
      <c r="E638" s="184"/>
      <c r="F638" s="185" t="s">
        <v>311</v>
      </c>
      <c r="G638" s="184" t="s">
        <v>350</v>
      </c>
      <c r="H638" s="184" t="s">
        <v>301</v>
      </c>
      <c r="I638" s="197">
        <v>8787.9</v>
      </c>
      <c r="J638" s="197">
        <v>6287.1</v>
      </c>
      <c r="K638" s="197">
        <v>5664.6</v>
      </c>
      <c r="L638" s="186" t="s">
        <v>2624</v>
      </c>
      <c r="M638" s="184" t="s">
        <v>259</v>
      </c>
      <c r="N638" s="184" t="s">
        <v>263</v>
      </c>
      <c r="O638" s="187" t="s">
        <v>2625</v>
      </c>
      <c r="P638" s="173">
        <v>4530572.8199999994</v>
      </c>
      <c r="Q638" s="173">
        <v>0</v>
      </c>
      <c r="R638" s="173">
        <v>2130400</v>
      </c>
      <c r="S638" s="173">
        <v>0</v>
      </c>
      <c r="T638" s="173">
        <v>2400172.8199999994</v>
      </c>
      <c r="U638" s="173">
        <f t="shared" si="127"/>
        <v>515.5466971631447</v>
      </c>
      <c r="V638" s="173">
        <v>559.36002913096422</v>
      </c>
      <c r="W638" s="188">
        <v>559.36002913096422</v>
      </c>
      <c r="X638" s="188">
        <f t="shared" si="134"/>
        <v>559.36002913096422</v>
      </c>
      <c r="Y638" s="188">
        <f t="shared" si="133"/>
        <v>43.813331967819522</v>
      </c>
      <c r="Z638" s="189">
        <v>0</v>
      </c>
      <c r="AA638" s="189">
        <v>0</v>
      </c>
      <c r="AB638" s="189">
        <v>0</v>
      </c>
      <c r="AC638" s="189">
        <v>0</v>
      </c>
      <c r="AD638" s="189">
        <v>0</v>
      </c>
      <c r="AE638" s="189">
        <v>0</v>
      </c>
      <c r="AF638" s="189">
        <v>2</v>
      </c>
      <c r="AG638" s="190">
        <f>2457800*AF638/I638</f>
        <v>559.36002913096422</v>
      </c>
      <c r="AH638" s="189">
        <v>0</v>
      </c>
      <c r="AI638" s="189">
        <v>0</v>
      </c>
      <c r="AJ638" s="189">
        <v>0</v>
      </c>
      <c r="AK638" s="189">
        <v>0</v>
      </c>
      <c r="AL638" s="189">
        <v>0</v>
      </c>
      <c r="AM638" s="190">
        <v>0</v>
      </c>
      <c r="AN638" s="189">
        <v>0</v>
      </c>
      <c r="AO638" s="189">
        <v>0</v>
      </c>
      <c r="AP638" s="190">
        <v>0</v>
      </c>
      <c r="AQ638" s="189">
        <v>0</v>
      </c>
      <c r="AR638" s="182">
        <v>0</v>
      </c>
      <c r="AS638" s="182">
        <v>0</v>
      </c>
    </row>
    <row r="639" spans="1:45" s="182" customFormat="1" ht="36" customHeight="1" x14ac:dyDescent="0.25">
      <c r="A639" s="182">
        <v>1</v>
      </c>
      <c r="B639" s="221">
        <f>SUBTOTAL(103,$A$552:A639)</f>
        <v>88</v>
      </c>
      <c r="C639" s="183" t="s">
        <v>1581</v>
      </c>
      <c r="D639" s="184">
        <v>1970</v>
      </c>
      <c r="E639" s="184"/>
      <c r="F639" s="185" t="s">
        <v>261</v>
      </c>
      <c r="G639" s="184">
        <v>5</v>
      </c>
      <c r="H639" s="184" t="s">
        <v>362</v>
      </c>
      <c r="I639" s="197">
        <v>5849.4</v>
      </c>
      <c r="J639" s="197">
        <v>4434.8999999999996</v>
      </c>
      <c r="K639" s="197">
        <v>4190</v>
      </c>
      <c r="L639" s="186">
        <v>242</v>
      </c>
      <c r="M639" s="184" t="s">
        <v>259</v>
      </c>
      <c r="N639" s="184" t="s">
        <v>263</v>
      </c>
      <c r="O639" s="187" t="s">
        <v>1051</v>
      </c>
      <c r="P639" s="173">
        <v>103219.31</v>
      </c>
      <c r="Q639" s="173">
        <v>0</v>
      </c>
      <c r="R639" s="173">
        <v>0</v>
      </c>
      <c r="S639" s="173">
        <v>0</v>
      </c>
      <c r="T639" s="173">
        <v>103219.31</v>
      </c>
      <c r="U639" s="173">
        <f t="shared" si="127"/>
        <v>17.646136355865561</v>
      </c>
      <c r="V639" s="173">
        <v>17.649999999999999</v>
      </c>
      <c r="W639" s="188"/>
      <c r="X639" s="188"/>
      <c r="Y639" s="188"/>
      <c r="Z639" s="189"/>
      <c r="AA639" s="189"/>
      <c r="AB639" s="189"/>
      <c r="AC639" s="189"/>
      <c r="AD639" s="189"/>
      <c r="AE639" s="189"/>
      <c r="AF639" s="189"/>
      <c r="AG639" s="190"/>
      <c r="AH639" s="189"/>
      <c r="AI639" s="189"/>
      <c r="AJ639" s="189"/>
      <c r="AK639" s="189"/>
      <c r="AL639" s="189"/>
      <c r="AM639" s="190"/>
      <c r="AN639" s="189"/>
      <c r="AO639" s="189"/>
      <c r="AP639" s="190"/>
      <c r="AQ639" s="189"/>
    </row>
    <row r="640" spans="1:45" s="182" customFormat="1" ht="36" customHeight="1" x14ac:dyDescent="0.25">
      <c r="B640" s="183" t="s">
        <v>723</v>
      </c>
      <c r="C640" s="222"/>
      <c r="D640" s="184" t="s">
        <v>857</v>
      </c>
      <c r="E640" s="184" t="s">
        <v>857</v>
      </c>
      <c r="F640" s="184" t="s">
        <v>857</v>
      </c>
      <c r="G640" s="184" t="s">
        <v>857</v>
      </c>
      <c r="H640" s="184" t="s">
        <v>857</v>
      </c>
      <c r="I640" s="197">
        <f>SUM(I641:I666)</f>
        <v>39765.410000000003</v>
      </c>
      <c r="J640" s="197">
        <f>SUM(J641:J666)</f>
        <v>37256.199999999997</v>
      </c>
      <c r="K640" s="197">
        <f>SUM(K641:K666)</f>
        <v>35440.700000000004</v>
      </c>
      <c r="L640" s="219">
        <f>SUM(L641:L666)</f>
        <v>1664</v>
      </c>
      <c r="M640" s="184" t="s">
        <v>857</v>
      </c>
      <c r="N640" s="184" t="s">
        <v>857</v>
      </c>
      <c r="O640" s="187" t="s">
        <v>857</v>
      </c>
      <c r="P640" s="197">
        <v>58706347.549999997</v>
      </c>
      <c r="Q640" s="197">
        <v>0</v>
      </c>
      <c r="R640" s="197">
        <v>0</v>
      </c>
      <c r="S640" s="197">
        <v>0</v>
      </c>
      <c r="T640" s="197">
        <v>58706347.549999997</v>
      </c>
      <c r="U640" s="173">
        <f t="shared" ref="U640:U659" si="135">P640/I640</f>
        <v>1476.3169183971695</v>
      </c>
      <c r="V640" s="173">
        <f>MAX(V641:V666)</f>
        <v>9690.842742343033</v>
      </c>
      <c r="X640" s="227"/>
      <c r="Z640" s="189">
        <v>160322</v>
      </c>
      <c r="AA640" s="189">
        <v>0</v>
      </c>
      <c r="AB640" s="189">
        <v>4427624</v>
      </c>
      <c r="AC640" s="189">
        <v>525966</v>
      </c>
      <c r="AD640" s="189">
        <v>2012492.6</v>
      </c>
      <c r="AE640" s="189">
        <v>0</v>
      </c>
      <c r="AF640" s="189">
        <v>0</v>
      </c>
      <c r="AG640" s="189">
        <v>0</v>
      </c>
      <c r="AH640" s="189">
        <v>9012.7999999999993</v>
      </c>
      <c r="AI640" s="189">
        <v>39360045.700000003</v>
      </c>
      <c r="AJ640" s="189">
        <v>0</v>
      </c>
      <c r="AK640" s="189">
        <v>0</v>
      </c>
      <c r="AL640" s="189">
        <v>3482.99</v>
      </c>
      <c r="AM640" s="189">
        <v>10663065.52</v>
      </c>
      <c r="AN640" s="189">
        <v>0</v>
      </c>
      <c r="AO640" s="189">
        <v>0</v>
      </c>
      <c r="AP640" s="189">
        <v>0</v>
      </c>
      <c r="AQ640" s="189">
        <v>0</v>
      </c>
      <c r="AR640" s="182">
        <v>0</v>
      </c>
      <c r="AS640" s="182">
        <v>0</v>
      </c>
    </row>
    <row r="641" spans="1:45" s="182" customFormat="1" ht="36" customHeight="1" x14ac:dyDescent="0.25">
      <c r="A641" s="182">
        <v>1</v>
      </c>
      <c r="B641" s="221">
        <f>SUBTOTAL(103,$A$552:A641)</f>
        <v>89</v>
      </c>
      <c r="C641" s="183" t="s">
        <v>440</v>
      </c>
      <c r="D641" s="184">
        <v>1960</v>
      </c>
      <c r="E641" s="184"/>
      <c r="F641" s="185" t="s">
        <v>261</v>
      </c>
      <c r="G641" s="184">
        <v>2</v>
      </c>
      <c r="H641" s="184" t="s">
        <v>296</v>
      </c>
      <c r="I641" s="197">
        <v>634.6</v>
      </c>
      <c r="J641" s="197">
        <v>634.6</v>
      </c>
      <c r="K641" s="197">
        <v>634.6</v>
      </c>
      <c r="L641" s="186">
        <v>26</v>
      </c>
      <c r="M641" s="184" t="s">
        <v>259</v>
      </c>
      <c r="N641" s="184" t="s">
        <v>260</v>
      </c>
      <c r="O641" s="187" t="s">
        <v>262</v>
      </c>
      <c r="P641" s="173">
        <v>3153465.39</v>
      </c>
      <c r="Q641" s="173">
        <v>0</v>
      </c>
      <c r="R641" s="173">
        <v>0</v>
      </c>
      <c r="S641" s="173">
        <v>0</v>
      </c>
      <c r="T641" s="173">
        <v>3153465.39</v>
      </c>
      <c r="U641" s="173">
        <f t="shared" si="135"/>
        <v>4969.2174440592498</v>
      </c>
      <c r="V641" s="173">
        <v>8877.1339275133942</v>
      </c>
      <c r="W641" s="188">
        <v>8877.1339275133942</v>
      </c>
      <c r="X641" s="188">
        <f t="shared" ref="X641:X666" si="136">Z641+AA641+AB641+AC641+AD641+AG641+AI641+AK641+AM641+AO641+AP641+AQ641+AR641+AS641</f>
        <v>8877.1339275133942</v>
      </c>
      <c r="Y641" s="188">
        <f t="shared" ref="Y641:Y666" si="137">V641-U641</f>
        <v>3907.9164834541443</v>
      </c>
      <c r="Z641" s="189">
        <v>0</v>
      </c>
      <c r="AA641" s="189">
        <v>0</v>
      </c>
      <c r="AB641" s="189">
        <v>0</v>
      </c>
      <c r="AC641" s="189">
        <v>0</v>
      </c>
      <c r="AD641" s="189">
        <v>0</v>
      </c>
      <c r="AE641" s="189">
        <v>0</v>
      </c>
      <c r="AF641" s="189">
        <v>0</v>
      </c>
      <c r="AG641" s="190">
        <v>0</v>
      </c>
      <c r="AH641" s="189">
        <v>631.76</v>
      </c>
      <c r="AI641" s="190">
        <f>8917.04*AH641/I641</f>
        <v>8877.1339275133942</v>
      </c>
      <c r="AJ641" s="189">
        <v>0</v>
      </c>
      <c r="AK641" s="189">
        <v>0</v>
      </c>
      <c r="AL641" s="189">
        <v>0</v>
      </c>
      <c r="AM641" s="190">
        <v>0</v>
      </c>
      <c r="AN641" s="189">
        <v>0</v>
      </c>
      <c r="AO641" s="189">
        <v>0</v>
      </c>
      <c r="AP641" s="190">
        <v>0</v>
      </c>
      <c r="AQ641" s="189">
        <v>0</v>
      </c>
      <c r="AR641" s="182">
        <v>0</v>
      </c>
      <c r="AS641" s="182">
        <v>0</v>
      </c>
    </row>
    <row r="642" spans="1:45" s="182" customFormat="1" ht="61.5" x14ac:dyDescent="0.25">
      <c r="A642" s="182">
        <v>1</v>
      </c>
      <c r="B642" s="221">
        <f>SUBTOTAL(103,$A$552:A642)</f>
        <v>90</v>
      </c>
      <c r="C642" s="183" t="s">
        <v>441</v>
      </c>
      <c r="D642" s="184">
        <v>1952</v>
      </c>
      <c r="E642" s="184">
        <v>2008</v>
      </c>
      <c r="F642" s="185" t="s">
        <v>261</v>
      </c>
      <c r="G642" s="184">
        <v>2</v>
      </c>
      <c r="H642" s="184" t="s">
        <v>297</v>
      </c>
      <c r="I642" s="197">
        <v>427.8</v>
      </c>
      <c r="J642" s="197">
        <v>392.1</v>
      </c>
      <c r="K642" s="197">
        <v>392.1</v>
      </c>
      <c r="L642" s="186">
        <v>21</v>
      </c>
      <c r="M642" s="184" t="s">
        <v>259</v>
      </c>
      <c r="N642" s="184" t="s">
        <v>263</v>
      </c>
      <c r="O642" s="187" t="s">
        <v>333</v>
      </c>
      <c r="P642" s="173">
        <v>2143017.0299999998</v>
      </c>
      <c r="Q642" s="173">
        <v>0</v>
      </c>
      <c r="R642" s="173">
        <v>0</v>
      </c>
      <c r="S642" s="173">
        <v>0</v>
      </c>
      <c r="T642" s="173">
        <v>2143017.0299999998</v>
      </c>
      <c r="U642" s="173">
        <f t="shared" si="135"/>
        <v>5009.3899719495084</v>
      </c>
      <c r="V642" s="173">
        <v>6952.6226273959792</v>
      </c>
      <c r="W642" s="188">
        <v>6952.6226273959792</v>
      </c>
      <c r="X642" s="188">
        <f t="shared" si="136"/>
        <v>6952.6226273959792</v>
      </c>
      <c r="Y642" s="188">
        <f t="shared" si="137"/>
        <v>1943.2326554464707</v>
      </c>
      <c r="Z642" s="189">
        <v>0</v>
      </c>
      <c r="AA642" s="189">
        <v>0</v>
      </c>
      <c r="AB642" s="189">
        <v>0</v>
      </c>
      <c r="AC642" s="189">
        <v>0</v>
      </c>
      <c r="AD642" s="189">
        <v>0</v>
      </c>
      <c r="AE642" s="189">
        <v>0</v>
      </c>
      <c r="AF642" s="189">
        <v>0</v>
      </c>
      <c r="AG642" s="190">
        <v>0</v>
      </c>
      <c r="AH642" s="189">
        <v>0</v>
      </c>
      <c r="AI642" s="189">
        <v>0</v>
      </c>
      <c r="AJ642" s="189">
        <v>0</v>
      </c>
      <c r="AK642" s="189">
        <v>0</v>
      </c>
      <c r="AL642" s="189">
        <v>422</v>
      </c>
      <c r="AM642" s="190">
        <f>7048.18*AL642/I642</f>
        <v>6952.6226273959792</v>
      </c>
      <c r="AN642" s="189">
        <v>0</v>
      </c>
      <c r="AO642" s="189">
        <v>0</v>
      </c>
      <c r="AP642" s="190">
        <v>0</v>
      </c>
      <c r="AQ642" s="189">
        <v>0</v>
      </c>
      <c r="AR642" s="182">
        <v>0</v>
      </c>
      <c r="AS642" s="182">
        <v>0</v>
      </c>
    </row>
    <row r="643" spans="1:45" s="182" customFormat="1" ht="36" customHeight="1" x14ac:dyDescent="0.25">
      <c r="A643" s="182">
        <v>1</v>
      </c>
      <c r="B643" s="221">
        <f>SUBTOTAL(103,$A$552:A643)</f>
        <v>91</v>
      </c>
      <c r="C643" s="183" t="s">
        <v>442</v>
      </c>
      <c r="D643" s="184">
        <v>1963</v>
      </c>
      <c r="E643" s="184"/>
      <c r="F643" s="185" t="s">
        <v>261</v>
      </c>
      <c r="G643" s="184">
        <v>4</v>
      </c>
      <c r="H643" s="184" t="s">
        <v>305</v>
      </c>
      <c r="I643" s="197">
        <v>2171.1999999999998</v>
      </c>
      <c r="J643" s="197">
        <v>2025.5</v>
      </c>
      <c r="K643" s="197">
        <v>2025.5</v>
      </c>
      <c r="L643" s="186">
        <v>84</v>
      </c>
      <c r="M643" s="184" t="s">
        <v>259</v>
      </c>
      <c r="N643" s="184" t="s">
        <v>260</v>
      </c>
      <c r="O643" s="187" t="s">
        <v>262</v>
      </c>
      <c r="P643" s="173">
        <v>105815.67999999999</v>
      </c>
      <c r="Q643" s="173">
        <v>0</v>
      </c>
      <c r="R643" s="173">
        <v>0</v>
      </c>
      <c r="S643" s="173">
        <v>0</v>
      </c>
      <c r="T643" s="173">
        <v>105815.67999999999</v>
      </c>
      <c r="U643" s="173">
        <f t="shared" si="135"/>
        <v>48.736035372144435</v>
      </c>
      <c r="V643" s="228">
        <v>48.736035372144435</v>
      </c>
      <c r="W643" s="188">
        <v>48.736035372144435</v>
      </c>
      <c r="X643" s="188">
        <f t="shared" si="136"/>
        <v>0</v>
      </c>
      <c r="Y643" s="188">
        <f t="shared" si="137"/>
        <v>0</v>
      </c>
      <c r="Z643" s="189">
        <v>0</v>
      </c>
      <c r="AA643" s="189">
        <v>0</v>
      </c>
      <c r="AB643" s="189">
        <v>0</v>
      </c>
      <c r="AC643" s="189">
        <v>0</v>
      </c>
      <c r="AD643" s="189">
        <v>0</v>
      </c>
      <c r="AE643" s="189">
        <v>0</v>
      </c>
      <c r="AF643" s="189">
        <v>0</v>
      </c>
      <c r="AG643" s="190">
        <v>0</v>
      </c>
      <c r="AH643" s="189">
        <v>0</v>
      </c>
      <c r="AI643" s="189">
        <v>0</v>
      </c>
      <c r="AJ643" s="189">
        <v>0</v>
      </c>
      <c r="AK643" s="189">
        <v>0</v>
      </c>
      <c r="AL643" s="189">
        <v>0</v>
      </c>
      <c r="AM643" s="190">
        <v>0</v>
      </c>
      <c r="AN643" s="189">
        <v>0</v>
      </c>
      <c r="AO643" s="189">
        <v>0</v>
      </c>
      <c r="AP643" s="190">
        <v>0</v>
      </c>
      <c r="AQ643" s="189">
        <v>0</v>
      </c>
      <c r="AR643" s="182">
        <v>0</v>
      </c>
      <c r="AS643" s="182">
        <v>0</v>
      </c>
    </row>
    <row r="644" spans="1:45" s="182" customFormat="1" ht="36" customHeight="1" x14ac:dyDescent="0.25">
      <c r="A644" s="182">
        <v>1</v>
      </c>
      <c r="B644" s="221">
        <f>SUBTOTAL(103,$A$552:A644)</f>
        <v>92</v>
      </c>
      <c r="C644" s="183" t="s">
        <v>443</v>
      </c>
      <c r="D644" s="184">
        <v>1959</v>
      </c>
      <c r="E644" s="184"/>
      <c r="F644" s="185" t="s">
        <v>261</v>
      </c>
      <c r="G644" s="184">
        <v>2</v>
      </c>
      <c r="H644" s="184" t="s">
        <v>296</v>
      </c>
      <c r="I644" s="197">
        <v>679.1</v>
      </c>
      <c r="J644" s="197">
        <v>632.4</v>
      </c>
      <c r="K644" s="197">
        <v>632.4</v>
      </c>
      <c r="L644" s="186">
        <v>43</v>
      </c>
      <c r="M644" s="184" t="s">
        <v>259</v>
      </c>
      <c r="N644" s="184" t="s">
        <v>260</v>
      </c>
      <c r="O644" s="187" t="s">
        <v>262</v>
      </c>
      <c r="P644" s="173">
        <v>66740.47</v>
      </c>
      <c r="Q644" s="173">
        <v>0</v>
      </c>
      <c r="R644" s="173">
        <v>0</v>
      </c>
      <c r="S644" s="173">
        <v>0</v>
      </c>
      <c r="T644" s="173">
        <v>66740.47</v>
      </c>
      <c r="U644" s="173">
        <f t="shared" si="135"/>
        <v>98.277823590045642</v>
      </c>
      <c r="V644" s="173">
        <v>98.277823590045642</v>
      </c>
      <c r="W644" s="188">
        <v>7930.9264614931526</v>
      </c>
      <c r="X644" s="188">
        <f t="shared" si="136"/>
        <v>0</v>
      </c>
      <c r="Y644" s="188">
        <f t="shared" si="137"/>
        <v>0</v>
      </c>
      <c r="Z644" s="189">
        <v>0</v>
      </c>
      <c r="AA644" s="189">
        <v>0</v>
      </c>
      <c r="AB644" s="189">
        <v>0</v>
      </c>
      <c r="AC644" s="189">
        <v>0</v>
      </c>
      <c r="AD644" s="189">
        <v>0</v>
      </c>
      <c r="AE644" s="189">
        <v>0</v>
      </c>
      <c r="AF644" s="189">
        <v>0</v>
      </c>
      <c r="AG644" s="190">
        <v>0</v>
      </c>
      <c r="AH644" s="189">
        <v>0</v>
      </c>
      <c r="AI644" s="190">
        <v>0</v>
      </c>
      <c r="AJ644" s="189">
        <v>0</v>
      </c>
      <c r="AK644" s="189">
        <v>0</v>
      </c>
      <c r="AL644" s="189">
        <v>0</v>
      </c>
      <c r="AM644" s="190">
        <v>0</v>
      </c>
      <c r="AN644" s="189">
        <v>0</v>
      </c>
      <c r="AO644" s="189">
        <v>0</v>
      </c>
      <c r="AP644" s="190">
        <v>0</v>
      </c>
      <c r="AQ644" s="189">
        <v>0</v>
      </c>
      <c r="AR644" s="182">
        <v>0</v>
      </c>
      <c r="AS644" s="182">
        <v>0</v>
      </c>
    </row>
    <row r="645" spans="1:45" s="182" customFormat="1" ht="36" customHeight="1" x14ac:dyDescent="0.25">
      <c r="A645" s="182">
        <v>1</v>
      </c>
      <c r="B645" s="221">
        <f>SUBTOTAL(103,$A$552:A645)</f>
        <v>93</v>
      </c>
      <c r="C645" s="183" t="s">
        <v>444</v>
      </c>
      <c r="D645" s="184">
        <v>1959</v>
      </c>
      <c r="E645" s="184"/>
      <c r="F645" s="185" t="s">
        <v>261</v>
      </c>
      <c r="G645" s="184">
        <v>2</v>
      </c>
      <c r="H645" s="184" t="s">
        <v>296</v>
      </c>
      <c r="I645" s="197">
        <v>692.3</v>
      </c>
      <c r="J645" s="197">
        <v>645.9</v>
      </c>
      <c r="K645" s="197">
        <v>615.29999999999995</v>
      </c>
      <c r="L645" s="186">
        <v>28</v>
      </c>
      <c r="M645" s="184" t="s">
        <v>259</v>
      </c>
      <c r="N645" s="184" t="s">
        <v>260</v>
      </c>
      <c r="O645" s="187" t="s">
        <v>262</v>
      </c>
      <c r="P645" s="173">
        <v>68133</v>
      </c>
      <c r="Q645" s="173">
        <v>0</v>
      </c>
      <c r="R645" s="173">
        <v>0</v>
      </c>
      <c r="S645" s="173">
        <v>0</v>
      </c>
      <c r="T645" s="173">
        <v>68133</v>
      </c>
      <c r="U645" s="173">
        <f t="shared" si="135"/>
        <v>98.415426838075987</v>
      </c>
      <c r="V645" s="173">
        <v>98.415426838075987</v>
      </c>
      <c r="W645" s="188">
        <v>7779.7084500938909</v>
      </c>
      <c r="X645" s="188">
        <f t="shared" si="136"/>
        <v>0</v>
      </c>
      <c r="Y645" s="188">
        <f t="shared" si="137"/>
        <v>0</v>
      </c>
      <c r="Z645" s="189">
        <v>0</v>
      </c>
      <c r="AA645" s="189">
        <v>0</v>
      </c>
      <c r="AB645" s="189">
        <v>0</v>
      </c>
      <c r="AC645" s="189">
        <v>0</v>
      </c>
      <c r="AD645" s="189">
        <v>0</v>
      </c>
      <c r="AE645" s="189">
        <v>0</v>
      </c>
      <c r="AF645" s="189">
        <v>0</v>
      </c>
      <c r="AG645" s="190">
        <v>0</v>
      </c>
      <c r="AH645" s="189">
        <v>0</v>
      </c>
      <c r="AI645" s="190">
        <v>0</v>
      </c>
      <c r="AJ645" s="189">
        <v>0</v>
      </c>
      <c r="AK645" s="189">
        <v>0</v>
      </c>
      <c r="AL645" s="189">
        <v>0</v>
      </c>
      <c r="AM645" s="190">
        <v>0</v>
      </c>
      <c r="AN645" s="189">
        <v>0</v>
      </c>
      <c r="AO645" s="189">
        <v>0</v>
      </c>
      <c r="AP645" s="190">
        <v>0</v>
      </c>
      <c r="AQ645" s="189">
        <v>0</v>
      </c>
      <c r="AR645" s="182">
        <v>0</v>
      </c>
      <c r="AS645" s="182">
        <v>0</v>
      </c>
    </row>
    <row r="646" spans="1:45" s="182" customFormat="1" ht="36" customHeight="1" x14ac:dyDescent="0.25">
      <c r="A646" s="182">
        <v>1</v>
      </c>
      <c r="B646" s="221">
        <f>SUBTOTAL(103,$A$552:A646)</f>
        <v>94</v>
      </c>
      <c r="C646" s="183" t="s">
        <v>445</v>
      </c>
      <c r="D646" s="184">
        <v>1972</v>
      </c>
      <c r="E646" s="184"/>
      <c r="F646" s="185" t="s">
        <v>261</v>
      </c>
      <c r="G646" s="184">
        <v>2</v>
      </c>
      <c r="H646" s="184" t="s">
        <v>296</v>
      </c>
      <c r="I646" s="197">
        <v>800.8</v>
      </c>
      <c r="J646" s="197">
        <v>734.3</v>
      </c>
      <c r="K646" s="197">
        <v>734.3</v>
      </c>
      <c r="L646" s="186">
        <v>35</v>
      </c>
      <c r="M646" s="184" t="s">
        <v>259</v>
      </c>
      <c r="N646" s="184" t="s">
        <v>260</v>
      </c>
      <c r="O646" s="187" t="s">
        <v>262</v>
      </c>
      <c r="P646" s="173">
        <v>3132062.8899999997</v>
      </c>
      <c r="Q646" s="173">
        <v>0</v>
      </c>
      <c r="R646" s="173">
        <v>0</v>
      </c>
      <c r="S646" s="173">
        <v>0</v>
      </c>
      <c r="T646" s="173">
        <v>3132062.8899999997</v>
      </c>
      <c r="U646" s="173">
        <f t="shared" si="135"/>
        <v>3911.1674450549449</v>
      </c>
      <c r="V646" s="173">
        <v>7411.0089560439565</v>
      </c>
      <c r="W646" s="188">
        <v>7411.0089560439565</v>
      </c>
      <c r="X646" s="188">
        <f t="shared" si="136"/>
        <v>7411.0089560439565</v>
      </c>
      <c r="Y646" s="188">
        <f t="shared" si="137"/>
        <v>3499.8415109890116</v>
      </c>
      <c r="Z646" s="189">
        <v>0</v>
      </c>
      <c r="AA646" s="189">
        <v>0</v>
      </c>
      <c r="AB646" s="189">
        <v>0</v>
      </c>
      <c r="AC646" s="189">
        <v>0</v>
      </c>
      <c r="AD646" s="189">
        <v>0</v>
      </c>
      <c r="AE646" s="189">
        <v>0</v>
      </c>
      <c r="AF646" s="189">
        <v>0</v>
      </c>
      <c r="AG646" s="190">
        <v>0</v>
      </c>
      <c r="AH646" s="189">
        <v>665.55</v>
      </c>
      <c r="AI646" s="190">
        <f>8917.04*AH646/I646</f>
        <v>7411.0089560439565</v>
      </c>
      <c r="AJ646" s="189">
        <v>0</v>
      </c>
      <c r="AK646" s="189">
        <v>0</v>
      </c>
      <c r="AL646" s="189">
        <v>0</v>
      </c>
      <c r="AM646" s="190">
        <v>0</v>
      </c>
      <c r="AN646" s="189">
        <v>0</v>
      </c>
      <c r="AO646" s="189">
        <v>0</v>
      </c>
      <c r="AP646" s="190">
        <v>0</v>
      </c>
      <c r="AQ646" s="189">
        <v>0</v>
      </c>
      <c r="AR646" s="182">
        <v>0</v>
      </c>
      <c r="AS646" s="182">
        <v>0</v>
      </c>
    </row>
    <row r="647" spans="1:45" s="182" customFormat="1" ht="36" customHeight="1" x14ac:dyDescent="0.25">
      <c r="A647" s="182">
        <v>1</v>
      </c>
      <c r="B647" s="221">
        <f>SUBTOTAL(103,$A$552:A647)</f>
        <v>95</v>
      </c>
      <c r="C647" s="183" t="s">
        <v>446</v>
      </c>
      <c r="D647" s="184">
        <v>1954</v>
      </c>
      <c r="E647" s="184"/>
      <c r="F647" s="185" t="s">
        <v>317</v>
      </c>
      <c r="G647" s="184">
        <v>2</v>
      </c>
      <c r="H647" s="184" t="s">
        <v>296</v>
      </c>
      <c r="I647" s="197">
        <v>391.3</v>
      </c>
      <c r="J647" s="197">
        <v>360.5</v>
      </c>
      <c r="K647" s="197">
        <v>360.5</v>
      </c>
      <c r="L647" s="186">
        <v>15</v>
      </c>
      <c r="M647" s="184" t="s">
        <v>259</v>
      </c>
      <c r="N647" s="184" t="s">
        <v>260</v>
      </c>
      <c r="O647" s="187" t="s">
        <v>262</v>
      </c>
      <c r="P647" s="173">
        <v>975506.3</v>
      </c>
      <c r="Q647" s="173">
        <v>0</v>
      </c>
      <c r="R647" s="173">
        <v>0</v>
      </c>
      <c r="S647" s="173">
        <v>0</v>
      </c>
      <c r="T647" s="173">
        <v>975506.3</v>
      </c>
      <c r="U647" s="173">
        <f t="shared" si="135"/>
        <v>2492.9882443138258</v>
      </c>
      <c r="V647" s="173">
        <v>7247.4741390237659</v>
      </c>
      <c r="W647" s="188">
        <v>7247.4741390237659</v>
      </c>
      <c r="X647" s="188">
        <f t="shared" si="136"/>
        <v>7247.4741390237659</v>
      </c>
      <c r="Y647" s="188">
        <f t="shared" si="137"/>
        <v>4754.4858947099401</v>
      </c>
      <c r="Z647" s="189">
        <v>0</v>
      </c>
      <c r="AA647" s="189">
        <v>0</v>
      </c>
      <c r="AB647" s="189">
        <v>0</v>
      </c>
      <c r="AC647" s="189">
        <v>0</v>
      </c>
      <c r="AD647" s="189">
        <v>0</v>
      </c>
      <c r="AE647" s="189">
        <v>0</v>
      </c>
      <c r="AF647" s="189">
        <v>0</v>
      </c>
      <c r="AG647" s="190">
        <v>0</v>
      </c>
      <c r="AH647" s="189">
        <v>0</v>
      </c>
      <c r="AI647" s="189">
        <v>0</v>
      </c>
      <c r="AJ647" s="189">
        <v>0</v>
      </c>
      <c r="AK647" s="189">
        <v>0</v>
      </c>
      <c r="AL647" s="189">
        <v>363.46</v>
      </c>
      <c r="AM647" s="190">
        <f>7802.61*AL647/I647</f>
        <v>7247.4741390237659</v>
      </c>
      <c r="AN647" s="189">
        <v>0</v>
      </c>
      <c r="AO647" s="189">
        <v>0</v>
      </c>
      <c r="AP647" s="190">
        <v>0</v>
      </c>
      <c r="AQ647" s="189">
        <v>0</v>
      </c>
      <c r="AR647" s="182">
        <v>0</v>
      </c>
      <c r="AS647" s="182">
        <v>0</v>
      </c>
    </row>
    <row r="648" spans="1:45" s="182" customFormat="1" ht="36" customHeight="1" x14ac:dyDescent="0.25">
      <c r="A648" s="182">
        <v>1</v>
      </c>
      <c r="B648" s="221">
        <f>SUBTOTAL(103,$A$552:A648)</f>
        <v>96</v>
      </c>
      <c r="C648" s="183" t="s">
        <v>449</v>
      </c>
      <c r="D648" s="184">
        <v>1957</v>
      </c>
      <c r="E648" s="184">
        <v>2010</v>
      </c>
      <c r="F648" s="185" t="s">
        <v>261</v>
      </c>
      <c r="G648" s="184">
        <v>2</v>
      </c>
      <c r="H648" s="184" t="s">
        <v>296</v>
      </c>
      <c r="I648" s="197">
        <v>728.8</v>
      </c>
      <c r="J648" s="197">
        <v>720.3</v>
      </c>
      <c r="K648" s="197">
        <v>720.3</v>
      </c>
      <c r="L648" s="186">
        <v>14</v>
      </c>
      <c r="M648" s="184" t="s">
        <v>259</v>
      </c>
      <c r="N648" s="184" t="s">
        <v>334</v>
      </c>
      <c r="O648" s="187" t="s">
        <v>335</v>
      </c>
      <c r="P648" s="173">
        <v>2381025.6399999997</v>
      </c>
      <c r="Q648" s="173">
        <v>0</v>
      </c>
      <c r="R648" s="173">
        <v>0</v>
      </c>
      <c r="S648" s="173">
        <v>0</v>
      </c>
      <c r="T648" s="173">
        <v>2381025.6399999997</v>
      </c>
      <c r="U648" s="173">
        <f t="shared" si="135"/>
        <v>3267.0494511525794</v>
      </c>
      <c r="V648" s="173">
        <v>5489.12</v>
      </c>
      <c r="W648" s="188">
        <f>X648</f>
        <v>4630.9400000000005</v>
      </c>
      <c r="X648" s="188">
        <f t="shared" si="136"/>
        <v>4630.9400000000005</v>
      </c>
      <c r="Y648" s="188">
        <f t="shared" si="137"/>
        <v>2222.0705488474205</v>
      </c>
      <c r="Z648" s="189">
        <v>113.09</v>
      </c>
      <c r="AA648" s="189">
        <v>262.75</v>
      </c>
      <c r="AB648" s="189">
        <v>3259.66</v>
      </c>
      <c r="AC648" s="189">
        <v>184.98</v>
      </c>
      <c r="AD648" s="189">
        <v>810.46</v>
      </c>
      <c r="AE648" s="189">
        <v>0</v>
      </c>
      <c r="AF648" s="189">
        <v>0</v>
      </c>
      <c r="AG648" s="190">
        <v>0</v>
      </c>
      <c r="AH648" s="189">
        <v>0</v>
      </c>
      <c r="AI648" s="189">
        <v>0</v>
      </c>
      <c r="AJ648" s="189">
        <v>0</v>
      </c>
      <c r="AK648" s="189">
        <v>0</v>
      </c>
      <c r="AL648" s="189">
        <v>0</v>
      </c>
      <c r="AM648" s="190">
        <v>0</v>
      </c>
      <c r="AN648" s="189">
        <v>0</v>
      </c>
      <c r="AO648" s="189">
        <v>0</v>
      </c>
      <c r="AP648" s="190">
        <v>0</v>
      </c>
      <c r="AQ648" s="189">
        <v>0</v>
      </c>
      <c r="AR648" s="182">
        <v>0</v>
      </c>
      <c r="AS648" s="182">
        <v>0</v>
      </c>
    </row>
    <row r="649" spans="1:45" s="182" customFormat="1" ht="36" customHeight="1" x14ac:dyDescent="0.25">
      <c r="A649" s="182">
        <v>1</v>
      </c>
      <c r="B649" s="221">
        <f>SUBTOTAL(103,$A$552:A649)</f>
        <v>97</v>
      </c>
      <c r="C649" s="183" t="s">
        <v>450</v>
      </c>
      <c r="D649" s="184">
        <v>1976</v>
      </c>
      <c r="E649" s="184">
        <v>2008</v>
      </c>
      <c r="F649" s="185" t="s">
        <v>304</v>
      </c>
      <c r="G649" s="184">
        <v>5</v>
      </c>
      <c r="H649" s="184" t="s">
        <v>2186</v>
      </c>
      <c r="I649" s="197">
        <v>7722.2</v>
      </c>
      <c r="J649" s="197">
        <v>7705.8</v>
      </c>
      <c r="K649" s="197">
        <v>7705.8</v>
      </c>
      <c r="L649" s="186">
        <v>351</v>
      </c>
      <c r="M649" s="184" t="s">
        <v>259</v>
      </c>
      <c r="N649" s="184" t="s">
        <v>263</v>
      </c>
      <c r="O649" s="187" t="s">
        <v>336</v>
      </c>
      <c r="P649" s="173">
        <v>7890296.8599999994</v>
      </c>
      <c r="Q649" s="173">
        <v>0</v>
      </c>
      <c r="R649" s="173">
        <v>0</v>
      </c>
      <c r="S649" s="173">
        <v>0</v>
      </c>
      <c r="T649" s="173">
        <v>7890296.8599999994</v>
      </c>
      <c r="U649" s="173">
        <f t="shared" si="135"/>
        <v>1021.7680013467664</v>
      </c>
      <c r="V649" s="173">
        <v>2207.0314873999641</v>
      </c>
      <c r="W649" s="188">
        <v>2207.0314873999641</v>
      </c>
      <c r="X649" s="188">
        <f t="shared" si="136"/>
        <v>2207.0314873999641</v>
      </c>
      <c r="Y649" s="188">
        <f t="shared" si="137"/>
        <v>1185.2634860531978</v>
      </c>
      <c r="Z649" s="189">
        <v>0</v>
      </c>
      <c r="AA649" s="189">
        <v>0</v>
      </c>
      <c r="AB649" s="189">
        <v>0</v>
      </c>
      <c r="AC649" s="189">
        <v>0</v>
      </c>
      <c r="AD649" s="189">
        <v>0</v>
      </c>
      <c r="AE649" s="189">
        <v>0</v>
      </c>
      <c r="AF649" s="189">
        <v>0</v>
      </c>
      <c r="AG649" s="190">
        <v>0</v>
      </c>
      <c r="AH649" s="189">
        <v>1911.3</v>
      </c>
      <c r="AI649" s="190">
        <f t="shared" ref="AI649:AI657" si="138">8917.04*AH649/I649</f>
        <v>2207.0314873999641</v>
      </c>
      <c r="AJ649" s="189">
        <v>0</v>
      </c>
      <c r="AK649" s="189">
        <v>0</v>
      </c>
      <c r="AL649" s="189">
        <v>0</v>
      </c>
      <c r="AM649" s="190">
        <v>0</v>
      </c>
      <c r="AN649" s="189">
        <v>0</v>
      </c>
      <c r="AO649" s="189">
        <v>0</v>
      </c>
      <c r="AP649" s="190">
        <v>0</v>
      </c>
      <c r="AQ649" s="189">
        <v>0</v>
      </c>
      <c r="AR649" s="182">
        <v>0</v>
      </c>
      <c r="AS649" s="182">
        <v>0</v>
      </c>
    </row>
    <row r="650" spans="1:45" s="182" customFormat="1" ht="36" customHeight="1" x14ac:dyDescent="0.25">
      <c r="A650" s="182">
        <v>1</v>
      </c>
      <c r="B650" s="221">
        <f>SUBTOTAL(103,$A$552:A650)</f>
        <v>98</v>
      </c>
      <c r="C650" s="183" t="s">
        <v>430</v>
      </c>
      <c r="D650" s="184">
        <v>1969</v>
      </c>
      <c r="E650" s="184"/>
      <c r="F650" s="185" t="s">
        <v>261</v>
      </c>
      <c r="G650" s="184">
        <v>2</v>
      </c>
      <c r="H650" s="184" t="s">
        <v>296</v>
      </c>
      <c r="I650" s="173">
        <v>725.2</v>
      </c>
      <c r="J650" s="173">
        <v>674.9</v>
      </c>
      <c r="K650" s="173">
        <v>674.9</v>
      </c>
      <c r="L650" s="186">
        <v>25</v>
      </c>
      <c r="M650" s="184" t="s">
        <v>259</v>
      </c>
      <c r="N650" s="184" t="s">
        <v>260</v>
      </c>
      <c r="O650" s="187" t="s">
        <v>262</v>
      </c>
      <c r="P650" s="173">
        <v>2276102.04</v>
      </c>
      <c r="Q650" s="173">
        <v>0</v>
      </c>
      <c r="R650" s="173">
        <v>0</v>
      </c>
      <c r="S650" s="173">
        <v>0</v>
      </c>
      <c r="T650" s="173">
        <v>2276102.04</v>
      </c>
      <c r="U650" s="173">
        <f t="shared" si="135"/>
        <v>3138.5852730281299</v>
      </c>
      <c r="V650" s="173">
        <v>7720.8876955322676</v>
      </c>
      <c r="W650" s="188">
        <v>7720.8876955322676</v>
      </c>
      <c r="X650" s="188">
        <f t="shared" si="136"/>
        <v>7720.8876955322676</v>
      </c>
      <c r="Y650" s="188">
        <f t="shared" si="137"/>
        <v>4582.3024225041372</v>
      </c>
      <c r="Z650" s="189">
        <v>0</v>
      </c>
      <c r="AA650" s="189">
        <v>0</v>
      </c>
      <c r="AB650" s="189">
        <v>0</v>
      </c>
      <c r="AC650" s="189">
        <v>0</v>
      </c>
      <c r="AD650" s="189">
        <v>0</v>
      </c>
      <c r="AE650" s="189">
        <v>0</v>
      </c>
      <c r="AF650" s="189">
        <v>0</v>
      </c>
      <c r="AG650" s="190">
        <v>0</v>
      </c>
      <c r="AH650" s="189">
        <v>627.91999999999996</v>
      </c>
      <c r="AI650" s="190">
        <f t="shared" si="138"/>
        <v>7720.8876955322676</v>
      </c>
      <c r="AJ650" s="189">
        <v>0</v>
      </c>
      <c r="AK650" s="189">
        <v>0</v>
      </c>
      <c r="AL650" s="189">
        <v>0</v>
      </c>
      <c r="AM650" s="190">
        <v>0</v>
      </c>
      <c r="AN650" s="189">
        <v>0</v>
      </c>
      <c r="AO650" s="189">
        <v>0</v>
      </c>
      <c r="AP650" s="190">
        <v>0</v>
      </c>
      <c r="AQ650" s="189">
        <v>0</v>
      </c>
      <c r="AR650" s="182">
        <v>0</v>
      </c>
      <c r="AS650" s="182">
        <v>0</v>
      </c>
    </row>
    <row r="651" spans="1:45" s="182" customFormat="1" ht="36" customHeight="1" x14ac:dyDescent="0.25">
      <c r="A651" s="182">
        <v>1</v>
      </c>
      <c r="B651" s="221">
        <f>SUBTOTAL(103,$A$552:A651)</f>
        <v>99</v>
      </c>
      <c r="C651" s="183" t="s">
        <v>1242</v>
      </c>
      <c r="D651" s="184">
        <v>1970</v>
      </c>
      <c r="E651" s="184"/>
      <c r="F651" s="185" t="s">
        <v>261</v>
      </c>
      <c r="G651" s="184">
        <v>2</v>
      </c>
      <c r="H651" s="184" t="s">
        <v>296</v>
      </c>
      <c r="I651" s="197">
        <v>781.5</v>
      </c>
      <c r="J651" s="197">
        <v>722.4</v>
      </c>
      <c r="K651" s="197">
        <v>722.4</v>
      </c>
      <c r="L651" s="186">
        <v>29</v>
      </c>
      <c r="M651" s="184" t="s">
        <v>259</v>
      </c>
      <c r="N651" s="184" t="s">
        <v>260</v>
      </c>
      <c r="O651" s="187" t="s">
        <v>262</v>
      </c>
      <c r="P651" s="173">
        <v>3075563.96</v>
      </c>
      <c r="Q651" s="173">
        <v>0</v>
      </c>
      <c r="R651" s="173">
        <v>0</v>
      </c>
      <c r="S651" s="173">
        <v>0</v>
      </c>
      <c r="T651" s="173">
        <v>3075563.96</v>
      </c>
      <c r="U651" s="173">
        <f t="shared" si="135"/>
        <v>3935.4625207933459</v>
      </c>
      <c r="V651" s="173">
        <v>7163.9830254638518</v>
      </c>
      <c r="W651" s="188">
        <v>7163.9830254638518</v>
      </c>
      <c r="X651" s="188">
        <f t="shared" si="136"/>
        <v>7163.9830254638518</v>
      </c>
      <c r="Y651" s="188">
        <f t="shared" si="137"/>
        <v>3228.5205046705059</v>
      </c>
      <c r="Z651" s="189">
        <v>0</v>
      </c>
      <c r="AA651" s="189">
        <v>0</v>
      </c>
      <c r="AB651" s="189">
        <v>0</v>
      </c>
      <c r="AC651" s="189">
        <v>0</v>
      </c>
      <c r="AD651" s="189">
        <v>0</v>
      </c>
      <c r="AE651" s="189">
        <v>0</v>
      </c>
      <c r="AF651" s="189">
        <v>0</v>
      </c>
      <c r="AG651" s="190">
        <v>0</v>
      </c>
      <c r="AH651" s="189">
        <v>627.86</v>
      </c>
      <c r="AI651" s="190">
        <f t="shared" si="138"/>
        <v>7163.9830254638518</v>
      </c>
      <c r="AJ651" s="189">
        <v>0</v>
      </c>
      <c r="AK651" s="189">
        <v>0</v>
      </c>
      <c r="AL651" s="189">
        <v>0</v>
      </c>
      <c r="AM651" s="190">
        <v>0</v>
      </c>
      <c r="AN651" s="189">
        <v>0</v>
      </c>
      <c r="AO651" s="189">
        <v>0</v>
      </c>
      <c r="AP651" s="190">
        <v>0</v>
      </c>
      <c r="AQ651" s="189">
        <v>0</v>
      </c>
      <c r="AR651" s="182">
        <v>0</v>
      </c>
      <c r="AS651" s="182">
        <v>0</v>
      </c>
    </row>
    <row r="652" spans="1:45" s="182" customFormat="1" ht="36" customHeight="1" x14ac:dyDescent="0.25">
      <c r="A652" s="182">
        <v>1</v>
      </c>
      <c r="B652" s="221">
        <f>SUBTOTAL(103,$A$552:A652)</f>
        <v>100</v>
      </c>
      <c r="C652" s="183" t="s">
        <v>448</v>
      </c>
      <c r="D652" s="184">
        <v>1971</v>
      </c>
      <c r="E652" s="184"/>
      <c r="F652" s="185" t="s">
        <v>261</v>
      </c>
      <c r="G652" s="184">
        <v>2</v>
      </c>
      <c r="H652" s="184" t="s">
        <v>296</v>
      </c>
      <c r="I652" s="197">
        <v>775.3</v>
      </c>
      <c r="J652" s="197">
        <v>716.1</v>
      </c>
      <c r="K652" s="197">
        <v>716.1</v>
      </c>
      <c r="L652" s="186">
        <v>35</v>
      </c>
      <c r="M652" s="184" t="s">
        <v>259</v>
      </c>
      <c r="N652" s="184" t="s">
        <v>260</v>
      </c>
      <c r="O652" s="187" t="s">
        <v>262</v>
      </c>
      <c r="P652" s="173">
        <v>4441479.53</v>
      </c>
      <c r="Q652" s="173">
        <v>0</v>
      </c>
      <c r="R652" s="173">
        <v>0</v>
      </c>
      <c r="S652" s="173">
        <v>0</v>
      </c>
      <c r="T652" s="173">
        <v>4441479.53</v>
      </c>
      <c r="U652" s="173">
        <f t="shared" si="135"/>
        <v>5728.7237585450803</v>
      </c>
      <c r="V652" s="173">
        <v>7624.281976009288</v>
      </c>
      <c r="W652" s="188">
        <v>7624.281976009288</v>
      </c>
      <c r="X652" s="188">
        <f t="shared" si="136"/>
        <v>7624.281976009288</v>
      </c>
      <c r="Y652" s="188">
        <f t="shared" si="137"/>
        <v>1895.5582174642077</v>
      </c>
      <c r="Z652" s="189">
        <v>0</v>
      </c>
      <c r="AA652" s="189">
        <v>0</v>
      </c>
      <c r="AB652" s="189">
        <v>0</v>
      </c>
      <c r="AC652" s="189">
        <v>0</v>
      </c>
      <c r="AD652" s="189">
        <v>0</v>
      </c>
      <c r="AE652" s="189">
        <v>0</v>
      </c>
      <c r="AF652" s="189">
        <v>0</v>
      </c>
      <c r="AG652" s="190">
        <v>0</v>
      </c>
      <c r="AH652" s="189">
        <v>662.9</v>
      </c>
      <c r="AI652" s="190">
        <f t="shared" si="138"/>
        <v>7624.281976009288</v>
      </c>
      <c r="AJ652" s="189">
        <v>0</v>
      </c>
      <c r="AK652" s="189">
        <v>0</v>
      </c>
      <c r="AL652" s="189">
        <v>0</v>
      </c>
      <c r="AM652" s="190">
        <v>0</v>
      </c>
      <c r="AN652" s="189">
        <v>0</v>
      </c>
      <c r="AO652" s="189">
        <v>0</v>
      </c>
      <c r="AP652" s="190">
        <v>0</v>
      </c>
      <c r="AQ652" s="189">
        <v>0</v>
      </c>
      <c r="AR652" s="182">
        <v>0</v>
      </c>
      <c r="AS652" s="182">
        <v>0</v>
      </c>
    </row>
    <row r="653" spans="1:45" s="182" customFormat="1" ht="36" customHeight="1" x14ac:dyDescent="0.25">
      <c r="A653" s="182">
        <v>1</v>
      </c>
      <c r="B653" s="221">
        <f>SUBTOTAL(103,$A$552:A653)</f>
        <v>101</v>
      </c>
      <c r="C653" s="183" t="s">
        <v>1571</v>
      </c>
      <c r="D653" s="184">
        <v>1959</v>
      </c>
      <c r="E653" s="184"/>
      <c r="F653" s="185" t="s">
        <v>1297</v>
      </c>
      <c r="G653" s="184">
        <v>2</v>
      </c>
      <c r="H653" s="184" t="s">
        <v>296</v>
      </c>
      <c r="I653" s="197">
        <v>693.8</v>
      </c>
      <c r="J653" s="197">
        <v>645.20000000000005</v>
      </c>
      <c r="K653" s="197">
        <v>573.4</v>
      </c>
      <c r="L653" s="186">
        <v>22</v>
      </c>
      <c r="M653" s="184" t="s">
        <v>259</v>
      </c>
      <c r="N653" s="184" t="s">
        <v>260</v>
      </c>
      <c r="O653" s="187" t="s">
        <v>262</v>
      </c>
      <c r="P653" s="173">
        <v>2975915.4</v>
      </c>
      <c r="Q653" s="173">
        <v>0</v>
      </c>
      <c r="R653" s="173">
        <v>0</v>
      </c>
      <c r="S653" s="173">
        <v>0</v>
      </c>
      <c r="T653" s="173">
        <v>2975915.4</v>
      </c>
      <c r="U653" s="173">
        <f t="shared" si="135"/>
        <v>4289.2986451426923</v>
      </c>
      <c r="V653" s="173">
        <v>7731.2716079561842</v>
      </c>
      <c r="W653" s="188">
        <f>X653</f>
        <v>7731.2716079561842</v>
      </c>
      <c r="X653" s="188">
        <f t="shared" si="136"/>
        <v>7731.2716079561842</v>
      </c>
      <c r="Y653" s="188">
        <f t="shared" si="137"/>
        <v>3441.9729628134919</v>
      </c>
      <c r="Z653" s="189">
        <v>0</v>
      </c>
      <c r="AA653" s="189">
        <v>0</v>
      </c>
      <c r="AB653" s="189">
        <v>0</v>
      </c>
      <c r="AC653" s="189">
        <v>0</v>
      </c>
      <c r="AD653" s="189">
        <v>0</v>
      </c>
      <c r="AE653" s="189">
        <v>0</v>
      </c>
      <c r="AF653" s="189">
        <v>0</v>
      </c>
      <c r="AG653" s="190">
        <v>0</v>
      </c>
      <c r="AH653" s="189">
        <v>601.54</v>
      </c>
      <c r="AI653" s="190">
        <f t="shared" si="138"/>
        <v>7731.2716079561842</v>
      </c>
      <c r="AJ653" s="189">
        <v>0</v>
      </c>
      <c r="AK653" s="189">
        <v>0</v>
      </c>
      <c r="AL653" s="189">
        <v>0</v>
      </c>
      <c r="AM653" s="190">
        <v>0</v>
      </c>
      <c r="AN653" s="189">
        <v>0</v>
      </c>
      <c r="AO653" s="189">
        <v>0</v>
      </c>
      <c r="AP653" s="190">
        <v>0</v>
      </c>
      <c r="AQ653" s="189">
        <v>0</v>
      </c>
      <c r="AR653" s="182">
        <v>0</v>
      </c>
      <c r="AS653" s="182">
        <v>0</v>
      </c>
    </row>
    <row r="654" spans="1:45" s="182" customFormat="1" ht="36" customHeight="1" x14ac:dyDescent="0.25">
      <c r="A654" s="182">
        <v>1</v>
      </c>
      <c r="B654" s="221">
        <f>SUBTOTAL(103,$A$552:A654)</f>
        <v>102</v>
      </c>
      <c r="C654" s="183" t="s">
        <v>1572</v>
      </c>
      <c r="D654" s="184">
        <v>1959</v>
      </c>
      <c r="E654" s="184"/>
      <c r="F654" s="185" t="s">
        <v>1297</v>
      </c>
      <c r="G654" s="184">
        <v>2</v>
      </c>
      <c r="H654" s="184" t="s">
        <v>297</v>
      </c>
      <c r="I654" s="197">
        <v>301.39999999999998</v>
      </c>
      <c r="J654" s="197">
        <v>280.39999999999998</v>
      </c>
      <c r="K654" s="197">
        <v>280.39999999999998</v>
      </c>
      <c r="L654" s="186">
        <v>17</v>
      </c>
      <c r="M654" s="184" t="s">
        <v>259</v>
      </c>
      <c r="N654" s="184" t="s">
        <v>260</v>
      </c>
      <c r="O654" s="187" t="s">
        <v>262</v>
      </c>
      <c r="P654" s="173">
        <v>1188949.76</v>
      </c>
      <c r="Q654" s="173">
        <v>0</v>
      </c>
      <c r="R654" s="173">
        <v>0</v>
      </c>
      <c r="S654" s="173">
        <v>0</v>
      </c>
      <c r="T654" s="173">
        <v>1188949.76</v>
      </c>
      <c r="U654" s="173">
        <f t="shared" si="135"/>
        <v>3944.7570006635701</v>
      </c>
      <c r="V654" s="173">
        <v>7254.9321459854018</v>
      </c>
      <c r="W654" s="188">
        <v>7254.9321459854018</v>
      </c>
      <c r="X654" s="188">
        <f t="shared" si="136"/>
        <v>7254.9321459854018</v>
      </c>
      <c r="Y654" s="188">
        <f t="shared" si="137"/>
        <v>3310.1751453218317</v>
      </c>
      <c r="Z654" s="189">
        <v>0</v>
      </c>
      <c r="AA654" s="189">
        <v>0</v>
      </c>
      <c r="AB654" s="189">
        <v>0</v>
      </c>
      <c r="AC654" s="189">
        <v>0</v>
      </c>
      <c r="AD654" s="189">
        <v>0</v>
      </c>
      <c r="AE654" s="189">
        <v>0</v>
      </c>
      <c r="AF654" s="189">
        <v>0</v>
      </c>
      <c r="AG654" s="190">
        <v>0</v>
      </c>
      <c r="AH654" s="189">
        <v>245.22</v>
      </c>
      <c r="AI654" s="190">
        <f t="shared" si="138"/>
        <v>7254.9321459854018</v>
      </c>
      <c r="AJ654" s="189">
        <v>0</v>
      </c>
      <c r="AK654" s="189">
        <v>0</v>
      </c>
      <c r="AL654" s="189">
        <v>0</v>
      </c>
      <c r="AM654" s="190">
        <v>0</v>
      </c>
      <c r="AN654" s="189">
        <v>0</v>
      </c>
      <c r="AO654" s="189">
        <v>0</v>
      </c>
      <c r="AP654" s="190">
        <v>0</v>
      </c>
      <c r="AQ654" s="189">
        <v>0</v>
      </c>
      <c r="AR654" s="182">
        <v>0</v>
      </c>
      <c r="AS654" s="182">
        <v>0</v>
      </c>
    </row>
    <row r="655" spans="1:45" s="182" customFormat="1" ht="36" customHeight="1" x14ac:dyDescent="0.25">
      <c r="A655" s="182">
        <v>1</v>
      </c>
      <c r="B655" s="221">
        <f>SUBTOTAL(103,$A$552:A655)</f>
        <v>103</v>
      </c>
      <c r="C655" s="183" t="s">
        <v>1573</v>
      </c>
      <c r="D655" s="184">
        <v>1962</v>
      </c>
      <c r="E655" s="184"/>
      <c r="F655" s="185" t="s">
        <v>1297</v>
      </c>
      <c r="G655" s="184">
        <v>2</v>
      </c>
      <c r="H655" s="184" t="s">
        <v>296</v>
      </c>
      <c r="I655" s="197">
        <v>585.91</v>
      </c>
      <c r="J655" s="197">
        <v>546.5</v>
      </c>
      <c r="K655" s="197">
        <v>546.5</v>
      </c>
      <c r="L655" s="186">
        <v>38</v>
      </c>
      <c r="M655" s="184" t="s">
        <v>259</v>
      </c>
      <c r="N655" s="184" t="s">
        <v>260</v>
      </c>
      <c r="O655" s="187" t="s">
        <v>262</v>
      </c>
      <c r="P655" s="173">
        <v>2192920.11</v>
      </c>
      <c r="Q655" s="173">
        <v>0</v>
      </c>
      <c r="R655" s="173">
        <v>0</v>
      </c>
      <c r="S655" s="173">
        <v>0</v>
      </c>
      <c r="T655" s="173">
        <v>2192920.11</v>
      </c>
      <c r="U655" s="173">
        <f t="shared" si="135"/>
        <v>3742.7593145704973</v>
      </c>
      <c r="V655" s="173">
        <v>7555.9932740523309</v>
      </c>
      <c r="W655" s="188">
        <v>7555.9932740523309</v>
      </c>
      <c r="X655" s="188">
        <f t="shared" si="136"/>
        <v>7555.9932740523309</v>
      </c>
      <c r="Y655" s="188">
        <f t="shared" si="137"/>
        <v>3813.2339594818336</v>
      </c>
      <c r="Z655" s="189">
        <v>0</v>
      </c>
      <c r="AA655" s="189">
        <v>0</v>
      </c>
      <c r="AB655" s="189">
        <v>0</v>
      </c>
      <c r="AC655" s="189">
        <v>0</v>
      </c>
      <c r="AD655" s="189">
        <v>0</v>
      </c>
      <c r="AE655" s="189">
        <v>0</v>
      </c>
      <c r="AF655" s="189">
        <v>0</v>
      </c>
      <c r="AG655" s="190">
        <v>0</v>
      </c>
      <c r="AH655" s="189">
        <v>496.48</v>
      </c>
      <c r="AI655" s="190">
        <f t="shared" si="138"/>
        <v>7555.9932740523309</v>
      </c>
      <c r="AJ655" s="189">
        <v>0</v>
      </c>
      <c r="AK655" s="189">
        <v>0</v>
      </c>
      <c r="AL655" s="189">
        <v>0</v>
      </c>
      <c r="AM655" s="190">
        <v>0</v>
      </c>
      <c r="AN655" s="189">
        <v>0</v>
      </c>
      <c r="AO655" s="189">
        <v>0</v>
      </c>
      <c r="AP655" s="190">
        <v>0</v>
      </c>
      <c r="AQ655" s="189">
        <v>0</v>
      </c>
      <c r="AR655" s="182">
        <v>0</v>
      </c>
      <c r="AS655" s="182">
        <v>0</v>
      </c>
    </row>
    <row r="656" spans="1:45" s="182" customFormat="1" ht="36" customHeight="1" x14ac:dyDescent="0.25">
      <c r="A656" s="182">
        <v>1</v>
      </c>
      <c r="B656" s="221">
        <f>SUBTOTAL(103,$A$552:A656)</f>
        <v>104</v>
      </c>
      <c r="C656" s="183" t="s">
        <v>1574</v>
      </c>
      <c r="D656" s="184">
        <v>1966</v>
      </c>
      <c r="E656" s="184"/>
      <c r="F656" s="185" t="s">
        <v>1297</v>
      </c>
      <c r="G656" s="184">
        <v>2</v>
      </c>
      <c r="H656" s="184" t="s">
        <v>296</v>
      </c>
      <c r="I656" s="197">
        <v>462.3</v>
      </c>
      <c r="J656" s="197">
        <v>462.3</v>
      </c>
      <c r="K656" s="197">
        <v>462.3</v>
      </c>
      <c r="L656" s="186">
        <v>32</v>
      </c>
      <c r="M656" s="184" t="s">
        <v>259</v>
      </c>
      <c r="N656" s="184" t="s">
        <v>260</v>
      </c>
      <c r="O656" s="187" t="s">
        <v>262</v>
      </c>
      <c r="P656" s="173">
        <v>1858562.25</v>
      </c>
      <c r="Q656" s="173">
        <v>0</v>
      </c>
      <c r="R656" s="173">
        <v>0</v>
      </c>
      <c r="S656" s="173">
        <v>0</v>
      </c>
      <c r="T656" s="173">
        <v>1858562.25</v>
      </c>
      <c r="U656" s="173">
        <f t="shared" si="135"/>
        <v>4020.2514600908498</v>
      </c>
      <c r="V656" s="173">
        <v>7979.6224269954582</v>
      </c>
      <c r="W656" s="188">
        <v>7979.6224269954582</v>
      </c>
      <c r="X656" s="188">
        <f t="shared" si="136"/>
        <v>7979.6224269954582</v>
      </c>
      <c r="Y656" s="188">
        <f t="shared" si="137"/>
        <v>3959.3709669046084</v>
      </c>
      <c r="Z656" s="189">
        <v>0</v>
      </c>
      <c r="AA656" s="189">
        <v>0</v>
      </c>
      <c r="AB656" s="189">
        <v>0</v>
      </c>
      <c r="AC656" s="189">
        <v>0</v>
      </c>
      <c r="AD656" s="189">
        <v>0</v>
      </c>
      <c r="AE656" s="189">
        <v>0</v>
      </c>
      <c r="AF656" s="189">
        <v>0</v>
      </c>
      <c r="AG656" s="190">
        <v>0</v>
      </c>
      <c r="AH656" s="189">
        <v>413.7</v>
      </c>
      <c r="AI656" s="190">
        <f t="shared" si="138"/>
        <v>7979.6224269954582</v>
      </c>
      <c r="AJ656" s="189">
        <v>0</v>
      </c>
      <c r="AK656" s="189">
        <v>0</v>
      </c>
      <c r="AL656" s="189">
        <v>0</v>
      </c>
      <c r="AM656" s="190">
        <v>0</v>
      </c>
      <c r="AN656" s="189">
        <v>0</v>
      </c>
      <c r="AO656" s="189">
        <v>0</v>
      </c>
      <c r="AP656" s="190">
        <v>0</v>
      </c>
      <c r="AQ656" s="189">
        <v>0</v>
      </c>
      <c r="AR656" s="182">
        <v>0</v>
      </c>
      <c r="AS656" s="182">
        <v>0</v>
      </c>
    </row>
    <row r="657" spans="1:45" s="182" customFormat="1" ht="36" customHeight="1" x14ac:dyDescent="0.25">
      <c r="A657" s="182">
        <v>1</v>
      </c>
      <c r="B657" s="221">
        <f>SUBTOTAL(103,$A$552:A657)</f>
        <v>105</v>
      </c>
      <c r="C657" s="183" t="s">
        <v>461</v>
      </c>
      <c r="D657" s="184">
        <v>1958</v>
      </c>
      <c r="E657" s="184"/>
      <c r="F657" s="185" t="s">
        <v>261</v>
      </c>
      <c r="G657" s="184">
        <v>2</v>
      </c>
      <c r="H657" s="184" t="s">
        <v>297</v>
      </c>
      <c r="I657" s="173">
        <v>660.3</v>
      </c>
      <c r="J657" s="173">
        <v>660.3</v>
      </c>
      <c r="K657" s="173">
        <v>660.3</v>
      </c>
      <c r="L657" s="186">
        <v>17</v>
      </c>
      <c r="M657" s="184" t="s">
        <v>259</v>
      </c>
      <c r="N657" s="184" t="s">
        <v>334</v>
      </c>
      <c r="O657" s="187" t="s">
        <v>335</v>
      </c>
      <c r="P657" s="173">
        <v>3247222.64</v>
      </c>
      <c r="Q657" s="173">
        <v>0</v>
      </c>
      <c r="R657" s="173">
        <v>0</v>
      </c>
      <c r="S657" s="173">
        <v>0</v>
      </c>
      <c r="T657" s="173">
        <v>3247222.64</v>
      </c>
      <c r="U657" s="173">
        <f t="shared" si="135"/>
        <v>4917.7989398758145</v>
      </c>
      <c r="V657" s="173">
        <v>8946.3448262910806</v>
      </c>
      <c r="W657" s="188">
        <v>8946.3448262910806</v>
      </c>
      <c r="X657" s="188">
        <f t="shared" si="136"/>
        <v>8946.3448262910806</v>
      </c>
      <c r="Y657" s="188">
        <f t="shared" si="137"/>
        <v>4028.5458864152661</v>
      </c>
      <c r="Z657" s="189">
        <v>0</v>
      </c>
      <c r="AA657" s="189">
        <v>0</v>
      </c>
      <c r="AB657" s="189">
        <v>0</v>
      </c>
      <c r="AC657" s="189">
        <v>0</v>
      </c>
      <c r="AD657" s="189">
        <v>0</v>
      </c>
      <c r="AE657" s="189">
        <v>0</v>
      </c>
      <c r="AF657" s="189">
        <v>0</v>
      </c>
      <c r="AG657" s="190">
        <v>0</v>
      </c>
      <c r="AH657" s="189">
        <v>662.47</v>
      </c>
      <c r="AI657" s="190">
        <f t="shared" si="138"/>
        <v>8946.3448262910806</v>
      </c>
      <c r="AJ657" s="189">
        <v>0</v>
      </c>
      <c r="AK657" s="189">
        <v>0</v>
      </c>
      <c r="AL657" s="189">
        <v>0</v>
      </c>
      <c r="AM657" s="190">
        <v>0</v>
      </c>
      <c r="AN657" s="189">
        <v>0</v>
      </c>
      <c r="AO657" s="189">
        <v>0</v>
      </c>
      <c r="AP657" s="190">
        <v>0</v>
      </c>
      <c r="AQ657" s="189">
        <v>0</v>
      </c>
      <c r="AR657" s="182">
        <v>0</v>
      </c>
      <c r="AS657" s="182">
        <v>0</v>
      </c>
    </row>
    <row r="658" spans="1:45" s="182" customFormat="1" ht="36" customHeight="1" x14ac:dyDescent="0.25">
      <c r="A658" s="182">
        <v>1</v>
      </c>
      <c r="B658" s="221">
        <f>SUBTOTAL(103,$A$552:A658)</f>
        <v>106</v>
      </c>
      <c r="C658" s="183" t="s">
        <v>1106</v>
      </c>
      <c r="D658" s="184">
        <v>1985</v>
      </c>
      <c r="E658" s="184">
        <v>2014</v>
      </c>
      <c r="F658" s="185" t="s">
        <v>261</v>
      </c>
      <c r="G658" s="184">
        <v>9</v>
      </c>
      <c r="H658" s="184" t="s">
        <v>305</v>
      </c>
      <c r="I658" s="173">
        <v>7073.4</v>
      </c>
      <c r="J658" s="173">
        <v>6236.1</v>
      </c>
      <c r="K658" s="173">
        <v>5330.6</v>
      </c>
      <c r="L658" s="186">
        <v>229</v>
      </c>
      <c r="M658" s="184" t="s">
        <v>259</v>
      </c>
      <c r="N658" s="184" t="s">
        <v>263</v>
      </c>
      <c r="O658" s="187" t="s">
        <v>1283</v>
      </c>
      <c r="P658" s="173">
        <v>3246080.29</v>
      </c>
      <c r="Q658" s="173">
        <v>0</v>
      </c>
      <c r="R658" s="173">
        <v>0</v>
      </c>
      <c r="S658" s="173">
        <v>0</v>
      </c>
      <c r="T658" s="173">
        <v>3246080.29</v>
      </c>
      <c r="U658" s="173">
        <f t="shared" si="135"/>
        <v>458.91371758984366</v>
      </c>
      <c r="V658" s="173">
        <v>5039.5200000000004</v>
      </c>
      <c r="W658" s="188">
        <v>4070.12</v>
      </c>
      <c r="X658" s="188">
        <f t="shared" si="136"/>
        <v>4070.12</v>
      </c>
      <c r="Y658" s="188">
        <f t="shared" si="137"/>
        <v>4580.6062824101564</v>
      </c>
      <c r="Z658" s="189">
        <v>0</v>
      </c>
      <c r="AA658" s="189">
        <v>0</v>
      </c>
      <c r="AB658" s="189">
        <v>3259.66</v>
      </c>
      <c r="AC658" s="189">
        <v>0</v>
      </c>
      <c r="AD658" s="189">
        <v>810.46</v>
      </c>
      <c r="AE658" s="189">
        <v>0</v>
      </c>
      <c r="AF658" s="189">
        <v>0</v>
      </c>
      <c r="AG658" s="190">
        <v>0</v>
      </c>
      <c r="AH658" s="189">
        <v>0</v>
      </c>
      <c r="AI658" s="189">
        <v>0</v>
      </c>
      <c r="AJ658" s="189">
        <v>0</v>
      </c>
      <c r="AK658" s="189">
        <v>0</v>
      </c>
      <c r="AL658" s="189">
        <v>0</v>
      </c>
      <c r="AM658" s="190">
        <v>0</v>
      </c>
      <c r="AN658" s="189">
        <v>0</v>
      </c>
      <c r="AO658" s="189">
        <v>0</v>
      </c>
      <c r="AP658" s="190">
        <v>0</v>
      </c>
      <c r="AQ658" s="189">
        <v>0</v>
      </c>
      <c r="AR658" s="182">
        <v>0</v>
      </c>
      <c r="AS658" s="182">
        <v>0</v>
      </c>
    </row>
    <row r="659" spans="1:45" s="182" customFormat="1" ht="36" customHeight="1" x14ac:dyDescent="0.25">
      <c r="A659" s="182">
        <v>1</v>
      </c>
      <c r="B659" s="221">
        <f>SUBTOTAL(103,$A$552:A659)</f>
        <v>107</v>
      </c>
      <c r="C659" s="183" t="s">
        <v>439</v>
      </c>
      <c r="D659" s="184">
        <v>1937</v>
      </c>
      <c r="E659" s="184">
        <v>2010</v>
      </c>
      <c r="F659" s="185" t="s">
        <v>323</v>
      </c>
      <c r="G659" s="184">
        <v>2</v>
      </c>
      <c r="H659" s="184" t="s">
        <v>296</v>
      </c>
      <c r="I659" s="197">
        <v>522</v>
      </c>
      <c r="J659" s="197">
        <v>471.4</v>
      </c>
      <c r="K659" s="197">
        <v>471.4</v>
      </c>
      <c r="L659" s="186">
        <v>22</v>
      </c>
      <c r="M659" s="184" t="s">
        <v>259</v>
      </c>
      <c r="N659" s="184" t="s">
        <v>260</v>
      </c>
      <c r="O659" s="187" t="s">
        <v>262</v>
      </c>
      <c r="P659" s="173">
        <v>1068937.46</v>
      </c>
      <c r="Q659" s="173">
        <v>0</v>
      </c>
      <c r="R659" s="173">
        <v>0</v>
      </c>
      <c r="S659" s="173">
        <v>0</v>
      </c>
      <c r="T659" s="173">
        <v>1068937.46</v>
      </c>
      <c r="U659" s="173">
        <f t="shared" si="135"/>
        <v>2047.7729118773946</v>
      </c>
      <c r="V659" s="173">
        <v>3266.4335938697322</v>
      </c>
      <c r="W659" s="188">
        <v>3266.4335938697322</v>
      </c>
      <c r="X659" s="188">
        <f t="shared" si="136"/>
        <v>3266.4335938697322</v>
      </c>
      <c r="Y659" s="188">
        <f t="shared" si="137"/>
        <v>1218.6606819923377</v>
      </c>
      <c r="Z659" s="189">
        <v>0</v>
      </c>
      <c r="AA659" s="189">
        <v>0</v>
      </c>
      <c r="AB659" s="189">
        <v>0</v>
      </c>
      <c r="AC659" s="189">
        <v>0</v>
      </c>
      <c r="AD659" s="189">
        <v>0</v>
      </c>
      <c r="AE659" s="189">
        <v>0</v>
      </c>
      <c r="AF659" s="189">
        <v>0</v>
      </c>
      <c r="AG659" s="190">
        <v>0</v>
      </c>
      <c r="AH659" s="189">
        <v>0</v>
      </c>
      <c r="AI659" s="189">
        <v>0</v>
      </c>
      <c r="AJ659" s="189">
        <v>0</v>
      </c>
      <c r="AK659" s="189">
        <v>0</v>
      </c>
      <c r="AL659" s="189">
        <v>538.6</v>
      </c>
      <c r="AM659" s="190">
        <f>3165.76*AL659/I659</f>
        <v>3266.4335938697322</v>
      </c>
      <c r="AN659" s="189">
        <v>0</v>
      </c>
      <c r="AO659" s="189">
        <v>0</v>
      </c>
      <c r="AP659" s="190">
        <v>0</v>
      </c>
      <c r="AQ659" s="189">
        <v>0</v>
      </c>
      <c r="AR659" s="182">
        <v>0</v>
      </c>
      <c r="AS659" s="182">
        <v>0</v>
      </c>
    </row>
    <row r="660" spans="1:45" s="182" customFormat="1" ht="36" customHeight="1" x14ac:dyDescent="0.25">
      <c r="A660" s="182">
        <v>1</v>
      </c>
      <c r="B660" s="221">
        <f>SUBTOTAL(103,$A$552:A660)</f>
        <v>108</v>
      </c>
      <c r="C660" s="183" t="s">
        <v>1096</v>
      </c>
      <c r="D660" s="184">
        <v>1928</v>
      </c>
      <c r="E660" s="184"/>
      <c r="F660" s="185" t="s">
        <v>1524</v>
      </c>
      <c r="G660" s="184" t="s">
        <v>296</v>
      </c>
      <c r="H660" s="184" t="s">
        <v>296</v>
      </c>
      <c r="I660" s="173">
        <v>550</v>
      </c>
      <c r="J660" s="173">
        <v>498.3</v>
      </c>
      <c r="K660" s="173">
        <v>498.3</v>
      </c>
      <c r="L660" s="186">
        <v>28</v>
      </c>
      <c r="M660" s="184" t="s">
        <v>259</v>
      </c>
      <c r="N660" s="184" t="s">
        <v>260</v>
      </c>
      <c r="O660" s="187" t="s">
        <v>262</v>
      </c>
      <c r="P660" s="173">
        <v>1303349.0799999998</v>
      </c>
      <c r="Q660" s="173">
        <v>0</v>
      </c>
      <c r="R660" s="173">
        <v>0</v>
      </c>
      <c r="S660" s="173">
        <v>0</v>
      </c>
      <c r="T660" s="173">
        <v>1303349.0799999998</v>
      </c>
      <c r="U660" s="173">
        <f t="shared" ref="U660:U666" si="139">P660/I660</f>
        <v>2369.7255999999998</v>
      </c>
      <c r="V660" s="173">
        <v>9542.4668276363645</v>
      </c>
      <c r="W660" s="188">
        <v>9542.4668276363645</v>
      </c>
      <c r="X660" s="188">
        <f t="shared" si="136"/>
        <v>9542.4668276363645</v>
      </c>
      <c r="Y660" s="188">
        <f t="shared" si="137"/>
        <v>7172.7412276363648</v>
      </c>
      <c r="Z660" s="189">
        <v>0</v>
      </c>
      <c r="AA660" s="189">
        <v>0</v>
      </c>
      <c r="AB660" s="189">
        <v>0</v>
      </c>
      <c r="AC660" s="189">
        <v>0</v>
      </c>
      <c r="AD660" s="189">
        <v>0</v>
      </c>
      <c r="AE660" s="189">
        <v>0</v>
      </c>
      <c r="AF660" s="189">
        <v>0</v>
      </c>
      <c r="AG660" s="190">
        <v>0</v>
      </c>
      <c r="AH660" s="189">
        <v>0</v>
      </c>
      <c r="AI660" s="189">
        <v>0</v>
      </c>
      <c r="AJ660" s="189">
        <v>0</v>
      </c>
      <c r="AK660" s="189">
        <v>0</v>
      </c>
      <c r="AL660" s="189">
        <v>744.64</v>
      </c>
      <c r="AM660" s="190">
        <f>7048.18*AL660/I660</f>
        <v>9542.4668276363645</v>
      </c>
      <c r="AN660" s="189">
        <v>0</v>
      </c>
      <c r="AO660" s="189">
        <v>0</v>
      </c>
      <c r="AP660" s="190">
        <v>0</v>
      </c>
      <c r="AQ660" s="189">
        <v>0</v>
      </c>
      <c r="AR660" s="182">
        <v>0</v>
      </c>
      <c r="AS660" s="182">
        <v>0</v>
      </c>
    </row>
    <row r="661" spans="1:45" s="182" customFormat="1" ht="36" customHeight="1" x14ac:dyDescent="0.25">
      <c r="A661" s="182">
        <v>1</v>
      </c>
      <c r="B661" s="221">
        <f>SUBTOTAL(103,$A$552:A661)</f>
        <v>109</v>
      </c>
      <c r="C661" s="183" t="s">
        <v>1105</v>
      </c>
      <c r="D661" s="184">
        <v>1970</v>
      </c>
      <c r="E661" s="184"/>
      <c r="F661" s="185" t="s">
        <v>261</v>
      </c>
      <c r="G661" s="184">
        <v>5</v>
      </c>
      <c r="H661" s="184" t="s">
        <v>301</v>
      </c>
      <c r="I661" s="173">
        <v>3635.4</v>
      </c>
      <c r="J661" s="173">
        <v>3360</v>
      </c>
      <c r="K661" s="173">
        <v>3247.2</v>
      </c>
      <c r="L661" s="186">
        <v>167</v>
      </c>
      <c r="M661" s="184" t="s">
        <v>259</v>
      </c>
      <c r="N661" s="184" t="s">
        <v>263</v>
      </c>
      <c r="O661" s="187" t="s">
        <v>1283</v>
      </c>
      <c r="P661" s="173">
        <v>1302365.3799999999</v>
      </c>
      <c r="Q661" s="173">
        <v>0</v>
      </c>
      <c r="R661" s="173">
        <v>0</v>
      </c>
      <c r="S661" s="173">
        <v>0</v>
      </c>
      <c r="T661" s="173">
        <v>1302365.3799999999</v>
      </c>
      <c r="U661" s="173">
        <f t="shared" si="139"/>
        <v>358.2454145348517</v>
      </c>
      <c r="V661" s="173">
        <v>4229.0600000000004</v>
      </c>
      <c r="W661" s="188">
        <v>3259.66</v>
      </c>
      <c r="X661" s="188">
        <f t="shared" si="136"/>
        <v>3259.66</v>
      </c>
      <c r="Y661" s="188">
        <f t="shared" si="137"/>
        <v>3870.8145854651489</v>
      </c>
      <c r="Z661" s="189">
        <v>0</v>
      </c>
      <c r="AA661" s="189">
        <v>0</v>
      </c>
      <c r="AB661" s="189">
        <v>3259.66</v>
      </c>
      <c r="AC661" s="189">
        <v>0</v>
      </c>
      <c r="AD661" s="189">
        <v>0</v>
      </c>
      <c r="AE661" s="189">
        <v>0</v>
      </c>
      <c r="AF661" s="189">
        <v>0</v>
      </c>
      <c r="AG661" s="190">
        <v>0</v>
      </c>
      <c r="AH661" s="189">
        <v>0</v>
      </c>
      <c r="AI661" s="189">
        <v>0</v>
      </c>
      <c r="AJ661" s="189">
        <v>0</v>
      </c>
      <c r="AK661" s="189">
        <v>0</v>
      </c>
      <c r="AL661" s="189">
        <v>0</v>
      </c>
      <c r="AM661" s="190">
        <v>0</v>
      </c>
      <c r="AN661" s="189">
        <v>0</v>
      </c>
      <c r="AO661" s="189">
        <v>0</v>
      </c>
      <c r="AP661" s="190">
        <v>0</v>
      </c>
      <c r="AQ661" s="189">
        <v>0</v>
      </c>
      <c r="AR661" s="182">
        <v>0</v>
      </c>
      <c r="AS661" s="182">
        <v>0</v>
      </c>
    </row>
    <row r="662" spans="1:45" s="182" customFormat="1" ht="36" customHeight="1" x14ac:dyDescent="0.25">
      <c r="A662" s="182">
        <v>1</v>
      </c>
      <c r="B662" s="221">
        <f>SUBTOTAL(103,$A$552:A662)</f>
        <v>110</v>
      </c>
      <c r="C662" s="183" t="s">
        <v>447</v>
      </c>
      <c r="D662" s="184">
        <v>1970</v>
      </c>
      <c r="E662" s="184"/>
      <c r="F662" s="185" t="s">
        <v>261</v>
      </c>
      <c r="G662" s="184">
        <v>2</v>
      </c>
      <c r="H662" s="184" t="s">
        <v>296</v>
      </c>
      <c r="I662" s="173">
        <v>794.7</v>
      </c>
      <c r="J662" s="173">
        <v>737.8</v>
      </c>
      <c r="K662" s="173">
        <v>737.8</v>
      </c>
      <c r="L662" s="186">
        <v>38</v>
      </c>
      <c r="M662" s="184" t="s">
        <v>259</v>
      </c>
      <c r="N662" s="184" t="s">
        <v>260</v>
      </c>
      <c r="O662" s="187" t="s">
        <v>262</v>
      </c>
      <c r="P662" s="173">
        <v>2256753.77</v>
      </c>
      <c r="Q662" s="173">
        <v>0</v>
      </c>
      <c r="R662" s="173">
        <v>0</v>
      </c>
      <c r="S662" s="173">
        <v>0</v>
      </c>
      <c r="T662" s="173">
        <v>2256753.77</v>
      </c>
      <c r="U662" s="173">
        <f t="shared" si="139"/>
        <v>2839.7555933056497</v>
      </c>
      <c r="V662" s="173">
        <v>7014.0200125833653</v>
      </c>
      <c r="W662" s="188">
        <v>7014.0200125833653</v>
      </c>
      <c r="X662" s="188">
        <f t="shared" si="136"/>
        <v>7014.0200125833653</v>
      </c>
      <c r="Y662" s="188">
        <f t="shared" si="137"/>
        <v>4174.2644192777152</v>
      </c>
      <c r="Z662" s="189">
        <v>0</v>
      </c>
      <c r="AA662" s="189">
        <v>0</v>
      </c>
      <c r="AB662" s="189">
        <v>0</v>
      </c>
      <c r="AC662" s="189">
        <v>0</v>
      </c>
      <c r="AD662" s="189">
        <v>0</v>
      </c>
      <c r="AE662" s="189">
        <v>0</v>
      </c>
      <c r="AF662" s="189">
        <v>0</v>
      </c>
      <c r="AG662" s="190">
        <v>0</v>
      </c>
      <c r="AH662" s="189">
        <v>625.1</v>
      </c>
      <c r="AI662" s="190">
        <f>8917.04*AH662/I662</f>
        <v>7014.0200125833653</v>
      </c>
      <c r="AJ662" s="189">
        <v>0</v>
      </c>
      <c r="AK662" s="189">
        <v>0</v>
      </c>
      <c r="AL662" s="189">
        <v>0</v>
      </c>
      <c r="AM662" s="190">
        <v>0</v>
      </c>
      <c r="AN662" s="189">
        <v>0</v>
      </c>
      <c r="AO662" s="189">
        <v>0</v>
      </c>
      <c r="AP662" s="190">
        <v>0</v>
      </c>
      <c r="AQ662" s="189">
        <v>0</v>
      </c>
      <c r="AR662" s="182">
        <v>0</v>
      </c>
      <c r="AS662" s="182">
        <v>0</v>
      </c>
    </row>
    <row r="663" spans="1:45" s="182" customFormat="1" ht="36" customHeight="1" x14ac:dyDescent="0.25">
      <c r="A663" s="182">
        <v>1</v>
      </c>
      <c r="B663" s="221">
        <f>SUBTOTAL(103,$A$552:A663)</f>
        <v>111</v>
      </c>
      <c r="C663" s="183" t="s">
        <v>1241</v>
      </c>
      <c r="D663" s="184">
        <v>1978</v>
      </c>
      <c r="E663" s="184"/>
      <c r="F663" s="185" t="s">
        <v>323</v>
      </c>
      <c r="G663" s="184" t="s">
        <v>296</v>
      </c>
      <c r="H663" s="184" t="s">
        <v>305</v>
      </c>
      <c r="I663" s="173">
        <v>873.7</v>
      </c>
      <c r="J663" s="173">
        <v>873.7</v>
      </c>
      <c r="K663" s="173">
        <v>873.7</v>
      </c>
      <c r="L663" s="186">
        <v>31</v>
      </c>
      <c r="M663" s="184" t="s">
        <v>259</v>
      </c>
      <c r="N663" s="184" t="s">
        <v>260</v>
      </c>
      <c r="O663" s="187" t="s">
        <v>262</v>
      </c>
      <c r="P663" s="173">
        <v>2391061.65</v>
      </c>
      <c r="Q663" s="173">
        <v>0</v>
      </c>
      <c r="R663" s="173">
        <v>0</v>
      </c>
      <c r="S663" s="173">
        <v>0</v>
      </c>
      <c r="T663" s="173">
        <v>2391061.65</v>
      </c>
      <c r="U663" s="173">
        <f t="shared" si="139"/>
        <v>2736.707851665331</v>
      </c>
      <c r="V663" s="173">
        <v>2736.707851665331</v>
      </c>
      <c r="W663" s="188">
        <f>X663</f>
        <v>2521.9552194116973</v>
      </c>
      <c r="X663" s="188">
        <f t="shared" si="136"/>
        <v>2521.9552194116973</v>
      </c>
      <c r="Y663" s="188">
        <f t="shared" si="137"/>
        <v>0</v>
      </c>
      <c r="Z663" s="189">
        <v>0</v>
      </c>
      <c r="AA663" s="189">
        <v>0</v>
      </c>
      <c r="AB663" s="189">
        <v>0</v>
      </c>
      <c r="AC663" s="189">
        <v>0</v>
      </c>
      <c r="AD663" s="189">
        <v>0</v>
      </c>
      <c r="AE663" s="189">
        <v>0</v>
      </c>
      <c r="AF663" s="189">
        <v>0</v>
      </c>
      <c r="AG663" s="190">
        <v>0</v>
      </c>
      <c r="AH663" s="189">
        <v>0</v>
      </c>
      <c r="AI663" s="189">
        <v>0</v>
      </c>
      <c r="AJ663" s="189">
        <v>0</v>
      </c>
      <c r="AK663" s="189">
        <v>0</v>
      </c>
      <c r="AL663" s="189">
        <v>696.02</v>
      </c>
      <c r="AM663" s="190">
        <f>3165.76*AL663/I663</f>
        <v>2521.9552194116973</v>
      </c>
      <c r="AN663" s="189">
        <v>0</v>
      </c>
      <c r="AO663" s="189">
        <v>0</v>
      </c>
      <c r="AP663" s="190">
        <v>0</v>
      </c>
      <c r="AQ663" s="189">
        <v>0</v>
      </c>
      <c r="AR663" s="182">
        <v>0</v>
      </c>
      <c r="AS663" s="182">
        <v>0</v>
      </c>
    </row>
    <row r="664" spans="1:45" s="182" customFormat="1" ht="61.5" x14ac:dyDescent="0.25">
      <c r="A664" s="182">
        <v>1</v>
      </c>
      <c r="B664" s="221">
        <f>SUBTOTAL(103,$A$552:A664)</f>
        <v>112</v>
      </c>
      <c r="C664" s="183" t="s">
        <v>1506</v>
      </c>
      <c r="D664" s="184">
        <v>1927</v>
      </c>
      <c r="E664" s="184"/>
      <c r="F664" s="185" t="s">
        <v>1524</v>
      </c>
      <c r="G664" s="184">
        <v>2</v>
      </c>
      <c r="H664" s="184" t="s">
        <v>296</v>
      </c>
      <c r="I664" s="173">
        <v>522.4</v>
      </c>
      <c r="J664" s="173">
        <v>474.6</v>
      </c>
      <c r="K664" s="173">
        <v>239.9</v>
      </c>
      <c r="L664" s="186">
        <v>7</v>
      </c>
      <c r="M664" s="184" t="s">
        <v>259</v>
      </c>
      <c r="N664" s="184" t="s">
        <v>263</v>
      </c>
      <c r="O664" s="187" t="s">
        <v>1523</v>
      </c>
      <c r="P664" s="173">
        <v>3057599.6399999997</v>
      </c>
      <c r="Q664" s="173">
        <v>0</v>
      </c>
      <c r="R664" s="173">
        <v>0</v>
      </c>
      <c r="S664" s="173">
        <v>0</v>
      </c>
      <c r="T664" s="173">
        <v>3057599.6399999997</v>
      </c>
      <c r="U664" s="173">
        <f t="shared" si="139"/>
        <v>5852.9855283307807</v>
      </c>
      <c r="V664" s="173">
        <v>9690.842742343033</v>
      </c>
      <c r="W664" s="188">
        <v>9690.842742343033</v>
      </c>
      <c r="X664" s="188">
        <f t="shared" si="136"/>
        <v>9690.842742343033</v>
      </c>
      <c r="Y664" s="188">
        <f t="shared" si="137"/>
        <v>3837.8572140122524</v>
      </c>
      <c r="Z664" s="189">
        <v>0</v>
      </c>
      <c r="AA664" s="189">
        <v>0</v>
      </c>
      <c r="AB664" s="189">
        <v>0</v>
      </c>
      <c r="AC664" s="189">
        <v>0</v>
      </c>
      <c r="AD664" s="189">
        <v>0</v>
      </c>
      <c r="AE664" s="189">
        <v>0</v>
      </c>
      <c r="AF664" s="189">
        <v>0</v>
      </c>
      <c r="AG664" s="190">
        <v>0</v>
      </c>
      <c r="AH664" s="189">
        <v>0</v>
      </c>
      <c r="AI664" s="189">
        <v>0</v>
      </c>
      <c r="AJ664" s="189">
        <v>0</v>
      </c>
      <c r="AK664" s="189">
        <v>0</v>
      </c>
      <c r="AL664" s="189">
        <v>718.27</v>
      </c>
      <c r="AM664" s="190">
        <f>7048.18*AL664/I664</f>
        <v>9690.842742343033</v>
      </c>
      <c r="AN664" s="189">
        <v>0</v>
      </c>
      <c r="AO664" s="189">
        <v>0</v>
      </c>
      <c r="AP664" s="190">
        <v>0</v>
      </c>
      <c r="AQ664" s="189">
        <v>0</v>
      </c>
      <c r="AR664" s="182">
        <v>0</v>
      </c>
      <c r="AS664" s="182">
        <v>0</v>
      </c>
    </row>
    <row r="665" spans="1:45" s="182" customFormat="1" ht="36" customHeight="1" x14ac:dyDescent="0.25">
      <c r="A665" s="182">
        <v>1</v>
      </c>
      <c r="B665" s="221">
        <f>SUBTOTAL(103,$A$552:A665)</f>
        <v>113</v>
      </c>
      <c r="C665" s="183" t="s">
        <v>438</v>
      </c>
      <c r="D665" s="184">
        <v>1962</v>
      </c>
      <c r="E665" s="184"/>
      <c r="F665" s="185" t="s">
        <v>261</v>
      </c>
      <c r="G665" s="184" t="s">
        <v>305</v>
      </c>
      <c r="H665" s="184" t="s">
        <v>305</v>
      </c>
      <c r="I665" s="173">
        <v>1651.8</v>
      </c>
      <c r="J665" s="173">
        <v>1537.5</v>
      </c>
      <c r="K665" s="173">
        <v>1462.9</v>
      </c>
      <c r="L665" s="186">
        <v>58</v>
      </c>
      <c r="M665" s="184" t="s">
        <v>259</v>
      </c>
      <c r="N665" s="184" t="s">
        <v>334</v>
      </c>
      <c r="O665" s="187" t="s">
        <v>340</v>
      </c>
      <c r="P665" s="173">
        <v>2775034.26</v>
      </c>
      <c r="Q665" s="173">
        <v>0</v>
      </c>
      <c r="R665" s="173">
        <v>0</v>
      </c>
      <c r="S665" s="173">
        <v>0</v>
      </c>
      <c r="T665" s="173">
        <v>2775034.26</v>
      </c>
      <c r="U665" s="173">
        <f t="shared" si="139"/>
        <v>1680.0062114057391</v>
      </c>
      <c r="V665" s="173">
        <v>4540.0355006659411</v>
      </c>
      <c r="W665" s="188">
        <v>4540.0355006659411</v>
      </c>
      <c r="X665" s="188">
        <f t="shared" si="136"/>
        <v>4540.0355006659411</v>
      </c>
      <c r="Y665" s="188">
        <f t="shared" si="137"/>
        <v>2860.0292892602019</v>
      </c>
      <c r="Z665" s="189">
        <v>0</v>
      </c>
      <c r="AA665" s="189">
        <v>0</v>
      </c>
      <c r="AB665" s="189">
        <v>0</v>
      </c>
      <c r="AC665" s="189">
        <v>0</v>
      </c>
      <c r="AD665" s="189">
        <v>0</v>
      </c>
      <c r="AE665" s="189">
        <v>0</v>
      </c>
      <c r="AF665" s="189">
        <v>0</v>
      </c>
      <c r="AG665" s="190">
        <v>0</v>
      </c>
      <c r="AH665" s="189">
        <v>841</v>
      </c>
      <c r="AI665" s="190">
        <f>8917.04*AH665/I665</f>
        <v>4540.0355006659411</v>
      </c>
      <c r="AJ665" s="189">
        <v>0</v>
      </c>
      <c r="AK665" s="189">
        <v>0</v>
      </c>
      <c r="AL665" s="189">
        <v>0</v>
      </c>
      <c r="AM665" s="190">
        <v>0</v>
      </c>
      <c r="AN665" s="189">
        <v>0</v>
      </c>
      <c r="AO665" s="189">
        <v>0</v>
      </c>
      <c r="AP665" s="190">
        <v>0</v>
      </c>
      <c r="AQ665" s="189">
        <v>0</v>
      </c>
      <c r="AR665" s="182">
        <v>0</v>
      </c>
      <c r="AS665" s="182">
        <v>0</v>
      </c>
    </row>
    <row r="666" spans="1:45" s="182" customFormat="1" ht="61.5" x14ac:dyDescent="0.25">
      <c r="A666" s="182">
        <v>1</v>
      </c>
      <c r="B666" s="221">
        <f>SUBTOTAL(103,$A$552:A666)</f>
        <v>114</v>
      </c>
      <c r="C666" s="183" t="s">
        <v>1856</v>
      </c>
      <c r="D666" s="184">
        <v>1976</v>
      </c>
      <c r="E666" s="184"/>
      <c r="F666" s="185" t="s">
        <v>1524</v>
      </c>
      <c r="G666" s="184" t="s">
        <v>344</v>
      </c>
      <c r="H666" s="184" t="s">
        <v>362</v>
      </c>
      <c r="I666" s="173">
        <v>4908.2</v>
      </c>
      <c r="J666" s="173">
        <v>4507.3</v>
      </c>
      <c r="K666" s="173">
        <v>4121.8</v>
      </c>
      <c r="L666" s="186">
        <v>252</v>
      </c>
      <c r="M666" s="184" t="s">
        <v>259</v>
      </c>
      <c r="N666" s="184" t="s">
        <v>260</v>
      </c>
      <c r="O666" s="187" t="s">
        <v>262</v>
      </c>
      <c r="P666" s="173">
        <v>132387.07</v>
      </c>
      <c r="Q666" s="173">
        <v>0</v>
      </c>
      <c r="R666" s="173">
        <v>0</v>
      </c>
      <c r="S666" s="173">
        <v>0</v>
      </c>
      <c r="T666" s="173">
        <v>132387.07</v>
      </c>
      <c r="U666" s="173">
        <f t="shared" si="139"/>
        <v>26.97263151460821</v>
      </c>
      <c r="V666" s="228">
        <v>26.97263151460821</v>
      </c>
      <c r="W666" s="188">
        <v>26.97263151460821</v>
      </c>
      <c r="X666" s="188">
        <f t="shared" si="136"/>
        <v>0</v>
      </c>
      <c r="Y666" s="188">
        <f t="shared" si="137"/>
        <v>0</v>
      </c>
      <c r="Z666" s="189">
        <v>0</v>
      </c>
      <c r="AA666" s="189">
        <v>0</v>
      </c>
      <c r="AB666" s="189">
        <v>0</v>
      </c>
      <c r="AC666" s="189">
        <v>0</v>
      </c>
      <c r="AD666" s="189">
        <v>0</v>
      </c>
      <c r="AE666" s="189">
        <v>0</v>
      </c>
      <c r="AF666" s="189">
        <v>0</v>
      </c>
      <c r="AG666" s="190">
        <v>0</v>
      </c>
      <c r="AH666" s="189">
        <v>0</v>
      </c>
      <c r="AI666" s="189">
        <v>0</v>
      </c>
      <c r="AJ666" s="189">
        <v>0</v>
      </c>
      <c r="AK666" s="189">
        <v>0</v>
      </c>
      <c r="AL666" s="189">
        <v>0</v>
      </c>
      <c r="AM666" s="190">
        <v>0</v>
      </c>
      <c r="AN666" s="189">
        <v>0</v>
      </c>
      <c r="AO666" s="189">
        <v>0</v>
      </c>
      <c r="AP666" s="190">
        <v>0</v>
      </c>
      <c r="AQ666" s="189">
        <v>0</v>
      </c>
      <c r="AR666" s="182">
        <v>0</v>
      </c>
      <c r="AS666" s="182">
        <v>0</v>
      </c>
    </row>
    <row r="667" spans="1:45" s="182" customFormat="1" ht="36" customHeight="1" x14ac:dyDescent="0.25">
      <c r="B667" s="183" t="s">
        <v>724</v>
      </c>
      <c r="C667" s="222"/>
      <c r="D667" s="184" t="s">
        <v>857</v>
      </c>
      <c r="E667" s="184" t="s">
        <v>857</v>
      </c>
      <c r="F667" s="184" t="s">
        <v>857</v>
      </c>
      <c r="G667" s="184" t="s">
        <v>857</v>
      </c>
      <c r="H667" s="184" t="s">
        <v>857</v>
      </c>
      <c r="I667" s="197">
        <f>SUM(I668:I710)</f>
        <v>112703.84000000001</v>
      </c>
      <c r="J667" s="197">
        <f>SUM(J668:J710)</f>
        <v>97034.63</v>
      </c>
      <c r="K667" s="197">
        <f>SUM(K668:K710)</f>
        <v>86450.510000000024</v>
      </c>
      <c r="L667" s="219">
        <f>SUM(L668:L710)</f>
        <v>3987</v>
      </c>
      <c r="M667" s="184" t="s">
        <v>857</v>
      </c>
      <c r="N667" s="184" t="s">
        <v>857</v>
      </c>
      <c r="O667" s="187" t="s">
        <v>857</v>
      </c>
      <c r="P667" s="197">
        <v>132238186.65000004</v>
      </c>
      <c r="Q667" s="197">
        <v>0</v>
      </c>
      <c r="R667" s="197">
        <v>8435280</v>
      </c>
      <c r="S667" s="197">
        <v>0</v>
      </c>
      <c r="T667" s="197">
        <v>123802906.65000004</v>
      </c>
      <c r="U667" s="173">
        <f t="shared" ref="U667:U710" si="140">P667/I667</f>
        <v>1173.3245881418061</v>
      </c>
      <c r="V667" s="173">
        <f>MAX(V668:V710)</f>
        <v>9598.5360602798737</v>
      </c>
      <c r="X667" s="227"/>
      <c r="Z667" s="189">
        <v>0</v>
      </c>
      <c r="AA667" s="189">
        <v>0</v>
      </c>
      <c r="AB667" s="189">
        <v>934135</v>
      </c>
      <c r="AC667" s="189">
        <v>195126</v>
      </c>
      <c r="AD667" s="189">
        <v>2622708.5699999998</v>
      </c>
      <c r="AE667" s="189">
        <v>0</v>
      </c>
      <c r="AF667" s="189">
        <v>15</v>
      </c>
      <c r="AG667" s="189">
        <v>28849688.18</v>
      </c>
      <c r="AH667" s="189">
        <v>15518.51</v>
      </c>
      <c r="AI667" s="189">
        <v>82949735.900000006</v>
      </c>
      <c r="AJ667" s="189">
        <v>0</v>
      </c>
      <c r="AK667" s="189">
        <v>0</v>
      </c>
      <c r="AL667" s="189">
        <v>2379</v>
      </c>
      <c r="AM667" s="189">
        <v>11573530</v>
      </c>
      <c r="AN667" s="189">
        <v>121.1</v>
      </c>
      <c r="AO667" s="189">
        <v>3011824.03</v>
      </c>
      <c r="AP667" s="189">
        <v>0</v>
      </c>
      <c r="AQ667" s="189">
        <v>0</v>
      </c>
      <c r="AR667" s="182">
        <v>0</v>
      </c>
      <c r="AS667" s="182">
        <v>0</v>
      </c>
    </row>
    <row r="668" spans="1:45" s="182" customFormat="1" ht="36" customHeight="1" x14ac:dyDescent="0.25">
      <c r="A668" s="182">
        <v>1</v>
      </c>
      <c r="B668" s="221">
        <f>SUBTOTAL(103,$A$552:A668)</f>
        <v>115</v>
      </c>
      <c r="C668" s="183" t="s">
        <v>390</v>
      </c>
      <c r="D668" s="184">
        <v>1985</v>
      </c>
      <c r="E668" s="184"/>
      <c r="F668" s="185" t="s">
        <v>261</v>
      </c>
      <c r="G668" s="184">
        <v>5</v>
      </c>
      <c r="H668" s="184" t="s">
        <v>362</v>
      </c>
      <c r="I668" s="197">
        <v>4537.2</v>
      </c>
      <c r="J668" s="197">
        <v>4163</v>
      </c>
      <c r="K668" s="197">
        <v>4163</v>
      </c>
      <c r="L668" s="186">
        <v>198</v>
      </c>
      <c r="M668" s="184" t="s">
        <v>259</v>
      </c>
      <c r="N668" s="184" t="s">
        <v>263</v>
      </c>
      <c r="O668" s="187" t="s">
        <v>956</v>
      </c>
      <c r="P668" s="173">
        <v>4849430.93</v>
      </c>
      <c r="Q668" s="173">
        <v>0</v>
      </c>
      <c r="R668" s="173">
        <v>0</v>
      </c>
      <c r="S668" s="173">
        <v>0</v>
      </c>
      <c r="T668" s="173">
        <v>4849430.93</v>
      </c>
      <c r="U668" s="173">
        <f t="shared" si="140"/>
        <v>1068.815774045667</v>
      </c>
      <c r="V668" s="173">
        <v>2323.8703997178882</v>
      </c>
      <c r="W668" s="188">
        <v>2323.8703997178882</v>
      </c>
      <c r="X668" s="188">
        <f t="shared" ref="X668:X710" si="141">Z668+AA668+AB668+AC668+AD668+AG668+AI668+AK668+AM668+AO668+AP668+AQ668+AR668+AS668</f>
        <v>2323.8703997178882</v>
      </c>
      <c r="Y668" s="188">
        <f t="shared" ref="Y668:Y710" si="142">V668-U668</f>
        <v>1255.0546256722212</v>
      </c>
      <c r="Z668" s="189">
        <v>0</v>
      </c>
      <c r="AA668" s="189">
        <v>0</v>
      </c>
      <c r="AB668" s="189">
        <v>0</v>
      </c>
      <c r="AC668" s="189">
        <v>0</v>
      </c>
      <c r="AD668" s="189">
        <v>0</v>
      </c>
      <c r="AE668" s="189">
        <v>0</v>
      </c>
      <c r="AF668" s="189">
        <v>0</v>
      </c>
      <c r="AG668" s="190">
        <v>0</v>
      </c>
      <c r="AH668" s="189">
        <v>1182.44</v>
      </c>
      <c r="AI668" s="190">
        <f t="shared" ref="AI668:AI672" si="143">8917.04*AH668/I668</f>
        <v>2323.8703997178882</v>
      </c>
      <c r="AJ668" s="189">
        <v>0</v>
      </c>
      <c r="AK668" s="189">
        <v>0</v>
      </c>
      <c r="AL668" s="189">
        <v>0</v>
      </c>
      <c r="AM668" s="190">
        <v>0</v>
      </c>
      <c r="AN668" s="189">
        <v>0</v>
      </c>
      <c r="AO668" s="189">
        <v>0</v>
      </c>
      <c r="AP668" s="190">
        <v>0</v>
      </c>
      <c r="AQ668" s="189">
        <v>0</v>
      </c>
      <c r="AR668" s="182">
        <v>0</v>
      </c>
      <c r="AS668" s="182">
        <v>0</v>
      </c>
    </row>
    <row r="669" spans="1:45" s="182" customFormat="1" ht="36" customHeight="1" x14ac:dyDescent="0.25">
      <c r="A669" s="182">
        <v>1</v>
      </c>
      <c r="B669" s="221">
        <f>SUBTOTAL(103,$A$552:A669)</f>
        <v>116</v>
      </c>
      <c r="C669" s="183" t="s">
        <v>392</v>
      </c>
      <c r="D669" s="184">
        <v>1987</v>
      </c>
      <c r="E669" s="184"/>
      <c r="F669" s="185" t="s">
        <v>261</v>
      </c>
      <c r="G669" s="184">
        <v>9</v>
      </c>
      <c r="H669" s="184" t="s">
        <v>297</v>
      </c>
      <c r="I669" s="197">
        <v>6006.9</v>
      </c>
      <c r="J669" s="197">
        <v>4691.3999999999996</v>
      </c>
      <c r="K669" s="197">
        <v>3628.4</v>
      </c>
      <c r="L669" s="186">
        <v>297</v>
      </c>
      <c r="M669" s="184" t="s">
        <v>259</v>
      </c>
      <c r="N669" s="184" t="s">
        <v>263</v>
      </c>
      <c r="O669" s="187" t="s">
        <v>314</v>
      </c>
      <c r="P669" s="173">
        <v>3569146.2800000003</v>
      </c>
      <c r="Q669" s="173">
        <v>0</v>
      </c>
      <c r="R669" s="173">
        <v>0</v>
      </c>
      <c r="S669" s="173">
        <v>0</v>
      </c>
      <c r="T669" s="173">
        <v>3569146.2800000003</v>
      </c>
      <c r="U669" s="173">
        <f t="shared" si="140"/>
        <v>594.17441275866099</v>
      </c>
      <c r="V669" s="173">
        <v>1225.4268457940036</v>
      </c>
      <c r="W669" s="188">
        <v>1225.4268457940036</v>
      </c>
      <c r="X669" s="188">
        <f t="shared" si="141"/>
        <v>1225.4268457940036</v>
      </c>
      <c r="Y669" s="188">
        <f t="shared" si="142"/>
        <v>631.25243303534262</v>
      </c>
      <c r="Z669" s="189">
        <v>0</v>
      </c>
      <c r="AA669" s="189">
        <v>0</v>
      </c>
      <c r="AB669" s="189">
        <v>0</v>
      </c>
      <c r="AC669" s="189">
        <v>0</v>
      </c>
      <c r="AD669" s="189">
        <v>0</v>
      </c>
      <c r="AE669" s="189">
        <v>0</v>
      </c>
      <c r="AF669" s="189">
        <v>0</v>
      </c>
      <c r="AG669" s="190">
        <v>0</v>
      </c>
      <c r="AH669" s="189">
        <v>825.5</v>
      </c>
      <c r="AI669" s="190">
        <f t="shared" si="143"/>
        <v>1225.4268457940036</v>
      </c>
      <c r="AJ669" s="189">
        <v>0</v>
      </c>
      <c r="AK669" s="189">
        <v>0</v>
      </c>
      <c r="AL669" s="189">
        <v>0</v>
      </c>
      <c r="AM669" s="190">
        <v>0</v>
      </c>
      <c r="AN669" s="189">
        <v>0</v>
      </c>
      <c r="AO669" s="189">
        <v>0</v>
      </c>
      <c r="AP669" s="190">
        <v>0</v>
      </c>
      <c r="AQ669" s="189">
        <v>0</v>
      </c>
      <c r="AR669" s="182">
        <v>0</v>
      </c>
      <c r="AS669" s="182">
        <v>0</v>
      </c>
    </row>
    <row r="670" spans="1:45" s="182" customFormat="1" ht="36" customHeight="1" x14ac:dyDescent="0.25">
      <c r="A670" s="182">
        <v>1</v>
      </c>
      <c r="B670" s="221">
        <f>SUBTOTAL(103,$A$552:A670)</f>
        <v>117</v>
      </c>
      <c r="C670" s="183" t="s">
        <v>393</v>
      </c>
      <c r="D670" s="184">
        <v>1992</v>
      </c>
      <c r="E670" s="184"/>
      <c r="F670" s="185" t="s">
        <v>261</v>
      </c>
      <c r="G670" s="184">
        <v>4</v>
      </c>
      <c r="H670" s="184" t="s">
        <v>297</v>
      </c>
      <c r="I670" s="197">
        <v>1756.3</v>
      </c>
      <c r="J670" s="197">
        <v>1356.3</v>
      </c>
      <c r="K670" s="197">
        <v>1356.3</v>
      </c>
      <c r="L670" s="186">
        <v>65</v>
      </c>
      <c r="M670" s="184" t="s">
        <v>259</v>
      </c>
      <c r="N670" s="184" t="s">
        <v>260</v>
      </c>
      <c r="O670" s="187" t="s">
        <v>262</v>
      </c>
      <c r="P670" s="173">
        <v>3343354.1199999996</v>
      </c>
      <c r="Q670" s="173">
        <v>0</v>
      </c>
      <c r="R670" s="173">
        <v>0</v>
      </c>
      <c r="S670" s="173">
        <v>0</v>
      </c>
      <c r="T670" s="173">
        <v>3343354.1199999996</v>
      </c>
      <c r="U670" s="173">
        <f t="shared" si="140"/>
        <v>1903.6349826339463</v>
      </c>
      <c r="V670" s="173">
        <v>2939.6835164835165</v>
      </c>
      <c r="W670" s="188">
        <v>2939.6835164835165</v>
      </c>
      <c r="X670" s="188">
        <f t="shared" si="141"/>
        <v>2939.6835164835165</v>
      </c>
      <c r="Y670" s="188">
        <f t="shared" si="142"/>
        <v>1036.0485338495703</v>
      </c>
      <c r="Z670" s="189">
        <v>0</v>
      </c>
      <c r="AA670" s="189">
        <v>0</v>
      </c>
      <c r="AB670" s="189">
        <v>0</v>
      </c>
      <c r="AC670" s="189">
        <v>0</v>
      </c>
      <c r="AD670" s="189">
        <v>0</v>
      </c>
      <c r="AE670" s="189">
        <v>0</v>
      </c>
      <c r="AF670" s="189">
        <v>0</v>
      </c>
      <c r="AG670" s="190">
        <v>0</v>
      </c>
      <c r="AH670" s="189">
        <v>579</v>
      </c>
      <c r="AI670" s="190">
        <f t="shared" si="143"/>
        <v>2939.6835164835165</v>
      </c>
      <c r="AJ670" s="189">
        <v>0</v>
      </c>
      <c r="AK670" s="189">
        <v>0</v>
      </c>
      <c r="AL670" s="189">
        <v>0</v>
      </c>
      <c r="AM670" s="190">
        <v>0</v>
      </c>
      <c r="AN670" s="189">
        <v>0</v>
      </c>
      <c r="AO670" s="189">
        <v>0</v>
      </c>
      <c r="AP670" s="190">
        <v>0</v>
      </c>
      <c r="AQ670" s="189">
        <v>0</v>
      </c>
      <c r="AR670" s="182">
        <v>0</v>
      </c>
      <c r="AS670" s="182">
        <v>0</v>
      </c>
    </row>
    <row r="671" spans="1:45" s="182" customFormat="1" ht="36" customHeight="1" x14ac:dyDescent="0.25">
      <c r="A671" s="182">
        <v>1</v>
      </c>
      <c r="B671" s="221">
        <f>SUBTOTAL(103,$A$552:A671)</f>
        <v>118</v>
      </c>
      <c r="C671" s="183" t="s">
        <v>394</v>
      </c>
      <c r="D671" s="184">
        <v>1941</v>
      </c>
      <c r="E671" s="184"/>
      <c r="F671" s="185" t="s">
        <v>317</v>
      </c>
      <c r="G671" s="184">
        <v>2</v>
      </c>
      <c r="H671" s="184" t="s">
        <v>296</v>
      </c>
      <c r="I671" s="197">
        <v>743.7</v>
      </c>
      <c r="J671" s="197">
        <v>670.6</v>
      </c>
      <c r="K671" s="197">
        <v>553.1</v>
      </c>
      <c r="L671" s="186">
        <v>23</v>
      </c>
      <c r="M671" s="184" t="s">
        <v>259</v>
      </c>
      <c r="N671" s="184" t="s">
        <v>263</v>
      </c>
      <c r="O671" s="187" t="s">
        <v>318</v>
      </c>
      <c r="P671" s="173">
        <v>3389665.14</v>
      </c>
      <c r="Q671" s="173">
        <v>0</v>
      </c>
      <c r="R671" s="173">
        <v>0</v>
      </c>
      <c r="S671" s="173">
        <v>0</v>
      </c>
      <c r="T671" s="173">
        <v>3389665.14</v>
      </c>
      <c r="U671" s="173">
        <f t="shared" si="140"/>
        <v>4557.8393707139976</v>
      </c>
      <c r="V671" s="173">
        <v>6954.2600510958719</v>
      </c>
      <c r="W671" s="188">
        <v>6954.2600510958719</v>
      </c>
      <c r="X671" s="188">
        <f t="shared" si="141"/>
        <v>6954.2600510958719</v>
      </c>
      <c r="Y671" s="188">
        <f t="shared" si="142"/>
        <v>2396.4206803818743</v>
      </c>
      <c r="Z671" s="189">
        <v>0</v>
      </c>
      <c r="AA671" s="189">
        <v>0</v>
      </c>
      <c r="AB671" s="189">
        <v>0</v>
      </c>
      <c r="AC671" s="189">
        <v>0</v>
      </c>
      <c r="AD671" s="189">
        <v>0</v>
      </c>
      <c r="AE671" s="189">
        <v>0</v>
      </c>
      <c r="AF671" s="189">
        <v>0</v>
      </c>
      <c r="AG671" s="190">
        <v>0</v>
      </c>
      <c r="AH671" s="189">
        <v>580</v>
      </c>
      <c r="AI671" s="190">
        <f t="shared" si="143"/>
        <v>6954.2600510958719</v>
      </c>
      <c r="AJ671" s="189">
        <v>0</v>
      </c>
      <c r="AK671" s="189">
        <v>0</v>
      </c>
      <c r="AL671" s="189">
        <v>0</v>
      </c>
      <c r="AM671" s="190">
        <v>0</v>
      </c>
      <c r="AN671" s="189">
        <v>0</v>
      </c>
      <c r="AO671" s="189">
        <v>0</v>
      </c>
      <c r="AP671" s="190">
        <v>0</v>
      </c>
      <c r="AQ671" s="189">
        <v>0</v>
      </c>
      <c r="AR671" s="182">
        <v>0</v>
      </c>
      <c r="AS671" s="182">
        <v>0</v>
      </c>
    </row>
    <row r="672" spans="1:45" s="182" customFormat="1" ht="36" customHeight="1" x14ac:dyDescent="0.25">
      <c r="A672" s="182">
        <v>1</v>
      </c>
      <c r="B672" s="221">
        <f>SUBTOTAL(103,$A$552:A672)</f>
        <v>119</v>
      </c>
      <c r="C672" s="183" t="s">
        <v>395</v>
      </c>
      <c r="D672" s="184">
        <v>1957</v>
      </c>
      <c r="E672" s="184"/>
      <c r="F672" s="185" t="s">
        <v>261</v>
      </c>
      <c r="G672" s="184">
        <v>2</v>
      </c>
      <c r="H672" s="184" t="s">
        <v>296</v>
      </c>
      <c r="I672" s="197">
        <v>706.7</v>
      </c>
      <c r="J672" s="197">
        <v>646.1</v>
      </c>
      <c r="K672" s="197">
        <v>646.1</v>
      </c>
      <c r="L672" s="186">
        <v>18</v>
      </c>
      <c r="M672" s="184" t="s">
        <v>259</v>
      </c>
      <c r="N672" s="184" t="s">
        <v>263</v>
      </c>
      <c r="O672" s="187" t="s">
        <v>318</v>
      </c>
      <c r="P672" s="173">
        <v>2778209.21</v>
      </c>
      <c r="Q672" s="173">
        <v>0</v>
      </c>
      <c r="R672" s="173">
        <v>0</v>
      </c>
      <c r="S672" s="173">
        <v>0</v>
      </c>
      <c r="T672" s="173">
        <v>2778209.21</v>
      </c>
      <c r="U672" s="173">
        <f t="shared" si="140"/>
        <v>3931.2426913824816</v>
      </c>
      <c r="V672" s="173">
        <v>7002.9109947643974</v>
      </c>
      <c r="W672" s="188">
        <v>7002.9109947643974</v>
      </c>
      <c r="X672" s="188">
        <f t="shared" si="141"/>
        <v>7002.9109947643974</v>
      </c>
      <c r="Y672" s="188">
        <f t="shared" si="142"/>
        <v>3071.6683033819158</v>
      </c>
      <c r="Z672" s="189">
        <v>0</v>
      </c>
      <c r="AA672" s="189">
        <v>0</v>
      </c>
      <c r="AB672" s="189">
        <v>0</v>
      </c>
      <c r="AC672" s="189">
        <v>0</v>
      </c>
      <c r="AD672" s="189">
        <v>0</v>
      </c>
      <c r="AE672" s="189">
        <v>0</v>
      </c>
      <c r="AF672" s="189">
        <v>0</v>
      </c>
      <c r="AG672" s="190">
        <v>0</v>
      </c>
      <c r="AH672" s="189">
        <v>555</v>
      </c>
      <c r="AI672" s="190">
        <f t="shared" si="143"/>
        <v>7002.9109947643974</v>
      </c>
      <c r="AJ672" s="189">
        <v>0</v>
      </c>
      <c r="AK672" s="189">
        <v>0</v>
      </c>
      <c r="AL672" s="189">
        <v>0</v>
      </c>
      <c r="AM672" s="190">
        <v>0</v>
      </c>
      <c r="AN672" s="189">
        <v>0</v>
      </c>
      <c r="AO672" s="189">
        <v>0</v>
      </c>
      <c r="AP672" s="190">
        <v>0</v>
      </c>
      <c r="AQ672" s="189">
        <v>0</v>
      </c>
      <c r="AR672" s="182">
        <v>0</v>
      </c>
      <c r="AS672" s="182">
        <v>0</v>
      </c>
    </row>
    <row r="673" spans="1:45" s="182" customFormat="1" ht="36" customHeight="1" x14ac:dyDescent="0.25">
      <c r="A673" s="182">
        <v>1</v>
      </c>
      <c r="B673" s="221">
        <f>SUBTOTAL(103,$A$552:A673)</f>
        <v>120</v>
      </c>
      <c r="C673" s="183" t="s">
        <v>195</v>
      </c>
      <c r="D673" s="223">
        <v>1967</v>
      </c>
      <c r="E673" s="184"/>
      <c r="F673" s="185" t="s">
        <v>261</v>
      </c>
      <c r="G673" s="184">
        <v>2</v>
      </c>
      <c r="H673" s="184" t="s">
        <v>296</v>
      </c>
      <c r="I673" s="197">
        <v>1003.5</v>
      </c>
      <c r="J673" s="197">
        <v>634.5</v>
      </c>
      <c r="K673" s="197">
        <v>634.5</v>
      </c>
      <c r="L673" s="186">
        <v>28</v>
      </c>
      <c r="M673" s="184" t="s">
        <v>259</v>
      </c>
      <c r="N673" s="184" t="s">
        <v>263</v>
      </c>
      <c r="O673" s="187" t="s">
        <v>319</v>
      </c>
      <c r="P673" s="173">
        <v>1203601.0899999999</v>
      </c>
      <c r="Q673" s="173">
        <v>0</v>
      </c>
      <c r="R673" s="173">
        <v>0</v>
      </c>
      <c r="S673" s="173">
        <v>0</v>
      </c>
      <c r="T673" s="173">
        <v>1203601.0899999999</v>
      </c>
      <c r="U673" s="173">
        <f t="shared" si="140"/>
        <v>1199.403178873941</v>
      </c>
      <c r="V673" s="173">
        <v>4500.21</v>
      </c>
      <c r="W673" s="188">
        <v>3444.64</v>
      </c>
      <c r="X673" s="188">
        <f t="shared" si="141"/>
        <v>3444.64</v>
      </c>
      <c r="Y673" s="188">
        <f t="shared" si="142"/>
        <v>3300.8068211260588</v>
      </c>
      <c r="Z673" s="189">
        <v>0</v>
      </c>
      <c r="AA673" s="189">
        <v>0</v>
      </c>
      <c r="AB673" s="189">
        <v>3259.66</v>
      </c>
      <c r="AC673" s="189">
        <v>184.98</v>
      </c>
      <c r="AD673" s="189">
        <v>0</v>
      </c>
      <c r="AE673" s="189">
        <v>0</v>
      </c>
      <c r="AF673" s="189">
        <v>0</v>
      </c>
      <c r="AG673" s="190">
        <v>0</v>
      </c>
      <c r="AH673" s="189">
        <v>0</v>
      </c>
      <c r="AI673" s="189">
        <v>0</v>
      </c>
      <c r="AJ673" s="189">
        <v>0</v>
      </c>
      <c r="AK673" s="189">
        <v>0</v>
      </c>
      <c r="AL673" s="189">
        <v>0</v>
      </c>
      <c r="AM673" s="190">
        <v>0</v>
      </c>
      <c r="AN673" s="189">
        <v>0</v>
      </c>
      <c r="AO673" s="189">
        <v>0</v>
      </c>
      <c r="AP673" s="190">
        <v>0</v>
      </c>
      <c r="AQ673" s="189">
        <v>0</v>
      </c>
      <c r="AR673" s="182">
        <v>0</v>
      </c>
      <c r="AS673" s="182">
        <v>0</v>
      </c>
    </row>
    <row r="674" spans="1:45" s="182" customFormat="1" ht="36" customHeight="1" x14ac:dyDescent="0.25">
      <c r="A674" s="182">
        <v>1</v>
      </c>
      <c r="B674" s="221">
        <f>SUBTOTAL(103,$A$552:A674)</f>
        <v>121</v>
      </c>
      <c r="C674" s="183" t="s">
        <v>196</v>
      </c>
      <c r="D674" s="184">
        <v>1973</v>
      </c>
      <c r="E674" s="184"/>
      <c r="F674" s="185" t="s">
        <v>261</v>
      </c>
      <c r="G674" s="184">
        <v>2</v>
      </c>
      <c r="H674" s="184" t="s">
        <v>296</v>
      </c>
      <c r="I674" s="197">
        <v>692.9</v>
      </c>
      <c r="J674" s="197">
        <v>692.9</v>
      </c>
      <c r="K674" s="197">
        <v>692.9</v>
      </c>
      <c r="L674" s="186">
        <v>47</v>
      </c>
      <c r="M674" s="184" t="s">
        <v>259</v>
      </c>
      <c r="N674" s="184" t="s">
        <v>263</v>
      </c>
      <c r="O674" s="187" t="s">
        <v>319</v>
      </c>
      <c r="P674" s="173">
        <v>551118.57000000007</v>
      </c>
      <c r="Q674" s="173">
        <v>0</v>
      </c>
      <c r="R674" s="173">
        <v>0</v>
      </c>
      <c r="S674" s="173">
        <v>0</v>
      </c>
      <c r="T674" s="173">
        <v>551118.57000000007</v>
      </c>
      <c r="U674" s="173">
        <f t="shared" si="140"/>
        <v>795.37966517535006</v>
      </c>
      <c r="V674" s="173">
        <v>810.46</v>
      </c>
      <c r="W674" s="188">
        <f>X674</f>
        <v>810.46</v>
      </c>
      <c r="X674" s="188">
        <f t="shared" si="141"/>
        <v>810.46</v>
      </c>
      <c r="Y674" s="188">
        <f t="shared" si="142"/>
        <v>15.080334824649981</v>
      </c>
      <c r="Z674" s="189">
        <v>0</v>
      </c>
      <c r="AA674" s="189">
        <v>0</v>
      </c>
      <c r="AB674" s="189">
        <v>0</v>
      </c>
      <c r="AC674" s="189">
        <v>0</v>
      </c>
      <c r="AD674" s="189">
        <v>810.46</v>
      </c>
      <c r="AE674" s="189">
        <v>0</v>
      </c>
      <c r="AF674" s="189">
        <v>0</v>
      </c>
      <c r="AG674" s="190">
        <v>0</v>
      </c>
      <c r="AH674" s="189">
        <v>0</v>
      </c>
      <c r="AI674" s="189">
        <v>0</v>
      </c>
      <c r="AJ674" s="189">
        <v>0</v>
      </c>
      <c r="AK674" s="189">
        <v>0</v>
      </c>
      <c r="AL674" s="189">
        <v>0</v>
      </c>
      <c r="AM674" s="190">
        <v>0</v>
      </c>
      <c r="AN674" s="189">
        <v>0</v>
      </c>
      <c r="AO674" s="189">
        <v>0</v>
      </c>
      <c r="AP674" s="190">
        <v>0</v>
      </c>
      <c r="AQ674" s="189">
        <v>0</v>
      </c>
      <c r="AR674" s="182">
        <v>0</v>
      </c>
      <c r="AS674" s="182">
        <v>0</v>
      </c>
    </row>
    <row r="675" spans="1:45" s="182" customFormat="1" ht="36" customHeight="1" x14ac:dyDescent="0.25">
      <c r="A675" s="182">
        <v>1</v>
      </c>
      <c r="B675" s="221">
        <f>SUBTOTAL(103,$A$552:A675)</f>
        <v>122</v>
      </c>
      <c r="C675" s="183" t="s">
        <v>396</v>
      </c>
      <c r="D675" s="184">
        <v>1960</v>
      </c>
      <c r="E675" s="184"/>
      <c r="F675" s="185" t="s">
        <v>261</v>
      </c>
      <c r="G675" s="184">
        <v>2</v>
      </c>
      <c r="H675" s="184" t="s">
        <v>296</v>
      </c>
      <c r="I675" s="197">
        <v>582.70000000000005</v>
      </c>
      <c r="J675" s="197">
        <v>576.70000000000005</v>
      </c>
      <c r="K675" s="197">
        <v>576.70000000000005</v>
      </c>
      <c r="L675" s="186">
        <v>31</v>
      </c>
      <c r="M675" s="184" t="s">
        <v>259</v>
      </c>
      <c r="N675" s="184" t="s">
        <v>263</v>
      </c>
      <c r="O675" s="187" t="s">
        <v>314</v>
      </c>
      <c r="P675" s="173">
        <v>2648939.79</v>
      </c>
      <c r="Q675" s="173">
        <v>0</v>
      </c>
      <c r="R675" s="173">
        <v>0</v>
      </c>
      <c r="S675" s="173">
        <v>0</v>
      </c>
      <c r="T675" s="173">
        <v>2648939.79</v>
      </c>
      <c r="U675" s="173">
        <f t="shared" si="140"/>
        <v>4545.9752702934611</v>
      </c>
      <c r="V675" s="173">
        <v>7766.4097655740516</v>
      </c>
      <c r="W675" s="188">
        <v>7766.4097655740516</v>
      </c>
      <c r="X675" s="188">
        <f t="shared" si="141"/>
        <v>7766.4097655740516</v>
      </c>
      <c r="Y675" s="188">
        <f t="shared" si="142"/>
        <v>3220.4344952805905</v>
      </c>
      <c r="Z675" s="189">
        <v>0</v>
      </c>
      <c r="AA675" s="189">
        <v>0</v>
      </c>
      <c r="AB675" s="189">
        <v>0</v>
      </c>
      <c r="AC675" s="189">
        <v>0</v>
      </c>
      <c r="AD675" s="189">
        <v>0</v>
      </c>
      <c r="AE675" s="189">
        <v>0</v>
      </c>
      <c r="AF675" s="189">
        <v>0</v>
      </c>
      <c r="AG675" s="190">
        <v>0</v>
      </c>
      <c r="AH675" s="189">
        <v>507.51</v>
      </c>
      <c r="AI675" s="190">
        <f t="shared" ref="AI675:AI676" si="144">8917.04*AH675/I675</f>
        <v>7766.4097655740516</v>
      </c>
      <c r="AJ675" s="189">
        <v>0</v>
      </c>
      <c r="AK675" s="189">
        <v>0</v>
      </c>
      <c r="AL675" s="189">
        <v>0</v>
      </c>
      <c r="AM675" s="190">
        <v>0</v>
      </c>
      <c r="AN675" s="189">
        <v>0</v>
      </c>
      <c r="AO675" s="189">
        <v>0</v>
      </c>
      <c r="AP675" s="190">
        <v>0</v>
      </c>
      <c r="AQ675" s="189">
        <v>0</v>
      </c>
      <c r="AR675" s="182">
        <v>0</v>
      </c>
      <c r="AS675" s="182">
        <v>0</v>
      </c>
    </row>
    <row r="676" spans="1:45" s="182" customFormat="1" ht="36" customHeight="1" x14ac:dyDescent="0.25">
      <c r="A676" s="182">
        <v>1</v>
      </c>
      <c r="B676" s="221">
        <f>SUBTOTAL(103,$A$552:A676)</f>
        <v>123</v>
      </c>
      <c r="C676" s="183" t="s">
        <v>397</v>
      </c>
      <c r="D676" s="184">
        <v>1960</v>
      </c>
      <c r="E676" s="184"/>
      <c r="F676" s="185" t="s">
        <v>261</v>
      </c>
      <c r="G676" s="184">
        <v>2</v>
      </c>
      <c r="H676" s="184" t="s">
        <v>296</v>
      </c>
      <c r="I676" s="197">
        <v>592.20000000000005</v>
      </c>
      <c r="J676" s="197">
        <v>550.70000000000005</v>
      </c>
      <c r="K676" s="197">
        <v>550.70000000000005</v>
      </c>
      <c r="L676" s="186">
        <v>37</v>
      </c>
      <c r="M676" s="184" t="s">
        <v>259</v>
      </c>
      <c r="N676" s="184" t="s">
        <v>263</v>
      </c>
      <c r="O676" s="187" t="s">
        <v>321</v>
      </c>
      <c r="P676" s="173">
        <v>2651701.0900000003</v>
      </c>
      <c r="Q676" s="173">
        <v>0</v>
      </c>
      <c r="R676" s="173">
        <v>0</v>
      </c>
      <c r="S676" s="173">
        <v>0</v>
      </c>
      <c r="T676" s="173">
        <v>2651701.0900000003</v>
      </c>
      <c r="U676" s="173">
        <f t="shared" si="140"/>
        <v>4477.7120736237757</v>
      </c>
      <c r="V676" s="173">
        <v>7408.2804457953398</v>
      </c>
      <c r="W676" s="188">
        <v>7408.2804457953398</v>
      </c>
      <c r="X676" s="188">
        <f t="shared" si="141"/>
        <v>7408.2804457953398</v>
      </c>
      <c r="Y676" s="188">
        <f t="shared" si="142"/>
        <v>2930.5683721715641</v>
      </c>
      <c r="Z676" s="189">
        <v>0</v>
      </c>
      <c r="AA676" s="189">
        <v>0</v>
      </c>
      <c r="AB676" s="189">
        <v>0</v>
      </c>
      <c r="AC676" s="189">
        <v>0</v>
      </c>
      <c r="AD676" s="189">
        <v>0</v>
      </c>
      <c r="AE676" s="189">
        <v>0</v>
      </c>
      <c r="AF676" s="189">
        <v>0</v>
      </c>
      <c r="AG676" s="190">
        <v>0</v>
      </c>
      <c r="AH676" s="189">
        <v>492</v>
      </c>
      <c r="AI676" s="190">
        <f t="shared" si="144"/>
        <v>7408.2804457953398</v>
      </c>
      <c r="AJ676" s="189">
        <v>0</v>
      </c>
      <c r="AK676" s="189">
        <v>0</v>
      </c>
      <c r="AL676" s="189">
        <v>0</v>
      </c>
      <c r="AM676" s="190">
        <v>0</v>
      </c>
      <c r="AN676" s="189">
        <v>0</v>
      </c>
      <c r="AO676" s="189">
        <v>0</v>
      </c>
      <c r="AP676" s="190">
        <v>0</v>
      </c>
      <c r="AQ676" s="189">
        <v>0</v>
      </c>
      <c r="AR676" s="182">
        <v>0</v>
      </c>
      <c r="AS676" s="182">
        <v>0</v>
      </c>
    </row>
    <row r="677" spans="1:45" s="182" customFormat="1" ht="36" customHeight="1" x14ac:dyDescent="0.25">
      <c r="A677" s="182">
        <v>1</v>
      </c>
      <c r="B677" s="221">
        <f>SUBTOTAL(103,$A$552:A677)</f>
        <v>124</v>
      </c>
      <c r="C677" s="183" t="s">
        <v>398</v>
      </c>
      <c r="D677" s="184">
        <v>1950</v>
      </c>
      <c r="E677" s="184"/>
      <c r="F677" s="185" t="s">
        <v>261</v>
      </c>
      <c r="G677" s="184">
        <v>3</v>
      </c>
      <c r="H677" s="184" t="s">
        <v>296</v>
      </c>
      <c r="I677" s="197">
        <v>786.1</v>
      </c>
      <c r="J677" s="197">
        <v>786.1</v>
      </c>
      <c r="K677" s="197">
        <v>527.79999999999995</v>
      </c>
      <c r="L677" s="186">
        <v>18</v>
      </c>
      <c r="M677" s="184" t="s">
        <v>259</v>
      </c>
      <c r="N677" s="184" t="s">
        <v>263</v>
      </c>
      <c r="O677" s="187" t="s">
        <v>319</v>
      </c>
      <c r="P677" s="173">
        <v>103384.42</v>
      </c>
      <c r="Q677" s="173">
        <v>0</v>
      </c>
      <c r="R677" s="173">
        <v>0</v>
      </c>
      <c r="S677" s="173">
        <v>0</v>
      </c>
      <c r="T677" s="173">
        <v>103384.42</v>
      </c>
      <c r="U677" s="173">
        <f t="shared" si="140"/>
        <v>131.51560870118306</v>
      </c>
      <c r="V677" s="228">
        <v>131.51560870118306</v>
      </c>
      <c r="W677" s="188">
        <v>131.51560870118306</v>
      </c>
      <c r="X677" s="188">
        <f t="shared" si="141"/>
        <v>0</v>
      </c>
      <c r="Y677" s="188">
        <f t="shared" si="142"/>
        <v>0</v>
      </c>
      <c r="Z677" s="189">
        <v>0</v>
      </c>
      <c r="AA677" s="189">
        <v>0</v>
      </c>
      <c r="AB677" s="189">
        <v>0</v>
      </c>
      <c r="AC677" s="189">
        <v>0</v>
      </c>
      <c r="AD677" s="189">
        <v>0</v>
      </c>
      <c r="AE677" s="189">
        <v>0</v>
      </c>
      <c r="AF677" s="189">
        <v>0</v>
      </c>
      <c r="AG677" s="190">
        <v>0</v>
      </c>
      <c r="AH677" s="189">
        <v>0</v>
      </c>
      <c r="AI677" s="189">
        <v>0</v>
      </c>
      <c r="AJ677" s="189">
        <v>0</v>
      </c>
      <c r="AK677" s="189">
        <v>0</v>
      </c>
      <c r="AL677" s="189">
        <v>0</v>
      </c>
      <c r="AM677" s="190">
        <v>0</v>
      </c>
      <c r="AN677" s="189">
        <v>0</v>
      </c>
      <c r="AO677" s="189">
        <v>0</v>
      </c>
      <c r="AP677" s="190">
        <v>0</v>
      </c>
      <c r="AQ677" s="189">
        <v>0</v>
      </c>
      <c r="AR677" s="182">
        <v>0</v>
      </c>
      <c r="AS677" s="182">
        <v>0</v>
      </c>
    </row>
    <row r="678" spans="1:45" s="182" customFormat="1" ht="36" customHeight="1" x14ac:dyDescent="0.25">
      <c r="A678" s="182">
        <v>1</v>
      </c>
      <c r="B678" s="221">
        <f>SUBTOTAL(103,$A$552:A678)</f>
        <v>125</v>
      </c>
      <c r="C678" s="183" t="s">
        <v>399</v>
      </c>
      <c r="D678" s="184">
        <v>1977</v>
      </c>
      <c r="E678" s="184"/>
      <c r="F678" s="185" t="s">
        <v>261</v>
      </c>
      <c r="G678" s="184">
        <v>9</v>
      </c>
      <c r="H678" s="184" t="s">
        <v>296</v>
      </c>
      <c r="I678" s="197">
        <v>4984</v>
      </c>
      <c r="J678" s="197">
        <v>3767.5</v>
      </c>
      <c r="K678" s="197">
        <v>3767.5</v>
      </c>
      <c r="L678" s="186">
        <v>163</v>
      </c>
      <c r="M678" s="184" t="s">
        <v>259</v>
      </c>
      <c r="N678" s="184" t="s">
        <v>263</v>
      </c>
      <c r="O678" s="187" t="s">
        <v>956</v>
      </c>
      <c r="P678" s="173">
        <v>2382043.14</v>
      </c>
      <c r="Q678" s="173">
        <v>0</v>
      </c>
      <c r="R678" s="173">
        <v>0</v>
      </c>
      <c r="S678" s="173">
        <v>0</v>
      </c>
      <c r="T678" s="173">
        <v>2382043.14</v>
      </c>
      <c r="U678" s="173">
        <f t="shared" si="140"/>
        <v>477.93802969502411</v>
      </c>
      <c r="V678" s="173">
        <v>1068.9355373996791</v>
      </c>
      <c r="W678" s="188">
        <v>1068.9355373996791</v>
      </c>
      <c r="X678" s="188">
        <f t="shared" si="141"/>
        <v>1068.9355373996791</v>
      </c>
      <c r="Y678" s="188">
        <f t="shared" si="142"/>
        <v>590.99750770465494</v>
      </c>
      <c r="Z678" s="189">
        <v>0</v>
      </c>
      <c r="AA678" s="189">
        <v>0</v>
      </c>
      <c r="AB678" s="189">
        <v>0</v>
      </c>
      <c r="AC678" s="189">
        <v>0</v>
      </c>
      <c r="AD678" s="189">
        <v>0</v>
      </c>
      <c r="AE678" s="189">
        <v>0</v>
      </c>
      <c r="AF678" s="189">
        <v>0</v>
      </c>
      <c r="AG678" s="190">
        <v>0</v>
      </c>
      <c r="AH678" s="189">
        <v>597.46</v>
      </c>
      <c r="AI678" s="190">
        <f>8917.04*AH678/I678</f>
        <v>1068.9355373996791</v>
      </c>
      <c r="AJ678" s="189">
        <v>0</v>
      </c>
      <c r="AK678" s="189">
        <v>0</v>
      </c>
      <c r="AL678" s="189">
        <v>0</v>
      </c>
      <c r="AM678" s="190">
        <v>0</v>
      </c>
      <c r="AN678" s="189">
        <v>0</v>
      </c>
      <c r="AO678" s="189">
        <v>0</v>
      </c>
      <c r="AP678" s="190">
        <v>0</v>
      </c>
      <c r="AQ678" s="189">
        <v>0</v>
      </c>
      <c r="AR678" s="182">
        <v>0</v>
      </c>
      <c r="AS678" s="182">
        <v>0</v>
      </c>
    </row>
    <row r="679" spans="1:45" s="182" customFormat="1" ht="36" customHeight="1" x14ac:dyDescent="0.25">
      <c r="A679" s="182">
        <v>1</v>
      </c>
      <c r="B679" s="221">
        <f>SUBTOTAL(103,$A$552:A679)</f>
        <v>126</v>
      </c>
      <c r="C679" s="183" t="s">
        <v>400</v>
      </c>
      <c r="D679" s="184">
        <v>1961</v>
      </c>
      <c r="E679" s="184"/>
      <c r="F679" s="185" t="s">
        <v>261</v>
      </c>
      <c r="G679" s="184">
        <v>4</v>
      </c>
      <c r="H679" s="184" t="s">
        <v>301</v>
      </c>
      <c r="I679" s="197">
        <v>2700.93</v>
      </c>
      <c r="J679" s="197">
        <v>2461.3000000000002</v>
      </c>
      <c r="K679" s="197">
        <v>2280.6999999999998</v>
      </c>
      <c r="L679" s="186">
        <v>87</v>
      </c>
      <c r="M679" s="184" t="s">
        <v>259</v>
      </c>
      <c r="N679" s="184" t="s">
        <v>263</v>
      </c>
      <c r="O679" s="187" t="s">
        <v>314</v>
      </c>
      <c r="P679" s="173">
        <v>105750.06</v>
      </c>
      <c r="Q679" s="173">
        <v>0</v>
      </c>
      <c r="R679" s="173">
        <v>0</v>
      </c>
      <c r="S679" s="173">
        <v>0</v>
      </c>
      <c r="T679" s="173">
        <v>105750.06</v>
      </c>
      <c r="U679" s="173">
        <f t="shared" si="140"/>
        <v>39.153202785707144</v>
      </c>
      <c r="V679" s="228">
        <v>39.153202785707144</v>
      </c>
      <c r="W679" s="188">
        <v>39.153202785707144</v>
      </c>
      <c r="X679" s="188">
        <f t="shared" si="141"/>
        <v>0</v>
      </c>
      <c r="Y679" s="188">
        <f t="shared" si="142"/>
        <v>0</v>
      </c>
      <c r="Z679" s="189">
        <v>0</v>
      </c>
      <c r="AA679" s="189">
        <v>0</v>
      </c>
      <c r="AB679" s="189">
        <v>0</v>
      </c>
      <c r="AC679" s="189">
        <v>0</v>
      </c>
      <c r="AD679" s="189">
        <v>0</v>
      </c>
      <c r="AE679" s="189">
        <v>0</v>
      </c>
      <c r="AF679" s="189">
        <v>0</v>
      </c>
      <c r="AG679" s="190">
        <v>0</v>
      </c>
      <c r="AH679" s="189">
        <v>0</v>
      </c>
      <c r="AI679" s="189">
        <v>0</v>
      </c>
      <c r="AJ679" s="189">
        <v>0</v>
      </c>
      <c r="AK679" s="189">
        <v>0</v>
      </c>
      <c r="AL679" s="189">
        <v>0</v>
      </c>
      <c r="AM679" s="190">
        <v>0</v>
      </c>
      <c r="AN679" s="189">
        <v>0</v>
      </c>
      <c r="AO679" s="189">
        <v>0</v>
      </c>
      <c r="AP679" s="190">
        <v>0</v>
      </c>
      <c r="AQ679" s="189">
        <v>0</v>
      </c>
      <c r="AR679" s="182">
        <v>0</v>
      </c>
      <c r="AS679" s="182">
        <v>0</v>
      </c>
    </row>
    <row r="680" spans="1:45" s="182" customFormat="1" ht="36" customHeight="1" x14ac:dyDescent="0.25">
      <c r="A680" s="182">
        <v>1</v>
      </c>
      <c r="B680" s="221">
        <f>SUBTOTAL(103,$A$552:A680)</f>
        <v>127</v>
      </c>
      <c r="C680" s="183" t="s">
        <v>402</v>
      </c>
      <c r="D680" s="184">
        <v>1958</v>
      </c>
      <c r="E680" s="184"/>
      <c r="F680" s="185" t="s">
        <v>261</v>
      </c>
      <c r="G680" s="184">
        <v>2</v>
      </c>
      <c r="H680" s="184" t="s">
        <v>296</v>
      </c>
      <c r="I680" s="197">
        <v>653.29999999999995</v>
      </c>
      <c r="J680" s="197">
        <v>605.6</v>
      </c>
      <c r="K680" s="197">
        <v>605.6</v>
      </c>
      <c r="L680" s="186">
        <v>30</v>
      </c>
      <c r="M680" s="184" t="s">
        <v>259</v>
      </c>
      <c r="N680" s="184" t="s">
        <v>263</v>
      </c>
      <c r="O680" s="187" t="s">
        <v>318</v>
      </c>
      <c r="P680" s="173">
        <v>2963667.8699999996</v>
      </c>
      <c r="Q680" s="173">
        <v>0</v>
      </c>
      <c r="R680" s="173">
        <v>0</v>
      </c>
      <c r="S680" s="173">
        <v>0</v>
      </c>
      <c r="T680" s="173">
        <v>2963667.8699999996</v>
      </c>
      <c r="U680" s="173">
        <f t="shared" si="140"/>
        <v>4536.4577835603859</v>
      </c>
      <c r="V680" s="173">
        <v>7693.3867993264967</v>
      </c>
      <c r="W680" s="188">
        <v>7693.3867993264967</v>
      </c>
      <c r="X680" s="188">
        <f t="shared" si="141"/>
        <v>7693.3867993264967</v>
      </c>
      <c r="Y680" s="188">
        <f t="shared" si="142"/>
        <v>3156.9290157661108</v>
      </c>
      <c r="Z680" s="189">
        <v>0</v>
      </c>
      <c r="AA680" s="189">
        <v>0</v>
      </c>
      <c r="AB680" s="189">
        <v>0</v>
      </c>
      <c r="AC680" s="189">
        <v>0</v>
      </c>
      <c r="AD680" s="189">
        <v>0</v>
      </c>
      <c r="AE680" s="189">
        <v>0</v>
      </c>
      <c r="AF680" s="189">
        <v>0</v>
      </c>
      <c r="AG680" s="190">
        <v>0</v>
      </c>
      <c r="AH680" s="189">
        <v>563.65</v>
      </c>
      <c r="AI680" s="190">
        <f t="shared" ref="AI680:AI690" si="145">8917.04*AH680/I680</f>
        <v>7693.3867993264967</v>
      </c>
      <c r="AJ680" s="189">
        <v>0</v>
      </c>
      <c r="AK680" s="189">
        <v>0</v>
      </c>
      <c r="AL680" s="189">
        <v>0</v>
      </c>
      <c r="AM680" s="190">
        <v>0</v>
      </c>
      <c r="AN680" s="189">
        <v>0</v>
      </c>
      <c r="AO680" s="189">
        <v>0</v>
      </c>
      <c r="AP680" s="190">
        <v>0</v>
      </c>
      <c r="AQ680" s="189">
        <v>0</v>
      </c>
      <c r="AR680" s="182">
        <v>0</v>
      </c>
      <c r="AS680" s="182">
        <v>0</v>
      </c>
    </row>
    <row r="681" spans="1:45" s="182" customFormat="1" ht="36" customHeight="1" x14ac:dyDescent="0.25">
      <c r="A681" s="182">
        <v>1</v>
      </c>
      <c r="B681" s="221">
        <f>SUBTOTAL(103,$A$552:A681)</f>
        <v>128</v>
      </c>
      <c r="C681" s="183" t="s">
        <v>403</v>
      </c>
      <c r="D681" s="184">
        <v>1961</v>
      </c>
      <c r="E681" s="184"/>
      <c r="F681" s="185" t="s">
        <v>261</v>
      </c>
      <c r="G681" s="184">
        <v>2</v>
      </c>
      <c r="H681" s="184" t="s">
        <v>297</v>
      </c>
      <c r="I681" s="197">
        <v>291.64999999999998</v>
      </c>
      <c r="J681" s="197">
        <v>275.13</v>
      </c>
      <c r="K681" s="197">
        <v>275.13</v>
      </c>
      <c r="L681" s="186">
        <v>17</v>
      </c>
      <c r="M681" s="184" t="s">
        <v>259</v>
      </c>
      <c r="N681" s="184" t="s">
        <v>260</v>
      </c>
      <c r="O681" s="187" t="s">
        <v>262</v>
      </c>
      <c r="P681" s="173">
        <v>1476366.8</v>
      </c>
      <c r="Q681" s="173">
        <v>0</v>
      </c>
      <c r="R681" s="173">
        <v>0</v>
      </c>
      <c r="S681" s="173">
        <v>0</v>
      </c>
      <c r="T681" s="173">
        <v>1476366.8</v>
      </c>
      <c r="U681" s="173">
        <f t="shared" si="140"/>
        <v>5062.1182924738559</v>
      </c>
      <c r="V681" s="173">
        <v>8103.4537342705316</v>
      </c>
      <c r="W681" s="188">
        <v>8103.4537342705316</v>
      </c>
      <c r="X681" s="188">
        <f t="shared" si="141"/>
        <v>8103.4537342705316</v>
      </c>
      <c r="Y681" s="188">
        <f t="shared" si="142"/>
        <v>3041.3354417966757</v>
      </c>
      <c r="Z681" s="189">
        <v>0</v>
      </c>
      <c r="AA681" s="189">
        <v>0</v>
      </c>
      <c r="AB681" s="189">
        <v>0</v>
      </c>
      <c r="AC681" s="189">
        <v>0</v>
      </c>
      <c r="AD681" s="189">
        <v>0</v>
      </c>
      <c r="AE681" s="189">
        <v>0</v>
      </c>
      <c r="AF681" s="189">
        <v>0</v>
      </c>
      <c r="AG681" s="190">
        <v>0</v>
      </c>
      <c r="AH681" s="189">
        <v>265.04000000000002</v>
      </c>
      <c r="AI681" s="190">
        <f t="shared" si="145"/>
        <v>8103.4537342705316</v>
      </c>
      <c r="AJ681" s="189">
        <v>0</v>
      </c>
      <c r="AK681" s="189">
        <v>0</v>
      </c>
      <c r="AL681" s="189">
        <v>0</v>
      </c>
      <c r="AM681" s="190">
        <v>0</v>
      </c>
      <c r="AN681" s="189">
        <v>0</v>
      </c>
      <c r="AO681" s="189">
        <v>0</v>
      </c>
      <c r="AP681" s="190">
        <v>0</v>
      </c>
      <c r="AQ681" s="189">
        <v>0</v>
      </c>
      <c r="AR681" s="182">
        <v>0</v>
      </c>
      <c r="AS681" s="182">
        <v>0</v>
      </c>
    </row>
    <row r="682" spans="1:45" s="182" customFormat="1" ht="36" customHeight="1" x14ac:dyDescent="0.25">
      <c r="A682" s="182">
        <v>1</v>
      </c>
      <c r="B682" s="221">
        <f>SUBTOTAL(103,$A$552:A682)</f>
        <v>129</v>
      </c>
      <c r="C682" s="183" t="s">
        <v>405</v>
      </c>
      <c r="D682" s="184">
        <v>1941</v>
      </c>
      <c r="E682" s="184"/>
      <c r="F682" s="185" t="s">
        <v>317</v>
      </c>
      <c r="G682" s="184">
        <v>2</v>
      </c>
      <c r="H682" s="184" t="s">
        <v>296</v>
      </c>
      <c r="I682" s="197">
        <v>613.70000000000005</v>
      </c>
      <c r="J682" s="197">
        <v>345.1</v>
      </c>
      <c r="K682" s="197">
        <v>345.1</v>
      </c>
      <c r="L682" s="186">
        <v>22</v>
      </c>
      <c r="M682" s="184" t="s">
        <v>259</v>
      </c>
      <c r="N682" s="184" t="s">
        <v>263</v>
      </c>
      <c r="O682" s="187" t="s">
        <v>318</v>
      </c>
      <c r="P682" s="173">
        <v>2629575.83</v>
      </c>
      <c r="Q682" s="173">
        <v>0</v>
      </c>
      <c r="R682" s="173">
        <v>0</v>
      </c>
      <c r="S682" s="173">
        <v>0</v>
      </c>
      <c r="T682" s="173">
        <v>2629575.83</v>
      </c>
      <c r="U682" s="173">
        <f t="shared" si="140"/>
        <v>4284.7903372983537</v>
      </c>
      <c r="V682" s="173">
        <v>6702.6732149258596</v>
      </c>
      <c r="W682" s="188">
        <v>6702.6732149258596</v>
      </c>
      <c r="X682" s="188">
        <f t="shared" si="141"/>
        <v>6702.6732149258596</v>
      </c>
      <c r="Y682" s="188">
        <f t="shared" si="142"/>
        <v>2417.8828776275059</v>
      </c>
      <c r="Z682" s="189">
        <v>0</v>
      </c>
      <c r="AA682" s="189">
        <v>0</v>
      </c>
      <c r="AB682" s="189">
        <v>0</v>
      </c>
      <c r="AC682" s="189">
        <v>0</v>
      </c>
      <c r="AD682" s="189">
        <v>0</v>
      </c>
      <c r="AE682" s="189">
        <v>0</v>
      </c>
      <c r="AF682" s="189">
        <v>0</v>
      </c>
      <c r="AG682" s="190">
        <v>0</v>
      </c>
      <c r="AH682" s="189">
        <v>461.3</v>
      </c>
      <c r="AI682" s="190">
        <f t="shared" si="145"/>
        <v>6702.6732149258596</v>
      </c>
      <c r="AJ682" s="189">
        <v>0</v>
      </c>
      <c r="AK682" s="189">
        <v>0</v>
      </c>
      <c r="AL682" s="189">
        <v>0</v>
      </c>
      <c r="AM682" s="190">
        <v>0</v>
      </c>
      <c r="AN682" s="189">
        <v>0</v>
      </c>
      <c r="AO682" s="189">
        <v>0</v>
      </c>
      <c r="AP682" s="190">
        <v>0</v>
      </c>
      <c r="AQ682" s="189">
        <v>0</v>
      </c>
      <c r="AR682" s="182">
        <v>0</v>
      </c>
      <c r="AS682" s="182">
        <v>0</v>
      </c>
    </row>
    <row r="683" spans="1:45" s="182" customFormat="1" ht="36" customHeight="1" x14ac:dyDescent="0.25">
      <c r="A683" s="182">
        <v>1</v>
      </c>
      <c r="B683" s="221">
        <f>SUBTOTAL(103,$A$552:A683)</f>
        <v>130</v>
      </c>
      <c r="C683" s="183" t="s">
        <v>406</v>
      </c>
      <c r="D683" s="184">
        <v>1954</v>
      </c>
      <c r="E683" s="184"/>
      <c r="F683" s="185" t="s">
        <v>317</v>
      </c>
      <c r="G683" s="184">
        <v>2</v>
      </c>
      <c r="H683" s="184" t="s">
        <v>296</v>
      </c>
      <c r="I683" s="197">
        <v>441</v>
      </c>
      <c r="J683" s="197">
        <v>399.8</v>
      </c>
      <c r="K683" s="197">
        <v>399.8</v>
      </c>
      <c r="L683" s="186">
        <v>27</v>
      </c>
      <c r="M683" s="184" t="s">
        <v>259</v>
      </c>
      <c r="N683" s="184" t="s">
        <v>263</v>
      </c>
      <c r="O683" s="187" t="s">
        <v>318</v>
      </c>
      <c r="P683" s="173">
        <v>2063308.78</v>
      </c>
      <c r="Q683" s="173">
        <v>0</v>
      </c>
      <c r="R683" s="173">
        <v>0</v>
      </c>
      <c r="S683" s="173">
        <v>0</v>
      </c>
      <c r="T683" s="173">
        <v>2063308.78</v>
      </c>
      <c r="U683" s="173">
        <f t="shared" si="140"/>
        <v>4678.7047165532877</v>
      </c>
      <c r="V683" s="173">
        <v>7676.338017233561</v>
      </c>
      <c r="W683" s="188">
        <v>7676.338017233561</v>
      </c>
      <c r="X683" s="188">
        <f t="shared" si="141"/>
        <v>7676.338017233561</v>
      </c>
      <c r="Y683" s="188">
        <f t="shared" si="142"/>
        <v>2997.6333006802734</v>
      </c>
      <c r="Z683" s="189">
        <v>0</v>
      </c>
      <c r="AA683" s="189">
        <v>0</v>
      </c>
      <c r="AB683" s="189">
        <v>0</v>
      </c>
      <c r="AC683" s="189">
        <v>0</v>
      </c>
      <c r="AD683" s="189">
        <v>0</v>
      </c>
      <c r="AE683" s="189">
        <v>0</v>
      </c>
      <c r="AF683" s="189">
        <v>0</v>
      </c>
      <c r="AG683" s="190">
        <v>0</v>
      </c>
      <c r="AH683" s="189">
        <v>379.64</v>
      </c>
      <c r="AI683" s="190">
        <f t="shared" si="145"/>
        <v>7676.338017233561</v>
      </c>
      <c r="AJ683" s="189">
        <v>0</v>
      </c>
      <c r="AK683" s="189">
        <v>0</v>
      </c>
      <c r="AL683" s="189">
        <v>0</v>
      </c>
      <c r="AM683" s="190">
        <v>0</v>
      </c>
      <c r="AN683" s="189">
        <v>0</v>
      </c>
      <c r="AO683" s="189">
        <v>0</v>
      </c>
      <c r="AP683" s="190">
        <v>0</v>
      </c>
      <c r="AQ683" s="189">
        <v>0</v>
      </c>
      <c r="AR683" s="182">
        <v>0</v>
      </c>
      <c r="AS683" s="182">
        <v>0</v>
      </c>
    </row>
    <row r="684" spans="1:45" s="182" customFormat="1" ht="36" customHeight="1" x14ac:dyDescent="0.25">
      <c r="A684" s="182">
        <v>1</v>
      </c>
      <c r="B684" s="221">
        <f>SUBTOTAL(103,$A$552:A684)</f>
        <v>131</v>
      </c>
      <c r="C684" s="183" t="s">
        <v>407</v>
      </c>
      <c r="D684" s="184">
        <v>1987</v>
      </c>
      <c r="E684" s="184"/>
      <c r="F684" s="185" t="s">
        <v>261</v>
      </c>
      <c r="G684" s="184">
        <v>5</v>
      </c>
      <c r="H684" s="184" t="s">
        <v>301</v>
      </c>
      <c r="I684" s="197">
        <v>4250.6000000000004</v>
      </c>
      <c r="J684" s="197">
        <v>2613.6</v>
      </c>
      <c r="K684" s="197">
        <v>2613.6</v>
      </c>
      <c r="L684" s="186">
        <v>107</v>
      </c>
      <c r="M684" s="184" t="s">
        <v>259</v>
      </c>
      <c r="N684" s="184" t="s">
        <v>263</v>
      </c>
      <c r="O684" s="187" t="s">
        <v>319</v>
      </c>
      <c r="P684" s="173">
        <v>2866181.7800000003</v>
      </c>
      <c r="Q684" s="173">
        <v>0</v>
      </c>
      <c r="R684" s="173">
        <v>0</v>
      </c>
      <c r="S684" s="173">
        <v>0</v>
      </c>
      <c r="T684" s="173">
        <v>2866181.7800000003</v>
      </c>
      <c r="U684" s="173">
        <f t="shared" si="140"/>
        <v>674.30051757398951</v>
      </c>
      <c r="V684" s="173">
        <v>1447.2096208535265</v>
      </c>
      <c r="W684" s="188">
        <v>1447.2096208535265</v>
      </c>
      <c r="X684" s="188">
        <f t="shared" si="141"/>
        <v>1447.2096208535265</v>
      </c>
      <c r="Y684" s="188">
        <f t="shared" si="142"/>
        <v>772.90910327953702</v>
      </c>
      <c r="Z684" s="189">
        <v>0</v>
      </c>
      <c r="AA684" s="189">
        <v>0</v>
      </c>
      <c r="AB684" s="189">
        <v>0</v>
      </c>
      <c r="AC684" s="189">
        <v>0</v>
      </c>
      <c r="AD684" s="189">
        <v>0</v>
      </c>
      <c r="AE684" s="189">
        <v>0</v>
      </c>
      <c r="AF684" s="189">
        <v>0</v>
      </c>
      <c r="AG684" s="190">
        <v>0</v>
      </c>
      <c r="AH684" s="189">
        <v>689.86</v>
      </c>
      <c r="AI684" s="190">
        <f t="shared" si="145"/>
        <v>1447.2096208535265</v>
      </c>
      <c r="AJ684" s="189">
        <v>0</v>
      </c>
      <c r="AK684" s="189">
        <v>0</v>
      </c>
      <c r="AL684" s="189">
        <v>0</v>
      </c>
      <c r="AM684" s="190">
        <v>0</v>
      </c>
      <c r="AN684" s="189">
        <v>0</v>
      </c>
      <c r="AO684" s="189">
        <v>0</v>
      </c>
      <c r="AP684" s="190">
        <v>0</v>
      </c>
      <c r="AQ684" s="189">
        <v>0</v>
      </c>
      <c r="AR684" s="182">
        <v>0</v>
      </c>
      <c r="AS684" s="182">
        <v>0</v>
      </c>
    </row>
    <row r="685" spans="1:45" s="182" customFormat="1" ht="36" customHeight="1" x14ac:dyDescent="0.25">
      <c r="A685" s="182">
        <v>1</v>
      </c>
      <c r="B685" s="221">
        <f>SUBTOTAL(103,$A$552:A685)</f>
        <v>132</v>
      </c>
      <c r="C685" s="183" t="s">
        <v>409</v>
      </c>
      <c r="D685" s="184">
        <v>1964</v>
      </c>
      <c r="E685" s="184"/>
      <c r="F685" s="185" t="s">
        <v>261</v>
      </c>
      <c r="G685" s="184">
        <v>3</v>
      </c>
      <c r="H685" s="184" t="s">
        <v>296</v>
      </c>
      <c r="I685" s="197">
        <v>1192.79</v>
      </c>
      <c r="J685" s="197">
        <v>1192.79</v>
      </c>
      <c r="K685" s="197">
        <v>1192.79</v>
      </c>
      <c r="L685" s="186">
        <v>56</v>
      </c>
      <c r="M685" s="184" t="s">
        <v>259</v>
      </c>
      <c r="N685" s="184" t="s">
        <v>263</v>
      </c>
      <c r="O685" s="187" t="s">
        <v>315</v>
      </c>
      <c r="P685" s="173">
        <v>2347074.0100000002</v>
      </c>
      <c r="Q685" s="173">
        <v>0</v>
      </c>
      <c r="R685" s="173">
        <v>0</v>
      </c>
      <c r="S685" s="173">
        <v>0</v>
      </c>
      <c r="T685" s="173">
        <v>2347074.0100000002</v>
      </c>
      <c r="U685" s="173">
        <f t="shared" si="140"/>
        <v>1967.7177122544624</v>
      </c>
      <c r="V685" s="173">
        <v>4095.8323554020412</v>
      </c>
      <c r="W685" s="188">
        <f>X685</f>
        <v>4095.8323554020412</v>
      </c>
      <c r="X685" s="188">
        <f t="shared" si="141"/>
        <v>4095.8323554020412</v>
      </c>
      <c r="Y685" s="188">
        <f t="shared" si="142"/>
        <v>2128.114643147579</v>
      </c>
      <c r="Z685" s="189">
        <v>0</v>
      </c>
      <c r="AA685" s="189">
        <v>0</v>
      </c>
      <c r="AB685" s="189">
        <v>0</v>
      </c>
      <c r="AC685" s="189">
        <v>0</v>
      </c>
      <c r="AD685" s="189">
        <v>0</v>
      </c>
      <c r="AE685" s="189">
        <v>0</v>
      </c>
      <c r="AF685" s="189">
        <v>0</v>
      </c>
      <c r="AG685" s="190">
        <v>0</v>
      </c>
      <c r="AH685" s="189">
        <v>547.88</v>
      </c>
      <c r="AI685" s="190">
        <f t="shared" si="145"/>
        <v>4095.8323554020412</v>
      </c>
      <c r="AJ685" s="189">
        <v>0</v>
      </c>
      <c r="AK685" s="189">
        <v>0</v>
      </c>
      <c r="AL685" s="189">
        <v>0</v>
      </c>
      <c r="AM685" s="190">
        <v>0</v>
      </c>
      <c r="AN685" s="189">
        <v>0</v>
      </c>
      <c r="AO685" s="189">
        <v>0</v>
      </c>
      <c r="AP685" s="190">
        <v>0</v>
      </c>
      <c r="AQ685" s="189">
        <v>0</v>
      </c>
      <c r="AR685" s="182">
        <v>0</v>
      </c>
      <c r="AS685" s="182">
        <v>0</v>
      </c>
    </row>
    <row r="686" spans="1:45" s="182" customFormat="1" ht="36" customHeight="1" x14ac:dyDescent="0.25">
      <c r="A686" s="182">
        <v>1</v>
      </c>
      <c r="B686" s="221">
        <f>SUBTOTAL(103,$A$552:A686)</f>
        <v>133</v>
      </c>
      <c r="C686" s="183" t="s">
        <v>410</v>
      </c>
      <c r="D686" s="184">
        <v>1941</v>
      </c>
      <c r="E686" s="184"/>
      <c r="F686" s="185" t="s">
        <v>261</v>
      </c>
      <c r="G686" s="184">
        <v>2</v>
      </c>
      <c r="H686" s="184" t="s">
        <v>296</v>
      </c>
      <c r="I686" s="197">
        <v>858.3</v>
      </c>
      <c r="J686" s="197">
        <v>655.4</v>
      </c>
      <c r="K686" s="197">
        <v>655.4</v>
      </c>
      <c r="L686" s="186">
        <v>31</v>
      </c>
      <c r="M686" s="184" t="s">
        <v>259</v>
      </c>
      <c r="N686" s="184" t="s">
        <v>263</v>
      </c>
      <c r="O686" s="187" t="s">
        <v>318</v>
      </c>
      <c r="P686" s="173">
        <v>3255890.12</v>
      </c>
      <c r="Q686" s="173">
        <v>0</v>
      </c>
      <c r="R686" s="173">
        <v>0</v>
      </c>
      <c r="S686" s="173">
        <v>0</v>
      </c>
      <c r="T686" s="173">
        <v>3255890.12</v>
      </c>
      <c r="U686" s="173">
        <f t="shared" si="140"/>
        <v>3793.4173598974721</v>
      </c>
      <c r="V686" s="173">
        <v>5869.8911802400107</v>
      </c>
      <c r="W686" s="188">
        <v>5869.8911802400107</v>
      </c>
      <c r="X686" s="188">
        <f t="shared" si="141"/>
        <v>5869.8911802400107</v>
      </c>
      <c r="Y686" s="188">
        <f t="shared" si="142"/>
        <v>2076.4738203425386</v>
      </c>
      <c r="Z686" s="189">
        <v>0</v>
      </c>
      <c r="AA686" s="189">
        <v>0</v>
      </c>
      <c r="AB686" s="189">
        <v>0</v>
      </c>
      <c r="AC686" s="189">
        <v>0</v>
      </c>
      <c r="AD686" s="189">
        <v>0</v>
      </c>
      <c r="AE686" s="189">
        <v>0</v>
      </c>
      <c r="AF686" s="189">
        <v>0</v>
      </c>
      <c r="AG686" s="190">
        <v>0</v>
      </c>
      <c r="AH686" s="189">
        <v>565</v>
      </c>
      <c r="AI686" s="190">
        <f t="shared" si="145"/>
        <v>5869.8911802400107</v>
      </c>
      <c r="AJ686" s="189">
        <v>0</v>
      </c>
      <c r="AK686" s="189">
        <v>0</v>
      </c>
      <c r="AL686" s="189">
        <v>0</v>
      </c>
      <c r="AM686" s="190">
        <v>0</v>
      </c>
      <c r="AN686" s="189">
        <v>0</v>
      </c>
      <c r="AO686" s="189">
        <v>0</v>
      </c>
      <c r="AP686" s="190">
        <v>0</v>
      </c>
      <c r="AQ686" s="189">
        <v>0</v>
      </c>
      <c r="AR686" s="182">
        <v>0</v>
      </c>
      <c r="AS686" s="182">
        <v>0</v>
      </c>
    </row>
    <row r="687" spans="1:45" s="182" customFormat="1" ht="36" customHeight="1" x14ac:dyDescent="0.25">
      <c r="A687" s="182">
        <v>1</v>
      </c>
      <c r="B687" s="221">
        <f>SUBTOTAL(103,$A$552:A687)</f>
        <v>134</v>
      </c>
      <c r="C687" s="183" t="s">
        <v>411</v>
      </c>
      <c r="D687" s="184">
        <v>1962</v>
      </c>
      <c r="E687" s="184"/>
      <c r="F687" s="185" t="s">
        <v>317</v>
      </c>
      <c r="G687" s="184">
        <v>2</v>
      </c>
      <c r="H687" s="184" t="s">
        <v>296</v>
      </c>
      <c r="I687" s="197">
        <v>590.99</v>
      </c>
      <c r="J687" s="197">
        <v>550.29</v>
      </c>
      <c r="K687" s="197">
        <v>550.29</v>
      </c>
      <c r="L687" s="186">
        <v>18</v>
      </c>
      <c r="M687" s="184" t="s">
        <v>259</v>
      </c>
      <c r="N687" s="184" t="s">
        <v>263</v>
      </c>
      <c r="O687" s="187" t="s">
        <v>321</v>
      </c>
      <c r="P687" s="173">
        <v>2533670.4300000002</v>
      </c>
      <c r="Q687" s="173">
        <v>0</v>
      </c>
      <c r="R687" s="173">
        <v>0</v>
      </c>
      <c r="S687" s="173">
        <v>0</v>
      </c>
      <c r="T687" s="173">
        <v>2533670.4300000002</v>
      </c>
      <c r="U687" s="173">
        <f t="shared" si="140"/>
        <v>4287.1629469195759</v>
      </c>
      <c r="V687" s="173">
        <v>7271.659854819879</v>
      </c>
      <c r="W687" s="188">
        <v>7271.659854819879</v>
      </c>
      <c r="X687" s="188">
        <f t="shared" si="141"/>
        <v>7271.659854819879</v>
      </c>
      <c r="Y687" s="188">
        <f t="shared" si="142"/>
        <v>2984.4969079003031</v>
      </c>
      <c r="Z687" s="189">
        <v>0</v>
      </c>
      <c r="AA687" s="189">
        <v>0</v>
      </c>
      <c r="AB687" s="189">
        <v>0</v>
      </c>
      <c r="AC687" s="189">
        <v>0</v>
      </c>
      <c r="AD687" s="189">
        <v>0</v>
      </c>
      <c r="AE687" s="189">
        <v>0</v>
      </c>
      <c r="AF687" s="189">
        <v>0</v>
      </c>
      <c r="AG687" s="190">
        <v>0</v>
      </c>
      <c r="AH687" s="189">
        <v>481.94</v>
      </c>
      <c r="AI687" s="190">
        <f t="shared" si="145"/>
        <v>7271.659854819879</v>
      </c>
      <c r="AJ687" s="189">
        <v>0</v>
      </c>
      <c r="AK687" s="189">
        <v>0</v>
      </c>
      <c r="AL687" s="189">
        <v>0</v>
      </c>
      <c r="AM687" s="190">
        <v>0</v>
      </c>
      <c r="AN687" s="189">
        <v>0</v>
      </c>
      <c r="AO687" s="189">
        <v>0</v>
      </c>
      <c r="AP687" s="190">
        <v>0</v>
      </c>
      <c r="AQ687" s="189">
        <v>0</v>
      </c>
      <c r="AR687" s="182">
        <v>0</v>
      </c>
      <c r="AS687" s="182">
        <v>0</v>
      </c>
    </row>
    <row r="688" spans="1:45" s="182" customFormat="1" ht="36" customHeight="1" x14ac:dyDescent="0.25">
      <c r="A688" s="182">
        <v>1</v>
      </c>
      <c r="B688" s="221">
        <f>SUBTOTAL(103,$A$552:A688)</f>
        <v>135</v>
      </c>
      <c r="C688" s="183" t="s">
        <v>1570</v>
      </c>
      <c r="D688" s="184">
        <v>1960</v>
      </c>
      <c r="E688" s="184"/>
      <c r="F688" s="185" t="s">
        <v>1297</v>
      </c>
      <c r="G688" s="184">
        <v>4</v>
      </c>
      <c r="H688" s="184" t="s">
        <v>301</v>
      </c>
      <c r="I688" s="197">
        <v>2241.9</v>
      </c>
      <c r="J688" s="197">
        <v>2091.3000000000002</v>
      </c>
      <c r="K688" s="197">
        <v>1908.9</v>
      </c>
      <c r="L688" s="186">
        <v>87</v>
      </c>
      <c r="M688" s="184" t="s">
        <v>259</v>
      </c>
      <c r="N688" s="184" t="s">
        <v>290</v>
      </c>
      <c r="O688" s="187" t="s">
        <v>2626</v>
      </c>
      <c r="P688" s="173">
        <v>7415740.2200000007</v>
      </c>
      <c r="Q688" s="173">
        <v>0</v>
      </c>
      <c r="R688" s="173">
        <v>0</v>
      </c>
      <c r="S688" s="173">
        <v>0</v>
      </c>
      <c r="T688" s="173">
        <v>7415740.2200000007</v>
      </c>
      <c r="U688" s="173">
        <f t="shared" si="140"/>
        <v>3307.7925955662608</v>
      </c>
      <c r="V688" s="173">
        <v>3508.1088719389809</v>
      </c>
      <c r="W688" s="188">
        <v>3508.1088719389809</v>
      </c>
      <c r="X688" s="188">
        <f t="shared" si="141"/>
        <v>3508.1088719389809</v>
      </c>
      <c r="Y688" s="188">
        <f t="shared" si="142"/>
        <v>200.31627637272004</v>
      </c>
      <c r="Z688" s="189">
        <v>0</v>
      </c>
      <c r="AA688" s="189">
        <v>0</v>
      </c>
      <c r="AB688" s="189">
        <v>0</v>
      </c>
      <c r="AC688" s="189">
        <v>0</v>
      </c>
      <c r="AD688" s="189">
        <v>0</v>
      </c>
      <c r="AE688" s="189">
        <v>0</v>
      </c>
      <c r="AF688" s="189">
        <v>0</v>
      </c>
      <c r="AG688" s="190">
        <v>0</v>
      </c>
      <c r="AH688" s="189">
        <v>882</v>
      </c>
      <c r="AI688" s="190">
        <f t="shared" si="145"/>
        <v>3508.1088719389809</v>
      </c>
      <c r="AJ688" s="189">
        <v>0</v>
      </c>
      <c r="AK688" s="189">
        <v>0</v>
      </c>
      <c r="AL688" s="189">
        <v>0</v>
      </c>
      <c r="AM688" s="190">
        <v>0</v>
      </c>
      <c r="AN688" s="189">
        <v>0</v>
      </c>
      <c r="AO688" s="189">
        <v>0</v>
      </c>
      <c r="AP688" s="190">
        <v>0</v>
      </c>
      <c r="AQ688" s="189">
        <v>0</v>
      </c>
      <c r="AR688" s="182">
        <v>0</v>
      </c>
      <c r="AS688" s="182">
        <v>0</v>
      </c>
    </row>
    <row r="689" spans="1:45" s="182" customFormat="1" ht="36" customHeight="1" x14ac:dyDescent="0.25">
      <c r="A689" s="182">
        <v>1</v>
      </c>
      <c r="B689" s="221">
        <f>SUBTOTAL(103,$A$552:A689)</f>
        <v>136</v>
      </c>
      <c r="C689" s="183" t="s">
        <v>1599</v>
      </c>
      <c r="D689" s="184">
        <v>1959</v>
      </c>
      <c r="E689" s="184"/>
      <c r="F689" s="185" t="s">
        <v>1297</v>
      </c>
      <c r="G689" s="184">
        <v>3</v>
      </c>
      <c r="H689" s="184" t="s">
        <v>296</v>
      </c>
      <c r="I689" s="197">
        <v>1638.8</v>
      </c>
      <c r="J689" s="197">
        <v>1086.7</v>
      </c>
      <c r="K689" s="197">
        <v>1052.4000000000001</v>
      </c>
      <c r="L689" s="186">
        <v>92</v>
      </c>
      <c r="M689" s="184" t="s">
        <v>259</v>
      </c>
      <c r="N689" s="184" t="s">
        <v>263</v>
      </c>
      <c r="O689" s="187" t="s">
        <v>319</v>
      </c>
      <c r="P689" s="173">
        <v>4896179.7299999995</v>
      </c>
      <c r="Q689" s="173">
        <v>0</v>
      </c>
      <c r="R689" s="173">
        <v>0</v>
      </c>
      <c r="S689" s="173">
        <v>0</v>
      </c>
      <c r="T689" s="173">
        <v>4896179.7299999995</v>
      </c>
      <c r="U689" s="173">
        <f t="shared" si="140"/>
        <v>2987.661538930925</v>
      </c>
      <c r="V689" s="173">
        <v>4614.1383451305837</v>
      </c>
      <c r="W689" s="188">
        <f>X689</f>
        <v>4614.1383451305837</v>
      </c>
      <c r="X689" s="188">
        <f t="shared" si="141"/>
        <v>4614.1383451305837</v>
      </c>
      <c r="Y689" s="188">
        <f t="shared" si="142"/>
        <v>1626.4768061996588</v>
      </c>
      <c r="Z689" s="189">
        <v>0</v>
      </c>
      <c r="AA689" s="189">
        <v>0</v>
      </c>
      <c r="AB689" s="189">
        <v>0</v>
      </c>
      <c r="AC689" s="189">
        <v>0</v>
      </c>
      <c r="AD689" s="189">
        <v>0</v>
      </c>
      <c r="AE689" s="189">
        <v>0</v>
      </c>
      <c r="AF689" s="189">
        <v>0</v>
      </c>
      <c r="AG689" s="190">
        <v>0</v>
      </c>
      <c r="AH689" s="189">
        <v>848</v>
      </c>
      <c r="AI689" s="190">
        <f t="shared" si="145"/>
        <v>4614.1383451305837</v>
      </c>
      <c r="AJ689" s="189">
        <v>0</v>
      </c>
      <c r="AK689" s="189">
        <v>0</v>
      </c>
      <c r="AL689" s="189">
        <v>0</v>
      </c>
      <c r="AM689" s="190">
        <v>0</v>
      </c>
      <c r="AN689" s="189">
        <v>0</v>
      </c>
      <c r="AO689" s="189">
        <v>0</v>
      </c>
      <c r="AP689" s="190">
        <v>0</v>
      </c>
      <c r="AQ689" s="189">
        <v>0</v>
      </c>
      <c r="AR689" s="182">
        <v>0</v>
      </c>
      <c r="AS689" s="182">
        <v>0</v>
      </c>
    </row>
    <row r="690" spans="1:45" s="182" customFormat="1" ht="36" customHeight="1" x14ac:dyDescent="0.25">
      <c r="A690" s="182">
        <v>1</v>
      </c>
      <c r="B690" s="221">
        <f>SUBTOTAL(103,$A$552:A690)</f>
        <v>137</v>
      </c>
      <c r="C690" s="183" t="s">
        <v>1600</v>
      </c>
      <c r="D690" s="184">
        <v>1942</v>
      </c>
      <c r="E690" s="184"/>
      <c r="F690" s="185" t="s">
        <v>1297</v>
      </c>
      <c r="G690" s="184">
        <v>2</v>
      </c>
      <c r="H690" s="184" t="s">
        <v>296</v>
      </c>
      <c r="I690" s="197">
        <v>659.9</v>
      </c>
      <c r="J690" s="197">
        <v>659.9</v>
      </c>
      <c r="K690" s="197">
        <v>659.9</v>
      </c>
      <c r="L690" s="186">
        <v>25</v>
      </c>
      <c r="M690" s="184" t="s">
        <v>259</v>
      </c>
      <c r="N690" s="184" t="s">
        <v>263</v>
      </c>
      <c r="O690" s="187" t="s">
        <v>319</v>
      </c>
      <c r="P690" s="173">
        <v>3292242.61</v>
      </c>
      <c r="Q690" s="173">
        <v>0</v>
      </c>
      <c r="R690" s="173">
        <v>0</v>
      </c>
      <c r="S690" s="173">
        <v>0</v>
      </c>
      <c r="T690" s="173">
        <v>3292242.61</v>
      </c>
      <c r="U690" s="173">
        <f t="shared" si="140"/>
        <v>4989.0022882254889</v>
      </c>
      <c r="V690" s="173">
        <v>7634.6834368843774</v>
      </c>
      <c r="W690" s="188">
        <v>7634.6834368843774</v>
      </c>
      <c r="X690" s="188">
        <f t="shared" si="141"/>
        <v>7634.6834368843774</v>
      </c>
      <c r="Y690" s="188">
        <f t="shared" si="142"/>
        <v>2645.6811486588886</v>
      </c>
      <c r="Z690" s="189">
        <v>0</v>
      </c>
      <c r="AA690" s="189">
        <v>0</v>
      </c>
      <c r="AB690" s="189">
        <v>0</v>
      </c>
      <c r="AC690" s="189">
        <v>0</v>
      </c>
      <c r="AD690" s="189">
        <v>0</v>
      </c>
      <c r="AE690" s="189">
        <v>0</v>
      </c>
      <c r="AF690" s="189">
        <v>0</v>
      </c>
      <c r="AG690" s="190">
        <v>0</v>
      </c>
      <c r="AH690" s="189">
        <v>565</v>
      </c>
      <c r="AI690" s="190">
        <f t="shared" si="145"/>
        <v>7634.6834368843774</v>
      </c>
      <c r="AJ690" s="189">
        <v>0</v>
      </c>
      <c r="AK690" s="189">
        <v>0</v>
      </c>
      <c r="AL690" s="189">
        <v>0</v>
      </c>
      <c r="AM690" s="190">
        <v>0</v>
      </c>
      <c r="AN690" s="189">
        <v>0</v>
      </c>
      <c r="AO690" s="189">
        <v>0</v>
      </c>
      <c r="AP690" s="190">
        <v>0</v>
      </c>
      <c r="AQ690" s="189">
        <v>0</v>
      </c>
      <c r="AR690" s="182">
        <v>0</v>
      </c>
      <c r="AS690" s="182">
        <v>0</v>
      </c>
    </row>
    <row r="691" spans="1:45" s="182" customFormat="1" ht="36" customHeight="1" x14ac:dyDescent="0.25">
      <c r="A691" s="182">
        <v>1</v>
      </c>
      <c r="B691" s="221">
        <f>SUBTOTAL(103,$A$552:A691)</f>
        <v>138</v>
      </c>
      <c r="C691" s="183" t="s">
        <v>423</v>
      </c>
      <c r="D691" s="184">
        <v>1994</v>
      </c>
      <c r="E691" s="184"/>
      <c r="F691" s="185" t="s">
        <v>304</v>
      </c>
      <c r="G691" s="184">
        <v>9</v>
      </c>
      <c r="H691" s="184" t="s">
        <v>296</v>
      </c>
      <c r="I691" s="197">
        <v>4306.3</v>
      </c>
      <c r="J691" s="197">
        <v>3866</v>
      </c>
      <c r="K691" s="197">
        <v>3866</v>
      </c>
      <c r="L691" s="186">
        <v>182</v>
      </c>
      <c r="M691" s="184" t="s">
        <v>259</v>
      </c>
      <c r="N691" s="184" t="s">
        <v>263</v>
      </c>
      <c r="O691" s="187" t="s">
        <v>314</v>
      </c>
      <c r="P691" s="173">
        <v>2957619.0999999996</v>
      </c>
      <c r="Q691" s="173">
        <v>0</v>
      </c>
      <c r="R691" s="173">
        <v>2030976</v>
      </c>
      <c r="S691" s="173">
        <v>0</v>
      </c>
      <c r="T691" s="173">
        <v>926643.09999999963</v>
      </c>
      <c r="U691" s="173">
        <f t="shared" si="140"/>
        <v>686.81213570814839</v>
      </c>
      <c r="V691" s="173">
        <v>1141.4903745674942</v>
      </c>
      <c r="W691" s="188">
        <v>1141.4903745674942</v>
      </c>
      <c r="X691" s="188">
        <f t="shared" si="141"/>
        <v>1141.4903745674942</v>
      </c>
      <c r="Y691" s="188">
        <f t="shared" si="142"/>
        <v>454.67823885934581</v>
      </c>
      <c r="Z691" s="189">
        <v>0</v>
      </c>
      <c r="AA691" s="189">
        <v>0</v>
      </c>
      <c r="AB691" s="189">
        <v>0</v>
      </c>
      <c r="AC691" s="189">
        <v>0</v>
      </c>
      <c r="AD691" s="189">
        <v>0</v>
      </c>
      <c r="AE691" s="189">
        <v>0</v>
      </c>
      <c r="AF691" s="189">
        <v>2</v>
      </c>
      <c r="AG691" s="190">
        <f>2457800*AF691/I691</f>
        <v>1141.4903745674942</v>
      </c>
      <c r="AH691" s="189">
        <v>0</v>
      </c>
      <c r="AI691" s="189">
        <v>0</v>
      </c>
      <c r="AJ691" s="189">
        <v>0</v>
      </c>
      <c r="AK691" s="189">
        <v>0</v>
      </c>
      <c r="AL691" s="189">
        <v>0</v>
      </c>
      <c r="AM691" s="190">
        <v>0</v>
      </c>
      <c r="AN691" s="189">
        <v>0</v>
      </c>
      <c r="AO691" s="189">
        <v>0</v>
      </c>
      <c r="AP691" s="190">
        <v>0</v>
      </c>
      <c r="AQ691" s="189">
        <v>0</v>
      </c>
      <c r="AR691" s="182">
        <v>0</v>
      </c>
      <c r="AS691" s="182">
        <v>0</v>
      </c>
    </row>
    <row r="692" spans="1:45" s="182" customFormat="1" ht="36" customHeight="1" x14ac:dyDescent="0.25">
      <c r="A692" s="182">
        <v>1</v>
      </c>
      <c r="B692" s="221">
        <f>SUBTOTAL(103,$A$552:A692)</f>
        <v>139</v>
      </c>
      <c r="C692" s="183" t="s">
        <v>1617</v>
      </c>
      <c r="D692" s="184">
        <v>1952</v>
      </c>
      <c r="E692" s="184"/>
      <c r="F692" s="185" t="s">
        <v>1297</v>
      </c>
      <c r="G692" s="184">
        <v>2</v>
      </c>
      <c r="H692" s="184" t="s">
        <v>296</v>
      </c>
      <c r="I692" s="197">
        <v>557.4</v>
      </c>
      <c r="J692" s="197">
        <v>517.5</v>
      </c>
      <c r="K692" s="197">
        <v>517.5</v>
      </c>
      <c r="L692" s="186">
        <v>31</v>
      </c>
      <c r="M692" s="184" t="s">
        <v>259</v>
      </c>
      <c r="N692" s="184" t="s">
        <v>260</v>
      </c>
      <c r="O692" s="187" t="s">
        <v>262</v>
      </c>
      <c r="P692" s="173">
        <v>2930743.46</v>
      </c>
      <c r="Q692" s="173">
        <v>0</v>
      </c>
      <c r="R692" s="173">
        <v>0</v>
      </c>
      <c r="S692" s="173">
        <v>0</v>
      </c>
      <c r="T692" s="173">
        <v>2930743.46</v>
      </c>
      <c r="U692" s="173">
        <f t="shared" si="140"/>
        <v>5257.8820595622537</v>
      </c>
      <c r="V692" s="173">
        <v>9598.5360602798737</v>
      </c>
      <c r="W692" s="188">
        <v>9598.5360602798737</v>
      </c>
      <c r="X692" s="188">
        <f t="shared" si="141"/>
        <v>9598.5360602798737</v>
      </c>
      <c r="Y692" s="188">
        <f t="shared" si="142"/>
        <v>4340.65400071762</v>
      </c>
      <c r="Z692" s="189">
        <v>0</v>
      </c>
      <c r="AA692" s="189">
        <v>0</v>
      </c>
      <c r="AB692" s="189">
        <v>0</v>
      </c>
      <c r="AC692" s="189">
        <v>0</v>
      </c>
      <c r="AD692" s="189">
        <v>0</v>
      </c>
      <c r="AE692" s="189">
        <v>0</v>
      </c>
      <c r="AF692" s="189">
        <v>0</v>
      </c>
      <c r="AG692" s="190">
        <v>0</v>
      </c>
      <c r="AH692" s="189">
        <v>600</v>
      </c>
      <c r="AI692" s="190">
        <f t="shared" ref="AI692:AI693" si="146">8917.04*AH692/I692</f>
        <v>9598.5360602798737</v>
      </c>
      <c r="AJ692" s="189">
        <v>0</v>
      </c>
      <c r="AK692" s="189">
        <v>0</v>
      </c>
      <c r="AL692" s="189">
        <v>0</v>
      </c>
      <c r="AM692" s="190">
        <v>0</v>
      </c>
      <c r="AN692" s="189">
        <v>0</v>
      </c>
      <c r="AO692" s="189">
        <v>0</v>
      </c>
      <c r="AP692" s="190">
        <v>0</v>
      </c>
      <c r="AQ692" s="189">
        <v>0</v>
      </c>
      <c r="AR692" s="182">
        <v>0</v>
      </c>
      <c r="AS692" s="182">
        <v>0</v>
      </c>
    </row>
    <row r="693" spans="1:45" s="182" customFormat="1" ht="36" customHeight="1" x14ac:dyDescent="0.25">
      <c r="A693" s="182">
        <v>1</v>
      </c>
      <c r="B693" s="221">
        <f>SUBTOTAL(103,$A$552:A693)</f>
        <v>140</v>
      </c>
      <c r="C693" s="183" t="s">
        <v>1618</v>
      </c>
      <c r="D693" s="184">
        <v>1950</v>
      </c>
      <c r="E693" s="184"/>
      <c r="F693" s="185" t="s">
        <v>1297</v>
      </c>
      <c r="G693" s="184">
        <v>2</v>
      </c>
      <c r="H693" s="184" t="s">
        <v>297</v>
      </c>
      <c r="I693" s="197">
        <v>462.7</v>
      </c>
      <c r="J693" s="197">
        <v>460.2</v>
      </c>
      <c r="K693" s="197">
        <v>460.2</v>
      </c>
      <c r="L693" s="186">
        <v>17</v>
      </c>
      <c r="M693" s="184" t="s">
        <v>259</v>
      </c>
      <c r="N693" s="184" t="s">
        <v>263</v>
      </c>
      <c r="O693" s="187" t="s">
        <v>314</v>
      </c>
      <c r="P693" s="173">
        <v>2227389.04</v>
      </c>
      <c r="Q693" s="173">
        <v>0</v>
      </c>
      <c r="R693" s="173">
        <v>0</v>
      </c>
      <c r="S693" s="173">
        <v>0</v>
      </c>
      <c r="T693" s="173">
        <v>2227389.04</v>
      </c>
      <c r="U693" s="173">
        <f t="shared" si="140"/>
        <v>4813.8946185433324</v>
      </c>
      <c r="V693" s="173">
        <v>7901.4186297817168</v>
      </c>
      <c r="W693" s="188">
        <v>7901.4186297817168</v>
      </c>
      <c r="X693" s="188">
        <f t="shared" si="141"/>
        <v>7901.4186297817168</v>
      </c>
      <c r="Y693" s="188">
        <f t="shared" si="142"/>
        <v>3087.5240112383844</v>
      </c>
      <c r="Z693" s="189">
        <v>0</v>
      </c>
      <c r="AA693" s="189">
        <v>0</v>
      </c>
      <c r="AB693" s="189">
        <v>0</v>
      </c>
      <c r="AC693" s="189">
        <v>0</v>
      </c>
      <c r="AD693" s="189">
        <v>0</v>
      </c>
      <c r="AE693" s="189">
        <v>0</v>
      </c>
      <c r="AF693" s="189">
        <v>0</v>
      </c>
      <c r="AG693" s="190">
        <v>0</v>
      </c>
      <c r="AH693" s="189">
        <v>410</v>
      </c>
      <c r="AI693" s="190">
        <f t="shared" si="146"/>
        <v>7901.4186297817168</v>
      </c>
      <c r="AJ693" s="189">
        <v>0</v>
      </c>
      <c r="AK693" s="189">
        <v>0</v>
      </c>
      <c r="AL693" s="189">
        <v>0</v>
      </c>
      <c r="AM693" s="190">
        <v>0</v>
      </c>
      <c r="AN693" s="189">
        <v>0</v>
      </c>
      <c r="AO693" s="189">
        <v>0</v>
      </c>
      <c r="AP693" s="190">
        <v>0</v>
      </c>
      <c r="AQ693" s="189">
        <v>0</v>
      </c>
      <c r="AR693" s="182">
        <v>0</v>
      </c>
      <c r="AS693" s="182">
        <v>0</v>
      </c>
    </row>
    <row r="694" spans="1:45" s="182" customFormat="1" ht="36" customHeight="1" x14ac:dyDescent="0.25">
      <c r="A694" s="182">
        <v>1</v>
      </c>
      <c r="B694" s="221">
        <f>SUBTOTAL(103,$A$552:A694)</f>
        <v>141</v>
      </c>
      <c r="C694" s="183" t="s">
        <v>1247</v>
      </c>
      <c r="D694" s="184">
        <v>1958</v>
      </c>
      <c r="E694" s="184"/>
      <c r="F694" s="185" t="s">
        <v>261</v>
      </c>
      <c r="G694" s="184">
        <v>4</v>
      </c>
      <c r="H694" s="184" t="s">
        <v>301</v>
      </c>
      <c r="I694" s="173">
        <v>5856.4</v>
      </c>
      <c r="J694" s="173">
        <v>3235.1</v>
      </c>
      <c r="K694" s="173">
        <v>2625</v>
      </c>
      <c r="L694" s="186">
        <v>86</v>
      </c>
      <c r="M694" s="184" t="s">
        <v>259</v>
      </c>
      <c r="N694" s="184" t="s">
        <v>263</v>
      </c>
      <c r="O694" s="187" t="s">
        <v>314</v>
      </c>
      <c r="P694" s="173">
        <v>11628214.93</v>
      </c>
      <c r="Q694" s="173">
        <v>0</v>
      </c>
      <c r="R694" s="173">
        <v>0</v>
      </c>
      <c r="S694" s="173">
        <v>0</v>
      </c>
      <c r="T694" s="173">
        <v>11628214.93</v>
      </c>
      <c r="U694" s="173">
        <f t="shared" si="140"/>
        <v>1985.5568147667509</v>
      </c>
      <c r="V694" s="173">
        <v>2863.1275561778571</v>
      </c>
      <c r="W694" s="188">
        <f>X694</f>
        <v>2863.1275561778571</v>
      </c>
      <c r="X694" s="188">
        <f t="shared" si="141"/>
        <v>2863.1275561778571</v>
      </c>
      <c r="Y694" s="188">
        <f t="shared" si="142"/>
        <v>877.57074141110616</v>
      </c>
      <c r="Z694" s="189">
        <v>0</v>
      </c>
      <c r="AA694" s="189">
        <v>0</v>
      </c>
      <c r="AB694" s="189">
        <v>0</v>
      </c>
      <c r="AC694" s="189">
        <v>0</v>
      </c>
      <c r="AD694" s="189">
        <v>0</v>
      </c>
      <c r="AE694" s="189">
        <v>0</v>
      </c>
      <c r="AF694" s="189">
        <v>0</v>
      </c>
      <c r="AG694" s="190">
        <v>0</v>
      </c>
      <c r="AH694" s="189">
        <v>0</v>
      </c>
      <c r="AI694" s="189">
        <v>0</v>
      </c>
      <c r="AJ694" s="189">
        <v>0</v>
      </c>
      <c r="AK694" s="189">
        <v>0</v>
      </c>
      <c r="AL694" s="189">
        <v>2379</v>
      </c>
      <c r="AM694" s="190">
        <f>7048.18*AL694/I694</f>
        <v>2863.1275561778571</v>
      </c>
      <c r="AN694" s="189">
        <v>0</v>
      </c>
      <c r="AO694" s="189">
        <v>0</v>
      </c>
      <c r="AP694" s="190">
        <v>0</v>
      </c>
      <c r="AQ694" s="189">
        <v>0</v>
      </c>
      <c r="AR694" s="182">
        <v>0</v>
      </c>
      <c r="AS694" s="182">
        <v>0</v>
      </c>
    </row>
    <row r="695" spans="1:45" s="182" customFormat="1" ht="36" customHeight="1" x14ac:dyDescent="0.25">
      <c r="A695" s="182">
        <v>1</v>
      </c>
      <c r="B695" s="221">
        <f>SUBTOTAL(103,$A$552:A695)</f>
        <v>142</v>
      </c>
      <c r="C695" s="183" t="s">
        <v>1540</v>
      </c>
      <c r="D695" s="184">
        <v>1986</v>
      </c>
      <c r="E695" s="184"/>
      <c r="F695" s="185" t="s">
        <v>311</v>
      </c>
      <c r="G695" s="184">
        <v>5</v>
      </c>
      <c r="H695" s="184" t="s">
        <v>301</v>
      </c>
      <c r="I695" s="173">
        <v>3450.6</v>
      </c>
      <c r="J695" s="173">
        <v>3118.5</v>
      </c>
      <c r="K695" s="173">
        <v>3118.5</v>
      </c>
      <c r="L695" s="186">
        <v>32</v>
      </c>
      <c r="M695" s="184" t="s">
        <v>259</v>
      </c>
      <c r="N695" s="184" t="s">
        <v>263</v>
      </c>
      <c r="O695" s="187" t="s">
        <v>314</v>
      </c>
      <c r="P695" s="173">
        <v>3026054.9</v>
      </c>
      <c r="Q695" s="173">
        <v>0</v>
      </c>
      <c r="R695" s="173">
        <v>0</v>
      </c>
      <c r="S695" s="173">
        <v>0</v>
      </c>
      <c r="T695" s="173">
        <v>3026054.9</v>
      </c>
      <c r="U695" s="173">
        <f t="shared" si="140"/>
        <v>876.9648466933287</v>
      </c>
      <c r="V695" s="173">
        <v>1185.2786211093721</v>
      </c>
      <c r="W695" s="188">
        <v>1185.2786211093721</v>
      </c>
      <c r="X695" s="188">
        <f t="shared" si="141"/>
        <v>1185.2786211093721</v>
      </c>
      <c r="Y695" s="188">
        <f t="shared" si="142"/>
        <v>308.31377441604343</v>
      </c>
      <c r="Z695" s="189">
        <v>0</v>
      </c>
      <c r="AA695" s="189">
        <v>0</v>
      </c>
      <c r="AB695" s="189">
        <v>0</v>
      </c>
      <c r="AC695" s="189">
        <v>0</v>
      </c>
      <c r="AD695" s="189">
        <v>0</v>
      </c>
      <c r="AE695" s="189">
        <v>0</v>
      </c>
      <c r="AF695" s="189">
        <v>0</v>
      </c>
      <c r="AG695" s="190">
        <v>0</v>
      </c>
      <c r="AH695" s="189">
        <v>0</v>
      </c>
      <c r="AI695" s="189">
        <v>0</v>
      </c>
      <c r="AJ695" s="189">
        <v>0</v>
      </c>
      <c r="AK695" s="189">
        <v>0</v>
      </c>
      <c r="AL695" s="189">
        <v>0</v>
      </c>
      <c r="AM695" s="190">
        <v>0</v>
      </c>
      <c r="AN695" s="189">
        <v>121.1</v>
      </c>
      <c r="AO695" s="189">
        <f>33773.1*AN695/I695</f>
        <v>1185.2786211093721</v>
      </c>
      <c r="AP695" s="190">
        <v>0</v>
      </c>
      <c r="AQ695" s="189">
        <v>0</v>
      </c>
      <c r="AR695" s="182">
        <v>0</v>
      </c>
      <c r="AS695" s="182">
        <v>0</v>
      </c>
    </row>
    <row r="696" spans="1:45" s="182" customFormat="1" ht="36" customHeight="1" x14ac:dyDescent="0.25">
      <c r="A696" s="182">
        <v>1</v>
      </c>
      <c r="B696" s="221">
        <f>SUBTOTAL(103,$A$552:A696)</f>
        <v>143</v>
      </c>
      <c r="C696" s="183" t="s">
        <v>1809</v>
      </c>
      <c r="D696" s="184">
        <v>1974</v>
      </c>
      <c r="E696" s="184"/>
      <c r="F696" s="185" t="s">
        <v>261</v>
      </c>
      <c r="G696" s="184">
        <v>5</v>
      </c>
      <c r="H696" s="184" t="s">
        <v>362</v>
      </c>
      <c r="I696" s="173">
        <v>4544.2</v>
      </c>
      <c r="J696" s="173">
        <v>4544.2</v>
      </c>
      <c r="K696" s="173">
        <v>3002.6</v>
      </c>
      <c r="L696" s="186">
        <v>207</v>
      </c>
      <c r="M696" s="184" t="s">
        <v>259</v>
      </c>
      <c r="N696" s="184" t="s">
        <v>263</v>
      </c>
      <c r="O696" s="187" t="s">
        <v>314</v>
      </c>
      <c r="P696" s="173">
        <v>1498304.0199999998</v>
      </c>
      <c r="Q696" s="173">
        <v>0</v>
      </c>
      <c r="R696" s="173">
        <v>0</v>
      </c>
      <c r="S696" s="173">
        <v>0</v>
      </c>
      <c r="T696" s="173">
        <v>1498304.0199999998</v>
      </c>
      <c r="U696" s="173">
        <f t="shared" si="140"/>
        <v>329.71788653668409</v>
      </c>
      <c r="V696" s="173">
        <v>810.46</v>
      </c>
      <c r="W696" s="188">
        <v>810.46</v>
      </c>
      <c r="X696" s="188">
        <f t="shared" si="141"/>
        <v>810.46</v>
      </c>
      <c r="Y696" s="188">
        <f t="shared" si="142"/>
        <v>480.74211346331595</v>
      </c>
      <c r="Z696" s="189">
        <v>0</v>
      </c>
      <c r="AA696" s="189">
        <v>0</v>
      </c>
      <c r="AB696" s="189">
        <v>0</v>
      </c>
      <c r="AC696" s="189">
        <v>0</v>
      </c>
      <c r="AD696" s="189">
        <v>810.46</v>
      </c>
      <c r="AE696" s="189">
        <v>0</v>
      </c>
      <c r="AF696" s="189">
        <v>0</v>
      </c>
      <c r="AG696" s="190">
        <v>0</v>
      </c>
      <c r="AH696" s="189">
        <v>0</v>
      </c>
      <c r="AI696" s="189">
        <v>0</v>
      </c>
      <c r="AJ696" s="189">
        <v>0</v>
      </c>
      <c r="AK696" s="189">
        <v>0</v>
      </c>
      <c r="AL696" s="189">
        <v>0</v>
      </c>
      <c r="AM696" s="190">
        <v>0</v>
      </c>
      <c r="AN696" s="189">
        <v>0</v>
      </c>
      <c r="AO696" s="189">
        <v>0</v>
      </c>
      <c r="AP696" s="190">
        <v>0</v>
      </c>
      <c r="AQ696" s="189">
        <v>0</v>
      </c>
      <c r="AR696" s="182">
        <v>0</v>
      </c>
      <c r="AS696" s="182">
        <v>0</v>
      </c>
    </row>
    <row r="697" spans="1:45" s="182" customFormat="1" ht="36" customHeight="1" x14ac:dyDescent="0.25">
      <c r="A697" s="182">
        <v>1</v>
      </c>
      <c r="B697" s="221">
        <f>SUBTOTAL(103,$A$552:A697)</f>
        <v>144</v>
      </c>
      <c r="C697" s="183" t="s">
        <v>1116</v>
      </c>
      <c r="D697" s="184">
        <v>1959</v>
      </c>
      <c r="E697" s="184"/>
      <c r="F697" s="185" t="s">
        <v>1524</v>
      </c>
      <c r="G697" s="184" t="s">
        <v>301</v>
      </c>
      <c r="H697" s="184" t="s">
        <v>296</v>
      </c>
      <c r="I697" s="197">
        <v>1378.1</v>
      </c>
      <c r="J697" s="197">
        <v>1378.1</v>
      </c>
      <c r="K697" s="197">
        <v>1378.1</v>
      </c>
      <c r="L697" s="186">
        <v>83</v>
      </c>
      <c r="M697" s="184" t="s">
        <v>259</v>
      </c>
      <c r="N697" s="184" t="s">
        <v>263</v>
      </c>
      <c r="O697" s="187" t="s">
        <v>321</v>
      </c>
      <c r="P697" s="173">
        <v>375226.5</v>
      </c>
      <c r="Q697" s="173">
        <v>0</v>
      </c>
      <c r="R697" s="173">
        <v>0</v>
      </c>
      <c r="S697" s="173">
        <v>0</v>
      </c>
      <c r="T697" s="173">
        <v>375226.5</v>
      </c>
      <c r="U697" s="173">
        <f t="shared" si="140"/>
        <v>272.27813656483568</v>
      </c>
      <c r="V697" s="173">
        <v>810.46</v>
      </c>
      <c r="W697" s="188">
        <v>810.46</v>
      </c>
      <c r="X697" s="188">
        <f t="shared" si="141"/>
        <v>810.46</v>
      </c>
      <c r="Y697" s="188">
        <f t="shared" si="142"/>
        <v>538.18186343516436</v>
      </c>
      <c r="Z697" s="189">
        <v>0</v>
      </c>
      <c r="AA697" s="189">
        <v>0</v>
      </c>
      <c r="AB697" s="189">
        <v>0</v>
      </c>
      <c r="AC697" s="189">
        <v>0</v>
      </c>
      <c r="AD697" s="189">
        <v>810.46</v>
      </c>
      <c r="AE697" s="189">
        <v>0</v>
      </c>
      <c r="AF697" s="189">
        <v>0</v>
      </c>
      <c r="AG697" s="190">
        <v>0</v>
      </c>
      <c r="AH697" s="189">
        <v>0</v>
      </c>
      <c r="AI697" s="189">
        <v>0</v>
      </c>
      <c r="AJ697" s="189">
        <v>0</v>
      </c>
      <c r="AK697" s="189">
        <v>0</v>
      </c>
      <c r="AL697" s="189">
        <v>0</v>
      </c>
      <c r="AM697" s="190">
        <v>0</v>
      </c>
      <c r="AN697" s="189">
        <v>0</v>
      </c>
      <c r="AO697" s="189">
        <v>0</v>
      </c>
      <c r="AP697" s="190">
        <v>0</v>
      </c>
      <c r="AQ697" s="189">
        <v>0</v>
      </c>
      <c r="AR697" s="182">
        <v>0</v>
      </c>
      <c r="AS697" s="182">
        <v>0</v>
      </c>
    </row>
    <row r="698" spans="1:45" s="182" customFormat="1" ht="36" customHeight="1" x14ac:dyDescent="0.25">
      <c r="A698" s="182">
        <v>1</v>
      </c>
      <c r="B698" s="221">
        <f>SUBTOTAL(103,$A$552:A698)</f>
        <v>145</v>
      </c>
      <c r="C698" s="183" t="s">
        <v>1117</v>
      </c>
      <c r="D698" s="184">
        <v>1963</v>
      </c>
      <c r="E698" s="184"/>
      <c r="F698" s="185" t="s">
        <v>1524</v>
      </c>
      <c r="G698" s="184" t="s">
        <v>296</v>
      </c>
      <c r="H698" s="184" t="s">
        <v>296</v>
      </c>
      <c r="I698" s="197">
        <v>623.29999999999995</v>
      </c>
      <c r="J698" s="197">
        <v>623.29999999999995</v>
      </c>
      <c r="K698" s="197">
        <v>623.29999999999995</v>
      </c>
      <c r="L698" s="186">
        <v>32</v>
      </c>
      <c r="M698" s="184" t="s">
        <v>259</v>
      </c>
      <c r="N698" s="184" t="s">
        <v>263</v>
      </c>
      <c r="O698" s="187" t="s">
        <v>319</v>
      </c>
      <c r="P698" s="173">
        <v>160103.5</v>
      </c>
      <c r="Q698" s="173">
        <v>0</v>
      </c>
      <c r="R698" s="173">
        <v>0</v>
      </c>
      <c r="S698" s="173">
        <v>0</v>
      </c>
      <c r="T698" s="173">
        <v>160103.5</v>
      </c>
      <c r="U698" s="173">
        <f t="shared" si="140"/>
        <v>256.86427081662123</v>
      </c>
      <c r="V698" s="173">
        <v>810.46</v>
      </c>
      <c r="W698" s="188">
        <v>810.46</v>
      </c>
      <c r="X698" s="188">
        <f t="shared" si="141"/>
        <v>810.46</v>
      </c>
      <c r="Y698" s="188">
        <f t="shared" si="142"/>
        <v>553.59572918337881</v>
      </c>
      <c r="Z698" s="189">
        <v>0</v>
      </c>
      <c r="AA698" s="189">
        <v>0</v>
      </c>
      <c r="AB698" s="189">
        <v>0</v>
      </c>
      <c r="AC698" s="189">
        <v>0</v>
      </c>
      <c r="AD698" s="189">
        <v>810.46</v>
      </c>
      <c r="AE698" s="189">
        <v>0</v>
      </c>
      <c r="AF698" s="189">
        <v>0</v>
      </c>
      <c r="AG698" s="190">
        <v>0</v>
      </c>
      <c r="AH698" s="189">
        <v>0</v>
      </c>
      <c r="AI698" s="189">
        <v>0</v>
      </c>
      <c r="AJ698" s="189">
        <v>0</v>
      </c>
      <c r="AK698" s="189">
        <v>0</v>
      </c>
      <c r="AL698" s="189">
        <v>0</v>
      </c>
      <c r="AM698" s="190">
        <v>0</v>
      </c>
      <c r="AN698" s="189">
        <v>0</v>
      </c>
      <c r="AO698" s="189">
        <v>0</v>
      </c>
      <c r="AP698" s="190">
        <v>0</v>
      </c>
      <c r="AQ698" s="189">
        <v>0</v>
      </c>
      <c r="AR698" s="182">
        <v>0</v>
      </c>
      <c r="AS698" s="182">
        <v>0</v>
      </c>
    </row>
    <row r="699" spans="1:45" s="182" customFormat="1" ht="36" customHeight="1" x14ac:dyDescent="0.25">
      <c r="A699" s="182">
        <v>1</v>
      </c>
      <c r="B699" s="221">
        <f>SUBTOTAL(103,$A$552:A699)</f>
        <v>146</v>
      </c>
      <c r="C699" s="183" t="s">
        <v>2222</v>
      </c>
      <c r="D699" s="184">
        <v>1956</v>
      </c>
      <c r="E699" s="184"/>
      <c r="F699" s="185" t="s">
        <v>261</v>
      </c>
      <c r="G699" s="184">
        <v>2</v>
      </c>
      <c r="H699" s="184">
        <v>2</v>
      </c>
      <c r="I699" s="197">
        <v>783.5</v>
      </c>
      <c r="J699" s="197">
        <v>466.8</v>
      </c>
      <c r="K699" s="197">
        <v>466.8</v>
      </c>
      <c r="L699" s="186">
        <v>31</v>
      </c>
      <c r="M699" s="184" t="s">
        <v>259</v>
      </c>
      <c r="N699" s="184" t="s">
        <v>260</v>
      </c>
      <c r="O699" s="187" t="s">
        <v>262</v>
      </c>
      <c r="P699" s="173">
        <v>5163065.4399999995</v>
      </c>
      <c r="Q699" s="173">
        <v>0</v>
      </c>
      <c r="R699" s="173">
        <v>0</v>
      </c>
      <c r="S699" s="173">
        <v>0</v>
      </c>
      <c r="T699" s="173">
        <v>5163065.4399999995</v>
      </c>
      <c r="U699" s="173">
        <f t="shared" si="140"/>
        <v>6589.7452967453728</v>
      </c>
      <c r="V699" s="173">
        <v>7734.5505858328024</v>
      </c>
      <c r="W699" s="188">
        <v>7734.5505858328024</v>
      </c>
      <c r="X699" s="188">
        <f t="shared" si="141"/>
        <v>7734.5505858328024</v>
      </c>
      <c r="Y699" s="188">
        <f t="shared" si="142"/>
        <v>1144.8052890874296</v>
      </c>
      <c r="Z699" s="189">
        <v>0</v>
      </c>
      <c r="AA699" s="189">
        <v>0</v>
      </c>
      <c r="AB699" s="189">
        <v>0</v>
      </c>
      <c r="AC699" s="189">
        <v>0</v>
      </c>
      <c r="AD699" s="189">
        <v>0</v>
      </c>
      <c r="AE699" s="189">
        <v>0</v>
      </c>
      <c r="AF699" s="189">
        <v>0</v>
      </c>
      <c r="AG699" s="190">
        <v>0</v>
      </c>
      <c r="AH699" s="189">
        <v>679.6</v>
      </c>
      <c r="AI699" s="190">
        <f t="shared" ref="AI699:AI700" si="147">8917.04*AH699/I699</f>
        <v>7734.5505858328024</v>
      </c>
      <c r="AJ699" s="189">
        <v>0</v>
      </c>
      <c r="AK699" s="189">
        <v>0</v>
      </c>
      <c r="AL699" s="189">
        <v>0</v>
      </c>
      <c r="AM699" s="190">
        <v>0</v>
      </c>
      <c r="AN699" s="189">
        <v>0</v>
      </c>
      <c r="AO699" s="189">
        <v>0</v>
      </c>
      <c r="AP699" s="190">
        <v>0</v>
      </c>
      <c r="AQ699" s="189">
        <v>0</v>
      </c>
      <c r="AR699" s="182">
        <v>0</v>
      </c>
      <c r="AS699" s="182">
        <v>0</v>
      </c>
    </row>
    <row r="700" spans="1:45" s="182" customFormat="1" ht="36" customHeight="1" x14ac:dyDescent="0.25">
      <c r="A700" s="182">
        <v>1</v>
      </c>
      <c r="B700" s="221">
        <f>SUBTOTAL(103,$A$552:A700)</f>
        <v>147</v>
      </c>
      <c r="C700" s="183" t="s">
        <v>2221</v>
      </c>
      <c r="D700" s="184">
        <v>1954</v>
      </c>
      <c r="E700" s="184"/>
      <c r="F700" s="185" t="s">
        <v>261</v>
      </c>
      <c r="G700" s="184">
        <v>2</v>
      </c>
      <c r="H700" s="184">
        <v>2</v>
      </c>
      <c r="I700" s="197">
        <v>972.5</v>
      </c>
      <c r="J700" s="197">
        <v>972.5</v>
      </c>
      <c r="K700" s="197">
        <v>514.9</v>
      </c>
      <c r="L700" s="186">
        <v>43</v>
      </c>
      <c r="M700" s="184" t="s">
        <v>259</v>
      </c>
      <c r="N700" s="184" t="s">
        <v>260</v>
      </c>
      <c r="O700" s="187" t="s">
        <v>262</v>
      </c>
      <c r="P700" s="173">
        <v>6139793.3400000008</v>
      </c>
      <c r="Q700" s="173">
        <v>0</v>
      </c>
      <c r="R700" s="173">
        <v>0</v>
      </c>
      <c r="S700" s="173">
        <v>0</v>
      </c>
      <c r="T700" s="173">
        <v>6139793.3400000008</v>
      </c>
      <c r="U700" s="173">
        <f t="shared" si="140"/>
        <v>6313.4121748071984</v>
      </c>
      <c r="V700" s="173">
        <v>6895.2329871465308</v>
      </c>
      <c r="W700" s="188">
        <f>X700</f>
        <v>6895.2329871465308</v>
      </c>
      <c r="X700" s="188">
        <f t="shared" si="141"/>
        <v>6895.2329871465308</v>
      </c>
      <c r="Y700" s="188">
        <f t="shared" si="142"/>
        <v>581.82081233933241</v>
      </c>
      <c r="Z700" s="189">
        <v>0</v>
      </c>
      <c r="AA700" s="189">
        <v>0</v>
      </c>
      <c r="AB700" s="189">
        <v>0</v>
      </c>
      <c r="AC700" s="189">
        <v>0</v>
      </c>
      <c r="AD700" s="189">
        <v>0</v>
      </c>
      <c r="AE700" s="189">
        <v>0</v>
      </c>
      <c r="AF700" s="189">
        <v>0</v>
      </c>
      <c r="AG700" s="190">
        <v>0</v>
      </c>
      <c r="AH700" s="189">
        <v>752</v>
      </c>
      <c r="AI700" s="190">
        <f t="shared" si="147"/>
        <v>6895.2329871465308</v>
      </c>
      <c r="AJ700" s="189">
        <v>0</v>
      </c>
      <c r="AK700" s="189">
        <v>0</v>
      </c>
      <c r="AL700" s="189">
        <v>0</v>
      </c>
      <c r="AM700" s="190">
        <v>0</v>
      </c>
      <c r="AN700" s="189">
        <v>0</v>
      </c>
      <c r="AO700" s="189">
        <v>0</v>
      </c>
      <c r="AP700" s="190">
        <v>0</v>
      </c>
      <c r="AQ700" s="189">
        <v>0</v>
      </c>
      <c r="AR700" s="182">
        <v>0</v>
      </c>
      <c r="AS700" s="182">
        <v>0</v>
      </c>
    </row>
    <row r="701" spans="1:45" s="182" customFormat="1" ht="36" customHeight="1" x14ac:dyDescent="0.25">
      <c r="A701" s="182">
        <v>1</v>
      </c>
      <c r="B701" s="221">
        <f>SUBTOTAL(103,$A$552:A701)</f>
        <v>148</v>
      </c>
      <c r="C701" s="183" t="s">
        <v>2240</v>
      </c>
      <c r="D701" s="184">
        <v>1994</v>
      </c>
      <c r="E701" s="184"/>
      <c r="F701" s="185" t="s">
        <v>261</v>
      </c>
      <c r="G701" s="184">
        <v>9</v>
      </c>
      <c r="H701" s="184">
        <v>1</v>
      </c>
      <c r="I701" s="197">
        <v>2822.7</v>
      </c>
      <c r="J701" s="197">
        <v>2542.4</v>
      </c>
      <c r="K701" s="197">
        <v>2542.4</v>
      </c>
      <c r="L701" s="186">
        <v>110</v>
      </c>
      <c r="M701" s="184" t="s">
        <v>259</v>
      </c>
      <c r="N701" s="184" t="s">
        <v>263</v>
      </c>
      <c r="O701" s="187" t="s">
        <v>315</v>
      </c>
      <c r="P701" s="173">
        <v>2008023.04</v>
      </c>
      <c r="Q701" s="173">
        <v>0</v>
      </c>
      <c r="R701" s="173">
        <v>0</v>
      </c>
      <c r="S701" s="173">
        <v>0</v>
      </c>
      <c r="T701" s="173">
        <v>2008023.04</v>
      </c>
      <c r="U701" s="173">
        <f t="shared" si="140"/>
        <v>711.38379565664081</v>
      </c>
      <c r="V701" s="173">
        <v>870.72660927480786</v>
      </c>
      <c r="W701" s="188">
        <v>870.72660927480786</v>
      </c>
      <c r="X701" s="188">
        <f t="shared" si="141"/>
        <v>870.72660927480786</v>
      </c>
      <c r="Y701" s="188">
        <f t="shared" si="142"/>
        <v>159.34281361816704</v>
      </c>
      <c r="Z701" s="189">
        <v>0</v>
      </c>
      <c r="AA701" s="189">
        <v>0</v>
      </c>
      <c r="AB701" s="189">
        <v>0</v>
      </c>
      <c r="AC701" s="189">
        <v>0</v>
      </c>
      <c r="AD701" s="189">
        <v>0</v>
      </c>
      <c r="AE701" s="189">
        <v>0</v>
      </c>
      <c r="AF701" s="189">
        <v>1</v>
      </c>
      <c r="AG701" s="190">
        <f t="shared" ref="AG701:AG702" si="148">2457800*AF701/I701</f>
        <v>870.72660927480786</v>
      </c>
      <c r="AH701" s="189">
        <v>0</v>
      </c>
      <c r="AI701" s="189">
        <v>0</v>
      </c>
      <c r="AJ701" s="189">
        <v>0</v>
      </c>
      <c r="AK701" s="189">
        <v>0</v>
      </c>
      <c r="AL701" s="189">
        <v>0</v>
      </c>
      <c r="AM701" s="190">
        <v>0</v>
      </c>
      <c r="AN701" s="189">
        <v>0</v>
      </c>
      <c r="AO701" s="189">
        <v>0</v>
      </c>
      <c r="AP701" s="190">
        <v>0</v>
      </c>
      <c r="AQ701" s="189">
        <v>0</v>
      </c>
      <c r="AR701" s="182">
        <v>0</v>
      </c>
      <c r="AS701" s="182">
        <v>0</v>
      </c>
    </row>
    <row r="702" spans="1:45" s="182" customFormat="1" ht="36" customHeight="1" x14ac:dyDescent="0.25">
      <c r="A702" s="182">
        <v>1</v>
      </c>
      <c r="B702" s="221">
        <f>SUBTOTAL(103,$A$552:A702)</f>
        <v>149</v>
      </c>
      <c r="C702" s="183" t="s">
        <v>2241</v>
      </c>
      <c r="D702" s="184">
        <v>1988</v>
      </c>
      <c r="E702" s="184"/>
      <c r="F702" s="185" t="s">
        <v>311</v>
      </c>
      <c r="G702" s="184">
        <v>9</v>
      </c>
      <c r="H702" s="184">
        <v>6</v>
      </c>
      <c r="I702" s="197">
        <v>12966</v>
      </c>
      <c r="J702" s="197">
        <v>11544.4</v>
      </c>
      <c r="K702" s="197">
        <v>11529</v>
      </c>
      <c r="L702" s="186">
        <v>510</v>
      </c>
      <c r="M702" s="184" t="s">
        <v>259</v>
      </c>
      <c r="N702" s="184" t="s">
        <v>263</v>
      </c>
      <c r="O702" s="187" t="s">
        <v>314</v>
      </c>
      <c r="P702" s="173">
        <v>11734187.810000001</v>
      </c>
      <c r="Q702" s="173">
        <v>0</v>
      </c>
      <c r="R702" s="173">
        <v>0</v>
      </c>
      <c r="S702" s="173">
        <v>0</v>
      </c>
      <c r="T702" s="173">
        <v>11734187.810000001</v>
      </c>
      <c r="U702" s="173">
        <f t="shared" si="140"/>
        <v>904.99674610519821</v>
      </c>
      <c r="V702" s="173">
        <v>1137.3438223044886</v>
      </c>
      <c r="W702" s="188">
        <v>1137.3438223044886</v>
      </c>
      <c r="X702" s="188">
        <f t="shared" si="141"/>
        <v>1137.3438223044886</v>
      </c>
      <c r="Y702" s="188">
        <f t="shared" si="142"/>
        <v>232.34707619929043</v>
      </c>
      <c r="Z702" s="189">
        <v>0</v>
      </c>
      <c r="AA702" s="189">
        <v>0</v>
      </c>
      <c r="AB702" s="189">
        <v>0</v>
      </c>
      <c r="AC702" s="189">
        <v>0</v>
      </c>
      <c r="AD702" s="189">
        <v>0</v>
      </c>
      <c r="AE702" s="189">
        <v>0</v>
      </c>
      <c r="AF702" s="189">
        <v>6</v>
      </c>
      <c r="AG702" s="190">
        <f t="shared" si="148"/>
        <v>1137.3438223044886</v>
      </c>
      <c r="AH702" s="189">
        <v>0</v>
      </c>
      <c r="AI702" s="189">
        <v>0</v>
      </c>
      <c r="AJ702" s="189">
        <v>0</v>
      </c>
      <c r="AK702" s="189">
        <v>0</v>
      </c>
      <c r="AL702" s="189">
        <v>0</v>
      </c>
      <c r="AM702" s="190">
        <v>0</v>
      </c>
      <c r="AN702" s="189">
        <v>0</v>
      </c>
      <c r="AO702" s="189">
        <v>0</v>
      </c>
      <c r="AP702" s="190">
        <v>0</v>
      </c>
      <c r="AQ702" s="189">
        <v>0</v>
      </c>
      <c r="AR702" s="182">
        <v>0</v>
      </c>
      <c r="AS702" s="182">
        <v>0</v>
      </c>
    </row>
    <row r="703" spans="1:45" s="182" customFormat="1" ht="36" customHeight="1" x14ac:dyDescent="0.25">
      <c r="A703" s="182">
        <v>1</v>
      </c>
      <c r="B703" s="221">
        <f>SUBTOTAL(103,$A$552:A703)</f>
        <v>150</v>
      </c>
      <c r="C703" s="183" t="s">
        <v>781</v>
      </c>
      <c r="D703" s="184">
        <v>1988</v>
      </c>
      <c r="E703" s="184"/>
      <c r="F703" s="185" t="s">
        <v>261</v>
      </c>
      <c r="G703" s="184">
        <v>9</v>
      </c>
      <c r="H703" s="184" t="s">
        <v>305</v>
      </c>
      <c r="I703" s="197">
        <v>7219.38</v>
      </c>
      <c r="J703" s="197">
        <v>5477.3</v>
      </c>
      <c r="K703" s="197">
        <v>1142.98</v>
      </c>
      <c r="L703" s="186">
        <v>245</v>
      </c>
      <c r="M703" s="184" t="s">
        <v>259</v>
      </c>
      <c r="N703" s="184" t="s">
        <v>263</v>
      </c>
      <c r="O703" s="187" t="s">
        <v>956</v>
      </c>
      <c r="P703" s="173">
        <v>90029.61</v>
      </c>
      <c r="Q703" s="173">
        <v>0</v>
      </c>
      <c r="R703" s="173">
        <v>0</v>
      </c>
      <c r="S703" s="173">
        <v>0</v>
      </c>
      <c r="T703" s="173">
        <v>90029.61</v>
      </c>
      <c r="U703" s="173">
        <f t="shared" si="140"/>
        <v>12.470545947158897</v>
      </c>
      <c r="V703" s="173">
        <v>1104.3241191289644</v>
      </c>
      <c r="W703" s="188">
        <v>1104.3241191289644</v>
      </c>
      <c r="X703" s="188">
        <f t="shared" si="141"/>
        <v>0</v>
      </c>
      <c r="Y703" s="188">
        <f t="shared" si="142"/>
        <v>1091.8535731818056</v>
      </c>
      <c r="Z703" s="189">
        <v>0</v>
      </c>
      <c r="AA703" s="189">
        <v>0</v>
      </c>
      <c r="AB703" s="189">
        <v>0</v>
      </c>
      <c r="AC703" s="189">
        <v>0</v>
      </c>
      <c r="AD703" s="189">
        <v>0</v>
      </c>
      <c r="AE703" s="189">
        <v>0</v>
      </c>
      <c r="AF703" s="189">
        <v>0</v>
      </c>
      <c r="AG703" s="190">
        <v>0</v>
      </c>
      <c r="AH703" s="189">
        <v>0</v>
      </c>
      <c r="AI703" s="189">
        <v>0</v>
      </c>
      <c r="AJ703" s="189">
        <v>0</v>
      </c>
      <c r="AK703" s="189">
        <v>0</v>
      </c>
      <c r="AL703" s="189">
        <v>0</v>
      </c>
      <c r="AM703" s="190">
        <v>0</v>
      </c>
      <c r="AN703" s="189">
        <v>0</v>
      </c>
      <c r="AO703" s="189">
        <v>0</v>
      </c>
      <c r="AP703" s="190">
        <v>0</v>
      </c>
      <c r="AQ703" s="189">
        <v>0</v>
      </c>
      <c r="AR703" s="182">
        <v>0</v>
      </c>
      <c r="AS703" s="182">
        <v>0</v>
      </c>
    </row>
    <row r="704" spans="1:45" s="182" customFormat="1" ht="36" customHeight="1" x14ac:dyDescent="0.25">
      <c r="A704" s="182">
        <v>1</v>
      </c>
      <c r="B704" s="221">
        <f>SUBTOTAL(103,$A$552:A704)</f>
        <v>151</v>
      </c>
      <c r="C704" s="183" t="s">
        <v>417</v>
      </c>
      <c r="D704" s="184">
        <v>1974</v>
      </c>
      <c r="E704" s="184"/>
      <c r="F704" s="185" t="s">
        <v>261</v>
      </c>
      <c r="G704" s="184">
        <v>9</v>
      </c>
      <c r="H704" s="184" t="s">
        <v>296</v>
      </c>
      <c r="I704" s="197">
        <v>5409.4</v>
      </c>
      <c r="J704" s="197">
        <v>5101.5</v>
      </c>
      <c r="K704" s="197">
        <v>4227.7</v>
      </c>
      <c r="L704" s="186">
        <v>198</v>
      </c>
      <c r="M704" s="184" t="s">
        <v>259</v>
      </c>
      <c r="N704" s="184" t="s">
        <v>263</v>
      </c>
      <c r="O704" s="187" t="s">
        <v>956</v>
      </c>
      <c r="P704" s="173">
        <v>91994.559999999998</v>
      </c>
      <c r="Q704" s="173">
        <v>0</v>
      </c>
      <c r="R704" s="173">
        <v>0</v>
      </c>
      <c r="S704" s="173">
        <v>0</v>
      </c>
      <c r="T704" s="173">
        <v>91994.559999999998</v>
      </c>
      <c r="U704" s="173">
        <f t="shared" si="140"/>
        <v>17.006425851295894</v>
      </c>
      <c r="V704" s="173">
        <v>819.2464099530448</v>
      </c>
      <c r="W704" s="188">
        <v>819.2464099530448</v>
      </c>
      <c r="X704" s="188">
        <f t="shared" si="141"/>
        <v>0</v>
      </c>
      <c r="Y704" s="188">
        <f t="shared" si="142"/>
        <v>802.23998410174886</v>
      </c>
      <c r="Z704" s="189">
        <v>0</v>
      </c>
      <c r="AA704" s="189">
        <v>0</v>
      </c>
      <c r="AB704" s="189">
        <v>0</v>
      </c>
      <c r="AC704" s="189">
        <v>0</v>
      </c>
      <c r="AD704" s="189">
        <v>0</v>
      </c>
      <c r="AE704" s="189">
        <v>0</v>
      </c>
      <c r="AF704" s="189">
        <v>0</v>
      </c>
      <c r="AG704" s="190">
        <v>0</v>
      </c>
      <c r="AH704" s="189">
        <v>0</v>
      </c>
      <c r="AI704" s="189">
        <v>0</v>
      </c>
      <c r="AJ704" s="189">
        <v>0</v>
      </c>
      <c r="AK704" s="189">
        <v>0</v>
      </c>
      <c r="AL704" s="189">
        <v>0</v>
      </c>
      <c r="AM704" s="190">
        <v>0</v>
      </c>
      <c r="AN704" s="189">
        <v>0</v>
      </c>
      <c r="AO704" s="189">
        <v>0</v>
      </c>
      <c r="AP704" s="190">
        <v>0</v>
      </c>
      <c r="AQ704" s="189">
        <v>0</v>
      </c>
      <c r="AR704" s="182">
        <v>0</v>
      </c>
      <c r="AS704" s="182">
        <v>0</v>
      </c>
    </row>
    <row r="705" spans="1:45" s="182" customFormat="1" ht="36" customHeight="1" x14ac:dyDescent="0.25">
      <c r="A705" s="182">
        <v>1</v>
      </c>
      <c r="B705" s="221">
        <f>SUBTOTAL(103,$A$552:A705)</f>
        <v>152</v>
      </c>
      <c r="C705" s="183" t="s">
        <v>2569</v>
      </c>
      <c r="D705" s="184">
        <v>1996</v>
      </c>
      <c r="E705" s="184"/>
      <c r="F705" s="185" t="s">
        <v>2584</v>
      </c>
      <c r="G705" s="184" t="s">
        <v>350</v>
      </c>
      <c r="H705" s="184">
        <v>1</v>
      </c>
      <c r="I705" s="197">
        <v>3077.8</v>
      </c>
      <c r="J705" s="197">
        <v>2755.2</v>
      </c>
      <c r="K705" s="197">
        <v>2755.2</v>
      </c>
      <c r="L705" s="186">
        <v>140</v>
      </c>
      <c r="M705" s="184" t="s">
        <v>259</v>
      </c>
      <c r="N705" s="184" t="s">
        <v>263</v>
      </c>
      <c r="O705" s="187" t="s">
        <v>315</v>
      </c>
      <c r="P705" s="173">
        <v>1853057.2000000002</v>
      </c>
      <c r="Q705" s="173">
        <v>0</v>
      </c>
      <c r="R705" s="173">
        <v>1054000</v>
      </c>
      <c r="S705" s="173">
        <v>0</v>
      </c>
      <c r="T705" s="173">
        <v>799057.20000000019</v>
      </c>
      <c r="U705" s="173">
        <f t="shared" si="140"/>
        <v>602.07199948014818</v>
      </c>
      <c r="V705" s="173">
        <v>798.55741113782562</v>
      </c>
      <c r="W705" s="188">
        <v>798.55741113782562</v>
      </c>
      <c r="X705" s="188">
        <f t="shared" si="141"/>
        <v>798.55741113782562</v>
      </c>
      <c r="Y705" s="188">
        <f t="shared" si="142"/>
        <v>196.48541165767745</v>
      </c>
      <c r="Z705" s="189">
        <v>0</v>
      </c>
      <c r="AA705" s="189">
        <v>0</v>
      </c>
      <c r="AB705" s="189">
        <v>0</v>
      </c>
      <c r="AC705" s="189">
        <v>0</v>
      </c>
      <c r="AD705" s="189">
        <v>0</v>
      </c>
      <c r="AE705" s="189">
        <v>0</v>
      </c>
      <c r="AF705" s="189">
        <v>1</v>
      </c>
      <c r="AG705" s="190">
        <f t="shared" ref="AG705:AG707" si="149">2457800*AF705/I705</f>
        <v>798.55741113782562</v>
      </c>
      <c r="AH705" s="189">
        <v>0</v>
      </c>
      <c r="AI705" s="189">
        <v>0</v>
      </c>
      <c r="AJ705" s="189">
        <v>0</v>
      </c>
      <c r="AK705" s="189">
        <v>0</v>
      </c>
      <c r="AL705" s="189">
        <v>0</v>
      </c>
      <c r="AM705" s="190">
        <v>0</v>
      </c>
      <c r="AN705" s="189">
        <v>0</v>
      </c>
      <c r="AO705" s="189">
        <v>0</v>
      </c>
      <c r="AP705" s="190">
        <v>0</v>
      </c>
      <c r="AQ705" s="189">
        <v>0</v>
      </c>
      <c r="AR705" s="182">
        <v>0</v>
      </c>
      <c r="AS705" s="182">
        <v>0</v>
      </c>
    </row>
    <row r="706" spans="1:45" s="182" customFormat="1" ht="36" customHeight="1" x14ac:dyDescent="0.25">
      <c r="A706" s="182">
        <v>1</v>
      </c>
      <c r="B706" s="221">
        <f>SUBTOTAL(103,$A$552:A706)</f>
        <v>153</v>
      </c>
      <c r="C706" s="183" t="s">
        <v>2570</v>
      </c>
      <c r="D706" s="184">
        <v>1996</v>
      </c>
      <c r="E706" s="184"/>
      <c r="F706" s="185" t="s">
        <v>2584</v>
      </c>
      <c r="G706" s="184" t="s">
        <v>350</v>
      </c>
      <c r="H706" s="184">
        <v>2</v>
      </c>
      <c r="I706" s="197">
        <v>5535.7</v>
      </c>
      <c r="J706" s="197">
        <v>5530.52</v>
      </c>
      <c r="K706" s="197">
        <v>5530.52</v>
      </c>
      <c r="L706" s="186">
        <v>278</v>
      </c>
      <c r="M706" s="184" t="s">
        <v>259</v>
      </c>
      <c r="N706" s="184" t="s">
        <v>263</v>
      </c>
      <c r="O706" s="187" t="s">
        <v>315</v>
      </c>
      <c r="P706" s="173">
        <v>3619242.2199999997</v>
      </c>
      <c r="Q706" s="173">
        <v>0</v>
      </c>
      <c r="R706" s="173">
        <v>2108000</v>
      </c>
      <c r="S706" s="173">
        <v>0</v>
      </c>
      <c r="T706" s="173">
        <v>1511242.2199999997</v>
      </c>
      <c r="U706" s="173">
        <f t="shared" si="140"/>
        <v>653.80028180717886</v>
      </c>
      <c r="V706" s="173">
        <v>887.98164640424886</v>
      </c>
      <c r="W706" s="188">
        <v>887.98164640424886</v>
      </c>
      <c r="X706" s="188">
        <f t="shared" si="141"/>
        <v>887.98164640424886</v>
      </c>
      <c r="Y706" s="188">
        <f t="shared" si="142"/>
        <v>234.18136459707</v>
      </c>
      <c r="Z706" s="189">
        <v>0</v>
      </c>
      <c r="AA706" s="189">
        <v>0</v>
      </c>
      <c r="AB706" s="189">
        <v>0</v>
      </c>
      <c r="AC706" s="189">
        <v>0</v>
      </c>
      <c r="AD706" s="189">
        <v>0</v>
      </c>
      <c r="AE706" s="189">
        <v>0</v>
      </c>
      <c r="AF706" s="189">
        <v>2</v>
      </c>
      <c r="AG706" s="190">
        <f t="shared" si="149"/>
        <v>887.98164640424886</v>
      </c>
      <c r="AH706" s="189">
        <v>0</v>
      </c>
      <c r="AI706" s="189">
        <v>0</v>
      </c>
      <c r="AJ706" s="189">
        <v>0</v>
      </c>
      <c r="AK706" s="189">
        <v>0</v>
      </c>
      <c r="AL706" s="189">
        <v>0</v>
      </c>
      <c r="AM706" s="190">
        <v>0</v>
      </c>
      <c r="AN706" s="189">
        <v>0</v>
      </c>
      <c r="AO706" s="189">
        <v>0</v>
      </c>
      <c r="AP706" s="190">
        <v>0</v>
      </c>
      <c r="AQ706" s="189">
        <v>0</v>
      </c>
      <c r="AR706" s="182">
        <v>0</v>
      </c>
      <c r="AS706" s="182">
        <v>0</v>
      </c>
    </row>
    <row r="707" spans="1:45" s="182" customFormat="1" ht="36" customHeight="1" x14ac:dyDescent="0.25">
      <c r="A707" s="182">
        <v>1</v>
      </c>
      <c r="B707" s="221">
        <f>SUBTOTAL(103,$A$552:A707)</f>
        <v>154</v>
      </c>
      <c r="C707" s="183" t="s">
        <v>2571</v>
      </c>
      <c r="D707" s="184">
        <v>1996</v>
      </c>
      <c r="E707" s="184"/>
      <c r="F707" s="185" t="s">
        <v>311</v>
      </c>
      <c r="G707" s="184" t="s">
        <v>350</v>
      </c>
      <c r="H707" s="184" t="s">
        <v>301</v>
      </c>
      <c r="I707" s="197">
        <v>8578.7000000000007</v>
      </c>
      <c r="J707" s="197">
        <v>8578</v>
      </c>
      <c r="K707" s="197">
        <v>7723</v>
      </c>
      <c r="L707" s="186" t="s">
        <v>2585</v>
      </c>
      <c r="M707" s="184" t="s">
        <v>259</v>
      </c>
      <c r="N707" s="184" t="s">
        <v>263</v>
      </c>
      <c r="O707" s="187" t="s">
        <v>1308</v>
      </c>
      <c r="P707" s="173">
        <v>5369834.1800000006</v>
      </c>
      <c r="Q707" s="173">
        <v>0</v>
      </c>
      <c r="R707" s="173">
        <v>3242304</v>
      </c>
      <c r="S707" s="173">
        <v>0</v>
      </c>
      <c r="T707" s="173">
        <v>2127530.1800000006</v>
      </c>
      <c r="U707" s="173">
        <f t="shared" si="140"/>
        <v>625.94964038840385</v>
      </c>
      <c r="V707" s="173">
        <v>859.50085677317065</v>
      </c>
      <c r="W707" s="188">
        <v>859.50085677317065</v>
      </c>
      <c r="X707" s="188">
        <f t="shared" si="141"/>
        <v>859.50085677317065</v>
      </c>
      <c r="Y707" s="188">
        <f t="shared" si="142"/>
        <v>233.5512163847668</v>
      </c>
      <c r="Z707" s="189">
        <v>0</v>
      </c>
      <c r="AA707" s="189">
        <v>0</v>
      </c>
      <c r="AB707" s="189">
        <v>0</v>
      </c>
      <c r="AC707" s="189">
        <v>0</v>
      </c>
      <c r="AD707" s="189">
        <v>0</v>
      </c>
      <c r="AE707" s="189">
        <v>0</v>
      </c>
      <c r="AF707" s="189">
        <v>3</v>
      </c>
      <c r="AG707" s="190">
        <f t="shared" si="149"/>
        <v>859.50085677317065</v>
      </c>
      <c r="AH707" s="189">
        <v>0</v>
      </c>
      <c r="AI707" s="189">
        <v>0</v>
      </c>
      <c r="AJ707" s="189">
        <v>0</v>
      </c>
      <c r="AK707" s="189">
        <v>0</v>
      </c>
      <c r="AL707" s="189">
        <v>0</v>
      </c>
      <c r="AM707" s="190">
        <v>0</v>
      </c>
      <c r="AN707" s="189">
        <v>0</v>
      </c>
      <c r="AO707" s="189">
        <v>0</v>
      </c>
      <c r="AP707" s="190">
        <v>0</v>
      </c>
      <c r="AQ707" s="189">
        <v>0</v>
      </c>
      <c r="AR707" s="182">
        <v>0</v>
      </c>
      <c r="AS707" s="182">
        <v>0</v>
      </c>
    </row>
    <row r="708" spans="1:45" s="182" customFormat="1" ht="36" customHeight="1" x14ac:dyDescent="0.25">
      <c r="A708" s="182">
        <v>1</v>
      </c>
      <c r="B708" s="221">
        <f>SUBTOTAL(103,$A$552:A708)</f>
        <v>155</v>
      </c>
      <c r="C708" s="183" t="s">
        <v>197</v>
      </c>
      <c r="D708" s="184">
        <v>1981</v>
      </c>
      <c r="E708" s="184"/>
      <c r="F708" s="185" t="s">
        <v>261</v>
      </c>
      <c r="G708" s="184">
        <v>2</v>
      </c>
      <c r="H708" s="184" t="s">
        <v>296</v>
      </c>
      <c r="I708" s="197">
        <v>946.6</v>
      </c>
      <c r="J708" s="197">
        <v>861.8</v>
      </c>
      <c r="K708" s="197">
        <v>861.8</v>
      </c>
      <c r="L708" s="186">
        <v>44</v>
      </c>
      <c r="M708" s="184" t="s">
        <v>259</v>
      </c>
      <c r="N708" s="184" t="s">
        <v>260</v>
      </c>
      <c r="O708" s="187" t="s">
        <v>262</v>
      </c>
      <c r="P708" s="173">
        <v>4651191.3999999994</v>
      </c>
      <c r="Q708" s="173">
        <v>0</v>
      </c>
      <c r="R708" s="173">
        <v>0</v>
      </c>
      <c r="S708" s="173">
        <v>0</v>
      </c>
      <c r="T708" s="173">
        <v>4651191.3999999994</v>
      </c>
      <c r="U708" s="173">
        <f t="shared" si="140"/>
        <v>4913.5763786182115</v>
      </c>
      <c r="V708" s="173">
        <v>7042.351503908727</v>
      </c>
      <c r="W708" s="188">
        <f>X708</f>
        <v>7042.351503908727</v>
      </c>
      <c r="X708" s="188">
        <f t="shared" si="141"/>
        <v>7042.351503908727</v>
      </c>
      <c r="Y708" s="188">
        <f t="shared" si="142"/>
        <v>2128.7751252905155</v>
      </c>
      <c r="Z708" s="189">
        <v>0</v>
      </c>
      <c r="AA708" s="189">
        <v>0</v>
      </c>
      <c r="AB708" s="189">
        <v>0</v>
      </c>
      <c r="AC708" s="189">
        <v>0</v>
      </c>
      <c r="AD708" s="189">
        <v>0</v>
      </c>
      <c r="AE708" s="189">
        <v>0</v>
      </c>
      <c r="AF708" s="189">
        <v>0</v>
      </c>
      <c r="AG708" s="190">
        <v>0</v>
      </c>
      <c r="AH708" s="189">
        <v>747.59</v>
      </c>
      <c r="AI708" s="190">
        <f>8917.04*AH708/I708</f>
        <v>7042.351503908727</v>
      </c>
      <c r="AJ708" s="189">
        <v>0</v>
      </c>
      <c r="AK708" s="189">
        <v>0</v>
      </c>
      <c r="AL708" s="189">
        <v>0</v>
      </c>
      <c r="AM708" s="190">
        <v>0</v>
      </c>
      <c r="AN708" s="189">
        <v>0</v>
      </c>
      <c r="AO708" s="189">
        <v>0</v>
      </c>
      <c r="AP708" s="190">
        <v>0</v>
      </c>
      <c r="AQ708" s="189">
        <v>0</v>
      </c>
      <c r="AR708" s="182">
        <v>0</v>
      </c>
      <c r="AS708" s="182">
        <v>0</v>
      </c>
    </row>
    <row r="709" spans="1:45" s="182" customFormat="1" ht="36" customHeight="1" x14ac:dyDescent="0.25">
      <c r="A709" s="182">
        <v>1</v>
      </c>
      <c r="B709" s="221">
        <f>SUBTOTAL(103,$A$552:A709)</f>
        <v>156</v>
      </c>
      <c r="C709" s="183" t="s">
        <v>1641</v>
      </c>
      <c r="D709" s="184">
        <v>1980</v>
      </c>
      <c r="E709" s="184"/>
      <c r="F709" s="185" t="s">
        <v>261</v>
      </c>
      <c r="G709" s="184">
        <v>5</v>
      </c>
      <c r="H709" s="184" t="s">
        <v>296</v>
      </c>
      <c r="I709" s="197">
        <v>1589.4</v>
      </c>
      <c r="J709" s="197">
        <v>1176.4000000000001</v>
      </c>
      <c r="K709" s="197">
        <v>1117.8000000000002</v>
      </c>
      <c r="L709" s="186">
        <v>61</v>
      </c>
      <c r="M709" s="184" t="s">
        <v>259</v>
      </c>
      <c r="N709" s="184" t="s">
        <v>263</v>
      </c>
      <c r="O709" s="187" t="s">
        <v>318</v>
      </c>
      <c r="P709" s="173">
        <v>106040.56</v>
      </c>
      <c r="Q709" s="173">
        <v>0</v>
      </c>
      <c r="R709" s="173">
        <v>0</v>
      </c>
      <c r="S709" s="173">
        <v>0</v>
      </c>
      <c r="T709" s="173">
        <v>106040.56</v>
      </c>
      <c r="U709" s="173">
        <f t="shared" si="140"/>
        <v>66.717352460047806</v>
      </c>
      <c r="V709" s="228">
        <v>66.717352460047806</v>
      </c>
      <c r="W709" s="188">
        <v>66.717352460047806</v>
      </c>
      <c r="X709" s="188">
        <f t="shared" si="141"/>
        <v>0</v>
      </c>
      <c r="Y709" s="188">
        <f t="shared" si="142"/>
        <v>0</v>
      </c>
      <c r="Z709" s="189">
        <v>0</v>
      </c>
      <c r="AA709" s="189">
        <v>0</v>
      </c>
      <c r="AB709" s="189">
        <v>0</v>
      </c>
      <c r="AC709" s="189">
        <v>0</v>
      </c>
      <c r="AD709" s="189">
        <v>0</v>
      </c>
      <c r="AE709" s="189">
        <v>0</v>
      </c>
      <c r="AF709" s="189">
        <v>0</v>
      </c>
      <c r="AG709" s="190">
        <v>0</v>
      </c>
      <c r="AH709" s="189">
        <v>0</v>
      </c>
      <c r="AI709" s="189">
        <v>0</v>
      </c>
      <c r="AJ709" s="189">
        <v>0</v>
      </c>
      <c r="AK709" s="189">
        <v>0</v>
      </c>
      <c r="AL709" s="189">
        <v>0</v>
      </c>
      <c r="AM709" s="190">
        <v>0</v>
      </c>
      <c r="AN709" s="189">
        <v>0</v>
      </c>
      <c r="AO709" s="189">
        <v>0</v>
      </c>
      <c r="AP709" s="190">
        <v>0</v>
      </c>
      <c r="AQ709" s="189">
        <v>0</v>
      </c>
      <c r="AR709" s="182">
        <v>0</v>
      </c>
      <c r="AS709" s="182">
        <v>0</v>
      </c>
    </row>
    <row r="710" spans="1:45" s="182" customFormat="1" ht="36" customHeight="1" x14ac:dyDescent="0.25">
      <c r="A710" s="182">
        <v>1</v>
      </c>
      <c r="B710" s="221">
        <f>SUBTOTAL(103,$A$552:A710)</f>
        <v>157</v>
      </c>
      <c r="C710" s="183" t="s">
        <v>199</v>
      </c>
      <c r="D710" s="184">
        <v>1983</v>
      </c>
      <c r="E710" s="184"/>
      <c r="F710" s="185" t="s">
        <v>261</v>
      </c>
      <c r="G710" s="184">
        <v>5</v>
      </c>
      <c r="H710" s="184" t="s">
        <v>301</v>
      </c>
      <c r="I710" s="197">
        <v>3097.1</v>
      </c>
      <c r="J710" s="197">
        <v>2812.2</v>
      </c>
      <c r="K710" s="197">
        <v>2810.6</v>
      </c>
      <c r="L710" s="186">
        <v>133</v>
      </c>
      <c r="M710" s="184" t="s">
        <v>259</v>
      </c>
      <c r="N710" s="184" t="s">
        <v>263</v>
      </c>
      <c r="O710" s="187" t="s">
        <v>956</v>
      </c>
      <c r="P710" s="173">
        <v>3291829.8200000003</v>
      </c>
      <c r="Q710" s="173">
        <v>0</v>
      </c>
      <c r="R710" s="173">
        <v>0</v>
      </c>
      <c r="S710" s="173">
        <v>0</v>
      </c>
      <c r="T710" s="173">
        <v>3291829.8200000003</v>
      </c>
      <c r="U710" s="173">
        <f t="shared" si="140"/>
        <v>1062.8748894126766</v>
      </c>
      <c r="V710" s="173">
        <v>2191.3270943786129</v>
      </c>
      <c r="W710" s="188">
        <f>X710</f>
        <v>2191.3270943786129</v>
      </c>
      <c r="X710" s="188">
        <f t="shared" si="141"/>
        <v>2191.3270943786129</v>
      </c>
      <c r="Y710" s="188">
        <f t="shared" si="142"/>
        <v>1128.4522049659363</v>
      </c>
      <c r="Z710" s="189">
        <v>0</v>
      </c>
      <c r="AA710" s="189">
        <v>0</v>
      </c>
      <c r="AB710" s="189">
        <v>0</v>
      </c>
      <c r="AC710" s="189">
        <v>0</v>
      </c>
      <c r="AD710" s="189">
        <v>0</v>
      </c>
      <c r="AE710" s="189">
        <v>0</v>
      </c>
      <c r="AF710" s="189">
        <v>0</v>
      </c>
      <c r="AG710" s="190">
        <v>0</v>
      </c>
      <c r="AH710" s="189">
        <v>761.1</v>
      </c>
      <c r="AI710" s="190">
        <f>8917.04*AH710/I710</f>
        <v>2191.3270943786129</v>
      </c>
      <c r="AJ710" s="189">
        <v>0</v>
      </c>
      <c r="AK710" s="189">
        <v>0</v>
      </c>
      <c r="AL710" s="189">
        <v>0</v>
      </c>
      <c r="AM710" s="190">
        <v>0</v>
      </c>
      <c r="AN710" s="189">
        <v>0</v>
      </c>
      <c r="AO710" s="189">
        <v>0</v>
      </c>
      <c r="AP710" s="190">
        <v>0</v>
      </c>
      <c r="AQ710" s="189">
        <v>0</v>
      </c>
      <c r="AR710" s="182">
        <v>0</v>
      </c>
      <c r="AS710" s="182">
        <v>0</v>
      </c>
    </row>
    <row r="711" spans="1:45" s="182" customFormat="1" ht="36" customHeight="1" x14ac:dyDescent="0.25">
      <c r="B711" s="183" t="s">
        <v>727</v>
      </c>
      <c r="C711" s="183"/>
      <c r="D711" s="184" t="s">
        <v>857</v>
      </c>
      <c r="E711" s="184" t="s">
        <v>857</v>
      </c>
      <c r="F711" s="184" t="s">
        <v>857</v>
      </c>
      <c r="G711" s="184" t="s">
        <v>857</v>
      </c>
      <c r="H711" s="184" t="s">
        <v>857</v>
      </c>
      <c r="I711" s="197">
        <f>SUM(I712:I765)</f>
        <v>401854.45999999996</v>
      </c>
      <c r="J711" s="197">
        <f>SUM(J712:J765)</f>
        <v>377670.7099999999</v>
      </c>
      <c r="K711" s="197">
        <f>SUM(K712:K765)</f>
        <v>307870.2</v>
      </c>
      <c r="L711" s="219">
        <f>SUM(L712:L765)</f>
        <v>4103</v>
      </c>
      <c r="M711" s="184" t="s">
        <v>857</v>
      </c>
      <c r="N711" s="184" t="s">
        <v>857</v>
      </c>
      <c r="O711" s="187" t="s">
        <v>857</v>
      </c>
      <c r="P711" s="197">
        <v>286019553.20489997</v>
      </c>
      <c r="Q711" s="197">
        <v>0</v>
      </c>
      <c r="R711" s="197">
        <v>119296640</v>
      </c>
      <c r="S711" s="197">
        <v>0</v>
      </c>
      <c r="T711" s="197">
        <v>166722913.20489997</v>
      </c>
      <c r="U711" s="173">
        <f t="shared" ref="U711:U768" si="150">P711/I711</f>
        <v>711.74910738803294</v>
      </c>
      <c r="V711" s="173">
        <f>MAX(V712:V765)</f>
        <v>6784.135496243799</v>
      </c>
      <c r="X711" s="227"/>
      <c r="Z711" s="189">
        <v>0</v>
      </c>
      <c r="AA711" s="189">
        <v>0</v>
      </c>
      <c r="AB711" s="189">
        <v>3100093.77</v>
      </c>
      <c r="AC711" s="189">
        <v>0</v>
      </c>
      <c r="AD711" s="189">
        <v>434298.01</v>
      </c>
      <c r="AE711" s="189">
        <v>0</v>
      </c>
      <c r="AF711" s="189">
        <v>143</v>
      </c>
      <c r="AG711" s="189">
        <v>263181215.33000001</v>
      </c>
      <c r="AH711" s="189">
        <v>1879.77</v>
      </c>
      <c r="AI711" s="189">
        <v>8671166.4499999993</v>
      </c>
      <c r="AJ711" s="189">
        <v>0</v>
      </c>
      <c r="AK711" s="189">
        <v>0</v>
      </c>
      <c r="AL711" s="189">
        <v>2037.21</v>
      </c>
      <c r="AM711" s="189">
        <v>10182045</v>
      </c>
      <c r="AN711" s="189">
        <v>0</v>
      </c>
      <c r="AO711" s="189">
        <v>0</v>
      </c>
      <c r="AP711" s="189">
        <v>0</v>
      </c>
      <c r="AQ711" s="189">
        <v>0</v>
      </c>
      <c r="AR711" s="182">
        <v>0</v>
      </c>
      <c r="AS711" s="182">
        <v>0</v>
      </c>
    </row>
    <row r="712" spans="1:45" s="182" customFormat="1" ht="36" customHeight="1" x14ac:dyDescent="0.25">
      <c r="A712" s="182">
        <v>1</v>
      </c>
      <c r="B712" s="221">
        <f>SUBTOTAL(103,$A$552:A712)</f>
        <v>158</v>
      </c>
      <c r="C712" s="183" t="s">
        <v>740</v>
      </c>
      <c r="D712" s="184">
        <v>1959</v>
      </c>
      <c r="E712" s="184"/>
      <c r="F712" s="185" t="s">
        <v>329</v>
      </c>
      <c r="G712" s="184">
        <v>3</v>
      </c>
      <c r="H712" s="184" t="s">
        <v>296</v>
      </c>
      <c r="I712" s="197">
        <v>1267.5</v>
      </c>
      <c r="J712" s="197">
        <v>1160</v>
      </c>
      <c r="K712" s="197">
        <v>785.9</v>
      </c>
      <c r="L712" s="186">
        <v>31</v>
      </c>
      <c r="M712" s="184" t="s">
        <v>259</v>
      </c>
      <c r="N712" s="184" t="s">
        <v>260</v>
      </c>
      <c r="O712" s="187" t="s">
        <v>262</v>
      </c>
      <c r="P712" s="173">
        <v>96616</v>
      </c>
      <c r="Q712" s="173">
        <v>0</v>
      </c>
      <c r="R712" s="173">
        <v>0</v>
      </c>
      <c r="S712" s="173">
        <v>0</v>
      </c>
      <c r="T712" s="173">
        <v>96616</v>
      </c>
      <c r="U712" s="173">
        <f t="shared" si="150"/>
        <v>76.225641025641025</v>
      </c>
      <c r="V712" s="173">
        <v>76.225641025641025</v>
      </c>
      <c r="W712" s="188">
        <v>76.225641025641025</v>
      </c>
      <c r="X712" s="188">
        <f t="shared" ref="X712:X765" si="151">Z712+AA712+AB712+AC712+AD712+AG712+AI712+AK712+AM712+AO712+AP712+AQ712+AR712+AS712</f>
        <v>0</v>
      </c>
      <c r="Y712" s="188">
        <f t="shared" ref="Y712:Y765" si="152">V712-U712</f>
        <v>0</v>
      </c>
      <c r="Z712" s="189">
        <v>0</v>
      </c>
      <c r="AA712" s="189">
        <v>0</v>
      </c>
      <c r="AB712" s="189">
        <v>0</v>
      </c>
      <c r="AC712" s="189">
        <v>0</v>
      </c>
      <c r="AD712" s="189">
        <v>0</v>
      </c>
      <c r="AE712" s="189">
        <v>0</v>
      </c>
      <c r="AF712" s="189">
        <v>0</v>
      </c>
      <c r="AG712" s="190">
        <v>0</v>
      </c>
      <c r="AH712" s="189">
        <v>0</v>
      </c>
      <c r="AI712" s="189">
        <v>0</v>
      </c>
      <c r="AJ712" s="189">
        <v>0</v>
      </c>
      <c r="AK712" s="189">
        <v>0</v>
      </c>
      <c r="AL712" s="189">
        <v>0</v>
      </c>
      <c r="AM712" s="190">
        <v>0</v>
      </c>
      <c r="AN712" s="189">
        <v>0</v>
      </c>
      <c r="AO712" s="189">
        <v>0</v>
      </c>
      <c r="AP712" s="190">
        <v>0</v>
      </c>
      <c r="AQ712" s="189">
        <v>0</v>
      </c>
      <c r="AR712" s="182">
        <v>0</v>
      </c>
      <c r="AS712" s="182">
        <v>0</v>
      </c>
    </row>
    <row r="713" spans="1:45" s="182" customFormat="1" ht="36" customHeight="1" x14ac:dyDescent="0.25">
      <c r="A713" s="182">
        <v>1</v>
      </c>
      <c r="B713" s="221">
        <f>SUBTOTAL(103,$A$552:A713)</f>
        <v>159</v>
      </c>
      <c r="C713" s="183" t="s">
        <v>742</v>
      </c>
      <c r="D713" s="184">
        <v>1993</v>
      </c>
      <c r="E713" s="184"/>
      <c r="F713" s="185" t="s">
        <v>311</v>
      </c>
      <c r="G713" s="184">
        <v>9</v>
      </c>
      <c r="H713" s="184" t="s">
        <v>301</v>
      </c>
      <c r="I713" s="197">
        <v>11047.1</v>
      </c>
      <c r="J713" s="197">
        <v>7851.2</v>
      </c>
      <c r="K713" s="197">
        <v>7851.2</v>
      </c>
      <c r="L713" s="186">
        <v>267</v>
      </c>
      <c r="M713" s="184" t="s">
        <v>259</v>
      </c>
      <c r="N713" s="184" t="s">
        <v>263</v>
      </c>
      <c r="O713" s="187" t="s">
        <v>774</v>
      </c>
      <c r="P713" s="173">
        <v>6290060.6799999997</v>
      </c>
      <c r="Q713" s="173">
        <v>0</v>
      </c>
      <c r="R713" s="173">
        <v>0</v>
      </c>
      <c r="S713" s="173">
        <v>0</v>
      </c>
      <c r="T713" s="173">
        <v>6290060.6799999997</v>
      </c>
      <c r="U713" s="173">
        <f t="shared" si="150"/>
        <v>569.38569217260635</v>
      </c>
      <c r="V713" s="173">
        <v>889.93491504557755</v>
      </c>
      <c r="W713" s="188">
        <v>889.93491504557755</v>
      </c>
      <c r="X713" s="188">
        <f t="shared" si="151"/>
        <v>889.93491504557755</v>
      </c>
      <c r="Y713" s="188">
        <f t="shared" si="152"/>
        <v>320.5492228729712</v>
      </c>
      <c r="Z713" s="189">
        <v>0</v>
      </c>
      <c r="AA713" s="189">
        <v>0</v>
      </c>
      <c r="AB713" s="189">
        <v>0</v>
      </c>
      <c r="AC713" s="189">
        <v>0</v>
      </c>
      <c r="AD713" s="189">
        <v>0</v>
      </c>
      <c r="AE713" s="189">
        <v>0</v>
      </c>
      <c r="AF713" s="189">
        <v>4</v>
      </c>
      <c r="AG713" s="190">
        <f t="shared" ref="AG713:AG714" si="153">2457800*AF713/I713</f>
        <v>889.93491504557755</v>
      </c>
      <c r="AH713" s="189">
        <v>0</v>
      </c>
      <c r="AI713" s="189">
        <v>0</v>
      </c>
      <c r="AJ713" s="189">
        <v>0</v>
      </c>
      <c r="AK713" s="189">
        <v>0</v>
      </c>
      <c r="AL713" s="189">
        <v>0</v>
      </c>
      <c r="AM713" s="190">
        <v>0</v>
      </c>
      <c r="AN713" s="189">
        <v>0</v>
      </c>
      <c r="AO713" s="189">
        <v>0</v>
      </c>
      <c r="AP713" s="190">
        <v>0</v>
      </c>
      <c r="AQ713" s="189">
        <v>0</v>
      </c>
      <c r="AR713" s="182">
        <v>0</v>
      </c>
      <c r="AS713" s="182">
        <v>0</v>
      </c>
    </row>
    <row r="714" spans="1:45" s="182" customFormat="1" ht="36" customHeight="1" x14ac:dyDescent="0.25">
      <c r="A714" s="182">
        <v>1</v>
      </c>
      <c r="B714" s="221">
        <f>SUBTOTAL(103,$A$552:A714)</f>
        <v>160</v>
      </c>
      <c r="C714" s="183" t="s">
        <v>752</v>
      </c>
      <c r="D714" s="184">
        <v>1991</v>
      </c>
      <c r="E714" s="184"/>
      <c r="F714" s="185" t="s">
        <v>311</v>
      </c>
      <c r="G714" s="184">
        <v>9</v>
      </c>
      <c r="H714" s="184" t="s">
        <v>301</v>
      </c>
      <c r="I714" s="197">
        <v>10990.1</v>
      </c>
      <c r="J714" s="197">
        <v>7793.3</v>
      </c>
      <c r="K714" s="197">
        <v>7793.3</v>
      </c>
      <c r="L714" s="186">
        <v>318</v>
      </c>
      <c r="M714" s="184" t="s">
        <v>259</v>
      </c>
      <c r="N714" s="184" t="s">
        <v>263</v>
      </c>
      <c r="O714" s="187" t="s">
        <v>774</v>
      </c>
      <c r="P714" s="173">
        <v>7808742.25</v>
      </c>
      <c r="Q714" s="173">
        <v>0</v>
      </c>
      <c r="R714" s="173">
        <v>4320320</v>
      </c>
      <c r="S714" s="173">
        <v>0</v>
      </c>
      <c r="T714" s="173">
        <v>3488422.25</v>
      </c>
      <c r="U714" s="173">
        <f t="shared" si="150"/>
        <v>710.52513170944758</v>
      </c>
      <c r="V714" s="173">
        <v>894.55055004049098</v>
      </c>
      <c r="W714" s="188">
        <v>894.55055004049098</v>
      </c>
      <c r="X714" s="188">
        <f t="shared" si="151"/>
        <v>894.55055004049098</v>
      </c>
      <c r="Y714" s="188">
        <f t="shared" si="152"/>
        <v>184.0254183310434</v>
      </c>
      <c r="Z714" s="189">
        <v>0</v>
      </c>
      <c r="AA714" s="189">
        <v>0</v>
      </c>
      <c r="AB714" s="189">
        <v>0</v>
      </c>
      <c r="AC714" s="189">
        <v>0</v>
      </c>
      <c r="AD714" s="189">
        <v>0</v>
      </c>
      <c r="AE714" s="189">
        <v>0</v>
      </c>
      <c r="AF714" s="189">
        <v>4</v>
      </c>
      <c r="AG714" s="190">
        <f t="shared" si="153"/>
        <v>894.55055004049098</v>
      </c>
      <c r="AH714" s="189">
        <v>0</v>
      </c>
      <c r="AI714" s="189">
        <v>0</v>
      </c>
      <c r="AJ714" s="189">
        <v>0</v>
      </c>
      <c r="AK714" s="189">
        <v>0</v>
      </c>
      <c r="AL714" s="189">
        <v>0</v>
      </c>
      <c r="AM714" s="190">
        <v>0</v>
      </c>
      <c r="AN714" s="189">
        <v>0</v>
      </c>
      <c r="AO714" s="189">
        <v>0</v>
      </c>
      <c r="AP714" s="190">
        <v>0</v>
      </c>
      <c r="AQ714" s="189">
        <v>0</v>
      </c>
      <c r="AR714" s="182">
        <v>0</v>
      </c>
      <c r="AS714" s="182">
        <v>0</v>
      </c>
    </row>
    <row r="715" spans="1:45" s="182" customFormat="1" ht="36" customHeight="1" x14ac:dyDescent="0.25">
      <c r="A715" s="182">
        <v>1</v>
      </c>
      <c r="B715" s="221">
        <f>SUBTOTAL(103,$A$552:A715)</f>
        <v>161</v>
      </c>
      <c r="C715" s="183" t="s">
        <v>1039</v>
      </c>
      <c r="D715" s="184">
        <v>1960</v>
      </c>
      <c r="E715" s="184"/>
      <c r="F715" s="185" t="s">
        <v>261</v>
      </c>
      <c r="G715" s="184">
        <v>3</v>
      </c>
      <c r="H715" s="184" t="s">
        <v>296</v>
      </c>
      <c r="I715" s="197">
        <v>1377.9</v>
      </c>
      <c r="J715" s="197">
        <v>966.6</v>
      </c>
      <c r="K715" s="197">
        <v>764.1</v>
      </c>
      <c r="L715" s="186">
        <v>28</v>
      </c>
      <c r="M715" s="184" t="s">
        <v>259</v>
      </c>
      <c r="N715" s="184" t="s">
        <v>260</v>
      </c>
      <c r="O715" s="187" t="s">
        <v>262</v>
      </c>
      <c r="P715" s="173">
        <v>88143.9</v>
      </c>
      <c r="Q715" s="173">
        <v>0</v>
      </c>
      <c r="R715" s="173">
        <v>0</v>
      </c>
      <c r="S715" s="173">
        <v>0</v>
      </c>
      <c r="T715" s="173">
        <v>88143.9</v>
      </c>
      <c r="U715" s="173">
        <f t="shared" si="150"/>
        <v>63.969736555628124</v>
      </c>
      <c r="V715" s="228">
        <v>63.969736555628124</v>
      </c>
      <c r="W715" s="188">
        <v>63.969736555628124</v>
      </c>
      <c r="X715" s="188">
        <f t="shared" si="151"/>
        <v>0</v>
      </c>
      <c r="Y715" s="188">
        <f t="shared" si="152"/>
        <v>0</v>
      </c>
      <c r="Z715" s="189">
        <v>0</v>
      </c>
      <c r="AA715" s="189">
        <v>0</v>
      </c>
      <c r="AB715" s="189">
        <v>0</v>
      </c>
      <c r="AC715" s="189">
        <v>0</v>
      </c>
      <c r="AD715" s="189">
        <v>0</v>
      </c>
      <c r="AE715" s="189">
        <v>0</v>
      </c>
      <c r="AF715" s="189">
        <v>0</v>
      </c>
      <c r="AG715" s="190">
        <v>0</v>
      </c>
      <c r="AH715" s="189">
        <v>0</v>
      </c>
      <c r="AI715" s="189">
        <v>0</v>
      </c>
      <c r="AJ715" s="189">
        <v>0</v>
      </c>
      <c r="AK715" s="189">
        <v>0</v>
      </c>
      <c r="AL715" s="189">
        <v>0</v>
      </c>
      <c r="AM715" s="190">
        <v>0</v>
      </c>
      <c r="AN715" s="189">
        <v>0</v>
      </c>
      <c r="AO715" s="189">
        <v>0</v>
      </c>
      <c r="AP715" s="190">
        <v>0</v>
      </c>
      <c r="AQ715" s="189">
        <v>0</v>
      </c>
      <c r="AR715" s="182">
        <v>0</v>
      </c>
      <c r="AS715" s="182">
        <v>0</v>
      </c>
    </row>
    <row r="716" spans="1:45" s="182" customFormat="1" ht="36" customHeight="1" x14ac:dyDescent="0.25">
      <c r="A716" s="182">
        <v>1</v>
      </c>
      <c r="B716" s="221">
        <f>SUBTOTAL(103,$A$552:A716)</f>
        <v>162</v>
      </c>
      <c r="C716" s="183" t="s">
        <v>745</v>
      </c>
      <c r="D716" s="184">
        <v>1966</v>
      </c>
      <c r="E716" s="184"/>
      <c r="F716" s="185" t="s">
        <v>261</v>
      </c>
      <c r="G716" s="184">
        <v>4</v>
      </c>
      <c r="H716" s="184" t="s">
        <v>301</v>
      </c>
      <c r="I716" s="197">
        <v>3436.5</v>
      </c>
      <c r="J716" s="197">
        <v>2673</v>
      </c>
      <c r="K716" s="197">
        <v>2483.9</v>
      </c>
      <c r="L716" s="186">
        <v>109</v>
      </c>
      <c r="M716" s="184" t="s">
        <v>259</v>
      </c>
      <c r="N716" s="184" t="s">
        <v>263</v>
      </c>
      <c r="O716" s="187" t="s">
        <v>770</v>
      </c>
      <c r="P716" s="173">
        <v>122961.97</v>
      </c>
      <c r="Q716" s="173">
        <v>0</v>
      </c>
      <c r="R716" s="173">
        <v>0</v>
      </c>
      <c r="S716" s="173">
        <v>0</v>
      </c>
      <c r="T716" s="173">
        <v>122961.97</v>
      </c>
      <c r="U716" s="173">
        <f t="shared" si="150"/>
        <v>35.78116397497454</v>
      </c>
      <c r="V716" s="173">
        <v>35.78116397497454</v>
      </c>
      <c r="W716" s="188">
        <v>35.78116397497454</v>
      </c>
      <c r="X716" s="188">
        <f t="shared" si="151"/>
        <v>0</v>
      </c>
      <c r="Y716" s="188">
        <f t="shared" si="152"/>
        <v>0</v>
      </c>
      <c r="Z716" s="189">
        <v>0</v>
      </c>
      <c r="AA716" s="189">
        <v>0</v>
      </c>
      <c r="AB716" s="189">
        <v>0</v>
      </c>
      <c r="AC716" s="189">
        <v>0</v>
      </c>
      <c r="AD716" s="189">
        <v>0</v>
      </c>
      <c r="AE716" s="189">
        <v>0</v>
      </c>
      <c r="AF716" s="189">
        <v>0</v>
      </c>
      <c r="AG716" s="190">
        <v>0</v>
      </c>
      <c r="AH716" s="189">
        <v>0</v>
      </c>
      <c r="AI716" s="189">
        <v>0</v>
      </c>
      <c r="AJ716" s="189">
        <v>0</v>
      </c>
      <c r="AK716" s="189">
        <v>0</v>
      </c>
      <c r="AL716" s="189">
        <v>0</v>
      </c>
      <c r="AM716" s="190">
        <v>0</v>
      </c>
      <c r="AN716" s="189">
        <v>0</v>
      </c>
      <c r="AO716" s="189">
        <v>0</v>
      </c>
      <c r="AP716" s="190">
        <v>0</v>
      </c>
      <c r="AQ716" s="189">
        <v>0</v>
      </c>
      <c r="AR716" s="182">
        <v>0</v>
      </c>
      <c r="AS716" s="182">
        <v>0</v>
      </c>
    </row>
    <row r="717" spans="1:45" s="182" customFormat="1" ht="36" customHeight="1" x14ac:dyDescent="0.25">
      <c r="A717" s="182">
        <v>1</v>
      </c>
      <c r="B717" s="221">
        <f>SUBTOTAL(103,$A$552:A717)</f>
        <v>163</v>
      </c>
      <c r="C717" s="183" t="s">
        <v>1550</v>
      </c>
      <c r="D717" s="184">
        <v>1980</v>
      </c>
      <c r="E717" s="184"/>
      <c r="F717" s="185" t="s">
        <v>261</v>
      </c>
      <c r="G717" s="184">
        <v>5</v>
      </c>
      <c r="H717" s="184" t="s">
        <v>297</v>
      </c>
      <c r="I717" s="197">
        <v>2427.5</v>
      </c>
      <c r="J717" s="197">
        <v>2065.6999999999998</v>
      </c>
      <c r="K717" s="197">
        <v>2065.6999999999998</v>
      </c>
      <c r="L717" s="186">
        <v>58</v>
      </c>
      <c r="M717" s="184" t="s">
        <v>259</v>
      </c>
      <c r="N717" s="184" t="s">
        <v>260</v>
      </c>
      <c r="O717" s="187" t="s">
        <v>262</v>
      </c>
      <c r="P717" s="173">
        <v>2915751.56</v>
      </c>
      <c r="Q717" s="173">
        <v>0</v>
      </c>
      <c r="R717" s="173">
        <v>0</v>
      </c>
      <c r="S717" s="173">
        <v>0</v>
      </c>
      <c r="T717" s="173">
        <v>2915751.56</v>
      </c>
      <c r="U717" s="173">
        <f t="shared" si="150"/>
        <v>1201.1334953656026</v>
      </c>
      <c r="V717" s="173">
        <v>2225.2009560453143</v>
      </c>
      <c r="W717" s="188">
        <v>2225.2009560453143</v>
      </c>
      <c r="X717" s="188">
        <f t="shared" si="151"/>
        <v>2225.2009560453143</v>
      </c>
      <c r="Y717" s="188">
        <f t="shared" si="152"/>
        <v>1024.0674606797118</v>
      </c>
      <c r="Z717" s="189">
        <v>0</v>
      </c>
      <c r="AA717" s="189">
        <v>0</v>
      </c>
      <c r="AB717" s="189">
        <v>0</v>
      </c>
      <c r="AC717" s="189">
        <v>0</v>
      </c>
      <c r="AD717" s="189">
        <v>0</v>
      </c>
      <c r="AE717" s="189">
        <v>0</v>
      </c>
      <c r="AF717" s="189">
        <v>0</v>
      </c>
      <c r="AG717" s="190">
        <v>0</v>
      </c>
      <c r="AH717" s="189">
        <v>605.77</v>
      </c>
      <c r="AI717" s="190">
        <f t="shared" ref="AI717:AI718" si="154">8917.04*AH717/I717</f>
        <v>2225.2009560453143</v>
      </c>
      <c r="AJ717" s="189">
        <v>0</v>
      </c>
      <c r="AK717" s="189">
        <v>0</v>
      </c>
      <c r="AL717" s="189">
        <v>0</v>
      </c>
      <c r="AM717" s="190">
        <v>0</v>
      </c>
      <c r="AN717" s="189">
        <v>0</v>
      </c>
      <c r="AO717" s="189">
        <v>0</v>
      </c>
      <c r="AP717" s="190">
        <v>0</v>
      </c>
      <c r="AQ717" s="189">
        <v>0</v>
      </c>
      <c r="AR717" s="182">
        <v>0</v>
      </c>
      <c r="AS717" s="182">
        <v>0</v>
      </c>
    </row>
    <row r="718" spans="1:45" s="182" customFormat="1" ht="36" customHeight="1" x14ac:dyDescent="0.25">
      <c r="A718" s="182">
        <v>1</v>
      </c>
      <c r="B718" s="221">
        <f>SUBTOTAL(103,$A$552:A718)</f>
        <v>164</v>
      </c>
      <c r="C718" s="183" t="s">
        <v>737</v>
      </c>
      <c r="D718" s="184">
        <v>1962</v>
      </c>
      <c r="E718" s="184"/>
      <c r="F718" s="185" t="s">
        <v>261</v>
      </c>
      <c r="G718" s="184">
        <v>6</v>
      </c>
      <c r="H718" s="184" t="s">
        <v>344</v>
      </c>
      <c r="I718" s="173">
        <v>5489.1</v>
      </c>
      <c r="J718" s="173">
        <v>4500.5</v>
      </c>
      <c r="K718" s="173">
        <v>4154.3</v>
      </c>
      <c r="L718" s="186">
        <v>130</v>
      </c>
      <c r="M718" s="184" t="s">
        <v>259</v>
      </c>
      <c r="N718" s="184" t="s">
        <v>263</v>
      </c>
      <c r="O718" s="187" t="s">
        <v>773</v>
      </c>
      <c r="P718" s="173">
        <v>5973712.9199999999</v>
      </c>
      <c r="Q718" s="173">
        <v>0</v>
      </c>
      <c r="R718" s="173">
        <v>0</v>
      </c>
      <c r="S718" s="173">
        <v>0</v>
      </c>
      <c r="T718" s="173">
        <v>5973712.9199999999</v>
      </c>
      <c r="U718" s="173">
        <f t="shared" si="150"/>
        <v>1088.2864076078044</v>
      </c>
      <c r="V718" s="173">
        <v>2069.6123153158078</v>
      </c>
      <c r="W718" s="188">
        <v>2069.6123153158078</v>
      </c>
      <c r="X718" s="188">
        <f t="shared" si="151"/>
        <v>2069.6123153158078</v>
      </c>
      <c r="Y718" s="188">
        <f t="shared" si="152"/>
        <v>981.32590770800334</v>
      </c>
      <c r="Z718" s="189">
        <v>0</v>
      </c>
      <c r="AA718" s="189">
        <v>0</v>
      </c>
      <c r="AB718" s="189">
        <v>0</v>
      </c>
      <c r="AC718" s="189">
        <v>0</v>
      </c>
      <c r="AD718" s="189">
        <v>0</v>
      </c>
      <c r="AE718" s="189">
        <v>0</v>
      </c>
      <c r="AF718" s="189">
        <v>0</v>
      </c>
      <c r="AG718" s="190">
        <v>0</v>
      </c>
      <c r="AH718" s="189">
        <v>1274</v>
      </c>
      <c r="AI718" s="190">
        <f t="shared" si="154"/>
        <v>2069.6123153158078</v>
      </c>
      <c r="AJ718" s="189">
        <v>0</v>
      </c>
      <c r="AK718" s="189">
        <v>0</v>
      </c>
      <c r="AL718" s="189">
        <v>0</v>
      </c>
      <c r="AM718" s="190">
        <v>0</v>
      </c>
      <c r="AN718" s="189">
        <v>0</v>
      </c>
      <c r="AO718" s="189">
        <v>0</v>
      </c>
      <c r="AP718" s="190">
        <v>0</v>
      </c>
      <c r="AQ718" s="189">
        <v>0</v>
      </c>
      <c r="AR718" s="182">
        <v>0</v>
      </c>
      <c r="AS718" s="182">
        <v>0</v>
      </c>
    </row>
    <row r="719" spans="1:45" s="182" customFormat="1" ht="36" customHeight="1" x14ac:dyDescent="0.25">
      <c r="A719" s="182">
        <v>1</v>
      </c>
      <c r="B719" s="221">
        <f>SUBTOTAL(103,$A$552:A719)</f>
        <v>165</v>
      </c>
      <c r="C719" s="183" t="s">
        <v>728</v>
      </c>
      <c r="D719" s="184">
        <v>1960</v>
      </c>
      <c r="E719" s="184"/>
      <c r="F719" s="185" t="s">
        <v>261</v>
      </c>
      <c r="G719" s="184">
        <v>4</v>
      </c>
      <c r="H719" s="184" t="s">
        <v>305</v>
      </c>
      <c r="I719" s="197">
        <v>2116.5</v>
      </c>
      <c r="J719" s="197">
        <v>1931.2</v>
      </c>
      <c r="K719" s="197">
        <v>1680.5</v>
      </c>
      <c r="L719" s="186">
        <v>73</v>
      </c>
      <c r="M719" s="184" t="s">
        <v>259</v>
      </c>
      <c r="N719" s="184" t="s">
        <v>263</v>
      </c>
      <c r="O719" s="187" t="s">
        <v>768</v>
      </c>
      <c r="P719" s="173">
        <v>10313393.380000001</v>
      </c>
      <c r="Q719" s="173">
        <v>0</v>
      </c>
      <c r="R719" s="173">
        <v>0</v>
      </c>
      <c r="S719" s="173">
        <v>0</v>
      </c>
      <c r="T719" s="173">
        <v>10313393.380000001</v>
      </c>
      <c r="U719" s="173">
        <f t="shared" si="150"/>
        <v>4872.8530025986302</v>
      </c>
      <c r="V719" s="173">
        <v>6784.135496243799</v>
      </c>
      <c r="W719" s="188">
        <v>6784.135496243799</v>
      </c>
      <c r="X719" s="188">
        <f t="shared" si="151"/>
        <v>6784.135496243799</v>
      </c>
      <c r="Y719" s="188">
        <f t="shared" si="152"/>
        <v>1911.2824936451689</v>
      </c>
      <c r="Z719" s="189">
        <v>0</v>
      </c>
      <c r="AA719" s="189">
        <v>0</v>
      </c>
      <c r="AB719" s="189">
        <v>0</v>
      </c>
      <c r="AC719" s="189">
        <v>0</v>
      </c>
      <c r="AD719" s="189">
        <v>0</v>
      </c>
      <c r="AE719" s="189">
        <v>0</v>
      </c>
      <c r="AF719" s="189">
        <v>0</v>
      </c>
      <c r="AG719" s="190">
        <v>0</v>
      </c>
      <c r="AH719" s="189">
        <v>0</v>
      </c>
      <c r="AI719" s="189">
        <v>0</v>
      </c>
      <c r="AJ719" s="189">
        <v>0</v>
      </c>
      <c r="AK719" s="189">
        <v>0</v>
      </c>
      <c r="AL719" s="189">
        <v>2037.21</v>
      </c>
      <c r="AM719" s="190">
        <f>7048.18*AL719/I719</f>
        <v>6784.135496243799</v>
      </c>
      <c r="AN719" s="189">
        <v>0</v>
      </c>
      <c r="AO719" s="189">
        <v>0</v>
      </c>
      <c r="AP719" s="190">
        <v>0</v>
      </c>
      <c r="AQ719" s="189">
        <v>0</v>
      </c>
      <c r="AR719" s="182">
        <v>0</v>
      </c>
      <c r="AS719" s="182">
        <v>0</v>
      </c>
    </row>
    <row r="720" spans="1:45" s="182" customFormat="1" ht="36" customHeight="1" x14ac:dyDescent="0.25">
      <c r="A720" s="182">
        <v>1</v>
      </c>
      <c r="B720" s="221">
        <f>SUBTOTAL(103,$A$552:A720)</f>
        <v>166</v>
      </c>
      <c r="C720" s="183" t="s">
        <v>735</v>
      </c>
      <c r="D720" s="184">
        <v>1937</v>
      </c>
      <c r="E720" s="184"/>
      <c r="F720" s="185" t="s">
        <v>261</v>
      </c>
      <c r="G720" s="184">
        <v>3</v>
      </c>
      <c r="H720" s="184" t="s">
        <v>301</v>
      </c>
      <c r="I720" s="197">
        <v>2718</v>
      </c>
      <c r="J720" s="197">
        <v>2039</v>
      </c>
      <c r="K720" s="197">
        <v>2039</v>
      </c>
      <c r="L720" s="186">
        <v>62</v>
      </c>
      <c r="M720" s="184" t="s">
        <v>259</v>
      </c>
      <c r="N720" s="184" t="s">
        <v>263</v>
      </c>
      <c r="O720" s="187" t="s">
        <v>772</v>
      </c>
      <c r="P720" s="173">
        <v>3360171.32</v>
      </c>
      <c r="Q720" s="173">
        <v>0</v>
      </c>
      <c r="R720" s="173">
        <v>0</v>
      </c>
      <c r="S720" s="173">
        <v>0</v>
      </c>
      <c r="T720" s="173">
        <v>3360171.32</v>
      </c>
      <c r="U720" s="173">
        <f t="shared" si="150"/>
        <v>1236.2661221486387</v>
      </c>
      <c r="V720" s="173">
        <v>4229.0600000000004</v>
      </c>
      <c r="W720" s="188">
        <v>3259.66</v>
      </c>
      <c r="X720" s="188">
        <f t="shared" si="151"/>
        <v>3259.66</v>
      </c>
      <c r="Y720" s="188">
        <f t="shared" si="152"/>
        <v>2992.7938778513617</v>
      </c>
      <c r="Z720" s="189">
        <v>0</v>
      </c>
      <c r="AA720" s="189">
        <v>0</v>
      </c>
      <c r="AB720" s="189">
        <v>3259.66</v>
      </c>
      <c r="AC720" s="189">
        <v>0</v>
      </c>
      <c r="AD720" s="189">
        <v>0</v>
      </c>
      <c r="AE720" s="189">
        <v>0</v>
      </c>
      <c r="AF720" s="189">
        <v>0</v>
      </c>
      <c r="AG720" s="190">
        <v>0</v>
      </c>
      <c r="AH720" s="189">
        <v>0</v>
      </c>
      <c r="AI720" s="189">
        <v>0</v>
      </c>
      <c r="AJ720" s="189">
        <v>0</v>
      </c>
      <c r="AK720" s="189">
        <v>0</v>
      </c>
      <c r="AL720" s="189">
        <v>0</v>
      </c>
      <c r="AM720" s="190">
        <v>0</v>
      </c>
      <c r="AN720" s="189">
        <v>0</v>
      </c>
      <c r="AO720" s="189">
        <v>0</v>
      </c>
      <c r="AP720" s="190">
        <v>0</v>
      </c>
      <c r="AQ720" s="189">
        <v>0</v>
      </c>
      <c r="AR720" s="182">
        <v>0</v>
      </c>
      <c r="AS720" s="182">
        <v>0</v>
      </c>
    </row>
    <row r="721" spans="1:45" s="182" customFormat="1" ht="36" customHeight="1" x14ac:dyDescent="0.25">
      <c r="A721" s="182">
        <v>1</v>
      </c>
      <c r="B721" s="221">
        <f>SUBTOTAL(103,$A$552:A721)</f>
        <v>167</v>
      </c>
      <c r="C721" s="183" t="s">
        <v>1124</v>
      </c>
      <c r="D721" s="184">
        <v>1965</v>
      </c>
      <c r="E721" s="184"/>
      <c r="F721" s="185" t="s">
        <v>261</v>
      </c>
      <c r="G721" s="184">
        <v>4</v>
      </c>
      <c r="H721" s="184" t="s">
        <v>296</v>
      </c>
      <c r="I721" s="197">
        <v>819</v>
      </c>
      <c r="J721" s="197">
        <v>819</v>
      </c>
      <c r="K721" s="197">
        <v>819</v>
      </c>
      <c r="L721" s="186">
        <v>55</v>
      </c>
      <c r="M721" s="184" t="s">
        <v>259</v>
      </c>
      <c r="N721" s="184" t="s">
        <v>263</v>
      </c>
      <c r="O721" s="187" t="s">
        <v>772</v>
      </c>
      <c r="P721" s="173">
        <v>438597.56</v>
      </c>
      <c r="Q721" s="173">
        <v>0</v>
      </c>
      <c r="R721" s="173">
        <v>0</v>
      </c>
      <c r="S721" s="173">
        <v>0</v>
      </c>
      <c r="T721" s="173">
        <v>438597.56</v>
      </c>
      <c r="U721" s="173">
        <f t="shared" si="150"/>
        <v>535.52815628815631</v>
      </c>
      <c r="V721" s="173">
        <v>810.46</v>
      </c>
      <c r="W721" s="188">
        <v>810.46</v>
      </c>
      <c r="X721" s="188">
        <f t="shared" si="151"/>
        <v>810.46</v>
      </c>
      <c r="Y721" s="188">
        <f t="shared" si="152"/>
        <v>274.93184371184373</v>
      </c>
      <c r="Z721" s="189">
        <v>0</v>
      </c>
      <c r="AA721" s="189">
        <v>0</v>
      </c>
      <c r="AB721" s="189">
        <v>0</v>
      </c>
      <c r="AC721" s="189">
        <v>0</v>
      </c>
      <c r="AD721" s="189">
        <v>810.46</v>
      </c>
      <c r="AE721" s="189">
        <v>0</v>
      </c>
      <c r="AF721" s="189">
        <v>0</v>
      </c>
      <c r="AG721" s="190">
        <v>0</v>
      </c>
      <c r="AH721" s="189">
        <v>0</v>
      </c>
      <c r="AI721" s="189">
        <v>0</v>
      </c>
      <c r="AJ721" s="189">
        <v>0</v>
      </c>
      <c r="AK721" s="189">
        <v>0</v>
      </c>
      <c r="AL721" s="189">
        <v>0</v>
      </c>
      <c r="AM721" s="190">
        <v>0</v>
      </c>
      <c r="AN721" s="189">
        <v>0</v>
      </c>
      <c r="AO721" s="189">
        <v>0</v>
      </c>
      <c r="AP721" s="190">
        <v>0</v>
      </c>
      <c r="AQ721" s="189">
        <v>0</v>
      </c>
      <c r="AR721" s="182">
        <v>0</v>
      </c>
      <c r="AS721" s="182">
        <v>0</v>
      </c>
    </row>
    <row r="722" spans="1:45" s="182" customFormat="1" ht="36" customHeight="1" x14ac:dyDescent="0.25">
      <c r="A722" s="182">
        <v>1</v>
      </c>
      <c r="B722" s="221">
        <f>SUBTOTAL(103,$A$552:A722)</f>
        <v>168</v>
      </c>
      <c r="C722" s="183" t="s">
        <v>780</v>
      </c>
      <c r="D722" s="184">
        <v>1959</v>
      </c>
      <c r="E722" s="184"/>
      <c r="F722" s="185" t="s">
        <v>261</v>
      </c>
      <c r="G722" s="184">
        <v>2</v>
      </c>
      <c r="H722" s="184" t="s">
        <v>297</v>
      </c>
      <c r="I722" s="197">
        <v>309.2</v>
      </c>
      <c r="J722" s="197">
        <v>287.5</v>
      </c>
      <c r="K722" s="197">
        <v>287.5</v>
      </c>
      <c r="L722" s="186">
        <v>14</v>
      </c>
      <c r="M722" s="184" t="s">
        <v>259</v>
      </c>
      <c r="N722" s="184" t="s">
        <v>263</v>
      </c>
      <c r="O722" s="187" t="s">
        <v>953</v>
      </c>
      <c r="P722" s="173">
        <v>46416.4</v>
      </c>
      <c r="Q722" s="173">
        <v>0</v>
      </c>
      <c r="R722" s="173">
        <v>0</v>
      </c>
      <c r="S722" s="173">
        <v>0</v>
      </c>
      <c r="T722" s="173">
        <v>46416.4</v>
      </c>
      <c r="U722" s="173">
        <f t="shared" si="150"/>
        <v>150.117723156533</v>
      </c>
      <c r="V722" s="228">
        <v>150.117723156533</v>
      </c>
      <c r="W722" s="188">
        <v>150.117723156533</v>
      </c>
      <c r="X722" s="188">
        <f t="shared" si="151"/>
        <v>0</v>
      </c>
      <c r="Y722" s="188">
        <f t="shared" si="152"/>
        <v>0</v>
      </c>
      <c r="Z722" s="189">
        <v>0</v>
      </c>
      <c r="AA722" s="189">
        <v>0</v>
      </c>
      <c r="AB722" s="189">
        <v>0</v>
      </c>
      <c r="AC722" s="189">
        <v>0</v>
      </c>
      <c r="AD722" s="189">
        <v>0</v>
      </c>
      <c r="AE722" s="189">
        <v>0</v>
      </c>
      <c r="AF722" s="189">
        <v>0</v>
      </c>
      <c r="AG722" s="190">
        <v>0</v>
      </c>
      <c r="AH722" s="189">
        <v>0</v>
      </c>
      <c r="AI722" s="189">
        <v>0</v>
      </c>
      <c r="AJ722" s="189">
        <v>0</v>
      </c>
      <c r="AK722" s="189">
        <v>0</v>
      </c>
      <c r="AL722" s="189">
        <v>0</v>
      </c>
      <c r="AM722" s="190">
        <v>0</v>
      </c>
      <c r="AN722" s="189">
        <v>0</v>
      </c>
      <c r="AO722" s="189">
        <v>0</v>
      </c>
      <c r="AP722" s="190">
        <v>0</v>
      </c>
      <c r="AQ722" s="189">
        <v>0</v>
      </c>
      <c r="AR722" s="182">
        <v>0</v>
      </c>
      <c r="AS722" s="182">
        <v>0</v>
      </c>
    </row>
    <row r="723" spans="1:45" s="182" customFormat="1" ht="36" customHeight="1" x14ac:dyDescent="0.25">
      <c r="A723" s="182">
        <v>1</v>
      </c>
      <c r="B723" s="221">
        <f>SUBTOTAL(103,$A$552:A723)</f>
        <v>169</v>
      </c>
      <c r="C723" s="183" t="s">
        <v>1858</v>
      </c>
      <c r="D723" s="184">
        <v>1989</v>
      </c>
      <c r="E723" s="184"/>
      <c r="F723" s="185" t="s">
        <v>311</v>
      </c>
      <c r="G723" s="184">
        <v>9</v>
      </c>
      <c r="H723" s="184" t="s">
        <v>296</v>
      </c>
      <c r="I723" s="197">
        <v>4406.3999999999996</v>
      </c>
      <c r="J723" s="197">
        <v>3895.4</v>
      </c>
      <c r="K723" s="197">
        <v>3895.4</v>
      </c>
      <c r="L723" s="186">
        <v>125</v>
      </c>
      <c r="M723" s="184" t="s">
        <v>259</v>
      </c>
      <c r="N723" s="184" t="s">
        <v>263</v>
      </c>
      <c r="O723" s="187" t="s">
        <v>768</v>
      </c>
      <c r="P723" s="173">
        <v>3490309.46</v>
      </c>
      <c r="Q723" s="173">
        <v>0</v>
      </c>
      <c r="R723" s="173">
        <v>2358400</v>
      </c>
      <c r="S723" s="173">
        <v>0</v>
      </c>
      <c r="T723" s="173">
        <v>1131909.46</v>
      </c>
      <c r="U723" s="173">
        <f t="shared" si="150"/>
        <v>792.10000453885266</v>
      </c>
      <c r="V723" s="173">
        <v>1115.559186637618</v>
      </c>
      <c r="W723" s="188">
        <v>1115.559186637618</v>
      </c>
      <c r="X723" s="188">
        <f t="shared" si="151"/>
        <v>1115.559186637618</v>
      </c>
      <c r="Y723" s="188">
        <f t="shared" si="152"/>
        <v>323.45918209876538</v>
      </c>
      <c r="Z723" s="189">
        <v>0</v>
      </c>
      <c r="AA723" s="189">
        <v>0</v>
      </c>
      <c r="AB723" s="189">
        <v>0</v>
      </c>
      <c r="AC723" s="189">
        <v>0</v>
      </c>
      <c r="AD723" s="189">
        <v>0</v>
      </c>
      <c r="AE723" s="189">
        <v>0</v>
      </c>
      <c r="AF723" s="189">
        <v>2</v>
      </c>
      <c r="AG723" s="190">
        <f t="shared" ref="AG723:AG750" si="155">2457800*AF723/I723</f>
        <v>1115.559186637618</v>
      </c>
      <c r="AH723" s="189">
        <v>0</v>
      </c>
      <c r="AI723" s="189">
        <v>0</v>
      </c>
      <c r="AJ723" s="189">
        <v>0</v>
      </c>
      <c r="AK723" s="189">
        <v>0</v>
      </c>
      <c r="AL723" s="189">
        <v>0</v>
      </c>
      <c r="AM723" s="190">
        <v>0</v>
      </c>
      <c r="AN723" s="189">
        <v>0</v>
      </c>
      <c r="AO723" s="189">
        <v>0</v>
      </c>
      <c r="AP723" s="190">
        <v>0</v>
      </c>
      <c r="AQ723" s="189">
        <v>0</v>
      </c>
      <c r="AR723" s="182">
        <v>0</v>
      </c>
      <c r="AS723" s="182">
        <v>0</v>
      </c>
    </row>
    <row r="724" spans="1:45" s="182" customFormat="1" ht="36" customHeight="1" x14ac:dyDescent="0.25">
      <c r="A724" s="182">
        <v>1</v>
      </c>
      <c r="B724" s="221">
        <f>SUBTOTAL(103,$A$552:A724)</f>
        <v>170</v>
      </c>
      <c r="C724" s="183" t="s">
        <v>1857</v>
      </c>
      <c r="D724" s="184">
        <v>1995</v>
      </c>
      <c r="E724" s="184"/>
      <c r="F724" s="185" t="s">
        <v>311</v>
      </c>
      <c r="G724" s="184">
        <v>9</v>
      </c>
      <c r="H724" s="184" t="s">
        <v>296</v>
      </c>
      <c r="I724" s="197">
        <v>5022.6000000000004</v>
      </c>
      <c r="J724" s="197">
        <v>3902.5</v>
      </c>
      <c r="K724" s="197">
        <v>3902.5</v>
      </c>
      <c r="L724" s="186">
        <v>111</v>
      </c>
      <c r="M724" s="184" t="s">
        <v>259</v>
      </c>
      <c r="N724" s="184" t="s">
        <v>263</v>
      </c>
      <c r="O724" s="187" t="s">
        <v>1620</v>
      </c>
      <c r="P724" s="173">
        <v>3492236.32</v>
      </c>
      <c r="Q724" s="173">
        <v>0</v>
      </c>
      <c r="R724" s="173">
        <v>2358400</v>
      </c>
      <c r="S724" s="173">
        <v>0</v>
      </c>
      <c r="T724" s="173">
        <v>1133836.3199999998</v>
      </c>
      <c r="U724" s="173">
        <f t="shared" si="150"/>
        <v>695.30448771552574</v>
      </c>
      <c r="V724" s="173">
        <v>978.69629275673947</v>
      </c>
      <c r="W724" s="188">
        <v>978.69629275673947</v>
      </c>
      <c r="X724" s="188">
        <f t="shared" si="151"/>
        <v>978.69629275673947</v>
      </c>
      <c r="Y724" s="188">
        <f t="shared" si="152"/>
        <v>283.39180504121373</v>
      </c>
      <c r="Z724" s="189">
        <v>0</v>
      </c>
      <c r="AA724" s="189">
        <v>0</v>
      </c>
      <c r="AB724" s="189">
        <v>0</v>
      </c>
      <c r="AC724" s="189">
        <v>0</v>
      </c>
      <c r="AD724" s="189">
        <v>0</v>
      </c>
      <c r="AE724" s="189">
        <v>0</v>
      </c>
      <c r="AF724" s="189">
        <v>2</v>
      </c>
      <c r="AG724" s="190">
        <f t="shared" si="155"/>
        <v>978.69629275673947</v>
      </c>
      <c r="AH724" s="189">
        <v>0</v>
      </c>
      <c r="AI724" s="189">
        <v>0</v>
      </c>
      <c r="AJ724" s="189">
        <v>0</v>
      </c>
      <c r="AK724" s="189">
        <v>0</v>
      </c>
      <c r="AL724" s="189">
        <v>0</v>
      </c>
      <c r="AM724" s="190">
        <v>0</v>
      </c>
      <c r="AN724" s="189">
        <v>0</v>
      </c>
      <c r="AO724" s="189">
        <v>0</v>
      </c>
      <c r="AP724" s="190">
        <v>0</v>
      </c>
      <c r="AQ724" s="189">
        <v>0</v>
      </c>
      <c r="AR724" s="182">
        <v>0</v>
      </c>
      <c r="AS724" s="182">
        <v>0</v>
      </c>
    </row>
    <row r="725" spans="1:45" s="182" customFormat="1" ht="36" customHeight="1" x14ac:dyDescent="0.25">
      <c r="A725" s="182">
        <v>1</v>
      </c>
      <c r="B725" s="221">
        <f>SUBTOTAL(103,$A$552:A725)</f>
        <v>171</v>
      </c>
      <c r="C725" s="183" t="s">
        <v>2217</v>
      </c>
      <c r="D725" s="184">
        <v>1980</v>
      </c>
      <c r="E725" s="184"/>
      <c r="F725" s="185" t="s">
        <v>311</v>
      </c>
      <c r="G725" s="184">
        <v>9</v>
      </c>
      <c r="H725" s="184">
        <v>2</v>
      </c>
      <c r="I725" s="197">
        <v>3931.7</v>
      </c>
      <c r="J725" s="197">
        <v>3931.7</v>
      </c>
      <c r="K725" s="197">
        <v>2282.6999999999998</v>
      </c>
      <c r="L725" s="186">
        <v>141</v>
      </c>
      <c r="M725" s="184" t="s">
        <v>259</v>
      </c>
      <c r="N725" s="184" t="s">
        <v>263</v>
      </c>
      <c r="O725" s="187" t="s">
        <v>2347</v>
      </c>
      <c r="P725" s="173">
        <v>4052575.69</v>
      </c>
      <c r="Q725" s="173">
        <v>0</v>
      </c>
      <c r="R725" s="173">
        <v>0</v>
      </c>
      <c r="S725" s="173">
        <v>0</v>
      </c>
      <c r="T725" s="173">
        <v>4052575.69</v>
      </c>
      <c r="U725" s="173">
        <f t="shared" si="150"/>
        <v>1030.7438741511305</v>
      </c>
      <c r="V725" s="173">
        <v>1250.247984332477</v>
      </c>
      <c r="W725" s="188">
        <v>1250.247984332477</v>
      </c>
      <c r="X725" s="188">
        <f t="shared" si="151"/>
        <v>1250.247984332477</v>
      </c>
      <c r="Y725" s="188">
        <f t="shared" si="152"/>
        <v>219.5041101813465</v>
      </c>
      <c r="Z725" s="189">
        <v>0</v>
      </c>
      <c r="AA725" s="189">
        <v>0</v>
      </c>
      <c r="AB725" s="189">
        <v>0</v>
      </c>
      <c r="AC725" s="189">
        <v>0</v>
      </c>
      <c r="AD725" s="189">
        <v>0</v>
      </c>
      <c r="AE725" s="189">
        <v>0</v>
      </c>
      <c r="AF725" s="189">
        <v>2</v>
      </c>
      <c r="AG725" s="190">
        <f t="shared" si="155"/>
        <v>1250.247984332477</v>
      </c>
      <c r="AH725" s="189">
        <v>0</v>
      </c>
      <c r="AI725" s="189">
        <v>0</v>
      </c>
      <c r="AJ725" s="189">
        <v>0</v>
      </c>
      <c r="AK725" s="189">
        <v>0</v>
      </c>
      <c r="AL725" s="189">
        <v>0</v>
      </c>
      <c r="AM725" s="190">
        <v>0</v>
      </c>
      <c r="AN725" s="189">
        <v>0</v>
      </c>
      <c r="AO725" s="189">
        <v>0</v>
      </c>
      <c r="AP725" s="190">
        <v>0</v>
      </c>
      <c r="AQ725" s="189">
        <v>0</v>
      </c>
      <c r="AR725" s="182">
        <v>0</v>
      </c>
      <c r="AS725" s="182">
        <v>0</v>
      </c>
    </row>
    <row r="726" spans="1:45" s="182" customFormat="1" ht="36" customHeight="1" x14ac:dyDescent="0.25">
      <c r="A726" s="182">
        <v>1</v>
      </c>
      <c r="B726" s="221">
        <f>SUBTOTAL(103,$A$552:A726)</f>
        <v>172</v>
      </c>
      <c r="C726" s="183" t="s">
        <v>2233</v>
      </c>
      <c r="D726" s="184">
        <v>1988</v>
      </c>
      <c r="E726" s="184"/>
      <c r="F726" s="185" t="s">
        <v>311</v>
      </c>
      <c r="G726" s="184">
        <v>9</v>
      </c>
      <c r="H726" s="184" t="s">
        <v>305</v>
      </c>
      <c r="I726" s="197">
        <v>6638.3</v>
      </c>
      <c r="J726" s="197">
        <v>5898.1</v>
      </c>
      <c r="K726" s="197">
        <v>5898.1</v>
      </c>
      <c r="L726" s="186">
        <v>226</v>
      </c>
      <c r="M726" s="184" t="s">
        <v>259</v>
      </c>
      <c r="N726" s="184" t="s">
        <v>263</v>
      </c>
      <c r="O726" s="187" t="s">
        <v>2348</v>
      </c>
      <c r="P726" s="173">
        <v>5773219.4600000009</v>
      </c>
      <c r="Q726" s="173">
        <v>0</v>
      </c>
      <c r="R726" s="173">
        <v>0</v>
      </c>
      <c r="S726" s="173">
        <v>0</v>
      </c>
      <c r="T726" s="173">
        <v>5773219.4600000009</v>
      </c>
      <c r="U726" s="173">
        <f t="shared" si="150"/>
        <v>869.68342196044182</v>
      </c>
      <c r="V726" s="173">
        <v>1110.7361824563518</v>
      </c>
      <c r="W726" s="188">
        <v>1110.7361824563518</v>
      </c>
      <c r="X726" s="188">
        <f t="shared" si="151"/>
        <v>1110.7361824563518</v>
      </c>
      <c r="Y726" s="188">
        <f t="shared" si="152"/>
        <v>241.05276049590998</v>
      </c>
      <c r="Z726" s="189">
        <v>0</v>
      </c>
      <c r="AA726" s="189">
        <v>0</v>
      </c>
      <c r="AB726" s="189">
        <v>0</v>
      </c>
      <c r="AC726" s="189">
        <v>0</v>
      </c>
      <c r="AD726" s="189">
        <v>0</v>
      </c>
      <c r="AE726" s="189">
        <v>0</v>
      </c>
      <c r="AF726" s="189">
        <v>3</v>
      </c>
      <c r="AG726" s="190">
        <f t="shared" si="155"/>
        <v>1110.7361824563518</v>
      </c>
      <c r="AH726" s="189">
        <v>0</v>
      </c>
      <c r="AI726" s="189">
        <v>0</v>
      </c>
      <c r="AJ726" s="189">
        <v>0</v>
      </c>
      <c r="AK726" s="189">
        <v>0</v>
      </c>
      <c r="AL726" s="189">
        <v>0</v>
      </c>
      <c r="AM726" s="190">
        <v>0</v>
      </c>
      <c r="AN726" s="189">
        <v>0</v>
      </c>
      <c r="AO726" s="189">
        <v>0</v>
      </c>
      <c r="AP726" s="190">
        <v>0</v>
      </c>
      <c r="AQ726" s="189">
        <v>0</v>
      </c>
      <c r="AR726" s="182">
        <v>0</v>
      </c>
      <c r="AS726" s="182">
        <v>0</v>
      </c>
    </row>
    <row r="727" spans="1:45" s="182" customFormat="1" ht="36" customHeight="1" x14ac:dyDescent="0.25">
      <c r="A727" s="182">
        <v>1</v>
      </c>
      <c r="B727" s="221">
        <f>SUBTOTAL(103,$A$552:A727)</f>
        <v>173</v>
      </c>
      <c r="C727" s="183" t="s">
        <v>2010</v>
      </c>
      <c r="D727" s="184">
        <v>1990</v>
      </c>
      <c r="E727" s="184"/>
      <c r="F727" s="185" t="s">
        <v>311</v>
      </c>
      <c r="G727" s="184">
        <v>9</v>
      </c>
      <c r="H727" s="184" t="s">
        <v>2349</v>
      </c>
      <c r="I727" s="197">
        <v>28464.2</v>
      </c>
      <c r="J727" s="197">
        <v>22228.1</v>
      </c>
      <c r="K727" s="197">
        <v>22102.2</v>
      </c>
      <c r="L727" s="186">
        <v>895</v>
      </c>
      <c r="M727" s="184" t="s">
        <v>259</v>
      </c>
      <c r="N727" s="184" t="s">
        <v>263</v>
      </c>
      <c r="O727" s="187" t="s">
        <v>1620</v>
      </c>
      <c r="P727" s="173">
        <v>19066680.210000001</v>
      </c>
      <c r="Q727" s="173">
        <v>0</v>
      </c>
      <c r="R727" s="173">
        <v>0</v>
      </c>
      <c r="S727" s="173">
        <v>0</v>
      </c>
      <c r="T727" s="173">
        <v>19066680.210000001</v>
      </c>
      <c r="U727" s="173">
        <f t="shared" si="150"/>
        <v>669.84774594051476</v>
      </c>
      <c r="V727" s="173">
        <v>863.47060518124522</v>
      </c>
      <c r="W727" s="188">
        <v>863.47060518124522</v>
      </c>
      <c r="X727" s="188">
        <f t="shared" si="151"/>
        <v>863.47060518124522</v>
      </c>
      <c r="Y727" s="188">
        <f t="shared" si="152"/>
        <v>193.62285924073046</v>
      </c>
      <c r="Z727" s="189">
        <v>0</v>
      </c>
      <c r="AA727" s="189">
        <v>0</v>
      </c>
      <c r="AB727" s="189">
        <v>0</v>
      </c>
      <c r="AC727" s="189">
        <v>0</v>
      </c>
      <c r="AD727" s="189">
        <v>0</v>
      </c>
      <c r="AE727" s="189">
        <v>0</v>
      </c>
      <c r="AF727" s="189">
        <v>10</v>
      </c>
      <c r="AG727" s="190">
        <f t="shared" si="155"/>
        <v>863.47060518124522</v>
      </c>
      <c r="AH727" s="189">
        <v>0</v>
      </c>
      <c r="AI727" s="189">
        <v>0</v>
      </c>
      <c r="AJ727" s="189">
        <v>0</v>
      </c>
      <c r="AK727" s="189">
        <v>0</v>
      </c>
      <c r="AL727" s="189">
        <v>0</v>
      </c>
      <c r="AM727" s="190">
        <v>0</v>
      </c>
      <c r="AN727" s="189">
        <v>0</v>
      </c>
      <c r="AO727" s="189">
        <v>0</v>
      </c>
      <c r="AP727" s="190">
        <v>0</v>
      </c>
      <c r="AQ727" s="189">
        <v>0</v>
      </c>
      <c r="AR727" s="182">
        <v>0</v>
      </c>
      <c r="AS727" s="182">
        <v>0</v>
      </c>
    </row>
    <row r="728" spans="1:45" s="182" customFormat="1" ht="36" customHeight="1" x14ac:dyDescent="0.25">
      <c r="A728" s="182">
        <v>1</v>
      </c>
      <c r="B728" s="221">
        <f>SUBTOTAL(103,$A$552:A728)</f>
        <v>174</v>
      </c>
      <c r="C728" s="183" t="s">
        <v>2234</v>
      </c>
      <c r="D728" s="184">
        <v>1990</v>
      </c>
      <c r="E728" s="184"/>
      <c r="F728" s="185" t="s">
        <v>311</v>
      </c>
      <c r="G728" s="184">
        <v>9</v>
      </c>
      <c r="H728" s="184" t="s">
        <v>296</v>
      </c>
      <c r="I728" s="197">
        <v>4344</v>
      </c>
      <c r="J728" s="197">
        <v>3864.2</v>
      </c>
      <c r="K728" s="197">
        <v>3864.2</v>
      </c>
      <c r="L728" s="186">
        <v>169</v>
      </c>
      <c r="M728" s="184" t="s">
        <v>259</v>
      </c>
      <c r="N728" s="184" t="s">
        <v>263</v>
      </c>
      <c r="O728" s="187" t="s">
        <v>2348</v>
      </c>
      <c r="P728" s="173">
        <v>3958924.54</v>
      </c>
      <c r="Q728" s="173">
        <v>0</v>
      </c>
      <c r="R728" s="173">
        <v>0</v>
      </c>
      <c r="S728" s="173">
        <v>0</v>
      </c>
      <c r="T728" s="173">
        <v>3958924.54</v>
      </c>
      <c r="U728" s="173">
        <f t="shared" si="150"/>
        <v>911.35463627992635</v>
      </c>
      <c r="V728" s="173">
        <v>1131.5837937384899</v>
      </c>
      <c r="W728" s="188">
        <v>1131.5837937384899</v>
      </c>
      <c r="X728" s="188">
        <f t="shared" si="151"/>
        <v>1131.5837937384899</v>
      </c>
      <c r="Y728" s="188">
        <f t="shared" si="152"/>
        <v>220.22915745856358</v>
      </c>
      <c r="Z728" s="189">
        <v>0</v>
      </c>
      <c r="AA728" s="189">
        <v>0</v>
      </c>
      <c r="AB728" s="189">
        <v>0</v>
      </c>
      <c r="AC728" s="189">
        <v>0</v>
      </c>
      <c r="AD728" s="189">
        <v>0</v>
      </c>
      <c r="AE728" s="189">
        <v>0</v>
      </c>
      <c r="AF728" s="189">
        <v>2</v>
      </c>
      <c r="AG728" s="190">
        <f t="shared" si="155"/>
        <v>1131.5837937384899</v>
      </c>
      <c r="AH728" s="189">
        <v>0</v>
      </c>
      <c r="AI728" s="189">
        <v>0</v>
      </c>
      <c r="AJ728" s="189">
        <v>0</v>
      </c>
      <c r="AK728" s="189">
        <v>0</v>
      </c>
      <c r="AL728" s="189">
        <v>0</v>
      </c>
      <c r="AM728" s="190">
        <v>0</v>
      </c>
      <c r="AN728" s="189">
        <v>0</v>
      </c>
      <c r="AO728" s="189">
        <v>0</v>
      </c>
      <c r="AP728" s="190">
        <v>0</v>
      </c>
      <c r="AQ728" s="189">
        <v>0</v>
      </c>
      <c r="AR728" s="182">
        <v>0</v>
      </c>
      <c r="AS728" s="182">
        <v>0</v>
      </c>
    </row>
    <row r="729" spans="1:45" s="182" customFormat="1" ht="36" customHeight="1" x14ac:dyDescent="0.25">
      <c r="A729" s="182">
        <v>1</v>
      </c>
      <c r="B729" s="221">
        <f>SUBTOTAL(103,$A$552:A729)</f>
        <v>175</v>
      </c>
      <c r="C729" s="183" t="s">
        <v>2235</v>
      </c>
      <c r="D729" s="184">
        <v>1989</v>
      </c>
      <c r="E729" s="184"/>
      <c r="F729" s="185" t="s">
        <v>311</v>
      </c>
      <c r="G729" s="184">
        <v>9</v>
      </c>
      <c r="H729" s="184" t="s">
        <v>296</v>
      </c>
      <c r="I729" s="197">
        <v>4374.3</v>
      </c>
      <c r="J729" s="197">
        <v>3893.6</v>
      </c>
      <c r="K729" s="197">
        <v>3893.6</v>
      </c>
      <c r="L729" s="186">
        <v>153</v>
      </c>
      <c r="M729" s="184" t="s">
        <v>259</v>
      </c>
      <c r="N729" s="184" t="s">
        <v>263</v>
      </c>
      <c r="O729" s="187" t="s">
        <v>2348</v>
      </c>
      <c r="P729" s="173">
        <v>3946831.02</v>
      </c>
      <c r="Q729" s="173">
        <v>0</v>
      </c>
      <c r="R729" s="173">
        <v>0</v>
      </c>
      <c r="S729" s="173">
        <v>0</v>
      </c>
      <c r="T729" s="173">
        <v>3946831.02</v>
      </c>
      <c r="U729" s="173">
        <f t="shared" si="150"/>
        <v>902.27716891845546</v>
      </c>
      <c r="V729" s="173">
        <v>1123.7455135678852</v>
      </c>
      <c r="W729" s="188">
        <v>1123.7455135678852</v>
      </c>
      <c r="X729" s="188">
        <f t="shared" si="151"/>
        <v>1123.7455135678852</v>
      </c>
      <c r="Y729" s="188">
        <f t="shared" si="152"/>
        <v>221.4683446494297</v>
      </c>
      <c r="Z729" s="189">
        <v>0</v>
      </c>
      <c r="AA729" s="189">
        <v>0</v>
      </c>
      <c r="AB729" s="189">
        <v>0</v>
      </c>
      <c r="AC729" s="189">
        <v>0</v>
      </c>
      <c r="AD729" s="189">
        <v>0</v>
      </c>
      <c r="AE729" s="189">
        <v>0</v>
      </c>
      <c r="AF729" s="189">
        <v>2</v>
      </c>
      <c r="AG729" s="190">
        <f t="shared" si="155"/>
        <v>1123.7455135678852</v>
      </c>
      <c r="AH729" s="189">
        <v>0</v>
      </c>
      <c r="AI729" s="189">
        <v>0</v>
      </c>
      <c r="AJ729" s="189">
        <v>0</v>
      </c>
      <c r="AK729" s="189">
        <v>0</v>
      </c>
      <c r="AL729" s="189">
        <v>0</v>
      </c>
      <c r="AM729" s="190">
        <v>0</v>
      </c>
      <c r="AN729" s="189">
        <v>0</v>
      </c>
      <c r="AO729" s="189">
        <v>0</v>
      </c>
      <c r="AP729" s="190">
        <v>0</v>
      </c>
      <c r="AQ729" s="189">
        <v>0</v>
      </c>
      <c r="AR729" s="182">
        <v>0</v>
      </c>
      <c r="AS729" s="182">
        <v>0</v>
      </c>
    </row>
    <row r="730" spans="1:45" s="182" customFormat="1" ht="36" customHeight="1" x14ac:dyDescent="0.25">
      <c r="A730" s="182">
        <v>1</v>
      </c>
      <c r="B730" s="221">
        <f>SUBTOTAL(103,$A$552:A730)</f>
        <v>176</v>
      </c>
      <c r="C730" s="183" t="s">
        <v>2236</v>
      </c>
      <c r="D730" s="184">
        <v>1988</v>
      </c>
      <c r="E730" s="184"/>
      <c r="F730" s="185" t="s">
        <v>311</v>
      </c>
      <c r="G730" s="184">
        <v>9</v>
      </c>
      <c r="H730" s="184" t="s">
        <v>296</v>
      </c>
      <c r="I730" s="197">
        <v>4376.2</v>
      </c>
      <c r="J730" s="197">
        <v>4376.2</v>
      </c>
      <c r="K730" s="197">
        <v>2308.1999999999998</v>
      </c>
      <c r="L730" s="186">
        <v>146</v>
      </c>
      <c r="M730" s="184" t="s">
        <v>259</v>
      </c>
      <c r="N730" s="184" t="s">
        <v>263</v>
      </c>
      <c r="O730" s="187" t="s">
        <v>2347</v>
      </c>
      <c r="P730" s="173">
        <v>3976444.9499999997</v>
      </c>
      <c r="Q730" s="173">
        <v>0</v>
      </c>
      <c r="R730" s="173">
        <v>0</v>
      </c>
      <c r="S730" s="173">
        <v>0</v>
      </c>
      <c r="T730" s="173">
        <v>3976444.9499999997</v>
      </c>
      <c r="U730" s="173">
        <f t="shared" si="150"/>
        <v>908.65247246469539</v>
      </c>
      <c r="V730" s="173">
        <v>1123.2576207668753</v>
      </c>
      <c r="W730" s="188">
        <v>1123.2576207668753</v>
      </c>
      <c r="X730" s="188">
        <f t="shared" si="151"/>
        <v>1123.2576207668753</v>
      </c>
      <c r="Y730" s="188">
        <f t="shared" si="152"/>
        <v>214.60514830217994</v>
      </c>
      <c r="Z730" s="189">
        <v>0</v>
      </c>
      <c r="AA730" s="189">
        <v>0</v>
      </c>
      <c r="AB730" s="189">
        <v>0</v>
      </c>
      <c r="AC730" s="189">
        <v>0</v>
      </c>
      <c r="AD730" s="189">
        <v>0</v>
      </c>
      <c r="AE730" s="189">
        <v>0</v>
      </c>
      <c r="AF730" s="189">
        <v>2</v>
      </c>
      <c r="AG730" s="190">
        <f t="shared" si="155"/>
        <v>1123.2576207668753</v>
      </c>
      <c r="AH730" s="189">
        <v>0</v>
      </c>
      <c r="AI730" s="189">
        <v>0</v>
      </c>
      <c r="AJ730" s="189">
        <v>0</v>
      </c>
      <c r="AK730" s="189">
        <v>0</v>
      </c>
      <c r="AL730" s="189">
        <v>0</v>
      </c>
      <c r="AM730" s="190">
        <v>0</v>
      </c>
      <c r="AN730" s="189">
        <v>0</v>
      </c>
      <c r="AO730" s="189">
        <v>0</v>
      </c>
      <c r="AP730" s="190">
        <v>0</v>
      </c>
      <c r="AQ730" s="189">
        <v>0</v>
      </c>
      <c r="AR730" s="182">
        <v>0</v>
      </c>
      <c r="AS730" s="182">
        <v>0</v>
      </c>
    </row>
    <row r="731" spans="1:45" s="182" customFormat="1" ht="36" customHeight="1" x14ac:dyDescent="0.25">
      <c r="A731" s="182">
        <v>1</v>
      </c>
      <c r="B731" s="221">
        <f>SUBTOTAL(103,$A$552:A731)</f>
        <v>177</v>
      </c>
      <c r="C731" s="183" t="s">
        <v>2237</v>
      </c>
      <c r="D731" s="184">
        <v>1987</v>
      </c>
      <c r="E731" s="184"/>
      <c r="F731" s="185" t="s">
        <v>311</v>
      </c>
      <c r="G731" s="184">
        <v>9</v>
      </c>
      <c r="H731" s="184" t="s">
        <v>301</v>
      </c>
      <c r="I731" s="197">
        <v>7835.6</v>
      </c>
      <c r="J731" s="197">
        <v>7835.6</v>
      </c>
      <c r="K731" s="197">
        <v>4668.3</v>
      </c>
      <c r="L731" s="186">
        <v>336</v>
      </c>
      <c r="M731" s="184" t="s">
        <v>259</v>
      </c>
      <c r="N731" s="184" t="s">
        <v>263</v>
      </c>
      <c r="O731" s="187" t="s">
        <v>2347</v>
      </c>
      <c r="P731" s="173">
        <v>7802836.8099999996</v>
      </c>
      <c r="Q731" s="173">
        <v>0</v>
      </c>
      <c r="R731" s="173">
        <v>0</v>
      </c>
      <c r="S731" s="173">
        <v>0</v>
      </c>
      <c r="T731" s="173">
        <v>7802836.8099999996</v>
      </c>
      <c r="U731" s="173">
        <f t="shared" si="150"/>
        <v>995.81867502169575</v>
      </c>
      <c r="V731" s="173">
        <v>1254.6837510847924</v>
      </c>
      <c r="W731" s="188">
        <v>1254.6837510847924</v>
      </c>
      <c r="X731" s="188">
        <f t="shared" si="151"/>
        <v>1254.6837510847924</v>
      </c>
      <c r="Y731" s="188">
        <f t="shared" si="152"/>
        <v>258.86507606309669</v>
      </c>
      <c r="Z731" s="189">
        <v>0</v>
      </c>
      <c r="AA731" s="189">
        <v>0</v>
      </c>
      <c r="AB731" s="189">
        <v>0</v>
      </c>
      <c r="AC731" s="189">
        <v>0</v>
      </c>
      <c r="AD731" s="189">
        <v>0</v>
      </c>
      <c r="AE731" s="189">
        <v>0</v>
      </c>
      <c r="AF731" s="189">
        <v>4</v>
      </c>
      <c r="AG731" s="190">
        <f t="shared" si="155"/>
        <v>1254.6837510847924</v>
      </c>
      <c r="AH731" s="189">
        <v>0</v>
      </c>
      <c r="AI731" s="189">
        <v>0</v>
      </c>
      <c r="AJ731" s="189">
        <v>0</v>
      </c>
      <c r="AK731" s="189">
        <v>0</v>
      </c>
      <c r="AL731" s="189">
        <v>0</v>
      </c>
      <c r="AM731" s="190">
        <v>0</v>
      </c>
      <c r="AN731" s="189">
        <v>0</v>
      </c>
      <c r="AO731" s="189">
        <v>0</v>
      </c>
      <c r="AP731" s="190">
        <v>0</v>
      </c>
      <c r="AQ731" s="189">
        <v>0</v>
      </c>
      <c r="AR731" s="182">
        <v>0</v>
      </c>
      <c r="AS731" s="182">
        <v>0</v>
      </c>
    </row>
    <row r="732" spans="1:45" s="182" customFormat="1" ht="36" customHeight="1" x14ac:dyDescent="0.25">
      <c r="A732" s="182">
        <v>1</v>
      </c>
      <c r="B732" s="221">
        <f>SUBTOTAL(103,$A$552:A732)</f>
        <v>178</v>
      </c>
      <c r="C732" s="183" t="s">
        <v>2238</v>
      </c>
      <c r="D732" s="184">
        <v>1988</v>
      </c>
      <c r="E732" s="184"/>
      <c r="F732" s="185" t="s">
        <v>311</v>
      </c>
      <c r="G732" s="184">
        <v>9</v>
      </c>
      <c r="H732" s="184" t="s">
        <v>296</v>
      </c>
      <c r="I732" s="197">
        <v>3934.5</v>
      </c>
      <c r="J732" s="197">
        <v>3934.5</v>
      </c>
      <c r="K732" s="197">
        <v>2323.1</v>
      </c>
      <c r="L732" s="186">
        <v>164</v>
      </c>
      <c r="M732" s="184" t="s">
        <v>259</v>
      </c>
      <c r="N732" s="184" t="s">
        <v>263</v>
      </c>
      <c r="O732" s="187" t="s">
        <v>2347</v>
      </c>
      <c r="P732" s="173">
        <v>3947951.9499999997</v>
      </c>
      <c r="Q732" s="173">
        <v>0</v>
      </c>
      <c r="R732" s="173">
        <v>0</v>
      </c>
      <c r="S732" s="173">
        <v>0</v>
      </c>
      <c r="T732" s="173">
        <v>3947951.9499999997</v>
      </c>
      <c r="U732" s="173">
        <f t="shared" si="150"/>
        <v>1003.4189731859194</v>
      </c>
      <c r="V732" s="173">
        <v>1249.3582411996442</v>
      </c>
      <c r="W732" s="188">
        <v>1249.3582411996442</v>
      </c>
      <c r="X732" s="188">
        <f t="shared" si="151"/>
        <v>1249.3582411996442</v>
      </c>
      <c r="Y732" s="188">
        <f t="shared" si="152"/>
        <v>245.93926801372481</v>
      </c>
      <c r="Z732" s="189">
        <v>0</v>
      </c>
      <c r="AA732" s="189">
        <v>0</v>
      </c>
      <c r="AB732" s="189">
        <v>0</v>
      </c>
      <c r="AC732" s="189">
        <v>0</v>
      </c>
      <c r="AD732" s="189">
        <v>0</v>
      </c>
      <c r="AE732" s="189">
        <v>0</v>
      </c>
      <c r="AF732" s="189">
        <v>2</v>
      </c>
      <c r="AG732" s="190">
        <f t="shared" si="155"/>
        <v>1249.3582411996442</v>
      </c>
      <c r="AH732" s="189">
        <v>0</v>
      </c>
      <c r="AI732" s="189">
        <v>0</v>
      </c>
      <c r="AJ732" s="189">
        <v>0</v>
      </c>
      <c r="AK732" s="189">
        <v>0</v>
      </c>
      <c r="AL732" s="189">
        <v>0</v>
      </c>
      <c r="AM732" s="190">
        <v>0</v>
      </c>
      <c r="AN732" s="189">
        <v>0</v>
      </c>
      <c r="AO732" s="189">
        <v>0</v>
      </c>
      <c r="AP732" s="190">
        <v>0</v>
      </c>
      <c r="AQ732" s="189">
        <v>0</v>
      </c>
      <c r="AR732" s="182">
        <v>0</v>
      </c>
      <c r="AS732" s="182">
        <v>0</v>
      </c>
    </row>
    <row r="733" spans="1:45" s="182" customFormat="1" ht="36" customHeight="1" x14ac:dyDescent="0.25">
      <c r="A733" s="182">
        <v>1</v>
      </c>
      <c r="B733" s="221">
        <f>SUBTOTAL(103,$A$552:A733)</f>
        <v>179</v>
      </c>
      <c r="C733" s="183" t="s">
        <v>2544</v>
      </c>
      <c r="D733" s="184">
        <v>1994</v>
      </c>
      <c r="E733" s="184"/>
      <c r="F733" s="185" t="s">
        <v>311</v>
      </c>
      <c r="G733" s="184" t="s">
        <v>350</v>
      </c>
      <c r="H733" s="184" t="s">
        <v>305</v>
      </c>
      <c r="I733" s="197">
        <v>7509.8</v>
      </c>
      <c r="J733" s="197">
        <v>7509.8</v>
      </c>
      <c r="K733" s="197">
        <v>5873.7</v>
      </c>
      <c r="L733" s="186" t="s">
        <v>2586</v>
      </c>
      <c r="M733" s="184" t="s">
        <v>259</v>
      </c>
      <c r="N733" s="184" t="s">
        <v>263</v>
      </c>
      <c r="O733" s="187" t="s">
        <v>2354</v>
      </c>
      <c r="P733" s="173">
        <v>5373483.8699999992</v>
      </c>
      <c r="Q733" s="173">
        <v>0</v>
      </c>
      <c r="R733" s="173">
        <v>3159120</v>
      </c>
      <c r="S733" s="173">
        <v>0</v>
      </c>
      <c r="T733" s="173">
        <v>2214363.8699999992</v>
      </c>
      <c r="U733" s="173">
        <f t="shared" si="150"/>
        <v>715.52955737835885</v>
      </c>
      <c r="V733" s="173">
        <v>981.83706623345495</v>
      </c>
      <c r="W733" s="188">
        <v>981.83706623345495</v>
      </c>
      <c r="X733" s="188">
        <f t="shared" si="151"/>
        <v>981.83706623345495</v>
      </c>
      <c r="Y733" s="188">
        <f t="shared" si="152"/>
        <v>266.3075088550961</v>
      </c>
      <c r="Z733" s="189">
        <v>0</v>
      </c>
      <c r="AA733" s="189">
        <v>0</v>
      </c>
      <c r="AB733" s="189">
        <v>0</v>
      </c>
      <c r="AC733" s="189">
        <v>0</v>
      </c>
      <c r="AD733" s="189">
        <v>0</v>
      </c>
      <c r="AE733" s="189">
        <v>0</v>
      </c>
      <c r="AF733" s="189">
        <v>3</v>
      </c>
      <c r="AG733" s="190">
        <f t="shared" si="155"/>
        <v>981.83706623345495</v>
      </c>
      <c r="AH733" s="189">
        <v>0</v>
      </c>
      <c r="AI733" s="189">
        <v>0</v>
      </c>
      <c r="AJ733" s="189">
        <v>0</v>
      </c>
      <c r="AK733" s="189">
        <v>0</v>
      </c>
      <c r="AL733" s="189">
        <v>0</v>
      </c>
      <c r="AM733" s="190">
        <v>0</v>
      </c>
      <c r="AN733" s="189">
        <v>0</v>
      </c>
      <c r="AO733" s="189">
        <v>0</v>
      </c>
      <c r="AP733" s="190">
        <v>0</v>
      </c>
      <c r="AQ733" s="189">
        <v>0</v>
      </c>
      <c r="AR733" s="182">
        <v>0</v>
      </c>
      <c r="AS733" s="182">
        <v>0</v>
      </c>
    </row>
    <row r="734" spans="1:45" s="182" customFormat="1" ht="36" customHeight="1" x14ac:dyDescent="0.25">
      <c r="A734" s="182">
        <v>1</v>
      </c>
      <c r="B734" s="221">
        <f>SUBTOTAL(103,$A$552:A734)</f>
        <v>180</v>
      </c>
      <c r="C734" s="183" t="s">
        <v>2545</v>
      </c>
      <c r="D734" s="184">
        <v>1995</v>
      </c>
      <c r="E734" s="184"/>
      <c r="F734" s="185" t="s">
        <v>311</v>
      </c>
      <c r="G734" s="184" t="s">
        <v>350</v>
      </c>
      <c r="H734" s="184" t="s">
        <v>296</v>
      </c>
      <c r="I734" s="197">
        <v>4981.6000000000004</v>
      </c>
      <c r="J734" s="197">
        <v>4981.6000000000004</v>
      </c>
      <c r="K734" s="197">
        <v>3855.3</v>
      </c>
      <c r="L734" s="186" t="s">
        <v>2587</v>
      </c>
      <c r="M734" s="184" t="s">
        <v>259</v>
      </c>
      <c r="N734" s="184" t="s">
        <v>263</v>
      </c>
      <c r="O734" s="187" t="s">
        <v>2354</v>
      </c>
      <c r="P734" s="173">
        <v>3599122.37</v>
      </c>
      <c r="Q734" s="173">
        <v>0</v>
      </c>
      <c r="R734" s="173">
        <v>2106080</v>
      </c>
      <c r="S734" s="173">
        <v>0</v>
      </c>
      <c r="T734" s="173">
        <v>1493042.37</v>
      </c>
      <c r="U734" s="173">
        <f t="shared" si="150"/>
        <v>722.4832122209732</v>
      </c>
      <c r="V734" s="173">
        <v>986.7512445800545</v>
      </c>
      <c r="W734" s="188">
        <v>986.7512445800545</v>
      </c>
      <c r="X734" s="188">
        <f t="shared" si="151"/>
        <v>986.7512445800545</v>
      </c>
      <c r="Y734" s="188">
        <f t="shared" si="152"/>
        <v>264.2680323590813</v>
      </c>
      <c r="Z734" s="189">
        <v>0</v>
      </c>
      <c r="AA734" s="189">
        <v>0</v>
      </c>
      <c r="AB734" s="189">
        <v>0</v>
      </c>
      <c r="AC734" s="189">
        <v>0</v>
      </c>
      <c r="AD734" s="189">
        <v>0</v>
      </c>
      <c r="AE734" s="189">
        <v>0</v>
      </c>
      <c r="AF734" s="189">
        <v>2</v>
      </c>
      <c r="AG734" s="190">
        <f t="shared" si="155"/>
        <v>986.7512445800545</v>
      </c>
      <c r="AH734" s="189">
        <v>0</v>
      </c>
      <c r="AI734" s="189">
        <v>0</v>
      </c>
      <c r="AJ734" s="189">
        <v>0</v>
      </c>
      <c r="AK734" s="189">
        <v>0</v>
      </c>
      <c r="AL734" s="189">
        <v>0</v>
      </c>
      <c r="AM734" s="190">
        <v>0</v>
      </c>
      <c r="AN734" s="189">
        <v>0</v>
      </c>
      <c r="AO734" s="189">
        <v>0</v>
      </c>
      <c r="AP734" s="190">
        <v>0</v>
      </c>
      <c r="AQ734" s="189">
        <v>0</v>
      </c>
      <c r="AR734" s="182">
        <v>0</v>
      </c>
      <c r="AS734" s="182">
        <v>0</v>
      </c>
    </row>
    <row r="735" spans="1:45" s="182" customFormat="1" ht="36" customHeight="1" x14ac:dyDescent="0.25">
      <c r="A735" s="182">
        <v>1</v>
      </c>
      <c r="B735" s="221">
        <f>SUBTOTAL(103,$A$552:A735)</f>
        <v>181</v>
      </c>
      <c r="C735" s="183" t="s">
        <v>2546</v>
      </c>
      <c r="D735" s="184">
        <v>1994</v>
      </c>
      <c r="E735" s="184"/>
      <c r="F735" s="185" t="s">
        <v>311</v>
      </c>
      <c r="G735" s="184" t="s">
        <v>350</v>
      </c>
      <c r="H735" s="184" t="s">
        <v>296</v>
      </c>
      <c r="I735" s="197">
        <v>4945.1000000000004</v>
      </c>
      <c r="J735" s="197">
        <v>4945.1000000000004</v>
      </c>
      <c r="K735" s="197">
        <v>3847</v>
      </c>
      <c r="L735" s="186" t="s">
        <v>2588</v>
      </c>
      <c r="M735" s="184" t="s">
        <v>259</v>
      </c>
      <c r="N735" s="184" t="s">
        <v>263</v>
      </c>
      <c r="O735" s="187" t="s">
        <v>2354</v>
      </c>
      <c r="P735" s="173">
        <v>3598898.38</v>
      </c>
      <c r="Q735" s="173">
        <v>0</v>
      </c>
      <c r="R735" s="173">
        <v>2106080</v>
      </c>
      <c r="S735" s="173">
        <v>0</v>
      </c>
      <c r="T735" s="173">
        <v>1492818.38</v>
      </c>
      <c r="U735" s="173">
        <f t="shared" si="150"/>
        <v>727.77059715678138</v>
      </c>
      <c r="V735" s="173">
        <v>994.03449879678863</v>
      </c>
      <c r="W735" s="188">
        <v>994.03449879678863</v>
      </c>
      <c r="X735" s="188">
        <f t="shared" si="151"/>
        <v>994.03449879678863</v>
      </c>
      <c r="Y735" s="188">
        <f t="shared" si="152"/>
        <v>266.26390164000725</v>
      </c>
      <c r="Z735" s="189">
        <v>0</v>
      </c>
      <c r="AA735" s="189">
        <v>0</v>
      </c>
      <c r="AB735" s="189">
        <v>0</v>
      </c>
      <c r="AC735" s="189">
        <v>0</v>
      </c>
      <c r="AD735" s="189">
        <v>0</v>
      </c>
      <c r="AE735" s="189">
        <v>0</v>
      </c>
      <c r="AF735" s="189">
        <v>2</v>
      </c>
      <c r="AG735" s="190">
        <f t="shared" si="155"/>
        <v>994.03449879678863</v>
      </c>
      <c r="AH735" s="189">
        <v>0</v>
      </c>
      <c r="AI735" s="189">
        <v>0</v>
      </c>
      <c r="AJ735" s="189">
        <v>0</v>
      </c>
      <c r="AK735" s="189">
        <v>0</v>
      </c>
      <c r="AL735" s="189">
        <v>0</v>
      </c>
      <c r="AM735" s="190">
        <v>0</v>
      </c>
      <c r="AN735" s="189">
        <v>0</v>
      </c>
      <c r="AO735" s="189">
        <v>0</v>
      </c>
      <c r="AP735" s="190">
        <v>0</v>
      </c>
      <c r="AQ735" s="189">
        <v>0</v>
      </c>
      <c r="AR735" s="182">
        <v>0</v>
      </c>
      <c r="AS735" s="182">
        <v>0</v>
      </c>
    </row>
    <row r="736" spans="1:45" s="182" customFormat="1" ht="36" customHeight="1" x14ac:dyDescent="0.25">
      <c r="A736" s="182">
        <v>1</v>
      </c>
      <c r="B736" s="221">
        <f>SUBTOTAL(103,$A$552:A736)</f>
        <v>182</v>
      </c>
      <c r="C736" s="183" t="s">
        <v>2547</v>
      </c>
      <c r="D736" s="184">
        <v>1989</v>
      </c>
      <c r="E736" s="184"/>
      <c r="F736" s="185" t="s">
        <v>311</v>
      </c>
      <c r="G736" s="184" t="s">
        <v>350</v>
      </c>
      <c r="H736" s="184">
        <v>12</v>
      </c>
      <c r="I736" s="197">
        <v>33058.300000000003</v>
      </c>
      <c r="J736" s="197">
        <v>32003.25</v>
      </c>
      <c r="K736" s="197">
        <v>22816.2</v>
      </c>
      <c r="L736" s="186" t="s">
        <v>2589</v>
      </c>
      <c r="M736" s="184" t="s">
        <v>259</v>
      </c>
      <c r="N736" s="184" t="s">
        <v>263</v>
      </c>
      <c r="O736" s="187" t="s">
        <v>2590</v>
      </c>
      <c r="P736" s="173">
        <v>16060948.73</v>
      </c>
      <c r="Q736" s="173">
        <v>0</v>
      </c>
      <c r="R736" s="173">
        <v>9509680</v>
      </c>
      <c r="S736" s="173">
        <v>0</v>
      </c>
      <c r="T736" s="173">
        <v>6551268.7300000004</v>
      </c>
      <c r="U736" s="173">
        <f t="shared" si="150"/>
        <v>485.83710384381527</v>
      </c>
      <c r="V736" s="173">
        <v>669.12696660142831</v>
      </c>
      <c r="W736" s="188">
        <v>669.12696660142831</v>
      </c>
      <c r="X736" s="188">
        <f t="shared" si="151"/>
        <v>669.12696660142831</v>
      </c>
      <c r="Y736" s="188">
        <f t="shared" si="152"/>
        <v>183.28986275761304</v>
      </c>
      <c r="Z736" s="189">
        <v>0</v>
      </c>
      <c r="AA736" s="189">
        <v>0</v>
      </c>
      <c r="AB736" s="189">
        <v>0</v>
      </c>
      <c r="AC736" s="189">
        <v>0</v>
      </c>
      <c r="AD736" s="189">
        <v>0</v>
      </c>
      <c r="AE736" s="189">
        <v>0</v>
      </c>
      <c r="AF736" s="189">
        <v>9</v>
      </c>
      <c r="AG736" s="190">
        <f t="shared" si="155"/>
        <v>669.12696660142831</v>
      </c>
      <c r="AH736" s="189">
        <v>0</v>
      </c>
      <c r="AI736" s="189">
        <v>0</v>
      </c>
      <c r="AJ736" s="189">
        <v>0</v>
      </c>
      <c r="AK736" s="189">
        <v>0</v>
      </c>
      <c r="AL736" s="189">
        <v>0</v>
      </c>
      <c r="AM736" s="190">
        <v>0</v>
      </c>
      <c r="AN736" s="189">
        <v>0</v>
      </c>
      <c r="AO736" s="189">
        <v>0</v>
      </c>
      <c r="AP736" s="190">
        <v>0</v>
      </c>
      <c r="AQ736" s="189">
        <v>0</v>
      </c>
      <c r="AR736" s="182">
        <v>0</v>
      </c>
      <c r="AS736" s="182">
        <v>0</v>
      </c>
    </row>
    <row r="737" spans="1:45" s="182" customFormat="1" ht="36" customHeight="1" x14ac:dyDescent="0.25">
      <c r="A737" s="182">
        <v>1</v>
      </c>
      <c r="B737" s="221">
        <f>SUBTOTAL(103,$A$552:A737)</f>
        <v>183</v>
      </c>
      <c r="C737" s="183" t="s">
        <v>2548</v>
      </c>
      <c r="D737" s="184">
        <v>1991</v>
      </c>
      <c r="E737" s="184"/>
      <c r="F737" s="185" t="s">
        <v>311</v>
      </c>
      <c r="G737" s="184" t="s">
        <v>350</v>
      </c>
      <c r="H737" s="184" t="s">
        <v>305</v>
      </c>
      <c r="I737" s="197">
        <v>7550.6</v>
      </c>
      <c r="J737" s="197">
        <v>7550.6</v>
      </c>
      <c r="K737" s="197">
        <v>5871.8</v>
      </c>
      <c r="L737" s="186" t="s">
        <v>2591</v>
      </c>
      <c r="M737" s="184" t="s">
        <v>259</v>
      </c>
      <c r="N737" s="184" t="s">
        <v>263</v>
      </c>
      <c r="O737" s="187" t="s">
        <v>2354</v>
      </c>
      <c r="P737" s="173">
        <v>5376050.21</v>
      </c>
      <c r="Q737" s="173">
        <v>0</v>
      </c>
      <c r="R737" s="173">
        <v>3159120</v>
      </c>
      <c r="S737" s="173">
        <v>0</v>
      </c>
      <c r="T737" s="173">
        <v>2216930.21</v>
      </c>
      <c r="U737" s="173">
        <f t="shared" si="150"/>
        <v>712.00304743993854</v>
      </c>
      <c r="V737" s="173">
        <v>976.53166635764046</v>
      </c>
      <c r="W737" s="188">
        <v>976.53166635764046</v>
      </c>
      <c r="X737" s="188">
        <f t="shared" si="151"/>
        <v>976.53166635764046</v>
      </c>
      <c r="Y737" s="188">
        <f t="shared" si="152"/>
        <v>264.52861891770192</v>
      </c>
      <c r="Z737" s="189">
        <v>0</v>
      </c>
      <c r="AA737" s="189">
        <v>0</v>
      </c>
      <c r="AB737" s="189">
        <v>0</v>
      </c>
      <c r="AC737" s="189">
        <v>0</v>
      </c>
      <c r="AD737" s="189">
        <v>0</v>
      </c>
      <c r="AE737" s="189">
        <v>0</v>
      </c>
      <c r="AF737" s="189">
        <v>3</v>
      </c>
      <c r="AG737" s="190">
        <f t="shared" si="155"/>
        <v>976.53166635764046</v>
      </c>
      <c r="AH737" s="189">
        <v>0</v>
      </c>
      <c r="AI737" s="189">
        <v>0</v>
      </c>
      <c r="AJ737" s="189">
        <v>0</v>
      </c>
      <c r="AK737" s="189">
        <v>0</v>
      </c>
      <c r="AL737" s="189">
        <v>0</v>
      </c>
      <c r="AM737" s="190">
        <v>0</v>
      </c>
      <c r="AN737" s="189">
        <v>0</v>
      </c>
      <c r="AO737" s="189">
        <v>0</v>
      </c>
      <c r="AP737" s="190">
        <v>0</v>
      </c>
      <c r="AQ737" s="189">
        <v>0</v>
      </c>
      <c r="AR737" s="182">
        <v>0</v>
      </c>
      <c r="AS737" s="182">
        <v>0</v>
      </c>
    </row>
    <row r="738" spans="1:45" s="182" customFormat="1" ht="36" customHeight="1" x14ac:dyDescent="0.25">
      <c r="A738" s="182">
        <v>1</v>
      </c>
      <c r="B738" s="221">
        <f>SUBTOTAL(103,$A$552:A738)</f>
        <v>184</v>
      </c>
      <c r="C738" s="183" t="s">
        <v>2549</v>
      </c>
      <c r="D738" s="184">
        <v>1984</v>
      </c>
      <c r="E738" s="184"/>
      <c r="F738" s="185" t="s">
        <v>311</v>
      </c>
      <c r="G738" s="184" t="s">
        <v>350</v>
      </c>
      <c r="H738" s="184" t="s">
        <v>305</v>
      </c>
      <c r="I738" s="197">
        <v>8008.7</v>
      </c>
      <c r="J738" s="197">
        <v>8008.3</v>
      </c>
      <c r="K738" s="197">
        <v>6267.8</v>
      </c>
      <c r="L738" s="186" t="s">
        <v>2592</v>
      </c>
      <c r="M738" s="184" t="s">
        <v>259</v>
      </c>
      <c r="N738" s="184" t="s">
        <v>263</v>
      </c>
      <c r="O738" s="187" t="s">
        <v>2354</v>
      </c>
      <c r="P738" s="173">
        <v>5513113.2000000002</v>
      </c>
      <c r="Q738" s="173">
        <v>0</v>
      </c>
      <c r="R738" s="173">
        <v>3207600</v>
      </c>
      <c r="S738" s="173">
        <v>0</v>
      </c>
      <c r="T738" s="173">
        <v>2305513.2000000002</v>
      </c>
      <c r="U738" s="173">
        <f t="shared" si="150"/>
        <v>688.39052530373226</v>
      </c>
      <c r="V738" s="173">
        <v>920.67376727808505</v>
      </c>
      <c r="W738" s="188">
        <v>920.67376727808505</v>
      </c>
      <c r="X738" s="188">
        <f t="shared" si="151"/>
        <v>920.67376727808505</v>
      </c>
      <c r="Y738" s="188">
        <f t="shared" si="152"/>
        <v>232.28324197435279</v>
      </c>
      <c r="Z738" s="189">
        <v>0</v>
      </c>
      <c r="AA738" s="189">
        <v>0</v>
      </c>
      <c r="AB738" s="189">
        <v>0</v>
      </c>
      <c r="AC738" s="189">
        <v>0</v>
      </c>
      <c r="AD738" s="189">
        <v>0</v>
      </c>
      <c r="AE738" s="189">
        <v>0</v>
      </c>
      <c r="AF738" s="189">
        <v>3</v>
      </c>
      <c r="AG738" s="190">
        <f t="shared" si="155"/>
        <v>920.67376727808505</v>
      </c>
      <c r="AH738" s="189">
        <v>0</v>
      </c>
      <c r="AI738" s="189">
        <v>0</v>
      </c>
      <c r="AJ738" s="189">
        <v>0</v>
      </c>
      <c r="AK738" s="189">
        <v>0</v>
      </c>
      <c r="AL738" s="189">
        <v>0</v>
      </c>
      <c r="AM738" s="190">
        <v>0</v>
      </c>
      <c r="AN738" s="189">
        <v>0</v>
      </c>
      <c r="AO738" s="189">
        <v>0</v>
      </c>
      <c r="AP738" s="190">
        <v>0</v>
      </c>
      <c r="AQ738" s="189">
        <v>0</v>
      </c>
      <c r="AR738" s="182">
        <v>0</v>
      </c>
      <c r="AS738" s="182">
        <v>0</v>
      </c>
    </row>
    <row r="739" spans="1:45" s="182" customFormat="1" ht="36" customHeight="1" x14ac:dyDescent="0.25">
      <c r="A739" s="182">
        <v>1</v>
      </c>
      <c r="B739" s="221">
        <f>SUBTOTAL(103,$A$552:A739)</f>
        <v>185</v>
      </c>
      <c r="C739" s="183" t="s">
        <v>2550</v>
      </c>
      <c r="D739" s="184">
        <v>1983</v>
      </c>
      <c r="E739" s="184"/>
      <c r="F739" s="185" t="s">
        <v>311</v>
      </c>
      <c r="G739" s="184" t="s">
        <v>350</v>
      </c>
      <c r="H739" s="184" t="s">
        <v>301</v>
      </c>
      <c r="I739" s="197">
        <v>9628.9</v>
      </c>
      <c r="J739" s="197">
        <v>9628.9</v>
      </c>
      <c r="K739" s="197">
        <v>7113.7</v>
      </c>
      <c r="L739" s="186" t="s">
        <v>2593</v>
      </c>
      <c r="M739" s="184" t="s">
        <v>259</v>
      </c>
      <c r="N739" s="184" t="s">
        <v>263</v>
      </c>
      <c r="O739" s="187" t="s">
        <v>2594</v>
      </c>
      <c r="P739" s="173">
        <v>5558725.9300000006</v>
      </c>
      <c r="Q739" s="173">
        <v>0</v>
      </c>
      <c r="R739" s="173">
        <v>3207600</v>
      </c>
      <c r="S739" s="173">
        <v>0</v>
      </c>
      <c r="T739" s="173">
        <v>2351125.9300000006</v>
      </c>
      <c r="U739" s="173">
        <f t="shared" si="150"/>
        <v>577.29604939297337</v>
      </c>
      <c r="V739" s="173">
        <v>765.75725160714103</v>
      </c>
      <c r="W739" s="188">
        <v>765.75725160714103</v>
      </c>
      <c r="X739" s="188">
        <f t="shared" si="151"/>
        <v>765.75725160714103</v>
      </c>
      <c r="Y739" s="188">
        <f t="shared" si="152"/>
        <v>188.46120221416766</v>
      </c>
      <c r="Z739" s="189">
        <v>0</v>
      </c>
      <c r="AA739" s="189">
        <v>0</v>
      </c>
      <c r="AB739" s="189">
        <v>0</v>
      </c>
      <c r="AC739" s="189">
        <v>0</v>
      </c>
      <c r="AD739" s="189">
        <v>0</v>
      </c>
      <c r="AE739" s="189">
        <v>0</v>
      </c>
      <c r="AF739" s="189">
        <v>3</v>
      </c>
      <c r="AG739" s="190">
        <f t="shared" si="155"/>
        <v>765.75725160714103</v>
      </c>
      <c r="AH739" s="189">
        <v>0</v>
      </c>
      <c r="AI739" s="189">
        <v>0</v>
      </c>
      <c r="AJ739" s="189">
        <v>0</v>
      </c>
      <c r="AK739" s="189">
        <v>0</v>
      </c>
      <c r="AL739" s="189">
        <v>0</v>
      </c>
      <c r="AM739" s="190">
        <v>0</v>
      </c>
      <c r="AN739" s="189">
        <v>0</v>
      </c>
      <c r="AO739" s="189">
        <v>0</v>
      </c>
      <c r="AP739" s="190">
        <v>0</v>
      </c>
      <c r="AQ739" s="189">
        <v>0</v>
      </c>
      <c r="AR739" s="182">
        <v>0</v>
      </c>
      <c r="AS739" s="182">
        <v>0</v>
      </c>
    </row>
    <row r="740" spans="1:45" s="182" customFormat="1" ht="36" customHeight="1" x14ac:dyDescent="0.25">
      <c r="A740" s="182">
        <v>1</v>
      </c>
      <c r="B740" s="221">
        <f>SUBTOTAL(103,$A$552:A740)</f>
        <v>186</v>
      </c>
      <c r="C740" s="183" t="s">
        <v>2551</v>
      </c>
      <c r="D740" s="184">
        <v>1982</v>
      </c>
      <c r="E740" s="184"/>
      <c r="F740" s="185" t="s">
        <v>311</v>
      </c>
      <c r="G740" s="184" t="s">
        <v>350</v>
      </c>
      <c r="H740" s="184" t="s">
        <v>301</v>
      </c>
      <c r="I740" s="197">
        <v>9581.2999999999993</v>
      </c>
      <c r="J740" s="197">
        <v>9581.2999999999993</v>
      </c>
      <c r="K740" s="197">
        <v>7107.6</v>
      </c>
      <c r="L740" s="186" t="s">
        <v>2595</v>
      </c>
      <c r="M740" s="184" t="s">
        <v>259</v>
      </c>
      <c r="N740" s="184" t="s">
        <v>263</v>
      </c>
      <c r="O740" s="187" t="s">
        <v>2596</v>
      </c>
      <c r="P740" s="173">
        <v>7380419.5899999999</v>
      </c>
      <c r="Q740" s="173">
        <v>0</v>
      </c>
      <c r="R740" s="173">
        <v>4276800</v>
      </c>
      <c r="S740" s="173">
        <v>0</v>
      </c>
      <c r="T740" s="173">
        <v>3103619.59</v>
      </c>
      <c r="U740" s="173">
        <f t="shared" si="150"/>
        <v>770.29417615563659</v>
      </c>
      <c r="V740" s="173">
        <v>1026.0820556709425</v>
      </c>
      <c r="W740" s="188">
        <v>1026.0820556709425</v>
      </c>
      <c r="X740" s="188">
        <f t="shared" si="151"/>
        <v>1026.0820556709425</v>
      </c>
      <c r="Y740" s="188">
        <f t="shared" si="152"/>
        <v>255.78787951530592</v>
      </c>
      <c r="Z740" s="189">
        <v>0</v>
      </c>
      <c r="AA740" s="189">
        <v>0</v>
      </c>
      <c r="AB740" s="189">
        <v>0</v>
      </c>
      <c r="AC740" s="189">
        <v>0</v>
      </c>
      <c r="AD740" s="189">
        <v>0</v>
      </c>
      <c r="AE740" s="189">
        <v>0</v>
      </c>
      <c r="AF740" s="189">
        <v>4</v>
      </c>
      <c r="AG740" s="190">
        <f t="shared" si="155"/>
        <v>1026.0820556709425</v>
      </c>
      <c r="AH740" s="189">
        <v>0</v>
      </c>
      <c r="AI740" s="189">
        <v>0</v>
      </c>
      <c r="AJ740" s="189">
        <v>0</v>
      </c>
      <c r="AK740" s="189">
        <v>0</v>
      </c>
      <c r="AL740" s="189">
        <v>0</v>
      </c>
      <c r="AM740" s="190">
        <v>0</v>
      </c>
      <c r="AN740" s="189">
        <v>0</v>
      </c>
      <c r="AO740" s="189">
        <v>0</v>
      </c>
      <c r="AP740" s="190">
        <v>0</v>
      </c>
      <c r="AQ740" s="189">
        <v>0</v>
      </c>
      <c r="AR740" s="182">
        <v>0</v>
      </c>
      <c r="AS740" s="182">
        <v>0</v>
      </c>
    </row>
    <row r="741" spans="1:45" s="182" customFormat="1" ht="36" customHeight="1" x14ac:dyDescent="0.25">
      <c r="A741" s="182">
        <v>1</v>
      </c>
      <c r="B741" s="221">
        <f>SUBTOTAL(103,$A$552:A741)</f>
        <v>187</v>
      </c>
      <c r="C741" s="183" t="s">
        <v>2552</v>
      </c>
      <c r="D741" s="184">
        <v>1983</v>
      </c>
      <c r="E741" s="184"/>
      <c r="F741" s="185" t="s">
        <v>311</v>
      </c>
      <c r="G741" s="184" t="s">
        <v>350</v>
      </c>
      <c r="H741" s="184" t="s">
        <v>296</v>
      </c>
      <c r="I741" s="197">
        <v>4949.49</v>
      </c>
      <c r="J741" s="197">
        <v>4949.49</v>
      </c>
      <c r="K741" s="197">
        <v>3860.1</v>
      </c>
      <c r="L741" s="186" t="s">
        <v>2597</v>
      </c>
      <c r="M741" s="184" t="s">
        <v>259</v>
      </c>
      <c r="N741" s="184" t="s">
        <v>263</v>
      </c>
      <c r="O741" s="187" t="s">
        <v>2594</v>
      </c>
      <c r="P741" s="173">
        <v>3692617.6899999995</v>
      </c>
      <c r="Q741" s="173">
        <v>0</v>
      </c>
      <c r="R741" s="173">
        <v>2138400</v>
      </c>
      <c r="S741" s="173">
        <v>0</v>
      </c>
      <c r="T741" s="173">
        <v>1554217.6899999995</v>
      </c>
      <c r="U741" s="173">
        <f t="shared" si="150"/>
        <v>746.06023852962619</v>
      </c>
      <c r="V741" s="173">
        <v>993.15282988752381</v>
      </c>
      <c r="W741" s="188">
        <v>993.15282988752381</v>
      </c>
      <c r="X741" s="188">
        <f t="shared" si="151"/>
        <v>993.15282988752381</v>
      </c>
      <c r="Y741" s="188">
        <f t="shared" si="152"/>
        <v>247.09259135789762</v>
      </c>
      <c r="Z741" s="189">
        <v>0</v>
      </c>
      <c r="AA741" s="189">
        <v>0</v>
      </c>
      <c r="AB741" s="189">
        <v>0</v>
      </c>
      <c r="AC741" s="189">
        <v>0</v>
      </c>
      <c r="AD741" s="189">
        <v>0</v>
      </c>
      <c r="AE741" s="189">
        <v>0</v>
      </c>
      <c r="AF741" s="189">
        <v>2</v>
      </c>
      <c r="AG741" s="190">
        <f t="shared" si="155"/>
        <v>993.15282988752381</v>
      </c>
      <c r="AH741" s="189">
        <v>0</v>
      </c>
      <c r="AI741" s="189">
        <v>0</v>
      </c>
      <c r="AJ741" s="189">
        <v>0</v>
      </c>
      <c r="AK741" s="189">
        <v>0</v>
      </c>
      <c r="AL741" s="189">
        <v>0</v>
      </c>
      <c r="AM741" s="190">
        <v>0</v>
      </c>
      <c r="AN741" s="189">
        <v>0</v>
      </c>
      <c r="AO741" s="189">
        <v>0</v>
      </c>
      <c r="AP741" s="190">
        <v>0</v>
      </c>
      <c r="AQ741" s="189">
        <v>0</v>
      </c>
      <c r="AR741" s="182">
        <v>0</v>
      </c>
      <c r="AS741" s="182">
        <v>0</v>
      </c>
    </row>
    <row r="742" spans="1:45" s="182" customFormat="1" ht="36" customHeight="1" x14ac:dyDescent="0.25">
      <c r="A742" s="182">
        <v>1</v>
      </c>
      <c r="B742" s="221">
        <f>SUBTOTAL(103,$A$552:A742)</f>
        <v>188</v>
      </c>
      <c r="C742" s="183" t="s">
        <v>2553</v>
      </c>
      <c r="D742" s="184">
        <v>1982</v>
      </c>
      <c r="E742" s="184"/>
      <c r="F742" s="185" t="s">
        <v>311</v>
      </c>
      <c r="G742" s="184" t="s">
        <v>350</v>
      </c>
      <c r="H742" s="184" t="s">
        <v>296</v>
      </c>
      <c r="I742" s="197">
        <v>4951.76</v>
      </c>
      <c r="J742" s="197">
        <v>4951.76</v>
      </c>
      <c r="K742" s="197">
        <v>3868.4</v>
      </c>
      <c r="L742" s="186" t="s">
        <v>2598</v>
      </c>
      <c r="M742" s="184" t="s">
        <v>259</v>
      </c>
      <c r="N742" s="184" t="s">
        <v>263</v>
      </c>
      <c r="O742" s="187" t="s">
        <v>2594</v>
      </c>
      <c r="P742" s="173">
        <v>3742125.6799999997</v>
      </c>
      <c r="Q742" s="173">
        <v>0</v>
      </c>
      <c r="R742" s="173">
        <v>2138400</v>
      </c>
      <c r="S742" s="173">
        <v>0</v>
      </c>
      <c r="T742" s="173">
        <v>1603725.6799999997</v>
      </c>
      <c r="U742" s="173">
        <f t="shared" si="150"/>
        <v>755.71628673441353</v>
      </c>
      <c r="V742" s="173">
        <v>992.69754592306572</v>
      </c>
      <c r="W742" s="188">
        <v>992.69754592306572</v>
      </c>
      <c r="X742" s="188">
        <f t="shared" si="151"/>
        <v>992.69754592306572</v>
      </c>
      <c r="Y742" s="188">
        <f t="shared" si="152"/>
        <v>236.98125918865219</v>
      </c>
      <c r="Z742" s="189">
        <v>0</v>
      </c>
      <c r="AA742" s="189">
        <v>0</v>
      </c>
      <c r="AB742" s="189">
        <v>0</v>
      </c>
      <c r="AC742" s="189">
        <v>0</v>
      </c>
      <c r="AD742" s="189">
        <v>0</v>
      </c>
      <c r="AE742" s="189">
        <v>0</v>
      </c>
      <c r="AF742" s="189">
        <v>2</v>
      </c>
      <c r="AG742" s="190">
        <f t="shared" si="155"/>
        <v>992.69754592306572</v>
      </c>
      <c r="AH742" s="189">
        <v>0</v>
      </c>
      <c r="AI742" s="189">
        <v>0</v>
      </c>
      <c r="AJ742" s="189">
        <v>0</v>
      </c>
      <c r="AK742" s="189">
        <v>0</v>
      </c>
      <c r="AL742" s="189">
        <v>0</v>
      </c>
      <c r="AM742" s="190">
        <v>0</v>
      </c>
      <c r="AN742" s="189">
        <v>0</v>
      </c>
      <c r="AO742" s="189">
        <v>0</v>
      </c>
      <c r="AP742" s="190">
        <v>0</v>
      </c>
      <c r="AQ742" s="189">
        <v>0</v>
      </c>
      <c r="AR742" s="182">
        <v>0</v>
      </c>
      <c r="AS742" s="182">
        <v>0</v>
      </c>
    </row>
    <row r="743" spans="1:45" s="182" customFormat="1" ht="36" customHeight="1" x14ac:dyDescent="0.25">
      <c r="A743" s="182">
        <v>1</v>
      </c>
      <c r="B743" s="221">
        <f>SUBTOTAL(103,$A$552:A743)</f>
        <v>189</v>
      </c>
      <c r="C743" s="183" t="s">
        <v>1747</v>
      </c>
      <c r="D743" s="184">
        <v>1984</v>
      </c>
      <c r="E743" s="184"/>
      <c r="F743" s="185" t="s">
        <v>311</v>
      </c>
      <c r="G743" s="184" t="s">
        <v>350</v>
      </c>
      <c r="H743" s="184" t="s">
        <v>301</v>
      </c>
      <c r="I743" s="197">
        <v>9011.44</v>
      </c>
      <c r="J743" s="197">
        <v>9011.44</v>
      </c>
      <c r="K743" s="197">
        <v>6852.4</v>
      </c>
      <c r="L743" s="186" t="s">
        <v>2599</v>
      </c>
      <c r="M743" s="184" t="s">
        <v>259</v>
      </c>
      <c r="N743" s="184" t="s">
        <v>263</v>
      </c>
      <c r="O743" s="187" t="s">
        <v>2594</v>
      </c>
      <c r="P743" s="173">
        <v>5572583.540000001</v>
      </c>
      <c r="Q743" s="173">
        <v>0</v>
      </c>
      <c r="R743" s="173">
        <v>3207600</v>
      </c>
      <c r="S743" s="173">
        <v>0</v>
      </c>
      <c r="T743" s="173">
        <v>2364983.540000001</v>
      </c>
      <c r="U743" s="173">
        <f t="shared" si="150"/>
        <v>618.38990660760112</v>
      </c>
      <c r="V743" s="173">
        <v>818.22660973162999</v>
      </c>
      <c r="W743" s="188">
        <v>818.22660973162999</v>
      </c>
      <c r="X743" s="188">
        <f t="shared" si="151"/>
        <v>818.22660973162999</v>
      </c>
      <c r="Y743" s="188">
        <f t="shared" si="152"/>
        <v>199.83670312402887</v>
      </c>
      <c r="Z743" s="189">
        <v>0</v>
      </c>
      <c r="AA743" s="189">
        <v>0</v>
      </c>
      <c r="AB743" s="189">
        <v>0</v>
      </c>
      <c r="AC743" s="189">
        <v>0</v>
      </c>
      <c r="AD743" s="189">
        <v>0</v>
      </c>
      <c r="AE743" s="189">
        <v>0</v>
      </c>
      <c r="AF743" s="189">
        <v>3</v>
      </c>
      <c r="AG743" s="190">
        <f t="shared" si="155"/>
        <v>818.22660973162999</v>
      </c>
      <c r="AH743" s="189">
        <v>0</v>
      </c>
      <c r="AI743" s="189">
        <v>0</v>
      </c>
      <c r="AJ743" s="189">
        <v>0</v>
      </c>
      <c r="AK743" s="189">
        <v>0</v>
      </c>
      <c r="AL743" s="189">
        <v>0</v>
      </c>
      <c r="AM743" s="190">
        <v>0</v>
      </c>
      <c r="AN743" s="189">
        <v>0</v>
      </c>
      <c r="AO743" s="189">
        <v>0</v>
      </c>
      <c r="AP743" s="190">
        <v>0</v>
      </c>
      <c r="AQ743" s="189">
        <v>0</v>
      </c>
      <c r="AR743" s="182">
        <v>0</v>
      </c>
      <c r="AS743" s="182">
        <v>0</v>
      </c>
    </row>
    <row r="744" spans="1:45" s="182" customFormat="1" ht="36" customHeight="1" x14ac:dyDescent="0.25">
      <c r="A744" s="182">
        <v>1</v>
      </c>
      <c r="B744" s="221">
        <f>SUBTOTAL(103,$A$552:A744)</f>
        <v>190</v>
      </c>
      <c r="C744" s="183" t="s">
        <v>2554</v>
      </c>
      <c r="D744" s="184">
        <v>1986</v>
      </c>
      <c r="E744" s="184"/>
      <c r="F744" s="185" t="s">
        <v>311</v>
      </c>
      <c r="G744" s="184" t="s">
        <v>350</v>
      </c>
      <c r="H744" s="184" t="s">
        <v>301</v>
      </c>
      <c r="I744" s="197">
        <v>8922.0400000000009</v>
      </c>
      <c r="J744" s="197">
        <v>8922.0400000000009</v>
      </c>
      <c r="K744" s="197">
        <v>6888</v>
      </c>
      <c r="L744" s="186" t="s">
        <v>2600</v>
      </c>
      <c r="M744" s="184" t="s">
        <v>259</v>
      </c>
      <c r="N744" s="184" t="s">
        <v>263</v>
      </c>
      <c r="O744" s="187" t="s">
        <v>2594</v>
      </c>
      <c r="P744" s="173">
        <v>7416270.46</v>
      </c>
      <c r="Q744" s="173">
        <v>0</v>
      </c>
      <c r="R744" s="173">
        <v>4276800</v>
      </c>
      <c r="S744" s="173">
        <v>0</v>
      </c>
      <c r="T744" s="173">
        <v>3139470.46</v>
      </c>
      <c r="U744" s="173">
        <f t="shared" si="150"/>
        <v>831.23035314793469</v>
      </c>
      <c r="V744" s="173">
        <v>1101.9004622261275</v>
      </c>
      <c r="W744" s="188">
        <v>1101.9004622261275</v>
      </c>
      <c r="X744" s="188">
        <f t="shared" si="151"/>
        <v>1101.9004622261275</v>
      </c>
      <c r="Y744" s="188">
        <f t="shared" si="152"/>
        <v>270.67010907819281</v>
      </c>
      <c r="Z744" s="189">
        <v>0</v>
      </c>
      <c r="AA744" s="189">
        <v>0</v>
      </c>
      <c r="AB744" s="189">
        <v>0</v>
      </c>
      <c r="AC744" s="189">
        <v>0</v>
      </c>
      <c r="AD744" s="189">
        <v>0</v>
      </c>
      <c r="AE744" s="189">
        <v>0</v>
      </c>
      <c r="AF744" s="189">
        <v>4</v>
      </c>
      <c r="AG744" s="190">
        <f t="shared" si="155"/>
        <v>1101.9004622261275</v>
      </c>
      <c r="AH744" s="189">
        <v>0</v>
      </c>
      <c r="AI744" s="189">
        <v>0</v>
      </c>
      <c r="AJ744" s="189">
        <v>0</v>
      </c>
      <c r="AK744" s="189">
        <v>0</v>
      </c>
      <c r="AL744" s="189">
        <v>0</v>
      </c>
      <c r="AM744" s="190">
        <v>0</v>
      </c>
      <c r="AN744" s="189">
        <v>0</v>
      </c>
      <c r="AO744" s="189">
        <v>0</v>
      </c>
      <c r="AP744" s="190">
        <v>0</v>
      </c>
      <c r="AQ744" s="189">
        <v>0</v>
      </c>
      <c r="AR744" s="182">
        <v>0</v>
      </c>
      <c r="AS744" s="182">
        <v>0</v>
      </c>
    </row>
    <row r="745" spans="1:45" s="182" customFormat="1" ht="36" customHeight="1" x14ac:dyDescent="0.25">
      <c r="A745" s="182">
        <v>1</v>
      </c>
      <c r="B745" s="221">
        <f>SUBTOTAL(103,$A$552:A745)</f>
        <v>191</v>
      </c>
      <c r="C745" s="183" t="s">
        <v>2454</v>
      </c>
      <c r="D745" s="184">
        <v>1983</v>
      </c>
      <c r="E745" s="184"/>
      <c r="F745" s="185" t="s">
        <v>311</v>
      </c>
      <c r="G745" s="184" t="s">
        <v>350</v>
      </c>
      <c r="H745" s="184" t="s">
        <v>301</v>
      </c>
      <c r="I745" s="197">
        <v>8995.5400000000009</v>
      </c>
      <c r="J745" s="197">
        <v>8995.5400000000009</v>
      </c>
      <c r="K745" s="197">
        <v>6957.5</v>
      </c>
      <c r="L745" s="186" t="s">
        <v>2601</v>
      </c>
      <c r="M745" s="184" t="s">
        <v>259</v>
      </c>
      <c r="N745" s="184" t="s">
        <v>263</v>
      </c>
      <c r="O745" s="187" t="s">
        <v>2594</v>
      </c>
      <c r="P745" s="173">
        <v>5572860.3200000003</v>
      </c>
      <c r="Q745" s="173">
        <v>0</v>
      </c>
      <c r="R745" s="173">
        <v>3207600</v>
      </c>
      <c r="S745" s="173">
        <v>0</v>
      </c>
      <c r="T745" s="173">
        <v>2365260.3200000003</v>
      </c>
      <c r="U745" s="173">
        <f t="shared" si="150"/>
        <v>619.51370568081518</v>
      </c>
      <c r="V745" s="173">
        <v>819.67286010623036</v>
      </c>
      <c r="W745" s="188">
        <v>819.67286010623036</v>
      </c>
      <c r="X745" s="188">
        <f t="shared" si="151"/>
        <v>819.67286010623036</v>
      </c>
      <c r="Y745" s="188">
        <f t="shared" si="152"/>
        <v>200.15915442541518</v>
      </c>
      <c r="Z745" s="189">
        <v>0</v>
      </c>
      <c r="AA745" s="189">
        <v>0</v>
      </c>
      <c r="AB745" s="189">
        <v>0</v>
      </c>
      <c r="AC745" s="189">
        <v>0</v>
      </c>
      <c r="AD745" s="189">
        <v>0</v>
      </c>
      <c r="AE745" s="189">
        <v>0</v>
      </c>
      <c r="AF745" s="189">
        <v>3</v>
      </c>
      <c r="AG745" s="190">
        <f t="shared" si="155"/>
        <v>819.67286010623036</v>
      </c>
      <c r="AH745" s="189">
        <v>0</v>
      </c>
      <c r="AI745" s="189">
        <v>0</v>
      </c>
      <c r="AJ745" s="189">
        <v>0</v>
      </c>
      <c r="AK745" s="189">
        <v>0</v>
      </c>
      <c r="AL745" s="189">
        <v>0</v>
      </c>
      <c r="AM745" s="190">
        <v>0</v>
      </c>
      <c r="AN745" s="189">
        <v>0</v>
      </c>
      <c r="AO745" s="189">
        <v>0</v>
      </c>
      <c r="AP745" s="190">
        <v>0</v>
      </c>
      <c r="AQ745" s="189">
        <v>0</v>
      </c>
      <c r="AR745" s="182">
        <v>0</v>
      </c>
      <c r="AS745" s="182">
        <v>0</v>
      </c>
    </row>
    <row r="746" spans="1:45" s="182" customFormat="1" ht="36" customHeight="1" x14ac:dyDescent="0.25">
      <c r="A746" s="182">
        <v>1</v>
      </c>
      <c r="B746" s="221">
        <f>SUBTOTAL(103,$A$552:A746)</f>
        <v>192</v>
      </c>
      <c r="C746" s="183" t="s">
        <v>2555</v>
      </c>
      <c r="D746" s="184">
        <v>1990</v>
      </c>
      <c r="E746" s="184"/>
      <c r="F746" s="185" t="s">
        <v>311</v>
      </c>
      <c r="G746" s="184" t="s">
        <v>350</v>
      </c>
      <c r="H746" s="184" t="s">
        <v>344</v>
      </c>
      <c r="I746" s="197">
        <v>12418.1</v>
      </c>
      <c r="J746" s="197">
        <v>12414.2</v>
      </c>
      <c r="K746" s="197">
        <v>9746.7999999999993</v>
      </c>
      <c r="L746" s="186" t="s">
        <v>2602</v>
      </c>
      <c r="M746" s="184" t="s">
        <v>259</v>
      </c>
      <c r="N746" s="184" t="s">
        <v>263</v>
      </c>
      <c r="O746" s="187" t="s">
        <v>2354</v>
      </c>
      <c r="P746" s="173">
        <v>8909170.0899999999</v>
      </c>
      <c r="Q746" s="173">
        <v>0</v>
      </c>
      <c r="R746" s="173">
        <v>5265200</v>
      </c>
      <c r="S746" s="173">
        <v>0</v>
      </c>
      <c r="T746" s="173">
        <v>3643970.09</v>
      </c>
      <c r="U746" s="173">
        <f t="shared" si="150"/>
        <v>717.43423631634471</v>
      </c>
      <c r="V746" s="173">
        <v>989.6038846522415</v>
      </c>
      <c r="W746" s="188">
        <v>989.6038846522415</v>
      </c>
      <c r="X746" s="188">
        <f t="shared" si="151"/>
        <v>989.6038846522415</v>
      </c>
      <c r="Y746" s="188">
        <f t="shared" si="152"/>
        <v>272.1696483358968</v>
      </c>
      <c r="Z746" s="189">
        <v>0</v>
      </c>
      <c r="AA746" s="189">
        <v>0</v>
      </c>
      <c r="AB746" s="189">
        <v>0</v>
      </c>
      <c r="AC746" s="189">
        <v>0</v>
      </c>
      <c r="AD746" s="189">
        <v>0</v>
      </c>
      <c r="AE746" s="189">
        <v>0</v>
      </c>
      <c r="AF746" s="189">
        <v>5</v>
      </c>
      <c r="AG746" s="190">
        <f t="shared" si="155"/>
        <v>989.6038846522415</v>
      </c>
      <c r="AH746" s="189">
        <v>0</v>
      </c>
      <c r="AI746" s="189">
        <v>0</v>
      </c>
      <c r="AJ746" s="189">
        <v>0</v>
      </c>
      <c r="AK746" s="189">
        <v>0</v>
      </c>
      <c r="AL746" s="189">
        <v>0</v>
      </c>
      <c r="AM746" s="190">
        <v>0</v>
      </c>
      <c r="AN746" s="189">
        <v>0</v>
      </c>
      <c r="AO746" s="189">
        <v>0</v>
      </c>
      <c r="AP746" s="190">
        <v>0</v>
      </c>
      <c r="AQ746" s="189">
        <v>0</v>
      </c>
      <c r="AR746" s="182">
        <v>0</v>
      </c>
      <c r="AS746" s="182">
        <v>0</v>
      </c>
    </row>
    <row r="747" spans="1:45" s="182" customFormat="1" ht="36" customHeight="1" x14ac:dyDescent="0.25">
      <c r="A747" s="182">
        <v>1</v>
      </c>
      <c r="B747" s="221">
        <f>SUBTOTAL(103,$A$552:A747)</f>
        <v>193</v>
      </c>
      <c r="C747" s="183" t="s">
        <v>2556</v>
      </c>
      <c r="D747" s="184">
        <v>1993</v>
      </c>
      <c r="E747" s="184"/>
      <c r="F747" s="185" t="s">
        <v>311</v>
      </c>
      <c r="G747" s="184" t="s">
        <v>350</v>
      </c>
      <c r="H747" s="184" t="s">
        <v>301</v>
      </c>
      <c r="I747" s="197">
        <v>10031.700000000001</v>
      </c>
      <c r="J747" s="197">
        <v>8599.4</v>
      </c>
      <c r="K747" s="197">
        <v>5931.8</v>
      </c>
      <c r="L747" s="186" t="s">
        <v>2603</v>
      </c>
      <c r="M747" s="184" t="s">
        <v>259</v>
      </c>
      <c r="N747" s="184" t="s">
        <v>263</v>
      </c>
      <c r="O747" s="187" t="s">
        <v>2354</v>
      </c>
      <c r="P747" s="173">
        <v>7143104.0700000003</v>
      </c>
      <c r="Q747" s="173">
        <v>0</v>
      </c>
      <c r="R747" s="173">
        <v>4212160</v>
      </c>
      <c r="S747" s="173">
        <v>0</v>
      </c>
      <c r="T747" s="173">
        <v>2930944.0700000003</v>
      </c>
      <c r="U747" s="173">
        <f t="shared" si="150"/>
        <v>712.05319836119497</v>
      </c>
      <c r="V747" s="173">
        <v>980.01335765622969</v>
      </c>
      <c r="W747" s="188">
        <v>980.01335765622969</v>
      </c>
      <c r="X747" s="188">
        <f t="shared" si="151"/>
        <v>980.01335765622969</v>
      </c>
      <c r="Y747" s="188">
        <f t="shared" si="152"/>
        <v>267.96015929503471</v>
      </c>
      <c r="Z747" s="189">
        <v>0</v>
      </c>
      <c r="AA747" s="189">
        <v>0</v>
      </c>
      <c r="AB747" s="189">
        <v>0</v>
      </c>
      <c r="AC747" s="189">
        <v>0</v>
      </c>
      <c r="AD747" s="189">
        <v>0</v>
      </c>
      <c r="AE747" s="189">
        <v>0</v>
      </c>
      <c r="AF747" s="189">
        <v>4</v>
      </c>
      <c r="AG747" s="190">
        <f t="shared" si="155"/>
        <v>980.01335765622969</v>
      </c>
      <c r="AH747" s="189">
        <v>0</v>
      </c>
      <c r="AI747" s="189">
        <v>0</v>
      </c>
      <c r="AJ747" s="189">
        <v>0</v>
      </c>
      <c r="AK747" s="189">
        <v>0</v>
      </c>
      <c r="AL747" s="189">
        <v>0</v>
      </c>
      <c r="AM747" s="190">
        <v>0</v>
      </c>
      <c r="AN747" s="189">
        <v>0</v>
      </c>
      <c r="AO747" s="189">
        <v>0</v>
      </c>
      <c r="AP747" s="190">
        <v>0</v>
      </c>
      <c r="AQ747" s="189">
        <v>0</v>
      </c>
      <c r="AR747" s="182">
        <v>0</v>
      </c>
      <c r="AS747" s="182">
        <v>0</v>
      </c>
    </row>
    <row r="748" spans="1:45" s="182" customFormat="1" ht="36" customHeight="1" x14ac:dyDescent="0.25">
      <c r="A748" s="182">
        <v>1</v>
      </c>
      <c r="B748" s="221">
        <f>SUBTOTAL(103,$A$552:A748)</f>
        <v>194</v>
      </c>
      <c r="C748" s="183" t="s">
        <v>2557</v>
      </c>
      <c r="D748" s="184">
        <v>1993</v>
      </c>
      <c r="E748" s="184"/>
      <c r="F748" s="185" t="s">
        <v>311</v>
      </c>
      <c r="G748" s="184" t="s">
        <v>350</v>
      </c>
      <c r="H748" s="184" t="s">
        <v>305</v>
      </c>
      <c r="I748" s="197">
        <v>8599.4</v>
      </c>
      <c r="J748" s="197">
        <v>8599.4</v>
      </c>
      <c r="K748" s="197">
        <v>5931.8</v>
      </c>
      <c r="L748" s="186" t="s">
        <v>2604</v>
      </c>
      <c r="M748" s="184" t="s">
        <v>259</v>
      </c>
      <c r="N748" s="184" t="s">
        <v>263</v>
      </c>
      <c r="O748" s="187" t="s">
        <v>2605</v>
      </c>
      <c r="P748" s="173">
        <v>5513685.3200000003</v>
      </c>
      <c r="Q748" s="173">
        <v>0</v>
      </c>
      <c r="R748" s="173">
        <v>3207600</v>
      </c>
      <c r="S748" s="173">
        <v>0</v>
      </c>
      <c r="T748" s="173">
        <v>2306085.3200000003</v>
      </c>
      <c r="U748" s="173">
        <f t="shared" si="150"/>
        <v>641.17093285578073</v>
      </c>
      <c r="V748" s="173">
        <v>857.43191385445505</v>
      </c>
      <c r="W748" s="188">
        <v>857.43191385445505</v>
      </c>
      <c r="X748" s="188">
        <f t="shared" si="151"/>
        <v>857.43191385445505</v>
      </c>
      <c r="Y748" s="188">
        <f t="shared" si="152"/>
        <v>216.26098099867431</v>
      </c>
      <c r="Z748" s="189">
        <v>0</v>
      </c>
      <c r="AA748" s="189">
        <v>0</v>
      </c>
      <c r="AB748" s="189">
        <v>0</v>
      </c>
      <c r="AC748" s="189">
        <v>0</v>
      </c>
      <c r="AD748" s="189">
        <v>0</v>
      </c>
      <c r="AE748" s="189">
        <v>0</v>
      </c>
      <c r="AF748" s="189">
        <v>3</v>
      </c>
      <c r="AG748" s="190">
        <f t="shared" si="155"/>
        <v>857.43191385445505</v>
      </c>
      <c r="AH748" s="189">
        <v>0</v>
      </c>
      <c r="AI748" s="189">
        <v>0</v>
      </c>
      <c r="AJ748" s="189">
        <v>0</v>
      </c>
      <c r="AK748" s="189">
        <v>0</v>
      </c>
      <c r="AL748" s="189">
        <v>0</v>
      </c>
      <c r="AM748" s="190">
        <v>0</v>
      </c>
      <c r="AN748" s="189">
        <v>0</v>
      </c>
      <c r="AO748" s="189">
        <v>0</v>
      </c>
      <c r="AP748" s="190">
        <v>0</v>
      </c>
      <c r="AQ748" s="189">
        <v>0</v>
      </c>
      <c r="AR748" s="182">
        <v>0</v>
      </c>
      <c r="AS748" s="182">
        <v>0</v>
      </c>
    </row>
    <row r="749" spans="1:45" s="182" customFormat="1" ht="36" customHeight="1" x14ac:dyDescent="0.25">
      <c r="A749" s="182">
        <v>1</v>
      </c>
      <c r="B749" s="221">
        <f>SUBTOTAL(103,$A$552:A749)</f>
        <v>195</v>
      </c>
      <c r="C749" s="183" t="s">
        <v>2558</v>
      </c>
      <c r="D749" s="184">
        <v>1983</v>
      </c>
      <c r="E749" s="184"/>
      <c r="F749" s="185" t="s">
        <v>2584</v>
      </c>
      <c r="G749" s="184" t="s">
        <v>350</v>
      </c>
      <c r="H749" s="184">
        <v>1</v>
      </c>
      <c r="I749" s="197">
        <v>4378.03</v>
      </c>
      <c r="J749" s="197">
        <v>4378.03</v>
      </c>
      <c r="K749" s="197">
        <v>3117.3</v>
      </c>
      <c r="L749" s="186" t="s">
        <v>2606</v>
      </c>
      <c r="M749" s="184" t="s">
        <v>259</v>
      </c>
      <c r="N749" s="184" t="s">
        <v>263</v>
      </c>
      <c r="O749" s="187" t="s">
        <v>2590</v>
      </c>
      <c r="P749" s="173">
        <v>1897149.8399999999</v>
      </c>
      <c r="Q749" s="173">
        <v>0</v>
      </c>
      <c r="R749" s="173">
        <v>1069200</v>
      </c>
      <c r="S749" s="173">
        <v>0</v>
      </c>
      <c r="T749" s="173">
        <v>827949.83999999985</v>
      </c>
      <c r="U749" s="173">
        <f t="shared" si="150"/>
        <v>433.33413430241455</v>
      </c>
      <c r="V749" s="173">
        <v>561.39405166250572</v>
      </c>
      <c r="W749" s="188">
        <v>561.39405166250572</v>
      </c>
      <c r="X749" s="188">
        <f t="shared" si="151"/>
        <v>561.39405166250572</v>
      </c>
      <c r="Y749" s="188">
        <f t="shared" si="152"/>
        <v>128.05991736009116</v>
      </c>
      <c r="Z749" s="189">
        <v>0</v>
      </c>
      <c r="AA749" s="189">
        <v>0</v>
      </c>
      <c r="AB749" s="189">
        <v>0</v>
      </c>
      <c r="AC749" s="189">
        <v>0</v>
      </c>
      <c r="AD749" s="189">
        <v>0</v>
      </c>
      <c r="AE749" s="189">
        <v>0</v>
      </c>
      <c r="AF749" s="189">
        <v>1</v>
      </c>
      <c r="AG749" s="190">
        <f t="shared" si="155"/>
        <v>561.39405166250572</v>
      </c>
      <c r="AH749" s="189">
        <v>0</v>
      </c>
      <c r="AI749" s="189">
        <v>0</v>
      </c>
      <c r="AJ749" s="189">
        <v>0</v>
      </c>
      <c r="AK749" s="189">
        <v>0</v>
      </c>
      <c r="AL749" s="189">
        <v>0</v>
      </c>
      <c r="AM749" s="190">
        <v>0</v>
      </c>
      <c r="AN749" s="189">
        <v>0</v>
      </c>
      <c r="AO749" s="189">
        <v>0</v>
      </c>
      <c r="AP749" s="190">
        <v>0</v>
      </c>
      <c r="AQ749" s="189">
        <v>0</v>
      </c>
      <c r="AR749" s="182">
        <v>0</v>
      </c>
      <c r="AS749" s="182">
        <v>0</v>
      </c>
    </row>
    <row r="750" spans="1:45" s="182" customFormat="1" ht="36" customHeight="1" x14ac:dyDescent="0.25">
      <c r="A750" s="182">
        <v>1</v>
      </c>
      <c r="B750" s="221">
        <f>SUBTOTAL(103,$A$552:A750)</f>
        <v>196</v>
      </c>
      <c r="C750" s="183" t="s">
        <v>2559</v>
      </c>
      <c r="D750" s="184">
        <v>1993</v>
      </c>
      <c r="E750" s="184"/>
      <c r="F750" s="185" t="s">
        <v>311</v>
      </c>
      <c r="G750" s="184" t="s">
        <v>350</v>
      </c>
      <c r="H750" s="184" t="s">
        <v>296</v>
      </c>
      <c r="I750" s="197">
        <v>4345.8</v>
      </c>
      <c r="J750" s="197">
        <v>4345.8</v>
      </c>
      <c r="K750" s="197">
        <v>3869.1</v>
      </c>
      <c r="L750" s="186" t="s">
        <v>2607</v>
      </c>
      <c r="M750" s="184" t="s">
        <v>259</v>
      </c>
      <c r="N750" s="184" t="s">
        <v>263</v>
      </c>
      <c r="O750" s="187" t="s">
        <v>2596</v>
      </c>
      <c r="P750" s="173">
        <v>3605355.24</v>
      </c>
      <c r="Q750" s="173">
        <v>0</v>
      </c>
      <c r="R750" s="173">
        <v>2106080</v>
      </c>
      <c r="S750" s="173">
        <v>0</v>
      </c>
      <c r="T750" s="173">
        <v>1499275.2400000002</v>
      </c>
      <c r="U750" s="173">
        <f t="shared" si="150"/>
        <v>829.61830733121633</v>
      </c>
      <c r="V750" s="173">
        <v>1131.1150996364306</v>
      </c>
      <c r="W750" s="188">
        <v>1131.1150996364306</v>
      </c>
      <c r="X750" s="188">
        <f t="shared" si="151"/>
        <v>1131.1150996364306</v>
      </c>
      <c r="Y750" s="188">
        <f t="shared" si="152"/>
        <v>301.49679230521429</v>
      </c>
      <c r="Z750" s="189">
        <v>0</v>
      </c>
      <c r="AA750" s="189">
        <v>0</v>
      </c>
      <c r="AB750" s="189">
        <v>0</v>
      </c>
      <c r="AC750" s="189">
        <v>0</v>
      </c>
      <c r="AD750" s="189">
        <v>0</v>
      </c>
      <c r="AE750" s="189">
        <v>0</v>
      </c>
      <c r="AF750" s="189">
        <v>2</v>
      </c>
      <c r="AG750" s="190">
        <f t="shared" si="155"/>
        <v>1131.1150996364306</v>
      </c>
      <c r="AH750" s="189">
        <v>0</v>
      </c>
      <c r="AI750" s="189">
        <v>0</v>
      </c>
      <c r="AJ750" s="189">
        <v>0</v>
      </c>
      <c r="AK750" s="189">
        <v>0</v>
      </c>
      <c r="AL750" s="189">
        <v>0</v>
      </c>
      <c r="AM750" s="190">
        <v>0</v>
      </c>
      <c r="AN750" s="189">
        <v>0</v>
      </c>
      <c r="AO750" s="189">
        <v>0</v>
      </c>
      <c r="AP750" s="190">
        <v>0</v>
      </c>
      <c r="AQ750" s="189">
        <v>0</v>
      </c>
      <c r="AR750" s="182">
        <v>0</v>
      </c>
      <c r="AS750" s="182">
        <v>0</v>
      </c>
    </row>
    <row r="751" spans="1:45" s="229" customFormat="1" ht="36" customHeight="1" x14ac:dyDescent="0.25">
      <c r="A751" s="229">
        <v>1</v>
      </c>
      <c r="B751" s="221">
        <f>SUBTOTAL(103,$A$552:A751)</f>
        <v>197</v>
      </c>
      <c r="C751" s="230" t="s">
        <v>2352</v>
      </c>
      <c r="D751" s="231">
        <v>1988</v>
      </c>
      <c r="E751" s="231"/>
      <c r="F751" s="185" t="s">
        <v>311</v>
      </c>
      <c r="G751" s="231">
        <v>9</v>
      </c>
      <c r="H751" s="231">
        <v>2</v>
      </c>
      <c r="I751" s="232">
        <v>4409.1000000000004</v>
      </c>
      <c r="J751" s="232">
        <v>3904.2</v>
      </c>
      <c r="K751" s="232">
        <v>3904.2</v>
      </c>
      <c r="L751" s="233">
        <v>164</v>
      </c>
      <c r="M751" s="231" t="s">
        <v>259</v>
      </c>
      <c r="N751" s="231" t="s">
        <v>263</v>
      </c>
      <c r="O751" s="234" t="s">
        <v>1837</v>
      </c>
      <c r="P751" s="235">
        <v>79337.539999999994</v>
      </c>
      <c r="Q751" s="173">
        <v>0</v>
      </c>
      <c r="R751" s="235">
        <v>0</v>
      </c>
      <c r="S751" s="235">
        <v>0</v>
      </c>
      <c r="T751" s="235">
        <v>79337.539999999994</v>
      </c>
      <c r="U751" s="173">
        <f t="shared" si="150"/>
        <v>17.994044135991469</v>
      </c>
      <c r="V751" s="228">
        <v>17.994044135991469</v>
      </c>
      <c r="W751" s="188">
        <v>17.994044135991469</v>
      </c>
      <c r="X751" s="188">
        <f t="shared" si="151"/>
        <v>0</v>
      </c>
      <c r="Y751" s="188">
        <f t="shared" si="152"/>
        <v>0</v>
      </c>
      <c r="Z751" s="189">
        <v>0</v>
      </c>
      <c r="AA751" s="189">
        <v>0</v>
      </c>
      <c r="AB751" s="236">
        <v>0</v>
      </c>
      <c r="AC751" s="236">
        <v>0</v>
      </c>
      <c r="AD751" s="236">
        <v>0</v>
      </c>
      <c r="AE751" s="236">
        <v>0</v>
      </c>
      <c r="AF751" s="236">
        <v>0</v>
      </c>
      <c r="AG751" s="190">
        <v>0</v>
      </c>
      <c r="AH751" s="236">
        <v>0</v>
      </c>
      <c r="AI751" s="236">
        <v>0</v>
      </c>
      <c r="AJ751" s="236">
        <v>0</v>
      </c>
      <c r="AK751" s="236">
        <v>0</v>
      </c>
      <c r="AL751" s="236">
        <v>0</v>
      </c>
      <c r="AM751" s="237">
        <v>0</v>
      </c>
      <c r="AN751" s="236">
        <v>0</v>
      </c>
      <c r="AO751" s="236">
        <v>0</v>
      </c>
      <c r="AP751" s="237">
        <v>0</v>
      </c>
      <c r="AQ751" s="236">
        <v>0</v>
      </c>
      <c r="AR751" s="229">
        <v>0</v>
      </c>
      <c r="AS751" s="229">
        <v>0</v>
      </c>
    </row>
    <row r="752" spans="1:45" s="229" customFormat="1" ht="36" customHeight="1" x14ac:dyDescent="0.25">
      <c r="A752" s="229">
        <v>1</v>
      </c>
      <c r="B752" s="221">
        <f>SUBTOTAL(103,$A$552:A752)</f>
        <v>198</v>
      </c>
      <c r="C752" s="230" t="s">
        <v>2353</v>
      </c>
      <c r="D752" s="231">
        <v>1989</v>
      </c>
      <c r="E752" s="231"/>
      <c r="F752" s="185" t="s">
        <v>261</v>
      </c>
      <c r="G752" s="231">
        <v>9</v>
      </c>
      <c r="H752" s="231">
        <v>2</v>
      </c>
      <c r="I752" s="232">
        <v>5092.8</v>
      </c>
      <c r="J752" s="232">
        <v>3984.1</v>
      </c>
      <c r="K752" s="232">
        <v>3984.1</v>
      </c>
      <c r="L752" s="233">
        <v>155</v>
      </c>
      <c r="M752" s="231" t="s">
        <v>259</v>
      </c>
      <c r="N752" s="231" t="s">
        <v>263</v>
      </c>
      <c r="O752" s="234" t="s">
        <v>2354</v>
      </c>
      <c r="P752" s="235">
        <v>80050.720000000001</v>
      </c>
      <c r="Q752" s="173">
        <v>0</v>
      </c>
      <c r="R752" s="235">
        <v>0</v>
      </c>
      <c r="S752" s="235">
        <v>0</v>
      </c>
      <c r="T752" s="235">
        <v>80050.720000000001</v>
      </c>
      <c r="U752" s="173">
        <f t="shared" si="150"/>
        <v>15.718410304743951</v>
      </c>
      <c r="V752" s="228">
        <v>15.718410304743951</v>
      </c>
      <c r="W752" s="188">
        <v>15.718410304743951</v>
      </c>
      <c r="X752" s="188">
        <f t="shared" si="151"/>
        <v>0</v>
      </c>
      <c r="Y752" s="188">
        <f t="shared" si="152"/>
        <v>0</v>
      </c>
      <c r="Z752" s="189">
        <v>0</v>
      </c>
      <c r="AA752" s="189">
        <v>0</v>
      </c>
      <c r="AB752" s="236">
        <v>0</v>
      </c>
      <c r="AC752" s="236">
        <v>0</v>
      </c>
      <c r="AD752" s="236">
        <v>0</v>
      </c>
      <c r="AE752" s="236">
        <v>0</v>
      </c>
      <c r="AF752" s="236">
        <v>0</v>
      </c>
      <c r="AG752" s="190">
        <v>0</v>
      </c>
      <c r="AH752" s="236">
        <v>0</v>
      </c>
      <c r="AI752" s="236">
        <v>0</v>
      </c>
      <c r="AJ752" s="236">
        <v>0</v>
      </c>
      <c r="AK752" s="236">
        <v>0</v>
      </c>
      <c r="AL752" s="236">
        <v>0</v>
      </c>
      <c r="AM752" s="237">
        <v>0</v>
      </c>
      <c r="AN752" s="236">
        <v>0</v>
      </c>
      <c r="AO752" s="236">
        <v>0</v>
      </c>
      <c r="AP752" s="237">
        <v>0</v>
      </c>
      <c r="AQ752" s="236">
        <v>0</v>
      </c>
      <c r="AR752" s="229">
        <v>0</v>
      </c>
      <c r="AS752" s="229">
        <v>0</v>
      </c>
    </row>
    <row r="753" spans="1:45" s="182" customFormat="1" ht="36" customHeight="1" x14ac:dyDescent="0.25">
      <c r="A753" s="182">
        <v>1</v>
      </c>
      <c r="B753" s="221">
        <f>SUBTOTAL(103,$A$552:A753)</f>
        <v>199</v>
      </c>
      <c r="C753" s="183" t="s">
        <v>2047</v>
      </c>
      <c r="D753" s="184">
        <v>1979</v>
      </c>
      <c r="E753" s="184" t="s">
        <v>1479</v>
      </c>
      <c r="F753" s="185" t="s">
        <v>311</v>
      </c>
      <c r="G753" s="184" t="s">
        <v>350</v>
      </c>
      <c r="H753" s="184">
        <v>4</v>
      </c>
      <c r="I753" s="197">
        <v>8810.4</v>
      </c>
      <c r="J753" s="197">
        <v>8733.6</v>
      </c>
      <c r="K753" s="197">
        <v>7873.9</v>
      </c>
      <c r="L753" s="186" t="s">
        <v>2608</v>
      </c>
      <c r="M753" s="184" t="s">
        <v>259</v>
      </c>
      <c r="N753" s="184" t="s">
        <v>334</v>
      </c>
      <c r="O753" s="187" t="s">
        <v>2609</v>
      </c>
      <c r="P753" s="173">
        <v>7420651.3099999996</v>
      </c>
      <c r="Q753" s="173">
        <v>0</v>
      </c>
      <c r="R753" s="173">
        <v>4276800</v>
      </c>
      <c r="S753" s="173">
        <v>0</v>
      </c>
      <c r="T753" s="173">
        <v>3143851.3099999996</v>
      </c>
      <c r="U753" s="173">
        <f t="shared" si="150"/>
        <v>842.26043198946695</v>
      </c>
      <c r="V753" s="173">
        <v>1115.8630709161901</v>
      </c>
      <c r="W753" s="188">
        <v>1115.8630709161901</v>
      </c>
      <c r="X753" s="188">
        <f t="shared" si="151"/>
        <v>1115.8630709161901</v>
      </c>
      <c r="Y753" s="188">
        <f t="shared" si="152"/>
        <v>273.6026389267231</v>
      </c>
      <c r="Z753" s="189">
        <v>0</v>
      </c>
      <c r="AA753" s="189">
        <v>0</v>
      </c>
      <c r="AB753" s="189">
        <v>0</v>
      </c>
      <c r="AC753" s="189">
        <v>0</v>
      </c>
      <c r="AD753" s="189">
        <v>0</v>
      </c>
      <c r="AE753" s="189">
        <v>0</v>
      </c>
      <c r="AF753" s="189">
        <v>4</v>
      </c>
      <c r="AG753" s="190">
        <f t="shared" ref="AG753:AG759" si="156">2457800*AF753/I753</f>
        <v>1115.8630709161901</v>
      </c>
      <c r="AH753" s="189">
        <v>0</v>
      </c>
      <c r="AI753" s="189">
        <v>0</v>
      </c>
      <c r="AJ753" s="189">
        <v>0</v>
      </c>
      <c r="AK753" s="189">
        <v>0</v>
      </c>
      <c r="AL753" s="189">
        <v>0</v>
      </c>
      <c r="AM753" s="190">
        <v>0</v>
      </c>
      <c r="AN753" s="189">
        <v>0</v>
      </c>
      <c r="AO753" s="189">
        <v>0</v>
      </c>
      <c r="AP753" s="190">
        <v>0</v>
      </c>
      <c r="AQ753" s="189">
        <v>0</v>
      </c>
      <c r="AR753" s="182">
        <v>0</v>
      </c>
      <c r="AS753" s="182">
        <v>0</v>
      </c>
    </row>
    <row r="754" spans="1:45" s="182" customFormat="1" ht="36" customHeight="1" x14ac:dyDescent="0.25">
      <c r="A754" s="182">
        <v>1</v>
      </c>
      <c r="B754" s="221">
        <f>SUBTOTAL(103,$A$552:A754)</f>
        <v>200</v>
      </c>
      <c r="C754" s="183" t="s">
        <v>2460</v>
      </c>
      <c r="D754" s="184">
        <v>1981</v>
      </c>
      <c r="E754" s="184"/>
      <c r="F754" s="185" t="s">
        <v>311</v>
      </c>
      <c r="G754" s="184" t="s">
        <v>350</v>
      </c>
      <c r="H754" s="184" t="s">
        <v>301</v>
      </c>
      <c r="I754" s="197">
        <v>8841</v>
      </c>
      <c r="J754" s="197">
        <v>8841</v>
      </c>
      <c r="K754" s="197">
        <v>7877.4</v>
      </c>
      <c r="L754" s="186" t="s">
        <v>2610</v>
      </c>
      <c r="M754" s="184" t="s">
        <v>259</v>
      </c>
      <c r="N754" s="184" t="s">
        <v>334</v>
      </c>
      <c r="O754" s="187" t="s">
        <v>2611</v>
      </c>
      <c r="P754" s="173">
        <v>7420668.29</v>
      </c>
      <c r="Q754" s="173">
        <v>0</v>
      </c>
      <c r="R754" s="173">
        <v>4276800</v>
      </c>
      <c r="S754" s="173">
        <v>0</v>
      </c>
      <c r="T754" s="173">
        <v>3143868.29</v>
      </c>
      <c r="U754" s="173">
        <f t="shared" si="150"/>
        <v>839.34716547901826</v>
      </c>
      <c r="V754" s="173">
        <v>1112.0009048750142</v>
      </c>
      <c r="W754" s="188">
        <v>1112.0009048750142</v>
      </c>
      <c r="X754" s="188">
        <f t="shared" si="151"/>
        <v>1112.0009048750142</v>
      </c>
      <c r="Y754" s="188">
        <f t="shared" si="152"/>
        <v>272.6537393959959</v>
      </c>
      <c r="Z754" s="189">
        <v>0</v>
      </c>
      <c r="AA754" s="189">
        <v>0</v>
      </c>
      <c r="AB754" s="189">
        <v>0</v>
      </c>
      <c r="AC754" s="189">
        <v>0</v>
      </c>
      <c r="AD754" s="189">
        <v>0</v>
      </c>
      <c r="AE754" s="189">
        <v>0</v>
      </c>
      <c r="AF754" s="189">
        <v>4</v>
      </c>
      <c r="AG754" s="190">
        <f t="shared" si="156"/>
        <v>1112.0009048750142</v>
      </c>
      <c r="AH754" s="189">
        <v>0</v>
      </c>
      <c r="AI754" s="189">
        <v>0</v>
      </c>
      <c r="AJ754" s="189">
        <v>0</v>
      </c>
      <c r="AK754" s="189">
        <v>0</v>
      </c>
      <c r="AL754" s="189">
        <v>0</v>
      </c>
      <c r="AM754" s="190">
        <v>0</v>
      </c>
      <c r="AN754" s="189">
        <v>0</v>
      </c>
      <c r="AO754" s="189">
        <v>0</v>
      </c>
      <c r="AP754" s="190">
        <v>0</v>
      </c>
      <c r="AQ754" s="189">
        <v>0</v>
      </c>
      <c r="AR754" s="182">
        <v>0</v>
      </c>
      <c r="AS754" s="182">
        <v>0</v>
      </c>
    </row>
    <row r="755" spans="1:45" s="182" customFormat="1" ht="36" customHeight="1" x14ac:dyDescent="0.25">
      <c r="A755" s="182">
        <v>1</v>
      </c>
      <c r="B755" s="221">
        <f>SUBTOTAL(103,$A$552:A755)</f>
        <v>201</v>
      </c>
      <c r="C755" s="183" t="s">
        <v>1757</v>
      </c>
      <c r="D755" s="184">
        <v>1989</v>
      </c>
      <c r="E755" s="184"/>
      <c r="F755" s="185" t="s">
        <v>311</v>
      </c>
      <c r="G755" s="184" t="s">
        <v>350</v>
      </c>
      <c r="H755" s="184">
        <v>6</v>
      </c>
      <c r="I755" s="197">
        <v>13187.7</v>
      </c>
      <c r="J755" s="197">
        <v>13187.7</v>
      </c>
      <c r="K755" s="197">
        <v>10718.6</v>
      </c>
      <c r="L755" s="186" t="s">
        <v>2612</v>
      </c>
      <c r="M755" s="184" t="s">
        <v>259</v>
      </c>
      <c r="N755" s="184" t="s">
        <v>291</v>
      </c>
      <c r="O755" s="187" t="s">
        <v>2613</v>
      </c>
      <c r="P755" s="173">
        <v>10739070.040000001</v>
      </c>
      <c r="Q755" s="173">
        <v>0</v>
      </c>
      <c r="R755" s="173">
        <v>6318240</v>
      </c>
      <c r="S755" s="173">
        <v>0</v>
      </c>
      <c r="T755" s="173">
        <v>4420830.040000001</v>
      </c>
      <c r="U755" s="173">
        <f t="shared" si="150"/>
        <v>814.32471469627001</v>
      </c>
      <c r="V755" s="173">
        <v>1118.2237994494869</v>
      </c>
      <c r="W755" s="188">
        <v>1118.2237994494869</v>
      </c>
      <c r="X755" s="188">
        <f t="shared" si="151"/>
        <v>1118.2237994494869</v>
      </c>
      <c r="Y755" s="188">
        <f t="shared" si="152"/>
        <v>303.89908475321693</v>
      </c>
      <c r="Z755" s="189">
        <v>0</v>
      </c>
      <c r="AA755" s="189">
        <v>0</v>
      </c>
      <c r="AB755" s="189">
        <v>0</v>
      </c>
      <c r="AC755" s="189">
        <v>0</v>
      </c>
      <c r="AD755" s="189">
        <v>0</v>
      </c>
      <c r="AE755" s="189">
        <v>0</v>
      </c>
      <c r="AF755" s="189">
        <v>6</v>
      </c>
      <c r="AG755" s="190">
        <f t="shared" si="156"/>
        <v>1118.2237994494869</v>
      </c>
      <c r="AH755" s="189">
        <v>0</v>
      </c>
      <c r="AI755" s="189">
        <v>0</v>
      </c>
      <c r="AJ755" s="189">
        <v>0</v>
      </c>
      <c r="AK755" s="189">
        <v>0</v>
      </c>
      <c r="AL755" s="189">
        <v>0</v>
      </c>
      <c r="AM755" s="190">
        <v>0</v>
      </c>
      <c r="AN755" s="189">
        <v>0</v>
      </c>
      <c r="AO755" s="189">
        <v>0</v>
      </c>
      <c r="AP755" s="190">
        <v>0</v>
      </c>
      <c r="AQ755" s="189">
        <v>0</v>
      </c>
      <c r="AR755" s="182">
        <v>0</v>
      </c>
      <c r="AS755" s="182">
        <v>0</v>
      </c>
    </row>
    <row r="756" spans="1:45" s="182" customFormat="1" ht="36" customHeight="1" x14ac:dyDescent="0.25">
      <c r="A756" s="182">
        <v>1</v>
      </c>
      <c r="B756" s="221">
        <f>SUBTOTAL(103,$A$552:A756)</f>
        <v>202</v>
      </c>
      <c r="C756" s="183" t="s">
        <v>2560</v>
      </c>
      <c r="D756" s="184">
        <v>1995</v>
      </c>
      <c r="E756" s="184"/>
      <c r="F756" s="185" t="s">
        <v>311</v>
      </c>
      <c r="G756" s="184" t="s">
        <v>350</v>
      </c>
      <c r="H756" s="184">
        <v>2</v>
      </c>
      <c r="I756" s="197">
        <v>5399.54</v>
      </c>
      <c r="J756" s="197">
        <v>5399.54</v>
      </c>
      <c r="K756" s="197">
        <v>3926.7</v>
      </c>
      <c r="L756" s="186" t="s">
        <v>2614</v>
      </c>
      <c r="M756" s="184" t="s">
        <v>259</v>
      </c>
      <c r="N756" s="184" t="s">
        <v>263</v>
      </c>
      <c r="O756" s="187" t="s">
        <v>2590</v>
      </c>
      <c r="P756" s="173">
        <v>3606108.8899999997</v>
      </c>
      <c r="Q756" s="173">
        <v>0</v>
      </c>
      <c r="R756" s="173">
        <v>2106080</v>
      </c>
      <c r="S756" s="173">
        <v>0</v>
      </c>
      <c r="T756" s="173">
        <v>1500028.8899999997</v>
      </c>
      <c r="U756" s="173">
        <f t="shared" si="150"/>
        <v>667.85483393029767</v>
      </c>
      <c r="V756" s="173">
        <v>910.37384666101184</v>
      </c>
      <c r="W756" s="188">
        <v>910.37384666101184</v>
      </c>
      <c r="X756" s="188">
        <f t="shared" si="151"/>
        <v>910.37384666101184</v>
      </c>
      <c r="Y756" s="188">
        <f t="shared" si="152"/>
        <v>242.51901273071417</v>
      </c>
      <c r="Z756" s="189">
        <v>0</v>
      </c>
      <c r="AA756" s="189">
        <v>0</v>
      </c>
      <c r="AB756" s="189">
        <v>0</v>
      </c>
      <c r="AC756" s="189">
        <v>0</v>
      </c>
      <c r="AD756" s="189">
        <v>0</v>
      </c>
      <c r="AE756" s="189">
        <v>0</v>
      </c>
      <c r="AF756" s="189">
        <v>2</v>
      </c>
      <c r="AG756" s="190">
        <f t="shared" si="156"/>
        <v>910.37384666101184</v>
      </c>
      <c r="AH756" s="189">
        <v>0</v>
      </c>
      <c r="AI756" s="189">
        <v>0</v>
      </c>
      <c r="AJ756" s="189">
        <v>0</v>
      </c>
      <c r="AK756" s="189">
        <v>0</v>
      </c>
      <c r="AL756" s="189">
        <v>0</v>
      </c>
      <c r="AM756" s="190">
        <v>0</v>
      </c>
      <c r="AN756" s="189">
        <v>0</v>
      </c>
      <c r="AO756" s="189">
        <v>0</v>
      </c>
      <c r="AP756" s="190">
        <v>0</v>
      </c>
      <c r="AQ756" s="189">
        <v>0</v>
      </c>
      <c r="AR756" s="182">
        <v>0</v>
      </c>
      <c r="AS756" s="182">
        <v>0</v>
      </c>
    </row>
    <row r="757" spans="1:45" s="182" customFormat="1" ht="36" customHeight="1" x14ac:dyDescent="0.25">
      <c r="A757" s="182">
        <v>1</v>
      </c>
      <c r="B757" s="221">
        <f>SUBTOTAL(103,$A$552:A757)</f>
        <v>203</v>
      </c>
      <c r="C757" s="183" t="s">
        <v>2561</v>
      </c>
      <c r="D757" s="184">
        <v>1986</v>
      </c>
      <c r="E757" s="184" t="s">
        <v>2615</v>
      </c>
      <c r="F757" s="185" t="s">
        <v>311</v>
      </c>
      <c r="G757" s="184" t="s">
        <v>350</v>
      </c>
      <c r="H757" s="184" t="s">
        <v>301</v>
      </c>
      <c r="I757" s="197">
        <v>8758.7999999999993</v>
      </c>
      <c r="J757" s="197">
        <v>8758.8000000000011</v>
      </c>
      <c r="K757" s="197">
        <v>7796.6</v>
      </c>
      <c r="L757" s="186" t="s">
        <v>2616</v>
      </c>
      <c r="M757" s="184" t="s">
        <v>259</v>
      </c>
      <c r="N757" s="184" t="s">
        <v>263</v>
      </c>
      <c r="O757" s="187" t="s">
        <v>2617</v>
      </c>
      <c r="P757" s="173">
        <v>7421117.5899999999</v>
      </c>
      <c r="Q757" s="173">
        <v>0</v>
      </c>
      <c r="R757" s="173">
        <v>4276800</v>
      </c>
      <c r="S757" s="173">
        <v>0</v>
      </c>
      <c r="T757" s="173">
        <v>3144317.59</v>
      </c>
      <c r="U757" s="173">
        <f t="shared" si="150"/>
        <v>847.27560738914008</v>
      </c>
      <c r="V757" s="173">
        <v>1122.4368634972827</v>
      </c>
      <c r="W757" s="188">
        <v>1122.4368634972827</v>
      </c>
      <c r="X757" s="188">
        <f t="shared" si="151"/>
        <v>1122.4368634972827</v>
      </c>
      <c r="Y757" s="188">
        <f t="shared" si="152"/>
        <v>275.16125610814265</v>
      </c>
      <c r="Z757" s="189">
        <v>0</v>
      </c>
      <c r="AA757" s="189">
        <v>0</v>
      </c>
      <c r="AB757" s="189">
        <v>0</v>
      </c>
      <c r="AC757" s="189">
        <v>0</v>
      </c>
      <c r="AD757" s="189">
        <v>0</v>
      </c>
      <c r="AE757" s="189">
        <v>0</v>
      </c>
      <c r="AF757" s="189">
        <v>4</v>
      </c>
      <c r="AG757" s="190">
        <f t="shared" si="156"/>
        <v>1122.4368634972827</v>
      </c>
      <c r="AH757" s="189">
        <v>0</v>
      </c>
      <c r="AI757" s="189">
        <v>0</v>
      </c>
      <c r="AJ757" s="189">
        <v>0</v>
      </c>
      <c r="AK757" s="189">
        <v>0</v>
      </c>
      <c r="AL757" s="189">
        <v>0</v>
      </c>
      <c r="AM757" s="190">
        <v>0</v>
      </c>
      <c r="AN757" s="189">
        <v>0</v>
      </c>
      <c r="AO757" s="189">
        <v>0</v>
      </c>
      <c r="AP757" s="190">
        <v>0</v>
      </c>
      <c r="AQ757" s="189">
        <v>0</v>
      </c>
      <c r="AR757" s="182">
        <v>0</v>
      </c>
      <c r="AS757" s="182">
        <v>0</v>
      </c>
    </row>
    <row r="758" spans="1:45" s="182" customFormat="1" ht="36" customHeight="1" x14ac:dyDescent="0.25">
      <c r="A758" s="182">
        <v>1</v>
      </c>
      <c r="B758" s="221">
        <f>SUBTOTAL(103,$A$552:A758)</f>
        <v>204</v>
      </c>
      <c r="C758" s="183" t="s">
        <v>2562</v>
      </c>
      <c r="D758" s="184">
        <v>1992</v>
      </c>
      <c r="E758" s="184"/>
      <c r="F758" s="185" t="s">
        <v>311</v>
      </c>
      <c r="G758" s="184" t="s">
        <v>350</v>
      </c>
      <c r="H758" s="184">
        <v>3</v>
      </c>
      <c r="I758" s="197">
        <v>7999.52</v>
      </c>
      <c r="J758" s="197">
        <v>7999.52</v>
      </c>
      <c r="K758" s="197">
        <v>5812.1</v>
      </c>
      <c r="L758" s="186" t="s">
        <v>2618</v>
      </c>
      <c r="M758" s="184" t="s">
        <v>259</v>
      </c>
      <c r="N758" s="184" t="s">
        <v>263</v>
      </c>
      <c r="O758" s="187" t="s">
        <v>2590</v>
      </c>
      <c r="P758" s="173">
        <v>3606935.17</v>
      </c>
      <c r="Q758" s="173">
        <v>0</v>
      </c>
      <c r="R758" s="173">
        <v>2106080</v>
      </c>
      <c r="S758" s="173">
        <v>0</v>
      </c>
      <c r="T758" s="173">
        <v>1500855.17</v>
      </c>
      <c r="U758" s="173">
        <f t="shared" si="150"/>
        <v>450.8939498869932</v>
      </c>
      <c r="V758" s="173">
        <v>614.48686921215267</v>
      </c>
      <c r="W758" s="188">
        <v>614.48686921215267</v>
      </c>
      <c r="X758" s="188">
        <f t="shared" si="151"/>
        <v>614.48686921215267</v>
      </c>
      <c r="Y758" s="188">
        <f t="shared" si="152"/>
        <v>163.59291932515947</v>
      </c>
      <c r="Z758" s="189">
        <v>0</v>
      </c>
      <c r="AA758" s="189">
        <v>0</v>
      </c>
      <c r="AB758" s="189">
        <v>0</v>
      </c>
      <c r="AC758" s="189">
        <v>0</v>
      </c>
      <c r="AD758" s="189">
        <v>0</v>
      </c>
      <c r="AE758" s="189">
        <v>0</v>
      </c>
      <c r="AF758" s="189">
        <v>2</v>
      </c>
      <c r="AG758" s="190">
        <f t="shared" si="156"/>
        <v>614.48686921215267</v>
      </c>
      <c r="AH758" s="189">
        <v>0</v>
      </c>
      <c r="AI758" s="189">
        <v>0</v>
      </c>
      <c r="AJ758" s="189">
        <v>0</v>
      </c>
      <c r="AK758" s="189">
        <v>0</v>
      </c>
      <c r="AL758" s="189">
        <v>0</v>
      </c>
      <c r="AM758" s="190">
        <v>0</v>
      </c>
      <c r="AN758" s="189">
        <v>0</v>
      </c>
      <c r="AO758" s="189">
        <v>0</v>
      </c>
      <c r="AP758" s="190">
        <v>0</v>
      </c>
      <c r="AQ758" s="189">
        <v>0</v>
      </c>
      <c r="AR758" s="182">
        <v>0</v>
      </c>
      <c r="AS758" s="182">
        <v>0</v>
      </c>
    </row>
    <row r="759" spans="1:45" s="182" customFormat="1" ht="36" customHeight="1" x14ac:dyDescent="0.25">
      <c r="A759" s="182">
        <v>1</v>
      </c>
      <c r="B759" s="221">
        <f>SUBTOTAL(103,$A$552:A759)</f>
        <v>205</v>
      </c>
      <c r="C759" s="183" t="s">
        <v>2563</v>
      </c>
      <c r="D759" s="184">
        <v>1983</v>
      </c>
      <c r="E759" s="184"/>
      <c r="F759" s="185" t="s">
        <v>2584</v>
      </c>
      <c r="G759" s="184" t="s">
        <v>350</v>
      </c>
      <c r="H759" s="184">
        <v>4</v>
      </c>
      <c r="I759" s="197">
        <v>8717.5</v>
      </c>
      <c r="J759" s="197">
        <v>8684.7999999999993</v>
      </c>
      <c r="K759" s="197">
        <v>7756.3</v>
      </c>
      <c r="L759" s="186" t="s">
        <v>2616</v>
      </c>
      <c r="M759" s="184" t="s">
        <v>259</v>
      </c>
      <c r="N759" s="184" t="s">
        <v>263</v>
      </c>
      <c r="O759" s="187" t="s">
        <v>2590</v>
      </c>
      <c r="P759" s="173">
        <v>7358227.5999999996</v>
      </c>
      <c r="Q759" s="173">
        <v>0</v>
      </c>
      <c r="R759" s="173">
        <v>4276800</v>
      </c>
      <c r="S759" s="173">
        <v>0</v>
      </c>
      <c r="T759" s="173">
        <v>3081427.5999999996</v>
      </c>
      <c r="U759" s="173">
        <f t="shared" si="150"/>
        <v>844.07543447089188</v>
      </c>
      <c r="V759" s="173">
        <v>1127.7545167765988</v>
      </c>
      <c r="W759" s="188">
        <v>1127.7545167765988</v>
      </c>
      <c r="X759" s="188">
        <f t="shared" si="151"/>
        <v>1127.7545167765988</v>
      </c>
      <c r="Y759" s="188">
        <f t="shared" si="152"/>
        <v>283.67908230570697</v>
      </c>
      <c r="Z759" s="189">
        <v>0</v>
      </c>
      <c r="AA759" s="189">
        <v>0</v>
      </c>
      <c r="AB759" s="189">
        <v>0</v>
      </c>
      <c r="AC759" s="189">
        <v>0</v>
      </c>
      <c r="AD759" s="189">
        <v>0</v>
      </c>
      <c r="AE759" s="189">
        <v>0</v>
      </c>
      <c r="AF759" s="189">
        <v>4</v>
      </c>
      <c r="AG759" s="190">
        <f t="shared" si="156"/>
        <v>1127.7545167765988</v>
      </c>
      <c r="AH759" s="189">
        <v>0</v>
      </c>
      <c r="AI759" s="189">
        <v>0</v>
      </c>
      <c r="AJ759" s="189">
        <v>0</v>
      </c>
      <c r="AK759" s="189">
        <v>0</v>
      </c>
      <c r="AL759" s="189">
        <v>0</v>
      </c>
      <c r="AM759" s="190">
        <v>0</v>
      </c>
      <c r="AN759" s="189">
        <v>0</v>
      </c>
      <c r="AO759" s="189">
        <v>0</v>
      </c>
      <c r="AP759" s="190">
        <v>0</v>
      </c>
      <c r="AQ759" s="189">
        <v>0</v>
      </c>
      <c r="AR759" s="182">
        <v>0</v>
      </c>
      <c r="AS759" s="182">
        <v>0</v>
      </c>
    </row>
    <row r="760" spans="1:45" s="229" customFormat="1" ht="36" customHeight="1" x14ac:dyDescent="0.25">
      <c r="A760" s="229">
        <v>1</v>
      </c>
      <c r="B760" s="221">
        <f>SUBTOTAL(103,$A$552:A760)</f>
        <v>206</v>
      </c>
      <c r="C760" s="230" t="s">
        <v>2073</v>
      </c>
      <c r="D760" s="231">
        <v>1989</v>
      </c>
      <c r="E760" s="231"/>
      <c r="F760" s="185" t="s">
        <v>311</v>
      </c>
      <c r="G760" s="231">
        <v>9</v>
      </c>
      <c r="H760" s="231">
        <v>2</v>
      </c>
      <c r="I760" s="232">
        <v>4433.1000000000004</v>
      </c>
      <c r="J760" s="232">
        <v>3943.6</v>
      </c>
      <c r="K760" s="232">
        <v>3943.6</v>
      </c>
      <c r="L760" s="233">
        <v>173</v>
      </c>
      <c r="M760" s="231" t="s">
        <v>259</v>
      </c>
      <c r="N760" s="231" t="s">
        <v>263</v>
      </c>
      <c r="O760" s="234" t="s">
        <v>2347</v>
      </c>
      <c r="P760" s="235">
        <v>79535.62</v>
      </c>
      <c r="Q760" s="173">
        <v>0</v>
      </c>
      <c r="R760" s="235">
        <v>0</v>
      </c>
      <c r="S760" s="235">
        <v>0</v>
      </c>
      <c r="T760" s="235">
        <v>79535.62</v>
      </c>
      <c r="U760" s="173">
        <f t="shared" si="150"/>
        <v>17.941309692991357</v>
      </c>
      <c r="V760" s="228">
        <v>17.941309692991357</v>
      </c>
      <c r="W760" s="188">
        <v>17.941309692991357</v>
      </c>
      <c r="X760" s="188">
        <f t="shared" si="151"/>
        <v>0</v>
      </c>
      <c r="Y760" s="188">
        <f t="shared" si="152"/>
        <v>0</v>
      </c>
      <c r="Z760" s="189">
        <v>0</v>
      </c>
      <c r="AA760" s="189">
        <v>0</v>
      </c>
      <c r="AB760" s="236">
        <v>0</v>
      </c>
      <c r="AC760" s="236">
        <v>0</v>
      </c>
      <c r="AD760" s="236">
        <v>0</v>
      </c>
      <c r="AE760" s="236">
        <v>0</v>
      </c>
      <c r="AF760" s="236">
        <v>0</v>
      </c>
      <c r="AG760" s="190">
        <v>0</v>
      </c>
      <c r="AH760" s="236">
        <v>0</v>
      </c>
      <c r="AI760" s="236">
        <v>0</v>
      </c>
      <c r="AJ760" s="236">
        <v>0</v>
      </c>
      <c r="AK760" s="236">
        <v>0</v>
      </c>
      <c r="AL760" s="236">
        <v>0</v>
      </c>
      <c r="AM760" s="237">
        <v>0</v>
      </c>
      <c r="AN760" s="236">
        <v>0</v>
      </c>
      <c r="AO760" s="236">
        <v>0</v>
      </c>
      <c r="AP760" s="237">
        <v>0</v>
      </c>
      <c r="AQ760" s="236">
        <v>0</v>
      </c>
      <c r="AR760" s="229">
        <v>0</v>
      </c>
      <c r="AS760" s="229">
        <v>0</v>
      </c>
    </row>
    <row r="761" spans="1:45" s="182" customFormat="1" ht="36" customHeight="1" x14ac:dyDescent="0.25">
      <c r="A761" s="182">
        <v>1</v>
      </c>
      <c r="B761" s="221">
        <f>SUBTOTAL(103,$A$552:A761)</f>
        <v>207</v>
      </c>
      <c r="C761" s="183" t="s">
        <v>2564</v>
      </c>
      <c r="D761" s="184">
        <v>1995</v>
      </c>
      <c r="E761" s="184"/>
      <c r="F761" s="185" t="s">
        <v>311</v>
      </c>
      <c r="G761" s="184" t="s">
        <v>350</v>
      </c>
      <c r="H761" s="184" t="s">
        <v>305</v>
      </c>
      <c r="I761" s="197">
        <v>6546.6</v>
      </c>
      <c r="J761" s="197">
        <v>6546.6</v>
      </c>
      <c r="K761" s="197">
        <v>5802.2</v>
      </c>
      <c r="L761" s="186" t="s">
        <v>2619</v>
      </c>
      <c r="M761" s="184" t="s">
        <v>259</v>
      </c>
      <c r="N761" s="184" t="s">
        <v>263</v>
      </c>
      <c r="O761" s="187" t="s">
        <v>2617</v>
      </c>
      <c r="P761" s="173">
        <v>5374908.1000000006</v>
      </c>
      <c r="Q761" s="173">
        <v>0</v>
      </c>
      <c r="R761" s="173">
        <v>3159120</v>
      </c>
      <c r="S761" s="173">
        <v>0</v>
      </c>
      <c r="T761" s="173">
        <v>2215788.1000000006</v>
      </c>
      <c r="U761" s="173">
        <f t="shared" si="150"/>
        <v>821.02283628142857</v>
      </c>
      <c r="V761" s="173">
        <v>1126.2945651177711</v>
      </c>
      <c r="W761" s="188">
        <v>1126.2945651177711</v>
      </c>
      <c r="X761" s="188">
        <f t="shared" si="151"/>
        <v>1126.2945651177711</v>
      </c>
      <c r="Y761" s="188">
        <f t="shared" si="152"/>
        <v>305.2717288363425</v>
      </c>
      <c r="Z761" s="189">
        <v>0</v>
      </c>
      <c r="AA761" s="189">
        <v>0</v>
      </c>
      <c r="AB761" s="189">
        <v>0</v>
      </c>
      <c r="AC761" s="189">
        <v>0</v>
      </c>
      <c r="AD761" s="189">
        <v>0</v>
      </c>
      <c r="AE761" s="189">
        <v>0</v>
      </c>
      <c r="AF761" s="189">
        <v>3</v>
      </c>
      <c r="AG761" s="190">
        <f t="shared" ref="AG761:AG765" si="157">2457800*AF761/I761</f>
        <v>1126.2945651177711</v>
      </c>
      <c r="AH761" s="189">
        <v>0</v>
      </c>
      <c r="AI761" s="189">
        <v>0</v>
      </c>
      <c r="AJ761" s="189">
        <v>0</v>
      </c>
      <c r="AK761" s="189">
        <v>0</v>
      </c>
      <c r="AL761" s="189">
        <v>0</v>
      </c>
      <c r="AM761" s="190">
        <v>0</v>
      </c>
      <c r="AN761" s="189">
        <v>0</v>
      </c>
      <c r="AO761" s="189">
        <v>0</v>
      </c>
      <c r="AP761" s="190">
        <v>0</v>
      </c>
      <c r="AQ761" s="189">
        <v>0</v>
      </c>
      <c r="AR761" s="182">
        <v>0</v>
      </c>
      <c r="AS761" s="182">
        <v>0</v>
      </c>
    </row>
    <row r="762" spans="1:45" s="182" customFormat="1" ht="36" customHeight="1" x14ac:dyDescent="0.25">
      <c r="A762" s="182">
        <v>1</v>
      </c>
      <c r="B762" s="221">
        <f>SUBTOTAL(103,$A$552:A762)</f>
        <v>208</v>
      </c>
      <c r="C762" s="183" t="s">
        <v>2565</v>
      </c>
      <c r="D762" s="184">
        <v>1994</v>
      </c>
      <c r="E762" s="184"/>
      <c r="F762" s="185" t="s">
        <v>311</v>
      </c>
      <c r="G762" s="184" t="s">
        <v>350</v>
      </c>
      <c r="H762" s="184" t="s">
        <v>296</v>
      </c>
      <c r="I762" s="197">
        <v>4979.8999999999996</v>
      </c>
      <c r="J762" s="197">
        <v>4979.8999999999996</v>
      </c>
      <c r="K762" s="197">
        <v>3884.9</v>
      </c>
      <c r="L762" s="186" t="s">
        <v>2620</v>
      </c>
      <c r="M762" s="184" t="s">
        <v>259</v>
      </c>
      <c r="N762" s="184" t="s">
        <v>263</v>
      </c>
      <c r="O762" s="187" t="s">
        <v>2354</v>
      </c>
      <c r="P762" s="173">
        <v>3607168.27</v>
      </c>
      <c r="Q762" s="173">
        <v>0</v>
      </c>
      <c r="R762" s="173">
        <v>2106080</v>
      </c>
      <c r="S762" s="173">
        <v>0</v>
      </c>
      <c r="T762" s="173">
        <v>1501088.27</v>
      </c>
      <c r="U762" s="173">
        <f t="shared" si="150"/>
        <v>724.34552300247003</v>
      </c>
      <c r="V762" s="173">
        <v>987.08809413843653</v>
      </c>
      <c r="W762" s="188">
        <v>987.08809413843653</v>
      </c>
      <c r="X762" s="188">
        <f t="shared" si="151"/>
        <v>987.08809413843653</v>
      </c>
      <c r="Y762" s="188">
        <f t="shared" si="152"/>
        <v>262.7425711359665</v>
      </c>
      <c r="Z762" s="189">
        <v>0</v>
      </c>
      <c r="AA762" s="189">
        <v>0</v>
      </c>
      <c r="AB762" s="189">
        <v>0</v>
      </c>
      <c r="AC762" s="189">
        <v>0</v>
      </c>
      <c r="AD762" s="189">
        <v>0</v>
      </c>
      <c r="AE762" s="189">
        <v>0</v>
      </c>
      <c r="AF762" s="189">
        <v>2</v>
      </c>
      <c r="AG762" s="190">
        <f t="shared" si="157"/>
        <v>987.08809413843653</v>
      </c>
      <c r="AH762" s="189">
        <v>0</v>
      </c>
      <c r="AI762" s="189">
        <v>0</v>
      </c>
      <c r="AJ762" s="189">
        <v>0</v>
      </c>
      <c r="AK762" s="189">
        <v>0</v>
      </c>
      <c r="AL762" s="189">
        <v>0</v>
      </c>
      <c r="AM762" s="190">
        <v>0</v>
      </c>
      <c r="AN762" s="189">
        <v>0</v>
      </c>
      <c r="AO762" s="189">
        <v>0</v>
      </c>
      <c r="AP762" s="190">
        <v>0</v>
      </c>
      <c r="AQ762" s="189">
        <v>0</v>
      </c>
      <c r="AR762" s="182">
        <v>0</v>
      </c>
      <c r="AS762" s="182">
        <v>0</v>
      </c>
    </row>
    <row r="763" spans="1:45" s="182" customFormat="1" ht="36" customHeight="1" x14ac:dyDescent="0.25">
      <c r="A763" s="182">
        <v>1</v>
      </c>
      <c r="B763" s="221">
        <f>SUBTOTAL(103,$A$552:A763)</f>
        <v>209</v>
      </c>
      <c r="C763" s="183" t="s">
        <v>2566</v>
      </c>
      <c r="D763" s="184">
        <v>1995</v>
      </c>
      <c r="E763" s="184"/>
      <c r="F763" s="185" t="s">
        <v>311</v>
      </c>
      <c r="G763" s="184" t="s">
        <v>350</v>
      </c>
      <c r="H763" s="184" t="s">
        <v>2185</v>
      </c>
      <c r="I763" s="197">
        <v>17475.599999999999</v>
      </c>
      <c r="J763" s="197">
        <v>17475.599999999999</v>
      </c>
      <c r="K763" s="197">
        <v>13470.3</v>
      </c>
      <c r="L763" s="186" t="s">
        <v>2621</v>
      </c>
      <c r="M763" s="184" t="s">
        <v>259</v>
      </c>
      <c r="N763" s="184" t="s">
        <v>263</v>
      </c>
      <c r="O763" s="187" t="s">
        <v>2354</v>
      </c>
      <c r="P763" s="173">
        <v>12449219.799999999</v>
      </c>
      <c r="Q763" s="173">
        <v>0</v>
      </c>
      <c r="R763" s="173">
        <v>7371280</v>
      </c>
      <c r="S763" s="173">
        <v>0</v>
      </c>
      <c r="T763" s="173">
        <v>5077939.7999999989</v>
      </c>
      <c r="U763" s="173">
        <f t="shared" si="150"/>
        <v>712.37724598869283</v>
      </c>
      <c r="V763" s="173">
        <v>984.4926640573143</v>
      </c>
      <c r="W763" s="188">
        <v>984.4926640573143</v>
      </c>
      <c r="X763" s="188">
        <f t="shared" si="151"/>
        <v>984.4926640573143</v>
      </c>
      <c r="Y763" s="188">
        <f t="shared" si="152"/>
        <v>272.11541806862147</v>
      </c>
      <c r="Z763" s="189">
        <v>0</v>
      </c>
      <c r="AA763" s="189">
        <v>0</v>
      </c>
      <c r="AB763" s="189">
        <v>0</v>
      </c>
      <c r="AC763" s="189">
        <v>0</v>
      </c>
      <c r="AD763" s="189">
        <v>0</v>
      </c>
      <c r="AE763" s="189">
        <v>0</v>
      </c>
      <c r="AF763" s="189">
        <v>7</v>
      </c>
      <c r="AG763" s="190">
        <f t="shared" si="157"/>
        <v>984.4926640573143</v>
      </c>
      <c r="AH763" s="189">
        <v>0</v>
      </c>
      <c r="AI763" s="189">
        <v>0</v>
      </c>
      <c r="AJ763" s="189">
        <v>0</v>
      </c>
      <c r="AK763" s="189">
        <v>0</v>
      </c>
      <c r="AL763" s="189">
        <v>0</v>
      </c>
      <c r="AM763" s="190">
        <v>0</v>
      </c>
      <c r="AN763" s="189">
        <v>0</v>
      </c>
      <c r="AO763" s="189">
        <v>0</v>
      </c>
      <c r="AP763" s="190">
        <v>0</v>
      </c>
      <c r="AQ763" s="189">
        <v>0</v>
      </c>
      <c r="AR763" s="182">
        <v>0</v>
      </c>
      <c r="AS763" s="182">
        <v>0</v>
      </c>
    </row>
    <row r="764" spans="1:45" s="182" customFormat="1" ht="36" customHeight="1" x14ac:dyDescent="0.25">
      <c r="A764" s="182">
        <v>1</v>
      </c>
      <c r="B764" s="221">
        <f>SUBTOTAL(103,$A$552:A764)</f>
        <v>210</v>
      </c>
      <c r="C764" s="183" t="s">
        <v>2567</v>
      </c>
      <c r="D764" s="184">
        <v>1995</v>
      </c>
      <c r="E764" s="184"/>
      <c r="F764" s="185" t="s">
        <v>311</v>
      </c>
      <c r="G764" s="184" t="s">
        <v>350</v>
      </c>
      <c r="H764" s="184" t="s">
        <v>305</v>
      </c>
      <c r="I764" s="197">
        <v>7478.1</v>
      </c>
      <c r="J764" s="197">
        <v>7478.1</v>
      </c>
      <c r="K764" s="197">
        <v>5774.8</v>
      </c>
      <c r="L764" s="186" t="s">
        <v>2622</v>
      </c>
      <c r="M764" s="184" t="s">
        <v>259</v>
      </c>
      <c r="N764" s="184" t="s">
        <v>263</v>
      </c>
      <c r="O764" s="187" t="s">
        <v>2354</v>
      </c>
      <c r="P764" s="173">
        <v>5380589.8799999999</v>
      </c>
      <c r="Q764" s="173">
        <v>0</v>
      </c>
      <c r="R764" s="173">
        <v>3159120</v>
      </c>
      <c r="S764" s="173">
        <v>0</v>
      </c>
      <c r="T764" s="173">
        <v>2221469.88</v>
      </c>
      <c r="U764" s="173">
        <f t="shared" si="150"/>
        <v>719.51296184859791</v>
      </c>
      <c r="V764" s="173">
        <v>985.99911742287475</v>
      </c>
      <c r="W764" s="188">
        <v>985.99911742287475</v>
      </c>
      <c r="X764" s="188">
        <f t="shared" si="151"/>
        <v>985.99911742287475</v>
      </c>
      <c r="Y764" s="188">
        <f t="shared" si="152"/>
        <v>266.48615557427684</v>
      </c>
      <c r="Z764" s="189">
        <v>0</v>
      </c>
      <c r="AA764" s="189">
        <v>0</v>
      </c>
      <c r="AB764" s="189">
        <v>0</v>
      </c>
      <c r="AC764" s="189">
        <v>0</v>
      </c>
      <c r="AD764" s="189">
        <v>0</v>
      </c>
      <c r="AE764" s="189">
        <v>0</v>
      </c>
      <c r="AF764" s="189">
        <v>3</v>
      </c>
      <c r="AG764" s="190">
        <f t="shared" si="157"/>
        <v>985.99911742287475</v>
      </c>
      <c r="AH764" s="189">
        <v>0</v>
      </c>
      <c r="AI764" s="189">
        <v>0</v>
      </c>
      <c r="AJ764" s="189">
        <v>0</v>
      </c>
      <c r="AK764" s="189">
        <v>0</v>
      </c>
      <c r="AL764" s="189">
        <v>0</v>
      </c>
      <c r="AM764" s="190">
        <v>0</v>
      </c>
      <c r="AN764" s="189">
        <v>0</v>
      </c>
      <c r="AO764" s="189">
        <v>0</v>
      </c>
      <c r="AP764" s="190">
        <v>0</v>
      </c>
      <c r="AQ764" s="189">
        <v>0</v>
      </c>
      <c r="AR764" s="182">
        <v>0</v>
      </c>
      <c r="AS764" s="182">
        <v>0</v>
      </c>
    </row>
    <row r="765" spans="1:45" s="182" customFormat="1" ht="36" customHeight="1" x14ac:dyDescent="0.25">
      <c r="A765" s="182">
        <v>1</v>
      </c>
      <c r="B765" s="221">
        <f>SUBTOTAL(103,$A$552:A765)</f>
        <v>211</v>
      </c>
      <c r="C765" s="183" t="s">
        <v>2568</v>
      </c>
      <c r="D765" s="184">
        <v>1992</v>
      </c>
      <c r="E765" s="184"/>
      <c r="F765" s="185" t="s">
        <v>311</v>
      </c>
      <c r="G765" s="184" t="s">
        <v>350</v>
      </c>
      <c r="H765" s="184" t="s">
        <v>344</v>
      </c>
      <c r="I765" s="197">
        <v>12531</v>
      </c>
      <c r="J765" s="197">
        <v>12530.8</v>
      </c>
      <c r="K765" s="197">
        <v>9705.5</v>
      </c>
      <c r="L765" s="186" t="s">
        <v>2623</v>
      </c>
      <c r="M765" s="184" t="s">
        <v>259</v>
      </c>
      <c r="N765" s="184" t="s">
        <v>263</v>
      </c>
      <c r="O765" s="187" t="s">
        <v>2354</v>
      </c>
      <c r="P765" s="173">
        <v>8907701.5</v>
      </c>
      <c r="Q765" s="173">
        <v>0</v>
      </c>
      <c r="R765" s="173">
        <v>5265200</v>
      </c>
      <c r="S765" s="173">
        <v>0</v>
      </c>
      <c r="T765" s="173">
        <v>3642501.5</v>
      </c>
      <c r="U765" s="173">
        <f t="shared" si="150"/>
        <v>710.85320405394623</v>
      </c>
      <c r="V765" s="173">
        <v>980.68789402282334</v>
      </c>
      <c r="W765" s="188">
        <v>980.68789402282334</v>
      </c>
      <c r="X765" s="188">
        <f t="shared" si="151"/>
        <v>980.68789402282334</v>
      </c>
      <c r="Y765" s="188">
        <f t="shared" si="152"/>
        <v>269.83468996887711</v>
      </c>
      <c r="Z765" s="189">
        <v>0</v>
      </c>
      <c r="AA765" s="189">
        <v>0</v>
      </c>
      <c r="AB765" s="189">
        <v>0</v>
      </c>
      <c r="AC765" s="189">
        <v>0</v>
      </c>
      <c r="AD765" s="189">
        <v>0</v>
      </c>
      <c r="AE765" s="189">
        <v>0</v>
      </c>
      <c r="AF765" s="189">
        <v>5</v>
      </c>
      <c r="AG765" s="190">
        <f t="shared" si="157"/>
        <v>980.68789402282334</v>
      </c>
      <c r="AH765" s="189">
        <v>0</v>
      </c>
      <c r="AI765" s="189">
        <v>0</v>
      </c>
      <c r="AJ765" s="189">
        <v>0</v>
      </c>
      <c r="AK765" s="189">
        <v>0</v>
      </c>
      <c r="AL765" s="189">
        <v>0</v>
      </c>
      <c r="AM765" s="190">
        <v>0</v>
      </c>
      <c r="AN765" s="189">
        <v>0</v>
      </c>
      <c r="AO765" s="189">
        <v>0</v>
      </c>
      <c r="AP765" s="190">
        <v>0</v>
      </c>
      <c r="AQ765" s="189">
        <v>0</v>
      </c>
      <c r="AR765" s="182">
        <v>0</v>
      </c>
      <c r="AS765" s="182">
        <v>0</v>
      </c>
    </row>
    <row r="766" spans="1:45" s="182" customFormat="1" ht="36" customHeight="1" x14ac:dyDescent="0.25">
      <c r="B766" s="183" t="s">
        <v>725</v>
      </c>
      <c r="C766" s="222"/>
      <c r="D766" s="184" t="s">
        <v>857</v>
      </c>
      <c r="E766" s="184" t="s">
        <v>857</v>
      </c>
      <c r="F766" s="184" t="s">
        <v>857</v>
      </c>
      <c r="G766" s="184" t="s">
        <v>857</v>
      </c>
      <c r="H766" s="184" t="s">
        <v>857</v>
      </c>
      <c r="I766" s="197">
        <f>SUM(I767:I781)</f>
        <v>117812.8</v>
      </c>
      <c r="J766" s="197">
        <f>SUM(J767:J781)</f>
        <v>102291.8</v>
      </c>
      <c r="K766" s="197">
        <f>SUM(K767:K781)</f>
        <v>96586</v>
      </c>
      <c r="L766" s="219">
        <f>SUM(L767:L781)</f>
        <v>2907</v>
      </c>
      <c r="M766" s="184" t="s">
        <v>857</v>
      </c>
      <c r="N766" s="184" t="s">
        <v>857</v>
      </c>
      <c r="O766" s="187" t="s">
        <v>857</v>
      </c>
      <c r="P766" s="197">
        <v>102328424.23999999</v>
      </c>
      <c r="Q766" s="197">
        <v>0</v>
      </c>
      <c r="R766" s="197">
        <v>26434432</v>
      </c>
      <c r="S766" s="197">
        <v>0</v>
      </c>
      <c r="T766" s="197">
        <v>75893992.239999995</v>
      </c>
      <c r="U766" s="173">
        <f t="shared" si="150"/>
        <v>868.56796748740373</v>
      </c>
      <c r="V766" s="173">
        <f>MAX(V767:V781)</f>
        <v>5886.86</v>
      </c>
      <c r="X766" s="227"/>
      <c r="Z766" s="189">
        <v>988552.94</v>
      </c>
      <c r="AA766" s="189">
        <v>2392274.61</v>
      </c>
      <c r="AB766" s="189">
        <v>3100000</v>
      </c>
      <c r="AC766" s="189">
        <v>1290609.53</v>
      </c>
      <c r="AD766" s="189">
        <v>4151514.4</v>
      </c>
      <c r="AE766" s="189">
        <v>0</v>
      </c>
      <c r="AF766" s="189">
        <v>40</v>
      </c>
      <c r="AG766" s="189">
        <v>87928522.5</v>
      </c>
      <c r="AH766" s="189">
        <v>0</v>
      </c>
      <c r="AI766" s="189">
        <v>0</v>
      </c>
      <c r="AJ766" s="189">
        <v>0</v>
      </c>
      <c r="AK766" s="189">
        <v>0</v>
      </c>
      <c r="AL766" s="189">
        <v>0</v>
      </c>
      <c r="AM766" s="189">
        <v>0</v>
      </c>
      <c r="AN766" s="189">
        <v>0</v>
      </c>
      <c r="AO766" s="189">
        <v>0</v>
      </c>
      <c r="AP766" s="189">
        <v>0</v>
      </c>
      <c r="AQ766" s="189">
        <v>0</v>
      </c>
      <c r="AR766" s="182">
        <v>0</v>
      </c>
      <c r="AS766" s="182">
        <v>0</v>
      </c>
    </row>
    <row r="767" spans="1:45" s="182" customFormat="1" ht="36" customHeight="1" x14ac:dyDescent="0.25">
      <c r="A767" s="182">
        <v>1</v>
      </c>
      <c r="B767" s="221">
        <f>SUBTOTAL(103,$A$552:A767)</f>
        <v>212</v>
      </c>
      <c r="C767" s="183" t="s">
        <v>371</v>
      </c>
      <c r="D767" s="184">
        <v>1982</v>
      </c>
      <c r="E767" s="184">
        <v>2015</v>
      </c>
      <c r="F767" s="185" t="s">
        <v>311</v>
      </c>
      <c r="G767" s="184">
        <v>9</v>
      </c>
      <c r="H767" s="184" t="s">
        <v>301</v>
      </c>
      <c r="I767" s="197">
        <v>8597.2000000000007</v>
      </c>
      <c r="J767" s="197">
        <v>7716.3</v>
      </c>
      <c r="K767" s="197">
        <v>7660.3</v>
      </c>
      <c r="L767" s="186">
        <v>370</v>
      </c>
      <c r="M767" s="184" t="s">
        <v>259</v>
      </c>
      <c r="N767" s="184" t="s">
        <v>263</v>
      </c>
      <c r="O767" s="187" t="s">
        <v>312</v>
      </c>
      <c r="P767" s="173">
        <v>6784672.5999999996</v>
      </c>
      <c r="Q767" s="173">
        <v>0</v>
      </c>
      <c r="R767" s="173">
        <v>4146432</v>
      </c>
      <c r="S767" s="173">
        <v>0</v>
      </c>
      <c r="T767" s="173">
        <v>2638240.5999999996</v>
      </c>
      <c r="U767" s="173">
        <f t="shared" si="150"/>
        <v>789.17235844228344</v>
      </c>
      <c r="V767" s="173">
        <v>1143.5351044526124</v>
      </c>
      <c r="W767" s="188">
        <v>1143.5351044526124</v>
      </c>
      <c r="X767" s="188">
        <f t="shared" ref="X767:X781" si="158">Z767+AA767+AB767+AC767+AD767+AG767+AI767+AK767+AM767+AO767+AP767+AQ767+AR767+AS767</f>
        <v>1143.5351044526124</v>
      </c>
      <c r="Y767" s="188">
        <f t="shared" ref="Y767:Y781" si="159">V767-U767</f>
        <v>354.36274601032892</v>
      </c>
      <c r="Z767" s="189">
        <v>0</v>
      </c>
      <c r="AA767" s="189">
        <v>0</v>
      </c>
      <c r="AB767" s="189">
        <v>0</v>
      </c>
      <c r="AC767" s="189">
        <v>0</v>
      </c>
      <c r="AD767" s="189">
        <v>0</v>
      </c>
      <c r="AE767" s="189">
        <v>0</v>
      </c>
      <c r="AF767" s="189">
        <v>4</v>
      </c>
      <c r="AG767" s="190">
        <f>2457800*AF767/I767</f>
        <v>1143.5351044526124</v>
      </c>
      <c r="AH767" s="189">
        <v>0</v>
      </c>
      <c r="AI767" s="189">
        <v>0</v>
      </c>
      <c r="AJ767" s="189">
        <v>0</v>
      </c>
      <c r="AK767" s="189">
        <v>0</v>
      </c>
      <c r="AL767" s="189">
        <v>0</v>
      </c>
      <c r="AM767" s="190">
        <v>0</v>
      </c>
      <c r="AN767" s="189">
        <v>0</v>
      </c>
      <c r="AO767" s="189">
        <v>0</v>
      </c>
      <c r="AP767" s="190">
        <v>0</v>
      </c>
      <c r="AQ767" s="189">
        <v>0</v>
      </c>
      <c r="AR767" s="182">
        <v>0</v>
      </c>
      <c r="AS767" s="182">
        <v>0</v>
      </c>
    </row>
    <row r="768" spans="1:45" s="182" customFormat="1" ht="36" customHeight="1" x14ac:dyDescent="0.25">
      <c r="A768" s="182">
        <v>1</v>
      </c>
      <c r="B768" s="221">
        <f>SUBTOTAL(103,$A$552:A768)</f>
        <v>213</v>
      </c>
      <c r="C768" s="183" t="s">
        <v>1601</v>
      </c>
      <c r="D768" s="184">
        <v>1981</v>
      </c>
      <c r="E768" s="184">
        <v>2015</v>
      </c>
      <c r="F768" s="185" t="s">
        <v>311</v>
      </c>
      <c r="G768" s="184">
        <v>5</v>
      </c>
      <c r="H768" s="184" t="s">
        <v>344</v>
      </c>
      <c r="I768" s="197">
        <v>3965.2</v>
      </c>
      <c r="J768" s="197">
        <v>3485.8</v>
      </c>
      <c r="K768" s="197">
        <v>3424</v>
      </c>
      <c r="L768" s="186">
        <v>178</v>
      </c>
      <c r="M768" s="184" t="s">
        <v>259</v>
      </c>
      <c r="N768" s="184" t="s">
        <v>263</v>
      </c>
      <c r="O768" s="187" t="s">
        <v>313</v>
      </c>
      <c r="P768" s="173">
        <v>209745.8</v>
      </c>
      <c r="Q768" s="173">
        <v>0</v>
      </c>
      <c r="R768" s="173">
        <v>0</v>
      </c>
      <c r="S768" s="173">
        <v>0</v>
      </c>
      <c r="T768" s="173">
        <v>209745.8</v>
      </c>
      <c r="U768" s="173">
        <f t="shared" si="150"/>
        <v>52.896650862503783</v>
      </c>
      <c r="V768" s="228">
        <v>52.896650862503783</v>
      </c>
      <c r="W768" s="188">
        <v>52.896650862503783</v>
      </c>
      <c r="X768" s="188">
        <f t="shared" si="158"/>
        <v>0</v>
      </c>
      <c r="Y768" s="188">
        <f t="shared" si="159"/>
        <v>0</v>
      </c>
      <c r="Z768" s="189">
        <v>0</v>
      </c>
      <c r="AA768" s="189">
        <v>0</v>
      </c>
      <c r="AB768" s="189">
        <v>0</v>
      </c>
      <c r="AC768" s="189">
        <v>0</v>
      </c>
      <c r="AD768" s="189">
        <v>0</v>
      </c>
      <c r="AE768" s="189">
        <v>0</v>
      </c>
      <c r="AF768" s="189">
        <v>0</v>
      </c>
      <c r="AG768" s="190">
        <v>0</v>
      </c>
      <c r="AH768" s="189">
        <v>0</v>
      </c>
      <c r="AI768" s="189">
        <v>0</v>
      </c>
      <c r="AJ768" s="189">
        <v>0</v>
      </c>
      <c r="AK768" s="189">
        <v>0</v>
      </c>
      <c r="AL768" s="189">
        <v>0</v>
      </c>
      <c r="AM768" s="190">
        <v>0</v>
      </c>
      <c r="AN768" s="189">
        <v>0</v>
      </c>
      <c r="AO768" s="189">
        <v>0</v>
      </c>
      <c r="AP768" s="190">
        <v>0</v>
      </c>
      <c r="AQ768" s="189">
        <v>0</v>
      </c>
      <c r="AR768" s="182">
        <v>0</v>
      </c>
      <c r="AS768" s="182">
        <v>0</v>
      </c>
    </row>
    <row r="769" spans="1:45" s="182" customFormat="1" ht="36" customHeight="1" x14ac:dyDescent="0.25">
      <c r="A769" s="182">
        <v>1</v>
      </c>
      <c r="B769" s="221">
        <f>SUBTOTAL(103,$A$552:A769)</f>
        <v>214</v>
      </c>
      <c r="C769" s="183" t="s">
        <v>372</v>
      </c>
      <c r="D769" s="184">
        <v>1973</v>
      </c>
      <c r="E769" s="184">
        <v>2017</v>
      </c>
      <c r="F769" s="185" t="s">
        <v>311</v>
      </c>
      <c r="G769" s="184">
        <v>5</v>
      </c>
      <c r="H769" s="184" t="s">
        <v>344</v>
      </c>
      <c r="I769" s="197">
        <v>3822.6</v>
      </c>
      <c r="J769" s="197">
        <v>3360.4</v>
      </c>
      <c r="K769" s="197">
        <v>3360.4</v>
      </c>
      <c r="L769" s="186">
        <v>155</v>
      </c>
      <c r="M769" s="184" t="s">
        <v>259</v>
      </c>
      <c r="N769" s="184" t="s">
        <v>263</v>
      </c>
      <c r="O769" s="187" t="s">
        <v>313</v>
      </c>
      <c r="P769" s="173">
        <v>100016.58</v>
      </c>
      <c r="Q769" s="173">
        <v>0</v>
      </c>
      <c r="R769" s="173">
        <v>0</v>
      </c>
      <c r="S769" s="173">
        <v>0</v>
      </c>
      <c r="T769" s="173">
        <v>100016.58</v>
      </c>
      <c r="U769" s="173">
        <f t="shared" ref="U769:U781" si="160">P769/I769</f>
        <v>26.164542458012871</v>
      </c>
      <c r="V769" s="228">
        <v>26.164542458012871</v>
      </c>
      <c r="W769" s="188">
        <v>26.164542458012871</v>
      </c>
      <c r="X769" s="188">
        <f t="shared" si="158"/>
        <v>0</v>
      </c>
      <c r="Y769" s="188">
        <f t="shared" si="159"/>
        <v>0</v>
      </c>
      <c r="Z769" s="189">
        <v>0</v>
      </c>
      <c r="AA769" s="189">
        <v>0</v>
      </c>
      <c r="AB769" s="189">
        <v>0</v>
      </c>
      <c r="AC769" s="189">
        <v>0</v>
      </c>
      <c r="AD769" s="189">
        <v>0</v>
      </c>
      <c r="AE769" s="189">
        <v>0</v>
      </c>
      <c r="AF769" s="189">
        <v>0</v>
      </c>
      <c r="AG769" s="190">
        <v>0</v>
      </c>
      <c r="AH769" s="189">
        <v>0</v>
      </c>
      <c r="AI769" s="189">
        <v>0</v>
      </c>
      <c r="AJ769" s="189">
        <v>0</v>
      </c>
      <c r="AK769" s="189">
        <v>0</v>
      </c>
      <c r="AL769" s="189">
        <v>0</v>
      </c>
      <c r="AM769" s="190">
        <v>0</v>
      </c>
      <c r="AN769" s="189">
        <v>0</v>
      </c>
      <c r="AO769" s="189">
        <v>0</v>
      </c>
      <c r="AP769" s="190">
        <v>0</v>
      </c>
      <c r="AQ769" s="189">
        <v>0</v>
      </c>
      <c r="AR769" s="182">
        <v>0</v>
      </c>
      <c r="AS769" s="182">
        <v>0</v>
      </c>
    </row>
    <row r="770" spans="1:45" s="182" customFormat="1" ht="36" customHeight="1" x14ac:dyDescent="0.25">
      <c r="A770" s="182">
        <v>1</v>
      </c>
      <c r="B770" s="221">
        <f>SUBTOTAL(103,$A$552:A770)</f>
        <v>215</v>
      </c>
      <c r="C770" s="183" t="s">
        <v>1132</v>
      </c>
      <c r="D770" s="184">
        <v>1979</v>
      </c>
      <c r="E770" s="184">
        <v>2016</v>
      </c>
      <c r="F770" s="185" t="s">
        <v>311</v>
      </c>
      <c r="G770" s="184">
        <v>9</v>
      </c>
      <c r="H770" s="184" t="s">
        <v>301</v>
      </c>
      <c r="I770" s="173">
        <v>7590.3</v>
      </c>
      <c r="J770" s="173">
        <v>7004.9</v>
      </c>
      <c r="K770" s="173">
        <v>6957</v>
      </c>
      <c r="L770" s="186">
        <v>363</v>
      </c>
      <c r="M770" s="184" t="s">
        <v>259</v>
      </c>
      <c r="N770" s="184" t="s">
        <v>263</v>
      </c>
      <c r="O770" s="187" t="s">
        <v>312</v>
      </c>
      <c r="P770" s="173">
        <v>11924723.139999999</v>
      </c>
      <c r="Q770" s="173">
        <v>0</v>
      </c>
      <c r="R770" s="173">
        <v>0</v>
      </c>
      <c r="S770" s="173">
        <v>0</v>
      </c>
      <c r="T770" s="173">
        <v>11924723.139999999</v>
      </c>
      <c r="U770" s="173">
        <f t="shared" si="160"/>
        <v>1571.047671370038</v>
      </c>
      <c r="V770" s="173">
        <v>5886.86</v>
      </c>
      <c r="W770" s="188">
        <v>4630.9400000000005</v>
      </c>
      <c r="X770" s="188">
        <f t="shared" si="158"/>
        <v>4630.9400000000005</v>
      </c>
      <c r="Y770" s="188">
        <f t="shared" si="159"/>
        <v>4315.8123286299615</v>
      </c>
      <c r="Z770" s="189">
        <v>113.09</v>
      </c>
      <c r="AA770" s="189">
        <v>262.75</v>
      </c>
      <c r="AB770" s="189">
        <v>3259.66</v>
      </c>
      <c r="AC770" s="189">
        <v>184.98</v>
      </c>
      <c r="AD770" s="189">
        <v>810.46</v>
      </c>
      <c r="AE770" s="189">
        <v>0</v>
      </c>
      <c r="AF770" s="189">
        <v>0</v>
      </c>
      <c r="AG770" s="190">
        <v>0</v>
      </c>
      <c r="AH770" s="189">
        <v>0</v>
      </c>
      <c r="AI770" s="189">
        <v>0</v>
      </c>
      <c r="AJ770" s="189">
        <v>0</v>
      </c>
      <c r="AK770" s="189">
        <v>0</v>
      </c>
      <c r="AL770" s="189">
        <v>0</v>
      </c>
      <c r="AM770" s="190">
        <v>0</v>
      </c>
      <c r="AN770" s="189">
        <v>0</v>
      </c>
      <c r="AO770" s="189">
        <v>0</v>
      </c>
      <c r="AP770" s="190">
        <v>0</v>
      </c>
      <c r="AQ770" s="189">
        <v>0</v>
      </c>
      <c r="AR770" s="182">
        <v>0</v>
      </c>
      <c r="AS770" s="182">
        <v>0</v>
      </c>
    </row>
    <row r="771" spans="1:45" s="182" customFormat="1" ht="36" customHeight="1" x14ac:dyDescent="0.25">
      <c r="A771" s="182">
        <v>1</v>
      </c>
      <c r="B771" s="221">
        <f>SUBTOTAL(103,$A$552:A771)</f>
        <v>216</v>
      </c>
      <c r="C771" s="183" t="s">
        <v>1133</v>
      </c>
      <c r="D771" s="184">
        <v>1985</v>
      </c>
      <c r="E771" s="184">
        <v>2018</v>
      </c>
      <c r="F771" s="185" t="s">
        <v>261</v>
      </c>
      <c r="G771" s="184">
        <v>9</v>
      </c>
      <c r="H771" s="184" t="s">
        <v>297</v>
      </c>
      <c r="I771" s="173">
        <v>5367.9</v>
      </c>
      <c r="J771" s="173">
        <v>4145.6000000000004</v>
      </c>
      <c r="K771" s="173">
        <v>3643.5</v>
      </c>
      <c r="L771" s="186">
        <v>300</v>
      </c>
      <c r="M771" s="184" t="s">
        <v>259</v>
      </c>
      <c r="N771" s="184" t="s">
        <v>263</v>
      </c>
      <c r="O771" s="187" t="s">
        <v>1301</v>
      </c>
      <c r="P771" s="173">
        <v>3601876.7</v>
      </c>
      <c r="Q771" s="173">
        <v>0</v>
      </c>
      <c r="R771" s="173">
        <v>0</v>
      </c>
      <c r="S771" s="173">
        <v>0</v>
      </c>
      <c r="T771" s="173">
        <v>3601876.7</v>
      </c>
      <c r="U771" s="173">
        <f t="shared" si="160"/>
        <v>671.00294342294012</v>
      </c>
      <c r="V771" s="173">
        <v>915.73986102572712</v>
      </c>
      <c r="W771" s="188">
        <v>915.73986102572712</v>
      </c>
      <c r="X771" s="188">
        <f t="shared" si="158"/>
        <v>915.73986102572712</v>
      </c>
      <c r="Y771" s="188">
        <f t="shared" si="159"/>
        <v>244.736917602787</v>
      </c>
      <c r="Z771" s="189">
        <v>0</v>
      </c>
      <c r="AA771" s="189">
        <v>0</v>
      </c>
      <c r="AB771" s="189">
        <v>0</v>
      </c>
      <c r="AC771" s="189">
        <v>0</v>
      </c>
      <c r="AD771" s="189">
        <v>0</v>
      </c>
      <c r="AE771" s="189">
        <v>0</v>
      </c>
      <c r="AF771" s="189">
        <v>2</v>
      </c>
      <c r="AG771" s="190">
        <f>2457800*AF771/I771</f>
        <v>915.73986102572712</v>
      </c>
      <c r="AH771" s="189">
        <v>0</v>
      </c>
      <c r="AI771" s="189">
        <v>0</v>
      </c>
      <c r="AJ771" s="189">
        <v>0</v>
      </c>
      <c r="AK771" s="189">
        <v>0</v>
      </c>
      <c r="AL771" s="189">
        <v>0</v>
      </c>
      <c r="AM771" s="190">
        <v>0</v>
      </c>
      <c r="AN771" s="189">
        <v>0</v>
      </c>
      <c r="AO771" s="189">
        <v>0</v>
      </c>
      <c r="AP771" s="190">
        <v>0</v>
      </c>
      <c r="AQ771" s="189">
        <v>0</v>
      </c>
      <c r="AR771" s="182">
        <v>0</v>
      </c>
      <c r="AS771" s="182">
        <v>0</v>
      </c>
    </row>
    <row r="772" spans="1:45" s="182" customFormat="1" ht="36" customHeight="1" x14ac:dyDescent="0.25">
      <c r="A772" s="182">
        <v>1</v>
      </c>
      <c r="B772" s="221">
        <f>SUBTOTAL(103,$A$552:A772)</f>
        <v>217</v>
      </c>
      <c r="C772" s="183" t="s">
        <v>1867</v>
      </c>
      <c r="D772" s="184">
        <v>1975</v>
      </c>
      <c r="E772" s="184"/>
      <c r="F772" s="185" t="s">
        <v>311</v>
      </c>
      <c r="G772" s="184" t="s">
        <v>344</v>
      </c>
      <c r="H772" s="184" t="s">
        <v>344</v>
      </c>
      <c r="I772" s="173">
        <v>5911.9</v>
      </c>
      <c r="J772" s="173">
        <v>3394.8</v>
      </c>
      <c r="K772" s="173">
        <v>3394.8</v>
      </c>
      <c r="L772" s="186">
        <v>170</v>
      </c>
      <c r="M772" s="184" t="s">
        <v>259</v>
      </c>
      <c r="N772" s="184" t="s">
        <v>263</v>
      </c>
      <c r="O772" s="187" t="s">
        <v>312</v>
      </c>
      <c r="P772" s="173">
        <v>199983.54</v>
      </c>
      <c r="Q772" s="173">
        <v>0</v>
      </c>
      <c r="R772" s="173">
        <v>0</v>
      </c>
      <c r="S772" s="173">
        <v>0</v>
      </c>
      <c r="T772" s="173">
        <v>199983.54</v>
      </c>
      <c r="U772" s="173">
        <f t="shared" si="160"/>
        <v>33.827287335712718</v>
      </c>
      <c r="V772" s="228">
        <v>33.827287335712718</v>
      </c>
      <c r="W772" s="188">
        <v>33.827287335712718</v>
      </c>
      <c r="X772" s="188">
        <f t="shared" si="158"/>
        <v>0</v>
      </c>
      <c r="Y772" s="188">
        <f t="shared" si="159"/>
        <v>0</v>
      </c>
      <c r="Z772" s="189">
        <v>0</v>
      </c>
      <c r="AA772" s="189">
        <v>0</v>
      </c>
      <c r="AB772" s="189">
        <v>0</v>
      </c>
      <c r="AC772" s="189">
        <v>0</v>
      </c>
      <c r="AD772" s="189">
        <v>0</v>
      </c>
      <c r="AE772" s="189">
        <v>0</v>
      </c>
      <c r="AF772" s="189">
        <v>0</v>
      </c>
      <c r="AG772" s="190">
        <v>0</v>
      </c>
      <c r="AH772" s="189">
        <v>0</v>
      </c>
      <c r="AI772" s="189">
        <v>0</v>
      </c>
      <c r="AJ772" s="189">
        <v>0</v>
      </c>
      <c r="AK772" s="189">
        <v>0</v>
      </c>
      <c r="AL772" s="189">
        <v>0</v>
      </c>
      <c r="AM772" s="190">
        <v>0</v>
      </c>
      <c r="AN772" s="189">
        <v>0</v>
      </c>
      <c r="AO772" s="189">
        <v>0</v>
      </c>
      <c r="AP772" s="190">
        <v>0</v>
      </c>
      <c r="AQ772" s="189">
        <v>0</v>
      </c>
      <c r="AR772" s="182">
        <v>0</v>
      </c>
      <c r="AS772" s="182">
        <v>0</v>
      </c>
    </row>
    <row r="773" spans="1:45" s="182" customFormat="1" ht="36" customHeight="1" x14ac:dyDescent="0.25">
      <c r="A773" s="182">
        <v>1</v>
      </c>
      <c r="B773" s="221">
        <f>SUBTOTAL(103,$A$552:A773)</f>
        <v>218</v>
      </c>
      <c r="C773" s="183" t="s">
        <v>1418</v>
      </c>
      <c r="D773" s="184">
        <v>1981</v>
      </c>
      <c r="E773" s="184"/>
      <c r="F773" s="185" t="s">
        <v>311</v>
      </c>
      <c r="G773" s="184">
        <v>9</v>
      </c>
      <c r="H773" s="184" t="s">
        <v>301</v>
      </c>
      <c r="I773" s="197">
        <v>8719.1</v>
      </c>
      <c r="J773" s="197">
        <v>7825</v>
      </c>
      <c r="K773" s="197">
        <v>7825</v>
      </c>
      <c r="L773" s="186">
        <v>380</v>
      </c>
      <c r="M773" s="184" t="s">
        <v>259</v>
      </c>
      <c r="N773" s="184" t="s">
        <v>263</v>
      </c>
      <c r="O773" s="187" t="s">
        <v>312</v>
      </c>
      <c r="P773" s="173">
        <v>8896983.8100000024</v>
      </c>
      <c r="Q773" s="173">
        <v>0</v>
      </c>
      <c r="R773" s="173">
        <v>0</v>
      </c>
      <c r="S773" s="173">
        <v>0</v>
      </c>
      <c r="T773" s="173">
        <v>8896983.8100000024</v>
      </c>
      <c r="U773" s="173">
        <f t="shared" si="160"/>
        <v>1020.4016251677355</v>
      </c>
      <c r="V773" s="173">
        <v>1127.547567982934</v>
      </c>
      <c r="W773" s="188">
        <v>1127.547567982934</v>
      </c>
      <c r="X773" s="188">
        <f t="shared" si="158"/>
        <v>1127.547567982934</v>
      </c>
      <c r="Y773" s="188">
        <f t="shared" si="159"/>
        <v>107.14594281519851</v>
      </c>
      <c r="Z773" s="189">
        <v>0</v>
      </c>
      <c r="AA773" s="189">
        <v>0</v>
      </c>
      <c r="AB773" s="189">
        <v>0</v>
      </c>
      <c r="AC773" s="189">
        <v>0</v>
      </c>
      <c r="AD773" s="189">
        <v>0</v>
      </c>
      <c r="AE773" s="189">
        <v>0</v>
      </c>
      <c r="AF773" s="189">
        <v>4</v>
      </c>
      <c r="AG773" s="190">
        <f t="shared" ref="AG773:AG776" si="161">2457800*AF773/I773</f>
        <v>1127.547567982934</v>
      </c>
      <c r="AH773" s="189">
        <v>0</v>
      </c>
      <c r="AI773" s="189">
        <v>0</v>
      </c>
      <c r="AJ773" s="189">
        <v>0</v>
      </c>
      <c r="AK773" s="189">
        <v>0</v>
      </c>
      <c r="AL773" s="189">
        <v>0</v>
      </c>
      <c r="AM773" s="190">
        <v>0</v>
      </c>
      <c r="AN773" s="189">
        <v>0</v>
      </c>
      <c r="AO773" s="189">
        <v>0</v>
      </c>
      <c r="AP773" s="190">
        <v>0</v>
      </c>
      <c r="AQ773" s="189">
        <v>0</v>
      </c>
      <c r="AR773" s="182">
        <v>0</v>
      </c>
      <c r="AS773" s="182">
        <v>0</v>
      </c>
    </row>
    <row r="774" spans="1:45" s="182" customFormat="1" ht="36" customHeight="1" x14ac:dyDescent="0.25">
      <c r="A774" s="182">
        <v>1</v>
      </c>
      <c r="B774" s="221">
        <f>SUBTOTAL(103,$A$552:A774)</f>
        <v>219</v>
      </c>
      <c r="C774" s="183" t="s">
        <v>1419</v>
      </c>
      <c r="D774" s="184">
        <v>1983</v>
      </c>
      <c r="E774" s="184"/>
      <c r="F774" s="185" t="s">
        <v>311</v>
      </c>
      <c r="G774" s="184">
        <v>9</v>
      </c>
      <c r="H774" s="184" t="s">
        <v>301</v>
      </c>
      <c r="I774" s="197">
        <v>8604</v>
      </c>
      <c r="J774" s="197">
        <v>7732.2</v>
      </c>
      <c r="K774" s="197">
        <v>7732.2</v>
      </c>
      <c r="L774" s="186">
        <v>380</v>
      </c>
      <c r="M774" s="184" t="s">
        <v>259</v>
      </c>
      <c r="N774" s="184" t="s">
        <v>263</v>
      </c>
      <c r="O774" s="187" t="s">
        <v>312</v>
      </c>
      <c r="P774" s="173">
        <v>8896957.6300000008</v>
      </c>
      <c r="Q774" s="173">
        <v>0</v>
      </c>
      <c r="R774" s="173">
        <v>0</v>
      </c>
      <c r="S774" s="173">
        <v>0</v>
      </c>
      <c r="T774" s="173">
        <v>8896957.6300000008</v>
      </c>
      <c r="U774" s="173">
        <f t="shared" si="160"/>
        <v>1034.0490039516505</v>
      </c>
      <c r="V774" s="173">
        <v>1142.6313342631333</v>
      </c>
      <c r="W774" s="188">
        <v>1142.6313342631333</v>
      </c>
      <c r="X774" s="188">
        <f t="shared" si="158"/>
        <v>1142.6313342631333</v>
      </c>
      <c r="Y774" s="188">
        <f t="shared" si="159"/>
        <v>108.58233031148279</v>
      </c>
      <c r="Z774" s="189">
        <v>0</v>
      </c>
      <c r="AA774" s="189">
        <v>0</v>
      </c>
      <c r="AB774" s="189">
        <v>0</v>
      </c>
      <c r="AC774" s="189">
        <v>0</v>
      </c>
      <c r="AD774" s="189">
        <v>0</v>
      </c>
      <c r="AE774" s="189">
        <v>0</v>
      </c>
      <c r="AF774" s="189">
        <v>4</v>
      </c>
      <c r="AG774" s="190">
        <f t="shared" si="161"/>
        <v>1142.6313342631333</v>
      </c>
      <c r="AH774" s="189">
        <v>0</v>
      </c>
      <c r="AI774" s="189">
        <v>0</v>
      </c>
      <c r="AJ774" s="189">
        <v>0</v>
      </c>
      <c r="AK774" s="189">
        <v>0</v>
      </c>
      <c r="AL774" s="189">
        <v>0</v>
      </c>
      <c r="AM774" s="190">
        <v>0</v>
      </c>
      <c r="AN774" s="189">
        <v>0</v>
      </c>
      <c r="AO774" s="189">
        <v>0</v>
      </c>
      <c r="AP774" s="190">
        <v>0</v>
      </c>
      <c r="AQ774" s="189">
        <v>0</v>
      </c>
      <c r="AR774" s="182">
        <v>0</v>
      </c>
      <c r="AS774" s="182">
        <v>0</v>
      </c>
    </row>
    <row r="775" spans="1:45" s="182" customFormat="1" ht="36" customHeight="1" x14ac:dyDescent="0.25">
      <c r="A775" s="182">
        <v>1</v>
      </c>
      <c r="B775" s="221">
        <f>SUBTOTAL(103,$A$552:A775)</f>
        <v>220</v>
      </c>
      <c r="C775" s="183" t="s">
        <v>2203</v>
      </c>
      <c r="D775" s="184">
        <v>1984</v>
      </c>
      <c r="E775" s="184"/>
      <c r="F775" s="185" t="s">
        <v>311</v>
      </c>
      <c r="G775" s="184">
        <v>9</v>
      </c>
      <c r="H775" s="184" t="s">
        <v>305</v>
      </c>
      <c r="I775" s="197">
        <v>9052.5</v>
      </c>
      <c r="J775" s="197">
        <v>5819.6</v>
      </c>
      <c r="K775" s="197">
        <v>5819.6</v>
      </c>
      <c r="L775" s="186">
        <v>262</v>
      </c>
      <c r="M775" s="184" t="s">
        <v>259</v>
      </c>
      <c r="N775" s="184" t="s">
        <v>263</v>
      </c>
      <c r="O775" s="187" t="s">
        <v>312</v>
      </c>
      <c r="P775" s="173">
        <v>6695766.4000000004</v>
      </c>
      <c r="Q775" s="173">
        <v>0</v>
      </c>
      <c r="R775" s="173">
        <v>0</v>
      </c>
      <c r="S775" s="173">
        <v>0</v>
      </c>
      <c r="T775" s="173">
        <v>6695766.4000000004</v>
      </c>
      <c r="U775" s="173">
        <f t="shared" si="160"/>
        <v>739.65936481634913</v>
      </c>
      <c r="V775" s="173">
        <v>814.51532725766367</v>
      </c>
      <c r="W775" s="188">
        <v>814.51532725766367</v>
      </c>
      <c r="X775" s="188">
        <f t="shared" si="158"/>
        <v>814.51532725766367</v>
      </c>
      <c r="Y775" s="188">
        <f t="shared" si="159"/>
        <v>74.855962441314546</v>
      </c>
      <c r="Z775" s="189">
        <v>0</v>
      </c>
      <c r="AA775" s="189">
        <v>0</v>
      </c>
      <c r="AB775" s="189">
        <v>0</v>
      </c>
      <c r="AC775" s="189">
        <v>0</v>
      </c>
      <c r="AD775" s="189">
        <v>0</v>
      </c>
      <c r="AE775" s="189">
        <v>0</v>
      </c>
      <c r="AF775" s="189">
        <v>3</v>
      </c>
      <c r="AG775" s="190">
        <f t="shared" si="161"/>
        <v>814.51532725766367</v>
      </c>
      <c r="AH775" s="189">
        <v>0</v>
      </c>
      <c r="AI775" s="189">
        <v>0</v>
      </c>
      <c r="AJ775" s="189">
        <v>0</v>
      </c>
      <c r="AK775" s="189">
        <v>0</v>
      </c>
      <c r="AL775" s="189">
        <v>0</v>
      </c>
      <c r="AM775" s="190">
        <v>0</v>
      </c>
      <c r="AN775" s="189">
        <v>0</v>
      </c>
      <c r="AO775" s="189">
        <v>0</v>
      </c>
      <c r="AP775" s="190">
        <v>0</v>
      </c>
      <c r="AQ775" s="189">
        <v>0</v>
      </c>
      <c r="AR775" s="182">
        <v>0</v>
      </c>
      <c r="AS775" s="182">
        <v>0</v>
      </c>
    </row>
    <row r="776" spans="1:45" s="182" customFormat="1" ht="36" customHeight="1" x14ac:dyDescent="0.25">
      <c r="A776" s="182">
        <v>1</v>
      </c>
      <c r="B776" s="221">
        <f>SUBTOTAL(103,$A$552:A776)</f>
        <v>221</v>
      </c>
      <c r="C776" s="183" t="s">
        <v>2239</v>
      </c>
      <c r="D776" s="184">
        <v>1986</v>
      </c>
      <c r="E776" s="184"/>
      <c r="F776" s="185" t="s">
        <v>311</v>
      </c>
      <c r="G776" s="184">
        <v>9</v>
      </c>
      <c r="H776" s="184" t="s">
        <v>301</v>
      </c>
      <c r="I776" s="197">
        <v>8634</v>
      </c>
      <c r="J776" s="197">
        <v>7746.5</v>
      </c>
      <c r="K776" s="197">
        <v>7730.1</v>
      </c>
      <c r="L776" s="186">
        <v>349</v>
      </c>
      <c r="M776" s="184" t="s">
        <v>259</v>
      </c>
      <c r="N776" s="184" t="s">
        <v>263</v>
      </c>
      <c r="O776" s="187" t="s">
        <v>312</v>
      </c>
      <c r="P776" s="173">
        <v>8897105.9300000016</v>
      </c>
      <c r="Q776" s="173">
        <v>0</v>
      </c>
      <c r="R776" s="173">
        <v>0</v>
      </c>
      <c r="S776" s="173">
        <v>0</v>
      </c>
      <c r="T776" s="173">
        <v>8897105.9300000016</v>
      </c>
      <c r="U776" s="173">
        <f t="shared" si="160"/>
        <v>1030.4732372017606</v>
      </c>
      <c r="V776" s="173">
        <v>1138.6611072504054</v>
      </c>
      <c r="W776" s="188">
        <v>1138.6611072504054</v>
      </c>
      <c r="X776" s="188">
        <f t="shared" si="158"/>
        <v>1138.6611072504054</v>
      </c>
      <c r="Y776" s="188">
        <f t="shared" si="159"/>
        <v>108.18787004864475</v>
      </c>
      <c r="Z776" s="189">
        <v>0</v>
      </c>
      <c r="AA776" s="189">
        <v>0</v>
      </c>
      <c r="AB776" s="189">
        <v>0</v>
      </c>
      <c r="AC776" s="189">
        <v>0</v>
      </c>
      <c r="AD776" s="189">
        <v>0</v>
      </c>
      <c r="AE776" s="189">
        <v>0</v>
      </c>
      <c r="AF776" s="189">
        <v>4</v>
      </c>
      <c r="AG776" s="190">
        <f t="shared" si="161"/>
        <v>1138.6611072504054</v>
      </c>
      <c r="AH776" s="189">
        <v>0</v>
      </c>
      <c r="AI776" s="189">
        <v>0</v>
      </c>
      <c r="AJ776" s="189">
        <v>0</v>
      </c>
      <c r="AK776" s="189">
        <v>0</v>
      </c>
      <c r="AL776" s="189">
        <v>0</v>
      </c>
      <c r="AM776" s="190">
        <v>0</v>
      </c>
      <c r="AN776" s="189">
        <v>0</v>
      </c>
      <c r="AO776" s="189">
        <v>0</v>
      </c>
      <c r="AP776" s="190">
        <v>0</v>
      </c>
      <c r="AQ776" s="189">
        <v>0</v>
      </c>
      <c r="AR776" s="182">
        <v>0</v>
      </c>
      <c r="AS776" s="182">
        <v>0</v>
      </c>
    </row>
    <row r="777" spans="1:45" s="182" customFormat="1" ht="36" customHeight="1" x14ac:dyDescent="0.25">
      <c r="A777" s="182">
        <v>1</v>
      </c>
      <c r="B777" s="221">
        <f>SUBTOTAL(103,$A$552:A777)</f>
        <v>222</v>
      </c>
      <c r="C777" s="183" t="s">
        <v>2572</v>
      </c>
      <c r="D777" s="184">
        <v>1983</v>
      </c>
      <c r="E777" s="184"/>
      <c r="F777" s="185" t="s">
        <v>311</v>
      </c>
      <c r="G777" s="184" t="s">
        <v>2188</v>
      </c>
      <c r="H777" s="184">
        <v>3</v>
      </c>
      <c r="I777" s="197">
        <v>9222.1</v>
      </c>
      <c r="J777" s="197">
        <v>9222.1</v>
      </c>
      <c r="K777" s="197">
        <v>8177.3</v>
      </c>
      <c r="L777" s="186" t="s">
        <v>2579</v>
      </c>
      <c r="M777" s="184" t="s">
        <v>259</v>
      </c>
      <c r="N777" s="184" t="s">
        <v>263</v>
      </c>
      <c r="O777" s="187" t="s">
        <v>312</v>
      </c>
      <c r="P777" s="173">
        <v>15793403.27</v>
      </c>
      <c r="Q777" s="173">
        <v>0</v>
      </c>
      <c r="R777" s="173">
        <v>7800000</v>
      </c>
      <c r="S777" s="173">
        <v>0</v>
      </c>
      <c r="T777" s="173">
        <v>7993403.2699999996</v>
      </c>
      <c r="U777" s="173">
        <f t="shared" si="160"/>
        <v>1712.5604005595253</v>
      </c>
      <c r="V777" s="173">
        <v>1853.8862081304692</v>
      </c>
      <c r="W777" s="188">
        <v>1853.8862081304692</v>
      </c>
      <c r="X777" s="188">
        <f t="shared" si="158"/>
        <v>1853.8862081304692</v>
      </c>
      <c r="Y777" s="188">
        <f t="shared" si="159"/>
        <v>141.32580757094388</v>
      </c>
      <c r="Z777" s="189">
        <v>0</v>
      </c>
      <c r="AA777" s="189">
        <v>0</v>
      </c>
      <c r="AB777" s="189">
        <v>0</v>
      </c>
      <c r="AC777" s="189">
        <v>0</v>
      </c>
      <c r="AD777" s="189">
        <v>0</v>
      </c>
      <c r="AE777" s="189">
        <v>0</v>
      </c>
      <c r="AF777" s="189">
        <v>6</v>
      </c>
      <c r="AG777" s="190">
        <f>2849454*AF777/I777</f>
        <v>1853.8862081304692</v>
      </c>
      <c r="AH777" s="189">
        <v>0</v>
      </c>
      <c r="AI777" s="189">
        <v>0</v>
      </c>
      <c r="AJ777" s="189">
        <v>0</v>
      </c>
      <c r="AK777" s="189">
        <v>0</v>
      </c>
      <c r="AL777" s="189">
        <v>0</v>
      </c>
      <c r="AM777" s="190">
        <v>0</v>
      </c>
      <c r="AN777" s="189">
        <v>0</v>
      </c>
      <c r="AO777" s="189">
        <v>0</v>
      </c>
      <c r="AP777" s="190">
        <v>0</v>
      </c>
      <c r="AQ777" s="189">
        <v>0</v>
      </c>
      <c r="AR777" s="182">
        <v>0</v>
      </c>
      <c r="AS777" s="182">
        <v>0</v>
      </c>
    </row>
    <row r="778" spans="1:45" s="182" customFormat="1" ht="36" customHeight="1" x14ac:dyDescent="0.25">
      <c r="A778" s="182">
        <v>1</v>
      </c>
      <c r="B778" s="221">
        <f>SUBTOTAL(103,$A$552:A778)</f>
        <v>223</v>
      </c>
      <c r="C778" s="183" t="s">
        <v>2573</v>
      </c>
      <c r="D778" s="184">
        <v>1996</v>
      </c>
      <c r="E778" s="184" t="s">
        <v>1479</v>
      </c>
      <c r="F778" s="185" t="s">
        <v>311</v>
      </c>
      <c r="G778" s="184" t="s">
        <v>350</v>
      </c>
      <c r="H778" s="184">
        <v>3</v>
      </c>
      <c r="I778" s="197">
        <v>10830</v>
      </c>
      <c r="J778" s="197">
        <v>7342.6</v>
      </c>
      <c r="K778" s="197">
        <v>6528.8</v>
      </c>
      <c r="L778" s="186" t="s">
        <v>2580</v>
      </c>
      <c r="M778" s="184" t="s">
        <v>259</v>
      </c>
      <c r="N778" s="184" t="s">
        <v>263</v>
      </c>
      <c r="O778" s="187" t="s">
        <v>312</v>
      </c>
      <c r="P778" s="173">
        <v>2331279.67</v>
      </c>
      <c r="Q778" s="173">
        <v>0</v>
      </c>
      <c r="R778" s="173">
        <v>1062400</v>
      </c>
      <c r="S778" s="173">
        <v>0</v>
      </c>
      <c r="T778" s="173">
        <v>1268879.67</v>
      </c>
      <c r="U778" s="173">
        <f t="shared" si="160"/>
        <v>215.26128070175437</v>
      </c>
      <c r="V778" s="173">
        <v>226.94367497691599</v>
      </c>
      <c r="W778" s="188">
        <v>226.94367497691599</v>
      </c>
      <c r="X778" s="188">
        <f t="shared" si="158"/>
        <v>226.94367497691599</v>
      </c>
      <c r="Y778" s="188">
        <f t="shared" si="159"/>
        <v>11.682394275161613</v>
      </c>
      <c r="Z778" s="189">
        <v>0</v>
      </c>
      <c r="AA778" s="189">
        <v>0</v>
      </c>
      <c r="AB778" s="189">
        <v>0</v>
      </c>
      <c r="AC778" s="189">
        <v>0</v>
      </c>
      <c r="AD778" s="189">
        <v>0</v>
      </c>
      <c r="AE778" s="189">
        <v>0</v>
      </c>
      <c r="AF778" s="189">
        <v>1</v>
      </c>
      <c r="AG778" s="190">
        <f t="shared" ref="AG778:AG781" si="162">2457800*AF778/I778</f>
        <v>226.94367497691599</v>
      </c>
      <c r="AH778" s="189">
        <v>0</v>
      </c>
      <c r="AI778" s="189">
        <v>0</v>
      </c>
      <c r="AJ778" s="189">
        <v>0</v>
      </c>
      <c r="AK778" s="189">
        <v>0</v>
      </c>
      <c r="AL778" s="189">
        <v>0</v>
      </c>
      <c r="AM778" s="190">
        <v>0</v>
      </c>
      <c r="AN778" s="189">
        <v>0</v>
      </c>
      <c r="AO778" s="189">
        <v>0</v>
      </c>
      <c r="AP778" s="190">
        <v>0</v>
      </c>
      <c r="AQ778" s="189">
        <v>0</v>
      </c>
      <c r="AR778" s="182">
        <v>0</v>
      </c>
      <c r="AS778" s="182">
        <v>0</v>
      </c>
    </row>
    <row r="779" spans="1:45" s="182" customFormat="1" ht="36" customHeight="1" x14ac:dyDescent="0.25">
      <c r="A779" s="182">
        <v>1</v>
      </c>
      <c r="B779" s="221">
        <f>SUBTOTAL(103,$A$552:A779)</f>
        <v>224</v>
      </c>
      <c r="C779" s="183" t="s">
        <v>2574</v>
      </c>
      <c r="D779" s="184">
        <v>1995</v>
      </c>
      <c r="E779" s="184" t="s">
        <v>1479</v>
      </c>
      <c r="F779" s="185" t="s">
        <v>311</v>
      </c>
      <c r="G779" s="184" t="s">
        <v>350</v>
      </c>
      <c r="H779" s="184">
        <v>5</v>
      </c>
      <c r="I779" s="197">
        <v>12058.8</v>
      </c>
      <c r="J779" s="197">
        <v>12058.800000000001</v>
      </c>
      <c r="K779" s="197">
        <v>10739.7</v>
      </c>
      <c r="L779" s="186" t="s">
        <v>2581</v>
      </c>
      <c r="M779" s="184" t="s">
        <v>259</v>
      </c>
      <c r="N779" s="184" t="s">
        <v>263</v>
      </c>
      <c r="O779" s="187" t="s">
        <v>312</v>
      </c>
      <c r="P779" s="173">
        <v>11664872.390000001</v>
      </c>
      <c r="Q779" s="173">
        <v>0</v>
      </c>
      <c r="R779" s="173">
        <v>5608000</v>
      </c>
      <c r="S779" s="173">
        <v>0</v>
      </c>
      <c r="T779" s="173">
        <v>6056872.3900000006</v>
      </c>
      <c r="U779" s="173">
        <f t="shared" si="160"/>
        <v>967.33276860052422</v>
      </c>
      <c r="V779" s="173">
        <v>1019.0897933459383</v>
      </c>
      <c r="W779" s="188">
        <v>1019.0897933459383</v>
      </c>
      <c r="X779" s="188">
        <f t="shared" si="158"/>
        <v>1019.0897933459383</v>
      </c>
      <c r="Y779" s="188">
        <f t="shared" si="159"/>
        <v>51.757024745414128</v>
      </c>
      <c r="Z779" s="189">
        <v>0</v>
      </c>
      <c r="AA779" s="189">
        <v>0</v>
      </c>
      <c r="AB779" s="189">
        <v>0</v>
      </c>
      <c r="AC779" s="189">
        <v>0</v>
      </c>
      <c r="AD779" s="189">
        <v>0</v>
      </c>
      <c r="AE779" s="189">
        <v>0</v>
      </c>
      <c r="AF779" s="189">
        <v>5</v>
      </c>
      <c r="AG779" s="190">
        <f t="shared" si="162"/>
        <v>1019.0897933459383</v>
      </c>
      <c r="AH779" s="189">
        <v>0</v>
      </c>
      <c r="AI779" s="189">
        <v>0</v>
      </c>
      <c r="AJ779" s="189">
        <v>0</v>
      </c>
      <c r="AK779" s="189">
        <v>0</v>
      </c>
      <c r="AL779" s="189">
        <v>0</v>
      </c>
      <c r="AM779" s="190">
        <v>0</v>
      </c>
      <c r="AN779" s="189">
        <v>0</v>
      </c>
      <c r="AO779" s="189">
        <v>0</v>
      </c>
      <c r="AP779" s="190">
        <v>0</v>
      </c>
      <c r="AQ779" s="189">
        <v>0</v>
      </c>
      <c r="AR779" s="182">
        <v>0</v>
      </c>
      <c r="AS779" s="182">
        <v>0</v>
      </c>
    </row>
    <row r="780" spans="1:45" s="182" customFormat="1" ht="36" customHeight="1" x14ac:dyDescent="0.25">
      <c r="A780" s="182">
        <v>1</v>
      </c>
      <c r="B780" s="221">
        <f>SUBTOTAL(103,$A$552:A780)</f>
        <v>225</v>
      </c>
      <c r="C780" s="183" t="s">
        <v>2575</v>
      </c>
      <c r="D780" s="184">
        <v>1987</v>
      </c>
      <c r="E780" s="184"/>
      <c r="F780" s="185" t="s">
        <v>311</v>
      </c>
      <c r="G780" s="184" t="s">
        <v>350</v>
      </c>
      <c r="H780" s="184">
        <v>4</v>
      </c>
      <c r="I780" s="197">
        <v>8661.7999999999993</v>
      </c>
      <c r="J780" s="197">
        <v>8661.7999999999993</v>
      </c>
      <c r="K780" s="197">
        <v>7775</v>
      </c>
      <c r="L780" s="186" t="s">
        <v>2582</v>
      </c>
      <c r="M780" s="184" t="s">
        <v>259</v>
      </c>
      <c r="N780" s="184" t="s">
        <v>263</v>
      </c>
      <c r="O780" s="187" t="s">
        <v>312</v>
      </c>
      <c r="P780" s="173">
        <v>9331381.5299999993</v>
      </c>
      <c r="Q780" s="173">
        <v>0</v>
      </c>
      <c r="R780" s="173">
        <v>4438400</v>
      </c>
      <c r="S780" s="173">
        <v>0</v>
      </c>
      <c r="T780" s="173">
        <v>4892981.5299999993</v>
      </c>
      <c r="U780" s="173">
        <f t="shared" si="160"/>
        <v>1077.302815811956</v>
      </c>
      <c r="V780" s="173">
        <v>1135.0065806183472</v>
      </c>
      <c r="W780" s="188">
        <v>1135.0065806183472</v>
      </c>
      <c r="X780" s="188">
        <f t="shared" si="158"/>
        <v>1135.0065806183472</v>
      </c>
      <c r="Y780" s="188">
        <f t="shared" si="159"/>
        <v>57.703764806391291</v>
      </c>
      <c r="Z780" s="189">
        <v>0</v>
      </c>
      <c r="AA780" s="189">
        <v>0</v>
      </c>
      <c r="AB780" s="189">
        <v>0</v>
      </c>
      <c r="AC780" s="189">
        <v>0</v>
      </c>
      <c r="AD780" s="189">
        <v>0</v>
      </c>
      <c r="AE780" s="189">
        <v>0</v>
      </c>
      <c r="AF780" s="189">
        <v>4</v>
      </c>
      <c r="AG780" s="190">
        <f t="shared" si="162"/>
        <v>1135.0065806183472</v>
      </c>
      <c r="AH780" s="189">
        <v>0</v>
      </c>
      <c r="AI780" s="189">
        <v>0</v>
      </c>
      <c r="AJ780" s="189">
        <v>0</v>
      </c>
      <c r="AK780" s="189">
        <v>0</v>
      </c>
      <c r="AL780" s="189">
        <v>0</v>
      </c>
      <c r="AM780" s="190">
        <v>0</v>
      </c>
      <c r="AN780" s="189">
        <v>0</v>
      </c>
      <c r="AO780" s="189">
        <v>0</v>
      </c>
      <c r="AP780" s="190">
        <v>0</v>
      </c>
      <c r="AQ780" s="189">
        <v>0</v>
      </c>
      <c r="AR780" s="182">
        <v>0</v>
      </c>
      <c r="AS780" s="182">
        <v>0</v>
      </c>
    </row>
    <row r="781" spans="1:45" s="182" customFormat="1" ht="36" customHeight="1" x14ac:dyDescent="0.25">
      <c r="A781" s="182">
        <v>1</v>
      </c>
      <c r="B781" s="221">
        <f>SUBTOTAL(103,$A$552:A781)</f>
        <v>226</v>
      </c>
      <c r="C781" s="183" t="s">
        <v>2576</v>
      </c>
      <c r="D781" s="184">
        <v>1993</v>
      </c>
      <c r="E781" s="184"/>
      <c r="F781" s="185" t="s">
        <v>311</v>
      </c>
      <c r="G781" s="184" t="s">
        <v>350</v>
      </c>
      <c r="H781" s="184">
        <v>3</v>
      </c>
      <c r="I781" s="197">
        <v>6775.4000000000005</v>
      </c>
      <c r="J781" s="197">
        <v>6775.4000000000005</v>
      </c>
      <c r="K781" s="197">
        <v>5818.3</v>
      </c>
      <c r="L781" s="186" t="s">
        <v>2583</v>
      </c>
      <c r="M781" s="184" t="s">
        <v>259</v>
      </c>
      <c r="N781" s="184" t="s">
        <v>263</v>
      </c>
      <c r="O781" s="187" t="s">
        <v>312</v>
      </c>
      <c r="P781" s="173">
        <v>6999655.25</v>
      </c>
      <c r="Q781" s="173">
        <v>0</v>
      </c>
      <c r="R781" s="173">
        <v>3379200</v>
      </c>
      <c r="S781" s="173">
        <v>0</v>
      </c>
      <c r="T781" s="173">
        <v>3620455.25</v>
      </c>
      <c r="U781" s="173">
        <f t="shared" si="160"/>
        <v>1033.0984517519259</v>
      </c>
      <c r="V781" s="173">
        <v>1088.2604717064673</v>
      </c>
      <c r="W781" s="188">
        <v>1088.2604717064673</v>
      </c>
      <c r="X781" s="188">
        <f t="shared" si="158"/>
        <v>1088.2604717064673</v>
      </c>
      <c r="Y781" s="188">
        <f t="shared" si="159"/>
        <v>55.162019954541393</v>
      </c>
      <c r="Z781" s="189">
        <v>0</v>
      </c>
      <c r="AA781" s="189">
        <v>0</v>
      </c>
      <c r="AB781" s="189">
        <v>0</v>
      </c>
      <c r="AC781" s="189">
        <v>0</v>
      </c>
      <c r="AD781" s="189">
        <v>0</v>
      </c>
      <c r="AE781" s="189">
        <v>0</v>
      </c>
      <c r="AF781" s="189">
        <v>3</v>
      </c>
      <c r="AG781" s="190">
        <f t="shared" si="162"/>
        <v>1088.2604717064673</v>
      </c>
      <c r="AH781" s="189">
        <v>0</v>
      </c>
      <c r="AI781" s="189">
        <v>0</v>
      </c>
      <c r="AJ781" s="189">
        <v>0</v>
      </c>
      <c r="AK781" s="189">
        <v>0</v>
      </c>
      <c r="AL781" s="189">
        <v>0</v>
      </c>
      <c r="AM781" s="190">
        <v>0</v>
      </c>
      <c r="AN781" s="189">
        <v>0</v>
      </c>
      <c r="AO781" s="189">
        <v>0</v>
      </c>
      <c r="AP781" s="190">
        <v>0</v>
      </c>
      <c r="AQ781" s="189">
        <v>0</v>
      </c>
      <c r="AR781" s="182">
        <v>0</v>
      </c>
      <c r="AS781" s="182">
        <v>0</v>
      </c>
    </row>
    <row r="782" spans="1:45" s="182" customFormat="1" ht="36" customHeight="1" x14ac:dyDescent="0.25">
      <c r="B782" s="183" t="s">
        <v>782</v>
      </c>
      <c r="C782" s="222"/>
      <c r="D782" s="184" t="s">
        <v>857</v>
      </c>
      <c r="E782" s="184" t="s">
        <v>857</v>
      </c>
      <c r="F782" s="184" t="s">
        <v>857</v>
      </c>
      <c r="G782" s="184" t="s">
        <v>857</v>
      </c>
      <c r="H782" s="184" t="s">
        <v>857</v>
      </c>
      <c r="I782" s="197">
        <f>SUM(I783:I803)</f>
        <v>40250.310000000005</v>
      </c>
      <c r="J782" s="197">
        <f t="shared" ref="J782:L782" si="163">SUM(J783:J803)</f>
        <v>32416.21</v>
      </c>
      <c r="K782" s="197">
        <f t="shared" si="163"/>
        <v>31511.319999999996</v>
      </c>
      <c r="L782" s="219">
        <f t="shared" si="163"/>
        <v>1696</v>
      </c>
      <c r="M782" s="184" t="s">
        <v>857</v>
      </c>
      <c r="N782" s="184" t="s">
        <v>857</v>
      </c>
      <c r="O782" s="187" t="s">
        <v>857</v>
      </c>
      <c r="P782" s="197">
        <v>67308268.039999992</v>
      </c>
      <c r="Q782" s="197">
        <v>0</v>
      </c>
      <c r="R782" s="197">
        <v>0</v>
      </c>
      <c r="S782" s="197">
        <v>0</v>
      </c>
      <c r="T782" s="197">
        <v>67308268.039999992</v>
      </c>
      <c r="U782" s="173">
        <f t="shared" ref="U782:U859" si="164">P782/I782</f>
        <v>1672.2422272027218</v>
      </c>
      <c r="V782" s="173">
        <f>MAX(V785:V803)</f>
        <v>8446.9489291598038</v>
      </c>
      <c r="X782" s="227"/>
      <c r="Z782" s="189">
        <v>0</v>
      </c>
      <c r="AA782" s="189">
        <v>0</v>
      </c>
      <c r="AB782" s="189">
        <v>0</v>
      </c>
      <c r="AC782" s="189">
        <v>0</v>
      </c>
      <c r="AD782" s="189">
        <v>0</v>
      </c>
      <c r="AE782" s="189">
        <v>0</v>
      </c>
      <c r="AF782" s="189">
        <v>1</v>
      </c>
      <c r="AG782" s="189">
        <v>1652600.62</v>
      </c>
      <c r="AH782" s="189">
        <v>10955.51</v>
      </c>
      <c r="AI782" s="189">
        <v>58678588.460000001</v>
      </c>
      <c r="AJ782" s="189">
        <v>0</v>
      </c>
      <c r="AK782" s="189">
        <v>0</v>
      </c>
      <c r="AL782" s="189">
        <v>0</v>
      </c>
      <c r="AM782" s="189">
        <v>0</v>
      </c>
      <c r="AN782" s="189">
        <v>0</v>
      </c>
      <c r="AO782" s="189">
        <v>0</v>
      </c>
      <c r="AP782" s="189">
        <v>5667586</v>
      </c>
      <c r="AQ782" s="189">
        <v>0</v>
      </c>
      <c r="AR782" s="182">
        <v>0</v>
      </c>
      <c r="AS782" s="182">
        <v>0</v>
      </c>
    </row>
    <row r="783" spans="1:45" s="182" customFormat="1" ht="36" customHeight="1" x14ac:dyDescent="0.25">
      <c r="A783" s="182">
        <v>1</v>
      </c>
      <c r="B783" s="221">
        <f>SUBTOTAL(103,$A$552:A783)</f>
        <v>227</v>
      </c>
      <c r="C783" s="183" t="s">
        <v>1859</v>
      </c>
      <c r="D783" s="184">
        <v>1963</v>
      </c>
      <c r="E783" s="184"/>
      <c r="F783" s="185" t="s">
        <v>1524</v>
      </c>
      <c r="G783" s="184" t="s">
        <v>296</v>
      </c>
      <c r="H783" s="184" t="s">
        <v>296</v>
      </c>
      <c r="I783" s="197">
        <v>695.5</v>
      </c>
      <c r="J783" s="197">
        <v>647.5</v>
      </c>
      <c r="K783" s="197">
        <v>647.5</v>
      </c>
      <c r="L783" s="186">
        <v>31</v>
      </c>
      <c r="M783" s="184" t="s">
        <v>259</v>
      </c>
      <c r="N783" s="184" t="s">
        <v>260</v>
      </c>
      <c r="O783" s="187" t="s">
        <v>262</v>
      </c>
      <c r="P783" s="173">
        <v>75549.039999999994</v>
      </c>
      <c r="Q783" s="173">
        <v>0</v>
      </c>
      <c r="R783" s="173">
        <v>0</v>
      </c>
      <c r="S783" s="173">
        <v>0</v>
      </c>
      <c r="T783" s="173">
        <v>75549.039999999994</v>
      </c>
      <c r="U783" s="173">
        <f t="shared" si="164"/>
        <v>108.62550682961897</v>
      </c>
      <c r="V783" s="173">
        <v>108.62550682961897</v>
      </c>
      <c r="W783" s="188">
        <v>7060.9366487419138</v>
      </c>
      <c r="X783" s="188">
        <f t="shared" ref="X783:X803" si="165">Z783+AA783+AB783+AC783+AD783+AG783+AI783+AK783+AM783+AO783+AP783+AQ783+AR783+AS783</f>
        <v>0</v>
      </c>
      <c r="Y783" s="188">
        <f t="shared" ref="Y783:Y803" si="166">V783-U783</f>
        <v>0</v>
      </c>
      <c r="Z783" s="189">
        <v>0</v>
      </c>
      <c r="AA783" s="189">
        <v>0</v>
      </c>
      <c r="AB783" s="189">
        <v>0</v>
      </c>
      <c r="AC783" s="189">
        <v>0</v>
      </c>
      <c r="AD783" s="189">
        <v>0</v>
      </c>
      <c r="AE783" s="189">
        <v>0</v>
      </c>
      <c r="AF783" s="189">
        <v>0</v>
      </c>
      <c r="AG783" s="190">
        <v>0</v>
      </c>
      <c r="AH783" s="189">
        <v>0</v>
      </c>
      <c r="AI783" s="190">
        <v>0</v>
      </c>
      <c r="AJ783" s="189">
        <v>0</v>
      </c>
      <c r="AK783" s="189">
        <v>0</v>
      </c>
      <c r="AL783" s="189">
        <v>0</v>
      </c>
      <c r="AM783" s="190">
        <v>0</v>
      </c>
      <c r="AN783" s="189">
        <v>0</v>
      </c>
      <c r="AO783" s="189">
        <v>0</v>
      </c>
      <c r="AP783" s="190">
        <v>0</v>
      </c>
      <c r="AQ783" s="189">
        <v>0</v>
      </c>
      <c r="AR783" s="182">
        <v>0</v>
      </c>
      <c r="AS783" s="182">
        <v>0</v>
      </c>
    </row>
    <row r="784" spans="1:45" s="182" customFormat="1" ht="36" customHeight="1" x14ac:dyDescent="0.25">
      <c r="A784" s="182">
        <v>1</v>
      </c>
      <c r="B784" s="221">
        <f>SUBTOTAL(103,$A$552:A784)</f>
        <v>228</v>
      </c>
      <c r="C784" s="183" t="s">
        <v>1860</v>
      </c>
      <c r="D784" s="184">
        <v>1955</v>
      </c>
      <c r="E784" s="184"/>
      <c r="F784" s="185" t="s">
        <v>1524</v>
      </c>
      <c r="G784" s="184" t="s">
        <v>296</v>
      </c>
      <c r="H784" s="184" t="s">
        <v>297</v>
      </c>
      <c r="I784" s="197">
        <v>349</v>
      </c>
      <c r="J784" s="197">
        <v>310.60000000000002</v>
      </c>
      <c r="K784" s="197">
        <v>310.60000000000002</v>
      </c>
      <c r="L784" s="186">
        <v>17</v>
      </c>
      <c r="M784" s="184" t="s">
        <v>259</v>
      </c>
      <c r="N784" s="184" t="s">
        <v>263</v>
      </c>
      <c r="O784" s="187" t="s">
        <v>1271</v>
      </c>
      <c r="P784" s="173">
        <v>55087.88</v>
      </c>
      <c r="Q784" s="173">
        <v>0</v>
      </c>
      <c r="R784" s="173">
        <v>0</v>
      </c>
      <c r="S784" s="173">
        <v>0</v>
      </c>
      <c r="T784" s="173">
        <v>55087.88</v>
      </c>
      <c r="U784" s="173">
        <f t="shared" si="164"/>
        <v>157.84492836676216</v>
      </c>
      <c r="V784" s="173">
        <v>157.84492836676216</v>
      </c>
      <c r="W784" s="188">
        <v>8244.5572126074512</v>
      </c>
      <c r="X784" s="188">
        <f t="shared" si="165"/>
        <v>0</v>
      </c>
      <c r="Y784" s="188">
        <f t="shared" si="166"/>
        <v>0</v>
      </c>
      <c r="Z784" s="189">
        <v>0</v>
      </c>
      <c r="AA784" s="189">
        <v>0</v>
      </c>
      <c r="AB784" s="189">
        <v>0</v>
      </c>
      <c r="AC784" s="189">
        <v>0</v>
      </c>
      <c r="AD784" s="189">
        <v>0</v>
      </c>
      <c r="AE784" s="189">
        <v>0</v>
      </c>
      <c r="AF784" s="189">
        <v>0</v>
      </c>
      <c r="AG784" s="190">
        <v>0</v>
      </c>
      <c r="AH784" s="189">
        <v>0</v>
      </c>
      <c r="AI784" s="190">
        <v>0</v>
      </c>
      <c r="AJ784" s="189">
        <v>0</v>
      </c>
      <c r="AK784" s="189">
        <v>0</v>
      </c>
      <c r="AL784" s="189">
        <v>0</v>
      </c>
      <c r="AM784" s="190">
        <v>0</v>
      </c>
      <c r="AN784" s="189">
        <v>0</v>
      </c>
      <c r="AO784" s="189">
        <v>0</v>
      </c>
      <c r="AP784" s="190">
        <v>0</v>
      </c>
      <c r="AQ784" s="189">
        <v>0</v>
      </c>
      <c r="AR784" s="182">
        <v>0</v>
      </c>
      <c r="AS784" s="182">
        <v>0</v>
      </c>
    </row>
    <row r="785" spans="1:45" s="182" customFormat="1" ht="36" customHeight="1" x14ac:dyDescent="0.25">
      <c r="A785" s="182">
        <v>1</v>
      </c>
      <c r="B785" s="221">
        <f>SUBTOTAL(103,$A$552:A785)</f>
        <v>229</v>
      </c>
      <c r="C785" s="183" t="s">
        <v>585</v>
      </c>
      <c r="D785" s="184">
        <v>1966</v>
      </c>
      <c r="E785" s="184"/>
      <c r="F785" s="185" t="s">
        <v>261</v>
      </c>
      <c r="G785" s="184">
        <v>5</v>
      </c>
      <c r="H785" s="184" t="s">
        <v>305</v>
      </c>
      <c r="I785" s="197">
        <v>4109.6000000000004</v>
      </c>
      <c r="J785" s="197">
        <v>2516.14</v>
      </c>
      <c r="K785" s="197">
        <v>2269.44</v>
      </c>
      <c r="L785" s="186">
        <v>105</v>
      </c>
      <c r="M785" s="184" t="s">
        <v>259</v>
      </c>
      <c r="N785" s="184" t="s">
        <v>263</v>
      </c>
      <c r="O785" s="187" t="s">
        <v>1043</v>
      </c>
      <c r="P785" s="173">
        <v>5078568.7700000005</v>
      </c>
      <c r="Q785" s="173">
        <v>0</v>
      </c>
      <c r="R785" s="173">
        <v>0</v>
      </c>
      <c r="S785" s="173">
        <v>0</v>
      </c>
      <c r="T785" s="173">
        <v>5078568.7700000005</v>
      </c>
      <c r="U785" s="173">
        <f t="shared" si="164"/>
        <v>1235.7817719486081</v>
      </c>
      <c r="V785" s="173">
        <v>1756.8929550321202</v>
      </c>
      <c r="W785" s="188">
        <v>1756.8929550321202</v>
      </c>
      <c r="X785" s="188">
        <f t="shared" si="165"/>
        <v>1756.8929550321202</v>
      </c>
      <c r="Y785" s="188">
        <f t="shared" si="166"/>
        <v>521.11118308351206</v>
      </c>
      <c r="Z785" s="189">
        <v>0</v>
      </c>
      <c r="AA785" s="189">
        <v>0</v>
      </c>
      <c r="AB785" s="189">
        <v>0</v>
      </c>
      <c r="AC785" s="189">
        <v>0</v>
      </c>
      <c r="AD785" s="189">
        <v>0</v>
      </c>
      <c r="AE785" s="189">
        <v>0</v>
      </c>
      <c r="AF785" s="189">
        <v>0</v>
      </c>
      <c r="AG785" s="190">
        <v>0</v>
      </c>
      <c r="AH785" s="189">
        <v>809.7</v>
      </c>
      <c r="AI785" s="190">
        <f t="shared" ref="AI785:AI792" si="167">8917.04*AH785/I785</f>
        <v>1756.8929550321202</v>
      </c>
      <c r="AJ785" s="189">
        <v>0</v>
      </c>
      <c r="AK785" s="189">
        <v>0</v>
      </c>
      <c r="AL785" s="189">
        <v>0</v>
      </c>
      <c r="AM785" s="190">
        <v>0</v>
      </c>
      <c r="AN785" s="189">
        <v>0</v>
      </c>
      <c r="AO785" s="189">
        <v>0</v>
      </c>
      <c r="AP785" s="190">
        <v>0</v>
      </c>
      <c r="AQ785" s="189">
        <v>0</v>
      </c>
      <c r="AR785" s="182">
        <v>0</v>
      </c>
      <c r="AS785" s="182">
        <v>0</v>
      </c>
    </row>
    <row r="786" spans="1:45" s="182" customFormat="1" ht="36" customHeight="1" x14ac:dyDescent="0.25">
      <c r="A786" s="182">
        <v>1</v>
      </c>
      <c r="B786" s="221">
        <f>SUBTOTAL(103,$A$552:A786)</f>
        <v>230</v>
      </c>
      <c r="C786" s="183" t="s">
        <v>586</v>
      </c>
      <c r="D786" s="184">
        <v>1965</v>
      </c>
      <c r="E786" s="184"/>
      <c r="F786" s="185" t="s">
        <v>261</v>
      </c>
      <c r="G786" s="184" t="s">
        <v>344</v>
      </c>
      <c r="H786" s="184" t="s">
        <v>301</v>
      </c>
      <c r="I786" s="197">
        <v>4233.3599999999997</v>
      </c>
      <c r="J786" s="197">
        <v>3105.6</v>
      </c>
      <c r="K786" s="197">
        <v>3105.6</v>
      </c>
      <c r="L786" s="186">
        <v>208</v>
      </c>
      <c r="M786" s="184" t="s">
        <v>259</v>
      </c>
      <c r="N786" s="184" t="s">
        <v>263</v>
      </c>
      <c r="O786" s="187" t="s">
        <v>674</v>
      </c>
      <c r="P786" s="173">
        <v>6413646.6999999993</v>
      </c>
      <c r="Q786" s="173">
        <v>0</v>
      </c>
      <c r="R786" s="173">
        <v>0</v>
      </c>
      <c r="S786" s="173">
        <v>0</v>
      </c>
      <c r="T786" s="173">
        <v>6413646.6999999993</v>
      </c>
      <c r="U786" s="173">
        <f t="shared" si="164"/>
        <v>1515.0251100780467</v>
      </c>
      <c r="V786" s="173">
        <v>2208.5332785305295</v>
      </c>
      <c r="W786" s="188">
        <v>2208.5332785305295</v>
      </c>
      <c r="X786" s="188">
        <f t="shared" si="165"/>
        <v>2208.5332785305295</v>
      </c>
      <c r="Y786" s="188">
        <f t="shared" si="166"/>
        <v>693.50816845248278</v>
      </c>
      <c r="Z786" s="189">
        <v>0</v>
      </c>
      <c r="AA786" s="189">
        <v>0</v>
      </c>
      <c r="AB786" s="189">
        <v>0</v>
      </c>
      <c r="AC786" s="189">
        <v>0</v>
      </c>
      <c r="AD786" s="189">
        <v>0</v>
      </c>
      <c r="AE786" s="189">
        <v>0</v>
      </c>
      <c r="AF786" s="189">
        <v>0</v>
      </c>
      <c r="AG786" s="190">
        <v>0</v>
      </c>
      <c r="AH786" s="189">
        <v>1048.5</v>
      </c>
      <c r="AI786" s="190">
        <f t="shared" si="167"/>
        <v>2208.5332785305295</v>
      </c>
      <c r="AJ786" s="189">
        <v>0</v>
      </c>
      <c r="AK786" s="189">
        <v>0</v>
      </c>
      <c r="AL786" s="189">
        <v>0</v>
      </c>
      <c r="AM786" s="190">
        <v>0</v>
      </c>
      <c r="AN786" s="189">
        <v>0</v>
      </c>
      <c r="AO786" s="189">
        <v>0</v>
      </c>
      <c r="AP786" s="190">
        <v>0</v>
      </c>
      <c r="AQ786" s="189">
        <v>0</v>
      </c>
      <c r="AR786" s="182">
        <v>0</v>
      </c>
      <c r="AS786" s="182">
        <v>0</v>
      </c>
    </row>
    <row r="787" spans="1:45" s="182" customFormat="1" ht="36" customHeight="1" x14ac:dyDescent="0.25">
      <c r="A787" s="182">
        <v>1</v>
      </c>
      <c r="B787" s="221">
        <f>SUBTOTAL(103,$A$552:A787)</f>
        <v>231</v>
      </c>
      <c r="C787" s="183" t="s">
        <v>587</v>
      </c>
      <c r="D787" s="184">
        <v>1964</v>
      </c>
      <c r="E787" s="184"/>
      <c r="F787" s="185" t="s">
        <v>261</v>
      </c>
      <c r="G787" s="184" t="s">
        <v>301</v>
      </c>
      <c r="H787" s="184" t="s">
        <v>301</v>
      </c>
      <c r="I787" s="197">
        <v>3054.2</v>
      </c>
      <c r="J787" s="197">
        <v>2812.7</v>
      </c>
      <c r="K787" s="197">
        <v>2812.7</v>
      </c>
      <c r="L787" s="186">
        <v>156</v>
      </c>
      <c r="M787" s="184" t="s">
        <v>259</v>
      </c>
      <c r="N787" s="184" t="s">
        <v>263</v>
      </c>
      <c r="O787" s="187" t="s">
        <v>674</v>
      </c>
      <c r="P787" s="173">
        <v>5106188.7799999993</v>
      </c>
      <c r="Q787" s="173">
        <v>0</v>
      </c>
      <c r="R787" s="173">
        <v>0</v>
      </c>
      <c r="S787" s="173">
        <v>0</v>
      </c>
      <c r="T787" s="173">
        <v>5106188.7799999993</v>
      </c>
      <c r="U787" s="173">
        <f t="shared" si="164"/>
        <v>1671.8580250147336</v>
      </c>
      <c r="V787" s="173">
        <v>2899.8627495252445</v>
      </c>
      <c r="W787" s="188">
        <v>2899.8627495252445</v>
      </c>
      <c r="X787" s="188">
        <f t="shared" si="165"/>
        <v>2899.8627495252445</v>
      </c>
      <c r="Y787" s="188">
        <f t="shared" si="166"/>
        <v>1228.0047245105109</v>
      </c>
      <c r="Z787" s="189">
        <v>0</v>
      </c>
      <c r="AA787" s="189">
        <v>0</v>
      </c>
      <c r="AB787" s="189">
        <v>0</v>
      </c>
      <c r="AC787" s="189">
        <v>0</v>
      </c>
      <c r="AD787" s="189">
        <v>0</v>
      </c>
      <c r="AE787" s="189">
        <v>0</v>
      </c>
      <c r="AF787" s="189">
        <v>0</v>
      </c>
      <c r="AG787" s="190">
        <v>0</v>
      </c>
      <c r="AH787" s="189">
        <v>993.24</v>
      </c>
      <c r="AI787" s="190">
        <f t="shared" si="167"/>
        <v>2899.8627495252445</v>
      </c>
      <c r="AJ787" s="189">
        <v>0</v>
      </c>
      <c r="AK787" s="189">
        <v>0</v>
      </c>
      <c r="AL787" s="189">
        <v>0</v>
      </c>
      <c r="AM787" s="190">
        <v>0</v>
      </c>
      <c r="AN787" s="189">
        <v>0</v>
      </c>
      <c r="AO787" s="189">
        <v>0</v>
      </c>
      <c r="AP787" s="190">
        <v>0</v>
      </c>
      <c r="AQ787" s="189">
        <v>0</v>
      </c>
      <c r="AR787" s="182">
        <v>0</v>
      </c>
      <c r="AS787" s="182">
        <v>0</v>
      </c>
    </row>
    <row r="788" spans="1:45" s="182" customFormat="1" ht="36" customHeight="1" x14ac:dyDescent="0.25">
      <c r="A788" s="182">
        <v>1</v>
      </c>
      <c r="B788" s="221">
        <f>SUBTOTAL(103,$A$552:A788)</f>
        <v>232</v>
      </c>
      <c r="C788" s="183" t="s">
        <v>591</v>
      </c>
      <c r="D788" s="184">
        <v>1955</v>
      </c>
      <c r="E788" s="184"/>
      <c r="F788" s="185" t="s">
        <v>261</v>
      </c>
      <c r="G788" s="184">
        <v>2</v>
      </c>
      <c r="H788" s="184">
        <v>1</v>
      </c>
      <c r="I788" s="197">
        <v>424.9</v>
      </c>
      <c r="J788" s="197">
        <v>343.85</v>
      </c>
      <c r="K788" s="197">
        <v>248.25</v>
      </c>
      <c r="L788" s="186">
        <v>21</v>
      </c>
      <c r="M788" s="184" t="s">
        <v>259</v>
      </c>
      <c r="N788" s="184" t="s">
        <v>260</v>
      </c>
      <c r="O788" s="187" t="s">
        <v>262</v>
      </c>
      <c r="P788" s="173">
        <v>1761455.3699999999</v>
      </c>
      <c r="Q788" s="173">
        <v>0</v>
      </c>
      <c r="R788" s="173">
        <v>0</v>
      </c>
      <c r="S788" s="173">
        <v>0</v>
      </c>
      <c r="T788" s="173">
        <v>1761455.3699999999</v>
      </c>
      <c r="U788" s="173">
        <f t="shared" si="164"/>
        <v>4145.5763003059546</v>
      </c>
      <c r="V788" s="173">
        <v>8446.9489291598038</v>
      </c>
      <c r="W788" s="188">
        <v>8446.9489291598038</v>
      </c>
      <c r="X788" s="188">
        <f t="shared" si="165"/>
        <v>8446.9489291598038</v>
      </c>
      <c r="Y788" s="188">
        <f t="shared" si="166"/>
        <v>4301.3726288538492</v>
      </c>
      <c r="Z788" s="189">
        <v>0</v>
      </c>
      <c r="AA788" s="189">
        <v>0</v>
      </c>
      <c r="AB788" s="189">
        <v>0</v>
      </c>
      <c r="AC788" s="189">
        <v>0</v>
      </c>
      <c r="AD788" s="189">
        <v>0</v>
      </c>
      <c r="AE788" s="189">
        <v>0</v>
      </c>
      <c r="AF788" s="189">
        <v>0</v>
      </c>
      <c r="AG788" s="190">
        <v>0</v>
      </c>
      <c r="AH788" s="189">
        <v>402.5</v>
      </c>
      <c r="AI788" s="190">
        <f t="shared" si="167"/>
        <v>8446.9489291598038</v>
      </c>
      <c r="AJ788" s="189">
        <v>0</v>
      </c>
      <c r="AK788" s="189">
        <v>0</v>
      </c>
      <c r="AL788" s="189">
        <v>0</v>
      </c>
      <c r="AM788" s="190">
        <v>0</v>
      </c>
      <c r="AN788" s="189">
        <v>0</v>
      </c>
      <c r="AO788" s="189">
        <v>0</v>
      </c>
      <c r="AP788" s="190">
        <v>0</v>
      </c>
      <c r="AQ788" s="189">
        <v>0</v>
      </c>
      <c r="AR788" s="182">
        <v>0</v>
      </c>
      <c r="AS788" s="182">
        <v>0</v>
      </c>
    </row>
    <row r="789" spans="1:45" s="182" customFormat="1" ht="36" customHeight="1" x14ac:dyDescent="0.25">
      <c r="A789" s="182">
        <v>1</v>
      </c>
      <c r="B789" s="221">
        <f>SUBTOTAL(103,$A$552:A789)</f>
        <v>233</v>
      </c>
      <c r="C789" s="183" t="s">
        <v>592</v>
      </c>
      <c r="D789" s="184">
        <v>1977</v>
      </c>
      <c r="E789" s="184"/>
      <c r="F789" s="185" t="s">
        <v>261</v>
      </c>
      <c r="G789" s="184">
        <v>5</v>
      </c>
      <c r="H789" s="184" t="s">
        <v>362</v>
      </c>
      <c r="I789" s="197">
        <v>4398.3999999999996</v>
      </c>
      <c r="J789" s="197">
        <v>3962.5</v>
      </c>
      <c r="K789" s="197">
        <v>3962.5</v>
      </c>
      <c r="L789" s="186">
        <v>234</v>
      </c>
      <c r="M789" s="184" t="s">
        <v>259</v>
      </c>
      <c r="N789" s="184" t="s">
        <v>263</v>
      </c>
      <c r="O789" s="187" t="s">
        <v>1046</v>
      </c>
      <c r="P789" s="173">
        <v>5654807.2299999995</v>
      </c>
      <c r="Q789" s="173">
        <v>0</v>
      </c>
      <c r="R789" s="173">
        <v>0</v>
      </c>
      <c r="S789" s="173">
        <v>0</v>
      </c>
      <c r="T789" s="173">
        <v>5654807.2299999995</v>
      </c>
      <c r="U789" s="173">
        <f t="shared" si="164"/>
        <v>1285.6509708075664</v>
      </c>
      <c r="V789" s="173">
        <v>2170.0617533648606</v>
      </c>
      <c r="W789" s="188">
        <v>2170.0617533648606</v>
      </c>
      <c r="X789" s="188">
        <f t="shared" si="165"/>
        <v>2170.0617533648606</v>
      </c>
      <c r="Y789" s="188">
        <f t="shared" si="166"/>
        <v>884.41078255729417</v>
      </c>
      <c r="Z789" s="189">
        <v>0</v>
      </c>
      <c r="AA789" s="189">
        <v>0</v>
      </c>
      <c r="AB789" s="189">
        <v>0</v>
      </c>
      <c r="AC789" s="189">
        <v>0</v>
      </c>
      <c r="AD789" s="189">
        <v>0</v>
      </c>
      <c r="AE789" s="189">
        <v>0</v>
      </c>
      <c r="AF789" s="189">
        <v>0</v>
      </c>
      <c r="AG789" s="190">
        <v>0</v>
      </c>
      <c r="AH789" s="189">
        <v>1070.4000000000001</v>
      </c>
      <c r="AI789" s="190">
        <f t="shared" si="167"/>
        <v>2170.0617533648606</v>
      </c>
      <c r="AJ789" s="189">
        <v>0</v>
      </c>
      <c r="AK789" s="189">
        <v>0</v>
      </c>
      <c r="AL789" s="189">
        <v>0</v>
      </c>
      <c r="AM789" s="190">
        <v>0</v>
      </c>
      <c r="AN789" s="189">
        <v>0</v>
      </c>
      <c r="AO789" s="189">
        <v>0</v>
      </c>
      <c r="AP789" s="190">
        <v>0</v>
      </c>
      <c r="AQ789" s="189">
        <v>0</v>
      </c>
      <c r="AR789" s="182">
        <v>0</v>
      </c>
      <c r="AS789" s="182">
        <v>0</v>
      </c>
    </row>
    <row r="790" spans="1:45" s="182" customFormat="1" ht="36" customHeight="1" x14ac:dyDescent="0.25">
      <c r="A790" s="182">
        <v>1</v>
      </c>
      <c r="B790" s="221">
        <f>SUBTOTAL(103,$A$552:A790)</f>
        <v>234</v>
      </c>
      <c r="C790" s="183" t="s">
        <v>582</v>
      </c>
      <c r="D790" s="184">
        <v>1960</v>
      </c>
      <c r="E790" s="184"/>
      <c r="F790" s="185" t="s">
        <v>261</v>
      </c>
      <c r="G790" s="184">
        <v>2</v>
      </c>
      <c r="H790" s="184" t="s">
        <v>296</v>
      </c>
      <c r="I790" s="197">
        <v>676.9</v>
      </c>
      <c r="J790" s="197">
        <v>629.70000000000005</v>
      </c>
      <c r="K790" s="197">
        <v>629.70000000000005</v>
      </c>
      <c r="L790" s="186">
        <v>34</v>
      </c>
      <c r="M790" s="184" t="s">
        <v>259</v>
      </c>
      <c r="N790" s="184" t="s">
        <v>263</v>
      </c>
      <c r="O790" s="187" t="s">
        <v>672</v>
      </c>
      <c r="P790" s="173">
        <v>3419017.6999999997</v>
      </c>
      <c r="Q790" s="173">
        <v>0</v>
      </c>
      <c r="R790" s="173">
        <v>0</v>
      </c>
      <c r="S790" s="173">
        <v>0</v>
      </c>
      <c r="T790" s="173">
        <v>3419017.6999999997</v>
      </c>
      <c r="U790" s="173">
        <f t="shared" si="164"/>
        <v>5050.9937952430191</v>
      </c>
      <c r="V790" s="173">
        <v>7284.8620475698035</v>
      </c>
      <c r="W790" s="188">
        <v>7284.8620475698035</v>
      </c>
      <c r="X790" s="188">
        <f t="shared" si="165"/>
        <v>7284.8620475698035</v>
      </c>
      <c r="Y790" s="188">
        <f t="shared" si="166"/>
        <v>2233.8682523267844</v>
      </c>
      <c r="Z790" s="189">
        <v>0</v>
      </c>
      <c r="AA790" s="189">
        <v>0</v>
      </c>
      <c r="AB790" s="189">
        <v>0</v>
      </c>
      <c r="AC790" s="189">
        <v>0</v>
      </c>
      <c r="AD790" s="189">
        <v>0</v>
      </c>
      <c r="AE790" s="189">
        <v>0</v>
      </c>
      <c r="AF790" s="189">
        <v>0</v>
      </c>
      <c r="AG790" s="190">
        <v>0</v>
      </c>
      <c r="AH790" s="189">
        <v>553</v>
      </c>
      <c r="AI790" s="190">
        <f t="shared" si="167"/>
        <v>7284.8620475698035</v>
      </c>
      <c r="AJ790" s="189">
        <v>0</v>
      </c>
      <c r="AK790" s="189">
        <v>0</v>
      </c>
      <c r="AL790" s="189">
        <v>0</v>
      </c>
      <c r="AM790" s="190">
        <v>0</v>
      </c>
      <c r="AN790" s="189">
        <v>0</v>
      </c>
      <c r="AO790" s="189">
        <v>0</v>
      </c>
      <c r="AP790" s="190">
        <v>0</v>
      </c>
      <c r="AQ790" s="189">
        <v>0</v>
      </c>
      <c r="AR790" s="182">
        <v>0</v>
      </c>
      <c r="AS790" s="182">
        <v>0</v>
      </c>
    </row>
    <row r="791" spans="1:45" s="182" customFormat="1" ht="36" customHeight="1" x14ac:dyDescent="0.25">
      <c r="A791" s="182">
        <v>1</v>
      </c>
      <c r="B791" s="221">
        <f>SUBTOTAL(103,$A$552:A791)</f>
        <v>235</v>
      </c>
      <c r="C791" s="183" t="s">
        <v>596</v>
      </c>
      <c r="D791" s="184">
        <v>1959</v>
      </c>
      <c r="E791" s="184"/>
      <c r="F791" s="185" t="s">
        <v>261</v>
      </c>
      <c r="G791" s="184" t="s">
        <v>305</v>
      </c>
      <c r="H791" s="184" t="s">
        <v>297</v>
      </c>
      <c r="I791" s="197">
        <v>1671.6</v>
      </c>
      <c r="J791" s="197">
        <v>1327.3</v>
      </c>
      <c r="K791" s="197">
        <v>1327.3</v>
      </c>
      <c r="L791" s="186">
        <v>138</v>
      </c>
      <c r="M791" s="184" t="s">
        <v>259</v>
      </c>
      <c r="N791" s="184" t="s">
        <v>276</v>
      </c>
      <c r="O791" s="187" t="s">
        <v>262</v>
      </c>
      <c r="P791" s="173">
        <v>4894076.08</v>
      </c>
      <c r="Q791" s="173">
        <v>0</v>
      </c>
      <c r="R791" s="173">
        <v>0</v>
      </c>
      <c r="S791" s="173">
        <v>0</v>
      </c>
      <c r="T791" s="173">
        <v>4894076.08</v>
      </c>
      <c r="U791" s="173">
        <f t="shared" si="164"/>
        <v>2927.7794209140943</v>
      </c>
      <c r="V791" s="173">
        <v>4147.5224934194785</v>
      </c>
      <c r="W791" s="188">
        <v>4147.5224934194785</v>
      </c>
      <c r="X791" s="188">
        <f t="shared" si="165"/>
        <v>4147.5224934194785</v>
      </c>
      <c r="Y791" s="188">
        <f t="shared" si="166"/>
        <v>1219.7430725053841</v>
      </c>
      <c r="Z791" s="189">
        <v>0</v>
      </c>
      <c r="AA791" s="189">
        <v>0</v>
      </c>
      <c r="AB791" s="189">
        <v>0</v>
      </c>
      <c r="AC791" s="189">
        <v>0</v>
      </c>
      <c r="AD791" s="189">
        <v>0</v>
      </c>
      <c r="AE791" s="189">
        <v>0</v>
      </c>
      <c r="AF791" s="189">
        <v>0</v>
      </c>
      <c r="AG791" s="190">
        <v>0</v>
      </c>
      <c r="AH791" s="189">
        <v>777.5</v>
      </c>
      <c r="AI791" s="190">
        <f t="shared" si="167"/>
        <v>4147.5224934194785</v>
      </c>
      <c r="AJ791" s="189">
        <v>0</v>
      </c>
      <c r="AK791" s="189">
        <v>0</v>
      </c>
      <c r="AL791" s="189">
        <v>0</v>
      </c>
      <c r="AM791" s="190">
        <v>0</v>
      </c>
      <c r="AN791" s="189">
        <v>0</v>
      </c>
      <c r="AO791" s="189">
        <v>0</v>
      </c>
      <c r="AP791" s="190">
        <v>0</v>
      </c>
      <c r="AQ791" s="189">
        <v>0</v>
      </c>
      <c r="AR791" s="182">
        <v>0</v>
      </c>
      <c r="AS791" s="182">
        <v>0</v>
      </c>
    </row>
    <row r="792" spans="1:45" s="182" customFormat="1" ht="36" customHeight="1" x14ac:dyDescent="0.25">
      <c r="A792" s="182">
        <v>1</v>
      </c>
      <c r="B792" s="221">
        <f>SUBTOTAL(103,$A$552:A792)</f>
        <v>236</v>
      </c>
      <c r="C792" s="183" t="s">
        <v>595</v>
      </c>
      <c r="D792" s="184">
        <v>1956</v>
      </c>
      <c r="E792" s="184"/>
      <c r="F792" s="185" t="s">
        <v>261</v>
      </c>
      <c r="G792" s="184">
        <v>2</v>
      </c>
      <c r="H792" s="184">
        <v>1</v>
      </c>
      <c r="I792" s="197">
        <v>418.2</v>
      </c>
      <c r="J792" s="197">
        <v>378.1</v>
      </c>
      <c r="K792" s="197">
        <v>378.1</v>
      </c>
      <c r="L792" s="186">
        <v>21</v>
      </c>
      <c r="M792" s="184" t="s">
        <v>259</v>
      </c>
      <c r="N792" s="184" t="s">
        <v>260</v>
      </c>
      <c r="O792" s="187" t="s">
        <v>262</v>
      </c>
      <c r="P792" s="173">
        <v>1881436.15</v>
      </c>
      <c r="Q792" s="173">
        <v>0</v>
      </c>
      <c r="R792" s="173">
        <v>0</v>
      </c>
      <c r="S792" s="173">
        <v>0</v>
      </c>
      <c r="T792" s="173">
        <v>1881436.15</v>
      </c>
      <c r="U792" s="173">
        <f t="shared" si="164"/>
        <v>4498.890841702535</v>
      </c>
      <c r="V792" s="173">
        <v>8170.7549689143952</v>
      </c>
      <c r="W792" s="188">
        <v>8170.7549689143952</v>
      </c>
      <c r="X792" s="188">
        <f t="shared" si="165"/>
        <v>8170.7549689143952</v>
      </c>
      <c r="Y792" s="188">
        <f t="shared" si="166"/>
        <v>3671.8641272118603</v>
      </c>
      <c r="Z792" s="189">
        <v>0</v>
      </c>
      <c r="AA792" s="189">
        <v>0</v>
      </c>
      <c r="AB792" s="189">
        <v>0</v>
      </c>
      <c r="AC792" s="189">
        <v>0</v>
      </c>
      <c r="AD792" s="189">
        <v>0</v>
      </c>
      <c r="AE792" s="189">
        <v>0</v>
      </c>
      <c r="AF792" s="189">
        <v>0</v>
      </c>
      <c r="AG792" s="190">
        <v>0</v>
      </c>
      <c r="AH792" s="189">
        <v>383.2</v>
      </c>
      <c r="AI792" s="190">
        <f t="shared" si="167"/>
        <v>8170.7549689143952</v>
      </c>
      <c r="AJ792" s="189">
        <v>0</v>
      </c>
      <c r="AK792" s="189">
        <v>0</v>
      </c>
      <c r="AL792" s="189">
        <v>0</v>
      </c>
      <c r="AM792" s="190">
        <v>0</v>
      </c>
      <c r="AN792" s="189">
        <v>0</v>
      </c>
      <c r="AO792" s="189">
        <v>0</v>
      </c>
      <c r="AP792" s="190">
        <v>0</v>
      </c>
      <c r="AQ792" s="189">
        <v>0</v>
      </c>
      <c r="AR792" s="182">
        <v>0</v>
      </c>
      <c r="AS792" s="182">
        <v>0</v>
      </c>
    </row>
    <row r="793" spans="1:45" s="182" customFormat="1" ht="36" customHeight="1" x14ac:dyDescent="0.25">
      <c r="A793" s="182">
        <v>1</v>
      </c>
      <c r="B793" s="221">
        <f>SUBTOTAL(103,$A$552:A793)</f>
        <v>237</v>
      </c>
      <c r="C793" s="183" t="s">
        <v>600</v>
      </c>
      <c r="D793" s="184">
        <v>1994</v>
      </c>
      <c r="E793" s="184"/>
      <c r="F793" s="185" t="s">
        <v>261</v>
      </c>
      <c r="G793" s="184">
        <v>9</v>
      </c>
      <c r="H793" s="184" t="s">
        <v>297</v>
      </c>
      <c r="I793" s="197">
        <v>2814.2</v>
      </c>
      <c r="J793" s="197">
        <v>2472.3000000000002</v>
      </c>
      <c r="K793" s="197">
        <v>2197.6999999999998</v>
      </c>
      <c r="L793" s="186">
        <v>95</v>
      </c>
      <c r="M793" s="184" t="s">
        <v>259</v>
      </c>
      <c r="N793" s="184" t="s">
        <v>263</v>
      </c>
      <c r="O793" s="187" t="s">
        <v>672</v>
      </c>
      <c r="P793" s="173">
        <v>1652600.62</v>
      </c>
      <c r="Q793" s="173">
        <v>0</v>
      </c>
      <c r="R793" s="173">
        <v>0</v>
      </c>
      <c r="S793" s="173">
        <v>0</v>
      </c>
      <c r="T793" s="173">
        <v>1652600.62</v>
      </c>
      <c r="U793" s="173">
        <f t="shared" si="164"/>
        <v>587.23637978821694</v>
      </c>
      <c r="V793" s="173">
        <v>873.35654893042431</v>
      </c>
      <c r="W793" s="188">
        <v>873.35654893042431</v>
      </c>
      <c r="X793" s="188">
        <f t="shared" si="165"/>
        <v>873.35654893042431</v>
      </c>
      <c r="Y793" s="188">
        <f t="shared" si="166"/>
        <v>286.12016914220737</v>
      </c>
      <c r="Z793" s="189">
        <v>0</v>
      </c>
      <c r="AA793" s="189">
        <v>0</v>
      </c>
      <c r="AB793" s="189">
        <v>0</v>
      </c>
      <c r="AC793" s="189">
        <v>0</v>
      </c>
      <c r="AD793" s="189">
        <v>0</v>
      </c>
      <c r="AE793" s="189">
        <v>0</v>
      </c>
      <c r="AF793" s="189">
        <v>1</v>
      </c>
      <c r="AG793" s="190">
        <f>2457800*AF793/I793</f>
        <v>873.35654893042431</v>
      </c>
      <c r="AH793" s="189">
        <v>0</v>
      </c>
      <c r="AI793" s="189">
        <v>0</v>
      </c>
      <c r="AJ793" s="189">
        <v>0</v>
      </c>
      <c r="AK793" s="189">
        <v>0</v>
      </c>
      <c r="AL793" s="189">
        <v>0</v>
      </c>
      <c r="AM793" s="190">
        <v>0</v>
      </c>
      <c r="AN793" s="189">
        <v>0</v>
      </c>
      <c r="AO793" s="189">
        <v>0</v>
      </c>
      <c r="AP793" s="190">
        <v>0</v>
      </c>
      <c r="AQ793" s="189">
        <v>0</v>
      </c>
      <c r="AR793" s="182">
        <v>0</v>
      </c>
      <c r="AS793" s="182">
        <v>0</v>
      </c>
    </row>
    <row r="794" spans="1:45" s="182" customFormat="1" ht="36" customHeight="1" x14ac:dyDescent="0.25">
      <c r="A794" s="182">
        <v>1</v>
      </c>
      <c r="B794" s="221">
        <f>SUBTOTAL(103,$A$552:A794)</f>
        <v>238</v>
      </c>
      <c r="C794" s="183" t="s">
        <v>598</v>
      </c>
      <c r="D794" s="184">
        <v>1981</v>
      </c>
      <c r="E794" s="184"/>
      <c r="F794" s="185" t="s">
        <v>261</v>
      </c>
      <c r="G794" s="184" t="s">
        <v>301</v>
      </c>
      <c r="H794" s="184" t="s">
        <v>301</v>
      </c>
      <c r="I794" s="197">
        <v>2423.8000000000002</v>
      </c>
      <c r="J794" s="197">
        <v>2218.9</v>
      </c>
      <c r="K794" s="197">
        <v>2218.9</v>
      </c>
      <c r="L794" s="186">
        <v>110</v>
      </c>
      <c r="M794" s="184" t="s">
        <v>259</v>
      </c>
      <c r="N794" s="184" t="s">
        <v>263</v>
      </c>
      <c r="O794" s="187" t="s">
        <v>672</v>
      </c>
      <c r="P794" s="173">
        <v>2629684.4900000002</v>
      </c>
      <c r="Q794" s="173">
        <v>0</v>
      </c>
      <c r="R794" s="173">
        <v>0</v>
      </c>
      <c r="S794" s="173">
        <v>0</v>
      </c>
      <c r="T794" s="173">
        <v>2629684.4900000002</v>
      </c>
      <c r="U794" s="173">
        <f t="shared" si="164"/>
        <v>1084.9428541958907</v>
      </c>
      <c r="V794" s="173">
        <v>2894.1934968231708</v>
      </c>
      <c r="W794" s="188">
        <v>2894.1934968231708</v>
      </c>
      <c r="X794" s="188">
        <f t="shared" si="165"/>
        <v>2894.1934968231708</v>
      </c>
      <c r="Y794" s="188">
        <f t="shared" si="166"/>
        <v>1809.2506426272801</v>
      </c>
      <c r="Z794" s="189">
        <v>0</v>
      </c>
      <c r="AA794" s="189">
        <v>0</v>
      </c>
      <c r="AB794" s="189">
        <v>0</v>
      </c>
      <c r="AC794" s="189">
        <v>0</v>
      </c>
      <c r="AD794" s="189">
        <v>0</v>
      </c>
      <c r="AE794" s="189">
        <v>0</v>
      </c>
      <c r="AF794" s="189">
        <v>0</v>
      </c>
      <c r="AG794" s="190">
        <v>0</v>
      </c>
      <c r="AH794" s="189">
        <v>786.69</v>
      </c>
      <c r="AI794" s="190">
        <f t="shared" ref="AI794:AI799" si="168">8917.04*AH794/I794</f>
        <v>2894.1934968231708</v>
      </c>
      <c r="AJ794" s="189">
        <v>0</v>
      </c>
      <c r="AK794" s="189">
        <v>0</v>
      </c>
      <c r="AL794" s="189">
        <v>0</v>
      </c>
      <c r="AM794" s="190">
        <v>0</v>
      </c>
      <c r="AN794" s="189">
        <v>0</v>
      </c>
      <c r="AO794" s="189">
        <v>0</v>
      </c>
      <c r="AP794" s="190">
        <v>0</v>
      </c>
      <c r="AQ794" s="189">
        <v>0</v>
      </c>
      <c r="AR794" s="182">
        <v>0</v>
      </c>
      <c r="AS794" s="182">
        <v>0</v>
      </c>
    </row>
    <row r="795" spans="1:45" s="182" customFormat="1" ht="36" customHeight="1" x14ac:dyDescent="0.25">
      <c r="A795" s="182">
        <v>1</v>
      </c>
      <c r="B795" s="221">
        <f>SUBTOTAL(103,$A$552:A795)</f>
        <v>239</v>
      </c>
      <c r="C795" s="183" t="s">
        <v>1544</v>
      </c>
      <c r="D795" s="184">
        <v>1969</v>
      </c>
      <c r="E795" s="184"/>
      <c r="F795" s="185" t="s">
        <v>1545</v>
      </c>
      <c r="G795" s="184">
        <v>2</v>
      </c>
      <c r="H795" s="184" t="s">
        <v>296</v>
      </c>
      <c r="I795" s="173">
        <v>783.74</v>
      </c>
      <c r="J795" s="173">
        <v>722.64</v>
      </c>
      <c r="K795" s="173">
        <v>722.64</v>
      </c>
      <c r="L795" s="186">
        <v>28</v>
      </c>
      <c r="M795" s="184" t="s">
        <v>259</v>
      </c>
      <c r="N795" s="184" t="s">
        <v>263</v>
      </c>
      <c r="O795" s="187" t="s">
        <v>675</v>
      </c>
      <c r="P795" s="173">
        <v>3190209.33</v>
      </c>
      <c r="Q795" s="173">
        <v>0</v>
      </c>
      <c r="R795" s="173">
        <v>0</v>
      </c>
      <c r="S795" s="173">
        <v>0</v>
      </c>
      <c r="T795" s="173">
        <v>3190209.33</v>
      </c>
      <c r="U795" s="173">
        <f t="shared" si="164"/>
        <v>4070.4944624492819</v>
      </c>
      <c r="V795" s="173">
        <v>7013.3485553882674</v>
      </c>
      <c r="W795" s="188">
        <v>7013.3485553882674</v>
      </c>
      <c r="X795" s="188">
        <f t="shared" si="165"/>
        <v>7013.3485553882674</v>
      </c>
      <c r="Y795" s="188">
        <f t="shared" si="166"/>
        <v>2942.8540929389856</v>
      </c>
      <c r="Z795" s="189">
        <v>0</v>
      </c>
      <c r="AA795" s="189">
        <v>0</v>
      </c>
      <c r="AB795" s="189">
        <v>0</v>
      </c>
      <c r="AC795" s="189">
        <v>0</v>
      </c>
      <c r="AD795" s="189">
        <v>0</v>
      </c>
      <c r="AE795" s="189">
        <v>0</v>
      </c>
      <c r="AF795" s="189">
        <v>0</v>
      </c>
      <c r="AG795" s="190">
        <v>0</v>
      </c>
      <c r="AH795" s="189">
        <v>616.41999999999996</v>
      </c>
      <c r="AI795" s="190">
        <f t="shared" si="168"/>
        <v>7013.3485553882674</v>
      </c>
      <c r="AJ795" s="189">
        <v>0</v>
      </c>
      <c r="AK795" s="189">
        <v>0</v>
      </c>
      <c r="AL795" s="189">
        <v>0</v>
      </c>
      <c r="AM795" s="190">
        <v>0</v>
      </c>
      <c r="AN795" s="189">
        <v>0</v>
      </c>
      <c r="AO795" s="189">
        <v>0</v>
      </c>
      <c r="AP795" s="190">
        <v>0</v>
      </c>
      <c r="AQ795" s="189">
        <v>0</v>
      </c>
      <c r="AR795" s="182">
        <v>0</v>
      </c>
      <c r="AS795" s="182">
        <v>0</v>
      </c>
    </row>
    <row r="796" spans="1:45" s="182" customFormat="1" ht="36" customHeight="1" x14ac:dyDescent="0.25">
      <c r="A796" s="182">
        <v>1</v>
      </c>
      <c r="B796" s="221">
        <f>SUBTOTAL(103,$A$552:A796)</f>
        <v>240</v>
      </c>
      <c r="C796" s="183" t="s">
        <v>1566</v>
      </c>
      <c r="D796" s="184">
        <v>1978</v>
      </c>
      <c r="E796" s="184"/>
      <c r="F796" s="185" t="s">
        <v>311</v>
      </c>
      <c r="G796" s="184">
        <v>5</v>
      </c>
      <c r="H796" s="184" t="s">
        <v>301</v>
      </c>
      <c r="I796" s="197">
        <v>2991.2</v>
      </c>
      <c r="J796" s="197">
        <v>2708</v>
      </c>
      <c r="K796" s="197">
        <v>2708</v>
      </c>
      <c r="L796" s="186">
        <v>123</v>
      </c>
      <c r="M796" s="184" t="s">
        <v>259</v>
      </c>
      <c r="N796" s="184" t="s">
        <v>263</v>
      </c>
      <c r="O796" s="187" t="s">
        <v>1598</v>
      </c>
      <c r="P796" s="173">
        <v>3569613.1</v>
      </c>
      <c r="Q796" s="173">
        <v>0</v>
      </c>
      <c r="R796" s="173">
        <v>0</v>
      </c>
      <c r="S796" s="173">
        <v>0</v>
      </c>
      <c r="T796" s="173">
        <v>3569613.1</v>
      </c>
      <c r="U796" s="173">
        <f t="shared" si="164"/>
        <v>1193.3715899973256</v>
      </c>
      <c r="V796" s="173">
        <v>2036.9796175447982</v>
      </c>
      <c r="W796" s="188">
        <v>2036.9796175447982</v>
      </c>
      <c r="X796" s="188">
        <f t="shared" si="165"/>
        <v>2036.9796175447982</v>
      </c>
      <c r="Y796" s="188">
        <f t="shared" si="166"/>
        <v>843.6080275474726</v>
      </c>
      <c r="Z796" s="189">
        <v>0</v>
      </c>
      <c r="AA796" s="189">
        <v>0</v>
      </c>
      <c r="AB796" s="189">
        <v>0</v>
      </c>
      <c r="AC796" s="189">
        <v>0</v>
      </c>
      <c r="AD796" s="189">
        <v>0</v>
      </c>
      <c r="AE796" s="189">
        <v>0</v>
      </c>
      <c r="AF796" s="189">
        <v>0</v>
      </c>
      <c r="AG796" s="190">
        <v>0</v>
      </c>
      <c r="AH796" s="189">
        <v>683.3</v>
      </c>
      <c r="AI796" s="190">
        <f t="shared" si="168"/>
        <v>2036.9796175447982</v>
      </c>
      <c r="AJ796" s="189">
        <v>0</v>
      </c>
      <c r="AK796" s="189">
        <v>0</v>
      </c>
      <c r="AL796" s="189">
        <v>0</v>
      </c>
      <c r="AM796" s="190">
        <v>0</v>
      </c>
      <c r="AN796" s="189">
        <v>0</v>
      </c>
      <c r="AO796" s="189">
        <v>0</v>
      </c>
      <c r="AP796" s="190">
        <v>0</v>
      </c>
      <c r="AQ796" s="189">
        <v>0</v>
      </c>
      <c r="AR796" s="182">
        <v>0</v>
      </c>
      <c r="AS796" s="182">
        <v>0</v>
      </c>
    </row>
    <row r="797" spans="1:45" s="182" customFormat="1" ht="36" customHeight="1" x14ac:dyDescent="0.25">
      <c r="A797" s="182">
        <v>1</v>
      </c>
      <c r="B797" s="221">
        <f>SUBTOTAL(103,$A$552:A797)</f>
        <v>241</v>
      </c>
      <c r="C797" s="183" t="s">
        <v>1567</v>
      </c>
      <c r="D797" s="184">
        <v>1955</v>
      </c>
      <c r="E797" s="184"/>
      <c r="F797" s="185" t="s">
        <v>1297</v>
      </c>
      <c r="G797" s="184">
        <v>2</v>
      </c>
      <c r="H797" s="184" t="s">
        <v>297</v>
      </c>
      <c r="I797" s="197">
        <v>370.1</v>
      </c>
      <c r="J797" s="197">
        <v>335.1</v>
      </c>
      <c r="K797" s="197">
        <v>335.1</v>
      </c>
      <c r="L797" s="186">
        <v>28</v>
      </c>
      <c r="M797" s="184" t="s">
        <v>259</v>
      </c>
      <c r="N797" s="184" t="s">
        <v>263</v>
      </c>
      <c r="O797" s="187" t="s">
        <v>672</v>
      </c>
      <c r="P797" s="173">
        <v>1599599.44</v>
      </c>
      <c r="Q797" s="173">
        <v>0</v>
      </c>
      <c r="R797" s="173">
        <v>0</v>
      </c>
      <c r="S797" s="173">
        <v>0</v>
      </c>
      <c r="T797" s="173">
        <v>1599599.44</v>
      </c>
      <c r="U797" s="173">
        <f t="shared" si="164"/>
        <v>4322.073601729262</v>
      </c>
      <c r="V797" s="173">
        <v>8100.9898924614972</v>
      </c>
      <c r="W797" s="188">
        <v>8100.9898924614972</v>
      </c>
      <c r="X797" s="188">
        <f t="shared" si="165"/>
        <v>8100.9898924614972</v>
      </c>
      <c r="Y797" s="188">
        <f t="shared" si="166"/>
        <v>3778.9162907322352</v>
      </c>
      <c r="Z797" s="189">
        <v>0</v>
      </c>
      <c r="AA797" s="189">
        <v>0</v>
      </c>
      <c r="AB797" s="189">
        <v>0</v>
      </c>
      <c r="AC797" s="189">
        <v>0</v>
      </c>
      <c r="AD797" s="189">
        <v>0</v>
      </c>
      <c r="AE797" s="189">
        <v>0</v>
      </c>
      <c r="AF797" s="189">
        <v>0</v>
      </c>
      <c r="AG797" s="190">
        <v>0</v>
      </c>
      <c r="AH797" s="189">
        <v>336.23</v>
      </c>
      <c r="AI797" s="190">
        <f t="shared" si="168"/>
        <v>8100.9898924614972</v>
      </c>
      <c r="AJ797" s="189">
        <v>0</v>
      </c>
      <c r="AK797" s="189">
        <v>0</v>
      </c>
      <c r="AL797" s="189">
        <v>0</v>
      </c>
      <c r="AM797" s="190">
        <v>0</v>
      </c>
      <c r="AN797" s="189">
        <v>0</v>
      </c>
      <c r="AO797" s="189">
        <v>0</v>
      </c>
      <c r="AP797" s="190">
        <v>0</v>
      </c>
      <c r="AQ797" s="189">
        <v>0</v>
      </c>
      <c r="AR797" s="182">
        <v>0</v>
      </c>
      <c r="AS797" s="182">
        <v>0</v>
      </c>
    </row>
    <row r="798" spans="1:45" s="182" customFormat="1" ht="36" customHeight="1" x14ac:dyDescent="0.25">
      <c r="A798" s="182">
        <v>1</v>
      </c>
      <c r="B798" s="221">
        <f>SUBTOTAL(103,$A$552:A798)</f>
        <v>242</v>
      </c>
      <c r="C798" s="183" t="s">
        <v>1568</v>
      </c>
      <c r="D798" s="184">
        <v>1962</v>
      </c>
      <c r="E798" s="184"/>
      <c r="F798" s="185" t="s">
        <v>1297</v>
      </c>
      <c r="G798" s="184">
        <v>2</v>
      </c>
      <c r="H798" s="184" t="s">
        <v>301</v>
      </c>
      <c r="I798" s="197">
        <v>1305.4000000000001</v>
      </c>
      <c r="J798" s="197">
        <v>709.6</v>
      </c>
      <c r="K798" s="197">
        <v>709.6</v>
      </c>
      <c r="L798" s="186">
        <v>27</v>
      </c>
      <c r="M798" s="184" t="s">
        <v>259</v>
      </c>
      <c r="N798" s="184" t="s">
        <v>260</v>
      </c>
      <c r="O798" s="187" t="s">
        <v>262</v>
      </c>
      <c r="P798" s="173">
        <v>4130824.7</v>
      </c>
      <c r="Q798" s="173">
        <v>0</v>
      </c>
      <c r="R798" s="173">
        <v>0</v>
      </c>
      <c r="S798" s="173">
        <v>0</v>
      </c>
      <c r="T798" s="173">
        <v>4130824.7</v>
      </c>
      <c r="U798" s="173">
        <f t="shared" si="164"/>
        <v>3164.4129768653283</v>
      </c>
      <c r="V798" s="173">
        <v>4692.2729560288035</v>
      </c>
      <c r="W798" s="188">
        <v>4692.2729560288035</v>
      </c>
      <c r="X798" s="188">
        <f t="shared" si="165"/>
        <v>4692.2729560288035</v>
      </c>
      <c r="Y798" s="188">
        <f t="shared" si="166"/>
        <v>1527.8599791634751</v>
      </c>
      <c r="Z798" s="189">
        <v>0</v>
      </c>
      <c r="AA798" s="189">
        <v>0</v>
      </c>
      <c r="AB798" s="189">
        <v>0</v>
      </c>
      <c r="AC798" s="189">
        <v>0</v>
      </c>
      <c r="AD798" s="189">
        <v>0</v>
      </c>
      <c r="AE798" s="189">
        <v>0</v>
      </c>
      <c r="AF798" s="189">
        <v>0</v>
      </c>
      <c r="AG798" s="190">
        <v>0</v>
      </c>
      <c r="AH798" s="189">
        <v>686.92</v>
      </c>
      <c r="AI798" s="190">
        <f t="shared" si="168"/>
        <v>4692.2729560288035</v>
      </c>
      <c r="AJ798" s="189">
        <v>0</v>
      </c>
      <c r="AK798" s="189">
        <v>0</v>
      </c>
      <c r="AL798" s="189">
        <v>0</v>
      </c>
      <c r="AM798" s="190">
        <v>0</v>
      </c>
      <c r="AN798" s="189">
        <v>0</v>
      </c>
      <c r="AO798" s="189">
        <v>0</v>
      </c>
      <c r="AP798" s="190">
        <v>0</v>
      </c>
      <c r="AQ798" s="189">
        <v>0</v>
      </c>
      <c r="AR798" s="182">
        <v>0</v>
      </c>
      <c r="AS798" s="182">
        <v>0</v>
      </c>
    </row>
    <row r="799" spans="1:45" s="182" customFormat="1" ht="36" customHeight="1" x14ac:dyDescent="0.25">
      <c r="A799" s="182">
        <v>1</v>
      </c>
      <c r="B799" s="221">
        <f>SUBTOTAL(103,$A$552:A799)</f>
        <v>243</v>
      </c>
      <c r="C799" s="183" t="s">
        <v>1569</v>
      </c>
      <c r="D799" s="184">
        <v>1954</v>
      </c>
      <c r="E799" s="184"/>
      <c r="F799" s="185" t="s">
        <v>1297</v>
      </c>
      <c r="G799" s="184">
        <v>2</v>
      </c>
      <c r="H799" s="184" t="s">
        <v>296</v>
      </c>
      <c r="I799" s="197">
        <v>510.78</v>
      </c>
      <c r="J799" s="197">
        <v>472.98</v>
      </c>
      <c r="K799" s="197">
        <v>472.98</v>
      </c>
      <c r="L799" s="186">
        <v>19</v>
      </c>
      <c r="M799" s="184" t="s">
        <v>259</v>
      </c>
      <c r="N799" s="184" t="s">
        <v>263</v>
      </c>
      <c r="O799" s="187" t="s">
        <v>1271</v>
      </c>
      <c r="P799" s="173">
        <v>2555076.9</v>
      </c>
      <c r="Q799" s="173">
        <v>0</v>
      </c>
      <c r="R799" s="173">
        <v>0</v>
      </c>
      <c r="S799" s="173">
        <v>0</v>
      </c>
      <c r="T799" s="173">
        <v>2555076.9</v>
      </c>
      <c r="U799" s="173">
        <f t="shared" si="164"/>
        <v>5002.3041231058378</v>
      </c>
      <c r="V799" s="173">
        <v>8095.1318532440591</v>
      </c>
      <c r="W799" s="188">
        <v>8095.1318532440591</v>
      </c>
      <c r="X799" s="188">
        <f t="shared" si="165"/>
        <v>8095.1318532440591</v>
      </c>
      <c r="Y799" s="188">
        <f t="shared" si="166"/>
        <v>3092.8277301382213</v>
      </c>
      <c r="Z799" s="189">
        <v>0</v>
      </c>
      <c r="AA799" s="189">
        <v>0</v>
      </c>
      <c r="AB799" s="189">
        <v>0</v>
      </c>
      <c r="AC799" s="189">
        <v>0</v>
      </c>
      <c r="AD799" s="189">
        <v>0</v>
      </c>
      <c r="AE799" s="189">
        <v>0</v>
      </c>
      <c r="AF799" s="189">
        <v>0</v>
      </c>
      <c r="AG799" s="190">
        <v>0</v>
      </c>
      <c r="AH799" s="189">
        <v>463.7</v>
      </c>
      <c r="AI799" s="190">
        <f t="shared" si="168"/>
        <v>8095.1318532440591</v>
      </c>
      <c r="AJ799" s="189">
        <v>0</v>
      </c>
      <c r="AK799" s="189">
        <v>0</v>
      </c>
      <c r="AL799" s="189">
        <v>0</v>
      </c>
      <c r="AM799" s="190">
        <v>0</v>
      </c>
      <c r="AN799" s="189">
        <v>0</v>
      </c>
      <c r="AO799" s="189">
        <v>0</v>
      </c>
      <c r="AP799" s="190">
        <v>0</v>
      </c>
      <c r="AQ799" s="189">
        <v>0</v>
      </c>
      <c r="AR799" s="182">
        <v>0</v>
      </c>
      <c r="AS799" s="182">
        <v>0</v>
      </c>
    </row>
    <row r="800" spans="1:45" s="182" customFormat="1" ht="36" customHeight="1" x14ac:dyDescent="0.25">
      <c r="A800" s="182">
        <v>1</v>
      </c>
      <c r="B800" s="221">
        <f>SUBTOTAL(103,$A$552:A800)</f>
        <v>244</v>
      </c>
      <c r="C800" s="183" t="s">
        <v>593</v>
      </c>
      <c r="D800" s="184">
        <v>1967</v>
      </c>
      <c r="E800" s="184"/>
      <c r="F800" s="185" t="s">
        <v>261</v>
      </c>
      <c r="G800" s="184">
        <v>5</v>
      </c>
      <c r="H800" s="184" t="s">
        <v>301</v>
      </c>
      <c r="I800" s="173">
        <v>3578.24</v>
      </c>
      <c r="J800" s="173">
        <v>3300</v>
      </c>
      <c r="K800" s="173">
        <v>3012.01</v>
      </c>
      <c r="L800" s="186">
        <v>117</v>
      </c>
      <c r="M800" s="184" t="s">
        <v>259</v>
      </c>
      <c r="N800" s="184" t="s">
        <v>263</v>
      </c>
      <c r="O800" s="187" t="s">
        <v>672</v>
      </c>
      <c r="P800" s="173">
        <v>5701591.5199999996</v>
      </c>
      <c r="Q800" s="173">
        <v>0</v>
      </c>
      <c r="R800" s="173">
        <v>0</v>
      </c>
      <c r="S800" s="173">
        <v>0</v>
      </c>
      <c r="T800" s="173">
        <v>5701591.5199999996</v>
      </c>
      <c r="U800" s="173">
        <f t="shared" si="164"/>
        <v>1593.4066803791809</v>
      </c>
      <c r="V800" s="173">
        <v>1863.2628283178324</v>
      </c>
      <c r="W800" s="188">
        <v>1863.2628283178324</v>
      </c>
      <c r="X800" s="188">
        <f t="shared" si="165"/>
        <v>1863.2628283178324</v>
      </c>
      <c r="Y800" s="188">
        <f t="shared" si="166"/>
        <v>269.85614793865147</v>
      </c>
      <c r="Z800" s="189">
        <v>0</v>
      </c>
      <c r="AA800" s="189">
        <v>0</v>
      </c>
      <c r="AB800" s="189">
        <v>0</v>
      </c>
      <c r="AC800" s="189">
        <v>0</v>
      </c>
      <c r="AD800" s="189">
        <v>0</v>
      </c>
      <c r="AE800" s="189">
        <v>0</v>
      </c>
      <c r="AF800" s="189">
        <v>0</v>
      </c>
      <c r="AG800" s="190">
        <v>0</v>
      </c>
      <c r="AH800" s="189">
        <v>0</v>
      </c>
      <c r="AI800" s="189">
        <v>0</v>
      </c>
      <c r="AJ800" s="189">
        <v>0</v>
      </c>
      <c r="AK800" s="189">
        <v>0</v>
      </c>
      <c r="AL800" s="189">
        <v>0</v>
      </c>
      <c r="AM800" s="190">
        <v>0</v>
      </c>
      <c r="AN800" s="189">
        <v>0</v>
      </c>
      <c r="AO800" s="189">
        <v>0</v>
      </c>
      <c r="AP800" s="190">
        <v>1863.2628283178324</v>
      </c>
      <c r="AQ800" s="189">
        <v>0</v>
      </c>
      <c r="AR800" s="182">
        <v>0</v>
      </c>
      <c r="AS800" s="182">
        <v>0</v>
      </c>
    </row>
    <row r="801" spans="1:45" s="182" customFormat="1" ht="36" customHeight="1" x14ac:dyDescent="0.25">
      <c r="A801" s="182">
        <v>1</v>
      </c>
      <c r="B801" s="221">
        <f>SUBTOTAL(103,$A$552:A801)</f>
        <v>245</v>
      </c>
      <c r="C801" s="183" t="s">
        <v>1505</v>
      </c>
      <c r="D801" s="184">
        <v>1965</v>
      </c>
      <c r="E801" s="184"/>
      <c r="F801" s="185" t="s">
        <v>1524</v>
      </c>
      <c r="G801" s="184">
        <v>5</v>
      </c>
      <c r="H801" s="184" t="s">
        <v>305</v>
      </c>
      <c r="I801" s="197">
        <v>4032.79</v>
      </c>
      <c r="J801" s="197">
        <v>2461.4</v>
      </c>
      <c r="K801" s="197">
        <v>2461.4</v>
      </c>
      <c r="L801" s="186">
        <v>120</v>
      </c>
      <c r="M801" s="184" t="s">
        <v>259</v>
      </c>
      <c r="N801" s="184" t="s">
        <v>263</v>
      </c>
      <c r="O801" s="187" t="s">
        <v>674</v>
      </c>
      <c r="P801" s="173">
        <v>3865869.22</v>
      </c>
      <c r="Q801" s="173">
        <v>0</v>
      </c>
      <c r="R801" s="173">
        <v>0</v>
      </c>
      <c r="S801" s="173">
        <v>0</v>
      </c>
      <c r="T801" s="173">
        <v>3865869.22</v>
      </c>
      <c r="U801" s="173">
        <f t="shared" si="164"/>
        <v>958.60910684662485</v>
      </c>
      <c r="V801" s="173">
        <v>1833.6936145943628</v>
      </c>
      <c r="W801" s="188">
        <v>1833.6936145943628</v>
      </c>
      <c r="X801" s="188">
        <f t="shared" si="165"/>
        <v>1833.6936145943628</v>
      </c>
      <c r="Y801" s="188">
        <f t="shared" si="166"/>
        <v>875.08450774773792</v>
      </c>
      <c r="Z801" s="189">
        <v>0</v>
      </c>
      <c r="AA801" s="189">
        <v>0</v>
      </c>
      <c r="AB801" s="189">
        <v>0</v>
      </c>
      <c r="AC801" s="189">
        <v>0</v>
      </c>
      <c r="AD801" s="189">
        <v>0</v>
      </c>
      <c r="AE801" s="189">
        <v>0</v>
      </c>
      <c r="AF801" s="189">
        <v>0</v>
      </c>
      <c r="AG801" s="190">
        <v>0</v>
      </c>
      <c r="AH801" s="189">
        <v>829.3</v>
      </c>
      <c r="AI801" s="190">
        <f>8917.04*AH801/I801</f>
        <v>1833.6936145943628</v>
      </c>
      <c r="AJ801" s="189">
        <v>0</v>
      </c>
      <c r="AK801" s="189">
        <v>0</v>
      </c>
      <c r="AL801" s="189">
        <v>0</v>
      </c>
      <c r="AM801" s="190">
        <v>0</v>
      </c>
      <c r="AN801" s="189">
        <v>0</v>
      </c>
      <c r="AO801" s="189">
        <v>0</v>
      </c>
      <c r="AP801" s="190">
        <v>0</v>
      </c>
      <c r="AQ801" s="189">
        <v>0</v>
      </c>
      <c r="AR801" s="182">
        <v>0</v>
      </c>
      <c r="AS801" s="182">
        <v>0</v>
      </c>
    </row>
    <row r="802" spans="1:45" s="182" customFormat="1" ht="36" customHeight="1" x14ac:dyDescent="0.25">
      <c r="A802" s="182">
        <v>1</v>
      </c>
      <c r="B802" s="221">
        <f>SUBTOTAL(103,$A$552:A802)</f>
        <v>246</v>
      </c>
      <c r="C802" s="183" t="s">
        <v>1861</v>
      </c>
      <c r="D802" s="184">
        <v>1957</v>
      </c>
      <c r="E802" s="184"/>
      <c r="F802" s="185" t="s">
        <v>1524</v>
      </c>
      <c r="G802" s="184" t="s">
        <v>296</v>
      </c>
      <c r="H802" s="184" t="s">
        <v>296</v>
      </c>
      <c r="I802" s="173">
        <v>832.6</v>
      </c>
      <c r="J802" s="173">
        <v>448</v>
      </c>
      <c r="K802" s="173">
        <v>448</v>
      </c>
      <c r="L802" s="186">
        <v>22</v>
      </c>
      <c r="M802" s="184" t="s">
        <v>259</v>
      </c>
      <c r="N802" s="184" t="s">
        <v>263</v>
      </c>
      <c r="O802" s="187" t="s">
        <v>672</v>
      </c>
      <c r="P802" s="173">
        <v>77282.759999999995</v>
      </c>
      <c r="Q802" s="173">
        <v>0</v>
      </c>
      <c r="R802" s="173">
        <v>0</v>
      </c>
      <c r="S802" s="173">
        <v>0</v>
      </c>
      <c r="T802" s="173">
        <v>77282.759999999995</v>
      </c>
      <c r="U802" s="173">
        <f t="shared" si="164"/>
        <v>92.820994475138107</v>
      </c>
      <c r="V802" s="228">
        <v>92.820994475138107</v>
      </c>
      <c r="W802" s="188">
        <v>92.820994475138107</v>
      </c>
      <c r="X802" s="188">
        <f t="shared" si="165"/>
        <v>0</v>
      </c>
      <c r="Y802" s="188">
        <f t="shared" si="166"/>
        <v>0</v>
      </c>
      <c r="Z802" s="189">
        <v>0</v>
      </c>
      <c r="AA802" s="189">
        <v>0</v>
      </c>
      <c r="AB802" s="189">
        <v>0</v>
      </c>
      <c r="AC802" s="189">
        <v>0</v>
      </c>
      <c r="AD802" s="189">
        <v>0</v>
      </c>
      <c r="AE802" s="189">
        <v>0</v>
      </c>
      <c r="AF802" s="189">
        <v>0</v>
      </c>
      <c r="AG802" s="190">
        <v>0</v>
      </c>
      <c r="AH802" s="189">
        <v>0</v>
      </c>
      <c r="AI802" s="189">
        <v>0</v>
      </c>
      <c r="AJ802" s="189">
        <v>0</v>
      </c>
      <c r="AK802" s="189">
        <v>0</v>
      </c>
      <c r="AL802" s="189">
        <v>0</v>
      </c>
      <c r="AM802" s="190">
        <v>0</v>
      </c>
      <c r="AN802" s="189">
        <v>0</v>
      </c>
      <c r="AO802" s="189">
        <v>0</v>
      </c>
      <c r="AP802" s="190">
        <v>0</v>
      </c>
      <c r="AQ802" s="189">
        <v>0</v>
      </c>
      <c r="AR802" s="182">
        <v>0</v>
      </c>
      <c r="AS802" s="182">
        <v>0</v>
      </c>
    </row>
    <row r="803" spans="1:45" s="182" customFormat="1" ht="36" customHeight="1" x14ac:dyDescent="0.25">
      <c r="A803" s="182">
        <v>1</v>
      </c>
      <c r="B803" s="221">
        <f>SUBTOTAL(103,$A$552:A803)</f>
        <v>247</v>
      </c>
      <c r="C803" s="183" t="s">
        <v>2224</v>
      </c>
      <c r="D803" s="184">
        <v>1959</v>
      </c>
      <c r="E803" s="184"/>
      <c r="F803" s="185" t="s">
        <v>1524</v>
      </c>
      <c r="G803" s="184" t="s">
        <v>296</v>
      </c>
      <c r="H803" s="184" t="s">
        <v>296</v>
      </c>
      <c r="I803" s="173">
        <v>575.79999999999995</v>
      </c>
      <c r="J803" s="173">
        <v>533.29999999999995</v>
      </c>
      <c r="K803" s="173">
        <v>533.29999999999995</v>
      </c>
      <c r="L803" s="186">
        <v>42</v>
      </c>
      <c r="M803" s="184" t="s">
        <v>259</v>
      </c>
      <c r="N803" s="184" t="s">
        <v>263</v>
      </c>
      <c r="O803" s="187" t="s">
        <v>675</v>
      </c>
      <c r="P803" s="173">
        <v>3996082.26</v>
      </c>
      <c r="Q803" s="173">
        <v>0</v>
      </c>
      <c r="R803" s="173">
        <v>0</v>
      </c>
      <c r="S803" s="173">
        <v>0</v>
      </c>
      <c r="T803" s="173">
        <v>3996082.26</v>
      </c>
      <c r="U803" s="173">
        <f t="shared" si="164"/>
        <v>6940.0525529697816</v>
      </c>
      <c r="V803" s="173">
        <v>7974.0761833970137</v>
      </c>
      <c r="W803" s="188">
        <f>X803</f>
        <v>7974.0761833970137</v>
      </c>
      <c r="X803" s="188">
        <f t="shared" si="165"/>
        <v>7974.0761833970137</v>
      </c>
      <c r="Y803" s="188">
        <f t="shared" si="166"/>
        <v>1034.0236304272321</v>
      </c>
      <c r="Z803" s="189">
        <v>0</v>
      </c>
      <c r="AA803" s="189">
        <v>0</v>
      </c>
      <c r="AB803" s="189">
        <v>0</v>
      </c>
      <c r="AC803" s="189">
        <v>0</v>
      </c>
      <c r="AD803" s="189">
        <v>0</v>
      </c>
      <c r="AE803" s="189">
        <v>0</v>
      </c>
      <c r="AF803" s="189">
        <v>0</v>
      </c>
      <c r="AG803" s="190">
        <v>0</v>
      </c>
      <c r="AH803" s="189">
        <v>514.91</v>
      </c>
      <c r="AI803" s="190">
        <f>8917.04*AH803/I803</f>
        <v>7974.0761833970137</v>
      </c>
      <c r="AJ803" s="189">
        <v>0</v>
      </c>
      <c r="AK803" s="189">
        <v>0</v>
      </c>
      <c r="AL803" s="189">
        <v>0</v>
      </c>
      <c r="AM803" s="190">
        <v>0</v>
      </c>
      <c r="AN803" s="189">
        <v>0</v>
      </c>
      <c r="AO803" s="189">
        <v>0</v>
      </c>
      <c r="AP803" s="190">
        <v>0</v>
      </c>
      <c r="AQ803" s="189">
        <v>0</v>
      </c>
      <c r="AR803" s="182">
        <v>0</v>
      </c>
      <c r="AS803" s="182">
        <v>0</v>
      </c>
    </row>
    <row r="804" spans="1:45" s="182" customFormat="1" ht="36" customHeight="1" x14ac:dyDescent="0.25">
      <c r="B804" s="183" t="s">
        <v>783</v>
      </c>
      <c r="C804" s="183"/>
      <c r="D804" s="184" t="s">
        <v>857</v>
      </c>
      <c r="E804" s="184" t="s">
        <v>857</v>
      </c>
      <c r="F804" s="184" t="s">
        <v>857</v>
      </c>
      <c r="G804" s="184" t="s">
        <v>857</v>
      </c>
      <c r="H804" s="184" t="s">
        <v>857</v>
      </c>
      <c r="I804" s="197">
        <f>SUM(I805:I811)</f>
        <v>35250.9</v>
      </c>
      <c r="J804" s="197">
        <f>SUM(J805:J811)</f>
        <v>20149</v>
      </c>
      <c r="K804" s="197">
        <f>SUM(K805:K811)</f>
        <v>19981.8</v>
      </c>
      <c r="L804" s="219">
        <f>SUM(L805:L811)</f>
        <v>902</v>
      </c>
      <c r="M804" s="184" t="s">
        <v>857</v>
      </c>
      <c r="N804" s="184" t="s">
        <v>857</v>
      </c>
      <c r="O804" s="187" t="s">
        <v>857</v>
      </c>
      <c r="P804" s="197">
        <v>8413669.7699999996</v>
      </c>
      <c r="Q804" s="197">
        <v>0</v>
      </c>
      <c r="R804" s="197">
        <v>0</v>
      </c>
      <c r="S804" s="197">
        <v>0</v>
      </c>
      <c r="T804" s="197">
        <v>8413669.7699999996</v>
      </c>
      <c r="U804" s="173">
        <f t="shared" si="164"/>
        <v>238.67957328749051</v>
      </c>
      <c r="V804" s="173">
        <f>MAX(V805:V811)</f>
        <v>5076.3999999999996</v>
      </c>
      <c r="X804" s="227"/>
      <c r="Z804" s="189">
        <v>105445.54</v>
      </c>
      <c r="AA804" s="189">
        <v>271674.86</v>
      </c>
      <c r="AB804" s="189">
        <v>565239.94999999995</v>
      </c>
      <c r="AC804" s="189">
        <v>133112.60999999999</v>
      </c>
      <c r="AD804" s="189">
        <v>0</v>
      </c>
      <c r="AE804" s="189">
        <v>0</v>
      </c>
      <c r="AF804" s="189">
        <v>0</v>
      </c>
      <c r="AG804" s="189">
        <v>0</v>
      </c>
      <c r="AH804" s="189">
        <v>2134.9</v>
      </c>
      <c r="AI804" s="189">
        <v>6695056.4500000002</v>
      </c>
      <c r="AJ804" s="189">
        <v>0</v>
      </c>
      <c r="AK804" s="189">
        <v>0</v>
      </c>
      <c r="AL804" s="189">
        <v>0</v>
      </c>
      <c r="AM804" s="189">
        <v>0</v>
      </c>
      <c r="AN804" s="189">
        <v>0</v>
      </c>
      <c r="AO804" s="189">
        <v>0</v>
      </c>
      <c r="AP804" s="189">
        <v>0</v>
      </c>
      <c r="AQ804" s="189">
        <v>0</v>
      </c>
      <c r="AR804" s="182">
        <v>0</v>
      </c>
      <c r="AS804" s="182">
        <v>0</v>
      </c>
    </row>
    <row r="805" spans="1:45" s="182" customFormat="1" ht="36" customHeight="1" x14ac:dyDescent="0.25">
      <c r="A805" s="182">
        <v>1</v>
      </c>
      <c r="B805" s="221">
        <f>SUBTOTAL(103,$A$552:A805)</f>
        <v>248</v>
      </c>
      <c r="C805" s="183" t="s">
        <v>2988</v>
      </c>
      <c r="D805" s="184">
        <v>1986</v>
      </c>
      <c r="E805" s="184"/>
      <c r="F805" s="185" t="s">
        <v>304</v>
      </c>
      <c r="G805" s="184">
        <v>5</v>
      </c>
      <c r="H805" s="184" t="s">
        <v>362</v>
      </c>
      <c r="I805" s="197">
        <v>7160.5</v>
      </c>
      <c r="J805" s="197">
        <v>3872.4</v>
      </c>
      <c r="K805" s="197">
        <v>3872.4</v>
      </c>
      <c r="L805" s="186">
        <v>185</v>
      </c>
      <c r="M805" s="184" t="s">
        <v>259</v>
      </c>
      <c r="N805" s="184" t="s">
        <v>263</v>
      </c>
      <c r="O805" s="187" t="s">
        <v>677</v>
      </c>
      <c r="P805" s="173">
        <v>3924906.3200000003</v>
      </c>
      <c r="Q805" s="173">
        <v>0</v>
      </c>
      <c r="R805" s="173">
        <v>0</v>
      </c>
      <c r="S805" s="173">
        <v>0</v>
      </c>
      <c r="T805" s="173">
        <v>3924906.3200000003</v>
      </c>
      <c r="U805" s="173">
        <f t="shared" si="164"/>
        <v>548.13299629914115</v>
      </c>
      <c r="V805" s="173">
        <v>1275.0725865512186</v>
      </c>
      <c r="W805" s="188">
        <v>1275.0725865512186</v>
      </c>
      <c r="X805" s="188">
        <f t="shared" ref="X805:X811" si="169">Z805+AA805+AB805+AC805+AD805+AG805+AI805+AK805+AM805+AO805+AP805+AQ805+AR805+AS805</f>
        <v>1275.0725865512186</v>
      </c>
      <c r="Y805" s="188">
        <f t="shared" ref="Y805:Y811" si="170">V805-U805</f>
        <v>726.93959025207744</v>
      </c>
      <c r="Z805" s="189">
        <v>0</v>
      </c>
      <c r="AA805" s="189">
        <v>0</v>
      </c>
      <c r="AB805" s="189">
        <v>0</v>
      </c>
      <c r="AC805" s="189">
        <v>0</v>
      </c>
      <c r="AD805" s="189">
        <v>0</v>
      </c>
      <c r="AE805" s="189">
        <v>0</v>
      </c>
      <c r="AF805" s="189">
        <v>0</v>
      </c>
      <c r="AG805" s="190">
        <v>0</v>
      </c>
      <c r="AH805" s="189">
        <v>1023.9</v>
      </c>
      <c r="AI805" s="190">
        <f>8917.04*AH805/I805</f>
        <v>1275.0725865512186</v>
      </c>
      <c r="AJ805" s="189">
        <v>0</v>
      </c>
      <c r="AK805" s="189">
        <v>0</v>
      </c>
      <c r="AL805" s="189">
        <v>0</v>
      </c>
      <c r="AM805" s="190">
        <v>0</v>
      </c>
      <c r="AN805" s="189">
        <v>0</v>
      </c>
      <c r="AO805" s="189">
        <v>0</v>
      </c>
      <c r="AP805" s="190">
        <v>0</v>
      </c>
      <c r="AQ805" s="189">
        <v>0</v>
      </c>
      <c r="AR805" s="182">
        <v>0</v>
      </c>
      <c r="AS805" s="182">
        <v>0</v>
      </c>
    </row>
    <row r="806" spans="1:45" s="182" customFormat="1" ht="36" customHeight="1" x14ac:dyDescent="0.25">
      <c r="A806" s="182">
        <v>1</v>
      </c>
      <c r="B806" s="221">
        <f>SUBTOTAL(103,$A$552:A806)</f>
        <v>249</v>
      </c>
      <c r="C806" s="183" t="s">
        <v>2979</v>
      </c>
      <c r="D806" s="184">
        <v>2002</v>
      </c>
      <c r="E806" s="184"/>
      <c r="F806" s="185" t="s">
        <v>261</v>
      </c>
      <c r="G806" s="184">
        <v>5</v>
      </c>
      <c r="H806" s="184" t="s">
        <v>305</v>
      </c>
      <c r="I806" s="197">
        <v>5019</v>
      </c>
      <c r="J806" s="197">
        <v>2368</v>
      </c>
      <c r="K806" s="197">
        <v>2368</v>
      </c>
      <c r="L806" s="186">
        <v>93</v>
      </c>
      <c r="M806" s="184" t="s">
        <v>259</v>
      </c>
      <c r="N806" s="184" t="s">
        <v>263</v>
      </c>
      <c r="O806" s="187" t="s">
        <v>677</v>
      </c>
      <c r="P806" s="173">
        <v>105626.75</v>
      </c>
      <c r="Q806" s="173">
        <v>0</v>
      </c>
      <c r="R806" s="173">
        <v>0</v>
      </c>
      <c r="S806" s="173">
        <v>0</v>
      </c>
      <c r="T806" s="173">
        <v>105626.75</v>
      </c>
      <c r="U806" s="173">
        <f t="shared" si="164"/>
        <v>21.045377565252043</v>
      </c>
      <c r="V806" s="228">
        <v>21.045377565252043</v>
      </c>
      <c r="W806" s="188">
        <v>21.045377565252043</v>
      </c>
      <c r="X806" s="188">
        <f t="shared" si="169"/>
        <v>0</v>
      </c>
      <c r="Y806" s="188">
        <f t="shared" si="170"/>
        <v>0</v>
      </c>
      <c r="Z806" s="189">
        <v>0</v>
      </c>
      <c r="AA806" s="189">
        <v>0</v>
      </c>
      <c r="AB806" s="189">
        <v>0</v>
      </c>
      <c r="AC806" s="189">
        <v>0</v>
      </c>
      <c r="AD806" s="189">
        <v>0</v>
      </c>
      <c r="AE806" s="189">
        <v>0</v>
      </c>
      <c r="AF806" s="189">
        <v>0</v>
      </c>
      <c r="AG806" s="190">
        <v>0</v>
      </c>
      <c r="AH806" s="189">
        <v>0</v>
      </c>
      <c r="AI806" s="189">
        <v>0</v>
      </c>
      <c r="AJ806" s="189">
        <v>0</v>
      </c>
      <c r="AK806" s="189">
        <v>0</v>
      </c>
      <c r="AL806" s="189">
        <v>0</v>
      </c>
      <c r="AM806" s="190">
        <v>0</v>
      </c>
      <c r="AN806" s="189">
        <v>0</v>
      </c>
      <c r="AO806" s="189">
        <v>0</v>
      </c>
      <c r="AP806" s="190">
        <v>0</v>
      </c>
      <c r="AQ806" s="189">
        <v>0</v>
      </c>
      <c r="AR806" s="182">
        <v>0</v>
      </c>
      <c r="AS806" s="182">
        <v>0</v>
      </c>
    </row>
    <row r="807" spans="1:45" s="182" customFormat="1" ht="36" customHeight="1" x14ac:dyDescent="0.25">
      <c r="A807" s="182">
        <v>1</v>
      </c>
      <c r="B807" s="221">
        <f>SUBTOTAL(103,$A$552:A807)</f>
        <v>250</v>
      </c>
      <c r="C807" s="183" t="s">
        <v>2982</v>
      </c>
      <c r="D807" s="184">
        <v>1994</v>
      </c>
      <c r="E807" s="184"/>
      <c r="F807" s="185" t="s">
        <v>311</v>
      </c>
      <c r="G807" s="184" t="s">
        <v>344</v>
      </c>
      <c r="H807" s="184" t="s">
        <v>305</v>
      </c>
      <c r="I807" s="197">
        <v>5512.6</v>
      </c>
      <c r="J807" s="197">
        <v>3370.2</v>
      </c>
      <c r="K807" s="197">
        <v>3370.2</v>
      </c>
      <c r="L807" s="186">
        <v>137</v>
      </c>
      <c r="M807" s="184" t="s">
        <v>259</v>
      </c>
      <c r="N807" s="184" t="s">
        <v>263</v>
      </c>
      <c r="O807" s="187" t="s">
        <v>677</v>
      </c>
      <c r="P807" s="173">
        <v>176363.02</v>
      </c>
      <c r="Q807" s="173">
        <v>0</v>
      </c>
      <c r="R807" s="173">
        <v>0</v>
      </c>
      <c r="S807" s="173">
        <v>0</v>
      </c>
      <c r="T807" s="173">
        <v>176363.02</v>
      </c>
      <c r="U807" s="173">
        <f t="shared" si="164"/>
        <v>31.992711243333449</v>
      </c>
      <c r="V807" s="173">
        <v>31.992711243333449</v>
      </c>
      <c r="W807" s="188">
        <v>1702.0440134963537</v>
      </c>
      <c r="X807" s="188">
        <f t="shared" si="169"/>
        <v>0</v>
      </c>
      <c r="Y807" s="188">
        <f t="shared" si="170"/>
        <v>0</v>
      </c>
      <c r="Z807" s="189">
        <v>0</v>
      </c>
      <c r="AA807" s="189">
        <v>0</v>
      </c>
      <c r="AB807" s="189">
        <v>0</v>
      </c>
      <c r="AC807" s="189">
        <v>0</v>
      </c>
      <c r="AD807" s="189">
        <v>0</v>
      </c>
      <c r="AE807" s="189">
        <v>0</v>
      </c>
      <c r="AF807" s="189">
        <v>0</v>
      </c>
      <c r="AG807" s="190">
        <v>0</v>
      </c>
      <c r="AH807" s="189">
        <v>0</v>
      </c>
      <c r="AI807" s="190">
        <v>0</v>
      </c>
      <c r="AJ807" s="189">
        <v>0</v>
      </c>
      <c r="AK807" s="189">
        <v>0</v>
      </c>
      <c r="AL807" s="189">
        <v>0</v>
      </c>
      <c r="AM807" s="190">
        <v>0</v>
      </c>
      <c r="AN807" s="189">
        <v>0</v>
      </c>
      <c r="AO807" s="189">
        <v>0</v>
      </c>
      <c r="AP807" s="190">
        <v>0</v>
      </c>
      <c r="AQ807" s="189">
        <v>0</v>
      </c>
      <c r="AR807" s="182">
        <v>0</v>
      </c>
      <c r="AS807" s="182">
        <v>0</v>
      </c>
    </row>
    <row r="808" spans="1:45" s="182" customFormat="1" ht="36" customHeight="1" x14ac:dyDescent="0.25">
      <c r="A808" s="182">
        <v>1</v>
      </c>
      <c r="B808" s="221">
        <f>SUBTOTAL(103,$A$552:A808)</f>
        <v>251</v>
      </c>
      <c r="C808" s="183" t="s">
        <v>2989</v>
      </c>
      <c r="D808" s="184">
        <v>1989</v>
      </c>
      <c r="E808" s="184">
        <v>2015</v>
      </c>
      <c r="F808" s="185" t="s">
        <v>261</v>
      </c>
      <c r="G808" s="184">
        <v>9</v>
      </c>
      <c r="H808" s="184" t="s">
        <v>296</v>
      </c>
      <c r="I808" s="173">
        <v>6378.7</v>
      </c>
      <c r="J808" s="173">
        <v>3794.9</v>
      </c>
      <c r="K808" s="173">
        <v>3627.7</v>
      </c>
      <c r="L808" s="186">
        <v>187</v>
      </c>
      <c r="M808" s="184" t="s">
        <v>259</v>
      </c>
      <c r="N808" s="184" t="s">
        <v>263</v>
      </c>
      <c r="O808" s="187" t="s">
        <v>677</v>
      </c>
      <c r="P808" s="173">
        <v>1081603.1399999999</v>
      </c>
      <c r="Q808" s="173">
        <v>0</v>
      </c>
      <c r="R808" s="173">
        <v>0</v>
      </c>
      <c r="S808" s="173">
        <v>0</v>
      </c>
      <c r="T808" s="173">
        <v>1081603.1399999999</v>
      </c>
      <c r="U808" s="173">
        <f t="shared" si="164"/>
        <v>169.56482355338861</v>
      </c>
      <c r="V808" s="173">
        <v>5076.3999999999996</v>
      </c>
      <c r="W808" s="188">
        <v>3820.48</v>
      </c>
      <c r="X808" s="188">
        <f t="shared" si="169"/>
        <v>3820.48</v>
      </c>
      <c r="Y808" s="188">
        <f t="shared" si="170"/>
        <v>4906.8351764466106</v>
      </c>
      <c r="Z808" s="189">
        <v>113.09</v>
      </c>
      <c r="AA808" s="189">
        <v>262.75</v>
      </c>
      <c r="AB808" s="189">
        <v>3259.66</v>
      </c>
      <c r="AC808" s="189">
        <v>184.98</v>
      </c>
      <c r="AD808" s="189">
        <v>0</v>
      </c>
      <c r="AE808" s="189">
        <v>0</v>
      </c>
      <c r="AF808" s="189">
        <v>0</v>
      </c>
      <c r="AG808" s="190">
        <v>0</v>
      </c>
      <c r="AH808" s="189">
        <v>0</v>
      </c>
      <c r="AI808" s="189">
        <v>0</v>
      </c>
      <c r="AJ808" s="189">
        <v>0</v>
      </c>
      <c r="AK808" s="189">
        <v>0</v>
      </c>
      <c r="AL808" s="189">
        <v>0</v>
      </c>
      <c r="AM808" s="190">
        <v>0</v>
      </c>
      <c r="AN808" s="189">
        <v>0</v>
      </c>
      <c r="AO808" s="189">
        <v>0</v>
      </c>
      <c r="AP808" s="190">
        <v>0</v>
      </c>
      <c r="AQ808" s="189">
        <v>0</v>
      </c>
      <c r="AR808" s="182">
        <v>0</v>
      </c>
      <c r="AS808" s="182">
        <v>0</v>
      </c>
    </row>
    <row r="809" spans="1:45" s="182" customFormat="1" ht="36" customHeight="1" x14ac:dyDescent="0.25">
      <c r="A809" s="182">
        <v>1</v>
      </c>
      <c r="B809" s="221">
        <f>SUBTOTAL(103,$A$552:A809)</f>
        <v>252</v>
      </c>
      <c r="C809" s="183" t="s">
        <v>2980</v>
      </c>
      <c r="D809" s="184">
        <v>1964</v>
      </c>
      <c r="E809" s="184"/>
      <c r="F809" s="185" t="s">
        <v>261</v>
      </c>
      <c r="G809" s="184">
        <v>2</v>
      </c>
      <c r="H809" s="184" t="s">
        <v>296</v>
      </c>
      <c r="I809" s="197">
        <v>680.2</v>
      </c>
      <c r="J809" s="197">
        <v>356</v>
      </c>
      <c r="K809" s="197">
        <v>356</v>
      </c>
      <c r="L809" s="186">
        <v>22</v>
      </c>
      <c r="M809" s="184" t="s">
        <v>259</v>
      </c>
      <c r="N809" s="184" t="s">
        <v>263</v>
      </c>
      <c r="O809" s="187" t="s">
        <v>677</v>
      </c>
      <c r="P809" s="173">
        <v>84899.97</v>
      </c>
      <c r="Q809" s="173">
        <v>0</v>
      </c>
      <c r="R809" s="173">
        <v>0</v>
      </c>
      <c r="S809" s="173">
        <v>0</v>
      </c>
      <c r="T809" s="173">
        <v>84899.97</v>
      </c>
      <c r="U809" s="173">
        <f t="shared" si="164"/>
        <v>124.81618641576006</v>
      </c>
      <c r="V809" s="228">
        <v>124.81618641576006</v>
      </c>
      <c r="W809" s="188">
        <v>124.81618641576006</v>
      </c>
      <c r="X809" s="188">
        <f t="shared" si="169"/>
        <v>0</v>
      </c>
      <c r="Y809" s="188">
        <f t="shared" si="170"/>
        <v>0</v>
      </c>
      <c r="Z809" s="189">
        <v>0</v>
      </c>
      <c r="AA809" s="189">
        <v>0</v>
      </c>
      <c r="AB809" s="189">
        <v>0</v>
      </c>
      <c r="AC809" s="189">
        <v>0</v>
      </c>
      <c r="AD809" s="189">
        <v>0</v>
      </c>
      <c r="AE809" s="189">
        <v>0</v>
      </c>
      <c r="AF809" s="189">
        <v>0</v>
      </c>
      <c r="AG809" s="190">
        <v>0</v>
      </c>
      <c r="AH809" s="189">
        <v>0</v>
      </c>
      <c r="AI809" s="189">
        <v>0</v>
      </c>
      <c r="AJ809" s="189">
        <v>0</v>
      </c>
      <c r="AK809" s="189">
        <v>0</v>
      </c>
      <c r="AL809" s="189">
        <v>0</v>
      </c>
      <c r="AM809" s="190">
        <v>0</v>
      </c>
      <c r="AN809" s="189">
        <v>0</v>
      </c>
      <c r="AO809" s="189">
        <v>0</v>
      </c>
      <c r="AP809" s="190">
        <v>0</v>
      </c>
      <c r="AQ809" s="189">
        <v>0</v>
      </c>
      <c r="AR809" s="182">
        <v>0</v>
      </c>
      <c r="AS809" s="182">
        <v>0</v>
      </c>
    </row>
    <row r="810" spans="1:45" s="182" customFormat="1" ht="36" customHeight="1" x14ac:dyDescent="0.25">
      <c r="A810" s="182">
        <v>1</v>
      </c>
      <c r="B810" s="221">
        <f>SUBTOTAL(103,$A$552:A810)</f>
        <v>253</v>
      </c>
      <c r="C810" s="183" t="s">
        <v>2981</v>
      </c>
      <c r="D810" s="184">
        <v>1983</v>
      </c>
      <c r="E810" s="184"/>
      <c r="F810" s="185" t="s">
        <v>261</v>
      </c>
      <c r="G810" s="184">
        <v>5</v>
      </c>
      <c r="H810" s="184" t="s">
        <v>301</v>
      </c>
      <c r="I810" s="173">
        <v>4169.3</v>
      </c>
      <c r="J810" s="173">
        <v>2760.1</v>
      </c>
      <c r="K810" s="173">
        <v>2760.1</v>
      </c>
      <c r="L810" s="186">
        <v>121</v>
      </c>
      <c r="M810" s="184" t="s">
        <v>259</v>
      </c>
      <c r="N810" s="184" t="s">
        <v>263</v>
      </c>
      <c r="O810" s="187" t="s">
        <v>1312</v>
      </c>
      <c r="P810" s="173">
        <v>108323.22</v>
      </c>
      <c r="Q810" s="173">
        <v>0</v>
      </c>
      <c r="R810" s="173">
        <v>0</v>
      </c>
      <c r="S810" s="173">
        <v>0</v>
      </c>
      <c r="T810" s="173">
        <v>108323.22</v>
      </c>
      <c r="U810" s="173">
        <f t="shared" si="164"/>
        <v>25.981152711486338</v>
      </c>
      <c r="V810" s="228">
        <v>25.981152711486338</v>
      </c>
      <c r="W810" s="188">
        <v>25.981152711486338</v>
      </c>
      <c r="X810" s="188">
        <f t="shared" si="169"/>
        <v>0</v>
      </c>
      <c r="Y810" s="188">
        <f t="shared" si="170"/>
        <v>0</v>
      </c>
      <c r="Z810" s="189">
        <v>0</v>
      </c>
      <c r="AA810" s="189">
        <v>0</v>
      </c>
      <c r="AB810" s="189">
        <v>0</v>
      </c>
      <c r="AC810" s="189">
        <v>0</v>
      </c>
      <c r="AD810" s="189">
        <v>0</v>
      </c>
      <c r="AE810" s="189">
        <v>0</v>
      </c>
      <c r="AF810" s="189">
        <v>0</v>
      </c>
      <c r="AG810" s="190">
        <v>0</v>
      </c>
      <c r="AH810" s="189">
        <v>0</v>
      </c>
      <c r="AI810" s="189">
        <v>0</v>
      </c>
      <c r="AJ810" s="189">
        <v>0</v>
      </c>
      <c r="AK810" s="189">
        <v>0</v>
      </c>
      <c r="AL810" s="189">
        <v>0</v>
      </c>
      <c r="AM810" s="190">
        <v>0</v>
      </c>
      <c r="AN810" s="189">
        <v>0</v>
      </c>
      <c r="AO810" s="189">
        <v>0</v>
      </c>
      <c r="AP810" s="190">
        <v>0</v>
      </c>
      <c r="AQ810" s="189">
        <v>0</v>
      </c>
      <c r="AR810" s="182">
        <v>0</v>
      </c>
      <c r="AS810" s="182">
        <v>0</v>
      </c>
    </row>
    <row r="811" spans="1:45" s="182" customFormat="1" ht="36" customHeight="1" x14ac:dyDescent="0.25">
      <c r="A811" s="182">
        <v>1</v>
      </c>
      <c r="B811" s="221">
        <f>SUBTOTAL(103,$A$552:A811)</f>
        <v>254</v>
      </c>
      <c r="C811" s="183" t="s">
        <v>2990</v>
      </c>
      <c r="D811" s="184">
        <v>2001</v>
      </c>
      <c r="E811" s="184"/>
      <c r="F811" s="185" t="s">
        <v>261</v>
      </c>
      <c r="G811" s="184">
        <v>5</v>
      </c>
      <c r="H811" s="184" t="s">
        <v>344</v>
      </c>
      <c r="I811" s="197">
        <v>6330.6</v>
      </c>
      <c r="J811" s="197">
        <v>3627.4</v>
      </c>
      <c r="K811" s="197">
        <v>3627.4</v>
      </c>
      <c r="L811" s="186">
        <v>157</v>
      </c>
      <c r="M811" s="184" t="s">
        <v>259</v>
      </c>
      <c r="N811" s="184" t="s">
        <v>263</v>
      </c>
      <c r="O811" s="187" t="s">
        <v>677</v>
      </c>
      <c r="P811" s="173">
        <v>2931947.35</v>
      </c>
      <c r="Q811" s="173">
        <v>0</v>
      </c>
      <c r="R811" s="173">
        <v>0</v>
      </c>
      <c r="S811" s="173">
        <v>0</v>
      </c>
      <c r="T811" s="173">
        <v>2931947.35</v>
      </c>
      <c r="U811" s="173">
        <f t="shared" si="164"/>
        <v>463.13893627776196</v>
      </c>
      <c r="V811" s="173">
        <v>1564.9119261997284</v>
      </c>
      <c r="W811" s="188">
        <v>1564.9119261997284</v>
      </c>
      <c r="X811" s="188">
        <f t="shared" si="169"/>
        <v>1564.9119261997284</v>
      </c>
      <c r="Y811" s="188">
        <f t="shared" si="170"/>
        <v>1101.7729899219664</v>
      </c>
      <c r="Z811" s="189">
        <v>0</v>
      </c>
      <c r="AA811" s="189">
        <v>0</v>
      </c>
      <c r="AB811" s="189">
        <v>0</v>
      </c>
      <c r="AC811" s="189">
        <v>0</v>
      </c>
      <c r="AD811" s="189">
        <v>0</v>
      </c>
      <c r="AE811" s="189">
        <v>0</v>
      </c>
      <c r="AF811" s="189">
        <v>0</v>
      </c>
      <c r="AG811" s="190">
        <v>0</v>
      </c>
      <c r="AH811" s="189">
        <v>1111</v>
      </c>
      <c r="AI811" s="190">
        <f>8917.04*AH811/I811</f>
        <v>1564.9119261997284</v>
      </c>
      <c r="AJ811" s="189">
        <v>0</v>
      </c>
      <c r="AK811" s="189">
        <v>0</v>
      </c>
      <c r="AL811" s="189">
        <v>0</v>
      </c>
      <c r="AM811" s="190">
        <v>0</v>
      </c>
      <c r="AN811" s="189">
        <v>0</v>
      </c>
      <c r="AO811" s="189">
        <v>0</v>
      </c>
      <c r="AP811" s="190">
        <v>0</v>
      </c>
      <c r="AQ811" s="189">
        <v>0</v>
      </c>
      <c r="AR811" s="182">
        <v>0</v>
      </c>
      <c r="AS811" s="182">
        <v>0</v>
      </c>
    </row>
    <row r="812" spans="1:45" s="182" customFormat="1" ht="36" customHeight="1" x14ac:dyDescent="0.25">
      <c r="B812" s="183" t="s">
        <v>784</v>
      </c>
      <c r="C812" s="183"/>
      <c r="D812" s="184" t="s">
        <v>857</v>
      </c>
      <c r="E812" s="184" t="s">
        <v>857</v>
      </c>
      <c r="F812" s="184" t="s">
        <v>857</v>
      </c>
      <c r="G812" s="184" t="s">
        <v>857</v>
      </c>
      <c r="H812" s="184" t="s">
        <v>857</v>
      </c>
      <c r="I812" s="197">
        <f>SUM(I813:I817)</f>
        <v>5268.6</v>
      </c>
      <c r="J812" s="197">
        <f>SUM(J813:J817)</f>
        <v>4273.6000000000004</v>
      </c>
      <c r="K812" s="197">
        <f>SUM(K813:K817)</f>
        <v>4114.7000000000007</v>
      </c>
      <c r="L812" s="219">
        <f>SUM(L813:L817)</f>
        <v>209</v>
      </c>
      <c r="M812" s="184" t="s">
        <v>857</v>
      </c>
      <c r="N812" s="184" t="s">
        <v>857</v>
      </c>
      <c r="O812" s="187" t="s">
        <v>857</v>
      </c>
      <c r="P812" s="197">
        <v>7749775.5699999994</v>
      </c>
      <c r="Q812" s="197">
        <v>0</v>
      </c>
      <c r="R812" s="197">
        <v>0</v>
      </c>
      <c r="S812" s="197">
        <v>0</v>
      </c>
      <c r="T812" s="197">
        <v>7749775.5699999994</v>
      </c>
      <c r="U812" s="173">
        <f t="shared" si="164"/>
        <v>1470.9364100520061</v>
      </c>
      <c r="V812" s="173">
        <f>MAX(V813:V817)</f>
        <v>4689.6684446737181</v>
      </c>
      <c r="X812" s="227"/>
      <c r="Z812" s="189">
        <v>0</v>
      </c>
      <c r="AA812" s="189">
        <v>0</v>
      </c>
      <c r="AB812" s="189">
        <v>0</v>
      </c>
      <c r="AC812" s="189">
        <v>0</v>
      </c>
      <c r="AD812" s="189">
        <v>0</v>
      </c>
      <c r="AE812" s="189">
        <v>0</v>
      </c>
      <c r="AF812" s="189">
        <v>0</v>
      </c>
      <c r="AG812" s="189">
        <v>0</v>
      </c>
      <c r="AH812" s="189">
        <v>1222.7</v>
      </c>
      <c r="AI812" s="189">
        <v>7210619</v>
      </c>
      <c r="AJ812" s="189">
        <v>0</v>
      </c>
      <c r="AK812" s="189">
        <v>0</v>
      </c>
      <c r="AL812" s="189">
        <v>0</v>
      </c>
      <c r="AM812" s="189">
        <v>0</v>
      </c>
      <c r="AN812" s="189">
        <v>0</v>
      </c>
      <c r="AO812" s="189">
        <v>0</v>
      </c>
      <c r="AP812" s="189">
        <v>0</v>
      </c>
      <c r="AQ812" s="189">
        <v>0</v>
      </c>
      <c r="AR812" s="182">
        <v>0</v>
      </c>
      <c r="AS812" s="182">
        <v>0</v>
      </c>
    </row>
    <row r="813" spans="1:45" s="182" customFormat="1" ht="36" customHeight="1" x14ac:dyDescent="0.25">
      <c r="A813" s="182">
        <v>1</v>
      </c>
      <c r="B813" s="221">
        <f>SUBTOTAL(103,$A$552:A813)</f>
        <v>255</v>
      </c>
      <c r="C813" s="183" t="s">
        <v>615</v>
      </c>
      <c r="D813" s="184">
        <v>1937</v>
      </c>
      <c r="E813" s="184"/>
      <c r="F813" s="185" t="s">
        <v>323</v>
      </c>
      <c r="G813" s="184">
        <v>2</v>
      </c>
      <c r="H813" s="184" t="s">
        <v>296</v>
      </c>
      <c r="I813" s="197">
        <v>423.5</v>
      </c>
      <c r="J813" s="197">
        <v>301.89999999999998</v>
      </c>
      <c r="K813" s="197">
        <v>301.89999999999998</v>
      </c>
      <c r="L813" s="186">
        <v>26</v>
      </c>
      <c r="M813" s="184" t="s">
        <v>259</v>
      </c>
      <c r="N813" s="184" t="s">
        <v>276</v>
      </c>
      <c r="O813" s="187" t="s">
        <v>262</v>
      </c>
      <c r="P813" s="173">
        <v>55616.21</v>
      </c>
      <c r="Q813" s="173">
        <v>0</v>
      </c>
      <c r="R813" s="173">
        <v>0</v>
      </c>
      <c r="S813" s="173">
        <v>0</v>
      </c>
      <c r="T813" s="173">
        <v>55616.21</v>
      </c>
      <c r="U813" s="173">
        <f t="shared" si="164"/>
        <v>131.32517119244392</v>
      </c>
      <c r="V813" s="228">
        <v>131.32517119244392</v>
      </c>
      <c r="W813" s="188">
        <v>131.32517119244392</v>
      </c>
      <c r="X813" s="188">
        <f t="shared" ref="X813:X817" si="171">Z813+AA813+AB813+AC813+AD813+AG813+AI813+AK813+AM813+AO813+AP813+AQ813+AR813+AS813</f>
        <v>0</v>
      </c>
      <c r="Y813" s="188">
        <f t="shared" ref="Y813:Y817" si="172">V813-U813</f>
        <v>0</v>
      </c>
      <c r="Z813" s="189">
        <v>0</v>
      </c>
      <c r="AA813" s="189">
        <v>0</v>
      </c>
      <c r="AB813" s="189">
        <v>0</v>
      </c>
      <c r="AC813" s="189">
        <v>0</v>
      </c>
      <c r="AD813" s="189">
        <v>0</v>
      </c>
      <c r="AE813" s="189">
        <v>0</v>
      </c>
      <c r="AF813" s="189">
        <v>0</v>
      </c>
      <c r="AG813" s="190">
        <v>0</v>
      </c>
      <c r="AH813" s="189">
        <v>0</v>
      </c>
      <c r="AI813" s="189">
        <v>0</v>
      </c>
      <c r="AJ813" s="189">
        <v>0</v>
      </c>
      <c r="AK813" s="189">
        <v>0</v>
      </c>
      <c r="AL813" s="189">
        <v>0</v>
      </c>
      <c r="AM813" s="190">
        <v>0</v>
      </c>
      <c r="AN813" s="189">
        <v>0</v>
      </c>
      <c r="AO813" s="189">
        <v>0</v>
      </c>
      <c r="AP813" s="190">
        <v>0</v>
      </c>
      <c r="AQ813" s="189">
        <v>0</v>
      </c>
      <c r="AR813" s="182">
        <v>0</v>
      </c>
      <c r="AS813" s="182">
        <v>0</v>
      </c>
    </row>
    <row r="814" spans="1:45" s="182" customFormat="1" ht="36" customHeight="1" x14ac:dyDescent="0.25">
      <c r="A814" s="182">
        <v>1</v>
      </c>
      <c r="B814" s="221">
        <f>SUBTOTAL(103,$A$552:A814)</f>
        <v>256</v>
      </c>
      <c r="C814" s="183" t="s">
        <v>1872</v>
      </c>
      <c r="D814" s="184">
        <v>1972</v>
      </c>
      <c r="E814" s="184"/>
      <c r="F814" s="185" t="s">
        <v>1524</v>
      </c>
      <c r="G814" s="184" t="s">
        <v>296</v>
      </c>
      <c r="H814" s="184" t="s">
        <v>296</v>
      </c>
      <c r="I814" s="197">
        <v>770.7</v>
      </c>
      <c r="J814" s="197">
        <v>710.1</v>
      </c>
      <c r="K814" s="197">
        <v>710.1</v>
      </c>
      <c r="L814" s="186">
        <v>29</v>
      </c>
      <c r="M814" s="184" t="s">
        <v>259</v>
      </c>
      <c r="N814" s="184" t="s">
        <v>263</v>
      </c>
      <c r="O814" s="187" t="s">
        <v>678</v>
      </c>
      <c r="P814" s="173">
        <v>84253.17</v>
      </c>
      <c r="Q814" s="173">
        <v>0</v>
      </c>
      <c r="R814" s="173">
        <v>0</v>
      </c>
      <c r="S814" s="173">
        <v>0</v>
      </c>
      <c r="T814" s="173">
        <v>84253.17</v>
      </c>
      <c r="U814" s="173">
        <f t="shared" si="164"/>
        <v>109.32031919034642</v>
      </c>
      <c r="V814" s="173">
        <v>109.32031919034642</v>
      </c>
      <c r="W814" s="188">
        <v>7194.2590787595691</v>
      </c>
      <c r="X814" s="188">
        <f t="shared" si="171"/>
        <v>0</v>
      </c>
      <c r="Y814" s="188">
        <f t="shared" si="172"/>
        <v>0</v>
      </c>
      <c r="Z814" s="189">
        <v>0</v>
      </c>
      <c r="AA814" s="189">
        <v>0</v>
      </c>
      <c r="AB814" s="189">
        <v>0</v>
      </c>
      <c r="AC814" s="189">
        <v>0</v>
      </c>
      <c r="AD814" s="189">
        <v>0</v>
      </c>
      <c r="AE814" s="189">
        <v>0</v>
      </c>
      <c r="AF814" s="189">
        <v>0</v>
      </c>
      <c r="AG814" s="190">
        <v>0</v>
      </c>
      <c r="AH814" s="189">
        <v>0</v>
      </c>
      <c r="AI814" s="190">
        <v>0</v>
      </c>
      <c r="AJ814" s="189">
        <v>0</v>
      </c>
      <c r="AK814" s="189">
        <v>0</v>
      </c>
      <c r="AL814" s="189">
        <v>0</v>
      </c>
      <c r="AM814" s="190">
        <v>0</v>
      </c>
      <c r="AN814" s="189">
        <v>0</v>
      </c>
      <c r="AO814" s="189">
        <v>0</v>
      </c>
      <c r="AP814" s="190">
        <v>0</v>
      </c>
      <c r="AQ814" s="189">
        <v>0</v>
      </c>
      <c r="AR814" s="182">
        <v>0</v>
      </c>
      <c r="AS814" s="182">
        <v>0</v>
      </c>
    </row>
    <row r="815" spans="1:45" s="182" customFormat="1" ht="36" customHeight="1" x14ac:dyDescent="0.25">
      <c r="A815" s="182">
        <v>1</v>
      </c>
      <c r="B815" s="221">
        <f>SUBTOTAL(103,$A$552:A815)</f>
        <v>257</v>
      </c>
      <c r="C815" s="183" t="s">
        <v>616</v>
      </c>
      <c r="D815" s="184">
        <v>1975</v>
      </c>
      <c r="E815" s="184"/>
      <c r="F815" s="185" t="s">
        <v>261</v>
      </c>
      <c r="G815" s="184">
        <v>3</v>
      </c>
      <c r="H815" s="184" t="s">
        <v>296</v>
      </c>
      <c r="I815" s="197">
        <v>1248.5999999999999</v>
      </c>
      <c r="J815" s="197">
        <v>1155.9000000000001</v>
      </c>
      <c r="K815" s="197">
        <v>1155.9000000000001</v>
      </c>
      <c r="L815" s="186">
        <v>53</v>
      </c>
      <c r="M815" s="184" t="s">
        <v>259</v>
      </c>
      <c r="N815" s="184" t="s">
        <v>263</v>
      </c>
      <c r="O815" s="187" t="s">
        <v>672</v>
      </c>
      <c r="P815" s="173">
        <v>3479820.42</v>
      </c>
      <c r="Q815" s="173">
        <v>0</v>
      </c>
      <c r="R815" s="173">
        <v>0</v>
      </c>
      <c r="S815" s="173">
        <v>0</v>
      </c>
      <c r="T815" s="173">
        <v>3479820.42</v>
      </c>
      <c r="U815" s="173">
        <f t="shared" si="164"/>
        <v>2786.977751081211</v>
      </c>
      <c r="V815" s="173">
        <v>4363.5363126701914</v>
      </c>
      <c r="W815" s="188">
        <v>4363.5363126701914</v>
      </c>
      <c r="X815" s="188">
        <f t="shared" si="171"/>
        <v>4363.5363126701914</v>
      </c>
      <c r="Y815" s="188">
        <f t="shared" si="172"/>
        <v>1576.5585615889804</v>
      </c>
      <c r="Z815" s="189">
        <v>0</v>
      </c>
      <c r="AA815" s="189">
        <v>0</v>
      </c>
      <c r="AB815" s="189">
        <v>0</v>
      </c>
      <c r="AC815" s="189">
        <v>0</v>
      </c>
      <c r="AD815" s="189">
        <v>0</v>
      </c>
      <c r="AE815" s="189">
        <v>0</v>
      </c>
      <c r="AF815" s="189">
        <v>0</v>
      </c>
      <c r="AG815" s="190">
        <v>0</v>
      </c>
      <c r="AH815" s="189">
        <v>611</v>
      </c>
      <c r="AI815" s="190">
        <f t="shared" ref="AI815:AI816" si="173">8917.04*AH815/I815</f>
        <v>4363.5363126701914</v>
      </c>
      <c r="AJ815" s="189">
        <v>0</v>
      </c>
      <c r="AK815" s="189">
        <v>0</v>
      </c>
      <c r="AL815" s="189">
        <v>0</v>
      </c>
      <c r="AM815" s="190">
        <v>0</v>
      </c>
      <c r="AN815" s="189">
        <v>0</v>
      </c>
      <c r="AO815" s="189">
        <v>0</v>
      </c>
      <c r="AP815" s="190">
        <v>0</v>
      </c>
      <c r="AQ815" s="189">
        <v>0</v>
      </c>
      <c r="AR815" s="182">
        <v>0</v>
      </c>
      <c r="AS815" s="182">
        <v>0</v>
      </c>
    </row>
    <row r="816" spans="1:45" s="182" customFormat="1" ht="36" customHeight="1" x14ac:dyDescent="0.25">
      <c r="A816" s="182">
        <v>1</v>
      </c>
      <c r="B816" s="221">
        <f>SUBTOTAL(103,$A$552:A816)</f>
        <v>258</v>
      </c>
      <c r="C816" s="183" t="s">
        <v>614</v>
      </c>
      <c r="D816" s="184">
        <v>1959</v>
      </c>
      <c r="E816" s="184"/>
      <c r="F816" s="185" t="s">
        <v>261</v>
      </c>
      <c r="G816" s="184">
        <v>3</v>
      </c>
      <c r="H816" s="184" t="s">
        <v>305</v>
      </c>
      <c r="I816" s="197">
        <v>1163.0999999999999</v>
      </c>
      <c r="J816" s="197">
        <v>1058.9000000000001</v>
      </c>
      <c r="K816" s="197">
        <v>996.7</v>
      </c>
      <c r="L816" s="186">
        <v>42</v>
      </c>
      <c r="M816" s="184" t="s">
        <v>259</v>
      </c>
      <c r="N816" s="184" t="s">
        <v>263</v>
      </c>
      <c r="O816" s="187" t="s">
        <v>678</v>
      </c>
      <c r="P816" s="173">
        <v>4016621.56</v>
      </c>
      <c r="Q816" s="173">
        <v>0</v>
      </c>
      <c r="R816" s="173">
        <v>0</v>
      </c>
      <c r="S816" s="173">
        <v>0</v>
      </c>
      <c r="T816" s="173">
        <v>4016621.56</v>
      </c>
      <c r="U816" s="173">
        <f t="shared" si="164"/>
        <v>3453.3759435990028</v>
      </c>
      <c r="V816" s="173">
        <v>4689.6684446737181</v>
      </c>
      <c r="W816" s="188">
        <f>X816</f>
        <v>4689.6684446737181</v>
      </c>
      <c r="X816" s="188">
        <f t="shared" si="171"/>
        <v>4689.6684446737181</v>
      </c>
      <c r="Y816" s="188">
        <f t="shared" si="172"/>
        <v>1236.2925010747153</v>
      </c>
      <c r="Z816" s="189">
        <v>0</v>
      </c>
      <c r="AA816" s="189">
        <v>0</v>
      </c>
      <c r="AB816" s="189">
        <v>0</v>
      </c>
      <c r="AC816" s="189">
        <v>0</v>
      </c>
      <c r="AD816" s="189">
        <v>0</v>
      </c>
      <c r="AE816" s="189">
        <v>0</v>
      </c>
      <c r="AF816" s="189">
        <v>0</v>
      </c>
      <c r="AG816" s="190">
        <v>0</v>
      </c>
      <c r="AH816" s="189">
        <v>611.70000000000005</v>
      </c>
      <c r="AI816" s="190">
        <f t="shared" si="173"/>
        <v>4689.6684446737181</v>
      </c>
      <c r="AJ816" s="189">
        <v>0</v>
      </c>
      <c r="AK816" s="189">
        <v>0</v>
      </c>
      <c r="AL816" s="189">
        <v>0</v>
      </c>
      <c r="AM816" s="190">
        <v>0</v>
      </c>
      <c r="AN816" s="189">
        <v>0</v>
      </c>
      <c r="AO816" s="189">
        <v>0</v>
      </c>
      <c r="AP816" s="190">
        <v>0</v>
      </c>
      <c r="AQ816" s="189">
        <v>0</v>
      </c>
      <c r="AR816" s="182">
        <v>0</v>
      </c>
      <c r="AS816" s="182">
        <v>0</v>
      </c>
    </row>
    <row r="817" spans="1:78" s="182" customFormat="1" ht="36" customHeight="1" x14ac:dyDescent="0.25">
      <c r="A817" s="182">
        <v>1</v>
      </c>
      <c r="B817" s="221">
        <f>SUBTOTAL(103,$A$552:A817)</f>
        <v>259</v>
      </c>
      <c r="C817" s="183" t="s">
        <v>1873</v>
      </c>
      <c r="D817" s="184">
        <v>1959</v>
      </c>
      <c r="E817" s="184"/>
      <c r="F817" s="185" t="s">
        <v>1524</v>
      </c>
      <c r="G817" s="184" t="s">
        <v>305</v>
      </c>
      <c r="H817" s="184" t="s">
        <v>305</v>
      </c>
      <c r="I817" s="197">
        <v>1662.7</v>
      </c>
      <c r="J817" s="197">
        <v>1046.8</v>
      </c>
      <c r="K817" s="197">
        <v>950.1</v>
      </c>
      <c r="L817" s="186">
        <v>59</v>
      </c>
      <c r="M817" s="184" t="s">
        <v>259</v>
      </c>
      <c r="N817" s="184" t="s">
        <v>263</v>
      </c>
      <c r="O817" s="187" t="s">
        <v>678</v>
      </c>
      <c r="P817" s="173">
        <v>113464.21</v>
      </c>
      <c r="Q817" s="173">
        <v>0</v>
      </c>
      <c r="R817" s="173">
        <v>0</v>
      </c>
      <c r="S817" s="173">
        <v>0</v>
      </c>
      <c r="T817" s="173">
        <v>113464.21</v>
      </c>
      <c r="U817" s="173">
        <f t="shared" si="164"/>
        <v>68.240939435857342</v>
      </c>
      <c r="V817" s="173">
        <v>68.240939435857342</v>
      </c>
      <c r="W817" s="188">
        <v>3280.9151144523967</v>
      </c>
      <c r="X817" s="188">
        <f t="shared" si="171"/>
        <v>0</v>
      </c>
      <c r="Y817" s="188">
        <f t="shared" si="172"/>
        <v>0</v>
      </c>
      <c r="Z817" s="189">
        <v>0</v>
      </c>
      <c r="AA817" s="189">
        <v>0</v>
      </c>
      <c r="AB817" s="189">
        <v>0</v>
      </c>
      <c r="AC817" s="189">
        <v>0</v>
      </c>
      <c r="AD817" s="189">
        <v>0</v>
      </c>
      <c r="AE817" s="189">
        <v>0</v>
      </c>
      <c r="AF817" s="189">
        <v>0</v>
      </c>
      <c r="AG817" s="190">
        <v>0</v>
      </c>
      <c r="AH817" s="189">
        <v>0</v>
      </c>
      <c r="AI817" s="190">
        <v>0</v>
      </c>
      <c r="AJ817" s="189">
        <v>0</v>
      </c>
      <c r="AK817" s="189">
        <v>0</v>
      </c>
      <c r="AL817" s="189">
        <v>0</v>
      </c>
      <c r="AM817" s="190">
        <v>0</v>
      </c>
      <c r="AN817" s="189">
        <v>0</v>
      </c>
      <c r="AO817" s="189">
        <v>0</v>
      </c>
      <c r="AP817" s="190">
        <v>0</v>
      </c>
      <c r="AQ817" s="189">
        <v>0</v>
      </c>
      <c r="AR817" s="182">
        <v>0</v>
      </c>
      <c r="AS817" s="182">
        <v>0</v>
      </c>
    </row>
    <row r="818" spans="1:78" s="182" customFormat="1" ht="36" customHeight="1" x14ac:dyDescent="0.25">
      <c r="B818" s="183" t="s">
        <v>785</v>
      </c>
      <c r="C818" s="183"/>
      <c r="D818" s="184" t="s">
        <v>857</v>
      </c>
      <c r="E818" s="184" t="s">
        <v>857</v>
      </c>
      <c r="F818" s="184" t="s">
        <v>857</v>
      </c>
      <c r="G818" s="184" t="s">
        <v>857</v>
      </c>
      <c r="H818" s="184" t="s">
        <v>857</v>
      </c>
      <c r="I818" s="197">
        <f>SUM(I819:I822)</f>
        <v>11803.32</v>
      </c>
      <c r="J818" s="197">
        <f>SUM(J819:J822)</f>
        <v>8101.62</v>
      </c>
      <c r="K818" s="197">
        <f>SUM(K819:K822)</f>
        <v>8101.62</v>
      </c>
      <c r="L818" s="219">
        <f>SUM(L819:L822)</f>
        <v>483</v>
      </c>
      <c r="M818" s="184" t="s">
        <v>857</v>
      </c>
      <c r="N818" s="184" t="s">
        <v>857</v>
      </c>
      <c r="O818" s="187" t="s">
        <v>857</v>
      </c>
      <c r="P818" s="197">
        <v>8707199.9100000001</v>
      </c>
      <c r="Q818" s="197">
        <v>0</v>
      </c>
      <c r="R818" s="197">
        <v>0</v>
      </c>
      <c r="S818" s="197">
        <v>0</v>
      </c>
      <c r="T818" s="197">
        <v>8707199.9100000001</v>
      </c>
      <c r="U818" s="173">
        <f t="shared" si="164"/>
        <v>737.69074379073015</v>
      </c>
      <c r="V818" s="173">
        <f>MAX(V819:V822)</f>
        <v>3505.7206376523254</v>
      </c>
      <c r="X818" s="227"/>
      <c r="Z818" s="189">
        <v>0</v>
      </c>
      <c r="AA818" s="189">
        <v>0</v>
      </c>
      <c r="AB818" s="189">
        <v>0</v>
      </c>
      <c r="AC818" s="189">
        <v>0</v>
      </c>
      <c r="AD818" s="189">
        <v>0</v>
      </c>
      <c r="AE818" s="189">
        <v>0</v>
      </c>
      <c r="AF818" s="189">
        <v>0</v>
      </c>
      <c r="AG818" s="189">
        <v>0</v>
      </c>
      <c r="AH818" s="189">
        <v>1697.63</v>
      </c>
      <c r="AI818" s="189">
        <v>8179016</v>
      </c>
      <c r="AJ818" s="189">
        <v>0</v>
      </c>
      <c r="AK818" s="189">
        <v>0</v>
      </c>
      <c r="AL818" s="189">
        <v>0</v>
      </c>
      <c r="AM818" s="189">
        <v>0</v>
      </c>
      <c r="AN818" s="189">
        <v>0</v>
      </c>
      <c r="AO818" s="189">
        <v>0</v>
      </c>
      <c r="AP818" s="189">
        <v>0</v>
      </c>
      <c r="AQ818" s="189">
        <v>0</v>
      </c>
      <c r="AR818" s="182">
        <v>0</v>
      </c>
      <c r="AS818" s="182">
        <v>0</v>
      </c>
    </row>
    <row r="819" spans="1:78" s="182" customFormat="1" ht="36" customHeight="1" x14ac:dyDescent="0.25">
      <c r="A819" s="182">
        <v>1</v>
      </c>
      <c r="B819" s="221">
        <f>SUBTOTAL(103,$A$552:A819)</f>
        <v>260</v>
      </c>
      <c r="C819" s="183" t="s">
        <v>621</v>
      </c>
      <c r="D819" s="184">
        <v>1978</v>
      </c>
      <c r="E819" s="184"/>
      <c r="F819" s="185" t="s">
        <v>261</v>
      </c>
      <c r="G819" s="184">
        <v>3</v>
      </c>
      <c r="H819" s="184" t="s">
        <v>296</v>
      </c>
      <c r="I819" s="197">
        <v>1608.4</v>
      </c>
      <c r="J819" s="197">
        <v>1122.9000000000001</v>
      </c>
      <c r="K819" s="197">
        <v>1122.9000000000001</v>
      </c>
      <c r="L819" s="186">
        <v>53</v>
      </c>
      <c r="M819" s="184" t="s">
        <v>259</v>
      </c>
      <c r="N819" s="184" t="s">
        <v>263</v>
      </c>
      <c r="O819" s="187" t="s">
        <v>957</v>
      </c>
      <c r="P819" s="173">
        <v>4280600.08</v>
      </c>
      <c r="Q819" s="173">
        <v>0</v>
      </c>
      <c r="R819" s="173">
        <v>0</v>
      </c>
      <c r="S819" s="173">
        <v>0</v>
      </c>
      <c r="T819" s="173">
        <v>4280600.08</v>
      </c>
      <c r="U819" s="173">
        <f t="shared" si="164"/>
        <v>2661.4026858990301</v>
      </c>
      <c r="V819" s="173">
        <v>3505.7206376523254</v>
      </c>
      <c r="W819" s="188">
        <f t="shared" ref="W819:W820" si="174">X819</f>
        <v>3505.7206376523254</v>
      </c>
      <c r="X819" s="188">
        <f t="shared" ref="X819:X822" si="175">Z819+AA819+AB819+AC819+AD819+AG819+AI819+AK819+AM819+AO819+AP819+AQ819+AR819+AS819</f>
        <v>3505.7206376523254</v>
      </c>
      <c r="Y819" s="188">
        <f t="shared" ref="Y819:Y822" si="176">V819-U819</f>
        <v>844.31795175329535</v>
      </c>
      <c r="Z819" s="189">
        <v>0</v>
      </c>
      <c r="AA819" s="189">
        <v>0</v>
      </c>
      <c r="AB819" s="189">
        <v>0</v>
      </c>
      <c r="AC819" s="189">
        <v>0</v>
      </c>
      <c r="AD819" s="189">
        <v>0</v>
      </c>
      <c r="AE819" s="189">
        <v>0</v>
      </c>
      <c r="AF819" s="189">
        <v>0</v>
      </c>
      <c r="AG819" s="190">
        <v>0</v>
      </c>
      <c r="AH819" s="189">
        <v>632.34</v>
      </c>
      <c r="AI819" s="190">
        <f t="shared" ref="AI819:AI820" si="177">8917.04*AH819/I819</f>
        <v>3505.7206376523254</v>
      </c>
      <c r="AJ819" s="189">
        <v>0</v>
      </c>
      <c r="AK819" s="189">
        <v>0</v>
      </c>
      <c r="AL819" s="189">
        <v>0</v>
      </c>
      <c r="AM819" s="190">
        <v>0</v>
      </c>
      <c r="AN819" s="189">
        <v>0</v>
      </c>
      <c r="AO819" s="189">
        <v>0</v>
      </c>
      <c r="AP819" s="190">
        <v>0</v>
      </c>
      <c r="AQ819" s="189">
        <v>0</v>
      </c>
      <c r="AR819" s="182">
        <v>0</v>
      </c>
      <c r="AS819" s="182">
        <v>0</v>
      </c>
    </row>
    <row r="820" spans="1:78" s="182" customFormat="1" ht="36" customHeight="1" x14ac:dyDescent="0.25">
      <c r="A820" s="182">
        <v>1</v>
      </c>
      <c r="B820" s="221">
        <f>SUBTOTAL(103,$A$552:A820)</f>
        <v>261</v>
      </c>
      <c r="C820" s="183" t="s">
        <v>624</v>
      </c>
      <c r="D820" s="184">
        <v>1986</v>
      </c>
      <c r="E820" s="184"/>
      <c r="F820" s="185" t="s">
        <v>261</v>
      </c>
      <c r="G820" s="184">
        <v>5</v>
      </c>
      <c r="H820" s="184" t="s">
        <v>362</v>
      </c>
      <c r="I820" s="197">
        <v>5164.1000000000004</v>
      </c>
      <c r="J820" s="197">
        <v>3835.7</v>
      </c>
      <c r="K820" s="197">
        <v>3835.7</v>
      </c>
      <c r="L820" s="186">
        <v>196</v>
      </c>
      <c r="M820" s="184" t="s">
        <v>259</v>
      </c>
      <c r="N820" s="184" t="s">
        <v>263</v>
      </c>
      <c r="O820" s="187" t="s">
        <v>682</v>
      </c>
      <c r="P820" s="173">
        <v>4194843.93</v>
      </c>
      <c r="Q820" s="173">
        <v>0</v>
      </c>
      <c r="R820" s="173">
        <v>0</v>
      </c>
      <c r="S820" s="173">
        <v>0</v>
      </c>
      <c r="T820" s="173">
        <v>4194843.93</v>
      </c>
      <c r="U820" s="173">
        <f t="shared" si="164"/>
        <v>812.30881082860503</v>
      </c>
      <c r="V820" s="173">
        <v>1839.4751344087063</v>
      </c>
      <c r="W820" s="188">
        <f t="shared" si="174"/>
        <v>1839.4751344087063</v>
      </c>
      <c r="X820" s="188">
        <f t="shared" si="175"/>
        <v>1839.4751344087063</v>
      </c>
      <c r="Y820" s="188">
        <f t="shared" si="176"/>
        <v>1027.1663235801011</v>
      </c>
      <c r="Z820" s="189">
        <v>0</v>
      </c>
      <c r="AA820" s="189">
        <v>0</v>
      </c>
      <c r="AB820" s="189">
        <v>0</v>
      </c>
      <c r="AC820" s="189">
        <v>0</v>
      </c>
      <c r="AD820" s="189">
        <v>0</v>
      </c>
      <c r="AE820" s="189">
        <v>0</v>
      </c>
      <c r="AF820" s="189">
        <v>0</v>
      </c>
      <c r="AG820" s="190">
        <v>0</v>
      </c>
      <c r="AH820" s="189">
        <v>1065.29</v>
      </c>
      <c r="AI820" s="190">
        <f t="shared" si="177"/>
        <v>1839.4751344087063</v>
      </c>
      <c r="AJ820" s="189">
        <v>0</v>
      </c>
      <c r="AK820" s="189">
        <v>0</v>
      </c>
      <c r="AL820" s="189">
        <v>0</v>
      </c>
      <c r="AM820" s="190">
        <v>0</v>
      </c>
      <c r="AN820" s="189">
        <v>0</v>
      </c>
      <c r="AO820" s="189">
        <v>0</v>
      </c>
      <c r="AP820" s="190">
        <v>0</v>
      </c>
      <c r="AQ820" s="189">
        <v>0</v>
      </c>
      <c r="AR820" s="182">
        <v>0</v>
      </c>
      <c r="AS820" s="182">
        <v>0</v>
      </c>
    </row>
    <row r="821" spans="1:78" s="182" customFormat="1" ht="36" customHeight="1" x14ac:dyDescent="0.25">
      <c r="A821" s="182">
        <v>1</v>
      </c>
      <c r="B821" s="221">
        <f>SUBTOTAL(103,$A$552:A821)</f>
        <v>262</v>
      </c>
      <c r="C821" s="183" t="s">
        <v>1846</v>
      </c>
      <c r="D821" s="184">
        <v>1965</v>
      </c>
      <c r="E821" s="184"/>
      <c r="F821" s="185" t="s">
        <v>261</v>
      </c>
      <c r="G821" s="184">
        <v>4</v>
      </c>
      <c r="H821" s="184" t="s">
        <v>305</v>
      </c>
      <c r="I821" s="197">
        <v>3674.31</v>
      </c>
      <c r="J821" s="197">
        <v>2209.41</v>
      </c>
      <c r="K821" s="197">
        <v>2209.41</v>
      </c>
      <c r="L821" s="186">
        <v>170</v>
      </c>
      <c r="M821" s="184" t="s">
        <v>259</v>
      </c>
      <c r="N821" s="184" t="s">
        <v>263</v>
      </c>
      <c r="O821" s="187" t="s">
        <v>1847</v>
      </c>
      <c r="P821" s="173">
        <v>175453.56</v>
      </c>
      <c r="Q821" s="173">
        <v>0</v>
      </c>
      <c r="R821" s="173">
        <v>0</v>
      </c>
      <c r="S821" s="173">
        <v>0</v>
      </c>
      <c r="T821" s="173">
        <v>175453.56</v>
      </c>
      <c r="U821" s="173">
        <f t="shared" si="164"/>
        <v>47.751430880900088</v>
      </c>
      <c r="V821" s="228">
        <v>47.751430880900088</v>
      </c>
      <c r="W821" s="188">
        <v>47.751430880900088</v>
      </c>
      <c r="X821" s="188">
        <f t="shared" si="175"/>
        <v>0</v>
      </c>
      <c r="Y821" s="188">
        <f t="shared" si="176"/>
        <v>0</v>
      </c>
      <c r="Z821" s="189">
        <v>0</v>
      </c>
      <c r="AA821" s="189">
        <v>0</v>
      </c>
      <c r="AB821" s="189">
        <v>0</v>
      </c>
      <c r="AC821" s="189">
        <v>0</v>
      </c>
      <c r="AD821" s="189">
        <v>0</v>
      </c>
      <c r="AE821" s="189">
        <v>0</v>
      </c>
      <c r="AF821" s="189">
        <v>0</v>
      </c>
      <c r="AG821" s="190">
        <v>0</v>
      </c>
      <c r="AH821" s="189">
        <v>0</v>
      </c>
      <c r="AI821" s="189">
        <v>0</v>
      </c>
      <c r="AJ821" s="189">
        <v>0</v>
      </c>
      <c r="AK821" s="189">
        <v>0</v>
      </c>
      <c r="AL821" s="189">
        <v>0</v>
      </c>
      <c r="AM821" s="190">
        <v>0</v>
      </c>
      <c r="AN821" s="189">
        <v>0</v>
      </c>
      <c r="AO821" s="189">
        <v>0</v>
      </c>
      <c r="AP821" s="190">
        <v>0</v>
      </c>
      <c r="AQ821" s="189">
        <v>0</v>
      </c>
      <c r="AR821" s="182">
        <v>0</v>
      </c>
      <c r="AS821" s="182">
        <v>0</v>
      </c>
    </row>
    <row r="822" spans="1:78" s="182" customFormat="1" ht="36" customHeight="1" x14ac:dyDescent="0.25">
      <c r="A822" s="182">
        <v>1</v>
      </c>
      <c r="B822" s="221">
        <f>SUBTOTAL(103,$A$552:A822)</f>
        <v>263</v>
      </c>
      <c r="C822" s="183" t="s">
        <v>1862</v>
      </c>
      <c r="D822" s="184">
        <v>1962</v>
      </c>
      <c r="E822" s="184"/>
      <c r="F822" s="185" t="s">
        <v>1524</v>
      </c>
      <c r="G822" s="184" t="s">
        <v>305</v>
      </c>
      <c r="H822" s="184" t="s">
        <v>296</v>
      </c>
      <c r="I822" s="197">
        <v>1356.51</v>
      </c>
      <c r="J822" s="197">
        <v>933.61</v>
      </c>
      <c r="K822" s="197">
        <v>933.61</v>
      </c>
      <c r="L822" s="186">
        <v>64</v>
      </c>
      <c r="M822" s="184" t="s">
        <v>259</v>
      </c>
      <c r="N822" s="184" t="s">
        <v>263</v>
      </c>
      <c r="O822" s="187" t="s">
        <v>1272</v>
      </c>
      <c r="P822" s="173">
        <v>56302.34</v>
      </c>
      <c r="Q822" s="173">
        <v>0</v>
      </c>
      <c r="R822" s="173">
        <v>0</v>
      </c>
      <c r="S822" s="173">
        <v>0</v>
      </c>
      <c r="T822" s="173">
        <v>56302.34</v>
      </c>
      <c r="U822" s="173">
        <f t="shared" si="164"/>
        <v>41.505289308593376</v>
      </c>
      <c r="V822" s="228">
        <v>41.505289308593376</v>
      </c>
      <c r="W822" s="188">
        <v>41.505289308593376</v>
      </c>
      <c r="X822" s="188">
        <f t="shared" si="175"/>
        <v>0</v>
      </c>
      <c r="Y822" s="188">
        <f t="shared" si="176"/>
        <v>0</v>
      </c>
      <c r="Z822" s="189">
        <v>0</v>
      </c>
      <c r="AA822" s="189">
        <v>0</v>
      </c>
      <c r="AB822" s="189">
        <v>0</v>
      </c>
      <c r="AC822" s="189">
        <v>0</v>
      </c>
      <c r="AD822" s="189">
        <v>0</v>
      </c>
      <c r="AE822" s="189">
        <v>0</v>
      </c>
      <c r="AF822" s="189">
        <v>0</v>
      </c>
      <c r="AG822" s="190">
        <v>0</v>
      </c>
      <c r="AH822" s="189">
        <v>0</v>
      </c>
      <c r="AI822" s="189">
        <v>0</v>
      </c>
      <c r="AJ822" s="189">
        <v>0</v>
      </c>
      <c r="AK822" s="189">
        <v>0</v>
      </c>
      <c r="AL822" s="189">
        <v>0</v>
      </c>
      <c r="AM822" s="190">
        <v>0</v>
      </c>
      <c r="AN822" s="189">
        <v>0</v>
      </c>
      <c r="AO822" s="189">
        <v>0</v>
      </c>
      <c r="AP822" s="190">
        <v>0</v>
      </c>
      <c r="AQ822" s="189">
        <v>0</v>
      </c>
      <c r="AR822" s="182">
        <v>0</v>
      </c>
      <c r="AS822" s="182">
        <v>0</v>
      </c>
    </row>
    <row r="823" spans="1:78" s="182" customFormat="1" ht="36" customHeight="1" x14ac:dyDescent="0.25">
      <c r="B823" s="183" t="s">
        <v>786</v>
      </c>
      <c r="C823" s="222"/>
      <c r="D823" s="184" t="s">
        <v>857</v>
      </c>
      <c r="E823" s="184" t="s">
        <v>857</v>
      </c>
      <c r="F823" s="184" t="s">
        <v>857</v>
      </c>
      <c r="G823" s="184" t="s">
        <v>857</v>
      </c>
      <c r="H823" s="184" t="s">
        <v>857</v>
      </c>
      <c r="I823" s="197">
        <f>SUM(I824:I824)</f>
        <v>2782.7</v>
      </c>
      <c r="J823" s="197">
        <f>SUM(J824:J824)</f>
        <v>2782.7</v>
      </c>
      <c r="K823" s="197">
        <f>SUM(K824:K824)</f>
        <v>2782.7</v>
      </c>
      <c r="L823" s="219">
        <f>SUM(L824:L824)</f>
        <v>103</v>
      </c>
      <c r="M823" s="184" t="s">
        <v>857</v>
      </c>
      <c r="N823" s="184" t="s">
        <v>857</v>
      </c>
      <c r="O823" s="187" t="s">
        <v>857</v>
      </c>
      <c r="P823" s="197">
        <v>3324897.97</v>
      </c>
      <c r="Q823" s="197">
        <v>0</v>
      </c>
      <c r="R823" s="197">
        <v>0</v>
      </c>
      <c r="S823" s="197">
        <v>0</v>
      </c>
      <c r="T823" s="197">
        <v>3324897.97</v>
      </c>
      <c r="U823" s="173">
        <f t="shared" si="164"/>
        <v>1194.8460020843067</v>
      </c>
      <c r="V823" s="173">
        <f>MAX(V824:V824)</f>
        <v>2504.3465342293457</v>
      </c>
      <c r="X823" s="227"/>
      <c r="Z823" s="189">
        <v>0</v>
      </c>
      <c r="AA823" s="189">
        <v>0</v>
      </c>
      <c r="AB823" s="189">
        <v>0</v>
      </c>
      <c r="AC823" s="189">
        <v>0</v>
      </c>
      <c r="AD823" s="189">
        <v>0</v>
      </c>
      <c r="AE823" s="189">
        <v>0</v>
      </c>
      <c r="AF823" s="189">
        <v>0</v>
      </c>
      <c r="AG823" s="189">
        <v>0</v>
      </c>
      <c r="AH823" s="189">
        <v>781.52</v>
      </c>
      <c r="AI823" s="189">
        <v>3179095</v>
      </c>
      <c r="AJ823" s="189">
        <v>0</v>
      </c>
      <c r="AK823" s="189">
        <v>0</v>
      </c>
      <c r="AL823" s="189">
        <v>0</v>
      </c>
      <c r="AM823" s="189">
        <v>0</v>
      </c>
      <c r="AN823" s="189">
        <v>0</v>
      </c>
      <c r="AO823" s="189">
        <v>0</v>
      </c>
      <c r="AP823" s="189">
        <v>0</v>
      </c>
      <c r="AQ823" s="189">
        <v>0</v>
      </c>
      <c r="AR823" s="182">
        <v>0</v>
      </c>
      <c r="AS823" s="182">
        <v>0</v>
      </c>
    </row>
    <row r="824" spans="1:78" s="182" customFormat="1" ht="36" customHeight="1" x14ac:dyDescent="0.25">
      <c r="A824" s="182">
        <v>1</v>
      </c>
      <c r="B824" s="221">
        <f>SUBTOTAL(103,$A$552:A824)</f>
        <v>264</v>
      </c>
      <c r="C824" s="183" t="s">
        <v>726</v>
      </c>
      <c r="D824" s="184">
        <v>1985</v>
      </c>
      <c r="E824" s="184"/>
      <c r="F824" s="185" t="s">
        <v>261</v>
      </c>
      <c r="G824" s="184">
        <v>5</v>
      </c>
      <c r="H824" s="184" t="s">
        <v>301</v>
      </c>
      <c r="I824" s="197">
        <v>2782.7</v>
      </c>
      <c r="J824" s="197">
        <v>2782.7</v>
      </c>
      <c r="K824" s="197">
        <v>2782.7</v>
      </c>
      <c r="L824" s="186">
        <v>103</v>
      </c>
      <c r="M824" s="184" t="s">
        <v>259</v>
      </c>
      <c r="N824" s="184" t="s">
        <v>334</v>
      </c>
      <c r="O824" s="187" t="s">
        <v>687</v>
      </c>
      <c r="P824" s="173">
        <v>3324897.97</v>
      </c>
      <c r="Q824" s="173">
        <v>0</v>
      </c>
      <c r="R824" s="173">
        <v>0</v>
      </c>
      <c r="S824" s="173">
        <v>0</v>
      </c>
      <c r="T824" s="173">
        <v>3324897.97</v>
      </c>
      <c r="U824" s="173">
        <f t="shared" si="164"/>
        <v>1194.8460020843067</v>
      </c>
      <c r="V824" s="173">
        <v>2504.3465342293457</v>
      </c>
      <c r="W824" s="188">
        <v>2504.3465342293457</v>
      </c>
      <c r="X824" s="188">
        <f>Z824+AA824+AB824+AC824+AD824+AG824+AI824+AK824+AM824+AO824+AP824+AQ824+AR824+AS824</f>
        <v>2504.3465342293457</v>
      </c>
      <c r="Y824" s="188">
        <f>V824-U824</f>
        <v>1309.500532145039</v>
      </c>
      <c r="Z824" s="189">
        <v>0</v>
      </c>
      <c r="AA824" s="189">
        <v>0</v>
      </c>
      <c r="AB824" s="189">
        <v>0</v>
      </c>
      <c r="AC824" s="189">
        <v>0</v>
      </c>
      <c r="AD824" s="189">
        <v>0</v>
      </c>
      <c r="AE824" s="189">
        <v>0</v>
      </c>
      <c r="AF824" s="189">
        <v>0</v>
      </c>
      <c r="AG824" s="190">
        <v>0</v>
      </c>
      <c r="AH824" s="189">
        <v>781.52</v>
      </c>
      <c r="AI824" s="190">
        <f>8917.04*AH824/I824</f>
        <v>2504.3465342293457</v>
      </c>
      <c r="AJ824" s="189">
        <v>0</v>
      </c>
      <c r="AK824" s="189">
        <v>0</v>
      </c>
      <c r="AL824" s="189">
        <v>0</v>
      </c>
      <c r="AM824" s="190">
        <v>0</v>
      </c>
      <c r="AN824" s="189">
        <v>0</v>
      </c>
      <c r="AO824" s="189">
        <v>0</v>
      </c>
      <c r="AP824" s="190">
        <v>0</v>
      </c>
      <c r="AQ824" s="189">
        <v>0</v>
      </c>
      <c r="AR824" s="182">
        <v>0</v>
      </c>
      <c r="AS824" s="182">
        <v>0</v>
      </c>
    </row>
    <row r="825" spans="1:78" s="182" customFormat="1" ht="36" customHeight="1" x14ac:dyDescent="0.25">
      <c r="B825" s="183" t="s">
        <v>788</v>
      </c>
      <c r="C825" s="183"/>
      <c r="D825" s="184" t="s">
        <v>857</v>
      </c>
      <c r="E825" s="184" t="s">
        <v>857</v>
      </c>
      <c r="F825" s="184" t="s">
        <v>857</v>
      </c>
      <c r="G825" s="184" t="s">
        <v>857</v>
      </c>
      <c r="H825" s="184" t="s">
        <v>857</v>
      </c>
      <c r="I825" s="197">
        <f>SUM(I826:I827)</f>
        <v>1151.5</v>
      </c>
      <c r="J825" s="197">
        <f>SUM(J826:J827)</f>
        <v>984.9</v>
      </c>
      <c r="K825" s="197">
        <f>SUM(K826:K827)</f>
        <v>984.9</v>
      </c>
      <c r="L825" s="219">
        <f>SUM(L826:L827)</f>
        <v>39</v>
      </c>
      <c r="M825" s="184" t="s">
        <v>857</v>
      </c>
      <c r="N825" s="184" t="s">
        <v>857</v>
      </c>
      <c r="O825" s="187" t="s">
        <v>857</v>
      </c>
      <c r="P825" s="197">
        <v>221036.09999999998</v>
      </c>
      <c r="Q825" s="197">
        <v>0</v>
      </c>
      <c r="R825" s="197">
        <v>0</v>
      </c>
      <c r="S825" s="197">
        <v>0</v>
      </c>
      <c r="T825" s="197">
        <v>221036.09999999998</v>
      </c>
      <c r="U825" s="173">
        <f t="shared" si="164"/>
        <v>191.95492835432043</v>
      </c>
      <c r="V825" s="173">
        <f>MAX(V826:V827)</f>
        <v>810.46</v>
      </c>
      <c r="X825" s="227"/>
      <c r="Z825" s="189">
        <v>0</v>
      </c>
      <c r="AA825" s="189">
        <v>0</v>
      </c>
      <c r="AB825" s="189">
        <v>0</v>
      </c>
      <c r="AC825" s="189">
        <v>0</v>
      </c>
      <c r="AD825" s="189">
        <v>115338.4</v>
      </c>
      <c r="AE825" s="189">
        <v>0</v>
      </c>
      <c r="AF825" s="189">
        <v>0</v>
      </c>
      <c r="AG825" s="189">
        <v>0</v>
      </c>
      <c r="AH825" s="189">
        <v>0</v>
      </c>
      <c r="AI825" s="189">
        <v>0</v>
      </c>
      <c r="AJ825" s="189">
        <v>0</v>
      </c>
      <c r="AK825" s="189">
        <v>0</v>
      </c>
      <c r="AL825" s="189">
        <v>0</v>
      </c>
      <c r="AM825" s="189">
        <v>0</v>
      </c>
      <c r="AN825" s="189">
        <v>0</v>
      </c>
      <c r="AO825" s="189">
        <v>0</v>
      </c>
      <c r="AP825" s="189">
        <v>0</v>
      </c>
      <c r="AQ825" s="189">
        <v>0</v>
      </c>
      <c r="AR825" s="182">
        <v>0</v>
      </c>
      <c r="AS825" s="182">
        <v>0</v>
      </c>
    </row>
    <row r="826" spans="1:78" s="182" customFormat="1" ht="36" customHeight="1" x14ac:dyDescent="0.25">
      <c r="A826" s="182">
        <v>1</v>
      </c>
      <c r="B826" s="221">
        <f>SUBTOTAL(103,$A$552:A826)</f>
        <v>265</v>
      </c>
      <c r="C826" s="183" t="s">
        <v>654</v>
      </c>
      <c r="D826" s="184">
        <v>1975</v>
      </c>
      <c r="E826" s="184"/>
      <c r="F826" s="185" t="s">
        <v>261</v>
      </c>
      <c r="G826" s="184">
        <v>2</v>
      </c>
      <c r="H826" s="184" t="s">
        <v>296</v>
      </c>
      <c r="I826" s="197">
        <v>850.7</v>
      </c>
      <c r="J826" s="197">
        <v>705.9</v>
      </c>
      <c r="K826" s="197">
        <v>705.9</v>
      </c>
      <c r="L826" s="186">
        <v>22</v>
      </c>
      <c r="M826" s="184" t="s">
        <v>259</v>
      </c>
      <c r="N826" s="184" t="s">
        <v>260</v>
      </c>
      <c r="O826" s="187" t="s">
        <v>262</v>
      </c>
      <c r="P826" s="173">
        <v>77608.14</v>
      </c>
      <c r="Q826" s="173">
        <v>0</v>
      </c>
      <c r="R826" s="173">
        <v>0</v>
      </c>
      <c r="S826" s="173">
        <v>0</v>
      </c>
      <c r="T826" s="173">
        <v>77608.14</v>
      </c>
      <c r="U826" s="173">
        <f t="shared" si="164"/>
        <v>91.228564711414123</v>
      </c>
      <c r="V826" s="228">
        <v>91.228564711414123</v>
      </c>
      <c r="W826" s="188">
        <v>91.228564711414123</v>
      </c>
      <c r="X826" s="188">
        <f t="shared" ref="X826:X827" si="178">Z826+AA826+AB826+AC826+AD826+AG826+AI826+AK826+AM826+AO826+AP826+AQ826+AR826+AS826</f>
        <v>0</v>
      </c>
      <c r="Y826" s="188">
        <f t="shared" ref="Y826:Y827" si="179">V826-U826</f>
        <v>0</v>
      </c>
      <c r="Z826" s="189">
        <v>0</v>
      </c>
      <c r="AA826" s="189">
        <v>0</v>
      </c>
      <c r="AB826" s="189">
        <v>0</v>
      </c>
      <c r="AC826" s="189">
        <v>0</v>
      </c>
      <c r="AD826" s="189">
        <v>0</v>
      </c>
      <c r="AE826" s="189">
        <v>0</v>
      </c>
      <c r="AF826" s="189">
        <v>0</v>
      </c>
      <c r="AG826" s="190">
        <v>0</v>
      </c>
      <c r="AH826" s="189">
        <v>0</v>
      </c>
      <c r="AI826" s="189">
        <v>0</v>
      </c>
      <c r="AJ826" s="189">
        <v>0</v>
      </c>
      <c r="AK826" s="189">
        <v>0</v>
      </c>
      <c r="AL826" s="189">
        <v>0</v>
      </c>
      <c r="AM826" s="190">
        <v>0</v>
      </c>
      <c r="AN826" s="189">
        <v>0</v>
      </c>
      <c r="AO826" s="189">
        <v>0</v>
      </c>
      <c r="AP826" s="190">
        <v>0</v>
      </c>
      <c r="AQ826" s="189">
        <v>0</v>
      </c>
      <c r="AR826" s="182">
        <v>0</v>
      </c>
      <c r="AS826" s="182">
        <v>0</v>
      </c>
    </row>
    <row r="827" spans="1:78" s="182" customFormat="1" ht="36" customHeight="1" x14ac:dyDescent="0.25">
      <c r="A827" s="182">
        <v>1</v>
      </c>
      <c r="B827" s="221">
        <f>SUBTOTAL(103,$A$552:A827)</f>
        <v>266</v>
      </c>
      <c r="C827" s="183" t="s">
        <v>646</v>
      </c>
      <c r="D827" s="184">
        <v>1961</v>
      </c>
      <c r="E827" s="184"/>
      <c r="F827" s="185" t="s">
        <v>261</v>
      </c>
      <c r="G827" s="184">
        <v>2</v>
      </c>
      <c r="H827" s="184" t="s">
        <v>297</v>
      </c>
      <c r="I827" s="197">
        <v>300.8</v>
      </c>
      <c r="J827" s="197">
        <v>279</v>
      </c>
      <c r="K827" s="197">
        <v>279</v>
      </c>
      <c r="L827" s="186">
        <v>17</v>
      </c>
      <c r="M827" s="184" t="s">
        <v>259</v>
      </c>
      <c r="N827" s="184" t="s">
        <v>260</v>
      </c>
      <c r="O827" s="187" t="s">
        <v>262</v>
      </c>
      <c r="P827" s="173">
        <v>143427.96</v>
      </c>
      <c r="Q827" s="173">
        <v>0</v>
      </c>
      <c r="R827" s="173">
        <v>0</v>
      </c>
      <c r="S827" s="173">
        <v>0</v>
      </c>
      <c r="T827" s="173">
        <v>143427.96</v>
      </c>
      <c r="U827" s="173">
        <f t="shared" si="164"/>
        <v>476.82167553191482</v>
      </c>
      <c r="V827" s="173">
        <v>810.46</v>
      </c>
      <c r="W827" s="188">
        <v>810.46</v>
      </c>
      <c r="X827" s="188">
        <f t="shared" si="178"/>
        <v>810.46</v>
      </c>
      <c r="Y827" s="188">
        <f t="shared" si="179"/>
        <v>333.63832446808522</v>
      </c>
      <c r="Z827" s="189">
        <v>0</v>
      </c>
      <c r="AA827" s="189">
        <v>0</v>
      </c>
      <c r="AB827" s="189">
        <v>0</v>
      </c>
      <c r="AC827" s="189">
        <v>0</v>
      </c>
      <c r="AD827" s="189">
        <v>810.46</v>
      </c>
      <c r="AE827" s="189">
        <v>0</v>
      </c>
      <c r="AF827" s="189">
        <v>0</v>
      </c>
      <c r="AG827" s="190">
        <v>0</v>
      </c>
      <c r="AH827" s="189">
        <v>0</v>
      </c>
      <c r="AI827" s="189">
        <v>0</v>
      </c>
      <c r="AJ827" s="189">
        <v>0</v>
      </c>
      <c r="AK827" s="189">
        <v>0</v>
      </c>
      <c r="AL827" s="189">
        <v>0</v>
      </c>
      <c r="AM827" s="190">
        <v>0</v>
      </c>
      <c r="AN827" s="189">
        <v>0</v>
      </c>
      <c r="AO827" s="189">
        <v>0</v>
      </c>
      <c r="AP827" s="190">
        <v>0</v>
      </c>
      <c r="AQ827" s="189">
        <v>0</v>
      </c>
      <c r="AR827" s="182">
        <v>0</v>
      </c>
      <c r="AS827" s="182">
        <v>0</v>
      </c>
    </row>
    <row r="828" spans="1:78" s="182" customFormat="1" ht="36" customHeight="1" x14ac:dyDescent="0.25">
      <c r="B828" s="183" t="s">
        <v>833</v>
      </c>
      <c r="C828" s="183"/>
      <c r="D828" s="184" t="s">
        <v>857</v>
      </c>
      <c r="E828" s="184" t="s">
        <v>857</v>
      </c>
      <c r="F828" s="184" t="s">
        <v>857</v>
      </c>
      <c r="G828" s="184" t="s">
        <v>857</v>
      </c>
      <c r="H828" s="184" t="s">
        <v>857</v>
      </c>
      <c r="I828" s="197">
        <f>I829</f>
        <v>618.29999999999995</v>
      </c>
      <c r="J828" s="197">
        <f>J829</f>
        <v>561.1</v>
      </c>
      <c r="K828" s="197">
        <f>K829</f>
        <v>561.1</v>
      </c>
      <c r="L828" s="219">
        <f>L829</f>
        <v>24</v>
      </c>
      <c r="M828" s="184" t="s">
        <v>857</v>
      </c>
      <c r="N828" s="184" t="s">
        <v>857</v>
      </c>
      <c r="O828" s="187" t="s">
        <v>857</v>
      </c>
      <c r="P828" s="197">
        <v>63207.3</v>
      </c>
      <c r="Q828" s="197">
        <v>0</v>
      </c>
      <c r="R828" s="197">
        <v>0</v>
      </c>
      <c r="S828" s="197">
        <v>0</v>
      </c>
      <c r="T828" s="197">
        <v>63207.3</v>
      </c>
      <c r="U828" s="173">
        <f t="shared" si="164"/>
        <v>102.22755943716643</v>
      </c>
      <c r="V828" s="173">
        <f>V829</f>
        <v>102.22755943716643</v>
      </c>
      <c r="X828" s="227"/>
      <c r="Z828" s="189">
        <v>0</v>
      </c>
      <c r="AA828" s="189">
        <v>0</v>
      </c>
      <c r="AB828" s="189">
        <v>0</v>
      </c>
      <c r="AC828" s="189">
        <v>0</v>
      </c>
      <c r="AD828" s="189">
        <v>0</v>
      </c>
      <c r="AE828" s="189">
        <v>0</v>
      </c>
      <c r="AF828" s="189">
        <v>0</v>
      </c>
      <c r="AG828" s="189">
        <v>0</v>
      </c>
      <c r="AH828" s="189">
        <v>0</v>
      </c>
      <c r="AI828" s="189">
        <v>0</v>
      </c>
      <c r="AJ828" s="189">
        <v>0</v>
      </c>
      <c r="AK828" s="189">
        <v>0</v>
      </c>
      <c r="AL828" s="189">
        <v>0</v>
      </c>
      <c r="AM828" s="189">
        <v>0</v>
      </c>
      <c r="AN828" s="189">
        <v>0</v>
      </c>
      <c r="AO828" s="189">
        <v>0</v>
      </c>
      <c r="AP828" s="189">
        <v>0</v>
      </c>
      <c r="AQ828" s="189">
        <v>0</v>
      </c>
      <c r="AR828" s="182">
        <v>0</v>
      </c>
      <c r="AS828" s="182">
        <v>0</v>
      </c>
    </row>
    <row r="829" spans="1:78" s="182" customFormat="1" ht="36" customHeight="1" x14ac:dyDescent="0.25">
      <c r="A829" s="182">
        <v>1</v>
      </c>
      <c r="B829" s="221">
        <f>SUBTOTAL(103,$A$552:A829)</f>
        <v>267</v>
      </c>
      <c r="C829" s="183" t="s">
        <v>640</v>
      </c>
      <c r="D829" s="184">
        <v>1984</v>
      </c>
      <c r="E829" s="184"/>
      <c r="F829" s="185" t="s">
        <v>311</v>
      </c>
      <c r="G829" s="184">
        <v>2</v>
      </c>
      <c r="H829" s="184" t="s">
        <v>296</v>
      </c>
      <c r="I829" s="197">
        <v>618.29999999999995</v>
      </c>
      <c r="J829" s="197">
        <v>561.1</v>
      </c>
      <c r="K829" s="197">
        <v>561.1</v>
      </c>
      <c r="L829" s="186">
        <v>24</v>
      </c>
      <c r="M829" s="184" t="s">
        <v>259</v>
      </c>
      <c r="N829" s="184" t="s">
        <v>260</v>
      </c>
      <c r="O829" s="187" t="s">
        <v>262</v>
      </c>
      <c r="P829" s="173">
        <v>63207.3</v>
      </c>
      <c r="Q829" s="173">
        <v>0</v>
      </c>
      <c r="R829" s="173">
        <v>0</v>
      </c>
      <c r="S829" s="173">
        <v>0</v>
      </c>
      <c r="T829" s="173">
        <v>63207.3</v>
      </c>
      <c r="U829" s="173">
        <f t="shared" si="164"/>
        <v>102.22755943716643</v>
      </c>
      <c r="V829" s="228">
        <v>102.22755943716643</v>
      </c>
      <c r="W829" s="188">
        <v>102.22755943716643</v>
      </c>
      <c r="X829" s="188">
        <f>Z829+AA829+AB829+AC829+AD829+AG829+AI829+AK829+AM829+AO829+AP829+AQ829+AR829+AS829</f>
        <v>0</v>
      </c>
      <c r="Y829" s="188">
        <f>V829-U829</f>
        <v>0</v>
      </c>
      <c r="Z829" s="189">
        <v>0</v>
      </c>
      <c r="AA829" s="189">
        <v>0</v>
      </c>
      <c r="AB829" s="189">
        <v>0</v>
      </c>
      <c r="AC829" s="189">
        <v>0</v>
      </c>
      <c r="AD829" s="189">
        <v>0</v>
      </c>
      <c r="AE829" s="189">
        <v>0</v>
      </c>
      <c r="AF829" s="189">
        <v>0</v>
      </c>
      <c r="AG829" s="190">
        <v>0</v>
      </c>
      <c r="AH829" s="189">
        <v>0</v>
      </c>
      <c r="AI829" s="189">
        <v>0</v>
      </c>
      <c r="AJ829" s="189">
        <v>0</v>
      </c>
      <c r="AK829" s="189">
        <v>0</v>
      </c>
      <c r="AL829" s="189">
        <v>0</v>
      </c>
      <c r="AM829" s="190">
        <v>0</v>
      </c>
      <c r="AN829" s="189">
        <v>0</v>
      </c>
      <c r="AO829" s="189">
        <v>0</v>
      </c>
      <c r="AP829" s="190">
        <v>0</v>
      </c>
      <c r="AQ829" s="189">
        <v>0</v>
      </c>
      <c r="AR829" s="182">
        <v>0</v>
      </c>
      <c r="AS829" s="182">
        <v>0</v>
      </c>
    </row>
    <row r="830" spans="1:78" s="182" customFormat="1" ht="36" customHeight="1" x14ac:dyDescent="0.25">
      <c r="B830" s="183" t="s">
        <v>789</v>
      </c>
      <c r="C830" s="183"/>
      <c r="D830" s="184" t="s">
        <v>857</v>
      </c>
      <c r="E830" s="184" t="s">
        <v>857</v>
      </c>
      <c r="F830" s="184" t="s">
        <v>857</v>
      </c>
      <c r="G830" s="184" t="s">
        <v>857</v>
      </c>
      <c r="H830" s="184" t="s">
        <v>857</v>
      </c>
      <c r="I830" s="197">
        <f>SUM(I831:I831)</f>
        <v>4097</v>
      </c>
      <c r="J830" s="197">
        <f>SUM(J831:J831)</f>
        <v>3097</v>
      </c>
      <c r="K830" s="197">
        <f>SUM(K831:K831)</f>
        <v>3097</v>
      </c>
      <c r="L830" s="219">
        <f>SUM(L831:L831)</f>
        <v>158</v>
      </c>
      <c r="M830" s="184" t="s">
        <v>857</v>
      </c>
      <c r="N830" s="184" t="s">
        <v>857</v>
      </c>
      <c r="O830" s="187" t="s">
        <v>857</v>
      </c>
      <c r="P830" s="197">
        <v>105310.57</v>
      </c>
      <c r="Q830" s="197">
        <v>0</v>
      </c>
      <c r="R830" s="197">
        <v>0</v>
      </c>
      <c r="S830" s="197">
        <v>0</v>
      </c>
      <c r="T830" s="197">
        <v>105310.57</v>
      </c>
      <c r="U830" s="173">
        <f t="shared" si="164"/>
        <v>25.704312911886749</v>
      </c>
      <c r="V830" s="173">
        <f>V831</f>
        <v>25.704312911886749</v>
      </c>
      <c r="X830" s="227"/>
      <c r="Z830" s="189">
        <v>0</v>
      </c>
      <c r="AA830" s="189">
        <v>0</v>
      </c>
      <c r="AB830" s="189">
        <v>0</v>
      </c>
      <c r="AC830" s="189">
        <v>0</v>
      </c>
      <c r="AD830" s="189">
        <v>0</v>
      </c>
      <c r="AE830" s="189">
        <v>0</v>
      </c>
      <c r="AF830" s="189">
        <v>0</v>
      </c>
      <c r="AG830" s="189">
        <v>0</v>
      </c>
      <c r="AH830" s="189">
        <v>0</v>
      </c>
      <c r="AI830" s="189">
        <v>0</v>
      </c>
      <c r="AJ830" s="189">
        <v>0</v>
      </c>
      <c r="AK830" s="189">
        <v>0</v>
      </c>
      <c r="AL830" s="189">
        <v>0</v>
      </c>
      <c r="AM830" s="189">
        <v>0</v>
      </c>
      <c r="AN830" s="189">
        <v>0</v>
      </c>
      <c r="AO830" s="189">
        <v>0</v>
      </c>
      <c r="AP830" s="189">
        <v>0</v>
      </c>
      <c r="AQ830" s="189">
        <v>0</v>
      </c>
      <c r="AR830" s="182">
        <v>0</v>
      </c>
      <c r="AS830" s="182">
        <v>0</v>
      </c>
    </row>
    <row r="831" spans="1:78" s="105" customFormat="1" ht="36" customHeight="1" x14ac:dyDescent="0.25">
      <c r="A831" s="182">
        <v>1</v>
      </c>
      <c r="B831" s="221">
        <f>SUBTOTAL(103,$A$552:A831)</f>
        <v>268</v>
      </c>
      <c r="C831" s="238" t="s">
        <v>647</v>
      </c>
      <c r="D831" s="184">
        <v>1979</v>
      </c>
      <c r="E831" s="184"/>
      <c r="F831" s="199" t="s">
        <v>691</v>
      </c>
      <c r="G831" s="184">
        <v>5</v>
      </c>
      <c r="H831" s="184" t="s">
        <v>301</v>
      </c>
      <c r="I831" s="197">
        <v>4097</v>
      </c>
      <c r="J831" s="197">
        <v>3097</v>
      </c>
      <c r="K831" s="197">
        <v>3097</v>
      </c>
      <c r="L831" s="239">
        <v>158</v>
      </c>
      <c r="M831" s="184" t="s">
        <v>259</v>
      </c>
      <c r="N831" s="184" t="s">
        <v>263</v>
      </c>
      <c r="O831" s="184" t="s">
        <v>688</v>
      </c>
      <c r="P831" s="197">
        <v>105310.57</v>
      </c>
      <c r="Q831" s="173">
        <v>0</v>
      </c>
      <c r="R831" s="197">
        <v>0</v>
      </c>
      <c r="S831" s="197">
        <v>0</v>
      </c>
      <c r="T831" s="197">
        <v>105310.57</v>
      </c>
      <c r="U831" s="173">
        <f t="shared" si="164"/>
        <v>25.704312911886749</v>
      </c>
      <c r="V831" s="228">
        <v>25.704312911886749</v>
      </c>
      <c r="W831" s="188">
        <v>25.704312911886749</v>
      </c>
      <c r="X831" s="188">
        <f>Z831+AA831+AB831+AC831+AD831+AG831+AI831+AK831+AM831+AO831+AP831+AQ831+AR831+AS831</f>
        <v>0</v>
      </c>
      <c r="Y831" s="188">
        <f>V831-U831</f>
        <v>0</v>
      </c>
      <c r="Z831" s="189">
        <v>0</v>
      </c>
      <c r="AA831" s="189">
        <v>0</v>
      </c>
      <c r="AB831" s="193">
        <v>0</v>
      </c>
      <c r="AC831" s="193">
        <v>0</v>
      </c>
      <c r="AD831" s="193">
        <v>0</v>
      </c>
      <c r="AE831" s="193">
        <v>0</v>
      </c>
      <c r="AF831" s="193">
        <v>0</v>
      </c>
      <c r="AG831" s="190">
        <v>0</v>
      </c>
      <c r="AH831" s="193">
        <v>0</v>
      </c>
      <c r="AI831" s="193">
        <v>0</v>
      </c>
      <c r="AJ831" s="193">
        <v>0</v>
      </c>
      <c r="AK831" s="193">
        <v>0</v>
      </c>
      <c r="AL831" s="193">
        <v>0</v>
      </c>
      <c r="AM831" s="194">
        <v>0</v>
      </c>
      <c r="AN831" s="193">
        <v>0</v>
      </c>
      <c r="AO831" s="193">
        <v>0</v>
      </c>
      <c r="AP831" s="194">
        <v>0</v>
      </c>
      <c r="AQ831" s="193">
        <v>0</v>
      </c>
      <c r="AR831" s="105">
        <v>0</v>
      </c>
      <c r="AS831" s="105">
        <v>0</v>
      </c>
      <c r="BD831" s="195"/>
      <c r="BE831" s="195"/>
      <c r="BF831" s="195"/>
      <c r="BZ831" s="196"/>
    </row>
    <row r="832" spans="1:78" s="182" customFormat="1" ht="36" customHeight="1" x14ac:dyDescent="0.25">
      <c r="B832" s="183" t="s">
        <v>790</v>
      </c>
      <c r="C832" s="183"/>
      <c r="D832" s="184" t="s">
        <v>857</v>
      </c>
      <c r="E832" s="184" t="s">
        <v>857</v>
      </c>
      <c r="F832" s="184" t="s">
        <v>857</v>
      </c>
      <c r="G832" s="184" t="s">
        <v>857</v>
      </c>
      <c r="H832" s="184" t="s">
        <v>857</v>
      </c>
      <c r="I832" s="197">
        <f>SUM(I833:I845)</f>
        <v>29874.799999999999</v>
      </c>
      <c r="J832" s="197">
        <f>SUM(J833:J845)</f>
        <v>28277.999999999996</v>
      </c>
      <c r="K832" s="197">
        <f>SUM(K833:K845)</f>
        <v>27026.5</v>
      </c>
      <c r="L832" s="219">
        <f>SUM(L833:L845)</f>
        <v>1418</v>
      </c>
      <c r="M832" s="184" t="s">
        <v>857</v>
      </c>
      <c r="N832" s="184" t="s">
        <v>857</v>
      </c>
      <c r="O832" s="187" t="s">
        <v>857</v>
      </c>
      <c r="P832" s="197">
        <v>29546394.850000001</v>
      </c>
      <c r="Q832" s="197">
        <v>0</v>
      </c>
      <c r="R832" s="197">
        <v>0</v>
      </c>
      <c r="S832" s="197">
        <v>0</v>
      </c>
      <c r="T832" s="197">
        <v>29546394.850000001</v>
      </c>
      <c r="U832" s="173">
        <f t="shared" si="164"/>
        <v>989.00728540442117</v>
      </c>
      <c r="V832" s="173">
        <f>MAX(V833:V845)</f>
        <v>8318.4105800023735</v>
      </c>
      <c r="X832" s="227"/>
      <c r="Z832" s="189">
        <v>0</v>
      </c>
      <c r="AA832" s="189">
        <v>0</v>
      </c>
      <c r="AB832" s="189">
        <v>0</v>
      </c>
      <c r="AC832" s="189">
        <v>0</v>
      </c>
      <c r="AD832" s="189">
        <v>0</v>
      </c>
      <c r="AE832" s="189">
        <v>0</v>
      </c>
      <c r="AF832" s="189">
        <v>2</v>
      </c>
      <c r="AG832" s="189">
        <v>3925408.8</v>
      </c>
      <c r="AH832" s="189">
        <v>5475.4699999999993</v>
      </c>
      <c r="AI832" s="189">
        <v>24117943</v>
      </c>
      <c r="AJ832" s="189">
        <v>0</v>
      </c>
      <c r="AK832" s="189">
        <v>0</v>
      </c>
      <c r="AL832" s="189">
        <v>0</v>
      </c>
      <c r="AM832" s="189">
        <v>0</v>
      </c>
      <c r="AN832" s="189">
        <v>0</v>
      </c>
      <c r="AO832" s="189">
        <v>0</v>
      </c>
      <c r="AP832" s="189">
        <v>0</v>
      </c>
      <c r="AQ832" s="189">
        <v>0</v>
      </c>
      <c r="AR832" s="182">
        <v>0</v>
      </c>
      <c r="AS832" s="182">
        <v>0</v>
      </c>
    </row>
    <row r="833" spans="1:78" s="182" customFormat="1" ht="36" customHeight="1" x14ac:dyDescent="0.25">
      <c r="A833" s="182">
        <v>1</v>
      </c>
      <c r="B833" s="221">
        <f>SUBTOTAL(103,$A$552:A833)</f>
        <v>269</v>
      </c>
      <c r="C833" s="183" t="s">
        <v>638</v>
      </c>
      <c r="D833" s="184">
        <v>1993</v>
      </c>
      <c r="E833" s="184"/>
      <c r="F833" s="185" t="s">
        <v>304</v>
      </c>
      <c r="G833" s="184">
        <v>5</v>
      </c>
      <c r="H833" s="184" t="s">
        <v>305</v>
      </c>
      <c r="I833" s="197">
        <v>3247.3</v>
      </c>
      <c r="J833" s="197">
        <v>3247.3</v>
      </c>
      <c r="K833" s="197">
        <v>3247.3</v>
      </c>
      <c r="L833" s="186">
        <v>133</v>
      </c>
      <c r="M833" s="184" t="s">
        <v>259</v>
      </c>
      <c r="N833" s="184" t="s">
        <v>334</v>
      </c>
      <c r="O833" s="187" t="s">
        <v>689</v>
      </c>
      <c r="P833" s="173">
        <v>132374.42000000001</v>
      </c>
      <c r="Q833" s="173">
        <v>0</v>
      </c>
      <c r="R833" s="173">
        <v>0</v>
      </c>
      <c r="S833" s="173">
        <v>0</v>
      </c>
      <c r="T833" s="173">
        <v>132374.42000000001</v>
      </c>
      <c r="U833" s="173">
        <f t="shared" si="164"/>
        <v>40.764456625504266</v>
      </c>
      <c r="V833" s="228">
        <v>40.764456625504266</v>
      </c>
      <c r="W833" s="188">
        <v>40.764456625504266</v>
      </c>
      <c r="X833" s="188">
        <f t="shared" ref="X833:X845" si="180">Z833+AA833+AB833+AC833+AD833+AG833+AI833+AK833+AM833+AO833+AP833+AQ833+AR833+AS833</f>
        <v>0</v>
      </c>
      <c r="Y833" s="188">
        <f t="shared" ref="Y833:Y845" si="181">V833-U833</f>
        <v>0</v>
      </c>
      <c r="Z833" s="189">
        <v>0</v>
      </c>
      <c r="AA833" s="189">
        <v>0</v>
      </c>
      <c r="AB833" s="189">
        <v>0</v>
      </c>
      <c r="AC833" s="189">
        <v>0</v>
      </c>
      <c r="AD833" s="189">
        <v>0</v>
      </c>
      <c r="AE833" s="189">
        <v>0</v>
      </c>
      <c r="AF833" s="189">
        <v>0</v>
      </c>
      <c r="AG833" s="190">
        <v>0</v>
      </c>
      <c r="AH833" s="189">
        <v>0</v>
      </c>
      <c r="AI833" s="189">
        <v>0</v>
      </c>
      <c r="AJ833" s="189">
        <v>0</v>
      </c>
      <c r="AK833" s="189">
        <v>0</v>
      </c>
      <c r="AL833" s="189">
        <v>0</v>
      </c>
      <c r="AM833" s="190">
        <v>0</v>
      </c>
      <c r="AN833" s="189">
        <v>0</v>
      </c>
      <c r="AO833" s="189">
        <v>0</v>
      </c>
      <c r="AP833" s="190">
        <v>0</v>
      </c>
      <c r="AQ833" s="189">
        <v>0</v>
      </c>
      <c r="AR833" s="182">
        <v>0</v>
      </c>
      <c r="AS833" s="182">
        <v>0</v>
      </c>
    </row>
    <row r="834" spans="1:78" s="182" customFormat="1" ht="36" customHeight="1" x14ac:dyDescent="0.25">
      <c r="A834" s="182">
        <v>1</v>
      </c>
      <c r="B834" s="221">
        <f>SUBTOTAL(103,$A$552:A834)</f>
        <v>270</v>
      </c>
      <c r="C834" s="183" t="s">
        <v>626</v>
      </c>
      <c r="D834" s="184">
        <v>1972</v>
      </c>
      <c r="E834" s="184"/>
      <c r="F834" s="185" t="s">
        <v>261</v>
      </c>
      <c r="G834" s="184">
        <v>5</v>
      </c>
      <c r="H834" s="184" t="s">
        <v>362</v>
      </c>
      <c r="I834" s="197">
        <v>4860.8999999999996</v>
      </c>
      <c r="J834" s="197">
        <v>4466.5</v>
      </c>
      <c r="K834" s="197">
        <v>4344.3</v>
      </c>
      <c r="L834" s="186">
        <v>257</v>
      </c>
      <c r="M834" s="184" t="s">
        <v>259</v>
      </c>
      <c r="N834" s="184" t="s">
        <v>263</v>
      </c>
      <c r="O834" s="187" t="s">
        <v>1047</v>
      </c>
      <c r="P834" s="173">
        <v>5104924.47</v>
      </c>
      <c r="Q834" s="173">
        <v>0</v>
      </c>
      <c r="R834" s="173">
        <v>0</v>
      </c>
      <c r="S834" s="173">
        <v>0</v>
      </c>
      <c r="T834" s="173">
        <v>5104924.47</v>
      </c>
      <c r="U834" s="173">
        <f t="shared" si="164"/>
        <v>1050.2014997222736</v>
      </c>
      <c r="V834" s="173">
        <v>2338.271726634986</v>
      </c>
      <c r="W834" s="188">
        <v>2338.271726634986</v>
      </c>
      <c r="X834" s="188">
        <f t="shared" si="180"/>
        <v>2338.271726634986</v>
      </c>
      <c r="Y834" s="188">
        <f t="shared" si="181"/>
        <v>1288.0702269127123</v>
      </c>
      <c r="Z834" s="189">
        <v>0</v>
      </c>
      <c r="AA834" s="189">
        <v>0</v>
      </c>
      <c r="AB834" s="189">
        <v>0</v>
      </c>
      <c r="AC834" s="189">
        <v>0</v>
      </c>
      <c r="AD834" s="189">
        <v>0</v>
      </c>
      <c r="AE834" s="189">
        <v>0</v>
      </c>
      <c r="AF834" s="189">
        <v>0</v>
      </c>
      <c r="AG834" s="190">
        <v>0</v>
      </c>
      <c r="AH834" s="189">
        <v>1274.6500000000001</v>
      </c>
      <c r="AI834" s="190">
        <f t="shared" ref="AI834:AI835" si="182">8917.04*AH834/I834</f>
        <v>2338.271726634986</v>
      </c>
      <c r="AJ834" s="189">
        <v>0</v>
      </c>
      <c r="AK834" s="189">
        <v>0</v>
      </c>
      <c r="AL834" s="189">
        <v>0</v>
      </c>
      <c r="AM834" s="190">
        <v>0</v>
      </c>
      <c r="AN834" s="189">
        <v>0</v>
      </c>
      <c r="AO834" s="189">
        <v>0</v>
      </c>
      <c r="AP834" s="190">
        <v>0</v>
      </c>
      <c r="AQ834" s="189">
        <v>0</v>
      </c>
      <c r="AR834" s="182">
        <v>0</v>
      </c>
      <c r="AS834" s="182">
        <v>0</v>
      </c>
    </row>
    <row r="835" spans="1:78" s="182" customFormat="1" ht="36" customHeight="1" x14ac:dyDescent="0.25">
      <c r="A835" s="182">
        <v>1</v>
      </c>
      <c r="B835" s="221">
        <f>SUBTOTAL(103,$A$552:A835)</f>
        <v>271</v>
      </c>
      <c r="C835" s="183" t="s">
        <v>653</v>
      </c>
      <c r="D835" s="184">
        <v>1981</v>
      </c>
      <c r="E835" s="184"/>
      <c r="F835" s="185" t="s">
        <v>261</v>
      </c>
      <c r="G835" s="184">
        <v>2</v>
      </c>
      <c r="H835" s="184">
        <v>3</v>
      </c>
      <c r="I835" s="197">
        <v>843.1</v>
      </c>
      <c r="J835" s="197">
        <v>843.1</v>
      </c>
      <c r="K835" s="197">
        <v>843.1</v>
      </c>
      <c r="L835" s="186">
        <v>47</v>
      </c>
      <c r="M835" s="184" t="s">
        <v>259</v>
      </c>
      <c r="N835" s="184" t="s">
        <v>260</v>
      </c>
      <c r="O835" s="187" t="s">
        <v>262</v>
      </c>
      <c r="P835" s="173">
        <v>4285842.99</v>
      </c>
      <c r="Q835" s="173">
        <v>0</v>
      </c>
      <c r="R835" s="173">
        <v>0</v>
      </c>
      <c r="S835" s="173">
        <v>0</v>
      </c>
      <c r="T835" s="173">
        <v>4285842.99</v>
      </c>
      <c r="U835" s="173">
        <f t="shared" si="164"/>
        <v>5083.4337445142928</v>
      </c>
      <c r="V835" s="173">
        <v>8318.4105800023735</v>
      </c>
      <c r="W835" s="188">
        <v>8318.4105800023735</v>
      </c>
      <c r="X835" s="188">
        <f t="shared" si="180"/>
        <v>8318.4105800023735</v>
      </c>
      <c r="Y835" s="188">
        <f t="shared" si="181"/>
        <v>3234.9768354880807</v>
      </c>
      <c r="Z835" s="189">
        <v>0</v>
      </c>
      <c r="AA835" s="189">
        <v>0</v>
      </c>
      <c r="AB835" s="189">
        <v>0</v>
      </c>
      <c r="AC835" s="189">
        <v>0</v>
      </c>
      <c r="AD835" s="189">
        <v>0</v>
      </c>
      <c r="AE835" s="189">
        <v>0</v>
      </c>
      <c r="AF835" s="189">
        <v>0</v>
      </c>
      <c r="AG835" s="190">
        <v>0</v>
      </c>
      <c r="AH835" s="189">
        <v>786.5</v>
      </c>
      <c r="AI835" s="190">
        <f t="shared" si="182"/>
        <v>8318.4105800023735</v>
      </c>
      <c r="AJ835" s="189">
        <v>0</v>
      </c>
      <c r="AK835" s="189">
        <v>0</v>
      </c>
      <c r="AL835" s="189">
        <v>0</v>
      </c>
      <c r="AM835" s="190">
        <v>0</v>
      </c>
      <c r="AN835" s="189">
        <v>0</v>
      </c>
      <c r="AO835" s="189">
        <v>0</v>
      </c>
      <c r="AP835" s="190">
        <v>0</v>
      </c>
      <c r="AQ835" s="189">
        <v>0</v>
      </c>
      <c r="AR835" s="182">
        <v>0</v>
      </c>
      <c r="AS835" s="182">
        <v>0</v>
      </c>
    </row>
    <row r="836" spans="1:78" s="182" customFormat="1" ht="36" customHeight="1" x14ac:dyDescent="0.25">
      <c r="A836" s="182">
        <v>1</v>
      </c>
      <c r="B836" s="221">
        <f>SUBTOTAL(103,$A$552:A836)</f>
        <v>272</v>
      </c>
      <c r="C836" s="183" t="s">
        <v>631</v>
      </c>
      <c r="D836" s="184">
        <v>1940</v>
      </c>
      <c r="E836" s="184"/>
      <c r="F836" s="185" t="s">
        <v>261</v>
      </c>
      <c r="G836" s="184" t="s">
        <v>301</v>
      </c>
      <c r="H836" s="184">
        <v>3</v>
      </c>
      <c r="I836" s="197">
        <v>2521.1999999999998</v>
      </c>
      <c r="J836" s="197">
        <v>2421.1999999999998</v>
      </c>
      <c r="K836" s="197">
        <v>2421.1999999999998</v>
      </c>
      <c r="L836" s="186">
        <v>94</v>
      </c>
      <c r="M836" s="184" t="s">
        <v>259</v>
      </c>
      <c r="N836" s="184" t="s">
        <v>334</v>
      </c>
      <c r="O836" s="187" t="s">
        <v>690</v>
      </c>
      <c r="P836" s="173">
        <v>182408.64</v>
      </c>
      <c r="Q836" s="173">
        <v>0</v>
      </c>
      <c r="R836" s="173">
        <v>0</v>
      </c>
      <c r="S836" s="173">
        <v>0</v>
      </c>
      <c r="T836" s="173">
        <v>182408.64</v>
      </c>
      <c r="U836" s="173">
        <f t="shared" si="164"/>
        <v>72.349928605426001</v>
      </c>
      <c r="V836" s="173">
        <v>72.349928605426001</v>
      </c>
      <c r="W836" s="188">
        <v>72.349928605426001</v>
      </c>
      <c r="X836" s="188">
        <f t="shared" si="180"/>
        <v>0</v>
      </c>
      <c r="Y836" s="188">
        <f t="shared" si="181"/>
        <v>0</v>
      </c>
      <c r="Z836" s="189">
        <v>0</v>
      </c>
      <c r="AA836" s="189">
        <v>0</v>
      </c>
      <c r="AB836" s="189">
        <v>0</v>
      </c>
      <c r="AC836" s="189">
        <v>0</v>
      </c>
      <c r="AD836" s="189">
        <v>0</v>
      </c>
      <c r="AE836" s="189">
        <v>0</v>
      </c>
      <c r="AF836" s="189">
        <v>0</v>
      </c>
      <c r="AG836" s="190">
        <v>0</v>
      </c>
      <c r="AH836" s="189">
        <v>0</v>
      </c>
      <c r="AI836" s="189">
        <v>0</v>
      </c>
      <c r="AJ836" s="189">
        <v>0</v>
      </c>
      <c r="AK836" s="189">
        <v>0</v>
      </c>
      <c r="AL836" s="189">
        <v>0</v>
      </c>
      <c r="AM836" s="190">
        <v>0</v>
      </c>
      <c r="AN836" s="189">
        <v>0</v>
      </c>
      <c r="AO836" s="189">
        <v>0</v>
      </c>
      <c r="AP836" s="190">
        <v>0</v>
      </c>
      <c r="AQ836" s="189">
        <v>0</v>
      </c>
      <c r="AR836" s="182">
        <v>0</v>
      </c>
      <c r="AS836" s="182">
        <v>0</v>
      </c>
    </row>
    <row r="837" spans="1:78" s="182" customFormat="1" ht="36" customHeight="1" x14ac:dyDescent="0.25">
      <c r="A837" s="182">
        <v>1</v>
      </c>
      <c r="B837" s="221">
        <f>SUBTOTAL(103,$A$552:A837)</f>
        <v>273</v>
      </c>
      <c r="C837" s="183" t="s">
        <v>636</v>
      </c>
      <c r="D837" s="184">
        <v>1979</v>
      </c>
      <c r="E837" s="184"/>
      <c r="F837" s="185" t="s">
        <v>261</v>
      </c>
      <c r="G837" s="184">
        <v>2</v>
      </c>
      <c r="H837" s="184" t="s">
        <v>305</v>
      </c>
      <c r="I837" s="197">
        <v>1052.4000000000001</v>
      </c>
      <c r="J837" s="197">
        <v>934.4</v>
      </c>
      <c r="K837" s="197">
        <v>934.4</v>
      </c>
      <c r="L837" s="186">
        <v>57</v>
      </c>
      <c r="M837" s="184" t="s">
        <v>259</v>
      </c>
      <c r="N837" s="184" t="s">
        <v>290</v>
      </c>
      <c r="O837" s="187" t="s">
        <v>1044</v>
      </c>
      <c r="P837" s="173">
        <v>100139.03</v>
      </c>
      <c r="Q837" s="173">
        <v>0</v>
      </c>
      <c r="R837" s="173">
        <v>0</v>
      </c>
      <c r="S837" s="173">
        <v>0</v>
      </c>
      <c r="T837" s="173">
        <v>100139.03</v>
      </c>
      <c r="U837" s="173">
        <f t="shared" si="164"/>
        <v>95.153012162675779</v>
      </c>
      <c r="V837" s="173">
        <v>95.153012162675779</v>
      </c>
      <c r="W837" s="188">
        <v>95.153012162675779</v>
      </c>
      <c r="X837" s="188">
        <f t="shared" si="180"/>
        <v>0</v>
      </c>
      <c r="Y837" s="188">
        <f t="shared" si="181"/>
        <v>0</v>
      </c>
      <c r="Z837" s="189">
        <v>0</v>
      </c>
      <c r="AA837" s="189">
        <v>0</v>
      </c>
      <c r="AB837" s="189">
        <v>0</v>
      </c>
      <c r="AC837" s="189">
        <v>0</v>
      </c>
      <c r="AD837" s="189">
        <v>0</v>
      </c>
      <c r="AE837" s="189">
        <v>0</v>
      </c>
      <c r="AF837" s="189">
        <v>0</v>
      </c>
      <c r="AG837" s="190">
        <v>0</v>
      </c>
      <c r="AH837" s="189">
        <v>0</v>
      </c>
      <c r="AI837" s="189">
        <v>0</v>
      </c>
      <c r="AJ837" s="189">
        <v>0</v>
      </c>
      <c r="AK837" s="189">
        <v>0</v>
      </c>
      <c r="AL837" s="189">
        <v>0</v>
      </c>
      <c r="AM837" s="190">
        <v>0</v>
      </c>
      <c r="AN837" s="189">
        <v>0</v>
      </c>
      <c r="AO837" s="189">
        <v>0</v>
      </c>
      <c r="AP837" s="190">
        <v>0</v>
      </c>
      <c r="AQ837" s="189">
        <v>0</v>
      </c>
      <c r="AR837" s="182">
        <v>0</v>
      </c>
      <c r="AS837" s="182">
        <v>0</v>
      </c>
    </row>
    <row r="838" spans="1:78" s="182" customFormat="1" ht="36" customHeight="1" x14ac:dyDescent="0.25">
      <c r="A838" s="182">
        <v>1</v>
      </c>
      <c r="B838" s="221">
        <f>SUBTOTAL(103,$A$552:A838)</f>
        <v>274</v>
      </c>
      <c r="C838" s="183" t="s">
        <v>635</v>
      </c>
      <c r="D838" s="184">
        <v>1977</v>
      </c>
      <c r="E838" s="184"/>
      <c r="F838" s="185" t="s">
        <v>261</v>
      </c>
      <c r="G838" s="184">
        <v>5</v>
      </c>
      <c r="H838" s="184" t="s">
        <v>301</v>
      </c>
      <c r="I838" s="197">
        <v>2827.6</v>
      </c>
      <c r="J838" s="197">
        <v>2827.6</v>
      </c>
      <c r="K838" s="197">
        <v>2827.6</v>
      </c>
      <c r="L838" s="186">
        <v>156</v>
      </c>
      <c r="M838" s="184" t="s">
        <v>259</v>
      </c>
      <c r="N838" s="184" t="s">
        <v>263</v>
      </c>
      <c r="O838" s="187" t="s">
        <v>686</v>
      </c>
      <c r="P838" s="173">
        <v>3276117.4600000004</v>
      </c>
      <c r="Q838" s="173">
        <v>0</v>
      </c>
      <c r="R838" s="173">
        <v>0</v>
      </c>
      <c r="S838" s="173">
        <v>0</v>
      </c>
      <c r="T838" s="173">
        <v>3276117.4600000004</v>
      </c>
      <c r="U838" s="173">
        <f t="shared" si="164"/>
        <v>1158.6212547743671</v>
      </c>
      <c r="V838" s="173">
        <v>2487.9159700099026</v>
      </c>
      <c r="W838" s="188">
        <v>2487.9159700099026</v>
      </c>
      <c r="X838" s="188">
        <f t="shared" si="180"/>
        <v>2487.9159700099026</v>
      </c>
      <c r="Y838" s="188">
        <f t="shared" si="181"/>
        <v>1329.2947152355355</v>
      </c>
      <c r="Z838" s="189">
        <v>0</v>
      </c>
      <c r="AA838" s="189">
        <v>0</v>
      </c>
      <c r="AB838" s="189">
        <v>0</v>
      </c>
      <c r="AC838" s="189">
        <v>0</v>
      </c>
      <c r="AD838" s="189">
        <v>0</v>
      </c>
      <c r="AE838" s="189">
        <v>0</v>
      </c>
      <c r="AF838" s="189">
        <v>0</v>
      </c>
      <c r="AG838" s="190">
        <v>0</v>
      </c>
      <c r="AH838" s="189">
        <v>788.92</v>
      </c>
      <c r="AI838" s="190">
        <f t="shared" ref="AI838:AI841" si="183">8917.04*AH838/I838</f>
        <v>2487.9159700099026</v>
      </c>
      <c r="AJ838" s="189">
        <v>0</v>
      </c>
      <c r="AK838" s="189">
        <v>0</v>
      </c>
      <c r="AL838" s="189">
        <v>0</v>
      </c>
      <c r="AM838" s="190">
        <v>0</v>
      </c>
      <c r="AN838" s="189">
        <v>0</v>
      </c>
      <c r="AO838" s="189">
        <v>0</v>
      </c>
      <c r="AP838" s="190">
        <v>0</v>
      </c>
      <c r="AQ838" s="189">
        <v>0</v>
      </c>
      <c r="AR838" s="182">
        <v>0</v>
      </c>
      <c r="AS838" s="182">
        <v>0</v>
      </c>
    </row>
    <row r="839" spans="1:78" s="182" customFormat="1" ht="36" customHeight="1" x14ac:dyDescent="0.25">
      <c r="A839" s="182">
        <v>1</v>
      </c>
      <c r="B839" s="221">
        <f>SUBTOTAL(103,$A$552:A839)</f>
        <v>275</v>
      </c>
      <c r="C839" s="183" t="s">
        <v>652</v>
      </c>
      <c r="D839" s="184">
        <v>1981</v>
      </c>
      <c r="E839" s="184"/>
      <c r="F839" s="185" t="s">
        <v>261</v>
      </c>
      <c r="G839" s="184">
        <v>2</v>
      </c>
      <c r="H839" s="184">
        <v>3</v>
      </c>
      <c r="I839" s="197">
        <v>975</v>
      </c>
      <c r="J839" s="197">
        <v>975</v>
      </c>
      <c r="K839" s="197">
        <v>975</v>
      </c>
      <c r="L839" s="186">
        <v>47</v>
      </c>
      <c r="M839" s="184" t="s">
        <v>259</v>
      </c>
      <c r="N839" s="184" t="s">
        <v>260</v>
      </c>
      <c r="O839" s="187" t="s">
        <v>262</v>
      </c>
      <c r="P839" s="173">
        <v>4306090.1500000004</v>
      </c>
      <c r="Q839" s="173">
        <v>0</v>
      </c>
      <c r="R839" s="173">
        <v>0</v>
      </c>
      <c r="S839" s="173">
        <v>0</v>
      </c>
      <c r="T839" s="173">
        <v>4306090.1500000004</v>
      </c>
      <c r="U839" s="173">
        <f t="shared" si="164"/>
        <v>4416.5027179487188</v>
      </c>
      <c r="V839" s="173">
        <v>7956.7433846153854</v>
      </c>
      <c r="W839" s="188">
        <v>7956.7433846153854</v>
      </c>
      <c r="X839" s="188">
        <f t="shared" si="180"/>
        <v>7956.7433846153854</v>
      </c>
      <c r="Y839" s="188">
        <f t="shared" si="181"/>
        <v>3540.2406666666666</v>
      </c>
      <c r="Z839" s="189">
        <v>0</v>
      </c>
      <c r="AA839" s="189">
        <v>0</v>
      </c>
      <c r="AB839" s="189">
        <v>0</v>
      </c>
      <c r="AC839" s="189">
        <v>0</v>
      </c>
      <c r="AD839" s="189">
        <v>0</v>
      </c>
      <c r="AE839" s="189">
        <v>0</v>
      </c>
      <c r="AF839" s="189">
        <v>0</v>
      </c>
      <c r="AG839" s="190">
        <v>0</v>
      </c>
      <c r="AH839" s="189">
        <v>870</v>
      </c>
      <c r="AI839" s="190">
        <f t="shared" si="183"/>
        <v>7956.7433846153854</v>
      </c>
      <c r="AJ839" s="189">
        <v>0</v>
      </c>
      <c r="AK839" s="189">
        <v>0</v>
      </c>
      <c r="AL839" s="189">
        <v>0</v>
      </c>
      <c r="AM839" s="190">
        <v>0</v>
      </c>
      <c r="AN839" s="189">
        <v>0</v>
      </c>
      <c r="AO839" s="189">
        <v>0</v>
      </c>
      <c r="AP839" s="190">
        <v>0</v>
      </c>
      <c r="AQ839" s="189">
        <v>0</v>
      </c>
      <c r="AR839" s="182">
        <v>0</v>
      </c>
      <c r="AS839" s="182">
        <v>0</v>
      </c>
    </row>
    <row r="840" spans="1:78" s="182" customFormat="1" ht="36" customHeight="1" x14ac:dyDescent="0.25">
      <c r="A840" s="182">
        <v>1</v>
      </c>
      <c r="B840" s="221">
        <f>SUBTOTAL(103,$A$552:A840)</f>
        <v>276</v>
      </c>
      <c r="C840" s="183" t="s">
        <v>628</v>
      </c>
      <c r="D840" s="184">
        <v>1963</v>
      </c>
      <c r="E840" s="184"/>
      <c r="F840" s="185" t="s">
        <v>261</v>
      </c>
      <c r="G840" s="184">
        <v>3</v>
      </c>
      <c r="H840" s="184" t="s">
        <v>296</v>
      </c>
      <c r="I840" s="197">
        <v>1703.8</v>
      </c>
      <c r="J840" s="197">
        <v>1339.8</v>
      </c>
      <c r="K840" s="197">
        <v>1339.8</v>
      </c>
      <c r="L840" s="186">
        <v>62</v>
      </c>
      <c r="M840" s="184" t="s">
        <v>259</v>
      </c>
      <c r="N840" s="184" t="s">
        <v>263</v>
      </c>
      <c r="O840" s="187" t="s">
        <v>686</v>
      </c>
      <c r="P840" s="173">
        <v>5118136.7</v>
      </c>
      <c r="Q840" s="173">
        <v>0</v>
      </c>
      <c r="R840" s="173">
        <v>0</v>
      </c>
      <c r="S840" s="173">
        <v>0</v>
      </c>
      <c r="T840" s="173">
        <v>5118136.7</v>
      </c>
      <c r="U840" s="173">
        <f t="shared" si="164"/>
        <v>3003.953926517197</v>
      </c>
      <c r="V840" s="173">
        <v>5319.9736823570847</v>
      </c>
      <c r="W840" s="188">
        <v>5319.9736823570847</v>
      </c>
      <c r="X840" s="188">
        <f t="shared" si="180"/>
        <v>5319.9736823570847</v>
      </c>
      <c r="Y840" s="188">
        <f t="shared" si="181"/>
        <v>2316.0197558398877</v>
      </c>
      <c r="Z840" s="189">
        <v>0</v>
      </c>
      <c r="AA840" s="189">
        <v>0</v>
      </c>
      <c r="AB840" s="189">
        <v>0</v>
      </c>
      <c r="AC840" s="189">
        <v>0</v>
      </c>
      <c r="AD840" s="189">
        <v>0</v>
      </c>
      <c r="AE840" s="189">
        <v>0</v>
      </c>
      <c r="AF840" s="189">
        <v>0</v>
      </c>
      <c r="AG840" s="190">
        <v>0</v>
      </c>
      <c r="AH840" s="189">
        <v>1016.5</v>
      </c>
      <c r="AI840" s="190">
        <f t="shared" si="183"/>
        <v>5319.9736823570847</v>
      </c>
      <c r="AJ840" s="189">
        <v>0</v>
      </c>
      <c r="AK840" s="189">
        <v>0</v>
      </c>
      <c r="AL840" s="189">
        <v>0</v>
      </c>
      <c r="AM840" s="190">
        <v>0</v>
      </c>
      <c r="AN840" s="189">
        <v>0</v>
      </c>
      <c r="AO840" s="189">
        <v>0</v>
      </c>
      <c r="AP840" s="190">
        <v>0</v>
      </c>
      <c r="AQ840" s="189">
        <v>0</v>
      </c>
      <c r="AR840" s="182">
        <v>0</v>
      </c>
      <c r="AS840" s="182">
        <v>0</v>
      </c>
    </row>
    <row r="841" spans="1:78" s="182" customFormat="1" ht="36" customHeight="1" x14ac:dyDescent="0.25">
      <c r="A841" s="182">
        <v>1</v>
      </c>
      <c r="B841" s="221">
        <f>SUBTOTAL(103,$A$552:A841)</f>
        <v>277</v>
      </c>
      <c r="C841" s="183" t="s">
        <v>1163</v>
      </c>
      <c r="D841" s="184">
        <v>1957</v>
      </c>
      <c r="E841" s="184"/>
      <c r="F841" s="185" t="s">
        <v>261</v>
      </c>
      <c r="G841" s="184" t="s">
        <v>305</v>
      </c>
      <c r="H841" s="184" t="s">
        <v>305</v>
      </c>
      <c r="I841" s="197">
        <v>988</v>
      </c>
      <c r="J841" s="197">
        <v>627.1</v>
      </c>
      <c r="K841" s="197">
        <v>627.1</v>
      </c>
      <c r="L841" s="186">
        <v>55</v>
      </c>
      <c r="M841" s="184" t="s">
        <v>259</v>
      </c>
      <c r="N841" s="184" t="s">
        <v>263</v>
      </c>
      <c r="O841" s="187" t="s">
        <v>1034</v>
      </c>
      <c r="P841" s="173">
        <v>2630502.91</v>
      </c>
      <c r="Q841" s="173">
        <v>0</v>
      </c>
      <c r="R841" s="173">
        <v>0</v>
      </c>
      <c r="S841" s="173">
        <v>0</v>
      </c>
      <c r="T841" s="173">
        <v>2630502.91</v>
      </c>
      <c r="U841" s="173">
        <f t="shared" si="164"/>
        <v>2662.4523380566802</v>
      </c>
      <c r="V841" s="173">
        <v>6668.8267773279358</v>
      </c>
      <c r="W841" s="188">
        <v>6668.8267773279358</v>
      </c>
      <c r="X841" s="188">
        <f t="shared" si="180"/>
        <v>6668.8267773279358</v>
      </c>
      <c r="Y841" s="188">
        <f t="shared" si="181"/>
        <v>4006.3744392712556</v>
      </c>
      <c r="Z841" s="189">
        <v>0</v>
      </c>
      <c r="AA841" s="189">
        <v>0</v>
      </c>
      <c r="AB841" s="189">
        <v>0</v>
      </c>
      <c r="AC841" s="189">
        <v>0</v>
      </c>
      <c r="AD841" s="189">
        <v>0</v>
      </c>
      <c r="AE841" s="189">
        <v>0</v>
      </c>
      <c r="AF841" s="189">
        <v>0</v>
      </c>
      <c r="AG841" s="190">
        <v>0</v>
      </c>
      <c r="AH841" s="189">
        <v>738.9</v>
      </c>
      <c r="AI841" s="190">
        <f t="shared" si="183"/>
        <v>6668.8267773279358</v>
      </c>
      <c r="AJ841" s="189">
        <v>0</v>
      </c>
      <c r="AK841" s="189">
        <v>0</v>
      </c>
      <c r="AL841" s="189">
        <v>0</v>
      </c>
      <c r="AM841" s="190">
        <v>0</v>
      </c>
      <c r="AN841" s="189">
        <v>0</v>
      </c>
      <c r="AO841" s="189">
        <v>0</v>
      </c>
      <c r="AP841" s="190">
        <v>0</v>
      </c>
      <c r="AQ841" s="189">
        <v>0</v>
      </c>
      <c r="AR841" s="182">
        <v>0</v>
      </c>
      <c r="AS841" s="182">
        <v>0</v>
      </c>
    </row>
    <row r="842" spans="1:78" s="182" customFormat="1" ht="36" customHeight="1" x14ac:dyDescent="0.25">
      <c r="A842" s="182">
        <v>1</v>
      </c>
      <c r="B842" s="221">
        <f>SUBTOTAL(103,$A$552:A842)</f>
        <v>278</v>
      </c>
      <c r="C842" s="183" t="s">
        <v>1868</v>
      </c>
      <c r="D842" s="184">
        <v>1947</v>
      </c>
      <c r="E842" s="184"/>
      <c r="F842" s="185" t="s">
        <v>261</v>
      </c>
      <c r="G842" s="184">
        <v>2</v>
      </c>
      <c r="H842" s="184" t="s">
        <v>297</v>
      </c>
      <c r="I842" s="197">
        <v>511.5</v>
      </c>
      <c r="J842" s="197">
        <v>511.5</v>
      </c>
      <c r="K842" s="197">
        <f>J842</f>
        <v>511.5</v>
      </c>
      <c r="L842" s="186">
        <v>31</v>
      </c>
      <c r="M842" s="184" t="s">
        <v>259</v>
      </c>
      <c r="N842" s="184" t="s">
        <v>260</v>
      </c>
      <c r="O842" s="187" t="s">
        <v>262</v>
      </c>
      <c r="P842" s="173">
        <v>81858.100000000006</v>
      </c>
      <c r="Q842" s="173">
        <v>0</v>
      </c>
      <c r="R842" s="173">
        <v>0</v>
      </c>
      <c r="S842" s="173">
        <v>0</v>
      </c>
      <c r="T842" s="173">
        <v>81858.100000000006</v>
      </c>
      <c r="U842" s="173">
        <f t="shared" si="164"/>
        <v>160.03538611925711</v>
      </c>
      <c r="V842" s="228">
        <v>160.03538611925711</v>
      </c>
      <c r="W842" s="188">
        <v>160.03538611925711</v>
      </c>
      <c r="X842" s="188">
        <f t="shared" si="180"/>
        <v>0</v>
      </c>
      <c r="Y842" s="188">
        <f t="shared" si="181"/>
        <v>0</v>
      </c>
      <c r="Z842" s="189">
        <v>0</v>
      </c>
      <c r="AA842" s="189">
        <v>0</v>
      </c>
      <c r="AB842" s="189">
        <v>0</v>
      </c>
      <c r="AC842" s="189">
        <v>0</v>
      </c>
      <c r="AD842" s="189">
        <v>0</v>
      </c>
      <c r="AE842" s="189">
        <v>0</v>
      </c>
      <c r="AF842" s="189">
        <v>0</v>
      </c>
      <c r="AG842" s="190">
        <v>0</v>
      </c>
      <c r="AH842" s="189">
        <v>0</v>
      </c>
      <c r="AI842" s="189">
        <v>0</v>
      </c>
      <c r="AJ842" s="189">
        <v>0</v>
      </c>
      <c r="AK842" s="189">
        <v>0</v>
      </c>
      <c r="AL842" s="189">
        <v>0</v>
      </c>
      <c r="AM842" s="190">
        <v>0</v>
      </c>
      <c r="AN842" s="189">
        <v>0</v>
      </c>
      <c r="AO842" s="189">
        <v>0</v>
      </c>
      <c r="AP842" s="190">
        <v>0</v>
      </c>
      <c r="AQ842" s="189">
        <v>0</v>
      </c>
      <c r="AR842" s="182">
        <v>0</v>
      </c>
      <c r="AS842" s="182">
        <v>0</v>
      </c>
    </row>
    <row r="843" spans="1:78" s="182" customFormat="1" ht="36" customHeight="1" x14ac:dyDescent="0.25">
      <c r="A843" s="182">
        <v>1</v>
      </c>
      <c r="B843" s="221">
        <f>SUBTOTAL(103,$A$552:A843)</f>
        <v>279</v>
      </c>
      <c r="C843" s="183" t="s">
        <v>625</v>
      </c>
      <c r="D843" s="184">
        <v>1983</v>
      </c>
      <c r="E843" s="184"/>
      <c r="F843" s="185" t="s">
        <v>311</v>
      </c>
      <c r="G843" s="184">
        <v>9</v>
      </c>
      <c r="H843" s="184" t="s">
        <v>296</v>
      </c>
      <c r="I843" s="173">
        <v>3834</v>
      </c>
      <c r="J843" s="173">
        <v>3834</v>
      </c>
      <c r="K843" s="173">
        <v>3802</v>
      </c>
      <c r="L843" s="186">
        <v>141</v>
      </c>
      <c r="M843" s="184" t="s">
        <v>259</v>
      </c>
      <c r="N843" s="184" t="s">
        <v>334</v>
      </c>
      <c r="O843" s="187" t="s">
        <v>2350</v>
      </c>
      <c r="P843" s="173">
        <v>4070229.64</v>
      </c>
      <c r="Q843" s="173">
        <v>0</v>
      </c>
      <c r="R843" s="173">
        <v>0</v>
      </c>
      <c r="S843" s="173">
        <v>0</v>
      </c>
      <c r="T843" s="173">
        <v>4070229.64</v>
      </c>
      <c r="U843" s="173">
        <f t="shared" si="164"/>
        <v>1061.6144079290559</v>
      </c>
      <c r="V843" s="173">
        <v>1282.1074595722482</v>
      </c>
      <c r="W843" s="188">
        <v>1282.1074595722482</v>
      </c>
      <c r="X843" s="188">
        <f t="shared" si="180"/>
        <v>1282.1074595722482</v>
      </c>
      <c r="Y843" s="188">
        <f t="shared" si="181"/>
        <v>220.4930516431923</v>
      </c>
      <c r="Z843" s="189">
        <v>0</v>
      </c>
      <c r="AA843" s="189">
        <v>0</v>
      </c>
      <c r="AB843" s="189">
        <v>0</v>
      </c>
      <c r="AC843" s="189">
        <v>0</v>
      </c>
      <c r="AD843" s="189">
        <v>0</v>
      </c>
      <c r="AE843" s="189">
        <v>0</v>
      </c>
      <c r="AF843" s="189">
        <v>2</v>
      </c>
      <c r="AG843" s="190">
        <f>2457800*AF843/I843</f>
        <v>1282.1074595722482</v>
      </c>
      <c r="AH843" s="189">
        <v>0</v>
      </c>
      <c r="AI843" s="189">
        <v>0</v>
      </c>
      <c r="AJ843" s="189">
        <v>0</v>
      </c>
      <c r="AK843" s="189">
        <v>0</v>
      </c>
      <c r="AL843" s="189">
        <v>0</v>
      </c>
      <c r="AM843" s="190">
        <v>0</v>
      </c>
      <c r="AN843" s="189">
        <v>0</v>
      </c>
      <c r="AO843" s="189">
        <v>0</v>
      </c>
      <c r="AP843" s="190">
        <v>0</v>
      </c>
      <c r="AQ843" s="189">
        <v>0</v>
      </c>
      <c r="AR843" s="182">
        <v>0</v>
      </c>
      <c r="AS843" s="182">
        <v>0</v>
      </c>
    </row>
    <row r="844" spans="1:78" s="105" customFormat="1" ht="36" customHeight="1" x14ac:dyDescent="0.25">
      <c r="A844" s="182">
        <v>1</v>
      </c>
      <c r="B844" s="221">
        <f>SUBTOTAL(103,$A$552:A844)</f>
        <v>280</v>
      </c>
      <c r="C844" s="238" t="s">
        <v>630</v>
      </c>
      <c r="D844" s="184">
        <v>1981</v>
      </c>
      <c r="E844" s="184"/>
      <c r="F844" s="199" t="s">
        <v>261</v>
      </c>
      <c r="G844" s="184">
        <v>5</v>
      </c>
      <c r="H844" s="184" t="s">
        <v>301</v>
      </c>
      <c r="I844" s="197">
        <v>2798</v>
      </c>
      <c r="J844" s="197">
        <v>2798</v>
      </c>
      <c r="K844" s="197">
        <v>1700.7</v>
      </c>
      <c r="L844" s="239">
        <v>156</v>
      </c>
      <c r="M844" s="184" t="s">
        <v>259</v>
      </c>
      <c r="N844" s="184" t="s">
        <v>263</v>
      </c>
      <c r="O844" s="184" t="s">
        <v>686</v>
      </c>
      <c r="P844" s="197">
        <v>126963.15</v>
      </c>
      <c r="Q844" s="173">
        <v>0</v>
      </c>
      <c r="R844" s="197">
        <v>0</v>
      </c>
      <c r="S844" s="197">
        <v>0</v>
      </c>
      <c r="T844" s="197">
        <v>126963.15</v>
      </c>
      <c r="U844" s="173">
        <f t="shared" si="164"/>
        <v>45.376393852751967</v>
      </c>
      <c r="V844" s="173">
        <v>45.376393852751967</v>
      </c>
      <c r="W844" s="188">
        <v>45.376393852751967</v>
      </c>
      <c r="X844" s="188">
        <f t="shared" si="180"/>
        <v>0</v>
      </c>
      <c r="Y844" s="188">
        <f t="shared" si="181"/>
        <v>0</v>
      </c>
      <c r="Z844" s="189">
        <v>0</v>
      </c>
      <c r="AA844" s="189">
        <v>0</v>
      </c>
      <c r="AB844" s="193">
        <v>0</v>
      </c>
      <c r="AC844" s="193">
        <v>0</v>
      </c>
      <c r="AD844" s="193">
        <v>0</v>
      </c>
      <c r="AE844" s="193">
        <v>0</v>
      </c>
      <c r="AF844" s="193">
        <v>0</v>
      </c>
      <c r="AG844" s="190">
        <v>0</v>
      </c>
      <c r="AH844" s="193">
        <v>0</v>
      </c>
      <c r="AI844" s="193">
        <v>0</v>
      </c>
      <c r="AJ844" s="193">
        <v>0</v>
      </c>
      <c r="AK844" s="193">
        <v>0</v>
      </c>
      <c r="AL844" s="193">
        <v>0</v>
      </c>
      <c r="AM844" s="194">
        <v>0</v>
      </c>
      <c r="AN844" s="193">
        <v>0</v>
      </c>
      <c r="AO844" s="193">
        <v>0</v>
      </c>
      <c r="AP844" s="194">
        <v>0</v>
      </c>
      <c r="AQ844" s="193">
        <v>0</v>
      </c>
      <c r="AR844" s="105">
        <v>0</v>
      </c>
      <c r="AS844" s="105">
        <v>0</v>
      </c>
      <c r="BD844" s="195"/>
      <c r="BE844" s="195"/>
      <c r="BF844" s="195"/>
      <c r="BZ844" s="196"/>
    </row>
    <row r="845" spans="1:78" s="105" customFormat="1" ht="36" customHeight="1" x14ac:dyDescent="0.25">
      <c r="A845" s="182">
        <v>1</v>
      </c>
      <c r="B845" s="221">
        <f>SUBTOTAL(103,$A$552:A845)</f>
        <v>281</v>
      </c>
      <c r="C845" s="238" t="s">
        <v>2356</v>
      </c>
      <c r="D845" s="184">
        <v>1972</v>
      </c>
      <c r="E845" s="184"/>
      <c r="F845" s="199" t="s">
        <v>1524</v>
      </c>
      <c r="G845" s="184">
        <v>5</v>
      </c>
      <c r="H845" s="184">
        <v>4</v>
      </c>
      <c r="I845" s="197">
        <v>3712</v>
      </c>
      <c r="J845" s="197">
        <v>3452.5</v>
      </c>
      <c r="K845" s="197">
        <v>3452.5</v>
      </c>
      <c r="L845" s="239">
        <v>182</v>
      </c>
      <c r="M845" s="184" t="s">
        <v>259</v>
      </c>
      <c r="N845" s="184" t="s">
        <v>263</v>
      </c>
      <c r="O845" s="184" t="s">
        <v>1047</v>
      </c>
      <c r="P845" s="197">
        <v>130807.19</v>
      </c>
      <c r="Q845" s="173">
        <v>0</v>
      </c>
      <c r="R845" s="197">
        <v>0</v>
      </c>
      <c r="S845" s="197">
        <v>0</v>
      </c>
      <c r="T845" s="197">
        <v>130807.19</v>
      </c>
      <c r="U845" s="173">
        <f t="shared" si="164"/>
        <v>35.23900592672414</v>
      </c>
      <c r="V845" s="228">
        <v>35.23900592672414</v>
      </c>
      <c r="W845" s="188">
        <v>35.23900592672414</v>
      </c>
      <c r="X845" s="188">
        <f t="shared" si="180"/>
        <v>0</v>
      </c>
      <c r="Y845" s="188">
        <f t="shared" si="181"/>
        <v>0</v>
      </c>
      <c r="Z845" s="189">
        <v>0</v>
      </c>
      <c r="AA845" s="189">
        <v>0</v>
      </c>
      <c r="AB845" s="193">
        <v>0</v>
      </c>
      <c r="AC845" s="193">
        <v>0</v>
      </c>
      <c r="AD845" s="193">
        <v>0</v>
      </c>
      <c r="AE845" s="193">
        <v>0</v>
      </c>
      <c r="AF845" s="193">
        <v>0</v>
      </c>
      <c r="AG845" s="190">
        <v>0</v>
      </c>
      <c r="AH845" s="193">
        <v>0</v>
      </c>
      <c r="AI845" s="193">
        <v>0</v>
      </c>
      <c r="AJ845" s="193">
        <v>0</v>
      </c>
      <c r="AK845" s="193">
        <v>0</v>
      </c>
      <c r="AL845" s="193">
        <v>0</v>
      </c>
      <c r="AM845" s="194">
        <v>0</v>
      </c>
      <c r="AN845" s="193">
        <v>0</v>
      </c>
      <c r="AO845" s="193">
        <v>0</v>
      </c>
      <c r="AP845" s="194">
        <v>0</v>
      </c>
      <c r="AQ845" s="193">
        <v>0</v>
      </c>
      <c r="AR845" s="105">
        <v>0</v>
      </c>
      <c r="AS845" s="105">
        <v>0</v>
      </c>
      <c r="BD845" s="195"/>
      <c r="BE845" s="195"/>
      <c r="BF845" s="195"/>
      <c r="BZ845" s="196"/>
    </row>
    <row r="846" spans="1:78" s="182" customFormat="1" ht="36" customHeight="1" x14ac:dyDescent="0.25">
      <c r="B846" s="183" t="s">
        <v>791</v>
      </c>
      <c r="C846" s="222"/>
      <c r="D846" s="184" t="s">
        <v>857</v>
      </c>
      <c r="E846" s="184" t="s">
        <v>857</v>
      </c>
      <c r="F846" s="184" t="s">
        <v>857</v>
      </c>
      <c r="G846" s="184" t="s">
        <v>857</v>
      </c>
      <c r="H846" s="184" t="s">
        <v>857</v>
      </c>
      <c r="I846" s="197">
        <f>SUM(I847:I852)</f>
        <v>10319.11</v>
      </c>
      <c r="J846" s="197">
        <f>SUM(J847:J852)</f>
        <v>9746.81</v>
      </c>
      <c r="K846" s="197">
        <f>SUM(K847:K852)</f>
        <v>7306.8099999999995</v>
      </c>
      <c r="L846" s="219">
        <f>SUM(L847:L852)</f>
        <v>712</v>
      </c>
      <c r="M846" s="184" t="s">
        <v>857</v>
      </c>
      <c r="N846" s="184" t="s">
        <v>857</v>
      </c>
      <c r="O846" s="187" t="s">
        <v>857</v>
      </c>
      <c r="P846" s="197">
        <v>19474666.420000002</v>
      </c>
      <c r="Q846" s="197">
        <v>0</v>
      </c>
      <c r="R846" s="197">
        <v>0</v>
      </c>
      <c r="S846" s="197">
        <v>0</v>
      </c>
      <c r="T846" s="197">
        <v>19474666.420000002</v>
      </c>
      <c r="U846" s="173">
        <f t="shared" si="164"/>
        <v>1887.242835864721</v>
      </c>
      <c r="V846" s="173">
        <f>MAX(V847:V852)</f>
        <v>8385.320207407407</v>
      </c>
      <c r="X846" s="227"/>
      <c r="Z846" s="189">
        <v>297009.18</v>
      </c>
      <c r="AA846" s="189">
        <v>0</v>
      </c>
      <c r="AB846" s="189">
        <v>0</v>
      </c>
      <c r="AC846" s="189">
        <v>398267.64</v>
      </c>
      <c r="AD846" s="189">
        <v>0</v>
      </c>
      <c r="AE846" s="189">
        <v>0</v>
      </c>
      <c r="AF846" s="189">
        <v>0</v>
      </c>
      <c r="AG846" s="189">
        <v>0</v>
      </c>
      <c r="AH846" s="189">
        <v>2459.36</v>
      </c>
      <c r="AI846" s="189">
        <v>11744460.039999999</v>
      </c>
      <c r="AJ846" s="189">
        <v>0</v>
      </c>
      <c r="AK846" s="189">
        <v>0</v>
      </c>
      <c r="AL846" s="189">
        <v>0</v>
      </c>
      <c r="AM846" s="189">
        <v>0</v>
      </c>
      <c r="AN846" s="189">
        <v>84.3</v>
      </c>
      <c r="AO846" s="189">
        <v>1861520.48</v>
      </c>
      <c r="AP846" s="189">
        <v>4694646</v>
      </c>
      <c r="AQ846" s="189">
        <v>0</v>
      </c>
      <c r="AR846" s="182">
        <v>0</v>
      </c>
      <c r="AS846" s="182">
        <v>0</v>
      </c>
    </row>
    <row r="847" spans="1:78" s="182" customFormat="1" ht="36" customHeight="1" x14ac:dyDescent="0.25">
      <c r="A847" s="182">
        <v>1</v>
      </c>
      <c r="B847" s="221">
        <f>SUBTOTAL(103,$A$552:A847)</f>
        <v>282</v>
      </c>
      <c r="C847" s="183" t="s">
        <v>229</v>
      </c>
      <c r="D847" s="184">
        <v>1973</v>
      </c>
      <c r="E847" s="184"/>
      <c r="F847" s="185" t="s">
        <v>261</v>
      </c>
      <c r="G847" s="184">
        <v>5</v>
      </c>
      <c r="H847" s="184" t="s">
        <v>362</v>
      </c>
      <c r="I847" s="197">
        <v>4741.1099999999997</v>
      </c>
      <c r="J847" s="197">
        <v>4403.51</v>
      </c>
      <c r="K847" s="197">
        <v>4403.51</v>
      </c>
      <c r="L847" s="186">
        <v>260</v>
      </c>
      <c r="M847" s="184" t="s">
        <v>259</v>
      </c>
      <c r="N847" s="184" t="s">
        <v>263</v>
      </c>
      <c r="O847" s="187" t="s">
        <v>327</v>
      </c>
      <c r="P847" s="173">
        <v>7716315.5500000007</v>
      </c>
      <c r="Q847" s="173">
        <v>0</v>
      </c>
      <c r="R847" s="173">
        <v>0</v>
      </c>
      <c r="S847" s="173">
        <v>0</v>
      </c>
      <c r="T847" s="173">
        <v>7716315.5500000007</v>
      </c>
      <c r="U847" s="173">
        <f t="shared" si="164"/>
        <v>1627.5335417233521</v>
      </c>
      <c r="V847" s="173">
        <v>2699.2745300573079</v>
      </c>
      <c r="W847" s="188">
        <v>2699.2745300573079</v>
      </c>
      <c r="X847" s="188">
        <f t="shared" ref="X847:X852" si="184">Z847+AA847+AB847+AC847+AD847+AG847+AI847+AK847+AM847+AO847+AP847+AQ847+AR847+AS847</f>
        <v>2699.2745300573079</v>
      </c>
      <c r="Y847" s="188">
        <f t="shared" ref="Y847:Y852" si="185">V847-U847</f>
        <v>1071.7409883339558</v>
      </c>
      <c r="Z847" s="189">
        <v>0</v>
      </c>
      <c r="AA847" s="189">
        <v>0</v>
      </c>
      <c r="AB847" s="189">
        <v>0</v>
      </c>
      <c r="AC847" s="189">
        <v>0</v>
      </c>
      <c r="AD847" s="189">
        <v>0</v>
      </c>
      <c r="AE847" s="189">
        <v>0</v>
      </c>
      <c r="AF847" s="189">
        <v>0</v>
      </c>
      <c r="AG847" s="190">
        <v>0</v>
      </c>
      <c r="AH847" s="189">
        <v>1435.18</v>
      </c>
      <c r="AI847" s="190">
        <f>8917.04*AH847/I847</f>
        <v>2699.2745300573079</v>
      </c>
      <c r="AJ847" s="189">
        <v>0</v>
      </c>
      <c r="AK847" s="189">
        <v>0</v>
      </c>
      <c r="AL847" s="189">
        <v>0</v>
      </c>
      <c r="AM847" s="190">
        <v>0</v>
      </c>
      <c r="AN847" s="189">
        <v>0</v>
      </c>
      <c r="AO847" s="189">
        <v>0</v>
      </c>
      <c r="AP847" s="190">
        <v>0</v>
      </c>
      <c r="AQ847" s="189">
        <v>0</v>
      </c>
      <c r="AR847" s="182">
        <v>0</v>
      </c>
      <c r="AS847" s="182">
        <v>0</v>
      </c>
    </row>
    <row r="848" spans="1:78" s="182" customFormat="1" ht="36" customHeight="1" x14ac:dyDescent="0.25">
      <c r="A848" s="182">
        <v>1</v>
      </c>
      <c r="B848" s="221">
        <f>SUBTOTAL(103,$A$552:A848)</f>
        <v>283</v>
      </c>
      <c r="C848" s="183" t="s">
        <v>234</v>
      </c>
      <c r="D848" s="184">
        <v>1989</v>
      </c>
      <c r="E848" s="184"/>
      <c r="F848" s="185" t="s">
        <v>261</v>
      </c>
      <c r="G848" s="184">
        <v>2</v>
      </c>
      <c r="H848" s="184" t="s">
        <v>305</v>
      </c>
      <c r="I848" s="197">
        <v>946.8</v>
      </c>
      <c r="J848" s="197">
        <v>859.3</v>
      </c>
      <c r="K848" s="197">
        <v>816</v>
      </c>
      <c r="L848" s="186">
        <v>40</v>
      </c>
      <c r="M848" s="184" t="s">
        <v>259</v>
      </c>
      <c r="N848" s="184" t="s">
        <v>263</v>
      </c>
      <c r="O848" s="187" t="s">
        <v>326</v>
      </c>
      <c r="P848" s="173">
        <v>4844326.3099999996</v>
      </c>
      <c r="Q848" s="173">
        <v>0</v>
      </c>
      <c r="R848" s="173">
        <v>0</v>
      </c>
      <c r="S848" s="173">
        <v>0</v>
      </c>
      <c r="T848" s="173">
        <v>4844326.3099999996</v>
      </c>
      <c r="U848" s="173">
        <f t="shared" si="164"/>
        <v>5116.5254647232787</v>
      </c>
      <c r="V848" s="173">
        <v>5229.2012779890156</v>
      </c>
      <c r="W848" s="188">
        <f>X848</f>
        <v>5229.2012779890156</v>
      </c>
      <c r="X848" s="188">
        <f t="shared" si="184"/>
        <v>5229.2012779890156</v>
      </c>
      <c r="Y848" s="188">
        <f t="shared" si="185"/>
        <v>112.67581326573691</v>
      </c>
      <c r="Z848" s="189">
        <v>0</v>
      </c>
      <c r="AA848" s="189">
        <v>0</v>
      </c>
      <c r="AB848" s="189">
        <v>0</v>
      </c>
      <c r="AC848" s="189">
        <v>0</v>
      </c>
      <c r="AD848" s="189">
        <v>0</v>
      </c>
      <c r="AE848" s="189">
        <v>0</v>
      </c>
      <c r="AF848" s="189">
        <v>0</v>
      </c>
      <c r="AG848" s="190">
        <v>0</v>
      </c>
      <c r="AH848" s="189">
        <v>0</v>
      </c>
      <c r="AI848" s="189">
        <v>0</v>
      </c>
      <c r="AJ848" s="189">
        <v>0</v>
      </c>
      <c r="AK848" s="189">
        <v>0</v>
      </c>
      <c r="AL848" s="189">
        <v>0</v>
      </c>
      <c r="AM848" s="190">
        <v>0</v>
      </c>
      <c r="AN848" s="189">
        <v>0</v>
      </c>
      <c r="AO848" s="189">
        <v>0</v>
      </c>
      <c r="AP848" s="190">
        <v>5229.2012779890156</v>
      </c>
      <c r="AQ848" s="189">
        <v>0</v>
      </c>
      <c r="AR848" s="182">
        <v>0</v>
      </c>
      <c r="AS848" s="182">
        <v>0</v>
      </c>
    </row>
    <row r="849" spans="1:78" s="182" customFormat="1" ht="36" customHeight="1" x14ac:dyDescent="0.25">
      <c r="A849" s="182">
        <v>1</v>
      </c>
      <c r="B849" s="221">
        <f>SUBTOTAL(103,$A$552:A849)</f>
        <v>284</v>
      </c>
      <c r="C849" s="183" t="s">
        <v>1555</v>
      </c>
      <c r="D849" s="184">
        <v>1940</v>
      </c>
      <c r="E849" s="184"/>
      <c r="F849" s="185" t="s">
        <v>323</v>
      </c>
      <c r="G849" s="184">
        <v>2</v>
      </c>
      <c r="H849" s="184" t="s">
        <v>297</v>
      </c>
      <c r="I849" s="197">
        <v>324</v>
      </c>
      <c r="J849" s="197">
        <v>303.10000000000002</v>
      </c>
      <c r="K849" s="197">
        <v>250.5</v>
      </c>
      <c r="L849" s="186">
        <v>15</v>
      </c>
      <c r="M849" s="184" t="s">
        <v>259</v>
      </c>
      <c r="N849" s="184" t="s">
        <v>263</v>
      </c>
      <c r="O849" s="187" t="s">
        <v>326</v>
      </c>
      <c r="P849" s="173">
        <v>1255062.24</v>
      </c>
      <c r="Q849" s="173">
        <v>0</v>
      </c>
      <c r="R849" s="173">
        <v>0</v>
      </c>
      <c r="S849" s="173">
        <v>0</v>
      </c>
      <c r="T849" s="173">
        <v>1255062.24</v>
      </c>
      <c r="U849" s="173">
        <f t="shared" si="164"/>
        <v>3873.6488888888889</v>
      </c>
      <c r="V849" s="173">
        <v>8385.320207407407</v>
      </c>
      <c r="W849" s="188">
        <v>8385.320207407407</v>
      </c>
      <c r="X849" s="188">
        <f t="shared" si="184"/>
        <v>8385.320207407407</v>
      </c>
      <c r="Y849" s="188">
        <f t="shared" si="185"/>
        <v>4511.6713185185181</v>
      </c>
      <c r="Z849" s="189">
        <v>0</v>
      </c>
      <c r="AA849" s="189">
        <v>0</v>
      </c>
      <c r="AB849" s="189">
        <v>0</v>
      </c>
      <c r="AC849" s="189">
        <v>0</v>
      </c>
      <c r="AD849" s="189">
        <v>0</v>
      </c>
      <c r="AE849" s="189">
        <v>0</v>
      </c>
      <c r="AF849" s="189">
        <v>0</v>
      </c>
      <c r="AG849" s="190">
        <v>0</v>
      </c>
      <c r="AH849" s="189">
        <v>304.68</v>
      </c>
      <c r="AI849" s="190">
        <f t="shared" ref="AI849:AI850" si="186">8917.04*AH849/I849</f>
        <v>8385.320207407407</v>
      </c>
      <c r="AJ849" s="189">
        <v>0</v>
      </c>
      <c r="AK849" s="189">
        <v>0</v>
      </c>
      <c r="AL849" s="189">
        <v>0</v>
      </c>
      <c r="AM849" s="190">
        <v>0</v>
      </c>
      <c r="AN849" s="189">
        <v>0</v>
      </c>
      <c r="AO849" s="189">
        <v>0</v>
      </c>
      <c r="AP849" s="190">
        <v>0</v>
      </c>
      <c r="AQ849" s="189">
        <v>0</v>
      </c>
      <c r="AR849" s="182">
        <v>0</v>
      </c>
      <c r="AS849" s="182">
        <v>0</v>
      </c>
    </row>
    <row r="850" spans="1:78" s="182" customFormat="1" ht="36" customHeight="1" x14ac:dyDescent="0.25">
      <c r="A850" s="182">
        <v>1</v>
      </c>
      <c r="B850" s="221">
        <f>SUBTOTAL(103,$A$552:A850)</f>
        <v>285</v>
      </c>
      <c r="C850" s="183" t="s">
        <v>1169</v>
      </c>
      <c r="D850" s="184">
        <v>1955</v>
      </c>
      <c r="E850" s="184"/>
      <c r="F850" s="185" t="s">
        <v>1266</v>
      </c>
      <c r="G850" s="184">
        <v>2</v>
      </c>
      <c r="H850" s="184" t="s">
        <v>296</v>
      </c>
      <c r="I850" s="197">
        <v>805.7</v>
      </c>
      <c r="J850" s="197">
        <v>731</v>
      </c>
      <c r="K850" s="197">
        <v>705.2</v>
      </c>
      <c r="L850" s="186">
        <v>37</v>
      </c>
      <c r="M850" s="184" t="s">
        <v>259</v>
      </c>
      <c r="N850" s="184" t="s">
        <v>263</v>
      </c>
      <c r="O850" s="187" t="s">
        <v>326</v>
      </c>
      <c r="P850" s="173">
        <v>3076469.21</v>
      </c>
      <c r="Q850" s="173">
        <v>0</v>
      </c>
      <c r="R850" s="173">
        <v>0</v>
      </c>
      <c r="S850" s="173">
        <v>0</v>
      </c>
      <c r="T850" s="173">
        <v>3076469.21</v>
      </c>
      <c r="U850" s="173">
        <f t="shared" si="164"/>
        <v>3818.3805510736001</v>
      </c>
      <c r="V850" s="173">
        <v>7963.026287700136</v>
      </c>
      <c r="W850" s="188">
        <v>7963.026287700136</v>
      </c>
      <c r="X850" s="188">
        <f t="shared" si="184"/>
        <v>7963.026287700136</v>
      </c>
      <c r="Y850" s="188">
        <f t="shared" si="185"/>
        <v>4144.6457366265358</v>
      </c>
      <c r="Z850" s="189">
        <v>0</v>
      </c>
      <c r="AA850" s="189">
        <v>0</v>
      </c>
      <c r="AB850" s="189">
        <v>0</v>
      </c>
      <c r="AC850" s="189">
        <v>0</v>
      </c>
      <c r="AD850" s="189">
        <v>0</v>
      </c>
      <c r="AE850" s="189">
        <v>0</v>
      </c>
      <c r="AF850" s="189">
        <v>0</v>
      </c>
      <c r="AG850" s="190">
        <v>0</v>
      </c>
      <c r="AH850" s="189">
        <v>719.5</v>
      </c>
      <c r="AI850" s="190">
        <f t="shared" si="186"/>
        <v>7963.026287700136</v>
      </c>
      <c r="AJ850" s="189">
        <v>0</v>
      </c>
      <c r="AK850" s="189">
        <v>0</v>
      </c>
      <c r="AL850" s="189">
        <v>0</v>
      </c>
      <c r="AM850" s="190">
        <v>0</v>
      </c>
      <c r="AN850" s="189">
        <v>0</v>
      </c>
      <c r="AO850" s="189">
        <v>0</v>
      </c>
      <c r="AP850" s="190">
        <v>0</v>
      </c>
      <c r="AQ850" s="189">
        <v>0</v>
      </c>
      <c r="AR850" s="182">
        <v>0</v>
      </c>
      <c r="AS850" s="182">
        <v>0</v>
      </c>
    </row>
    <row r="851" spans="1:78" s="182" customFormat="1" ht="36" customHeight="1" x14ac:dyDescent="0.25">
      <c r="A851" s="182">
        <v>1</v>
      </c>
      <c r="B851" s="221">
        <f>SUBTOTAL(103,$A$552:A851)</f>
        <v>286</v>
      </c>
      <c r="C851" s="183" t="s">
        <v>1167</v>
      </c>
      <c r="D851" s="184">
        <v>1977</v>
      </c>
      <c r="E851" s="184"/>
      <c r="F851" s="185" t="s">
        <v>261</v>
      </c>
      <c r="G851" s="184">
        <v>5</v>
      </c>
      <c r="H851" s="184" t="s">
        <v>297</v>
      </c>
      <c r="I851" s="197">
        <v>3019</v>
      </c>
      <c r="J851" s="197">
        <v>3019</v>
      </c>
      <c r="K851" s="197">
        <v>764.2</v>
      </c>
      <c r="L851" s="186">
        <v>333</v>
      </c>
      <c r="M851" s="184" t="s">
        <v>259</v>
      </c>
      <c r="N851" s="184" t="s">
        <v>263</v>
      </c>
      <c r="O851" s="187" t="s">
        <v>1265</v>
      </c>
      <c r="P851" s="173">
        <v>702264.35000000009</v>
      </c>
      <c r="Q851" s="173">
        <v>0</v>
      </c>
      <c r="R851" s="173">
        <v>0</v>
      </c>
      <c r="S851" s="173">
        <v>0</v>
      </c>
      <c r="T851" s="173">
        <v>702264.35000000009</v>
      </c>
      <c r="U851" s="173">
        <f t="shared" si="164"/>
        <v>232.6148890361047</v>
      </c>
      <c r="V851" s="173">
        <v>449.59999999999997</v>
      </c>
      <c r="W851" s="188">
        <v>298.07</v>
      </c>
      <c r="X851" s="188">
        <f t="shared" si="184"/>
        <v>298.07</v>
      </c>
      <c r="Y851" s="188">
        <f t="shared" si="185"/>
        <v>216.98511096389527</v>
      </c>
      <c r="Z851" s="189">
        <v>113.09</v>
      </c>
      <c r="AA851" s="189">
        <v>0</v>
      </c>
      <c r="AB851" s="189">
        <v>0</v>
      </c>
      <c r="AC851" s="189">
        <v>184.98</v>
      </c>
      <c r="AD851" s="189">
        <v>0</v>
      </c>
      <c r="AE851" s="189">
        <v>0</v>
      </c>
      <c r="AF851" s="189">
        <v>0</v>
      </c>
      <c r="AG851" s="190">
        <v>0</v>
      </c>
      <c r="AH851" s="189">
        <v>0</v>
      </c>
      <c r="AI851" s="189">
        <v>0</v>
      </c>
      <c r="AJ851" s="189">
        <v>0</v>
      </c>
      <c r="AK851" s="189">
        <v>0</v>
      </c>
      <c r="AL851" s="189">
        <v>0</v>
      </c>
      <c r="AM851" s="190">
        <v>0</v>
      </c>
      <c r="AN851" s="189">
        <v>0</v>
      </c>
      <c r="AO851" s="189">
        <v>0</v>
      </c>
      <c r="AP851" s="190">
        <v>0</v>
      </c>
      <c r="AQ851" s="189">
        <v>0</v>
      </c>
      <c r="AR851" s="182">
        <v>0</v>
      </c>
      <c r="AS851" s="182">
        <v>0</v>
      </c>
    </row>
    <row r="852" spans="1:78" s="182" customFormat="1" ht="36" customHeight="1" x14ac:dyDescent="0.25">
      <c r="A852" s="182">
        <v>1</v>
      </c>
      <c r="B852" s="221">
        <f>SUBTOTAL(103,$A$552:A852)</f>
        <v>287</v>
      </c>
      <c r="C852" s="183" t="s">
        <v>1170</v>
      </c>
      <c r="D852" s="184">
        <v>1958</v>
      </c>
      <c r="E852" s="184"/>
      <c r="F852" s="185" t="s">
        <v>261</v>
      </c>
      <c r="G852" s="184">
        <v>2</v>
      </c>
      <c r="H852" s="184" t="s">
        <v>296</v>
      </c>
      <c r="I852" s="197">
        <v>482.5</v>
      </c>
      <c r="J852" s="197">
        <v>430.9</v>
      </c>
      <c r="K852" s="197">
        <v>367.4</v>
      </c>
      <c r="L852" s="186">
        <v>27</v>
      </c>
      <c r="M852" s="184" t="s">
        <v>259</v>
      </c>
      <c r="N852" s="184" t="s">
        <v>263</v>
      </c>
      <c r="O852" s="187" t="s">
        <v>326</v>
      </c>
      <c r="P852" s="173">
        <v>1880228.76</v>
      </c>
      <c r="Q852" s="173">
        <v>0</v>
      </c>
      <c r="R852" s="173">
        <v>0</v>
      </c>
      <c r="S852" s="173">
        <v>0</v>
      </c>
      <c r="T852" s="173">
        <v>1880228.76</v>
      </c>
      <c r="U852" s="173">
        <f t="shared" si="164"/>
        <v>3896.8471709844562</v>
      </c>
      <c r="V852" s="173">
        <v>5900.6680414507764</v>
      </c>
      <c r="W852" s="188">
        <v>5900.6680414507764</v>
      </c>
      <c r="X852" s="188">
        <f t="shared" si="184"/>
        <v>5900.6680414507764</v>
      </c>
      <c r="Y852" s="188">
        <f t="shared" si="185"/>
        <v>2003.8208704663202</v>
      </c>
      <c r="Z852" s="189">
        <v>0</v>
      </c>
      <c r="AA852" s="189">
        <v>0</v>
      </c>
      <c r="AB852" s="189">
        <v>0</v>
      </c>
      <c r="AC852" s="189">
        <v>0</v>
      </c>
      <c r="AD852" s="189">
        <v>0</v>
      </c>
      <c r="AE852" s="189">
        <v>0</v>
      </c>
      <c r="AF852" s="189">
        <v>0</v>
      </c>
      <c r="AG852" s="190">
        <v>0</v>
      </c>
      <c r="AH852" s="189">
        <v>0</v>
      </c>
      <c r="AI852" s="189">
        <v>0</v>
      </c>
      <c r="AJ852" s="189">
        <v>0</v>
      </c>
      <c r="AK852" s="189">
        <v>0</v>
      </c>
      <c r="AL852" s="189">
        <v>0</v>
      </c>
      <c r="AM852" s="190">
        <v>0</v>
      </c>
      <c r="AN852" s="189">
        <v>84.3</v>
      </c>
      <c r="AO852" s="189">
        <f>33773.1*AN852/I852</f>
        <v>5900.6680414507764</v>
      </c>
      <c r="AP852" s="190">
        <v>0</v>
      </c>
      <c r="AQ852" s="189">
        <v>0</v>
      </c>
      <c r="AR852" s="182">
        <v>0</v>
      </c>
      <c r="AS852" s="182">
        <v>0</v>
      </c>
    </row>
    <row r="853" spans="1:78" s="182" customFormat="1" ht="36" customHeight="1" x14ac:dyDescent="0.25">
      <c r="B853" s="183" t="s">
        <v>1235</v>
      </c>
      <c r="C853" s="183"/>
      <c r="D853" s="184" t="s">
        <v>857</v>
      </c>
      <c r="E853" s="184" t="s">
        <v>857</v>
      </c>
      <c r="F853" s="184" t="s">
        <v>857</v>
      </c>
      <c r="G853" s="184" t="s">
        <v>857</v>
      </c>
      <c r="H853" s="184" t="s">
        <v>857</v>
      </c>
      <c r="I853" s="197">
        <f>SUM(I854:I855)</f>
        <v>2334.1999999999998</v>
      </c>
      <c r="J853" s="197">
        <f>SUM(J854:J855)</f>
        <v>2120.1999999999998</v>
      </c>
      <c r="K853" s="197">
        <f>SUM(K854:K855)</f>
        <v>1964.1000000000001</v>
      </c>
      <c r="L853" s="219">
        <f>SUM(L854:L855)</f>
        <v>72</v>
      </c>
      <c r="M853" s="184" t="s">
        <v>857</v>
      </c>
      <c r="N853" s="184" t="s">
        <v>857</v>
      </c>
      <c r="O853" s="187" t="s">
        <v>857</v>
      </c>
      <c r="P853" s="173">
        <v>189626.95</v>
      </c>
      <c r="Q853" s="173">
        <v>0</v>
      </c>
      <c r="R853" s="173">
        <v>0</v>
      </c>
      <c r="S853" s="173">
        <v>0</v>
      </c>
      <c r="T853" s="173">
        <v>189626.95</v>
      </c>
      <c r="U853" s="173">
        <f t="shared" si="164"/>
        <v>81.238518550252778</v>
      </c>
      <c r="V853" s="173">
        <f>MAX(V854:V855)</f>
        <v>82.848389009685718</v>
      </c>
      <c r="X853" s="227"/>
      <c r="Z853" s="189">
        <v>0</v>
      </c>
      <c r="AA853" s="189">
        <v>0</v>
      </c>
      <c r="AB853" s="189">
        <v>0</v>
      </c>
      <c r="AC853" s="189">
        <v>0</v>
      </c>
      <c r="AD853" s="189">
        <v>0</v>
      </c>
      <c r="AE853" s="189">
        <v>0</v>
      </c>
      <c r="AF853" s="189">
        <v>0</v>
      </c>
      <c r="AG853" s="189">
        <v>0</v>
      </c>
      <c r="AH853" s="189">
        <v>0</v>
      </c>
      <c r="AI853" s="189">
        <v>0</v>
      </c>
      <c r="AJ853" s="189">
        <v>0</v>
      </c>
      <c r="AK853" s="189">
        <v>0</v>
      </c>
      <c r="AL853" s="189">
        <v>0</v>
      </c>
      <c r="AM853" s="189">
        <v>0</v>
      </c>
      <c r="AN853" s="189">
        <v>0</v>
      </c>
      <c r="AO853" s="189">
        <v>0</v>
      </c>
      <c r="AP853" s="189">
        <v>0</v>
      </c>
      <c r="AQ853" s="189">
        <v>0</v>
      </c>
      <c r="AR853" s="182">
        <v>0</v>
      </c>
      <c r="AS853" s="182">
        <v>0</v>
      </c>
    </row>
    <row r="854" spans="1:78" s="182" customFormat="1" ht="36" customHeight="1" x14ac:dyDescent="0.25">
      <c r="A854" s="182">
        <v>1</v>
      </c>
      <c r="B854" s="221">
        <f>SUBTOTAL(103,$A$552:A854)</f>
        <v>288</v>
      </c>
      <c r="C854" s="183" t="s">
        <v>1236</v>
      </c>
      <c r="D854" s="184">
        <v>1981</v>
      </c>
      <c r="E854" s="184"/>
      <c r="F854" s="185" t="s">
        <v>311</v>
      </c>
      <c r="G854" s="184">
        <v>2</v>
      </c>
      <c r="H854" s="184" t="s">
        <v>301</v>
      </c>
      <c r="I854" s="197">
        <v>1322.4</v>
      </c>
      <c r="J854" s="197">
        <v>1191.4000000000001</v>
      </c>
      <c r="K854" s="197">
        <v>1136.8000000000002</v>
      </c>
      <c r="L854" s="186">
        <v>36</v>
      </c>
      <c r="M854" s="184" t="s">
        <v>259</v>
      </c>
      <c r="N854" s="184" t="s">
        <v>260</v>
      </c>
      <c r="O854" s="187" t="s">
        <v>262</v>
      </c>
      <c r="P854" s="173">
        <v>105800.95</v>
      </c>
      <c r="Q854" s="173">
        <v>0</v>
      </c>
      <c r="R854" s="173">
        <v>0</v>
      </c>
      <c r="S854" s="173">
        <v>0</v>
      </c>
      <c r="T854" s="173">
        <v>105800.95</v>
      </c>
      <c r="U854" s="173">
        <f t="shared" si="164"/>
        <v>80.006767997580155</v>
      </c>
      <c r="V854" s="228">
        <v>80.006767997580155</v>
      </c>
      <c r="W854" s="188">
        <v>80.006767997580155</v>
      </c>
      <c r="X854" s="188">
        <f t="shared" ref="X854:X855" si="187">Z854+AA854+AB854+AC854+AD854+AG854+AI854+AK854+AM854+AO854+AP854+AQ854+AR854+AS854</f>
        <v>0</v>
      </c>
      <c r="Y854" s="188">
        <f t="shared" ref="Y854:Y855" si="188">V854-U854</f>
        <v>0</v>
      </c>
      <c r="Z854" s="189">
        <v>0</v>
      </c>
      <c r="AA854" s="189">
        <v>0</v>
      </c>
      <c r="AB854" s="189">
        <v>0</v>
      </c>
      <c r="AC854" s="189">
        <v>0</v>
      </c>
      <c r="AD854" s="189">
        <v>0</v>
      </c>
      <c r="AE854" s="189">
        <v>0</v>
      </c>
      <c r="AF854" s="189">
        <v>0</v>
      </c>
      <c r="AG854" s="190">
        <v>0</v>
      </c>
      <c r="AH854" s="189">
        <v>0</v>
      </c>
      <c r="AI854" s="189">
        <v>0</v>
      </c>
      <c r="AJ854" s="189">
        <v>0</v>
      </c>
      <c r="AK854" s="189">
        <v>0</v>
      </c>
      <c r="AL854" s="189">
        <v>0</v>
      </c>
      <c r="AM854" s="190">
        <v>0</v>
      </c>
      <c r="AN854" s="189">
        <v>0</v>
      </c>
      <c r="AO854" s="189">
        <v>0</v>
      </c>
      <c r="AP854" s="190">
        <v>0</v>
      </c>
      <c r="AQ854" s="189">
        <v>0</v>
      </c>
      <c r="AR854" s="182">
        <v>0</v>
      </c>
      <c r="AS854" s="182">
        <v>0</v>
      </c>
    </row>
    <row r="855" spans="1:78" s="105" customFormat="1" ht="36" customHeight="1" x14ac:dyDescent="0.25">
      <c r="A855" s="182">
        <v>1</v>
      </c>
      <c r="B855" s="221">
        <f>SUBTOTAL(103,$A$552:A855)</f>
        <v>289</v>
      </c>
      <c r="C855" s="238" t="s">
        <v>239</v>
      </c>
      <c r="D855" s="184">
        <v>1979</v>
      </c>
      <c r="E855" s="184"/>
      <c r="F855" s="199" t="s">
        <v>304</v>
      </c>
      <c r="G855" s="184">
        <v>3</v>
      </c>
      <c r="H855" s="184" t="s">
        <v>296</v>
      </c>
      <c r="I855" s="197">
        <v>1011.8</v>
      </c>
      <c r="J855" s="197">
        <v>928.8</v>
      </c>
      <c r="K855" s="197">
        <v>827.3</v>
      </c>
      <c r="L855" s="239">
        <v>36</v>
      </c>
      <c r="M855" s="184" t="s">
        <v>259</v>
      </c>
      <c r="N855" s="184" t="s">
        <v>260</v>
      </c>
      <c r="O855" s="184" t="s">
        <v>262</v>
      </c>
      <c r="P855" s="197">
        <v>83826</v>
      </c>
      <c r="Q855" s="173">
        <v>0</v>
      </c>
      <c r="R855" s="197">
        <v>0</v>
      </c>
      <c r="S855" s="197">
        <v>0</v>
      </c>
      <c r="T855" s="197">
        <v>83826</v>
      </c>
      <c r="U855" s="173">
        <f t="shared" si="164"/>
        <v>82.848389009685718</v>
      </c>
      <c r="V855" s="228">
        <v>82.848389009685718</v>
      </c>
      <c r="W855" s="188">
        <v>82.848389009685718</v>
      </c>
      <c r="X855" s="188">
        <f t="shared" si="187"/>
        <v>0</v>
      </c>
      <c r="Y855" s="188">
        <f t="shared" si="188"/>
        <v>0</v>
      </c>
      <c r="Z855" s="189">
        <v>0</v>
      </c>
      <c r="AA855" s="189">
        <v>0</v>
      </c>
      <c r="AB855" s="193">
        <v>0</v>
      </c>
      <c r="AC855" s="193">
        <v>0</v>
      </c>
      <c r="AD855" s="193">
        <v>0</v>
      </c>
      <c r="AE855" s="193">
        <v>0</v>
      </c>
      <c r="AF855" s="193">
        <v>0</v>
      </c>
      <c r="AG855" s="190">
        <v>0</v>
      </c>
      <c r="AH855" s="193">
        <v>0</v>
      </c>
      <c r="AI855" s="193">
        <v>0</v>
      </c>
      <c r="AJ855" s="193">
        <v>0</v>
      </c>
      <c r="AK855" s="193">
        <v>0</v>
      </c>
      <c r="AL855" s="193">
        <v>0</v>
      </c>
      <c r="AM855" s="194">
        <v>0</v>
      </c>
      <c r="AN855" s="193">
        <v>0</v>
      </c>
      <c r="AO855" s="193">
        <v>0</v>
      </c>
      <c r="AP855" s="194">
        <v>0</v>
      </c>
      <c r="AQ855" s="193">
        <v>0</v>
      </c>
      <c r="AR855" s="105">
        <v>0</v>
      </c>
      <c r="AS855" s="105">
        <v>0</v>
      </c>
      <c r="BD855" s="195"/>
      <c r="BE855" s="195"/>
      <c r="BF855" s="195"/>
      <c r="BZ855" s="196"/>
    </row>
    <row r="856" spans="1:78" s="182" customFormat="1" ht="36" customHeight="1" x14ac:dyDescent="0.25">
      <c r="B856" s="183" t="s">
        <v>792</v>
      </c>
      <c r="C856" s="183"/>
      <c r="D856" s="184" t="s">
        <v>857</v>
      </c>
      <c r="E856" s="184" t="s">
        <v>857</v>
      </c>
      <c r="F856" s="184" t="s">
        <v>857</v>
      </c>
      <c r="G856" s="184" t="s">
        <v>857</v>
      </c>
      <c r="H856" s="184" t="s">
        <v>857</v>
      </c>
      <c r="I856" s="197">
        <f>SUM(I857:I857)</f>
        <v>383.8</v>
      </c>
      <c r="J856" s="197">
        <f>SUM(J857:J857)</f>
        <v>334.9</v>
      </c>
      <c r="K856" s="197">
        <f>SUM(K857:K857)</f>
        <v>302.2</v>
      </c>
      <c r="L856" s="219">
        <f>SUM(L857:L857)</f>
        <v>16</v>
      </c>
      <c r="M856" s="184" t="s">
        <v>857</v>
      </c>
      <c r="N856" s="184" t="s">
        <v>857</v>
      </c>
      <c r="O856" s="187" t="s">
        <v>857</v>
      </c>
      <c r="P856" s="173">
        <v>379110.22000000003</v>
      </c>
      <c r="Q856" s="173">
        <v>0</v>
      </c>
      <c r="R856" s="173">
        <v>0</v>
      </c>
      <c r="S856" s="173">
        <v>0</v>
      </c>
      <c r="T856" s="173">
        <v>379110.22000000003</v>
      </c>
      <c r="U856" s="173">
        <f t="shared" si="164"/>
        <v>987.78066701406988</v>
      </c>
      <c r="V856" s="173">
        <f>MAX(V857:V857)</f>
        <v>3660.6590932777485</v>
      </c>
      <c r="X856" s="227"/>
      <c r="Z856" s="189">
        <v>0</v>
      </c>
      <c r="AA856" s="189">
        <v>0</v>
      </c>
      <c r="AB856" s="189">
        <v>0</v>
      </c>
      <c r="AC856" s="189">
        <v>0</v>
      </c>
      <c r="AD856" s="189">
        <v>0</v>
      </c>
      <c r="AE856" s="189">
        <v>0</v>
      </c>
      <c r="AF856" s="189">
        <v>0</v>
      </c>
      <c r="AG856" s="189">
        <v>0</v>
      </c>
      <c r="AH856" s="189">
        <v>0</v>
      </c>
      <c r="AI856" s="189">
        <v>0</v>
      </c>
      <c r="AJ856" s="189">
        <v>0</v>
      </c>
      <c r="AK856" s="189">
        <v>0</v>
      </c>
      <c r="AL856" s="189">
        <v>0</v>
      </c>
      <c r="AM856" s="189">
        <v>0</v>
      </c>
      <c r="AN856" s="189">
        <v>41.6</v>
      </c>
      <c r="AO856" s="189">
        <v>373535.21</v>
      </c>
      <c r="AP856" s="189">
        <v>0</v>
      </c>
      <c r="AQ856" s="189">
        <v>0</v>
      </c>
      <c r="AR856" s="182">
        <v>0</v>
      </c>
      <c r="AS856" s="182">
        <v>0</v>
      </c>
    </row>
    <row r="857" spans="1:78" s="182" customFormat="1" ht="36" customHeight="1" x14ac:dyDescent="0.25">
      <c r="A857" s="182">
        <v>1</v>
      </c>
      <c r="B857" s="221">
        <f>SUBTOTAL(103,$A$552:A857)</f>
        <v>290</v>
      </c>
      <c r="C857" s="183" t="s">
        <v>1174</v>
      </c>
      <c r="D857" s="184">
        <v>1973</v>
      </c>
      <c r="E857" s="184"/>
      <c r="F857" s="185" t="s">
        <v>261</v>
      </c>
      <c r="G857" s="184">
        <v>2</v>
      </c>
      <c r="H857" s="184" t="s">
        <v>297</v>
      </c>
      <c r="I857" s="173">
        <v>383.8</v>
      </c>
      <c r="J857" s="173">
        <v>334.9</v>
      </c>
      <c r="K857" s="173">
        <v>302.2</v>
      </c>
      <c r="L857" s="186">
        <v>16</v>
      </c>
      <c r="M857" s="184" t="s">
        <v>259</v>
      </c>
      <c r="N857" s="184" t="s">
        <v>260</v>
      </c>
      <c r="O857" s="187" t="s">
        <v>262</v>
      </c>
      <c r="P857" s="173">
        <v>379110.22000000003</v>
      </c>
      <c r="Q857" s="173">
        <v>0</v>
      </c>
      <c r="R857" s="173">
        <v>0</v>
      </c>
      <c r="S857" s="173">
        <v>0</v>
      </c>
      <c r="T857" s="173">
        <v>379110.22000000003</v>
      </c>
      <c r="U857" s="173">
        <f t="shared" si="164"/>
        <v>987.78066701406988</v>
      </c>
      <c r="V857" s="173">
        <v>3660.6590932777485</v>
      </c>
      <c r="W857" s="188">
        <v>3660.6590932777485</v>
      </c>
      <c r="X857" s="188">
        <f>Z857+AA857+AB857+AC857+AD857+AG857+AI857+AK857+AM857+AO857+AP857+AQ857+AR857+AS857</f>
        <v>3660.6590932777485</v>
      </c>
      <c r="Y857" s="188">
        <f>V857-U857</f>
        <v>2672.8784262636786</v>
      </c>
      <c r="Z857" s="189">
        <v>0</v>
      </c>
      <c r="AA857" s="189">
        <v>0</v>
      </c>
      <c r="AB857" s="189">
        <v>0</v>
      </c>
      <c r="AC857" s="189">
        <v>0</v>
      </c>
      <c r="AD857" s="189">
        <v>0</v>
      </c>
      <c r="AE857" s="189">
        <v>0</v>
      </c>
      <c r="AF857" s="189">
        <v>0</v>
      </c>
      <c r="AG857" s="190">
        <v>0</v>
      </c>
      <c r="AH857" s="189">
        <v>0</v>
      </c>
      <c r="AI857" s="189">
        <v>0</v>
      </c>
      <c r="AJ857" s="189">
        <v>0</v>
      </c>
      <c r="AK857" s="189">
        <v>0</v>
      </c>
      <c r="AL857" s="189">
        <v>0</v>
      </c>
      <c r="AM857" s="190">
        <v>0</v>
      </c>
      <c r="AN857" s="189">
        <v>41.6</v>
      </c>
      <c r="AO857" s="189">
        <f>33773.1*AN857/I857</f>
        <v>3660.6590932777485</v>
      </c>
      <c r="AP857" s="190">
        <v>0</v>
      </c>
      <c r="AQ857" s="189">
        <v>0</v>
      </c>
      <c r="AR857" s="182">
        <v>0</v>
      </c>
      <c r="AS857" s="182">
        <v>0</v>
      </c>
    </row>
    <row r="858" spans="1:78" s="182" customFormat="1" ht="36" customHeight="1" x14ac:dyDescent="0.25">
      <c r="B858" s="183" t="s">
        <v>834</v>
      </c>
      <c r="C858" s="183"/>
      <c r="D858" s="184" t="s">
        <v>857</v>
      </c>
      <c r="E858" s="184" t="s">
        <v>857</v>
      </c>
      <c r="F858" s="184" t="s">
        <v>857</v>
      </c>
      <c r="G858" s="184" t="s">
        <v>857</v>
      </c>
      <c r="H858" s="184" t="s">
        <v>857</v>
      </c>
      <c r="I858" s="197">
        <f>I859</f>
        <v>924.3</v>
      </c>
      <c r="J858" s="197">
        <f>J859</f>
        <v>558.9</v>
      </c>
      <c r="K858" s="197">
        <f>K859</f>
        <v>527.1</v>
      </c>
      <c r="L858" s="219">
        <f>L859</f>
        <v>22</v>
      </c>
      <c r="M858" s="184" t="s">
        <v>857</v>
      </c>
      <c r="N858" s="184" t="s">
        <v>857</v>
      </c>
      <c r="O858" s="187" t="s">
        <v>857</v>
      </c>
      <c r="P858" s="173">
        <v>62038.82</v>
      </c>
      <c r="Q858" s="173">
        <v>0</v>
      </c>
      <c r="R858" s="173">
        <v>0</v>
      </c>
      <c r="S858" s="173">
        <v>0</v>
      </c>
      <c r="T858" s="173">
        <v>62038.82</v>
      </c>
      <c r="U858" s="173">
        <f t="shared" si="164"/>
        <v>67.119787947636055</v>
      </c>
      <c r="V858" s="173">
        <f>V859</f>
        <v>67.119787947636055</v>
      </c>
      <c r="X858" s="227"/>
      <c r="Z858" s="189">
        <v>0</v>
      </c>
      <c r="AA858" s="189">
        <v>0</v>
      </c>
      <c r="AB858" s="189">
        <v>0</v>
      </c>
      <c r="AC858" s="189">
        <v>0</v>
      </c>
      <c r="AD858" s="189">
        <v>0</v>
      </c>
      <c r="AE858" s="189">
        <v>0</v>
      </c>
      <c r="AF858" s="189">
        <v>0</v>
      </c>
      <c r="AG858" s="189">
        <v>0</v>
      </c>
      <c r="AH858" s="189">
        <v>0</v>
      </c>
      <c r="AI858" s="189">
        <v>0</v>
      </c>
      <c r="AJ858" s="189">
        <v>0</v>
      </c>
      <c r="AK858" s="189">
        <v>0</v>
      </c>
      <c r="AL858" s="189">
        <v>0</v>
      </c>
      <c r="AM858" s="189">
        <v>0</v>
      </c>
      <c r="AN858" s="189">
        <v>0</v>
      </c>
      <c r="AO858" s="189">
        <v>0</v>
      </c>
      <c r="AP858" s="189">
        <v>0</v>
      </c>
      <c r="AQ858" s="189">
        <v>0</v>
      </c>
      <c r="AR858" s="182">
        <v>0</v>
      </c>
      <c r="AS858" s="182">
        <v>0</v>
      </c>
    </row>
    <row r="859" spans="1:78" s="182" customFormat="1" ht="36" customHeight="1" x14ac:dyDescent="0.25">
      <c r="A859" s="182">
        <v>1</v>
      </c>
      <c r="B859" s="221">
        <f>SUBTOTAL(103,$A$552:A859)</f>
        <v>291</v>
      </c>
      <c r="C859" s="183" t="s">
        <v>236</v>
      </c>
      <c r="D859" s="184">
        <v>1986</v>
      </c>
      <c r="E859" s="184"/>
      <c r="F859" s="185" t="s">
        <v>304</v>
      </c>
      <c r="G859" s="184">
        <v>2</v>
      </c>
      <c r="H859" s="184" t="s">
        <v>296</v>
      </c>
      <c r="I859" s="197">
        <v>924.3</v>
      </c>
      <c r="J859" s="197">
        <v>558.9</v>
      </c>
      <c r="K859" s="197">
        <v>527.1</v>
      </c>
      <c r="L859" s="186">
        <v>22</v>
      </c>
      <c r="M859" s="184" t="s">
        <v>259</v>
      </c>
      <c r="N859" s="184" t="s">
        <v>260</v>
      </c>
      <c r="O859" s="187" t="s">
        <v>262</v>
      </c>
      <c r="P859" s="173">
        <v>62038.82</v>
      </c>
      <c r="Q859" s="173">
        <v>0</v>
      </c>
      <c r="R859" s="173">
        <v>0</v>
      </c>
      <c r="S859" s="173">
        <v>0</v>
      </c>
      <c r="T859" s="173">
        <v>62038.82</v>
      </c>
      <c r="U859" s="173">
        <f t="shared" si="164"/>
        <v>67.119787947636055</v>
      </c>
      <c r="V859" s="228">
        <v>67.119787947636055</v>
      </c>
      <c r="W859" s="188">
        <v>67.119787947636055</v>
      </c>
      <c r="X859" s="188">
        <f>Z859+AA859+AB859+AC859+AD859+AG859+AI859+AK859+AM859+AO859+AP859+AQ859+AR859+AS859</f>
        <v>0</v>
      </c>
      <c r="Y859" s="188">
        <f>V859-U859</f>
        <v>0</v>
      </c>
      <c r="Z859" s="189">
        <v>0</v>
      </c>
      <c r="AA859" s="189">
        <v>0</v>
      </c>
      <c r="AB859" s="189">
        <v>0</v>
      </c>
      <c r="AC859" s="189">
        <v>0</v>
      </c>
      <c r="AD859" s="189">
        <v>0</v>
      </c>
      <c r="AE859" s="189">
        <v>0</v>
      </c>
      <c r="AF859" s="189">
        <v>0</v>
      </c>
      <c r="AG859" s="190">
        <v>0</v>
      </c>
      <c r="AH859" s="189">
        <v>0</v>
      </c>
      <c r="AI859" s="189">
        <v>0</v>
      </c>
      <c r="AJ859" s="189">
        <v>0</v>
      </c>
      <c r="AK859" s="189">
        <v>0</v>
      </c>
      <c r="AL859" s="189">
        <v>0</v>
      </c>
      <c r="AM859" s="190">
        <v>0</v>
      </c>
      <c r="AN859" s="189">
        <v>0</v>
      </c>
      <c r="AO859" s="189">
        <v>0</v>
      </c>
      <c r="AP859" s="190">
        <v>0</v>
      </c>
      <c r="AQ859" s="189">
        <v>0</v>
      </c>
      <c r="AR859" s="182">
        <v>0</v>
      </c>
      <c r="AS859" s="182">
        <v>0</v>
      </c>
    </row>
    <row r="860" spans="1:78" s="182" customFormat="1" ht="36" customHeight="1" x14ac:dyDescent="0.25">
      <c r="B860" s="183" t="s">
        <v>835</v>
      </c>
      <c r="C860" s="224"/>
      <c r="D860" s="184" t="s">
        <v>857</v>
      </c>
      <c r="E860" s="184" t="s">
        <v>857</v>
      </c>
      <c r="F860" s="184" t="s">
        <v>857</v>
      </c>
      <c r="G860" s="184" t="s">
        <v>857</v>
      </c>
      <c r="H860" s="184" t="s">
        <v>857</v>
      </c>
      <c r="I860" s="197">
        <f>I861</f>
        <v>672</v>
      </c>
      <c r="J860" s="197">
        <f>J861</f>
        <v>625.9</v>
      </c>
      <c r="K860" s="197">
        <f>K861</f>
        <v>453.4</v>
      </c>
      <c r="L860" s="219">
        <f>L861</f>
        <v>35</v>
      </c>
      <c r="M860" s="184" t="s">
        <v>857</v>
      </c>
      <c r="N860" s="184" t="s">
        <v>857</v>
      </c>
      <c r="O860" s="187" t="s">
        <v>857</v>
      </c>
      <c r="P860" s="173">
        <v>2713692.58</v>
      </c>
      <c r="Q860" s="173">
        <v>0</v>
      </c>
      <c r="R860" s="173">
        <v>0</v>
      </c>
      <c r="S860" s="173">
        <v>0</v>
      </c>
      <c r="T860" s="173">
        <v>2713692.58</v>
      </c>
      <c r="U860" s="173">
        <f t="shared" ref="U860:U918" si="189">P860/I860</f>
        <v>4038.2330059523811</v>
      </c>
      <c r="V860" s="173">
        <f>V861</f>
        <v>8173.2898630952386</v>
      </c>
      <c r="X860" s="227"/>
      <c r="Z860" s="189">
        <v>0</v>
      </c>
      <c r="AA860" s="189">
        <v>0</v>
      </c>
      <c r="AB860" s="189">
        <v>0</v>
      </c>
      <c r="AC860" s="189">
        <v>0</v>
      </c>
      <c r="AD860" s="189">
        <v>0</v>
      </c>
      <c r="AE860" s="189">
        <v>0</v>
      </c>
      <c r="AF860" s="189">
        <v>0</v>
      </c>
      <c r="AG860" s="189">
        <v>0</v>
      </c>
      <c r="AH860" s="189">
        <v>500</v>
      </c>
      <c r="AI860" s="189">
        <v>4100000</v>
      </c>
      <c r="AJ860" s="189">
        <v>0</v>
      </c>
      <c r="AK860" s="189">
        <v>0</v>
      </c>
      <c r="AL860" s="189">
        <v>0</v>
      </c>
      <c r="AM860" s="189">
        <v>0</v>
      </c>
      <c r="AN860" s="189">
        <v>0</v>
      </c>
      <c r="AO860" s="189">
        <v>0</v>
      </c>
      <c r="AP860" s="189">
        <v>0</v>
      </c>
      <c r="AQ860" s="189">
        <v>0</v>
      </c>
      <c r="AR860" s="182">
        <v>0</v>
      </c>
      <c r="AS860" s="182">
        <v>0</v>
      </c>
    </row>
    <row r="861" spans="1:78" s="182" customFormat="1" ht="36" customHeight="1" x14ac:dyDescent="0.25">
      <c r="A861" s="182">
        <v>1</v>
      </c>
      <c r="B861" s="221">
        <f>SUBTOTAL(103,$A$552:A861)</f>
        <v>292</v>
      </c>
      <c r="C861" s="225" t="s">
        <v>2</v>
      </c>
      <c r="D861" s="184">
        <v>1963</v>
      </c>
      <c r="E861" s="184"/>
      <c r="F861" s="185" t="s">
        <v>261</v>
      </c>
      <c r="G861" s="184">
        <v>2</v>
      </c>
      <c r="H861" s="184" t="s">
        <v>296</v>
      </c>
      <c r="I861" s="197">
        <v>672</v>
      </c>
      <c r="J861" s="197">
        <v>625.9</v>
      </c>
      <c r="K861" s="197">
        <v>453.4</v>
      </c>
      <c r="L861" s="186">
        <v>35</v>
      </c>
      <c r="M861" s="184" t="s">
        <v>259</v>
      </c>
      <c r="N861" s="184" t="s">
        <v>260</v>
      </c>
      <c r="O861" s="187" t="s">
        <v>262</v>
      </c>
      <c r="P861" s="173">
        <v>2713692.58</v>
      </c>
      <c r="Q861" s="173">
        <v>0</v>
      </c>
      <c r="R861" s="173">
        <v>0</v>
      </c>
      <c r="S861" s="173">
        <v>0</v>
      </c>
      <c r="T861" s="173">
        <v>2713692.58</v>
      </c>
      <c r="U861" s="173">
        <f t="shared" si="189"/>
        <v>4038.2330059523811</v>
      </c>
      <c r="V861" s="173">
        <v>8173.2898630952386</v>
      </c>
      <c r="W861" s="188">
        <v>6634.7023809523807</v>
      </c>
      <c r="X861" s="188">
        <f>Z861+AA861+AB861+AC861+AD861+AG861+AI861+AK861+AM861+AO861+AP861+AQ861+AR861+AS861</f>
        <v>6634.7023809523807</v>
      </c>
      <c r="Y861" s="188">
        <f>V861-U861</f>
        <v>4135.0568571428576</v>
      </c>
      <c r="Z861" s="189">
        <v>0</v>
      </c>
      <c r="AA861" s="189">
        <v>0</v>
      </c>
      <c r="AB861" s="189">
        <v>0</v>
      </c>
      <c r="AC861" s="189">
        <v>0</v>
      </c>
      <c r="AD861" s="189">
        <v>0</v>
      </c>
      <c r="AE861" s="189">
        <v>0</v>
      </c>
      <c r="AF861" s="189">
        <v>0</v>
      </c>
      <c r="AG861" s="190">
        <v>0</v>
      </c>
      <c r="AH861" s="189">
        <v>500</v>
      </c>
      <c r="AI861" s="190">
        <f>8917.04*AH861/I861</f>
        <v>6634.7023809523807</v>
      </c>
      <c r="AJ861" s="189">
        <v>0</v>
      </c>
      <c r="AK861" s="189">
        <v>0</v>
      </c>
      <c r="AL861" s="189">
        <v>0</v>
      </c>
      <c r="AM861" s="190">
        <v>0</v>
      </c>
      <c r="AN861" s="189">
        <v>0</v>
      </c>
      <c r="AO861" s="189">
        <v>0</v>
      </c>
      <c r="AP861" s="190">
        <v>0</v>
      </c>
      <c r="AQ861" s="189">
        <v>0</v>
      </c>
      <c r="AR861" s="182">
        <v>0</v>
      </c>
      <c r="AS861" s="182">
        <v>0</v>
      </c>
    </row>
    <row r="862" spans="1:78" s="182" customFormat="1" ht="36" customHeight="1" x14ac:dyDescent="0.25">
      <c r="B862" s="183" t="s">
        <v>836</v>
      </c>
      <c r="C862" s="225"/>
      <c r="D862" s="184" t="s">
        <v>857</v>
      </c>
      <c r="E862" s="184" t="s">
        <v>857</v>
      </c>
      <c r="F862" s="184" t="s">
        <v>857</v>
      </c>
      <c r="G862" s="184" t="s">
        <v>857</v>
      </c>
      <c r="H862" s="184" t="s">
        <v>857</v>
      </c>
      <c r="I862" s="197">
        <f>I863</f>
        <v>531.9</v>
      </c>
      <c r="J862" s="197">
        <f>J863</f>
        <v>471.5</v>
      </c>
      <c r="K862" s="197">
        <f>K863</f>
        <v>438.4</v>
      </c>
      <c r="L862" s="219">
        <f>L863</f>
        <v>14</v>
      </c>
      <c r="M862" s="184" t="s">
        <v>857</v>
      </c>
      <c r="N862" s="184" t="s">
        <v>857</v>
      </c>
      <c r="O862" s="187" t="s">
        <v>857</v>
      </c>
      <c r="P862" s="173">
        <v>2079679.89</v>
      </c>
      <c r="Q862" s="173">
        <v>0</v>
      </c>
      <c r="R862" s="173">
        <v>0</v>
      </c>
      <c r="S862" s="173">
        <v>0</v>
      </c>
      <c r="T862" s="173">
        <v>2079679.89</v>
      </c>
      <c r="U862" s="173">
        <f t="shared" si="189"/>
        <v>3909.9076706147771</v>
      </c>
      <c r="V862" s="173">
        <f>V863</f>
        <v>7928.2695183305141</v>
      </c>
      <c r="X862" s="227"/>
      <c r="Z862" s="189">
        <v>0</v>
      </c>
      <c r="AA862" s="189">
        <v>0</v>
      </c>
      <c r="AB862" s="189">
        <v>0</v>
      </c>
      <c r="AC862" s="189">
        <v>0</v>
      </c>
      <c r="AD862" s="189">
        <v>0</v>
      </c>
      <c r="AE862" s="189">
        <v>0</v>
      </c>
      <c r="AF862" s="189">
        <v>0</v>
      </c>
      <c r="AG862" s="189">
        <v>0</v>
      </c>
      <c r="AH862" s="189">
        <v>600</v>
      </c>
      <c r="AI862" s="189">
        <v>4920000</v>
      </c>
      <c r="AJ862" s="189">
        <v>0</v>
      </c>
      <c r="AK862" s="189">
        <v>0</v>
      </c>
      <c r="AL862" s="189">
        <v>0</v>
      </c>
      <c r="AM862" s="189">
        <v>0</v>
      </c>
      <c r="AN862" s="189">
        <v>0</v>
      </c>
      <c r="AO862" s="189">
        <v>0</v>
      </c>
      <c r="AP862" s="189">
        <v>0</v>
      </c>
      <c r="AQ862" s="189">
        <v>0</v>
      </c>
      <c r="AR862" s="182">
        <v>0</v>
      </c>
      <c r="AS862" s="182">
        <v>0</v>
      </c>
    </row>
    <row r="863" spans="1:78" s="182" customFormat="1" ht="36" customHeight="1" x14ac:dyDescent="0.25">
      <c r="A863" s="182">
        <v>1</v>
      </c>
      <c r="B863" s="221">
        <f>SUBTOTAL(103,$A$552:A863)</f>
        <v>293</v>
      </c>
      <c r="C863" s="225" t="s">
        <v>1</v>
      </c>
      <c r="D863" s="184">
        <v>1962</v>
      </c>
      <c r="E863" s="184"/>
      <c r="F863" s="185" t="s">
        <v>261</v>
      </c>
      <c r="G863" s="184">
        <v>2</v>
      </c>
      <c r="H863" s="184" t="s">
        <v>296</v>
      </c>
      <c r="I863" s="197">
        <v>531.9</v>
      </c>
      <c r="J863" s="197">
        <v>471.5</v>
      </c>
      <c r="K863" s="197">
        <v>438.4</v>
      </c>
      <c r="L863" s="186">
        <v>14</v>
      </c>
      <c r="M863" s="184" t="s">
        <v>259</v>
      </c>
      <c r="N863" s="184" t="s">
        <v>260</v>
      </c>
      <c r="O863" s="187" t="s">
        <v>262</v>
      </c>
      <c r="P863" s="173">
        <v>2079679.89</v>
      </c>
      <c r="Q863" s="173">
        <v>0</v>
      </c>
      <c r="R863" s="173">
        <v>0</v>
      </c>
      <c r="S863" s="173">
        <v>0</v>
      </c>
      <c r="T863" s="173">
        <v>2079679.89</v>
      </c>
      <c r="U863" s="173">
        <f t="shared" si="189"/>
        <v>3909.9076706147771</v>
      </c>
      <c r="V863" s="173">
        <v>7928.2695183305141</v>
      </c>
      <c r="W863" s="188">
        <v>10058.702763677386</v>
      </c>
      <c r="X863" s="188">
        <f>Z863+AA863+AB863+AC863+AD863+AG863+AI863+AK863+AM863+AO863+AP863+AQ863+AR863+AS863</f>
        <v>10058.702763677386</v>
      </c>
      <c r="Y863" s="188">
        <f>V863-U863</f>
        <v>4018.361847715737</v>
      </c>
      <c r="Z863" s="189">
        <v>0</v>
      </c>
      <c r="AA863" s="189">
        <v>0</v>
      </c>
      <c r="AB863" s="189">
        <v>0</v>
      </c>
      <c r="AC863" s="189">
        <v>0</v>
      </c>
      <c r="AD863" s="189">
        <v>0</v>
      </c>
      <c r="AE863" s="189">
        <v>0</v>
      </c>
      <c r="AF863" s="189">
        <v>0</v>
      </c>
      <c r="AG863" s="190">
        <v>0</v>
      </c>
      <c r="AH863" s="189">
        <v>600</v>
      </c>
      <c r="AI863" s="190">
        <f>8917.04*AH863/I863</f>
        <v>10058.702763677386</v>
      </c>
      <c r="AJ863" s="189">
        <v>0</v>
      </c>
      <c r="AK863" s="189">
        <v>0</v>
      </c>
      <c r="AL863" s="189">
        <v>0</v>
      </c>
      <c r="AM863" s="190">
        <v>0</v>
      </c>
      <c r="AN863" s="189">
        <v>0</v>
      </c>
      <c r="AO863" s="189">
        <v>0</v>
      </c>
      <c r="AP863" s="190">
        <v>0</v>
      </c>
      <c r="AQ863" s="189">
        <v>0</v>
      </c>
      <c r="AR863" s="182">
        <v>0</v>
      </c>
      <c r="AS863" s="182">
        <v>0</v>
      </c>
    </row>
    <row r="864" spans="1:78" s="182" customFormat="1" ht="36" customHeight="1" x14ac:dyDescent="0.25">
      <c r="B864" s="183" t="s">
        <v>795</v>
      </c>
      <c r="C864" s="222"/>
      <c r="D864" s="184" t="s">
        <v>857</v>
      </c>
      <c r="E864" s="184" t="s">
        <v>857</v>
      </c>
      <c r="F864" s="184" t="s">
        <v>857</v>
      </c>
      <c r="G864" s="184" t="s">
        <v>857</v>
      </c>
      <c r="H864" s="184" t="s">
        <v>857</v>
      </c>
      <c r="I864" s="197">
        <f>I865</f>
        <v>7845.75</v>
      </c>
      <c r="J864" s="197">
        <f>J865</f>
        <v>6103.15</v>
      </c>
      <c r="K864" s="197">
        <f>K865</f>
        <v>5920.85</v>
      </c>
      <c r="L864" s="219">
        <f>L865</f>
        <v>252</v>
      </c>
      <c r="M864" s="184" t="s">
        <v>857</v>
      </c>
      <c r="N864" s="184" t="s">
        <v>857</v>
      </c>
      <c r="O864" s="187" t="s">
        <v>857</v>
      </c>
      <c r="P864" s="173">
        <v>105976.66</v>
      </c>
      <c r="Q864" s="173">
        <v>0</v>
      </c>
      <c r="R864" s="173">
        <v>0</v>
      </c>
      <c r="S864" s="173">
        <v>0</v>
      </c>
      <c r="T864" s="173">
        <v>105976.66</v>
      </c>
      <c r="U864" s="173">
        <f t="shared" si="189"/>
        <v>13.507524455915624</v>
      </c>
      <c r="V864" s="173">
        <f>V865</f>
        <v>13.507524455915624</v>
      </c>
      <c r="X864" s="227"/>
      <c r="Z864" s="189">
        <v>0</v>
      </c>
      <c r="AA864" s="189">
        <v>0</v>
      </c>
      <c r="AB864" s="189">
        <v>0</v>
      </c>
      <c r="AC864" s="189">
        <v>0</v>
      </c>
      <c r="AD864" s="189">
        <v>0</v>
      </c>
      <c r="AE864" s="189">
        <v>0</v>
      </c>
      <c r="AF864" s="189">
        <v>0</v>
      </c>
      <c r="AG864" s="189">
        <v>0</v>
      </c>
      <c r="AH864" s="189">
        <v>0</v>
      </c>
      <c r="AI864" s="189">
        <v>0</v>
      </c>
      <c r="AJ864" s="189">
        <v>0</v>
      </c>
      <c r="AK864" s="189">
        <v>0</v>
      </c>
      <c r="AL864" s="189">
        <v>0</v>
      </c>
      <c r="AM864" s="189">
        <v>0</v>
      </c>
      <c r="AN864" s="189">
        <v>0</v>
      </c>
      <c r="AO864" s="189">
        <v>0</v>
      </c>
      <c r="AP864" s="189">
        <v>0</v>
      </c>
      <c r="AQ864" s="189">
        <v>0</v>
      </c>
      <c r="AR864" s="182">
        <v>0</v>
      </c>
      <c r="AS864" s="182">
        <v>0</v>
      </c>
    </row>
    <row r="865" spans="1:45" s="182" customFormat="1" ht="36" customHeight="1" x14ac:dyDescent="0.25">
      <c r="A865" s="182">
        <v>1</v>
      </c>
      <c r="B865" s="221">
        <f>SUBTOTAL(103,$A$552:A865)</f>
        <v>294</v>
      </c>
      <c r="C865" s="183" t="s">
        <v>662</v>
      </c>
      <c r="D865" s="184">
        <v>1973</v>
      </c>
      <c r="E865" s="184">
        <v>1973</v>
      </c>
      <c r="F865" s="185" t="s">
        <v>311</v>
      </c>
      <c r="G865" s="184">
        <v>5</v>
      </c>
      <c r="H865" s="184" t="s">
        <v>2184</v>
      </c>
      <c r="I865" s="197">
        <v>7845.75</v>
      </c>
      <c r="J865" s="197">
        <v>6103.15</v>
      </c>
      <c r="K865" s="197">
        <v>5920.85</v>
      </c>
      <c r="L865" s="186">
        <v>252</v>
      </c>
      <c r="M865" s="184" t="s">
        <v>259</v>
      </c>
      <c r="N865" s="184" t="s">
        <v>263</v>
      </c>
      <c r="O865" s="187" t="s">
        <v>695</v>
      </c>
      <c r="P865" s="173">
        <v>105976.66</v>
      </c>
      <c r="Q865" s="173">
        <v>0</v>
      </c>
      <c r="R865" s="173">
        <v>0</v>
      </c>
      <c r="S865" s="173">
        <v>0</v>
      </c>
      <c r="T865" s="173">
        <v>105976.66</v>
      </c>
      <c r="U865" s="173">
        <f t="shared" si="189"/>
        <v>13.507524455915624</v>
      </c>
      <c r="V865" s="228">
        <v>13.507524455915624</v>
      </c>
      <c r="W865" s="188">
        <v>13.507524455915624</v>
      </c>
      <c r="X865" s="188">
        <f>Z865+AA865+AB865+AC865+AD865+AG865+AI865+AK865+AM865+AO865+AP865+AQ865+AR865+AS865</f>
        <v>0</v>
      </c>
      <c r="Y865" s="188">
        <f>V865-U865</f>
        <v>0</v>
      </c>
      <c r="Z865" s="189">
        <v>0</v>
      </c>
      <c r="AA865" s="189">
        <v>0</v>
      </c>
      <c r="AB865" s="189">
        <v>0</v>
      </c>
      <c r="AC865" s="189">
        <v>0</v>
      </c>
      <c r="AD865" s="189">
        <v>0</v>
      </c>
      <c r="AE865" s="189">
        <v>0</v>
      </c>
      <c r="AF865" s="189">
        <v>0</v>
      </c>
      <c r="AG865" s="190">
        <v>0</v>
      </c>
      <c r="AH865" s="189">
        <v>0</v>
      </c>
      <c r="AI865" s="189">
        <v>0</v>
      </c>
      <c r="AJ865" s="189">
        <v>0</v>
      </c>
      <c r="AK865" s="189">
        <v>0</v>
      </c>
      <c r="AL865" s="189">
        <v>0</v>
      </c>
      <c r="AM865" s="190">
        <v>0</v>
      </c>
      <c r="AN865" s="189">
        <v>0</v>
      </c>
      <c r="AO865" s="189">
        <v>0</v>
      </c>
      <c r="AP865" s="190">
        <v>0</v>
      </c>
      <c r="AQ865" s="189">
        <v>0</v>
      </c>
      <c r="AR865" s="182">
        <v>0</v>
      </c>
      <c r="AS865" s="182">
        <v>0</v>
      </c>
    </row>
    <row r="866" spans="1:45" s="182" customFormat="1" ht="36" customHeight="1" x14ac:dyDescent="0.25">
      <c r="B866" s="183" t="s">
        <v>837</v>
      </c>
      <c r="C866" s="183"/>
      <c r="D866" s="184" t="s">
        <v>857</v>
      </c>
      <c r="E866" s="184" t="s">
        <v>857</v>
      </c>
      <c r="F866" s="184" t="s">
        <v>857</v>
      </c>
      <c r="G866" s="184" t="s">
        <v>857</v>
      </c>
      <c r="H866" s="184" t="s">
        <v>857</v>
      </c>
      <c r="I866" s="197">
        <f>I867</f>
        <v>550.20000000000005</v>
      </c>
      <c r="J866" s="197">
        <f>J867</f>
        <v>517.6</v>
      </c>
      <c r="K866" s="197">
        <f>K867</f>
        <v>517.6</v>
      </c>
      <c r="L866" s="219">
        <f>L867</f>
        <v>20</v>
      </c>
      <c r="M866" s="184" t="s">
        <v>857</v>
      </c>
      <c r="N866" s="184" t="s">
        <v>857</v>
      </c>
      <c r="O866" s="187" t="s">
        <v>857</v>
      </c>
      <c r="P866" s="173">
        <v>65297.52</v>
      </c>
      <c r="Q866" s="173">
        <v>0</v>
      </c>
      <c r="R866" s="173">
        <v>0</v>
      </c>
      <c r="S866" s="173">
        <v>0</v>
      </c>
      <c r="T866" s="173">
        <v>65297.52</v>
      </c>
      <c r="U866" s="173">
        <f t="shared" si="189"/>
        <v>118.67960741548526</v>
      </c>
      <c r="V866" s="173">
        <f>V867</f>
        <v>118.67960741548526</v>
      </c>
      <c r="X866" s="227"/>
      <c r="Z866" s="189">
        <v>0</v>
      </c>
      <c r="AA866" s="189">
        <v>0</v>
      </c>
      <c r="AB866" s="189">
        <v>0</v>
      </c>
      <c r="AC866" s="189">
        <v>0</v>
      </c>
      <c r="AD866" s="189">
        <v>0</v>
      </c>
      <c r="AE866" s="189">
        <v>0</v>
      </c>
      <c r="AF866" s="189">
        <v>0</v>
      </c>
      <c r="AG866" s="189">
        <v>0</v>
      </c>
      <c r="AH866" s="189">
        <v>0</v>
      </c>
      <c r="AI866" s="189">
        <v>0</v>
      </c>
      <c r="AJ866" s="189">
        <v>0</v>
      </c>
      <c r="AK866" s="189">
        <v>0</v>
      </c>
      <c r="AL866" s="189">
        <v>0</v>
      </c>
      <c r="AM866" s="189">
        <v>0</v>
      </c>
      <c r="AN866" s="189">
        <v>0</v>
      </c>
      <c r="AO866" s="189">
        <v>0</v>
      </c>
      <c r="AP866" s="189">
        <v>0</v>
      </c>
      <c r="AQ866" s="189">
        <v>0</v>
      </c>
      <c r="AR866" s="182">
        <v>0</v>
      </c>
      <c r="AS866" s="182">
        <v>0</v>
      </c>
    </row>
    <row r="867" spans="1:45" s="182" customFormat="1" ht="36" customHeight="1" x14ac:dyDescent="0.25">
      <c r="A867" s="182">
        <v>1</v>
      </c>
      <c r="B867" s="221">
        <f>SUBTOTAL(103,$A$552:A867)</f>
        <v>295</v>
      </c>
      <c r="C867" s="183" t="s">
        <v>668</v>
      </c>
      <c r="D867" s="184">
        <v>1970</v>
      </c>
      <c r="E867" s="184"/>
      <c r="F867" s="185" t="s">
        <v>261</v>
      </c>
      <c r="G867" s="184">
        <v>2</v>
      </c>
      <c r="H867" s="184" t="s">
        <v>296</v>
      </c>
      <c r="I867" s="197">
        <v>550.20000000000005</v>
      </c>
      <c r="J867" s="197">
        <v>517.6</v>
      </c>
      <c r="K867" s="197">
        <v>517.6</v>
      </c>
      <c r="L867" s="186">
        <v>20</v>
      </c>
      <c r="M867" s="184" t="s">
        <v>259</v>
      </c>
      <c r="N867" s="184" t="s">
        <v>260</v>
      </c>
      <c r="O867" s="187" t="s">
        <v>262</v>
      </c>
      <c r="P867" s="173">
        <v>65297.52</v>
      </c>
      <c r="Q867" s="173">
        <v>0</v>
      </c>
      <c r="R867" s="173">
        <v>0</v>
      </c>
      <c r="S867" s="173">
        <v>0</v>
      </c>
      <c r="T867" s="173">
        <v>65297.52</v>
      </c>
      <c r="U867" s="173">
        <f t="shared" si="189"/>
        <v>118.67960741548526</v>
      </c>
      <c r="V867" s="228">
        <v>118.67960741548526</v>
      </c>
      <c r="W867" s="188">
        <v>118.67960741548526</v>
      </c>
      <c r="X867" s="188">
        <f>Z867+AA867+AB867+AC867+AD867+AG867+AI867+AK867+AM867+AO867+AP867+AQ867+AR867+AS867</f>
        <v>0</v>
      </c>
      <c r="Y867" s="188">
        <f>V867-U867</f>
        <v>0</v>
      </c>
      <c r="Z867" s="189">
        <v>0</v>
      </c>
      <c r="AA867" s="189">
        <v>0</v>
      </c>
      <c r="AB867" s="189">
        <v>0</v>
      </c>
      <c r="AC867" s="189">
        <v>0</v>
      </c>
      <c r="AD867" s="189">
        <v>0</v>
      </c>
      <c r="AE867" s="189">
        <v>0</v>
      </c>
      <c r="AF867" s="189">
        <v>0</v>
      </c>
      <c r="AG867" s="190">
        <v>0</v>
      </c>
      <c r="AH867" s="189">
        <v>0</v>
      </c>
      <c r="AI867" s="189">
        <v>0</v>
      </c>
      <c r="AJ867" s="189">
        <v>0</v>
      </c>
      <c r="AK867" s="189">
        <v>0</v>
      </c>
      <c r="AL867" s="189">
        <v>0</v>
      </c>
      <c r="AM867" s="190">
        <v>0</v>
      </c>
      <c r="AN867" s="189">
        <v>0</v>
      </c>
      <c r="AO867" s="189">
        <v>0</v>
      </c>
      <c r="AP867" s="190">
        <v>0</v>
      </c>
      <c r="AQ867" s="189">
        <v>0</v>
      </c>
      <c r="AR867" s="182">
        <v>0</v>
      </c>
      <c r="AS867" s="182">
        <v>0</v>
      </c>
    </row>
    <row r="868" spans="1:45" s="182" customFormat="1" ht="36" customHeight="1" x14ac:dyDescent="0.25">
      <c r="B868" s="183" t="s">
        <v>796</v>
      </c>
      <c r="C868" s="183"/>
      <c r="D868" s="184" t="s">
        <v>857</v>
      </c>
      <c r="E868" s="184" t="s">
        <v>857</v>
      </c>
      <c r="F868" s="184" t="s">
        <v>857</v>
      </c>
      <c r="G868" s="184" t="s">
        <v>857</v>
      </c>
      <c r="H868" s="184" t="s">
        <v>857</v>
      </c>
      <c r="I868" s="197">
        <f>SUM(I869:I870)</f>
        <v>4299.2</v>
      </c>
      <c r="J868" s="197">
        <f>SUM(J869:J870)</f>
        <v>4200.2</v>
      </c>
      <c r="K868" s="197">
        <f>SUM(K869:K870)</f>
        <v>4200.2</v>
      </c>
      <c r="L868" s="219">
        <f>SUM(L869:L870)</f>
        <v>181</v>
      </c>
      <c r="M868" s="184" t="s">
        <v>857</v>
      </c>
      <c r="N868" s="184" t="s">
        <v>857</v>
      </c>
      <c r="O868" s="187" t="s">
        <v>857</v>
      </c>
      <c r="P868" s="173">
        <v>3106581.3099999996</v>
      </c>
      <c r="Q868" s="173">
        <v>0</v>
      </c>
      <c r="R868" s="173">
        <v>0</v>
      </c>
      <c r="S868" s="173">
        <v>0</v>
      </c>
      <c r="T868" s="173">
        <v>3106581.3099999996</v>
      </c>
      <c r="U868" s="173">
        <f t="shared" si="189"/>
        <v>722.59520608485298</v>
      </c>
      <c r="V868" s="173">
        <f>MAX(V869:V870)</f>
        <v>2199.5596016039322</v>
      </c>
      <c r="X868" s="227"/>
      <c r="Z868" s="189">
        <v>0</v>
      </c>
      <c r="AA868" s="189">
        <v>0</v>
      </c>
      <c r="AB868" s="189">
        <v>0</v>
      </c>
      <c r="AC868" s="189">
        <v>0</v>
      </c>
      <c r="AD868" s="189">
        <v>0</v>
      </c>
      <c r="AE868" s="189">
        <v>0</v>
      </c>
      <c r="AF868" s="189">
        <v>0</v>
      </c>
      <c r="AG868" s="189">
        <v>0</v>
      </c>
      <c r="AH868" s="189">
        <v>762.8</v>
      </c>
      <c r="AI868" s="189">
        <v>3000784.51</v>
      </c>
      <c r="AJ868" s="189">
        <v>0</v>
      </c>
      <c r="AK868" s="189">
        <v>0</v>
      </c>
      <c r="AL868" s="189">
        <v>0</v>
      </c>
      <c r="AM868" s="189">
        <v>0</v>
      </c>
      <c r="AN868" s="189">
        <v>0</v>
      </c>
      <c r="AO868" s="189">
        <v>0</v>
      </c>
      <c r="AP868" s="189">
        <v>0</v>
      </c>
      <c r="AQ868" s="189">
        <v>0</v>
      </c>
      <c r="AR868" s="182">
        <v>0</v>
      </c>
      <c r="AS868" s="182">
        <v>0</v>
      </c>
    </row>
    <row r="869" spans="1:45" s="182" customFormat="1" ht="36" customHeight="1" x14ac:dyDescent="0.25">
      <c r="A869" s="182">
        <v>1</v>
      </c>
      <c r="B869" s="221">
        <f>SUBTOTAL(103,$A$552:A869)</f>
        <v>296</v>
      </c>
      <c r="C869" s="183" t="s">
        <v>665</v>
      </c>
      <c r="D869" s="184">
        <v>1973</v>
      </c>
      <c r="E869" s="184">
        <v>2006</v>
      </c>
      <c r="F869" s="185" t="s">
        <v>261</v>
      </c>
      <c r="G869" s="184">
        <v>3</v>
      </c>
      <c r="H869" s="184" t="s">
        <v>296</v>
      </c>
      <c r="I869" s="197">
        <v>1206.8</v>
      </c>
      <c r="J869" s="197">
        <v>1107.8</v>
      </c>
      <c r="K869" s="197">
        <v>1107.8</v>
      </c>
      <c r="L869" s="186">
        <v>30</v>
      </c>
      <c r="M869" s="184" t="s">
        <v>259</v>
      </c>
      <c r="N869" s="184" t="s">
        <v>263</v>
      </c>
      <c r="O869" s="187" t="s">
        <v>696</v>
      </c>
      <c r="P869" s="173">
        <v>105796.8</v>
      </c>
      <c r="Q869" s="173">
        <v>0</v>
      </c>
      <c r="R869" s="173">
        <v>0</v>
      </c>
      <c r="S869" s="173">
        <v>0</v>
      </c>
      <c r="T869" s="173">
        <v>105796.8</v>
      </c>
      <c r="U869" s="173">
        <f t="shared" si="189"/>
        <v>87.667219091813067</v>
      </c>
      <c r="V869" s="228">
        <v>87.667219091813067</v>
      </c>
      <c r="W869" s="188">
        <v>87.667219091813067</v>
      </c>
      <c r="X869" s="188">
        <f t="shared" ref="X869:X870" si="190">Z869+AA869+AB869+AC869+AD869+AG869+AI869+AK869+AM869+AO869+AP869+AQ869+AR869+AS869</f>
        <v>0</v>
      </c>
      <c r="Y869" s="188">
        <f t="shared" ref="Y869:Y870" si="191">V869-U869</f>
        <v>0</v>
      </c>
      <c r="Z869" s="189">
        <v>0</v>
      </c>
      <c r="AA869" s="189">
        <v>0</v>
      </c>
      <c r="AB869" s="189">
        <v>0</v>
      </c>
      <c r="AC869" s="189">
        <v>0</v>
      </c>
      <c r="AD869" s="189">
        <v>0</v>
      </c>
      <c r="AE869" s="189">
        <v>0</v>
      </c>
      <c r="AF869" s="189">
        <v>0</v>
      </c>
      <c r="AG869" s="190">
        <v>0</v>
      </c>
      <c r="AH869" s="189">
        <v>0</v>
      </c>
      <c r="AI869" s="189">
        <v>0</v>
      </c>
      <c r="AJ869" s="189">
        <v>0</v>
      </c>
      <c r="AK869" s="189">
        <v>0</v>
      </c>
      <c r="AL869" s="189">
        <v>0</v>
      </c>
      <c r="AM869" s="190">
        <v>0</v>
      </c>
      <c r="AN869" s="189">
        <v>0</v>
      </c>
      <c r="AO869" s="189">
        <v>0</v>
      </c>
      <c r="AP869" s="190">
        <v>0</v>
      </c>
      <c r="AQ869" s="189">
        <v>0</v>
      </c>
      <c r="AR869" s="182">
        <v>0</v>
      </c>
      <c r="AS869" s="182">
        <v>0</v>
      </c>
    </row>
    <row r="870" spans="1:45" s="182" customFormat="1" ht="36" customHeight="1" x14ac:dyDescent="0.25">
      <c r="A870" s="182">
        <v>1</v>
      </c>
      <c r="B870" s="221">
        <f>SUBTOTAL(103,$A$552:A870)</f>
        <v>297</v>
      </c>
      <c r="C870" s="183" t="s">
        <v>1503</v>
      </c>
      <c r="D870" s="184">
        <v>1978</v>
      </c>
      <c r="E870" s="184"/>
      <c r="F870" s="185" t="s">
        <v>311</v>
      </c>
      <c r="G870" s="184">
        <v>5</v>
      </c>
      <c r="H870" s="184" t="s">
        <v>301</v>
      </c>
      <c r="I870" s="197">
        <v>3092.4</v>
      </c>
      <c r="J870" s="197">
        <v>3092.4</v>
      </c>
      <c r="K870" s="197">
        <v>3092.4</v>
      </c>
      <c r="L870" s="186">
        <v>151</v>
      </c>
      <c r="M870" s="184" t="s">
        <v>259</v>
      </c>
      <c r="N870" s="184" t="s">
        <v>263</v>
      </c>
      <c r="O870" s="187" t="s">
        <v>1529</v>
      </c>
      <c r="P870" s="173">
        <v>3000784.51</v>
      </c>
      <c r="Q870" s="173">
        <v>0</v>
      </c>
      <c r="R870" s="173">
        <v>0</v>
      </c>
      <c r="S870" s="173">
        <v>0</v>
      </c>
      <c r="T870" s="173">
        <v>3000784.51</v>
      </c>
      <c r="U870" s="173">
        <f t="shared" si="189"/>
        <v>970.37398460742452</v>
      </c>
      <c r="V870" s="173">
        <v>2199.5596016039322</v>
      </c>
      <c r="W870" s="188">
        <v>2199.5596016039322</v>
      </c>
      <c r="X870" s="188">
        <f t="shared" si="190"/>
        <v>2199.5596016039322</v>
      </c>
      <c r="Y870" s="188">
        <f t="shared" si="191"/>
        <v>1229.1856169965076</v>
      </c>
      <c r="Z870" s="189">
        <v>0</v>
      </c>
      <c r="AA870" s="189">
        <v>0</v>
      </c>
      <c r="AB870" s="189">
        <v>0</v>
      </c>
      <c r="AC870" s="189">
        <v>0</v>
      </c>
      <c r="AD870" s="189">
        <v>0</v>
      </c>
      <c r="AE870" s="189">
        <v>0</v>
      </c>
      <c r="AF870" s="189">
        <v>0</v>
      </c>
      <c r="AG870" s="190">
        <v>0</v>
      </c>
      <c r="AH870" s="189">
        <v>762.8</v>
      </c>
      <c r="AI870" s="190">
        <f>8917.04*AH870/I870</f>
        <v>2199.5596016039322</v>
      </c>
      <c r="AJ870" s="189">
        <v>0</v>
      </c>
      <c r="AK870" s="189">
        <v>0</v>
      </c>
      <c r="AL870" s="189">
        <v>0</v>
      </c>
      <c r="AM870" s="190">
        <v>0</v>
      </c>
      <c r="AN870" s="189">
        <v>0</v>
      </c>
      <c r="AO870" s="189">
        <v>0</v>
      </c>
      <c r="AP870" s="190">
        <v>0</v>
      </c>
      <c r="AQ870" s="189">
        <v>0</v>
      </c>
      <c r="AR870" s="182">
        <v>0</v>
      </c>
      <c r="AS870" s="182">
        <v>0</v>
      </c>
    </row>
    <row r="871" spans="1:45" s="182" customFormat="1" ht="36" customHeight="1" x14ac:dyDescent="0.25">
      <c r="B871" s="183" t="s">
        <v>798</v>
      </c>
      <c r="C871" s="222"/>
      <c r="D871" s="184" t="s">
        <v>857</v>
      </c>
      <c r="E871" s="184" t="s">
        <v>857</v>
      </c>
      <c r="F871" s="184" t="s">
        <v>857</v>
      </c>
      <c r="G871" s="184" t="s">
        <v>857</v>
      </c>
      <c r="H871" s="184" t="s">
        <v>857</v>
      </c>
      <c r="I871" s="197">
        <f>SUM(I872:I882)</f>
        <v>16744.129999999997</v>
      </c>
      <c r="J871" s="197">
        <f>SUM(J872:J882)</f>
        <v>13873.08</v>
      </c>
      <c r="K871" s="197">
        <f>SUM(K872:K882)</f>
        <v>13602.8</v>
      </c>
      <c r="L871" s="219">
        <f>SUM(L872:L882)</f>
        <v>660</v>
      </c>
      <c r="M871" s="184" t="s">
        <v>857</v>
      </c>
      <c r="N871" s="184" t="s">
        <v>857</v>
      </c>
      <c r="O871" s="187" t="s">
        <v>857</v>
      </c>
      <c r="P871" s="173">
        <v>22328326.73</v>
      </c>
      <c r="Q871" s="173">
        <v>0</v>
      </c>
      <c r="R871" s="173">
        <v>0</v>
      </c>
      <c r="S871" s="173">
        <v>0</v>
      </c>
      <c r="T871" s="173">
        <v>22328326.73</v>
      </c>
      <c r="U871" s="173">
        <f t="shared" si="189"/>
        <v>1333.5017543461502</v>
      </c>
      <c r="V871" s="173">
        <f>MAX(V872:V882)</f>
        <v>7603.5888839670815</v>
      </c>
      <c r="X871" s="227"/>
      <c r="Z871" s="189">
        <v>0</v>
      </c>
      <c r="AA871" s="189">
        <v>0</v>
      </c>
      <c r="AB871" s="189">
        <v>796456.11</v>
      </c>
      <c r="AC871" s="189">
        <v>94173.67</v>
      </c>
      <c r="AD871" s="189">
        <v>0</v>
      </c>
      <c r="AE871" s="189">
        <v>0</v>
      </c>
      <c r="AF871" s="189">
        <v>0</v>
      </c>
      <c r="AG871" s="189">
        <v>0</v>
      </c>
      <c r="AH871" s="189">
        <v>3100.2</v>
      </c>
      <c r="AI871" s="189">
        <v>15039683.699999999</v>
      </c>
      <c r="AJ871" s="189">
        <v>0</v>
      </c>
      <c r="AK871" s="189">
        <v>0</v>
      </c>
      <c r="AL871" s="189">
        <v>0</v>
      </c>
      <c r="AM871" s="189">
        <v>0</v>
      </c>
      <c r="AN871" s="189">
        <v>0</v>
      </c>
      <c r="AO871" s="189">
        <v>0</v>
      </c>
      <c r="AP871" s="189">
        <v>5487161</v>
      </c>
      <c r="AQ871" s="189">
        <v>0</v>
      </c>
      <c r="AR871" s="182">
        <v>0</v>
      </c>
      <c r="AS871" s="182">
        <v>0</v>
      </c>
    </row>
    <row r="872" spans="1:45" s="182" customFormat="1" ht="36" customHeight="1" x14ac:dyDescent="0.25">
      <c r="A872" s="182">
        <v>1</v>
      </c>
      <c r="B872" s="221">
        <f>SUBTOTAL(103,$A$552:A872)</f>
        <v>298</v>
      </c>
      <c r="C872" s="183" t="s">
        <v>121</v>
      </c>
      <c r="D872" s="184">
        <v>1992</v>
      </c>
      <c r="E872" s="184"/>
      <c r="F872" s="185" t="s">
        <v>261</v>
      </c>
      <c r="G872" s="184">
        <v>3</v>
      </c>
      <c r="H872" s="184" t="s">
        <v>296</v>
      </c>
      <c r="I872" s="197">
        <v>1555.9</v>
      </c>
      <c r="J872" s="197">
        <v>1062.8</v>
      </c>
      <c r="K872" s="197">
        <v>1019.8</v>
      </c>
      <c r="L872" s="186">
        <v>50</v>
      </c>
      <c r="M872" s="184" t="s">
        <v>259</v>
      </c>
      <c r="N872" s="184" t="s">
        <v>263</v>
      </c>
      <c r="O872" s="187" t="s">
        <v>277</v>
      </c>
      <c r="P872" s="173">
        <v>119941.93</v>
      </c>
      <c r="Q872" s="173">
        <v>0</v>
      </c>
      <c r="R872" s="173">
        <v>0</v>
      </c>
      <c r="S872" s="173">
        <v>0</v>
      </c>
      <c r="T872" s="173">
        <v>119941.93</v>
      </c>
      <c r="U872" s="173">
        <f t="shared" si="189"/>
        <v>77.088456841699326</v>
      </c>
      <c r="V872" s="228">
        <v>77.088456841699326</v>
      </c>
      <c r="W872" s="188">
        <v>77.088456841699326</v>
      </c>
      <c r="X872" s="188">
        <f t="shared" ref="X872:X882" si="192">Z872+AA872+AB872+AC872+AD872+AG872+AI872+AK872+AM872+AO872+AP872+AQ872+AR872+AS872</f>
        <v>0</v>
      </c>
      <c r="Y872" s="188">
        <f t="shared" ref="Y872:Y882" si="193">V872-U872</f>
        <v>0</v>
      </c>
      <c r="Z872" s="189">
        <v>0</v>
      </c>
      <c r="AA872" s="189">
        <v>0</v>
      </c>
      <c r="AB872" s="189">
        <v>0</v>
      </c>
      <c r="AC872" s="189">
        <v>0</v>
      </c>
      <c r="AD872" s="189">
        <v>0</v>
      </c>
      <c r="AE872" s="189">
        <v>0</v>
      </c>
      <c r="AF872" s="189">
        <v>0</v>
      </c>
      <c r="AG872" s="190">
        <v>0</v>
      </c>
      <c r="AH872" s="189">
        <v>0</v>
      </c>
      <c r="AI872" s="189">
        <v>0</v>
      </c>
      <c r="AJ872" s="189">
        <v>0</v>
      </c>
      <c r="AK872" s="189">
        <v>0</v>
      </c>
      <c r="AL872" s="189">
        <v>0</v>
      </c>
      <c r="AM872" s="190">
        <v>0</v>
      </c>
      <c r="AN872" s="189">
        <v>0</v>
      </c>
      <c r="AO872" s="189">
        <v>0</v>
      </c>
      <c r="AP872" s="190">
        <v>0</v>
      </c>
      <c r="AQ872" s="189">
        <v>0</v>
      </c>
      <c r="AR872" s="182">
        <v>0</v>
      </c>
      <c r="AS872" s="182">
        <v>0</v>
      </c>
    </row>
    <row r="873" spans="1:45" s="182" customFormat="1" ht="36" customHeight="1" x14ac:dyDescent="0.25">
      <c r="A873" s="182">
        <v>1</v>
      </c>
      <c r="B873" s="221">
        <f>SUBTOTAL(103,$A$552:A873)</f>
        <v>299</v>
      </c>
      <c r="C873" s="183" t="s">
        <v>126</v>
      </c>
      <c r="D873" s="184">
        <v>1983</v>
      </c>
      <c r="E873" s="184"/>
      <c r="F873" s="185" t="s">
        <v>261</v>
      </c>
      <c r="G873" s="184">
        <v>2</v>
      </c>
      <c r="H873" s="184" t="s">
        <v>305</v>
      </c>
      <c r="I873" s="197">
        <v>1039.7</v>
      </c>
      <c r="J873" s="197">
        <v>968.1</v>
      </c>
      <c r="K873" s="197">
        <v>908.6</v>
      </c>
      <c r="L873" s="186">
        <v>39</v>
      </c>
      <c r="M873" s="184" t="s">
        <v>259</v>
      </c>
      <c r="N873" s="184" t="s">
        <v>263</v>
      </c>
      <c r="O873" s="187" t="s">
        <v>277</v>
      </c>
      <c r="P873" s="173">
        <v>5544364.6500000004</v>
      </c>
      <c r="Q873" s="173">
        <v>0</v>
      </c>
      <c r="R873" s="173">
        <v>0</v>
      </c>
      <c r="S873" s="173">
        <v>0</v>
      </c>
      <c r="T873" s="173">
        <v>5544364.6500000004</v>
      </c>
      <c r="U873" s="173">
        <f t="shared" si="189"/>
        <v>5332.6581225353466</v>
      </c>
      <c r="V873" s="228">
        <v>5332.6581225353466</v>
      </c>
      <c r="W873" s="188">
        <v>5332.6581225353466</v>
      </c>
      <c r="X873" s="188">
        <f t="shared" si="192"/>
        <v>5332.6581225353466</v>
      </c>
      <c r="Y873" s="188">
        <f t="shared" si="193"/>
        <v>0</v>
      </c>
      <c r="Z873" s="189">
        <v>0</v>
      </c>
      <c r="AA873" s="189">
        <v>0</v>
      </c>
      <c r="AB873" s="189">
        <v>0</v>
      </c>
      <c r="AC873" s="189">
        <v>0</v>
      </c>
      <c r="AD873" s="189">
        <v>0</v>
      </c>
      <c r="AE873" s="189">
        <v>0</v>
      </c>
      <c r="AF873" s="189">
        <v>0</v>
      </c>
      <c r="AG873" s="190">
        <v>0</v>
      </c>
      <c r="AH873" s="189">
        <v>0</v>
      </c>
      <c r="AI873" s="189">
        <v>0</v>
      </c>
      <c r="AJ873" s="189">
        <v>0</v>
      </c>
      <c r="AK873" s="189">
        <v>0</v>
      </c>
      <c r="AL873" s="189">
        <v>0</v>
      </c>
      <c r="AM873" s="190">
        <v>0</v>
      </c>
      <c r="AN873" s="189">
        <v>0</v>
      </c>
      <c r="AO873" s="189">
        <v>0</v>
      </c>
      <c r="AP873" s="190">
        <v>5332.6581225353466</v>
      </c>
      <c r="AQ873" s="189">
        <v>0</v>
      </c>
      <c r="AR873" s="182">
        <v>0</v>
      </c>
      <c r="AS873" s="182">
        <v>0</v>
      </c>
    </row>
    <row r="874" spans="1:45" s="182" customFormat="1" ht="36" customHeight="1" x14ac:dyDescent="0.25">
      <c r="A874" s="182">
        <v>1</v>
      </c>
      <c r="B874" s="221">
        <f>SUBTOTAL(103,$A$552:A874)</f>
        <v>300</v>
      </c>
      <c r="C874" s="183" t="s">
        <v>124</v>
      </c>
      <c r="D874" s="184">
        <v>1981</v>
      </c>
      <c r="E874" s="184"/>
      <c r="F874" s="185" t="s">
        <v>261</v>
      </c>
      <c r="G874" s="184">
        <v>2</v>
      </c>
      <c r="H874" s="184" t="s">
        <v>305</v>
      </c>
      <c r="I874" s="197">
        <v>1572.8</v>
      </c>
      <c r="J874" s="197">
        <v>986.3</v>
      </c>
      <c r="K874" s="197">
        <v>925.2</v>
      </c>
      <c r="L874" s="186">
        <v>49</v>
      </c>
      <c r="M874" s="184" t="s">
        <v>259</v>
      </c>
      <c r="N874" s="184" t="s">
        <v>263</v>
      </c>
      <c r="O874" s="187" t="s">
        <v>277</v>
      </c>
      <c r="P874" s="173">
        <v>4164322.15</v>
      </c>
      <c r="Q874" s="173">
        <v>0</v>
      </c>
      <c r="R874" s="173">
        <v>0</v>
      </c>
      <c r="S874" s="173">
        <v>0</v>
      </c>
      <c r="T874" s="173">
        <v>4164322.15</v>
      </c>
      <c r="U874" s="173">
        <f t="shared" si="189"/>
        <v>2647.7124554933876</v>
      </c>
      <c r="V874" s="173">
        <v>5088.8018774160746</v>
      </c>
      <c r="W874" s="188">
        <v>5088.8018774160746</v>
      </c>
      <c r="X874" s="188">
        <f t="shared" si="192"/>
        <v>5088.8018774160746</v>
      </c>
      <c r="Y874" s="188">
        <f t="shared" si="193"/>
        <v>2441.0894219226871</v>
      </c>
      <c r="Z874" s="189">
        <v>0</v>
      </c>
      <c r="AA874" s="189">
        <v>0</v>
      </c>
      <c r="AB874" s="189">
        <v>0</v>
      </c>
      <c r="AC874" s="189">
        <v>0</v>
      </c>
      <c r="AD874" s="189">
        <v>0</v>
      </c>
      <c r="AE874" s="189">
        <v>0</v>
      </c>
      <c r="AF874" s="189">
        <v>0</v>
      </c>
      <c r="AG874" s="190">
        <v>0</v>
      </c>
      <c r="AH874" s="189">
        <v>897.57</v>
      </c>
      <c r="AI874" s="190">
        <f t="shared" ref="AI874:AI876" si="194">8917.04*AH874/I874</f>
        <v>5088.8018774160746</v>
      </c>
      <c r="AJ874" s="189">
        <v>0</v>
      </c>
      <c r="AK874" s="189">
        <v>0</v>
      </c>
      <c r="AL874" s="189">
        <v>0</v>
      </c>
      <c r="AM874" s="190">
        <v>0</v>
      </c>
      <c r="AN874" s="189">
        <v>0</v>
      </c>
      <c r="AO874" s="189">
        <v>0</v>
      </c>
      <c r="AP874" s="190">
        <v>0</v>
      </c>
      <c r="AQ874" s="189">
        <v>0</v>
      </c>
      <c r="AR874" s="182">
        <v>0</v>
      </c>
      <c r="AS874" s="182">
        <v>0</v>
      </c>
    </row>
    <row r="875" spans="1:45" s="182" customFormat="1" ht="36" customHeight="1" x14ac:dyDescent="0.25">
      <c r="A875" s="182">
        <v>1</v>
      </c>
      <c r="B875" s="221">
        <f>SUBTOTAL(103,$A$552:A875)</f>
        <v>301</v>
      </c>
      <c r="C875" s="183" t="s">
        <v>127</v>
      </c>
      <c r="D875" s="184">
        <v>1975</v>
      </c>
      <c r="E875" s="184"/>
      <c r="F875" s="185" t="s">
        <v>261</v>
      </c>
      <c r="G875" s="184">
        <v>2</v>
      </c>
      <c r="H875" s="184" t="s">
        <v>305</v>
      </c>
      <c r="I875" s="197">
        <v>786.44</v>
      </c>
      <c r="J875" s="197">
        <v>726.3</v>
      </c>
      <c r="K875" s="197">
        <v>726.3</v>
      </c>
      <c r="L875" s="186">
        <v>32</v>
      </c>
      <c r="M875" s="184" t="s">
        <v>259</v>
      </c>
      <c r="N875" s="184" t="s">
        <v>263</v>
      </c>
      <c r="O875" s="187" t="s">
        <v>277</v>
      </c>
      <c r="P875" s="173">
        <v>3561345.98</v>
      </c>
      <c r="Q875" s="173">
        <v>0</v>
      </c>
      <c r="R875" s="173">
        <v>0</v>
      </c>
      <c r="S875" s="173">
        <v>0</v>
      </c>
      <c r="T875" s="173">
        <v>3561345.98</v>
      </c>
      <c r="U875" s="173">
        <f t="shared" si="189"/>
        <v>4528.4395249478657</v>
      </c>
      <c r="V875" s="173">
        <v>7291.78122170795</v>
      </c>
      <c r="W875" s="188">
        <v>7291.78122170795</v>
      </c>
      <c r="X875" s="188">
        <f t="shared" si="192"/>
        <v>7291.78122170795</v>
      </c>
      <c r="Y875" s="188">
        <f t="shared" si="193"/>
        <v>2763.3416967600842</v>
      </c>
      <c r="Z875" s="189">
        <v>0</v>
      </c>
      <c r="AA875" s="189">
        <v>0</v>
      </c>
      <c r="AB875" s="189">
        <v>0</v>
      </c>
      <c r="AC875" s="189">
        <v>0</v>
      </c>
      <c r="AD875" s="189">
        <v>0</v>
      </c>
      <c r="AE875" s="189">
        <v>0</v>
      </c>
      <c r="AF875" s="189">
        <v>0</v>
      </c>
      <c r="AG875" s="190">
        <v>0</v>
      </c>
      <c r="AH875" s="189">
        <v>643.1</v>
      </c>
      <c r="AI875" s="190">
        <f t="shared" si="194"/>
        <v>7291.78122170795</v>
      </c>
      <c r="AJ875" s="189">
        <v>0</v>
      </c>
      <c r="AK875" s="189">
        <v>0</v>
      </c>
      <c r="AL875" s="189">
        <v>0</v>
      </c>
      <c r="AM875" s="190">
        <v>0</v>
      </c>
      <c r="AN875" s="189">
        <v>0</v>
      </c>
      <c r="AO875" s="189">
        <v>0</v>
      </c>
      <c r="AP875" s="190">
        <v>0</v>
      </c>
      <c r="AQ875" s="189">
        <v>0</v>
      </c>
      <c r="AR875" s="182">
        <v>0</v>
      </c>
      <c r="AS875" s="182">
        <v>0</v>
      </c>
    </row>
    <row r="876" spans="1:45" s="182" customFormat="1" ht="36" customHeight="1" x14ac:dyDescent="0.25">
      <c r="A876" s="182">
        <v>1</v>
      </c>
      <c r="B876" s="221">
        <f>SUBTOTAL(103,$A$552:A876)</f>
        <v>302</v>
      </c>
      <c r="C876" s="183" t="s">
        <v>125</v>
      </c>
      <c r="D876" s="184">
        <v>1972</v>
      </c>
      <c r="E876" s="184"/>
      <c r="F876" s="185" t="s">
        <v>261</v>
      </c>
      <c r="G876" s="184">
        <v>2</v>
      </c>
      <c r="H876" s="184" t="s">
        <v>296</v>
      </c>
      <c r="I876" s="197">
        <v>669.61</v>
      </c>
      <c r="J876" s="197">
        <v>669.61</v>
      </c>
      <c r="K876" s="197">
        <v>621.29</v>
      </c>
      <c r="L876" s="186">
        <v>12</v>
      </c>
      <c r="M876" s="184" t="s">
        <v>259</v>
      </c>
      <c r="N876" s="184" t="s">
        <v>263</v>
      </c>
      <c r="O876" s="187" t="s">
        <v>278</v>
      </c>
      <c r="P876" s="173">
        <v>2858655.04</v>
      </c>
      <c r="Q876" s="173">
        <v>0</v>
      </c>
      <c r="R876" s="173">
        <v>0</v>
      </c>
      <c r="S876" s="173">
        <v>0</v>
      </c>
      <c r="T876" s="173">
        <v>2858655.04</v>
      </c>
      <c r="U876" s="173">
        <f t="shared" si="189"/>
        <v>4269.1343319245534</v>
      </c>
      <c r="V876" s="173">
        <v>7419.8359451023725</v>
      </c>
      <c r="W876" s="188">
        <v>7419.8359451023725</v>
      </c>
      <c r="X876" s="188">
        <f t="shared" si="192"/>
        <v>7419.8359451023725</v>
      </c>
      <c r="Y876" s="188">
        <f t="shared" si="193"/>
        <v>3150.7016131778191</v>
      </c>
      <c r="Z876" s="189">
        <v>0</v>
      </c>
      <c r="AA876" s="189">
        <v>0</v>
      </c>
      <c r="AB876" s="189">
        <v>0</v>
      </c>
      <c r="AC876" s="189">
        <v>0</v>
      </c>
      <c r="AD876" s="189">
        <v>0</v>
      </c>
      <c r="AE876" s="189">
        <v>0</v>
      </c>
      <c r="AF876" s="189">
        <v>0</v>
      </c>
      <c r="AG876" s="190">
        <v>0</v>
      </c>
      <c r="AH876" s="189">
        <v>557.17999999999995</v>
      </c>
      <c r="AI876" s="190">
        <f t="shared" si="194"/>
        <v>7419.8359451023725</v>
      </c>
      <c r="AJ876" s="189">
        <v>0</v>
      </c>
      <c r="AK876" s="189">
        <v>0</v>
      </c>
      <c r="AL876" s="189">
        <v>0</v>
      </c>
      <c r="AM876" s="190">
        <v>0</v>
      </c>
      <c r="AN876" s="189">
        <v>0</v>
      </c>
      <c r="AO876" s="189">
        <v>0</v>
      </c>
      <c r="AP876" s="190">
        <v>0</v>
      </c>
      <c r="AQ876" s="189">
        <v>0</v>
      </c>
      <c r="AR876" s="182">
        <v>0</v>
      </c>
      <c r="AS876" s="182">
        <v>0</v>
      </c>
    </row>
    <row r="877" spans="1:45" s="182" customFormat="1" ht="36" customHeight="1" x14ac:dyDescent="0.25">
      <c r="A877" s="182">
        <v>1</v>
      </c>
      <c r="B877" s="221">
        <f>SUBTOTAL(103,$A$552:A877)</f>
        <v>303</v>
      </c>
      <c r="C877" s="183" t="s">
        <v>122</v>
      </c>
      <c r="D877" s="184">
        <v>1978</v>
      </c>
      <c r="E877" s="184"/>
      <c r="F877" s="185" t="s">
        <v>280</v>
      </c>
      <c r="G877" s="184">
        <v>5</v>
      </c>
      <c r="H877" s="184" t="s">
        <v>301</v>
      </c>
      <c r="I877" s="197">
        <v>4027.2</v>
      </c>
      <c r="J877" s="197">
        <v>3079.4</v>
      </c>
      <c r="K877" s="197">
        <v>3079.4</v>
      </c>
      <c r="L877" s="186">
        <v>157</v>
      </c>
      <c r="M877" s="184" t="s">
        <v>259</v>
      </c>
      <c r="N877" s="184" t="s">
        <v>263</v>
      </c>
      <c r="O877" s="187" t="s">
        <v>278</v>
      </c>
      <c r="P877" s="173">
        <v>120068.08</v>
      </c>
      <c r="Q877" s="173">
        <v>0</v>
      </c>
      <c r="R877" s="173">
        <v>0</v>
      </c>
      <c r="S877" s="173">
        <v>0</v>
      </c>
      <c r="T877" s="173">
        <v>120068.08</v>
      </c>
      <c r="U877" s="173">
        <f t="shared" si="189"/>
        <v>29.81428287644021</v>
      </c>
      <c r="V877" s="228">
        <v>29.81428287644021</v>
      </c>
      <c r="W877" s="188">
        <v>29.81428287644021</v>
      </c>
      <c r="X877" s="188">
        <f t="shared" si="192"/>
        <v>0</v>
      </c>
      <c r="Y877" s="188">
        <f t="shared" si="193"/>
        <v>0</v>
      </c>
      <c r="Z877" s="189">
        <v>0</v>
      </c>
      <c r="AA877" s="189">
        <v>0</v>
      </c>
      <c r="AB877" s="189">
        <v>0</v>
      </c>
      <c r="AC877" s="189">
        <v>0</v>
      </c>
      <c r="AD877" s="189">
        <v>0</v>
      </c>
      <c r="AE877" s="189">
        <v>0</v>
      </c>
      <c r="AF877" s="189">
        <v>0</v>
      </c>
      <c r="AG877" s="190">
        <v>0</v>
      </c>
      <c r="AH877" s="189">
        <v>0</v>
      </c>
      <c r="AI877" s="189">
        <v>0</v>
      </c>
      <c r="AJ877" s="189">
        <v>0</v>
      </c>
      <c r="AK877" s="189">
        <v>0</v>
      </c>
      <c r="AL877" s="189">
        <v>0</v>
      </c>
      <c r="AM877" s="190">
        <v>0</v>
      </c>
      <c r="AN877" s="189">
        <v>0</v>
      </c>
      <c r="AO877" s="189">
        <v>0</v>
      </c>
      <c r="AP877" s="190">
        <v>0</v>
      </c>
      <c r="AQ877" s="189">
        <v>0</v>
      </c>
      <c r="AR877" s="182">
        <v>0</v>
      </c>
      <c r="AS877" s="182">
        <v>0</v>
      </c>
    </row>
    <row r="878" spans="1:45" s="182" customFormat="1" ht="36" customHeight="1" x14ac:dyDescent="0.25">
      <c r="A878" s="182">
        <v>1</v>
      </c>
      <c r="B878" s="221">
        <f>SUBTOTAL(103,$A$552:A878)</f>
        <v>304</v>
      </c>
      <c r="C878" s="183" t="s">
        <v>123</v>
      </c>
      <c r="D878" s="184">
        <v>1986</v>
      </c>
      <c r="E878" s="184"/>
      <c r="F878" s="185" t="s">
        <v>261</v>
      </c>
      <c r="G878" s="184">
        <v>5</v>
      </c>
      <c r="H878" s="184" t="s">
        <v>297</v>
      </c>
      <c r="I878" s="197">
        <v>2851.99</v>
      </c>
      <c r="J878" s="197">
        <v>2360.59</v>
      </c>
      <c r="K878" s="197">
        <v>2342</v>
      </c>
      <c r="L878" s="186">
        <v>145</v>
      </c>
      <c r="M878" s="184" t="s">
        <v>259</v>
      </c>
      <c r="N878" s="184" t="s">
        <v>263</v>
      </c>
      <c r="O878" s="187" t="s">
        <v>278</v>
      </c>
      <c r="P878" s="173">
        <v>119926.1</v>
      </c>
      <c r="Q878" s="173">
        <v>0</v>
      </c>
      <c r="R878" s="173">
        <v>0</v>
      </c>
      <c r="S878" s="173">
        <v>0</v>
      </c>
      <c r="T878" s="173">
        <v>119926.1</v>
      </c>
      <c r="U878" s="173">
        <f t="shared" si="189"/>
        <v>42.049972124726949</v>
      </c>
      <c r="V878" s="228">
        <v>42.049972124726949</v>
      </c>
      <c r="W878" s="188">
        <v>42.049972124726949</v>
      </c>
      <c r="X878" s="188">
        <f t="shared" si="192"/>
        <v>0</v>
      </c>
      <c r="Y878" s="188">
        <f t="shared" si="193"/>
        <v>0</v>
      </c>
      <c r="Z878" s="189">
        <v>0</v>
      </c>
      <c r="AA878" s="189">
        <v>0</v>
      </c>
      <c r="AB878" s="189">
        <v>0</v>
      </c>
      <c r="AC878" s="189">
        <v>0</v>
      </c>
      <c r="AD878" s="189">
        <v>0</v>
      </c>
      <c r="AE878" s="189">
        <v>0</v>
      </c>
      <c r="AF878" s="189">
        <v>0</v>
      </c>
      <c r="AG878" s="190">
        <v>0</v>
      </c>
      <c r="AH878" s="189">
        <v>0</v>
      </c>
      <c r="AI878" s="189">
        <v>0</v>
      </c>
      <c r="AJ878" s="189">
        <v>0</v>
      </c>
      <c r="AK878" s="189">
        <v>0</v>
      </c>
      <c r="AL878" s="189">
        <v>0</v>
      </c>
      <c r="AM878" s="190">
        <v>0</v>
      </c>
      <c r="AN878" s="189">
        <v>0</v>
      </c>
      <c r="AO878" s="189">
        <v>0</v>
      </c>
      <c r="AP878" s="190">
        <v>0</v>
      </c>
      <c r="AQ878" s="189">
        <v>0</v>
      </c>
      <c r="AR878" s="182">
        <v>0</v>
      </c>
      <c r="AS878" s="182">
        <v>0</v>
      </c>
    </row>
    <row r="879" spans="1:45" s="182" customFormat="1" ht="36" customHeight="1" x14ac:dyDescent="0.25">
      <c r="A879" s="182">
        <v>1</v>
      </c>
      <c r="B879" s="221">
        <f>SUBTOTAL(103,$A$552:A879)</f>
        <v>305</v>
      </c>
      <c r="C879" s="183" t="s">
        <v>128</v>
      </c>
      <c r="D879" s="184">
        <v>1978</v>
      </c>
      <c r="E879" s="184"/>
      <c r="F879" s="185" t="s">
        <v>261</v>
      </c>
      <c r="G879" s="184">
        <v>3</v>
      </c>
      <c r="H879" s="184" t="s">
        <v>305</v>
      </c>
      <c r="I879" s="197">
        <v>1582.3</v>
      </c>
      <c r="J879" s="197">
        <v>1471.8</v>
      </c>
      <c r="K879" s="197">
        <v>1471.8</v>
      </c>
      <c r="L879" s="186">
        <v>69</v>
      </c>
      <c r="M879" s="184" t="s">
        <v>259</v>
      </c>
      <c r="N879" s="184" t="s">
        <v>263</v>
      </c>
      <c r="O879" s="187" t="s">
        <v>278</v>
      </c>
      <c r="P879" s="173">
        <v>194982.26</v>
      </c>
      <c r="Q879" s="173">
        <v>0</v>
      </c>
      <c r="R879" s="173">
        <v>0</v>
      </c>
      <c r="S879" s="173">
        <v>0</v>
      </c>
      <c r="T879" s="173">
        <v>194982.26</v>
      </c>
      <c r="U879" s="173">
        <f t="shared" si="189"/>
        <v>123.22711243127094</v>
      </c>
      <c r="V879" s="228">
        <v>123.22711243127094</v>
      </c>
      <c r="W879" s="188">
        <v>123.22711243127094</v>
      </c>
      <c r="X879" s="188">
        <f t="shared" si="192"/>
        <v>0</v>
      </c>
      <c r="Y879" s="188">
        <f t="shared" si="193"/>
        <v>0</v>
      </c>
      <c r="Z879" s="189">
        <v>0</v>
      </c>
      <c r="AA879" s="189">
        <v>0</v>
      </c>
      <c r="AB879" s="189">
        <v>0</v>
      </c>
      <c r="AC879" s="189">
        <v>0</v>
      </c>
      <c r="AD879" s="189">
        <v>0</v>
      </c>
      <c r="AE879" s="189">
        <v>0</v>
      </c>
      <c r="AF879" s="189">
        <v>0</v>
      </c>
      <c r="AG879" s="190">
        <v>0</v>
      </c>
      <c r="AH879" s="189">
        <v>0</v>
      </c>
      <c r="AI879" s="189">
        <v>0</v>
      </c>
      <c r="AJ879" s="189">
        <v>0</v>
      </c>
      <c r="AK879" s="189">
        <v>0</v>
      </c>
      <c r="AL879" s="189">
        <v>0</v>
      </c>
      <c r="AM879" s="190">
        <v>0</v>
      </c>
      <c r="AN879" s="189">
        <v>0</v>
      </c>
      <c r="AO879" s="189">
        <v>0</v>
      </c>
      <c r="AP879" s="190">
        <v>0</v>
      </c>
      <c r="AQ879" s="189">
        <v>0</v>
      </c>
      <c r="AR879" s="182">
        <v>0</v>
      </c>
      <c r="AS879" s="182">
        <v>0</v>
      </c>
    </row>
    <row r="880" spans="1:45" s="182" customFormat="1" ht="36" customHeight="1" x14ac:dyDescent="0.25">
      <c r="A880" s="182">
        <v>1</v>
      </c>
      <c r="B880" s="221">
        <f>SUBTOTAL(103,$A$552:A880)</f>
        <v>306</v>
      </c>
      <c r="C880" s="183" t="s">
        <v>113</v>
      </c>
      <c r="D880" s="184">
        <v>1973</v>
      </c>
      <c r="E880" s="184"/>
      <c r="F880" s="185" t="s">
        <v>261</v>
      </c>
      <c r="G880" s="184">
        <v>2</v>
      </c>
      <c r="H880" s="184" t="s">
        <v>296</v>
      </c>
      <c r="I880" s="197">
        <v>781.06</v>
      </c>
      <c r="J880" s="197">
        <v>721</v>
      </c>
      <c r="K880" s="197">
        <v>681.23</v>
      </c>
      <c r="L880" s="186">
        <v>38</v>
      </c>
      <c r="M880" s="184" t="s">
        <v>259</v>
      </c>
      <c r="N880" s="184" t="s">
        <v>263</v>
      </c>
      <c r="O880" s="187" t="s">
        <v>277</v>
      </c>
      <c r="P880" s="173">
        <v>2512737.2000000002</v>
      </c>
      <c r="Q880" s="173">
        <v>0</v>
      </c>
      <c r="R880" s="173">
        <v>0</v>
      </c>
      <c r="S880" s="173">
        <v>0</v>
      </c>
      <c r="T880" s="173">
        <v>2512737.2000000002</v>
      </c>
      <c r="U880" s="173">
        <f t="shared" si="189"/>
        <v>3217.0860113179529</v>
      </c>
      <c r="V880" s="173">
        <v>7267.7997388164813</v>
      </c>
      <c r="W880" s="188">
        <v>7267.7997388164813</v>
      </c>
      <c r="X880" s="188">
        <f t="shared" si="192"/>
        <v>7267.7997388164813</v>
      </c>
      <c r="Y880" s="188">
        <f t="shared" si="193"/>
        <v>4050.7137274985284</v>
      </c>
      <c r="Z880" s="189">
        <v>0</v>
      </c>
      <c r="AA880" s="189">
        <v>0</v>
      </c>
      <c r="AB880" s="189">
        <v>0</v>
      </c>
      <c r="AC880" s="189">
        <v>0</v>
      </c>
      <c r="AD880" s="189">
        <v>0</v>
      </c>
      <c r="AE880" s="189">
        <v>0</v>
      </c>
      <c r="AF880" s="189">
        <v>0</v>
      </c>
      <c r="AG880" s="190">
        <v>0</v>
      </c>
      <c r="AH880" s="189">
        <v>636.6</v>
      </c>
      <c r="AI880" s="190">
        <f>8917.04*AH880/I880</f>
        <v>7267.7997388164813</v>
      </c>
      <c r="AJ880" s="189">
        <v>0</v>
      </c>
      <c r="AK880" s="189">
        <v>0</v>
      </c>
      <c r="AL880" s="189">
        <v>0</v>
      </c>
      <c r="AM880" s="190">
        <v>0</v>
      </c>
      <c r="AN880" s="189">
        <v>0</v>
      </c>
      <c r="AO880" s="189">
        <v>0</v>
      </c>
      <c r="AP880" s="190">
        <v>0</v>
      </c>
      <c r="AQ880" s="189">
        <v>0</v>
      </c>
      <c r="AR880" s="182">
        <v>0</v>
      </c>
      <c r="AS880" s="182">
        <v>0</v>
      </c>
    </row>
    <row r="881" spans="1:45" s="182" customFormat="1" ht="36" customHeight="1" x14ac:dyDescent="0.25">
      <c r="A881" s="182">
        <v>1</v>
      </c>
      <c r="B881" s="221">
        <f>SUBTOTAL(103,$A$552:A881)</f>
        <v>307</v>
      </c>
      <c r="C881" s="183" t="s">
        <v>1181</v>
      </c>
      <c r="D881" s="184">
        <v>1987</v>
      </c>
      <c r="E881" s="184"/>
      <c r="F881" s="185" t="s">
        <v>261</v>
      </c>
      <c r="G881" s="184">
        <v>2</v>
      </c>
      <c r="H881" s="184" t="s">
        <v>305</v>
      </c>
      <c r="I881" s="173">
        <v>1448.2</v>
      </c>
      <c r="J881" s="173">
        <v>1448.2</v>
      </c>
      <c r="K881" s="173">
        <v>1448.2</v>
      </c>
      <c r="L881" s="186">
        <v>53</v>
      </c>
      <c r="M881" s="184" t="s">
        <v>259</v>
      </c>
      <c r="N881" s="184" t="s">
        <v>263</v>
      </c>
      <c r="O881" s="187" t="s">
        <v>1285</v>
      </c>
      <c r="P881" s="173">
        <v>903922.43</v>
      </c>
      <c r="Q881" s="173">
        <v>0</v>
      </c>
      <c r="R881" s="173">
        <v>0</v>
      </c>
      <c r="S881" s="173">
        <v>0</v>
      </c>
      <c r="T881" s="173">
        <v>903922.43</v>
      </c>
      <c r="U881" s="173">
        <f t="shared" si="189"/>
        <v>624.16961055102888</v>
      </c>
      <c r="V881" s="173">
        <v>4500.21</v>
      </c>
      <c r="W881" s="188">
        <v>3444.64</v>
      </c>
      <c r="X881" s="188">
        <f t="shared" si="192"/>
        <v>3444.64</v>
      </c>
      <c r="Y881" s="188">
        <f t="shared" si="193"/>
        <v>3876.0403894489709</v>
      </c>
      <c r="Z881" s="189">
        <v>0</v>
      </c>
      <c r="AA881" s="189">
        <v>0</v>
      </c>
      <c r="AB881" s="189">
        <v>3259.66</v>
      </c>
      <c r="AC881" s="189">
        <v>184.98</v>
      </c>
      <c r="AD881" s="189">
        <v>0</v>
      </c>
      <c r="AE881" s="189">
        <v>0</v>
      </c>
      <c r="AF881" s="189">
        <v>0</v>
      </c>
      <c r="AG881" s="190">
        <v>0</v>
      </c>
      <c r="AH881" s="189">
        <v>0</v>
      </c>
      <c r="AI881" s="189">
        <v>0</v>
      </c>
      <c r="AJ881" s="189">
        <v>0</v>
      </c>
      <c r="AK881" s="189">
        <v>0</v>
      </c>
      <c r="AL881" s="189">
        <v>0</v>
      </c>
      <c r="AM881" s="190">
        <v>0</v>
      </c>
      <c r="AN881" s="189">
        <v>0</v>
      </c>
      <c r="AO881" s="189">
        <v>0</v>
      </c>
      <c r="AP881" s="190">
        <v>0</v>
      </c>
      <c r="AQ881" s="189">
        <v>0</v>
      </c>
      <c r="AR881" s="182">
        <v>0</v>
      </c>
      <c r="AS881" s="182">
        <v>0</v>
      </c>
    </row>
    <row r="882" spans="1:45" s="182" customFormat="1" ht="36" customHeight="1" x14ac:dyDescent="0.25">
      <c r="A882" s="182">
        <v>1</v>
      </c>
      <c r="B882" s="221">
        <f>SUBTOTAL(103,$A$552:A882)</f>
        <v>308</v>
      </c>
      <c r="C882" s="183" t="s">
        <v>2226</v>
      </c>
      <c r="D882" s="184">
        <v>1959</v>
      </c>
      <c r="E882" s="184"/>
      <c r="F882" s="185" t="s">
        <v>261</v>
      </c>
      <c r="G882" s="184">
        <v>2</v>
      </c>
      <c r="H882" s="184">
        <v>1</v>
      </c>
      <c r="I882" s="173">
        <v>428.93</v>
      </c>
      <c r="J882" s="173">
        <v>378.98</v>
      </c>
      <c r="K882" s="173">
        <v>378.98</v>
      </c>
      <c r="L882" s="186">
        <v>16</v>
      </c>
      <c r="M882" s="184" t="s">
        <v>259</v>
      </c>
      <c r="N882" s="184" t="s">
        <v>260</v>
      </c>
      <c r="O882" s="187" t="s">
        <v>262</v>
      </c>
      <c r="P882" s="173">
        <v>2228060.91</v>
      </c>
      <c r="Q882" s="173">
        <v>0</v>
      </c>
      <c r="R882" s="173">
        <v>0</v>
      </c>
      <c r="S882" s="173">
        <v>0</v>
      </c>
      <c r="T882" s="173">
        <v>2228060.91</v>
      </c>
      <c r="U882" s="173">
        <f t="shared" si="189"/>
        <v>5194.4627561606794</v>
      </c>
      <c r="V882" s="173">
        <v>7603.5888839670815</v>
      </c>
      <c r="W882" s="188">
        <v>7603.5888839670815</v>
      </c>
      <c r="X882" s="188">
        <f t="shared" si="192"/>
        <v>7603.5888839670815</v>
      </c>
      <c r="Y882" s="188">
        <f t="shared" si="193"/>
        <v>2409.1261278064021</v>
      </c>
      <c r="Z882" s="189">
        <v>0</v>
      </c>
      <c r="AA882" s="189">
        <v>0</v>
      </c>
      <c r="AB882" s="189">
        <v>0</v>
      </c>
      <c r="AC882" s="189">
        <v>0</v>
      </c>
      <c r="AD882" s="189">
        <v>0</v>
      </c>
      <c r="AE882" s="189">
        <v>0</v>
      </c>
      <c r="AF882" s="189">
        <v>0</v>
      </c>
      <c r="AG882" s="190">
        <v>0</v>
      </c>
      <c r="AH882" s="189">
        <v>365.75</v>
      </c>
      <c r="AI882" s="190">
        <f>8917.04*AH882/I882</f>
        <v>7603.5888839670815</v>
      </c>
      <c r="AJ882" s="189">
        <v>0</v>
      </c>
      <c r="AK882" s="189">
        <v>0</v>
      </c>
      <c r="AL882" s="189">
        <v>0</v>
      </c>
      <c r="AM882" s="190">
        <v>0</v>
      </c>
      <c r="AN882" s="189">
        <v>0</v>
      </c>
      <c r="AO882" s="189">
        <v>0</v>
      </c>
      <c r="AP882" s="190">
        <v>0</v>
      </c>
      <c r="AQ882" s="189">
        <v>0</v>
      </c>
      <c r="AR882" s="182">
        <v>0</v>
      </c>
      <c r="AS882" s="182">
        <v>0</v>
      </c>
    </row>
    <row r="883" spans="1:45" s="182" customFormat="1" ht="36" customHeight="1" x14ac:dyDescent="0.25">
      <c r="B883" s="183" t="s">
        <v>801</v>
      </c>
      <c r="C883" s="183"/>
      <c r="D883" s="184" t="s">
        <v>857</v>
      </c>
      <c r="E883" s="184" t="s">
        <v>857</v>
      </c>
      <c r="F883" s="184" t="s">
        <v>857</v>
      </c>
      <c r="G883" s="184" t="s">
        <v>857</v>
      </c>
      <c r="H883" s="184" t="s">
        <v>857</v>
      </c>
      <c r="I883" s="173">
        <f>SUM(I884:I885)</f>
        <v>1443.4</v>
      </c>
      <c r="J883" s="173">
        <f>SUM(J884:J885)</f>
        <v>1238.9000000000001</v>
      </c>
      <c r="K883" s="173">
        <f>SUM(K884:K885)</f>
        <v>1204.5999999999999</v>
      </c>
      <c r="L883" s="219">
        <f>SUM(L884:L885)</f>
        <v>68</v>
      </c>
      <c r="M883" s="184" t="s">
        <v>857</v>
      </c>
      <c r="N883" s="184" t="s">
        <v>857</v>
      </c>
      <c r="O883" s="187" t="s">
        <v>857</v>
      </c>
      <c r="P883" s="173">
        <v>5513180.9399999995</v>
      </c>
      <c r="Q883" s="173">
        <v>0</v>
      </c>
      <c r="R883" s="173">
        <v>0</v>
      </c>
      <c r="S883" s="173">
        <v>0</v>
      </c>
      <c r="T883" s="173">
        <v>5513180.9399999995</v>
      </c>
      <c r="U883" s="173">
        <f t="shared" si="189"/>
        <v>3819.5794235832059</v>
      </c>
      <c r="V883" s="173">
        <f>MAX(V884:V885)</f>
        <v>6548.1020551378451</v>
      </c>
      <c r="X883" s="227"/>
      <c r="Z883" s="189">
        <v>0</v>
      </c>
      <c r="AA883" s="189">
        <v>0</v>
      </c>
      <c r="AB883" s="189">
        <v>0</v>
      </c>
      <c r="AC883" s="189">
        <v>0</v>
      </c>
      <c r="AD883" s="189">
        <v>0</v>
      </c>
      <c r="AE883" s="189">
        <v>0</v>
      </c>
      <c r="AF883" s="189">
        <v>0</v>
      </c>
      <c r="AG883" s="189">
        <v>0</v>
      </c>
      <c r="AH883" s="189">
        <v>293</v>
      </c>
      <c r="AI883" s="189">
        <v>1132822</v>
      </c>
      <c r="AJ883" s="189">
        <v>0</v>
      </c>
      <c r="AK883" s="189">
        <v>0</v>
      </c>
      <c r="AL883" s="189">
        <v>0</v>
      </c>
      <c r="AM883" s="189">
        <v>0</v>
      </c>
      <c r="AN883" s="189">
        <v>0</v>
      </c>
      <c r="AO883" s="189">
        <v>0</v>
      </c>
      <c r="AP883" s="189">
        <v>4310144.67</v>
      </c>
      <c r="AQ883" s="189">
        <v>0</v>
      </c>
      <c r="AR883" s="182">
        <v>0</v>
      </c>
      <c r="AS883" s="182">
        <v>0</v>
      </c>
    </row>
    <row r="884" spans="1:45" s="182" customFormat="1" ht="36" customHeight="1" x14ac:dyDescent="0.25">
      <c r="A884" s="182">
        <v>1</v>
      </c>
      <c r="B884" s="221">
        <f>SUBTOTAL(103,$A$552:A884)</f>
        <v>309</v>
      </c>
      <c r="C884" s="183" t="s">
        <v>166</v>
      </c>
      <c r="D884" s="184">
        <v>1983</v>
      </c>
      <c r="E884" s="184"/>
      <c r="F884" s="185" t="s">
        <v>261</v>
      </c>
      <c r="G884" s="184">
        <v>2</v>
      </c>
      <c r="H884" s="184" t="s">
        <v>305</v>
      </c>
      <c r="I884" s="197">
        <v>1044.4000000000001</v>
      </c>
      <c r="J884" s="197">
        <v>943.9</v>
      </c>
      <c r="K884" s="197">
        <v>943.9</v>
      </c>
      <c r="L884" s="186">
        <v>47</v>
      </c>
      <c r="M884" s="184" t="s">
        <v>259</v>
      </c>
      <c r="N884" s="184" t="s">
        <v>330</v>
      </c>
      <c r="O884" s="187" t="s">
        <v>777</v>
      </c>
      <c r="P884" s="173">
        <v>4365745.54</v>
      </c>
      <c r="Q884" s="173">
        <v>0</v>
      </c>
      <c r="R884" s="173">
        <v>0</v>
      </c>
      <c r="S884" s="173">
        <v>0</v>
      </c>
      <c r="T884" s="173">
        <v>4365745.54</v>
      </c>
      <c r="U884" s="173">
        <f t="shared" si="189"/>
        <v>4180.1470126388358</v>
      </c>
      <c r="V884" s="173">
        <v>4564.9340291076214</v>
      </c>
      <c r="W884" s="188">
        <v>4564.9340291076214</v>
      </c>
      <c r="X884" s="188">
        <f t="shared" ref="X884:X885" si="195">Z884+AA884+AB884+AC884+AD884+AG884+AI884+AK884+AM884+AO884+AP884+AQ884+AR884+AS884</f>
        <v>4564.9340291076214</v>
      </c>
      <c r="Y884" s="188">
        <f t="shared" ref="Y884:Y885" si="196">V884-U884</f>
        <v>384.78701646878562</v>
      </c>
      <c r="Z884" s="189">
        <v>0</v>
      </c>
      <c r="AA884" s="189">
        <v>0</v>
      </c>
      <c r="AB884" s="189">
        <v>0</v>
      </c>
      <c r="AC884" s="189">
        <v>0</v>
      </c>
      <c r="AD884" s="189">
        <v>0</v>
      </c>
      <c r="AE884" s="189">
        <v>0</v>
      </c>
      <c r="AF884" s="189">
        <v>0</v>
      </c>
      <c r="AG884" s="190">
        <v>0</v>
      </c>
      <c r="AH884" s="189">
        <v>0</v>
      </c>
      <c r="AI884" s="189">
        <v>0</v>
      </c>
      <c r="AJ884" s="189">
        <v>0</v>
      </c>
      <c r="AK884" s="189">
        <v>0</v>
      </c>
      <c r="AL884" s="189">
        <v>0</v>
      </c>
      <c r="AM884" s="190">
        <v>0</v>
      </c>
      <c r="AN884" s="189">
        <v>0</v>
      </c>
      <c r="AO884" s="189">
        <v>0</v>
      </c>
      <c r="AP884" s="190">
        <v>4564.9340291076214</v>
      </c>
      <c r="AQ884" s="189">
        <v>0</v>
      </c>
      <c r="AR884" s="182">
        <v>0</v>
      </c>
      <c r="AS884" s="182">
        <v>0</v>
      </c>
    </row>
    <row r="885" spans="1:45" s="182" customFormat="1" ht="36" customHeight="1" x14ac:dyDescent="0.25">
      <c r="A885" s="182">
        <v>1</v>
      </c>
      <c r="B885" s="221">
        <f>SUBTOTAL(103,$A$552:A885)</f>
        <v>310</v>
      </c>
      <c r="C885" s="183" t="s">
        <v>1522</v>
      </c>
      <c r="D885" s="184">
        <v>1967</v>
      </c>
      <c r="E885" s="184"/>
      <c r="F885" s="185" t="s">
        <v>1524</v>
      </c>
      <c r="G885" s="184">
        <v>2</v>
      </c>
      <c r="H885" s="184" t="s">
        <v>297</v>
      </c>
      <c r="I885" s="197">
        <v>399</v>
      </c>
      <c r="J885" s="197">
        <v>295</v>
      </c>
      <c r="K885" s="197">
        <v>260.7</v>
      </c>
      <c r="L885" s="186">
        <v>21</v>
      </c>
      <c r="M885" s="184" t="s">
        <v>259</v>
      </c>
      <c r="N885" s="184" t="s">
        <v>330</v>
      </c>
      <c r="O885" s="187" t="s">
        <v>777</v>
      </c>
      <c r="P885" s="173">
        <v>1147435.3999999999</v>
      </c>
      <c r="Q885" s="173">
        <v>0</v>
      </c>
      <c r="R885" s="173">
        <v>0</v>
      </c>
      <c r="S885" s="173">
        <v>0</v>
      </c>
      <c r="T885" s="173">
        <v>1147435.3999999999</v>
      </c>
      <c r="U885" s="173">
        <f t="shared" si="189"/>
        <v>2875.777944862155</v>
      </c>
      <c r="V885" s="173">
        <v>6548.1020551378451</v>
      </c>
      <c r="W885" s="188">
        <v>6548.1020551378451</v>
      </c>
      <c r="X885" s="188">
        <f t="shared" si="195"/>
        <v>6548.1020551378451</v>
      </c>
      <c r="Y885" s="188">
        <f t="shared" si="196"/>
        <v>3672.3241102756901</v>
      </c>
      <c r="Z885" s="189">
        <v>0</v>
      </c>
      <c r="AA885" s="189">
        <v>0</v>
      </c>
      <c r="AB885" s="189">
        <v>0</v>
      </c>
      <c r="AC885" s="189">
        <v>0</v>
      </c>
      <c r="AD885" s="189">
        <v>0</v>
      </c>
      <c r="AE885" s="189">
        <v>0</v>
      </c>
      <c r="AF885" s="189">
        <v>0</v>
      </c>
      <c r="AG885" s="190">
        <v>0</v>
      </c>
      <c r="AH885" s="189">
        <v>293</v>
      </c>
      <c r="AI885" s="190">
        <f>8917.04*AH885/I885</f>
        <v>6548.1020551378451</v>
      </c>
      <c r="AJ885" s="189">
        <v>0</v>
      </c>
      <c r="AK885" s="189">
        <v>0</v>
      </c>
      <c r="AL885" s="189">
        <v>0</v>
      </c>
      <c r="AM885" s="190">
        <v>0</v>
      </c>
      <c r="AN885" s="189">
        <v>0</v>
      </c>
      <c r="AO885" s="189">
        <v>0</v>
      </c>
      <c r="AP885" s="190">
        <v>0</v>
      </c>
      <c r="AQ885" s="189">
        <v>0</v>
      </c>
      <c r="AR885" s="182">
        <v>0</v>
      </c>
      <c r="AS885" s="182">
        <v>0</v>
      </c>
    </row>
    <row r="886" spans="1:45" s="182" customFormat="1" ht="36" customHeight="1" x14ac:dyDescent="0.25">
      <c r="B886" s="183" t="s">
        <v>803</v>
      </c>
      <c r="C886" s="222"/>
      <c r="D886" s="184" t="s">
        <v>857</v>
      </c>
      <c r="E886" s="184" t="s">
        <v>857</v>
      </c>
      <c r="F886" s="184" t="s">
        <v>857</v>
      </c>
      <c r="G886" s="184" t="s">
        <v>857</v>
      </c>
      <c r="H886" s="184" t="s">
        <v>857</v>
      </c>
      <c r="I886" s="197">
        <f>SUM(I887:I889)</f>
        <v>1854.1999999999998</v>
      </c>
      <c r="J886" s="197">
        <f>SUM(J887:J889)</f>
        <v>1598.8000000000002</v>
      </c>
      <c r="K886" s="197">
        <f>SUM(K887:K889)</f>
        <v>1394.4</v>
      </c>
      <c r="L886" s="219">
        <f>SUM(L887:L889)</f>
        <v>87</v>
      </c>
      <c r="M886" s="184" t="s">
        <v>857</v>
      </c>
      <c r="N886" s="184" t="s">
        <v>857</v>
      </c>
      <c r="O886" s="187" t="s">
        <v>857</v>
      </c>
      <c r="P886" s="173">
        <v>4300110.49</v>
      </c>
      <c r="Q886" s="173">
        <v>0</v>
      </c>
      <c r="R886" s="173">
        <v>0</v>
      </c>
      <c r="S886" s="173">
        <v>0</v>
      </c>
      <c r="T886" s="173">
        <v>4300110.49</v>
      </c>
      <c r="U886" s="173">
        <f t="shared" si="189"/>
        <v>2319.1190216805094</v>
      </c>
      <c r="V886" s="173">
        <f>MAX(V887:V889)</f>
        <v>8468.2797569648083</v>
      </c>
      <c r="X886" s="227"/>
      <c r="Z886" s="189">
        <v>0</v>
      </c>
      <c r="AA886" s="189">
        <v>0</v>
      </c>
      <c r="AB886" s="189">
        <v>0</v>
      </c>
      <c r="AC886" s="189">
        <v>0</v>
      </c>
      <c r="AD886" s="189">
        <v>0</v>
      </c>
      <c r="AE886" s="189">
        <v>0</v>
      </c>
      <c r="AF886" s="189">
        <v>0</v>
      </c>
      <c r="AG886" s="189">
        <v>0</v>
      </c>
      <c r="AH886" s="189">
        <v>0</v>
      </c>
      <c r="AI886" s="189">
        <v>0</v>
      </c>
      <c r="AJ886" s="189">
        <v>0</v>
      </c>
      <c r="AK886" s="189">
        <v>0</v>
      </c>
      <c r="AL886" s="189">
        <v>655.53</v>
      </c>
      <c r="AM886" s="189">
        <v>2352267</v>
      </c>
      <c r="AN886" s="189">
        <v>0</v>
      </c>
      <c r="AO886" s="189">
        <v>0</v>
      </c>
      <c r="AP886" s="189">
        <v>1815231</v>
      </c>
      <c r="AQ886" s="189">
        <v>0</v>
      </c>
      <c r="AR886" s="182">
        <v>0</v>
      </c>
      <c r="AS886" s="182">
        <v>0</v>
      </c>
    </row>
    <row r="887" spans="1:45" s="182" customFormat="1" ht="36" customHeight="1" x14ac:dyDescent="0.25">
      <c r="A887" s="182">
        <v>1</v>
      </c>
      <c r="B887" s="221">
        <f>SUBTOTAL(103,$A$552:A887)</f>
        <v>311</v>
      </c>
      <c r="C887" s="183" t="s">
        <v>173</v>
      </c>
      <c r="D887" s="184">
        <v>1968</v>
      </c>
      <c r="E887" s="184">
        <v>2009</v>
      </c>
      <c r="F887" s="185" t="s">
        <v>261</v>
      </c>
      <c r="G887" s="184">
        <v>2</v>
      </c>
      <c r="H887" s="184" t="s">
        <v>296</v>
      </c>
      <c r="I887" s="197">
        <v>791.5</v>
      </c>
      <c r="J887" s="197">
        <v>725.1</v>
      </c>
      <c r="K887" s="197">
        <v>725.1</v>
      </c>
      <c r="L887" s="186">
        <v>42</v>
      </c>
      <c r="M887" s="184" t="s">
        <v>259</v>
      </c>
      <c r="N887" s="184" t="s">
        <v>260</v>
      </c>
      <c r="O887" s="187" t="s">
        <v>262</v>
      </c>
      <c r="P887" s="173">
        <v>78851.77</v>
      </c>
      <c r="Q887" s="173">
        <v>0</v>
      </c>
      <c r="R887" s="173">
        <v>0</v>
      </c>
      <c r="S887" s="173">
        <v>0</v>
      </c>
      <c r="T887" s="173">
        <v>78851.77</v>
      </c>
      <c r="U887" s="173">
        <f t="shared" si="189"/>
        <v>99.623209096651934</v>
      </c>
      <c r="V887" s="228">
        <v>99.623209096651934</v>
      </c>
      <c r="W887" s="188">
        <v>99.623209096651934</v>
      </c>
      <c r="X887" s="188">
        <f t="shared" ref="X887:X889" si="197">Z887+AA887+AB887+AC887+AD887+AG887+AI887+AK887+AM887+AO887+AP887+AQ887+AR887+AS887</f>
        <v>0</v>
      </c>
      <c r="Y887" s="188">
        <f t="shared" ref="Y887:Y889" si="198">V887-U887</f>
        <v>0</v>
      </c>
      <c r="Z887" s="189">
        <v>0</v>
      </c>
      <c r="AA887" s="189">
        <v>0</v>
      </c>
      <c r="AB887" s="189">
        <v>0</v>
      </c>
      <c r="AC887" s="189">
        <v>0</v>
      </c>
      <c r="AD887" s="189">
        <v>0</v>
      </c>
      <c r="AE887" s="189">
        <v>0</v>
      </c>
      <c r="AF887" s="189">
        <v>0</v>
      </c>
      <c r="AG887" s="190">
        <v>0</v>
      </c>
      <c r="AH887" s="189">
        <v>0</v>
      </c>
      <c r="AI887" s="189">
        <v>0</v>
      </c>
      <c r="AJ887" s="189">
        <v>0</v>
      </c>
      <c r="AK887" s="189">
        <v>0</v>
      </c>
      <c r="AL887" s="189">
        <v>0</v>
      </c>
      <c r="AM887" s="190">
        <v>0</v>
      </c>
      <c r="AN887" s="189">
        <v>0</v>
      </c>
      <c r="AO887" s="189">
        <v>0</v>
      </c>
      <c r="AP887" s="190">
        <v>0</v>
      </c>
      <c r="AQ887" s="189">
        <v>0</v>
      </c>
      <c r="AR887" s="182">
        <v>0</v>
      </c>
      <c r="AS887" s="182">
        <v>0</v>
      </c>
    </row>
    <row r="888" spans="1:45" s="182" customFormat="1" ht="36" customHeight="1" x14ac:dyDescent="0.25">
      <c r="A888" s="182">
        <v>1</v>
      </c>
      <c r="B888" s="221">
        <f>SUBTOTAL(103,$A$552:A888)</f>
        <v>312</v>
      </c>
      <c r="C888" s="183" t="s">
        <v>178</v>
      </c>
      <c r="D888" s="184">
        <v>1955</v>
      </c>
      <c r="E888" s="184"/>
      <c r="F888" s="185" t="s">
        <v>261</v>
      </c>
      <c r="G888" s="184">
        <v>2</v>
      </c>
      <c r="H888" s="184" t="s">
        <v>297</v>
      </c>
      <c r="I888" s="197">
        <v>545.6</v>
      </c>
      <c r="J888" s="197">
        <v>501.6</v>
      </c>
      <c r="K888" s="197">
        <v>384.3</v>
      </c>
      <c r="L888" s="186">
        <v>27</v>
      </c>
      <c r="M888" s="184" t="s">
        <v>259</v>
      </c>
      <c r="N888" s="184" t="s">
        <v>260</v>
      </c>
      <c r="O888" s="187" t="s">
        <v>262</v>
      </c>
      <c r="P888" s="173">
        <v>2382611.2400000002</v>
      </c>
      <c r="Q888" s="173">
        <v>0</v>
      </c>
      <c r="R888" s="173">
        <v>0</v>
      </c>
      <c r="S888" s="173">
        <v>0</v>
      </c>
      <c r="T888" s="173">
        <v>2382611.2400000002</v>
      </c>
      <c r="U888" s="173">
        <f t="shared" si="189"/>
        <v>4366.9560850439884</v>
      </c>
      <c r="V888" s="173">
        <v>8468.2797569648083</v>
      </c>
      <c r="W888" s="188">
        <v>8468.2797569648083</v>
      </c>
      <c r="X888" s="188">
        <f t="shared" si="197"/>
        <v>8468.2797569648083</v>
      </c>
      <c r="Y888" s="188">
        <f t="shared" si="198"/>
        <v>4101.3236719208198</v>
      </c>
      <c r="Z888" s="189">
        <v>0</v>
      </c>
      <c r="AA888" s="189">
        <v>0</v>
      </c>
      <c r="AB888" s="189">
        <v>0</v>
      </c>
      <c r="AC888" s="189">
        <v>0</v>
      </c>
      <c r="AD888" s="189">
        <v>0</v>
      </c>
      <c r="AE888" s="189">
        <v>0</v>
      </c>
      <c r="AF888" s="189">
        <v>0</v>
      </c>
      <c r="AG888" s="190">
        <v>0</v>
      </c>
      <c r="AH888" s="189">
        <v>0</v>
      </c>
      <c r="AI888" s="189">
        <v>0</v>
      </c>
      <c r="AJ888" s="189">
        <v>0</v>
      </c>
      <c r="AK888" s="189">
        <v>0</v>
      </c>
      <c r="AL888" s="189">
        <v>655.53</v>
      </c>
      <c r="AM888" s="190">
        <f>7048.18*AL888/I888</f>
        <v>8468.2797569648083</v>
      </c>
      <c r="AN888" s="189">
        <v>0</v>
      </c>
      <c r="AO888" s="189">
        <v>0</v>
      </c>
      <c r="AP888" s="190">
        <v>0</v>
      </c>
      <c r="AQ888" s="189">
        <v>0</v>
      </c>
      <c r="AR888" s="182">
        <v>0</v>
      </c>
      <c r="AS888" s="182">
        <v>0</v>
      </c>
    </row>
    <row r="889" spans="1:45" s="182" customFormat="1" ht="36" customHeight="1" x14ac:dyDescent="0.25">
      <c r="A889" s="182">
        <v>1</v>
      </c>
      <c r="B889" s="221">
        <f>SUBTOTAL(103,$A$552:A889)</f>
        <v>313</v>
      </c>
      <c r="C889" s="183" t="s">
        <v>1521</v>
      </c>
      <c r="D889" s="184">
        <v>1976</v>
      </c>
      <c r="E889" s="184"/>
      <c r="F889" s="185" t="s">
        <v>1524</v>
      </c>
      <c r="G889" s="184">
        <v>2</v>
      </c>
      <c r="H889" s="184" t="s">
        <v>297</v>
      </c>
      <c r="I889" s="197">
        <v>517.1</v>
      </c>
      <c r="J889" s="197">
        <v>372.1</v>
      </c>
      <c r="K889" s="197">
        <v>285</v>
      </c>
      <c r="L889" s="186">
        <v>18</v>
      </c>
      <c r="M889" s="184" t="s">
        <v>259</v>
      </c>
      <c r="N889" s="184" t="s">
        <v>260</v>
      </c>
      <c r="O889" s="187" t="s">
        <v>262</v>
      </c>
      <c r="P889" s="173">
        <v>1838647.48</v>
      </c>
      <c r="Q889" s="173">
        <v>0</v>
      </c>
      <c r="R889" s="173">
        <v>0</v>
      </c>
      <c r="S889" s="173">
        <v>0</v>
      </c>
      <c r="T889" s="173">
        <v>1838647.48</v>
      </c>
      <c r="U889" s="173">
        <f t="shared" si="189"/>
        <v>3555.6903500290077</v>
      </c>
      <c r="V889" s="173">
        <v>3555.6903500290077</v>
      </c>
      <c r="W889" s="188">
        <v>3555.6903500290077</v>
      </c>
      <c r="X889" s="188">
        <f t="shared" si="197"/>
        <v>3555.6903500290077</v>
      </c>
      <c r="Y889" s="188">
        <f t="shared" si="198"/>
        <v>0</v>
      </c>
      <c r="Z889" s="189">
        <v>0</v>
      </c>
      <c r="AA889" s="189">
        <v>0</v>
      </c>
      <c r="AB889" s="189">
        <v>0</v>
      </c>
      <c r="AC889" s="189">
        <v>0</v>
      </c>
      <c r="AD889" s="189">
        <v>0</v>
      </c>
      <c r="AE889" s="189">
        <v>0</v>
      </c>
      <c r="AF889" s="189">
        <v>0</v>
      </c>
      <c r="AG889" s="190">
        <v>0</v>
      </c>
      <c r="AH889" s="189">
        <v>0</v>
      </c>
      <c r="AI889" s="189">
        <v>0</v>
      </c>
      <c r="AJ889" s="189">
        <v>0</v>
      </c>
      <c r="AK889" s="189">
        <v>0</v>
      </c>
      <c r="AL889" s="189">
        <v>0</v>
      </c>
      <c r="AM889" s="190">
        <v>0</v>
      </c>
      <c r="AN889" s="189">
        <v>0</v>
      </c>
      <c r="AO889" s="189">
        <v>0</v>
      </c>
      <c r="AP889" s="190">
        <v>3555.6903500290077</v>
      </c>
      <c r="AQ889" s="189">
        <v>0</v>
      </c>
      <c r="AR889" s="182">
        <v>0</v>
      </c>
      <c r="AS889" s="182">
        <v>0</v>
      </c>
    </row>
    <row r="890" spans="1:45" s="182" customFormat="1" ht="36" customHeight="1" x14ac:dyDescent="0.25">
      <c r="B890" s="183" t="s">
        <v>802</v>
      </c>
      <c r="C890" s="183"/>
      <c r="D890" s="184" t="s">
        <v>857</v>
      </c>
      <c r="E890" s="184" t="s">
        <v>857</v>
      </c>
      <c r="F890" s="184" t="s">
        <v>857</v>
      </c>
      <c r="G890" s="184" t="s">
        <v>857</v>
      </c>
      <c r="H890" s="184" t="s">
        <v>857</v>
      </c>
      <c r="I890" s="173">
        <f>SUM(I891:I891)</f>
        <v>448.2</v>
      </c>
      <c r="J890" s="173">
        <f>SUM(J891:J891)</f>
        <v>401.4</v>
      </c>
      <c r="K890" s="173">
        <f>SUM(K891:K891)</f>
        <v>358.5</v>
      </c>
      <c r="L890" s="219">
        <f>SUM(L891:L891)</f>
        <v>21</v>
      </c>
      <c r="M890" s="184" t="s">
        <v>857</v>
      </c>
      <c r="N890" s="184" t="s">
        <v>857</v>
      </c>
      <c r="O890" s="187" t="s">
        <v>857</v>
      </c>
      <c r="P890" s="173">
        <v>63914.7</v>
      </c>
      <c r="Q890" s="173">
        <v>0</v>
      </c>
      <c r="R890" s="173">
        <v>0</v>
      </c>
      <c r="S890" s="173">
        <v>0</v>
      </c>
      <c r="T890" s="173">
        <v>63914.7</v>
      </c>
      <c r="U890" s="173">
        <f t="shared" si="189"/>
        <v>142.60307898259705</v>
      </c>
      <c r="V890" s="173">
        <f>MAX(V891:V891)</f>
        <v>142.60307898259705</v>
      </c>
      <c r="X890" s="227"/>
      <c r="Z890" s="189">
        <v>0</v>
      </c>
      <c r="AA890" s="189">
        <v>0</v>
      </c>
      <c r="AB890" s="189">
        <v>0</v>
      </c>
      <c r="AC890" s="189">
        <v>0</v>
      </c>
      <c r="AD890" s="189">
        <v>0</v>
      </c>
      <c r="AE890" s="189">
        <v>0</v>
      </c>
      <c r="AF890" s="189">
        <v>0</v>
      </c>
      <c r="AG890" s="189">
        <v>0</v>
      </c>
      <c r="AH890" s="189">
        <v>0</v>
      </c>
      <c r="AI890" s="189">
        <v>0</v>
      </c>
      <c r="AJ890" s="189">
        <v>0</v>
      </c>
      <c r="AK890" s="189">
        <v>0</v>
      </c>
      <c r="AL890" s="189">
        <v>0</v>
      </c>
      <c r="AM890" s="189">
        <v>0</v>
      </c>
      <c r="AN890" s="189">
        <v>0</v>
      </c>
      <c r="AO890" s="189">
        <v>0</v>
      </c>
      <c r="AP890" s="189">
        <v>0</v>
      </c>
      <c r="AQ890" s="189">
        <v>0</v>
      </c>
      <c r="AR890" s="182">
        <v>0</v>
      </c>
      <c r="AS890" s="182">
        <v>0</v>
      </c>
    </row>
    <row r="891" spans="1:45" s="182" customFormat="1" ht="36" customHeight="1" x14ac:dyDescent="0.25">
      <c r="A891" s="182">
        <v>1</v>
      </c>
      <c r="B891" s="221">
        <f>SUBTOTAL(103,$A$552:A891)</f>
        <v>314</v>
      </c>
      <c r="C891" s="183" t="s">
        <v>172</v>
      </c>
      <c r="D891" s="184">
        <v>1955</v>
      </c>
      <c r="E891" s="184">
        <v>2010</v>
      </c>
      <c r="F891" s="185" t="s">
        <v>261</v>
      </c>
      <c r="G891" s="184">
        <v>2</v>
      </c>
      <c r="H891" s="184" t="s">
        <v>296</v>
      </c>
      <c r="I891" s="197">
        <v>448.2</v>
      </c>
      <c r="J891" s="197">
        <v>401.4</v>
      </c>
      <c r="K891" s="197">
        <v>358.5</v>
      </c>
      <c r="L891" s="186">
        <v>21</v>
      </c>
      <c r="M891" s="184" t="s">
        <v>259</v>
      </c>
      <c r="N891" s="184" t="s">
        <v>330</v>
      </c>
      <c r="O891" s="187" t="s">
        <v>332</v>
      </c>
      <c r="P891" s="173">
        <v>63914.7</v>
      </c>
      <c r="Q891" s="173">
        <v>0</v>
      </c>
      <c r="R891" s="173">
        <v>0</v>
      </c>
      <c r="S891" s="173">
        <v>0</v>
      </c>
      <c r="T891" s="173">
        <v>63914.7</v>
      </c>
      <c r="U891" s="173">
        <f t="shared" si="189"/>
        <v>142.60307898259705</v>
      </c>
      <c r="V891" s="228">
        <v>142.60307898259705</v>
      </c>
      <c r="W891" s="188">
        <v>142.60307898259705</v>
      </c>
      <c r="X891" s="188">
        <f>Z891+AA891+AB891+AC891+AD891+AG891+AI891+AK891+AM891+AO891+AP891+AQ891+AR891+AS891</f>
        <v>0</v>
      </c>
      <c r="Y891" s="188">
        <f>V891-U891</f>
        <v>0</v>
      </c>
      <c r="Z891" s="189">
        <v>0</v>
      </c>
      <c r="AA891" s="189">
        <v>0</v>
      </c>
      <c r="AB891" s="189">
        <v>0</v>
      </c>
      <c r="AC891" s="189">
        <v>0</v>
      </c>
      <c r="AD891" s="189">
        <v>0</v>
      </c>
      <c r="AE891" s="189">
        <v>0</v>
      </c>
      <c r="AF891" s="189">
        <v>0</v>
      </c>
      <c r="AG891" s="190">
        <v>0</v>
      </c>
      <c r="AH891" s="189">
        <v>0</v>
      </c>
      <c r="AI891" s="189">
        <v>0</v>
      </c>
      <c r="AJ891" s="189">
        <v>0</v>
      </c>
      <c r="AK891" s="189">
        <v>0</v>
      </c>
      <c r="AL891" s="189">
        <v>0</v>
      </c>
      <c r="AM891" s="190">
        <v>0</v>
      </c>
      <c r="AN891" s="189">
        <v>0</v>
      </c>
      <c r="AO891" s="189">
        <v>0</v>
      </c>
      <c r="AP891" s="190">
        <v>0</v>
      </c>
      <c r="AQ891" s="189">
        <v>0</v>
      </c>
      <c r="AR891" s="182">
        <v>0</v>
      </c>
      <c r="AS891" s="182">
        <v>0</v>
      </c>
    </row>
    <row r="892" spans="1:45" s="182" customFormat="1" ht="36" customHeight="1" x14ac:dyDescent="0.25">
      <c r="B892" s="183" t="s">
        <v>838</v>
      </c>
      <c r="C892" s="183"/>
      <c r="D892" s="184" t="s">
        <v>857</v>
      </c>
      <c r="E892" s="184" t="s">
        <v>857</v>
      </c>
      <c r="F892" s="184" t="s">
        <v>857</v>
      </c>
      <c r="G892" s="184" t="s">
        <v>857</v>
      </c>
      <c r="H892" s="184" t="s">
        <v>857</v>
      </c>
      <c r="I892" s="173">
        <f>SUM(I893:I894)</f>
        <v>1323.09</v>
      </c>
      <c r="J892" s="173">
        <f>SUM(J893:J894)</f>
        <v>1207.72</v>
      </c>
      <c r="K892" s="173">
        <f>SUM(K893:K894)</f>
        <v>1207.72</v>
      </c>
      <c r="L892" s="219">
        <f>SUM(L893:L894)</f>
        <v>68</v>
      </c>
      <c r="M892" s="184" t="s">
        <v>857</v>
      </c>
      <c r="N892" s="184" t="s">
        <v>857</v>
      </c>
      <c r="O892" s="187" t="s">
        <v>857</v>
      </c>
      <c r="P892" s="173">
        <v>5200378.79</v>
      </c>
      <c r="Q892" s="173">
        <v>0</v>
      </c>
      <c r="R892" s="173">
        <v>0</v>
      </c>
      <c r="S892" s="173">
        <v>0</v>
      </c>
      <c r="T892" s="173">
        <v>5200378.79</v>
      </c>
      <c r="U892" s="173">
        <f t="shared" si="189"/>
        <v>3930.4800051394845</v>
      </c>
      <c r="V892" s="173">
        <f>MAX(V893:V894)</f>
        <v>7358.2130176282562</v>
      </c>
      <c r="X892" s="227"/>
      <c r="Z892" s="189">
        <v>0</v>
      </c>
      <c r="AA892" s="189">
        <v>0</v>
      </c>
      <c r="AB892" s="189">
        <v>0</v>
      </c>
      <c r="AC892" s="189">
        <v>0</v>
      </c>
      <c r="AD892" s="189">
        <v>0</v>
      </c>
      <c r="AE892" s="189">
        <v>0</v>
      </c>
      <c r="AF892" s="189">
        <v>0</v>
      </c>
      <c r="AG892" s="189">
        <v>0</v>
      </c>
      <c r="AH892" s="189">
        <v>792.5</v>
      </c>
      <c r="AI892" s="189">
        <v>5000000</v>
      </c>
      <c r="AJ892" s="189">
        <v>0</v>
      </c>
      <c r="AK892" s="189">
        <v>0</v>
      </c>
      <c r="AL892" s="189">
        <v>0</v>
      </c>
      <c r="AM892" s="189">
        <v>0</v>
      </c>
      <c r="AN892" s="189">
        <v>0</v>
      </c>
      <c r="AO892" s="189">
        <v>0</v>
      </c>
      <c r="AP892" s="189">
        <v>0</v>
      </c>
      <c r="AQ892" s="189">
        <v>0</v>
      </c>
      <c r="AR892" s="182">
        <v>0</v>
      </c>
      <c r="AS892" s="182">
        <v>0</v>
      </c>
    </row>
    <row r="893" spans="1:45" s="182" customFormat="1" ht="36" customHeight="1" x14ac:dyDescent="0.25">
      <c r="A893" s="182">
        <v>1</v>
      </c>
      <c r="B893" s="221">
        <f>SUBTOTAL(103,$A$552:A893)</f>
        <v>315</v>
      </c>
      <c r="C893" s="183" t="s">
        <v>170</v>
      </c>
      <c r="D893" s="184">
        <v>1969</v>
      </c>
      <c r="E893" s="184"/>
      <c r="F893" s="185" t="s">
        <v>261</v>
      </c>
      <c r="G893" s="184">
        <v>2</v>
      </c>
      <c r="H893" s="184" t="s">
        <v>305</v>
      </c>
      <c r="I893" s="197">
        <v>960.39</v>
      </c>
      <c r="J893" s="197">
        <v>880.42</v>
      </c>
      <c r="K893" s="197">
        <v>880.42</v>
      </c>
      <c r="L893" s="186">
        <v>47</v>
      </c>
      <c r="M893" s="184" t="s">
        <v>259</v>
      </c>
      <c r="N893" s="184" t="s">
        <v>330</v>
      </c>
      <c r="O893" s="187" t="s">
        <v>331</v>
      </c>
      <c r="P893" s="173">
        <v>5103668.53</v>
      </c>
      <c r="Q893" s="173">
        <v>0</v>
      </c>
      <c r="R893" s="173">
        <v>0</v>
      </c>
      <c r="S893" s="173">
        <v>0</v>
      </c>
      <c r="T893" s="173">
        <v>5103668.53</v>
      </c>
      <c r="U893" s="173">
        <f t="shared" si="189"/>
        <v>5314.1625068982394</v>
      </c>
      <c r="V893" s="173">
        <v>7358.2130176282562</v>
      </c>
      <c r="W893" s="188">
        <f>X893</f>
        <v>7358.2130176282562</v>
      </c>
      <c r="X893" s="188">
        <f t="shared" ref="X893:X894" si="199">Z893+AA893+AB893+AC893+AD893+AG893+AI893+AK893+AM893+AO893+AP893+AQ893+AR893+AS893</f>
        <v>7358.2130176282562</v>
      </c>
      <c r="Y893" s="188">
        <f t="shared" ref="Y893:Y894" si="200">V893-U893</f>
        <v>2044.0505107300169</v>
      </c>
      <c r="Z893" s="189">
        <v>0</v>
      </c>
      <c r="AA893" s="189">
        <v>0</v>
      </c>
      <c r="AB893" s="189">
        <v>0</v>
      </c>
      <c r="AC893" s="189">
        <v>0</v>
      </c>
      <c r="AD893" s="189">
        <v>0</v>
      </c>
      <c r="AE893" s="189">
        <v>0</v>
      </c>
      <c r="AF893" s="189">
        <v>0</v>
      </c>
      <c r="AG893" s="190">
        <v>0</v>
      </c>
      <c r="AH893" s="189">
        <v>792.5</v>
      </c>
      <c r="AI893" s="190">
        <f>8917.04*AH893/I893</f>
        <v>7358.2130176282562</v>
      </c>
      <c r="AJ893" s="189">
        <v>0</v>
      </c>
      <c r="AK893" s="189">
        <v>0</v>
      </c>
      <c r="AL893" s="189">
        <v>0</v>
      </c>
      <c r="AM893" s="190">
        <v>0</v>
      </c>
      <c r="AN893" s="189">
        <v>0</v>
      </c>
      <c r="AO893" s="189">
        <v>0</v>
      </c>
      <c r="AP893" s="190">
        <v>0</v>
      </c>
      <c r="AQ893" s="189">
        <v>0</v>
      </c>
      <c r="AR893" s="182">
        <v>0</v>
      </c>
      <c r="AS893" s="182">
        <v>0</v>
      </c>
    </row>
    <row r="894" spans="1:45" s="182" customFormat="1" ht="36" customHeight="1" x14ac:dyDescent="0.25">
      <c r="A894" s="182">
        <v>1</v>
      </c>
      <c r="B894" s="221">
        <f>SUBTOTAL(103,$A$552:A894)</f>
        <v>316</v>
      </c>
      <c r="C894" s="183" t="s">
        <v>1876</v>
      </c>
      <c r="D894" s="184">
        <v>1966</v>
      </c>
      <c r="E894" s="184"/>
      <c r="F894" s="185" t="s">
        <v>1524</v>
      </c>
      <c r="G894" s="184" t="s">
        <v>296</v>
      </c>
      <c r="H894" s="184" t="s">
        <v>297</v>
      </c>
      <c r="I894" s="197">
        <v>362.7</v>
      </c>
      <c r="J894" s="197">
        <v>327.3</v>
      </c>
      <c r="K894" s="197">
        <v>327.3</v>
      </c>
      <c r="L894" s="186">
        <v>21</v>
      </c>
      <c r="M894" s="184" t="s">
        <v>259</v>
      </c>
      <c r="N894" s="184" t="s">
        <v>263</v>
      </c>
      <c r="O894" s="187" t="s">
        <v>2191</v>
      </c>
      <c r="P894" s="173">
        <v>96710.26</v>
      </c>
      <c r="Q894" s="173">
        <v>0</v>
      </c>
      <c r="R894" s="173">
        <v>0</v>
      </c>
      <c r="S894" s="173">
        <v>0</v>
      </c>
      <c r="T894" s="173">
        <v>96710.26</v>
      </c>
      <c r="U894" s="173">
        <f t="shared" si="189"/>
        <v>266.63981251723186</v>
      </c>
      <c r="V894" s="228">
        <v>266.63981251723186</v>
      </c>
      <c r="W894" s="188">
        <v>266.63981251723186</v>
      </c>
      <c r="X894" s="188">
        <f t="shared" si="199"/>
        <v>0</v>
      </c>
      <c r="Y894" s="188">
        <f t="shared" si="200"/>
        <v>0</v>
      </c>
      <c r="Z894" s="189">
        <v>0</v>
      </c>
      <c r="AA894" s="189">
        <v>0</v>
      </c>
      <c r="AB894" s="189">
        <v>0</v>
      </c>
      <c r="AC894" s="189">
        <v>0</v>
      </c>
      <c r="AD894" s="189">
        <v>0</v>
      </c>
      <c r="AE894" s="189">
        <v>0</v>
      </c>
      <c r="AF894" s="189">
        <v>0</v>
      </c>
      <c r="AG894" s="190">
        <v>0</v>
      </c>
      <c r="AH894" s="189">
        <v>0</v>
      </c>
      <c r="AI894" s="189">
        <v>0</v>
      </c>
      <c r="AJ894" s="189">
        <v>0</v>
      </c>
      <c r="AK894" s="189">
        <v>0</v>
      </c>
      <c r="AL894" s="189">
        <v>0</v>
      </c>
      <c r="AM894" s="190">
        <v>0</v>
      </c>
      <c r="AN894" s="189">
        <v>0</v>
      </c>
      <c r="AO894" s="189">
        <v>0</v>
      </c>
      <c r="AP894" s="190">
        <v>0</v>
      </c>
      <c r="AQ894" s="189">
        <v>0</v>
      </c>
      <c r="AR894" s="182">
        <v>0</v>
      </c>
      <c r="AS894" s="182">
        <v>0</v>
      </c>
    </row>
    <row r="895" spans="1:45" s="182" customFormat="1" ht="36" customHeight="1" x14ac:dyDescent="0.25">
      <c r="B895" s="183" t="s">
        <v>804</v>
      </c>
      <c r="C895" s="183"/>
      <c r="D895" s="184" t="s">
        <v>857</v>
      </c>
      <c r="E895" s="184" t="s">
        <v>857</v>
      </c>
      <c r="F895" s="184" t="s">
        <v>857</v>
      </c>
      <c r="G895" s="184" t="s">
        <v>857</v>
      </c>
      <c r="H895" s="184" t="s">
        <v>857</v>
      </c>
      <c r="I895" s="173">
        <f>SUM(I896:I897)</f>
        <v>804.7</v>
      </c>
      <c r="J895" s="173">
        <f>SUM(J896:J897)</f>
        <v>706.5</v>
      </c>
      <c r="K895" s="173">
        <f>SUM(K896:K897)</f>
        <v>662.5</v>
      </c>
      <c r="L895" s="219">
        <f>SUM(L896:L897)</f>
        <v>36</v>
      </c>
      <c r="M895" s="184" t="s">
        <v>857</v>
      </c>
      <c r="N895" s="184" t="s">
        <v>857</v>
      </c>
      <c r="O895" s="187" t="s">
        <v>857</v>
      </c>
      <c r="P895" s="173">
        <v>1314396.72</v>
      </c>
      <c r="Q895" s="173">
        <v>0</v>
      </c>
      <c r="R895" s="173">
        <v>0</v>
      </c>
      <c r="S895" s="173">
        <v>0</v>
      </c>
      <c r="T895" s="173">
        <v>1314396.72</v>
      </c>
      <c r="U895" s="173">
        <f t="shared" si="189"/>
        <v>1633.3996768982229</v>
      </c>
      <c r="V895" s="173">
        <f>MAX(V896:V897)</f>
        <v>7783.1178014219186</v>
      </c>
      <c r="X895" s="227"/>
      <c r="Z895" s="189">
        <v>0</v>
      </c>
      <c r="AA895" s="189">
        <v>0</v>
      </c>
      <c r="AB895" s="189">
        <v>0</v>
      </c>
      <c r="AC895" s="189">
        <v>0</v>
      </c>
      <c r="AD895" s="189">
        <v>0</v>
      </c>
      <c r="AE895" s="189">
        <v>0</v>
      </c>
      <c r="AF895" s="189">
        <v>0</v>
      </c>
      <c r="AG895" s="189">
        <v>0</v>
      </c>
      <c r="AH895" s="189">
        <v>356.03</v>
      </c>
      <c r="AI895" s="189">
        <v>1243080.82</v>
      </c>
      <c r="AJ895" s="189">
        <v>0</v>
      </c>
      <c r="AK895" s="189">
        <v>0</v>
      </c>
      <c r="AL895" s="189">
        <v>0</v>
      </c>
      <c r="AM895" s="189">
        <v>0</v>
      </c>
      <c r="AN895" s="189">
        <v>0</v>
      </c>
      <c r="AO895" s="189">
        <v>0</v>
      </c>
      <c r="AP895" s="189">
        <v>0</v>
      </c>
      <c r="AQ895" s="189">
        <v>0</v>
      </c>
      <c r="AR895" s="182">
        <v>0</v>
      </c>
      <c r="AS895" s="182">
        <v>0</v>
      </c>
    </row>
    <row r="896" spans="1:45" s="182" customFormat="1" ht="36" customHeight="1" x14ac:dyDescent="0.25">
      <c r="A896" s="182">
        <v>1</v>
      </c>
      <c r="B896" s="221">
        <f>SUBTOTAL(103,$A$552:A896)</f>
        <v>317</v>
      </c>
      <c r="C896" s="183" t="s">
        <v>169</v>
      </c>
      <c r="D896" s="184">
        <v>1969</v>
      </c>
      <c r="E896" s="184"/>
      <c r="F896" s="185" t="s">
        <v>261</v>
      </c>
      <c r="G896" s="184">
        <v>2</v>
      </c>
      <c r="H896" s="184" t="s">
        <v>297</v>
      </c>
      <c r="I896" s="197">
        <v>396.8</v>
      </c>
      <c r="J896" s="197">
        <v>354.2</v>
      </c>
      <c r="K896" s="197">
        <v>354.2</v>
      </c>
      <c r="L896" s="186">
        <v>15</v>
      </c>
      <c r="M896" s="184" t="s">
        <v>259</v>
      </c>
      <c r="N896" s="184" t="s">
        <v>330</v>
      </c>
      <c r="O896" s="187" t="s">
        <v>331</v>
      </c>
      <c r="P896" s="173">
        <v>55280.160000000003</v>
      </c>
      <c r="Q896" s="173">
        <v>0</v>
      </c>
      <c r="R896" s="173">
        <v>0</v>
      </c>
      <c r="S896" s="173">
        <v>0</v>
      </c>
      <c r="T896" s="173">
        <v>55280.160000000003</v>
      </c>
      <c r="U896" s="173">
        <f t="shared" si="189"/>
        <v>139.31491935483871</v>
      </c>
      <c r="V896" s="228">
        <v>139.31491935483871</v>
      </c>
      <c r="W896" s="188">
        <v>139.31491935483871</v>
      </c>
      <c r="X896" s="188">
        <f t="shared" ref="X896:X897" si="201">Z896+AA896+AB896+AC896+AD896+AG896+AI896+AK896+AM896+AO896+AP896+AQ896+AR896+AS896</f>
        <v>0</v>
      </c>
      <c r="Y896" s="188">
        <f t="shared" ref="Y896:Y897" si="202">V896-U896</f>
        <v>0</v>
      </c>
      <c r="Z896" s="189">
        <v>0</v>
      </c>
      <c r="AA896" s="189">
        <v>0</v>
      </c>
      <c r="AB896" s="189">
        <v>0</v>
      </c>
      <c r="AC896" s="189">
        <v>0</v>
      </c>
      <c r="AD896" s="189">
        <v>0</v>
      </c>
      <c r="AE896" s="189">
        <v>0</v>
      </c>
      <c r="AF896" s="189">
        <v>0</v>
      </c>
      <c r="AG896" s="190">
        <v>0</v>
      </c>
      <c r="AH896" s="189">
        <v>0</v>
      </c>
      <c r="AI896" s="189">
        <v>0</v>
      </c>
      <c r="AJ896" s="189">
        <v>0</v>
      </c>
      <c r="AK896" s="189">
        <v>0</v>
      </c>
      <c r="AL896" s="189">
        <v>0</v>
      </c>
      <c r="AM896" s="190">
        <v>0</v>
      </c>
      <c r="AN896" s="189">
        <v>0</v>
      </c>
      <c r="AO896" s="189">
        <v>0</v>
      </c>
      <c r="AP896" s="190">
        <v>0</v>
      </c>
      <c r="AQ896" s="189">
        <v>0</v>
      </c>
      <c r="AR896" s="182">
        <v>0</v>
      </c>
      <c r="AS896" s="182">
        <v>0</v>
      </c>
    </row>
    <row r="897" spans="1:45" s="182" customFormat="1" ht="36" customHeight="1" x14ac:dyDescent="0.25">
      <c r="A897" s="182">
        <v>1</v>
      </c>
      <c r="B897" s="221">
        <f>SUBTOTAL(103,$A$552:A897)</f>
        <v>318</v>
      </c>
      <c r="C897" s="183" t="s">
        <v>164</v>
      </c>
      <c r="D897" s="184">
        <v>1954</v>
      </c>
      <c r="E897" s="184"/>
      <c r="F897" s="185" t="s">
        <v>261</v>
      </c>
      <c r="G897" s="184">
        <v>2</v>
      </c>
      <c r="H897" s="184" t="s">
        <v>297</v>
      </c>
      <c r="I897" s="197">
        <v>407.9</v>
      </c>
      <c r="J897" s="197">
        <v>352.3</v>
      </c>
      <c r="K897" s="197">
        <v>308.3</v>
      </c>
      <c r="L897" s="186">
        <v>21</v>
      </c>
      <c r="M897" s="184" t="s">
        <v>259</v>
      </c>
      <c r="N897" s="184" t="s">
        <v>260</v>
      </c>
      <c r="O897" s="187" t="s">
        <v>262</v>
      </c>
      <c r="P897" s="173">
        <v>1259116.56</v>
      </c>
      <c r="Q897" s="173">
        <v>0</v>
      </c>
      <c r="R897" s="173">
        <v>0</v>
      </c>
      <c r="S897" s="173">
        <v>0</v>
      </c>
      <c r="T897" s="173">
        <v>1259116.56</v>
      </c>
      <c r="U897" s="173">
        <f t="shared" si="189"/>
        <v>3086.8265751409663</v>
      </c>
      <c r="V897" s="173">
        <v>7783.1178014219186</v>
      </c>
      <c r="W897" s="188">
        <v>7783.1178014219186</v>
      </c>
      <c r="X897" s="188">
        <f t="shared" si="201"/>
        <v>7783.1178014219186</v>
      </c>
      <c r="Y897" s="188">
        <f t="shared" si="202"/>
        <v>4696.2912262809523</v>
      </c>
      <c r="Z897" s="189">
        <v>0</v>
      </c>
      <c r="AA897" s="189">
        <v>0</v>
      </c>
      <c r="AB897" s="189">
        <v>0</v>
      </c>
      <c r="AC897" s="189">
        <v>0</v>
      </c>
      <c r="AD897" s="189">
        <v>0</v>
      </c>
      <c r="AE897" s="189">
        <v>0</v>
      </c>
      <c r="AF897" s="189">
        <v>0</v>
      </c>
      <c r="AG897" s="190">
        <v>0</v>
      </c>
      <c r="AH897" s="189">
        <v>356.03</v>
      </c>
      <c r="AI897" s="190">
        <f>8917.04*AH897/I897</f>
        <v>7783.1178014219186</v>
      </c>
      <c r="AJ897" s="189">
        <v>0</v>
      </c>
      <c r="AK897" s="189">
        <v>0</v>
      </c>
      <c r="AL897" s="189">
        <v>0</v>
      </c>
      <c r="AM897" s="190">
        <v>0</v>
      </c>
      <c r="AN897" s="189">
        <v>0</v>
      </c>
      <c r="AO897" s="189">
        <v>0</v>
      </c>
      <c r="AP897" s="190">
        <v>0</v>
      </c>
      <c r="AQ897" s="189">
        <v>0</v>
      </c>
      <c r="AR897" s="182">
        <v>0</v>
      </c>
      <c r="AS897" s="182">
        <v>0</v>
      </c>
    </row>
    <row r="898" spans="1:45" s="182" customFormat="1" ht="36" customHeight="1" x14ac:dyDescent="0.25">
      <c r="B898" s="183" t="s">
        <v>805</v>
      </c>
      <c r="C898" s="222"/>
      <c r="D898" s="184" t="s">
        <v>857</v>
      </c>
      <c r="E898" s="184" t="s">
        <v>857</v>
      </c>
      <c r="F898" s="184" t="s">
        <v>857</v>
      </c>
      <c r="G898" s="184" t="s">
        <v>857</v>
      </c>
      <c r="H898" s="184" t="s">
        <v>857</v>
      </c>
      <c r="I898" s="197">
        <f>SUM(I899:I906)</f>
        <v>6122.7</v>
      </c>
      <c r="J898" s="197">
        <f>SUM(J899:J906)</f>
        <v>5641.0999999999995</v>
      </c>
      <c r="K898" s="197">
        <f>SUM(K899:K906)</f>
        <v>4582.5999999999995</v>
      </c>
      <c r="L898" s="219">
        <f>SUM(L899:L906)</f>
        <v>226</v>
      </c>
      <c r="M898" s="184" t="s">
        <v>857</v>
      </c>
      <c r="N898" s="184" t="s">
        <v>857</v>
      </c>
      <c r="O898" s="187" t="s">
        <v>857</v>
      </c>
      <c r="P898" s="173">
        <v>21705858.420000002</v>
      </c>
      <c r="Q898" s="173">
        <v>0</v>
      </c>
      <c r="R898" s="173">
        <v>0</v>
      </c>
      <c r="S898" s="173">
        <v>0</v>
      </c>
      <c r="T898" s="173">
        <v>21705858.420000002</v>
      </c>
      <c r="U898" s="173">
        <f t="shared" si="189"/>
        <v>3545.1448576608364</v>
      </c>
      <c r="V898" s="173">
        <f>MAX(V899:V906)</f>
        <v>8527.6300612388332</v>
      </c>
      <c r="X898" s="227"/>
      <c r="Z898" s="189">
        <v>0</v>
      </c>
      <c r="AA898" s="189">
        <v>0</v>
      </c>
      <c r="AB898" s="189">
        <v>0</v>
      </c>
      <c r="AC898" s="189">
        <v>0</v>
      </c>
      <c r="AD898" s="189">
        <v>0</v>
      </c>
      <c r="AE898" s="189">
        <v>0</v>
      </c>
      <c r="AF898" s="189">
        <v>0</v>
      </c>
      <c r="AG898" s="189">
        <v>0</v>
      </c>
      <c r="AH898" s="189">
        <v>4004.7999999999997</v>
      </c>
      <c r="AI898" s="189">
        <v>21279686.969999999</v>
      </c>
      <c r="AJ898" s="189">
        <v>0</v>
      </c>
      <c r="AK898" s="189">
        <v>0</v>
      </c>
      <c r="AL898" s="189">
        <v>0</v>
      </c>
      <c r="AM898" s="189">
        <v>0</v>
      </c>
      <c r="AN898" s="189">
        <v>0</v>
      </c>
      <c r="AO898" s="189">
        <v>0</v>
      </c>
      <c r="AP898" s="189">
        <v>0</v>
      </c>
      <c r="AQ898" s="189">
        <v>0</v>
      </c>
      <c r="AR898" s="182">
        <v>0</v>
      </c>
      <c r="AS898" s="182">
        <v>0</v>
      </c>
    </row>
    <row r="899" spans="1:45" s="182" customFormat="1" ht="36" customHeight="1" x14ac:dyDescent="0.25">
      <c r="A899" s="182">
        <v>1</v>
      </c>
      <c r="B899" s="221">
        <f>SUBTOTAL(103,$A$552:A899)</f>
        <v>319</v>
      </c>
      <c r="C899" s="183" t="s">
        <v>1622</v>
      </c>
      <c r="D899" s="184">
        <v>1982</v>
      </c>
      <c r="E899" s="184"/>
      <c r="F899" s="185" t="s">
        <v>311</v>
      </c>
      <c r="G899" s="184">
        <v>2</v>
      </c>
      <c r="H899" s="184" t="s">
        <v>296</v>
      </c>
      <c r="I899" s="197">
        <v>626.1</v>
      </c>
      <c r="J899" s="197">
        <v>566.6</v>
      </c>
      <c r="K899" s="197">
        <v>566.6</v>
      </c>
      <c r="L899" s="186">
        <v>21</v>
      </c>
      <c r="M899" s="184" t="s">
        <v>259</v>
      </c>
      <c r="N899" s="184" t="s">
        <v>260</v>
      </c>
      <c r="O899" s="187" t="s">
        <v>262</v>
      </c>
      <c r="P899" s="173">
        <v>2926372.8400000003</v>
      </c>
      <c r="Q899" s="173">
        <v>0</v>
      </c>
      <c r="R899" s="173">
        <v>0</v>
      </c>
      <c r="S899" s="173">
        <v>0</v>
      </c>
      <c r="T899" s="173">
        <v>2926372.8400000003</v>
      </c>
      <c r="U899" s="173">
        <f t="shared" si="189"/>
        <v>4673.9703561731358</v>
      </c>
      <c r="V899" s="173">
        <v>6209.5982111483791</v>
      </c>
      <c r="W899" s="188">
        <v>6209.5982111483791</v>
      </c>
      <c r="X899" s="188">
        <f t="shared" ref="X899:X906" si="203">Z899+AA899+AB899+AC899+AD899+AG899+AI899+AK899+AM899+AO899+AP899+AQ899+AR899+AS899</f>
        <v>6209.5982111483791</v>
      </c>
      <c r="Y899" s="188">
        <f t="shared" ref="Y899:Y906" si="204">V899-U899</f>
        <v>1535.6278549752433</v>
      </c>
      <c r="Z899" s="189">
        <v>0</v>
      </c>
      <c r="AA899" s="189">
        <v>0</v>
      </c>
      <c r="AB899" s="189">
        <v>0</v>
      </c>
      <c r="AC899" s="189">
        <v>0</v>
      </c>
      <c r="AD899" s="189">
        <v>0</v>
      </c>
      <c r="AE899" s="189">
        <v>0</v>
      </c>
      <c r="AF899" s="189">
        <v>0</v>
      </c>
      <c r="AG899" s="190">
        <v>0</v>
      </c>
      <c r="AH899" s="189">
        <v>436</v>
      </c>
      <c r="AI899" s="190">
        <f t="shared" ref="AI899:AI901" si="205">8917.04*AH899/I899</f>
        <v>6209.5982111483791</v>
      </c>
      <c r="AJ899" s="189">
        <v>0</v>
      </c>
      <c r="AK899" s="189">
        <v>0</v>
      </c>
      <c r="AL899" s="189">
        <v>0</v>
      </c>
      <c r="AM899" s="190">
        <v>0</v>
      </c>
      <c r="AN899" s="189">
        <v>0</v>
      </c>
      <c r="AO899" s="189">
        <v>0</v>
      </c>
      <c r="AP899" s="190">
        <v>0</v>
      </c>
      <c r="AQ899" s="189">
        <v>0</v>
      </c>
      <c r="AR899" s="182">
        <v>0</v>
      </c>
      <c r="AS899" s="182">
        <v>0</v>
      </c>
    </row>
    <row r="900" spans="1:45" s="182" customFormat="1" ht="36" customHeight="1" x14ac:dyDescent="0.25">
      <c r="A900" s="182">
        <v>1</v>
      </c>
      <c r="B900" s="221">
        <f>SUBTOTAL(103,$A$552:A900)</f>
        <v>320</v>
      </c>
      <c r="C900" s="183" t="s">
        <v>78</v>
      </c>
      <c r="D900" s="184">
        <v>1962</v>
      </c>
      <c r="E900" s="184"/>
      <c r="F900" s="185" t="s">
        <v>261</v>
      </c>
      <c r="G900" s="184">
        <v>2</v>
      </c>
      <c r="H900" s="184" t="s">
        <v>296</v>
      </c>
      <c r="I900" s="197">
        <v>355.8</v>
      </c>
      <c r="J900" s="197">
        <v>326.10000000000002</v>
      </c>
      <c r="K900" s="197">
        <v>212</v>
      </c>
      <c r="L900" s="186">
        <v>21</v>
      </c>
      <c r="M900" s="184" t="s">
        <v>259</v>
      </c>
      <c r="N900" s="184" t="s">
        <v>260</v>
      </c>
      <c r="O900" s="187" t="s">
        <v>262</v>
      </c>
      <c r="P900" s="173">
        <v>1606349.41</v>
      </c>
      <c r="Q900" s="173">
        <v>0</v>
      </c>
      <c r="R900" s="173">
        <v>0</v>
      </c>
      <c r="S900" s="173">
        <v>0</v>
      </c>
      <c r="T900" s="173">
        <v>1606349.41</v>
      </c>
      <c r="U900" s="173">
        <f t="shared" si="189"/>
        <v>4514.7538223721185</v>
      </c>
      <c r="V900" s="173">
        <v>8195.2559865092753</v>
      </c>
      <c r="W900" s="188">
        <v>8195.2559865092753</v>
      </c>
      <c r="X900" s="188">
        <f t="shared" si="203"/>
        <v>8195.2559865092753</v>
      </c>
      <c r="Y900" s="188">
        <f t="shared" si="204"/>
        <v>3680.5021641371568</v>
      </c>
      <c r="Z900" s="189">
        <v>0</v>
      </c>
      <c r="AA900" s="189">
        <v>0</v>
      </c>
      <c r="AB900" s="189">
        <v>0</v>
      </c>
      <c r="AC900" s="189">
        <v>0</v>
      </c>
      <c r="AD900" s="189">
        <v>0</v>
      </c>
      <c r="AE900" s="189">
        <v>0</v>
      </c>
      <c r="AF900" s="189">
        <v>0</v>
      </c>
      <c r="AG900" s="190">
        <v>0</v>
      </c>
      <c r="AH900" s="189">
        <v>327</v>
      </c>
      <c r="AI900" s="190">
        <f t="shared" si="205"/>
        <v>8195.2559865092753</v>
      </c>
      <c r="AJ900" s="189">
        <v>0</v>
      </c>
      <c r="AK900" s="189">
        <v>0</v>
      </c>
      <c r="AL900" s="189">
        <v>0</v>
      </c>
      <c r="AM900" s="190">
        <v>0</v>
      </c>
      <c r="AN900" s="189">
        <v>0</v>
      </c>
      <c r="AO900" s="189">
        <v>0</v>
      </c>
      <c r="AP900" s="190">
        <v>0</v>
      </c>
      <c r="AQ900" s="189">
        <v>0</v>
      </c>
      <c r="AR900" s="182">
        <v>0</v>
      </c>
      <c r="AS900" s="182">
        <v>0</v>
      </c>
    </row>
    <row r="901" spans="1:45" s="182" customFormat="1" ht="36" customHeight="1" x14ac:dyDescent="0.25">
      <c r="A901" s="182">
        <v>1</v>
      </c>
      <c r="B901" s="221">
        <f>SUBTOTAL(103,$A$552:A901)</f>
        <v>321</v>
      </c>
      <c r="C901" s="183" t="s">
        <v>79</v>
      </c>
      <c r="D901" s="184">
        <v>1964</v>
      </c>
      <c r="E901" s="184"/>
      <c r="F901" s="185" t="s">
        <v>261</v>
      </c>
      <c r="G901" s="184">
        <v>2</v>
      </c>
      <c r="H901" s="184" t="s">
        <v>296</v>
      </c>
      <c r="I901" s="197">
        <v>651.6</v>
      </c>
      <c r="J901" s="197">
        <v>628.9</v>
      </c>
      <c r="K901" s="197">
        <v>385</v>
      </c>
      <c r="L901" s="186">
        <v>42</v>
      </c>
      <c r="M901" s="184" t="s">
        <v>259</v>
      </c>
      <c r="N901" s="184" t="s">
        <v>260</v>
      </c>
      <c r="O901" s="187" t="s">
        <v>262</v>
      </c>
      <c r="P901" s="173">
        <v>2453934.3199999998</v>
      </c>
      <c r="Q901" s="173">
        <v>0</v>
      </c>
      <c r="R901" s="173">
        <v>0</v>
      </c>
      <c r="S901" s="173">
        <v>0</v>
      </c>
      <c r="T901" s="173">
        <v>2453934.3199999998</v>
      </c>
      <c r="U901" s="173">
        <f t="shared" si="189"/>
        <v>3766.0133824432164</v>
      </c>
      <c r="V901" s="173">
        <v>7266.6486187845303</v>
      </c>
      <c r="W901" s="188">
        <v>7266.6486187845303</v>
      </c>
      <c r="X901" s="188">
        <f t="shared" si="203"/>
        <v>7266.6486187845303</v>
      </c>
      <c r="Y901" s="188">
        <f t="shared" si="204"/>
        <v>3500.6352363413139</v>
      </c>
      <c r="Z901" s="189">
        <v>0</v>
      </c>
      <c r="AA901" s="189">
        <v>0</v>
      </c>
      <c r="AB901" s="189">
        <v>0</v>
      </c>
      <c r="AC901" s="189">
        <v>0</v>
      </c>
      <c r="AD901" s="189">
        <v>0</v>
      </c>
      <c r="AE901" s="189">
        <v>0</v>
      </c>
      <c r="AF901" s="189">
        <v>0</v>
      </c>
      <c r="AG901" s="190">
        <v>0</v>
      </c>
      <c r="AH901" s="189">
        <v>531</v>
      </c>
      <c r="AI901" s="190">
        <f t="shared" si="205"/>
        <v>7266.6486187845303</v>
      </c>
      <c r="AJ901" s="189">
        <v>0</v>
      </c>
      <c r="AK901" s="189">
        <v>0</v>
      </c>
      <c r="AL901" s="189">
        <v>0</v>
      </c>
      <c r="AM901" s="190">
        <v>0</v>
      </c>
      <c r="AN901" s="189">
        <v>0</v>
      </c>
      <c r="AO901" s="189">
        <v>0</v>
      </c>
      <c r="AP901" s="190">
        <v>0</v>
      </c>
      <c r="AQ901" s="189">
        <v>0</v>
      </c>
      <c r="AR901" s="182">
        <v>0</v>
      </c>
      <c r="AS901" s="182">
        <v>0</v>
      </c>
    </row>
    <row r="902" spans="1:45" s="182" customFormat="1" ht="36" customHeight="1" x14ac:dyDescent="0.25">
      <c r="A902" s="182">
        <v>1</v>
      </c>
      <c r="B902" s="221">
        <f>SUBTOTAL(103,$A$552:A902)</f>
        <v>322</v>
      </c>
      <c r="C902" s="183" t="s">
        <v>77</v>
      </c>
      <c r="D902" s="184">
        <v>1929</v>
      </c>
      <c r="E902" s="184"/>
      <c r="F902" s="185" t="s">
        <v>261</v>
      </c>
      <c r="G902" s="184" t="s">
        <v>296</v>
      </c>
      <c r="H902" s="184" t="s">
        <v>297</v>
      </c>
      <c r="I902" s="197">
        <v>475.3</v>
      </c>
      <c r="J902" s="197">
        <v>435.5</v>
      </c>
      <c r="K902" s="197">
        <v>253</v>
      </c>
      <c r="L902" s="186">
        <v>5</v>
      </c>
      <c r="M902" s="184" t="s">
        <v>259</v>
      </c>
      <c r="N902" s="184" t="s">
        <v>260</v>
      </c>
      <c r="O902" s="187" t="s">
        <v>262</v>
      </c>
      <c r="P902" s="173">
        <v>85575.03</v>
      </c>
      <c r="Q902" s="173">
        <v>0</v>
      </c>
      <c r="R902" s="173">
        <v>0</v>
      </c>
      <c r="S902" s="173">
        <v>0</v>
      </c>
      <c r="T902" s="173">
        <v>85575.03</v>
      </c>
      <c r="U902" s="173">
        <f t="shared" si="189"/>
        <v>180.04424573953293</v>
      </c>
      <c r="V902" s="228">
        <v>180.04424573953293</v>
      </c>
      <c r="W902" s="188">
        <v>180.04424573953293</v>
      </c>
      <c r="X902" s="188">
        <f t="shared" si="203"/>
        <v>0</v>
      </c>
      <c r="Y902" s="188">
        <f t="shared" si="204"/>
        <v>0</v>
      </c>
      <c r="Z902" s="189">
        <v>0</v>
      </c>
      <c r="AA902" s="189">
        <v>0</v>
      </c>
      <c r="AB902" s="189">
        <v>0</v>
      </c>
      <c r="AC902" s="189">
        <v>0</v>
      </c>
      <c r="AD902" s="189">
        <v>0</v>
      </c>
      <c r="AE902" s="189">
        <v>0</v>
      </c>
      <c r="AF902" s="189">
        <v>0</v>
      </c>
      <c r="AG902" s="190">
        <v>0</v>
      </c>
      <c r="AH902" s="189">
        <v>0</v>
      </c>
      <c r="AI902" s="189">
        <v>0</v>
      </c>
      <c r="AJ902" s="189">
        <v>0</v>
      </c>
      <c r="AK902" s="189">
        <v>0</v>
      </c>
      <c r="AL902" s="189">
        <v>0</v>
      </c>
      <c r="AM902" s="190">
        <v>0</v>
      </c>
      <c r="AN902" s="189">
        <v>0</v>
      </c>
      <c r="AO902" s="189">
        <v>0</v>
      </c>
      <c r="AP902" s="190">
        <v>0</v>
      </c>
      <c r="AQ902" s="189">
        <v>0</v>
      </c>
      <c r="AR902" s="182">
        <v>0</v>
      </c>
      <c r="AS902" s="182">
        <v>0</v>
      </c>
    </row>
    <row r="903" spans="1:45" s="182" customFormat="1" ht="36" customHeight="1" x14ac:dyDescent="0.25">
      <c r="A903" s="182">
        <v>1</v>
      </c>
      <c r="B903" s="221">
        <f>SUBTOTAL(103,$A$552:A903)</f>
        <v>323</v>
      </c>
      <c r="C903" s="183" t="s">
        <v>1621</v>
      </c>
      <c r="D903" s="184">
        <v>1953</v>
      </c>
      <c r="E903" s="184"/>
      <c r="F903" s="185" t="s">
        <v>261</v>
      </c>
      <c r="G903" s="184">
        <v>2</v>
      </c>
      <c r="H903" s="184" t="s">
        <v>305</v>
      </c>
      <c r="I903" s="197">
        <v>996.1</v>
      </c>
      <c r="J903" s="197">
        <v>882.6</v>
      </c>
      <c r="K903" s="197">
        <v>782.6</v>
      </c>
      <c r="L903" s="186">
        <v>30</v>
      </c>
      <c r="M903" s="184" t="s">
        <v>259</v>
      </c>
      <c r="N903" s="184" t="s">
        <v>260</v>
      </c>
      <c r="O903" s="187" t="s">
        <v>262</v>
      </c>
      <c r="P903" s="173">
        <v>5741880.5099999998</v>
      </c>
      <c r="Q903" s="173">
        <v>0</v>
      </c>
      <c r="R903" s="173">
        <v>0</v>
      </c>
      <c r="S903" s="173">
        <v>0</v>
      </c>
      <c r="T903" s="173">
        <v>5741880.5099999998</v>
      </c>
      <c r="U903" s="173">
        <f t="shared" si="189"/>
        <v>5764.3615199277174</v>
      </c>
      <c r="V903" s="173">
        <v>8527.6300612388332</v>
      </c>
      <c r="W903" s="188">
        <v>8527.6300612388332</v>
      </c>
      <c r="X903" s="188">
        <f t="shared" si="203"/>
        <v>8527.6300612388332</v>
      </c>
      <c r="Y903" s="188">
        <f t="shared" si="204"/>
        <v>2763.2685413111158</v>
      </c>
      <c r="Z903" s="189">
        <v>0</v>
      </c>
      <c r="AA903" s="189">
        <v>0</v>
      </c>
      <c r="AB903" s="189">
        <v>0</v>
      </c>
      <c r="AC903" s="189">
        <v>0</v>
      </c>
      <c r="AD903" s="189">
        <v>0</v>
      </c>
      <c r="AE903" s="189">
        <v>0</v>
      </c>
      <c r="AF903" s="189">
        <v>0</v>
      </c>
      <c r="AG903" s="190">
        <v>0</v>
      </c>
      <c r="AH903" s="189">
        <v>952.6</v>
      </c>
      <c r="AI903" s="190">
        <f t="shared" ref="AI903:AI906" si="206">8917.04*AH903/I903</f>
        <v>8527.6300612388332</v>
      </c>
      <c r="AJ903" s="189">
        <v>0</v>
      </c>
      <c r="AK903" s="189">
        <v>0</v>
      </c>
      <c r="AL903" s="189">
        <v>0</v>
      </c>
      <c r="AM903" s="190">
        <v>0</v>
      </c>
      <c r="AN903" s="189">
        <v>0</v>
      </c>
      <c r="AO903" s="189">
        <v>0</v>
      </c>
      <c r="AP903" s="190">
        <v>0</v>
      </c>
      <c r="AQ903" s="189">
        <v>0</v>
      </c>
      <c r="AR903" s="182">
        <v>0</v>
      </c>
      <c r="AS903" s="182">
        <v>0</v>
      </c>
    </row>
    <row r="904" spans="1:45" s="182" customFormat="1" ht="36" customHeight="1" x14ac:dyDescent="0.25">
      <c r="A904" s="182">
        <v>1</v>
      </c>
      <c r="B904" s="221">
        <f>SUBTOTAL(103,$A$552:A904)</f>
        <v>324</v>
      </c>
      <c r="C904" s="183" t="s">
        <v>75</v>
      </c>
      <c r="D904" s="184">
        <v>1948</v>
      </c>
      <c r="E904" s="184"/>
      <c r="F904" s="185" t="s">
        <v>261</v>
      </c>
      <c r="G904" s="184">
        <v>4</v>
      </c>
      <c r="H904" s="184" t="s">
        <v>305</v>
      </c>
      <c r="I904" s="197">
        <v>1954.5</v>
      </c>
      <c r="J904" s="197">
        <v>1781</v>
      </c>
      <c r="K904" s="197">
        <v>1540</v>
      </c>
      <c r="L904" s="186">
        <v>58</v>
      </c>
      <c r="M904" s="184" t="s">
        <v>259</v>
      </c>
      <c r="N904" s="184" t="s">
        <v>263</v>
      </c>
      <c r="O904" s="187" t="s">
        <v>271</v>
      </c>
      <c r="P904" s="173">
        <v>4099254.73</v>
      </c>
      <c r="Q904" s="173">
        <v>0</v>
      </c>
      <c r="R904" s="173">
        <v>0</v>
      </c>
      <c r="S904" s="173">
        <v>0</v>
      </c>
      <c r="T904" s="173">
        <v>4099254.73</v>
      </c>
      <c r="U904" s="173">
        <f t="shared" si="189"/>
        <v>2097.3418930672806</v>
      </c>
      <c r="V904" s="173">
        <v>3554.041524686621</v>
      </c>
      <c r="W904" s="188">
        <v>3554.041524686621</v>
      </c>
      <c r="X904" s="188">
        <f t="shared" si="203"/>
        <v>3554.041524686621</v>
      </c>
      <c r="Y904" s="188">
        <f t="shared" si="204"/>
        <v>1456.6996316193404</v>
      </c>
      <c r="Z904" s="189">
        <v>0</v>
      </c>
      <c r="AA904" s="189">
        <v>0</v>
      </c>
      <c r="AB904" s="189">
        <v>0</v>
      </c>
      <c r="AC904" s="189">
        <v>0</v>
      </c>
      <c r="AD904" s="189">
        <v>0</v>
      </c>
      <c r="AE904" s="189">
        <v>0</v>
      </c>
      <c r="AF904" s="189">
        <v>0</v>
      </c>
      <c r="AG904" s="190">
        <v>0</v>
      </c>
      <c r="AH904" s="189">
        <v>779</v>
      </c>
      <c r="AI904" s="190">
        <f t="shared" si="206"/>
        <v>3554.041524686621</v>
      </c>
      <c r="AJ904" s="189">
        <v>0</v>
      </c>
      <c r="AK904" s="189">
        <v>0</v>
      </c>
      <c r="AL904" s="189">
        <v>0</v>
      </c>
      <c r="AM904" s="190">
        <v>0</v>
      </c>
      <c r="AN904" s="189">
        <v>0</v>
      </c>
      <c r="AO904" s="189">
        <v>0</v>
      </c>
      <c r="AP904" s="190">
        <v>0</v>
      </c>
      <c r="AQ904" s="189">
        <v>0</v>
      </c>
      <c r="AR904" s="182">
        <v>0</v>
      </c>
      <c r="AS904" s="182">
        <v>0</v>
      </c>
    </row>
    <row r="905" spans="1:45" s="182" customFormat="1" ht="36" customHeight="1" x14ac:dyDescent="0.25">
      <c r="A905" s="182">
        <v>1</v>
      </c>
      <c r="B905" s="221">
        <f>SUBTOTAL(103,$A$552:A905)</f>
        <v>325</v>
      </c>
      <c r="C905" s="183" t="s">
        <v>1189</v>
      </c>
      <c r="D905" s="184">
        <v>1955</v>
      </c>
      <c r="E905" s="184"/>
      <c r="F905" s="185" t="s">
        <v>261</v>
      </c>
      <c r="G905" s="184">
        <v>2</v>
      </c>
      <c r="H905" s="184" t="s">
        <v>296</v>
      </c>
      <c r="I905" s="197">
        <v>640</v>
      </c>
      <c r="J905" s="197">
        <v>629</v>
      </c>
      <c r="K905" s="197">
        <v>452</v>
      </c>
      <c r="L905" s="186">
        <v>27</v>
      </c>
      <c r="M905" s="184" t="s">
        <v>259</v>
      </c>
      <c r="N905" s="184" t="s">
        <v>263</v>
      </c>
      <c r="O905" s="187" t="s">
        <v>1260</v>
      </c>
      <c r="P905" s="173">
        <v>2057864.07</v>
      </c>
      <c r="Q905" s="173">
        <v>0</v>
      </c>
      <c r="R905" s="173">
        <v>0</v>
      </c>
      <c r="S905" s="173">
        <v>0</v>
      </c>
      <c r="T905" s="173">
        <v>2057864.07</v>
      </c>
      <c r="U905" s="173">
        <f t="shared" si="189"/>
        <v>3215.4126093750001</v>
      </c>
      <c r="V905" s="173">
        <v>8359.7250000000022</v>
      </c>
      <c r="W905" s="188">
        <v>8359.7250000000022</v>
      </c>
      <c r="X905" s="188">
        <f t="shared" si="203"/>
        <v>8359.7250000000022</v>
      </c>
      <c r="Y905" s="188">
        <f t="shared" si="204"/>
        <v>5144.3123906250021</v>
      </c>
      <c r="Z905" s="189">
        <v>0</v>
      </c>
      <c r="AA905" s="189">
        <v>0</v>
      </c>
      <c r="AB905" s="189">
        <v>0</v>
      </c>
      <c r="AC905" s="189">
        <v>0</v>
      </c>
      <c r="AD905" s="189">
        <v>0</v>
      </c>
      <c r="AE905" s="189">
        <v>0</v>
      </c>
      <c r="AF905" s="189">
        <v>0</v>
      </c>
      <c r="AG905" s="190">
        <v>0</v>
      </c>
      <c r="AH905" s="189">
        <v>600</v>
      </c>
      <c r="AI905" s="190">
        <f t="shared" si="206"/>
        <v>8359.7250000000022</v>
      </c>
      <c r="AJ905" s="189">
        <v>0</v>
      </c>
      <c r="AK905" s="189">
        <v>0</v>
      </c>
      <c r="AL905" s="189">
        <v>0</v>
      </c>
      <c r="AM905" s="190">
        <v>0</v>
      </c>
      <c r="AN905" s="189">
        <v>0</v>
      </c>
      <c r="AO905" s="189">
        <v>0</v>
      </c>
      <c r="AP905" s="190">
        <v>0</v>
      </c>
      <c r="AQ905" s="189">
        <v>0</v>
      </c>
      <c r="AR905" s="182">
        <v>0</v>
      </c>
      <c r="AS905" s="182">
        <v>0</v>
      </c>
    </row>
    <row r="906" spans="1:45" s="182" customFormat="1" ht="36" customHeight="1" x14ac:dyDescent="0.25">
      <c r="A906" s="182">
        <v>1</v>
      </c>
      <c r="B906" s="221">
        <f>SUBTOTAL(103,$A$552:A906)</f>
        <v>326</v>
      </c>
      <c r="C906" s="183" t="s">
        <v>2194</v>
      </c>
      <c r="D906" s="184">
        <v>1958</v>
      </c>
      <c r="E906" s="184"/>
      <c r="F906" s="185" t="s">
        <v>261</v>
      </c>
      <c r="G906" s="184">
        <v>2</v>
      </c>
      <c r="H906" s="184">
        <v>1</v>
      </c>
      <c r="I906" s="197">
        <v>423.3</v>
      </c>
      <c r="J906" s="197">
        <v>391.4</v>
      </c>
      <c r="K906" s="197">
        <f>J906</f>
        <v>391.4</v>
      </c>
      <c r="L906" s="186">
        <v>22</v>
      </c>
      <c r="M906" s="184" t="s">
        <v>259</v>
      </c>
      <c r="N906" s="184" t="s">
        <v>263</v>
      </c>
      <c r="O906" s="187" t="s">
        <v>2195</v>
      </c>
      <c r="P906" s="173">
        <v>2734627.5100000002</v>
      </c>
      <c r="Q906" s="173">
        <v>0</v>
      </c>
      <c r="R906" s="173">
        <v>0</v>
      </c>
      <c r="S906" s="173">
        <v>0</v>
      </c>
      <c r="T906" s="173">
        <v>2734627.5100000002</v>
      </c>
      <c r="U906" s="173">
        <f t="shared" si="189"/>
        <v>6460.2587054098749</v>
      </c>
      <c r="V906" s="173">
        <v>7988.0500070871731</v>
      </c>
      <c r="W906" s="188">
        <f>X906</f>
        <v>7988.0500070871731</v>
      </c>
      <c r="X906" s="188">
        <f t="shared" si="203"/>
        <v>7988.0500070871731</v>
      </c>
      <c r="Y906" s="188">
        <f t="shared" si="204"/>
        <v>1527.7913016772982</v>
      </c>
      <c r="Z906" s="189">
        <v>0</v>
      </c>
      <c r="AA906" s="189">
        <v>0</v>
      </c>
      <c r="AB906" s="189">
        <v>0</v>
      </c>
      <c r="AC906" s="189">
        <v>0</v>
      </c>
      <c r="AD906" s="189">
        <v>0</v>
      </c>
      <c r="AE906" s="189">
        <v>0</v>
      </c>
      <c r="AF906" s="189">
        <v>0</v>
      </c>
      <c r="AG906" s="190">
        <v>0</v>
      </c>
      <c r="AH906" s="189">
        <v>379.2</v>
      </c>
      <c r="AI906" s="190">
        <f t="shared" si="206"/>
        <v>7988.0500070871731</v>
      </c>
      <c r="AJ906" s="189">
        <v>0</v>
      </c>
      <c r="AK906" s="189">
        <v>0</v>
      </c>
      <c r="AL906" s="189">
        <v>0</v>
      </c>
      <c r="AM906" s="190">
        <v>0</v>
      </c>
      <c r="AN906" s="189">
        <v>0</v>
      </c>
      <c r="AO906" s="189">
        <v>0</v>
      </c>
      <c r="AP906" s="190">
        <v>0</v>
      </c>
      <c r="AQ906" s="189">
        <v>0</v>
      </c>
      <c r="AR906" s="182">
        <v>0</v>
      </c>
      <c r="AS906" s="182">
        <v>0</v>
      </c>
    </row>
    <row r="907" spans="1:45" s="182" customFormat="1" ht="36" customHeight="1" x14ac:dyDescent="0.25">
      <c r="B907" s="183" t="s">
        <v>839</v>
      </c>
      <c r="C907" s="183"/>
      <c r="D907" s="184" t="s">
        <v>857</v>
      </c>
      <c r="E907" s="184" t="s">
        <v>857</v>
      </c>
      <c r="F907" s="184" t="s">
        <v>857</v>
      </c>
      <c r="G907" s="184" t="s">
        <v>857</v>
      </c>
      <c r="H907" s="184" t="s">
        <v>857</v>
      </c>
      <c r="I907" s="173">
        <f>SUM(I908:I910)</f>
        <v>1222.5999999999999</v>
      </c>
      <c r="J907" s="173">
        <f>SUM(J908:J910)</f>
        <v>1134.8</v>
      </c>
      <c r="K907" s="173">
        <f>SUM(K908:K910)</f>
        <v>1109.2</v>
      </c>
      <c r="L907" s="219">
        <f>SUM(L908:L910)</f>
        <v>66</v>
      </c>
      <c r="M907" s="184" t="s">
        <v>857</v>
      </c>
      <c r="N907" s="184" t="s">
        <v>857</v>
      </c>
      <c r="O907" s="187" t="s">
        <v>857</v>
      </c>
      <c r="P907" s="173">
        <v>2242341.23</v>
      </c>
      <c r="Q907" s="173">
        <v>0</v>
      </c>
      <c r="R907" s="173">
        <v>0</v>
      </c>
      <c r="S907" s="173">
        <v>0</v>
      </c>
      <c r="T907" s="173">
        <v>2242341.23</v>
      </c>
      <c r="U907" s="173">
        <f t="shared" si="189"/>
        <v>1834.0759283494194</v>
      </c>
      <c r="V907" s="173">
        <f>MAX(V908:V909)</f>
        <v>7811.1306635757755</v>
      </c>
      <c r="X907" s="227"/>
      <c r="Z907" s="189">
        <v>0</v>
      </c>
      <c r="AA907" s="189">
        <v>0</v>
      </c>
      <c r="AB907" s="189">
        <v>0</v>
      </c>
      <c r="AC907" s="189">
        <v>231448</v>
      </c>
      <c r="AD907" s="189">
        <v>0</v>
      </c>
      <c r="AE907" s="189">
        <v>0</v>
      </c>
      <c r="AF907" s="189">
        <v>0</v>
      </c>
      <c r="AG907" s="189">
        <v>0</v>
      </c>
      <c r="AH907" s="189">
        <v>482.9</v>
      </c>
      <c r="AI907" s="189">
        <v>1987758</v>
      </c>
      <c r="AJ907" s="189">
        <v>0</v>
      </c>
      <c r="AK907" s="189">
        <v>0</v>
      </c>
      <c r="AL907" s="189">
        <v>0</v>
      </c>
      <c r="AM907" s="189">
        <v>0</v>
      </c>
      <c r="AN907" s="189">
        <v>0</v>
      </c>
      <c r="AO907" s="189">
        <v>0</v>
      </c>
      <c r="AP907" s="189">
        <v>0</v>
      </c>
      <c r="AQ907" s="189">
        <v>0</v>
      </c>
      <c r="AR907" s="182">
        <v>0</v>
      </c>
      <c r="AS907" s="182">
        <v>0</v>
      </c>
    </row>
    <row r="908" spans="1:45" s="182" customFormat="1" ht="36" customHeight="1" x14ac:dyDescent="0.25">
      <c r="A908" s="182">
        <v>1</v>
      </c>
      <c r="B908" s="221">
        <f>SUBTOTAL(103,$A$552:A908)</f>
        <v>327</v>
      </c>
      <c r="C908" s="183" t="s">
        <v>80</v>
      </c>
      <c r="D908" s="184">
        <v>1931</v>
      </c>
      <c r="E908" s="184"/>
      <c r="F908" s="185" t="s">
        <v>261</v>
      </c>
      <c r="G908" s="184">
        <v>2</v>
      </c>
      <c r="H908" s="184" t="s">
        <v>297</v>
      </c>
      <c r="I908" s="197">
        <v>345.1</v>
      </c>
      <c r="J908" s="197">
        <v>319.60000000000002</v>
      </c>
      <c r="K908" s="197">
        <v>297</v>
      </c>
      <c r="L908" s="186">
        <v>9</v>
      </c>
      <c r="M908" s="184" t="s">
        <v>259</v>
      </c>
      <c r="N908" s="184" t="s">
        <v>260</v>
      </c>
      <c r="O908" s="187" t="s">
        <v>262</v>
      </c>
      <c r="P908" s="173">
        <v>1196861.55</v>
      </c>
      <c r="Q908" s="173">
        <v>0</v>
      </c>
      <c r="R908" s="173">
        <v>0</v>
      </c>
      <c r="S908" s="173">
        <v>0</v>
      </c>
      <c r="T908" s="173">
        <v>1196861.55</v>
      </c>
      <c r="U908" s="173">
        <f t="shared" si="189"/>
        <v>3468.1586496667633</v>
      </c>
      <c r="V908" s="173">
        <v>7811.1306635757755</v>
      </c>
      <c r="W908" s="188">
        <v>7811.1306635757755</v>
      </c>
      <c r="X908" s="188">
        <f t="shared" ref="X908:X910" si="207">Z908+AA908+AB908+AC908+AD908+AG908+AI908+AK908+AM908+AO908+AP908+AQ908+AR908+AS908</f>
        <v>7811.1306635757755</v>
      </c>
      <c r="Y908" s="188">
        <f t="shared" ref="Y908:Y910" si="208">V908-U908</f>
        <v>4342.9720139090123</v>
      </c>
      <c r="Z908" s="189">
        <v>0</v>
      </c>
      <c r="AA908" s="189">
        <v>0</v>
      </c>
      <c r="AB908" s="189">
        <v>0</v>
      </c>
      <c r="AC908" s="189">
        <v>0</v>
      </c>
      <c r="AD908" s="189">
        <v>0</v>
      </c>
      <c r="AE908" s="189">
        <v>0</v>
      </c>
      <c r="AF908" s="189">
        <v>0</v>
      </c>
      <c r="AG908" s="190">
        <v>0</v>
      </c>
      <c r="AH908" s="189">
        <v>302.3</v>
      </c>
      <c r="AI908" s="190">
        <f t="shared" ref="AI908:AI909" si="209">8917.04*AH908/I908</f>
        <v>7811.1306635757755</v>
      </c>
      <c r="AJ908" s="189">
        <v>0</v>
      </c>
      <c r="AK908" s="189">
        <v>0</v>
      </c>
      <c r="AL908" s="189">
        <v>0</v>
      </c>
      <c r="AM908" s="190">
        <v>0</v>
      </c>
      <c r="AN908" s="189">
        <v>0</v>
      </c>
      <c r="AO908" s="189">
        <v>0</v>
      </c>
      <c r="AP908" s="190">
        <v>0</v>
      </c>
      <c r="AQ908" s="189">
        <v>0</v>
      </c>
      <c r="AR908" s="182">
        <v>0</v>
      </c>
      <c r="AS908" s="182">
        <v>0</v>
      </c>
    </row>
    <row r="909" spans="1:45" s="182" customFormat="1" ht="36" customHeight="1" x14ac:dyDescent="0.25">
      <c r="A909" s="182">
        <v>1</v>
      </c>
      <c r="B909" s="221">
        <f>SUBTOTAL(103,$A$552:A909)</f>
        <v>328</v>
      </c>
      <c r="C909" s="183" t="s">
        <v>81</v>
      </c>
      <c r="D909" s="184">
        <v>1965</v>
      </c>
      <c r="E909" s="184"/>
      <c r="F909" s="185" t="s">
        <v>261</v>
      </c>
      <c r="G909" s="184">
        <v>2</v>
      </c>
      <c r="H909" s="184" t="s">
        <v>297</v>
      </c>
      <c r="I909" s="197">
        <v>210.5</v>
      </c>
      <c r="J909" s="197">
        <v>187.3</v>
      </c>
      <c r="K909" s="197">
        <v>184.3</v>
      </c>
      <c r="L909" s="186">
        <v>15</v>
      </c>
      <c r="M909" s="184" t="s">
        <v>259</v>
      </c>
      <c r="N909" s="184" t="s">
        <v>263</v>
      </c>
      <c r="O909" s="187" t="s">
        <v>272</v>
      </c>
      <c r="P909" s="173">
        <v>811618.83</v>
      </c>
      <c r="Q909" s="173">
        <v>0</v>
      </c>
      <c r="R909" s="173">
        <v>0</v>
      </c>
      <c r="S909" s="173">
        <v>0</v>
      </c>
      <c r="T909" s="173">
        <v>811618.83</v>
      </c>
      <c r="U909" s="173">
        <f t="shared" si="189"/>
        <v>3855.6714014251779</v>
      </c>
      <c r="V909" s="173">
        <v>7650.4390688836111</v>
      </c>
      <c r="W909" s="188">
        <v>7650.4390688836111</v>
      </c>
      <c r="X909" s="188">
        <f t="shared" si="207"/>
        <v>7650.4390688836111</v>
      </c>
      <c r="Y909" s="188">
        <f t="shared" si="208"/>
        <v>3794.7676674584332</v>
      </c>
      <c r="Z909" s="189">
        <v>0</v>
      </c>
      <c r="AA909" s="189">
        <v>0</v>
      </c>
      <c r="AB909" s="189">
        <v>0</v>
      </c>
      <c r="AC909" s="189">
        <v>0</v>
      </c>
      <c r="AD909" s="189">
        <v>0</v>
      </c>
      <c r="AE909" s="189">
        <v>0</v>
      </c>
      <c r="AF909" s="189">
        <v>0</v>
      </c>
      <c r="AG909" s="190">
        <v>0</v>
      </c>
      <c r="AH909" s="189">
        <v>180.6</v>
      </c>
      <c r="AI909" s="190">
        <f t="shared" si="209"/>
        <v>7650.4390688836111</v>
      </c>
      <c r="AJ909" s="189">
        <v>0</v>
      </c>
      <c r="AK909" s="189">
        <v>0</v>
      </c>
      <c r="AL909" s="189">
        <v>0</v>
      </c>
      <c r="AM909" s="190">
        <v>0</v>
      </c>
      <c r="AN909" s="189">
        <v>0</v>
      </c>
      <c r="AO909" s="189">
        <v>0</v>
      </c>
      <c r="AP909" s="190">
        <v>0</v>
      </c>
      <c r="AQ909" s="189">
        <v>0</v>
      </c>
      <c r="AR909" s="182">
        <v>0</v>
      </c>
      <c r="AS909" s="182">
        <v>0</v>
      </c>
    </row>
    <row r="910" spans="1:45" s="182" customFormat="1" ht="36" customHeight="1" x14ac:dyDescent="0.25">
      <c r="A910" s="182">
        <v>1</v>
      </c>
      <c r="B910" s="221">
        <f>SUBTOTAL(103,$A$552:A910)</f>
        <v>329</v>
      </c>
      <c r="C910" s="183" t="s">
        <v>2196</v>
      </c>
      <c r="D910" s="184">
        <v>1966</v>
      </c>
      <c r="E910" s="184"/>
      <c r="F910" s="185" t="s">
        <v>261</v>
      </c>
      <c r="G910" s="184">
        <v>2</v>
      </c>
      <c r="H910" s="184">
        <v>2</v>
      </c>
      <c r="I910" s="197">
        <v>667</v>
      </c>
      <c r="J910" s="197">
        <v>627.9</v>
      </c>
      <c r="K910" s="197">
        <f>J910</f>
        <v>627.9</v>
      </c>
      <c r="L910" s="186">
        <v>42</v>
      </c>
      <c r="M910" s="184" t="s">
        <v>259</v>
      </c>
      <c r="N910" s="184" t="s">
        <v>260</v>
      </c>
      <c r="O910" s="187" t="s">
        <v>262</v>
      </c>
      <c r="P910" s="173">
        <v>233860.85</v>
      </c>
      <c r="Q910" s="173">
        <v>0</v>
      </c>
      <c r="R910" s="173">
        <v>0</v>
      </c>
      <c r="S910" s="173">
        <v>0</v>
      </c>
      <c r="T910" s="173">
        <v>233860.85</v>
      </c>
      <c r="U910" s="173">
        <f t="shared" si="189"/>
        <v>350.61596701649177</v>
      </c>
      <c r="V910" s="173">
        <v>350.61596701649177</v>
      </c>
      <c r="W910" s="188">
        <f>X910</f>
        <v>184.98</v>
      </c>
      <c r="X910" s="188">
        <f t="shared" si="207"/>
        <v>184.98</v>
      </c>
      <c r="Y910" s="188">
        <f t="shared" si="208"/>
        <v>0</v>
      </c>
      <c r="Z910" s="189">
        <v>0</v>
      </c>
      <c r="AA910" s="189">
        <v>0</v>
      </c>
      <c r="AB910" s="189">
        <v>0</v>
      </c>
      <c r="AC910" s="189">
        <v>184.98</v>
      </c>
      <c r="AD910" s="189">
        <v>0</v>
      </c>
      <c r="AE910" s="189">
        <v>0</v>
      </c>
      <c r="AF910" s="189">
        <v>0</v>
      </c>
      <c r="AG910" s="190">
        <v>0</v>
      </c>
      <c r="AH910" s="189">
        <v>0</v>
      </c>
      <c r="AI910" s="189">
        <v>0</v>
      </c>
      <c r="AJ910" s="189">
        <v>0</v>
      </c>
      <c r="AK910" s="189">
        <v>0</v>
      </c>
      <c r="AL910" s="189">
        <v>0</v>
      </c>
      <c r="AM910" s="190">
        <v>0</v>
      </c>
      <c r="AN910" s="189">
        <v>0</v>
      </c>
      <c r="AO910" s="189">
        <v>0</v>
      </c>
      <c r="AP910" s="190">
        <v>0</v>
      </c>
      <c r="AQ910" s="189">
        <v>0</v>
      </c>
      <c r="AR910" s="182">
        <v>0</v>
      </c>
      <c r="AS910" s="182">
        <v>0</v>
      </c>
    </row>
    <row r="911" spans="1:45" s="182" customFormat="1" ht="36" customHeight="1" x14ac:dyDescent="0.25">
      <c r="B911" s="183" t="s">
        <v>840</v>
      </c>
      <c r="C911" s="183"/>
      <c r="D911" s="184" t="s">
        <v>857</v>
      </c>
      <c r="E911" s="184" t="s">
        <v>857</v>
      </c>
      <c r="F911" s="184" t="s">
        <v>857</v>
      </c>
      <c r="G911" s="184" t="s">
        <v>857</v>
      </c>
      <c r="H911" s="184" t="s">
        <v>857</v>
      </c>
      <c r="I911" s="197">
        <f>I912</f>
        <v>654.5</v>
      </c>
      <c r="J911" s="197">
        <f>J912</f>
        <v>614.5</v>
      </c>
      <c r="K911" s="197">
        <f>K912</f>
        <v>614.5</v>
      </c>
      <c r="L911" s="219">
        <f>L912</f>
        <v>32</v>
      </c>
      <c r="M911" s="184" t="s">
        <v>857</v>
      </c>
      <c r="N911" s="184" t="s">
        <v>857</v>
      </c>
      <c r="O911" s="187" t="s">
        <v>857</v>
      </c>
      <c r="P911" s="173">
        <v>3520710.77</v>
      </c>
      <c r="Q911" s="173">
        <v>0</v>
      </c>
      <c r="R911" s="173">
        <v>0</v>
      </c>
      <c r="S911" s="173">
        <v>0</v>
      </c>
      <c r="T911" s="173">
        <v>3520710.77</v>
      </c>
      <c r="U911" s="173">
        <f t="shared" si="189"/>
        <v>5379.2372345301756</v>
      </c>
      <c r="V911" s="173">
        <f>V912</f>
        <v>7503.2565915966397</v>
      </c>
      <c r="X911" s="227"/>
      <c r="Z911" s="189">
        <v>0</v>
      </c>
      <c r="AA911" s="189">
        <v>0</v>
      </c>
      <c r="AB911" s="189">
        <v>0</v>
      </c>
      <c r="AC911" s="189">
        <v>0</v>
      </c>
      <c r="AD911" s="189">
        <v>0</v>
      </c>
      <c r="AE911" s="189">
        <v>0</v>
      </c>
      <c r="AF911" s="189">
        <v>0</v>
      </c>
      <c r="AG911" s="189">
        <v>0</v>
      </c>
      <c r="AH911" s="189">
        <v>550.73</v>
      </c>
      <c r="AI911" s="189">
        <v>3401020</v>
      </c>
      <c r="AJ911" s="189">
        <v>0</v>
      </c>
      <c r="AK911" s="189">
        <v>0</v>
      </c>
      <c r="AL911" s="189">
        <v>0</v>
      </c>
      <c r="AM911" s="189">
        <v>0</v>
      </c>
      <c r="AN911" s="189">
        <v>0</v>
      </c>
      <c r="AO911" s="189">
        <v>0</v>
      </c>
      <c r="AP911" s="189">
        <v>0</v>
      </c>
      <c r="AQ911" s="189">
        <v>0</v>
      </c>
      <c r="AR911" s="182">
        <v>0</v>
      </c>
      <c r="AS911" s="182">
        <v>0</v>
      </c>
    </row>
    <row r="912" spans="1:45" s="182" customFormat="1" ht="36" customHeight="1" x14ac:dyDescent="0.25">
      <c r="A912" s="182">
        <v>1</v>
      </c>
      <c r="B912" s="221">
        <f>SUBTOTAL(103,$A$552:A912)</f>
        <v>330</v>
      </c>
      <c r="C912" s="183" t="s">
        <v>82</v>
      </c>
      <c r="D912" s="184">
        <v>1964</v>
      </c>
      <c r="E912" s="184"/>
      <c r="F912" s="185" t="s">
        <v>261</v>
      </c>
      <c r="G912" s="184">
        <v>2</v>
      </c>
      <c r="H912" s="184" t="s">
        <v>296</v>
      </c>
      <c r="I912" s="197">
        <v>654.5</v>
      </c>
      <c r="J912" s="197">
        <v>614.5</v>
      </c>
      <c r="K912" s="197">
        <v>614.5</v>
      </c>
      <c r="L912" s="186">
        <v>32</v>
      </c>
      <c r="M912" s="184" t="s">
        <v>259</v>
      </c>
      <c r="N912" s="184" t="s">
        <v>260</v>
      </c>
      <c r="O912" s="187" t="s">
        <v>262</v>
      </c>
      <c r="P912" s="173">
        <v>3520710.77</v>
      </c>
      <c r="Q912" s="173">
        <v>0</v>
      </c>
      <c r="R912" s="173">
        <v>0</v>
      </c>
      <c r="S912" s="173">
        <v>0</v>
      </c>
      <c r="T912" s="173">
        <v>3520710.77</v>
      </c>
      <c r="U912" s="173">
        <f t="shared" si="189"/>
        <v>5379.2372345301756</v>
      </c>
      <c r="V912" s="173">
        <v>7503.2565915966397</v>
      </c>
      <c r="W912" s="188">
        <v>7503.2565915966397</v>
      </c>
      <c r="X912" s="188">
        <f>Z912+AA912+AB912+AC912+AD912+AG912+AI912+AK912+AM912+AO912+AP912+AQ912+AR912+AS912</f>
        <v>7503.2565915966397</v>
      </c>
      <c r="Y912" s="188">
        <f>V912-U912</f>
        <v>2124.0193570664642</v>
      </c>
      <c r="Z912" s="189">
        <v>0</v>
      </c>
      <c r="AA912" s="189">
        <v>0</v>
      </c>
      <c r="AB912" s="189">
        <v>0</v>
      </c>
      <c r="AC912" s="189">
        <v>0</v>
      </c>
      <c r="AD912" s="189">
        <v>0</v>
      </c>
      <c r="AE912" s="189">
        <v>0</v>
      </c>
      <c r="AF912" s="189">
        <v>0</v>
      </c>
      <c r="AG912" s="190">
        <v>0</v>
      </c>
      <c r="AH912" s="189">
        <v>550.73</v>
      </c>
      <c r="AI912" s="190">
        <f>8917.04*AH912/I912</f>
        <v>7503.2565915966397</v>
      </c>
      <c r="AJ912" s="189">
        <v>0</v>
      </c>
      <c r="AK912" s="189">
        <v>0</v>
      </c>
      <c r="AL912" s="189">
        <v>0</v>
      </c>
      <c r="AM912" s="190">
        <v>0</v>
      </c>
      <c r="AN912" s="189">
        <v>0</v>
      </c>
      <c r="AO912" s="189">
        <v>0</v>
      </c>
      <c r="AP912" s="190">
        <v>0</v>
      </c>
      <c r="AQ912" s="189">
        <v>0</v>
      </c>
      <c r="AR912" s="182">
        <v>0</v>
      </c>
      <c r="AS912" s="182">
        <v>0</v>
      </c>
    </row>
    <row r="913" spans="1:45" s="182" customFormat="1" ht="36" customHeight="1" x14ac:dyDescent="0.25">
      <c r="B913" s="183" t="s">
        <v>807</v>
      </c>
      <c r="C913" s="222"/>
      <c r="D913" s="184" t="s">
        <v>857</v>
      </c>
      <c r="E913" s="184" t="s">
        <v>857</v>
      </c>
      <c r="F913" s="184" t="s">
        <v>857</v>
      </c>
      <c r="G913" s="184" t="s">
        <v>857</v>
      </c>
      <c r="H913" s="184" t="s">
        <v>857</v>
      </c>
      <c r="I913" s="197">
        <f>SUM(I914:I916)</f>
        <v>6768.3</v>
      </c>
      <c r="J913" s="197">
        <f>SUM(J914:J916)</f>
        <v>4169.8999999999996</v>
      </c>
      <c r="K913" s="197">
        <f>SUM(K914:K916)</f>
        <v>3718.0999999999995</v>
      </c>
      <c r="L913" s="219">
        <f>SUM(L914:L916)</f>
        <v>187</v>
      </c>
      <c r="M913" s="184" t="s">
        <v>857</v>
      </c>
      <c r="N913" s="184" t="s">
        <v>857</v>
      </c>
      <c r="O913" s="187" t="s">
        <v>857</v>
      </c>
      <c r="P913" s="173">
        <v>4927013.3100000005</v>
      </c>
      <c r="Q913" s="173">
        <v>0</v>
      </c>
      <c r="R913" s="173">
        <v>0</v>
      </c>
      <c r="S913" s="173">
        <v>0</v>
      </c>
      <c r="T913" s="173">
        <v>4927013.3100000005</v>
      </c>
      <c r="U913" s="173">
        <f t="shared" si="189"/>
        <v>727.95433269801879</v>
      </c>
      <c r="V913" s="173">
        <f>MAX(V914:V916)</f>
        <v>1289.8216539016105</v>
      </c>
      <c r="X913" s="227"/>
      <c r="Z913" s="189">
        <v>0</v>
      </c>
      <c r="AA913" s="189">
        <v>0</v>
      </c>
      <c r="AB913" s="189">
        <v>0</v>
      </c>
      <c r="AC913" s="189">
        <v>0</v>
      </c>
      <c r="AD913" s="189">
        <v>0</v>
      </c>
      <c r="AE913" s="189">
        <v>0</v>
      </c>
      <c r="AF913" s="189">
        <v>0</v>
      </c>
      <c r="AG913" s="189">
        <v>0</v>
      </c>
      <c r="AH913" s="189">
        <v>0</v>
      </c>
      <c r="AI913" s="189">
        <v>0</v>
      </c>
      <c r="AJ913" s="189">
        <v>0</v>
      </c>
      <c r="AK913" s="189">
        <v>0</v>
      </c>
      <c r="AL913" s="189">
        <v>0</v>
      </c>
      <c r="AM913" s="189">
        <v>0</v>
      </c>
      <c r="AN913" s="189">
        <v>0</v>
      </c>
      <c r="AO913" s="189">
        <v>0</v>
      </c>
      <c r="AP913" s="189">
        <v>4730250.49</v>
      </c>
      <c r="AQ913" s="189">
        <v>0</v>
      </c>
      <c r="AR913" s="182">
        <v>0</v>
      </c>
      <c r="AS913" s="182">
        <v>0</v>
      </c>
    </row>
    <row r="914" spans="1:45" s="182" customFormat="1" ht="36" customHeight="1" x14ac:dyDescent="0.25">
      <c r="A914" s="182">
        <v>1</v>
      </c>
      <c r="B914" s="221">
        <f>SUBTOTAL(103,$A$552:A914)</f>
        <v>331</v>
      </c>
      <c r="C914" s="183" t="s">
        <v>105</v>
      </c>
      <c r="D914" s="184">
        <v>1975</v>
      </c>
      <c r="E914" s="184"/>
      <c r="F914" s="185" t="s">
        <v>261</v>
      </c>
      <c r="G914" s="184">
        <v>2</v>
      </c>
      <c r="H914" s="184" t="s">
        <v>296</v>
      </c>
      <c r="I914" s="197">
        <v>1244.4000000000001</v>
      </c>
      <c r="J914" s="197">
        <v>727.8</v>
      </c>
      <c r="K914" s="197">
        <v>584.79999999999995</v>
      </c>
      <c r="L914" s="186">
        <v>34</v>
      </c>
      <c r="M914" s="184" t="s">
        <v>259</v>
      </c>
      <c r="N914" s="184" t="s">
        <v>260</v>
      </c>
      <c r="O914" s="187" t="s">
        <v>262</v>
      </c>
      <c r="P914" s="173">
        <v>79698.36</v>
      </c>
      <c r="Q914" s="173">
        <v>0</v>
      </c>
      <c r="R914" s="173">
        <v>0</v>
      </c>
      <c r="S914" s="173">
        <v>0</v>
      </c>
      <c r="T914" s="173">
        <v>79698.36</v>
      </c>
      <c r="U914" s="173">
        <f t="shared" si="189"/>
        <v>64.045612343297975</v>
      </c>
      <c r="V914" s="228">
        <v>64.045612343297975</v>
      </c>
      <c r="W914" s="188">
        <v>64.045612343297975</v>
      </c>
      <c r="X914" s="188">
        <f t="shared" ref="X914:X916" si="210">Z914+AA914+AB914+AC914+AD914+AG914+AI914+AK914+AM914+AO914+AP914+AQ914+AR914+AS914</f>
        <v>0</v>
      </c>
      <c r="Y914" s="188">
        <f t="shared" ref="Y914:Y916" si="211">V914-U914</f>
        <v>0</v>
      </c>
      <c r="Z914" s="189">
        <v>0</v>
      </c>
      <c r="AA914" s="189">
        <v>0</v>
      </c>
      <c r="AB914" s="189">
        <v>0</v>
      </c>
      <c r="AC914" s="189">
        <v>0</v>
      </c>
      <c r="AD914" s="189">
        <v>0</v>
      </c>
      <c r="AE914" s="189">
        <v>0</v>
      </c>
      <c r="AF914" s="189">
        <v>0</v>
      </c>
      <c r="AG914" s="190">
        <v>0</v>
      </c>
      <c r="AH914" s="189">
        <v>0</v>
      </c>
      <c r="AI914" s="189">
        <v>0</v>
      </c>
      <c r="AJ914" s="189">
        <v>0</v>
      </c>
      <c r="AK914" s="189">
        <v>0</v>
      </c>
      <c r="AL914" s="189">
        <v>0</v>
      </c>
      <c r="AM914" s="190">
        <v>0</v>
      </c>
      <c r="AN914" s="189">
        <v>0</v>
      </c>
      <c r="AO914" s="189">
        <v>0</v>
      </c>
      <c r="AP914" s="190">
        <v>0</v>
      </c>
      <c r="AQ914" s="189">
        <v>0</v>
      </c>
      <c r="AR914" s="182">
        <v>0</v>
      </c>
      <c r="AS914" s="182">
        <v>0</v>
      </c>
    </row>
    <row r="915" spans="1:45" s="182" customFormat="1" ht="36" customHeight="1" x14ac:dyDescent="0.25">
      <c r="A915" s="182">
        <v>1</v>
      </c>
      <c r="B915" s="221">
        <f>SUBTOTAL(103,$A$552:A915)</f>
        <v>332</v>
      </c>
      <c r="C915" s="183" t="s">
        <v>1192</v>
      </c>
      <c r="D915" s="184">
        <v>1985</v>
      </c>
      <c r="E915" s="184"/>
      <c r="F915" s="185" t="s">
        <v>261</v>
      </c>
      <c r="G915" s="184">
        <v>5</v>
      </c>
      <c r="H915" s="184" t="s">
        <v>301</v>
      </c>
      <c r="I915" s="173">
        <v>4091.9</v>
      </c>
      <c r="J915" s="173">
        <v>2619.4</v>
      </c>
      <c r="K915" s="173">
        <v>2310.6</v>
      </c>
      <c r="L915" s="186">
        <v>119</v>
      </c>
      <c r="M915" s="184" t="s">
        <v>259</v>
      </c>
      <c r="N915" s="184" t="s">
        <v>263</v>
      </c>
      <c r="O915" s="187" t="s">
        <v>1293</v>
      </c>
      <c r="P915" s="173">
        <v>4756503.38</v>
      </c>
      <c r="Q915" s="173">
        <v>0</v>
      </c>
      <c r="R915" s="173">
        <v>0</v>
      </c>
      <c r="S915" s="173">
        <v>0</v>
      </c>
      <c r="T915" s="173">
        <v>4756503.38</v>
      </c>
      <c r="U915" s="173">
        <f t="shared" si="189"/>
        <v>1162.4192624453187</v>
      </c>
      <c r="V915" s="173">
        <v>1289.8216539016105</v>
      </c>
      <c r="W915" s="188">
        <v>1289.8216539016105</v>
      </c>
      <c r="X915" s="188">
        <f t="shared" si="210"/>
        <v>1289.8216539016105</v>
      </c>
      <c r="Y915" s="188">
        <f t="shared" si="211"/>
        <v>127.40239145629175</v>
      </c>
      <c r="Z915" s="189">
        <v>0</v>
      </c>
      <c r="AA915" s="189">
        <v>0</v>
      </c>
      <c r="AB915" s="189">
        <v>0</v>
      </c>
      <c r="AC915" s="189">
        <v>0</v>
      </c>
      <c r="AD915" s="189">
        <v>0</v>
      </c>
      <c r="AE915" s="189">
        <v>0</v>
      </c>
      <c r="AF915" s="189">
        <v>0</v>
      </c>
      <c r="AG915" s="190">
        <v>0</v>
      </c>
      <c r="AH915" s="189">
        <v>0</v>
      </c>
      <c r="AI915" s="189">
        <v>0</v>
      </c>
      <c r="AJ915" s="189">
        <v>0</v>
      </c>
      <c r="AK915" s="189">
        <v>0</v>
      </c>
      <c r="AL915" s="189">
        <v>0</v>
      </c>
      <c r="AM915" s="190">
        <v>0</v>
      </c>
      <c r="AN915" s="189">
        <v>0</v>
      </c>
      <c r="AO915" s="189">
        <v>0</v>
      </c>
      <c r="AP915" s="190">
        <v>1289.8216539016105</v>
      </c>
      <c r="AQ915" s="189">
        <v>0</v>
      </c>
      <c r="AR915" s="182">
        <v>0</v>
      </c>
      <c r="AS915" s="182">
        <v>0</v>
      </c>
    </row>
    <row r="916" spans="1:45" s="182" customFormat="1" ht="36" customHeight="1" x14ac:dyDescent="0.25">
      <c r="A916" s="182">
        <v>1</v>
      </c>
      <c r="B916" s="221">
        <f>SUBTOTAL(103,$A$552:A916)</f>
        <v>333</v>
      </c>
      <c r="C916" s="183" t="s">
        <v>2231</v>
      </c>
      <c r="D916" s="184">
        <v>1979</v>
      </c>
      <c r="E916" s="184"/>
      <c r="F916" s="185" t="s">
        <v>261</v>
      </c>
      <c r="G916" s="184">
        <v>2</v>
      </c>
      <c r="H916" s="184">
        <v>3</v>
      </c>
      <c r="I916" s="173">
        <v>1432</v>
      </c>
      <c r="J916" s="173">
        <v>822.7</v>
      </c>
      <c r="K916" s="173">
        <v>822.7</v>
      </c>
      <c r="L916" s="186">
        <v>34</v>
      </c>
      <c r="M916" s="184" t="s">
        <v>259</v>
      </c>
      <c r="N916" s="184" t="s">
        <v>260</v>
      </c>
      <c r="O916" s="187" t="s">
        <v>262</v>
      </c>
      <c r="P916" s="173">
        <v>90811.57</v>
      </c>
      <c r="Q916" s="173">
        <v>0</v>
      </c>
      <c r="R916" s="173">
        <v>0</v>
      </c>
      <c r="S916" s="173">
        <v>0</v>
      </c>
      <c r="T916" s="173">
        <v>90811.57</v>
      </c>
      <c r="U916" s="173">
        <f t="shared" si="189"/>
        <v>63.415900837988829</v>
      </c>
      <c r="V916" s="228">
        <v>63.415900837988829</v>
      </c>
      <c r="W916" s="188">
        <v>63.415900837988829</v>
      </c>
      <c r="X916" s="188">
        <f t="shared" si="210"/>
        <v>0</v>
      </c>
      <c r="Y916" s="188">
        <f t="shared" si="211"/>
        <v>0</v>
      </c>
      <c r="Z916" s="189">
        <v>0</v>
      </c>
      <c r="AA916" s="189">
        <v>0</v>
      </c>
      <c r="AB916" s="189">
        <v>0</v>
      </c>
      <c r="AC916" s="189">
        <v>0</v>
      </c>
      <c r="AD916" s="189">
        <v>0</v>
      </c>
      <c r="AE916" s="189">
        <v>0</v>
      </c>
      <c r="AF916" s="189">
        <v>0</v>
      </c>
      <c r="AG916" s="190">
        <v>0</v>
      </c>
      <c r="AH916" s="189">
        <v>0</v>
      </c>
      <c r="AI916" s="189">
        <v>0</v>
      </c>
      <c r="AJ916" s="189">
        <v>0</v>
      </c>
      <c r="AK916" s="189">
        <v>0</v>
      </c>
      <c r="AL916" s="189">
        <v>0</v>
      </c>
      <c r="AM916" s="190">
        <v>0</v>
      </c>
      <c r="AN916" s="189">
        <v>0</v>
      </c>
      <c r="AO916" s="189">
        <v>0</v>
      </c>
      <c r="AP916" s="190">
        <v>0</v>
      </c>
      <c r="AQ916" s="189">
        <v>0</v>
      </c>
      <c r="AR916" s="182">
        <v>0</v>
      </c>
      <c r="AS916" s="182">
        <v>0</v>
      </c>
    </row>
    <row r="917" spans="1:45" s="182" customFormat="1" ht="36" customHeight="1" x14ac:dyDescent="0.25">
      <c r="B917" s="183" t="s">
        <v>2228</v>
      </c>
      <c r="C917" s="183"/>
      <c r="D917" s="184" t="s">
        <v>857</v>
      </c>
      <c r="E917" s="184" t="s">
        <v>857</v>
      </c>
      <c r="F917" s="184" t="s">
        <v>857</v>
      </c>
      <c r="G917" s="184" t="s">
        <v>857</v>
      </c>
      <c r="H917" s="184" t="s">
        <v>857</v>
      </c>
      <c r="I917" s="197">
        <f>I918</f>
        <v>327.60000000000002</v>
      </c>
      <c r="J917" s="197">
        <f>J918</f>
        <v>295.2</v>
      </c>
      <c r="K917" s="197">
        <f>K918</f>
        <v>295.2</v>
      </c>
      <c r="L917" s="219">
        <f>L918</f>
        <v>21</v>
      </c>
      <c r="M917" s="184" t="s">
        <v>857</v>
      </c>
      <c r="N917" s="184" t="s">
        <v>857</v>
      </c>
      <c r="O917" s="187" t="s">
        <v>857</v>
      </c>
      <c r="P917" s="173">
        <v>52057.33</v>
      </c>
      <c r="Q917" s="173">
        <v>0</v>
      </c>
      <c r="R917" s="173">
        <v>0</v>
      </c>
      <c r="S917" s="173">
        <v>0</v>
      </c>
      <c r="T917" s="173">
        <v>52057.33</v>
      </c>
      <c r="U917" s="173">
        <f t="shared" si="189"/>
        <v>158.90515873015872</v>
      </c>
      <c r="V917" s="173">
        <f>V918</f>
        <v>158.90515873015872</v>
      </c>
      <c r="X917" s="227"/>
      <c r="Z917" s="189">
        <v>0</v>
      </c>
      <c r="AA917" s="189">
        <v>0</v>
      </c>
      <c r="AB917" s="189">
        <v>0</v>
      </c>
      <c r="AC917" s="189">
        <v>0</v>
      </c>
      <c r="AD917" s="189">
        <v>0</v>
      </c>
      <c r="AE917" s="189">
        <v>0</v>
      </c>
      <c r="AF917" s="189">
        <v>0</v>
      </c>
      <c r="AG917" s="189">
        <v>0</v>
      </c>
      <c r="AH917" s="189">
        <v>0</v>
      </c>
      <c r="AI917" s="189">
        <v>0</v>
      </c>
      <c r="AJ917" s="189">
        <v>0</v>
      </c>
      <c r="AK917" s="189">
        <v>0</v>
      </c>
      <c r="AL917" s="189">
        <v>0</v>
      </c>
      <c r="AM917" s="189">
        <v>0</v>
      </c>
      <c r="AN917" s="189">
        <v>0</v>
      </c>
      <c r="AO917" s="189">
        <v>0</v>
      </c>
      <c r="AP917" s="189">
        <v>0</v>
      </c>
      <c r="AQ917" s="189">
        <v>0</v>
      </c>
      <c r="AR917" s="182">
        <v>0</v>
      </c>
      <c r="AS917" s="182">
        <v>0</v>
      </c>
    </row>
    <row r="918" spans="1:45" s="182" customFormat="1" ht="36" customHeight="1" x14ac:dyDescent="0.25">
      <c r="A918" s="182">
        <v>1</v>
      </c>
      <c r="B918" s="221">
        <f>SUBTOTAL(103,$A$552:A918)</f>
        <v>334</v>
      </c>
      <c r="C918" s="183" t="s">
        <v>2229</v>
      </c>
      <c r="D918" s="184">
        <v>1964</v>
      </c>
      <c r="E918" s="184"/>
      <c r="F918" s="185" t="s">
        <v>261</v>
      </c>
      <c r="G918" s="184">
        <v>2</v>
      </c>
      <c r="H918" s="184">
        <v>1</v>
      </c>
      <c r="I918" s="197">
        <v>327.60000000000002</v>
      </c>
      <c r="J918" s="197">
        <v>295.2</v>
      </c>
      <c r="K918" s="197">
        <v>295.2</v>
      </c>
      <c r="L918" s="186">
        <v>21</v>
      </c>
      <c r="M918" s="184" t="s">
        <v>259</v>
      </c>
      <c r="N918" s="184" t="s">
        <v>260</v>
      </c>
      <c r="O918" s="187" t="s">
        <v>262</v>
      </c>
      <c r="P918" s="173">
        <v>52057.33</v>
      </c>
      <c r="Q918" s="173">
        <v>0</v>
      </c>
      <c r="R918" s="173">
        <v>0</v>
      </c>
      <c r="S918" s="173">
        <v>0</v>
      </c>
      <c r="T918" s="173">
        <v>52057.33</v>
      </c>
      <c r="U918" s="173">
        <f t="shared" si="189"/>
        <v>158.90515873015872</v>
      </c>
      <c r="V918" s="228">
        <v>158.90515873015872</v>
      </c>
      <c r="W918" s="188">
        <v>158.90515873015872</v>
      </c>
      <c r="X918" s="188">
        <f>Z918+AA918+AB918+AC918+AD918+AG918+AI918+AK918+AM918+AO918+AP918+AQ918+AR918+AS918</f>
        <v>0</v>
      </c>
      <c r="Y918" s="188">
        <f>V918-U918</f>
        <v>0</v>
      </c>
      <c r="Z918" s="189">
        <v>0</v>
      </c>
      <c r="AA918" s="189">
        <v>0</v>
      </c>
      <c r="AB918" s="189">
        <v>0</v>
      </c>
      <c r="AC918" s="189">
        <v>0</v>
      </c>
      <c r="AD918" s="189">
        <v>0</v>
      </c>
      <c r="AE918" s="189">
        <v>0</v>
      </c>
      <c r="AF918" s="189">
        <v>0</v>
      </c>
      <c r="AG918" s="190">
        <v>0</v>
      </c>
      <c r="AH918" s="189">
        <v>0</v>
      </c>
      <c r="AI918" s="189">
        <v>0</v>
      </c>
      <c r="AJ918" s="189">
        <v>0</v>
      </c>
      <c r="AK918" s="189">
        <v>0</v>
      </c>
      <c r="AL918" s="189">
        <v>0</v>
      </c>
      <c r="AM918" s="190">
        <v>0</v>
      </c>
      <c r="AN918" s="189">
        <v>0</v>
      </c>
      <c r="AO918" s="189">
        <v>0</v>
      </c>
      <c r="AP918" s="190">
        <v>0</v>
      </c>
      <c r="AQ918" s="189">
        <v>0</v>
      </c>
      <c r="AR918" s="182">
        <v>0</v>
      </c>
      <c r="AS918" s="182">
        <v>0</v>
      </c>
    </row>
    <row r="919" spans="1:45" s="182" customFormat="1" ht="36" customHeight="1" x14ac:dyDescent="0.25">
      <c r="B919" s="183" t="s">
        <v>841</v>
      </c>
      <c r="C919" s="183"/>
      <c r="D919" s="184" t="s">
        <v>857</v>
      </c>
      <c r="E919" s="184" t="s">
        <v>857</v>
      </c>
      <c r="F919" s="184" t="s">
        <v>857</v>
      </c>
      <c r="G919" s="184" t="s">
        <v>857</v>
      </c>
      <c r="H919" s="184" t="s">
        <v>857</v>
      </c>
      <c r="I919" s="197">
        <f>I920</f>
        <v>948.3</v>
      </c>
      <c r="J919" s="197">
        <f>J920</f>
        <v>848.3</v>
      </c>
      <c r="K919" s="197">
        <f>K920</f>
        <v>803.9</v>
      </c>
      <c r="L919" s="219">
        <f>L920</f>
        <v>64</v>
      </c>
      <c r="M919" s="184" t="s">
        <v>857</v>
      </c>
      <c r="N919" s="184" t="s">
        <v>857</v>
      </c>
      <c r="O919" s="187" t="s">
        <v>857</v>
      </c>
      <c r="P919" s="173">
        <v>3760087.36</v>
      </c>
      <c r="Q919" s="173">
        <v>0</v>
      </c>
      <c r="R919" s="173">
        <v>0</v>
      </c>
      <c r="S919" s="173">
        <v>0</v>
      </c>
      <c r="T919" s="173">
        <v>3760087.36</v>
      </c>
      <c r="U919" s="173">
        <f t="shared" ref="U919:U985" si="212">P919/I919</f>
        <v>3965.0821048191501</v>
      </c>
      <c r="V919" s="173">
        <f>V920</f>
        <v>7880.4329246019206</v>
      </c>
      <c r="X919" s="227"/>
      <c r="Z919" s="189">
        <v>0</v>
      </c>
      <c r="AA919" s="189">
        <v>0</v>
      </c>
      <c r="AB919" s="189">
        <v>0</v>
      </c>
      <c r="AC919" s="189">
        <v>0</v>
      </c>
      <c r="AD919" s="189">
        <v>0</v>
      </c>
      <c r="AE919" s="189">
        <v>0</v>
      </c>
      <c r="AF919" s="189">
        <v>0</v>
      </c>
      <c r="AG919" s="189">
        <v>0</v>
      </c>
      <c r="AH919" s="189">
        <v>838.06</v>
      </c>
      <c r="AI919" s="189">
        <v>3635096.33</v>
      </c>
      <c r="AJ919" s="189">
        <v>0</v>
      </c>
      <c r="AK919" s="189">
        <v>0</v>
      </c>
      <c r="AL919" s="189">
        <v>0</v>
      </c>
      <c r="AM919" s="189">
        <v>0</v>
      </c>
      <c r="AN919" s="189">
        <v>0</v>
      </c>
      <c r="AO919" s="189">
        <v>0</v>
      </c>
      <c r="AP919" s="189">
        <v>0</v>
      </c>
      <c r="AQ919" s="189">
        <v>0</v>
      </c>
      <c r="AR919" s="182">
        <v>0</v>
      </c>
      <c r="AS919" s="182">
        <v>0</v>
      </c>
    </row>
    <row r="920" spans="1:45" s="182" customFormat="1" ht="36" customHeight="1" x14ac:dyDescent="0.25">
      <c r="A920" s="182">
        <v>1</v>
      </c>
      <c r="B920" s="221">
        <f>SUBTOTAL(103,$A$552:A920)</f>
        <v>335</v>
      </c>
      <c r="C920" s="183" t="s">
        <v>111</v>
      </c>
      <c r="D920" s="184">
        <v>1978</v>
      </c>
      <c r="E920" s="184"/>
      <c r="F920" s="185" t="s">
        <v>261</v>
      </c>
      <c r="G920" s="184">
        <v>2</v>
      </c>
      <c r="H920" s="184" t="s">
        <v>305</v>
      </c>
      <c r="I920" s="197">
        <v>948.3</v>
      </c>
      <c r="J920" s="197">
        <v>848.3</v>
      </c>
      <c r="K920" s="197">
        <v>803.9</v>
      </c>
      <c r="L920" s="186">
        <v>64</v>
      </c>
      <c r="M920" s="184" t="s">
        <v>259</v>
      </c>
      <c r="N920" s="184" t="s">
        <v>260</v>
      </c>
      <c r="O920" s="187" t="s">
        <v>262</v>
      </c>
      <c r="P920" s="173">
        <v>3760087.36</v>
      </c>
      <c r="Q920" s="173">
        <v>0</v>
      </c>
      <c r="R920" s="173">
        <v>0</v>
      </c>
      <c r="S920" s="173">
        <v>0</v>
      </c>
      <c r="T920" s="173">
        <v>3760087.36</v>
      </c>
      <c r="U920" s="173">
        <f t="shared" si="212"/>
        <v>3965.0821048191501</v>
      </c>
      <c r="V920" s="173">
        <v>7880.4329246019206</v>
      </c>
      <c r="W920" s="188">
        <v>7880.4329246019206</v>
      </c>
      <c r="X920" s="188">
        <f>Z920+AA920+AB920+AC920+AD920+AG920+AI920+AK920+AM920+AO920+AP920+AQ920+AR920+AS920</f>
        <v>7880.4329246019206</v>
      </c>
      <c r="Y920" s="188">
        <f>V920-U920</f>
        <v>3915.3508197827705</v>
      </c>
      <c r="Z920" s="189">
        <v>0</v>
      </c>
      <c r="AA920" s="189">
        <v>0</v>
      </c>
      <c r="AB920" s="189">
        <v>0</v>
      </c>
      <c r="AC920" s="189">
        <v>0</v>
      </c>
      <c r="AD920" s="189">
        <v>0</v>
      </c>
      <c r="AE920" s="189">
        <v>0</v>
      </c>
      <c r="AF920" s="189">
        <v>0</v>
      </c>
      <c r="AG920" s="190">
        <v>0</v>
      </c>
      <c r="AH920" s="189">
        <v>838.06</v>
      </c>
      <c r="AI920" s="190">
        <f>8917.04*AH920/I920</f>
        <v>7880.4329246019206</v>
      </c>
      <c r="AJ920" s="189">
        <v>0</v>
      </c>
      <c r="AK920" s="189">
        <v>0</v>
      </c>
      <c r="AL920" s="189">
        <v>0</v>
      </c>
      <c r="AM920" s="190">
        <v>0</v>
      </c>
      <c r="AN920" s="189">
        <v>0</v>
      </c>
      <c r="AO920" s="189">
        <v>0</v>
      </c>
      <c r="AP920" s="190">
        <v>0</v>
      </c>
      <c r="AQ920" s="189">
        <v>0</v>
      </c>
      <c r="AR920" s="182">
        <v>0</v>
      </c>
      <c r="AS920" s="182">
        <v>0</v>
      </c>
    </row>
    <row r="921" spans="1:45" s="182" customFormat="1" ht="36" customHeight="1" x14ac:dyDescent="0.25">
      <c r="B921" s="183" t="s">
        <v>842</v>
      </c>
      <c r="C921" s="183"/>
      <c r="D921" s="184" t="s">
        <v>857</v>
      </c>
      <c r="E921" s="184" t="s">
        <v>857</v>
      </c>
      <c r="F921" s="184" t="s">
        <v>857</v>
      </c>
      <c r="G921" s="184" t="s">
        <v>857</v>
      </c>
      <c r="H921" s="184" t="s">
        <v>857</v>
      </c>
      <c r="I921" s="197">
        <f>I922</f>
        <v>779.2</v>
      </c>
      <c r="J921" s="197">
        <f>J922</f>
        <v>778.9</v>
      </c>
      <c r="K921" s="197">
        <f>K922</f>
        <v>720.2</v>
      </c>
      <c r="L921" s="219">
        <f>L922</f>
        <v>33</v>
      </c>
      <c r="M921" s="184" t="s">
        <v>857</v>
      </c>
      <c r="N921" s="184" t="s">
        <v>857</v>
      </c>
      <c r="O921" s="187" t="s">
        <v>857</v>
      </c>
      <c r="P921" s="173">
        <v>2964091.65</v>
      </c>
      <c r="Q921" s="173">
        <v>0</v>
      </c>
      <c r="R921" s="173">
        <v>0</v>
      </c>
      <c r="S921" s="173">
        <v>0</v>
      </c>
      <c r="T921" s="173">
        <v>2964091.65</v>
      </c>
      <c r="U921" s="173">
        <f t="shared" si="212"/>
        <v>3804.0190580082131</v>
      </c>
      <c r="V921" s="173">
        <f>V922</f>
        <v>7335.7302114989725</v>
      </c>
      <c r="X921" s="227"/>
      <c r="Z921" s="189">
        <v>0</v>
      </c>
      <c r="AA921" s="189">
        <v>0</v>
      </c>
      <c r="AB921" s="189">
        <v>0</v>
      </c>
      <c r="AC921" s="189">
        <v>0</v>
      </c>
      <c r="AD921" s="189">
        <v>0</v>
      </c>
      <c r="AE921" s="189">
        <v>0</v>
      </c>
      <c r="AF921" s="189">
        <v>0</v>
      </c>
      <c r="AG921" s="189">
        <v>0</v>
      </c>
      <c r="AH921" s="189">
        <v>641.02</v>
      </c>
      <c r="AI921" s="189">
        <v>2848618.86</v>
      </c>
      <c r="AJ921" s="189">
        <v>0</v>
      </c>
      <c r="AK921" s="189">
        <v>0</v>
      </c>
      <c r="AL921" s="189">
        <v>0</v>
      </c>
      <c r="AM921" s="189">
        <v>0</v>
      </c>
      <c r="AN921" s="189">
        <v>0</v>
      </c>
      <c r="AO921" s="189">
        <v>0</v>
      </c>
      <c r="AP921" s="189">
        <v>0</v>
      </c>
      <c r="AQ921" s="189">
        <v>0</v>
      </c>
      <c r="AR921" s="182">
        <v>0</v>
      </c>
      <c r="AS921" s="182">
        <v>0</v>
      </c>
    </row>
    <row r="922" spans="1:45" s="182" customFormat="1" ht="36" customHeight="1" x14ac:dyDescent="0.25">
      <c r="A922" s="182">
        <v>1</v>
      </c>
      <c r="B922" s="221">
        <f>SUBTOTAL(103,$A$552:A922)</f>
        <v>336</v>
      </c>
      <c r="C922" s="183" t="s">
        <v>110</v>
      </c>
      <c r="D922" s="184">
        <v>1974</v>
      </c>
      <c r="E922" s="184"/>
      <c r="F922" s="185" t="s">
        <v>261</v>
      </c>
      <c r="G922" s="184">
        <v>2</v>
      </c>
      <c r="H922" s="184" t="s">
        <v>296</v>
      </c>
      <c r="I922" s="197">
        <v>779.2</v>
      </c>
      <c r="J922" s="197">
        <v>778.9</v>
      </c>
      <c r="K922" s="197">
        <v>720.2</v>
      </c>
      <c r="L922" s="186">
        <v>33</v>
      </c>
      <c r="M922" s="184" t="s">
        <v>259</v>
      </c>
      <c r="N922" s="184" t="s">
        <v>260</v>
      </c>
      <c r="O922" s="187" t="s">
        <v>262</v>
      </c>
      <c r="P922" s="173">
        <v>2964091.65</v>
      </c>
      <c r="Q922" s="173">
        <v>0</v>
      </c>
      <c r="R922" s="173">
        <v>0</v>
      </c>
      <c r="S922" s="173">
        <v>0</v>
      </c>
      <c r="T922" s="173">
        <v>2964091.65</v>
      </c>
      <c r="U922" s="173">
        <f t="shared" si="212"/>
        <v>3804.0190580082131</v>
      </c>
      <c r="V922" s="173">
        <v>7335.7302114989725</v>
      </c>
      <c r="W922" s="188">
        <v>7335.7302114989725</v>
      </c>
      <c r="X922" s="188">
        <f>Z922+AA922+AB922+AC922+AD922+AG922+AI922+AK922+AM922+AO922+AP922+AQ922+AR922+AS922</f>
        <v>7335.7302114989725</v>
      </c>
      <c r="Y922" s="188">
        <f>V922-U922</f>
        <v>3531.7111534907594</v>
      </c>
      <c r="Z922" s="189">
        <v>0</v>
      </c>
      <c r="AA922" s="189">
        <v>0</v>
      </c>
      <c r="AB922" s="189">
        <v>0</v>
      </c>
      <c r="AC922" s="189">
        <v>0</v>
      </c>
      <c r="AD922" s="189">
        <v>0</v>
      </c>
      <c r="AE922" s="189">
        <v>0</v>
      </c>
      <c r="AF922" s="189">
        <v>0</v>
      </c>
      <c r="AG922" s="190">
        <v>0</v>
      </c>
      <c r="AH922" s="189">
        <v>641.02</v>
      </c>
      <c r="AI922" s="190">
        <f>8917.04*AH922/I922</f>
        <v>7335.7302114989725</v>
      </c>
      <c r="AJ922" s="189">
        <v>0</v>
      </c>
      <c r="AK922" s="189">
        <v>0</v>
      </c>
      <c r="AL922" s="189">
        <v>0</v>
      </c>
      <c r="AM922" s="190">
        <v>0</v>
      </c>
      <c r="AN922" s="189">
        <v>0</v>
      </c>
      <c r="AO922" s="189">
        <v>0</v>
      </c>
      <c r="AP922" s="190">
        <v>0</v>
      </c>
      <c r="AQ922" s="189">
        <v>0</v>
      </c>
      <c r="AR922" s="182">
        <v>0</v>
      </c>
      <c r="AS922" s="182">
        <v>0</v>
      </c>
    </row>
    <row r="923" spans="1:45" s="182" customFormat="1" ht="36" customHeight="1" x14ac:dyDescent="0.25">
      <c r="B923" s="183" t="s">
        <v>809</v>
      </c>
      <c r="C923" s="183"/>
      <c r="D923" s="184" t="s">
        <v>857</v>
      </c>
      <c r="E923" s="184" t="s">
        <v>857</v>
      </c>
      <c r="F923" s="184" t="s">
        <v>857</v>
      </c>
      <c r="G923" s="184" t="s">
        <v>857</v>
      </c>
      <c r="H923" s="184" t="s">
        <v>857</v>
      </c>
      <c r="I923" s="197">
        <f>SUM(I924:I926)</f>
        <v>17933</v>
      </c>
      <c r="J923" s="197">
        <f>SUM(J924:J926)</f>
        <v>14074.539999999999</v>
      </c>
      <c r="K923" s="197">
        <f>SUM(K924:K926)</f>
        <v>10685.55</v>
      </c>
      <c r="L923" s="219">
        <f>SUM(L924:L926)</f>
        <v>625</v>
      </c>
      <c r="M923" s="184" t="s">
        <v>857</v>
      </c>
      <c r="N923" s="184" t="s">
        <v>857</v>
      </c>
      <c r="O923" s="187" t="s">
        <v>857</v>
      </c>
      <c r="P923" s="173">
        <v>11207892.280000001</v>
      </c>
      <c r="Q923" s="173">
        <v>0</v>
      </c>
      <c r="R923" s="173">
        <v>0</v>
      </c>
      <c r="S923" s="173">
        <v>0</v>
      </c>
      <c r="T923" s="173">
        <v>11207892.280000001</v>
      </c>
      <c r="U923" s="173">
        <f t="shared" si="212"/>
        <v>624.98702280711541</v>
      </c>
      <c r="V923" s="173">
        <f>MAX(V926:V926)</f>
        <v>1738.8274632360633</v>
      </c>
      <c r="X923" s="227"/>
      <c r="Z923" s="189">
        <v>0</v>
      </c>
      <c r="AA923" s="189">
        <v>0</v>
      </c>
      <c r="AB923" s="189">
        <v>0</v>
      </c>
      <c r="AC923" s="189">
        <v>0</v>
      </c>
      <c r="AD923" s="189">
        <v>0</v>
      </c>
      <c r="AE923" s="189">
        <v>0</v>
      </c>
      <c r="AF923" s="189">
        <v>0</v>
      </c>
      <c r="AG923" s="189">
        <v>0</v>
      </c>
      <c r="AH923" s="189">
        <v>2660.5</v>
      </c>
      <c r="AI923" s="189">
        <v>10878972.210000001</v>
      </c>
      <c r="AJ923" s="189">
        <v>0</v>
      </c>
      <c r="AK923" s="189">
        <v>0</v>
      </c>
      <c r="AL923" s="189">
        <v>0</v>
      </c>
      <c r="AM923" s="189">
        <v>0</v>
      </c>
      <c r="AN923" s="189">
        <v>0</v>
      </c>
      <c r="AO923" s="189">
        <v>0</v>
      </c>
      <c r="AP923" s="189">
        <v>0</v>
      </c>
      <c r="AQ923" s="189">
        <v>0</v>
      </c>
      <c r="AR923" s="182">
        <v>0</v>
      </c>
      <c r="AS923" s="182">
        <v>0</v>
      </c>
    </row>
    <row r="924" spans="1:45" s="182" customFormat="1" ht="36" customHeight="1" x14ac:dyDescent="0.25">
      <c r="A924" s="182">
        <v>1</v>
      </c>
      <c r="B924" s="221">
        <f>SUBTOTAL(103,$A$552:A924)</f>
        <v>337</v>
      </c>
      <c r="C924" s="183" t="s">
        <v>41</v>
      </c>
      <c r="D924" s="184">
        <v>1974</v>
      </c>
      <c r="E924" s="184"/>
      <c r="F924" s="185" t="s">
        <v>261</v>
      </c>
      <c r="G924" s="184">
        <v>5</v>
      </c>
      <c r="H924" s="184" t="s">
        <v>362</v>
      </c>
      <c r="I924" s="197">
        <v>5979.1</v>
      </c>
      <c r="J924" s="197">
        <v>4563.9399999999996</v>
      </c>
      <c r="K924" s="197">
        <v>4563.9399999999996</v>
      </c>
      <c r="L924" s="186">
        <v>217</v>
      </c>
      <c r="M924" s="184" t="s">
        <v>259</v>
      </c>
      <c r="N924" s="184" t="s">
        <v>263</v>
      </c>
      <c r="O924" s="187" t="s">
        <v>264</v>
      </c>
      <c r="P924" s="173">
        <v>176342.49</v>
      </c>
      <c r="Q924" s="173">
        <v>0</v>
      </c>
      <c r="R924" s="173">
        <v>0</v>
      </c>
      <c r="S924" s="173">
        <v>0</v>
      </c>
      <c r="T924" s="173">
        <v>176342.49</v>
      </c>
      <c r="U924" s="173">
        <f t="shared" si="212"/>
        <v>29.493149470656114</v>
      </c>
      <c r="V924" s="173">
        <v>29.493149470656114</v>
      </c>
      <c r="W924" s="188">
        <v>29.493149470656114</v>
      </c>
      <c r="X924" s="188">
        <f t="shared" ref="X924:X926" si="213">Z924+AA924+AB924+AC924+AD924+AG924+AI924+AK924+AM924+AO924+AP924+AQ924+AR924+AS924</f>
        <v>0</v>
      </c>
      <c r="Y924" s="188">
        <f t="shared" ref="Y924:Y926" si="214">V924-U924</f>
        <v>0</v>
      </c>
      <c r="Z924" s="189">
        <v>0</v>
      </c>
      <c r="AA924" s="189">
        <v>0</v>
      </c>
      <c r="AB924" s="189">
        <v>0</v>
      </c>
      <c r="AC924" s="189">
        <v>0</v>
      </c>
      <c r="AD924" s="189">
        <v>0</v>
      </c>
      <c r="AE924" s="189">
        <v>0</v>
      </c>
      <c r="AF924" s="189">
        <v>0</v>
      </c>
      <c r="AG924" s="190">
        <v>0</v>
      </c>
      <c r="AH924" s="189">
        <v>0</v>
      </c>
      <c r="AI924" s="189">
        <v>0</v>
      </c>
      <c r="AJ924" s="189">
        <v>0</v>
      </c>
      <c r="AK924" s="189">
        <v>0</v>
      </c>
      <c r="AL924" s="189">
        <v>0</v>
      </c>
      <c r="AM924" s="190">
        <v>0</v>
      </c>
      <c r="AN924" s="189">
        <v>0</v>
      </c>
      <c r="AO924" s="189">
        <v>0</v>
      </c>
      <c r="AP924" s="190">
        <v>0</v>
      </c>
      <c r="AQ924" s="189">
        <v>0</v>
      </c>
      <c r="AR924" s="182">
        <v>0</v>
      </c>
      <c r="AS924" s="182">
        <v>0</v>
      </c>
    </row>
    <row r="925" spans="1:45" s="182" customFormat="1" ht="36" customHeight="1" x14ac:dyDescent="0.25">
      <c r="A925" s="182">
        <v>1</v>
      </c>
      <c r="B925" s="221">
        <f>SUBTOTAL(103,$A$552:A925)</f>
        <v>338</v>
      </c>
      <c r="C925" s="183" t="s">
        <v>63</v>
      </c>
      <c r="D925" s="184">
        <v>1976</v>
      </c>
      <c r="E925" s="184"/>
      <c r="F925" s="185" t="s">
        <v>261</v>
      </c>
      <c r="G925" s="184">
        <v>5</v>
      </c>
      <c r="H925" s="184" t="s">
        <v>362</v>
      </c>
      <c r="I925" s="173">
        <v>4783.1499999999996</v>
      </c>
      <c r="J925" s="173">
        <v>4417.7</v>
      </c>
      <c r="K925" s="173">
        <v>3106.56</v>
      </c>
      <c r="L925" s="186">
        <v>190</v>
      </c>
      <c r="M925" s="184" t="s">
        <v>259</v>
      </c>
      <c r="N925" s="184" t="s">
        <v>263</v>
      </c>
      <c r="O925" s="187" t="s">
        <v>264</v>
      </c>
      <c r="P925" s="173">
        <v>7536748.7000000002</v>
      </c>
      <c r="Q925" s="173">
        <v>0</v>
      </c>
      <c r="R925" s="173">
        <v>0</v>
      </c>
      <c r="S925" s="173">
        <v>0</v>
      </c>
      <c r="T925" s="173">
        <v>7536748.7000000002</v>
      </c>
      <c r="U925" s="173">
        <f t="shared" si="212"/>
        <v>1575.6872981194404</v>
      </c>
      <c r="V925" s="173">
        <v>2353.0702336326485</v>
      </c>
      <c r="W925" s="188">
        <v>2353.0702336326485</v>
      </c>
      <c r="X925" s="188">
        <f t="shared" si="213"/>
        <v>2353.0702336326485</v>
      </c>
      <c r="Y925" s="188">
        <f t="shared" si="214"/>
        <v>777.38293551320817</v>
      </c>
      <c r="Z925" s="189">
        <v>0</v>
      </c>
      <c r="AA925" s="189">
        <v>0</v>
      </c>
      <c r="AB925" s="189">
        <v>0</v>
      </c>
      <c r="AC925" s="189">
        <v>0</v>
      </c>
      <c r="AD925" s="189">
        <v>0</v>
      </c>
      <c r="AE925" s="189">
        <v>0</v>
      </c>
      <c r="AF925" s="189">
        <v>0</v>
      </c>
      <c r="AG925" s="190">
        <v>0</v>
      </c>
      <c r="AH925" s="189">
        <v>1262.2</v>
      </c>
      <c r="AI925" s="190">
        <f t="shared" ref="AI925:AI926" si="215">8917.04*AH925/I925</f>
        <v>2353.0702336326485</v>
      </c>
      <c r="AJ925" s="189">
        <v>0</v>
      </c>
      <c r="AK925" s="189">
        <v>0</v>
      </c>
      <c r="AL925" s="189">
        <v>0</v>
      </c>
      <c r="AM925" s="190">
        <v>0</v>
      </c>
      <c r="AN925" s="189">
        <v>0</v>
      </c>
      <c r="AO925" s="189">
        <v>0</v>
      </c>
      <c r="AP925" s="190">
        <v>0</v>
      </c>
      <c r="AQ925" s="189">
        <v>0</v>
      </c>
      <c r="AR925" s="182">
        <v>0</v>
      </c>
      <c r="AS925" s="182">
        <v>0</v>
      </c>
    </row>
    <row r="926" spans="1:45" s="182" customFormat="1" ht="36" customHeight="1" x14ac:dyDescent="0.25">
      <c r="A926" s="182">
        <v>1</v>
      </c>
      <c r="B926" s="221">
        <f>SUBTOTAL(103,$A$552:A926)</f>
        <v>339</v>
      </c>
      <c r="C926" s="183" t="s">
        <v>52</v>
      </c>
      <c r="D926" s="184">
        <v>1981</v>
      </c>
      <c r="E926" s="184"/>
      <c r="F926" s="185" t="s">
        <v>261</v>
      </c>
      <c r="G926" s="184">
        <v>5</v>
      </c>
      <c r="H926" s="184" t="s">
        <v>2184</v>
      </c>
      <c r="I926" s="173">
        <v>7170.75</v>
      </c>
      <c r="J926" s="173">
        <v>5092.8999999999996</v>
      </c>
      <c r="K926" s="173">
        <v>3015.05</v>
      </c>
      <c r="L926" s="186">
        <v>218</v>
      </c>
      <c r="M926" s="184" t="s">
        <v>259</v>
      </c>
      <c r="N926" s="184" t="s">
        <v>263</v>
      </c>
      <c r="O926" s="187" t="s">
        <v>264</v>
      </c>
      <c r="P926" s="173">
        <v>3494801.0900000003</v>
      </c>
      <c r="Q926" s="173">
        <v>0</v>
      </c>
      <c r="R926" s="173">
        <v>0</v>
      </c>
      <c r="S926" s="173">
        <v>0</v>
      </c>
      <c r="T926" s="173">
        <v>3494801.0900000003</v>
      </c>
      <c r="U926" s="173">
        <f t="shared" si="212"/>
        <v>487.36897674580769</v>
      </c>
      <c r="V926" s="173">
        <v>1738.8274632360633</v>
      </c>
      <c r="W926" s="188">
        <f>X926</f>
        <v>1738.8274632360633</v>
      </c>
      <c r="X926" s="188">
        <f t="shared" si="213"/>
        <v>1738.8274632360633</v>
      </c>
      <c r="Y926" s="188">
        <f t="shared" si="214"/>
        <v>1251.4584864902556</v>
      </c>
      <c r="Z926" s="189">
        <v>0</v>
      </c>
      <c r="AA926" s="189">
        <v>0</v>
      </c>
      <c r="AB926" s="189">
        <v>0</v>
      </c>
      <c r="AC926" s="189">
        <v>0</v>
      </c>
      <c r="AD926" s="189">
        <v>0</v>
      </c>
      <c r="AE926" s="189">
        <v>0</v>
      </c>
      <c r="AF926" s="189">
        <v>0</v>
      </c>
      <c r="AG926" s="190">
        <v>0</v>
      </c>
      <c r="AH926" s="189">
        <v>1398.3</v>
      </c>
      <c r="AI926" s="190">
        <f t="shared" si="215"/>
        <v>1738.8274632360633</v>
      </c>
      <c r="AJ926" s="189">
        <v>0</v>
      </c>
      <c r="AK926" s="189">
        <v>0</v>
      </c>
      <c r="AL926" s="189">
        <v>0</v>
      </c>
      <c r="AM926" s="190">
        <v>0</v>
      </c>
      <c r="AN926" s="189">
        <v>0</v>
      </c>
      <c r="AO926" s="189">
        <v>0</v>
      </c>
      <c r="AP926" s="190">
        <v>0</v>
      </c>
      <c r="AQ926" s="189">
        <v>0</v>
      </c>
      <c r="AR926" s="182">
        <v>0</v>
      </c>
      <c r="AS926" s="182">
        <v>0</v>
      </c>
    </row>
    <row r="927" spans="1:45" s="182" customFormat="1" ht="36" customHeight="1" x14ac:dyDescent="0.25">
      <c r="B927" s="183" t="s">
        <v>810</v>
      </c>
      <c r="C927" s="183"/>
      <c r="D927" s="184" t="s">
        <v>857</v>
      </c>
      <c r="E927" s="184" t="s">
        <v>857</v>
      </c>
      <c r="F927" s="184" t="s">
        <v>857</v>
      </c>
      <c r="G927" s="184" t="s">
        <v>857</v>
      </c>
      <c r="H927" s="184" t="s">
        <v>857</v>
      </c>
      <c r="I927" s="197">
        <f>SUM(I928:I932)</f>
        <v>13217.54</v>
      </c>
      <c r="J927" s="197">
        <f>SUM(J928:J932)</f>
        <v>11365.689999999999</v>
      </c>
      <c r="K927" s="197">
        <f>SUM(K928:K932)</f>
        <v>10013.82</v>
      </c>
      <c r="L927" s="219">
        <f>SUM(L928:L932)</f>
        <v>505</v>
      </c>
      <c r="M927" s="184" t="s">
        <v>857</v>
      </c>
      <c r="N927" s="184" t="s">
        <v>857</v>
      </c>
      <c r="O927" s="187" t="s">
        <v>857</v>
      </c>
      <c r="P927" s="173">
        <v>20102541.969999999</v>
      </c>
      <c r="Q927" s="173">
        <v>0</v>
      </c>
      <c r="R927" s="173">
        <v>0</v>
      </c>
      <c r="S927" s="173">
        <v>0</v>
      </c>
      <c r="T927" s="173">
        <v>20102541.969999999</v>
      </c>
      <c r="U927" s="173">
        <f t="shared" si="212"/>
        <v>1520.8988941966506</v>
      </c>
      <c r="V927" s="173">
        <f>MAX(V928:V932)</f>
        <v>8028.9456337241763</v>
      </c>
      <c r="X927" s="227"/>
      <c r="Z927" s="189">
        <v>743426.02</v>
      </c>
      <c r="AA927" s="189">
        <v>1897766</v>
      </c>
      <c r="AB927" s="189">
        <v>4618830.8100000005</v>
      </c>
      <c r="AC927" s="189">
        <v>776570.65</v>
      </c>
      <c r="AD927" s="189">
        <v>2070220.51</v>
      </c>
      <c r="AE927" s="189">
        <v>0</v>
      </c>
      <c r="AF927" s="189">
        <v>0</v>
      </c>
      <c r="AG927" s="189">
        <v>0</v>
      </c>
      <c r="AH927" s="189">
        <v>1803.25</v>
      </c>
      <c r="AI927" s="189">
        <v>9462274</v>
      </c>
      <c r="AJ927" s="189">
        <v>0</v>
      </c>
      <c r="AK927" s="189">
        <v>0</v>
      </c>
      <c r="AL927" s="189">
        <v>0</v>
      </c>
      <c r="AM927" s="189">
        <v>0</v>
      </c>
      <c r="AN927" s="189">
        <v>0</v>
      </c>
      <c r="AO927" s="189">
        <v>0</v>
      </c>
      <c r="AP927" s="189">
        <v>0</v>
      </c>
      <c r="AQ927" s="189">
        <v>0</v>
      </c>
      <c r="AR927" s="182">
        <v>0</v>
      </c>
      <c r="AS927" s="182">
        <v>0</v>
      </c>
    </row>
    <row r="928" spans="1:45" s="182" customFormat="1" ht="36" customHeight="1" x14ac:dyDescent="0.25">
      <c r="A928" s="182">
        <v>1</v>
      </c>
      <c r="B928" s="221">
        <f>SUBTOTAL(103,$A$552:A928)</f>
        <v>340</v>
      </c>
      <c r="C928" s="183" t="s">
        <v>56</v>
      </c>
      <c r="D928" s="184">
        <v>1972</v>
      </c>
      <c r="E928" s="184"/>
      <c r="F928" s="185" t="s">
        <v>261</v>
      </c>
      <c r="G928" s="184">
        <v>5</v>
      </c>
      <c r="H928" s="184" t="s">
        <v>2184</v>
      </c>
      <c r="I928" s="197">
        <v>4571.29</v>
      </c>
      <c r="J928" s="197">
        <v>4234.29</v>
      </c>
      <c r="K928" s="197">
        <v>2975.61</v>
      </c>
      <c r="L928" s="186">
        <v>227</v>
      </c>
      <c r="M928" s="184" t="s">
        <v>259</v>
      </c>
      <c r="N928" s="184" t="s">
        <v>263</v>
      </c>
      <c r="O928" s="187" t="s">
        <v>265</v>
      </c>
      <c r="P928" s="173">
        <v>3715287.42</v>
      </c>
      <c r="Q928" s="173">
        <v>0</v>
      </c>
      <c r="R928" s="173">
        <v>0</v>
      </c>
      <c r="S928" s="173">
        <v>0</v>
      </c>
      <c r="T928" s="173">
        <v>3715287.42</v>
      </c>
      <c r="U928" s="173">
        <f t="shared" si="212"/>
        <v>812.74375942020743</v>
      </c>
      <c r="V928" s="173">
        <v>4500.21</v>
      </c>
      <c r="W928" s="188">
        <v>3444.64</v>
      </c>
      <c r="X928" s="188">
        <f t="shared" ref="X928:X932" si="216">Z928+AA928+AB928+AC928+AD928+AG928+AI928+AK928+AM928+AO928+AP928+AQ928+AR928+AS928</f>
        <v>3444.64</v>
      </c>
      <c r="Y928" s="188">
        <f t="shared" ref="Y928:Y932" si="217">V928-U928</f>
        <v>3687.4662405797926</v>
      </c>
      <c r="Z928" s="189">
        <v>0</v>
      </c>
      <c r="AA928" s="189">
        <v>0</v>
      </c>
      <c r="AB928" s="189">
        <v>3259.66</v>
      </c>
      <c r="AC928" s="189">
        <v>184.98</v>
      </c>
      <c r="AD928" s="189">
        <v>0</v>
      </c>
      <c r="AE928" s="189">
        <v>0</v>
      </c>
      <c r="AF928" s="189">
        <v>0</v>
      </c>
      <c r="AG928" s="190">
        <v>0</v>
      </c>
      <c r="AH928" s="189">
        <v>0</v>
      </c>
      <c r="AI928" s="189">
        <v>0</v>
      </c>
      <c r="AJ928" s="189">
        <v>0</v>
      </c>
      <c r="AK928" s="189">
        <v>0</v>
      </c>
      <c r="AL928" s="189">
        <v>0</v>
      </c>
      <c r="AM928" s="190">
        <v>0</v>
      </c>
      <c r="AN928" s="189">
        <v>0</v>
      </c>
      <c r="AO928" s="189">
        <v>0</v>
      </c>
      <c r="AP928" s="190">
        <v>0</v>
      </c>
      <c r="AQ928" s="189">
        <v>0</v>
      </c>
      <c r="AR928" s="182">
        <v>0</v>
      </c>
      <c r="AS928" s="182">
        <v>0</v>
      </c>
    </row>
    <row r="929" spans="1:45" s="182" customFormat="1" ht="36" customHeight="1" x14ac:dyDescent="0.25">
      <c r="A929" s="182">
        <v>1</v>
      </c>
      <c r="B929" s="221">
        <f>SUBTOTAL(103,$A$552:A929)</f>
        <v>341</v>
      </c>
      <c r="C929" s="183" t="s">
        <v>46</v>
      </c>
      <c r="D929" s="184">
        <v>1972</v>
      </c>
      <c r="E929" s="184"/>
      <c r="F929" s="185" t="s">
        <v>261</v>
      </c>
      <c r="G929" s="184">
        <v>2</v>
      </c>
      <c r="H929" s="184" t="s">
        <v>296</v>
      </c>
      <c r="I929" s="197">
        <v>716.4</v>
      </c>
      <c r="J929" s="197">
        <v>656.7</v>
      </c>
      <c r="K929" s="197">
        <v>656.7</v>
      </c>
      <c r="L929" s="186">
        <v>28</v>
      </c>
      <c r="M929" s="184" t="s">
        <v>259</v>
      </c>
      <c r="N929" s="184" t="s">
        <v>263</v>
      </c>
      <c r="O929" s="187" t="s">
        <v>265</v>
      </c>
      <c r="P929" s="173">
        <v>3174297.4299999997</v>
      </c>
      <c r="Q929" s="173">
        <v>0</v>
      </c>
      <c r="R929" s="173">
        <v>0</v>
      </c>
      <c r="S929" s="173">
        <v>0</v>
      </c>
      <c r="T929" s="173">
        <v>3174297.4299999997</v>
      </c>
      <c r="U929" s="173">
        <f t="shared" si="212"/>
        <v>4430.9009352317134</v>
      </c>
      <c r="V929" s="173">
        <v>8028.9456337241763</v>
      </c>
      <c r="W929" s="188">
        <v>8028.9456337241763</v>
      </c>
      <c r="X929" s="188">
        <f t="shared" si="216"/>
        <v>8028.9456337241763</v>
      </c>
      <c r="Y929" s="188">
        <f t="shared" si="217"/>
        <v>3598.0446984924629</v>
      </c>
      <c r="Z929" s="189">
        <v>0</v>
      </c>
      <c r="AA929" s="189">
        <v>0</v>
      </c>
      <c r="AB929" s="189">
        <v>0</v>
      </c>
      <c r="AC929" s="189">
        <v>0</v>
      </c>
      <c r="AD929" s="189">
        <v>0</v>
      </c>
      <c r="AE929" s="189">
        <v>0</v>
      </c>
      <c r="AF929" s="189">
        <v>0</v>
      </c>
      <c r="AG929" s="190">
        <v>0</v>
      </c>
      <c r="AH929" s="189">
        <v>645.04999999999995</v>
      </c>
      <c r="AI929" s="190">
        <f t="shared" ref="AI929:AI931" si="218">8917.04*AH929/I929</f>
        <v>8028.9456337241763</v>
      </c>
      <c r="AJ929" s="189">
        <v>0</v>
      </c>
      <c r="AK929" s="189">
        <v>0</v>
      </c>
      <c r="AL929" s="189">
        <v>0</v>
      </c>
      <c r="AM929" s="190">
        <v>0</v>
      </c>
      <c r="AN929" s="189">
        <v>0</v>
      </c>
      <c r="AO929" s="189">
        <v>0</v>
      </c>
      <c r="AP929" s="190">
        <v>0</v>
      </c>
      <c r="AQ929" s="189">
        <v>0</v>
      </c>
      <c r="AR929" s="182">
        <v>0</v>
      </c>
      <c r="AS929" s="182">
        <v>0</v>
      </c>
    </row>
    <row r="930" spans="1:45" s="182" customFormat="1" ht="36" customHeight="1" x14ac:dyDescent="0.25">
      <c r="A930" s="182">
        <v>1</v>
      </c>
      <c r="B930" s="221">
        <f>SUBTOTAL(103,$A$552:A930)</f>
        <v>342</v>
      </c>
      <c r="C930" s="183" t="s">
        <v>1546</v>
      </c>
      <c r="D930" s="184">
        <v>1963</v>
      </c>
      <c r="E930" s="184"/>
      <c r="F930" s="185" t="s">
        <v>261</v>
      </c>
      <c r="G930" s="184">
        <v>2</v>
      </c>
      <c r="H930" s="184" t="s">
        <v>296</v>
      </c>
      <c r="I930" s="173">
        <v>636.79999999999995</v>
      </c>
      <c r="J930" s="173">
        <v>636.79999999999995</v>
      </c>
      <c r="K930" s="173">
        <v>591.59999999999991</v>
      </c>
      <c r="L930" s="186">
        <v>27</v>
      </c>
      <c r="M930" s="184" t="s">
        <v>259</v>
      </c>
      <c r="N930" s="184" t="s">
        <v>260</v>
      </c>
      <c r="O930" s="187" t="s">
        <v>262</v>
      </c>
      <c r="P930" s="173">
        <v>2627345.86</v>
      </c>
      <c r="Q930" s="173">
        <v>0</v>
      </c>
      <c r="R930" s="173">
        <v>0</v>
      </c>
      <c r="S930" s="173">
        <v>0</v>
      </c>
      <c r="T930" s="173">
        <v>2627345.86</v>
      </c>
      <c r="U930" s="173">
        <f t="shared" si="212"/>
        <v>4125.857192211055</v>
      </c>
      <c r="V930" s="173">
        <v>7963.4432286432184</v>
      </c>
      <c r="W930" s="188">
        <v>7963.4432286432184</v>
      </c>
      <c r="X930" s="188">
        <f t="shared" si="216"/>
        <v>7963.4432286432184</v>
      </c>
      <c r="Y930" s="188">
        <f t="shared" si="217"/>
        <v>3837.5860364321634</v>
      </c>
      <c r="Z930" s="189">
        <v>0</v>
      </c>
      <c r="AA930" s="189">
        <v>0</v>
      </c>
      <c r="AB930" s="189">
        <v>0</v>
      </c>
      <c r="AC930" s="189">
        <v>0</v>
      </c>
      <c r="AD930" s="189">
        <v>0</v>
      </c>
      <c r="AE930" s="189">
        <v>0</v>
      </c>
      <c r="AF930" s="189">
        <v>0</v>
      </c>
      <c r="AG930" s="190">
        <v>0</v>
      </c>
      <c r="AH930" s="189">
        <v>568.70000000000005</v>
      </c>
      <c r="AI930" s="190">
        <f t="shared" si="218"/>
        <v>7963.4432286432184</v>
      </c>
      <c r="AJ930" s="189">
        <v>0</v>
      </c>
      <c r="AK930" s="189">
        <v>0</v>
      </c>
      <c r="AL930" s="189">
        <v>0</v>
      </c>
      <c r="AM930" s="190">
        <v>0</v>
      </c>
      <c r="AN930" s="189">
        <v>0</v>
      </c>
      <c r="AO930" s="189">
        <v>0</v>
      </c>
      <c r="AP930" s="190">
        <v>0</v>
      </c>
      <c r="AQ930" s="189">
        <v>0</v>
      </c>
      <c r="AR930" s="182">
        <v>0</v>
      </c>
      <c r="AS930" s="182">
        <v>0</v>
      </c>
    </row>
    <row r="931" spans="1:45" s="182" customFormat="1" ht="36" customHeight="1" x14ac:dyDescent="0.25">
      <c r="A931" s="182">
        <v>1</v>
      </c>
      <c r="B931" s="221">
        <f>SUBTOTAL(103,$A$552:A931)</f>
        <v>343</v>
      </c>
      <c r="C931" s="183" t="s">
        <v>47</v>
      </c>
      <c r="D931" s="184">
        <v>1964</v>
      </c>
      <c r="E931" s="184"/>
      <c r="F931" s="185" t="s">
        <v>261</v>
      </c>
      <c r="G931" s="184">
        <v>3</v>
      </c>
      <c r="H931" s="184" t="s">
        <v>296</v>
      </c>
      <c r="I931" s="197">
        <v>961.6</v>
      </c>
      <c r="J931" s="197">
        <v>723.4</v>
      </c>
      <c r="K931" s="197">
        <v>723.4</v>
      </c>
      <c r="L931" s="186">
        <v>25</v>
      </c>
      <c r="M931" s="184" t="s">
        <v>259</v>
      </c>
      <c r="N931" s="184" t="s">
        <v>263</v>
      </c>
      <c r="O931" s="187" t="s">
        <v>265</v>
      </c>
      <c r="P931" s="173">
        <v>3912999.78</v>
      </c>
      <c r="Q931" s="173">
        <v>0</v>
      </c>
      <c r="R931" s="173">
        <v>0</v>
      </c>
      <c r="S931" s="173">
        <v>0</v>
      </c>
      <c r="T931" s="173">
        <v>3912999.78</v>
      </c>
      <c r="U931" s="173">
        <f t="shared" si="212"/>
        <v>4069.2593386023291</v>
      </c>
      <c r="V931" s="173">
        <v>5466.509026622296</v>
      </c>
      <c r="W931" s="188">
        <v>5466.509026622296</v>
      </c>
      <c r="X931" s="188">
        <f t="shared" si="216"/>
        <v>5466.509026622296</v>
      </c>
      <c r="Y931" s="188">
        <f t="shared" si="217"/>
        <v>1397.2496880199669</v>
      </c>
      <c r="Z931" s="189">
        <v>0</v>
      </c>
      <c r="AA931" s="189">
        <v>0</v>
      </c>
      <c r="AB931" s="189">
        <v>0</v>
      </c>
      <c r="AC931" s="189">
        <v>0</v>
      </c>
      <c r="AD931" s="189">
        <v>0</v>
      </c>
      <c r="AE931" s="189">
        <v>0</v>
      </c>
      <c r="AF931" s="189">
        <v>0</v>
      </c>
      <c r="AG931" s="190">
        <v>0</v>
      </c>
      <c r="AH931" s="189">
        <v>589.5</v>
      </c>
      <c r="AI931" s="190">
        <f t="shared" si="218"/>
        <v>5466.509026622296</v>
      </c>
      <c r="AJ931" s="189">
        <v>0</v>
      </c>
      <c r="AK931" s="189">
        <v>0</v>
      </c>
      <c r="AL931" s="189">
        <v>0</v>
      </c>
      <c r="AM931" s="190">
        <v>0</v>
      </c>
      <c r="AN931" s="189">
        <v>0</v>
      </c>
      <c r="AO931" s="189">
        <v>0</v>
      </c>
      <c r="AP931" s="190">
        <v>0</v>
      </c>
      <c r="AQ931" s="189">
        <v>0</v>
      </c>
      <c r="AR931" s="182">
        <v>0</v>
      </c>
      <c r="AS931" s="182">
        <v>0</v>
      </c>
    </row>
    <row r="932" spans="1:45" s="182" customFormat="1" ht="36" customHeight="1" x14ac:dyDescent="0.25">
      <c r="A932" s="182">
        <v>1</v>
      </c>
      <c r="B932" s="221">
        <f>SUBTOTAL(103,$A$552:A932)</f>
        <v>344</v>
      </c>
      <c r="C932" s="183" t="s">
        <v>1197</v>
      </c>
      <c r="D932" s="184">
        <v>1982</v>
      </c>
      <c r="E932" s="184"/>
      <c r="F932" s="185" t="s">
        <v>261</v>
      </c>
      <c r="G932" s="184">
        <v>5</v>
      </c>
      <c r="H932" s="184" t="s">
        <v>2185</v>
      </c>
      <c r="I932" s="173">
        <v>6331.45</v>
      </c>
      <c r="J932" s="173">
        <v>5114.5</v>
      </c>
      <c r="K932" s="173">
        <v>5066.51</v>
      </c>
      <c r="L932" s="186">
        <v>198</v>
      </c>
      <c r="M932" s="184" t="s">
        <v>259</v>
      </c>
      <c r="N932" s="184" t="s">
        <v>263</v>
      </c>
      <c r="O932" s="187" t="s">
        <v>265</v>
      </c>
      <c r="P932" s="173">
        <v>6672611.4800000004</v>
      </c>
      <c r="Q932" s="173">
        <v>0</v>
      </c>
      <c r="R932" s="173">
        <v>0</v>
      </c>
      <c r="S932" s="173">
        <v>0</v>
      </c>
      <c r="T932" s="173">
        <v>6672611.4800000004</v>
      </c>
      <c r="U932" s="173">
        <f t="shared" si="212"/>
        <v>1053.8836253938673</v>
      </c>
      <c r="V932" s="173">
        <v>5886.86</v>
      </c>
      <c r="W932" s="188">
        <v>4630.9400000000005</v>
      </c>
      <c r="X932" s="188">
        <f t="shared" si="216"/>
        <v>4630.9400000000005</v>
      </c>
      <c r="Y932" s="188">
        <f t="shared" si="217"/>
        <v>4832.9763746061326</v>
      </c>
      <c r="Z932" s="189">
        <v>113.09</v>
      </c>
      <c r="AA932" s="189">
        <v>262.75</v>
      </c>
      <c r="AB932" s="189">
        <v>3259.66</v>
      </c>
      <c r="AC932" s="189">
        <v>184.98</v>
      </c>
      <c r="AD932" s="189">
        <v>810.46</v>
      </c>
      <c r="AE932" s="189">
        <v>0</v>
      </c>
      <c r="AF932" s="189">
        <v>0</v>
      </c>
      <c r="AG932" s="190">
        <v>0</v>
      </c>
      <c r="AH932" s="189">
        <v>0</v>
      </c>
      <c r="AI932" s="189">
        <v>0</v>
      </c>
      <c r="AJ932" s="189">
        <v>0</v>
      </c>
      <c r="AK932" s="189">
        <v>0</v>
      </c>
      <c r="AL932" s="189">
        <v>0</v>
      </c>
      <c r="AM932" s="190">
        <v>0</v>
      </c>
      <c r="AN932" s="189">
        <v>0</v>
      </c>
      <c r="AO932" s="189">
        <v>0</v>
      </c>
      <c r="AP932" s="190">
        <v>0</v>
      </c>
      <c r="AQ932" s="189">
        <v>0</v>
      </c>
      <c r="AR932" s="182">
        <v>0</v>
      </c>
      <c r="AS932" s="182">
        <v>0</v>
      </c>
    </row>
    <row r="933" spans="1:45" s="182" customFormat="1" ht="36" customHeight="1" x14ac:dyDescent="0.25">
      <c r="B933" s="183" t="s">
        <v>811</v>
      </c>
      <c r="C933" s="183"/>
      <c r="D933" s="184" t="s">
        <v>857</v>
      </c>
      <c r="E933" s="184" t="s">
        <v>857</v>
      </c>
      <c r="F933" s="184" t="s">
        <v>857</v>
      </c>
      <c r="G933" s="184" t="s">
        <v>857</v>
      </c>
      <c r="H933" s="184" t="s">
        <v>857</v>
      </c>
      <c r="I933" s="197">
        <f>SUM(I934:I936)</f>
        <v>8831.67</v>
      </c>
      <c r="J933" s="197">
        <f>SUM(J934:J936)</f>
        <v>7120.7900000000009</v>
      </c>
      <c r="K933" s="197">
        <f>SUM(K934:K936)</f>
        <v>6353.68</v>
      </c>
      <c r="L933" s="219">
        <f>SUM(L934:L936)</f>
        <v>282</v>
      </c>
      <c r="M933" s="184" t="s">
        <v>857</v>
      </c>
      <c r="N933" s="184" t="s">
        <v>857</v>
      </c>
      <c r="O933" s="187" t="s">
        <v>857</v>
      </c>
      <c r="P933" s="173">
        <v>462525.75</v>
      </c>
      <c r="Q933" s="173">
        <v>0</v>
      </c>
      <c r="R933" s="173">
        <v>0</v>
      </c>
      <c r="S933" s="173">
        <v>0</v>
      </c>
      <c r="T933" s="173">
        <v>462525.75</v>
      </c>
      <c r="U933" s="173">
        <f t="shared" si="212"/>
        <v>52.371267268817789</v>
      </c>
      <c r="V933" s="173">
        <f>MAX(V934:V936)</f>
        <v>271.14999999999998</v>
      </c>
      <c r="X933" s="227"/>
      <c r="Z933" s="189">
        <v>0</v>
      </c>
      <c r="AA933" s="189">
        <v>0</v>
      </c>
      <c r="AB933" s="189">
        <v>0</v>
      </c>
      <c r="AC933" s="189">
        <v>200000</v>
      </c>
      <c r="AD933" s="189">
        <v>0</v>
      </c>
      <c r="AE933" s="189">
        <v>0</v>
      </c>
      <c r="AF933" s="189">
        <v>0</v>
      </c>
      <c r="AG933" s="189">
        <v>0</v>
      </c>
      <c r="AH933" s="189">
        <v>0</v>
      </c>
      <c r="AI933" s="189">
        <v>0</v>
      </c>
      <c r="AJ933" s="189">
        <v>0</v>
      </c>
      <c r="AK933" s="189">
        <v>0</v>
      </c>
      <c r="AL933" s="189">
        <v>0</v>
      </c>
      <c r="AM933" s="189">
        <v>0</v>
      </c>
      <c r="AN933" s="189">
        <v>0</v>
      </c>
      <c r="AO933" s="189">
        <v>0</v>
      </c>
      <c r="AP933" s="189">
        <v>0</v>
      </c>
      <c r="AQ933" s="189">
        <v>0</v>
      </c>
      <c r="AR933" s="182">
        <v>0</v>
      </c>
      <c r="AS933" s="182">
        <v>0</v>
      </c>
    </row>
    <row r="934" spans="1:45" s="182" customFormat="1" ht="36" customHeight="1" x14ac:dyDescent="0.25">
      <c r="A934" s="182">
        <v>1</v>
      </c>
      <c r="B934" s="221">
        <f>SUBTOTAL(103,$A$552:A934)</f>
        <v>345</v>
      </c>
      <c r="C934" s="183" t="s">
        <v>1628</v>
      </c>
      <c r="D934" s="184">
        <v>1958</v>
      </c>
      <c r="E934" s="184"/>
      <c r="F934" s="185" t="s">
        <v>261</v>
      </c>
      <c r="G934" s="184">
        <v>2</v>
      </c>
      <c r="H934" s="184" t="s">
        <v>296</v>
      </c>
      <c r="I934" s="197">
        <v>796.13</v>
      </c>
      <c r="J934" s="197">
        <v>704.01</v>
      </c>
      <c r="K934" s="197">
        <v>474.19</v>
      </c>
      <c r="L934" s="186">
        <v>11</v>
      </c>
      <c r="M934" s="184" t="s">
        <v>259</v>
      </c>
      <c r="N934" s="184" t="s">
        <v>263</v>
      </c>
      <c r="O934" s="187" t="s">
        <v>266</v>
      </c>
      <c r="P934" s="173">
        <v>83194.759999999995</v>
      </c>
      <c r="Q934" s="173">
        <v>0</v>
      </c>
      <c r="R934" s="173">
        <v>0</v>
      </c>
      <c r="S934" s="173">
        <v>0</v>
      </c>
      <c r="T934" s="173">
        <v>83194.759999999995</v>
      </c>
      <c r="U934" s="173">
        <f t="shared" si="212"/>
        <v>104.49896373707811</v>
      </c>
      <c r="V934" s="228">
        <v>104.49896373707811</v>
      </c>
      <c r="W934" s="188">
        <v>104.49896373707811</v>
      </c>
      <c r="X934" s="188">
        <f t="shared" ref="X934:X936" si="219">Z934+AA934+AB934+AC934+AD934+AG934+AI934+AK934+AM934+AO934+AP934+AQ934+AR934+AS934</f>
        <v>0</v>
      </c>
      <c r="Y934" s="188">
        <f t="shared" ref="Y934:Y936" si="220">V934-U934</f>
        <v>0</v>
      </c>
      <c r="Z934" s="189">
        <v>0</v>
      </c>
      <c r="AA934" s="189">
        <v>0</v>
      </c>
      <c r="AB934" s="189">
        <v>0</v>
      </c>
      <c r="AC934" s="189">
        <v>0</v>
      </c>
      <c r="AD934" s="189">
        <v>0</v>
      </c>
      <c r="AE934" s="189">
        <v>0</v>
      </c>
      <c r="AF934" s="189">
        <v>0</v>
      </c>
      <c r="AG934" s="190">
        <v>0</v>
      </c>
      <c r="AH934" s="189">
        <v>0</v>
      </c>
      <c r="AI934" s="189">
        <v>0</v>
      </c>
      <c r="AJ934" s="189">
        <v>0</v>
      </c>
      <c r="AK934" s="189">
        <v>0</v>
      </c>
      <c r="AL934" s="189">
        <v>0</v>
      </c>
      <c r="AM934" s="190">
        <v>0</v>
      </c>
      <c r="AN934" s="189">
        <v>0</v>
      </c>
      <c r="AO934" s="189">
        <v>0</v>
      </c>
      <c r="AP934" s="190">
        <v>0</v>
      </c>
      <c r="AQ934" s="189">
        <v>0</v>
      </c>
      <c r="AR934" s="182">
        <v>0</v>
      </c>
      <c r="AS934" s="182">
        <v>0</v>
      </c>
    </row>
    <row r="935" spans="1:45" s="182" customFormat="1" ht="36" customHeight="1" x14ac:dyDescent="0.25">
      <c r="A935" s="182">
        <v>1</v>
      </c>
      <c r="B935" s="221">
        <f>SUBTOTAL(103,$A$552:A935)</f>
        <v>346</v>
      </c>
      <c r="C935" s="183" t="s">
        <v>54</v>
      </c>
      <c r="D935" s="184">
        <v>1989</v>
      </c>
      <c r="E935" s="184"/>
      <c r="F935" s="185" t="s">
        <v>261</v>
      </c>
      <c r="G935" s="184">
        <v>5</v>
      </c>
      <c r="H935" s="184" t="s">
        <v>362</v>
      </c>
      <c r="I935" s="197">
        <v>5889.36</v>
      </c>
      <c r="J935" s="197">
        <v>4270.6000000000004</v>
      </c>
      <c r="K935" s="197">
        <v>4123.1000000000004</v>
      </c>
      <c r="L935" s="186">
        <v>193</v>
      </c>
      <c r="M935" s="184" t="s">
        <v>259</v>
      </c>
      <c r="N935" s="184" t="s">
        <v>263</v>
      </c>
      <c r="O935" s="187" t="s">
        <v>266</v>
      </c>
      <c r="P935" s="173">
        <v>176330.99</v>
      </c>
      <c r="Q935" s="173">
        <v>0</v>
      </c>
      <c r="R935" s="173">
        <v>0</v>
      </c>
      <c r="S935" s="173">
        <v>0</v>
      </c>
      <c r="T935" s="173">
        <v>176330.99</v>
      </c>
      <c r="U935" s="173">
        <f t="shared" si="212"/>
        <v>29.940603053642501</v>
      </c>
      <c r="V935" s="173">
        <v>29.940603053642501</v>
      </c>
      <c r="W935" s="188">
        <v>2527.3243897469338</v>
      </c>
      <c r="X935" s="188">
        <f t="shared" si="219"/>
        <v>0</v>
      </c>
      <c r="Y935" s="188">
        <f t="shared" si="220"/>
        <v>0</v>
      </c>
      <c r="Z935" s="189">
        <v>0</v>
      </c>
      <c r="AA935" s="189">
        <v>0</v>
      </c>
      <c r="AB935" s="189">
        <v>0</v>
      </c>
      <c r="AC935" s="189">
        <v>0</v>
      </c>
      <c r="AD935" s="189">
        <v>0</v>
      </c>
      <c r="AE935" s="189">
        <v>0</v>
      </c>
      <c r="AF935" s="189">
        <v>0</v>
      </c>
      <c r="AG935" s="190">
        <v>0</v>
      </c>
      <c r="AH935" s="189">
        <v>0</v>
      </c>
      <c r="AI935" s="190">
        <v>0</v>
      </c>
      <c r="AJ935" s="189">
        <v>0</v>
      </c>
      <c r="AK935" s="189">
        <v>0</v>
      </c>
      <c r="AL935" s="189">
        <v>0</v>
      </c>
      <c r="AM935" s="190">
        <v>0</v>
      </c>
      <c r="AN935" s="189">
        <v>0</v>
      </c>
      <c r="AO935" s="189">
        <v>0</v>
      </c>
      <c r="AP935" s="190">
        <v>0</v>
      </c>
      <c r="AQ935" s="189">
        <v>0</v>
      </c>
      <c r="AR935" s="182">
        <v>0</v>
      </c>
      <c r="AS935" s="182">
        <v>0</v>
      </c>
    </row>
    <row r="936" spans="1:45" s="182" customFormat="1" ht="36" customHeight="1" x14ac:dyDescent="0.25">
      <c r="A936" s="182">
        <v>1</v>
      </c>
      <c r="B936" s="221">
        <f>SUBTOTAL(103,$A$552:A936)</f>
        <v>347</v>
      </c>
      <c r="C936" s="183" t="s">
        <v>1204</v>
      </c>
      <c r="D936" s="184">
        <v>1974</v>
      </c>
      <c r="E936" s="184"/>
      <c r="F936" s="185" t="s">
        <v>261</v>
      </c>
      <c r="G936" s="184">
        <v>5</v>
      </c>
      <c r="H936" s="184" t="s">
        <v>296</v>
      </c>
      <c r="I936" s="173">
        <v>2146.1799999999998</v>
      </c>
      <c r="J936" s="173">
        <v>2146.1799999999998</v>
      </c>
      <c r="K936" s="173">
        <v>1756.39</v>
      </c>
      <c r="L936" s="186">
        <v>78</v>
      </c>
      <c r="M936" s="184" t="s">
        <v>259</v>
      </c>
      <c r="N936" s="184" t="s">
        <v>263</v>
      </c>
      <c r="O936" s="187" t="s">
        <v>266</v>
      </c>
      <c r="P936" s="173">
        <v>203000</v>
      </c>
      <c r="Q936" s="173">
        <v>0</v>
      </c>
      <c r="R936" s="173">
        <v>0</v>
      </c>
      <c r="S936" s="173">
        <v>0</v>
      </c>
      <c r="T936" s="173">
        <v>203000</v>
      </c>
      <c r="U936" s="173">
        <f t="shared" si="212"/>
        <v>94.586660951085193</v>
      </c>
      <c r="V936" s="173">
        <v>271.14999999999998</v>
      </c>
      <c r="W936" s="188">
        <v>184.98</v>
      </c>
      <c r="X936" s="188">
        <f t="shared" si="219"/>
        <v>184.98</v>
      </c>
      <c r="Y936" s="188">
        <f t="shared" si="220"/>
        <v>176.56333904891477</v>
      </c>
      <c r="Z936" s="189">
        <v>0</v>
      </c>
      <c r="AA936" s="189">
        <v>0</v>
      </c>
      <c r="AB936" s="189">
        <v>0</v>
      </c>
      <c r="AC936" s="189">
        <v>184.98</v>
      </c>
      <c r="AD936" s="189">
        <v>0</v>
      </c>
      <c r="AE936" s="189">
        <v>0</v>
      </c>
      <c r="AF936" s="189">
        <v>0</v>
      </c>
      <c r="AG936" s="190">
        <v>0</v>
      </c>
      <c r="AH936" s="189">
        <v>0</v>
      </c>
      <c r="AI936" s="189">
        <v>0</v>
      </c>
      <c r="AJ936" s="189">
        <v>0</v>
      </c>
      <c r="AK936" s="189">
        <v>0</v>
      </c>
      <c r="AL936" s="189">
        <v>0</v>
      </c>
      <c r="AM936" s="190">
        <v>0</v>
      </c>
      <c r="AN936" s="189">
        <v>0</v>
      </c>
      <c r="AO936" s="189">
        <v>0</v>
      </c>
      <c r="AP936" s="190">
        <v>0</v>
      </c>
      <c r="AQ936" s="189">
        <v>0</v>
      </c>
      <c r="AR936" s="182">
        <v>0</v>
      </c>
      <c r="AS936" s="182">
        <v>0</v>
      </c>
    </row>
    <row r="937" spans="1:45" s="182" customFormat="1" ht="36" customHeight="1" x14ac:dyDescent="0.25">
      <c r="B937" s="183" t="s">
        <v>812</v>
      </c>
      <c r="C937" s="183"/>
      <c r="D937" s="184" t="s">
        <v>857</v>
      </c>
      <c r="E937" s="184" t="s">
        <v>857</v>
      </c>
      <c r="F937" s="184" t="s">
        <v>857</v>
      </c>
      <c r="G937" s="184" t="s">
        <v>857</v>
      </c>
      <c r="H937" s="184" t="s">
        <v>857</v>
      </c>
      <c r="I937" s="197">
        <f>I938</f>
        <v>485.3</v>
      </c>
      <c r="J937" s="197">
        <f>J938</f>
        <v>441.3</v>
      </c>
      <c r="K937" s="197">
        <f>K938</f>
        <v>441.3</v>
      </c>
      <c r="L937" s="219">
        <f>L938</f>
        <v>16</v>
      </c>
      <c r="M937" s="184" t="s">
        <v>857</v>
      </c>
      <c r="N937" s="184" t="s">
        <v>857</v>
      </c>
      <c r="O937" s="187" t="s">
        <v>857</v>
      </c>
      <c r="P937" s="173">
        <v>2077656.16</v>
      </c>
      <c r="Q937" s="173">
        <v>0</v>
      </c>
      <c r="R937" s="173">
        <v>0</v>
      </c>
      <c r="S937" s="173">
        <v>0</v>
      </c>
      <c r="T937" s="173">
        <v>2077656.16</v>
      </c>
      <c r="U937" s="173">
        <f t="shared" si="212"/>
        <v>4281.1789820729446</v>
      </c>
      <c r="V937" s="173">
        <f>V938</f>
        <v>7970.9481195137032</v>
      </c>
      <c r="X937" s="227"/>
      <c r="Z937" s="189">
        <v>0</v>
      </c>
      <c r="AA937" s="189">
        <v>0</v>
      </c>
      <c r="AB937" s="189">
        <v>0</v>
      </c>
      <c r="AC937" s="189">
        <v>0</v>
      </c>
      <c r="AD937" s="189">
        <v>0</v>
      </c>
      <c r="AE937" s="189">
        <v>0</v>
      </c>
      <c r="AF937" s="189">
        <v>0</v>
      </c>
      <c r="AG937" s="189">
        <v>0</v>
      </c>
      <c r="AH937" s="189">
        <v>433.81</v>
      </c>
      <c r="AI937" s="189">
        <v>1998394</v>
      </c>
      <c r="AJ937" s="189">
        <v>0</v>
      </c>
      <c r="AK937" s="189">
        <v>0</v>
      </c>
      <c r="AL937" s="189">
        <v>0</v>
      </c>
      <c r="AM937" s="189">
        <v>0</v>
      </c>
      <c r="AN937" s="189">
        <v>0</v>
      </c>
      <c r="AO937" s="189">
        <v>0</v>
      </c>
      <c r="AP937" s="189">
        <v>0</v>
      </c>
      <c r="AQ937" s="189">
        <v>0</v>
      </c>
      <c r="AR937" s="182">
        <v>0</v>
      </c>
      <c r="AS937" s="182">
        <v>0</v>
      </c>
    </row>
    <row r="938" spans="1:45" s="182" customFormat="1" ht="36" customHeight="1" x14ac:dyDescent="0.25">
      <c r="A938" s="182">
        <v>1</v>
      </c>
      <c r="B938" s="221">
        <f>SUBTOTAL(103,$A$552:A938)</f>
        <v>348</v>
      </c>
      <c r="C938" s="183" t="s">
        <v>53</v>
      </c>
      <c r="D938" s="184">
        <v>1952</v>
      </c>
      <c r="E938" s="184"/>
      <c r="F938" s="185" t="s">
        <v>261</v>
      </c>
      <c r="G938" s="184">
        <v>2</v>
      </c>
      <c r="H938" s="184" t="s">
        <v>296</v>
      </c>
      <c r="I938" s="197">
        <v>485.3</v>
      </c>
      <c r="J938" s="197">
        <v>441.3</v>
      </c>
      <c r="K938" s="197">
        <v>441.3</v>
      </c>
      <c r="L938" s="186">
        <v>16</v>
      </c>
      <c r="M938" s="184" t="s">
        <v>259</v>
      </c>
      <c r="N938" s="184" t="s">
        <v>263</v>
      </c>
      <c r="O938" s="187" t="s">
        <v>267</v>
      </c>
      <c r="P938" s="173">
        <v>2077656.16</v>
      </c>
      <c r="Q938" s="173">
        <v>0</v>
      </c>
      <c r="R938" s="173">
        <v>0</v>
      </c>
      <c r="S938" s="173">
        <v>0</v>
      </c>
      <c r="T938" s="173">
        <v>2077656.16</v>
      </c>
      <c r="U938" s="173">
        <f t="shared" si="212"/>
        <v>4281.1789820729446</v>
      </c>
      <c r="V938" s="173">
        <v>7970.9481195137032</v>
      </c>
      <c r="W938" s="188">
        <v>7970.9481195137032</v>
      </c>
      <c r="X938" s="188">
        <f>Z938+AA938+AB938+AC938+AD938+AG938+AI938+AK938+AM938+AO938+AP938+AQ938+AR938+AS938</f>
        <v>7970.9481195137032</v>
      </c>
      <c r="Y938" s="188">
        <f>V938-U938</f>
        <v>3689.7691374407586</v>
      </c>
      <c r="Z938" s="189">
        <v>0</v>
      </c>
      <c r="AA938" s="189">
        <v>0</v>
      </c>
      <c r="AB938" s="189">
        <v>0</v>
      </c>
      <c r="AC938" s="189">
        <v>0</v>
      </c>
      <c r="AD938" s="189">
        <v>0</v>
      </c>
      <c r="AE938" s="189">
        <v>0</v>
      </c>
      <c r="AF938" s="189">
        <v>0</v>
      </c>
      <c r="AG938" s="190">
        <v>0</v>
      </c>
      <c r="AH938" s="189">
        <v>433.81</v>
      </c>
      <c r="AI938" s="190">
        <f>8917.04*AH938/I938</f>
        <v>7970.9481195137032</v>
      </c>
      <c r="AJ938" s="189">
        <v>0</v>
      </c>
      <c r="AK938" s="189">
        <v>0</v>
      </c>
      <c r="AL938" s="189">
        <v>0</v>
      </c>
      <c r="AM938" s="190">
        <v>0</v>
      </c>
      <c r="AN938" s="189">
        <v>0</v>
      </c>
      <c r="AO938" s="189">
        <v>0</v>
      </c>
      <c r="AP938" s="190">
        <v>0</v>
      </c>
      <c r="AQ938" s="189">
        <v>0</v>
      </c>
      <c r="AR938" s="182">
        <v>0</v>
      </c>
      <c r="AS938" s="182">
        <v>0</v>
      </c>
    </row>
    <row r="939" spans="1:45" s="182" customFormat="1" ht="36" customHeight="1" x14ac:dyDescent="0.25">
      <c r="B939" s="183" t="s">
        <v>813</v>
      </c>
      <c r="C939" s="183"/>
      <c r="D939" s="184" t="s">
        <v>857</v>
      </c>
      <c r="E939" s="184" t="s">
        <v>857</v>
      </c>
      <c r="F939" s="184" t="s">
        <v>857</v>
      </c>
      <c r="G939" s="184" t="s">
        <v>857</v>
      </c>
      <c r="H939" s="184" t="s">
        <v>857</v>
      </c>
      <c r="I939" s="197">
        <f>SUM(I940:I945)</f>
        <v>6797.2400000000007</v>
      </c>
      <c r="J939" s="197">
        <f>SUM(J940:J945)</f>
        <v>6359.41</v>
      </c>
      <c r="K939" s="197">
        <f>SUM(K940:K945)</f>
        <v>5432.18</v>
      </c>
      <c r="L939" s="219">
        <f>SUM(L940:L945)</f>
        <v>308</v>
      </c>
      <c r="M939" s="184" t="s">
        <v>857</v>
      </c>
      <c r="N939" s="184" t="s">
        <v>857</v>
      </c>
      <c r="O939" s="187" t="s">
        <v>857</v>
      </c>
      <c r="P939" s="173">
        <v>20595957.049999997</v>
      </c>
      <c r="Q939" s="173">
        <v>0</v>
      </c>
      <c r="R939" s="173">
        <v>0</v>
      </c>
      <c r="S939" s="173">
        <v>0</v>
      </c>
      <c r="T939" s="173">
        <v>20595957.049999997</v>
      </c>
      <c r="U939" s="173">
        <f t="shared" si="212"/>
        <v>3030.0470558638499</v>
      </c>
      <c r="V939" s="173">
        <f>MAX(V940:V945)</f>
        <v>9246.4054218908841</v>
      </c>
      <c r="X939" s="227"/>
      <c r="Z939" s="189">
        <v>0</v>
      </c>
      <c r="AA939" s="189">
        <v>0</v>
      </c>
      <c r="AB939" s="189">
        <v>0</v>
      </c>
      <c r="AC939" s="189">
        <v>0</v>
      </c>
      <c r="AD939" s="189">
        <v>0</v>
      </c>
      <c r="AE939" s="189">
        <v>0</v>
      </c>
      <c r="AF939" s="189">
        <v>0</v>
      </c>
      <c r="AG939" s="189">
        <v>0</v>
      </c>
      <c r="AH939" s="189">
        <v>3887.68</v>
      </c>
      <c r="AI939" s="189">
        <v>20144768</v>
      </c>
      <c r="AJ939" s="189">
        <v>0</v>
      </c>
      <c r="AK939" s="189">
        <v>0</v>
      </c>
      <c r="AL939" s="189">
        <v>0</v>
      </c>
      <c r="AM939" s="189">
        <v>0</v>
      </c>
      <c r="AN939" s="189">
        <v>0</v>
      </c>
      <c r="AO939" s="189">
        <v>0</v>
      </c>
      <c r="AP939" s="189">
        <v>0</v>
      </c>
      <c r="AQ939" s="189">
        <v>0</v>
      </c>
      <c r="AR939" s="182">
        <v>0</v>
      </c>
      <c r="AS939" s="182">
        <v>0</v>
      </c>
    </row>
    <row r="940" spans="1:45" s="182" customFormat="1" ht="36" customHeight="1" x14ac:dyDescent="0.25">
      <c r="A940" s="182">
        <v>1</v>
      </c>
      <c r="B940" s="221">
        <f>SUBTOTAL(103,$A$552:A940)</f>
        <v>349</v>
      </c>
      <c r="C940" s="183" t="s">
        <v>60</v>
      </c>
      <c r="D940" s="184">
        <v>1970</v>
      </c>
      <c r="E940" s="184"/>
      <c r="F940" s="185" t="s">
        <v>261</v>
      </c>
      <c r="G940" s="184">
        <v>5</v>
      </c>
      <c r="H940" s="184" t="s">
        <v>296</v>
      </c>
      <c r="I940" s="197">
        <v>2323.8000000000002</v>
      </c>
      <c r="J940" s="197">
        <v>2094.89</v>
      </c>
      <c r="K940" s="197">
        <v>1789.25</v>
      </c>
      <c r="L940" s="186">
        <v>79</v>
      </c>
      <c r="M940" s="184" t="s">
        <v>259</v>
      </c>
      <c r="N940" s="184" t="s">
        <v>263</v>
      </c>
      <c r="O940" s="187" t="s">
        <v>268</v>
      </c>
      <c r="P940" s="173">
        <v>4272225.54</v>
      </c>
      <c r="Q940" s="173">
        <v>0</v>
      </c>
      <c r="R940" s="173">
        <v>0</v>
      </c>
      <c r="S940" s="173">
        <v>0</v>
      </c>
      <c r="T940" s="173">
        <v>4272225.54</v>
      </c>
      <c r="U940" s="173">
        <f t="shared" si="212"/>
        <v>1838.4652465788793</v>
      </c>
      <c r="V940" s="173">
        <v>2182.6372114639812</v>
      </c>
      <c r="W940" s="188">
        <v>2182.6372114639812</v>
      </c>
      <c r="X940" s="188">
        <f t="shared" ref="X940:X945" si="221">Z940+AA940+AB940+AC940+AD940+AG940+AI940+AK940+AM940+AO940+AP940+AQ940+AR940+AS940</f>
        <v>2182.6372114639812</v>
      </c>
      <c r="Y940" s="188">
        <f t="shared" ref="Y940:Y945" si="222">V940-U940</f>
        <v>344.17196488510194</v>
      </c>
      <c r="Z940" s="189">
        <v>0</v>
      </c>
      <c r="AA940" s="189">
        <v>0</v>
      </c>
      <c r="AB940" s="189">
        <v>0</v>
      </c>
      <c r="AC940" s="189">
        <v>0</v>
      </c>
      <c r="AD940" s="189">
        <v>0</v>
      </c>
      <c r="AE940" s="189">
        <v>0</v>
      </c>
      <c r="AF940" s="189">
        <v>0</v>
      </c>
      <c r="AG940" s="190">
        <v>0</v>
      </c>
      <c r="AH940" s="189">
        <v>568.79999999999995</v>
      </c>
      <c r="AI940" s="190">
        <f t="shared" ref="AI940:AI945" si="223">8917.04*AH940/I940</f>
        <v>2182.6372114639812</v>
      </c>
      <c r="AJ940" s="189">
        <v>0</v>
      </c>
      <c r="AK940" s="189">
        <v>0</v>
      </c>
      <c r="AL940" s="189">
        <v>0</v>
      </c>
      <c r="AM940" s="190">
        <v>0</v>
      </c>
      <c r="AN940" s="189">
        <v>0</v>
      </c>
      <c r="AO940" s="189">
        <v>0</v>
      </c>
      <c r="AP940" s="190">
        <v>0</v>
      </c>
      <c r="AQ940" s="189">
        <v>0</v>
      </c>
      <c r="AR940" s="182">
        <v>0</v>
      </c>
      <c r="AS940" s="182">
        <v>0</v>
      </c>
    </row>
    <row r="941" spans="1:45" s="182" customFormat="1" ht="36" customHeight="1" x14ac:dyDescent="0.25">
      <c r="A941" s="182">
        <v>1</v>
      </c>
      <c r="B941" s="221">
        <f>SUBTOTAL(103,$A$552:A941)</f>
        <v>350</v>
      </c>
      <c r="C941" s="183" t="s">
        <v>61</v>
      </c>
      <c r="D941" s="184">
        <v>1972</v>
      </c>
      <c r="E941" s="184"/>
      <c r="F941" s="185" t="s">
        <v>261</v>
      </c>
      <c r="G941" s="184">
        <v>2</v>
      </c>
      <c r="H941" s="184" t="s">
        <v>296</v>
      </c>
      <c r="I941" s="197">
        <v>590.20000000000005</v>
      </c>
      <c r="J941" s="197">
        <v>590.20000000000005</v>
      </c>
      <c r="K941" s="197">
        <v>529.79999999999995</v>
      </c>
      <c r="L941" s="186">
        <v>36</v>
      </c>
      <c r="M941" s="184" t="s">
        <v>259</v>
      </c>
      <c r="N941" s="184" t="s">
        <v>260</v>
      </c>
      <c r="O941" s="187" t="s">
        <v>262</v>
      </c>
      <c r="P941" s="173">
        <v>3672377.8499999996</v>
      </c>
      <c r="Q941" s="173">
        <v>0</v>
      </c>
      <c r="R941" s="173">
        <v>0</v>
      </c>
      <c r="S941" s="173">
        <v>0</v>
      </c>
      <c r="T941" s="173">
        <v>3672377.8499999996</v>
      </c>
      <c r="U941" s="173">
        <f t="shared" si="212"/>
        <v>6222.2599966113166</v>
      </c>
      <c r="V941" s="173">
        <v>9246.4054218908841</v>
      </c>
      <c r="W941" s="188">
        <v>9246.4054218908841</v>
      </c>
      <c r="X941" s="188">
        <f t="shared" si="221"/>
        <v>9246.4054218908841</v>
      </c>
      <c r="Y941" s="188">
        <f t="shared" si="222"/>
        <v>3024.1454252795675</v>
      </c>
      <c r="Z941" s="189">
        <v>0</v>
      </c>
      <c r="AA941" s="189">
        <v>0</v>
      </c>
      <c r="AB941" s="189">
        <v>0</v>
      </c>
      <c r="AC941" s="189">
        <v>0</v>
      </c>
      <c r="AD941" s="189">
        <v>0</v>
      </c>
      <c r="AE941" s="189">
        <v>0</v>
      </c>
      <c r="AF941" s="189">
        <v>0</v>
      </c>
      <c r="AG941" s="190">
        <v>0</v>
      </c>
      <c r="AH941" s="189">
        <v>612</v>
      </c>
      <c r="AI941" s="190">
        <f t="shared" si="223"/>
        <v>9246.4054218908841</v>
      </c>
      <c r="AJ941" s="189">
        <v>0</v>
      </c>
      <c r="AK941" s="189">
        <v>0</v>
      </c>
      <c r="AL941" s="189">
        <v>0</v>
      </c>
      <c r="AM941" s="190">
        <v>0</v>
      </c>
      <c r="AN941" s="189">
        <v>0</v>
      </c>
      <c r="AO941" s="189">
        <v>0</v>
      </c>
      <c r="AP941" s="190">
        <v>0</v>
      </c>
      <c r="AQ941" s="189">
        <v>0</v>
      </c>
      <c r="AR941" s="182">
        <v>0</v>
      </c>
      <c r="AS941" s="182">
        <v>0</v>
      </c>
    </row>
    <row r="942" spans="1:45" s="182" customFormat="1" ht="36" customHeight="1" x14ac:dyDescent="0.25">
      <c r="A942" s="182">
        <v>1</v>
      </c>
      <c r="B942" s="221">
        <f>SUBTOTAL(103,$A$552:A942)</f>
        <v>351</v>
      </c>
      <c r="C942" s="183" t="s">
        <v>59</v>
      </c>
      <c r="D942" s="184">
        <v>1973</v>
      </c>
      <c r="E942" s="184"/>
      <c r="F942" s="185" t="s">
        <v>261</v>
      </c>
      <c r="G942" s="184">
        <v>2</v>
      </c>
      <c r="H942" s="184" t="s">
        <v>296</v>
      </c>
      <c r="I942" s="197">
        <v>701.7</v>
      </c>
      <c r="J942" s="197">
        <v>600.70000000000005</v>
      </c>
      <c r="K942" s="197">
        <v>482.5</v>
      </c>
      <c r="L942" s="186">
        <v>31</v>
      </c>
      <c r="M942" s="184" t="s">
        <v>259</v>
      </c>
      <c r="N942" s="184" t="s">
        <v>260</v>
      </c>
      <c r="O942" s="187" t="s">
        <v>262</v>
      </c>
      <c r="P942" s="173">
        <v>2799677.08</v>
      </c>
      <c r="Q942" s="173">
        <v>0</v>
      </c>
      <c r="R942" s="173">
        <v>0</v>
      </c>
      <c r="S942" s="173">
        <v>0</v>
      </c>
      <c r="T942" s="173">
        <v>2799677.08</v>
      </c>
      <c r="U942" s="173">
        <f t="shared" si="212"/>
        <v>3989.849052301553</v>
      </c>
      <c r="V942" s="173">
        <v>7653.506741912498</v>
      </c>
      <c r="W942" s="188">
        <v>7653.506741912498</v>
      </c>
      <c r="X942" s="188">
        <f t="shared" si="221"/>
        <v>7653.506741912498</v>
      </c>
      <c r="Y942" s="188">
        <f t="shared" si="222"/>
        <v>3663.657689610945</v>
      </c>
      <c r="Z942" s="189">
        <v>0</v>
      </c>
      <c r="AA942" s="189">
        <v>0</v>
      </c>
      <c r="AB942" s="189">
        <v>0</v>
      </c>
      <c r="AC942" s="189">
        <v>0</v>
      </c>
      <c r="AD942" s="189">
        <v>0</v>
      </c>
      <c r="AE942" s="189">
        <v>0</v>
      </c>
      <c r="AF942" s="189">
        <v>0</v>
      </c>
      <c r="AG942" s="190">
        <v>0</v>
      </c>
      <c r="AH942" s="189">
        <v>602.27</v>
      </c>
      <c r="AI942" s="190">
        <f t="shared" si="223"/>
        <v>7653.506741912498</v>
      </c>
      <c r="AJ942" s="189">
        <v>0</v>
      </c>
      <c r="AK942" s="189">
        <v>0</v>
      </c>
      <c r="AL942" s="189">
        <v>0</v>
      </c>
      <c r="AM942" s="190">
        <v>0</v>
      </c>
      <c r="AN942" s="189">
        <v>0</v>
      </c>
      <c r="AO942" s="189">
        <v>0</v>
      </c>
      <c r="AP942" s="190">
        <v>0</v>
      </c>
      <c r="AQ942" s="189">
        <v>0</v>
      </c>
      <c r="AR942" s="182">
        <v>0</v>
      </c>
      <c r="AS942" s="182">
        <v>0</v>
      </c>
    </row>
    <row r="943" spans="1:45" s="182" customFormat="1" ht="36" customHeight="1" x14ac:dyDescent="0.25">
      <c r="A943" s="182">
        <v>1</v>
      </c>
      <c r="B943" s="221">
        <f>SUBTOTAL(103,$A$552:A943)</f>
        <v>352</v>
      </c>
      <c r="C943" s="183" t="s">
        <v>62</v>
      </c>
      <c r="D943" s="184">
        <v>1982</v>
      </c>
      <c r="E943" s="184"/>
      <c r="F943" s="185" t="s">
        <v>261</v>
      </c>
      <c r="G943" s="184">
        <v>2</v>
      </c>
      <c r="H943" s="184" t="s">
        <v>296</v>
      </c>
      <c r="I943" s="197">
        <v>549.6</v>
      </c>
      <c r="J943" s="197">
        <v>502.6</v>
      </c>
      <c r="K943" s="197">
        <v>318.10000000000002</v>
      </c>
      <c r="L943" s="186">
        <v>28</v>
      </c>
      <c r="M943" s="184" t="s">
        <v>259</v>
      </c>
      <c r="N943" s="184" t="s">
        <v>260</v>
      </c>
      <c r="O943" s="187" t="s">
        <v>262</v>
      </c>
      <c r="P943" s="173">
        <v>2844503.1199999996</v>
      </c>
      <c r="Q943" s="173">
        <v>0</v>
      </c>
      <c r="R943" s="173">
        <v>0</v>
      </c>
      <c r="S943" s="173">
        <v>0</v>
      </c>
      <c r="T943" s="173">
        <v>2844503.1199999996</v>
      </c>
      <c r="U943" s="173">
        <f t="shared" si="212"/>
        <v>5175.5879184861706</v>
      </c>
      <c r="V943" s="173">
        <v>8968.6342270742352</v>
      </c>
      <c r="W943" s="188">
        <v>8968.6342270742352</v>
      </c>
      <c r="X943" s="188">
        <f t="shared" si="221"/>
        <v>8968.6342270742352</v>
      </c>
      <c r="Y943" s="188">
        <f t="shared" si="222"/>
        <v>3793.0463085880647</v>
      </c>
      <c r="Z943" s="189">
        <v>0</v>
      </c>
      <c r="AA943" s="189">
        <v>0</v>
      </c>
      <c r="AB943" s="189">
        <v>0</v>
      </c>
      <c r="AC943" s="189">
        <v>0</v>
      </c>
      <c r="AD943" s="189">
        <v>0</v>
      </c>
      <c r="AE943" s="189">
        <v>0</v>
      </c>
      <c r="AF943" s="189">
        <v>0</v>
      </c>
      <c r="AG943" s="190">
        <v>0</v>
      </c>
      <c r="AH943" s="189">
        <v>552.78</v>
      </c>
      <c r="AI943" s="190">
        <f t="shared" si="223"/>
        <v>8968.6342270742352</v>
      </c>
      <c r="AJ943" s="189">
        <v>0</v>
      </c>
      <c r="AK943" s="189">
        <v>0</v>
      </c>
      <c r="AL943" s="189">
        <v>0</v>
      </c>
      <c r="AM943" s="190">
        <v>0</v>
      </c>
      <c r="AN943" s="189">
        <v>0</v>
      </c>
      <c r="AO943" s="189">
        <v>0</v>
      </c>
      <c r="AP943" s="190">
        <v>0</v>
      </c>
      <c r="AQ943" s="189">
        <v>0</v>
      </c>
      <c r="AR943" s="182">
        <v>0</v>
      </c>
      <c r="AS943" s="182">
        <v>0</v>
      </c>
    </row>
    <row r="944" spans="1:45" s="182" customFormat="1" ht="36" customHeight="1" x14ac:dyDescent="0.25">
      <c r="A944" s="182">
        <v>1</v>
      </c>
      <c r="B944" s="221">
        <f>SUBTOTAL(103,$A$552:A944)</f>
        <v>353</v>
      </c>
      <c r="C944" s="183" t="s">
        <v>58</v>
      </c>
      <c r="D944" s="184">
        <v>1970</v>
      </c>
      <c r="E944" s="184"/>
      <c r="F944" s="185" t="s">
        <v>261</v>
      </c>
      <c r="G944" s="184">
        <v>2</v>
      </c>
      <c r="H944" s="184" t="s">
        <v>296</v>
      </c>
      <c r="I944" s="197">
        <v>726.6</v>
      </c>
      <c r="J944" s="197">
        <v>665.68</v>
      </c>
      <c r="K944" s="197">
        <v>482.19</v>
      </c>
      <c r="L944" s="186">
        <v>33</v>
      </c>
      <c r="M944" s="184" t="s">
        <v>259</v>
      </c>
      <c r="N944" s="184" t="s">
        <v>260</v>
      </c>
      <c r="O944" s="187" t="s">
        <v>262</v>
      </c>
      <c r="P944" s="173">
        <v>2708720.47</v>
      </c>
      <c r="Q944" s="173">
        <v>0</v>
      </c>
      <c r="R944" s="173">
        <v>0</v>
      </c>
      <c r="S944" s="173">
        <v>0</v>
      </c>
      <c r="T944" s="173">
        <v>2708720.47</v>
      </c>
      <c r="U944" s="173">
        <f t="shared" si="212"/>
        <v>3727.9389898155796</v>
      </c>
      <c r="V944" s="173">
        <v>7829.7158271401049</v>
      </c>
      <c r="W944" s="188">
        <v>7829.7158271401049</v>
      </c>
      <c r="X944" s="188">
        <f t="shared" si="221"/>
        <v>7829.7158271401049</v>
      </c>
      <c r="Y944" s="188">
        <f t="shared" si="222"/>
        <v>4101.7768373245253</v>
      </c>
      <c r="Z944" s="189">
        <v>0</v>
      </c>
      <c r="AA944" s="189">
        <v>0</v>
      </c>
      <c r="AB944" s="189">
        <v>0</v>
      </c>
      <c r="AC944" s="189">
        <v>0</v>
      </c>
      <c r="AD944" s="189">
        <v>0</v>
      </c>
      <c r="AE944" s="189">
        <v>0</v>
      </c>
      <c r="AF944" s="189">
        <v>0</v>
      </c>
      <c r="AG944" s="190">
        <v>0</v>
      </c>
      <c r="AH944" s="189">
        <v>638</v>
      </c>
      <c r="AI944" s="190">
        <f t="shared" si="223"/>
        <v>7829.7158271401049</v>
      </c>
      <c r="AJ944" s="189">
        <v>0</v>
      </c>
      <c r="AK944" s="189">
        <v>0</v>
      </c>
      <c r="AL944" s="189">
        <v>0</v>
      </c>
      <c r="AM944" s="190">
        <v>0</v>
      </c>
      <c r="AN944" s="189">
        <v>0</v>
      </c>
      <c r="AO944" s="189">
        <v>0</v>
      </c>
      <c r="AP944" s="190">
        <v>0</v>
      </c>
      <c r="AQ944" s="189">
        <v>0</v>
      </c>
      <c r="AR944" s="182">
        <v>0</v>
      </c>
      <c r="AS944" s="182">
        <v>0</v>
      </c>
    </row>
    <row r="945" spans="1:78" s="182" customFormat="1" ht="36" customHeight="1" x14ac:dyDescent="0.25">
      <c r="A945" s="182">
        <v>1</v>
      </c>
      <c r="B945" s="221">
        <f>SUBTOTAL(103,$A$552:A945)</f>
        <v>354</v>
      </c>
      <c r="C945" s="183" t="s">
        <v>49</v>
      </c>
      <c r="D945" s="184">
        <v>1962</v>
      </c>
      <c r="E945" s="184"/>
      <c r="F945" s="185" t="s">
        <v>261</v>
      </c>
      <c r="G945" s="184">
        <v>4</v>
      </c>
      <c r="H945" s="184" t="s">
        <v>305</v>
      </c>
      <c r="I945" s="173">
        <v>1905.34</v>
      </c>
      <c r="J945" s="173">
        <v>1905.34</v>
      </c>
      <c r="K945" s="173">
        <v>1830.34</v>
      </c>
      <c r="L945" s="186">
        <v>101</v>
      </c>
      <c r="M945" s="184" t="s">
        <v>259</v>
      </c>
      <c r="N945" s="184" t="s">
        <v>260</v>
      </c>
      <c r="O945" s="187" t="s">
        <v>262</v>
      </c>
      <c r="P945" s="173">
        <v>4298452.99</v>
      </c>
      <c r="Q945" s="173">
        <v>0</v>
      </c>
      <c r="R945" s="173">
        <v>0</v>
      </c>
      <c r="S945" s="173">
        <v>0</v>
      </c>
      <c r="T945" s="173">
        <v>4298452.99</v>
      </c>
      <c r="U945" s="173">
        <f t="shared" si="212"/>
        <v>2256.0031228022299</v>
      </c>
      <c r="V945" s="173">
        <v>4276.7478052211163</v>
      </c>
      <c r="W945" s="188">
        <v>4276.7478052211163</v>
      </c>
      <c r="X945" s="188">
        <f t="shared" si="221"/>
        <v>4276.7478052211163</v>
      </c>
      <c r="Y945" s="188">
        <f t="shared" si="222"/>
        <v>2020.7446824188864</v>
      </c>
      <c r="Z945" s="189">
        <v>0</v>
      </c>
      <c r="AA945" s="189">
        <v>0</v>
      </c>
      <c r="AB945" s="189">
        <v>0</v>
      </c>
      <c r="AC945" s="189">
        <v>0</v>
      </c>
      <c r="AD945" s="189">
        <v>0</v>
      </c>
      <c r="AE945" s="189">
        <v>0</v>
      </c>
      <c r="AF945" s="189">
        <v>0</v>
      </c>
      <c r="AG945" s="190">
        <v>0</v>
      </c>
      <c r="AH945" s="189">
        <v>913.83</v>
      </c>
      <c r="AI945" s="190">
        <f t="shared" si="223"/>
        <v>4276.7478052211163</v>
      </c>
      <c r="AJ945" s="189">
        <v>0</v>
      </c>
      <c r="AK945" s="189">
        <v>0</v>
      </c>
      <c r="AL945" s="189">
        <v>0</v>
      </c>
      <c r="AM945" s="190">
        <v>0</v>
      </c>
      <c r="AN945" s="189">
        <v>0</v>
      </c>
      <c r="AO945" s="189">
        <v>0</v>
      </c>
      <c r="AP945" s="190">
        <v>0</v>
      </c>
      <c r="AQ945" s="189">
        <v>0</v>
      </c>
      <c r="AR945" s="182">
        <v>0</v>
      </c>
      <c r="AS945" s="182">
        <v>0</v>
      </c>
    </row>
    <row r="946" spans="1:78" s="182" customFormat="1" ht="36" customHeight="1" x14ac:dyDescent="0.25">
      <c r="B946" s="183" t="s">
        <v>808</v>
      </c>
      <c r="C946" s="222"/>
      <c r="D946" s="184" t="s">
        <v>718</v>
      </c>
      <c r="E946" s="184" t="s">
        <v>718</v>
      </c>
      <c r="F946" s="184" t="s">
        <v>718</v>
      </c>
      <c r="G946" s="184" t="s">
        <v>718</v>
      </c>
      <c r="H946" s="184" t="s">
        <v>718</v>
      </c>
      <c r="I946" s="197">
        <f>SUM(I947:I948)</f>
        <v>1752.3000000000002</v>
      </c>
      <c r="J946" s="197">
        <f t="shared" ref="J946:L946" si="224">SUM(J947:J948)</f>
        <v>948.3</v>
      </c>
      <c r="K946" s="197">
        <f t="shared" si="224"/>
        <v>945.1</v>
      </c>
      <c r="L946" s="219">
        <f t="shared" si="224"/>
        <v>86</v>
      </c>
      <c r="M946" s="184" t="s">
        <v>857</v>
      </c>
      <c r="N946" s="184" t="s">
        <v>857</v>
      </c>
      <c r="O946" s="187" t="s">
        <v>857</v>
      </c>
      <c r="P946" s="173">
        <v>166016.51999999999</v>
      </c>
      <c r="Q946" s="173">
        <v>0</v>
      </c>
      <c r="R946" s="173">
        <v>0</v>
      </c>
      <c r="S946" s="173">
        <v>0</v>
      </c>
      <c r="T946" s="173">
        <v>166016.51999999999</v>
      </c>
      <c r="U946" s="173">
        <f t="shared" si="212"/>
        <v>94.742064714946054</v>
      </c>
      <c r="V946" s="173">
        <f>MAX(V947)</f>
        <v>102.47674765847698</v>
      </c>
      <c r="X946" s="227"/>
      <c r="Z946" s="189">
        <v>0</v>
      </c>
      <c r="AA946" s="189">
        <v>0</v>
      </c>
      <c r="AB946" s="189">
        <v>0</v>
      </c>
      <c r="AC946" s="189">
        <v>0</v>
      </c>
      <c r="AD946" s="189">
        <v>0</v>
      </c>
      <c r="AE946" s="189">
        <v>0</v>
      </c>
      <c r="AF946" s="189">
        <v>0</v>
      </c>
      <c r="AG946" s="189">
        <v>0</v>
      </c>
      <c r="AH946" s="189">
        <v>0</v>
      </c>
      <c r="AI946" s="189">
        <v>0</v>
      </c>
      <c r="AJ946" s="189">
        <v>0</v>
      </c>
      <c r="AK946" s="189">
        <v>0</v>
      </c>
      <c r="AL946" s="189">
        <v>0</v>
      </c>
      <c r="AM946" s="189">
        <v>0</v>
      </c>
      <c r="AN946" s="189">
        <v>0</v>
      </c>
      <c r="AO946" s="189">
        <v>0</v>
      </c>
      <c r="AP946" s="189">
        <v>0</v>
      </c>
      <c r="AQ946" s="189">
        <v>0</v>
      </c>
      <c r="AR946" s="182">
        <v>0</v>
      </c>
      <c r="AS946" s="182">
        <v>0</v>
      </c>
    </row>
    <row r="947" spans="1:78" s="105" customFormat="1" ht="36" customHeight="1" x14ac:dyDescent="0.25">
      <c r="A947" s="182">
        <v>1</v>
      </c>
      <c r="B947" s="221">
        <f>SUBTOTAL(103,$A$552:A947)</f>
        <v>355</v>
      </c>
      <c r="C947" s="238" t="s">
        <v>66</v>
      </c>
      <c r="D947" s="184">
        <v>1978</v>
      </c>
      <c r="E947" s="184"/>
      <c r="F947" s="199" t="s">
        <v>261</v>
      </c>
      <c r="G947" s="184">
        <v>2</v>
      </c>
      <c r="H947" s="184" t="s">
        <v>296</v>
      </c>
      <c r="I947" s="197">
        <v>736.7</v>
      </c>
      <c r="J947" s="197">
        <v>450.8</v>
      </c>
      <c r="K947" s="197">
        <v>447.6</v>
      </c>
      <c r="L947" s="239">
        <v>41</v>
      </c>
      <c r="M947" s="184" t="s">
        <v>259</v>
      </c>
      <c r="N947" s="184" t="s">
        <v>260</v>
      </c>
      <c r="O947" s="184" t="s">
        <v>262</v>
      </c>
      <c r="P947" s="197">
        <v>75494.62</v>
      </c>
      <c r="Q947" s="173">
        <v>0</v>
      </c>
      <c r="R947" s="197">
        <v>0</v>
      </c>
      <c r="S947" s="197">
        <v>0</v>
      </c>
      <c r="T947" s="197">
        <v>75494.62</v>
      </c>
      <c r="U947" s="173">
        <f t="shared" si="212"/>
        <v>102.47674765847698</v>
      </c>
      <c r="V947" s="228">
        <v>102.47674765847698</v>
      </c>
      <c r="W947" s="188">
        <v>102.47674765847698</v>
      </c>
      <c r="X947" s="188">
        <f t="shared" ref="X947:X948" si="225">Z947+AA947+AB947+AC947+AD947+AG947+AI947+AK947+AM947+AO947+AP947+AQ947+AR947+AS947</f>
        <v>0</v>
      </c>
      <c r="Y947" s="188">
        <f t="shared" ref="Y947:Y948" si="226">V947-U947</f>
        <v>0</v>
      </c>
      <c r="Z947" s="189">
        <v>0</v>
      </c>
      <c r="AA947" s="189">
        <v>0</v>
      </c>
      <c r="AB947" s="193">
        <v>0</v>
      </c>
      <c r="AC947" s="193">
        <v>0</v>
      </c>
      <c r="AD947" s="193">
        <v>0</v>
      </c>
      <c r="AE947" s="193">
        <v>0</v>
      </c>
      <c r="AF947" s="193">
        <v>0</v>
      </c>
      <c r="AG947" s="190">
        <v>0</v>
      </c>
      <c r="AH947" s="193">
        <v>0</v>
      </c>
      <c r="AI947" s="193">
        <v>0</v>
      </c>
      <c r="AJ947" s="193">
        <v>0</v>
      </c>
      <c r="AK947" s="193">
        <v>0</v>
      </c>
      <c r="AL947" s="193">
        <v>0</v>
      </c>
      <c r="AM947" s="194">
        <v>0</v>
      </c>
      <c r="AN947" s="193">
        <v>0</v>
      </c>
      <c r="AO947" s="193">
        <v>0</v>
      </c>
      <c r="AP947" s="194">
        <v>0</v>
      </c>
      <c r="AQ947" s="193">
        <v>0</v>
      </c>
      <c r="AR947" s="105">
        <v>0</v>
      </c>
      <c r="AS947" s="105">
        <v>0</v>
      </c>
      <c r="BD947" s="195"/>
      <c r="BE947" s="195"/>
      <c r="BF947" s="195"/>
      <c r="BZ947" s="196"/>
    </row>
    <row r="948" spans="1:78" s="182" customFormat="1" ht="36" customHeight="1" x14ac:dyDescent="0.25">
      <c r="A948" s="182">
        <v>1</v>
      </c>
      <c r="B948" s="221">
        <f>SUBTOTAL(103,$A$552:A948)</f>
        <v>356</v>
      </c>
      <c r="C948" s="183" t="s">
        <v>57</v>
      </c>
      <c r="D948" s="184">
        <v>1972</v>
      </c>
      <c r="E948" s="184"/>
      <c r="F948" s="185" t="s">
        <v>261</v>
      </c>
      <c r="G948" s="184">
        <v>2</v>
      </c>
      <c r="H948" s="184" t="s">
        <v>305</v>
      </c>
      <c r="I948" s="197">
        <v>1015.6</v>
      </c>
      <c r="J948" s="197">
        <v>497.5</v>
      </c>
      <c r="K948" s="197">
        <v>497.5</v>
      </c>
      <c r="L948" s="186">
        <v>45</v>
      </c>
      <c r="M948" s="184" t="s">
        <v>259</v>
      </c>
      <c r="N948" s="184" t="s">
        <v>260</v>
      </c>
      <c r="O948" s="187" t="s">
        <v>262</v>
      </c>
      <c r="P948" s="173">
        <v>90521.9</v>
      </c>
      <c r="Q948" s="173">
        <v>0</v>
      </c>
      <c r="R948" s="173">
        <v>0</v>
      </c>
      <c r="S948" s="173">
        <v>0</v>
      </c>
      <c r="T948" s="173">
        <v>90521.9</v>
      </c>
      <c r="U948" s="173">
        <f t="shared" si="212"/>
        <v>89.131449389523425</v>
      </c>
      <c r="V948" s="173">
        <v>89.131449389523425</v>
      </c>
      <c r="W948" s="188">
        <v>7148.2069176841278</v>
      </c>
      <c r="X948" s="188">
        <f t="shared" si="225"/>
        <v>0</v>
      </c>
      <c r="Y948" s="188">
        <f t="shared" si="226"/>
        <v>0</v>
      </c>
      <c r="Z948" s="189">
        <v>0</v>
      </c>
      <c r="AA948" s="189">
        <v>0</v>
      </c>
      <c r="AB948" s="189">
        <v>0</v>
      </c>
      <c r="AC948" s="189">
        <v>0</v>
      </c>
      <c r="AD948" s="189">
        <v>0</v>
      </c>
      <c r="AE948" s="189">
        <v>0</v>
      </c>
      <c r="AF948" s="189">
        <v>0</v>
      </c>
      <c r="AG948" s="190">
        <v>0</v>
      </c>
      <c r="AH948" s="189">
        <v>0</v>
      </c>
      <c r="AI948" s="190">
        <v>0</v>
      </c>
      <c r="AJ948" s="189">
        <v>0</v>
      </c>
      <c r="AK948" s="189">
        <v>0</v>
      </c>
      <c r="AL948" s="189">
        <v>0</v>
      </c>
      <c r="AM948" s="190">
        <v>0</v>
      </c>
      <c r="AN948" s="189">
        <v>0</v>
      </c>
      <c r="AO948" s="189">
        <v>0</v>
      </c>
      <c r="AP948" s="190">
        <v>0</v>
      </c>
      <c r="AQ948" s="189">
        <v>0</v>
      </c>
      <c r="AR948" s="182">
        <v>0</v>
      </c>
      <c r="AS948" s="182">
        <v>0</v>
      </c>
    </row>
    <row r="949" spans="1:78" s="182" customFormat="1" ht="36" customHeight="1" x14ac:dyDescent="0.25">
      <c r="B949" s="183" t="s">
        <v>843</v>
      </c>
      <c r="C949" s="183"/>
      <c r="D949" s="184" t="s">
        <v>718</v>
      </c>
      <c r="E949" s="184" t="s">
        <v>718</v>
      </c>
      <c r="F949" s="184" t="s">
        <v>718</v>
      </c>
      <c r="G949" s="184" t="s">
        <v>718</v>
      </c>
      <c r="H949" s="184" t="s">
        <v>718</v>
      </c>
      <c r="I949" s="197">
        <f>SUM(I950)</f>
        <v>822.2</v>
      </c>
      <c r="J949" s="197">
        <f t="shared" ref="J949:L949" si="227">SUM(J950)</f>
        <v>760.8</v>
      </c>
      <c r="K949" s="197">
        <f t="shared" si="227"/>
        <v>760.8</v>
      </c>
      <c r="L949" s="219">
        <f t="shared" si="227"/>
        <v>36</v>
      </c>
      <c r="M949" s="184" t="s">
        <v>857</v>
      </c>
      <c r="N949" s="184" t="s">
        <v>857</v>
      </c>
      <c r="O949" s="187" t="s">
        <v>857</v>
      </c>
      <c r="P949" s="173">
        <v>79976.490000000005</v>
      </c>
      <c r="Q949" s="173">
        <v>0</v>
      </c>
      <c r="R949" s="173">
        <v>0</v>
      </c>
      <c r="S949" s="173">
        <v>0</v>
      </c>
      <c r="T949" s="173">
        <v>79976.490000000005</v>
      </c>
      <c r="U949" s="173">
        <f t="shared" si="212"/>
        <v>97.271333009000244</v>
      </c>
      <c r="V949" s="173">
        <f>MAX(V950)</f>
        <v>97.271333009000244</v>
      </c>
      <c r="X949" s="227"/>
      <c r="Z949" s="189">
        <v>0</v>
      </c>
      <c r="AA949" s="189">
        <v>0</v>
      </c>
      <c r="AB949" s="189">
        <v>0</v>
      </c>
      <c r="AC949" s="189">
        <v>0</v>
      </c>
      <c r="AD949" s="189">
        <v>0</v>
      </c>
      <c r="AE949" s="189">
        <v>0</v>
      </c>
      <c r="AF949" s="189">
        <v>0</v>
      </c>
      <c r="AG949" s="189">
        <v>0</v>
      </c>
      <c r="AH949" s="189">
        <v>0</v>
      </c>
      <c r="AI949" s="189">
        <v>0</v>
      </c>
      <c r="AJ949" s="189">
        <v>0</v>
      </c>
      <c r="AK949" s="189">
        <v>0</v>
      </c>
      <c r="AL949" s="189">
        <v>0</v>
      </c>
      <c r="AM949" s="189">
        <v>0</v>
      </c>
      <c r="AN949" s="189">
        <v>0</v>
      </c>
      <c r="AO949" s="189">
        <v>0</v>
      </c>
      <c r="AP949" s="189">
        <v>0</v>
      </c>
      <c r="AQ949" s="189">
        <v>0</v>
      </c>
      <c r="AR949" s="182">
        <v>0</v>
      </c>
      <c r="AS949" s="182">
        <v>0</v>
      </c>
    </row>
    <row r="950" spans="1:78" s="182" customFormat="1" ht="36" customHeight="1" x14ac:dyDescent="0.25">
      <c r="A950" s="182">
        <v>1</v>
      </c>
      <c r="B950" s="221">
        <f>SUBTOTAL(103,$A$552:A950)</f>
        <v>357</v>
      </c>
      <c r="C950" s="183" t="s">
        <v>55</v>
      </c>
      <c r="D950" s="184">
        <v>1968</v>
      </c>
      <c r="E950" s="184"/>
      <c r="F950" s="185" t="s">
        <v>261</v>
      </c>
      <c r="G950" s="184">
        <v>2</v>
      </c>
      <c r="H950" s="184" t="s">
        <v>296</v>
      </c>
      <c r="I950" s="197">
        <v>822.2</v>
      </c>
      <c r="J950" s="197">
        <v>760.8</v>
      </c>
      <c r="K950" s="197">
        <v>760.8</v>
      </c>
      <c r="L950" s="186">
        <v>36</v>
      </c>
      <c r="M950" s="184" t="s">
        <v>259</v>
      </c>
      <c r="N950" s="184" t="s">
        <v>263</v>
      </c>
      <c r="O950" s="187" t="s">
        <v>2751</v>
      </c>
      <c r="P950" s="173">
        <v>79976.490000000005</v>
      </c>
      <c r="Q950" s="173">
        <v>0</v>
      </c>
      <c r="R950" s="173">
        <v>0</v>
      </c>
      <c r="S950" s="173">
        <v>0</v>
      </c>
      <c r="T950" s="173">
        <v>79976.490000000005</v>
      </c>
      <c r="U950" s="173">
        <f t="shared" si="212"/>
        <v>97.271333009000244</v>
      </c>
      <c r="V950" s="173">
        <v>97.271333009000244</v>
      </c>
      <c r="W950" s="188">
        <v>6613.489408902944</v>
      </c>
      <c r="X950" s="188">
        <f>Z950+AA950+AB950+AC950+AD950+AG950+AI950+AK950+AM950+AO950+AP950+AQ950+AR950+AS950</f>
        <v>0</v>
      </c>
      <c r="Y950" s="188">
        <f>V950-U950</f>
        <v>0</v>
      </c>
      <c r="Z950" s="189">
        <v>0</v>
      </c>
      <c r="AA950" s="189">
        <v>0</v>
      </c>
      <c r="AB950" s="189">
        <v>0</v>
      </c>
      <c r="AC950" s="189">
        <v>0</v>
      </c>
      <c r="AD950" s="189">
        <v>0</v>
      </c>
      <c r="AE950" s="189">
        <v>0</v>
      </c>
      <c r="AF950" s="189">
        <v>0</v>
      </c>
      <c r="AG950" s="190">
        <v>0</v>
      </c>
      <c r="AH950" s="189">
        <v>0</v>
      </c>
      <c r="AI950" s="190">
        <v>0</v>
      </c>
      <c r="AJ950" s="189">
        <v>0</v>
      </c>
      <c r="AK950" s="189">
        <v>0</v>
      </c>
      <c r="AL950" s="189">
        <v>0</v>
      </c>
      <c r="AM950" s="190">
        <v>0</v>
      </c>
      <c r="AN950" s="189">
        <v>0</v>
      </c>
      <c r="AO950" s="189">
        <v>0</v>
      </c>
      <c r="AP950" s="190">
        <v>0</v>
      </c>
      <c r="AQ950" s="189">
        <v>0</v>
      </c>
      <c r="AR950" s="182">
        <v>0</v>
      </c>
      <c r="AS950" s="182">
        <v>0</v>
      </c>
    </row>
    <row r="951" spans="1:78" s="182" customFormat="1" ht="36" customHeight="1" x14ac:dyDescent="0.25">
      <c r="B951" s="183" t="s">
        <v>814</v>
      </c>
      <c r="C951" s="222"/>
      <c r="D951" s="184" t="s">
        <v>857</v>
      </c>
      <c r="E951" s="184" t="s">
        <v>857</v>
      </c>
      <c r="F951" s="184" t="s">
        <v>857</v>
      </c>
      <c r="G951" s="184" t="s">
        <v>857</v>
      </c>
      <c r="H951" s="184" t="s">
        <v>857</v>
      </c>
      <c r="I951" s="197">
        <f>SUM(I952:I954)</f>
        <v>4675.3</v>
      </c>
      <c r="J951" s="197">
        <f>SUM(J952:J954)</f>
        <v>3635.9999999999995</v>
      </c>
      <c r="K951" s="197">
        <f>SUM(K952:K954)</f>
        <v>3472.5999999999995</v>
      </c>
      <c r="L951" s="219">
        <f>SUM(L952:L954)</f>
        <v>143</v>
      </c>
      <c r="M951" s="184" t="s">
        <v>857</v>
      </c>
      <c r="N951" s="184" t="s">
        <v>857</v>
      </c>
      <c r="O951" s="187" t="s">
        <v>857</v>
      </c>
      <c r="P951" s="173">
        <v>4904419.7699999996</v>
      </c>
      <c r="Q951" s="173">
        <v>0</v>
      </c>
      <c r="R951" s="173">
        <v>0</v>
      </c>
      <c r="S951" s="173">
        <v>0</v>
      </c>
      <c r="T951" s="173">
        <v>4904419.7699999996</v>
      </c>
      <c r="U951" s="173">
        <f t="shared" si="212"/>
        <v>1049.0064316728337</v>
      </c>
      <c r="V951" s="173">
        <f>MAX(V952:V954)</f>
        <v>7543.8386166028104</v>
      </c>
      <c r="X951" s="227"/>
      <c r="Z951" s="189">
        <v>0</v>
      </c>
      <c r="AA951" s="189">
        <v>0</v>
      </c>
      <c r="AB951" s="189">
        <v>0</v>
      </c>
      <c r="AC951" s="189">
        <v>0</v>
      </c>
      <c r="AD951" s="189">
        <v>0</v>
      </c>
      <c r="AE951" s="189">
        <v>0</v>
      </c>
      <c r="AF951" s="189">
        <v>0</v>
      </c>
      <c r="AG951" s="189">
        <v>0</v>
      </c>
      <c r="AH951" s="189">
        <v>1178.23</v>
      </c>
      <c r="AI951" s="189">
        <v>4616400.0600000005</v>
      </c>
      <c r="AJ951" s="189">
        <v>0</v>
      </c>
      <c r="AK951" s="189">
        <v>0</v>
      </c>
      <c r="AL951" s="189">
        <v>0</v>
      </c>
      <c r="AM951" s="189">
        <v>0</v>
      </c>
      <c r="AN951" s="189">
        <v>0</v>
      </c>
      <c r="AO951" s="189">
        <v>0</v>
      </c>
      <c r="AP951" s="189">
        <v>0</v>
      </c>
      <c r="AQ951" s="189">
        <v>0</v>
      </c>
      <c r="AR951" s="182">
        <v>0</v>
      </c>
      <c r="AS951" s="182">
        <v>0</v>
      </c>
    </row>
    <row r="952" spans="1:78" s="182" customFormat="1" ht="36" customHeight="1" x14ac:dyDescent="0.25">
      <c r="A952" s="182">
        <v>1</v>
      </c>
      <c r="B952" s="221">
        <f>SUBTOTAL(103,$A$552:A952)</f>
        <v>358</v>
      </c>
      <c r="C952" s="183" t="s">
        <v>223</v>
      </c>
      <c r="D952" s="184">
        <v>1988</v>
      </c>
      <c r="E952" s="184"/>
      <c r="F952" s="185" t="s">
        <v>261</v>
      </c>
      <c r="G952" s="184">
        <v>5</v>
      </c>
      <c r="H952" s="184" t="s">
        <v>301</v>
      </c>
      <c r="I952" s="197">
        <v>3662.2</v>
      </c>
      <c r="J952" s="197">
        <v>2766.2</v>
      </c>
      <c r="K952" s="197">
        <v>2766.2</v>
      </c>
      <c r="L952" s="186">
        <v>110</v>
      </c>
      <c r="M952" s="184" t="s">
        <v>259</v>
      </c>
      <c r="N952" s="184" t="s">
        <v>263</v>
      </c>
      <c r="O952" s="187" t="s">
        <v>670</v>
      </c>
      <c r="P952" s="173">
        <v>3453753.26</v>
      </c>
      <c r="Q952" s="173">
        <v>0</v>
      </c>
      <c r="R952" s="173">
        <v>0</v>
      </c>
      <c r="S952" s="173">
        <v>0</v>
      </c>
      <c r="T952" s="173">
        <v>3453753.26</v>
      </c>
      <c r="U952" s="173">
        <f t="shared" si="212"/>
        <v>943.08155207252469</v>
      </c>
      <c r="V952" s="173">
        <v>2062.3972532357602</v>
      </c>
      <c r="W952" s="188">
        <v>2062.3972532357602</v>
      </c>
      <c r="X952" s="188">
        <f t="shared" ref="X952:X954" si="228">Z952+AA952+AB952+AC952+AD952+AG952+AI952+AK952+AM952+AO952+AP952+AQ952+AR952+AS952</f>
        <v>2062.3972532357602</v>
      </c>
      <c r="Y952" s="188">
        <f t="shared" ref="Y952:Y954" si="229">V952-U952</f>
        <v>1119.3157011632356</v>
      </c>
      <c r="Z952" s="189">
        <v>0</v>
      </c>
      <c r="AA952" s="189">
        <v>0</v>
      </c>
      <c r="AB952" s="189">
        <v>0</v>
      </c>
      <c r="AC952" s="189">
        <v>0</v>
      </c>
      <c r="AD952" s="189">
        <v>0</v>
      </c>
      <c r="AE952" s="189">
        <v>0</v>
      </c>
      <c r="AF952" s="189">
        <v>0</v>
      </c>
      <c r="AG952" s="190">
        <v>0</v>
      </c>
      <c r="AH952" s="189">
        <v>847.02</v>
      </c>
      <c r="AI952" s="190">
        <f t="shared" ref="AI952:AI953" si="230">8917.04*AH952/I952</f>
        <v>2062.3972532357602</v>
      </c>
      <c r="AJ952" s="189">
        <v>0</v>
      </c>
      <c r="AK952" s="189">
        <v>0</v>
      </c>
      <c r="AL952" s="189">
        <v>0</v>
      </c>
      <c r="AM952" s="190">
        <v>0</v>
      </c>
      <c r="AN952" s="189">
        <v>0</v>
      </c>
      <c r="AO952" s="189">
        <v>0</v>
      </c>
      <c r="AP952" s="190">
        <v>0</v>
      </c>
      <c r="AQ952" s="189">
        <v>0</v>
      </c>
      <c r="AR952" s="182">
        <v>0</v>
      </c>
      <c r="AS952" s="182">
        <v>0</v>
      </c>
    </row>
    <row r="953" spans="1:78" s="182" customFormat="1" ht="36" customHeight="1" x14ac:dyDescent="0.25">
      <c r="A953" s="182">
        <v>1</v>
      </c>
      <c r="B953" s="221">
        <f>SUBTOTAL(103,$A$552:A953)</f>
        <v>359</v>
      </c>
      <c r="C953" s="183" t="s">
        <v>222</v>
      </c>
      <c r="D953" s="184">
        <v>1966</v>
      </c>
      <c r="E953" s="184"/>
      <c r="F953" s="185" t="s">
        <v>261</v>
      </c>
      <c r="G953" s="184">
        <v>2</v>
      </c>
      <c r="H953" s="184" t="s">
        <v>297</v>
      </c>
      <c r="I953" s="197">
        <v>391.5</v>
      </c>
      <c r="J953" s="197">
        <v>367.2</v>
      </c>
      <c r="K953" s="197">
        <v>367.2</v>
      </c>
      <c r="L953" s="186">
        <v>8</v>
      </c>
      <c r="M953" s="184" t="s">
        <v>259</v>
      </c>
      <c r="N953" s="184" t="s">
        <v>263</v>
      </c>
      <c r="O953" s="187" t="s">
        <v>670</v>
      </c>
      <c r="P953" s="173">
        <v>1378909.68</v>
      </c>
      <c r="Q953" s="173">
        <v>0</v>
      </c>
      <c r="R953" s="173">
        <v>0</v>
      </c>
      <c r="S953" s="173">
        <v>0</v>
      </c>
      <c r="T953" s="173">
        <v>1378909.68</v>
      </c>
      <c r="U953" s="173">
        <f t="shared" si="212"/>
        <v>3522.1192337164748</v>
      </c>
      <c r="V953" s="173">
        <v>7543.8386166028104</v>
      </c>
      <c r="W953" s="188">
        <v>7543.8386166028104</v>
      </c>
      <c r="X953" s="188">
        <f t="shared" si="228"/>
        <v>7543.8386166028104</v>
      </c>
      <c r="Y953" s="188">
        <f t="shared" si="229"/>
        <v>4021.7193828863356</v>
      </c>
      <c r="Z953" s="189">
        <v>0</v>
      </c>
      <c r="AA953" s="189">
        <v>0</v>
      </c>
      <c r="AB953" s="189">
        <v>0</v>
      </c>
      <c r="AC953" s="189">
        <v>0</v>
      </c>
      <c r="AD953" s="189">
        <v>0</v>
      </c>
      <c r="AE953" s="189">
        <v>0</v>
      </c>
      <c r="AF953" s="189">
        <v>0</v>
      </c>
      <c r="AG953" s="190">
        <v>0</v>
      </c>
      <c r="AH953" s="189">
        <v>331.21</v>
      </c>
      <c r="AI953" s="190">
        <f t="shared" si="230"/>
        <v>7543.8386166028104</v>
      </c>
      <c r="AJ953" s="189">
        <v>0</v>
      </c>
      <c r="AK953" s="189">
        <v>0</v>
      </c>
      <c r="AL953" s="189">
        <v>0</v>
      </c>
      <c r="AM953" s="190">
        <v>0</v>
      </c>
      <c r="AN953" s="189">
        <v>0</v>
      </c>
      <c r="AO953" s="189">
        <v>0</v>
      </c>
      <c r="AP953" s="190">
        <v>0</v>
      </c>
      <c r="AQ953" s="189">
        <v>0</v>
      </c>
      <c r="AR953" s="182">
        <v>0</v>
      </c>
      <c r="AS953" s="182">
        <v>0</v>
      </c>
    </row>
    <row r="954" spans="1:78" s="182" customFormat="1" ht="36" customHeight="1" x14ac:dyDescent="0.25">
      <c r="A954" s="182">
        <v>1</v>
      </c>
      <c r="B954" s="221">
        <f>SUBTOTAL(103,$A$552:A954)</f>
        <v>360</v>
      </c>
      <c r="C954" s="183" t="s">
        <v>1842</v>
      </c>
      <c r="D954" s="184">
        <v>1987</v>
      </c>
      <c r="E954" s="184"/>
      <c r="F954" s="185" t="s">
        <v>261</v>
      </c>
      <c r="G954" s="184">
        <v>2</v>
      </c>
      <c r="H954" s="184" t="s">
        <v>296</v>
      </c>
      <c r="I954" s="197">
        <v>621.6</v>
      </c>
      <c r="J954" s="197">
        <v>502.6</v>
      </c>
      <c r="K954" s="197">
        <v>339.2</v>
      </c>
      <c r="L954" s="186">
        <v>25</v>
      </c>
      <c r="M954" s="184" t="s">
        <v>259</v>
      </c>
      <c r="N954" s="184" t="s">
        <v>260</v>
      </c>
      <c r="O954" s="187" t="s">
        <v>262</v>
      </c>
      <c r="P954" s="173">
        <v>71756.83</v>
      </c>
      <c r="Q954" s="173">
        <v>0</v>
      </c>
      <c r="R954" s="173">
        <v>0</v>
      </c>
      <c r="S954" s="173">
        <v>0</v>
      </c>
      <c r="T954" s="173">
        <v>71756.83</v>
      </c>
      <c r="U954" s="173">
        <f t="shared" si="212"/>
        <v>115.4389157014157</v>
      </c>
      <c r="V954" s="228">
        <v>115.4389157014157</v>
      </c>
      <c r="W954" s="188">
        <v>115.4389157014157</v>
      </c>
      <c r="X954" s="188">
        <f t="shared" si="228"/>
        <v>0</v>
      </c>
      <c r="Y954" s="188">
        <f t="shared" si="229"/>
        <v>0</v>
      </c>
      <c r="Z954" s="189">
        <v>0</v>
      </c>
      <c r="AA954" s="189">
        <v>0</v>
      </c>
      <c r="AB954" s="189">
        <v>0</v>
      </c>
      <c r="AC954" s="189">
        <v>0</v>
      </c>
      <c r="AD954" s="189">
        <v>0</v>
      </c>
      <c r="AE954" s="189">
        <v>0</v>
      </c>
      <c r="AF954" s="189">
        <v>0</v>
      </c>
      <c r="AG954" s="190">
        <v>0</v>
      </c>
      <c r="AH954" s="189">
        <v>0</v>
      </c>
      <c r="AI954" s="189">
        <v>0</v>
      </c>
      <c r="AJ954" s="189">
        <v>0</v>
      </c>
      <c r="AK954" s="189">
        <v>0</v>
      </c>
      <c r="AL954" s="189">
        <v>0</v>
      </c>
      <c r="AM954" s="190">
        <v>0</v>
      </c>
      <c r="AN954" s="189">
        <v>0</v>
      </c>
      <c r="AO954" s="189">
        <v>0</v>
      </c>
      <c r="AP954" s="190">
        <v>0</v>
      </c>
      <c r="AQ954" s="189">
        <v>0</v>
      </c>
      <c r="AR954" s="182">
        <v>0</v>
      </c>
      <c r="AS954" s="182">
        <v>0</v>
      </c>
    </row>
    <row r="955" spans="1:78" s="182" customFormat="1" ht="36" customHeight="1" x14ac:dyDescent="0.25">
      <c r="B955" s="183" t="s">
        <v>1245</v>
      </c>
      <c r="C955" s="222"/>
      <c r="D955" s="184" t="s">
        <v>857</v>
      </c>
      <c r="E955" s="184" t="s">
        <v>857</v>
      </c>
      <c r="F955" s="184" t="s">
        <v>857</v>
      </c>
      <c r="G955" s="184" t="s">
        <v>857</v>
      </c>
      <c r="H955" s="184" t="s">
        <v>857</v>
      </c>
      <c r="I955" s="197">
        <f>I956</f>
        <v>953.9</v>
      </c>
      <c r="J955" s="197">
        <f>J956</f>
        <v>865.7</v>
      </c>
      <c r="K955" s="197">
        <f>K956</f>
        <v>857.7</v>
      </c>
      <c r="L955" s="219">
        <f>L956</f>
        <v>28</v>
      </c>
      <c r="M955" s="184" t="s">
        <v>857</v>
      </c>
      <c r="N955" s="184" t="s">
        <v>857</v>
      </c>
      <c r="O955" s="187" t="s">
        <v>857</v>
      </c>
      <c r="P955" s="173">
        <v>3567998.53</v>
      </c>
      <c r="Q955" s="173">
        <v>0</v>
      </c>
      <c r="R955" s="173">
        <v>0</v>
      </c>
      <c r="S955" s="173">
        <v>0</v>
      </c>
      <c r="T955" s="173">
        <v>3567998.53</v>
      </c>
      <c r="U955" s="173">
        <f t="shared" si="212"/>
        <v>3740.4324667155884</v>
      </c>
      <c r="V955" s="173">
        <f>V956</f>
        <v>7197.9461159450684</v>
      </c>
      <c r="X955" s="227"/>
      <c r="Z955" s="189">
        <v>0</v>
      </c>
      <c r="AA955" s="189">
        <v>0</v>
      </c>
      <c r="AB955" s="189">
        <v>0</v>
      </c>
      <c r="AC955" s="189">
        <v>0</v>
      </c>
      <c r="AD955" s="189">
        <v>0</v>
      </c>
      <c r="AE955" s="189">
        <v>0</v>
      </c>
      <c r="AF955" s="189">
        <v>0</v>
      </c>
      <c r="AG955" s="189">
        <v>0</v>
      </c>
      <c r="AH955" s="189">
        <v>770</v>
      </c>
      <c r="AI955" s="189">
        <v>3532234.65</v>
      </c>
      <c r="AJ955" s="189">
        <v>0</v>
      </c>
      <c r="AK955" s="189">
        <v>0</v>
      </c>
      <c r="AL955" s="189">
        <v>0</v>
      </c>
      <c r="AM955" s="189">
        <v>0</v>
      </c>
      <c r="AN955" s="189">
        <v>0</v>
      </c>
      <c r="AO955" s="189">
        <v>0</v>
      </c>
      <c r="AP955" s="189">
        <v>0</v>
      </c>
      <c r="AQ955" s="189">
        <v>0</v>
      </c>
      <c r="AR955" s="182">
        <v>0</v>
      </c>
      <c r="AS955" s="182">
        <v>0</v>
      </c>
    </row>
    <row r="956" spans="1:78" s="182" customFormat="1" ht="36" customHeight="1" x14ac:dyDescent="0.25">
      <c r="A956" s="182">
        <v>1</v>
      </c>
      <c r="B956" s="221">
        <f>SUBTOTAL(103,$A$552:A956)</f>
        <v>361</v>
      </c>
      <c r="C956" s="183" t="s">
        <v>1246</v>
      </c>
      <c r="D956" s="184">
        <v>1984</v>
      </c>
      <c r="E956" s="184"/>
      <c r="F956" s="185" t="s">
        <v>261</v>
      </c>
      <c r="G956" s="184">
        <v>2</v>
      </c>
      <c r="H956" s="184" t="s">
        <v>305</v>
      </c>
      <c r="I956" s="197">
        <v>953.9</v>
      </c>
      <c r="J956" s="197">
        <v>865.7</v>
      </c>
      <c r="K956" s="197">
        <v>857.7</v>
      </c>
      <c r="L956" s="186">
        <v>28</v>
      </c>
      <c r="M956" s="184" t="s">
        <v>259</v>
      </c>
      <c r="N956" s="184" t="s">
        <v>260</v>
      </c>
      <c r="O956" s="187" t="s">
        <v>262</v>
      </c>
      <c r="P956" s="173">
        <v>3567998.53</v>
      </c>
      <c r="Q956" s="173">
        <v>0</v>
      </c>
      <c r="R956" s="173">
        <v>0</v>
      </c>
      <c r="S956" s="173">
        <v>0</v>
      </c>
      <c r="T956" s="173">
        <v>3567998.53</v>
      </c>
      <c r="U956" s="173">
        <f t="shared" si="212"/>
        <v>3740.4324667155884</v>
      </c>
      <c r="V956" s="173">
        <v>7197.9461159450684</v>
      </c>
      <c r="W956" s="188">
        <v>7197.9461159450684</v>
      </c>
      <c r="X956" s="188">
        <f>Z956+AA956+AB956+AC956+AD956+AG956+AI956+AK956+AM956+AO956+AP956+AQ956+AR956+AS956</f>
        <v>7197.9461159450684</v>
      </c>
      <c r="Y956" s="188">
        <f>V956-U956</f>
        <v>3457.5136492294801</v>
      </c>
      <c r="Z956" s="189">
        <v>0</v>
      </c>
      <c r="AA956" s="189">
        <v>0</v>
      </c>
      <c r="AB956" s="189">
        <v>0</v>
      </c>
      <c r="AC956" s="189">
        <v>0</v>
      </c>
      <c r="AD956" s="189">
        <v>0</v>
      </c>
      <c r="AE956" s="189">
        <v>0</v>
      </c>
      <c r="AF956" s="189">
        <v>0</v>
      </c>
      <c r="AG956" s="190">
        <v>0</v>
      </c>
      <c r="AH956" s="189">
        <v>770</v>
      </c>
      <c r="AI956" s="190">
        <f>8917.04*AH956/I956</f>
        <v>7197.9461159450684</v>
      </c>
      <c r="AJ956" s="189">
        <v>0</v>
      </c>
      <c r="AK956" s="189">
        <v>0</v>
      </c>
      <c r="AL956" s="189">
        <v>0</v>
      </c>
      <c r="AM956" s="190">
        <v>0</v>
      </c>
      <c r="AN956" s="189">
        <v>0</v>
      </c>
      <c r="AO956" s="189">
        <v>0</v>
      </c>
      <c r="AP956" s="190">
        <v>0</v>
      </c>
      <c r="AQ956" s="189">
        <v>0</v>
      </c>
      <c r="AR956" s="182">
        <v>0</v>
      </c>
      <c r="AS956" s="182">
        <v>0</v>
      </c>
    </row>
    <row r="957" spans="1:78" s="182" customFormat="1" ht="36" customHeight="1" x14ac:dyDescent="0.25">
      <c r="B957" s="183" t="s">
        <v>816</v>
      </c>
      <c r="C957" s="222"/>
      <c r="D957" s="184" t="s">
        <v>857</v>
      </c>
      <c r="E957" s="184" t="s">
        <v>857</v>
      </c>
      <c r="F957" s="184" t="s">
        <v>857</v>
      </c>
      <c r="G957" s="184" t="s">
        <v>857</v>
      </c>
      <c r="H957" s="184" t="s">
        <v>857</v>
      </c>
      <c r="I957" s="197">
        <f>SUM(I958:I958)</f>
        <v>1446.38</v>
      </c>
      <c r="J957" s="197">
        <f>SUM(J958:J958)</f>
        <v>996.18</v>
      </c>
      <c r="K957" s="197">
        <f>SUM(K958:K958)</f>
        <v>229.3</v>
      </c>
      <c r="L957" s="219">
        <f>SUM(L958:L958)</f>
        <v>78</v>
      </c>
      <c r="M957" s="184" t="s">
        <v>857</v>
      </c>
      <c r="N957" s="184" t="s">
        <v>857</v>
      </c>
      <c r="O957" s="187" t="s">
        <v>857</v>
      </c>
      <c r="P957" s="173">
        <v>3892974.33</v>
      </c>
      <c r="Q957" s="173">
        <v>0</v>
      </c>
      <c r="R957" s="173">
        <v>0</v>
      </c>
      <c r="S957" s="173">
        <v>0</v>
      </c>
      <c r="T957" s="173">
        <v>3892974.33</v>
      </c>
      <c r="U957" s="173">
        <f t="shared" si="212"/>
        <v>2691.5294251856358</v>
      </c>
      <c r="V957" s="173">
        <f>MAX(V958:V958)</f>
        <v>6361.3701472642042</v>
      </c>
      <c r="X957" s="227"/>
      <c r="Z957" s="189">
        <v>0</v>
      </c>
      <c r="AA957" s="189">
        <v>0</v>
      </c>
      <c r="AB957" s="189">
        <v>0</v>
      </c>
      <c r="AC957" s="189">
        <v>0</v>
      </c>
      <c r="AD957" s="189">
        <v>0</v>
      </c>
      <c r="AE957" s="189">
        <v>0</v>
      </c>
      <c r="AF957" s="189">
        <v>0</v>
      </c>
      <c r="AG957" s="189">
        <v>0</v>
      </c>
      <c r="AH957" s="189">
        <v>1031.8399999999999</v>
      </c>
      <c r="AI957" s="189">
        <v>3839130.52</v>
      </c>
      <c r="AJ957" s="189">
        <v>0</v>
      </c>
      <c r="AK957" s="189">
        <v>0</v>
      </c>
      <c r="AL957" s="189">
        <v>0</v>
      </c>
      <c r="AM957" s="189">
        <v>0</v>
      </c>
      <c r="AN957" s="189">
        <v>0</v>
      </c>
      <c r="AO957" s="189">
        <v>0</v>
      </c>
      <c r="AP957" s="189">
        <v>0</v>
      </c>
      <c r="AQ957" s="189">
        <v>0</v>
      </c>
      <c r="AR957" s="182">
        <v>0</v>
      </c>
      <c r="AS957" s="182">
        <v>0</v>
      </c>
    </row>
    <row r="958" spans="1:78" s="182" customFormat="1" ht="36" customHeight="1" x14ac:dyDescent="0.25">
      <c r="A958" s="182">
        <v>1</v>
      </c>
      <c r="B958" s="221">
        <f>SUBTOTAL(103,$A$552:A958)</f>
        <v>362</v>
      </c>
      <c r="C958" s="183" t="s">
        <v>137</v>
      </c>
      <c r="D958" s="184">
        <v>1969</v>
      </c>
      <c r="E958" s="184"/>
      <c r="F958" s="185" t="s">
        <v>261</v>
      </c>
      <c r="G958" s="184">
        <v>2</v>
      </c>
      <c r="H958" s="184" t="s">
        <v>297</v>
      </c>
      <c r="I958" s="197">
        <v>1446.38</v>
      </c>
      <c r="J958" s="197">
        <v>996.18</v>
      </c>
      <c r="K958" s="197">
        <v>229.3</v>
      </c>
      <c r="L958" s="186">
        <v>78</v>
      </c>
      <c r="M958" s="184" t="s">
        <v>259</v>
      </c>
      <c r="N958" s="184" t="s">
        <v>263</v>
      </c>
      <c r="O958" s="187" t="s">
        <v>959</v>
      </c>
      <c r="P958" s="173">
        <v>3892974.33</v>
      </c>
      <c r="Q958" s="173">
        <v>0</v>
      </c>
      <c r="R958" s="173">
        <v>0</v>
      </c>
      <c r="S958" s="173">
        <v>0</v>
      </c>
      <c r="T958" s="173">
        <v>3892974.33</v>
      </c>
      <c r="U958" s="173">
        <f t="shared" si="212"/>
        <v>2691.5294251856358</v>
      </c>
      <c r="V958" s="173">
        <v>6361.3701472642042</v>
      </c>
      <c r="W958" s="188">
        <v>6361.3701472642042</v>
      </c>
      <c r="X958" s="188">
        <f>Z958+AA958+AB958+AC958+AD958+AG958+AI958+AK958+AM958+AO958+AP958+AQ958+AR958+AS958</f>
        <v>6361.3701472642042</v>
      </c>
      <c r="Y958" s="188">
        <f>V958-U958</f>
        <v>3669.8407220785684</v>
      </c>
      <c r="Z958" s="189">
        <v>0</v>
      </c>
      <c r="AA958" s="189">
        <v>0</v>
      </c>
      <c r="AB958" s="189">
        <v>0</v>
      </c>
      <c r="AC958" s="189">
        <v>0</v>
      </c>
      <c r="AD958" s="189">
        <v>0</v>
      </c>
      <c r="AE958" s="189">
        <v>0</v>
      </c>
      <c r="AF958" s="189">
        <v>0</v>
      </c>
      <c r="AG958" s="190">
        <v>0</v>
      </c>
      <c r="AH958" s="189">
        <v>1031.8399999999999</v>
      </c>
      <c r="AI958" s="190">
        <f>8917.04*AH958/I958</f>
        <v>6361.3701472642042</v>
      </c>
      <c r="AJ958" s="189">
        <v>0</v>
      </c>
      <c r="AK958" s="189">
        <v>0</v>
      </c>
      <c r="AL958" s="189">
        <v>0</v>
      </c>
      <c r="AM958" s="190">
        <v>0</v>
      </c>
      <c r="AN958" s="189">
        <v>0</v>
      </c>
      <c r="AO958" s="189">
        <v>0</v>
      </c>
      <c r="AP958" s="190">
        <v>0</v>
      </c>
      <c r="AQ958" s="189">
        <v>0</v>
      </c>
      <c r="AR958" s="182">
        <v>0</v>
      </c>
      <c r="AS958" s="182">
        <v>0</v>
      </c>
    </row>
    <row r="959" spans="1:78" s="182" customFormat="1" ht="36" customHeight="1" x14ac:dyDescent="0.25">
      <c r="B959" s="183" t="s">
        <v>849</v>
      </c>
      <c r="C959" s="222"/>
      <c r="D959" s="184" t="s">
        <v>857</v>
      </c>
      <c r="E959" s="184" t="s">
        <v>857</v>
      </c>
      <c r="F959" s="184" t="s">
        <v>857</v>
      </c>
      <c r="G959" s="184" t="s">
        <v>857</v>
      </c>
      <c r="H959" s="184" t="s">
        <v>857</v>
      </c>
      <c r="I959" s="197">
        <f>I960</f>
        <v>3554.5</v>
      </c>
      <c r="J959" s="197">
        <f>J960</f>
        <v>3554.5</v>
      </c>
      <c r="K959" s="197">
        <f>K960</f>
        <v>3220.4</v>
      </c>
      <c r="L959" s="219">
        <f>L960</f>
        <v>158</v>
      </c>
      <c r="M959" s="184" t="s">
        <v>857</v>
      </c>
      <c r="N959" s="184" t="s">
        <v>857</v>
      </c>
      <c r="O959" s="187" t="s">
        <v>857</v>
      </c>
      <c r="P959" s="173">
        <v>7815780.1500000004</v>
      </c>
      <c r="Q959" s="173">
        <v>0</v>
      </c>
      <c r="R959" s="173">
        <v>0</v>
      </c>
      <c r="S959" s="173">
        <v>0</v>
      </c>
      <c r="T959" s="173">
        <v>7815780.1500000004</v>
      </c>
      <c r="U959" s="173">
        <f t="shared" si="212"/>
        <v>2198.8409480939654</v>
      </c>
      <c r="V959" s="173">
        <f>V960</f>
        <v>3446.9019440146294</v>
      </c>
      <c r="X959" s="227"/>
      <c r="Z959" s="189">
        <v>0</v>
      </c>
      <c r="AA959" s="189">
        <v>0</v>
      </c>
      <c r="AB959" s="189">
        <v>0</v>
      </c>
      <c r="AC959" s="189">
        <v>0</v>
      </c>
      <c r="AD959" s="189">
        <v>0</v>
      </c>
      <c r="AE959" s="189">
        <v>0</v>
      </c>
      <c r="AF959" s="189">
        <v>0</v>
      </c>
      <c r="AG959" s="189">
        <v>0</v>
      </c>
      <c r="AH959" s="189">
        <v>1374</v>
      </c>
      <c r="AI959" s="189">
        <v>7706668</v>
      </c>
      <c r="AJ959" s="189">
        <v>0</v>
      </c>
      <c r="AK959" s="189">
        <v>0</v>
      </c>
      <c r="AL959" s="189">
        <v>0</v>
      </c>
      <c r="AM959" s="189">
        <v>0</v>
      </c>
      <c r="AN959" s="189">
        <v>0</v>
      </c>
      <c r="AO959" s="189">
        <v>0</v>
      </c>
      <c r="AP959" s="189">
        <v>0</v>
      </c>
      <c r="AQ959" s="189">
        <v>0</v>
      </c>
      <c r="AR959" s="182">
        <v>0</v>
      </c>
      <c r="AS959" s="182">
        <v>0</v>
      </c>
    </row>
    <row r="960" spans="1:78" s="105" customFormat="1" ht="36" customHeight="1" x14ac:dyDescent="0.25">
      <c r="A960" s="182">
        <v>1</v>
      </c>
      <c r="B960" s="221">
        <f>SUBTOTAL(103,$A$552:A960)</f>
        <v>363</v>
      </c>
      <c r="C960" s="238" t="s">
        <v>157</v>
      </c>
      <c r="D960" s="184">
        <v>1987</v>
      </c>
      <c r="E960" s="184"/>
      <c r="F960" s="199" t="s">
        <v>280</v>
      </c>
      <c r="G960" s="184">
        <v>3</v>
      </c>
      <c r="H960" s="184" t="s">
        <v>2185</v>
      </c>
      <c r="I960" s="197">
        <v>3554.5</v>
      </c>
      <c r="J960" s="197">
        <v>3554.5</v>
      </c>
      <c r="K960" s="197">
        <v>3220.4</v>
      </c>
      <c r="L960" s="239">
        <v>158</v>
      </c>
      <c r="M960" s="184" t="s">
        <v>259</v>
      </c>
      <c r="N960" s="184" t="s">
        <v>263</v>
      </c>
      <c r="O960" s="184" t="s">
        <v>959</v>
      </c>
      <c r="P960" s="197">
        <v>7815780.1500000004</v>
      </c>
      <c r="Q960" s="173">
        <v>0</v>
      </c>
      <c r="R960" s="197">
        <v>0</v>
      </c>
      <c r="S960" s="197">
        <v>0</v>
      </c>
      <c r="T960" s="197">
        <v>7815780.1500000004</v>
      </c>
      <c r="U960" s="173">
        <f t="shared" si="212"/>
        <v>2198.8409480939654</v>
      </c>
      <c r="V960" s="173">
        <v>3446.9019440146294</v>
      </c>
      <c r="W960" s="188">
        <f>X960</f>
        <v>3446.9019440146294</v>
      </c>
      <c r="X960" s="188">
        <f>Z960+AA960+AB960+AC960+AD960+AG960+AI960+AK960+AM960+AO960+AP960+AQ960+AR960+AS960</f>
        <v>3446.9019440146294</v>
      </c>
      <c r="Y960" s="188">
        <f>V960-U960</f>
        <v>1248.060995920664</v>
      </c>
      <c r="Z960" s="189">
        <v>0</v>
      </c>
      <c r="AA960" s="189">
        <v>0</v>
      </c>
      <c r="AB960" s="193">
        <v>0</v>
      </c>
      <c r="AC960" s="193">
        <v>0</v>
      </c>
      <c r="AD960" s="193">
        <v>0</v>
      </c>
      <c r="AE960" s="193">
        <v>0</v>
      </c>
      <c r="AF960" s="193">
        <v>0</v>
      </c>
      <c r="AG960" s="190">
        <v>0</v>
      </c>
      <c r="AH960" s="193">
        <v>1374</v>
      </c>
      <c r="AI960" s="190">
        <f>8917.04*AH960/I960</f>
        <v>3446.9019440146294</v>
      </c>
      <c r="AJ960" s="193">
        <v>0</v>
      </c>
      <c r="AK960" s="193">
        <v>0</v>
      </c>
      <c r="AL960" s="193">
        <v>0</v>
      </c>
      <c r="AM960" s="194">
        <v>0</v>
      </c>
      <c r="AN960" s="193">
        <v>0</v>
      </c>
      <c r="AO960" s="193">
        <v>0</v>
      </c>
      <c r="AP960" s="194">
        <v>0</v>
      </c>
      <c r="AQ960" s="193">
        <v>0</v>
      </c>
      <c r="AR960" s="105">
        <v>0</v>
      </c>
      <c r="AS960" s="105">
        <v>0</v>
      </c>
      <c r="BD960" s="195"/>
      <c r="BE960" s="195"/>
      <c r="BF960" s="195"/>
      <c r="BZ960" s="196"/>
    </row>
    <row r="961" spans="1:78" s="182" customFormat="1" ht="36" customHeight="1" x14ac:dyDescent="0.25">
      <c r="B961" s="183" t="s">
        <v>844</v>
      </c>
      <c r="C961" s="183"/>
      <c r="D961" s="184" t="s">
        <v>857</v>
      </c>
      <c r="E961" s="184" t="s">
        <v>857</v>
      </c>
      <c r="F961" s="184" t="s">
        <v>857</v>
      </c>
      <c r="G961" s="184" t="s">
        <v>857</v>
      </c>
      <c r="H961" s="184" t="s">
        <v>857</v>
      </c>
      <c r="I961" s="197">
        <f>I962</f>
        <v>938.37</v>
      </c>
      <c r="J961" s="197">
        <f>J962</f>
        <v>938.37</v>
      </c>
      <c r="K961" s="197">
        <f>K962</f>
        <v>458.1</v>
      </c>
      <c r="L961" s="219">
        <f>L962</f>
        <v>47</v>
      </c>
      <c r="M961" s="184" t="s">
        <v>857</v>
      </c>
      <c r="N961" s="184" t="s">
        <v>857</v>
      </c>
      <c r="O961" s="187" t="s">
        <v>857</v>
      </c>
      <c r="P961" s="173">
        <v>4539478.7399999993</v>
      </c>
      <c r="Q961" s="173">
        <v>0</v>
      </c>
      <c r="R961" s="173">
        <v>0</v>
      </c>
      <c r="S961" s="173">
        <v>0</v>
      </c>
      <c r="T961" s="173">
        <v>4539478.7399999993</v>
      </c>
      <c r="U961" s="173">
        <f t="shared" si="212"/>
        <v>4837.6213433933299</v>
      </c>
      <c r="V961" s="173">
        <f>V962</f>
        <v>8011.6236171233113</v>
      </c>
      <c r="X961" s="227"/>
      <c r="Z961" s="189">
        <v>0</v>
      </c>
      <c r="AA961" s="189">
        <v>0</v>
      </c>
      <c r="AB961" s="189">
        <v>0</v>
      </c>
      <c r="AC961" s="189">
        <v>0</v>
      </c>
      <c r="AD961" s="189">
        <v>0</v>
      </c>
      <c r="AE961" s="189">
        <v>0</v>
      </c>
      <c r="AF961" s="189">
        <v>0</v>
      </c>
      <c r="AG961" s="189">
        <v>0</v>
      </c>
      <c r="AH961" s="189">
        <v>843.09</v>
      </c>
      <c r="AI961" s="189">
        <v>3763199</v>
      </c>
      <c r="AJ961" s="189">
        <v>0</v>
      </c>
      <c r="AK961" s="189">
        <v>0</v>
      </c>
      <c r="AL961" s="189">
        <v>0</v>
      </c>
      <c r="AM961" s="189">
        <v>0</v>
      </c>
      <c r="AN961" s="189">
        <v>0</v>
      </c>
      <c r="AO961" s="189">
        <v>0</v>
      </c>
      <c r="AP961" s="189">
        <v>0</v>
      </c>
      <c r="AQ961" s="189">
        <v>0</v>
      </c>
      <c r="AR961" s="182">
        <v>0</v>
      </c>
      <c r="AS961" s="182">
        <v>0</v>
      </c>
    </row>
    <row r="962" spans="1:78" s="182" customFormat="1" ht="36" customHeight="1" x14ac:dyDescent="0.25">
      <c r="A962" s="182">
        <v>1</v>
      </c>
      <c r="B962" s="221">
        <f>SUBTOTAL(103,$A$552:A962)</f>
        <v>364</v>
      </c>
      <c r="C962" s="183" t="s">
        <v>148</v>
      </c>
      <c r="D962" s="184">
        <v>1979</v>
      </c>
      <c r="E962" s="184"/>
      <c r="F962" s="185" t="s">
        <v>261</v>
      </c>
      <c r="G962" s="184">
        <v>2</v>
      </c>
      <c r="H962" s="184" t="s">
        <v>305</v>
      </c>
      <c r="I962" s="197">
        <v>938.37</v>
      </c>
      <c r="J962" s="197">
        <v>938.37</v>
      </c>
      <c r="K962" s="197">
        <v>458.1</v>
      </c>
      <c r="L962" s="186">
        <v>47</v>
      </c>
      <c r="M962" s="184" t="s">
        <v>259</v>
      </c>
      <c r="N962" s="184" t="s">
        <v>263</v>
      </c>
      <c r="O962" s="187" t="s">
        <v>281</v>
      </c>
      <c r="P962" s="173">
        <v>4539478.7399999993</v>
      </c>
      <c r="Q962" s="173">
        <v>0</v>
      </c>
      <c r="R962" s="173">
        <v>0</v>
      </c>
      <c r="S962" s="173">
        <v>0</v>
      </c>
      <c r="T962" s="173">
        <v>4539478.7399999993</v>
      </c>
      <c r="U962" s="173">
        <f t="shared" si="212"/>
        <v>4837.6213433933299</v>
      </c>
      <c r="V962" s="173">
        <v>8011.6236171233113</v>
      </c>
      <c r="W962" s="188">
        <f>X962</f>
        <v>8011.6236171233113</v>
      </c>
      <c r="X962" s="188">
        <f>Z962+AA962+AB962+AC962+AD962+AG962+AI962+AK962+AM962+AO962+AP962+AQ962+AR962+AS962</f>
        <v>8011.6236171233113</v>
      </c>
      <c r="Y962" s="188">
        <f>V962-U962</f>
        <v>3174.0022737299814</v>
      </c>
      <c r="Z962" s="189">
        <v>0</v>
      </c>
      <c r="AA962" s="189">
        <v>0</v>
      </c>
      <c r="AB962" s="189">
        <v>0</v>
      </c>
      <c r="AC962" s="189">
        <v>0</v>
      </c>
      <c r="AD962" s="189">
        <v>0</v>
      </c>
      <c r="AE962" s="189">
        <v>0</v>
      </c>
      <c r="AF962" s="189">
        <v>0</v>
      </c>
      <c r="AG962" s="190">
        <v>0</v>
      </c>
      <c r="AH962" s="189">
        <v>843.09</v>
      </c>
      <c r="AI962" s="190">
        <f>8917.04*AH962/I962</f>
        <v>8011.6236171233113</v>
      </c>
      <c r="AJ962" s="189">
        <v>0</v>
      </c>
      <c r="AK962" s="189">
        <v>0</v>
      </c>
      <c r="AL962" s="189">
        <v>0</v>
      </c>
      <c r="AM962" s="190">
        <v>0</v>
      </c>
      <c r="AN962" s="189">
        <v>0</v>
      </c>
      <c r="AO962" s="189">
        <v>0</v>
      </c>
      <c r="AP962" s="190">
        <v>0</v>
      </c>
      <c r="AQ962" s="189">
        <v>0</v>
      </c>
      <c r="AR962" s="182">
        <v>0</v>
      </c>
      <c r="AS962" s="182">
        <v>0</v>
      </c>
    </row>
    <row r="963" spans="1:78" s="182" customFormat="1" ht="36" customHeight="1" x14ac:dyDescent="0.25">
      <c r="B963" s="183" t="s">
        <v>845</v>
      </c>
      <c r="C963" s="183"/>
      <c r="D963" s="184" t="s">
        <v>857</v>
      </c>
      <c r="E963" s="184" t="s">
        <v>857</v>
      </c>
      <c r="F963" s="184" t="s">
        <v>857</v>
      </c>
      <c r="G963" s="184" t="s">
        <v>857</v>
      </c>
      <c r="H963" s="184" t="s">
        <v>857</v>
      </c>
      <c r="I963" s="197">
        <f>SUM(I964:I965)</f>
        <v>2587.6400000000003</v>
      </c>
      <c r="J963" s="197">
        <f>SUM(J964:J965)</f>
        <v>1639.5</v>
      </c>
      <c r="K963" s="197">
        <f>SUM(K964:K965)</f>
        <v>1037.6999999999998</v>
      </c>
      <c r="L963" s="219">
        <f>SUM(L964:L965)</f>
        <v>123</v>
      </c>
      <c r="M963" s="184" t="s">
        <v>857</v>
      </c>
      <c r="N963" s="184" t="s">
        <v>857</v>
      </c>
      <c r="O963" s="187" t="s">
        <v>857</v>
      </c>
      <c r="P963" s="173">
        <v>147928.20000000001</v>
      </c>
      <c r="Q963" s="173">
        <v>0</v>
      </c>
      <c r="R963" s="173">
        <v>0</v>
      </c>
      <c r="S963" s="173">
        <v>0</v>
      </c>
      <c r="T963" s="173">
        <v>147928.20000000001</v>
      </c>
      <c r="U963" s="173">
        <f t="shared" si="212"/>
        <v>57.167225734646237</v>
      </c>
      <c r="V963" s="173">
        <f>MAX(V964:V965)</f>
        <v>61.551215832882413</v>
      </c>
      <c r="X963" s="227"/>
      <c r="Z963" s="189">
        <v>0</v>
      </c>
      <c r="AA963" s="189">
        <v>0</v>
      </c>
      <c r="AB963" s="189">
        <v>0</v>
      </c>
      <c r="AC963" s="189">
        <v>0</v>
      </c>
      <c r="AD963" s="189">
        <v>0</v>
      </c>
      <c r="AE963" s="189">
        <v>0</v>
      </c>
      <c r="AF963" s="189">
        <v>0</v>
      </c>
      <c r="AG963" s="189">
        <v>0</v>
      </c>
      <c r="AH963" s="189">
        <v>0</v>
      </c>
      <c r="AI963" s="189">
        <v>0</v>
      </c>
      <c r="AJ963" s="189">
        <v>0</v>
      </c>
      <c r="AK963" s="189">
        <v>0</v>
      </c>
      <c r="AL963" s="189">
        <v>0</v>
      </c>
      <c r="AM963" s="189">
        <v>0</v>
      </c>
      <c r="AN963" s="189">
        <v>0</v>
      </c>
      <c r="AO963" s="189">
        <v>0</v>
      </c>
      <c r="AP963" s="189">
        <v>0</v>
      </c>
      <c r="AQ963" s="189">
        <v>0</v>
      </c>
      <c r="AR963" s="182">
        <v>0</v>
      </c>
      <c r="AS963" s="182">
        <v>0</v>
      </c>
    </row>
    <row r="964" spans="1:78" s="105" customFormat="1" ht="36" customHeight="1" x14ac:dyDescent="0.25">
      <c r="A964" s="182">
        <v>1</v>
      </c>
      <c r="B964" s="221">
        <f>SUBTOTAL(103,$A$552:A964)</f>
        <v>365</v>
      </c>
      <c r="C964" s="238" t="s">
        <v>161</v>
      </c>
      <c r="D964" s="184">
        <v>1978</v>
      </c>
      <c r="E964" s="184"/>
      <c r="F964" s="199" t="s">
        <v>261</v>
      </c>
      <c r="G964" s="184">
        <v>2</v>
      </c>
      <c r="H964" s="184" t="s">
        <v>296</v>
      </c>
      <c r="I964" s="197">
        <v>1219.74</v>
      </c>
      <c r="J964" s="197">
        <v>712.8</v>
      </c>
      <c r="K964" s="197">
        <v>712.8</v>
      </c>
      <c r="L964" s="239">
        <v>45</v>
      </c>
      <c r="M964" s="184" t="s">
        <v>259</v>
      </c>
      <c r="N964" s="184" t="s">
        <v>263</v>
      </c>
      <c r="O964" s="184" t="s">
        <v>959</v>
      </c>
      <c r="P964" s="197">
        <v>75076.479999999996</v>
      </c>
      <c r="Q964" s="173">
        <v>0</v>
      </c>
      <c r="R964" s="197">
        <v>0</v>
      </c>
      <c r="S964" s="197">
        <v>0</v>
      </c>
      <c r="T964" s="197">
        <v>75076.479999999996</v>
      </c>
      <c r="U964" s="173">
        <f t="shared" si="212"/>
        <v>61.551215832882413</v>
      </c>
      <c r="V964" s="228">
        <v>61.551215832882413</v>
      </c>
      <c r="W964" s="188">
        <v>61.551215832882413</v>
      </c>
      <c r="X964" s="188">
        <f t="shared" ref="X964:X965" si="231">Z964+AA964+AB964+AC964+AD964+AG964+AI964+AK964+AM964+AO964+AP964+AQ964+AR964+AS964</f>
        <v>0</v>
      </c>
      <c r="Y964" s="188">
        <f t="shared" ref="Y964:Y965" si="232">V964-U964</f>
        <v>0</v>
      </c>
      <c r="Z964" s="189">
        <v>0</v>
      </c>
      <c r="AA964" s="189">
        <v>0</v>
      </c>
      <c r="AB964" s="193">
        <v>0</v>
      </c>
      <c r="AC964" s="193">
        <v>0</v>
      </c>
      <c r="AD964" s="193">
        <v>0</v>
      </c>
      <c r="AE964" s="193">
        <v>0</v>
      </c>
      <c r="AF964" s="193">
        <v>0</v>
      </c>
      <c r="AG964" s="190">
        <v>0</v>
      </c>
      <c r="AH964" s="193">
        <v>0</v>
      </c>
      <c r="AI964" s="193">
        <v>0</v>
      </c>
      <c r="AJ964" s="193">
        <v>0</v>
      </c>
      <c r="AK964" s="193">
        <v>0</v>
      </c>
      <c r="AL964" s="193">
        <v>0</v>
      </c>
      <c r="AM964" s="194">
        <v>0</v>
      </c>
      <c r="AN964" s="193">
        <v>0</v>
      </c>
      <c r="AO964" s="193">
        <v>0</v>
      </c>
      <c r="AP964" s="194">
        <v>0</v>
      </c>
      <c r="AQ964" s="193">
        <v>0</v>
      </c>
      <c r="AR964" s="105">
        <v>0</v>
      </c>
      <c r="AS964" s="105">
        <v>0</v>
      </c>
      <c r="BD964" s="195"/>
      <c r="BE964" s="195"/>
      <c r="BF964" s="195"/>
      <c r="BZ964" s="196"/>
    </row>
    <row r="965" spans="1:78" s="182" customFormat="1" ht="36" customHeight="1" x14ac:dyDescent="0.25">
      <c r="A965" s="182">
        <v>1</v>
      </c>
      <c r="B965" s="221">
        <f>SUBTOTAL(103,$A$552:A965)</f>
        <v>366</v>
      </c>
      <c r="C965" s="183" t="s">
        <v>153</v>
      </c>
      <c r="D965" s="184">
        <v>1974</v>
      </c>
      <c r="E965" s="184"/>
      <c r="F965" s="185" t="s">
        <v>261</v>
      </c>
      <c r="G965" s="184">
        <v>2</v>
      </c>
      <c r="H965" s="184" t="s">
        <v>297</v>
      </c>
      <c r="I965" s="197">
        <v>1367.9</v>
      </c>
      <c r="J965" s="197">
        <v>926.7</v>
      </c>
      <c r="K965" s="197">
        <v>324.89999999999998</v>
      </c>
      <c r="L965" s="186">
        <v>78</v>
      </c>
      <c r="M965" s="184" t="s">
        <v>259</v>
      </c>
      <c r="N965" s="184" t="s">
        <v>263</v>
      </c>
      <c r="O965" s="187" t="s">
        <v>959</v>
      </c>
      <c r="P965" s="173">
        <v>72851.72</v>
      </c>
      <c r="Q965" s="173">
        <v>0</v>
      </c>
      <c r="R965" s="173">
        <v>0</v>
      </c>
      <c r="S965" s="173">
        <v>0</v>
      </c>
      <c r="T965" s="173">
        <v>72851.72</v>
      </c>
      <c r="U965" s="173">
        <f t="shared" si="212"/>
        <v>53.258074420644782</v>
      </c>
      <c r="V965" s="228">
        <v>53.258074420644782</v>
      </c>
      <c r="W965" s="188">
        <v>53.258074420644782</v>
      </c>
      <c r="X965" s="188">
        <f t="shared" si="231"/>
        <v>0</v>
      </c>
      <c r="Y965" s="188">
        <f t="shared" si="232"/>
        <v>0</v>
      </c>
      <c r="Z965" s="189">
        <v>0</v>
      </c>
      <c r="AA965" s="189">
        <v>0</v>
      </c>
      <c r="AB965" s="189">
        <v>0</v>
      </c>
      <c r="AC965" s="189">
        <v>0</v>
      </c>
      <c r="AD965" s="189">
        <v>0</v>
      </c>
      <c r="AE965" s="189">
        <v>0</v>
      </c>
      <c r="AF965" s="189">
        <v>0</v>
      </c>
      <c r="AG965" s="190">
        <v>0</v>
      </c>
      <c r="AH965" s="189">
        <v>0</v>
      </c>
      <c r="AI965" s="189">
        <v>0</v>
      </c>
      <c r="AJ965" s="189">
        <v>0</v>
      </c>
      <c r="AK965" s="189">
        <v>0</v>
      </c>
      <c r="AL965" s="189">
        <v>0</v>
      </c>
      <c r="AM965" s="190">
        <v>0</v>
      </c>
      <c r="AN965" s="189">
        <v>0</v>
      </c>
      <c r="AO965" s="189">
        <v>0</v>
      </c>
      <c r="AP965" s="190">
        <v>0</v>
      </c>
      <c r="AQ965" s="189">
        <v>0</v>
      </c>
      <c r="AR965" s="182">
        <v>0</v>
      </c>
      <c r="AS965" s="182">
        <v>0</v>
      </c>
    </row>
    <row r="966" spans="1:78" s="182" customFormat="1" ht="36" customHeight="1" x14ac:dyDescent="0.25">
      <c r="B966" s="183" t="s">
        <v>817</v>
      </c>
      <c r="C966" s="183"/>
      <c r="D966" s="184" t="s">
        <v>857</v>
      </c>
      <c r="E966" s="184" t="s">
        <v>857</v>
      </c>
      <c r="F966" s="184" t="s">
        <v>857</v>
      </c>
      <c r="G966" s="184" t="s">
        <v>857</v>
      </c>
      <c r="H966" s="184" t="s">
        <v>857</v>
      </c>
      <c r="I966" s="197">
        <f>I967</f>
        <v>676.3</v>
      </c>
      <c r="J966" s="197">
        <f>J967</f>
        <v>633.29999999999995</v>
      </c>
      <c r="K966" s="197">
        <f>K967</f>
        <v>546.79</v>
      </c>
      <c r="L966" s="219">
        <f>L967</f>
        <v>32</v>
      </c>
      <c r="M966" s="184" t="s">
        <v>857</v>
      </c>
      <c r="N966" s="184" t="s">
        <v>857</v>
      </c>
      <c r="O966" s="187" t="s">
        <v>857</v>
      </c>
      <c r="P966" s="173">
        <v>2352260.79</v>
      </c>
      <c r="Q966" s="173">
        <v>0</v>
      </c>
      <c r="R966" s="173">
        <v>0</v>
      </c>
      <c r="S966" s="173">
        <v>0</v>
      </c>
      <c r="T966" s="173">
        <v>2352260.79</v>
      </c>
      <c r="U966" s="173">
        <f t="shared" si="212"/>
        <v>3478.1321750702355</v>
      </c>
      <c r="V966" s="173">
        <f>V967</f>
        <v>7348.9436415791815</v>
      </c>
      <c r="X966" s="227"/>
      <c r="Z966" s="189">
        <v>0</v>
      </c>
      <c r="AA966" s="189">
        <v>0</v>
      </c>
      <c r="AB966" s="189">
        <v>0</v>
      </c>
      <c r="AC966" s="189">
        <v>0</v>
      </c>
      <c r="AD966" s="189">
        <v>0</v>
      </c>
      <c r="AE966" s="189">
        <v>0</v>
      </c>
      <c r="AF966" s="189">
        <v>0</v>
      </c>
      <c r="AG966" s="189">
        <v>0</v>
      </c>
      <c r="AH966" s="189">
        <v>557.37</v>
      </c>
      <c r="AI966" s="189">
        <v>2319726.62</v>
      </c>
      <c r="AJ966" s="189">
        <v>0</v>
      </c>
      <c r="AK966" s="189">
        <v>0</v>
      </c>
      <c r="AL966" s="189">
        <v>0</v>
      </c>
      <c r="AM966" s="189">
        <v>0</v>
      </c>
      <c r="AN966" s="189">
        <v>0</v>
      </c>
      <c r="AO966" s="189">
        <v>0</v>
      </c>
      <c r="AP966" s="189">
        <v>0</v>
      </c>
      <c r="AQ966" s="189">
        <v>0</v>
      </c>
      <c r="AR966" s="182">
        <v>0</v>
      </c>
      <c r="AS966" s="182">
        <v>0</v>
      </c>
    </row>
    <row r="967" spans="1:78" s="182" customFormat="1" ht="36" customHeight="1" x14ac:dyDescent="0.25">
      <c r="A967" s="182">
        <v>1</v>
      </c>
      <c r="B967" s="221">
        <f>SUBTOTAL(103,$A$552:A967)</f>
        <v>367</v>
      </c>
      <c r="C967" s="183" t="s">
        <v>142</v>
      </c>
      <c r="D967" s="184">
        <v>1965</v>
      </c>
      <c r="E967" s="184"/>
      <c r="F967" s="185" t="s">
        <v>261</v>
      </c>
      <c r="G967" s="184">
        <v>2</v>
      </c>
      <c r="H967" s="184" t="s">
        <v>296</v>
      </c>
      <c r="I967" s="197">
        <v>676.3</v>
      </c>
      <c r="J967" s="197">
        <v>633.29999999999995</v>
      </c>
      <c r="K967" s="197">
        <v>546.79</v>
      </c>
      <c r="L967" s="186">
        <v>32</v>
      </c>
      <c r="M967" s="184" t="s">
        <v>259</v>
      </c>
      <c r="N967" s="184" t="s">
        <v>263</v>
      </c>
      <c r="O967" s="187" t="s">
        <v>281</v>
      </c>
      <c r="P967" s="173">
        <v>2352260.79</v>
      </c>
      <c r="Q967" s="173">
        <v>0</v>
      </c>
      <c r="R967" s="173">
        <v>0</v>
      </c>
      <c r="S967" s="173">
        <v>0</v>
      </c>
      <c r="T967" s="173">
        <v>2352260.79</v>
      </c>
      <c r="U967" s="173">
        <f t="shared" si="212"/>
        <v>3478.1321750702355</v>
      </c>
      <c r="V967" s="173">
        <v>7348.9436415791815</v>
      </c>
      <c r="W967" s="188">
        <v>7348.9436415791815</v>
      </c>
      <c r="X967" s="188">
        <f>Z967+AA967+AB967+AC967+AD967+AG967+AI967+AK967+AM967+AO967+AP967+AQ967+AR967+AS967</f>
        <v>7348.9436415791815</v>
      </c>
      <c r="Y967" s="188">
        <f>V967-U967</f>
        <v>3870.8114665089461</v>
      </c>
      <c r="Z967" s="189">
        <v>0</v>
      </c>
      <c r="AA967" s="189">
        <v>0</v>
      </c>
      <c r="AB967" s="189">
        <v>0</v>
      </c>
      <c r="AC967" s="189">
        <v>0</v>
      </c>
      <c r="AD967" s="189">
        <v>0</v>
      </c>
      <c r="AE967" s="189">
        <v>0</v>
      </c>
      <c r="AF967" s="189">
        <v>0</v>
      </c>
      <c r="AG967" s="190">
        <v>0</v>
      </c>
      <c r="AH967" s="189">
        <v>557.37</v>
      </c>
      <c r="AI967" s="190">
        <f>8917.04*AH967/I967</f>
        <v>7348.9436415791815</v>
      </c>
      <c r="AJ967" s="189">
        <v>0</v>
      </c>
      <c r="AK967" s="189">
        <v>0</v>
      </c>
      <c r="AL967" s="189">
        <v>0</v>
      </c>
      <c r="AM967" s="190">
        <v>0</v>
      </c>
      <c r="AN967" s="189">
        <v>0</v>
      </c>
      <c r="AO967" s="189">
        <v>0</v>
      </c>
      <c r="AP967" s="190">
        <v>0</v>
      </c>
      <c r="AQ967" s="189">
        <v>0</v>
      </c>
      <c r="AR967" s="182">
        <v>0</v>
      </c>
      <c r="AS967" s="182">
        <v>0</v>
      </c>
    </row>
    <row r="968" spans="1:78" s="182" customFormat="1" ht="36" customHeight="1" x14ac:dyDescent="0.25">
      <c r="B968" s="183" t="s">
        <v>818</v>
      </c>
      <c r="C968" s="183"/>
      <c r="D968" s="184" t="s">
        <v>857</v>
      </c>
      <c r="E968" s="184" t="s">
        <v>857</v>
      </c>
      <c r="F968" s="184" t="s">
        <v>857</v>
      </c>
      <c r="G968" s="184" t="s">
        <v>857</v>
      </c>
      <c r="H968" s="184" t="s">
        <v>857</v>
      </c>
      <c r="I968" s="197">
        <f>SUM(I969:I971)</f>
        <v>5970.39</v>
      </c>
      <c r="J968" s="197">
        <f>SUM(J969:J971)</f>
        <v>5933</v>
      </c>
      <c r="K968" s="197">
        <f>SUM(K969:K971)</f>
        <v>4027.59</v>
      </c>
      <c r="L968" s="219">
        <f>SUM(L969:L971)</f>
        <v>236</v>
      </c>
      <c r="M968" s="184" t="s">
        <v>857</v>
      </c>
      <c r="N968" s="184" t="s">
        <v>857</v>
      </c>
      <c r="O968" s="187" t="s">
        <v>857</v>
      </c>
      <c r="P968" s="173">
        <v>2721719.48</v>
      </c>
      <c r="Q968" s="173">
        <v>0</v>
      </c>
      <c r="R968" s="173">
        <v>0</v>
      </c>
      <c r="S968" s="173">
        <v>0</v>
      </c>
      <c r="T968" s="173">
        <v>2721719.48</v>
      </c>
      <c r="U968" s="173">
        <f t="shared" si="212"/>
        <v>455.86962995717192</v>
      </c>
      <c r="V968" s="173">
        <f>MAX(V969:V971)</f>
        <v>7443.3162862129147</v>
      </c>
      <c r="X968" s="227"/>
      <c r="Z968" s="189">
        <v>0</v>
      </c>
      <c r="AA968" s="189">
        <v>0</v>
      </c>
      <c r="AB968" s="189">
        <v>0</v>
      </c>
      <c r="AC968" s="189">
        <v>0</v>
      </c>
      <c r="AD968" s="189">
        <v>0</v>
      </c>
      <c r="AE968" s="189">
        <v>0</v>
      </c>
      <c r="AF968" s="189">
        <v>0</v>
      </c>
      <c r="AG968" s="189">
        <v>0</v>
      </c>
      <c r="AH968" s="189">
        <v>669.62</v>
      </c>
      <c r="AI968" s="189">
        <v>2452131</v>
      </c>
      <c r="AJ968" s="189">
        <v>0</v>
      </c>
      <c r="AK968" s="189">
        <v>0</v>
      </c>
      <c r="AL968" s="189">
        <v>0</v>
      </c>
      <c r="AM968" s="189">
        <v>0</v>
      </c>
      <c r="AN968" s="189">
        <v>0</v>
      </c>
      <c r="AO968" s="189">
        <v>0</v>
      </c>
      <c r="AP968" s="189">
        <v>0</v>
      </c>
      <c r="AQ968" s="189">
        <v>0</v>
      </c>
      <c r="AR968" s="182">
        <v>0</v>
      </c>
      <c r="AS968" s="182">
        <v>0</v>
      </c>
    </row>
    <row r="969" spans="1:78" s="182" customFormat="1" ht="36" customHeight="1" x14ac:dyDescent="0.25">
      <c r="A969" s="182">
        <v>1</v>
      </c>
      <c r="B969" s="221">
        <f>SUBTOTAL(103,$A$552:A969)</f>
        <v>368</v>
      </c>
      <c r="C969" s="183" t="s">
        <v>152</v>
      </c>
      <c r="D969" s="184">
        <v>1970</v>
      </c>
      <c r="E969" s="184"/>
      <c r="F969" s="185" t="s">
        <v>261</v>
      </c>
      <c r="G969" s="184" t="s">
        <v>301</v>
      </c>
      <c r="H969" s="184" t="s">
        <v>305</v>
      </c>
      <c r="I969" s="197">
        <v>2208.39</v>
      </c>
      <c r="J969" s="197">
        <v>2171</v>
      </c>
      <c r="K969" s="197">
        <v>446.69</v>
      </c>
      <c r="L969" s="186">
        <v>73</v>
      </c>
      <c r="M969" s="184" t="s">
        <v>259</v>
      </c>
      <c r="N969" s="184" t="s">
        <v>263</v>
      </c>
      <c r="O969" s="187" t="s">
        <v>282</v>
      </c>
      <c r="P969" s="173">
        <v>105919.15</v>
      </c>
      <c r="Q969" s="173">
        <v>0</v>
      </c>
      <c r="R969" s="173">
        <v>0</v>
      </c>
      <c r="S969" s="173">
        <v>0</v>
      </c>
      <c r="T969" s="173">
        <v>105919.15</v>
      </c>
      <c r="U969" s="173">
        <f t="shared" si="212"/>
        <v>47.9621579521733</v>
      </c>
      <c r="V969" s="228">
        <v>47.9621579521733</v>
      </c>
      <c r="W969" s="188">
        <v>47.9621579521733</v>
      </c>
      <c r="X969" s="188">
        <f t="shared" ref="X969:X971" si="233">Z969+AA969+AB969+AC969+AD969+AG969+AI969+AK969+AM969+AO969+AP969+AQ969+AR969+AS969</f>
        <v>0</v>
      </c>
      <c r="Y969" s="188">
        <f t="shared" ref="Y969:Y971" si="234">V969-U969</f>
        <v>0</v>
      </c>
      <c r="Z969" s="189">
        <v>0</v>
      </c>
      <c r="AA969" s="189">
        <v>0</v>
      </c>
      <c r="AB969" s="189">
        <v>0</v>
      </c>
      <c r="AC969" s="189">
        <v>0</v>
      </c>
      <c r="AD969" s="189">
        <v>0</v>
      </c>
      <c r="AE969" s="189">
        <v>0</v>
      </c>
      <c r="AF969" s="189">
        <v>0</v>
      </c>
      <c r="AG969" s="190">
        <v>0</v>
      </c>
      <c r="AH969" s="189">
        <v>0</v>
      </c>
      <c r="AI969" s="189">
        <v>0</v>
      </c>
      <c r="AJ969" s="189">
        <v>0</v>
      </c>
      <c r="AK969" s="189">
        <v>0</v>
      </c>
      <c r="AL969" s="189">
        <v>0</v>
      </c>
      <c r="AM969" s="190">
        <v>0</v>
      </c>
      <c r="AN969" s="189">
        <v>0</v>
      </c>
      <c r="AO969" s="189">
        <v>0</v>
      </c>
      <c r="AP969" s="190">
        <v>0</v>
      </c>
      <c r="AQ969" s="189">
        <v>0</v>
      </c>
      <c r="AR969" s="182">
        <v>0</v>
      </c>
      <c r="AS969" s="182">
        <v>0</v>
      </c>
    </row>
    <row r="970" spans="1:78" s="105" customFormat="1" ht="36" customHeight="1" x14ac:dyDescent="0.25">
      <c r="A970" s="182">
        <v>1</v>
      </c>
      <c r="B970" s="221">
        <f>SUBTOTAL(103,$A$552:A970)</f>
        <v>369</v>
      </c>
      <c r="C970" s="238" t="s">
        <v>1870</v>
      </c>
      <c r="D970" s="184">
        <v>1986</v>
      </c>
      <c r="E970" s="184"/>
      <c r="F970" s="199" t="s">
        <v>261</v>
      </c>
      <c r="G970" s="184">
        <v>5</v>
      </c>
      <c r="H970" s="184" t="s">
        <v>301</v>
      </c>
      <c r="I970" s="197">
        <v>2959.8</v>
      </c>
      <c r="J970" s="197">
        <v>2959.8</v>
      </c>
      <c r="K970" s="197">
        <f>J970-113.1</f>
        <v>2846.7000000000003</v>
      </c>
      <c r="L970" s="239">
        <v>127</v>
      </c>
      <c r="M970" s="184" t="s">
        <v>259</v>
      </c>
      <c r="N970" s="184" t="s">
        <v>263</v>
      </c>
      <c r="O970" s="184" t="s">
        <v>282</v>
      </c>
      <c r="P970" s="197">
        <v>129278.19</v>
      </c>
      <c r="Q970" s="173">
        <v>0</v>
      </c>
      <c r="R970" s="197">
        <v>0</v>
      </c>
      <c r="S970" s="197">
        <v>0</v>
      </c>
      <c r="T970" s="197">
        <v>129278.19</v>
      </c>
      <c r="U970" s="173">
        <f t="shared" si="212"/>
        <v>43.678015406446377</v>
      </c>
      <c r="V970" s="228">
        <v>43.678015406446377</v>
      </c>
      <c r="W970" s="188">
        <v>43.678015406446377</v>
      </c>
      <c r="X970" s="188">
        <f t="shared" si="233"/>
        <v>0</v>
      </c>
      <c r="Y970" s="188">
        <f t="shared" si="234"/>
        <v>0</v>
      </c>
      <c r="Z970" s="189">
        <v>0</v>
      </c>
      <c r="AA970" s="189">
        <v>0</v>
      </c>
      <c r="AB970" s="193">
        <v>0</v>
      </c>
      <c r="AC970" s="193">
        <v>0</v>
      </c>
      <c r="AD970" s="193">
        <v>0</v>
      </c>
      <c r="AE970" s="193">
        <v>0</v>
      </c>
      <c r="AF970" s="193">
        <v>0</v>
      </c>
      <c r="AG970" s="190">
        <v>0</v>
      </c>
      <c r="AH970" s="193">
        <v>0</v>
      </c>
      <c r="AI970" s="193">
        <v>0</v>
      </c>
      <c r="AJ970" s="193">
        <v>0</v>
      </c>
      <c r="AK970" s="193">
        <v>0</v>
      </c>
      <c r="AL970" s="193">
        <v>0</v>
      </c>
      <c r="AM970" s="194">
        <v>0</v>
      </c>
      <c r="AN970" s="193">
        <v>0</v>
      </c>
      <c r="AO970" s="193">
        <v>0</v>
      </c>
      <c r="AP970" s="194">
        <v>0</v>
      </c>
      <c r="AQ970" s="193">
        <v>0</v>
      </c>
      <c r="AR970" s="105">
        <v>0</v>
      </c>
      <c r="AS970" s="105">
        <v>0</v>
      </c>
      <c r="BD970" s="195"/>
      <c r="BE970" s="195"/>
      <c r="BF970" s="195"/>
      <c r="BZ970" s="196"/>
    </row>
    <row r="971" spans="1:78" s="182" customFormat="1" ht="36" customHeight="1" x14ac:dyDescent="0.25">
      <c r="A971" s="182">
        <v>1</v>
      </c>
      <c r="B971" s="221">
        <f>SUBTOTAL(103,$A$552:A971)</f>
        <v>370</v>
      </c>
      <c r="C971" s="183" t="s">
        <v>1252</v>
      </c>
      <c r="D971" s="184">
        <v>1974</v>
      </c>
      <c r="E971" s="184"/>
      <c r="F971" s="185" t="s">
        <v>261</v>
      </c>
      <c r="G971" s="184">
        <v>2</v>
      </c>
      <c r="H971" s="184" t="s">
        <v>296</v>
      </c>
      <c r="I971" s="197">
        <v>802.2</v>
      </c>
      <c r="J971" s="197">
        <v>802.2</v>
      </c>
      <c r="K971" s="197">
        <v>734.2</v>
      </c>
      <c r="L971" s="186">
        <v>36</v>
      </c>
      <c r="M971" s="184" t="s">
        <v>259</v>
      </c>
      <c r="N971" s="184" t="s">
        <v>260</v>
      </c>
      <c r="O971" s="187" t="s">
        <v>262</v>
      </c>
      <c r="P971" s="173">
        <v>2486522.14</v>
      </c>
      <c r="Q971" s="173">
        <v>0</v>
      </c>
      <c r="R971" s="173">
        <v>0</v>
      </c>
      <c r="S971" s="173">
        <v>0</v>
      </c>
      <c r="T971" s="173">
        <v>2486522.14</v>
      </c>
      <c r="U971" s="173">
        <f t="shared" si="212"/>
        <v>3099.6286960857642</v>
      </c>
      <c r="V971" s="173">
        <v>7443.3162862129147</v>
      </c>
      <c r="W971" s="188">
        <v>7443.3162862129147</v>
      </c>
      <c r="X971" s="188">
        <f t="shared" si="233"/>
        <v>7443.3162862129147</v>
      </c>
      <c r="Y971" s="188">
        <f t="shared" si="234"/>
        <v>4343.6875901271505</v>
      </c>
      <c r="Z971" s="189">
        <v>0</v>
      </c>
      <c r="AA971" s="189">
        <v>0</v>
      </c>
      <c r="AB971" s="189">
        <v>0</v>
      </c>
      <c r="AC971" s="189">
        <v>0</v>
      </c>
      <c r="AD971" s="189">
        <v>0</v>
      </c>
      <c r="AE971" s="189">
        <v>0</v>
      </c>
      <c r="AF971" s="189">
        <v>0</v>
      </c>
      <c r="AG971" s="190">
        <v>0</v>
      </c>
      <c r="AH971" s="189">
        <v>669.62</v>
      </c>
      <c r="AI971" s="190">
        <f>8917.04*AH971/I971</f>
        <v>7443.3162862129147</v>
      </c>
      <c r="AJ971" s="189">
        <v>0</v>
      </c>
      <c r="AK971" s="189">
        <v>0</v>
      </c>
      <c r="AL971" s="189">
        <v>0</v>
      </c>
      <c r="AM971" s="190">
        <v>0</v>
      </c>
      <c r="AN971" s="189">
        <v>0</v>
      </c>
      <c r="AO971" s="189">
        <v>0</v>
      </c>
      <c r="AP971" s="190">
        <v>0</v>
      </c>
      <c r="AQ971" s="189">
        <v>0</v>
      </c>
      <c r="AR971" s="182">
        <v>0</v>
      </c>
      <c r="AS971" s="182">
        <v>0</v>
      </c>
    </row>
    <row r="972" spans="1:78" s="182" customFormat="1" ht="36" customHeight="1" x14ac:dyDescent="0.25">
      <c r="B972" s="183" t="s">
        <v>819</v>
      </c>
      <c r="C972" s="183"/>
      <c r="D972" s="184" t="s">
        <v>857</v>
      </c>
      <c r="E972" s="184" t="s">
        <v>857</v>
      </c>
      <c r="F972" s="184" t="s">
        <v>857</v>
      </c>
      <c r="G972" s="184" t="s">
        <v>857</v>
      </c>
      <c r="H972" s="184" t="s">
        <v>857</v>
      </c>
      <c r="I972" s="197">
        <f>SUM(I973:I976)</f>
        <v>13232.08</v>
      </c>
      <c r="J972" s="197">
        <f>SUM(J973:J976)</f>
        <v>8246.6</v>
      </c>
      <c r="K972" s="197">
        <f>SUM(K973:K976)</f>
        <v>1007.55</v>
      </c>
      <c r="L972" s="219">
        <f>SUM(L973:L976)</f>
        <v>508</v>
      </c>
      <c r="M972" s="184" t="s">
        <v>857</v>
      </c>
      <c r="N972" s="184" t="s">
        <v>857</v>
      </c>
      <c r="O972" s="187" t="s">
        <v>857</v>
      </c>
      <c r="P972" s="197">
        <v>8302059.419999999</v>
      </c>
      <c r="Q972" s="197">
        <v>0</v>
      </c>
      <c r="R972" s="197">
        <v>0</v>
      </c>
      <c r="S972" s="197">
        <v>0</v>
      </c>
      <c r="T972" s="197">
        <v>8302059.419999999</v>
      </c>
      <c r="U972" s="173">
        <f t="shared" si="212"/>
        <v>627.41907697051397</v>
      </c>
      <c r="V972" s="173">
        <f>MAX(V973:V976)</f>
        <v>3914.3488714190544</v>
      </c>
      <c r="X972" s="227"/>
      <c r="Z972" s="189">
        <v>0</v>
      </c>
      <c r="AA972" s="189">
        <v>0</v>
      </c>
      <c r="AB972" s="189">
        <v>0</v>
      </c>
      <c r="AC972" s="189">
        <v>0</v>
      </c>
      <c r="AD972" s="189">
        <v>0</v>
      </c>
      <c r="AE972" s="189">
        <v>0</v>
      </c>
      <c r="AF972" s="189">
        <v>0</v>
      </c>
      <c r="AG972" s="189">
        <v>0</v>
      </c>
      <c r="AH972" s="189">
        <v>1418.6999999999998</v>
      </c>
      <c r="AI972" s="189">
        <v>7875050</v>
      </c>
      <c r="AJ972" s="189">
        <v>0</v>
      </c>
      <c r="AK972" s="189">
        <v>0</v>
      </c>
      <c r="AL972" s="189">
        <v>0</v>
      </c>
      <c r="AM972" s="189">
        <v>0</v>
      </c>
      <c r="AN972" s="189">
        <v>0</v>
      </c>
      <c r="AO972" s="189">
        <v>0</v>
      </c>
      <c r="AP972" s="189">
        <v>0</v>
      </c>
      <c r="AQ972" s="189">
        <v>0</v>
      </c>
      <c r="AR972" s="182">
        <v>0</v>
      </c>
      <c r="AS972" s="182">
        <v>0</v>
      </c>
    </row>
    <row r="973" spans="1:78" s="182" customFormat="1" ht="36" customHeight="1" x14ac:dyDescent="0.25">
      <c r="A973" s="182">
        <v>1</v>
      </c>
      <c r="B973" s="221">
        <f>SUBTOTAL(103,$A$552:A973)</f>
        <v>371</v>
      </c>
      <c r="C973" s="183" t="s">
        <v>151</v>
      </c>
      <c r="D973" s="184">
        <v>1978</v>
      </c>
      <c r="E973" s="184"/>
      <c r="F973" s="185" t="s">
        <v>261</v>
      </c>
      <c r="G973" s="184">
        <v>2</v>
      </c>
      <c r="H973" s="184" t="s">
        <v>296</v>
      </c>
      <c r="I973" s="197">
        <v>1501</v>
      </c>
      <c r="J973" s="197">
        <v>739.5</v>
      </c>
      <c r="K973" s="197">
        <v>358.85</v>
      </c>
      <c r="L973" s="186">
        <v>42</v>
      </c>
      <c r="M973" s="184" t="s">
        <v>259</v>
      </c>
      <c r="N973" s="184" t="s">
        <v>263</v>
      </c>
      <c r="O973" s="187" t="s">
        <v>287</v>
      </c>
      <c r="P973" s="173">
        <v>4714362.1499999994</v>
      </c>
      <c r="Q973" s="173">
        <v>0</v>
      </c>
      <c r="R973" s="173">
        <v>0</v>
      </c>
      <c r="S973" s="173">
        <v>0</v>
      </c>
      <c r="T973" s="173">
        <v>4714362.1499999994</v>
      </c>
      <c r="U973" s="173">
        <f t="shared" si="212"/>
        <v>3140.8142238507658</v>
      </c>
      <c r="V973" s="173">
        <v>3914.3488714190544</v>
      </c>
      <c r="W973" s="188">
        <f>X973</f>
        <v>3914.3488714190544</v>
      </c>
      <c r="X973" s="188">
        <f t="shared" ref="X973:X976" si="235">Z973+AA973+AB973+AC973+AD973+AG973+AI973+AK973+AM973+AO973+AP973+AQ973+AR973+AS973</f>
        <v>3914.3488714190544</v>
      </c>
      <c r="Y973" s="188">
        <f t="shared" ref="Y973:Y976" si="236">V973-U973</f>
        <v>773.53464756828862</v>
      </c>
      <c r="Z973" s="189">
        <v>0</v>
      </c>
      <c r="AA973" s="189">
        <v>0</v>
      </c>
      <c r="AB973" s="189">
        <v>0</v>
      </c>
      <c r="AC973" s="189">
        <v>0</v>
      </c>
      <c r="AD973" s="189">
        <v>0</v>
      </c>
      <c r="AE973" s="189">
        <v>0</v>
      </c>
      <c r="AF973" s="189">
        <v>0</v>
      </c>
      <c r="AG973" s="190">
        <v>0</v>
      </c>
      <c r="AH973" s="189">
        <v>658.9</v>
      </c>
      <c r="AI973" s="190">
        <f>8917.04*AH973/I973</f>
        <v>3914.3488714190544</v>
      </c>
      <c r="AJ973" s="189">
        <v>0</v>
      </c>
      <c r="AK973" s="189">
        <v>0</v>
      </c>
      <c r="AL973" s="189">
        <v>0</v>
      </c>
      <c r="AM973" s="190">
        <v>0</v>
      </c>
      <c r="AN973" s="189">
        <v>0</v>
      </c>
      <c r="AO973" s="189">
        <v>0</v>
      </c>
      <c r="AP973" s="190">
        <v>0</v>
      </c>
      <c r="AQ973" s="189">
        <v>0</v>
      </c>
      <c r="AR973" s="182">
        <v>0</v>
      </c>
      <c r="AS973" s="182">
        <v>0</v>
      </c>
    </row>
    <row r="974" spans="1:78" s="182" customFormat="1" ht="36" customHeight="1" x14ac:dyDescent="0.25">
      <c r="A974" s="182">
        <v>1</v>
      </c>
      <c r="B974" s="221">
        <f>SUBTOTAL(103,$A$552:A974)</f>
        <v>372</v>
      </c>
      <c r="C974" s="183" t="s">
        <v>1210</v>
      </c>
      <c r="D974" s="184">
        <v>1964</v>
      </c>
      <c r="E974" s="184"/>
      <c r="F974" s="185" t="s">
        <v>261</v>
      </c>
      <c r="G974" s="184">
        <v>2</v>
      </c>
      <c r="H974" s="184" t="s">
        <v>301</v>
      </c>
      <c r="I974" s="197">
        <v>768.3</v>
      </c>
      <c r="J974" s="197">
        <v>297</v>
      </c>
      <c r="K974" s="197">
        <v>253.5</v>
      </c>
      <c r="L974" s="186">
        <v>80</v>
      </c>
      <c r="M974" s="184" t="s">
        <v>259</v>
      </c>
      <c r="N974" s="184" t="s">
        <v>263</v>
      </c>
      <c r="O974" s="187" t="s">
        <v>281</v>
      </c>
      <c r="P974" s="173">
        <v>23660.13</v>
      </c>
      <c r="Q974" s="173">
        <v>0</v>
      </c>
      <c r="R974" s="173">
        <v>0</v>
      </c>
      <c r="S974" s="173">
        <v>0</v>
      </c>
      <c r="T974" s="173">
        <v>23660.13</v>
      </c>
      <c r="U974" s="173">
        <f t="shared" si="212"/>
        <v>30.795431472081223</v>
      </c>
      <c r="V974" s="228">
        <v>30.795431472081223</v>
      </c>
      <c r="W974" s="188">
        <v>30.795431472081223</v>
      </c>
      <c r="X974" s="188">
        <f t="shared" si="235"/>
        <v>0</v>
      </c>
      <c r="Y974" s="188">
        <f t="shared" si="236"/>
        <v>0</v>
      </c>
      <c r="Z974" s="189">
        <v>0</v>
      </c>
      <c r="AA974" s="189">
        <v>0</v>
      </c>
      <c r="AB974" s="189">
        <v>0</v>
      </c>
      <c r="AC974" s="189">
        <v>0</v>
      </c>
      <c r="AD974" s="189">
        <v>0</v>
      </c>
      <c r="AE974" s="189">
        <v>0</v>
      </c>
      <c r="AF974" s="189">
        <v>0</v>
      </c>
      <c r="AG974" s="190">
        <v>0</v>
      </c>
      <c r="AH974" s="189">
        <v>0</v>
      </c>
      <c r="AI974" s="189">
        <v>0</v>
      </c>
      <c r="AJ974" s="189">
        <v>0</v>
      </c>
      <c r="AK974" s="189">
        <v>0</v>
      </c>
      <c r="AL974" s="189">
        <v>0</v>
      </c>
      <c r="AM974" s="190">
        <v>0</v>
      </c>
      <c r="AN974" s="189">
        <v>0</v>
      </c>
      <c r="AO974" s="189">
        <v>0</v>
      </c>
      <c r="AP974" s="190">
        <v>0</v>
      </c>
      <c r="AQ974" s="189">
        <v>0</v>
      </c>
      <c r="AR974" s="182">
        <v>0</v>
      </c>
      <c r="AS974" s="182">
        <v>0</v>
      </c>
    </row>
    <row r="975" spans="1:78" s="105" customFormat="1" ht="36" customHeight="1" x14ac:dyDescent="0.25">
      <c r="A975" s="182">
        <v>1</v>
      </c>
      <c r="B975" s="221">
        <f>SUBTOTAL(103,$A$552:A975)</f>
        <v>373</v>
      </c>
      <c r="C975" s="238" t="s">
        <v>159</v>
      </c>
      <c r="D975" s="184">
        <v>1985</v>
      </c>
      <c r="E975" s="184"/>
      <c r="F975" s="199" t="s">
        <v>261</v>
      </c>
      <c r="G975" s="184">
        <v>5</v>
      </c>
      <c r="H975" s="184" t="s">
        <v>344</v>
      </c>
      <c r="I975" s="197">
        <v>4844.24</v>
      </c>
      <c r="J975" s="197">
        <v>2814.6</v>
      </c>
      <c r="K975" s="197">
        <v>192.4</v>
      </c>
      <c r="L975" s="239">
        <v>152</v>
      </c>
      <c r="M975" s="184" t="s">
        <v>259</v>
      </c>
      <c r="N975" s="184" t="s">
        <v>263</v>
      </c>
      <c r="O975" s="184" t="s">
        <v>283</v>
      </c>
      <c r="P975" s="197">
        <v>3412382.8</v>
      </c>
      <c r="Q975" s="173">
        <v>0</v>
      </c>
      <c r="R975" s="197">
        <v>0</v>
      </c>
      <c r="S975" s="197">
        <v>0</v>
      </c>
      <c r="T975" s="197">
        <v>3412382.8</v>
      </c>
      <c r="U975" s="173">
        <f t="shared" si="212"/>
        <v>704.42067279903551</v>
      </c>
      <c r="V975" s="173">
        <v>1398.602668736479</v>
      </c>
      <c r="W975" s="188">
        <f>X975</f>
        <v>1398.602668736479</v>
      </c>
      <c r="X975" s="188">
        <f t="shared" si="235"/>
        <v>1398.602668736479</v>
      </c>
      <c r="Y975" s="188">
        <f t="shared" si="236"/>
        <v>694.1819959374435</v>
      </c>
      <c r="Z975" s="189">
        <v>0</v>
      </c>
      <c r="AA975" s="189">
        <v>0</v>
      </c>
      <c r="AB975" s="193">
        <v>0</v>
      </c>
      <c r="AC975" s="193">
        <v>0</v>
      </c>
      <c r="AD975" s="193">
        <v>0</v>
      </c>
      <c r="AE975" s="193">
        <v>0</v>
      </c>
      <c r="AF975" s="193">
        <v>0</v>
      </c>
      <c r="AG975" s="190">
        <v>0</v>
      </c>
      <c r="AH975" s="193">
        <v>759.8</v>
      </c>
      <c r="AI975" s="190">
        <f>8917.04*AH975/I975</f>
        <v>1398.602668736479</v>
      </c>
      <c r="AJ975" s="193">
        <v>0</v>
      </c>
      <c r="AK975" s="193">
        <v>0</v>
      </c>
      <c r="AL975" s="193">
        <v>0</v>
      </c>
      <c r="AM975" s="194">
        <v>0</v>
      </c>
      <c r="AN975" s="193">
        <v>0</v>
      </c>
      <c r="AO975" s="193">
        <v>0</v>
      </c>
      <c r="AP975" s="194">
        <v>0</v>
      </c>
      <c r="AQ975" s="193">
        <v>0</v>
      </c>
      <c r="AR975" s="105">
        <v>0</v>
      </c>
      <c r="AS975" s="105">
        <v>0</v>
      </c>
      <c r="BD975" s="195"/>
      <c r="BE975" s="195"/>
      <c r="BF975" s="195"/>
      <c r="BZ975" s="196"/>
    </row>
    <row r="976" spans="1:78" s="105" customFormat="1" ht="36" customHeight="1" x14ac:dyDescent="0.25">
      <c r="A976" s="182">
        <v>1</v>
      </c>
      <c r="B976" s="221">
        <f>SUBTOTAL(103,$A$552:A976)</f>
        <v>374</v>
      </c>
      <c r="C976" s="238" t="s">
        <v>158</v>
      </c>
      <c r="D976" s="184">
        <v>1988</v>
      </c>
      <c r="E976" s="184"/>
      <c r="F976" s="199" t="s">
        <v>261</v>
      </c>
      <c r="G976" s="184">
        <v>5</v>
      </c>
      <c r="H976" s="184" t="s">
        <v>362</v>
      </c>
      <c r="I976" s="197">
        <v>6118.54</v>
      </c>
      <c r="J976" s="197">
        <v>4395.5</v>
      </c>
      <c r="K976" s="197">
        <v>202.8</v>
      </c>
      <c r="L976" s="239">
        <v>234</v>
      </c>
      <c r="M976" s="184" t="s">
        <v>259</v>
      </c>
      <c r="N976" s="184" t="s">
        <v>263</v>
      </c>
      <c r="O976" s="184" t="s">
        <v>283</v>
      </c>
      <c r="P976" s="197">
        <v>151654.34</v>
      </c>
      <c r="Q976" s="173">
        <v>0</v>
      </c>
      <c r="R976" s="197">
        <v>0</v>
      </c>
      <c r="S976" s="197">
        <v>0</v>
      </c>
      <c r="T976" s="197">
        <v>151654.34</v>
      </c>
      <c r="U976" s="173">
        <f t="shared" si="212"/>
        <v>24.786033923125451</v>
      </c>
      <c r="V976" s="228">
        <v>24.786033923125451</v>
      </c>
      <c r="W976" s="188">
        <v>24.786033923125451</v>
      </c>
      <c r="X976" s="188">
        <f t="shared" si="235"/>
        <v>0</v>
      </c>
      <c r="Y976" s="188">
        <f t="shared" si="236"/>
        <v>0</v>
      </c>
      <c r="Z976" s="189">
        <v>0</v>
      </c>
      <c r="AA976" s="189">
        <v>0</v>
      </c>
      <c r="AB976" s="193">
        <v>0</v>
      </c>
      <c r="AC976" s="193">
        <v>0</v>
      </c>
      <c r="AD976" s="193">
        <v>0</v>
      </c>
      <c r="AE976" s="193">
        <v>0</v>
      </c>
      <c r="AF976" s="193">
        <v>0</v>
      </c>
      <c r="AG976" s="190">
        <v>0</v>
      </c>
      <c r="AH976" s="193">
        <v>0</v>
      </c>
      <c r="AI976" s="193">
        <v>0</v>
      </c>
      <c r="AJ976" s="193">
        <v>0</v>
      </c>
      <c r="AK976" s="193">
        <v>0</v>
      </c>
      <c r="AL976" s="193">
        <v>0</v>
      </c>
      <c r="AM976" s="194">
        <v>0</v>
      </c>
      <c r="AN976" s="193">
        <v>0</v>
      </c>
      <c r="AO976" s="193">
        <v>0</v>
      </c>
      <c r="AP976" s="194">
        <v>0</v>
      </c>
      <c r="AQ976" s="193">
        <v>0</v>
      </c>
      <c r="AR976" s="105">
        <v>0</v>
      </c>
      <c r="AS976" s="105">
        <v>0</v>
      </c>
      <c r="BD976" s="195"/>
      <c r="BE976" s="195"/>
      <c r="BF976" s="195"/>
      <c r="BZ976" s="196"/>
    </row>
    <row r="977" spans="1:78" s="182" customFormat="1" ht="36" customHeight="1" x14ac:dyDescent="0.25">
      <c r="B977" s="183" t="s">
        <v>820</v>
      </c>
      <c r="C977" s="183"/>
      <c r="D977" s="184" t="s">
        <v>857</v>
      </c>
      <c r="E977" s="184" t="s">
        <v>857</v>
      </c>
      <c r="F977" s="184" t="s">
        <v>857</v>
      </c>
      <c r="G977" s="184" t="s">
        <v>857</v>
      </c>
      <c r="H977" s="184" t="s">
        <v>857</v>
      </c>
      <c r="I977" s="197">
        <f>SUM(I978:I984)</f>
        <v>24169.11</v>
      </c>
      <c r="J977" s="197">
        <f>SUM(J978:J984)</f>
        <v>19441.37</v>
      </c>
      <c r="K977" s="197">
        <f>SUM(K978:K984)</f>
        <v>16258.310000000001</v>
      </c>
      <c r="L977" s="219">
        <f>SUM(L978:L984)</f>
        <v>990</v>
      </c>
      <c r="M977" s="184" t="s">
        <v>857</v>
      </c>
      <c r="N977" s="184" t="s">
        <v>857</v>
      </c>
      <c r="O977" s="187" t="s">
        <v>857</v>
      </c>
      <c r="P977" s="173">
        <v>26351691.239999998</v>
      </c>
      <c r="Q977" s="173">
        <v>0</v>
      </c>
      <c r="R977" s="173">
        <v>0</v>
      </c>
      <c r="S977" s="173">
        <v>0</v>
      </c>
      <c r="T977" s="173">
        <v>26351691.239999998</v>
      </c>
      <c r="U977" s="173">
        <f t="shared" si="212"/>
        <v>1090.3045763786915</v>
      </c>
      <c r="V977" s="173">
        <f>MAX(V978:V984)</f>
        <v>5312.0740416331228</v>
      </c>
      <c r="X977" s="227"/>
      <c r="Z977" s="189">
        <v>0</v>
      </c>
      <c r="AA977" s="189">
        <v>0</v>
      </c>
      <c r="AB977" s="189">
        <v>0</v>
      </c>
      <c r="AC977" s="189">
        <v>0</v>
      </c>
      <c r="AD977" s="189">
        <v>0</v>
      </c>
      <c r="AE977" s="189">
        <v>0</v>
      </c>
      <c r="AF977" s="189">
        <v>0</v>
      </c>
      <c r="AG977" s="189">
        <v>0</v>
      </c>
      <c r="AH977" s="189">
        <v>5592.3</v>
      </c>
      <c r="AI977" s="189">
        <v>25573247.449999999</v>
      </c>
      <c r="AJ977" s="189">
        <v>0</v>
      </c>
      <c r="AK977" s="189">
        <v>0</v>
      </c>
      <c r="AL977" s="189">
        <v>0</v>
      </c>
      <c r="AM977" s="189">
        <v>0</v>
      </c>
      <c r="AN977" s="189">
        <v>0</v>
      </c>
      <c r="AO977" s="189">
        <v>0</v>
      </c>
      <c r="AP977" s="189">
        <v>0</v>
      </c>
      <c r="AQ977" s="189">
        <v>0</v>
      </c>
      <c r="AR977" s="182">
        <v>0</v>
      </c>
      <c r="AS977" s="182">
        <v>0</v>
      </c>
    </row>
    <row r="978" spans="1:78" s="182" customFormat="1" ht="36" customHeight="1" x14ac:dyDescent="0.25">
      <c r="A978" s="182">
        <v>1</v>
      </c>
      <c r="B978" s="221">
        <f>SUBTOTAL(103,$A$552:A978)</f>
        <v>375</v>
      </c>
      <c r="C978" s="183" t="s">
        <v>144</v>
      </c>
      <c r="D978" s="184">
        <v>1989</v>
      </c>
      <c r="E978" s="184"/>
      <c r="F978" s="185" t="s">
        <v>280</v>
      </c>
      <c r="G978" s="184">
        <v>5</v>
      </c>
      <c r="H978" s="184" t="s">
        <v>344</v>
      </c>
      <c r="I978" s="197">
        <v>3901.1</v>
      </c>
      <c r="J978" s="197">
        <v>3901.1</v>
      </c>
      <c r="K978" s="197">
        <v>2252.1999999999998</v>
      </c>
      <c r="L978" s="186">
        <v>188</v>
      </c>
      <c r="M978" s="184" t="s">
        <v>259</v>
      </c>
      <c r="N978" s="184" t="s">
        <v>284</v>
      </c>
      <c r="O978" s="187" t="s">
        <v>288</v>
      </c>
      <c r="P978" s="173">
        <v>3146708.2800000003</v>
      </c>
      <c r="Q978" s="173">
        <v>0</v>
      </c>
      <c r="R978" s="173">
        <v>0</v>
      </c>
      <c r="S978" s="173">
        <v>0</v>
      </c>
      <c r="T978" s="173">
        <v>3146708.2800000003</v>
      </c>
      <c r="U978" s="173">
        <f t="shared" si="212"/>
        <v>806.62076850119206</v>
      </c>
      <c r="V978" s="173">
        <v>2228.6314116531235</v>
      </c>
      <c r="W978" s="188">
        <v>2228.6314116531235</v>
      </c>
      <c r="X978" s="188">
        <f t="shared" ref="X978:X984" si="237">Z978+AA978+AB978+AC978+AD978+AG978+AI978+AK978+AM978+AO978+AP978+AQ978+AR978+AS978</f>
        <v>2228.6314116531235</v>
      </c>
      <c r="Y978" s="188">
        <f t="shared" ref="Y978:Y984" si="238">V978-U978</f>
        <v>1422.0106431519314</v>
      </c>
      <c r="Z978" s="189">
        <v>0</v>
      </c>
      <c r="AA978" s="189">
        <v>0</v>
      </c>
      <c r="AB978" s="189">
        <v>0</v>
      </c>
      <c r="AC978" s="189">
        <v>0</v>
      </c>
      <c r="AD978" s="189">
        <v>0</v>
      </c>
      <c r="AE978" s="189">
        <v>0</v>
      </c>
      <c r="AF978" s="189">
        <v>0</v>
      </c>
      <c r="AG978" s="190">
        <v>0</v>
      </c>
      <c r="AH978" s="189">
        <v>975</v>
      </c>
      <c r="AI978" s="190">
        <f t="shared" ref="AI978:AI982" si="239">8917.04*AH978/I978</f>
        <v>2228.6314116531235</v>
      </c>
      <c r="AJ978" s="189">
        <v>0</v>
      </c>
      <c r="AK978" s="189">
        <v>0</v>
      </c>
      <c r="AL978" s="189">
        <v>0</v>
      </c>
      <c r="AM978" s="190">
        <v>0</v>
      </c>
      <c r="AN978" s="189">
        <v>0</v>
      </c>
      <c r="AO978" s="189">
        <v>0</v>
      </c>
      <c r="AP978" s="190">
        <v>0</v>
      </c>
      <c r="AQ978" s="189">
        <v>0</v>
      </c>
      <c r="AR978" s="182">
        <v>0</v>
      </c>
      <c r="AS978" s="182">
        <v>0</v>
      </c>
    </row>
    <row r="979" spans="1:78" s="182" customFormat="1" ht="36" customHeight="1" x14ac:dyDescent="0.25">
      <c r="A979" s="182">
        <v>1</v>
      </c>
      <c r="B979" s="221">
        <f>SUBTOTAL(103,$A$552:A979)</f>
        <v>376</v>
      </c>
      <c r="C979" s="183" t="s">
        <v>155</v>
      </c>
      <c r="D979" s="184">
        <v>1975</v>
      </c>
      <c r="E979" s="184"/>
      <c r="F979" s="185" t="s">
        <v>280</v>
      </c>
      <c r="G979" s="184">
        <v>5</v>
      </c>
      <c r="H979" s="184" t="s">
        <v>2184</v>
      </c>
      <c r="I979" s="197">
        <v>8270.9699999999993</v>
      </c>
      <c r="J979" s="197">
        <v>6155.11</v>
      </c>
      <c r="K979" s="197">
        <v>6155.11</v>
      </c>
      <c r="L979" s="186">
        <v>231</v>
      </c>
      <c r="M979" s="184" t="s">
        <v>259</v>
      </c>
      <c r="N979" s="184" t="s">
        <v>263</v>
      </c>
      <c r="O979" s="187" t="s">
        <v>287</v>
      </c>
      <c r="P979" s="173">
        <v>7292390.2700000005</v>
      </c>
      <c r="Q979" s="173">
        <v>0</v>
      </c>
      <c r="R979" s="173">
        <v>0</v>
      </c>
      <c r="S979" s="173">
        <v>0</v>
      </c>
      <c r="T979" s="173">
        <v>7292390.2700000005</v>
      </c>
      <c r="U979" s="173">
        <f t="shared" si="212"/>
        <v>881.68501034340602</v>
      </c>
      <c r="V979" s="173">
        <v>1588.5994556865764</v>
      </c>
      <c r="W979" s="188">
        <v>1588.5994556865764</v>
      </c>
      <c r="X979" s="188">
        <f t="shared" si="237"/>
        <v>1588.5994556865764</v>
      </c>
      <c r="Y979" s="188">
        <f t="shared" si="238"/>
        <v>706.91444534317043</v>
      </c>
      <c r="Z979" s="189">
        <v>0</v>
      </c>
      <c r="AA979" s="189">
        <v>0</v>
      </c>
      <c r="AB979" s="189">
        <v>0</v>
      </c>
      <c r="AC979" s="189">
        <v>0</v>
      </c>
      <c r="AD979" s="189">
        <v>0</v>
      </c>
      <c r="AE979" s="189">
        <v>0</v>
      </c>
      <c r="AF979" s="189">
        <v>0</v>
      </c>
      <c r="AG979" s="190">
        <v>0</v>
      </c>
      <c r="AH979" s="189">
        <v>1473.5</v>
      </c>
      <c r="AI979" s="190">
        <f t="shared" si="239"/>
        <v>1588.5994556865764</v>
      </c>
      <c r="AJ979" s="189">
        <v>0</v>
      </c>
      <c r="AK979" s="189">
        <v>0</v>
      </c>
      <c r="AL979" s="189">
        <v>0</v>
      </c>
      <c r="AM979" s="190">
        <v>0</v>
      </c>
      <c r="AN979" s="189">
        <v>0</v>
      </c>
      <c r="AO979" s="189">
        <v>0</v>
      </c>
      <c r="AP979" s="190">
        <v>0</v>
      </c>
      <c r="AQ979" s="189">
        <v>0</v>
      </c>
      <c r="AR979" s="182">
        <v>0</v>
      </c>
      <c r="AS979" s="182">
        <v>0</v>
      </c>
    </row>
    <row r="980" spans="1:78" s="105" customFormat="1" ht="36" customHeight="1" x14ac:dyDescent="0.25">
      <c r="A980" s="182">
        <v>1</v>
      </c>
      <c r="B980" s="221">
        <f>SUBTOTAL(103,$A$552:A980)</f>
        <v>377</v>
      </c>
      <c r="C980" s="238" t="s">
        <v>156</v>
      </c>
      <c r="D980" s="184">
        <v>1979</v>
      </c>
      <c r="E980" s="184"/>
      <c r="F980" s="199" t="s">
        <v>261</v>
      </c>
      <c r="G980" s="184">
        <v>2</v>
      </c>
      <c r="H980" s="184" t="s">
        <v>305</v>
      </c>
      <c r="I980" s="197">
        <v>1556.1</v>
      </c>
      <c r="J980" s="197">
        <v>863</v>
      </c>
      <c r="K980" s="197">
        <v>863</v>
      </c>
      <c r="L980" s="239">
        <v>32</v>
      </c>
      <c r="M980" s="184" t="s">
        <v>259</v>
      </c>
      <c r="N980" s="184" t="s">
        <v>263</v>
      </c>
      <c r="O980" s="184" t="s">
        <v>287</v>
      </c>
      <c r="P980" s="197">
        <v>4803024.51</v>
      </c>
      <c r="Q980" s="173">
        <v>0</v>
      </c>
      <c r="R980" s="197">
        <v>0</v>
      </c>
      <c r="S980" s="197">
        <v>0</v>
      </c>
      <c r="T980" s="197">
        <v>4803024.51</v>
      </c>
      <c r="U980" s="173">
        <f t="shared" si="212"/>
        <v>3086.5783111625219</v>
      </c>
      <c r="V980" s="173">
        <v>4616.2772850073916</v>
      </c>
      <c r="W980" s="188">
        <f>X980</f>
        <v>4616.2772850073916</v>
      </c>
      <c r="X980" s="188">
        <f t="shared" si="237"/>
        <v>4616.2772850073916</v>
      </c>
      <c r="Y980" s="188">
        <f t="shared" si="238"/>
        <v>1529.6989738448697</v>
      </c>
      <c r="Z980" s="189">
        <v>0</v>
      </c>
      <c r="AA980" s="189">
        <v>0</v>
      </c>
      <c r="AB980" s="193">
        <v>0</v>
      </c>
      <c r="AC980" s="193">
        <v>0</v>
      </c>
      <c r="AD980" s="193">
        <v>0</v>
      </c>
      <c r="AE980" s="193">
        <v>0</v>
      </c>
      <c r="AF980" s="193">
        <v>0</v>
      </c>
      <c r="AG980" s="190">
        <v>0</v>
      </c>
      <c r="AH980" s="193">
        <v>805.58</v>
      </c>
      <c r="AI980" s="190">
        <f t="shared" si="239"/>
        <v>4616.2772850073916</v>
      </c>
      <c r="AJ980" s="193">
        <v>0</v>
      </c>
      <c r="AK980" s="193">
        <v>0</v>
      </c>
      <c r="AL980" s="193">
        <v>0</v>
      </c>
      <c r="AM980" s="194">
        <v>0</v>
      </c>
      <c r="AN980" s="193">
        <v>0</v>
      </c>
      <c r="AO980" s="193">
        <v>0</v>
      </c>
      <c r="AP980" s="194">
        <v>0</v>
      </c>
      <c r="AQ980" s="193">
        <v>0</v>
      </c>
      <c r="AR980" s="105">
        <v>0</v>
      </c>
      <c r="AS980" s="105">
        <v>0</v>
      </c>
      <c r="BD980" s="195"/>
      <c r="BE980" s="195"/>
      <c r="BF980" s="195"/>
      <c r="BZ980" s="196"/>
    </row>
    <row r="981" spans="1:78" s="182" customFormat="1" ht="36" customHeight="1" x14ac:dyDescent="0.25">
      <c r="A981" s="182">
        <v>1</v>
      </c>
      <c r="B981" s="221">
        <f>SUBTOTAL(103,$A$552:A981)</f>
        <v>378</v>
      </c>
      <c r="C981" s="183" t="s">
        <v>1213</v>
      </c>
      <c r="D981" s="184">
        <v>1928</v>
      </c>
      <c r="E981" s="184"/>
      <c r="F981" s="185" t="s">
        <v>261</v>
      </c>
      <c r="G981" s="184">
        <v>3</v>
      </c>
      <c r="H981" s="184" t="s">
        <v>305</v>
      </c>
      <c r="I981" s="197">
        <v>1739</v>
      </c>
      <c r="J981" s="197">
        <v>1665.2</v>
      </c>
      <c r="K981" s="197">
        <v>538.29999999999995</v>
      </c>
      <c r="L981" s="186">
        <v>235</v>
      </c>
      <c r="M981" s="184" t="s">
        <v>259</v>
      </c>
      <c r="N981" s="184" t="s">
        <v>263</v>
      </c>
      <c r="O981" s="187" t="s">
        <v>281</v>
      </c>
      <c r="P981" s="173">
        <v>5140591.66</v>
      </c>
      <c r="Q981" s="173">
        <v>0</v>
      </c>
      <c r="R981" s="173">
        <v>0</v>
      </c>
      <c r="S981" s="173">
        <v>0</v>
      </c>
      <c r="T981" s="173">
        <v>5140591.66</v>
      </c>
      <c r="U981" s="173">
        <f t="shared" si="212"/>
        <v>2956.0619091431859</v>
      </c>
      <c r="V981" s="173">
        <v>5312.0740416331228</v>
      </c>
      <c r="W981" s="188">
        <v>5666.0892466935029</v>
      </c>
      <c r="X981" s="188">
        <f t="shared" si="237"/>
        <v>5666.0892466935029</v>
      </c>
      <c r="Y981" s="188">
        <f t="shared" si="238"/>
        <v>2356.0121324899369</v>
      </c>
      <c r="Z981" s="189">
        <v>0</v>
      </c>
      <c r="AA981" s="189">
        <v>0</v>
      </c>
      <c r="AB981" s="189">
        <v>0</v>
      </c>
      <c r="AC981" s="189">
        <v>0</v>
      </c>
      <c r="AD981" s="189">
        <v>0</v>
      </c>
      <c r="AE981" s="189">
        <v>0</v>
      </c>
      <c r="AF981" s="189">
        <v>0</v>
      </c>
      <c r="AG981" s="190">
        <v>0</v>
      </c>
      <c r="AH981" s="189">
        <v>1105</v>
      </c>
      <c r="AI981" s="190">
        <f t="shared" si="239"/>
        <v>5666.0892466935029</v>
      </c>
      <c r="AJ981" s="189">
        <v>0</v>
      </c>
      <c r="AK981" s="189">
        <v>0</v>
      </c>
      <c r="AL981" s="189">
        <v>0</v>
      </c>
      <c r="AM981" s="190">
        <v>0</v>
      </c>
      <c r="AN981" s="189">
        <v>0</v>
      </c>
      <c r="AO981" s="189">
        <v>0</v>
      </c>
      <c r="AP981" s="190">
        <v>0</v>
      </c>
      <c r="AQ981" s="189">
        <v>0</v>
      </c>
      <c r="AR981" s="182">
        <v>0</v>
      </c>
      <c r="AS981" s="182">
        <v>0</v>
      </c>
    </row>
    <row r="982" spans="1:78" s="105" customFormat="1" ht="36" customHeight="1" x14ac:dyDescent="0.25">
      <c r="A982" s="182">
        <v>1</v>
      </c>
      <c r="B982" s="221">
        <f>SUBTOTAL(103,$A$552:A982)</f>
        <v>379</v>
      </c>
      <c r="C982" s="238" t="s">
        <v>1875</v>
      </c>
      <c r="D982" s="184">
        <v>1991</v>
      </c>
      <c r="E982" s="184"/>
      <c r="F982" s="199" t="s">
        <v>311</v>
      </c>
      <c r="G982" s="184" t="s">
        <v>344</v>
      </c>
      <c r="H982" s="184" t="s">
        <v>362</v>
      </c>
      <c r="I982" s="197">
        <v>6396.71</v>
      </c>
      <c r="J982" s="197">
        <v>4687.3900000000003</v>
      </c>
      <c r="K982" s="197">
        <v>4687.3900000000003</v>
      </c>
      <c r="L982" s="239">
        <v>185</v>
      </c>
      <c r="M982" s="184" t="s">
        <v>259</v>
      </c>
      <c r="N982" s="184" t="s">
        <v>263</v>
      </c>
      <c r="O982" s="184" t="s">
        <v>287</v>
      </c>
      <c r="P982" s="197">
        <v>5748598.1299999999</v>
      </c>
      <c r="Q982" s="173">
        <v>0</v>
      </c>
      <c r="R982" s="197">
        <v>0</v>
      </c>
      <c r="S982" s="197">
        <v>0</v>
      </c>
      <c r="T982" s="197">
        <v>5748598.1299999999</v>
      </c>
      <c r="U982" s="173">
        <f t="shared" si="212"/>
        <v>898.68043572398938</v>
      </c>
      <c r="V982" s="173">
        <v>1719.1137426583355</v>
      </c>
      <c r="W982" s="188">
        <v>1719.1137426583355</v>
      </c>
      <c r="X982" s="188">
        <f t="shared" si="237"/>
        <v>1719.1137426583355</v>
      </c>
      <c r="Y982" s="188">
        <f t="shared" si="238"/>
        <v>820.43330693434609</v>
      </c>
      <c r="Z982" s="189">
        <v>0</v>
      </c>
      <c r="AA982" s="189">
        <v>0</v>
      </c>
      <c r="AB982" s="193">
        <v>0</v>
      </c>
      <c r="AC982" s="193">
        <v>0</v>
      </c>
      <c r="AD982" s="193">
        <v>0</v>
      </c>
      <c r="AE982" s="193">
        <v>0</v>
      </c>
      <c r="AF982" s="193">
        <v>0</v>
      </c>
      <c r="AG982" s="190">
        <v>0</v>
      </c>
      <c r="AH982" s="193">
        <v>1233.22</v>
      </c>
      <c r="AI982" s="190">
        <f t="shared" si="239"/>
        <v>1719.1137426583355</v>
      </c>
      <c r="AJ982" s="193">
        <v>0</v>
      </c>
      <c r="AK982" s="193">
        <v>0</v>
      </c>
      <c r="AL982" s="193">
        <v>0</v>
      </c>
      <c r="AM982" s="194">
        <v>0</v>
      </c>
      <c r="AN982" s="193">
        <v>0</v>
      </c>
      <c r="AO982" s="193">
        <v>0</v>
      </c>
      <c r="AP982" s="194">
        <v>0</v>
      </c>
      <c r="AQ982" s="193">
        <v>0</v>
      </c>
      <c r="AR982" s="105">
        <v>0</v>
      </c>
      <c r="AS982" s="105">
        <v>0</v>
      </c>
      <c r="BD982" s="195"/>
      <c r="BE982" s="195"/>
      <c r="BF982" s="195"/>
      <c r="BZ982" s="196"/>
    </row>
    <row r="983" spans="1:78" s="105" customFormat="1" ht="36" customHeight="1" x14ac:dyDescent="0.25">
      <c r="A983" s="182">
        <v>1</v>
      </c>
      <c r="B983" s="221">
        <f>SUBTOTAL(103,$A$552:A983)</f>
        <v>380</v>
      </c>
      <c r="C983" s="238" t="s">
        <v>2227</v>
      </c>
      <c r="D983" s="184">
        <v>1956</v>
      </c>
      <c r="E983" s="184"/>
      <c r="F983" s="185" t="s">
        <v>261</v>
      </c>
      <c r="G983" s="184">
        <v>2</v>
      </c>
      <c r="H983" s="184">
        <v>2</v>
      </c>
      <c r="I983" s="197">
        <v>586.9</v>
      </c>
      <c r="J983" s="197">
        <v>537.87</v>
      </c>
      <c r="K983" s="197">
        <v>537.87</v>
      </c>
      <c r="L983" s="239">
        <v>34</v>
      </c>
      <c r="M983" s="184" t="s">
        <v>259</v>
      </c>
      <c r="N983" s="184" t="s">
        <v>260</v>
      </c>
      <c r="O983" s="187" t="s">
        <v>262</v>
      </c>
      <c r="P983" s="197">
        <v>70859.63</v>
      </c>
      <c r="Q983" s="173">
        <v>0</v>
      </c>
      <c r="R983" s="197">
        <v>0</v>
      </c>
      <c r="S983" s="197">
        <v>0</v>
      </c>
      <c r="T983" s="197">
        <v>70859.63</v>
      </c>
      <c r="U983" s="173">
        <f t="shared" si="212"/>
        <v>120.73544044982111</v>
      </c>
      <c r="V983" s="228">
        <v>120.73544044982111</v>
      </c>
      <c r="W983" s="188">
        <v>120.73544044982111</v>
      </c>
      <c r="X983" s="188">
        <f t="shared" si="237"/>
        <v>0</v>
      </c>
      <c r="Y983" s="188">
        <f t="shared" si="238"/>
        <v>0</v>
      </c>
      <c r="Z983" s="189">
        <v>0</v>
      </c>
      <c r="AA983" s="189">
        <v>0</v>
      </c>
      <c r="AB983" s="193">
        <v>0</v>
      </c>
      <c r="AC983" s="193">
        <v>0</v>
      </c>
      <c r="AD983" s="193">
        <v>0</v>
      </c>
      <c r="AE983" s="193">
        <v>0</v>
      </c>
      <c r="AF983" s="193">
        <v>0</v>
      </c>
      <c r="AG983" s="190">
        <v>0</v>
      </c>
      <c r="AH983" s="193">
        <v>0</v>
      </c>
      <c r="AI983" s="193">
        <v>0</v>
      </c>
      <c r="AJ983" s="193">
        <v>0</v>
      </c>
      <c r="AK983" s="193">
        <v>0</v>
      </c>
      <c r="AL983" s="193">
        <v>0</v>
      </c>
      <c r="AM983" s="194">
        <v>0</v>
      </c>
      <c r="AN983" s="193">
        <v>0</v>
      </c>
      <c r="AO983" s="193">
        <v>0</v>
      </c>
      <c r="AP983" s="194">
        <v>0</v>
      </c>
      <c r="AQ983" s="193">
        <v>0</v>
      </c>
      <c r="AR983" s="105">
        <v>0</v>
      </c>
      <c r="AS983" s="105">
        <v>0</v>
      </c>
      <c r="BD983" s="195"/>
      <c r="BE983" s="195"/>
      <c r="BF983" s="195"/>
      <c r="BZ983" s="196"/>
    </row>
    <row r="984" spans="1:78" s="182" customFormat="1" ht="36" customHeight="1" x14ac:dyDescent="0.25">
      <c r="A984" s="182">
        <v>1</v>
      </c>
      <c r="B984" s="221">
        <f>SUBTOTAL(103,$A$552:A984)</f>
        <v>381</v>
      </c>
      <c r="C984" s="183" t="s">
        <v>146</v>
      </c>
      <c r="D984" s="184">
        <v>1928</v>
      </c>
      <c r="E984" s="184"/>
      <c r="F984" s="185" t="s">
        <v>261</v>
      </c>
      <c r="G984" s="184">
        <v>3</v>
      </c>
      <c r="H984" s="184" t="s">
        <v>301</v>
      </c>
      <c r="I984" s="197">
        <v>1718.33</v>
      </c>
      <c r="J984" s="197">
        <v>1631.7</v>
      </c>
      <c r="K984" s="197">
        <v>1224.44</v>
      </c>
      <c r="L984" s="186">
        <v>85</v>
      </c>
      <c r="M984" s="184" t="s">
        <v>259</v>
      </c>
      <c r="N984" s="184" t="s">
        <v>263</v>
      </c>
      <c r="O984" s="187" t="s">
        <v>289</v>
      </c>
      <c r="P984" s="173">
        <v>149518.76</v>
      </c>
      <c r="Q984" s="173">
        <v>0</v>
      </c>
      <c r="R984" s="173">
        <v>0</v>
      </c>
      <c r="S984" s="173">
        <v>0</v>
      </c>
      <c r="T984" s="173">
        <v>149518.76</v>
      </c>
      <c r="U984" s="173">
        <f t="shared" si="212"/>
        <v>87.013996147422219</v>
      </c>
      <c r="V984" s="228">
        <v>87.013996147422219</v>
      </c>
      <c r="W984" s="188">
        <v>87.013996147422219</v>
      </c>
      <c r="X984" s="188">
        <f t="shared" si="237"/>
        <v>0</v>
      </c>
      <c r="Y984" s="188">
        <f t="shared" si="238"/>
        <v>0</v>
      </c>
      <c r="Z984" s="189">
        <v>0</v>
      </c>
      <c r="AA984" s="189">
        <v>0</v>
      </c>
      <c r="AB984" s="189">
        <v>0</v>
      </c>
      <c r="AC984" s="189">
        <v>0</v>
      </c>
      <c r="AD984" s="189">
        <v>0</v>
      </c>
      <c r="AE984" s="189">
        <v>0</v>
      </c>
      <c r="AF984" s="189">
        <v>0</v>
      </c>
      <c r="AG984" s="190">
        <v>0</v>
      </c>
      <c r="AH984" s="189">
        <v>0</v>
      </c>
      <c r="AI984" s="189">
        <v>0</v>
      </c>
      <c r="AJ984" s="189">
        <v>0</v>
      </c>
      <c r="AK984" s="189">
        <v>0</v>
      </c>
      <c r="AL984" s="189">
        <v>0</v>
      </c>
      <c r="AM984" s="190">
        <v>0</v>
      </c>
      <c r="AN984" s="189">
        <v>0</v>
      </c>
      <c r="AO984" s="189">
        <v>0</v>
      </c>
      <c r="AP984" s="190">
        <v>0</v>
      </c>
      <c r="AQ984" s="189">
        <v>0</v>
      </c>
      <c r="AR984" s="182">
        <v>0</v>
      </c>
      <c r="AS984" s="182">
        <v>0</v>
      </c>
    </row>
    <row r="985" spans="1:78" s="182" customFormat="1" ht="36" customHeight="1" x14ac:dyDescent="0.25">
      <c r="B985" s="183" t="s">
        <v>821</v>
      </c>
      <c r="C985" s="222"/>
      <c r="D985" s="184" t="s">
        <v>857</v>
      </c>
      <c r="E985" s="184" t="s">
        <v>857</v>
      </c>
      <c r="F985" s="184" t="s">
        <v>857</v>
      </c>
      <c r="G985" s="184" t="s">
        <v>857</v>
      </c>
      <c r="H985" s="184" t="s">
        <v>857</v>
      </c>
      <c r="I985" s="197">
        <f>SUM(I986:I988)</f>
        <v>4721.28</v>
      </c>
      <c r="J985" s="197">
        <f>SUM(J986:J988)</f>
        <v>3756.3999999999996</v>
      </c>
      <c r="K985" s="197">
        <f>SUM(K986:K988)</f>
        <v>3632.2</v>
      </c>
      <c r="L985" s="219">
        <f>SUM(L986:L988)</f>
        <v>152</v>
      </c>
      <c r="M985" s="184" t="s">
        <v>857</v>
      </c>
      <c r="N985" s="184" t="s">
        <v>857</v>
      </c>
      <c r="O985" s="187" t="s">
        <v>857</v>
      </c>
      <c r="P985" s="173">
        <v>2052551.4100000001</v>
      </c>
      <c r="Q985" s="173">
        <v>0</v>
      </c>
      <c r="R985" s="173">
        <v>0</v>
      </c>
      <c r="S985" s="173">
        <v>0</v>
      </c>
      <c r="T985" s="173">
        <v>2052551.4100000001</v>
      </c>
      <c r="U985" s="173">
        <f t="shared" si="212"/>
        <v>434.74468999932225</v>
      </c>
      <c r="V985" s="173">
        <f>MAX(V986:V988)</f>
        <v>9734.5674287503916</v>
      </c>
      <c r="X985" s="227"/>
      <c r="Z985" s="189">
        <v>0</v>
      </c>
      <c r="AA985" s="189">
        <v>0</v>
      </c>
      <c r="AB985" s="189">
        <v>0</v>
      </c>
      <c r="AC985" s="189">
        <v>0</v>
      </c>
      <c r="AD985" s="189">
        <v>0</v>
      </c>
      <c r="AE985" s="189">
        <v>0</v>
      </c>
      <c r="AF985" s="189">
        <v>0</v>
      </c>
      <c r="AG985" s="189">
        <v>0</v>
      </c>
      <c r="AH985" s="189">
        <v>0</v>
      </c>
      <c r="AI985" s="189">
        <v>0</v>
      </c>
      <c r="AJ985" s="189">
        <v>0</v>
      </c>
      <c r="AK985" s="189">
        <v>0</v>
      </c>
      <c r="AL985" s="189">
        <v>441</v>
      </c>
      <c r="AM985" s="189">
        <v>1722150.93</v>
      </c>
      <c r="AN985" s="189">
        <v>0</v>
      </c>
      <c r="AO985" s="189">
        <v>0</v>
      </c>
      <c r="AP985" s="189">
        <v>0</v>
      </c>
      <c r="AQ985" s="189">
        <v>0</v>
      </c>
      <c r="AR985" s="182">
        <v>0</v>
      </c>
      <c r="AS985" s="182">
        <v>0</v>
      </c>
    </row>
    <row r="986" spans="1:78" s="182" customFormat="1" ht="36" customHeight="1" x14ac:dyDescent="0.25">
      <c r="A986" s="182">
        <v>1</v>
      </c>
      <c r="B986" s="221">
        <f>SUBTOTAL(103,$A$552:A986)</f>
        <v>382</v>
      </c>
      <c r="C986" s="183" t="s">
        <v>95</v>
      </c>
      <c r="D986" s="184">
        <v>1967</v>
      </c>
      <c r="E986" s="184"/>
      <c r="F986" s="185" t="s">
        <v>261</v>
      </c>
      <c r="G986" s="184">
        <v>2</v>
      </c>
      <c r="H986" s="184" t="s">
        <v>305</v>
      </c>
      <c r="I986" s="197">
        <v>987</v>
      </c>
      <c r="J986" s="197">
        <v>987</v>
      </c>
      <c r="K986" s="197">
        <v>915.8</v>
      </c>
      <c r="L986" s="186">
        <v>20</v>
      </c>
      <c r="M986" s="184" t="s">
        <v>259</v>
      </c>
      <c r="N986" s="184" t="s">
        <v>263</v>
      </c>
      <c r="O986" s="187" t="s">
        <v>275</v>
      </c>
      <c r="P986" s="173">
        <v>95382.85</v>
      </c>
      <c r="Q986" s="173">
        <v>0</v>
      </c>
      <c r="R986" s="173">
        <v>0</v>
      </c>
      <c r="S986" s="173">
        <v>0</v>
      </c>
      <c r="T986" s="173">
        <v>95382.85</v>
      </c>
      <c r="U986" s="173">
        <f t="shared" ref="U986:U988" si="240">P986/I986</f>
        <v>96.639159067882474</v>
      </c>
      <c r="V986" s="228">
        <v>96.639159067882474</v>
      </c>
      <c r="W986" s="188">
        <v>96.639159067882474</v>
      </c>
      <c r="X986" s="188">
        <f t="shared" ref="X986:X988" si="241">Z986+AA986+AB986+AC986+AD986+AG986+AI986+AK986+AM986+AO986+AP986+AQ986+AR986+AS986</f>
        <v>0</v>
      </c>
      <c r="Y986" s="188">
        <f t="shared" ref="Y986:Y988" si="242">V986-U986</f>
        <v>0</v>
      </c>
      <c r="Z986" s="189">
        <v>0</v>
      </c>
      <c r="AA986" s="189">
        <v>0</v>
      </c>
      <c r="AB986" s="189">
        <v>0</v>
      </c>
      <c r="AC986" s="189">
        <v>0</v>
      </c>
      <c r="AD986" s="189">
        <v>0</v>
      </c>
      <c r="AE986" s="189">
        <v>0</v>
      </c>
      <c r="AF986" s="189">
        <v>0</v>
      </c>
      <c r="AG986" s="190">
        <v>0</v>
      </c>
      <c r="AH986" s="189">
        <v>0</v>
      </c>
      <c r="AI986" s="189">
        <v>0</v>
      </c>
      <c r="AJ986" s="189">
        <v>0</v>
      </c>
      <c r="AK986" s="189">
        <v>0</v>
      </c>
      <c r="AL986" s="189">
        <v>0</v>
      </c>
      <c r="AM986" s="190">
        <v>0</v>
      </c>
      <c r="AN986" s="189">
        <v>0</v>
      </c>
      <c r="AO986" s="189">
        <v>0</v>
      </c>
      <c r="AP986" s="190">
        <v>0</v>
      </c>
      <c r="AQ986" s="189">
        <v>0</v>
      </c>
      <c r="AR986" s="182">
        <v>0</v>
      </c>
      <c r="AS986" s="182">
        <v>0</v>
      </c>
    </row>
    <row r="987" spans="1:78" s="182" customFormat="1" ht="36" customHeight="1" x14ac:dyDescent="0.25">
      <c r="A987" s="182">
        <v>1</v>
      </c>
      <c r="B987" s="221">
        <f>SUBTOTAL(103,$A$552:A987)</f>
        <v>383</v>
      </c>
      <c r="C987" s="183" t="s">
        <v>94</v>
      </c>
      <c r="D987" s="184">
        <v>1971</v>
      </c>
      <c r="E987" s="184"/>
      <c r="F987" s="185" t="s">
        <v>261</v>
      </c>
      <c r="G987" s="184">
        <v>5</v>
      </c>
      <c r="H987" s="184" t="s">
        <v>301</v>
      </c>
      <c r="I987" s="197">
        <v>3414.98</v>
      </c>
      <c r="J987" s="197">
        <v>2564.1999999999998</v>
      </c>
      <c r="K987" s="197">
        <v>2564.1999999999998</v>
      </c>
      <c r="L987" s="186">
        <v>118</v>
      </c>
      <c r="M987" s="184" t="s">
        <v>259</v>
      </c>
      <c r="N987" s="184" t="s">
        <v>263</v>
      </c>
      <c r="O987" s="187" t="s">
        <v>273</v>
      </c>
      <c r="P987" s="173">
        <v>105656.02</v>
      </c>
      <c r="Q987" s="173">
        <v>0</v>
      </c>
      <c r="R987" s="173">
        <v>0</v>
      </c>
      <c r="S987" s="173">
        <v>0</v>
      </c>
      <c r="T987" s="173">
        <v>105656.02</v>
      </c>
      <c r="U987" s="173">
        <f t="shared" si="240"/>
        <v>30.938986465513707</v>
      </c>
      <c r="V987" s="228">
        <v>30.938986465513707</v>
      </c>
      <c r="W987" s="188">
        <v>30.938986465513707</v>
      </c>
      <c r="X987" s="188">
        <f t="shared" si="241"/>
        <v>0</v>
      </c>
      <c r="Y987" s="188">
        <f t="shared" si="242"/>
        <v>0</v>
      </c>
      <c r="Z987" s="189">
        <v>0</v>
      </c>
      <c r="AA987" s="189">
        <v>0</v>
      </c>
      <c r="AB987" s="189">
        <v>0</v>
      </c>
      <c r="AC987" s="189">
        <v>0</v>
      </c>
      <c r="AD987" s="189">
        <v>0</v>
      </c>
      <c r="AE987" s="189">
        <v>0</v>
      </c>
      <c r="AF987" s="189">
        <v>0</v>
      </c>
      <c r="AG987" s="190">
        <v>0</v>
      </c>
      <c r="AH987" s="189">
        <v>0</v>
      </c>
      <c r="AI987" s="189">
        <v>0</v>
      </c>
      <c r="AJ987" s="189">
        <v>0</v>
      </c>
      <c r="AK987" s="189">
        <v>0</v>
      </c>
      <c r="AL987" s="189">
        <v>0</v>
      </c>
      <c r="AM987" s="190">
        <v>0</v>
      </c>
      <c r="AN987" s="189">
        <v>0</v>
      </c>
      <c r="AO987" s="189">
        <v>0</v>
      </c>
      <c r="AP987" s="190">
        <v>0</v>
      </c>
      <c r="AQ987" s="189">
        <v>0</v>
      </c>
      <c r="AR987" s="182">
        <v>0</v>
      </c>
      <c r="AS987" s="182">
        <v>0</v>
      </c>
    </row>
    <row r="988" spans="1:78" s="182" customFormat="1" ht="36" customHeight="1" x14ac:dyDescent="0.25">
      <c r="A988" s="182">
        <v>1</v>
      </c>
      <c r="B988" s="221">
        <f>SUBTOTAL(103,$A$552:A988)</f>
        <v>384</v>
      </c>
      <c r="C988" s="183" t="s">
        <v>1219</v>
      </c>
      <c r="D988" s="184">
        <v>1917</v>
      </c>
      <c r="E988" s="184"/>
      <c r="F988" s="185" t="s">
        <v>261</v>
      </c>
      <c r="G988" s="184">
        <v>2</v>
      </c>
      <c r="H988" s="184" t="s">
        <v>297</v>
      </c>
      <c r="I988" s="173">
        <v>319.3</v>
      </c>
      <c r="J988" s="173">
        <v>205.2</v>
      </c>
      <c r="K988" s="173">
        <v>152.19999999999999</v>
      </c>
      <c r="L988" s="186">
        <v>14</v>
      </c>
      <c r="M988" s="184" t="s">
        <v>259</v>
      </c>
      <c r="N988" s="184" t="s">
        <v>260</v>
      </c>
      <c r="O988" s="187" t="s">
        <v>262</v>
      </c>
      <c r="P988" s="173">
        <v>1851512.54</v>
      </c>
      <c r="Q988" s="173">
        <v>0</v>
      </c>
      <c r="R988" s="173">
        <v>0</v>
      </c>
      <c r="S988" s="173">
        <v>0</v>
      </c>
      <c r="T988" s="173">
        <v>1851512.54</v>
      </c>
      <c r="U988" s="173">
        <f t="shared" si="240"/>
        <v>5798.6612590040713</v>
      </c>
      <c r="V988" s="173">
        <v>9734.5674287503916</v>
      </c>
      <c r="W988" s="188">
        <v>9734.5674287503916</v>
      </c>
      <c r="X988" s="188">
        <f t="shared" si="241"/>
        <v>9734.5674287503916</v>
      </c>
      <c r="Y988" s="188">
        <f t="shared" si="242"/>
        <v>3935.9061697463203</v>
      </c>
      <c r="Z988" s="189">
        <v>0</v>
      </c>
      <c r="AA988" s="189">
        <v>0</v>
      </c>
      <c r="AB988" s="189">
        <v>0</v>
      </c>
      <c r="AC988" s="189">
        <v>0</v>
      </c>
      <c r="AD988" s="189">
        <v>0</v>
      </c>
      <c r="AE988" s="189">
        <v>0</v>
      </c>
      <c r="AF988" s="189">
        <v>0</v>
      </c>
      <c r="AG988" s="190">
        <v>0</v>
      </c>
      <c r="AH988" s="189">
        <v>0</v>
      </c>
      <c r="AI988" s="189">
        <v>0</v>
      </c>
      <c r="AJ988" s="189">
        <v>0</v>
      </c>
      <c r="AK988" s="189">
        <v>0</v>
      </c>
      <c r="AL988" s="189">
        <v>441</v>
      </c>
      <c r="AM988" s="190">
        <f>7048.18*AL988/I988</f>
        <v>9734.5674287503916</v>
      </c>
      <c r="AN988" s="189">
        <v>0</v>
      </c>
      <c r="AO988" s="189">
        <v>0</v>
      </c>
      <c r="AP988" s="190">
        <v>0</v>
      </c>
      <c r="AQ988" s="189">
        <v>0</v>
      </c>
      <c r="AR988" s="182">
        <v>0</v>
      </c>
      <c r="AS988" s="182">
        <v>0</v>
      </c>
    </row>
    <row r="989" spans="1:78" s="182" customFormat="1" ht="36" customHeight="1" x14ac:dyDescent="0.25">
      <c r="B989" s="183" t="s">
        <v>822</v>
      </c>
      <c r="C989" s="183"/>
      <c r="D989" s="184" t="s">
        <v>857</v>
      </c>
      <c r="E989" s="184" t="s">
        <v>857</v>
      </c>
      <c r="F989" s="184" t="s">
        <v>857</v>
      </c>
      <c r="G989" s="184" t="s">
        <v>857</v>
      </c>
      <c r="H989" s="184" t="s">
        <v>857</v>
      </c>
      <c r="I989" s="197">
        <f>I990</f>
        <v>708.1</v>
      </c>
      <c r="J989" s="197">
        <f>J990</f>
        <v>708.1</v>
      </c>
      <c r="K989" s="197">
        <f>K990</f>
        <v>650.9</v>
      </c>
      <c r="L989" s="219">
        <f>L990</f>
        <v>42</v>
      </c>
      <c r="M989" s="184" t="s">
        <v>857</v>
      </c>
      <c r="N989" s="184" t="s">
        <v>857</v>
      </c>
      <c r="O989" s="187" t="s">
        <v>857</v>
      </c>
      <c r="P989" s="173">
        <v>3784795.35</v>
      </c>
      <c r="Q989" s="173">
        <v>0</v>
      </c>
      <c r="R989" s="173">
        <v>0</v>
      </c>
      <c r="S989" s="173">
        <v>0</v>
      </c>
      <c r="T989" s="173">
        <v>3784795.35</v>
      </c>
      <c r="U989" s="173">
        <f t="shared" ref="U989:U1050" si="243">P989/I989</f>
        <v>5345.0012003954243</v>
      </c>
      <c r="V989" s="173">
        <f>V990</f>
        <v>7772.3444259285425</v>
      </c>
      <c r="X989" s="227"/>
      <c r="Z989" s="189">
        <v>0</v>
      </c>
      <c r="AA989" s="189">
        <v>0</v>
      </c>
      <c r="AB989" s="189">
        <v>0</v>
      </c>
      <c r="AC989" s="189">
        <v>0</v>
      </c>
      <c r="AD989" s="189">
        <v>0</v>
      </c>
      <c r="AE989" s="189">
        <v>0</v>
      </c>
      <c r="AF989" s="189">
        <v>0</v>
      </c>
      <c r="AG989" s="189">
        <v>0</v>
      </c>
      <c r="AH989" s="189">
        <v>617.20000000000005</v>
      </c>
      <c r="AI989" s="189">
        <v>3746024</v>
      </c>
      <c r="AJ989" s="189">
        <v>0</v>
      </c>
      <c r="AK989" s="189">
        <v>0</v>
      </c>
      <c r="AL989" s="189">
        <v>0</v>
      </c>
      <c r="AM989" s="189">
        <v>0</v>
      </c>
      <c r="AN989" s="189">
        <v>0</v>
      </c>
      <c r="AO989" s="189">
        <v>0</v>
      </c>
      <c r="AP989" s="189">
        <v>0</v>
      </c>
      <c r="AQ989" s="189">
        <v>0</v>
      </c>
      <c r="AR989" s="182">
        <v>0</v>
      </c>
      <c r="AS989" s="182">
        <v>0</v>
      </c>
    </row>
    <row r="990" spans="1:78" s="182" customFormat="1" ht="36" customHeight="1" x14ac:dyDescent="0.25">
      <c r="A990" s="182">
        <v>1</v>
      </c>
      <c r="B990" s="221">
        <f>SUBTOTAL(103,$A$552:A990)</f>
        <v>385</v>
      </c>
      <c r="C990" s="183" t="s">
        <v>96</v>
      </c>
      <c r="D990" s="184">
        <v>1969</v>
      </c>
      <c r="E990" s="184"/>
      <c r="F990" s="185" t="s">
        <v>261</v>
      </c>
      <c r="G990" s="184">
        <v>2</v>
      </c>
      <c r="H990" s="184" t="s">
        <v>296</v>
      </c>
      <c r="I990" s="197">
        <v>708.1</v>
      </c>
      <c r="J990" s="197">
        <v>708.1</v>
      </c>
      <c r="K990" s="197">
        <v>650.9</v>
      </c>
      <c r="L990" s="186">
        <v>42</v>
      </c>
      <c r="M990" s="184" t="s">
        <v>259</v>
      </c>
      <c r="N990" s="184" t="s">
        <v>263</v>
      </c>
      <c r="O990" s="187" t="s">
        <v>960</v>
      </c>
      <c r="P990" s="173">
        <v>3784795.35</v>
      </c>
      <c r="Q990" s="173">
        <v>0</v>
      </c>
      <c r="R990" s="173">
        <v>0</v>
      </c>
      <c r="S990" s="173">
        <v>0</v>
      </c>
      <c r="T990" s="173">
        <v>3784795.35</v>
      </c>
      <c r="U990" s="173">
        <f t="shared" si="243"/>
        <v>5345.0012003954243</v>
      </c>
      <c r="V990" s="173">
        <v>7772.3444259285425</v>
      </c>
      <c r="W990" s="188">
        <v>7772.3444259285425</v>
      </c>
      <c r="X990" s="188">
        <f>Z990+AA990+AB990+AC990+AD990+AG990+AI990+AK990+AM990+AO990+AP990+AQ990+AR990+AS990</f>
        <v>7772.3444259285425</v>
      </c>
      <c r="Y990" s="188">
        <f>V990-U990</f>
        <v>2427.3432255331181</v>
      </c>
      <c r="Z990" s="189">
        <v>0</v>
      </c>
      <c r="AA990" s="189">
        <v>0</v>
      </c>
      <c r="AB990" s="189">
        <v>0</v>
      </c>
      <c r="AC990" s="189">
        <v>0</v>
      </c>
      <c r="AD990" s="189">
        <v>0</v>
      </c>
      <c r="AE990" s="189">
        <v>0</v>
      </c>
      <c r="AF990" s="189">
        <v>0</v>
      </c>
      <c r="AG990" s="190">
        <v>0</v>
      </c>
      <c r="AH990" s="189">
        <v>617.20000000000005</v>
      </c>
      <c r="AI990" s="190">
        <f>8917.04*AH990/I990</f>
        <v>7772.3444259285425</v>
      </c>
      <c r="AJ990" s="189">
        <v>0</v>
      </c>
      <c r="AK990" s="189">
        <v>0</v>
      </c>
      <c r="AL990" s="189">
        <v>0</v>
      </c>
      <c r="AM990" s="190">
        <v>0</v>
      </c>
      <c r="AN990" s="189">
        <v>0</v>
      </c>
      <c r="AO990" s="189">
        <v>0</v>
      </c>
      <c r="AP990" s="190">
        <v>0</v>
      </c>
      <c r="AQ990" s="189">
        <v>0</v>
      </c>
      <c r="AR990" s="182">
        <v>0</v>
      </c>
      <c r="AS990" s="182">
        <v>0</v>
      </c>
    </row>
    <row r="991" spans="1:78" s="182" customFormat="1" ht="36" customHeight="1" x14ac:dyDescent="0.25">
      <c r="B991" s="183" t="s">
        <v>846</v>
      </c>
      <c r="C991" s="183"/>
      <c r="D991" s="184" t="s">
        <v>857</v>
      </c>
      <c r="E991" s="184" t="s">
        <v>857</v>
      </c>
      <c r="F991" s="184" t="s">
        <v>857</v>
      </c>
      <c r="G991" s="184" t="s">
        <v>857</v>
      </c>
      <c r="H991" s="184" t="s">
        <v>857</v>
      </c>
      <c r="I991" s="197">
        <f>I992</f>
        <v>788.3</v>
      </c>
      <c r="J991" s="197">
        <f>J992</f>
        <v>726.9</v>
      </c>
      <c r="K991" s="197">
        <f>K992</f>
        <v>726.9</v>
      </c>
      <c r="L991" s="219">
        <f>L992</f>
        <v>16</v>
      </c>
      <c r="M991" s="184" t="s">
        <v>857</v>
      </c>
      <c r="N991" s="184" t="s">
        <v>857</v>
      </c>
      <c r="O991" s="187" t="s">
        <v>857</v>
      </c>
      <c r="P991" s="173">
        <v>3354785.3899999997</v>
      </c>
      <c r="Q991" s="173">
        <v>0</v>
      </c>
      <c r="R991" s="173">
        <v>0</v>
      </c>
      <c r="S991" s="173">
        <v>0</v>
      </c>
      <c r="T991" s="173">
        <v>3354785.3899999997</v>
      </c>
      <c r="U991" s="173">
        <f t="shared" si="243"/>
        <v>4255.721666878092</v>
      </c>
      <c r="V991" s="173">
        <f>V992</f>
        <v>7490.6303285551203</v>
      </c>
      <c r="X991" s="227"/>
      <c r="Z991" s="189">
        <v>0</v>
      </c>
      <c r="AA991" s="189">
        <v>0</v>
      </c>
      <c r="AB991" s="189">
        <v>0</v>
      </c>
      <c r="AC991" s="189">
        <v>0</v>
      </c>
      <c r="AD991" s="189">
        <v>0</v>
      </c>
      <c r="AE991" s="189">
        <v>0</v>
      </c>
      <c r="AF991" s="189">
        <v>0</v>
      </c>
      <c r="AG991" s="189">
        <v>0</v>
      </c>
      <c r="AH991" s="189">
        <v>662.2</v>
      </c>
      <c r="AI991" s="189">
        <v>3320419.05</v>
      </c>
      <c r="AJ991" s="189">
        <v>0</v>
      </c>
      <c r="AK991" s="189">
        <v>0</v>
      </c>
      <c r="AL991" s="189">
        <v>0</v>
      </c>
      <c r="AM991" s="189">
        <v>0</v>
      </c>
      <c r="AN991" s="189">
        <v>0</v>
      </c>
      <c r="AO991" s="189">
        <v>0</v>
      </c>
      <c r="AP991" s="189">
        <v>0</v>
      </c>
      <c r="AQ991" s="189">
        <v>0</v>
      </c>
      <c r="AR991" s="182">
        <v>0</v>
      </c>
      <c r="AS991" s="182">
        <v>0</v>
      </c>
    </row>
    <row r="992" spans="1:78" s="182" customFormat="1" ht="36" customHeight="1" x14ac:dyDescent="0.25">
      <c r="A992" s="182">
        <v>1</v>
      </c>
      <c r="B992" s="221">
        <f>SUBTOTAL(103,$A$552:A992)</f>
        <v>386</v>
      </c>
      <c r="C992" s="183" t="s">
        <v>97</v>
      </c>
      <c r="D992" s="184">
        <v>1972</v>
      </c>
      <c r="E992" s="184"/>
      <c r="F992" s="185" t="s">
        <v>261</v>
      </c>
      <c r="G992" s="184">
        <v>2</v>
      </c>
      <c r="H992" s="184" t="s">
        <v>296</v>
      </c>
      <c r="I992" s="197">
        <v>788.3</v>
      </c>
      <c r="J992" s="197">
        <v>726.9</v>
      </c>
      <c r="K992" s="197">
        <v>726.9</v>
      </c>
      <c r="L992" s="186">
        <v>16</v>
      </c>
      <c r="M992" s="184" t="s">
        <v>259</v>
      </c>
      <c r="N992" s="184" t="s">
        <v>276</v>
      </c>
      <c r="O992" s="187" t="s">
        <v>262</v>
      </c>
      <c r="P992" s="173">
        <v>3354785.3899999997</v>
      </c>
      <c r="Q992" s="173">
        <v>0</v>
      </c>
      <c r="R992" s="173">
        <v>0</v>
      </c>
      <c r="S992" s="173">
        <v>0</v>
      </c>
      <c r="T992" s="173">
        <v>3354785.3899999997</v>
      </c>
      <c r="U992" s="173">
        <f t="shared" si="243"/>
        <v>4255.721666878092</v>
      </c>
      <c r="V992" s="173">
        <v>7490.6303285551203</v>
      </c>
      <c r="W992" s="188">
        <v>7490.6303285551203</v>
      </c>
      <c r="X992" s="188">
        <f>Z992+AA992+AB992+AC992+AD992+AG992+AI992+AK992+AM992+AO992+AP992+AQ992+AR992+AS992</f>
        <v>7490.6303285551203</v>
      </c>
      <c r="Y992" s="188">
        <f>V992-U992</f>
        <v>3234.9086616770282</v>
      </c>
      <c r="Z992" s="189">
        <v>0</v>
      </c>
      <c r="AA992" s="189">
        <v>0</v>
      </c>
      <c r="AB992" s="189">
        <v>0</v>
      </c>
      <c r="AC992" s="189">
        <v>0</v>
      </c>
      <c r="AD992" s="189">
        <v>0</v>
      </c>
      <c r="AE992" s="189">
        <v>0</v>
      </c>
      <c r="AF992" s="189">
        <v>0</v>
      </c>
      <c r="AG992" s="190">
        <v>0</v>
      </c>
      <c r="AH992" s="189">
        <v>662.2</v>
      </c>
      <c r="AI992" s="190">
        <f>8917.04*AH992/I992</f>
        <v>7490.6303285551203</v>
      </c>
      <c r="AJ992" s="189">
        <v>0</v>
      </c>
      <c r="AK992" s="189">
        <v>0</v>
      </c>
      <c r="AL992" s="189">
        <v>0</v>
      </c>
      <c r="AM992" s="190">
        <v>0</v>
      </c>
      <c r="AN992" s="189">
        <v>0</v>
      </c>
      <c r="AO992" s="189">
        <v>0</v>
      </c>
      <c r="AP992" s="190">
        <v>0</v>
      </c>
      <c r="AQ992" s="189">
        <v>0</v>
      </c>
      <c r="AR992" s="182">
        <v>0</v>
      </c>
      <c r="AS992" s="182">
        <v>0</v>
      </c>
    </row>
    <row r="993" spans="1:78" s="182" customFormat="1" ht="36" customHeight="1" x14ac:dyDescent="0.25">
      <c r="B993" s="183" t="s">
        <v>823</v>
      </c>
      <c r="C993" s="183"/>
      <c r="D993" s="184" t="s">
        <v>857</v>
      </c>
      <c r="E993" s="184" t="s">
        <v>857</v>
      </c>
      <c r="F993" s="184" t="s">
        <v>857</v>
      </c>
      <c r="G993" s="184" t="s">
        <v>857</v>
      </c>
      <c r="H993" s="184" t="s">
        <v>857</v>
      </c>
      <c r="I993" s="197">
        <f>I994</f>
        <v>758.5</v>
      </c>
      <c r="J993" s="197">
        <f>J994</f>
        <v>758.5</v>
      </c>
      <c r="K993" s="197">
        <f>K994</f>
        <v>400</v>
      </c>
      <c r="L993" s="219">
        <f>L994</f>
        <v>31</v>
      </c>
      <c r="M993" s="184" t="s">
        <v>857</v>
      </c>
      <c r="N993" s="184" t="s">
        <v>857</v>
      </c>
      <c r="O993" s="187" t="s">
        <v>857</v>
      </c>
      <c r="P993" s="173">
        <v>163805.13999999998</v>
      </c>
      <c r="Q993" s="173">
        <v>0</v>
      </c>
      <c r="R993" s="173">
        <v>0</v>
      </c>
      <c r="S993" s="173">
        <v>0</v>
      </c>
      <c r="T993" s="173">
        <v>163805.13999999998</v>
      </c>
      <c r="U993" s="173">
        <f t="shared" si="243"/>
        <v>215.95931443638759</v>
      </c>
      <c r="V993" s="173">
        <f>V994</f>
        <v>271.14999999999998</v>
      </c>
      <c r="X993" s="227"/>
      <c r="Z993" s="189">
        <v>0</v>
      </c>
      <c r="AA993" s="189">
        <v>0</v>
      </c>
      <c r="AB993" s="189">
        <v>0</v>
      </c>
      <c r="AC993" s="189">
        <v>162755.37</v>
      </c>
      <c r="AD993" s="189">
        <v>0</v>
      </c>
      <c r="AE993" s="189">
        <v>0</v>
      </c>
      <c r="AF993" s="189">
        <v>0</v>
      </c>
      <c r="AG993" s="189">
        <v>0</v>
      </c>
      <c r="AH993" s="189">
        <v>0</v>
      </c>
      <c r="AI993" s="189">
        <v>0</v>
      </c>
      <c r="AJ993" s="189">
        <v>0</v>
      </c>
      <c r="AK993" s="189">
        <v>0</v>
      </c>
      <c r="AL993" s="189">
        <v>0</v>
      </c>
      <c r="AM993" s="189">
        <v>0</v>
      </c>
      <c r="AN993" s="189">
        <v>0</v>
      </c>
      <c r="AO993" s="189">
        <v>0</v>
      </c>
      <c r="AP993" s="189">
        <v>0</v>
      </c>
      <c r="AQ993" s="189">
        <v>0</v>
      </c>
      <c r="AR993" s="182">
        <v>0</v>
      </c>
      <c r="AS993" s="182">
        <v>0</v>
      </c>
    </row>
    <row r="994" spans="1:78" s="182" customFormat="1" ht="36" customHeight="1" x14ac:dyDescent="0.25">
      <c r="A994" s="182">
        <v>1</v>
      </c>
      <c r="B994" s="221">
        <f>SUBTOTAL(103,$A$552:A994)</f>
        <v>387</v>
      </c>
      <c r="C994" s="183" t="s">
        <v>1557</v>
      </c>
      <c r="D994" s="184">
        <v>1974</v>
      </c>
      <c r="E994" s="184"/>
      <c r="F994" s="185" t="s">
        <v>1297</v>
      </c>
      <c r="G994" s="184">
        <v>2</v>
      </c>
      <c r="H994" s="184" t="s">
        <v>305</v>
      </c>
      <c r="I994" s="197">
        <v>758.5</v>
      </c>
      <c r="J994" s="197">
        <v>758.5</v>
      </c>
      <c r="K994" s="197">
        <v>400</v>
      </c>
      <c r="L994" s="186">
        <v>31</v>
      </c>
      <c r="M994" s="184" t="s">
        <v>259</v>
      </c>
      <c r="N994" s="184" t="s">
        <v>260</v>
      </c>
      <c r="O994" s="187" t="s">
        <v>262</v>
      </c>
      <c r="P994" s="173">
        <v>163805.13999999998</v>
      </c>
      <c r="Q994" s="173">
        <v>0</v>
      </c>
      <c r="R994" s="173">
        <v>0</v>
      </c>
      <c r="S994" s="173">
        <v>0</v>
      </c>
      <c r="T994" s="173">
        <v>163805.13999999998</v>
      </c>
      <c r="U994" s="173">
        <f t="shared" si="243"/>
        <v>215.95931443638759</v>
      </c>
      <c r="V994" s="173">
        <v>271.14999999999998</v>
      </c>
      <c r="W994" s="188">
        <f>X994</f>
        <v>184.98</v>
      </c>
      <c r="X994" s="188">
        <f>Z994+AA994+AB994+AC994+AD994+AG994+AI994+AK994+AM994+AO994+AP994+AQ994+AR994+AS994</f>
        <v>184.98</v>
      </c>
      <c r="Y994" s="188">
        <f>V994-U994</f>
        <v>55.190685563612391</v>
      </c>
      <c r="Z994" s="189">
        <v>0</v>
      </c>
      <c r="AA994" s="189">
        <v>0</v>
      </c>
      <c r="AB994" s="189">
        <v>0</v>
      </c>
      <c r="AC994" s="189">
        <v>184.98</v>
      </c>
      <c r="AD994" s="189">
        <v>0</v>
      </c>
      <c r="AE994" s="189">
        <v>0</v>
      </c>
      <c r="AF994" s="189">
        <v>0</v>
      </c>
      <c r="AG994" s="190">
        <v>0</v>
      </c>
      <c r="AH994" s="189">
        <v>0</v>
      </c>
      <c r="AI994" s="189">
        <v>0</v>
      </c>
      <c r="AJ994" s="189">
        <v>0</v>
      </c>
      <c r="AK994" s="189">
        <v>0</v>
      </c>
      <c r="AL994" s="189">
        <v>0</v>
      </c>
      <c r="AM994" s="190">
        <v>0</v>
      </c>
      <c r="AN994" s="189">
        <v>0</v>
      </c>
      <c r="AO994" s="189">
        <v>0</v>
      </c>
      <c r="AP994" s="190">
        <v>0</v>
      </c>
      <c r="AQ994" s="189">
        <v>0</v>
      </c>
      <c r="AR994" s="182">
        <v>0</v>
      </c>
      <c r="AS994" s="182">
        <v>0</v>
      </c>
    </row>
    <row r="995" spans="1:78" s="182" customFormat="1" ht="36" customHeight="1" x14ac:dyDescent="0.25">
      <c r="B995" s="183" t="s">
        <v>824</v>
      </c>
      <c r="C995" s="183"/>
      <c r="D995" s="184" t="s">
        <v>857</v>
      </c>
      <c r="E995" s="184" t="s">
        <v>857</v>
      </c>
      <c r="F995" s="184" t="s">
        <v>857</v>
      </c>
      <c r="G995" s="184" t="s">
        <v>857</v>
      </c>
      <c r="H995" s="184" t="s">
        <v>857</v>
      </c>
      <c r="I995" s="197">
        <f>I996</f>
        <v>707.1</v>
      </c>
      <c r="J995" s="197">
        <f>J996</f>
        <v>649.5</v>
      </c>
      <c r="K995" s="197">
        <f>K996</f>
        <v>464</v>
      </c>
      <c r="L995" s="219">
        <f>L996</f>
        <v>16</v>
      </c>
      <c r="M995" s="184" t="s">
        <v>857</v>
      </c>
      <c r="N995" s="184" t="s">
        <v>857</v>
      </c>
      <c r="O995" s="187" t="s">
        <v>857</v>
      </c>
      <c r="P995" s="173">
        <v>2903691.31</v>
      </c>
      <c r="Q995" s="173">
        <v>0</v>
      </c>
      <c r="R995" s="173">
        <v>0</v>
      </c>
      <c r="S995" s="173">
        <v>0</v>
      </c>
      <c r="T995" s="173">
        <v>2903691.31</v>
      </c>
      <c r="U995" s="173">
        <f t="shared" si="243"/>
        <v>4106.4790128694667</v>
      </c>
      <c r="V995" s="173">
        <f>V996</f>
        <v>8285.2429359355119</v>
      </c>
      <c r="X995" s="227"/>
      <c r="Z995" s="189">
        <v>0</v>
      </c>
      <c r="AA995" s="189">
        <v>0</v>
      </c>
      <c r="AB995" s="189">
        <v>0</v>
      </c>
      <c r="AC995" s="189">
        <v>0</v>
      </c>
      <c r="AD995" s="189">
        <v>0</v>
      </c>
      <c r="AE995" s="189">
        <v>0</v>
      </c>
      <c r="AF995" s="189">
        <v>0</v>
      </c>
      <c r="AG995" s="189">
        <v>0</v>
      </c>
      <c r="AH995" s="189">
        <v>657</v>
      </c>
      <c r="AI995" s="189">
        <v>2801221.52</v>
      </c>
      <c r="AJ995" s="189">
        <v>0</v>
      </c>
      <c r="AK995" s="189">
        <v>0</v>
      </c>
      <c r="AL995" s="189">
        <v>0</v>
      </c>
      <c r="AM995" s="189">
        <v>0</v>
      </c>
      <c r="AN995" s="189">
        <v>0</v>
      </c>
      <c r="AO995" s="189">
        <v>0</v>
      </c>
      <c r="AP995" s="189">
        <v>0</v>
      </c>
      <c r="AQ995" s="189">
        <v>0</v>
      </c>
      <c r="AR995" s="182">
        <v>0</v>
      </c>
      <c r="AS995" s="182">
        <v>0</v>
      </c>
    </row>
    <row r="996" spans="1:78" s="182" customFormat="1" ht="36" customHeight="1" x14ac:dyDescent="0.25">
      <c r="A996" s="182">
        <v>1</v>
      </c>
      <c r="B996" s="221">
        <f>SUBTOTAL(103,$A$552:A996)</f>
        <v>388</v>
      </c>
      <c r="C996" s="183" t="s">
        <v>98</v>
      </c>
      <c r="D996" s="184">
        <v>1971</v>
      </c>
      <c r="E996" s="184"/>
      <c r="F996" s="185" t="s">
        <v>261</v>
      </c>
      <c r="G996" s="184">
        <v>2</v>
      </c>
      <c r="H996" s="184" t="s">
        <v>296</v>
      </c>
      <c r="I996" s="197">
        <v>707.1</v>
      </c>
      <c r="J996" s="197">
        <v>649.5</v>
      </c>
      <c r="K996" s="197">
        <v>464</v>
      </c>
      <c r="L996" s="186">
        <v>16</v>
      </c>
      <c r="M996" s="184" t="s">
        <v>259</v>
      </c>
      <c r="N996" s="184" t="s">
        <v>263</v>
      </c>
      <c r="O996" s="187" t="s">
        <v>275</v>
      </c>
      <c r="P996" s="173">
        <v>2903691.31</v>
      </c>
      <c r="Q996" s="173">
        <v>0</v>
      </c>
      <c r="R996" s="173">
        <v>0</v>
      </c>
      <c r="S996" s="173">
        <v>0</v>
      </c>
      <c r="T996" s="173">
        <v>2903691.31</v>
      </c>
      <c r="U996" s="173">
        <f t="shared" si="243"/>
        <v>4106.4790128694667</v>
      </c>
      <c r="V996" s="173">
        <v>8285.2429359355119</v>
      </c>
      <c r="W996" s="188">
        <v>8285.2429359355119</v>
      </c>
      <c r="X996" s="188">
        <f>Z996+AA996+AB996+AC996+AD996+AG996+AI996+AK996+AM996+AO996+AP996+AQ996+AR996+AS996</f>
        <v>8285.2429359355119</v>
      </c>
      <c r="Y996" s="188">
        <f>V996-U996</f>
        <v>4178.7639230660452</v>
      </c>
      <c r="Z996" s="189">
        <v>0</v>
      </c>
      <c r="AA996" s="189">
        <v>0</v>
      </c>
      <c r="AB996" s="189">
        <v>0</v>
      </c>
      <c r="AC996" s="189">
        <v>0</v>
      </c>
      <c r="AD996" s="189">
        <v>0</v>
      </c>
      <c r="AE996" s="189">
        <v>0</v>
      </c>
      <c r="AF996" s="189">
        <v>0</v>
      </c>
      <c r="AG996" s="190">
        <v>0</v>
      </c>
      <c r="AH996" s="189">
        <v>657</v>
      </c>
      <c r="AI996" s="190">
        <f>8917.04*AH996/I996</f>
        <v>8285.2429359355119</v>
      </c>
      <c r="AJ996" s="189">
        <v>0</v>
      </c>
      <c r="AK996" s="189">
        <v>0</v>
      </c>
      <c r="AL996" s="189">
        <v>0</v>
      </c>
      <c r="AM996" s="190">
        <v>0</v>
      </c>
      <c r="AN996" s="189">
        <v>0</v>
      </c>
      <c r="AO996" s="189">
        <v>0</v>
      </c>
      <c r="AP996" s="190">
        <v>0</v>
      </c>
      <c r="AQ996" s="189">
        <v>0</v>
      </c>
      <c r="AR996" s="182">
        <v>0</v>
      </c>
      <c r="AS996" s="182">
        <v>0</v>
      </c>
    </row>
    <row r="997" spans="1:78" s="182" customFormat="1" ht="36" customHeight="1" x14ac:dyDescent="0.25">
      <c r="B997" s="183" t="s">
        <v>825</v>
      </c>
      <c r="C997" s="222"/>
      <c r="D997" s="184" t="s">
        <v>857</v>
      </c>
      <c r="E997" s="184" t="s">
        <v>857</v>
      </c>
      <c r="F997" s="184" t="s">
        <v>857</v>
      </c>
      <c r="G997" s="184" t="s">
        <v>857</v>
      </c>
      <c r="H997" s="184" t="s">
        <v>857</v>
      </c>
      <c r="I997" s="197">
        <f>SUM(I998:I1002)</f>
        <v>4001.3</v>
      </c>
      <c r="J997" s="197">
        <f>SUM(J998:J1002)</f>
        <v>3229.2999999999997</v>
      </c>
      <c r="K997" s="197">
        <f>SUM(K998:K1002)</f>
        <v>2888.5</v>
      </c>
      <c r="L997" s="219">
        <f>SUM(L998:L1002)</f>
        <v>145</v>
      </c>
      <c r="M997" s="184" t="s">
        <v>857</v>
      </c>
      <c r="N997" s="184" t="s">
        <v>857</v>
      </c>
      <c r="O997" s="187" t="s">
        <v>857</v>
      </c>
      <c r="P997" s="173">
        <v>5215743.3599999994</v>
      </c>
      <c r="Q997" s="173">
        <v>0</v>
      </c>
      <c r="R997" s="173">
        <v>0</v>
      </c>
      <c r="S997" s="173">
        <v>0</v>
      </c>
      <c r="T997" s="173">
        <v>5215743.3599999994</v>
      </c>
      <c r="U997" s="173">
        <f t="shared" si="243"/>
        <v>1303.5121985354758</v>
      </c>
      <c r="V997" s="173">
        <f>MAX(V998:V1002)</f>
        <v>5486.6033592782969</v>
      </c>
      <c r="X997" s="227"/>
      <c r="Z997" s="189">
        <v>0</v>
      </c>
      <c r="AA997" s="189">
        <v>0</v>
      </c>
      <c r="AB997" s="189">
        <v>0</v>
      </c>
      <c r="AC997" s="189">
        <v>0</v>
      </c>
      <c r="AD997" s="189">
        <v>632620</v>
      </c>
      <c r="AE997" s="189">
        <v>0</v>
      </c>
      <c r="AF997" s="189">
        <v>0</v>
      </c>
      <c r="AG997" s="189">
        <v>0</v>
      </c>
      <c r="AH997" s="189">
        <v>586.55999999999995</v>
      </c>
      <c r="AI997" s="189">
        <v>2337142.35</v>
      </c>
      <c r="AJ997" s="189">
        <v>0</v>
      </c>
      <c r="AK997" s="189">
        <v>0</v>
      </c>
      <c r="AL997" s="189">
        <v>623.35</v>
      </c>
      <c r="AM997" s="189">
        <v>1933497.22</v>
      </c>
      <c r="AN997" s="189">
        <v>0</v>
      </c>
      <c r="AO997" s="189">
        <v>0</v>
      </c>
      <c r="AP997" s="189">
        <v>0</v>
      </c>
      <c r="AQ997" s="189">
        <v>0</v>
      </c>
      <c r="AR997" s="182">
        <v>0</v>
      </c>
      <c r="AS997" s="182">
        <v>0</v>
      </c>
    </row>
    <row r="998" spans="1:78" s="182" customFormat="1" ht="36" customHeight="1" x14ac:dyDescent="0.25">
      <c r="A998" s="182">
        <v>1</v>
      </c>
      <c r="B998" s="221">
        <f>SUBTOTAL(103,$A$552:A998)</f>
        <v>389</v>
      </c>
      <c r="C998" s="183" t="s">
        <v>185</v>
      </c>
      <c r="D998" s="184" t="s">
        <v>302</v>
      </c>
      <c r="E998" s="184"/>
      <c r="F998" s="185" t="s">
        <v>261</v>
      </c>
      <c r="G998" s="184" t="s">
        <v>296</v>
      </c>
      <c r="H998" s="184" t="s">
        <v>296</v>
      </c>
      <c r="I998" s="197">
        <v>953.3</v>
      </c>
      <c r="J998" s="197">
        <v>668.7</v>
      </c>
      <c r="K998" s="197">
        <v>542.29999999999995</v>
      </c>
      <c r="L998" s="186">
        <v>31</v>
      </c>
      <c r="M998" s="184" t="s">
        <v>259</v>
      </c>
      <c r="N998" s="184" t="s">
        <v>260</v>
      </c>
      <c r="O998" s="187" t="s">
        <v>262</v>
      </c>
      <c r="P998" s="173">
        <v>2426773.7500000005</v>
      </c>
      <c r="Q998" s="173">
        <v>0</v>
      </c>
      <c r="R998" s="173">
        <v>0</v>
      </c>
      <c r="S998" s="173">
        <v>0</v>
      </c>
      <c r="T998" s="173">
        <v>2426773.7500000005</v>
      </c>
      <c r="U998" s="173">
        <f t="shared" si="243"/>
        <v>2545.6558795762094</v>
      </c>
      <c r="V998" s="173">
        <v>5486.6033592782969</v>
      </c>
      <c r="W998" s="188">
        <v>5486.6033592782969</v>
      </c>
      <c r="X998" s="188">
        <f t="shared" ref="X998:X1002" si="244">Z998+AA998+AB998+AC998+AD998+AG998+AI998+AK998+AM998+AO998+AP998+AQ998+AR998+AS998</f>
        <v>5486.6033592782969</v>
      </c>
      <c r="Y998" s="188">
        <f t="shared" ref="Y998:Y1002" si="245">V998-U998</f>
        <v>2940.9474797020875</v>
      </c>
      <c r="Z998" s="189">
        <v>0</v>
      </c>
      <c r="AA998" s="189">
        <v>0</v>
      </c>
      <c r="AB998" s="189">
        <v>0</v>
      </c>
      <c r="AC998" s="189">
        <v>0</v>
      </c>
      <c r="AD998" s="189">
        <v>0</v>
      </c>
      <c r="AE998" s="189">
        <v>0</v>
      </c>
      <c r="AF998" s="189">
        <v>0</v>
      </c>
      <c r="AG998" s="190">
        <v>0</v>
      </c>
      <c r="AH998" s="189">
        <v>586.55999999999995</v>
      </c>
      <c r="AI998" s="190">
        <f>8917.04*AH998/I998</f>
        <v>5486.6033592782969</v>
      </c>
      <c r="AJ998" s="189">
        <v>0</v>
      </c>
      <c r="AK998" s="189">
        <v>0</v>
      </c>
      <c r="AL998" s="189">
        <v>0</v>
      </c>
      <c r="AM998" s="190">
        <v>0</v>
      </c>
      <c r="AN998" s="189">
        <v>0</v>
      </c>
      <c r="AO998" s="189">
        <v>0</v>
      </c>
      <c r="AP998" s="190">
        <v>0</v>
      </c>
      <c r="AQ998" s="189">
        <v>0</v>
      </c>
      <c r="AR998" s="182">
        <v>0</v>
      </c>
      <c r="AS998" s="182">
        <v>0</v>
      </c>
    </row>
    <row r="999" spans="1:78" s="182" customFormat="1" ht="36" customHeight="1" x14ac:dyDescent="0.25">
      <c r="A999" s="182">
        <v>1</v>
      </c>
      <c r="B999" s="221">
        <f>SUBTOTAL(103,$A$552:A999)</f>
        <v>390</v>
      </c>
      <c r="C999" s="183" t="s">
        <v>187</v>
      </c>
      <c r="D999" s="184" t="s">
        <v>300</v>
      </c>
      <c r="E999" s="184"/>
      <c r="F999" s="185" t="s">
        <v>311</v>
      </c>
      <c r="G999" s="184" t="s">
        <v>296</v>
      </c>
      <c r="H999" s="184" t="s">
        <v>296</v>
      </c>
      <c r="I999" s="197">
        <v>1058.5999999999999</v>
      </c>
      <c r="J999" s="197">
        <v>653.79999999999995</v>
      </c>
      <c r="K999" s="197">
        <v>608.29999999999995</v>
      </c>
      <c r="L999" s="186">
        <v>42</v>
      </c>
      <c r="M999" s="184" t="s">
        <v>259</v>
      </c>
      <c r="N999" s="184" t="s">
        <v>260</v>
      </c>
      <c r="O999" s="187" t="s">
        <v>262</v>
      </c>
      <c r="P999" s="173">
        <v>2025661.5499999998</v>
      </c>
      <c r="Q999" s="173">
        <v>0</v>
      </c>
      <c r="R999" s="173">
        <v>0</v>
      </c>
      <c r="S999" s="173">
        <v>0</v>
      </c>
      <c r="T999" s="173">
        <v>2025661.5499999998</v>
      </c>
      <c r="U999" s="173">
        <f t="shared" si="243"/>
        <v>1913.5287644058189</v>
      </c>
      <c r="V999" s="173">
        <v>4594.5181782542986</v>
      </c>
      <c r="W999" s="188">
        <v>4594.5181782542986</v>
      </c>
      <c r="X999" s="188">
        <f t="shared" si="244"/>
        <v>4594.5181782542986</v>
      </c>
      <c r="Y999" s="188">
        <f t="shared" si="245"/>
        <v>2680.9894138484797</v>
      </c>
      <c r="Z999" s="189">
        <v>0</v>
      </c>
      <c r="AA999" s="189">
        <v>0</v>
      </c>
      <c r="AB999" s="189">
        <v>0</v>
      </c>
      <c r="AC999" s="189">
        <v>0</v>
      </c>
      <c r="AD999" s="189">
        <v>0</v>
      </c>
      <c r="AE999" s="189">
        <v>0</v>
      </c>
      <c r="AF999" s="189">
        <v>0</v>
      </c>
      <c r="AG999" s="190">
        <v>0</v>
      </c>
      <c r="AH999" s="189">
        <v>0</v>
      </c>
      <c r="AI999" s="189">
        <v>0</v>
      </c>
      <c r="AJ999" s="189">
        <v>0</v>
      </c>
      <c r="AK999" s="189">
        <v>0</v>
      </c>
      <c r="AL999" s="189">
        <v>623.35</v>
      </c>
      <c r="AM999" s="190">
        <f>7802.61*AL999/I999</f>
        <v>4594.5181782542986</v>
      </c>
      <c r="AN999" s="189">
        <v>0</v>
      </c>
      <c r="AO999" s="189">
        <v>0</v>
      </c>
      <c r="AP999" s="190">
        <v>0</v>
      </c>
      <c r="AQ999" s="189">
        <v>0</v>
      </c>
      <c r="AR999" s="182">
        <v>0</v>
      </c>
      <c r="AS999" s="182">
        <v>0</v>
      </c>
    </row>
    <row r="1000" spans="1:78" s="182" customFormat="1" ht="36" customHeight="1" x14ac:dyDescent="0.25">
      <c r="A1000" s="182">
        <v>1</v>
      </c>
      <c r="B1000" s="221">
        <f>SUBTOTAL(103,$A$552:A1000)</f>
        <v>391</v>
      </c>
      <c r="C1000" s="183" t="s">
        <v>1226</v>
      </c>
      <c r="D1000" s="184">
        <v>1967</v>
      </c>
      <c r="E1000" s="184">
        <v>2014</v>
      </c>
      <c r="F1000" s="185" t="s">
        <v>261</v>
      </c>
      <c r="G1000" s="184">
        <v>2</v>
      </c>
      <c r="H1000" s="184" t="s">
        <v>301</v>
      </c>
      <c r="I1000" s="173">
        <v>925.4</v>
      </c>
      <c r="J1000" s="173">
        <v>925</v>
      </c>
      <c r="K1000" s="173">
        <v>759.4</v>
      </c>
      <c r="L1000" s="186">
        <v>28</v>
      </c>
      <c r="M1000" s="184" t="s">
        <v>259</v>
      </c>
      <c r="N1000" s="184" t="s">
        <v>263</v>
      </c>
      <c r="O1000" s="187" t="s">
        <v>1303</v>
      </c>
      <c r="P1000" s="173">
        <v>638882.93999999994</v>
      </c>
      <c r="Q1000" s="173">
        <v>0</v>
      </c>
      <c r="R1000" s="173">
        <v>0</v>
      </c>
      <c r="S1000" s="173">
        <v>0</v>
      </c>
      <c r="T1000" s="173">
        <v>638882.93999999994</v>
      </c>
      <c r="U1000" s="173">
        <f t="shared" si="243"/>
        <v>690.38571428571424</v>
      </c>
      <c r="V1000" s="173">
        <v>810.46</v>
      </c>
      <c r="W1000" s="188">
        <v>810.46</v>
      </c>
      <c r="X1000" s="188">
        <f t="shared" si="244"/>
        <v>810.46</v>
      </c>
      <c r="Y1000" s="188">
        <f t="shared" si="245"/>
        <v>120.07428571428579</v>
      </c>
      <c r="Z1000" s="189">
        <v>0</v>
      </c>
      <c r="AA1000" s="189">
        <v>0</v>
      </c>
      <c r="AB1000" s="189">
        <v>0</v>
      </c>
      <c r="AC1000" s="189">
        <v>0</v>
      </c>
      <c r="AD1000" s="189">
        <v>810.46</v>
      </c>
      <c r="AE1000" s="189">
        <v>0</v>
      </c>
      <c r="AF1000" s="189">
        <v>0</v>
      </c>
      <c r="AG1000" s="190">
        <v>0</v>
      </c>
      <c r="AH1000" s="189">
        <v>0</v>
      </c>
      <c r="AI1000" s="189">
        <v>0</v>
      </c>
      <c r="AJ1000" s="189">
        <v>0</v>
      </c>
      <c r="AK1000" s="189">
        <v>0</v>
      </c>
      <c r="AL1000" s="189">
        <v>0</v>
      </c>
      <c r="AM1000" s="190">
        <v>0</v>
      </c>
      <c r="AN1000" s="189">
        <v>0</v>
      </c>
      <c r="AO1000" s="189">
        <v>0</v>
      </c>
      <c r="AP1000" s="190">
        <v>0</v>
      </c>
      <c r="AQ1000" s="189">
        <v>0</v>
      </c>
      <c r="AR1000" s="182">
        <v>0</v>
      </c>
      <c r="AS1000" s="182">
        <v>0</v>
      </c>
    </row>
    <row r="1001" spans="1:78" s="105" customFormat="1" ht="36" customHeight="1" x14ac:dyDescent="0.25">
      <c r="A1001" s="182">
        <v>1</v>
      </c>
      <c r="B1001" s="221">
        <f>SUBTOTAL(103,$A$552:A1001)</f>
        <v>392</v>
      </c>
      <c r="C1001" s="238" t="s">
        <v>191</v>
      </c>
      <c r="D1001" s="184" t="s">
        <v>307</v>
      </c>
      <c r="E1001" s="184"/>
      <c r="F1001" s="199" t="s">
        <v>311</v>
      </c>
      <c r="G1001" s="184" t="s">
        <v>305</v>
      </c>
      <c r="H1001" s="184" t="s">
        <v>297</v>
      </c>
      <c r="I1001" s="197">
        <v>533.70000000000005</v>
      </c>
      <c r="J1001" s="197">
        <v>492.1</v>
      </c>
      <c r="K1001" s="197">
        <v>488.8</v>
      </c>
      <c r="L1001" s="239">
        <v>13</v>
      </c>
      <c r="M1001" s="184" t="s">
        <v>259</v>
      </c>
      <c r="N1001" s="184" t="s">
        <v>260</v>
      </c>
      <c r="O1001" s="184" t="s">
        <v>262</v>
      </c>
      <c r="P1001" s="197">
        <v>58730.77</v>
      </c>
      <c r="Q1001" s="173">
        <v>0</v>
      </c>
      <c r="R1001" s="197">
        <v>0</v>
      </c>
      <c r="S1001" s="197">
        <v>0</v>
      </c>
      <c r="T1001" s="197">
        <v>58730.77</v>
      </c>
      <c r="U1001" s="173">
        <f t="shared" si="243"/>
        <v>110.04453813003559</v>
      </c>
      <c r="V1001" s="228">
        <v>110.04453813003559</v>
      </c>
      <c r="W1001" s="188">
        <v>110.04453813003559</v>
      </c>
      <c r="X1001" s="188">
        <f t="shared" si="244"/>
        <v>0</v>
      </c>
      <c r="Y1001" s="188">
        <f t="shared" si="245"/>
        <v>0</v>
      </c>
      <c r="Z1001" s="189">
        <v>0</v>
      </c>
      <c r="AA1001" s="189">
        <v>0</v>
      </c>
      <c r="AB1001" s="193">
        <v>0</v>
      </c>
      <c r="AC1001" s="193">
        <v>0</v>
      </c>
      <c r="AD1001" s="193">
        <v>0</v>
      </c>
      <c r="AE1001" s="193">
        <v>0</v>
      </c>
      <c r="AF1001" s="193">
        <v>0</v>
      </c>
      <c r="AG1001" s="190">
        <v>0</v>
      </c>
      <c r="AH1001" s="193">
        <v>0</v>
      </c>
      <c r="AI1001" s="193">
        <v>0</v>
      </c>
      <c r="AJ1001" s="193">
        <v>0</v>
      </c>
      <c r="AK1001" s="193">
        <v>0</v>
      </c>
      <c r="AL1001" s="193">
        <v>0</v>
      </c>
      <c r="AM1001" s="194">
        <v>0</v>
      </c>
      <c r="AN1001" s="193">
        <v>0</v>
      </c>
      <c r="AO1001" s="193">
        <v>0</v>
      </c>
      <c r="AP1001" s="194">
        <v>0</v>
      </c>
      <c r="AQ1001" s="193">
        <v>0</v>
      </c>
      <c r="AR1001" s="105">
        <v>0</v>
      </c>
      <c r="AS1001" s="105">
        <v>0</v>
      </c>
      <c r="BD1001" s="195"/>
      <c r="BE1001" s="195"/>
      <c r="BF1001" s="195"/>
      <c r="BZ1001" s="196"/>
    </row>
    <row r="1002" spans="1:78" s="105" customFormat="1" ht="36" customHeight="1" x14ac:dyDescent="0.25">
      <c r="A1002" s="182">
        <v>1</v>
      </c>
      <c r="B1002" s="221">
        <f>SUBTOTAL(103,$A$552:A1002)</f>
        <v>393</v>
      </c>
      <c r="C1002" s="238" t="s">
        <v>192</v>
      </c>
      <c r="D1002" s="184">
        <v>1971</v>
      </c>
      <c r="E1002" s="184"/>
      <c r="F1002" s="199" t="s">
        <v>311</v>
      </c>
      <c r="G1002" s="184" t="s">
        <v>305</v>
      </c>
      <c r="H1002" s="184" t="s">
        <v>297</v>
      </c>
      <c r="I1002" s="197">
        <v>530.29999999999995</v>
      </c>
      <c r="J1002" s="197">
        <v>489.7</v>
      </c>
      <c r="K1002" s="197">
        <v>489.7</v>
      </c>
      <c r="L1002" s="239">
        <v>31</v>
      </c>
      <c r="M1002" s="184" t="s">
        <v>259</v>
      </c>
      <c r="N1002" s="184" t="s">
        <v>260</v>
      </c>
      <c r="O1002" s="184" t="s">
        <v>262</v>
      </c>
      <c r="P1002" s="197">
        <v>65694.350000000006</v>
      </c>
      <c r="Q1002" s="173">
        <v>0</v>
      </c>
      <c r="R1002" s="197">
        <v>0</v>
      </c>
      <c r="S1002" s="197">
        <v>0</v>
      </c>
      <c r="T1002" s="197">
        <v>65694.350000000006</v>
      </c>
      <c r="U1002" s="173">
        <f t="shared" si="243"/>
        <v>123.8814821798982</v>
      </c>
      <c r="V1002" s="228">
        <v>123.8814821798982</v>
      </c>
      <c r="W1002" s="188">
        <v>123.8814821798982</v>
      </c>
      <c r="X1002" s="188">
        <f t="shared" si="244"/>
        <v>0</v>
      </c>
      <c r="Y1002" s="188">
        <f t="shared" si="245"/>
        <v>0</v>
      </c>
      <c r="Z1002" s="189">
        <v>0</v>
      </c>
      <c r="AA1002" s="189">
        <v>0</v>
      </c>
      <c r="AB1002" s="193">
        <v>0</v>
      </c>
      <c r="AC1002" s="193">
        <v>0</v>
      </c>
      <c r="AD1002" s="193">
        <v>0</v>
      </c>
      <c r="AE1002" s="193">
        <v>0</v>
      </c>
      <c r="AF1002" s="193">
        <v>0</v>
      </c>
      <c r="AG1002" s="190">
        <v>0</v>
      </c>
      <c r="AH1002" s="193">
        <v>0</v>
      </c>
      <c r="AI1002" s="193">
        <v>0</v>
      </c>
      <c r="AJ1002" s="193">
        <v>0</v>
      </c>
      <c r="AK1002" s="193">
        <v>0</v>
      </c>
      <c r="AL1002" s="193">
        <v>0</v>
      </c>
      <c r="AM1002" s="194">
        <v>0</v>
      </c>
      <c r="AN1002" s="193">
        <v>0</v>
      </c>
      <c r="AO1002" s="193">
        <v>0</v>
      </c>
      <c r="AP1002" s="194">
        <v>0</v>
      </c>
      <c r="AQ1002" s="193">
        <v>0</v>
      </c>
      <c r="AR1002" s="105">
        <v>0</v>
      </c>
      <c r="AS1002" s="105">
        <v>0</v>
      </c>
      <c r="BD1002" s="195"/>
      <c r="BE1002" s="195"/>
      <c r="BF1002" s="195"/>
      <c r="BZ1002" s="196"/>
    </row>
    <row r="1003" spans="1:78" s="182" customFormat="1" ht="36" customHeight="1" x14ac:dyDescent="0.25">
      <c r="B1003" s="183" t="s">
        <v>826</v>
      </c>
      <c r="C1003" s="183"/>
      <c r="D1003" s="184" t="s">
        <v>857</v>
      </c>
      <c r="E1003" s="184" t="s">
        <v>857</v>
      </c>
      <c r="F1003" s="184" t="s">
        <v>857</v>
      </c>
      <c r="G1003" s="184" t="s">
        <v>857</v>
      </c>
      <c r="H1003" s="184" t="s">
        <v>857</v>
      </c>
      <c r="I1003" s="197">
        <f>I1004</f>
        <v>1492</v>
      </c>
      <c r="J1003" s="197">
        <f>J1004</f>
        <v>1369.9</v>
      </c>
      <c r="K1003" s="197">
        <f>K1004</f>
        <v>1369.9</v>
      </c>
      <c r="L1003" s="219">
        <f>L1004</f>
        <v>70</v>
      </c>
      <c r="M1003" s="184" t="s">
        <v>857</v>
      </c>
      <c r="N1003" s="184" t="s">
        <v>857</v>
      </c>
      <c r="O1003" s="187" t="s">
        <v>857</v>
      </c>
      <c r="P1003" s="173">
        <v>68452.92</v>
      </c>
      <c r="Q1003" s="173">
        <v>0</v>
      </c>
      <c r="R1003" s="173">
        <v>0</v>
      </c>
      <c r="S1003" s="173">
        <v>0</v>
      </c>
      <c r="T1003" s="173">
        <v>68452.92</v>
      </c>
      <c r="U1003" s="173">
        <f>P1003/I1003</f>
        <v>45.879973190348522</v>
      </c>
      <c r="V1003" s="173">
        <f>V1004</f>
        <v>45.879973190348522</v>
      </c>
      <c r="X1003" s="227"/>
      <c r="Z1003" s="189">
        <v>0</v>
      </c>
      <c r="AA1003" s="189">
        <v>0</v>
      </c>
      <c r="AB1003" s="189">
        <v>0</v>
      </c>
      <c r="AC1003" s="189">
        <v>0</v>
      </c>
      <c r="AD1003" s="189">
        <v>0</v>
      </c>
      <c r="AE1003" s="189">
        <v>0</v>
      </c>
      <c r="AF1003" s="189">
        <v>0</v>
      </c>
      <c r="AG1003" s="189">
        <v>0</v>
      </c>
      <c r="AH1003" s="189">
        <v>0</v>
      </c>
      <c r="AI1003" s="189">
        <v>0</v>
      </c>
      <c r="AJ1003" s="189">
        <v>0</v>
      </c>
      <c r="AK1003" s="189">
        <v>0</v>
      </c>
      <c r="AL1003" s="189">
        <v>0</v>
      </c>
      <c r="AM1003" s="189">
        <v>0</v>
      </c>
      <c r="AN1003" s="189">
        <v>0</v>
      </c>
      <c r="AO1003" s="189">
        <v>0</v>
      </c>
      <c r="AP1003" s="189">
        <v>0</v>
      </c>
      <c r="AQ1003" s="189">
        <v>0</v>
      </c>
      <c r="AR1003" s="182">
        <v>0</v>
      </c>
      <c r="AS1003" s="182">
        <v>0</v>
      </c>
    </row>
    <row r="1004" spans="1:78" s="182" customFormat="1" ht="36" customHeight="1" x14ac:dyDescent="0.25">
      <c r="A1004" s="182">
        <v>1</v>
      </c>
      <c r="B1004" s="221">
        <f>SUBTOTAL(103,$A$552:A1004)</f>
        <v>394</v>
      </c>
      <c r="C1004" s="183" t="s">
        <v>2216</v>
      </c>
      <c r="D1004" s="184">
        <v>1982</v>
      </c>
      <c r="E1004" s="184"/>
      <c r="F1004" s="185" t="s">
        <v>311</v>
      </c>
      <c r="G1004" s="184">
        <v>3</v>
      </c>
      <c r="H1004" s="184" t="s">
        <v>305</v>
      </c>
      <c r="I1004" s="197">
        <v>1492</v>
      </c>
      <c r="J1004" s="197">
        <v>1369.9</v>
      </c>
      <c r="K1004" s="197">
        <v>1369.9</v>
      </c>
      <c r="L1004" s="186">
        <v>70</v>
      </c>
      <c r="M1004" s="184" t="s">
        <v>259</v>
      </c>
      <c r="N1004" s="184" t="s">
        <v>260</v>
      </c>
      <c r="O1004" s="187" t="s">
        <v>262</v>
      </c>
      <c r="P1004" s="173">
        <v>68452.92</v>
      </c>
      <c r="Q1004" s="173">
        <v>0</v>
      </c>
      <c r="R1004" s="173">
        <v>0</v>
      </c>
      <c r="S1004" s="173">
        <v>0</v>
      </c>
      <c r="T1004" s="173">
        <v>68452.92</v>
      </c>
      <c r="U1004" s="173">
        <f t="shared" ref="U1004" si="246">P1004/I1004</f>
        <v>45.879973190348522</v>
      </c>
      <c r="V1004" s="173">
        <v>45.879973190348522</v>
      </c>
      <c r="W1004" s="188">
        <v>45.879973190348522</v>
      </c>
      <c r="X1004" s="188">
        <f>Z1004+AA1004+AB1004+AC1004+AD1004+AG1004+AI1004+AK1004+AM1004+AO1004+AP1004+AQ1004+AR1004+AS1004</f>
        <v>0</v>
      </c>
      <c r="Y1004" s="188">
        <f>V1004-U1004</f>
        <v>0</v>
      </c>
      <c r="Z1004" s="189">
        <v>0</v>
      </c>
      <c r="AA1004" s="189">
        <v>0</v>
      </c>
      <c r="AB1004" s="189">
        <v>0</v>
      </c>
      <c r="AC1004" s="189">
        <v>0</v>
      </c>
      <c r="AD1004" s="189">
        <v>0</v>
      </c>
      <c r="AE1004" s="189">
        <v>0</v>
      </c>
      <c r="AF1004" s="189">
        <v>0</v>
      </c>
      <c r="AG1004" s="190">
        <v>0</v>
      </c>
      <c r="AH1004" s="189">
        <v>0</v>
      </c>
      <c r="AI1004" s="189">
        <v>0</v>
      </c>
      <c r="AJ1004" s="189">
        <v>0</v>
      </c>
      <c r="AK1004" s="189">
        <v>0</v>
      </c>
      <c r="AL1004" s="189">
        <v>0</v>
      </c>
      <c r="AM1004" s="190">
        <v>0</v>
      </c>
      <c r="AN1004" s="189">
        <v>0</v>
      </c>
      <c r="AO1004" s="189">
        <v>0</v>
      </c>
      <c r="AP1004" s="190">
        <v>0</v>
      </c>
      <c r="AQ1004" s="189">
        <v>0</v>
      </c>
      <c r="AR1004" s="182">
        <v>0</v>
      </c>
      <c r="AS1004" s="182">
        <v>0</v>
      </c>
    </row>
    <row r="1005" spans="1:78" s="182" customFormat="1" ht="36" customHeight="1" x14ac:dyDescent="0.25">
      <c r="B1005" s="183" t="s">
        <v>827</v>
      </c>
      <c r="C1005" s="183"/>
      <c r="D1005" s="184" t="s">
        <v>857</v>
      </c>
      <c r="E1005" s="184" t="s">
        <v>857</v>
      </c>
      <c r="F1005" s="184" t="s">
        <v>857</v>
      </c>
      <c r="G1005" s="184" t="s">
        <v>857</v>
      </c>
      <c r="H1005" s="184" t="s">
        <v>857</v>
      </c>
      <c r="I1005" s="197">
        <f>I1006</f>
        <v>834.7</v>
      </c>
      <c r="J1005" s="197">
        <f>J1006</f>
        <v>476.3</v>
      </c>
      <c r="K1005" s="197">
        <f>K1006</f>
        <v>476.3</v>
      </c>
      <c r="L1005" s="219">
        <f>L1006</f>
        <v>56</v>
      </c>
      <c r="M1005" s="184" t="s">
        <v>857</v>
      </c>
      <c r="N1005" s="184" t="s">
        <v>857</v>
      </c>
      <c r="O1005" s="187" t="s">
        <v>857</v>
      </c>
      <c r="P1005" s="173">
        <v>3897762.39</v>
      </c>
      <c r="Q1005" s="173">
        <v>0</v>
      </c>
      <c r="R1005" s="173">
        <v>0</v>
      </c>
      <c r="S1005" s="173">
        <v>0</v>
      </c>
      <c r="T1005" s="173">
        <v>3897762.39</v>
      </c>
      <c r="U1005" s="173">
        <f t="shared" si="243"/>
        <v>4669.6566311249553</v>
      </c>
      <c r="V1005" s="173">
        <f>V1006</f>
        <v>45.879973190348522</v>
      </c>
      <c r="X1005" s="227"/>
      <c r="Z1005" s="189">
        <v>0</v>
      </c>
      <c r="AA1005" s="189">
        <v>0</v>
      </c>
      <c r="AB1005" s="189">
        <v>0</v>
      </c>
      <c r="AC1005" s="189">
        <v>0</v>
      </c>
      <c r="AD1005" s="189">
        <v>0</v>
      </c>
      <c r="AE1005" s="189">
        <v>0</v>
      </c>
      <c r="AF1005" s="189">
        <v>0</v>
      </c>
      <c r="AG1005" s="189">
        <v>0</v>
      </c>
      <c r="AH1005" s="189">
        <v>817.7</v>
      </c>
      <c r="AI1005" s="189">
        <v>3772353.64</v>
      </c>
      <c r="AJ1005" s="189">
        <v>0</v>
      </c>
      <c r="AK1005" s="189">
        <v>0</v>
      </c>
      <c r="AL1005" s="189">
        <v>0</v>
      </c>
      <c r="AM1005" s="189">
        <v>0</v>
      </c>
      <c r="AN1005" s="189">
        <v>0</v>
      </c>
      <c r="AO1005" s="189">
        <v>0</v>
      </c>
      <c r="AP1005" s="189">
        <v>0</v>
      </c>
      <c r="AQ1005" s="189">
        <v>0</v>
      </c>
      <c r="AR1005" s="182">
        <v>0</v>
      </c>
      <c r="AS1005" s="182">
        <v>0</v>
      </c>
    </row>
    <row r="1006" spans="1:78" s="182" customFormat="1" ht="36" customHeight="1" x14ac:dyDescent="0.25">
      <c r="A1006" s="182">
        <v>1</v>
      </c>
      <c r="B1006" s="221">
        <f>SUBTOTAL(103,$A$552:A1006)</f>
        <v>395</v>
      </c>
      <c r="C1006" s="183" t="s">
        <v>189</v>
      </c>
      <c r="D1006" s="184" t="s">
        <v>303</v>
      </c>
      <c r="E1006" s="184"/>
      <c r="F1006" s="185" t="s">
        <v>304</v>
      </c>
      <c r="G1006" s="184" t="s">
        <v>296</v>
      </c>
      <c r="H1006" s="184" t="s">
        <v>305</v>
      </c>
      <c r="I1006" s="197">
        <v>834.7</v>
      </c>
      <c r="J1006" s="197">
        <v>476.3</v>
      </c>
      <c r="K1006" s="197">
        <v>476.3</v>
      </c>
      <c r="L1006" s="186">
        <v>56</v>
      </c>
      <c r="M1006" s="184" t="s">
        <v>259</v>
      </c>
      <c r="N1006" s="184" t="s">
        <v>260</v>
      </c>
      <c r="O1006" s="187" t="s">
        <v>262</v>
      </c>
      <c r="P1006" s="173">
        <v>3897762.39</v>
      </c>
      <c r="Q1006" s="173">
        <v>0</v>
      </c>
      <c r="R1006" s="173">
        <v>0</v>
      </c>
      <c r="S1006" s="173">
        <v>0</v>
      </c>
      <c r="T1006" s="173">
        <v>3897762.39</v>
      </c>
      <c r="U1006" s="173">
        <f t="shared" si="243"/>
        <v>4669.6566311249553</v>
      </c>
      <c r="V1006" s="173">
        <v>45.879973190348522</v>
      </c>
      <c r="W1006" s="188">
        <v>8735.4302240325869</v>
      </c>
      <c r="X1006" s="188">
        <f>Z1006+AA1006+AB1006+AC1006+AD1006+AG1006+AI1006+AK1006+AM1006+AO1006+AP1006+AQ1006+AR1006+AS1006</f>
        <v>8735.4302240325869</v>
      </c>
      <c r="Y1006" s="188">
        <f>V1006-U1006</f>
        <v>-4623.7766579346071</v>
      </c>
      <c r="Z1006" s="189">
        <v>0</v>
      </c>
      <c r="AA1006" s="189">
        <v>0</v>
      </c>
      <c r="AB1006" s="189">
        <v>0</v>
      </c>
      <c r="AC1006" s="189">
        <v>0</v>
      </c>
      <c r="AD1006" s="189">
        <v>0</v>
      </c>
      <c r="AE1006" s="189">
        <v>0</v>
      </c>
      <c r="AF1006" s="189">
        <v>0</v>
      </c>
      <c r="AG1006" s="190">
        <v>0</v>
      </c>
      <c r="AH1006" s="189">
        <v>817.7</v>
      </c>
      <c r="AI1006" s="190">
        <f>8917.04*AH1006/I1006</f>
        <v>8735.4302240325869</v>
      </c>
      <c r="AJ1006" s="189">
        <v>0</v>
      </c>
      <c r="AK1006" s="189">
        <v>0</v>
      </c>
      <c r="AL1006" s="189">
        <v>0</v>
      </c>
      <c r="AM1006" s="190">
        <v>0</v>
      </c>
      <c r="AN1006" s="189">
        <v>0</v>
      </c>
      <c r="AO1006" s="189">
        <v>0</v>
      </c>
      <c r="AP1006" s="190">
        <v>0</v>
      </c>
      <c r="AQ1006" s="189">
        <v>0</v>
      </c>
      <c r="AR1006" s="182">
        <v>0</v>
      </c>
      <c r="AS1006" s="182">
        <v>0</v>
      </c>
    </row>
    <row r="1007" spans="1:78" s="182" customFormat="1" ht="36" customHeight="1" x14ac:dyDescent="0.25">
      <c r="B1007" s="183" t="s">
        <v>828</v>
      </c>
      <c r="C1007" s="183"/>
      <c r="D1007" s="184" t="s">
        <v>857</v>
      </c>
      <c r="E1007" s="184" t="s">
        <v>857</v>
      </c>
      <c r="F1007" s="184" t="s">
        <v>857</v>
      </c>
      <c r="G1007" s="184" t="s">
        <v>857</v>
      </c>
      <c r="H1007" s="184" t="s">
        <v>857</v>
      </c>
      <c r="I1007" s="197">
        <f>I1008</f>
        <v>350.9</v>
      </c>
      <c r="J1007" s="197">
        <f>J1008</f>
        <v>350.9</v>
      </c>
      <c r="K1007" s="197">
        <f>K1008</f>
        <v>266.79999999999995</v>
      </c>
      <c r="L1007" s="219">
        <f>L1008</f>
        <v>18</v>
      </c>
      <c r="M1007" s="184" t="s">
        <v>857</v>
      </c>
      <c r="N1007" s="184" t="s">
        <v>857</v>
      </c>
      <c r="O1007" s="187" t="s">
        <v>857</v>
      </c>
      <c r="P1007" s="173">
        <v>2331009.67</v>
      </c>
      <c r="Q1007" s="173">
        <v>0</v>
      </c>
      <c r="R1007" s="173">
        <v>0</v>
      </c>
      <c r="S1007" s="173">
        <v>0</v>
      </c>
      <c r="T1007" s="173">
        <v>2331009.67</v>
      </c>
      <c r="U1007" s="173">
        <f t="shared" si="243"/>
        <v>6642.9457680250789</v>
      </c>
      <c r="V1007" s="173">
        <f>V1008</f>
        <v>7620.5242382445149</v>
      </c>
      <c r="X1007" s="227"/>
      <c r="Z1007" s="189">
        <v>0</v>
      </c>
      <c r="AA1007" s="189">
        <v>0</v>
      </c>
      <c r="AB1007" s="189">
        <v>0</v>
      </c>
      <c r="AC1007" s="189">
        <v>0</v>
      </c>
      <c r="AD1007" s="189">
        <v>0</v>
      </c>
      <c r="AE1007" s="189">
        <v>0</v>
      </c>
      <c r="AF1007" s="189">
        <v>0</v>
      </c>
      <c r="AG1007" s="189">
        <v>0</v>
      </c>
      <c r="AH1007" s="189">
        <v>299.88</v>
      </c>
      <c r="AI1007" s="189">
        <v>2629919.35</v>
      </c>
      <c r="AJ1007" s="189">
        <v>0</v>
      </c>
      <c r="AK1007" s="189">
        <v>0</v>
      </c>
      <c r="AL1007" s="189">
        <v>0</v>
      </c>
      <c r="AM1007" s="189">
        <v>0</v>
      </c>
      <c r="AN1007" s="189">
        <v>0</v>
      </c>
      <c r="AO1007" s="189">
        <v>0</v>
      </c>
      <c r="AP1007" s="189">
        <v>0</v>
      </c>
      <c r="AQ1007" s="189">
        <v>0</v>
      </c>
      <c r="AR1007" s="182">
        <v>0</v>
      </c>
      <c r="AS1007" s="182">
        <v>0</v>
      </c>
    </row>
    <row r="1008" spans="1:78" s="182" customFormat="1" ht="36" customHeight="1" x14ac:dyDescent="0.25">
      <c r="A1008" s="182">
        <v>1</v>
      </c>
      <c r="B1008" s="221">
        <f>SUBTOTAL(103,$A$552:A1008)</f>
        <v>396</v>
      </c>
      <c r="C1008" s="183" t="s">
        <v>761</v>
      </c>
      <c r="D1008" s="184">
        <v>1930</v>
      </c>
      <c r="E1008" s="184"/>
      <c r="F1008" s="185" t="s">
        <v>261</v>
      </c>
      <c r="G1008" s="184">
        <v>2</v>
      </c>
      <c r="H1008" s="184" t="s">
        <v>297</v>
      </c>
      <c r="I1008" s="197">
        <v>350.9</v>
      </c>
      <c r="J1008" s="197">
        <v>350.9</v>
      </c>
      <c r="K1008" s="197">
        <v>266.79999999999995</v>
      </c>
      <c r="L1008" s="186">
        <v>18</v>
      </c>
      <c r="M1008" s="184" t="s">
        <v>259</v>
      </c>
      <c r="N1008" s="184" t="s">
        <v>260</v>
      </c>
      <c r="O1008" s="187" t="s">
        <v>262</v>
      </c>
      <c r="P1008" s="173">
        <v>2331009.67</v>
      </c>
      <c r="Q1008" s="173">
        <v>0</v>
      </c>
      <c r="R1008" s="173">
        <v>0</v>
      </c>
      <c r="S1008" s="173">
        <v>0</v>
      </c>
      <c r="T1008" s="173">
        <v>2331009.67</v>
      </c>
      <c r="U1008" s="173">
        <f t="shared" si="243"/>
        <v>6642.9457680250789</v>
      </c>
      <c r="V1008" s="173">
        <v>7620.5242382445149</v>
      </c>
      <c r="W1008" s="188">
        <f>X1008</f>
        <v>7620.5242382445149</v>
      </c>
      <c r="X1008" s="188">
        <f>Z1008+AA1008+AB1008+AC1008+AD1008+AG1008+AI1008+AK1008+AM1008+AO1008+AP1008+AQ1008+AR1008+AS1008</f>
        <v>7620.5242382445149</v>
      </c>
      <c r="Y1008" s="188">
        <f>V1008-U1008</f>
        <v>977.57847021943599</v>
      </c>
      <c r="Z1008" s="189">
        <v>0</v>
      </c>
      <c r="AA1008" s="189">
        <v>0</v>
      </c>
      <c r="AB1008" s="189">
        <v>0</v>
      </c>
      <c r="AC1008" s="189">
        <v>0</v>
      </c>
      <c r="AD1008" s="189">
        <v>0</v>
      </c>
      <c r="AE1008" s="189">
        <v>0</v>
      </c>
      <c r="AF1008" s="189">
        <v>0</v>
      </c>
      <c r="AG1008" s="190">
        <v>0</v>
      </c>
      <c r="AH1008" s="189">
        <v>299.88</v>
      </c>
      <c r="AI1008" s="190">
        <f>8917.04*AH1008/I1008</f>
        <v>7620.5242382445149</v>
      </c>
      <c r="AJ1008" s="189">
        <v>0</v>
      </c>
      <c r="AK1008" s="189">
        <v>0</v>
      </c>
      <c r="AL1008" s="189">
        <v>0</v>
      </c>
      <c r="AM1008" s="190">
        <v>0</v>
      </c>
      <c r="AN1008" s="189">
        <v>0</v>
      </c>
      <c r="AO1008" s="189">
        <v>0</v>
      </c>
      <c r="AP1008" s="190">
        <v>0</v>
      </c>
      <c r="AQ1008" s="189">
        <v>0</v>
      </c>
      <c r="AR1008" s="182">
        <v>0</v>
      </c>
      <c r="AS1008" s="182">
        <v>0</v>
      </c>
    </row>
    <row r="1009" spans="1:45" s="182" customFormat="1" ht="36" customHeight="1" x14ac:dyDescent="0.25">
      <c r="B1009" s="183" t="s">
        <v>829</v>
      </c>
      <c r="C1009" s="222"/>
      <c r="D1009" s="184" t="s">
        <v>857</v>
      </c>
      <c r="E1009" s="184" t="s">
        <v>857</v>
      </c>
      <c r="F1009" s="184" t="s">
        <v>857</v>
      </c>
      <c r="G1009" s="184" t="s">
        <v>857</v>
      </c>
      <c r="H1009" s="184" t="s">
        <v>857</v>
      </c>
      <c r="I1009" s="197">
        <f>SUM(I1010:I1015)</f>
        <v>6192.18</v>
      </c>
      <c r="J1009" s="197">
        <f>SUM(J1010:J1015)</f>
        <v>5216.08</v>
      </c>
      <c r="K1009" s="197">
        <f>SUM(K1010:K1015)</f>
        <v>4834.8999999999996</v>
      </c>
      <c r="L1009" s="219">
        <f>SUM(L1010:L1015)</f>
        <v>315</v>
      </c>
      <c r="M1009" s="184" t="s">
        <v>857</v>
      </c>
      <c r="N1009" s="184" t="s">
        <v>857</v>
      </c>
      <c r="O1009" s="187" t="s">
        <v>857</v>
      </c>
      <c r="P1009" s="173">
        <v>6143252.4500000002</v>
      </c>
      <c r="Q1009" s="173">
        <v>0</v>
      </c>
      <c r="R1009" s="173">
        <v>0</v>
      </c>
      <c r="S1009" s="173">
        <v>0</v>
      </c>
      <c r="T1009" s="173">
        <v>6143252.4500000002</v>
      </c>
      <c r="U1009" s="173">
        <f t="shared" si="243"/>
        <v>992.09849358384281</v>
      </c>
      <c r="V1009" s="173">
        <f>MAX(V1010:V1015)</f>
        <v>7210.8352945570978</v>
      </c>
      <c r="X1009" s="227"/>
      <c r="Z1009" s="189">
        <v>0</v>
      </c>
      <c r="AA1009" s="189">
        <v>0</v>
      </c>
      <c r="AB1009" s="189">
        <v>3249254.1399999997</v>
      </c>
      <c r="AC1009" s="189">
        <v>0</v>
      </c>
      <c r="AD1009" s="189">
        <v>0</v>
      </c>
      <c r="AE1009" s="189">
        <v>0</v>
      </c>
      <c r="AF1009" s="189">
        <v>0</v>
      </c>
      <c r="AG1009" s="189">
        <v>0</v>
      </c>
      <c r="AH1009" s="189">
        <v>606.16999999999996</v>
      </c>
      <c r="AI1009" s="189">
        <v>2679473.61</v>
      </c>
      <c r="AJ1009" s="189">
        <v>0</v>
      </c>
      <c r="AK1009" s="189">
        <v>0</v>
      </c>
      <c r="AL1009" s="189">
        <v>0</v>
      </c>
      <c r="AM1009" s="189">
        <v>0</v>
      </c>
      <c r="AN1009" s="189">
        <v>0</v>
      </c>
      <c r="AO1009" s="189">
        <v>0</v>
      </c>
      <c r="AP1009" s="189">
        <v>0</v>
      </c>
      <c r="AQ1009" s="189">
        <v>0</v>
      </c>
      <c r="AR1009" s="182">
        <v>0</v>
      </c>
      <c r="AS1009" s="182">
        <v>0</v>
      </c>
    </row>
    <row r="1010" spans="1:45" s="182" customFormat="1" ht="36" customHeight="1" x14ac:dyDescent="0.25">
      <c r="A1010" s="182">
        <v>1</v>
      </c>
      <c r="B1010" s="221">
        <f>SUBTOTAL(103,$A$552:A1010)</f>
        <v>397</v>
      </c>
      <c r="C1010" s="183" t="s">
        <v>206</v>
      </c>
      <c r="D1010" s="184">
        <v>1974</v>
      </c>
      <c r="E1010" s="184"/>
      <c r="F1010" s="185" t="s">
        <v>261</v>
      </c>
      <c r="G1010" s="184">
        <v>2</v>
      </c>
      <c r="H1010" s="184" t="s">
        <v>296</v>
      </c>
      <c r="I1010" s="197">
        <v>749.6</v>
      </c>
      <c r="J1010" s="197">
        <v>685.4</v>
      </c>
      <c r="K1010" s="197">
        <v>685.4</v>
      </c>
      <c r="L1010" s="186">
        <v>36</v>
      </c>
      <c r="M1010" s="184" t="s">
        <v>259</v>
      </c>
      <c r="N1010" s="184" t="s">
        <v>263</v>
      </c>
      <c r="O1010" s="187" t="s">
        <v>325</v>
      </c>
      <c r="P1010" s="173">
        <v>2703387.9099999997</v>
      </c>
      <c r="Q1010" s="173">
        <v>0</v>
      </c>
      <c r="R1010" s="173">
        <v>0</v>
      </c>
      <c r="S1010" s="173">
        <v>0</v>
      </c>
      <c r="T1010" s="173">
        <v>2703387.9099999997</v>
      </c>
      <c r="U1010" s="173">
        <f t="shared" si="243"/>
        <v>3606.4406483457838</v>
      </c>
      <c r="V1010" s="173">
        <v>7210.8352945570978</v>
      </c>
      <c r="W1010" s="188">
        <v>7210.8352945570978</v>
      </c>
      <c r="X1010" s="188">
        <f t="shared" ref="X1010:X1015" si="247">Z1010+AA1010+AB1010+AC1010+AD1010+AG1010+AI1010+AK1010+AM1010+AO1010+AP1010+AQ1010+AR1010+AS1010</f>
        <v>7210.8352945570978</v>
      </c>
      <c r="Y1010" s="188">
        <f t="shared" ref="Y1010:Y1015" si="248">V1010-U1010</f>
        <v>3604.394646211314</v>
      </c>
      <c r="Z1010" s="189">
        <v>0</v>
      </c>
      <c r="AA1010" s="189">
        <v>0</v>
      </c>
      <c r="AB1010" s="189">
        <v>0</v>
      </c>
      <c r="AC1010" s="189">
        <v>0</v>
      </c>
      <c r="AD1010" s="189">
        <v>0</v>
      </c>
      <c r="AE1010" s="189">
        <v>0</v>
      </c>
      <c r="AF1010" s="189">
        <v>0</v>
      </c>
      <c r="AG1010" s="190">
        <v>0</v>
      </c>
      <c r="AH1010" s="189">
        <v>606.16999999999996</v>
      </c>
      <c r="AI1010" s="190">
        <f>8917.04*AH1010/I1010</f>
        <v>7210.8352945570978</v>
      </c>
      <c r="AJ1010" s="189">
        <v>0</v>
      </c>
      <c r="AK1010" s="189">
        <v>0</v>
      </c>
      <c r="AL1010" s="189">
        <v>0</v>
      </c>
      <c r="AM1010" s="190">
        <v>0</v>
      </c>
      <c r="AN1010" s="189">
        <v>0</v>
      </c>
      <c r="AO1010" s="189">
        <v>0</v>
      </c>
      <c r="AP1010" s="190">
        <v>0</v>
      </c>
      <c r="AQ1010" s="189">
        <v>0</v>
      </c>
      <c r="AR1010" s="182">
        <v>0</v>
      </c>
      <c r="AS1010" s="182">
        <v>0</v>
      </c>
    </row>
    <row r="1011" spans="1:45" s="182" customFormat="1" ht="36" customHeight="1" x14ac:dyDescent="0.25">
      <c r="A1011" s="182">
        <v>1</v>
      </c>
      <c r="B1011" s="221">
        <f>SUBTOTAL(103,$A$552:A1011)</f>
        <v>398</v>
      </c>
      <c r="C1011" s="183" t="s">
        <v>211</v>
      </c>
      <c r="D1011" s="184">
        <v>1992</v>
      </c>
      <c r="E1011" s="184"/>
      <c r="F1011" s="185" t="s">
        <v>304</v>
      </c>
      <c r="G1011" s="184">
        <v>2</v>
      </c>
      <c r="H1011" s="184" t="s">
        <v>296</v>
      </c>
      <c r="I1011" s="173">
        <v>690.3</v>
      </c>
      <c r="J1011" s="173">
        <v>630.29999999999995</v>
      </c>
      <c r="K1011" s="173">
        <v>630.29999999999995</v>
      </c>
      <c r="L1011" s="186">
        <v>29</v>
      </c>
      <c r="M1011" s="184" t="s">
        <v>259</v>
      </c>
      <c r="N1011" s="184" t="s">
        <v>263</v>
      </c>
      <c r="O1011" s="187" t="s">
        <v>325</v>
      </c>
      <c r="P1011" s="173">
        <v>355250</v>
      </c>
      <c r="Q1011" s="173">
        <v>0</v>
      </c>
      <c r="R1011" s="173">
        <v>0</v>
      </c>
      <c r="S1011" s="173">
        <v>0</v>
      </c>
      <c r="T1011" s="173">
        <v>355250</v>
      </c>
      <c r="U1011" s="173">
        <f t="shared" si="243"/>
        <v>514.63131971606549</v>
      </c>
      <c r="V1011" s="173">
        <v>4229.0600000000004</v>
      </c>
      <c r="W1011" s="188">
        <v>3259.66</v>
      </c>
      <c r="X1011" s="188">
        <f t="shared" si="247"/>
        <v>3259.66</v>
      </c>
      <c r="Y1011" s="188">
        <f t="shared" si="248"/>
        <v>3714.4286802839351</v>
      </c>
      <c r="Z1011" s="189">
        <v>0</v>
      </c>
      <c r="AA1011" s="189">
        <v>0</v>
      </c>
      <c r="AB1011" s="189">
        <v>3259.66</v>
      </c>
      <c r="AC1011" s="189">
        <v>0</v>
      </c>
      <c r="AD1011" s="189">
        <v>0</v>
      </c>
      <c r="AE1011" s="189">
        <v>0</v>
      </c>
      <c r="AF1011" s="189">
        <v>0</v>
      </c>
      <c r="AG1011" s="190">
        <v>0</v>
      </c>
      <c r="AH1011" s="189">
        <v>0</v>
      </c>
      <c r="AI1011" s="189">
        <v>0</v>
      </c>
      <c r="AJ1011" s="189">
        <v>0</v>
      </c>
      <c r="AK1011" s="189">
        <v>0</v>
      </c>
      <c r="AL1011" s="189">
        <v>0</v>
      </c>
      <c r="AM1011" s="190">
        <v>0</v>
      </c>
      <c r="AN1011" s="189">
        <v>0</v>
      </c>
      <c r="AO1011" s="189">
        <v>0</v>
      </c>
      <c r="AP1011" s="190">
        <v>0</v>
      </c>
      <c r="AQ1011" s="189">
        <v>0</v>
      </c>
      <c r="AR1011" s="182">
        <v>0</v>
      </c>
      <c r="AS1011" s="182">
        <v>0</v>
      </c>
    </row>
    <row r="1012" spans="1:45" s="182" customFormat="1" ht="36" customHeight="1" x14ac:dyDescent="0.25">
      <c r="A1012" s="182">
        <v>1</v>
      </c>
      <c r="B1012" s="221">
        <f>SUBTOTAL(103,$A$552:A1012)</f>
        <v>399</v>
      </c>
      <c r="C1012" s="183" t="s">
        <v>1509</v>
      </c>
      <c r="D1012" s="184">
        <v>1981</v>
      </c>
      <c r="E1012" s="184"/>
      <c r="F1012" s="185" t="s">
        <v>1524</v>
      </c>
      <c r="G1012" s="184">
        <v>2</v>
      </c>
      <c r="H1012" s="184" t="s">
        <v>305</v>
      </c>
      <c r="I1012" s="173">
        <v>922.9</v>
      </c>
      <c r="J1012" s="173">
        <v>838.7</v>
      </c>
      <c r="K1012" s="173">
        <v>838.7</v>
      </c>
      <c r="L1012" s="186">
        <v>43</v>
      </c>
      <c r="M1012" s="184" t="s">
        <v>259</v>
      </c>
      <c r="N1012" s="184" t="s">
        <v>260</v>
      </c>
      <c r="O1012" s="187" t="s">
        <v>262</v>
      </c>
      <c r="P1012" s="173">
        <v>683859.98</v>
      </c>
      <c r="Q1012" s="173">
        <v>0</v>
      </c>
      <c r="R1012" s="173">
        <v>0</v>
      </c>
      <c r="S1012" s="173">
        <v>0</v>
      </c>
      <c r="T1012" s="173">
        <v>683859.98</v>
      </c>
      <c r="U1012" s="173">
        <f t="shared" si="243"/>
        <v>740.99033481417268</v>
      </c>
      <c r="V1012" s="173">
        <v>4229.0600000000004</v>
      </c>
      <c r="W1012" s="188">
        <v>3259.66</v>
      </c>
      <c r="X1012" s="188">
        <f t="shared" si="247"/>
        <v>3259.66</v>
      </c>
      <c r="Y1012" s="188">
        <f t="shared" si="248"/>
        <v>3488.0696651858279</v>
      </c>
      <c r="Z1012" s="189">
        <v>0</v>
      </c>
      <c r="AA1012" s="189">
        <v>0</v>
      </c>
      <c r="AB1012" s="189">
        <v>3259.66</v>
      </c>
      <c r="AC1012" s="189">
        <v>0</v>
      </c>
      <c r="AD1012" s="189">
        <v>0</v>
      </c>
      <c r="AE1012" s="189">
        <v>0</v>
      </c>
      <c r="AF1012" s="189">
        <v>0</v>
      </c>
      <c r="AG1012" s="190">
        <v>0</v>
      </c>
      <c r="AH1012" s="189">
        <v>0</v>
      </c>
      <c r="AI1012" s="189">
        <v>0</v>
      </c>
      <c r="AJ1012" s="189">
        <v>0</v>
      </c>
      <c r="AK1012" s="189">
        <v>0</v>
      </c>
      <c r="AL1012" s="189">
        <v>0</v>
      </c>
      <c r="AM1012" s="190">
        <v>0</v>
      </c>
      <c r="AN1012" s="189">
        <v>0</v>
      </c>
      <c r="AO1012" s="189">
        <v>0</v>
      </c>
      <c r="AP1012" s="190">
        <v>0</v>
      </c>
      <c r="AQ1012" s="189">
        <v>0</v>
      </c>
      <c r="AR1012" s="182">
        <v>0</v>
      </c>
      <c r="AS1012" s="182">
        <v>0</v>
      </c>
    </row>
    <row r="1013" spans="1:45" s="182" customFormat="1" ht="36" customHeight="1" x14ac:dyDescent="0.25">
      <c r="A1013" s="182">
        <v>1</v>
      </c>
      <c r="B1013" s="221">
        <f>SUBTOTAL(103,$A$552:A1013)</f>
        <v>400</v>
      </c>
      <c r="C1013" s="183" t="s">
        <v>1510</v>
      </c>
      <c r="D1013" s="184">
        <v>1980</v>
      </c>
      <c r="E1013" s="184"/>
      <c r="F1013" s="185" t="s">
        <v>1524</v>
      </c>
      <c r="G1013" s="184">
        <v>2</v>
      </c>
      <c r="H1013" s="184" t="s">
        <v>305</v>
      </c>
      <c r="I1013" s="173">
        <v>1035.4000000000001</v>
      </c>
      <c r="J1013" s="173">
        <v>947.5</v>
      </c>
      <c r="K1013" s="173">
        <v>795.4</v>
      </c>
      <c r="L1013" s="186">
        <v>35</v>
      </c>
      <c r="M1013" s="184" t="s">
        <v>259</v>
      </c>
      <c r="N1013" s="184" t="s">
        <v>260</v>
      </c>
      <c r="O1013" s="187" t="s">
        <v>262</v>
      </c>
      <c r="P1013" s="173">
        <v>839768.86</v>
      </c>
      <c r="Q1013" s="173">
        <v>0</v>
      </c>
      <c r="R1013" s="173">
        <v>0</v>
      </c>
      <c r="S1013" s="173">
        <v>0</v>
      </c>
      <c r="T1013" s="173">
        <v>839768.86</v>
      </c>
      <c r="U1013" s="173">
        <f t="shared" si="243"/>
        <v>811.05742708132118</v>
      </c>
      <c r="V1013" s="173">
        <v>4229.0600000000004</v>
      </c>
      <c r="W1013" s="188">
        <v>3259.66</v>
      </c>
      <c r="X1013" s="188">
        <f t="shared" si="247"/>
        <v>3259.66</v>
      </c>
      <c r="Y1013" s="188">
        <f t="shared" si="248"/>
        <v>3418.0025729186791</v>
      </c>
      <c r="Z1013" s="189">
        <v>0</v>
      </c>
      <c r="AA1013" s="189">
        <v>0</v>
      </c>
      <c r="AB1013" s="189">
        <v>3259.66</v>
      </c>
      <c r="AC1013" s="189">
        <v>0</v>
      </c>
      <c r="AD1013" s="189">
        <v>0</v>
      </c>
      <c r="AE1013" s="189">
        <v>0</v>
      </c>
      <c r="AF1013" s="189">
        <v>0</v>
      </c>
      <c r="AG1013" s="190">
        <v>0</v>
      </c>
      <c r="AH1013" s="189">
        <v>0</v>
      </c>
      <c r="AI1013" s="189">
        <v>0</v>
      </c>
      <c r="AJ1013" s="189">
        <v>0</v>
      </c>
      <c r="AK1013" s="189">
        <v>0</v>
      </c>
      <c r="AL1013" s="189">
        <v>0</v>
      </c>
      <c r="AM1013" s="190">
        <v>0</v>
      </c>
      <c r="AN1013" s="189">
        <v>0</v>
      </c>
      <c r="AO1013" s="189">
        <v>0</v>
      </c>
      <c r="AP1013" s="190">
        <v>0</v>
      </c>
      <c r="AQ1013" s="189">
        <v>0</v>
      </c>
      <c r="AR1013" s="182">
        <v>0</v>
      </c>
      <c r="AS1013" s="182">
        <v>0</v>
      </c>
    </row>
    <row r="1014" spans="1:45" s="182" customFormat="1" ht="36" customHeight="1" x14ac:dyDescent="0.25">
      <c r="A1014" s="182">
        <v>1</v>
      </c>
      <c r="B1014" s="221">
        <f>SUBTOTAL(103,$A$552:A1014)</f>
        <v>401</v>
      </c>
      <c r="C1014" s="183" t="s">
        <v>1230</v>
      </c>
      <c r="D1014" s="184">
        <v>1964</v>
      </c>
      <c r="E1014" s="184"/>
      <c r="F1014" s="185" t="s">
        <v>261</v>
      </c>
      <c r="G1014" s="184">
        <v>2</v>
      </c>
      <c r="H1014" s="184" t="s">
        <v>301</v>
      </c>
      <c r="I1014" s="173">
        <v>1853.08</v>
      </c>
      <c r="J1014" s="173">
        <v>1215.3800000000001</v>
      </c>
      <c r="K1014" s="173">
        <v>986.3</v>
      </c>
      <c r="L1014" s="186">
        <v>115</v>
      </c>
      <c r="M1014" s="184" t="s">
        <v>259</v>
      </c>
      <c r="N1014" s="184" t="s">
        <v>263</v>
      </c>
      <c r="O1014" s="187" t="s">
        <v>1255</v>
      </c>
      <c r="P1014" s="173">
        <v>1468290.6199999999</v>
      </c>
      <c r="Q1014" s="173">
        <v>0</v>
      </c>
      <c r="R1014" s="173">
        <v>0</v>
      </c>
      <c r="S1014" s="173">
        <v>0</v>
      </c>
      <c r="T1014" s="173">
        <v>1468290.6199999999</v>
      </c>
      <c r="U1014" s="173">
        <f t="shared" si="243"/>
        <v>792.35144732013725</v>
      </c>
      <c r="V1014" s="173">
        <v>4229.0600000000004</v>
      </c>
      <c r="W1014" s="188">
        <v>3259.66</v>
      </c>
      <c r="X1014" s="188">
        <f t="shared" si="247"/>
        <v>3259.66</v>
      </c>
      <c r="Y1014" s="188">
        <f t="shared" si="248"/>
        <v>3436.7085526798633</v>
      </c>
      <c r="Z1014" s="189">
        <v>0</v>
      </c>
      <c r="AA1014" s="189">
        <v>0</v>
      </c>
      <c r="AB1014" s="189">
        <v>3259.66</v>
      </c>
      <c r="AC1014" s="189">
        <v>0</v>
      </c>
      <c r="AD1014" s="189">
        <v>0</v>
      </c>
      <c r="AE1014" s="189">
        <v>0</v>
      </c>
      <c r="AF1014" s="189">
        <v>0</v>
      </c>
      <c r="AG1014" s="190">
        <v>0</v>
      </c>
      <c r="AH1014" s="189">
        <v>0</v>
      </c>
      <c r="AI1014" s="189">
        <v>0</v>
      </c>
      <c r="AJ1014" s="189">
        <v>0</v>
      </c>
      <c r="AK1014" s="189">
        <v>0</v>
      </c>
      <c r="AL1014" s="189">
        <v>0</v>
      </c>
      <c r="AM1014" s="190">
        <v>0</v>
      </c>
      <c r="AN1014" s="189">
        <v>0</v>
      </c>
      <c r="AO1014" s="189">
        <v>0</v>
      </c>
      <c r="AP1014" s="190">
        <v>0</v>
      </c>
      <c r="AQ1014" s="189">
        <v>0</v>
      </c>
      <c r="AR1014" s="182">
        <v>0</v>
      </c>
      <c r="AS1014" s="182">
        <v>0</v>
      </c>
    </row>
    <row r="1015" spans="1:45" s="182" customFormat="1" ht="36" customHeight="1" x14ac:dyDescent="0.25">
      <c r="A1015" s="182">
        <v>1</v>
      </c>
      <c r="B1015" s="221">
        <f>SUBTOTAL(103,$A$552:A1015)</f>
        <v>402</v>
      </c>
      <c r="C1015" s="183" t="s">
        <v>2364</v>
      </c>
      <c r="D1015" s="184">
        <v>1969</v>
      </c>
      <c r="E1015" s="184"/>
      <c r="F1015" s="185" t="s">
        <v>261</v>
      </c>
      <c r="G1015" s="184">
        <v>2</v>
      </c>
      <c r="H1015" s="184">
        <v>3</v>
      </c>
      <c r="I1015" s="173">
        <v>940.9</v>
      </c>
      <c r="J1015" s="173">
        <v>898.8</v>
      </c>
      <c r="K1015" s="173">
        <v>898.8</v>
      </c>
      <c r="L1015" s="186">
        <v>57</v>
      </c>
      <c r="M1015" s="184" t="s">
        <v>259</v>
      </c>
      <c r="N1015" s="184" t="s">
        <v>263</v>
      </c>
      <c r="O1015" s="187" t="s">
        <v>1255</v>
      </c>
      <c r="P1015" s="173">
        <v>92695.08</v>
      </c>
      <c r="Q1015" s="173">
        <v>0</v>
      </c>
      <c r="R1015" s="173">
        <v>0</v>
      </c>
      <c r="S1015" s="173">
        <v>0</v>
      </c>
      <c r="T1015" s="173">
        <v>92695.08</v>
      </c>
      <c r="U1015" s="173">
        <f t="shared" si="243"/>
        <v>98.517462004463809</v>
      </c>
      <c r="V1015" s="228">
        <v>98.517462004463809</v>
      </c>
      <c r="W1015" s="188">
        <v>98.517462004463809</v>
      </c>
      <c r="X1015" s="188">
        <f t="shared" si="247"/>
        <v>0</v>
      </c>
      <c r="Y1015" s="188">
        <f t="shared" si="248"/>
        <v>0</v>
      </c>
      <c r="Z1015" s="189">
        <v>0</v>
      </c>
      <c r="AA1015" s="189">
        <v>0</v>
      </c>
      <c r="AB1015" s="189">
        <v>0</v>
      </c>
      <c r="AC1015" s="189">
        <v>0</v>
      </c>
      <c r="AD1015" s="189">
        <v>0</v>
      </c>
      <c r="AE1015" s="189">
        <v>0</v>
      </c>
      <c r="AF1015" s="189">
        <v>0</v>
      </c>
      <c r="AG1015" s="190">
        <v>0</v>
      </c>
      <c r="AH1015" s="189">
        <v>0</v>
      </c>
      <c r="AI1015" s="189">
        <v>0</v>
      </c>
      <c r="AJ1015" s="189">
        <v>0</v>
      </c>
      <c r="AK1015" s="189">
        <v>0</v>
      </c>
      <c r="AL1015" s="189">
        <v>0</v>
      </c>
      <c r="AM1015" s="190">
        <v>0</v>
      </c>
      <c r="AN1015" s="189">
        <v>0</v>
      </c>
      <c r="AO1015" s="189">
        <v>0</v>
      </c>
      <c r="AP1015" s="190">
        <v>0</v>
      </c>
      <c r="AQ1015" s="189">
        <v>0</v>
      </c>
      <c r="AR1015" s="182">
        <v>0</v>
      </c>
      <c r="AS1015" s="182">
        <v>0</v>
      </c>
    </row>
    <row r="1016" spans="1:45" s="182" customFormat="1" ht="36" customHeight="1" x14ac:dyDescent="0.25">
      <c r="B1016" s="183" t="s">
        <v>830</v>
      </c>
      <c r="C1016" s="183"/>
      <c r="D1016" s="184" t="s">
        <v>857</v>
      </c>
      <c r="E1016" s="184" t="s">
        <v>857</v>
      </c>
      <c r="F1016" s="184" t="s">
        <v>857</v>
      </c>
      <c r="G1016" s="184" t="s">
        <v>857</v>
      </c>
      <c r="H1016" s="184" t="s">
        <v>857</v>
      </c>
      <c r="I1016" s="197">
        <f>SUM(I1017:I1019)</f>
        <v>1971.3</v>
      </c>
      <c r="J1016" s="197">
        <f>SUM(J1017:J1019)</f>
        <v>1826.3</v>
      </c>
      <c r="K1016" s="197">
        <f>SUM(K1017:K1019)</f>
        <v>1801.3</v>
      </c>
      <c r="L1016" s="219">
        <f>SUM(L1017:L1019)</f>
        <v>85</v>
      </c>
      <c r="M1016" s="184" t="s">
        <v>857</v>
      </c>
      <c r="N1016" s="184" t="s">
        <v>857</v>
      </c>
      <c r="O1016" s="187" t="s">
        <v>857</v>
      </c>
      <c r="P1016" s="173">
        <v>3502383.27</v>
      </c>
      <c r="Q1016" s="173">
        <v>0</v>
      </c>
      <c r="R1016" s="173">
        <v>0</v>
      </c>
      <c r="S1016" s="173">
        <v>0</v>
      </c>
      <c r="T1016" s="173">
        <v>3502383.27</v>
      </c>
      <c r="U1016" s="173">
        <f t="shared" si="243"/>
        <v>1776.6870948105311</v>
      </c>
      <c r="V1016" s="173">
        <f>MAX(V1017:V1019)</f>
        <v>7164.8679439528032</v>
      </c>
      <c r="X1016" s="227"/>
      <c r="Z1016" s="189">
        <v>0</v>
      </c>
      <c r="AA1016" s="189">
        <v>0</v>
      </c>
      <c r="AB1016" s="189">
        <v>0</v>
      </c>
      <c r="AC1016" s="189">
        <v>358958.98</v>
      </c>
      <c r="AD1016" s="189">
        <v>0</v>
      </c>
      <c r="AE1016" s="189">
        <v>0</v>
      </c>
      <c r="AF1016" s="189">
        <v>0</v>
      </c>
      <c r="AG1016" s="189">
        <v>0</v>
      </c>
      <c r="AH1016" s="189">
        <v>653.73</v>
      </c>
      <c r="AI1016" s="189">
        <v>3110520.06</v>
      </c>
      <c r="AJ1016" s="189">
        <v>0</v>
      </c>
      <c r="AK1016" s="189">
        <v>0</v>
      </c>
      <c r="AL1016" s="189">
        <v>0</v>
      </c>
      <c r="AM1016" s="189">
        <v>0</v>
      </c>
      <c r="AN1016" s="189">
        <v>0</v>
      </c>
      <c r="AO1016" s="189">
        <v>0</v>
      </c>
      <c r="AP1016" s="189">
        <v>0</v>
      </c>
      <c r="AQ1016" s="189">
        <v>0</v>
      </c>
      <c r="AR1016" s="182">
        <v>0</v>
      </c>
      <c r="AS1016" s="182">
        <v>0</v>
      </c>
    </row>
    <row r="1017" spans="1:45" s="182" customFormat="1" ht="36" customHeight="1" x14ac:dyDescent="0.25">
      <c r="A1017" s="182">
        <v>1</v>
      </c>
      <c r="B1017" s="221">
        <f>SUBTOTAL(103,$A$552:A1017)</f>
        <v>403</v>
      </c>
      <c r="C1017" s="183" t="s">
        <v>218</v>
      </c>
      <c r="D1017" s="184">
        <v>1973</v>
      </c>
      <c r="E1017" s="184"/>
      <c r="F1017" s="185" t="s">
        <v>261</v>
      </c>
      <c r="G1017" s="184">
        <v>2</v>
      </c>
      <c r="H1017" s="184" t="s">
        <v>296</v>
      </c>
      <c r="I1017" s="173">
        <v>813.6</v>
      </c>
      <c r="J1017" s="173">
        <v>752.3</v>
      </c>
      <c r="K1017" s="173">
        <v>752.3</v>
      </c>
      <c r="L1017" s="186">
        <v>39</v>
      </c>
      <c r="M1017" s="184" t="s">
        <v>259</v>
      </c>
      <c r="N1017" s="184" t="s">
        <v>260</v>
      </c>
      <c r="O1017" s="187" t="s">
        <v>262</v>
      </c>
      <c r="P1017" s="173">
        <v>3138281.45</v>
      </c>
      <c r="Q1017" s="173">
        <v>0</v>
      </c>
      <c r="R1017" s="173">
        <v>0</v>
      </c>
      <c r="S1017" s="173">
        <v>0</v>
      </c>
      <c r="T1017" s="173">
        <v>3138281.45</v>
      </c>
      <c r="U1017" s="173">
        <f t="shared" si="243"/>
        <v>3857.2780850540807</v>
      </c>
      <c r="V1017" s="173">
        <v>7164.8679439528032</v>
      </c>
      <c r="W1017" s="188">
        <v>7164.8679439528032</v>
      </c>
      <c r="X1017" s="188">
        <f t="shared" ref="X1017:X1019" si="249">Z1017+AA1017+AB1017+AC1017+AD1017+AG1017+AI1017+AK1017+AM1017+AO1017+AP1017+AQ1017+AR1017+AS1017</f>
        <v>7164.8679439528032</v>
      </c>
      <c r="Y1017" s="188">
        <f t="shared" ref="Y1017:Y1019" si="250">V1017-U1017</f>
        <v>3307.5898588987225</v>
      </c>
      <c r="Z1017" s="189">
        <v>0</v>
      </c>
      <c r="AA1017" s="189">
        <v>0</v>
      </c>
      <c r="AB1017" s="189">
        <v>0</v>
      </c>
      <c r="AC1017" s="189">
        <v>0</v>
      </c>
      <c r="AD1017" s="189">
        <v>0</v>
      </c>
      <c r="AE1017" s="189">
        <v>0</v>
      </c>
      <c r="AF1017" s="189">
        <v>0</v>
      </c>
      <c r="AG1017" s="190">
        <v>0</v>
      </c>
      <c r="AH1017" s="189">
        <v>653.73</v>
      </c>
      <c r="AI1017" s="190">
        <f>8917.04*AH1017/I1017</f>
        <v>7164.8679439528032</v>
      </c>
      <c r="AJ1017" s="189">
        <v>0</v>
      </c>
      <c r="AK1017" s="189">
        <v>0</v>
      </c>
      <c r="AL1017" s="189">
        <v>0</v>
      </c>
      <c r="AM1017" s="190">
        <v>0</v>
      </c>
      <c r="AN1017" s="189">
        <v>0</v>
      </c>
      <c r="AO1017" s="189">
        <v>0</v>
      </c>
      <c r="AP1017" s="190">
        <v>0</v>
      </c>
      <c r="AQ1017" s="189">
        <v>0</v>
      </c>
      <c r="AR1017" s="182">
        <v>0</v>
      </c>
      <c r="AS1017" s="182">
        <v>0</v>
      </c>
    </row>
    <row r="1018" spans="1:45" s="182" customFormat="1" ht="36" customHeight="1" x14ac:dyDescent="0.25">
      <c r="A1018" s="182">
        <v>1</v>
      </c>
      <c r="B1018" s="221">
        <f>SUBTOTAL(103,$A$552:A1018)</f>
        <v>404</v>
      </c>
      <c r="C1018" s="183" t="s">
        <v>213</v>
      </c>
      <c r="D1018" s="184">
        <v>1973</v>
      </c>
      <c r="E1018" s="184"/>
      <c r="F1018" s="185" t="s">
        <v>261</v>
      </c>
      <c r="G1018" s="184">
        <v>2</v>
      </c>
      <c r="H1018" s="184" t="s">
        <v>296</v>
      </c>
      <c r="I1018" s="173">
        <v>775.5</v>
      </c>
      <c r="J1018" s="173">
        <v>715.8</v>
      </c>
      <c r="K1018" s="173">
        <v>715.8</v>
      </c>
      <c r="L1018" s="186">
        <v>31</v>
      </c>
      <c r="M1018" s="184" t="s">
        <v>259</v>
      </c>
      <c r="N1018" s="184" t="s">
        <v>263</v>
      </c>
      <c r="O1018" s="187" t="s">
        <v>325</v>
      </c>
      <c r="P1018" s="173">
        <v>241809.67</v>
      </c>
      <c r="Q1018" s="173">
        <v>0</v>
      </c>
      <c r="R1018" s="173">
        <v>0</v>
      </c>
      <c r="S1018" s="173">
        <v>0</v>
      </c>
      <c r="T1018" s="173">
        <v>241809.67</v>
      </c>
      <c r="U1018" s="173">
        <f t="shared" si="243"/>
        <v>311.81130883301097</v>
      </c>
      <c r="V1018" s="173">
        <v>311.81130883301097</v>
      </c>
      <c r="W1018" s="188">
        <f t="shared" ref="W1018:W1019" si="251">X1018</f>
        <v>184.98</v>
      </c>
      <c r="X1018" s="188">
        <f t="shared" si="249"/>
        <v>184.98</v>
      </c>
      <c r="Y1018" s="188">
        <f t="shared" si="250"/>
        <v>0</v>
      </c>
      <c r="Z1018" s="189">
        <v>0</v>
      </c>
      <c r="AA1018" s="189">
        <v>0</v>
      </c>
      <c r="AB1018" s="189">
        <v>0</v>
      </c>
      <c r="AC1018" s="189">
        <v>184.98</v>
      </c>
      <c r="AD1018" s="189">
        <v>0</v>
      </c>
      <c r="AE1018" s="189">
        <v>0</v>
      </c>
      <c r="AF1018" s="189">
        <v>0</v>
      </c>
      <c r="AG1018" s="190">
        <v>0</v>
      </c>
      <c r="AH1018" s="189">
        <v>0</v>
      </c>
      <c r="AI1018" s="189">
        <v>0</v>
      </c>
      <c r="AJ1018" s="189">
        <v>0</v>
      </c>
      <c r="AK1018" s="189">
        <v>0</v>
      </c>
      <c r="AL1018" s="189">
        <v>0</v>
      </c>
      <c r="AM1018" s="190">
        <v>0</v>
      </c>
      <c r="AN1018" s="189">
        <v>0</v>
      </c>
      <c r="AO1018" s="189">
        <v>0</v>
      </c>
      <c r="AP1018" s="190">
        <v>0</v>
      </c>
      <c r="AQ1018" s="189">
        <v>0</v>
      </c>
      <c r="AR1018" s="182">
        <v>0</v>
      </c>
      <c r="AS1018" s="182">
        <v>0</v>
      </c>
    </row>
    <row r="1019" spans="1:45" s="182" customFormat="1" ht="36" customHeight="1" x14ac:dyDescent="0.25">
      <c r="A1019" s="182">
        <v>1</v>
      </c>
      <c r="B1019" s="221">
        <f>SUBTOTAL(103,$A$552:A1019)</f>
        <v>405</v>
      </c>
      <c r="C1019" s="183" t="s">
        <v>1231</v>
      </c>
      <c r="D1019" s="184">
        <v>1970</v>
      </c>
      <c r="E1019" s="184"/>
      <c r="F1019" s="185" t="s">
        <v>261</v>
      </c>
      <c r="G1019" s="184">
        <v>2</v>
      </c>
      <c r="H1019" s="184" t="s">
        <v>297</v>
      </c>
      <c r="I1019" s="197">
        <v>382.2</v>
      </c>
      <c r="J1019" s="197">
        <v>358.2</v>
      </c>
      <c r="K1019" s="197">
        <v>333.2</v>
      </c>
      <c r="L1019" s="186">
        <v>15</v>
      </c>
      <c r="M1019" s="184" t="s">
        <v>259</v>
      </c>
      <c r="N1019" s="184" t="s">
        <v>263</v>
      </c>
      <c r="O1019" s="187" t="s">
        <v>1304</v>
      </c>
      <c r="P1019" s="173">
        <v>122292.15</v>
      </c>
      <c r="Q1019" s="173">
        <v>0</v>
      </c>
      <c r="R1019" s="173">
        <v>0</v>
      </c>
      <c r="S1019" s="173">
        <v>0</v>
      </c>
      <c r="T1019" s="173">
        <v>122292.15</v>
      </c>
      <c r="U1019" s="173">
        <f t="shared" si="243"/>
        <v>319.96899529042383</v>
      </c>
      <c r="V1019" s="173">
        <v>319.96899529042383</v>
      </c>
      <c r="W1019" s="188">
        <f t="shared" si="251"/>
        <v>184.98</v>
      </c>
      <c r="X1019" s="188">
        <f t="shared" si="249"/>
        <v>184.98</v>
      </c>
      <c r="Y1019" s="188">
        <f t="shared" si="250"/>
        <v>0</v>
      </c>
      <c r="Z1019" s="189">
        <v>0</v>
      </c>
      <c r="AA1019" s="189">
        <v>0</v>
      </c>
      <c r="AB1019" s="189">
        <v>0</v>
      </c>
      <c r="AC1019" s="189">
        <v>184.98</v>
      </c>
      <c r="AD1019" s="189">
        <v>0</v>
      </c>
      <c r="AE1019" s="189">
        <v>0</v>
      </c>
      <c r="AF1019" s="189">
        <v>0</v>
      </c>
      <c r="AG1019" s="190">
        <v>0</v>
      </c>
      <c r="AH1019" s="189">
        <v>0</v>
      </c>
      <c r="AI1019" s="189">
        <v>0</v>
      </c>
      <c r="AJ1019" s="189">
        <v>0</v>
      </c>
      <c r="AK1019" s="189">
        <v>0</v>
      </c>
      <c r="AL1019" s="189">
        <v>0</v>
      </c>
      <c r="AM1019" s="190">
        <v>0</v>
      </c>
      <c r="AN1019" s="189">
        <v>0</v>
      </c>
      <c r="AO1019" s="189">
        <v>0</v>
      </c>
      <c r="AP1019" s="190">
        <v>0</v>
      </c>
      <c r="AQ1019" s="189">
        <v>0</v>
      </c>
      <c r="AR1019" s="182">
        <v>0</v>
      </c>
      <c r="AS1019" s="182">
        <v>0</v>
      </c>
    </row>
    <row r="1020" spans="1:45" s="182" customFormat="1" ht="36" customHeight="1" x14ac:dyDescent="0.25">
      <c r="B1020" s="183" t="s">
        <v>832</v>
      </c>
      <c r="C1020" s="183"/>
      <c r="D1020" s="184" t="s">
        <v>857</v>
      </c>
      <c r="E1020" s="184" t="s">
        <v>857</v>
      </c>
      <c r="F1020" s="184" t="s">
        <v>857</v>
      </c>
      <c r="G1020" s="184" t="s">
        <v>857</v>
      </c>
      <c r="H1020" s="184" t="s">
        <v>857</v>
      </c>
      <c r="I1020" s="197">
        <f>I1021</f>
        <v>791.9</v>
      </c>
      <c r="J1020" s="197">
        <f>J1021</f>
        <v>736.9</v>
      </c>
      <c r="K1020" s="197">
        <f>K1021</f>
        <v>695.3</v>
      </c>
      <c r="L1020" s="219">
        <f>L1021</f>
        <v>27</v>
      </c>
      <c r="M1020" s="184" t="s">
        <v>857</v>
      </c>
      <c r="N1020" s="184" t="s">
        <v>857</v>
      </c>
      <c r="O1020" s="187" t="s">
        <v>857</v>
      </c>
      <c r="P1020" s="173">
        <v>2772593.48</v>
      </c>
      <c r="Q1020" s="173">
        <v>0</v>
      </c>
      <c r="R1020" s="173">
        <v>0</v>
      </c>
      <c r="S1020" s="173">
        <v>0</v>
      </c>
      <c r="T1020" s="173">
        <v>2772593.48</v>
      </c>
      <c r="U1020" s="173">
        <f t="shared" si="243"/>
        <v>3501.191413057204</v>
      </c>
      <c r="V1020" s="173">
        <f>V1021</f>
        <v>7136.1092683419629</v>
      </c>
      <c r="X1020" s="227"/>
      <c r="Z1020" s="189">
        <v>0</v>
      </c>
      <c r="AA1020" s="189">
        <v>0</v>
      </c>
      <c r="AB1020" s="189">
        <v>0</v>
      </c>
      <c r="AC1020" s="189">
        <v>0</v>
      </c>
      <c r="AD1020" s="189">
        <v>0</v>
      </c>
      <c r="AE1020" s="189">
        <v>0</v>
      </c>
      <c r="AF1020" s="189">
        <v>0</v>
      </c>
      <c r="AG1020" s="189">
        <v>0</v>
      </c>
      <c r="AH1020" s="189">
        <v>633.74</v>
      </c>
      <c r="AI1020" s="189">
        <v>3000000</v>
      </c>
      <c r="AJ1020" s="189">
        <v>0</v>
      </c>
      <c r="AK1020" s="189">
        <v>0</v>
      </c>
      <c r="AL1020" s="189">
        <v>0</v>
      </c>
      <c r="AM1020" s="189">
        <v>0</v>
      </c>
      <c r="AN1020" s="189">
        <v>0</v>
      </c>
      <c r="AO1020" s="189">
        <v>0</v>
      </c>
      <c r="AP1020" s="189">
        <v>0</v>
      </c>
      <c r="AQ1020" s="189">
        <v>0</v>
      </c>
      <c r="AR1020" s="182">
        <v>0</v>
      </c>
      <c r="AS1020" s="182">
        <v>0</v>
      </c>
    </row>
    <row r="1021" spans="1:45" s="182" customFormat="1" ht="36" customHeight="1" x14ac:dyDescent="0.25">
      <c r="A1021" s="182">
        <v>1</v>
      </c>
      <c r="B1021" s="221">
        <f>SUBTOTAL(103,$A$552:A1021)</f>
        <v>406</v>
      </c>
      <c r="C1021" s="183" t="s">
        <v>212</v>
      </c>
      <c r="D1021" s="184">
        <v>1979</v>
      </c>
      <c r="E1021" s="184"/>
      <c r="F1021" s="185" t="s">
        <v>261</v>
      </c>
      <c r="G1021" s="184">
        <v>2</v>
      </c>
      <c r="H1021" s="184" t="s">
        <v>296</v>
      </c>
      <c r="I1021" s="197">
        <v>791.9</v>
      </c>
      <c r="J1021" s="197">
        <v>736.9</v>
      </c>
      <c r="K1021" s="197">
        <v>695.3</v>
      </c>
      <c r="L1021" s="186">
        <v>27</v>
      </c>
      <c r="M1021" s="184" t="s">
        <v>259</v>
      </c>
      <c r="N1021" s="184" t="s">
        <v>260</v>
      </c>
      <c r="O1021" s="187" t="s">
        <v>262</v>
      </c>
      <c r="P1021" s="173">
        <v>2772593.48</v>
      </c>
      <c r="Q1021" s="173">
        <v>0</v>
      </c>
      <c r="R1021" s="173">
        <v>0</v>
      </c>
      <c r="S1021" s="173">
        <v>0</v>
      </c>
      <c r="T1021" s="173">
        <v>2772593.48</v>
      </c>
      <c r="U1021" s="173">
        <f t="shared" si="243"/>
        <v>3501.191413057204</v>
      </c>
      <c r="V1021" s="173">
        <v>7136.1092683419629</v>
      </c>
      <c r="W1021" s="188">
        <f>X1021</f>
        <v>7136.1092683419629</v>
      </c>
      <c r="X1021" s="188">
        <f>Z1021+AA1021+AB1021+AC1021+AD1021+AG1021+AI1021+AK1021+AM1021+AO1021+AP1021+AQ1021+AR1021+AS1021</f>
        <v>7136.1092683419629</v>
      </c>
      <c r="Y1021" s="188">
        <f>V1021-U1021</f>
        <v>3634.9178552847588</v>
      </c>
      <c r="Z1021" s="189">
        <v>0</v>
      </c>
      <c r="AA1021" s="189">
        <v>0</v>
      </c>
      <c r="AB1021" s="189">
        <v>0</v>
      </c>
      <c r="AC1021" s="189">
        <v>0</v>
      </c>
      <c r="AD1021" s="189">
        <v>0</v>
      </c>
      <c r="AE1021" s="189">
        <v>0</v>
      </c>
      <c r="AF1021" s="189">
        <v>0</v>
      </c>
      <c r="AG1021" s="190">
        <v>0</v>
      </c>
      <c r="AH1021" s="189">
        <v>633.74</v>
      </c>
      <c r="AI1021" s="190">
        <f>8917.04*AH1021/I1021</f>
        <v>7136.1092683419629</v>
      </c>
      <c r="AJ1021" s="189">
        <v>0</v>
      </c>
      <c r="AK1021" s="189">
        <v>0</v>
      </c>
      <c r="AL1021" s="189">
        <v>0</v>
      </c>
      <c r="AM1021" s="190">
        <v>0</v>
      </c>
      <c r="AN1021" s="189">
        <v>0</v>
      </c>
      <c r="AO1021" s="189">
        <v>0</v>
      </c>
      <c r="AP1021" s="190">
        <v>0</v>
      </c>
      <c r="AQ1021" s="189">
        <v>0</v>
      </c>
      <c r="AR1021" s="182">
        <v>0</v>
      </c>
      <c r="AS1021" s="182">
        <v>0</v>
      </c>
    </row>
    <row r="1022" spans="1:45" s="182" customFormat="1" ht="36" customHeight="1" x14ac:dyDescent="0.25">
      <c r="B1022" s="183" t="s">
        <v>831</v>
      </c>
      <c r="C1022" s="183"/>
      <c r="D1022" s="184" t="s">
        <v>857</v>
      </c>
      <c r="E1022" s="184" t="s">
        <v>857</v>
      </c>
      <c r="F1022" s="184" t="s">
        <v>857</v>
      </c>
      <c r="G1022" s="184" t="s">
        <v>857</v>
      </c>
      <c r="H1022" s="184" t="s">
        <v>857</v>
      </c>
      <c r="I1022" s="197">
        <f>I1023</f>
        <v>212.1</v>
      </c>
      <c r="J1022" s="197">
        <f>J1023</f>
        <v>212.1</v>
      </c>
      <c r="K1022" s="197">
        <f>K1023</f>
        <v>187.1</v>
      </c>
      <c r="L1022" s="219">
        <f>L1023</f>
        <v>7</v>
      </c>
      <c r="M1022" s="184" t="s">
        <v>857</v>
      </c>
      <c r="N1022" s="184" t="s">
        <v>857</v>
      </c>
      <c r="O1022" s="187" t="s">
        <v>857</v>
      </c>
      <c r="P1022" s="173">
        <v>47652.14</v>
      </c>
      <c r="Q1022" s="173">
        <v>0</v>
      </c>
      <c r="R1022" s="173">
        <v>0</v>
      </c>
      <c r="S1022" s="173">
        <v>0</v>
      </c>
      <c r="T1022" s="173">
        <v>47652.14</v>
      </c>
      <c r="U1022" s="173">
        <f t="shared" si="243"/>
        <v>224.66826968411127</v>
      </c>
      <c r="V1022" s="173">
        <f>V1023</f>
        <v>224.66826968411127</v>
      </c>
      <c r="X1022" s="227"/>
      <c r="Z1022" s="189">
        <v>0</v>
      </c>
      <c r="AA1022" s="189">
        <v>0</v>
      </c>
      <c r="AB1022" s="189">
        <v>0</v>
      </c>
      <c r="AC1022" s="189">
        <v>0</v>
      </c>
      <c r="AD1022" s="189">
        <v>0</v>
      </c>
      <c r="AE1022" s="189">
        <v>0</v>
      </c>
      <c r="AF1022" s="189">
        <v>0</v>
      </c>
      <c r="AG1022" s="189">
        <v>0</v>
      </c>
      <c r="AH1022" s="189">
        <v>0</v>
      </c>
      <c r="AI1022" s="189">
        <v>0</v>
      </c>
      <c r="AJ1022" s="189">
        <v>0</v>
      </c>
      <c r="AK1022" s="189">
        <v>0</v>
      </c>
      <c r="AL1022" s="189">
        <v>0</v>
      </c>
      <c r="AM1022" s="189">
        <v>0</v>
      </c>
      <c r="AN1022" s="189">
        <v>0</v>
      </c>
      <c r="AO1022" s="189">
        <v>0</v>
      </c>
      <c r="AP1022" s="189">
        <v>0</v>
      </c>
      <c r="AQ1022" s="189">
        <v>0</v>
      </c>
      <c r="AR1022" s="182">
        <v>0</v>
      </c>
      <c r="AS1022" s="182">
        <v>0</v>
      </c>
    </row>
    <row r="1023" spans="1:45" s="182" customFormat="1" ht="36" customHeight="1" x14ac:dyDescent="0.25">
      <c r="A1023" s="182">
        <v>1</v>
      </c>
      <c r="B1023" s="221">
        <f>SUBTOTAL(103,$A$552:A1023)</f>
        <v>407</v>
      </c>
      <c r="C1023" s="183" t="s">
        <v>217</v>
      </c>
      <c r="D1023" s="184">
        <v>1962</v>
      </c>
      <c r="E1023" s="184"/>
      <c r="F1023" s="185" t="s">
        <v>261</v>
      </c>
      <c r="G1023" s="184">
        <v>2</v>
      </c>
      <c r="H1023" s="184" t="s">
        <v>297</v>
      </c>
      <c r="I1023" s="197">
        <v>212.1</v>
      </c>
      <c r="J1023" s="197">
        <v>212.1</v>
      </c>
      <c r="K1023" s="197">
        <v>187.1</v>
      </c>
      <c r="L1023" s="186">
        <v>7</v>
      </c>
      <c r="M1023" s="184" t="s">
        <v>259</v>
      </c>
      <c r="N1023" s="184" t="s">
        <v>260</v>
      </c>
      <c r="O1023" s="187" t="s">
        <v>262</v>
      </c>
      <c r="P1023" s="173">
        <v>47652.14</v>
      </c>
      <c r="Q1023" s="173">
        <v>0</v>
      </c>
      <c r="R1023" s="173">
        <v>0</v>
      </c>
      <c r="S1023" s="173">
        <v>0</v>
      </c>
      <c r="T1023" s="173">
        <v>47652.14</v>
      </c>
      <c r="U1023" s="173">
        <f t="shared" si="243"/>
        <v>224.66826968411127</v>
      </c>
      <c r="V1023" s="228">
        <v>224.66826968411127</v>
      </c>
      <c r="W1023" s="188">
        <v>224.66826968411127</v>
      </c>
      <c r="X1023" s="188">
        <f>Z1023+AA1023+AB1023+AC1023+AD1023+AG1023+AI1023+AK1023+AM1023+AO1023+AP1023+AQ1023+AR1023+AS1023</f>
        <v>0</v>
      </c>
      <c r="Y1023" s="188">
        <f>V1023-U1023</f>
        <v>0</v>
      </c>
      <c r="Z1023" s="189">
        <v>0</v>
      </c>
      <c r="AA1023" s="189">
        <v>0</v>
      </c>
      <c r="AB1023" s="189">
        <v>0</v>
      </c>
      <c r="AC1023" s="189">
        <v>0</v>
      </c>
      <c r="AD1023" s="189">
        <v>0</v>
      </c>
      <c r="AE1023" s="189">
        <v>0</v>
      </c>
      <c r="AF1023" s="189">
        <v>0</v>
      </c>
      <c r="AG1023" s="190">
        <v>0</v>
      </c>
      <c r="AH1023" s="189">
        <v>0</v>
      </c>
      <c r="AI1023" s="189">
        <v>0</v>
      </c>
      <c r="AJ1023" s="189">
        <v>0</v>
      </c>
      <c r="AK1023" s="189">
        <v>0</v>
      </c>
      <c r="AL1023" s="189">
        <v>0</v>
      </c>
      <c r="AM1023" s="190">
        <v>0</v>
      </c>
      <c r="AN1023" s="189">
        <v>0</v>
      </c>
      <c r="AO1023" s="189">
        <v>0</v>
      </c>
      <c r="AP1023" s="190">
        <v>0</v>
      </c>
      <c r="AQ1023" s="189">
        <v>0</v>
      </c>
      <c r="AR1023" s="182">
        <v>0</v>
      </c>
      <c r="AS1023" s="182">
        <v>0</v>
      </c>
    </row>
    <row r="1024" spans="1:45" s="182" customFormat="1" ht="36" customHeight="1" x14ac:dyDescent="0.25">
      <c r="B1024" s="183" t="s">
        <v>722</v>
      </c>
      <c r="C1024" s="218"/>
      <c r="D1024" s="184" t="s">
        <v>857</v>
      </c>
      <c r="E1024" s="184" t="s">
        <v>857</v>
      </c>
      <c r="F1024" s="184" t="s">
        <v>857</v>
      </c>
      <c r="G1024" s="184" t="s">
        <v>857</v>
      </c>
      <c r="H1024" s="184" t="s">
        <v>857</v>
      </c>
      <c r="I1024" s="197">
        <f>I1025+I1131+I1152+I1196+I1220+I1228+I1246+I1253+I1261+I1266+I1269+I1273+I1276+I1279+I1293+I1300+I1303+I1309+I1315+I1318+I1323+I1332+I1335+I1339+I1353+I1357+I1361+I1366+I1369+I1377+I1379+I1381+I1387+I1389+I1391+I1394+I1399+I1403+I1405+I1407+I1413+I1416+I1430+I1434+I1440+I1446+I1451+I1456+I1458+I1460+I1463+I1468+I1472+I1474+I1476+I1482+I1307+I1326+I1351+I1485+I1419+I1311+I1313+I1385+I1337+I1330+I1291</f>
        <v>942300.02999999991</v>
      </c>
      <c r="J1024" s="197">
        <f>J1025+J1131+J1152+J1196+J1220+J1228+J1246+J1253+J1261+J1266+J1269+J1273+J1276+J1279+J1293+J1300+J1303+J1309+J1315+J1318+J1323+J1332+J1335+J1339+J1353+J1357+J1361+J1366+J1369+J1377+J1379+J1381+J1387+J1389+J1391+J1394+J1399+J1403+J1405+J1407+J1413+J1416+J1430+J1434+J1440+J1446+J1451+J1456+J1458+J1460+J1463+J1468+J1472+J1474+J1476+J1482+J1307+J1326+J1351+J1485+J1419+J1311+J1313+J1385+J1337+J1330+J1291</f>
        <v>785651.06000000041</v>
      </c>
      <c r="K1024" s="197">
        <f>K1025+K1131+K1152+K1196+K1220+K1228+K1246+K1253+K1261+K1266+K1269+K1273+K1276+K1279+K1293+K1300+K1303+K1309+K1315+K1318+K1323+K1332+K1335+K1339+K1353+K1357+K1361+K1366+K1369+K1377+K1379+K1381+K1387+K1389+K1391+K1394+K1399+K1403+K1405+K1407+K1413+K1416+K1430+K1434+K1440+K1446+K1451+K1456+K1458+K1460+K1463+K1468+K1472+K1474+K1476+K1482+K1307+K1326+K1351+K1485+K1419+K1311+K1313+K1385+K1337+K1330+K1291</f>
        <v>692952.34000000008</v>
      </c>
      <c r="L1024" s="219">
        <f>L1025+L1131+L1152+L1196+L1220+L1228+L1246+L1253+L1261+L1266+L1269+L1273+L1276+L1279+L1293+L1300+L1303+L1309+L1315+L1318+L1323+L1332+L1335+L1339+L1353+L1357+L1361+L1366+L1369+L1377+L1379+L1381+L1387+L1389+L1391+L1394+L1399+L1403+L1405+L1407+L1413+L1416+L1430+L1434+L1440+L1446+L1451+L1456+L1458+L1460+L1463+L1468+L1472+L1474+L1476+L1482+L1307+L1326+L1351+L1485+L1419+L1311+L1313+L1385+L1337+L1330+L1291</f>
        <v>37002</v>
      </c>
      <c r="M1024" s="184" t="s">
        <v>857</v>
      </c>
      <c r="N1024" s="184" t="s">
        <v>857</v>
      </c>
      <c r="O1024" s="187" t="s">
        <v>857</v>
      </c>
      <c r="P1024" s="197">
        <v>2384826999.0599995</v>
      </c>
      <c r="Q1024" s="197">
        <v>1980117.59</v>
      </c>
      <c r="R1024" s="197">
        <v>0</v>
      </c>
      <c r="S1024" s="197">
        <v>3647879.94</v>
      </c>
      <c r="T1024" s="197">
        <v>2379199001.5299997</v>
      </c>
      <c r="U1024" s="197">
        <f>P1024/I1024</f>
        <v>2530.8573948151097</v>
      </c>
      <c r="V1024" s="173">
        <f>MAX(V1025:V1486)</f>
        <v>21835.85</v>
      </c>
      <c r="X1024" s="227"/>
      <c r="Z1024" s="189">
        <v>3345891.57</v>
      </c>
      <c r="AA1024" s="189">
        <v>6763187.7699999996</v>
      </c>
      <c r="AB1024" s="189">
        <v>53567423.230000004</v>
      </c>
      <c r="AC1024" s="189">
        <v>6317728.1100000003</v>
      </c>
      <c r="AD1024" s="189">
        <v>13787797.689999999</v>
      </c>
      <c r="AE1024" s="189">
        <v>0</v>
      </c>
      <c r="AF1024" s="189">
        <v>14</v>
      </c>
      <c r="AG1024" s="189">
        <v>31861742.399999999</v>
      </c>
      <c r="AH1024" s="189">
        <v>231797.05000000008</v>
      </c>
      <c r="AI1024" s="189">
        <v>1757636718.1199999</v>
      </c>
      <c r="AJ1024" s="189">
        <v>1226</v>
      </c>
      <c r="AK1024" s="189">
        <v>7683411.96</v>
      </c>
      <c r="AL1024" s="189">
        <v>62823.789999999994</v>
      </c>
      <c r="AM1024" s="189">
        <v>271896634.12</v>
      </c>
      <c r="AN1024" s="189">
        <v>366.46999999999997</v>
      </c>
      <c r="AO1024" s="189">
        <v>12806173.859999999</v>
      </c>
      <c r="AP1024" s="189">
        <v>17872827.800000001</v>
      </c>
      <c r="AQ1024" s="189">
        <v>660000</v>
      </c>
      <c r="AR1024" s="182">
        <v>400000</v>
      </c>
      <c r="AS1024" s="182">
        <v>12000000</v>
      </c>
    </row>
    <row r="1025" spans="1:45" s="182" customFormat="1" ht="36" customHeight="1" x14ac:dyDescent="0.25">
      <c r="B1025" s="183" t="s">
        <v>1052</v>
      </c>
      <c r="C1025" s="222"/>
      <c r="D1025" s="184" t="s">
        <v>857</v>
      </c>
      <c r="E1025" s="184" t="s">
        <v>857</v>
      </c>
      <c r="F1025" s="184" t="s">
        <v>857</v>
      </c>
      <c r="G1025" s="184" t="s">
        <v>857</v>
      </c>
      <c r="H1025" s="184" t="s">
        <v>857</v>
      </c>
      <c r="I1025" s="197">
        <f>SUM(I1026:I1130)</f>
        <v>338096.5</v>
      </c>
      <c r="J1025" s="197">
        <f>SUM(J1026:J1130)</f>
        <v>277267.00999999995</v>
      </c>
      <c r="K1025" s="197">
        <f>SUM(K1026:K1130)</f>
        <v>239458.96000000002</v>
      </c>
      <c r="L1025" s="219">
        <f>SUM(L1026:L1130)</f>
        <v>13642</v>
      </c>
      <c r="M1025" s="184" t="s">
        <v>857</v>
      </c>
      <c r="N1025" s="184" t="s">
        <v>857</v>
      </c>
      <c r="O1025" s="187" t="s">
        <v>857</v>
      </c>
      <c r="P1025" s="197">
        <v>733683539.1500001</v>
      </c>
      <c r="Q1025" s="197">
        <v>0</v>
      </c>
      <c r="R1025" s="197">
        <v>0</v>
      </c>
      <c r="S1025" s="197">
        <v>0</v>
      </c>
      <c r="T1025" s="197">
        <v>733683539.1500001</v>
      </c>
      <c r="U1025" s="173">
        <f t="shared" si="243"/>
        <v>2170.0418050763615</v>
      </c>
      <c r="V1025" s="173">
        <f>MAX(V1026:V1130)</f>
        <v>14283.319102287624</v>
      </c>
      <c r="X1025" s="227"/>
      <c r="Z1025" s="189">
        <v>485344.16</v>
      </c>
      <c r="AA1025" s="189">
        <v>0</v>
      </c>
      <c r="AB1025" s="189">
        <v>3281633.89</v>
      </c>
      <c r="AC1025" s="189">
        <v>742084.4800000001</v>
      </c>
      <c r="AD1025" s="189">
        <v>2743586.76</v>
      </c>
      <c r="AE1025" s="189">
        <v>0</v>
      </c>
      <c r="AF1025" s="189">
        <v>3</v>
      </c>
      <c r="AG1025" s="189">
        <v>6928720.7999999998</v>
      </c>
      <c r="AH1025" s="189">
        <v>70606.259999999995</v>
      </c>
      <c r="AI1025" s="189">
        <v>496526460.61000001</v>
      </c>
      <c r="AJ1025" s="189">
        <v>1080</v>
      </c>
      <c r="AK1025" s="189">
        <v>5968368.96</v>
      </c>
      <c r="AL1025" s="189">
        <v>18655.25</v>
      </c>
      <c r="AM1025" s="189">
        <v>113529333.72999999</v>
      </c>
      <c r="AN1025" s="189">
        <v>0</v>
      </c>
      <c r="AO1025" s="189">
        <v>0</v>
      </c>
      <c r="AP1025" s="189">
        <v>0</v>
      </c>
      <c r="AQ1025" s="189">
        <v>0</v>
      </c>
      <c r="AR1025" s="182">
        <v>0</v>
      </c>
      <c r="AS1025" s="182">
        <v>0</v>
      </c>
    </row>
    <row r="1026" spans="1:45" s="182" customFormat="1" ht="36" customHeight="1" x14ac:dyDescent="0.25">
      <c r="A1026" s="182">
        <v>1</v>
      </c>
      <c r="B1026" s="221">
        <f>SUBTOTAL(103,$A1026:A$1026)</f>
        <v>1</v>
      </c>
      <c r="C1026" s="183" t="s">
        <v>1030</v>
      </c>
      <c r="D1026" s="184">
        <v>1962</v>
      </c>
      <c r="E1026" s="184"/>
      <c r="F1026" s="185" t="s">
        <v>261</v>
      </c>
      <c r="G1026" s="184">
        <v>3</v>
      </c>
      <c r="H1026" s="184" t="s">
        <v>296</v>
      </c>
      <c r="I1026" s="197">
        <v>970.2</v>
      </c>
      <c r="J1026" s="197">
        <v>615</v>
      </c>
      <c r="K1026" s="197">
        <v>615</v>
      </c>
      <c r="L1026" s="186">
        <v>53</v>
      </c>
      <c r="M1026" s="184" t="s">
        <v>259</v>
      </c>
      <c r="N1026" s="184" t="s">
        <v>263</v>
      </c>
      <c r="O1026" s="187" t="s">
        <v>1593</v>
      </c>
      <c r="P1026" s="173">
        <v>3492473.03</v>
      </c>
      <c r="Q1026" s="173">
        <v>0</v>
      </c>
      <c r="R1026" s="173">
        <v>0</v>
      </c>
      <c r="S1026" s="173">
        <v>0</v>
      </c>
      <c r="T1026" s="173">
        <v>3492473.03</v>
      </c>
      <c r="U1026" s="173">
        <f t="shared" si="243"/>
        <v>3599.7454442383009</v>
      </c>
      <c r="V1026" s="173">
        <v>4610.1534528963093</v>
      </c>
      <c r="W1026" s="188">
        <v>3786.6630385487533</v>
      </c>
      <c r="X1026" s="188">
        <f t="shared" ref="X1026:X1086" si="252">Z1026+AA1026+AB1026+AC1026+AD1026+AG1026+AI1026+AK1026+AM1026+AO1026+AP1026+AQ1026+AR1026+AS1026</f>
        <v>3786.6630385487533</v>
      </c>
      <c r="Y1026" s="188">
        <f t="shared" ref="Y1026:Y1086" si="253">V1026-U1026</f>
        <v>1010.4080086580084</v>
      </c>
      <c r="Z1026" s="189">
        <v>0</v>
      </c>
      <c r="AA1026" s="189">
        <v>0</v>
      </c>
      <c r="AB1026" s="189">
        <v>0</v>
      </c>
      <c r="AC1026" s="189">
        <v>0</v>
      </c>
      <c r="AD1026" s="189">
        <v>0</v>
      </c>
      <c r="AE1026" s="189">
        <v>0</v>
      </c>
      <c r="AF1026" s="189">
        <v>0</v>
      </c>
      <c r="AG1026" s="190">
        <v>0</v>
      </c>
      <c r="AH1026" s="189">
        <v>412</v>
      </c>
      <c r="AI1026" s="190">
        <f t="shared" ref="AI1026:AI1045" si="254">8917.04*AH1026/I1026</f>
        <v>3786.6630385487533</v>
      </c>
      <c r="AJ1026" s="189">
        <v>0</v>
      </c>
      <c r="AK1026" s="189">
        <v>0</v>
      </c>
      <c r="AL1026" s="189">
        <v>0</v>
      </c>
      <c r="AM1026" s="190">
        <v>0</v>
      </c>
      <c r="AN1026" s="189">
        <v>0</v>
      </c>
      <c r="AO1026" s="189">
        <v>0</v>
      </c>
      <c r="AP1026" s="190">
        <v>0</v>
      </c>
      <c r="AQ1026" s="189">
        <v>0</v>
      </c>
      <c r="AR1026" s="182">
        <v>0</v>
      </c>
      <c r="AS1026" s="182">
        <v>0</v>
      </c>
    </row>
    <row r="1027" spans="1:45" s="182" customFormat="1" ht="36" customHeight="1" x14ac:dyDescent="0.25">
      <c r="A1027" s="182">
        <v>1</v>
      </c>
      <c r="B1027" s="221">
        <f>SUBTOTAL(103,$A$1026:A1027)</f>
        <v>2</v>
      </c>
      <c r="C1027" s="183" t="s">
        <v>552</v>
      </c>
      <c r="D1027" s="184" t="s">
        <v>307</v>
      </c>
      <c r="E1027" s="184"/>
      <c r="F1027" s="185" t="s">
        <v>304</v>
      </c>
      <c r="G1027" s="184" t="s">
        <v>344</v>
      </c>
      <c r="H1027" s="184" t="s">
        <v>305</v>
      </c>
      <c r="I1027" s="197">
        <v>2819.1</v>
      </c>
      <c r="J1027" s="197">
        <v>2572.5</v>
      </c>
      <c r="K1027" s="197">
        <v>1698</v>
      </c>
      <c r="L1027" s="186">
        <v>109</v>
      </c>
      <c r="M1027" s="184" t="s">
        <v>259</v>
      </c>
      <c r="N1027" s="184" t="s">
        <v>263</v>
      </c>
      <c r="O1027" s="187" t="s">
        <v>1036</v>
      </c>
      <c r="P1027" s="173">
        <v>5348270.68</v>
      </c>
      <c r="Q1027" s="173">
        <v>0</v>
      </c>
      <c r="R1027" s="173">
        <v>0</v>
      </c>
      <c r="S1027" s="173">
        <v>0</v>
      </c>
      <c r="T1027" s="173">
        <v>5348270.68</v>
      </c>
      <c r="U1027" s="173">
        <f t="shared" si="243"/>
        <v>1897.1553616402398</v>
      </c>
      <c r="V1027" s="173">
        <v>2783.6853482317051</v>
      </c>
      <c r="W1027" s="188">
        <f t="shared" ref="W1027:W1032" si="255">X1027</f>
        <v>2283.7440601610447</v>
      </c>
      <c r="X1027" s="188">
        <f t="shared" si="252"/>
        <v>2283.7440601610447</v>
      </c>
      <c r="Y1027" s="188">
        <f t="shared" si="253"/>
        <v>886.52998659146533</v>
      </c>
      <c r="Z1027" s="189">
        <v>0</v>
      </c>
      <c r="AA1027" s="189">
        <v>0</v>
      </c>
      <c r="AB1027" s="189">
        <v>0</v>
      </c>
      <c r="AC1027" s="189">
        <v>0</v>
      </c>
      <c r="AD1027" s="189">
        <v>0</v>
      </c>
      <c r="AE1027" s="189">
        <v>0</v>
      </c>
      <c r="AF1027" s="189">
        <v>0</v>
      </c>
      <c r="AG1027" s="190">
        <v>0</v>
      </c>
      <c r="AH1027" s="189">
        <v>722</v>
      </c>
      <c r="AI1027" s="190">
        <f t="shared" si="254"/>
        <v>2283.7440601610447</v>
      </c>
      <c r="AJ1027" s="189">
        <v>0</v>
      </c>
      <c r="AK1027" s="189">
        <v>0</v>
      </c>
      <c r="AL1027" s="189">
        <v>0</v>
      </c>
      <c r="AM1027" s="190">
        <v>0</v>
      </c>
      <c r="AN1027" s="189">
        <v>0</v>
      </c>
      <c r="AO1027" s="189">
        <v>0</v>
      </c>
      <c r="AP1027" s="190">
        <v>0</v>
      </c>
      <c r="AQ1027" s="189">
        <v>0</v>
      </c>
      <c r="AR1027" s="182">
        <v>0</v>
      </c>
      <c r="AS1027" s="182">
        <v>0</v>
      </c>
    </row>
    <row r="1028" spans="1:45" s="182" customFormat="1" ht="36" customHeight="1" x14ac:dyDescent="0.25">
      <c r="A1028" s="182">
        <v>1</v>
      </c>
      <c r="B1028" s="221">
        <f>SUBTOTAL(103,$A$1026:A1028)</f>
        <v>3</v>
      </c>
      <c r="C1028" s="183" t="s">
        <v>2766</v>
      </c>
      <c r="D1028" s="184" t="s">
        <v>345</v>
      </c>
      <c r="E1028" s="184"/>
      <c r="F1028" s="185" t="s">
        <v>261</v>
      </c>
      <c r="G1028" s="184" t="s">
        <v>350</v>
      </c>
      <c r="H1028" s="184" t="s">
        <v>297</v>
      </c>
      <c r="I1028" s="197">
        <v>2826.2</v>
      </c>
      <c r="J1028" s="197">
        <v>2826.2</v>
      </c>
      <c r="K1028" s="197">
        <v>1324.2</v>
      </c>
      <c r="L1028" s="219">
        <v>97</v>
      </c>
      <c r="M1028" s="184" t="s">
        <v>259</v>
      </c>
      <c r="N1028" s="184" t="s">
        <v>263</v>
      </c>
      <c r="O1028" s="187" t="s">
        <v>1036</v>
      </c>
      <c r="P1028" s="173">
        <v>7668654.4000000004</v>
      </c>
      <c r="Q1028" s="173">
        <v>0</v>
      </c>
      <c r="R1028" s="173">
        <v>0</v>
      </c>
      <c r="S1028" s="173">
        <v>0</v>
      </c>
      <c r="T1028" s="173">
        <v>7668654.4000000004</v>
      </c>
      <c r="U1028" s="173">
        <f t="shared" si="243"/>
        <v>2713.4153280022647</v>
      </c>
      <c r="V1028" s="173">
        <v>3303.5052013304085</v>
      </c>
      <c r="W1028" s="188">
        <f t="shared" si="255"/>
        <v>2713.4153280022647</v>
      </c>
      <c r="X1028" s="188">
        <f t="shared" si="252"/>
        <v>2713.4153280022647</v>
      </c>
      <c r="Y1028" s="188">
        <f t="shared" si="253"/>
        <v>590.08987332814377</v>
      </c>
      <c r="Z1028" s="189">
        <v>0</v>
      </c>
      <c r="AA1028" s="189">
        <v>0</v>
      </c>
      <c r="AB1028" s="189">
        <v>0</v>
      </c>
      <c r="AC1028" s="189">
        <v>0</v>
      </c>
      <c r="AD1028" s="189">
        <v>0</v>
      </c>
      <c r="AE1028" s="189">
        <v>0</v>
      </c>
      <c r="AF1028" s="189">
        <v>0</v>
      </c>
      <c r="AG1028" s="190">
        <v>0</v>
      </c>
      <c r="AH1028" s="189">
        <v>860</v>
      </c>
      <c r="AI1028" s="190">
        <f t="shared" si="254"/>
        <v>2713.4153280022647</v>
      </c>
      <c r="AJ1028" s="189">
        <v>0</v>
      </c>
      <c r="AK1028" s="189">
        <v>0</v>
      </c>
      <c r="AL1028" s="189">
        <v>0</v>
      </c>
      <c r="AM1028" s="190">
        <v>0</v>
      </c>
      <c r="AN1028" s="189">
        <v>0</v>
      </c>
      <c r="AO1028" s="189">
        <v>0</v>
      </c>
      <c r="AP1028" s="190">
        <v>0</v>
      </c>
      <c r="AQ1028" s="189">
        <v>0</v>
      </c>
      <c r="AR1028" s="182">
        <v>0</v>
      </c>
      <c r="AS1028" s="182">
        <v>0</v>
      </c>
    </row>
    <row r="1029" spans="1:45" s="182" customFormat="1" ht="36" customHeight="1" x14ac:dyDescent="0.25">
      <c r="A1029" s="182">
        <v>1</v>
      </c>
      <c r="B1029" s="221">
        <f>SUBTOTAL(103,$A$1026:A1029)</f>
        <v>4</v>
      </c>
      <c r="C1029" s="183" t="s">
        <v>553</v>
      </c>
      <c r="D1029" s="184" t="s">
        <v>310</v>
      </c>
      <c r="E1029" s="184"/>
      <c r="F1029" s="185" t="s">
        <v>304</v>
      </c>
      <c r="G1029" s="184" t="s">
        <v>344</v>
      </c>
      <c r="H1029" s="184" t="s">
        <v>305</v>
      </c>
      <c r="I1029" s="197">
        <v>2495.6</v>
      </c>
      <c r="J1029" s="197">
        <v>2297</v>
      </c>
      <c r="K1029" s="197">
        <v>2070.8000000000002</v>
      </c>
      <c r="L1029" s="186">
        <v>117</v>
      </c>
      <c r="M1029" s="184" t="s">
        <v>259</v>
      </c>
      <c r="N1029" s="184" t="s">
        <v>263</v>
      </c>
      <c r="O1029" s="187" t="s">
        <v>1596</v>
      </c>
      <c r="P1029" s="173">
        <v>4018053.9099999997</v>
      </c>
      <c r="Q1029" s="173">
        <v>0</v>
      </c>
      <c r="R1029" s="173">
        <v>0</v>
      </c>
      <c r="S1029" s="173">
        <v>0</v>
      </c>
      <c r="T1029" s="173">
        <v>4018053.9099999997</v>
      </c>
      <c r="U1029" s="173">
        <f t="shared" si="243"/>
        <v>1610.0552612598171</v>
      </c>
      <c r="V1029" s="173">
        <v>2579.6402949190579</v>
      </c>
      <c r="W1029" s="188">
        <f t="shared" si="255"/>
        <v>2118.8510658759419</v>
      </c>
      <c r="X1029" s="188">
        <f t="shared" si="252"/>
        <v>2118.8510658759419</v>
      </c>
      <c r="Y1029" s="188">
        <f t="shared" si="253"/>
        <v>969.58503365924071</v>
      </c>
      <c r="Z1029" s="189">
        <v>0</v>
      </c>
      <c r="AA1029" s="189">
        <v>0</v>
      </c>
      <c r="AB1029" s="189">
        <v>0</v>
      </c>
      <c r="AC1029" s="189">
        <v>0</v>
      </c>
      <c r="AD1029" s="189">
        <v>0</v>
      </c>
      <c r="AE1029" s="189">
        <v>0</v>
      </c>
      <c r="AF1029" s="189">
        <v>0</v>
      </c>
      <c r="AG1029" s="190">
        <v>0</v>
      </c>
      <c r="AH1029" s="189">
        <v>593</v>
      </c>
      <c r="AI1029" s="190">
        <f t="shared" si="254"/>
        <v>2118.8510658759419</v>
      </c>
      <c r="AJ1029" s="189">
        <v>0</v>
      </c>
      <c r="AK1029" s="189">
        <v>0</v>
      </c>
      <c r="AL1029" s="189">
        <v>0</v>
      </c>
      <c r="AM1029" s="190">
        <v>0</v>
      </c>
      <c r="AN1029" s="189">
        <v>0</v>
      </c>
      <c r="AO1029" s="189">
        <v>0</v>
      </c>
      <c r="AP1029" s="190">
        <v>0</v>
      </c>
      <c r="AQ1029" s="189">
        <v>0</v>
      </c>
      <c r="AR1029" s="182">
        <v>0</v>
      </c>
      <c r="AS1029" s="182">
        <v>0</v>
      </c>
    </row>
    <row r="1030" spans="1:45" s="182" customFormat="1" ht="36" customHeight="1" x14ac:dyDescent="0.25">
      <c r="A1030" s="182">
        <v>1</v>
      </c>
      <c r="B1030" s="221">
        <f>SUBTOTAL(103,$A$1026:A1030)</f>
        <v>5</v>
      </c>
      <c r="C1030" s="183" t="s">
        <v>1577</v>
      </c>
      <c r="D1030" s="184">
        <v>1986</v>
      </c>
      <c r="E1030" s="184"/>
      <c r="F1030" s="185" t="s">
        <v>304</v>
      </c>
      <c r="G1030" s="184">
        <v>9</v>
      </c>
      <c r="H1030" s="184" t="s">
        <v>296</v>
      </c>
      <c r="I1030" s="197">
        <v>4308.3999999999996</v>
      </c>
      <c r="J1030" s="197">
        <v>3920.4</v>
      </c>
      <c r="K1030" s="197">
        <v>3608.2</v>
      </c>
      <c r="L1030" s="186">
        <v>108</v>
      </c>
      <c r="M1030" s="184" t="s">
        <v>259</v>
      </c>
      <c r="N1030" s="184" t="s">
        <v>263</v>
      </c>
      <c r="O1030" s="187" t="s">
        <v>1337</v>
      </c>
      <c r="P1030" s="173">
        <v>5089156.57</v>
      </c>
      <c r="Q1030" s="173">
        <v>0</v>
      </c>
      <c r="R1030" s="173">
        <v>0</v>
      </c>
      <c r="S1030" s="173">
        <v>0</v>
      </c>
      <c r="T1030" s="173">
        <v>5089156.57</v>
      </c>
      <c r="U1030" s="173">
        <f t="shared" si="243"/>
        <v>1181.2172894810139</v>
      </c>
      <c r="V1030" s="173">
        <v>1408.5595952093586</v>
      </c>
      <c r="W1030" s="188">
        <f t="shared" si="255"/>
        <v>1156.95510166187</v>
      </c>
      <c r="X1030" s="188">
        <f t="shared" si="252"/>
        <v>1156.95510166187</v>
      </c>
      <c r="Y1030" s="188">
        <f t="shared" si="253"/>
        <v>227.34230572834463</v>
      </c>
      <c r="Z1030" s="189">
        <v>0</v>
      </c>
      <c r="AA1030" s="189">
        <v>0</v>
      </c>
      <c r="AB1030" s="189">
        <v>0</v>
      </c>
      <c r="AC1030" s="189">
        <v>0</v>
      </c>
      <c r="AD1030" s="189">
        <v>0</v>
      </c>
      <c r="AE1030" s="189">
        <v>0</v>
      </c>
      <c r="AF1030" s="189">
        <v>0</v>
      </c>
      <c r="AG1030" s="190">
        <v>0</v>
      </c>
      <c r="AH1030" s="189">
        <v>559</v>
      </c>
      <c r="AI1030" s="190">
        <f t="shared" si="254"/>
        <v>1156.95510166187</v>
      </c>
      <c r="AJ1030" s="189">
        <v>0</v>
      </c>
      <c r="AK1030" s="189">
        <v>0</v>
      </c>
      <c r="AL1030" s="189">
        <v>0</v>
      </c>
      <c r="AM1030" s="190">
        <v>0</v>
      </c>
      <c r="AN1030" s="189">
        <v>0</v>
      </c>
      <c r="AO1030" s="189">
        <v>0</v>
      </c>
      <c r="AP1030" s="190">
        <v>0</v>
      </c>
      <c r="AQ1030" s="189">
        <v>0</v>
      </c>
      <c r="AR1030" s="182">
        <v>0</v>
      </c>
      <c r="AS1030" s="182">
        <v>0</v>
      </c>
    </row>
    <row r="1031" spans="1:45" s="182" customFormat="1" ht="36" customHeight="1" x14ac:dyDescent="0.25">
      <c r="A1031" s="182">
        <v>1</v>
      </c>
      <c r="B1031" s="221">
        <f>SUBTOTAL(103,$A$1026:A1031)</f>
        <v>6</v>
      </c>
      <c r="C1031" s="183" t="s">
        <v>554</v>
      </c>
      <c r="D1031" s="184" t="s">
        <v>360</v>
      </c>
      <c r="E1031" s="184"/>
      <c r="F1031" s="185" t="s">
        <v>261</v>
      </c>
      <c r="G1031" s="184" t="s">
        <v>350</v>
      </c>
      <c r="H1031" s="184" t="s">
        <v>297</v>
      </c>
      <c r="I1031" s="197">
        <v>6352.8</v>
      </c>
      <c r="J1031" s="197">
        <v>4687.3999999999996</v>
      </c>
      <c r="K1031" s="197">
        <v>2543.4</v>
      </c>
      <c r="L1031" s="186">
        <v>201</v>
      </c>
      <c r="M1031" s="184" t="s">
        <v>259</v>
      </c>
      <c r="N1031" s="184" t="s">
        <v>263</v>
      </c>
      <c r="O1031" s="187" t="s">
        <v>1051</v>
      </c>
      <c r="P1031" s="173">
        <v>4642869.169999999</v>
      </c>
      <c r="Q1031" s="173">
        <v>0</v>
      </c>
      <c r="R1031" s="173">
        <v>0</v>
      </c>
      <c r="S1031" s="173">
        <v>0</v>
      </c>
      <c r="T1031" s="173">
        <v>4642869.169999999</v>
      </c>
      <c r="U1031" s="173">
        <f t="shared" si="243"/>
        <v>730.83823983125535</v>
      </c>
      <c r="V1031" s="173">
        <v>1356.8591109432061</v>
      </c>
      <c r="W1031" s="188">
        <f t="shared" si="255"/>
        <v>1114.4896360659868</v>
      </c>
      <c r="X1031" s="188">
        <f t="shared" si="252"/>
        <v>1114.4896360659868</v>
      </c>
      <c r="Y1031" s="188">
        <f t="shared" si="253"/>
        <v>626.02087111195078</v>
      </c>
      <c r="Z1031" s="189">
        <v>0</v>
      </c>
      <c r="AA1031" s="189">
        <v>0</v>
      </c>
      <c r="AB1031" s="189">
        <v>0</v>
      </c>
      <c r="AC1031" s="189">
        <v>0</v>
      </c>
      <c r="AD1031" s="189">
        <v>0</v>
      </c>
      <c r="AE1031" s="189">
        <v>0</v>
      </c>
      <c r="AF1031" s="189">
        <v>0</v>
      </c>
      <c r="AG1031" s="190">
        <v>0</v>
      </c>
      <c r="AH1031" s="189">
        <v>794</v>
      </c>
      <c r="AI1031" s="190">
        <f t="shared" si="254"/>
        <v>1114.4896360659868</v>
      </c>
      <c r="AJ1031" s="189">
        <v>0</v>
      </c>
      <c r="AK1031" s="189">
        <v>0</v>
      </c>
      <c r="AL1031" s="189">
        <v>0</v>
      </c>
      <c r="AM1031" s="190">
        <v>0</v>
      </c>
      <c r="AN1031" s="189">
        <v>0</v>
      </c>
      <c r="AO1031" s="189">
        <v>0</v>
      </c>
      <c r="AP1031" s="190">
        <v>0</v>
      </c>
      <c r="AQ1031" s="189">
        <v>0</v>
      </c>
      <c r="AR1031" s="182">
        <v>0</v>
      </c>
      <c r="AS1031" s="182">
        <v>0</v>
      </c>
    </row>
    <row r="1032" spans="1:45" s="182" customFormat="1" ht="36" customHeight="1" x14ac:dyDescent="0.25">
      <c r="A1032" s="182">
        <v>1</v>
      </c>
      <c r="B1032" s="221">
        <f>SUBTOTAL(103,$A$1026:A1032)</f>
        <v>7</v>
      </c>
      <c r="C1032" s="183" t="s">
        <v>1578</v>
      </c>
      <c r="D1032" s="184">
        <v>1986</v>
      </c>
      <c r="E1032" s="184"/>
      <c r="F1032" s="185" t="s">
        <v>261</v>
      </c>
      <c r="G1032" s="184">
        <v>5</v>
      </c>
      <c r="H1032" s="184" t="s">
        <v>362</v>
      </c>
      <c r="I1032" s="197">
        <v>5760.4</v>
      </c>
      <c r="J1032" s="197">
        <v>4094.2</v>
      </c>
      <c r="K1032" s="197">
        <v>3478.1</v>
      </c>
      <c r="L1032" s="186">
        <v>194</v>
      </c>
      <c r="M1032" s="184" t="s">
        <v>259</v>
      </c>
      <c r="N1032" s="184" t="s">
        <v>263</v>
      </c>
      <c r="O1032" s="187" t="s">
        <v>1051</v>
      </c>
      <c r="P1032" s="173">
        <v>13941792.039999999</v>
      </c>
      <c r="Q1032" s="173">
        <v>0</v>
      </c>
      <c r="R1032" s="173">
        <v>0</v>
      </c>
      <c r="S1032" s="173">
        <v>0</v>
      </c>
      <c r="T1032" s="173">
        <v>13941792.039999999</v>
      </c>
      <c r="U1032" s="173">
        <f t="shared" si="243"/>
        <v>2420.2819318102911</v>
      </c>
      <c r="V1032" s="173">
        <v>2946.6237136309978</v>
      </c>
      <c r="W1032" s="188">
        <f t="shared" si="255"/>
        <v>2420.2819318102911</v>
      </c>
      <c r="X1032" s="188">
        <f t="shared" si="252"/>
        <v>2420.2819318102911</v>
      </c>
      <c r="Y1032" s="188">
        <f t="shared" si="253"/>
        <v>526.34178182070673</v>
      </c>
      <c r="Z1032" s="189">
        <v>0</v>
      </c>
      <c r="AA1032" s="189">
        <v>0</v>
      </c>
      <c r="AB1032" s="189">
        <v>0</v>
      </c>
      <c r="AC1032" s="189">
        <v>0</v>
      </c>
      <c r="AD1032" s="189">
        <v>0</v>
      </c>
      <c r="AE1032" s="189">
        <v>0</v>
      </c>
      <c r="AF1032" s="189">
        <v>0</v>
      </c>
      <c r="AG1032" s="190">
        <v>0</v>
      </c>
      <c r="AH1032" s="189">
        <v>1563.5</v>
      </c>
      <c r="AI1032" s="190">
        <f t="shared" si="254"/>
        <v>2420.2819318102911</v>
      </c>
      <c r="AJ1032" s="189">
        <v>0</v>
      </c>
      <c r="AK1032" s="189">
        <v>0</v>
      </c>
      <c r="AL1032" s="189">
        <v>0</v>
      </c>
      <c r="AM1032" s="190">
        <v>0</v>
      </c>
      <c r="AN1032" s="189">
        <v>0</v>
      </c>
      <c r="AO1032" s="189">
        <v>0</v>
      </c>
      <c r="AP1032" s="190">
        <v>0</v>
      </c>
      <c r="AQ1032" s="189">
        <v>0</v>
      </c>
      <c r="AR1032" s="182">
        <v>0</v>
      </c>
      <c r="AS1032" s="182">
        <v>0</v>
      </c>
    </row>
    <row r="1033" spans="1:45" s="182" customFormat="1" ht="36" customHeight="1" x14ac:dyDescent="0.25">
      <c r="A1033" s="182">
        <v>1</v>
      </c>
      <c r="B1033" s="221">
        <f>SUBTOTAL(103,$A$1026:A1033)</f>
        <v>8</v>
      </c>
      <c r="C1033" s="183" t="s">
        <v>556</v>
      </c>
      <c r="D1033" s="184">
        <v>1971</v>
      </c>
      <c r="E1033" s="184"/>
      <c r="F1033" s="185" t="s">
        <v>261</v>
      </c>
      <c r="G1033" s="184">
        <v>5</v>
      </c>
      <c r="H1033" s="184" t="s">
        <v>362</v>
      </c>
      <c r="I1033" s="197">
        <v>4541.8</v>
      </c>
      <c r="J1033" s="197">
        <v>4541.8</v>
      </c>
      <c r="K1033" s="197">
        <v>4403.2</v>
      </c>
      <c r="L1033" s="186">
        <v>240</v>
      </c>
      <c r="M1033" s="184" t="s">
        <v>259</v>
      </c>
      <c r="N1033" s="184" t="s">
        <v>263</v>
      </c>
      <c r="O1033" s="187" t="s">
        <v>1338</v>
      </c>
      <c r="P1033" s="173">
        <v>10042356.450000001</v>
      </c>
      <c r="Q1033" s="173">
        <v>0</v>
      </c>
      <c r="R1033" s="173">
        <v>0</v>
      </c>
      <c r="S1033" s="173">
        <v>0</v>
      </c>
      <c r="T1033" s="173">
        <v>10042356.450000001</v>
      </c>
      <c r="U1033" s="173">
        <f t="shared" si="243"/>
        <v>2211.0961402967987</v>
      </c>
      <c r="V1033" s="173">
        <v>3745.5916332731513</v>
      </c>
      <c r="W1033" s="188">
        <v>2474.5777480294159</v>
      </c>
      <c r="X1033" s="188">
        <f t="shared" si="252"/>
        <v>2474.5777480294159</v>
      </c>
      <c r="Y1033" s="188">
        <f t="shared" si="253"/>
        <v>1534.4954929763526</v>
      </c>
      <c r="Z1033" s="189">
        <v>0</v>
      </c>
      <c r="AA1033" s="189">
        <v>0</v>
      </c>
      <c r="AB1033" s="189">
        <v>0</v>
      </c>
      <c r="AC1033" s="189">
        <v>0</v>
      </c>
      <c r="AD1033" s="189">
        <v>0</v>
      </c>
      <c r="AE1033" s="189">
        <v>0</v>
      </c>
      <c r="AF1033" s="189">
        <v>0</v>
      </c>
      <c r="AG1033" s="190">
        <v>0</v>
      </c>
      <c r="AH1033" s="189">
        <v>1260.4000000000001</v>
      </c>
      <c r="AI1033" s="190">
        <f t="shared" si="254"/>
        <v>2474.5777480294159</v>
      </c>
      <c r="AJ1033" s="189">
        <v>0</v>
      </c>
      <c r="AK1033" s="189">
        <v>0</v>
      </c>
      <c r="AL1033" s="189">
        <v>0</v>
      </c>
      <c r="AM1033" s="190">
        <v>0</v>
      </c>
      <c r="AN1033" s="189">
        <v>0</v>
      </c>
      <c r="AO1033" s="189">
        <v>0</v>
      </c>
      <c r="AP1033" s="190">
        <v>0</v>
      </c>
      <c r="AQ1033" s="189">
        <v>0</v>
      </c>
      <c r="AR1033" s="182">
        <v>0</v>
      </c>
      <c r="AS1033" s="182">
        <v>0</v>
      </c>
    </row>
    <row r="1034" spans="1:45" s="182" customFormat="1" ht="36" customHeight="1" x14ac:dyDescent="0.25">
      <c r="A1034" s="182">
        <v>1</v>
      </c>
      <c r="B1034" s="221">
        <f>SUBTOTAL(103,$A$1026:A1034)</f>
        <v>9</v>
      </c>
      <c r="C1034" s="183" t="s">
        <v>557</v>
      </c>
      <c r="D1034" s="184" t="s">
        <v>302</v>
      </c>
      <c r="E1034" s="184"/>
      <c r="F1034" s="185" t="s">
        <v>304</v>
      </c>
      <c r="G1034" s="184" t="s">
        <v>344</v>
      </c>
      <c r="H1034" s="184" t="s">
        <v>362</v>
      </c>
      <c r="I1034" s="197">
        <v>6071.1</v>
      </c>
      <c r="J1034" s="197">
        <v>4547.3999999999996</v>
      </c>
      <c r="K1034" s="197">
        <v>4155.2</v>
      </c>
      <c r="L1034" s="186">
        <v>218</v>
      </c>
      <c r="M1034" s="184" t="s">
        <v>259</v>
      </c>
      <c r="N1034" s="184" t="s">
        <v>263</v>
      </c>
      <c r="O1034" s="187" t="s">
        <v>1275</v>
      </c>
      <c r="P1034" s="173">
        <v>5717925.0300000003</v>
      </c>
      <c r="Q1034" s="173">
        <v>0</v>
      </c>
      <c r="R1034" s="173">
        <v>0</v>
      </c>
      <c r="S1034" s="173">
        <v>0</v>
      </c>
      <c r="T1034" s="173">
        <v>5717925.0300000003</v>
      </c>
      <c r="U1034" s="173">
        <f t="shared" si="243"/>
        <v>941.82685674754157</v>
      </c>
      <c r="V1034" s="173">
        <v>2012.510963087414</v>
      </c>
      <c r="W1034" s="188">
        <f t="shared" ref="W1034:W1035" si="256">X1034</f>
        <v>1690.5524600154833</v>
      </c>
      <c r="X1034" s="188">
        <f t="shared" si="252"/>
        <v>1690.5524600154833</v>
      </c>
      <c r="Y1034" s="188">
        <f t="shared" si="253"/>
        <v>1070.6841063398724</v>
      </c>
      <c r="Z1034" s="189">
        <v>0</v>
      </c>
      <c r="AA1034" s="189">
        <v>0</v>
      </c>
      <c r="AB1034" s="189">
        <v>0</v>
      </c>
      <c r="AC1034" s="189">
        <v>0</v>
      </c>
      <c r="AD1034" s="189">
        <v>0</v>
      </c>
      <c r="AE1034" s="189">
        <v>0</v>
      </c>
      <c r="AF1034" s="189">
        <v>0</v>
      </c>
      <c r="AG1034" s="190">
        <v>0</v>
      </c>
      <c r="AH1034" s="189">
        <v>1151</v>
      </c>
      <c r="AI1034" s="190">
        <f t="shared" si="254"/>
        <v>1690.5524600154833</v>
      </c>
      <c r="AJ1034" s="189">
        <v>0</v>
      </c>
      <c r="AK1034" s="189">
        <v>0</v>
      </c>
      <c r="AL1034" s="189">
        <v>0</v>
      </c>
      <c r="AM1034" s="190">
        <v>0</v>
      </c>
      <c r="AN1034" s="189">
        <v>0</v>
      </c>
      <c r="AO1034" s="189">
        <v>0</v>
      </c>
      <c r="AP1034" s="190">
        <v>0</v>
      </c>
      <c r="AQ1034" s="189">
        <v>0</v>
      </c>
      <c r="AR1034" s="182">
        <v>0</v>
      </c>
      <c r="AS1034" s="182">
        <v>0</v>
      </c>
    </row>
    <row r="1035" spans="1:45" s="182" customFormat="1" ht="36" customHeight="1" x14ac:dyDescent="0.25">
      <c r="A1035" s="182">
        <v>1</v>
      </c>
      <c r="B1035" s="221">
        <f>SUBTOTAL(103,$A$1026:A1035)</f>
        <v>10</v>
      </c>
      <c r="C1035" s="183" t="s">
        <v>558</v>
      </c>
      <c r="D1035" s="184" t="s">
        <v>306</v>
      </c>
      <c r="E1035" s="184"/>
      <c r="F1035" s="185" t="s">
        <v>304</v>
      </c>
      <c r="G1035" s="184" t="s">
        <v>362</v>
      </c>
      <c r="H1035" s="184" t="s">
        <v>296</v>
      </c>
      <c r="I1035" s="197">
        <v>2482.1</v>
      </c>
      <c r="J1035" s="197">
        <v>2181.1</v>
      </c>
      <c r="K1035" s="197">
        <v>1858.6</v>
      </c>
      <c r="L1035" s="186">
        <v>130</v>
      </c>
      <c r="M1035" s="184" t="s">
        <v>259</v>
      </c>
      <c r="N1035" s="184" t="s">
        <v>263</v>
      </c>
      <c r="O1035" s="187" t="s">
        <v>1336</v>
      </c>
      <c r="P1035" s="173">
        <v>3243026.35</v>
      </c>
      <c r="Q1035" s="173">
        <v>0</v>
      </c>
      <c r="R1035" s="173">
        <v>0</v>
      </c>
      <c r="S1035" s="173">
        <v>0</v>
      </c>
      <c r="T1035" s="173">
        <v>3243026.35</v>
      </c>
      <c r="U1035" s="173">
        <f t="shared" si="243"/>
        <v>1306.565549333226</v>
      </c>
      <c r="V1035" s="173">
        <v>1968.215623866887</v>
      </c>
      <c r="W1035" s="188">
        <f t="shared" si="256"/>
        <v>1669.3808255912336</v>
      </c>
      <c r="X1035" s="188">
        <f t="shared" si="252"/>
        <v>1669.3808255912336</v>
      </c>
      <c r="Y1035" s="188">
        <f t="shared" si="253"/>
        <v>661.65007453366093</v>
      </c>
      <c r="Z1035" s="189">
        <v>0</v>
      </c>
      <c r="AA1035" s="189">
        <v>0</v>
      </c>
      <c r="AB1035" s="189">
        <v>0</v>
      </c>
      <c r="AC1035" s="189">
        <v>0</v>
      </c>
      <c r="AD1035" s="189">
        <v>0</v>
      </c>
      <c r="AE1035" s="189">
        <v>0</v>
      </c>
      <c r="AF1035" s="189">
        <v>0</v>
      </c>
      <c r="AG1035" s="190">
        <v>0</v>
      </c>
      <c r="AH1035" s="189">
        <v>464.68</v>
      </c>
      <c r="AI1035" s="190">
        <f t="shared" si="254"/>
        <v>1669.3808255912336</v>
      </c>
      <c r="AJ1035" s="189">
        <v>0</v>
      </c>
      <c r="AK1035" s="189">
        <v>0</v>
      </c>
      <c r="AL1035" s="189">
        <v>0</v>
      </c>
      <c r="AM1035" s="190">
        <v>0</v>
      </c>
      <c r="AN1035" s="189">
        <v>0</v>
      </c>
      <c r="AO1035" s="189">
        <v>0</v>
      </c>
      <c r="AP1035" s="190">
        <v>0</v>
      </c>
      <c r="AQ1035" s="189">
        <v>0</v>
      </c>
      <c r="AR1035" s="182">
        <v>0</v>
      </c>
      <c r="AS1035" s="182">
        <v>0</v>
      </c>
    </row>
    <row r="1036" spans="1:45" s="182" customFormat="1" ht="36" customHeight="1" x14ac:dyDescent="0.25">
      <c r="A1036" s="182">
        <v>1</v>
      </c>
      <c r="B1036" s="221">
        <f>SUBTOTAL(103,$A$1026:A1036)</f>
        <v>11</v>
      </c>
      <c r="C1036" s="183" t="s">
        <v>560</v>
      </c>
      <c r="D1036" s="184" t="s">
        <v>363</v>
      </c>
      <c r="E1036" s="184"/>
      <c r="F1036" s="185" t="s">
        <v>261</v>
      </c>
      <c r="G1036" s="184" t="s">
        <v>305</v>
      </c>
      <c r="H1036" s="184" t="s">
        <v>297</v>
      </c>
      <c r="I1036" s="197">
        <v>1637</v>
      </c>
      <c r="J1036" s="197">
        <v>1066.9000000000001</v>
      </c>
      <c r="K1036" s="197">
        <v>768.5</v>
      </c>
      <c r="L1036" s="186">
        <v>61</v>
      </c>
      <c r="M1036" s="184" t="s">
        <v>259</v>
      </c>
      <c r="N1036" s="184" t="s">
        <v>263</v>
      </c>
      <c r="O1036" s="187" t="s">
        <v>1336</v>
      </c>
      <c r="P1036" s="173">
        <v>6569950.1200000001</v>
      </c>
      <c r="Q1036" s="173">
        <v>0</v>
      </c>
      <c r="R1036" s="173">
        <v>0</v>
      </c>
      <c r="S1036" s="173">
        <v>0</v>
      </c>
      <c r="T1036" s="173">
        <v>6569950.1200000001</v>
      </c>
      <c r="U1036" s="173">
        <f t="shared" si="243"/>
        <v>4013.4087477092244</v>
      </c>
      <c r="V1036" s="173">
        <v>5139.6371411117898</v>
      </c>
      <c r="W1036" s="188">
        <v>4221.5675015271845</v>
      </c>
      <c r="X1036" s="188">
        <f t="shared" si="252"/>
        <v>4221.5675015271845</v>
      </c>
      <c r="Y1036" s="188">
        <f t="shared" si="253"/>
        <v>1126.2283934025654</v>
      </c>
      <c r="Z1036" s="189">
        <v>0</v>
      </c>
      <c r="AA1036" s="189">
        <v>0</v>
      </c>
      <c r="AB1036" s="189">
        <v>0</v>
      </c>
      <c r="AC1036" s="189">
        <v>0</v>
      </c>
      <c r="AD1036" s="189">
        <v>0</v>
      </c>
      <c r="AE1036" s="189">
        <v>0</v>
      </c>
      <c r="AF1036" s="189">
        <v>0</v>
      </c>
      <c r="AG1036" s="190">
        <v>0</v>
      </c>
      <c r="AH1036" s="189">
        <v>775</v>
      </c>
      <c r="AI1036" s="190">
        <f t="shared" si="254"/>
        <v>4221.5675015271845</v>
      </c>
      <c r="AJ1036" s="189">
        <v>0</v>
      </c>
      <c r="AK1036" s="189">
        <v>0</v>
      </c>
      <c r="AL1036" s="189">
        <v>0</v>
      </c>
      <c r="AM1036" s="190">
        <v>0</v>
      </c>
      <c r="AN1036" s="189">
        <v>0</v>
      </c>
      <c r="AO1036" s="189">
        <v>0</v>
      </c>
      <c r="AP1036" s="190">
        <v>0</v>
      </c>
      <c r="AQ1036" s="189">
        <v>0</v>
      </c>
      <c r="AR1036" s="182">
        <v>0</v>
      </c>
      <c r="AS1036" s="182">
        <v>0</v>
      </c>
    </row>
    <row r="1037" spans="1:45" s="182" customFormat="1" ht="36" customHeight="1" x14ac:dyDescent="0.25">
      <c r="A1037" s="182">
        <v>1</v>
      </c>
      <c r="B1037" s="221">
        <f>SUBTOTAL(103,$A$1026:A1037)</f>
        <v>12</v>
      </c>
      <c r="C1037" s="183" t="s">
        <v>562</v>
      </c>
      <c r="D1037" s="184" t="s">
        <v>303</v>
      </c>
      <c r="E1037" s="184"/>
      <c r="F1037" s="185" t="s">
        <v>261</v>
      </c>
      <c r="G1037" s="184" t="s">
        <v>344</v>
      </c>
      <c r="H1037" s="184" t="s">
        <v>297</v>
      </c>
      <c r="I1037" s="197">
        <v>867.9</v>
      </c>
      <c r="J1037" s="197">
        <v>809.2</v>
      </c>
      <c r="K1037" s="197">
        <v>766.2</v>
      </c>
      <c r="L1037" s="186">
        <v>39</v>
      </c>
      <c r="M1037" s="184" t="s">
        <v>259</v>
      </c>
      <c r="N1037" s="184" t="s">
        <v>263</v>
      </c>
      <c r="O1037" s="187" t="s">
        <v>1350</v>
      </c>
      <c r="P1037" s="173">
        <v>2056237.52</v>
      </c>
      <c r="Q1037" s="173">
        <v>0</v>
      </c>
      <c r="R1037" s="173">
        <v>0</v>
      </c>
      <c r="S1037" s="173">
        <v>0</v>
      </c>
      <c r="T1037" s="173">
        <v>2056237.52</v>
      </c>
      <c r="U1037" s="173">
        <f t="shared" si="243"/>
        <v>2369.2101855052424</v>
      </c>
      <c r="V1037" s="173">
        <v>2826.9503859891693</v>
      </c>
      <c r="W1037" s="188">
        <f t="shared" ref="W1037:W1040" si="257">X1037</f>
        <v>2321.9852978453741</v>
      </c>
      <c r="X1037" s="188">
        <f t="shared" si="252"/>
        <v>2321.9852978453741</v>
      </c>
      <c r="Y1037" s="188">
        <f>V1037-U1037</f>
        <v>457.74020048392686</v>
      </c>
      <c r="Z1037" s="189">
        <v>0</v>
      </c>
      <c r="AA1037" s="189">
        <v>0</v>
      </c>
      <c r="AB1037" s="189">
        <v>0</v>
      </c>
      <c r="AC1037" s="189">
        <v>0</v>
      </c>
      <c r="AD1037" s="189">
        <v>0</v>
      </c>
      <c r="AE1037" s="189">
        <v>0</v>
      </c>
      <c r="AF1037" s="189">
        <v>0</v>
      </c>
      <c r="AG1037" s="190">
        <v>0</v>
      </c>
      <c r="AH1037" s="189">
        <v>226</v>
      </c>
      <c r="AI1037" s="190">
        <f t="shared" si="254"/>
        <v>2321.9852978453741</v>
      </c>
      <c r="AJ1037" s="189">
        <v>0</v>
      </c>
      <c r="AK1037" s="189">
        <v>0</v>
      </c>
      <c r="AL1037" s="189">
        <v>0</v>
      </c>
      <c r="AM1037" s="190">
        <v>0</v>
      </c>
      <c r="AN1037" s="189">
        <v>0</v>
      </c>
      <c r="AO1037" s="189">
        <v>0</v>
      </c>
      <c r="AP1037" s="190">
        <v>0</v>
      </c>
      <c r="AQ1037" s="189">
        <v>0</v>
      </c>
      <c r="AR1037" s="182">
        <v>0</v>
      </c>
      <c r="AS1037" s="182">
        <v>0</v>
      </c>
    </row>
    <row r="1038" spans="1:45" s="182" customFormat="1" ht="36" customHeight="1" x14ac:dyDescent="0.25">
      <c r="A1038" s="182">
        <v>1</v>
      </c>
      <c r="B1038" s="221">
        <f>SUBTOTAL(103,$A$1026:A1038)</f>
        <v>13</v>
      </c>
      <c r="C1038" s="183" t="s">
        <v>563</v>
      </c>
      <c r="D1038" s="184" t="s">
        <v>364</v>
      </c>
      <c r="E1038" s="184"/>
      <c r="F1038" s="185" t="s">
        <v>304</v>
      </c>
      <c r="G1038" s="184" t="s">
        <v>344</v>
      </c>
      <c r="H1038" s="184" t="s">
        <v>305</v>
      </c>
      <c r="I1038" s="197">
        <v>2653.8</v>
      </c>
      <c r="J1038" s="197">
        <v>2355.5</v>
      </c>
      <c r="K1038" s="197">
        <v>2354.1</v>
      </c>
      <c r="L1038" s="186">
        <v>102</v>
      </c>
      <c r="M1038" s="184" t="s">
        <v>259</v>
      </c>
      <c r="N1038" s="184" t="s">
        <v>263</v>
      </c>
      <c r="O1038" s="187" t="s">
        <v>1036</v>
      </c>
      <c r="P1038" s="173">
        <v>4203201.4400000004</v>
      </c>
      <c r="Q1038" s="173">
        <v>0</v>
      </c>
      <c r="R1038" s="173">
        <v>0</v>
      </c>
      <c r="S1038" s="173">
        <v>0</v>
      </c>
      <c r="T1038" s="173">
        <v>4203201.4400000004</v>
      </c>
      <c r="U1038" s="173">
        <f t="shared" si="243"/>
        <v>1583.8425804506746</v>
      </c>
      <c r="V1038" s="173">
        <v>2393.1345240786791</v>
      </c>
      <c r="W1038" s="188">
        <f t="shared" si="257"/>
        <v>2123.5847765468384</v>
      </c>
      <c r="X1038" s="188">
        <f t="shared" si="252"/>
        <v>2123.5847765468384</v>
      </c>
      <c r="Y1038" s="188">
        <f t="shared" si="253"/>
        <v>809.29194362800445</v>
      </c>
      <c r="Z1038" s="189">
        <v>0</v>
      </c>
      <c r="AA1038" s="189">
        <v>0</v>
      </c>
      <c r="AB1038" s="189">
        <v>0</v>
      </c>
      <c r="AC1038" s="189">
        <v>0</v>
      </c>
      <c r="AD1038" s="189">
        <v>0</v>
      </c>
      <c r="AE1038" s="189">
        <v>0</v>
      </c>
      <c r="AF1038" s="189">
        <v>0</v>
      </c>
      <c r="AG1038" s="190">
        <v>0</v>
      </c>
      <c r="AH1038" s="189">
        <v>632</v>
      </c>
      <c r="AI1038" s="190">
        <f t="shared" si="254"/>
        <v>2123.5847765468384</v>
      </c>
      <c r="AJ1038" s="189">
        <v>0</v>
      </c>
      <c r="AK1038" s="189">
        <v>0</v>
      </c>
      <c r="AL1038" s="189">
        <v>0</v>
      </c>
      <c r="AM1038" s="190">
        <v>0</v>
      </c>
      <c r="AN1038" s="189">
        <v>0</v>
      </c>
      <c r="AO1038" s="189">
        <v>0</v>
      </c>
      <c r="AP1038" s="190">
        <v>0</v>
      </c>
      <c r="AQ1038" s="189">
        <v>0</v>
      </c>
      <c r="AR1038" s="182">
        <v>0</v>
      </c>
      <c r="AS1038" s="182">
        <v>0</v>
      </c>
    </row>
    <row r="1039" spans="1:45" s="182" customFormat="1" ht="36" customHeight="1" x14ac:dyDescent="0.25">
      <c r="A1039" s="182">
        <v>1</v>
      </c>
      <c r="B1039" s="221">
        <f>SUBTOTAL(103,$A$1026:A1039)</f>
        <v>14</v>
      </c>
      <c r="C1039" s="183" t="s">
        <v>564</v>
      </c>
      <c r="D1039" s="223" t="s">
        <v>364</v>
      </c>
      <c r="E1039" s="184"/>
      <c r="F1039" s="185" t="s">
        <v>304</v>
      </c>
      <c r="G1039" s="184" t="s">
        <v>344</v>
      </c>
      <c r="H1039" s="184" t="s">
        <v>305</v>
      </c>
      <c r="I1039" s="197">
        <v>2632.8</v>
      </c>
      <c r="J1039" s="197">
        <v>2335.8000000000002</v>
      </c>
      <c r="K1039" s="197">
        <v>2335.8000000000002</v>
      </c>
      <c r="L1039" s="186">
        <v>107</v>
      </c>
      <c r="M1039" s="184" t="s">
        <v>259</v>
      </c>
      <c r="N1039" s="184" t="s">
        <v>263</v>
      </c>
      <c r="O1039" s="187" t="s">
        <v>1036</v>
      </c>
      <c r="P1039" s="173">
        <v>2880635.14</v>
      </c>
      <c r="Q1039" s="173">
        <v>0</v>
      </c>
      <c r="R1039" s="173">
        <v>0</v>
      </c>
      <c r="S1039" s="173">
        <v>0</v>
      </c>
      <c r="T1039" s="173">
        <v>2880635.14</v>
      </c>
      <c r="U1039" s="173">
        <f t="shared" si="243"/>
        <v>1094.133675174719</v>
      </c>
      <c r="V1039" s="173">
        <v>2630.7661501063503</v>
      </c>
      <c r="W1039" s="188">
        <f t="shared" si="257"/>
        <v>2140.5231236706168</v>
      </c>
      <c r="X1039" s="188">
        <f t="shared" si="252"/>
        <v>2140.5231236706168</v>
      </c>
      <c r="Y1039" s="188">
        <f t="shared" si="253"/>
        <v>1536.6324749316314</v>
      </c>
      <c r="Z1039" s="189">
        <v>0</v>
      </c>
      <c r="AA1039" s="189">
        <v>0</v>
      </c>
      <c r="AB1039" s="189">
        <v>0</v>
      </c>
      <c r="AC1039" s="189">
        <v>0</v>
      </c>
      <c r="AD1039" s="189">
        <v>0</v>
      </c>
      <c r="AE1039" s="189">
        <v>0</v>
      </c>
      <c r="AF1039" s="189">
        <v>0</v>
      </c>
      <c r="AG1039" s="190">
        <v>0</v>
      </c>
      <c r="AH1039" s="189">
        <v>632</v>
      </c>
      <c r="AI1039" s="190">
        <f t="shared" si="254"/>
        <v>2140.5231236706168</v>
      </c>
      <c r="AJ1039" s="189">
        <v>0</v>
      </c>
      <c r="AK1039" s="189">
        <v>0</v>
      </c>
      <c r="AL1039" s="189">
        <v>0</v>
      </c>
      <c r="AM1039" s="190">
        <v>0</v>
      </c>
      <c r="AN1039" s="189">
        <v>0</v>
      </c>
      <c r="AO1039" s="189">
        <v>0</v>
      </c>
      <c r="AP1039" s="190">
        <v>0</v>
      </c>
      <c r="AQ1039" s="189">
        <v>0</v>
      </c>
      <c r="AR1039" s="182">
        <v>0</v>
      </c>
      <c r="AS1039" s="182">
        <v>0</v>
      </c>
    </row>
    <row r="1040" spans="1:45" s="182" customFormat="1" ht="36" customHeight="1" x14ac:dyDescent="0.25">
      <c r="A1040" s="182">
        <v>1</v>
      </c>
      <c r="B1040" s="221">
        <f>SUBTOTAL(103,$A$1026:A1040)</f>
        <v>15</v>
      </c>
      <c r="C1040" s="183" t="s">
        <v>565</v>
      </c>
      <c r="D1040" s="184" t="s">
        <v>365</v>
      </c>
      <c r="E1040" s="184"/>
      <c r="F1040" s="185" t="s">
        <v>304</v>
      </c>
      <c r="G1040" s="184" t="s">
        <v>344</v>
      </c>
      <c r="H1040" s="184" t="s">
        <v>301</v>
      </c>
      <c r="I1040" s="197">
        <v>3861</v>
      </c>
      <c r="J1040" s="197">
        <v>3552.1</v>
      </c>
      <c r="K1040" s="197">
        <v>3552.1</v>
      </c>
      <c r="L1040" s="186">
        <v>165</v>
      </c>
      <c r="M1040" s="184" t="s">
        <v>259</v>
      </c>
      <c r="N1040" s="184" t="s">
        <v>263</v>
      </c>
      <c r="O1040" s="187" t="s">
        <v>1036</v>
      </c>
      <c r="P1040" s="173">
        <v>4902720</v>
      </c>
      <c r="Q1040" s="173">
        <v>0</v>
      </c>
      <c r="R1040" s="173">
        <v>0</v>
      </c>
      <c r="S1040" s="173">
        <v>0</v>
      </c>
      <c r="T1040" s="173">
        <v>4902720</v>
      </c>
      <c r="U1040" s="173">
        <f t="shared" si="243"/>
        <v>1269.8057498057499</v>
      </c>
      <c r="V1040" s="173">
        <v>2685.2393680393679</v>
      </c>
      <c r="W1040" s="188">
        <f t="shared" si="257"/>
        <v>2242.5397150997155</v>
      </c>
      <c r="X1040" s="188">
        <f t="shared" si="252"/>
        <v>2242.5397150997155</v>
      </c>
      <c r="Y1040" s="188">
        <f t="shared" si="253"/>
        <v>1415.4336182336181</v>
      </c>
      <c r="Z1040" s="189">
        <v>0</v>
      </c>
      <c r="AA1040" s="189">
        <v>0</v>
      </c>
      <c r="AB1040" s="189">
        <v>0</v>
      </c>
      <c r="AC1040" s="189">
        <v>0</v>
      </c>
      <c r="AD1040" s="189">
        <v>0</v>
      </c>
      <c r="AE1040" s="189">
        <v>0</v>
      </c>
      <c r="AF1040" s="189">
        <v>0</v>
      </c>
      <c r="AG1040" s="190">
        <v>0</v>
      </c>
      <c r="AH1040" s="189">
        <v>971</v>
      </c>
      <c r="AI1040" s="190">
        <f t="shared" si="254"/>
        <v>2242.5397150997155</v>
      </c>
      <c r="AJ1040" s="189">
        <v>0</v>
      </c>
      <c r="AK1040" s="189">
        <v>0</v>
      </c>
      <c r="AL1040" s="189">
        <v>0</v>
      </c>
      <c r="AM1040" s="190">
        <v>0</v>
      </c>
      <c r="AN1040" s="189">
        <v>0</v>
      </c>
      <c r="AO1040" s="189">
        <v>0</v>
      </c>
      <c r="AP1040" s="190">
        <v>0</v>
      </c>
      <c r="AQ1040" s="189">
        <v>0</v>
      </c>
      <c r="AR1040" s="182">
        <v>0</v>
      </c>
      <c r="AS1040" s="182">
        <v>0</v>
      </c>
    </row>
    <row r="1041" spans="1:45" s="182" customFormat="1" ht="36" customHeight="1" x14ac:dyDescent="0.25">
      <c r="A1041" s="182">
        <v>1</v>
      </c>
      <c r="B1041" s="221">
        <f>SUBTOTAL(103,$A$1026:A1041)</f>
        <v>16</v>
      </c>
      <c r="C1041" s="183" t="s">
        <v>567</v>
      </c>
      <c r="D1041" s="184">
        <v>1962</v>
      </c>
      <c r="E1041" s="184"/>
      <c r="F1041" s="185" t="s">
        <v>261</v>
      </c>
      <c r="G1041" s="184">
        <v>5</v>
      </c>
      <c r="H1041" s="184" t="s">
        <v>301</v>
      </c>
      <c r="I1041" s="197">
        <v>4073.9</v>
      </c>
      <c r="J1041" s="197">
        <v>3163.1</v>
      </c>
      <c r="K1041" s="197">
        <v>2004.3</v>
      </c>
      <c r="L1041" s="186">
        <v>146</v>
      </c>
      <c r="M1041" s="184" t="s">
        <v>259</v>
      </c>
      <c r="N1041" s="184" t="s">
        <v>263</v>
      </c>
      <c r="O1041" s="187" t="s">
        <v>1051</v>
      </c>
      <c r="P1041" s="173">
        <v>6535844</v>
      </c>
      <c r="Q1041" s="173">
        <v>0</v>
      </c>
      <c r="R1041" s="173">
        <v>0</v>
      </c>
      <c r="S1041" s="173">
        <v>0</v>
      </c>
      <c r="T1041" s="173">
        <v>6535844</v>
      </c>
      <c r="U1041" s="173">
        <f t="shared" si="243"/>
        <v>1604.3211664498392</v>
      </c>
      <c r="V1041" s="173">
        <v>2718.1238616559067</v>
      </c>
      <c r="W1041" s="188">
        <v>2212.8985591202536</v>
      </c>
      <c r="X1041" s="188">
        <f t="shared" si="252"/>
        <v>2212.8985591202536</v>
      </c>
      <c r="Y1041" s="188">
        <f t="shared" si="253"/>
        <v>1113.8026952060675</v>
      </c>
      <c r="Z1041" s="189">
        <v>0</v>
      </c>
      <c r="AA1041" s="189">
        <v>0</v>
      </c>
      <c r="AB1041" s="189">
        <v>0</v>
      </c>
      <c r="AC1041" s="189">
        <v>0</v>
      </c>
      <c r="AD1041" s="189">
        <v>0</v>
      </c>
      <c r="AE1041" s="189">
        <v>0</v>
      </c>
      <c r="AF1041" s="189">
        <v>0</v>
      </c>
      <c r="AG1041" s="190">
        <v>0</v>
      </c>
      <c r="AH1041" s="189">
        <v>1011</v>
      </c>
      <c r="AI1041" s="190">
        <f t="shared" si="254"/>
        <v>2212.8985591202536</v>
      </c>
      <c r="AJ1041" s="189">
        <v>0</v>
      </c>
      <c r="AK1041" s="189">
        <v>0</v>
      </c>
      <c r="AL1041" s="189">
        <v>0</v>
      </c>
      <c r="AM1041" s="190">
        <v>0</v>
      </c>
      <c r="AN1041" s="189">
        <v>0</v>
      </c>
      <c r="AO1041" s="189">
        <v>0</v>
      </c>
      <c r="AP1041" s="190">
        <v>0</v>
      </c>
      <c r="AQ1041" s="189">
        <v>0</v>
      </c>
      <c r="AR1041" s="182">
        <v>0</v>
      </c>
      <c r="AS1041" s="182">
        <v>0</v>
      </c>
    </row>
    <row r="1042" spans="1:45" s="182" customFormat="1" ht="36" customHeight="1" x14ac:dyDescent="0.25">
      <c r="A1042" s="182">
        <v>1</v>
      </c>
      <c r="B1042" s="221">
        <f>SUBTOTAL(103,$A$1026:A1042)</f>
        <v>17</v>
      </c>
      <c r="C1042" s="183" t="s">
        <v>1579</v>
      </c>
      <c r="D1042" s="184">
        <v>1962</v>
      </c>
      <c r="E1042" s="184"/>
      <c r="F1042" s="185" t="s">
        <v>261</v>
      </c>
      <c r="G1042" s="184">
        <v>4</v>
      </c>
      <c r="H1042" s="184" t="s">
        <v>305</v>
      </c>
      <c r="I1042" s="197">
        <v>2843.6</v>
      </c>
      <c r="J1042" s="197">
        <v>2001.7</v>
      </c>
      <c r="K1042" s="197">
        <v>1691.5</v>
      </c>
      <c r="L1042" s="186">
        <v>91</v>
      </c>
      <c r="M1042" s="184" t="s">
        <v>259</v>
      </c>
      <c r="N1042" s="184" t="s">
        <v>263</v>
      </c>
      <c r="O1042" s="187" t="s">
        <v>1051</v>
      </c>
      <c r="P1042" s="173">
        <v>5865414.4199999999</v>
      </c>
      <c r="Q1042" s="173">
        <v>0</v>
      </c>
      <c r="R1042" s="173">
        <v>0</v>
      </c>
      <c r="S1042" s="173">
        <v>0</v>
      </c>
      <c r="T1042" s="173">
        <v>5865414.4199999999</v>
      </c>
      <c r="U1042" s="173">
        <f t="shared" si="243"/>
        <v>2062.6721128147419</v>
      </c>
      <c r="V1042" s="173">
        <v>3256.5665775777188</v>
      </c>
      <c r="W1042" s="188">
        <v>3010.3947109298074</v>
      </c>
      <c r="X1042" s="188">
        <f t="shared" si="252"/>
        <v>3010.3947109298074</v>
      </c>
      <c r="Y1042" s="188">
        <f t="shared" si="253"/>
        <v>1193.8944647629769</v>
      </c>
      <c r="Z1042" s="189">
        <v>0</v>
      </c>
      <c r="AA1042" s="189">
        <v>0</v>
      </c>
      <c r="AB1042" s="189">
        <v>0</v>
      </c>
      <c r="AC1042" s="189">
        <v>0</v>
      </c>
      <c r="AD1042" s="189">
        <v>0</v>
      </c>
      <c r="AE1042" s="189">
        <v>0</v>
      </c>
      <c r="AF1042" s="189">
        <v>0</v>
      </c>
      <c r="AG1042" s="190">
        <v>0</v>
      </c>
      <c r="AH1042" s="189">
        <v>960</v>
      </c>
      <c r="AI1042" s="190">
        <f t="shared" si="254"/>
        <v>3010.3947109298074</v>
      </c>
      <c r="AJ1042" s="189">
        <v>0</v>
      </c>
      <c r="AK1042" s="189">
        <v>0</v>
      </c>
      <c r="AL1042" s="189">
        <v>0</v>
      </c>
      <c r="AM1042" s="190">
        <v>0</v>
      </c>
      <c r="AN1042" s="189">
        <v>0</v>
      </c>
      <c r="AO1042" s="189">
        <v>0</v>
      </c>
      <c r="AP1042" s="190">
        <v>0</v>
      </c>
      <c r="AQ1042" s="189">
        <v>0</v>
      </c>
      <c r="AR1042" s="182">
        <v>0</v>
      </c>
      <c r="AS1042" s="182">
        <v>0</v>
      </c>
    </row>
    <row r="1043" spans="1:45" s="182" customFormat="1" ht="36" customHeight="1" x14ac:dyDescent="0.25">
      <c r="A1043" s="182">
        <v>1</v>
      </c>
      <c r="B1043" s="221">
        <f>SUBTOTAL(103,$A$1026:A1043)</f>
        <v>18</v>
      </c>
      <c r="C1043" s="183" t="s">
        <v>1580</v>
      </c>
      <c r="D1043" s="184">
        <v>1961</v>
      </c>
      <c r="E1043" s="184"/>
      <c r="F1043" s="185" t="s">
        <v>261</v>
      </c>
      <c r="G1043" s="184">
        <v>5</v>
      </c>
      <c r="H1043" s="184" t="s">
        <v>301</v>
      </c>
      <c r="I1043" s="197">
        <v>3742.2</v>
      </c>
      <c r="J1043" s="197">
        <v>2832.1</v>
      </c>
      <c r="K1043" s="197">
        <v>2416.1999999999998</v>
      </c>
      <c r="L1043" s="186">
        <v>135</v>
      </c>
      <c r="M1043" s="184" t="s">
        <v>259</v>
      </c>
      <c r="N1043" s="184" t="s">
        <v>263</v>
      </c>
      <c r="O1043" s="187" t="s">
        <v>1051</v>
      </c>
      <c r="P1043" s="173">
        <v>9113370.4299999997</v>
      </c>
      <c r="Q1043" s="173">
        <v>0</v>
      </c>
      <c r="R1043" s="173">
        <v>0</v>
      </c>
      <c r="S1043" s="173">
        <v>0</v>
      </c>
      <c r="T1043" s="173">
        <v>9113370.4299999997</v>
      </c>
      <c r="U1043" s="173">
        <f t="shared" si="243"/>
        <v>2435.2975335364226</v>
      </c>
      <c r="V1043" s="173">
        <v>3118.608839719951</v>
      </c>
      <c r="W1043" s="188">
        <v>2561.5461493239277</v>
      </c>
      <c r="X1043" s="188">
        <f t="shared" si="252"/>
        <v>2561.5461493239277</v>
      </c>
      <c r="Y1043" s="188">
        <f t="shared" si="253"/>
        <v>683.31130618352836</v>
      </c>
      <c r="Z1043" s="189">
        <v>0</v>
      </c>
      <c r="AA1043" s="189">
        <v>0</v>
      </c>
      <c r="AB1043" s="189">
        <v>0</v>
      </c>
      <c r="AC1043" s="189">
        <v>0</v>
      </c>
      <c r="AD1043" s="189">
        <v>0</v>
      </c>
      <c r="AE1043" s="189">
        <v>0</v>
      </c>
      <c r="AF1043" s="189">
        <v>0</v>
      </c>
      <c r="AG1043" s="190">
        <v>0</v>
      </c>
      <c r="AH1043" s="189">
        <v>1075</v>
      </c>
      <c r="AI1043" s="190">
        <f t="shared" si="254"/>
        <v>2561.5461493239277</v>
      </c>
      <c r="AJ1043" s="189">
        <v>0</v>
      </c>
      <c r="AK1043" s="189">
        <v>0</v>
      </c>
      <c r="AL1043" s="189">
        <v>0</v>
      </c>
      <c r="AM1043" s="190">
        <v>0</v>
      </c>
      <c r="AN1043" s="189">
        <v>0</v>
      </c>
      <c r="AO1043" s="189">
        <v>0</v>
      </c>
      <c r="AP1043" s="190">
        <v>0</v>
      </c>
      <c r="AQ1043" s="189">
        <v>0</v>
      </c>
      <c r="AR1043" s="182">
        <v>0</v>
      </c>
      <c r="AS1043" s="182">
        <v>0</v>
      </c>
    </row>
    <row r="1044" spans="1:45" s="182" customFormat="1" ht="36" customHeight="1" x14ac:dyDescent="0.25">
      <c r="A1044" s="182">
        <v>1</v>
      </c>
      <c r="B1044" s="221">
        <f>SUBTOTAL(103,$A$1026:A1044)</f>
        <v>19</v>
      </c>
      <c r="C1044" s="183" t="s">
        <v>568</v>
      </c>
      <c r="D1044" s="184" t="s">
        <v>352</v>
      </c>
      <c r="E1044" s="184"/>
      <c r="F1044" s="185" t="s">
        <v>304</v>
      </c>
      <c r="G1044" s="184" t="s">
        <v>344</v>
      </c>
      <c r="H1044" s="184" t="s">
        <v>301</v>
      </c>
      <c r="I1044" s="197">
        <v>4425.6000000000004</v>
      </c>
      <c r="J1044" s="197">
        <v>3128.2</v>
      </c>
      <c r="K1044" s="197">
        <v>1799.3</v>
      </c>
      <c r="L1044" s="186">
        <v>135</v>
      </c>
      <c r="M1044" s="184" t="s">
        <v>259</v>
      </c>
      <c r="N1044" s="184" t="s">
        <v>263</v>
      </c>
      <c r="O1044" s="187" t="s">
        <v>1051</v>
      </c>
      <c r="P1044" s="173">
        <v>5206126.5999999996</v>
      </c>
      <c r="Q1044" s="173">
        <v>0</v>
      </c>
      <c r="R1044" s="173">
        <v>0</v>
      </c>
      <c r="S1044" s="173">
        <v>0</v>
      </c>
      <c r="T1044" s="173">
        <v>5206126.5999999996</v>
      </c>
      <c r="U1044" s="173">
        <f t="shared" si="243"/>
        <v>1176.3662780187994</v>
      </c>
      <c r="V1044" s="173">
        <v>2040.9417208966013</v>
      </c>
      <c r="W1044" s="188">
        <f>X1044</f>
        <v>1676.3777295733912</v>
      </c>
      <c r="X1044" s="188">
        <f t="shared" si="252"/>
        <v>1676.3777295733912</v>
      </c>
      <c r="Y1044" s="188">
        <f t="shared" si="253"/>
        <v>864.57544287780183</v>
      </c>
      <c r="Z1044" s="189">
        <v>0</v>
      </c>
      <c r="AA1044" s="189">
        <v>0</v>
      </c>
      <c r="AB1044" s="189">
        <v>0</v>
      </c>
      <c r="AC1044" s="189">
        <v>0</v>
      </c>
      <c r="AD1044" s="189">
        <v>0</v>
      </c>
      <c r="AE1044" s="189">
        <v>0</v>
      </c>
      <c r="AF1044" s="189">
        <v>0</v>
      </c>
      <c r="AG1044" s="190">
        <v>0</v>
      </c>
      <c r="AH1044" s="189">
        <v>832</v>
      </c>
      <c r="AI1044" s="190">
        <f t="shared" si="254"/>
        <v>1676.3777295733912</v>
      </c>
      <c r="AJ1044" s="189">
        <v>0</v>
      </c>
      <c r="AK1044" s="189">
        <v>0</v>
      </c>
      <c r="AL1044" s="189">
        <v>0</v>
      </c>
      <c r="AM1044" s="190">
        <v>0</v>
      </c>
      <c r="AN1044" s="189">
        <v>0</v>
      </c>
      <c r="AO1044" s="189">
        <v>0</v>
      </c>
      <c r="AP1044" s="190">
        <v>0</v>
      </c>
      <c r="AQ1044" s="189">
        <v>0</v>
      </c>
      <c r="AR1044" s="182">
        <v>0</v>
      </c>
      <c r="AS1044" s="182">
        <v>0</v>
      </c>
    </row>
    <row r="1045" spans="1:45" s="182" customFormat="1" ht="36" customHeight="1" x14ac:dyDescent="0.25">
      <c r="A1045" s="182">
        <v>1</v>
      </c>
      <c r="B1045" s="221">
        <f>SUBTOTAL(103,$A$1026:A1045)</f>
        <v>20</v>
      </c>
      <c r="C1045" s="183" t="s">
        <v>570</v>
      </c>
      <c r="D1045" s="184">
        <v>1960</v>
      </c>
      <c r="E1045" s="184"/>
      <c r="F1045" s="185" t="s">
        <v>261</v>
      </c>
      <c r="G1045" s="184">
        <v>5</v>
      </c>
      <c r="H1045" s="184" t="s">
        <v>305</v>
      </c>
      <c r="I1045" s="197">
        <v>5055.5</v>
      </c>
      <c r="J1045" s="197">
        <v>4135.1000000000004</v>
      </c>
      <c r="K1045" s="197">
        <v>2288.9</v>
      </c>
      <c r="L1045" s="186">
        <v>135</v>
      </c>
      <c r="M1045" s="184" t="s">
        <v>259</v>
      </c>
      <c r="N1045" s="184" t="s">
        <v>263</v>
      </c>
      <c r="O1045" s="187" t="s">
        <v>1051</v>
      </c>
      <c r="P1045" s="173">
        <v>12267456.869999999</v>
      </c>
      <c r="Q1045" s="173">
        <v>0</v>
      </c>
      <c r="R1045" s="173">
        <v>0</v>
      </c>
      <c r="S1045" s="173">
        <v>0</v>
      </c>
      <c r="T1045" s="173">
        <v>12267456.869999999</v>
      </c>
      <c r="U1045" s="173">
        <f t="shared" si="243"/>
        <v>2426.5565957867666</v>
      </c>
      <c r="V1045" s="173">
        <v>3107.3047730194835</v>
      </c>
      <c r="W1045" s="188">
        <v>2552.2612758381961</v>
      </c>
      <c r="X1045" s="188">
        <f t="shared" si="252"/>
        <v>2552.2612758381961</v>
      </c>
      <c r="Y1045" s="188">
        <f t="shared" si="253"/>
        <v>680.7481772327169</v>
      </c>
      <c r="Z1045" s="189">
        <v>0</v>
      </c>
      <c r="AA1045" s="189">
        <v>0</v>
      </c>
      <c r="AB1045" s="189">
        <v>0</v>
      </c>
      <c r="AC1045" s="189">
        <v>0</v>
      </c>
      <c r="AD1045" s="189">
        <v>0</v>
      </c>
      <c r="AE1045" s="189">
        <v>0</v>
      </c>
      <c r="AF1045" s="189">
        <v>0</v>
      </c>
      <c r="AG1045" s="190">
        <v>0</v>
      </c>
      <c r="AH1045" s="189">
        <v>1447</v>
      </c>
      <c r="AI1045" s="190">
        <f t="shared" si="254"/>
        <v>2552.2612758381961</v>
      </c>
      <c r="AJ1045" s="189">
        <v>0</v>
      </c>
      <c r="AK1045" s="189">
        <v>0</v>
      </c>
      <c r="AL1045" s="189">
        <v>0</v>
      </c>
      <c r="AM1045" s="190">
        <v>0</v>
      </c>
      <c r="AN1045" s="189">
        <v>0</v>
      </c>
      <c r="AO1045" s="189">
        <v>0</v>
      </c>
      <c r="AP1045" s="190">
        <v>0</v>
      </c>
      <c r="AQ1045" s="189">
        <v>0</v>
      </c>
      <c r="AR1045" s="182">
        <v>0</v>
      </c>
      <c r="AS1045" s="182">
        <v>0</v>
      </c>
    </row>
    <row r="1046" spans="1:45" s="182" customFormat="1" ht="36" customHeight="1" x14ac:dyDescent="0.25">
      <c r="A1046" s="182">
        <v>1</v>
      </c>
      <c r="B1046" s="221">
        <f>SUBTOTAL(103,$A$1026:A1046)</f>
        <v>21</v>
      </c>
      <c r="C1046" s="183" t="s">
        <v>571</v>
      </c>
      <c r="D1046" s="184" t="s">
        <v>353</v>
      </c>
      <c r="E1046" s="184"/>
      <c r="F1046" s="185" t="s">
        <v>261</v>
      </c>
      <c r="G1046" s="184" t="s">
        <v>344</v>
      </c>
      <c r="H1046" s="184" t="s">
        <v>305</v>
      </c>
      <c r="I1046" s="197">
        <v>2923.9</v>
      </c>
      <c r="J1046" s="197">
        <v>2704.4</v>
      </c>
      <c r="K1046" s="197">
        <v>1930.7</v>
      </c>
      <c r="L1046" s="186">
        <v>125</v>
      </c>
      <c r="M1046" s="184" t="s">
        <v>259</v>
      </c>
      <c r="N1046" s="184" t="s">
        <v>263</v>
      </c>
      <c r="O1046" s="187" t="s">
        <v>1596</v>
      </c>
      <c r="P1046" s="173">
        <v>7125433.75</v>
      </c>
      <c r="Q1046" s="173">
        <v>0</v>
      </c>
      <c r="R1046" s="173">
        <v>0</v>
      </c>
      <c r="S1046" s="173">
        <v>0</v>
      </c>
      <c r="T1046" s="173">
        <v>7125433.75</v>
      </c>
      <c r="U1046" s="173">
        <f t="shared" si="243"/>
        <v>2436.9621909094017</v>
      </c>
      <c r="V1046" s="173">
        <v>5765.898348712336</v>
      </c>
      <c r="W1046" s="188">
        <v>3702.590540032149</v>
      </c>
      <c r="X1046" s="188">
        <f t="shared" si="252"/>
        <v>3702.590540032149</v>
      </c>
      <c r="Y1046" s="188">
        <f t="shared" si="253"/>
        <v>3328.9361578029343</v>
      </c>
      <c r="Z1046" s="189">
        <v>0</v>
      </c>
      <c r="AA1046" s="189">
        <v>0</v>
      </c>
      <c r="AB1046" s="189">
        <v>0</v>
      </c>
      <c r="AC1046" s="189">
        <v>0</v>
      </c>
      <c r="AD1046" s="189">
        <v>0</v>
      </c>
      <c r="AE1046" s="189">
        <v>0</v>
      </c>
      <c r="AF1046" s="189">
        <v>0</v>
      </c>
      <c r="AG1046" s="190">
        <v>0</v>
      </c>
      <c r="AH1046" s="189">
        <v>0</v>
      </c>
      <c r="AI1046" s="189">
        <v>0</v>
      </c>
      <c r="AJ1046" s="189">
        <v>0</v>
      </c>
      <c r="AK1046" s="189">
        <v>0</v>
      </c>
      <c r="AL1046" s="189">
        <v>1536</v>
      </c>
      <c r="AM1046" s="190">
        <f>7048.18*AL1046/I1046</f>
        <v>3702.590540032149</v>
      </c>
      <c r="AN1046" s="189">
        <v>0</v>
      </c>
      <c r="AO1046" s="189">
        <v>0</v>
      </c>
      <c r="AP1046" s="190">
        <v>0</v>
      </c>
      <c r="AQ1046" s="189">
        <v>0</v>
      </c>
      <c r="AR1046" s="182">
        <v>0</v>
      </c>
      <c r="AS1046" s="182">
        <v>0</v>
      </c>
    </row>
    <row r="1047" spans="1:45" s="182" customFormat="1" ht="36" customHeight="1" x14ac:dyDescent="0.25">
      <c r="A1047" s="182">
        <v>1</v>
      </c>
      <c r="B1047" s="221">
        <f>SUBTOTAL(103,$A$1026:A1047)</f>
        <v>22</v>
      </c>
      <c r="C1047" s="183" t="s">
        <v>1640</v>
      </c>
      <c r="D1047" s="184" t="s">
        <v>306</v>
      </c>
      <c r="E1047" s="184"/>
      <c r="F1047" s="185" t="s">
        <v>304</v>
      </c>
      <c r="G1047" s="184" t="s">
        <v>344</v>
      </c>
      <c r="H1047" s="184" t="s">
        <v>344</v>
      </c>
      <c r="I1047" s="197">
        <v>4700.6000000000004</v>
      </c>
      <c r="J1047" s="197">
        <v>3460</v>
      </c>
      <c r="K1047" s="197">
        <v>3460</v>
      </c>
      <c r="L1047" s="186">
        <v>148</v>
      </c>
      <c r="M1047" s="184" t="s">
        <v>259</v>
      </c>
      <c r="N1047" s="184" t="s">
        <v>263</v>
      </c>
      <c r="O1047" s="187" t="s">
        <v>1597</v>
      </c>
      <c r="P1047" s="173">
        <v>4907776.669999999</v>
      </c>
      <c r="Q1047" s="173">
        <v>0</v>
      </c>
      <c r="R1047" s="173">
        <v>0</v>
      </c>
      <c r="S1047" s="173">
        <v>0</v>
      </c>
      <c r="T1047" s="173">
        <v>4907776.669999999</v>
      </c>
      <c r="U1047" s="173">
        <f t="shared" si="243"/>
        <v>1044.0745160192314</v>
      </c>
      <c r="V1047" s="173">
        <v>2168.8922656682121</v>
      </c>
      <c r="W1047" s="188">
        <f>X1047</f>
        <v>1781.4730596094116</v>
      </c>
      <c r="X1047" s="188">
        <f t="shared" si="252"/>
        <v>1781.4730596094116</v>
      </c>
      <c r="Y1047" s="188">
        <f t="shared" si="253"/>
        <v>1124.8177496489807</v>
      </c>
      <c r="Z1047" s="189">
        <v>0</v>
      </c>
      <c r="AA1047" s="189">
        <v>0</v>
      </c>
      <c r="AB1047" s="189">
        <v>0</v>
      </c>
      <c r="AC1047" s="189">
        <v>0</v>
      </c>
      <c r="AD1047" s="189">
        <v>0</v>
      </c>
      <c r="AE1047" s="189">
        <v>0</v>
      </c>
      <c r="AF1047" s="189">
        <v>0</v>
      </c>
      <c r="AG1047" s="190">
        <v>0</v>
      </c>
      <c r="AH1047" s="189">
        <v>939.1</v>
      </c>
      <c r="AI1047" s="190">
        <f t="shared" ref="AI1047:AI1048" si="258">8917.04*AH1047/I1047</f>
        <v>1781.4730596094116</v>
      </c>
      <c r="AJ1047" s="189">
        <v>0</v>
      </c>
      <c r="AK1047" s="189">
        <v>0</v>
      </c>
      <c r="AL1047" s="189">
        <v>0</v>
      </c>
      <c r="AM1047" s="190">
        <v>0</v>
      </c>
      <c r="AN1047" s="189">
        <v>0</v>
      </c>
      <c r="AO1047" s="189">
        <v>0</v>
      </c>
      <c r="AP1047" s="190">
        <v>0</v>
      </c>
      <c r="AQ1047" s="189">
        <v>0</v>
      </c>
      <c r="AR1047" s="182">
        <v>0</v>
      </c>
      <c r="AS1047" s="182">
        <v>0</v>
      </c>
    </row>
    <row r="1048" spans="1:45" s="182" customFormat="1" ht="36" customHeight="1" x14ac:dyDescent="0.25">
      <c r="A1048" s="182">
        <v>1</v>
      </c>
      <c r="B1048" s="221">
        <f>SUBTOTAL(103,$A$1026:A1048)</f>
        <v>23</v>
      </c>
      <c r="C1048" s="183" t="s">
        <v>1576</v>
      </c>
      <c r="D1048" s="184" t="s">
        <v>354</v>
      </c>
      <c r="E1048" s="184"/>
      <c r="F1048" s="185" t="s">
        <v>261</v>
      </c>
      <c r="G1048" s="184" t="s">
        <v>296</v>
      </c>
      <c r="H1048" s="184" t="s">
        <v>305</v>
      </c>
      <c r="I1048" s="197">
        <v>574.1</v>
      </c>
      <c r="J1048" s="197">
        <v>444.8</v>
      </c>
      <c r="K1048" s="197">
        <v>444.8</v>
      </c>
      <c r="L1048" s="186">
        <v>19</v>
      </c>
      <c r="M1048" s="184" t="s">
        <v>259</v>
      </c>
      <c r="N1048" s="184" t="s">
        <v>263</v>
      </c>
      <c r="O1048" s="187" t="s">
        <v>1591</v>
      </c>
      <c r="P1048" s="173">
        <v>2178243.91</v>
      </c>
      <c r="Q1048" s="173">
        <v>0</v>
      </c>
      <c r="R1048" s="173">
        <v>0</v>
      </c>
      <c r="S1048" s="173">
        <v>0</v>
      </c>
      <c r="T1048" s="173">
        <v>2178243.91</v>
      </c>
      <c r="U1048" s="173">
        <f t="shared" si="243"/>
        <v>3794.1890088834698</v>
      </c>
      <c r="V1048" s="173">
        <v>9246.997665911862</v>
      </c>
      <c r="W1048" s="188">
        <v>7533.1203623062183</v>
      </c>
      <c r="X1048" s="188">
        <f t="shared" si="252"/>
        <v>7533.1203623062183</v>
      </c>
      <c r="Y1048" s="188">
        <f t="shared" si="253"/>
        <v>5452.8086570283922</v>
      </c>
      <c r="Z1048" s="189">
        <v>0</v>
      </c>
      <c r="AA1048" s="189">
        <v>0</v>
      </c>
      <c r="AB1048" s="189">
        <v>0</v>
      </c>
      <c r="AC1048" s="189">
        <v>0</v>
      </c>
      <c r="AD1048" s="189">
        <v>0</v>
      </c>
      <c r="AE1048" s="189">
        <v>0</v>
      </c>
      <c r="AF1048" s="189">
        <v>0</v>
      </c>
      <c r="AG1048" s="190">
        <v>0</v>
      </c>
      <c r="AH1048" s="189">
        <v>485</v>
      </c>
      <c r="AI1048" s="190">
        <f t="shared" si="258"/>
        <v>7533.1203623062183</v>
      </c>
      <c r="AJ1048" s="189">
        <v>0</v>
      </c>
      <c r="AK1048" s="189">
        <v>0</v>
      </c>
      <c r="AL1048" s="189">
        <v>0</v>
      </c>
      <c r="AM1048" s="190">
        <v>0</v>
      </c>
      <c r="AN1048" s="189">
        <v>0</v>
      </c>
      <c r="AO1048" s="189">
        <v>0</v>
      </c>
      <c r="AP1048" s="190">
        <v>0</v>
      </c>
      <c r="AQ1048" s="189">
        <v>0</v>
      </c>
      <c r="AR1048" s="182">
        <v>0</v>
      </c>
      <c r="AS1048" s="182">
        <v>0</v>
      </c>
    </row>
    <row r="1049" spans="1:45" s="182" customFormat="1" ht="36" customHeight="1" x14ac:dyDescent="0.25">
      <c r="A1049" s="182">
        <v>1</v>
      </c>
      <c r="B1049" s="221">
        <f>SUBTOTAL(103,$A$1026:A1049)</f>
        <v>24</v>
      </c>
      <c r="C1049" s="183" t="s">
        <v>572</v>
      </c>
      <c r="D1049" s="184">
        <v>1963</v>
      </c>
      <c r="E1049" s="184"/>
      <c r="F1049" s="185" t="s">
        <v>261</v>
      </c>
      <c r="G1049" s="184">
        <v>5</v>
      </c>
      <c r="H1049" s="184" t="s">
        <v>296</v>
      </c>
      <c r="I1049" s="197">
        <v>1703.9</v>
      </c>
      <c r="J1049" s="197">
        <v>1558.5</v>
      </c>
      <c r="K1049" s="197">
        <v>1516.4</v>
      </c>
      <c r="L1049" s="186">
        <v>68</v>
      </c>
      <c r="M1049" s="184" t="s">
        <v>259</v>
      </c>
      <c r="N1049" s="184" t="s">
        <v>263</v>
      </c>
      <c r="O1049" s="187" t="s">
        <v>1350</v>
      </c>
      <c r="P1049" s="173">
        <v>6840557.46</v>
      </c>
      <c r="Q1049" s="173">
        <v>0</v>
      </c>
      <c r="R1049" s="173">
        <v>0</v>
      </c>
      <c r="S1049" s="173">
        <v>0</v>
      </c>
      <c r="T1049" s="173">
        <v>6840557.46</v>
      </c>
      <c r="U1049" s="173">
        <f t="shared" si="243"/>
        <v>4014.6472562943832</v>
      </c>
      <c r="V1049" s="173">
        <v>6851.5714460355648</v>
      </c>
      <c r="W1049" s="188">
        <v>5894.5105346557893</v>
      </c>
      <c r="X1049" s="188">
        <f t="shared" si="252"/>
        <v>5894.5105346557893</v>
      </c>
      <c r="Y1049" s="188">
        <f t="shared" si="253"/>
        <v>2836.9241897411816</v>
      </c>
      <c r="Z1049" s="189">
        <v>0</v>
      </c>
      <c r="AA1049" s="189">
        <v>0</v>
      </c>
      <c r="AB1049" s="189">
        <v>0</v>
      </c>
      <c r="AC1049" s="189">
        <v>0</v>
      </c>
      <c r="AD1049" s="189">
        <v>0</v>
      </c>
      <c r="AE1049" s="189">
        <v>0</v>
      </c>
      <c r="AF1049" s="189">
        <v>0</v>
      </c>
      <c r="AG1049" s="190">
        <v>0</v>
      </c>
      <c r="AH1049" s="189">
        <v>0</v>
      </c>
      <c r="AI1049" s="189">
        <v>0</v>
      </c>
      <c r="AJ1049" s="189">
        <v>0</v>
      </c>
      <c r="AK1049" s="189">
        <v>0</v>
      </c>
      <c r="AL1049" s="189">
        <v>1425</v>
      </c>
      <c r="AM1049" s="190">
        <f t="shared" ref="AM1049:AM1050" si="259">7048.18*AL1049/I1049</f>
        <v>5894.5105346557893</v>
      </c>
      <c r="AN1049" s="189">
        <v>0</v>
      </c>
      <c r="AO1049" s="189">
        <v>0</v>
      </c>
      <c r="AP1049" s="190">
        <v>0</v>
      </c>
      <c r="AQ1049" s="189">
        <v>0</v>
      </c>
      <c r="AR1049" s="182">
        <v>0</v>
      </c>
      <c r="AS1049" s="182">
        <v>0</v>
      </c>
    </row>
    <row r="1050" spans="1:45" s="182" customFormat="1" ht="36" customHeight="1" x14ac:dyDescent="0.25">
      <c r="A1050" s="182">
        <v>1</v>
      </c>
      <c r="B1050" s="221">
        <f>SUBTOTAL(103,$A$1026:A1050)</f>
        <v>25</v>
      </c>
      <c r="C1050" s="183" t="s">
        <v>574</v>
      </c>
      <c r="D1050" s="184">
        <v>1972</v>
      </c>
      <c r="E1050" s="184"/>
      <c r="F1050" s="185" t="s">
        <v>261</v>
      </c>
      <c r="G1050" s="184">
        <v>9</v>
      </c>
      <c r="H1050" s="184" t="s">
        <v>297</v>
      </c>
      <c r="I1050" s="197">
        <v>1896.4</v>
      </c>
      <c r="J1050" s="197">
        <v>1896.4</v>
      </c>
      <c r="K1050" s="197">
        <v>1859.1</v>
      </c>
      <c r="L1050" s="186">
        <v>90</v>
      </c>
      <c r="M1050" s="184" t="s">
        <v>259</v>
      </c>
      <c r="N1050" s="184" t="s">
        <v>263</v>
      </c>
      <c r="O1050" s="187" t="s">
        <v>1338</v>
      </c>
      <c r="P1050" s="173">
        <v>2837048.69</v>
      </c>
      <c r="Q1050" s="173">
        <v>0</v>
      </c>
      <c r="R1050" s="173">
        <v>0</v>
      </c>
      <c r="S1050" s="173">
        <v>0</v>
      </c>
      <c r="T1050" s="173">
        <v>2837048.69</v>
      </c>
      <c r="U1050" s="173">
        <f t="shared" si="243"/>
        <v>1496.0180816283485</v>
      </c>
      <c r="V1050" s="173">
        <v>10741.419939095127</v>
      </c>
      <c r="W1050" s="188">
        <v>1486.644167897068</v>
      </c>
      <c r="X1050" s="188">
        <f t="shared" si="252"/>
        <v>1486.644167897068</v>
      </c>
      <c r="Y1050" s="188">
        <f t="shared" si="253"/>
        <v>9245.4018574667789</v>
      </c>
      <c r="Z1050" s="189">
        <v>0</v>
      </c>
      <c r="AA1050" s="189">
        <v>0</v>
      </c>
      <c r="AB1050" s="189">
        <v>0</v>
      </c>
      <c r="AC1050" s="189">
        <v>0</v>
      </c>
      <c r="AD1050" s="189">
        <v>0</v>
      </c>
      <c r="AE1050" s="189">
        <v>0</v>
      </c>
      <c r="AF1050" s="189">
        <v>0</v>
      </c>
      <c r="AG1050" s="190">
        <v>0</v>
      </c>
      <c r="AH1050" s="189">
        <v>0</v>
      </c>
      <c r="AI1050" s="189">
        <v>0</v>
      </c>
      <c r="AJ1050" s="189">
        <v>0</v>
      </c>
      <c r="AK1050" s="189">
        <v>0</v>
      </c>
      <c r="AL1050" s="189">
        <v>400</v>
      </c>
      <c r="AM1050" s="190">
        <f t="shared" si="259"/>
        <v>1486.644167897068</v>
      </c>
      <c r="AN1050" s="189">
        <v>0</v>
      </c>
      <c r="AO1050" s="189">
        <v>0</v>
      </c>
      <c r="AP1050" s="190">
        <v>0</v>
      </c>
      <c r="AQ1050" s="189">
        <v>0</v>
      </c>
      <c r="AR1050" s="182">
        <v>0</v>
      </c>
      <c r="AS1050" s="182">
        <v>0</v>
      </c>
    </row>
    <row r="1051" spans="1:45" s="182" customFormat="1" ht="36" customHeight="1" x14ac:dyDescent="0.25">
      <c r="A1051" s="182">
        <v>1</v>
      </c>
      <c r="B1051" s="221">
        <f>SUBTOTAL(103,$A$1026:A1051)</f>
        <v>26</v>
      </c>
      <c r="C1051" s="183" t="s">
        <v>575</v>
      </c>
      <c r="D1051" s="184" t="s">
        <v>343</v>
      </c>
      <c r="E1051" s="184"/>
      <c r="F1051" s="185" t="s">
        <v>261</v>
      </c>
      <c r="G1051" s="184" t="s">
        <v>350</v>
      </c>
      <c r="H1051" s="184" t="s">
        <v>297</v>
      </c>
      <c r="I1051" s="197">
        <v>2154.4</v>
      </c>
      <c r="J1051" s="197">
        <v>1828.2</v>
      </c>
      <c r="K1051" s="197">
        <v>1783.4</v>
      </c>
      <c r="L1051" s="186">
        <v>76</v>
      </c>
      <c r="M1051" s="184" t="s">
        <v>259</v>
      </c>
      <c r="N1051" s="184" t="s">
        <v>263</v>
      </c>
      <c r="O1051" s="187" t="s">
        <v>1584</v>
      </c>
      <c r="P1051" s="173">
        <v>3320409.1700000004</v>
      </c>
      <c r="Q1051" s="173">
        <v>0</v>
      </c>
      <c r="R1051" s="173">
        <v>0</v>
      </c>
      <c r="S1051" s="173">
        <v>0</v>
      </c>
      <c r="T1051" s="173">
        <v>3320409.1700000004</v>
      </c>
      <c r="U1051" s="173">
        <f t="shared" ref="U1051:U1082" si="260">P1051/I1051</f>
        <v>1541.2222289268475</v>
      </c>
      <c r="V1051" s="173">
        <v>1838.2641812105458</v>
      </c>
      <c r="W1051" s="188">
        <f>X1051</f>
        <v>1509.9035425176385</v>
      </c>
      <c r="X1051" s="188">
        <f t="shared" si="252"/>
        <v>1509.9035425176385</v>
      </c>
      <c r="Y1051" s="188">
        <f t="shared" si="253"/>
        <v>297.04195228369827</v>
      </c>
      <c r="Z1051" s="189">
        <v>0</v>
      </c>
      <c r="AA1051" s="189">
        <v>0</v>
      </c>
      <c r="AB1051" s="189">
        <v>0</v>
      </c>
      <c r="AC1051" s="189">
        <v>0</v>
      </c>
      <c r="AD1051" s="189">
        <v>0</v>
      </c>
      <c r="AE1051" s="189">
        <v>0</v>
      </c>
      <c r="AF1051" s="189">
        <v>0</v>
      </c>
      <c r="AG1051" s="190">
        <v>0</v>
      </c>
      <c r="AH1051" s="189">
        <v>364.8</v>
      </c>
      <c r="AI1051" s="190">
        <f>8917.04*AH1051/I1051</f>
        <v>1509.9035425176385</v>
      </c>
      <c r="AJ1051" s="189">
        <v>0</v>
      </c>
      <c r="AK1051" s="189">
        <v>0</v>
      </c>
      <c r="AL1051" s="189">
        <v>0</v>
      </c>
      <c r="AM1051" s="190">
        <v>0</v>
      </c>
      <c r="AN1051" s="189">
        <v>0</v>
      </c>
      <c r="AO1051" s="189">
        <v>0</v>
      </c>
      <c r="AP1051" s="190">
        <v>0</v>
      </c>
      <c r="AQ1051" s="189">
        <v>0</v>
      </c>
      <c r="AR1051" s="182">
        <v>0</v>
      </c>
      <c r="AS1051" s="182">
        <v>0</v>
      </c>
    </row>
    <row r="1052" spans="1:45" s="182" customFormat="1" ht="36" customHeight="1" x14ac:dyDescent="0.25">
      <c r="A1052" s="182">
        <v>1</v>
      </c>
      <c r="B1052" s="221">
        <f>SUBTOTAL(103,$A$1026:A1052)</f>
        <v>27</v>
      </c>
      <c r="C1052" s="183" t="s">
        <v>576</v>
      </c>
      <c r="D1052" s="184" t="s">
        <v>364</v>
      </c>
      <c r="E1052" s="184"/>
      <c r="F1052" s="185" t="s">
        <v>261</v>
      </c>
      <c r="G1052" s="184" t="s">
        <v>344</v>
      </c>
      <c r="H1052" s="184" t="s">
        <v>305</v>
      </c>
      <c r="I1052" s="197">
        <v>2600.9</v>
      </c>
      <c r="J1052" s="197">
        <v>2217.3000000000002</v>
      </c>
      <c r="K1052" s="197">
        <v>2214.6</v>
      </c>
      <c r="L1052" s="186">
        <v>77</v>
      </c>
      <c r="M1052" s="184" t="s">
        <v>259</v>
      </c>
      <c r="N1052" s="184" t="s">
        <v>263</v>
      </c>
      <c r="O1052" s="187" t="s">
        <v>1336</v>
      </c>
      <c r="P1052" s="173">
        <v>5309746.51</v>
      </c>
      <c r="Q1052" s="173">
        <v>0</v>
      </c>
      <c r="R1052" s="173">
        <v>0</v>
      </c>
      <c r="S1052" s="173">
        <v>0</v>
      </c>
      <c r="T1052" s="173">
        <v>5309746.51</v>
      </c>
      <c r="U1052" s="173">
        <f t="shared" si="260"/>
        <v>2041.5035218578182</v>
      </c>
      <c r="V1052" s="173">
        <v>5823.9854682994346</v>
      </c>
      <c r="W1052" s="188">
        <v>4525.5336998731209</v>
      </c>
      <c r="X1052" s="188">
        <f t="shared" si="252"/>
        <v>4525.5336998731209</v>
      </c>
      <c r="Y1052" s="188">
        <f t="shared" si="253"/>
        <v>3782.4819464416164</v>
      </c>
      <c r="Z1052" s="189">
        <v>0</v>
      </c>
      <c r="AA1052" s="189">
        <v>0</v>
      </c>
      <c r="AB1052" s="189">
        <v>0</v>
      </c>
      <c r="AC1052" s="189">
        <v>0</v>
      </c>
      <c r="AD1052" s="189">
        <v>0</v>
      </c>
      <c r="AE1052" s="189">
        <v>0</v>
      </c>
      <c r="AF1052" s="189">
        <v>0</v>
      </c>
      <c r="AG1052" s="190">
        <v>0</v>
      </c>
      <c r="AH1052" s="189">
        <v>0</v>
      </c>
      <c r="AI1052" s="189">
        <v>0</v>
      </c>
      <c r="AJ1052" s="189">
        <v>0</v>
      </c>
      <c r="AK1052" s="189">
        <v>0</v>
      </c>
      <c r="AL1052" s="189">
        <v>1670</v>
      </c>
      <c r="AM1052" s="190">
        <f>7048.18*AL1052/I1052</f>
        <v>4525.5336998731209</v>
      </c>
      <c r="AN1052" s="189">
        <v>0</v>
      </c>
      <c r="AO1052" s="189">
        <v>0</v>
      </c>
      <c r="AP1052" s="190">
        <v>0</v>
      </c>
      <c r="AQ1052" s="189">
        <v>0</v>
      </c>
      <c r="AR1052" s="182">
        <v>0</v>
      </c>
      <c r="AS1052" s="182">
        <v>0</v>
      </c>
    </row>
    <row r="1053" spans="1:45" s="182" customFormat="1" ht="36" customHeight="1" x14ac:dyDescent="0.25">
      <c r="A1053" s="182">
        <v>1</v>
      </c>
      <c r="B1053" s="221">
        <f>SUBTOTAL(103,$A$1026:A1053)</f>
        <v>28</v>
      </c>
      <c r="C1053" s="183" t="s">
        <v>577</v>
      </c>
      <c r="D1053" s="184" t="s">
        <v>360</v>
      </c>
      <c r="E1053" s="184"/>
      <c r="F1053" s="185" t="s">
        <v>261</v>
      </c>
      <c r="G1053" s="184" t="s">
        <v>344</v>
      </c>
      <c r="H1053" s="184" t="s">
        <v>297</v>
      </c>
      <c r="I1053" s="197">
        <v>1129.8</v>
      </c>
      <c r="J1053" s="197">
        <v>1033.3</v>
      </c>
      <c r="K1053" s="197">
        <v>841.7</v>
      </c>
      <c r="L1053" s="186">
        <v>42</v>
      </c>
      <c r="M1053" s="184" t="s">
        <v>259</v>
      </c>
      <c r="N1053" s="184" t="s">
        <v>263</v>
      </c>
      <c r="O1053" s="187" t="s">
        <v>1350</v>
      </c>
      <c r="P1053" s="173">
        <v>2138208.4300000002</v>
      </c>
      <c r="Q1053" s="173">
        <v>0</v>
      </c>
      <c r="R1053" s="173">
        <v>0</v>
      </c>
      <c r="S1053" s="173">
        <v>0</v>
      </c>
      <c r="T1053" s="173">
        <v>2138208.4300000002</v>
      </c>
      <c r="U1053" s="173">
        <f t="shared" si="260"/>
        <v>1892.5548150115067</v>
      </c>
      <c r="V1053" s="173">
        <v>2258.1132943883872</v>
      </c>
      <c r="W1053" s="188">
        <f t="shared" ref="W1053:W1054" si="261">X1053</f>
        <v>1854.7569481324131</v>
      </c>
      <c r="X1053" s="188">
        <f t="shared" si="252"/>
        <v>1854.7569481324131</v>
      </c>
      <c r="Y1053" s="188">
        <f t="shared" si="253"/>
        <v>365.55847937688054</v>
      </c>
      <c r="Z1053" s="189">
        <v>0</v>
      </c>
      <c r="AA1053" s="189">
        <v>0</v>
      </c>
      <c r="AB1053" s="189">
        <v>0</v>
      </c>
      <c r="AC1053" s="189">
        <v>0</v>
      </c>
      <c r="AD1053" s="189">
        <v>0</v>
      </c>
      <c r="AE1053" s="189">
        <v>0</v>
      </c>
      <c r="AF1053" s="189">
        <v>0</v>
      </c>
      <c r="AG1053" s="190">
        <v>0</v>
      </c>
      <c r="AH1053" s="189">
        <v>235</v>
      </c>
      <c r="AI1053" s="190">
        <f t="shared" ref="AI1053:AI1058" si="262">8917.04*AH1053/I1053</f>
        <v>1854.7569481324131</v>
      </c>
      <c r="AJ1053" s="189">
        <v>0</v>
      </c>
      <c r="AK1053" s="189">
        <v>0</v>
      </c>
      <c r="AL1053" s="189">
        <v>0</v>
      </c>
      <c r="AM1053" s="190">
        <v>0</v>
      </c>
      <c r="AN1053" s="189">
        <v>0</v>
      </c>
      <c r="AO1053" s="189">
        <v>0</v>
      </c>
      <c r="AP1053" s="190">
        <v>0</v>
      </c>
      <c r="AQ1053" s="189">
        <v>0</v>
      </c>
      <c r="AR1053" s="182">
        <v>0</v>
      </c>
      <c r="AS1053" s="182">
        <v>0</v>
      </c>
    </row>
    <row r="1054" spans="1:45" s="182" customFormat="1" ht="36" customHeight="1" x14ac:dyDescent="0.25">
      <c r="A1054" s="182">
        <v>1</v>
      </c>
      <c r="B1054" s="221">
        <f>SUBTOTAL(103,$A$1026:A1054)</f>
        <v>29</v>
      </c>
      <c r="C1054" s="183" t="s">
        <v>578</v>
      </c>
      <c r="D1054" s="184" t="s">
        <v>302</v>
      </c>
      <c r="E1054" s="184"/>
      <c r="F1054" s="185" t="s">
        <v>304</v>
      </c>
      <c r="G1054" s="184" t="s">
        <v>344</v>
      </c>
      <c r="H1054" s="184" t="s">
        <v>301</v>
      </c>
      <c r="I1054" s="197">
        <v>4027.5</v>
      </c>
      <c r="J1054" s="197">
        <v>3037.2</v>
      </c>
      <c r="K1054" s="197">
        <v>3035.5</v>
      </c>
      <c r="L1054" s="186">
        <v>127</v>
      </c>
      <c r="M1054" s="184" t="s">
        <v>259</v>
      </c>
      <c r="N1054" s="184" t="s">
        <v>263</v>
      </c>
      <c r="O1054" s="187" t="s">
        <v>1275</v>
      </c>
      <c r="P1054" s="173">
        <v>6965376.6000000006</v>
      </c>
      <c r="Q1054" s="173">
        <v>0</v>
      </c>
      <c r="R1054" s="173">
        <v>0</v>
      </c>
      <c r="S1054" s="173">
        <v>0</v>
      </c>
      <c r="T1054" s="173">
        <v>6965376.6000000006</v>
      </c>
      <c r="U1054" s="173">
        <f t="shared" si="260"/>
        <v>1729.4541527001863</v>
      </c>
      <c r="V1054" s="173">
        <v>2062.0791061452514</v>
      </c>
      <c r="W1054" s="188">
        <f t="shared" si="261"/>
        <v>1693.7394413407822</v>
      </c>
      <c r="X1054" s="188">
        <f t="shared" si="252"/>
        <v>1693.7394413407822</v>
      </c>
      <c r="Y1054" s="188">
        <f t="shared" si="253"/>
        <v>332.6249534450651</v>
      </c>
      <c r="Z1054" s="189">
        <v>0</v>
      </c>
      <c r="AA1054" s="189">
        <v>0</v>
      </c>
      <c r="AB1054" s="189">
        <v>0</v>
      </c>
      <c r="AC1054" s="189">
        <v>0</v>
      </c>
      <c r="AD1054" s="189">
        <v>0</v>
      </c>
      <c r="AE1054" s="189">
        <v>0</v>
      </c>
      <c r="AF1054" s="189">
        <v>0</v>
      </c>
      <c r="AG1054" s="190">
        <v>0</v>
      </c>
      <c r="AH1054" s="189">
        <v>765</v>
      </c>
      <c r="AI1054" s="190">
        <f t="shared" si="262"/>
        <v>1693.7394413407822</v>
      </c>
      <c r="AJ1054" s="189">
        <v>0</v>
      </c>
      <c r="AK1054" s="189">
        <v>0</v>
      </c>
      <c r="AL1054" s="189">
        <v>0</v>
      </c>
      <c r="AM1054" s="190">
        <v>0</v>
      </c>
      <c r="AN1054" s="189">
        <v>0</v>
      </c>
      <c r="AO1054" s="189">
        <v>0</v>
      </c>
      <c r="AP1054" s="190">
        <v>0</v>
      </c>
      <c r="AQ1054" s="189">
        <v>0</v>
      </c>
      <c r="AR1054" s="182">
        <v>0</v>
      </c>
      <c r="AS1054" s="182">
        <v>0</v>
      </c>
    </row>
    <row r="1055" spans="1:45" s="182" customFormat="1" ht="36" customHeight="1" x14ac:dyDescent="0.25">
      <c r="A1055" s="182">
        <v>1</v>
      </c>
      <c r="B1055" s="221">
        <f>SUBTOTAL(103,$A$1026:A1055)</f>
        <v>30</v>
      </c>
      <c r="C1055" s="183" t="s">
        <v>1581</v>
      </c>
      <c r="D1055" s="184">
        <v>1970</v>
      </c>
      <c r="E1055" s="184"/>
      <c r="F1055" s="185" t="s">
        <v>261</v>
      </c>
      <c r="G1055" s="184">
        <v>5</v>
      </c>
      <c r="H1055" s="184" t="s">
        <v>362</v>
      </c>
      <c r="I1055" s="197">
        <v>5849.4</v>
      </c>
      <c r="J1055" s="197">
        <v>4434.8999999999996</v>
      </c>
      <c r="K1055" s="197">
        <v>4190</v>
      </c>
      <c r="L1055" s="186">
        <v>242</v>
      </c>
      <c r="M1055" s="184" t="s">
        <v>259</v>
      </c>
      <c r="N1055" s="184" t="s">
        <v>263</v>
      </c>
      <c r="O1055" s="187" t="s">
        <v>1051</v>
      </c>
      <c r="P1055" s="173">
        <v>10673342.780000001</v>
      </c>
      <c r="Q1055" s="173">
        <v>0</v>
      </c>
      <c r="R1055" s="173">
        <v>0</v>
      </c>
      <c r="S1055" s="173">
        <v>0</v>
      </c>
      <c r="T1055" s="173">
        <v>10673342.780000001</v>
      </c>
      <c r="U1055" s="173">
        <f t="shared" si="260"/>
        <v>1824.6901870277297</v>
      </c>
      <c r="V1055" s="173">
        <v>2873.022792081239</v>
      </c>
      <c r="W1055" s="188">
        <v>1823.226286456731</v>
      </c>
      <c r="X1055" s="188">
        <f t="shared" si="252"/>
        <v>1823.226286456731</v>
      </c>
      <c r="Y1055" s="188">
        <f t="shared" si="253"/>
        <v>1048.3326050535093</v>
      </c>
      <c r="Z1055" s="189">
        <v>0</v>
      </c>
      <c r="AA1055" s="189">
        <v>0</v>
      </c>
      <c r="AB1055" s="189">
        <v>0</v>
      </c>
      <c r="AC1055" s="189">
        <v>0</v>
      </c>
      <c r="AD1055" s="189">
        <v>0</v>
      </c>
      <c r="AE1055" s="189">
        <v>0</v>
      </c>
      <c r="AF1055" s="189">
        <v>0</v>
      </c>
      <c r="AG1055" s="190">
        <v>0</v>
      </c>
      <c r="AH1055" s="189">
        <v>1196</v>
      </c>
      <c r="AI1055" s="190">
        <f t="shared" si="262"/>
        <v>1823.226286456731</v>
      </c>
      <c r="AJ1055" s="189">
        <v>0</v>
      </c>
      <c r="AK1055" s="189">
        <v>0</v>
      </c>
      <c r="AL1055" s="189">
        <v>0</v>
      </c>
      <c r="AM1055" s="190">
        <v>0</v>
      </c>
      <c r="AN1055" s="189">
        <v>0</v>
      </c>
      <c r="AO1055" s="189">
        <v>0</v>
      </c>
      <c r="AP1055" s="190">
        <v>0</v>
      </c>
      <c r="AQ1055" s="189">
        <v>0</v>
      </c>
      <c r="AR1055" s="182">
        <v>0</v>
      </c>
      <c r="AS1055" s="182">
        <v>0</v>
      </c>
    </row>
    <row r="1056" spans="1:45" s="182" customFormat="1" ht="36" customHeight="1" x14ac:dyDescent="0.25">
      <c r="A1056" s="182">
        <v>1</v>
      </c>
      <c r="B1056" s="221">
        <f>SUBTOTAL(103,$A$1026:A1056)</f>
        <v>31</v>
      </c>
      <c r="C1056" s="183" t="s">
        <v>1565</v>
      </c>
      <c r="D1056" s="184">
        <v>1957</v>
      </c>
      <c r="E1056" s="184"/>
      <c r="F1056" s="185" t="s">
        <v>261</v>
      </c>
      <c r="G1056" s="184">
        <v>3</v>
      </c>
      <c r="H1056" s="184" t="s">
        <v>305</v>
      </c>
      <c r="I1056" s="197">
        <v>2341.1</v>
      </c>
      <c r="J1056" s="197">
        <v>1935.59</v>
      </c>
      <c r="K1056" s="197">
        <v>1467.6</v>
      </c>
      <c r="L1056" s="186">
        <v>56</v>
      </c>
      <c r="M1056" s="184" t="s">
        <v>259</v>
      </c>
      <c r="N1056" s="184" t="s">
        <v>263</v>
      </c>
      <c r="O1056" s="187" t="s">
        <v>1539</v>
      </c>
      <c r="P1056" s="173">
        <v>13791931.980000002</v>
      </c>
      <c r="Q1056" s="173">
        <v>0</v>
      </c>
      <c r="R1056" s="173">
        <v>0</v>
      </c>
      <c r="S1056" s="173">
        <v>0</v>
      </c>
      <c r="T1056" s="173">
        <v>13791931.980000002</v>
      </c>
      <c r="U1056" s="173">
        <f t="shared" si="260"/>
        <v>5891.2186493528698</v>
      </c>
      <c r="V1056" s="173">
        <v>7543.8602503096845</v>
      </c>
      <c r="W1056" s="188">
        <v>6196.3353432147287</v>
      </c>
      <c r="X1056" s="188">
        <f t="shared" si="252"/>
        <v>6196.3353432147287</v>
      </c>
      <c r="Y1056" s="188">
        <f t="shared" si="253"/>
        <v>1652.6416009568147</v>
      </c>
      <c r="Z1056" s="189">
        <v>0</v>
      </c>
      <c r="AA1056" s="189">
        <v>0</v>
      </c>
      <c r="AB1056" s="189">
        <v>0</v>
      </c>
      <c r="AC1056" s="189">
        <v>0</v>
      </c>
      <c r="AD1056" s="189">
        <v>0</v>
      </c>
      <c r="AE1056" s="189">
        <v>0</v>
      </c>
      <c r="AF1056" s="189">
        <v>0</v>
      </c>
      <c r="AG1056" s="190">
        <v>0</v>
      </c>
      <c r="AH1056" s="189">
        <v>1626.8</v>
      </c>
      <c r="AI1056" s="190">
        <f t="shared" si="262"/>
        <v>6196.3353432147287</v>
      </c>
      <c r="AJ1056" s="189">
        <v>0</v>
      </c>
      <c r="AK1056" s="189">
        <v>0</v>
      </c>
      <c r="AL1056" s="189">
        <v>0</v>
      </c>
      <c r="AM1056" s="190">
        <v>0</v>
      </c>
      <c r="AN1056" s="189">
        <v>0</v>
      </c>
      <c r="AO1056" s="189">
        <v>0</v>
      </c>
      <c r="AP1056" s="190">
        <v>0</v>
      </c>
      <c r="AQ1056" s="189">
        <v>0</v>
      </c>
      <c r="AR1056" s="182">
        <v>0</v>
      </c>
      <c r="AS1056" s="182">
        <v>0</v>
      </c>
    </row>
    <row r="1057" spans="1:45" s="182" customFormat="1" ht="36" customHeight="1" x14ac:dyDescent="0.25">
      <c r="A1057" s="182">
        <v>1</v>
      </c>
      <c r="B1057" s="221">
        <f>SUBTOTAL(103,$A$1026:A1057)</f>
        <v>32</v>
      </c>
      <c r="C1057" s="183" t="s">
        <v>580</v>
      </c>
      <c r="D1057" s="184">
        <v>1981</v>
      </c>
      <c r="E1057" s="184"/>
      <c r="F1057" s="185" t="s">
        <v>261</v>
      </c>
      <c r="G1057" s="184">
        <v>2</v>
      </c>
      <c r="H1057" s="184" t="s">
        <v>305</v>
      </c>
      <c r="I1057" s="197">
        <v>940.2</v>
      </c>
      <c r="J1057" s="197">
        <v>850.3</v>
      </c>
      <c r="K1057" s="197">
        <v>850.3</v>
      </c>
      <c r="L1057" s="186">
        <v>36</v>
      </c>
      <c r="M1057" s="184" t="s">
        <v>259</v>
      </c>
      <c r="N1057" s="184" t="s">
        <v>263</v>
      </c>
      <c r="O1057" s="187" t="s">
        <v>1582</v>
      </c>
      <c r="P1057" s="173">
        <v>6841795.3900000006</v>
      </c>
      <c r="Q1057" s="173">
        <v>0</v>
      </c>
      <c r="R1057" s="173">
        <v>0</v>
      </c>
      <c r="S1057" s="173">
        <v>0</v>
      </c>
      <c r="T1057" s="173">
        <v>6841795.3900000006</v>
      </c>
      <c r="U1057" s="173">
        <f t="shared" si="260"/>
        <v>7276.9574452244206</v>
      </c>
      <c r="V1057" s="173">
        <v>9318.3304003403518</v>
      </c>
      <c r="W1057" s="188">
        <v>7653.8400876409278</v>
      </c>
      <c r="X1057" s="188">
        <f t="shared" si="252"/>
        <v>7653.8400876409278</v>
      </c>
      <c r="Y1057" s="188">
        <f t="shared" si="253"/>
        <v>2041.3729551159313</v>
      </c>
      <c r="Z1057" s="189">
        <v>0</v>
      </c>
      <c r="AA1057" s="189">
        <v>0</v>
      </c>
      <c r="AB1057" s="189">
        <v>0</v>
      </c>
      <c r="AC1057" s="189">
        <v>0</v>
      </c>
      <c r="AD1057" s="189">
        <v>0</v>
      </c>
      <c r="AE1057" s="189">
        <v>0</v>
      </c>
      <c r="AF1057" s="189">
        <v>0</v>
      </c>
      <c r="AG1057" s="190">
        <v>0</v>
      </c>
      <c r="AH1057" s="189">
        <v>807.01</v>
      </c>
      <c r="AI1057" s="190">
        <f t="shared" si="262"/>
        <v>7653.8400876409278</v>
      </c>
      <c r="AJ1057" s="189">
        <v>0</v>
      </c>
      <c r="AK1057" s="189">
        <v>0</v>
      </c>
      <c r="AL1057" s="189">
        <v>0</v>
      </c>
      <c r="AM1057" s="190">
        <v>0</v>
      </c>
      <c r="AN1057" s="189">
        <v>0</v>
      </c>
      <c r="AO1057" s="189">
        <v>0</v>
      </c>
      <c r="AP1057" s="190">
        <v>0</v>
      </c>
      <c r="AQ1057" s="189">
        <v>0</v>
      </c>
      <c r="AR1057" s="182">
        <v>0</v>
      </c>
      <c r="AS1057" s="182">
        <v>0</v>
      </c>
    </row>
    <row r="1058" spans="1:45" s="182" customFormat="1" ht="36" customHeight="1" x14ac:dyDescent="0.25">
      <c r="A1058" s="182">
        <v>1</v>
      </c>
      <c r="B1058" s="221">
        <f>SUBTOTAL(103,$A$1026:A1058)</f>
        <v>33</v>
      </c>
      <c r="C1058" s="183" t="s">
        <v>581</v>
      </c>
      <c r="D1058" s="184" t="s">
        <v>361</v>
      </c>
      <c r="E1058" s="184"/>
      <c r="F1058" s="185" t="s">
        <v>304</v>
      </c>
      <c r="G1058" s="184" t="s">
        <v>344</v>
      </c>
      <c r="H1058" s="184" t="s">
        <v>344</v>
      </c>
      <c r="I1058" s="197">
        <v>5067.1000000000004</v>
      </c>
      <c r="J1058" s="197">
        <v>3815.6</v>
      </c>
      <c r="K1058" s="197">
        <v>3768.9</v>
      </c>
      <c r="L1058" s="186">
        <v>163</v>
      </c>
      <c r="M1058" s="184" t="s">
        <v>259</v>
      </c>
      <c r="N1058" s="184" t="s">
        <v>263</v>
      </c>
      <c r="O1058" s="187" t="s">
        <v>1275</v>
      </c>
      <c r="P1058" s="173">
        <v>4593111.1900000004</v>
      </c>
      <c r="Q1058" s="173">
        <v>0</v>
      </c>
      <c r="R1058" s="173">
        <v>0</v>
      </c>
      <c r="S1058" s="173">
        <v>0</v>
      </c>
      <c r="T1058" s="173">
        <v>4593111.1900000004</v>
      </c>
      <c r="U1058" s="173">
        <f t="shared" si="260"/>
        <v>906.4575773124667</v>
      </c>
      <c r="V1058" s="173">
        <v>1975.3810424108462</v>
      </c>
      <c r="W1058" s="188">
        <f>X1058</f>
        <v>1695.9991513883681</v>
      </c>
      <c r="X1058" s="188">
        <f t="shared" si="252"/>
        <v>1695.9991513883681</v>
      </c>
      <c r="Y1058" s="188">
        <f t="shared" si="253"/>
        <v>1068.9234650983794</v>
      </c>
      <c r="Z1058" s="189">
        <v>0</v>
      </c>
      <c r="AA1058" s="189">
        <v>0</v>
      </c>
      <c r="AB1058" s="189">
        <v>0</v>
      </c>
      <c r="AC1058" s="189">
        <v>0</v>
      </c>
      <c r="AD1058" s="189">
        <v>0</v>
      </c>
      <c r="AE1058" s="189">
        <v>0</v>
      </c>
      <c r="AF1058" s="189">
        <v>0</v>
      </c>
      <c r="AG1058" s="190">
        <v>0</v>
      </c>
      <c r="AH1058" s="189">
        <v>963.75</v>
      </c>
      <c r="AI1058" s="190">
        <f t="shared" si="262"/>
        <v>1695.9991513883681</v>
      </c>
      <c r="AJ1058" s="189">
        <v>0</v>
      </c>
      <c r="AK1058" s="189">
        <v>0</v>
      </c>
      <c r="AL1058" s="189">
        <v>0</v>
      </c>
      <c r="AM1058" s="190">
        <v>0</v>
      </c>
      <c r="AN1058" s="189">
        <v>0</v>
      </c>
      <c r="AO1058" s="189">
        <v>0</v>
      </c>
      <c r="AP1058" s="190">
        <v>0</v>
      </c>
      <c r="AQ1058" s="189">
        <v>0</v>
      </c>
      <c r="AR1058" s="182">
        <v>0</v>
      </c>
      <c r="AS1058" s="182">
        <v>0</v>
      </c>
    </row>
    <row r="1059" spans="1:45" s="182" customFormat="1" ht="36" customHeight="1" x14ac:dyDescent="0.25">
      <c r="A1059" s="182">
        <v>1</v>
      </c>
      <c r="B1059" s="221">
        <f>SUBTOTAL(103,$A$1026:A1059)</f>
        <v>34</v>
      </c>
      <c r="C1059" s="183" t="s">
        <v>1031</v>
      </c>
      <c r="D1059" s="184">
        <v>1994</v>
      </c>
      <c r="E1059" s="184"/>
      <c r="F1059" s="185" t="s">
        <v>261</v>
      </c>
      <c r="G1059" s="184">
        <v>9</v>
      </c>
      <c r="H1059" s="184" t="s">
        <v>362</v>
      </c>
      <c r="I1059" s="197">
        <v>11615.7</v>
      </c>
      <c r="J1059" s="197">
        <v>9319.2999999999993</v>
      </c>
      <c r="K1059" s="197">
        <v>5667.8</v>
      </c>
      <c r="L1059" s="186">
        <v>441</v>
      </c>
      <c r="M1059" s="184" t="s">
        <v>259</v>
      </c>
      <c r="N1059" s="184" t="s">
        <v>263</v>
      </c>
      <c r="O1059" s="187" t="s">
        <v>1038</v>
      </c>
      <c r="P1059" s="173">
        <v>5542713</v>
      </c>
      <c r="Q1059" s="173">
        <v>0</v>
      </c>
      <c r="R1059" s="173">
        <v>0</v>
      </c>
      <c r="S1059" s="173">
        <v>0</v>
      </c>
      <c r="T1059" s="173">
        <v>5542713</v>
      </c>
      <c r="U1059" s="173">
        <f t="shared" si="260"/>
        <v>477.17425553345902</v>
      </c>
      <c r="V1059" s="173">
        <v>838.52835042227321</v>
      </c>
      <c r="W1059" s="188">
        <v>634.77879077455509</v>
      </c>
      <c r="X1059" s="188">
        <f t="shared" si="252"/>
        <v>634.77879077455509</v>
      </c>
      <c r="Y1059" s="188">
        <f t="shared" si="253"/>
        <v>361.35409488881419</v>
      </c>
      <c r="Z1059" s="189">
        <v>0</v>
      </c>
      <c r="AA1059" s="189">
        <v>0</v>
      </c>
      <c r="AB1059" s="189">
        <v>0</v>
      </c>
      <c r="AC1059" s="189">
        <v>0</v>
      </c>
      <c r="AD1059" s="189">
        <v>0</v>
      </c>
      <c r="AE1059" s="189">
        <v>0</v>
      </c>
      <c r="AF1059" s="189">
        <v>3</v>
      </c>
      <c r="AG1059" s="190">
        <f>2457800*AF1059/I1059</f>
        <v>634.77879077455509</v>
      </c>
      <c r="AH1059" s="189">
        <v>0</v>
      </c>
      <c r="AI1059" s="189">
        <v>0</v>
      </c>
      <c r="AJ1059" s="189">
        <v>0</v>
      </c>
      <c r="AK1059" s="189">
        <v>0</v>
      </c>
      <c r="AL1059" s="189">
        <v>0</v>
      </c>
      <c r="AM1059" s="190">
        <v>0</v>
      </c>
      <c r="AN1059" s="189">
        <v>0</v>
      </c>
      <c r="AO1059" s="189">
        <v>0</v>
      </c>
      <c r="AP1059" s="190">
        <v>0</v>
      </c>
      <c r="AQ1059" s="189">
        <v>0</v>
      </c>
      <c r="AR1059" s="182">
        <v>0</v>
      </c>
      <c r="AS1059" s="182">
        <v>0</v>
      </c>
    </row>
    <row r="1060" spans="1:45" s="182" customFormat="1" ht="36" customHeight="1" x14ac:dyDescent="0.25">
      <c r="A1060" s="182">
        <v>1</v>
      </c>
      <c r="B1060" s="221">
        <f>SUBTOTAL(103,$A$1026:A1060)</f>
        <v>35</v>
      </c>
      <c r="C1060" s="183" t="s">
        <v>1629</v>
      </c>
      <c r="D1060" s="184">
        <v>1969</v>
      </c>
      <c r="E1060" s="184"/>
      <c r="F1060" s="185" t="s">
        <v>261</v>
      </c>
      <c r="G1060" s="184">
        <v>5</v>
      </c>
      <c r="H1060" s="184" t="s">
        <v>301</v>
      </c>
      <c r="I1060" s="197">
        <v>3567.4</v>
      </c>
      <c r="J1060" s="197">
        <v>3567.4</v>
      </c>
      <c r="K1060" s="197">
        <v>3567.4</v>
      </c>
      <c r="L1060" s="186">
        <v>111</v>
      </c>
      <c r="M1060" s="184" t="s">
        <v>259</v>
      </c>
      <c r="N1060" s="184" t="s">
        <v>263</v>
      </c>
      <c r="O1060" s="187" t="s">
        <v>1634</v>
      </c>
      <c r="P1060" s="173">
        <v>11236965.170000002</v>
      </c>
      <c r="Q1060" s="173">
        <v>0</v>
      </c>
      <c r="R1060" s="173">
        <v>0</v>
      </c>
      <c r="S1060" s="173">
        <v>0</v>
      </c>
      <c r="T1060" s="173">
        <v>11236965.170000002</v>
      </c>
      <c r="U1060" s="173">
        <f t="shared" si="260"/>
        <v>3149.9033385659027</v>
      </c>
      <c r="V1060" s="173">
        <v>3755.2840051578178</v>
      </c>
      <c r="W1060" s="188">
        <f t="shared" ref="W1060:W1061" si="263">X1060</f>
        <v>3084.4949711274321</v>
      </c>
      <c r="X1060" s="188">
        <f t="shared" si="252"/>
        <v>3084.4949711274321</v>
      </c>
      <c r="Y1060" s="188">
        <f t="shared" si="253"/>
        <v>605.38066659191509</v>
      </c>
      <c r="Z1060" s="189">
        <v>0</v>
      </c>
      <c r="AA1060" s="189">
        <v>0</v>
      </c>
      <c r="AB1060" s="189">
        <v>0</v>
      </c>
      <c r="AC1060" s="189">
        <v>0</v>
      </c>
      <c r="AD1060" s="189">
        <v>0</v>
      </c>
      <c r="AE1060" s="189">
        <v>0</v>
      </c>
      <c r="AF1060" s="189">
        <v>0</v>
      </c>
      <c r="AG1060" s="190">
        <v>0</v>
      </c>
      <c r="AH1060" s="189">
        <v>1234</v>
      </c>
      <c r="AI1060" s="190">
        <f t="shared" ref="AI1060:AI1061" si="264">8917.04*AH1060/I1060</f>
        <v>3084.4949711274321</v>
      </c>
      <c r="AJ1060" s="189">
        <v>0</v>
      </c>
      <c r="AK1060" s="189">
        <v>0</v>
      </c>
      <c r="AL1060" s="189">
        <v>0</v>
      </c>
      <c r="AM1060" s="190">
        <v>0</v>
      </c>
      <c r="AN1060" s="189">
        <v>0</v>
      </c>
      <c r="AO1060" s="189">
        <v>0</v>
      </c>
      <c r="AP1060" s="190">
        <v>0</v>
      </c>
      <c r="AQ1060" s="189">
        <v>0</v>
      </c>
      <c r="AR1060" s="182">
        <v>0</v>
      </c>
      <c r="AS1060" s="182">
        <v>0</v>
      </c>
    </row>
    <row r="1061" spans="1:45" s="182" customFormat="1" ht="36" customHeight="1" x14ac:dyDescent="0.25">
      <c r="A1061" s="182">
        <v>1</v>
      </c>
      <c r="B1061" s="221">
        <f>SUBTOTAL(103,$A$1026:A1061)</f>
        <v>36</v>
      </c>
      <c r="C1061" s="183" t="s">
        <v>525</v>
      </c>
      <c r="D1061" s="184" t="s">
        <v>306</v>
      </c>
      <c r="E1061" s="184"/>
      <c r="F1061" s="185" t="s">
        <v>304</v>
      </c>
      <c r="G1061" s="184" t="s">
        <v>350</v>
      </c>
      <c r="H1061" s="184" t="s">
        <v>296</v>
      </c>
      <c r="I1061" s="197">
        <v>4990.2</v>
      </c>
      <c r="J1061" s="197">
        <v>3973.4</v>
      </c>
      <c r="K1061" s="197">
        <v>3799.4</v>
      </c>
      <c r="L1061" s="186">
        <v>190</v>
      </c>
      <c r="M1061" s="184" t="s">
        <v>259</v>
      </c>
      <c r="N1061" s="184" t="s">
        <v>263</v>
      </c>
      <c r="O1061" s="187" t="s">
        <v>1275</v>
      </c>
      <c r="P1061" s="173">
        <v>2503639.2399999998</v>
      </c>
      <c r="Q1061" s="173">
        <v>0</v>
      </c>
      <c r="R1061" s="173">
        <v>0</v>
      </c>
      <c r="S1061" s="173">
        <v>0</v>
      </c>
      <c r="T1061" s="173">
        <v>2503639.2399999998</v>
      </c>
      <c r="U1061" s="173">
        <f t="shared" si="260"/>
        <v>501.71120195583342</v>
      </c>
      <c r="V1061" s="173">
        <v>1263.4068409282193</v>
      </c>
      <c r="W1061" s="188">
        <f t="shared" si="263"/>
        <v>1161.4917237786062</v>
      </c>
      <c r="X1061" s="188">
        <f t="shared" si="252"/>
        <v>1161.4917237786062</v>
      </c>
      <c r="Y1061" s="188">
        <f t="shared" si="253"/>
        <v>761.69563897238584</v>
      </c>
      <c r="Z1061" s="189">
        <v>0</v>
      </c>
      <c r="AA1061" s="189">
        <v>0</v>
      </c>
      <c r="AB1061" s="189">
        <v>0</v>
      </c>
      <c r="AC1061" s="189">
        <v>0</v>
      </c>
      <c r="AD1061" s="189">
        <v>0</v>
      </c>
      <c r="AE1061" s="189">
        <v>0</v>
      </c>
      <c r="AF1061" s="189">
        <v>0</v>
      </c>
      <c r="AG1061" s="190">
        <v>0</v>
      </c>
      <c r="AH1061" s="189">
        <v>650</v>
      </c>
      <c r="AI1061" s="190">
        <f t="shared" si="264"/>
        <v>1161.4917237786062</v>
      </c>
      <c r="AJ1061" s="189">
        <v>0</v>
      </c>
      <c r="AK1061" s="189">
        <v>0</v>
      </c>
      <c r="AL1061" s="189">
        <v>0</v>
      </c>
      <c r="AM1061" s="190">
        <v>0</v>
      </c>
      <c r="AN1061" s="189">
        <v>0</v>
      </c>
      <c r="AO1061" s="189">
        <v>0</v>
      </c>
      <c r="AP1061" s="190">
        <v>0</v>
      </c>
      <c r="AQ1061" s="189">
        <v>0</v>
      </c>
      <c r="AR1061" s="182">
        <v>0</v>
      </c>
      <c r="AS1061" s="182">
        <v>0</v>
      </c>
    </row>
    <row r="1062" spans="1:45" s="182" customFormat="1" ht="36" customHeight="1" x14ac:dyDescent="0.25">
      <c r="A1062" s="182">
        <v>1</v>
      </c>
      <c r="B1062" s="221">
        <f>SUBTOTAL(103,$A$1026:A1062)</f>
        <v>37</v>
      </c>
      <c r="C1062" s="183" t="s">
        <v>528</v>
      </c>
      <c r="D1062" s="184" t="s">
        <v>308</v>
      </c>
      <c r="E1062" s="184"/>
      <c r="F1062" s="185" t="s">
        <v>261</v>
      </c>
      <c r="G1062" s="184">
        <v>5</v>
      </c>
      <c r="H1062" s="184" t="s">
        <v>301</v>
      </c>
      <c r="I1062" s="197">
        <v>3436</v>
      </c>
      <c r="J1062" s="197">
        <v>3129.7</v>
      </c>
      <c r="K1062" s="197">
        <v>2775.3</v>
      </c>
      <c r="L1062" s="186">
        <v>145</v>
      </c>
      <c r="M1062" s="184" t="s">
        <v>259</v>
      </c>
      <c r="N1062" s="184" t="s">
        <v>263</v>
      </c>
      <c r="O1062" s="187" t="s">
        <v>1275</v>
      </c>
      <c r="P1062" s="173">
        <v>22871741.469999999</v>
      </c>
      <c r="Q1062" s="173">
        <v>0</v>
      </c>
      <c r="R1062" s="173">
        <v>0</v>
      </c>
      <c r="S1062" s="173">
        <v>0</v>
      </c>
      <c r="T1062" s="173">
        <v>22871741.469999999</v>
      </c>
      <c r="U1062" s="173">
        <f t="shared" si="260"/>
        <v>6656.5021740395805</v>
      </c>
      <c r="V1062" s="173">
        <v>7663.67</v>
      </c>
      <c r="W1062" s="188">
        <v>4368.1900000000005</v>
      </c>
      <c r="X1062" s="188">
        <f t="shared" si="252"/>
        <v>4368.1900000000005</v>
      </c>
      <c r="Y1062" s="188">
        <f t="shared" si="253"/>
        <v>1007.1678259604196</v>
      </c>
      <c r="Z1062" s="189">
        <v>113.09</v>
      </c>
      <c r="AA1062" s="189">
        <v>0</v>
      </c>
      <c r="AB1062" s="189">
        <v>3259.66</v>
      </c>
      <c r="AC1062" s="189">
        <v>184.98</v>
      </c>
      <c r="AD1062" s="189">
        <v>810.46</v>
      </c>
      <c r="AE1062" s="189">
        <v>0</v>
      </c>
      <c r="AF1062" s="189">
        <v>0</v>
      </c>
      <c r="AG1062" s="190">
        <v>0</v>
      </c>
      <c r="AH1062" s="189">
        <v>0</v>
      </c>
      <c r="AI1062" s="189">
        <v>0</v>
      </c>
      <c r="AJ1062" s="189">
        <v>0</v>
      </c>
      <c r="AK1062" s="189">
        <v>0</v>
      </c>
      <c r="AL1062" s="189">
        <v>0</v>
      </c>
      <c r="AM1062" s="190">
        <v>0</v>
      </c>
      <c r="AN1062" s="189">
        <v>0</v>
      </c>
      <c r="AO1062" s="189">
        <v>0</v>
      </c>
      <c r="AP1062" s="190">
        <v>0</v>
      </c>
      <c r="AQ1062" s="189">
        <v>0</v>
      </c>
      <c r="AR1062" s="182">
        <v>0</v>
      </c>
      <c r="AS1062" s="182">
        <v>0</v>
      </c>
    </row>
    <row r="1063" spans="1:45" s="182" customFormat="1" ht="36" customHeight="1" x14ac:dyDescent="0.25">
      <c r="A1063" s="182">
        <v>1</v>
      </c>
      <c r="B1063" s="221">
        <f>SUBTOTAL(103,$A$1026:A1063)</f>
        <v>38</v>
      </c>
      <c r="C1063" s="183" t="s">
        <v>513</v>
      </c>
      <c r="D1063" s="184" t="s">
        <v>343</v>
      </c>
      <c r="E1063" s="184"/>
      <c r="F1063" s="185" t="s">
        <v>261</v>
      </c>
      <c r="G1063" s="184" t="s">
        <v>344</v>
      </c>
      <c r="H1063" s="184" t="s">
        <v>301</v>
      </c>
      <c r="I1063" s="197">
        <v>3486.3</v>
      </c>
      <c r="J1063" s="197">
        <v>3486.3</v>
      </c>
      <c r="K1063" s="197">
        <v>2123</v>
      </c>
      <c r="L1063" s="186">
        <v>136</v>
      </c>
      <c r="M1063" s="184" t="s">
        <v>259</v>
      </c>
      <c r="N1063" s="184" t="s">
        <v>263</v>
      </c>
      <c r="O1063" s="187" t="s">
        <v>1036</v>
      </c>
      <c r="P1063" s="173">
        <v>5486862.4399999995</v>
      </c>
      <c r="Q1063" s="173">
        <v>0</v>
      </c>
      <c r="R1063" s="173">
        <v>0</v>
      </c>
      <c r="S1063" s="173">
        <v>0</v>
      </c>
      <c r="T1063" s="173">
        <v>5486862.4399999995</v>
      </c>
      <c r="U1063" s="173">
        <f t="shared" si="260"/>
        <v>1573.835424375412</v>
      </c>
      <c r="V1063" s="173">
        <v>2584.5966210595757</v>
      </c>
      <c r="W1063" s="188">
        <f>X1063</f>
        <v>2404.2731836043945</v>
      </c>
      <c r="X1063" s="188">
        <f t="shared" si="252"/>
        <v>2404.2731836043945</v>
      </c>
      <c r="Y1063" s="188">
        <f t="shared" si="253"/>
        <v>1010.7611966841637</v>
      </c>
      <c r="Z1063" s="189">
        <v>0</v>
      </c>
      <c r="AA1063" s="189">
        <v>0</v>
      </c>
      <c r="AB1063" s="189">
        <v>0</v>
      </c>
      <c r="AC1063" s="189">
        <v>0</v>
      </c>
      <c r="AD1063" s="189">
        <v>0</v>
      </c>
      <c r="AE1063" s="189">
        <v>0</v>
      </c>
      <c r="AF1063" s="189">
        <v>0</v>
      </c>
      <c r="AG1063" s="190">
        <v>0</v>
      </c>
      <c r="AH1063" s="189">
        <v>940</v>
      </c>
      <c r="AI1063" s="190">
        <f t="shared" ref="AI1063:AI1065" si="265">8917.04*AH1063/I1063</f>
        <v>2404.2731836043945</v>
      </c>
      <c r="AJ1063" s="189">
        <v>0</v>
      </c>
      <c r="AK1063" s="189">
        <v>0</v>
      </c>
      <c r="AL1063" s="189">
        <v>0</v>
      </c>
      <c r="AM1063" s="190">
        <v>0</v>
      </c>
      <c r="AN1063" s="189">
        <v>0</v>
      </c>
      <c r="AO1063" s="189">
        <v>0</v>
      </c>
      <c r="AP1063" s="190">
        <v>0</v>
      </c>
      <c r="AQ1063" s="189">
        <v>0</v>
      </c>
      <c r="AR1063" s="182">
        <v>0</v>
      </c>
      <c r="AS1063" s="182">
        <v>0</v>
      </c>
    </row>
    <row r="1064" spans="1:45" s="182" customFormat="1" ht="36" customHeight="1" x14ac:dyDescent="0.25">
      <c r="A1064" s="182">
        <v>1</v>
      </c>
      <c r="B1064" s="221">
        <f>SUBTOTAL(103,$A$1026:A1064)</f>
        <v>39</v>
      </c>
      <c r="C1064" s="183" t="s">
        <v>536</v>
      </c>
      <c r="D1064" s="184" t="s">
        <v>353</v>
      </c>
      <c r="E1064" s="184"/>
      <c r="F1064" s="185" t="s">
        <v>261</v>
      </c>
      <c r="G1064" s="184" t="s">
        <v>344</v>
      </c>
      <c r="H1064" s="184" t="s">
        <v>305</v>
      </c>
      <c r="I1064" s="197">
        <v>2747.2</v>
      </c>
      <c r="J1064" s="197">
        <v>2475.6</v>
      </c>
      <c r="K1064" s="197">
        <v>2231</v>
      </c>
      <c r="L1064" s="186">
        <v>146</v>
      </c>
      <c r="M1064" s="184" t="s">
        <v>259</v>
      </c>
      <c r="N1064" s="184" t="s">
        <v>263</v>
      </c>
      <c r="O1064" s="187" t="s">
        <v>1037</v>
      </c>
      <c r="P1064" s="173">
        <v>7606700.6799999997</v>
      </c>
      <c r="Q1064" s="173">
        <v>0</v>
      </c>
      <c r="R1064" s="173">
        <v>0</v>
      </c>
      <c r="S1064" s="173">
        <v>0</v>
      </c>
      <c r="T1064" s="173">
        <v>7606700.6799999997</v>
      </c>
      <c r="U1064" s="173">
        <f t="shared" si="260"/>
        <v>2768.8922102504371</v>
      </c>
      <c r="V1064" s="173">
        <v>3545.9027926616191</v>
      </c>
      <c r="W1064" s="188">
        <v>2912.5145573675018</v>
      </c>
      <c r="X1064" s="188">
        <f t="shared" si="252"/>
        <v>2912.5145573675018</v>
      </c>
      <c r="Y1064" s="188">
        <f t="shared" si="253"/>
        <v>777.01058241118199</v>
      </c>
      <c r="Z1064" s="189">
        <v>0</v>
      </c>
      <c r="AA1064" s="189">
        <v>0</v>
      </c>
      <c r="AB1064" s="189">
        <v>0</v>
      </c>
      <c r="AC1064" s="189">
        <v>0</v>
      </c>
      <c r="AD1064" s="189">
        <v>0</v>
      </c>
      <c r="AE1064" s="189">
        <v>0</v>
      </c>
      <c r="AF1064" s="189">
        <v>0</v>
      </c>
      <c r="AG1064" s="190">
        <v>0</v>
      </c>
      <c r="AH1064" s="189">
        <v>897.3</v>
      </c>
      <c r="AI1064" s="190">
        <f t="shared" si="265"/>
        <v>2912.5145573675018</v>
      </c>
      <c r="AJ1064" s="189">
        <v>0</v>
      </c>
      <c r="AK1064" s="189">
        <v>0</v>
      </c>
      <c r="AL1064" s="189">
        <v>0</v>
      </c>
      <c r="AM1064" s="190">
        <v>0</v>
      </c>
      <c r="AN1064" s="189">
        <v>0</v>
      </c>
      <c r="AO1064" s="189">
        <v>0</v>
      </c>
      <c r="AP1064" s="190">
        <v>0</v>
      </c>
      <c r="AQ1064" s="189">
        <v>0</v>
      </c>
      <c r="AR1064" s="182">
        <v>0</v>
      </c>
      <c r="AS1064" s="182">
        <v>0</v>
      </c>
    </row>
    <row r="1065" spans="1:45" s="182" customFormat="1" ht="36" customHeight="1" x14ac:dyDescent="0.25">
      <c r="A1065" s="182">
        <v>1</v>
      </c>
      <c r="B1065" s="221">
        <f>SUBTOTAL(103,$A$1026:A1065)</f>
        <v>40</v>
      </c>
      <c r="C1065" s="183" t="s">
        <v>470</v>
      </c>
      <c r="D1065" s="184">
        <v>1969</v>
      </c>
      <c r="E1065" s="184"/>
      <c r="F1065" s="185" t="s">
        <v>261</v>
      </c>
      <c r="G1065" s="184">
        <v>5</v>
      </c>
      <c r="H1065" s="184" t="s">
        <v>301</v>
      </c>
      <c r="I1065" s="197">
        <v>3463.9</v>
      </c>
      <c r="J1065" s="197">
        <v>3172.1</v>
      </c>
      <c r="K1065" s="197">
        <v>2927.7</v>
      </c>
      <c r="L1065" s="186">
        <v>132</v>
      </c>
      <c r="M1065" s="184" t="s">
        <v>259</v>
      </c>
      <c r="N1065" s="184" t="s">
        <v>263</v>
      </c>
      <c r="O1065" s="187" t="s">
        <v>1051</v>
      </c>
      <c r="P1065" s="173">
        <v>6465400.6600000001</v>
      </c>
      <c r="Q1065" s="173">
        <v>0</v>
      </c>
      <c r="R1065" s="173">
        <v>0</v>
      </c>
      <c r="S1065" s="173">
        <v>0</v>
      </c>
      <c r="T1065" s="173">
        <v>6465400.6600000001</v>
      </c>
      <c r="U1065" s="173">
        <f t="shared" si="260"/>
        <v>1866.5090389445422</v>
      </c>
      <c r="V1065" s="173">
        <v>3374.2757213545428</v>
      </c>
      <c r="W1065" s="188">
        <v>2804.9328167672275</v>
      </c>
      <c r="X1065" s="188">
        <f t="shared" si="252"/>
        <v>2804.9328167672275</v>
      </c>
      <c r="Y1065" s="188">
        <f t="shared" si="253"/>
        <v>1507.7666824100006</v>
      </c>
      <c r="Z1065" s="189">
        <v>0</v>
      </c>
      <c r="AA1065" s="189">
        <v>0</v>
      </c>
      <c r="AB1065" s="189">
        <v>0</v>
      </c>
      <c r="AC1065" s="189">
        <v>0</v>
      </c>
      <c r="AD1065" s="189">
        <v>0</v>
      </c>
      <c r="AE1065" s="189">
        <v>0</v>
      </c>
      <c r="AF1065" s="189">
        <v>0</v>
      </c>
      <c r="AG1065" s="190">
        <v>0</v>
      </c>
      <c r="AH1065" s="189">
        <v>1089.5999999999999</v>
      </c>
      <c r="AI1065" s="190">
        <f t="shared" si="265"/>
        <v>2804.9328167672275</v>
      </c>
      <c r="AJ1065" s="189">
        <v>0</v>
      </c>
      <c r="AK1065" s="189">
        <v>0</v>
      </c>
      <c r="AL1065" s="189">
        <v>0</v>
      </c>
      <c r="AM1065" s="190">
        <v>0</v>
      </c>
      <c r="AN1065" s="189">
        <v>0</v>
      </c>
      <c r="AO1065" s="189">
        <v>0</v>
      </c>
      <c r="AP1065" s="190">
        <v>0</v>
      </c>
      <c r="AQ1065" s="189">
        <v>0</v>
      </c>
      <c r="AR1065" s="182">
        <v>0</v>
      </c>
      <c r="AS1065" s="182">
        <v>0</v>
      </c>
    </row>
    <row r="1066" spans="1:45" s="182" customFormat="1" ht="36" customHeight="1" x14ac:dyDescent="0.25">
      <c r="A1066" s="182">
        <v>1</v>
      </c>
      <c r="B1066" s="221">
        <f>SUBTOTAL(103,$A$1026:A1066)</f>
        <v>41</v>
      </c>
      <c r="C1066" s="183" t="s">
        <v>1079</v>
      </c>
      <c r="D1066" s="184">
        <v>1991</v>
      </c>
      <c r="E1066" s="184">
        <v>2016</v>
      </c>
      <c r="F1066" s="185" t="s">
        <v>1274</v>
      </c>
      <c r="G1066" s="184">
        <v>13</v>
      </c>
      <c r="H1066" s="184" t="s">
        <v>297</v>
      </c>
      <c r="I1066" s="197">
        <v>4135.3</v>
      </c>
      <c r="J1066" s="197">
        <v>3928.6</v>
      </c>
      <c r="K1066" s="197">
        <v>3680.79</v>
      </c>
      <c r="L1066" s="186">
        <v>204</v>
      </c>
      <c r="M1066" s="184" t="s">
        <v>259</v>
      </c>
      <c r="N1066" s="184" t="s">
        <v>263</v>
      </c>
      <c r="O1066" s="187" t="s">
        <v>1338</v>
      </c>
      <c r="P1066" s="173">
        <v>16687920.49</v>
      </c>
      <c r="Q1066" s="173">
        <v>0</v>
      </c>
      <c r="R1066" s="173">
        <v>0</v>
      </c>
      <c r="S1066" s="173">
        <v>0</v>
      </c>
      <c r="T1066" s="173">
        <v>16687920.49</v>
      </c>
      <c r="U1066" s="173">
        <f t="shared" si="260"/>
        <v>4035.4800111237396</v>
      </c>
      <c r="V1066" s="173">
        <v>9322.1308450414708</v>
      </c>
      <c r="W1066" s="188">
        <v>2620.8075085241694</v>
      </c>
      <c r="X1066" s="188">
        <f t="shared" si="252"/>
        <v>2620.8075085241694</v>
      </c>
      <c r="Y1066" s="188">
        <f t="shared" si="253"/>
        <v>5286.6508339177308</v>
      </c>
      <c r="Z1066" s="189">
        <v>0</v>
      </c>
      <c r="AA1066" s="189">
        <v>0</v>
      </c>
      <c r="AB1066" s="189">
        <v>0</v>
      </c>
      <c r="AC1066" s="189">
        <v>0</v>
      </c>
      <c r="AD1066" s="189">
        <v>0</v>
      </c>
      <c r="AE1066" s="189">
        <v>0</v>
      </c>
      <c r="AF1066" s="189">
        <v>0</v>
      </c>
      <c r="AG1066" s="190">
        <v>0</v>
      </c>
      <c r="AH1066" s="189">
        <v>0</v>
      </c>
      <c r="AI1066" s="189">
        <v>0</v>
      </c>
      <c r="AJ1066" s="189">
        <v>0</v>
      </c>
      <c r="AK1066" s="189">
        <v>0</v>
      </c>
      <c r="AL1066" s="189">
        <v>1389</v>
      </c>
      <c r="AM1066" s="190">
        <f>7802.61*AL1066/I1066</f>
        <v>2620.8075085241694</v>
      </c>
      <c r="AN1066" s="189">
        <v>0</v>
      </c>
      <c r="AO1066" s="189">
        <v>0</v>
      </c>
      <c r="AP1066" s="190">
        <v>0</v>
      </c>
      <c r="AQ1066" s="189">
        <v>0</v>
      </c>
      <c r="AR1066" s="182">
        <v>0</v>
      </c>
      <c r="AS1066" s="182">
        <v>0</v>
      </c>
    </row>
    <row r="1067" spans="1:45" s="182" customFormat="1" ht="36" customHeight="1" x14ac:dyDescent="0.25">
      <c r="A1067" s="182">
        <v>1</v>
      </c>
      <c r="B1067" s="221">
        <f>SUBTOTAL(103,$A$1026:A1067)</f>
        <v>42</v>
      </c>
      <c r="C1067" s="183" t="s">
        <v>533</v>
      </c>
      <c r="D1067" s="184" t="s">
        <v>351</v>
      </c>
      <c r="E1067" s="184"/>
      <c r="F1067" s="185" t="s">
        <v>261</v>
      </c>
      <c r="G1067" s="184" t="s">
        <v>301</v>
      </c>
      <c r="H1067" s="184" t="s">
        <v>297</v>
      </c>
      <c r="I1067" s="197">
        <v>946</v>
      </c>
      <c r="J1067" s="197">
        <v>977.4</v>
      </c>
      <c r="K1067" s="197">
        <v>688.5</v>
      </c>
      <c r="L1067" s="186">
        <v>25</v>
      </c>
      <c r="M1067" s="184" t="s">
        <v>259</v>
      </c>
      <c r="N1067" s="184" t="s">
        <v>263</v>
      </c>
      <c r="O1067" s="187" t="s">
        <v>1336</v>
      </c>
      <c r="P1067" s="173">
        <v>4398540.45</v>
      </c>
      <c r="Q1067" s="173">
        <v>0</v>
      </c>
      <c r="R1067" s="173">
        <v>0</v>
      </c>
      <c r="S1067" s="173">
        <v>0</v>
      </c>
      <c r="T1067" s="173">
        <v>4398540.45</v>
      </c>
      <c r="U1067" s="173">
        <f t="shared" si="260"/>
        <v>4649.6199260042285</v>
      </c>
      <c r="V1067" s="173">
        <v>9363.6881152219885</v>
      </c>
      <c r="W1067" s="188">
        <v>7010.7784528541233</v>
      </c>
      <c r="X1067" s="188">
        <f t="shared" si="252"/>
        <v>7010.7784528541233</v>
      </c>
      <c r="Y1067" s="188">
        <f t="shared" si="253"/>
        <v>4714.0681892177599</v>
      </c>
      <c r="Z1067" s="189">
        <v>0</v>
      </c>
      <c r="AA1067" s="189">
        <v>0</v>
      </c>
      <c r="AB1067" s="189">
        <v>0</v>
      </c>
      <c r="AC1067" s="189">
        <v>0</v>
      </c>
      <c r="AD1067" s="189">
        <v>0</v>
      </c>
      <c r="AE1067" s="189">
        <v>0</v>
      </c>
      <c r="AF1067" s="189">
        <v>0</v>
      </c>
      <c r="AG1067" s="190">
        <v>0</v>
      </c>
      <c r="AH1067" s="189">
        <v>0</v>
      </c>
      <c r="AI1067" s="189">
        <v>0</v>
      </c>
      <c r="AJ1067" s="189">
        <v>0</v>
      </c>
      <c r="AK1067" s="189">
        <v>0</v>
      </c>
      <c r="AL1067" s="189">
        <v>940.98</v>
      </c>
      <c r="AM1067" s="190">
        <f t="shared" ref="AM1067:AM1068" si="266">7048.18*AL1067/I1067</f>
        <v>7010.7784528541233</v>
      </c>
      <c r="AN1067" s="189">
        <v>0</v>
      </c>
      <c r="AO1067" s="189">
        <v>0</v>
      </c>
      <c r="AP1067" s="190">
        <v>0</v>
      </c>
      <c r="AQ1067" s="189">
        <v>0</v>
      </c>
      <c r="AR1067" s="182">
        <v>0</v>
      </c>
      <c r="AS1067" s="182">
        <v>0</v>
      </c>
    </row>
    <row r="1068" spans="1:45" s="182" customFormat="1" ht="36" customHeight="1" x14ac:dyDescent="0.25">
      <c r="A1068" s="182">
        <v>1</v>
      </c>
      <c r="B1068" s="221">
        <f>SUBTOTAL(103,$A$1026:A1068)</f>
        <v>43</v>
      </c>
      <c r="C1068" s="183" t="s">
        <v>537</v>
      </c>
      <c r="D1068" s="184" t="s">
        <v>299</v>
      </c>
      <c r="E1068" s="184"/>
      <c r="F1068" s="185" t="s">
        <v>261</v>
      </c>
      <c r="G1068" s="184" t="s">
        <v>344</v>
      </c>
      <c r="H1068" s="184" t="s">
        <v>296</v>
      </c>
      <c r="I1068" s="197">
        <v>2023.4</v>
      </c>
      <c r="J1068" s="197">
        <v>1578.1</v>
      </c>
      <c r="K1068" s="197">
        <v>1536.2</v>
      </c>
      <c r="L1068" s="186">
        <v>72</v>
      </c>
      <c r="M1068" s="184" t="s">
        <v>259</v>
      </c>
      <c r="N1068" s="184" t="s">
        <v>263</v>
      </c>
      <c r="O1068" s="187" t="s">
        <v>1336</v>
      </c>
      <c r="P1068" s="173">
        <v>5992275.7299999995</v>
      </c>
      <c r="Q1068" s="173">
        <v>0</v>
      </c>
      <c r="R1068" s="173">
        <v>0</v>
      </c>
      <c r="S1068" s="173">
        <v>0</v>
      </c>
      <c r="T1068" s="173">
        <v>5992275.7299999995</v>
      </c>
      <c r="U1068" s="173">
        <f t="shared" si="260"/>
        <v>2961.4884501334386</v>
      </c>
      <c r="V1068" s="173">
        <v>5796.6243056241965</v>
      </c>
      <c r="W1068" s="188">
        <v>3647.9225585647919</v>
      </c>
      <c r="X1068" s="188">
        <f t="shared" si="252"/>
        <v>3647.9225585647919</v>
      </c>
      <c r="Y1068" s="188">
        <f t="shared" si="253"/>
        <v>2835.1358554907579</v>
      </c>
      <c r="Z1068" s="189">
        <v>0</v>
      </c>
      <c r="AA1068" s="189">
        <v>0</v>
      </c>
      <c r="AB1068" s="189">
        <v>0</v>
      </c>
      <c r="AC1068" s="189">
        <v>0</v>
      </c>
      <c r="AD1068" s="189">
        <v>0</v>
      </c>
      <c r="AE1068" s="189">
        <v>0</v>
      </c>
      <c r="AF1068" s="189">
        <v>0</v>
      </c>
      <c r="AG1068" s="190">
        <v>0</v>
      </c>
      <c r="AH1068" s="189">
        <v>0</v>
      </c>
      <c r="AI1068" s="189">
        <v>0</v>
      </c>
      <c r="AJ1068" s="189">
        <v>0</v>
      </c>
      <c r="AK1068" s="189">
        <v>0</v>
      </c>
      <c r="AL1068" s="189">
        <v>1047.25</v>
      </c>
      <c r="AM1068" s="190">
        <f t="shared" si="266"/>
        <v>3647.9225585647919</v>
      </c>
      <c r="AN1068" s="189">
        <v>0</v>
      </c>
      <c r="AO1068" s="189">
        <v>0</v>
      </c>
      <c r="AP1068" s="190">
        <v>0</v>
      </c>
      <c r="AQ1068" s="189">
        <v>0</v>
      </c>
      <c r="AR1068" s="182">
        <v>0</v>
      </c>
      <c r="AS1068" s="182">
        <v>0</v>
      </c>
    </row>
    <row r="1069" spans="1:45" s="182" customFormat="1" ht="36" customHeight="1" x14ac:dyDescent="0.25">
      <c r="A1069" s="182">
        <v>1</v>
      </c>
      <c r="B1069" s="221">
        <f>SUBTOTAL(103,$A$1026:A1069)</f>
        <v>44</v>
      </c>
      <c r="C1069" s="183" t="s">
        <v>2206</v>
      </c>
      <c r="D1069" s="184">
        <v>1976</v>
      </c>
      <c r="E1069" s="184"/>
      <c r="F1069" s="185" t="s">
        <v>261</v>
      </c>
      <c r="G1069" s="184">
        <v>5</v>
      </c>
      <c r="H1069" s="184">
        <v>1</v>
      </c>
      <c r="I1069" s="197">
        <v>579.79999999999995</v>
      </c>
      <c r="J1069" s="197">
        <v>348.4</v>
      </c>
      <c r="K1069" s="197">
        <v>348.4</v>
      </c>
      <c r="L1069" s="186">
        <v>37</v>
      </c>
      <c r="M1069" s="184" t="s">
        <v>259</v>
      </c>
      <c r="N1069" s="184" t="s">
        <v>263</v>
      </c>
      <c r="O1069" s="187" t="s">
        <v>1593</v>
      </c>
      <c r="P1069" s="173">
        <v>2723228.51</v>
      </c>
      <c r="Q1069" s="173">
        <v>0</v>
      </c>
      <c r="R1069" s="173">
        <v>0</v>
      </c>
      <c r="S1069" s="173">
        <v>0</v>
      </c>
      <c r="T1069" s="173">
        <v>2723228.51</v>
      </c>
      <c r="U1069" s="173">
        <f t="shared" si="260"/>
        <v>4696.8411693687476</v>
      </c>
      <c r="V1069" s="173">
        <v>10879.131640565713</v>
      </c>
      <c r="W1069" s="188">
        <v>8368.3461745429468</v>
      </c>
      <c r="X1069" s="188">
        <f t="shared" si="252"/>
        <v>8368.3461745429468</v>
      </c>
      <c r="Y1069" s="188">
        <f t="shared" si="253"/>
        <v>6182.290471196965</v>
      </c>
      <c r="Z1069" s="189">
        <v>0</v>
      </c>
      <c r="AA1069" s="189">
        <v>0</v>
      </c>
      <c r="AB1069" s="189">
        <v>0</v>
      </c>
      <c r="AC1069" s="189">
        <v>0</v>
      </c>
      <c r="AD1069" s="189">
        <v>0</v>
      </c>
      <c r="AE1069" s="189">
        <v>0</v>
      </c>
      <c r="AF1069" s="189">
        <v>0</v>
      </c>
      <c r="AG1069" s="190">
        <v>0</v>
      </c>
      <c r="AH1069" s="189">
        <v>0</v>
      </c>
      <c r="AI1069" s="189">
        <v>0</v>
      </c>
      <c r="AJ1069" s="189">
        <v>0</v>
      </c>
      <c r="AK1069" s="189">
        <v>0</v>
      </c>
      <c r="AL1069" s="189">
        <v>688.4</v>
      </c>
      <c r="AM1069" s="190">
        <f>7048.18*AL1069/I1069</f>
        <v>8368.3461745429468</v>
      </c>
      <c r="AN1069" s="189">
        <v>0</v>
      </c>
      <c r="AO1069" s="189">
        <v>0</v>
      </c>
      <c r="AP1069" s="190">
        <v>0</v>
      </c>
      <c r="AQ1069" s="189">
        <v>0</v>
      </c>
      <c r="AR1069" s="182">
        <v>0</v>
      </c>
      <c r="AS1069" s="182">
        <v>0</v>
      </c>
    </row>
    <row r="1070" spans="1:45" s="182" customFormat="1" ht="36" customHeight="1" x14ac:dyDescent="0.25">
      <c r="A1070" s="182">
        <v>1</v>
      </c>
      <c r="B1070" s="221">
        <f>SUBTOTAL(103,$A$1026:A1070)</f>
        <v>45</v>
      </c>
      <c r="C1070" s="183" t="s">
        <v>2207</v>
      </c>
      <c r="D1070" s="184">
        <v>1963</v>
      </c>
      <c r="E1070" s="184"/>
      <c r="F1070" s="185" t="s">
        <v>261</v>
      </c>
      <c r="G1070" s="184">
        <v>2</v>
      </c>
      <c r="H1070" s="184">
        <v>1</v>
      </c>
      <c r="I1070" s="197">
        <v>368</v>
      </c>
      <c r="J1070" s="197">
        <v>239.5</v>
      </c>
      <c r="K1070" s="197">
        <v>185.4</v>
      </c>
      <c r="L1070" s="186">
        <v>20</v>
      </c>
      <c r="M1070" s="184" t="s">
        <v>259</v>
      </c>
      <c r="N1070" s="184" t="s">
        <v>263</v>
      </c>
      <c r="O1070" s="187" t="s">
        <v>1593</v>
      </c>
      <c r="P1070" s="173">
        <v>2797577.0100000002</v>
      </c>
      <c r="Q1070" s="173">
        <v>0</v>
      </c>
      <c r="R1070" s="173">
        <v>0</v>
      </c>
      <c r="S1070" s="173">
        <v>0</v>
      </c>
      <c r="T1070" s="173">
        <v>2797577.0100000002</v>
      </c>
      <c r="U1070" s="173">
        <f t="shared" si="260"/>
        <v>7602.1114402173916</v>
      </c>
      <c r="V1070" s="173">
        <v>9735.2152173913037</v>
      </c>
      <c r="W1070" s="188">
        <v>7996.2586956521745</v>
      </c>
      <c r="X1070" s="188">
        <f t="shared" si="252"/>
        <v>7996.2586956521745</v>
      </c>
      <c r="Y1070" s="188">
        <f t="shared" si="253"/>
        <v>2133.103777173912</v>
      </c>
      <c r="Z1070" s="189">
        <v>0</v>
      </c>
      <c r="AA1070" s="189">
        <v>0</v>
      </c>
      <c r="AB1070" s="189">
        <v>0</v>
      </c>
      <c r="AC1070" s="189">
        <v>0</v>
      </c>
      <c r="AD1070" s="189">
        <v>0</v>
      </c>
      <c r="AE1070" s="189">
        <v>0</v>
      </c>
      <c r="AF1070" s="189">
        <v>0</v>
      </c>
      <c r="AG1070" s="190">
        <v>0</v>
      </c>
      <c r="AH1070" s="189">
        <v>330</v>
      </c>
      <c r="AI1070" s="190">
        <f>8917.04*AH1070/I1070</f>
        <v>7996.2586956521745</v>
      </c>
      <c r="AJ1070" s="189">
        <v>0</v>
      </c>
      <c r="AK1070" s="189">
        <v>0</v>
      </c>
      <c r="AL1070" s="189">
        <v>0</v>
      </c>
      <c r="AM1070" s="190">
        <v>0</v>
      </c>
      <c r="AN1070" s="189">
        <v>0</v>
      </c>
      <c r="AO1070" s="189">
        <v>0</v>
      </c>
      <c r="AP1070" s="190">
        <v>0</v>
      </c>
      <c r="AQ1070" s="189">
        <v>0</v>
      </c>
      <c r="AR1070" s="182">
        <v>0</v>
      </c>
      <c r="AS1070" s="182">
        <v>0</v>
      </c>
    </row>
    <row r="1071" spans="1:45" s="182" customFormat="1" ht="36" customHeight="1" x14ac:dyDescent="0.25">
      <c r="A1071" s="182">
        <v>1</v>
      </c>
      <c r="B1071" s="221">
        <f>SUBTOTAL(103,$A$1026:A1071)</f>
        <v>46</v>
      </c>
      <c r="C1071" s="183" t="s">
        <v>2208</v>
      </c>
      <c r="D1071" s="184">
        <v>1956</v>
      </c>
      <c r="E1071" s="184"/>
      <c r="F1071" s="185" t="s">
        <v>261</v>
      </c>
      <c r="G1071" s="184">
        <v>3</v>
      </c>
      <c r="H1071" s="184">
        <v>1</v>
      </c>
      <c r="I1071" s="197">
        <v>1526.8</v>
      </c>
      <c r="J1071" s="197">
        <v>781.9</v>
      </c>
      <c r="K1071" s="197">
        <v>629.4</v>
      </c>
      <c r="L1071" s="186">
        <v>107</v>
      </c>
      <c r="M1071" s="184" t="s">
        <v>259</v>
      </c>
      <c r="N1071" s="184" t="s">
        <v>263</v>
      </c>
      <c r="O1071" s="187" t="s">
        <v>1336</v>
      </c>
      <c r="P1071" s="173">
        <v>3175954.68</v>
      </c>
      <c r="Q1071" s="173">
        <v>0</v>
      </c>
      <c r="R1071" s="173">
        <v>0</v>
      </c>
      <c r="S1071" s="173">
        <v>0</v>
      </c>
      <c r="T1071" s="173">
        <v>3175954.68</v>
      </c>
      <c r="U1071" s="173">
        <f t="shared" si="260"/>
        <v>2080.1379879486508</v>
      </c>
      <c r="V1071" s="173">
        <v>5313.4068880010482</v>
      </c>
      <c r="W1071" s="188">
        <v>4810.193581346608</v>
      </c>
      <c r="X1071" s="188">
        <f t="shared" si="252"/>
        <v>4810.193581346608</v>
      </c>
      <c r="Y1071" s="188">
        <f t="shared" si="253"/>
        <v>3233.2689000523974</v>
      </c>
      <c r="Z1071" s="189">
        <v>0</v>
      </c>
      <c r="AA1071" s="189">
        <v>0</v>
      </c>
      <c r="AB1071" s="189">
        <v>0</v>
      </c>
      <c r="AC1071" s="189">
        <v>0</v>
      </c>
      <c r="AD1071" s="189">
        <v>0</v>
      </c>
      <c r="AE1071" s="189">
        <v>0</v>
      </c>
      <c r="AF1071" s="189">
        <v>0</v>
      </c>
      <c r="AG1071" s="190">
        <v>0</v>
      </c>
      <c r="AH1071" s="189">
        <v>0</v>
      </c>
      <c r="AI1071" s="189">
        <v>0</v>
      </c>
      <c r="AJ1071" s="189">
        <v>0</v>
      </c>
      <c r="AK1071" s="189">
        <v>0</v>
      </c>
      <c r="AL1071" s="189">
        <v>1042</v>
      </c>
      <c r="AM1071" s="190">
        <f t="shared" ref="AM1071:AM1073" si="267">7048.18*AL1071/I1071</f>
        <v>4810.193581346608</v>
      </c>
      <c r="AN1071" s="189">
        <v>0</v>
      </c>
      <c r="AO1071" s="189">
        <v>0</v>
      </c>
      <c r="AP1071" s="190">
        <v>0</v>
      </c>
      <c r="AQ1071" s="189">
        <v>0</v>
      </c>
      <c r="AR1071" s="182">
        <v>0</v>
      </c>
      <c r="AS1071" s="182">
        <v>0</v>
      </c>
    </row>
    <row r="1072" spans="1:45" s="182" customFormat="1" ht="36" customHeight="1" x14ac:dyDescent="0.25">
      <c r="A1072" s="182">
        <v>1</v>
      </c>
      <c r="B1072" s="221">
        <f>SUBTOTAL(103,$A$1026:A1072)</f>
        <v>47</v>
      </c>
      <c r="C1072" s="183" t="s">
        <v>2209</v>
      </c>
      <c r="D1072" s="184">
        <v>1958</v>
      </c>
      <c r="E1072" s="184"/>
      <c r="F1072" s="185" t="s">
        <v>261</v>
      </c>
      <c r="G1072" s="184">
        <v>3</v>
      </c>
      <c r="H1072" s="184">
        <v>3</v>
      </c>
      <c r="I1072" s="197">
        <v>1457.8</v>
      </c>
      <c r="J1072" s="197">
        <v>1370.6</v>
      </c>
      <c r="K1072" s="197">
        <v>1307.8</v>
      </c>
      <c r="L1072" s="186">
        <v>67</v>
      </c>
      <c r="M1072" s="184" t="s">
        <v>259</v>
      </c>
      <c r="N1072" s="184" t="s">
        <v>263</v>
      </c>
      <c r="O1072" s="187" t="s">
        <v>1336</v>
      </c>
      <c r="P1072" s="173">
        <v>6647449.7400000002</v>
      </c>
      <c r="Q1072" s="173">
        <v>0</v>
      </c>
      <c r="R1072" s="173">
        <v>0</v>
      </c>
      <c r="S1072" s="173">
        <v>0</v>
      </c>
      <c r="T1072" s="173">
        <v>6647449.7400000002</v>
      </c>
      <c r="U1072" s="173">
        <f t="shared" si="260"/>
        <v>4559.9188777610098</v>
      </c>
      <c r="V1072" s="173">
        <v>8221.8277576485125</v>
      </c>
      <c r="W1072" s="188">
        <v>4857.5294594594598</v>
      </c>
      <c r="X1072" s="188">
        <f t="shared" si="252"/>
        <v>4857.5294594594598</v>
      </c>
      <c r="Y1072" s="188">
        <f t="shared" si="253"/>
        <v>3661.9088798875027</v>
      </c>
      <c r="Z1072" s="189">
        <v>0</v>
      </c>
      <c r="AA1072" s="189">
        <v>0</v>
      </c>
      <c r="AB1072" s="189">
        <v>0</v>
      </c>
      <c r="AC1072" s="189">
        <v>0</v>
      </c>
      <c r="AD1072" s="189">
        <v>0</v>
      </c>
      <c r="AE1072" s="189">
        <v>0</v>
      </c>
      <c r="AF1072" s="189">
        <v>0</v>
      </c>
      <c r="AG1072" s="190">
        <v>0</v>
      </c>
      <c r="AH1072" s="189">
        <v>0</v>
      </c>
      <c r="AI1072" s="189">
        <v>0</v>
      </c>
      <c r="AJ1072" s="189">
        <v>0</v>
      </c>
      <c r="AK1072" s="189">
        <v>0</v>
      </c>
      <c r="AL1072" s="189">
        <v>1004.7</v>
      </c>
      <c r="AM1072" s="190">
        <f t="shared" si="267"/>
        <v>4857.5294594594598</v>
      </c>
      <c r="AN1072" s="189">
        <v>0</v>
      </c>
      <c r="AO1072" s="189">
        <v>0</v>
      </c>
      <c r="AP1072" s="190">
        <v>0</v>
      </c>
      <c r="AQ1072" s="189">
        <v>0</v>
      </c>
      <c r="AR1072" s="182">
        <v>0</v>
      </c>
      <c r="AS1072" s="182">
        <v>0</v>
      </c>
    </row>
    <row r="1073" spans="1:45" s="182" customFormat="1" ht="36" customHeight="1" x14ac:dyDescent="0.25">
      <c r="A1073" s="182">
        <v>1</v>
      </c>
      <c r="B1073" s="221">
        <f>SUBTOTAL(103,$A$1026:A1073)</f>
        <v>48</v>
      </c>
      <c r="C1073" s="183" t="s">
        <v>2210</v>
      </c>
      <c r="D1073" s="184">
        <v>1959</v>
      </c>
      <c r="E1073" s="184"/>
      <c r="F1073" s="185" t="s">
        <v>261</v>
      </c>
      <c r="G1073" s="184">
        <v>3</v>
      </c>
      <c r="H1073" s="184">
        <v>3</v>
      </c>
      <c r="I1073" s="197">
        <v>1142.4000000000001</v>
      </c>
      <c r="J1073" s="197">
        <v>950.3</v>
      </c>
      <c r="K1073" s="197">
        <v>950.3</v>
      </c>
      <c r="L1073" s="186">
        <v>45</v>
      </c>
      <c r="M1073" s="184" t="s">
        <v>259</v>
      </c>
      <c r="N1073" s="184" t="s">
        <v>263</v>
      </c>
      <c r="O1073" s="187" t="s">
        <v>1037</v>
      </c>
      <c r="P1073" s="173">
        <v>3784811.5900000003</v>
      </c>
      <c r="Q1073" s="173">
        <v>0</v>
      </c>
      <c r="R1073" s="173">
        <v>0</v>
      </c>
      <c r="S1073" s="173">
        <v>0</v>
      </c>
      <c r="T1073" s="173">
        <v>3784811.5900000003</v>
      </c>
      <c r="U1073" s="173">
        <f t="shared" si="260"/>
        <v>3313.0353553921568</v>
      </c>
      <c r="V1073" s="173">
        <v>6677.1058018207286</v>
      </c>
      <c r="W1073" s="188">
        <v>7045.7121498599436</v>
      </c>
      <c r="X1073" s="188">
        <f t="shared" si="252"/>
        <v>7045.7121498599436</v>
      </c>
      <c r="Y1073" s="188">
        <f t="shared" si="253"/>
        <v>3364.0704464285718</v>
      </c>
      <c r="Z1073" s="189">
        <v>0</v>
      </c>
      <c r="AA1073" s="189">
        <v>0</v>
      </c>
      <c r="AB1073" s="189">
        <v>0</v>
      </c>
      <c r="AC1073" s="189">
        <v>0</v>
      </c>
      <c r="AD1073" s="189">
        <v>0</v>
      </c>
      <c r="AE1073" s="189">
        <v>0</v>
      </c>
      <c r="AF1073" s="189">
        <v>0</v>
      </c>
      <c r="AG1073" s="190">
        <v>0</v>
      </c>
      <c r="AH1073" s="189">
        <v>0</v>
      </c>
      <c r="AI1073" s="189">
        <v>0</v>
      </c>
      <c r="AJ1073" s="189">
        <v>0</v>
      </c>
      <c r="AK1073" s="189">
        <v>0</v>
      </c>
      <c r="AL1073" s="189">
        <v>1142</v>
      </c>
      <c r="AM1073" s="190">
        <f t="shared" si="267"/>
        <v>7045.7121498599436</v>
      </c>
      <c r="AN1073" s="189">
        <v>0</v>
      </c>
      <c r="AO1073" s="189">
        <v>0</v>
      </c>
      <c r="AP1073" s="190">
        <v>0</v>
      </c>
      <c r="AQ1073" s="189">
        <v>0</v>
      </c>
      <c r="AR1073" s="182">
        <v>0</v>
      </c>
      <c r="AS1073" s="182">
        <v>0</v>
      </c>
    </row>
    <row r="1074" spans="1:45" s="182" customFormat="1" ht="36" customHeight="1" x14ac:dyDescent="0.25">
      <c r="A1074" s="182">
        <v>1</v>
      </c>
      <c r="B1074" s="221">
        <f>SUBTOTAL(103,$A$1026:A1074)</f>
        <v>49</v>
      </c>
      <c r="C1074" s="183" t="s">
        <v>2211</v>
      </c>
      <c r="D1074" s="184">
        <v>1989</v>
      </c>
      <c r="E1074" s="184"/>
      <c r="F1074" s="185" t="s">
        <v>261</v>
      </c>
      <c r="G1074" s="184">
        <v>9</v>
      </c>
      <c r="H1074" s="184">
        <v>1</v>
      </c>
      <c r="I1074" s="197">
        <v>3924.5</v>
      </c>
      <c r="J1074" s="197">
        <v>1948.1</v>
      </c>
      <c r="K1074" s="197">
        <v>1858.3</v>
      </c>
      <c r="L1074" s="186">
        <v>90</v>
      </c>
      <c r="M1074" s="184" t="s">
        <v>259</v>
      </c>
      <c r="N1074" s="184" t="s">
        <v>263</v>
      </c>
      <c r="O1074" s="187" t="s">
        <v>1336</v>
      </c>
      <c r="P1074" s="173">
        <v>7681138.25</v>
      </c>
      <c r="Q1074" s="173">
        <v>0</v>
      </c>
      <c r="R1074" s="173">
        <v>0</v>
      </c>
      <c r="S1074" s="173">
        <v>0</v>
      </c>
      <c r="T1074" s="173">
        <v>7681138.25</v>
      </c>
      <c r="U1074" s="173">
        <f t="shared" si="260"/>
        <v>1957.2272263982672</v>
      </c>
      <c r="V1074" s="173">
        <v>2382.8679159128551</v>
      </c>
      <c r="W1074" s="188">
        <f>X1074</f>
        <v>1957.2272279271247</v>
      </c>
      <c r="X1074" s="188">
        <f t="shared" si="252"/>
        <v>1957.2272279271247</v>
      </c>
      <c r="Y1074" s="188">
        <f t="shared" si="253"/>
        <v>425.64068951458785</v>
      </c>
      <c r="Z1074" s="189">
        <v>0</v>
      </c>
      <c r="AA1074" s="189">
        <v>0</v>
      </c>
      <c r="AB1074" s="189">
        <v>0</v>
      </c>
      <c r="AC1074" s="189">
        <v>0</v>
      </c>
      <c r="AD1074" s="189">
        <v>0</v>
      </c>
      <c r="AE1074" s="189">
        <v>0</v>
      </c>
      <c r="AF1074" s="189">
        <v>0</v>
      </c>
      <c r="AG1074" s="190">
        <v>0</v>
      </c>
      <c r="AH1074" s="189">
        <v>861.4</v>
      </c>
      <c r="AI1074" s="190">
        <f t="shared" ref="AI1074:AI1077" si="268">8917.04*AH1074/I1074</f>
        <v>1957.2272279271247</v>
      </c>
      <c r="AJ1074" s="189">
        <v>0</v>
      </c>
      <c r="AK1074" s="189">
        <v>0</v>
      </c>
      <c r="AL1074" s="189">
        <v>0</v>
      </c>
      <c r="AM1074" s="190">
        <v>0</v>
      </c>
      <c r="AN1074" s="189">
        <v>0</v>
      </c>
      <c r="AO1074" s="189">
        <v>0</v>
      </c>
      <c r="AP1074" s="190">
        <v>0</v>
      </c>
      <c r="AQ1074" s="189">
        <v>0</v>
      </c>
      <c r="AR1074" s="182">
        <v>0</v>
      </c>
      <c r="AS1074" s="182">
        <v>0</v>
      </c>
    </row>
    <row r="1075" spans="1:45" s="182" customFormat="1" ht="36" customHeight="1" x14ac:dyDescent="0.25">
      <c r="A1075" s="182">
        <v>1</v>
      </c>
      <c r="B1075" s="221">
        <f>SUBTOTAL(103,$A$1026:A1075)</f>
        <v>50</v>
      </c>
      <c r="C1075" s="183" t="s">
        <v>2212</v>
      </c>
      <c r="D1075" s="184">
        <v>1963</v>
      </c>
      <c r="E1075" s="184"/>
      <c r="F1075" s="185" t="s">
        <v>261</v>
      </c>
      <c r="G1075" s="184">
        <v>5</v>
      </c>
      <c r="H1075" s="184">
        <v>3</v>
      </c>
      <c r="I1075" s="197">
        <v>2516.1</v>
      </c>
      <c r="J1075" s="197">
        <v>2179.8000000000002</v>
      </c>
      <c r="K1075" s="197">
        <v>2179.8000000000002</v>
      </c>
      <c r="L1075" s="186">
        <v>130</v>
      </c>
      <c r="M1075" s="184" t="s">
        <v>259</v>
      </c>
      <c r="N1075" s="184" t="s">
        <v>263</v>
      </c>
      <c r="O1075" s="187" t="s">
        <v>1037</v>
      </c>
      <c r="P1075" s="173">
        <v>7731164.2799999993</v>
      </c>
      <c r="Q1075" s="173">
        <v>0</v>
      </c>
      <c r="R1075" s="173">
        <v>0</v>
      </c>
      <c r="S1075" s="173">
        <v>0</v>
      </c>
      <c r="T1075" s="173">
        <v>7731164.2799999993</v>
      </c>
      <c r="U1075" s="173">
        <f t="shared" si="260"/>
        <v>3072.6776678192441</v>
      </c>
      <c r="V1075" s="173">
        <v>3878.9236357855411</v>
      </c>
      <c r="W1075" s="188">
        <v>3186.0494256985021</v>
      </c>
      <c r="X1075" s="188">
        <f t="shared" si="252"/>
        <v>3186.0494256985021</v>
      </c>
      <c r="Y1075" s="188">
        <f t="shared" si="253"/>
        <v>806.24596796629703</v>
      </c>
      <c r="Z1075" s="189">
        <v>0</v>
      </c>
      <c r="AA1075" s="189">
        <v>0</v>
      </c>
      <c r="AB1075" s="189">
        <v>0</v>
      </c>
      <c r="AC1075" s="189">
        <v>0</v>
      </c>
      <c r="AD1075" s="189">
        <v>0</v>
      </c>
      <c r="AE1075" s="189">
        <v>0</v>
      </c>
      <c r="AF1075" s="189">
        <v>0</v>
      </c>
      <c r="AG1075" s="190">
        <v>0</v>
      </c>
      <c r="AH1075" s="189">
        <v>899</v>
      </c>
      <c r="AI1075" s="190">
        <f t="shared" si="268"/>
        <v>3186.0494256985021</v>
      </c>
      <c r="AJ1075" s="189">
        <v>0</v>
      </c>
      <c r="AK1075" s="189">
        <v>0</v>
      </c>
      <c r="AL1075" s="189">
        <v>0</v>
      </c>
      <c r="AM1075" s="190">
        <v>0</v>
      </c>
      <c r="AN1075" s="189">
        <v>0</v>
      </c>
      <c r="AO1075" s="189">
        <v>0</v>
      </c>
      <c r="AP1075" s="190">
        <v>0</v>
      </c>
      <c r="AQ1075" s="189">
        <v>0</v>
      </c>
      <c r="AR1075" s="182">
        <v>0</v>
      </c>
      <c r="AS1075" s="182">
        <v>0</v>
      </c>
    </row>
    <row r="1076" spans="1:45" s="182" customFormat="1" ht="36" customHeight="1" x14ac:dyDescent="0.25">
      <c r="A1076" s="182">
        <v>1</v>
      </c>
      <c r="B1076" s="221">
        <f>SUBTOTAL(103,$A$1026:A1076)</f>
        <v>51</v>
      </c>
      <c r="C1076" s="183" t="s">
        <v>2213</v>
      </c>
      <c r="D1076" s="184">
        <v>1959</v>
      </c>
      <c r="E1076" s="184"/>
      <c r="F1076" s="185" t="s">
        <v>261</v>
      </c>
      <c r="G1076" s="184">
        <v>2</v>
      </c>
      <c r="H1076" s="184">
        <v>1</v>
      </c>
      <c r="I1076" s="197">
        <v>373.3</v>
      </c>
      <c r="J1076" s="197">
        <v>330.4</v>
      </c>
      <c r="K1076" s="197">
        <v>288.7</v>
      </c>
      <c r="L1076" s="186">
        <v>20</v>
      </c>
      <c r="M1076" s="184" t="s">
        <v>259</v>
      </c>
      <c r="N1076" s="184" t="s">
        <v>263</v>
      </c>
      <c r="O1076" s="187" t="s">
        <v>1336</v>
      </c>
      <c r="P1076" s="173">
        <v>3314631.04</v>
      </c>
      <c r="Q1076" s="173">
        <v>0</v>
      </c>
      <c r="R1076" s="173">
        <v>0</v>
      </c>
      <c r="S1076" s="173">
        <v>0</v>
      </c>
      <c r="T1076" s="173">
        <v>3314631.04</v>
      </c>
      <c r="U1076" s="173">
        <f t="shared" si="260"/>
        <v>8879.2687918564152</v>
      </c>
      <c r="V1076" s="173">
        <v>11440.784398607017</v>
      </c>
      <c r="W1076" s="188">
        <v>6568.9418698098052</v>
      </c>
      <c r="X1076" s="188">
        <f t="shared" si="252"/>
        <v>6568.9418698098052</v>
      </c>
      <c r="Y1076" s="188">
        <f t="shared" si="253"/>
        <v>2561.5156067506014</v>
      </c>
      <c r="Z1076" s="189">
        <v>0</v>
      </c>
      <c r="AA1076" s="189">
        <v>0</v>
      </c>
      <c r="AB1076" s="189">
        <v>0</v>
      </c>
      <c r="AC1076" s="189">
        <v>0</v>
      </c>
      <c r="AD1076" s="189">
        <v>0</v>
      </c>
      <c r="AE1076" s="189">
        <v>0</v>
      </c>
      <c r="AF1076" s="189">
        <v>0</v>
      </c>
      <c r="AG1076" s="190">
        <v>0</v>
      </c>
      <c r="AH1076" s="189">
        <v>275</v>
      </c>
      <c r="AI1076" s="190">
        <f t="shared" si="268"/>
        <v>6568.9418698098052</v>
      </c>
      <c r="AJ1076" s="189">
        <v>0</v>
      </c>
      <c r="AK1076" s="189">
        <v>0</v>
      </c>
      <c r="AL1076" s="189">
        <v>0</v>
      </c>
      <c r="AM1076" s="190">
        <v>0</v>
      </c>
      <c r="AN1076" s="189">
        <v>0</v>
      </c>
      <c r="AO1076" s="189">
        <v>0</v>
      </c>
      <c r="AP1076" s="190">
        <v>0</v>
      </c>
      <c r="AQ1076" s="189">
        <v>0</v>
      </c>
      <c r="AR1076" s="182">
        <v>0</v>
      </c>
      <c r="AS1076" s="182">
        <v>0</v>
      </c>
    </row>
    <row r="1077" spans="1:45" s="182" customFormat="1" ht="36" customHeight="1" x14ac:dyDescent="0.25">
      <c r="A1077" s="182">
        <v>1</v>
      </c>
      <c r="B1077" s="221">
        <f>SUBTOTAL(103,$A$1026:A1077)</f>
        <v>52</v>
      </c>
      <c r="C1077" s="183" t="s">
        <v>2214</v>
      </c>
      <c r="D1077" s="184">
        <v>1976</v>
      </c>
      <c r="E1077" s="184"/>
      <c r="F1077" s="185" t="s">
        <v>304</v>
      </c>
      <c r="G1077" s="184">
        <v>5</v>
      </c>
      <c r="H1077" s="184">
        <v>6</v>
      </c>
      <c r="I1077" s="197">
        <v>4602</v>
      </c>
      <c r="J1077" s="197">
        <v>4550.8999999999996</v>
      </c>
      <c r="K1077" s="197">
        <v>4397.8999999999996</v>
      </c>
      <c r="L1077" s="186">
        <v>225</v>
      </c>
      <c r="M1077" s="184" t="s">
        <v>259</v>
      </c>
      <c r="N1077" s="184" t="s">
        <v>263</v>
      </c>
      <c r="O1077" s="187" t="s">
        <v>1336</v>
      </c>
      <c r="P1077" s="173">
        <v>8305809.3500000006</v>
      </c>
      <c r="Q1077" s="173">
        <v>0</v>
      </c>
      <c r="R1077" s="173">
        <v>0</v>
      </c>
      <c r="S1077" s="173">
        <v>0</v>
      </c>
      <c r="T1077" s="173">
        <v>8305809.3500000006</v>
      </c>
      <c r="U1077" s="173">
        <f t="shared" si="260"/>
        <v>1804.8260212950893</v>
      </c>
      <c r="V1077" s="173">
        <v>2706.982920469361</v>
      </c>
      <c r="W1077" s="188">
        <v>2223.4470664928294</v>
      </c>
      <c r="X1077" s="188">
        <f t="shared" si="252"/>
        <v>2223.4470664928294</v>
      </c>
      <c r="Y1077" s="188">
        <f t="shared" si="253"/>
        <v>902.15689917427176</v>
      </c>
      <c r="Z1077" s="189">
        <v>0</v>
      </c>
      <c r="AA1077" s="189">
        <v>0</v>
      </c>
      <c r="AB1077" s="189">
        <v>0</v>
      </c>
      <c r="AC1077" s="189">
        <v>0</v>
      </c>
      <c r="AD1077" s="189">
        <v>0</v>
      </c>
      <c r="AE1077" s="189">
        <v>0</v>
      </c>
      <c r="AF1077" s="189">
        <v>0</v>
      </c>
      <c r="AG1077" s="190">
        <v>0</v>
      </c>
      <c r="AH1077" s="189">
        <v>1147.5</v>
      </c>
      <c r="AI1077" s="190">
        <f t="shared" si="268"/>
        <v>2223.4470664928294</v>
      </c>
      <c r="AJ1077" s="189">
        <v>0</v>
      </c>
      <c r="AK1077" s="189">
        <v>0</v>
      </c>
      <c r="AL1077" s="189">
        <v>0</v>
      </c>
      <c r="AM1077" s="190">
        <v>0</v>
      </c>
      <c r="AN1077" s="189">
        <v>0</v>
      </c>
      <c r="AO1077" s="189">
        <v>0</v>
      </c>
      <c r="AP1077" s="190">
        <v>0</v>
      </c>
      <c r="AQ1077" s="189">
        <v>0</v>
      </c>
      <c r="AR1077" s="182">
        <v>0</v>
      </c>
      <c r="AS1077" s="182">
        <v>0</v>
      </c>
    </row>
    <row r="1078" spans="1:45" s="182" customFormat="1" ht="36" customHeight="1" x14ac:dyDescent="0.25">
      <c r="A1078" s="182">
        <v>1</v>
      </c>
      <c r="B1078" s="221">
        <f>SUBTOTAL(103,$A$1026:A1078)</f>
        <v>53</v>
      </c>
      <c r="C1078" s="183" t="s">
        <v>2371</v>
      </c>
      <c r="D1078" s="184">
        <v>1976</v>
      </c>
      <c r="E1078" s="184"/>
      <c r="F1078" s="185" t="s">
        <v>261</v>
      </c>
      <c r="G1078" s="184">
        <v>4</v>
      </c>
      <c r="H1078" s="184">
        <v>2</v>
      </c>
      <c r="I1078" s="197">
        <v>1667.6</v>
      </c>
      <c r="J1078" s="197">
        <v>1233.5</v>
      </c>
      <c r="K1078" s="197">
        <v>1233.5</v>
      </c>
      <c r="L1078" s="186">
        <v>57</v>
      </c>
      <c r="M1078" s="184" t="s">
        <v>259</v>
      </c>
      <c r="N1078" s="184" t="s">
        <v>263</v>
      </c>
      <c r="O1078" s="187" t="s">
        <v>1336</v>
      </c>
      <c r="P1078" s="173">
        <v>3911744.93</v>
      </c>
      <c r="Q1078" s="173">
        <v>0</v>
      </c>
      <c r="R1078" s="173">
        <v>0</v>
      </c>
      <c r="S1078" s="173">
        <v>0</v>
      </c>
      <c r="T1078" s="173">
        <v>3911744.93</v>
      </c>
      <c r="U1078" s="173">
        <f t="shared" si="260"/>
        <v>2345.733347325498</v>
      </c>
      <c r="V1078" s="173">
        <v>2838.4028783881026</v>
      </c>
      <c r="W1078" s="188">
        <v>2331.3920844327181</v>
      </c>
      <c r="X1078" s="188">
        <f t="shared" si="252"/>
        <v>2331.3920844327181</v>
      </c>
      <c r="Y1078" s="188">
        <f t="shared" si="253"/>
        <v>492.66953106260462</v>
      </c>
      <c r="Z1078" s="189">
        <v>0</v>
      </c>
      <c r="AA1078" s="189">
        <v>0</v>
      </c>
      <c r="AB1078" s="189">
        <v>0</v>
      </c>
      <c r="AC1078" s="189">
        <v>0</v>
      </c>
      <c r="AD1078" s="189">
        <v>0</v>
      </c>
      <c r="AE1078" s="189">
        <v>0</v>
      </c>
      <c r="AF1078" s="189">
        <v>0</v>
      </c>
      <c r="AG1078" s="190">
        <v>0</v>
      </c>
      <c r="AH1078" s="189">
        <v>436</v>
      </c>
      <c r="AI1078" s="190">
        <f t="shared" ref="AI1078:AI1079" si="269">8917.04*AH1078/I1078</f>
        <v>2331.3920844327181</v>
      </c>
      <c r="AJ1078" s="189">
        <v>0</v>
      </c>
      <c r="AK1078" s="189">
        <v>0</v>
      </c>
      <c r="AL1078" s="189">
        <v>0</v>
      </c>
      <c r="AM1078" s="190">
        <v>0</v>
      </c>
      <c r="AN1078" s="189">
        <v>0</v>
      </c>
      <c r="AO1078" s="189">
        <v>0</v>
      </c>
      <c r="AP1078" s="190">
        <v>0</v>
      </c>
      <c r="AQ1078" s="189">
        <v>0</v>
      </c>
      <c r="AR1078" s="182">
        <v>0</v>
      </c>
      <c r="AS1078" s="182">
        <v>0</v>
      </c>
    </row>
    <row r="1079" spans="1:45" s="182" customFormat="1" ht="36" customHeight="1" x14ac:dyDescent="0.25">
      <c r="A1079" s="182">
        <v>1</v>
      </c>
      <c r="B1079" s="221">
        <f>SUBTOTAL(103,$A$1026:A1079)</f>
        <v>54</v>
      </c>
      <c r="C1079" s="183" t="s">
        <v>2372</v>
      </c>
      <c r="D1079" s="184">
        <v>1988</v>
      </c>
      <c r="E1079" s="184"/>
      <c r="F1079" s="185" t="s">
        <v>261</v>
      </c>
      <c r="G1079" s="184">
        <v>9</v>
      </c>
      <c r="H1079" s="184">
        <v>1</v>
      </c>
      <c r="I1079" s="197">
        <v>2645.9</v>
      </c>
      <c r="J1079" s="197">
        <v>1463.3</v>
      </c>
      <c r="K1079" s="197">
        <v>1128</v>
      </c>
      <c r="L1079" s="186">
        <v>110</v>
      </c>
      <c r="M1079" s="184" t="s">
        <v>259</v>
      </c>
      <c r="N1079" s="184" t="s">
        <v>263</v>
      </c>
      <c r="O1079" s="187" t="s">
        <v>1593</v>
      </c>
      <c r="P1079" s="173">
        <v>1654261.91</v>
      </c>
      <c r="Q1079" s="173">
        <v>0</v>
      </c>
      <c r="R1079" s="173">
        <v>0</v>
      </c>
      <c r="S1079" s="173">
        <v>0</v>
      </c>
      <c r="T1079" s="173">
        <v>1654261.91</v>
      </c>
      <c r="U1079" s="173">
        <f t="shared" si="260"/>
        <v>625.21709437242521</v>
      </c>
      <c r="V1079" s="173">
        <v>1780.7204202728751</v>
      </c>
      <c r="W1079" s="188">
        <f t="shared" ref="W1079:W1080" si="270">X1079</f>
        <v>2999.4200839033979</v>
      </c>
      <c r="X1079" s="188">
        <f t="shared" si="252"/>
        <v>2999.4200839033979</v>
      </c>
      <c r="Y1079" s="188">
        <f t="shared" si="253"/>
        <v>1155.5033259004499</v>
      </c>
      <c r="Z1079" s="189">
        <v>0</v>
      </c>
      <c r="AA1079" s="189">
        <v>0</v>
      </c>
      <c r="AB1079" s="189">
        <v>0</v>
      </c>
      <c r="AC1079" s="189">
        <v>0</v>
      </c>
      <c r="AD1079" s="189">
        <v>0</v>
      </c>
      <c r="AE1079" s="189">
        <v>0</v>
      </c>
      <c r="AF1079" s="189">
        <v>0</v>
      </c>
      <c r="AG1079" s="190">
        <v>0</v>
      </c>
      <c r="AH1079" s="189">
        <v>890</v>
      </c>
      <c r="AI1079" s="190">
        <f t="shared" si="269"/>
        <v>2999.4200839033979</v>
      </c>
      <c r="AJ1079" s="189">
        <v>0</v>
      </c>
      <c r="AK1079" s="189">
        <v>0</v>
      </c>
      <c r="AL1079" s="189">
        <v>0</v>
      </c>
      <c r="AM1079" s="190">
        <v>0</v>
      </c>
      <c r="AN1079" s="189">
        <v>0</v>
      </c>
      <c r="AO1079" s="189">
        <v>0</v>
      </c>
      <c r="AP1079" s="190">
        <v>0</v>
      </c>
      <c r="AQ1079" s="189">
        <v>0</v>
      </c>
      <c r="AR1079" s="182">
        <v>0</v>
      </c>
      <c r="AS1079" s="182">
        <v>0</v>
      </c>
    </row>
    <row r="1080" spans="1:45" s="182" customFormat="1" ht="36" customHeight="1" x14ac:dyDescent="0.25">
      <c r="A1080" s="182">
        <v>1</v>
      </c>
      <c r="B1080" s="221">
        <f>SUBTOTAL(103,$A$1026:A1080)</f>
        <v>55</v>
      </c>
      <c r="C1080" s="183" t="s">
        <v>2373</v>
      </c>
      <c r="D1080" s="184">
        <v>1961</v>
      </c>
      <c r="E1080" s="184"/>
      <c r="F1080" s="185" t="s">
        <v>261</v>
      </c>
      <c r="G1080" s="184">
        <v>4</v>
      </c>
      <c r="H1080" s="184">
        <v>2</v>
      </c>
      <c r="I1080" s="197">
        <v>1356.2</v>
      </c>
      <c r="J1080" s="197">
        <v>1151.0999999999999</v>
      </c>
      <c r="K1080" s="197">
        <v>1151.0999999999999</v>
      </c>
      <c r="L1080" s="186">
        <v>80</v>
      </c>
      <c r="M1080" s="184" t="s">
        <v>259</v>
      </c>
      <c r="N1080" s="184" t="s">
        <v>263</v>
      </c>
      <c r="O1080" s="187" t="s">
        <v>1350</v>
      </c>
      <c r="P1080" s="173">
        <v>8160352.5800000001</v>
      </c>
      <c r="Q1080" s="173">
        <v>0</v>
      </c>
      <c r="R1080" s="173">
        <v>0</v>
      </c>
      <c r="S1080" s="173">
        <v>0</v>
      </c>
      <c r="T1080" s="173">
        <v>8160352.5800000001</v>
      </c>
      <c r="U1080" s="173">
        <f t="shared" si="260"/>
        <v>6017.0716560979208</v>
      </c>
      <c r="V1080" s="173">
        <v>7038.5565285356142</v>
      </c>
      <c r="W1080" s="188">
        <f t="shared" si="270"/>
        <v>5980.7148975077416</v>
      </c>
      <c r="X1080" s="188">
        <f t="shared" si="252"/>
        <v>5980.7148975077416</v>
      </c>
      <c r="Y1080" s="188">
        <f t="shared" si="253"/>
        <v>1021.4848724376934</v>
      </c>
      <c r="Z1080" s="189">
        <v>0</v>
      </c>
      <c r="AA1080" s="189">
        <v>0</v>
      </c>
      <c r="AB1080" s="189">
        <v>0</v>
      </c>
      <c r="AC1080" s="189">
        <v>0</v>
      </c>
      <c r="AD1080" s="189">
        <v>0</v>
      </c>
      <c r="AE1080" s="189">
        <v>0</v>
      </c>
      <c r="AF1080" s="189">
        <v>0</v>
      </c>
      <c r="AG1080" s="190">
        <v>0</v>
      </c>
      <c r="AH1080" s="189">
        <v>0</v>
      </c>
      <c r="AI1080" s="189">
        <v>0</v>
      </c>
      <c r="AJ1080" s="189">
        <v>0</v>
      </c>
      <c r="AK1080" s="189">
        <v>0</v>
      </c>
      <c r="AL1080" s="189">
        <v>1150.8</v>
      </c>
      <c r="AM1080" s="190">
        <f>7048.18*AL1080/I1080</f>
        <v>5980.7148975077416</v>
      </c>
      <c r="AN1080" s="189">
        <v>0</v>
      </c>
      <c r="AO1080" s="189">
        <v>0</v>
      </c>
      <c r="AP1080" s="190">
        <v>0</v>
      </c>
      <c r="AQ1080" s="189">
        <v>0</v>
      </c>
      <c r="AR1080" s="182">
        <v>0</v>
      </c>
      <c r="AS1080" s="182">
        <v>0</v>
      </c>
    </row>
    <row r="1081" spans="1:45" s="182" customFormat="1" ht="36" customHeight="1" x14ac:dyDescent="0.25">
      <c r="A1081" s="182">
        <v>1</v>
      </c>
      <c r="B1081" s="221">
        <f>SUBTOTAL(103,$A$1026:A1081)</f>
        <v>56</v>
      </c>
      <c r="C1081" s="183" t="s">
        <v>2374</v>
      </c>
      <c r="D1081" s="184">
        <v>1969</v>
      </c>
      <c r="E1081" s="184"/>
      <c r="F1081" s="185" t="s">
        <v>261</v>
      </c>
      <c r="G1081" s="184">
        <v>5</v>
      </c>
      <c r="H1081" s="184">
        <v>6</v>
      </c>
      <c r="I1081" s="197">
        <v>4534.3</v>
      </c>
      <c r="J1081" s="197">
        <v>4534.3</v>
      </c>
      <c r="K1081" s="197">
        <v>4452.3</v>
      </c>
      <c r="L1081" s="186">
        <v>250</v>
      </c>
      <c r="M1081" s="184" t="s">
        <v>259</v>
      </c>
      <c r="N1081" s="184" t="s">
        <v>263</v>
      </c>
      <c r="O1081" s="187" t="s">
        <v>1338</v>
      </c>
      <c r="P1081" s="173">
        <v>10314012.520000001</v>
      </c>
      <c r="Q1081" s="173">
        <v>0</v>
      </c>
      <c r="R1081" s="173">
        <v>0</v>
      </c>
      <c r="S1081" s="173">
        <v>0</v>
      </c>
      <c r="T1081" s="173">
        <v>10314012.520000001</v>
      </c>
      <c r="U1081" s="173">
        <f t="shared" si="260"/>
        <v>2274.6647817744747</v>
      </c>
      <c r="V1081" s="173">
        <v>3840.3742496085392</v>
      </c>
      <c r="W1081" s="188">
        <v>3067.8566482147194</v>
      </c>
      <c r="X1081" s="188">
        <f t="shared" si="252"/>
        <v>3067.8566482147194</v>
      </c>
      <c r="Y1081" s="188">
        <f t="shared" si="253"/>
        <v>1565.7094678340645</v>
      </c>
      <c r="Z1081" s="189">
        <v>0</v>
      </c>
      <c r="AA1081" s="189">
        <v>0</v>
      </c>
      <c r="AB1081" s="189">
        <v>0</v>
      </c>
      <c r="AC1081" s="189">
        <v>0</v>
      </c>
      <c r="AD1081" s="189">
        <v>0</v>
      </c>
      <c r="AE1081" s="189">
        <v>0</v>
      </c>
      <c r="AF1081" s="189">
        <v>0</v>
      </c>
      <c r="AG1081" s="190">
        <v>0</v>
      </c>
      <c r="AH1081" s="189">
        <v>1560</v>
      </c>
      <c r="AI1081" s="190">
        <f t="shared" ref="AI1081:AI1082" si="271">8917.04*AH1081/I1081</f>
        <v>3067.8566482147194</v>
      </c>
      <c r="AJ1081" s="189">
        <v>0</v>
      </c>
      <c r="AK1081" s="189">
        <v>0</v>
      </c>
      <c r="AL1081" s="189">
        <v>0</v>
      </c>
      <c r="AM1081" s="190">
        <v>0</v>
      </c>
      <c r="AN1081" s="189">
        <v>0</v>
      </c>
      <c r="AO1081" s="189">
        <v>0</v>
      </c>
      <c r="AP1081" s="190">
        <v>0</v>
      </c>
      <c r="AQ1081" s="189">
        <v>0</v>
      </c>
      <c r="AR1081" s="182">
        <v>0</v>
      </c>
      <c r="AS1081" s="182">
        <v>0</v>
      </c>
    </row>
    <row r="1082" spans="1:45" s="182" customFormat="1" ht="36" customHeight="1" x14ac:dyDescent="0.25">
      <c r="A1082" s="182">
        <v>1</v>
      </c>
      <c r="B1082" s="221">
        <f>SUBTOTAL(103,$A$1026:A1082)</f>
        <v>57</v>
      </c>
      <c r="C1082" s="183" t="s">
        <v>2375</v>
      </c>
      <c r="D1082" s="184">
        <v>1980</v>
      </c>
      <c r="E1082" s="184"/>
      <c r="F1082" s="185" t="s">
        <v>261</v>
      </c>
      <c r="G1082" s="184">
        <v>5</v>
      </c>
      <c r="H1082" s="184">
        <v>2</v>
      </c>
      <c r="I1082" s="197">
        <v>4698.3</v>
      </c>
      <c r="J1082" s="197">
        <v>1951.7</v>
      </c>
      <c r="K1082" s="197">
        <v>1745</v>
      </c>
      <c r="L1082" s="186">
        <v>350</v>
      </c>
      <c r="M1082" s="184" t="s">
        <v>259</v>
      </c>
      <c r="N1082" s="184" t="s">
        <v>263</v>
      </c>
      <c r="O1082" s="187" t="s">
        <v>1336</v>
      </c>
      <c r="P1082" s="173">
        <v>10693132.100000001</v>
      </c>
      <c r="Q1082" s="173">
        <v>0</v>
      </c>
      <c r="R1082" s="173">
        <v>0</v>
      </c>
      <c r="S1082" s="173">
        <v>0</v>
      </c>
      <c r="T1082" s="173">
        <v>10693132.100000001</v>
      </c>
      <c r="U1082" s="173">
        <f t="shared" si="260"/>
        <v>2275.957708107188</v>
      </c>
      <c r="V1082" s="173">
        <v>3877.5421629099887</v>
      </c>
      <c r="W1082" s="188">
        <f>X1082</f>
        <v>3184.9147189408936</v>
      </c>
      <c r="X1082" s="188">
        <f t="shared" si="252"/>
        <v>3184.9147189408936</v>
      </c>
      <c r="Y1082" s="188">
        <f t="shared" si="253"/>
        <v>1601.5844548028008</v>
      </c>
      <c r="Z1082" s="189">
        <v>0</v>
      </c>
      <c r="AA1082" s="189">
        <v>0</v>
      </c>
      <c r="AB1082" s="189">
        <v>0</v>
      </c>
      <c r="AC1082" s="189">
        <v>0</v>
      </c>
      <c r="AD1082" s="189">
        <v>0</v>
      </c>
      <c r="AE1082" s="189">
        <v>0</v>
      </c>
      <c r="AF1082" s="189">
        <v>0</v>
      </c>
      <c r="AG1082" s="190">
        <v>0</v>
      </c>
      <c r="AH1082" s="189">
        <v>1678.1</v>
      </c>
      <c r="AI1082" s="190">
        <f t="shared" si="271"/>
        <v>3184.9147189408936</v>
      </c>
      <c r="AJ1082" s="189">
        <v>0</v>
      </c>
      <c r="AK1082" s="189">
        <v>0</v>
      </c>
      <c r="AL1082" s="189">
        <v>0</v>
      </c>
      <c r="AM1082" s="190">
        <v>0</v>
      </c>
      <c r="AN1082" s="189">
        <v>0</v>
      </c>
      <c r="AO1082" s="189">
        <v>0</v>
      </c>
      <c r="AP1082" s="190">
        <v>0</v>
      </c>
      <c r="AQ1082" s="189">
        <v>0</v>
      </c>
      <c r="AR1082" s="182">
        <v>0</v>
      </c>
      <c r="AS1082" s="182">
        <v>0</v>
      </c>
    </row>
    <row r="1083" spans="1:45" s="182" customFormat="1" ht="36" customHeight="1" x14ac:dyDescent="0.25">
      <c r="A1083" s="182">
        <v>1</v>
      </c>
      <c r="B1083" s="221">
        <f>SUBTOTAL(103,$A$1026:A1083)</f>
        <v>58</v>
      </c>
      <c r="C1083" s="183" t="s">
        <v>2377</v>
      </c>
      <c r="D1083" s="184">
        <v>1961</v>
      </c>
      <c r="E1083" s="184"/>
      <c r="F1083" s="185" t="s">
        <v>261</v>
      </c>
      <c r="G1083" s="184">
        <v>2</v>
      </c>
      <c r="H1083" s="184">
        <v>1</v>
      </c>
      <c r="I1083" s="197">
        <v>276</v>
      </c>
      <c r="J1083" s="197">
        <v>189.9</v>
      </c>
      <c r="K1083" s="197">
        <v>189.9</v>
      </c>
      <c r="L1083" s="186">
        <v>20</v>
      </c>
      <c r="M1083" s="184" t="s">
        <v>259</v>
      </c>
      <c r="N1083" s="184" t="s">
        <v>263</v>
      </c>
      <c r="O1083" s="187" t="s">
        <v>1593</v>
      </c>
      <c r="P1083" s="173">
        <v>2825700.5</v>
      </c>
      <c r="Q1083" s="173">
        <v>0</v>
      </c>
      <c r="R1083" s="173">
        <v>0</v>
      </c>
      <c r="S1083" s="173">
        <v>0</v>
      </c>
      <c r="T1083" s="173">
        <v>2825700.5</v>
      </c>
      <c r="U1083" s="173">
        <f t="shared" ref="U1083:U1112" si="272">P1083/I1083</f>
        <v>10238.045289855072</v>
      </c>
      <c r="V1083" s="173">
        <v>11973.406782608696</v>
      </c>
      <c r="W1083" s="188">
        <v>10173.894608695653</v>
      </c>
      <c r="X1083" s="188">
        <f t="shared" si="252"/>
        <v>10173.894608695653</v>
      </c>
      <c r="Y1083" s="188">
        <f t="shared" si="253"/>
        <v>1735.3614927536237</v>
      </c>
      <c r="Z1083" s="189">
        <v>0</v>
      </c>
      <c r="AA1083" s="189">
        <v>0</v>
      </c>
      <c r="AB1083" s="189">
        <v>0</v>
      </c>
      <c r="AC1083" s="189">
        <v>0</v>
      </c>
      <c r="AD1083" s="189">
        <v>0</v>
      </c>
      <c r="AE1083" s="189">
        <v>0</v>
      </c>
      <c r="AF1083" s="189">
        <v>0</v>
      </c>
      <c r="AG1083" s="190">
        <v>0</v>
      </c>
      <c r="AH1083" s="189">
        <v>0</v>
      </c>
      <c r="AI1083" s="189">
        <v>0</v>
      </c>
      <c r="AJ1083" s="189">
        <v>0</v>
      </c>
      <c r="AK1083" s="189">
        <v>0</v>
      </c>
      <c r="AL1083" s="189">
        <v>398.4</v>
      </c>
      <c r="AM1083" s="190">
        <f>7048.18*AL1083/I1083</f>
        <v>10173.894608695653</v>
      </c>
      <c r="AN1083" s="189">
        <v>0</v>
      </c>
      <c r="AO1083" s="189">
        <v>0</v>
      </c>
      <c r="AP1083" s="190">
        <v>0</v>
      </c>
      <c r="AQ1083" s="189">
        <v>0</v>
      </c>
      <c r="AR1083" s="182">
        <v>0</v>
      </c>
      <c r="AS1083" s="182">
        <v>0</v>
      </c>
    </row>
    <row r="1084" spans="1:45" s="182" customFormat="1" ht="36" customHeight="1" x14ac:dyDescent="0.25">
      <c r="A1084" s="182">
        <v>1</v>
      </c>
      <c r="B1084" s="221">
        <f>SUBTOTAL(103,$A$1026:A1084)</f>
        <v>59</v>
      </c>
      <c r="C1084" s="183" t="s">
        <v>2378</v>
      </c>
      <c r="D1084" s="184">
        <v>1959</v>
      </c>
      <c r="E1084" s="184"/>
      <c r="F1084" s="185" t="s">
        <v>261</v>
      </c>
      <c r="G1084" s="184">
        <v>3</v>
      </c>
      <c r="H1084" s="184">
        <v>1</v>
      </c>
      <c r="I1084" s="197">
        <v>2200.3000000000002</v>
      </c>
      <c r="J1084" s="197">
        <v>839</v>
      </c>
      <c r="K1084" s="197">
        <v>718.6</v>
      </c>
      <c r="L1084" s="186">
        <v>135</v>
      </c>
      <c r="M1084" s="184" t="s">
        <v>259</v>
      </c>
      <c r="N1084" s="184" t="s">
        <v>263</v>
      </c>
      <c r="O1084" s="187" t="s">
        <v>1336</v>
      </c>
      <c r="P1084" s="173">
        <v>7290632.1600000001</v>
      </c>
      <c r="Q1084" s="173">
        <v>0</v>
      </c>
      <c r="R1084" s="173">
        <v>0</v>
      </c>
      <c r="S1084" s="173">
        <v>0</v>
      </c>
      <c r="T1084" s="173">
        <v>7290632.1600000001</v>
      </c>
      <c r="U1084" s="173">
        <f t="shared" si="272"/>
        <v>3313.4718720174519</v>
      </c>
      <c r="V1084" s="173">
        <v>4243.224287597146</v>
      </c>
      <c r="W1084" s="188">
        <v>3485.2767349906831</v>
      </c>
      <c r="X1084" s="188">
        <f t="shared" si="252"/>
        <v>3485.2767349906831</v>
      </c>
      <c r="Y1084" s="188">
        <f t="shared" si="253"/>
        <v>929.75241557969412</v>
      </c>
      <c r="Z1084" s="189">
        <v>0</v>
      </c>
      <c r="AA1084" s="189">
        <v>0</v>
      </c>
      <c r="AB1084" s="189">
        <v>0</v>
      </c>
      <c r="AC1084" s="189">
        <v>0</v>
      </c>
      <c r="AD1084" s="189">
        <v>0</v>
      </c>
      <c r="AE1084" s="189">
        <v>0</v>
      </c>
      <c r="AF1084" s="189">
        <v>0</v>
      </c>
      <c r="AG1084" s="190">
        <v>0</v>
      </c>
      <c r="AH1084" s="189">
        <v>860</v>
      </c>
      <c r="AI1084" s="190">
        <f t="shared" ref="AI1084:AI1094" si="273">8917.04*AH1084/I1084</f>
        <v>3485.2767349906831</v>
      </c>
      <c r="AJ1084" s="189">
        <v>0</v>
      </c>
      <c r="AK1084" s="189">
        <v>0</v>
      </c>
      <c r="AL1084" s="189">
        <v>0</v>
      </c>
      <c r="AM1084" s="190">
        <v>0</v>
      </c>
      <c r="AN1084" s="189">
        <v>0</v>
      </c>
      <c r="AO1084" s="189">
        <v>0</v>
      </c>
      <c r="AP1084" s="190">
        <v>0</v>
      </c>
      <c r="AQ1084" s="189">
        <v>0</v>
      </c>
      <c r="AR1084" s="182">
        <v>0</v>
      </c>
      <c r="AS1084" s="182">
        <v>0</v>
      </c>
    </row>
    <row r="1085" spans="1:45" s="182" customFormat="1" ht="36" customHeight="1" x14ac:dyDescent="0.25">
      <c r="A1085" s="182">
        <v>1</v>
      </c>
      <c r="B1085" s="221">
        <f>SUBTOTAL(103,$A$1026:A1085)</f>
        <v>60</v>
      </c>
      <c r="C1085" s="183" t="s">
        <v>2379</v>
      </c>
      <c r="D1085" s="184">
        <v>1974</v>
      </c>
      <c r="E1085" s="184"/>
      <c r="F1085" s="185" t="s">
        <v>304</v>
      </c>
      <c r="G1085" s="184">
        <v>9</v>
      </c>
      <c r="H1085" s="184">
        <v>4</v>
      </c>
      <c r="I1085" s="197">
        <v>7765.2</v>
      </c>
      <c r="J1085" s="197">
        <v>7765.2</v>
      </c>
      <c r="K1085" s="197">
        <v>7643.8</v>
      </c>
      <c r="L1085" s="186">
        <v>360</v>
      </c>
      <c r="M1085" s="184" t="s">
        <v>259</v>
      </c>
      <c r="N1085" s="184" t="s">
        <v>263</v>
      </c>
      <c r="O1085" s="187" t="s">
        <v>1338</v>
      </c>
      <c r="P1085" s="173">
        <v>10599442.630000001</v>
      </c>
      <c r="Q1085" s="173">
        <v>0</v>
      </c>
      <c r="R1085" s="173">
        <v>0</v>
      </c>
      <c r="S1085" s="173">
        <v>0</v>
      </c>
      <c r="T1085" s="173">
        <v>10599442.630000001</v>
      </c>
      <c r="U1085" s="173">
        <f t="shared" si="272"/>
        <v>1364.9928694689127</v>
      </c>
      <c r="V1085" s="173">
        <v>1627.3455107402256</v>
      </c>
      <c r="W1085" s="188">
        <f t="shared" ref="W1085:W1086" si="274">X1085</f>
        <v>1336.6602997991038</v>
      </c>
      <c r="X1085" s="188">
        <f t="shared" si="252"/>
        <v>1336.6602997991038</v>
      </c>
      <c r="Y1085" s="188">
        <f t="shared" si="253"/>
        <v>262.3526412713129</v>
      </c>
      <c r="Z1085" s="189">
        <v>0</v>
      </c>
      <c r="AA1085" s="189">
        <v>0</v>
      </c>
      <c r="AB1085" s="189">
        <v>0</v>
      </c>
      <c r="AC1085" s="189">
        <v>0</v>
      </c>
      <c r="AD1085" s="189">
        <v>0</v>
      </c>
      <c r="AE1085" s="189">
        <v>0</v>
      </c>
      <c r="AF1085" s="189">
        <v>0</v>
      </c>
      <c r="AG1085" s="190">
        <v>0</v>
      </c>
      <c r="AH1085" s="189">
        <v>1164</v>
      </c>
      <c r="AI1085" s="190">
        <f t="shared" si="273"/>
        <v>1336.6602997991038</v>
      </c>
      <c r="AJ1085" s="189">
        <v>0</v>
      </c>
      <c r="AK1085" s="189">
        <v>0</v>
      </c>
      <c r="AL1085" s="189">
        <v>0</v>
      </c>
      <c r="AM1085" s="190">
        <v>0</v>
      </c>
      <c r="AN1085" s="189">
        <v>0</v>
      </c>
      <c r="AO1085" s="189">
        <v>0</v>
      </c>
      <c r="AP1085" s="190">
        <v>0</v>
      </c>
      <c r="AQ1085" s="189">
        <v>0</v>
      </c>
      <c r="AR1085" s="182">
        <v>0</v>
      </c>
      <c r="AS1085" s="182">
        <v>0</v>
      </c>
    </row>
    <row r="1086" spans="1:45" s="182" customFormat="1" ht="36" customHeight="1" x14ac:dyDescent="0.25">
      <c r="A1086" s="182">
        <v>1</v>
      </c>
      <c r="B1086" s="221">
        <f>SUBTOTAL(103,$A$1026:A1086)</f>
        <v>61</v>
      </c>
      <c r="C1086" s="183" t="s">
        <v>2380</v>
      </c>
      <c r="D1086" s="184">
        <v>1980</v>
      </c>
      <c r="E1086" s="184"/>
      <c r="F1086" s="185" t="s">
        <v>261</v>
      </c>
      <c r="G1086" s="184">
        <v>5</v>
      </c>
      <c r="H1086" s="184">
        <v>1</v>
      </c>
      <c r="I1086" s="197">
        <v>3667.4</v>
      </c>
      <c r="J1086" s="197">
        <v>2482.3000000000002</v>
      </c>
      <c r="K1086" s="197">
        <v>2285.5</v>
      </c>
      <c r="L1086" s="186">
        <v>410</v>
      </c>
      <c r="M1086" s="184" t="s">
        <v>259</v>
      </c>
      <c r="N1086" s="184" t="s">
        <v>263</v>
      </c>
      <c r="O1086" s="187" t="s">
        <v>1336</v>
      </c>
      <c r="P1086" s="173">
        <v>4620859.6300000008</v>
      </c>
      <c r="Q1086" s="173">
        <v>0</v>
      </c>
      <c r="R1086" s="173">
        <v>0</v>
      </c>
      <c r="S1086" s="173">
        <v>0</v>
      </c>
      <c r="T1086" s="173">
        <v>4620859.6300000008</v>
      </c>
      <c r="U1086" s="173">
        <f t="shared" si="272"/>
        <v>1259.9824480558436</v>
      </c>
      <c r="V1086" s="173">
        <v>3049.5987478867864</v>
      </c>
      <c r="W1086" s="188">
        <f t="shared" si="274"/>
        <v>2502.6747210557887</v>
      </c>
      <c r="X1086" s="188">
        <f t="shared" si="252"/>
        <v>2502.6747210557887</v>
      </c>
      <c r="Y1086" s="188">
        <f t="shared" si="253"/>
        <v>1789.6162998309428</v>
      </c>
      <c r="Z1086" s="189">
        <v>0</v>
      </c>
      <c r="AA1086" s="189">
        <v>0</v>
      </c>
      <c r="AB1086" s="189">
        <v>0</v>
      </c>
      <c r="AC1086" s="189">
        <v>0</v>
      </c>
      <c r="AD1086" s="189">
        <v>0</v>
      </c>
      <c r="AE1086" s="189">
        <v>0</v>
      </c>
      <c r="AF1086" s="189">
        <v>0</v>
      </c>
      <c r="AG1086" s="190">
        <v>0</v>
      </c>
      <c r="AH1086" s="189">
        <v>1029.3</v>
      </c>
      <c r="AI1086" s="190">
        <f t="shared" si="273"/>
        <v>2502.6747210557887</v>
      </c>
      <c r="AJ1086" s="189">
        <v>0</v>
      </c>
      <c r="AK1086" s="189">
        <v>0</v>
      </c>
      <c r="AL1086" s="189">
        <v>0</v>
      </c>
      <c r="AM1086" s="190">
        <v>0</v>
      </c>
      <c r="AN1086" s="189">
        <v>0</v>
      </c>
      <c r="AO1086" s="189">
        <v>0</v>
      </c>
      <c r="AP1086" s="190">
        <v>0</v>
      </c>
      <c r="AQ1086" s="189">
        <v>0</v>
      </c>
      <c r="AR1086" s="182">
        <v>0</v>
      </c>
      <c r="AS1086" s="182">
        <v>0</v>
      </c>
    </row>
    <row r="1087" spans="1:45" s="182" customFormat="1" ht="36" customHeight="1" x14ac:dyDescent="0.25">
      <c r="A1087" s="182">
        <v>1</v>
      </c>
      <c r="B1087" s="221">
        <f>SUBTOTAL(103,$A$1026:A1087)</f>
        <v>62</v>
      </c>
      <c r="C1087" s="183" t="s">
        <v>1810</v>
      </c>
      <c r="D1087" s="184">
        <v>1970</v>
      </c>
      <c r="E1087" s="184"/>
      <c r="F1087" s="185" t="s">
        <v>261</v>
      </c>
      <c r="G1087" s="184">
        <v>5</v>
      </c>
      <c r="H1087" s="184" t="s">
        <v>296</v>
      </c>
      <c r="I1087" s="173">
        <v>2303.6999999999998</v>
      </c>
      <c r="J1087" s="173">
        <v>1759</v>
      </c>
      <c r="K1087" s="173">
        <v>1399.2</v>
      </c>
      <c r="L1087" s="186">
        <v>77</v>
      </c>
      <c r="M1087" s="184" t="s">
        <v>259</v>
      </c>
      <c r="N1087" s="184" t="s">
        <v>263</v>
      </c>
      <c r="O1087" s="187" t="s">
        <v>1336</v>
      </c>
      <c r="P1087" s="173">
        <v>5036665.9899999993</v>
      </c>
      <c r="Q1087" s="173">
        <v>0</v>
      </c>
      <c r="R1087" s="173">
        <v>0</v>
      </c>
      <c r="S1087" s="173">
        <v>0</v>
      </c>
      <c r="T1087" s="173">
        <v>5036665.9899999993</v>
      </c>
      <c r="U1087" s="173">
        <f t="shared" si="272"/>
        <v>2186.3376264270519</v>
      </c>
      <c r="V1087" s="173">
        <v>2978.3147458436429</v>
      </c>
      <c r="W1087" s="188">
        <v>2314.7067413291666</v>
      </c>
      <c r="X1087" s="188">
        <f t="shared" ref="X1087:X1124" si="275">Z1087+AA1087+AB1087+AC1087+AD1087+AG1087+AI1087+AK1087+AM1087+AO1087+AP1087+AQ1087+AR1087+AS1087</f>
        <v>2314.7067413291666</v>
      </c>
      <c r="Y1087" s="188">
        <f t="shared" ref="Y1087:Y1124" si="276">V1087-U1087</f>
        <v>791.97711941659099</v>
      </c>
      <c r="Z1087" s="189">
        <v>0</v>
      </c>
      <c r="AA1087" s="189">
        <v>0</v>
      </c>
      <c r="AB1087" s="189">
        <v>0</v>
      </c>
      <c r="AC1087" s="189">
        <v>0</v>
      </c>
      <c r="AD1087" s="189">
        <v>0</v>
      </c>
      <c r="AE1087" s="189">
        <v>0</v>
      </c>
      <c r="AF1087" s="189">
        <v>0</v>
      </c>
      <c r="AG1087" s="190">
        <v>0</v>
      </c>
      <c r="AH1087" s="189">
        <v>598</v>
      </c>
      <c r="AI1087" s="190">
        <f t="shared" si="273"/>
        <v>2314.7067413291666</v>
      </c>
      <c r="AJ1087" s="189">
        <v>0</v>
      </c>
      <c r="AK1087" s="189">
        <v>0</v>
      </c>
      <c r="AL1087" s="189">
        <v>0</v>
      </c>
      <c r="AM1087" s="190">
        <v>0</v>
      </c>
      <c r="AN1087" s="189">
        <v>0</v>
      </c>
      <c r="AO1087" s="189">
        <v>0</v>
      </c>
      <c r="AP1087" s="190">
        <v>0</v>
      </c>
      <c r="AQ1087" s="189">
        <v>0</v>
      </c>
      <c r="AR1087" s="182">
        <v>0</v>
      </c>
      <c r="AS1087" s="182">
        <v>0</v>
      </c>
    </row>
    <row r="1088" spans="1:45" s="182" customFormat="1" ht="36" customHeight="1" x14ac:dyDescent="0.25">
      <c r="A1088" s="182">
        <v>1</v>
      </c>
      <c r="B1088" s="221">
        <f>SUBTOTAL(103,$A$1026:A1088)</f>
        <v>63</v>
      </c>
      <c r="C1088" s="183" t="s">
        <v>555</v>
      </c>
      <c r="D1088" s="184" t="s">
        <v>361</v>
      </c>
      <c r="E1088" s="184"/>
      <c r="F1088" s="185" t="s">
        <v>304</v>
      </c>
      <c r="G1088" s="184" t="s">
        <v>344</v>
      </c>
      <c r="H1088" s="184" t="s">
        <v>301</v>
      </c>
      <c r="I1088" s="197">
        <v>4042.4</v>
      </c>
      <c r="J1088" s="197">
        <v>3045.4</v>
      </c>
      <c r="K1088" s="197">
        <v>2978.7</v>
      </c>
      <c r="L1088" s="186">
        <v>118</v>
      </c>
      <c r="M1088" s="184" t="s">
        <v>259</v>
      </c>
      <c r="N1088" s="184" t="s">
        <v>263</v>
      </c>
      <c r="O1088" s="187" t="s">
        <v>1275</v>
      </c>
      <c r="P1088" s="173">
        <v>5239901.5</v>
      </c>
      <c r="Q1088" s="173">
        <v>0</v>
      </c>
      <c r="R1088" s="173">
        <v>0</v>
      </c>
      <c r="S1088" s="173">
        <v>0</v>
      </c>
      <c r="T1088" s="173">
        <v>5239901.5</v>
      </c>
      <c r="U1088" s="173">
        <f t="shared" si="272"/>
        <v>1296.2352810211755</v>
      </c>
      <c r="V1088" s="173">
        <v>1990.5613219869385</v>
      </c>
      <c r="W1088" s="188">
        <v>1676.9082248169407</v>
      </c>
      <c r="X1088" s="188">
        <f t="shared" si="275"/>
        <v>1676.9082248169407</v>
      </c>
      <c r="Y1088" s="188">
        <f t="shared" si="276"/>
        <v>694.32604096576301</v>
      </c>
      <c r="Z1088" s="189">
        <v>0</v>
      </c>
      <c r="AA1088" s="189">
        <v>0</v>
      </c>
      <c r="AB1088" s="189">
        <v>0</v>
      </c>
      <c r="AC1088" s="189">
        <v>0</v>
      </c>
      <c r="AD1088" s="189">
        <v>0</v>
      </c>
      <c r="AE1088" s="189">
        <v>0</v>
      </c>
      <c r="AF1088" s="189">
        <v>0</v>
      </c>
      <c r="AG1088" s="190">
        <v>0</v>
      </c>
      <c r="AH1088" s="189">
        <v>760.2</v>
      </c>
      <c r="AI1088" s="190">
        <f t="shared" si="273"/>
        <v>1676.9082248169407</v>
      </c>
      <c r="AJ1088" s="189">
        <v>0</v>
      </c>
      <c r="AK1088" s="189">
        <v>0</v>
      </c>
      <c r="AL1088" s="189">
        <v>0</v>
      </c>
      <c r="AM1088" s="190">
        <v>0</v>
      </c>
      <c r="AN1088" s="189">
        <v>0</v>
      </c>
      <c r="AO1088" s="189">
        <v>0</v>
      </c>
      <c r="AP1088" s="190">
        <v>0</v>
      </c>
      <c r="AQ1088" s="189">
        <v>0</v>
      </c>
      <c r="AR1088" s="182">
        <v>0</v>
      </c>
      <c r="AS1088" s="182">
        <v>0</v>
      </c>
    </row>
    <row r="1089" spans="1:45" s="182" customFormat="1" ht="36" customHeight="1" x14ac:dyDescent="0.25">
      <c r="A1089" s="182">
        <v>1</v>
      </c>
      <c r="B1089" s="221">
        <f>SUBTOTAL(103,$A$1026:A1089)</f>
        <v>64</v>
      </c>
      <c r="C1089" s="183" t="s">
        <v>1852</v>
      </c>
      <c r="D1089" s="184">
        <v>1970</v>
      </c>
      <c r="E1089" s="184"/>
      <c r="F1089" s="185" t="s">
        <v>1524</v>
      </c>
      <c r="G1089" s="184" t="s">
        <v>301</v>
      </c>
      <c r="H1089" s="184" t="s">
        <v>297</v>
      </c>
      <c r="I1089" s="173">
        <v>1694.4</v>
      </c>
      <c r="J1089" s="173">
        <v>1418.1</v>
      </c>
      <c r="K1089" s="173">
        <v>1418.1</v>
      </c>
      <c r="L1089" s="186">
        <v>111</v>
      </c>
      <c r="M1089" s="184" t="s">
        <v>259</v>
      </c>
      <c r="N1089" s="184" t="s">
        <v>263</v>
      </c>
      <c r="O1089" s="187" t="s">
        <v>2187</v>
      </c>
      <c r="P1089" s="173">
        <v>5531090.8699999992</v>
      </c>
      <c r="Q1089" s="173">
        <v>0</v>
      </c>
      <c r="R1089" s="173">
        <v>0</v>
      </c>
      <c r="S1089" s="173">
        <v>0</v>
      </c>
      <c r="T1089" s="173">
        <v>5531090.8699999992</v>
      </c>
      <c r="U1089" s="173">
        <f t="shared" si="272"/>
        <v>3264.3359714353155</v>
      </c>
      <c r="V1089" s="173">
        <v>4509.0172922568454</v>
      </c>
      <c r="W1089" s="188">
        <v>5052.1473087818695</v>
      </c>
      <c r="X1089" s="188">
        <f t="shared" si="275"/>
        <v>5052.1473087818695</v>
      </c>
      <c r="Y1089" s="188">
        <f t="shared" si="276"/>
        <v>1244.6813208215299</v>
      </c>
      <c r="Z1089" s="189">
        <v>0</v>
      </c>
      <c r="AA1089" s="189">
        <v>0</v>
      </c>
      <c r="AB1089" s="189">
        <v>0</v>
      </c>
      <c r="AC1089" s="189">
        <v>0</v>
      </c>
      <c r="AD1089" s="189">
        <v>0</v>
      </c>
      <c r="AE1089" s="189">
        <v>0</v>
      </c>
      <c r="AF1089" s="189">
        <v>0</v>
      </c>
      <c r="AG1089" s="190">
        <v>0</v>
      </c>
      <c r="AH1089" s="189">
        <v>960</v>
      </c>
      <c r="AI1089" s="190">
        <f t="shared" si="273"/>
        <v>5052.1473087818695</v>
      </c>
      <c r="AJ1089" s="189">
        <v>0</v>
      </c>
      <c r="AK1089" s="189">
        <v>0</v>
      </c>
      <c r="AL1089" s="189">
        <v>0</v>
      </c>
      <c r="AM1089" s="190">
        <v>0</v>
      </c>
      <c r="AN1089" s="189">
        <v>0</v>
      </c>
      <c r="AO1089" s="189">
        <v>0</v>
      </c>
      <c r="AP1089" s="190">
        <v>0</v>
      </c>
      <c r="AQ1089" s="189">
        <v>0</v>
      </c>
      <c r="AR1089" s="182">
        <v>0</v>
      </c>
      <c r="AS1089" s="182">
        <v>0</v>
      </c>
    </row>
    <row r="1090" spans="1:45" s="182" customFormat="1" ht="36" customHeight="1" x14ac:dyDescent="0.25">
      <c r="A1090" s="182">
        <v>1</v>
      </c>
      <c r="B1090" s="221">
        <f>SUBTOTAL(103,$A$1026:A1090)</f>
        <v>65</v>
      </c>
      <c r="C1090" s="183" t="s">
        <v>1334</v>
      </c>
      <c r="D1090" s="184">
        <v>1961</v>
      </c>
      <c r="E1090" s="184"/>
      <c r="F1090" s="185" t="s">
        <v>261</v>
      </c>
      <c r="G1090" s="184" t="s">
        <v>301</v>
      </c>
      <c r="H1090" s="184" t="s">
        <v>296</v>
      </c>
      <c r="I1090" s="197">
        <v>1478.4</v>
      </c>
      <c r="J1090" s="197">
        <v>1363.8</v>
      </c>
      <c r="K1090" s="197">
        <v>1044.5999999999999</v>
      </c>
      <c r="L1090" s="186">
        <v>50</v>
      </c>
      <c r="M1090" s="184" t="s">
        <v>259</v>
      </c>
      <c r="N1090" s="184" t="s">
        <v>263</v>
      </c>
      <c r="O1090" s="187" t="s">
        <v>1351</v>
      </c>
      <c r="P1090" s="173">
        <v>5663918.7600000007</v>
      </c>
      <c r="Q1090" s="173">
        <v>0</v>
      </c>
      <c r="R1090" s="173">
        <v>0</v>
      </c>
      <c r="S1090" s="173">
        <v>0</v>
      </c>
      <c r="T1090" s="173">
        <v>5663918.7600000007</v>
      </c>
      <c r="U1090" s="173">
        <f t="shared" si="272"/>
        <v>3831.1138798701299</v>
      </c>
      <c r="V1090" s="173">
        <v>4897.9383658008655</v>
      </c>
      <c r="W1090" s="188">
        <v>3799.875</v>
      </c>
      <c r="X1090" s="188">
        <f t="shared" si="275"/>
        <v>3799.875</v>
      </c>
      <c r="Y1090" s="188">
        <f t="shared" si="276"/>
        <v>1066.8244859307356</v>
      </c>
      <c r="Z1090" s="189">
        <v>0</v>
      </c>
      <c r="AA1090" s="189">
        <v>0</v>
      </c>
      <c r="AB1090" s="189">
        <v>0</v>
      </c>
      <c r="AC1090" s="189">
        <v>0</v>
      </c>
      <c r="AD1090" s="189">
        <v>0</v>
      </c>
      <c r="AE1090" s="189">
        <v>0</v>
      </c>
      <c r="AF1090" s="189">
        <v>0</v>
      </c>
      <c r="AG1090" s="190">
        <v>0</v>
      </c>
      <c r="AH1090" s="189">
        <v>630</v>
      </c>
      <c r="AI1090" s="190">
        <f t="shared" si="273"/>
        <v>3799.875</v>
      </c>
      <c r="AJ1090" s="189">
        <v>0</v>
      </c>
      <c r="AK1090" s="189">
        <v>0</v>
      </c>
      <c r="AL1090" s="189">
        <v>0</v>
      </c>
      <c r="AM1090" s="190">
        <v>0</v>
      </c>
      <c r="AN1090" s="189">
        <v>0</v>
      </c>
      <c r="AO1090" s="189">
        <v>0</v>
      </c>
      <c r="AP1090" s="190">
        <v>0</v>
      </c>
      <c r="AQ1090" s="189">
        <v>0</v>
      </c>
      <c r="AR1090" s="182">
        <v>0</v>
      </c>
      <c r="AS1090" s="182">
        <v>0</v>
      </c>
    </row>
    <row r="1091" spans="1:45" s="182" customFormat="1" ht="36" customHeight="1" x14ac:dyDescent="0.25">
      <c r="A1091" s="182">
        <v>1</v>
      </c>
      <c r="B1091" s="221">
        <f>SUBTOTAL(103,$A$1026:A1091)</f>
        <v>66</v>
      </c>
      <c r="C1091" s="183" t="s">
        <v>561</v>
      </c>
      <c r="D1091" s="184" t="s">
        <v>303</v>
      </c>
      <c r="E1091" s="184"/>
      <c r="F1091" s="185" t="s">
        <v>304</v>
      </c>
      <c r="G1091" s="184" t="s">
        <v>344</v>
      </c>
      <c r="H1091" s="184" t="s">
        <v>305</v>
      </c>
      <c r="I1091" s="197">
        <v>2249.1</v>
      </c>
      <c r="J1091" s="197">
        <v>2046.7</v>
      </c>
      <c r="K1091" s="197">
        <v>2046.7</v>
      </c>
      <c r="L1091" s="186">
        <v>100</v>
      </c>
      <c r="M1091" s="184" t="s">
        <v>259</v>
      </c>
      <c r="N1091" s="184" t="s">
        <v>263</v>
      </c>
      <c r="O1091" s="187" t="s">
        <v>1337</v>
      </c>
      <c r="P1091" s="173">
        <v>2834825.02</v>
      </c>
      <c r="Q1091" s="173">
        <v>0</v>
      </c>
      <c r="R1091" s="173">
        <v>0</v>
      </c>
      <c r="S1091" s="173">
        <v>0</v>
      </c>
      <c r="T1091" s="173">
        <v>2834825.02</v>
      </c>
      <c r="U1091" s="173">
        <f t="shared" si="272"/>
        <v>1260.4264016717798</v>
      </c>
      <c r="V1091" s="173">
        <v>2584.9638554088301</v>
      </c>
      <c r="W1091" s="188">
        <v>2208.3461295629363</v>
      </c>
      <c r="X1091" s="188">
        <f t="shared" si="275"/>
        <v>2208.3461295629363</v>
      </c>
      <c r="Y1091" s="188">
        <f t="shared" si="276"/>
        <v>1324.5374537370503</v>
      </c>
      <c r="Z1091" s="189">
        <v>0</v>
      </c>
      <c r="AA1091" s="189">
        <v>0</v>
      </c>
      <c r="AB1091" s="189">
        <v>0</v>
      </c>
      <c r="AC1091" s="189">
        <v>0</v>
      </c>
      <c r="AD1091" s="189">
        <v>0</v>
      </c>
      <c r="AE1091" s="189">
        <v>0</v>
      </c>
      <c r="AF1091" s="189">
        <v>0</v>
      </c>
      <c r="AG1091" s="190">
        <v>0</v>
      </c>
      <c r="AH1091" s="189">
        <v>557</v>
      </c>
      <c r="AI1091" s="190">
        <f t="shared" si="273"/>
        <v>2208.3461295629363</v>
      </c>
      <c r="AJ1091" s="189">
        <v>0</v>
      </c>
      <c r="AK1091" s="189">
        <v>0</v>
      </c>
      <c r="AL1091" s="189">
        <v>0</v>
      </c>
      <c r="AM1091" s="190">
        <v>0</v>
      </c>
      <c r="AN1091" s="189">
        <v>0</v>
      </c>
      <c r="AO1091" s="189">
        <v>0</v>
      </c>
      <c r="AP1091" s="190">
        <v>0</v>
      </c>
      <c r="AQ1091" s="189">
        <v>0</v>
      </c>
      <c r="AR1091" s="182">
        <v>0</v>
      </c>
      <c r="AS1091" s="182">
        <v>0</v>
      </c>
    </row>
    <row r="1092" spans="1:45" s="182" customFormat="1" ht="36" customHeight="1" x14ac:dyDescent="0.25">
      <c r="A1092" s="182">
        <v>1</v>
      </c>
      <c r="B1092" s="221">
        <f>SUBTOTAL(103,$A$1026:A1092)</f>
        <v>67</v>
      </c>
      <c r="C1092" s="183" t="s">
        <v>481</v>
      </c>
      <c r="D1092" s="184">
        <v>1995</v>
      </c>
      <c r="E1092" s="184"/>
      <c r="F1092" s="185" t="s">
        <v>261</v>
      </c>
      <c r="G1092" s="184">
        <v>9</v>
      </c>
      <c r="H1092" s="184" t="s">
        <v>297</v>
      </c>
      <c r="I1092" s="197">
        <v>6176.6</v>
      </c>
      <c r="J1092" s="197">
        <v>5017.5</v>
      </c>
      <c r="K1092" s="197">
        <v>4212.5</v>
      </c>
      <c r="L1092" s="186">
        <v>299</v>
      </c>
      <c r="M1092" s="184" t="s">
        <v>259</v>
      </c>
      <c r="N1092" s="184" t="s">
        <v>263</v>
      </c>
      <c r="O1092" s="187" t="s">
        <v>1036</v>
      </c>
      <c r="P1092" s="173">
        <v>9095380.7999999989</v>
      </c>
      <c r="Q1092" s="173">
        <v>0</v>
      </c>
      <c r="R1092" s="173">
        <v>0</v>
      </c>
      <c r="S1092" s="173">
        <v>0</v>
      </c>
      <c r="T1092" s="173">
        <v>9095380.7999999989</v>
      </c>
      <c r="U1092" s="173">
        <f t="shared" si="272"/>
        <v>1472.5546093319947</v>
      </c>
      <c r="V1092" s="173">
        <v>1792.7929281481718</v>
      </c>
      <c r="W1092" s="188">
        <v>1472.5546093319949</v>
      </c>
      <c r="X1092" s="188">
        <f t="shared" si="275"/>
        <v>1472.5546093319949</v>
      </c>
      <c r="Y1092" s="188">
        <f t="shared" si="276"/>
        <v>320.23831881617707</v>
      </c>
      <c r="Z1092" s="189">
        <v>0</v>
      </c>
      <c r="AA1092" s="189">
        <v>0</v>
      </c>
      <c r="AB1092" s="189">
        <v>0</v>
      </c>
      <c r="AC1092" s="189">
        <v>0</v>
      </c>
      <c r="AD1092" s="189">
        <v>0</v>
      </c>
      <c r="AE1092" s="189">
        <v>0</v>
      </c>
      <c r="AF1092" s="189">
        <v>0</v>
      </c>
      <c r="AG1092" s="190">
        <v>0</v>
      </c>
      <c r="AH1092" s="189">
        <v>1020</v>
      </c>
      <c r="AI1092" s="190">
        <f t="shared" si="273"/>
        <v>1472.5546093319949</v>
      </c>
      <c r="AJ1092" s="189">
        <v>0</v>
      </c>
      <c r="AK1092" s="189">
        <v>0</v>
      </c>
      <c r="AL1092" s="189">
        <v>0</v>
      </c>
      <c r="AM1092" s="190">
        <v>0</v>
      </c>
      <c r="AN1092" s="189">
        <v>0</v>
      </c>
      <c r="AO1092" s="189">
        <v>0</v>
      </c>
      <c r="AP1092" s="190">
        <v>0</v>
      </c>
      <c r="AQ1092" s="189">
        <v>0</v>
      </c>
      <c r="AR1092" s="182">
        <v>0</v>
      </c>
      <c r="AS1092" s="182">
        <v>0</v>
      </c>
    </row>
    <row r="1093" spans="1:45" s="182" customFormat="1" ht="36" customHeight="1" x14ac:dyDescent="0.25">
      <c r="A1093" s="182">
        <v>1</v>
      </c>
      <c r="B1093" s="221">
        <f>SUBTOTAL(103,$A$1026:A1093)</f>
        <v>68</v>
      </c>
      <c r="C1093" s="183" t="s">
        <v>482</v>
      </c>
      <c r="D1093" s="184">
        <v>1988</v>
      </c>
      <c r="E1093" s="184"/>
      <c r="F1093" s="185" t="s">
        <v>261</v>
      </c>
      <c r="G1093" s="184">
        <v>5</v>
      </c>
      <c r="H1093" s="184" t="s">
        <v>296</v>
      </c>
      <c r="I1093" s="197">
        <v>1410.8</v>
      </c>
      <c r="J1093" s="197">
        <v>1242.3</v>
      </c>
      <c r="K1093" s="197">
        <v>1242.3</v>
      </c>
      <c r="L1093" s="186">
        <v>70</v>
      </c>
      <c r="M1093" s="184" t="s">
        <v>259</v>
      </c>
      <c r="N1093" s="184" t="s">
        <v>263</v>
      </c>
      <c r="O1093" s="187" t="s">
        <v>1036</v>
      </c>
      <c r="P1093" s="173">
        <v>3120964</v>
      </c>
      <c r="Q1093" s="173">
        <v>0</v>
      </c>
      <c r="R1093" s="173">
        <v>0</v>
      </c>
      <c r="S1093" s="173">
        <v>0</v>
      </c>
      <c r="T1093" s="173">
        <v>3120964</v>
      </c>
      <c r="U1093" s="173">
        <f t="shared" si="272"/>
        <v>2212.1944995747094</v>
      </c>
      <c r="V1093" s="173">
        <v>2693.2832435497589</v>
      </c>
      <c r="W1093" s="188">
        <v>2212.1944995747099</v>
      </c>
      <c r="X1093" s="188">
        <f t="shared" si="275"/>
        <v>2212.1944995747099</v>
      </c>
      <c r="Y1093" s="188">
        <f t="shared" si="276"/>
        <v>481.08874397504951</v>
      </c>
      <c r="Z1093" s="189">
        <v>0</v>
      </c>
      <c r="AA1093" s="189">
        <v>0</v>
      </c>
      <c r="AB1093" s="189">
        <v>0</v>
      </c>
      <c r="AC1093" s="189">
        <v>0</v>
      </c>
      <c r="AD1093" s="189">
        <v>0</v>
      </c>
      <c r="AE1093" s="189">
        <v>0</v>
      </c>
      <c r="AF1093" s="189">
        <v>0</v>
      </c>
      <c r="AG1093" s="190">
        <v>0</v>
      </c>
      <c r="AH1093" s="189">
        <v>350</v>
      </c>
      <c r="AI1093" s="190">
        <f t="shared" si="273"/>
        <v>2212.1944995747099</v>
      </c>
      <c r="AJ1093" s="189">
        <v>0</v>
      </c>
      <c r="AK1093" s="189">
        <v>0</v>
      </c>
      <c r="AL1093" s="189">
        <v>0</v>
      </c>
      <c r="AM1093" s="190">
        <v>0</v>
      </c>
      <c r="AN1093" s="189">
        <v>0</v>
      </c>
      <c r="AO1093" s="189">
        <v>0</v>
      </c>
      <c r="AP1093" s="190">
        <v>0</v>
      </c>
      <c r="AQ1093" s="189">
        <v>0</v>
      </c>
      <c r="AR1093" s="182">
        <v>0</v>
      </c>
      <c r="AS1093" s="182">
        <v>0</v>
      </c>
    </row>
    <row r="1094" spans="1:45" s="182" customFormat="1" ht="36" customHeight="1" x14ac:dyDescent="0.25">
      <c r="A1094" s="182">
        <v>1</v>
      </c>
      <c r="B1094" s="221">
        <f>SUBTOTAL(103,$A$1026:A1094)</f>
        <v>69</v>
      </c>
      <c r="C1094" s="183" t="s">
        <v>1330</v>
      </c>
      <c r="D1094" s="184">
        <v>1961</v>
      </c>
      <c r="E1094" s="184"/>
      <c r="F1094" s="185" t="s">
        <v>261</v>
      </c>
      <c r="G1094" s="184" t="s">
        <v>344</v>
      </c>
      <c r="H1094" s="184" t="s">
        <v>305</v>
      </c>
      <c r="I1094" s="197">
        <v>2946.9</v>
      </c>
      <c r="J1094" s="197">
        <v>2565.1</v>
      </c>
      <c r="K1094" s="197">
        <v>2131.1999999999998</v>
      </c>
      <c r="L1094" s="186">
        <v>129</v>
      </c>
      <c r="M1094" s="184" t="s">
        <v>259</v>
      </c>
      <c r="N1094" s="184" t="s">
        <v>263</v>
      </c>
      <c r="O1094" s="187" t="s">
        <v>1337</v>
      </c>
      <c r="P1094" s="173">
        <v>7080590.3400000008</v>
      </c>
      <c r="Q1094" s="173">
        <v>0</v>
      </c>
      <c r="R1094" s="173">
        <v>0</v>
      </c>
      <c r="S1094" s="173">
        <v>0</v>
      </c>
      <c r="T1094" s="173">
        <v>7080590.3400000008</v>
      </c>
      <c r="U1094" s="173">
        <f t="shared" si="272"/>
        <v>2402.7250127252369</v>
      </c>
      <c r="V1094" s="173">
        <v>3415.0240863280055</v>
      </c>
      <c r="W1094" s="188">
        <v>2287.5843225083986</v>
      </c>
      <c r="X1094" s="188">
        <f t="shared" si="275"/>
        <v>2287.5843225083986</v>
      </c>
      <c r="Y1094" s="188">
        <f t="shared" si="276"/>
        <v>1012.2990736027687</v>
      </c>
      <c r="Z1094" s="189">
        <v>0</v>
      </c>
      <c r="AA1094" s="189">
        <v>0</v>
      </c>
      <c r="AB1094" s="189">
        <v>0</v>
      </c>
      <c r="AC1094" s="189">
        <v>0</v>
      </c>
      <c r="AD1094" s="189">
        <v>0</v>
      </c>
      <c r="AE1094" s="189">
        <v>0</v>
      </c>
      <c r="AF1094" s="189">
        <v>0</v>
      </c>
      <c r="AG1094" s="190">
        <v>0</v>
      </c>
      <c r="AH1094" s="189">
        <v>756</v>
      </c>
      <c r="AI1094" s="190">
        <f t="shared" si="273"/>
        <v>2287.5843225083986</v>
      </c>
      <c r="AJ1094" s="189">
        <v>0</v>
      </c>
      <c r="AK1094" s="189">
        <v>0</v>
      </c>
      <c r="AL1094" s="189">
        <v>0</v>
      </c>
      <c r="AM1094" s="190">
        <v>0</v>
      </c>
      <c r="AN1094" s="189">
        <v>0</v>
      </c>
      <c r="AO1094" s="189">
        <v>0</v>
      </c>
      <c r="AP1094" s="190">
        <v>0</v>
      </c>
      <c r="AQ1094" s="189">
        <v>0</v>
      </c>
      <c r="AR1094" s="182">
        <v>0</v>
      </c>
      <c r="AS1094" s="182">
        <v>0</v>
      </c>
    </row>
    <row r="1095" spans="1:45" s="182" customFormat="1" ht="36" customHeight="1" x14ac:dyDescent="0.25">
      <c r="A1095" s="182">
        <v>1</v>
      </c>
      <c r="B1095" s="221">
        <f>SUBTOTAL(103,$A$1026:A1095)</f>
        <v>70</v>
      </c>
      <c r="C1095" s="183" t="s">
        <v>1564</v>
      </c>
      <c r="D1095" s="184">
        <v>1959</v>
      </c>
      <c r="E1095" s="184"/>
      <c r="F1095" s="185" t="s">
        <v>261</v>
      </c>
      <c r="G1095" s="184">
        <v>3</v>
      </c>
      <c r="H1095" s="184" t="s">
        <v>305</v>
      </c>
      <c r="I1095" s="197">
        <v>1365.9</v>
      </c>
      <c r="J1095" s="197">
        <v>1149.9000000000001</v>
      </c>
      <c r="K1095" s="197">
        <v>1149.9000000000001</v>
      </c>
      <c r="L1095" s="186">
        <v>40</v>
      </c>
      <c r="M1095" s="184" t="s">
        <v>259</v>
      </c>
      <c r="N1095" s="184" t="s">
        <v>263</v>
      </c>
      <c r="O1095" s="187" t="s">
        <v>1350</v>
      </c>
      <c r="P1095" s="173">
        <v>6943376.4699999997</v>
      </c>
      <c r="Q1095" s="173">
        <v>0</v>
      </c>
      <c r="R1095" s="173">
        <v>0</v>
      </c>
      <c r="S1095" s="173">
        <v>0</v>
      </c>
      <c r="T1095" s="173">
        <v>6943376.4699999997</v>
      </c>
      <c r="U1095" s="173">
        <f t="shared" si="272"/>
        <v>5083.3710154476894</v>
      </c>
      <c r="V1095" s="173">
        <v>6949.1594679698355</v>
      </c>
      <c r="W1095" s="188">
        <v>6931.0457398052558</v>
      </c>
      <c r="X1095" s="188">
        <f t="shared" si="275"/>
        <v>6931.0457398052558</v>
      </c>
      <c r="Y1095" s="188">
        <f t="shared" si="276"/>
        <v>1865.7884525221461</v>
      </c>
      <c r="Z1095" s="189">
        <v>0</v>
      </c>
      <c r="AA1095" s="189">
        <v>0</v>
      </c>
      <c r="AB1095" s="189">
        <v>0</v>
      </c>
      <c r="AC1095" s="189">
        <v>0</v>
      </c>
      <c r="AD1095" s="189">
        <v>0</v>
      </c>
      <c r="AE1095" s="189">
        <v>0</v>
      </c>
      <c r="AF1095" s="189">
        <v>0</v>
      </c>
      <c r="AG1095" s="190">
        <v>0</v>
      </c>
      <c r="AH1095" s="189">
        <v>0</v>
      </c>
      <c r="AI1095" s="189">
        <v>0</v>
      </c>
      <c r="AJ1095" s="189">
        <v>0</v>
      </c>
      <c r="AK1095" s="189">
        <v>0</v>
      </c>
      <c r="AL1095" s="189">
        <v>1343.2</v>
      </c>
      <c r="AM1095" s="190">
        <f>7048.18*AL1095/I1095</f>
        <v>6931.0457398052558</v>
      </c>
      <c r="AN1095" s="189">
        <v>0</v>
      </c>
      <c r="AO1095" s="189">
        <v>0</v>
      </c>
      <c r="AP1095" s="190">
        <v>0</v>
      </c>
      <c r="AQ1095" s="189">
        <v>0</v>
      </c>
      <c r="AR1095" s="182">
        <v>0</v>
      </c>
      <c r="AS1095" s="182">
        <v>0</v>
      </c>
    </row>
    <row r="1096" spans="1:45" s="182" customFormat="1" ht="36" customHeight="1" x14ac:dyDescent="0.25">
      <c r="A1096" s="182">
        <v>1</v>
      </c>
      <c r="B1096" s="221">
        <f>SUBTOTAL(103,$A$1026:A1096)</f>
        <v>71</v>
      </c>
      <c r="C1096" s="183" t="s">
        <v>767</v>
      </c>
      <c r="D1096" s="184">
        <v>1987</v>
      </c>
      <c r="E1096" s="184"/>
      <c r="F1096" s="185" t="s">
        <v>304</v>
      </c>
      <c r="G1096" s="184">
        <v>9</v>
      </c>
      <c r="H1096" s="184" t="s">
        <v>344</v>
      </c>
      <c r="I1096" s="197">
        <v>10923.8</v>
      </c>
      <c r="J1096" s="197">
        <v>9687.5</v>
      </c>
      <c r="K1096" s="197">
        <v>9446.6</v>
      </c>
      <c r="L1096" s="186">
        <v>489</v>
      </c>
      <c r="M1096" s="184" t="s">
        <v>259</v>
      </c>
      <c r="N1096" s="184" t="s">
        <v>263</v>
      </c>
      <c r="O1096" s="187" t="s">
        <v>1336</v>
      </c>
      <c r="P1096" s="173">
        <v>10560976.779999999</v>
      </c>
      <c r="Q1096" s="173">
        <v>0</v>
      </c>
      <c r="R1096" s="173">
        <v>0</v>
      </c>
      <c r="S1096" s="173">
        <v>0</v>
      </c>
      <c r="T1096" s="173">
        <v>10560976.779999999</v>
      </c>
      <c r="U1096" s="173">
        <f t="shared" si="272"/>
        <v>966.78598839231768</v>
      </c>
      <c r="V1096" s="173">
        <v>1382.397136527582</v>
      </c>
      <c r="W1096" s="188">
        <v>1135.465922115015</v>
      </c>
      <c r="X1096" s="188">
        <f t="shared" si="275"/>
        <v>1135.465922115015</v>
      </c>
      <c r="Y1096" s="188">
        <f t="shared" si="276"/>
        <v>415.61114813526433</v>
      </c>
      <c r="Z1096" s="189">
        <v>0</v>
      </c>
      <c r="AA1096" s="189">
        <v>0</v>
      </c>
      <c r="AB1096" s="189">
        <v>0</v>
      </c>
      <c r="AC1096" s="189">
        <v>0</v>
      </c>
      <c r="AD1096" s="189">
        <v>0</v>
      </c>
      <c r="AE1096" s="189">
        <v>0</v>
      </c>
      <c r="AF1096" s="189">
        <v>0</v>
      </c>
      <c r="AG1096" s="190">
        <v>0</v>
      </c>
      <c r="AH1096" s="189">
        <v>1391</v>
      </c>
      <c r="AI1096" s="190">
        <f t="shared" ref="AI1096:AI1099" si="277">8917.04*AH1096/I1096</f>
        <v>1135.465922115015</v>
      </c>
      <c r="AJ1096" s="189">
        <v>0</v>
      </c>
      <c r="AK1096" s="189">
        <v>0</v>
      </c>
      <c r="AL1096" s="189">
        <v>0</v>
      </c>
      <c r="AM1096" s="190">
        <v>0</v>
      </c>
      <c r="AN1096" s="189">
        <v>0</v>
      </c>
      <c r="AO1096" s="189">
        <v>0</v>
      </c>
      <c r="AP1096" s="190">
        <v>0</v>
      </c>
      <c r="AQ1096" s="189">
        <v>0</v>
      </c>
      <c r="AR1096" s="182">
        <v>0</v>
      </c>
      <c r="AS1096" s="182">
        <v>0</v>
      </c>
    </row>
    <row r="1097" spans="1:45" s="182" customFormat="1" ht="36" customHeight="1" x14ac:dyDescent="0.25">
      <c r="A1097" s="182">
        <v>1</v>
      </c>
      <c r="B1097" s="221">
        <f>SUBTOTAL(103,$A$1026:A1097)</f>
        <v>72</v>
      </c>
      <c r="C1097" s="183" t="s">
        <v>569</v>
      </c>
      <c r="D1097" s="184" t="s">
        <v>361</v>
      </c>
      <c r="E1097" s="184"/>
      <c r="F1097" s="185" t="s">
        <v>304</v>
      </c>
      <c r="G1097" s="184" t="s">
        <v>344</v>
      </c>
      <c r="H1097" s="184" t="s">
        <v>305</v>
      </c>
      <c r="I1097" s="197">
        <v>2899.7</v>
      </c>
      <c r="J1097" s="197">
        <v>2899.7</v>
      </c>
      <c r="K1097" s="197">
        <v>2899.7</v>
      </c>
      <c r="L1097" s="186">
        <v>83</v>
      </c>
      <c r="M1097" s="184" t="s">
        <v>259</v>
      </c>
      <c r="N1097" s="184" t="s">
        <v>263</v>
      </c>
      <c r="O1097" s="187" t="s">
        <v>1036</v>
      </c>
      <c r="P1097" s="173">
        <v>4516744.79</v>
      </c>
      <c r="Q1097" s="173">
        <v>0</v>
      </c>
      <c r="R1097" s="173">
        <v>0</v>
      </c>
      <c r="S1097" s="173">
        <v>0</v>
      </c>
      <c r="T1097" s="173">
        <v>4516744.79</v>
      </c>
      <c r="U1097" s="173">
        <f t="shared" si="272"/>
        <v>1557.6593406214438</v>
      </c>
      <c r="V1097" s="173">
        <v>2326.8452460599374</v>
      </c>
      <c r="W1097" s="188">
        <v>1911.2116287891854</v>
      </c>
      <c r="X1097" s="188">
        <f t="shared" si="275"/>
        <v>1911.2116287891854</v>
      </c>
      <c r="Y1097" s="188">
        <f t="shared" si="276"/>
        <v>769.18590543849359</v>
      </c>
      <c r="Z1097" s="189">
        <v>0</v>
      </c>
      <c r="AA1097" s="189">
        <v>0</v>
      </c>
      <c r="AB1097" s="189">
        <v>0</v>
      </c>
      <c r="AC1097" s="189">
        <v>0</v>
      </c>
      <c r="AD1097" s="189">
        <v>0</v>
      </c>
      <c r="AE1097" s="189">
        <v>0</v>
      </c>
      <c r="AF1097" s="189">
        <v>0</v>
      </c>
      <c r="AG1097" s="190">
        <v>0</v>
      </c>
      <c r="AH1097" s="189">
        <v>621.5</v>
      </c>
      <c r="AI1097" s="190">
        <f t="shared" si="277"/>
        <v>1911.2116287891854</v>
      </c>
      <c r="AJ1097" s="189">
        <v>0</v>
      </c>
      <c r="AK1097" s="189">
        <v>0</v>
      </c>
      <c r="AL1097" s="189">
        <v>0</v>
      </c>
      <c r="AM1097" s="190">
        <v>0</v>
      </c>
      <c r="AN1097" s="189">
        <v>0</v>
      </c>
      <c r="AO1097" s="189">
        <v>0</v>
      </c>
      <c r="AP1097" s="190">
        <v>0</v>
      </c>
      <c r="AQ1097" s="189">
        <v>0</v>
      </c>
      <c r="AR1097" s="182">
        <v>0</v>
      </c>
      <c r="AS1097" s="182">
        <v>0</v>
      </c>
    </row>
    <row r="1098" spans="1:45" s="182" customFormat="1" ht="36" customHeight="1" x14ac:dyDescent="0.25">
      <c r="A1098" s="182">
        <v>1</v>
      </c>
      <c r="B1098" s="221">
        <f>SUBTOTAL(103,$A$1026:A1098)</f>
        <v>73</v>
      </c>
      <c r="C1098" s="183" t="s">
        <v>535</v>
      </c>
      <c r="D1098" s="184" t="s">
        <v>299</v>
      </c>
      <c r="E1098" s="184"/>
      <c r="F1098" s="185" t="s">
        <v>261</v>
      </c>
      <c r="G1098" s="184" t="s">
        <v>344</v>
      </c>
      <c r="H1098" s="184" t="s">
        <v>301</v>
      </c>
      <c r="I1098" s="197">
        <v>3951</v>
      </c>
      <c r="J1098" s="197">
        <v>3662.3</v>
      </c>
      <c r="K1098" s="197">
        <v>2494.3000000000002</v>
      </c>
      <c r="L1098" s="186">
        <v>140</v>
      </c>
      <c r="M1098" s="184" t="s">
        <v>259</v>
      </c>
      <c r="N1098" s="184" t="s">
        <v>263</v>
      </c>
      <c r="O1098" s="187" t="s">
        <v>1037</v>
      </c>
      <c r="P1098" s="173">
        <v>7209742.7000000002</v>
      </c>
      <c r="Q1098" s="173">
        <v>0</v>
      </c>
      <c r="R1098" s="173">
        <v>0</v>
      </c>
      <c r="S1098" s="173">
        <v>0</v>
      </c>
      <c r="T1098" s="173">
        <v>7209742.7000000002</v>
      </c>
      <c r="U1098" s="173">
        <f t="shared" si="272"/>
        <v>1824.7893444697545</v>
      </c>
      <c r="V1098" s="173">
        <v>2833.3385063022019</v>
      </c>
      <c r="W1098" s="188">
        <v>1855.1776461655279</v>
      </c>
      <c r="X1098" s="188">
        <f t="shared" si="275"/>
        <v>1855.1776461655279</v>
      </c>
      <c r="Y1098" s="188">
        <f t="shared" si="276"/>
        <v>1008.5491618324475</v>
      </c>
      <c r="Z1098" s="189">
        <v>0</v>
      </c>
      <c r="AA1098" s="189">
        <v>0</v>
      </c>
      <c r="AB1098" s="189">
        <v>0</v>
      </c>
      <c r="AC1098" s="189">
        <v>0</v>
      </c>
      <c r="AD1098" s="189">
        <v>0</v>
      </c>
      <c r="AE1098" s="189">
        <v>0</v>
      </c>
      <c r="AF1098" s="189">
        <v>0</v>
      </c>
      <c r="AG1098" s="190">
        <v>0</v>
      </c>
      <c r="AH1098" s="189">
        <v>822</v>
      </c>
      <c r="AI1098" s="190">
        <f t="shared" si="277"/>
        <v>1855.1776461655279</v>
      </c>
      <c r="AJ1098" s="189">
        <v>0</v>
      </c>
      <c r="AK1098" s="189">
        <v>0</v>
      </c>
      <c r="AL1098" s="189">
        <v>0</v>
      </c>
      <c r="AM1098" s="190">
        <v>0</v>
      </c>
      <c r="AN1098" s="189">
        <v>0</v>
      </c>
      <c r="AO1098" s="189">
        <v>0</v>
      </c>
      <c r="AP1098" s="190">
        <v>0</v>
      </c>
      <c r="AQ1098" s="189">
        <v>0</v>
      </c>
      <c r="AR1098" s="182">
        <v>0</v>
      </c>
      <c r="AS1098" s="182">
        <v>0</v>
      </c>
    </row>
    <row r="1099" spans="1:45" s="182" customFormat="1" ht="36" customHeight="1" x14ac:dyDescent="0.25">
      <c r="A1099" s="182">
        <v>1</v>
      </c>
      <c r="B1099" s="221">
        <f>SUBTOTAL(103,$A$1026:A1099)</f>
        <v>74</v>
      </c>
      <c r="C1099" s="183" t="s">
        <v>573</v>
      </c>
      <c r="D1099" s="184" t="s">
        <v>367</v>
      </c>
      <c r="E1099" s="184"/>
      <c r="F1099" s="185" t="s">
        <v>304</v>
      </c>
      <c r="G1099" s="184" t="s">
        <v>344</v>
      </c>
      <c r="H1099" s="184" t="s">
        <v>305</v>
      </c>
      <c r="I1099" s="197">
        <v>2812.6</v>
      </c>
      <c r="J1099" s="197">
        <v>2039.4</v>
      </c>
      <c r="K1099" s="197">
        <v>2039.4</v>
      </c>
      <c r="L1099" s="186">
        <v>98</v>
      </c>
      <c r="M1099" s="184" t="s">
        <v>259</v>
      </c>
      <c r="N1099" s="184" t="s">
        <v>263</v>
      </c>
      <c r="O1099" s="187" t="s">
        <v>1591</v>
      </c>
      <c r="P1099" s="173">
        <v>4018765.71</v>
      </c>
      <c r="Q1099" s="173">
        <v>0</v>
      </c>
      <c r="R1099" s="173">
        <v>0</v>
      </c>
      <c r="S1099" s="173">
        <v>0</v>
      </c>
      <c r="T1099" s="173">
        <v>4018765.71</v>
      </c>
      <c r="U1099" s="173">
        <f t="shared" si="272"/>
        <v>1428.8436713361302</v>
      </c>
      <c r="V1099" s="173">
        <v>2162.7177111569363</v>
      </c>
      <c r="W1099" s="188">
        <v>1781.7593969992181</v>
      </c>
      <c r="X1099" s="188">
        <f t="shared" si="275"/>
        <v>1781.7593969992181</v>
      </c>
      <c r="Y1099" s="188">
        <f t="shared" si="276"/>
        <v>733.87403982080605</v>
      </c>
      <c r="Z1099" s="189">
        <v>0</v>
      </c>
      <c r="AA1099" s="189">
        <v>0</v>
      </c>
      <c r="AB1099" s="189">
        <v>0</v>
      </c>
      <c r="AC1099" s="189">
        <v>0</v>
      </c>
      <c r="AD1099" s="189">
        <v>0</v>
      </c>
      <c r="AE1099" s="189">
        <v>0</v>
      </c>
      <c r="AF1099" s="189">
        <v>0</v>
      </c>
      <c r="AG1099" s="190">
        <v>0</v>
      </c>
      <c r="AH1099" s="189">
        <v>562</v>
      </c>
      <c r="AI1099" s="190">
        <f t="shared" si="277"/>
        <v>1781.7593969992181</v>
      </c>
      <c r="AJ1099" s="189">
        <v>0</v>
      </c>
      <c r="AK1099" s="189">
        <v>0</v>
      </c>
      <c r="AL1099" s="189">
        <v>0</v>
      </c>
      <c r="AM1099" s="190">
        <v>0</v>
      </c>
      <c r="AN1099" s="189">
        <v>0</v>
      </c>
      <c r="AO1099" s="189">
        <v>0</v>
      </c>
      <c r="AP1099" s="190">
        <v>0</v>
      </c>
      <c r="AQ1099" s="189">
        <v>0</v>
      </c>
      <c r="AR1099" s="182">
        <v>0</v>
      </c>
      <c r="AS1099" s="182">
        <v>0</v>
      </c>
    </row>
    <row r="1100" spans="1:45" s="182" customFormat="1" ht="36" customHeight="1" x14ac:dyDescent="0.25">
      <c r="A1100" s="182">
        <v>1</v>
      </c>
      <c r="B1100" s="221">
        <f>SUBTOTAL(103,$A$1026:A1100)</f>
        <v>75</v>
      </c>
      <c r="C1100" s="183" t="s">
        <v>1326</v>
      </c>
      <c r="D1100" s="184">
        <v>1973</v>
      </c>
      <c r="E1100" s="184"/>
      <c r="F1100" s="185" t="s">
        <v>261</v>
      </c>
      <c r="G1100" s="184">
        <v>9</v>
      </c>
      <c r="H1100" s="184" t="s">
        <v>297</v>
      </c>
      <c r="I1100" s="197">
        <v>1958.4</v>
      </c>
      <c r="J1100" s="197">
        <v>1958.4</v>
      </c>
      <c r="K1100" s="197">
        <v>1941.8</v>
      </c>
      <c r="L1100" s="186">
        <v>92</v>
      </c>
      <c r="M1100" s="184" t="s">
        <v>259</v>
      </c>
      <c r="N1100" s="184" t="s">
        <v>263</v>
      </c>
      <c r="O1100" s="187" t="s">
        <v>1338</v>
      </c>
      <c r="P1100" s="173">
        <v>1188282.05</v>
      </c>
      <c r="Q1100" s="173">
        <v>0</v>
      </c>
      <c r="R1100" s="173">
        <v>0</v>
      </c>
      <c r="S1100" s="173">
        <v>0</v>
      </c>
      <c r="T1100" s="173">
        <v>1188282.05</v>
      </c>
      <c r="U1100" s="173">
        <f t="shared" si="272"/>
        <v>606.76166768790847</v>
      </c>
      <c r="V1100" s="173">
        <v>7753.2772202818614</v>
      </c>
      <c r="W1100" s="188">
        <v>1993.8172589869282</v>
      </c>
      <c r="X1100" s="188">
        <f t="shared" si="275"/>
        <v>1993.8172589869282</v>
      </c>
      <c r="Y1100" s="188">
        <f t="shared" si="276"/>
        <v>7146.5155525939526</v>
      </c>
      <c r="Z1100" s="189">
        <v>0</v>
      </c>
      <c r="AA1100" s="189">
        <v>0</v>
      </c>
      <c r="AB1100" s="189">
        <v>0</v>
      </c>
      <c r="AC1100" s="189">
        <v>0</v>
      </c>
      <c r="AD1100" s="189">
        <v>0</v>
      </c>
      <c r="AE1100" s="189">
        <v>0</v>
      </c>
      <c r="AF1100" s="189">
        <v>0</v>
      </c>
      <c r="AG1100" s="190">
        <v>0</v>
      </c>
      <c r="AH1100" s="189">
        <v>0</v>
      </c>
      <c r="AI1100" s="189">
        <v>0</v>
      </c>
      <c r="AJ1100" s="189">
        <v>0</v>
      </c>
      <c r="AK1100" s="189">
        <v>0</v>
      </c>
      <c r="AL1100" s="189">
        <v>554</v>
      </c>
      <c r="AM1100" s="190">
        <f>7048.18*AL1100/I1100</f>
        <v>1993.8172589869282</v>
      </c>
      <c r="AN1100" s="189">
        <v>0</v>
      </c>
      <c r="AO1100" s="189">
        <v>0</v>
      </c>
      <c r="AP1100" s="190">
        <v>0</v>
      </c>
      <c r="AQ1100" s="189">
        <v>0</v>
      </c>
      <c r="AR1100" s="182">
        <v>0</v>
      </c>
      <c r="AS1100" s="182">
        <v>0</v>
      </c>
    </row>
    <row r="1101" spans="1:45" s="182" customFormat="1" ht="36" customHeight="1" x14ac:dyDescent="0.25">
      <c r="A1101" s="182">
        <v>1</v>
      </c>
      <c r="B1101" s="221">
        <f>SUBTOTAL(103,$A$1026:A1101)</f>
        <v>76</v>
      </c>
      <c r="C1101" s="183" t="s">
        <v>540</v>
      </c>
      <c r="D1101" s="184">
        <v>1985</v>
      </c>
      <c r="E1101" s="184"/>
      <c r="F1101" s="185" t="s">
        <v>304</v>
      </c>
      <c r="G1101" s="184">
        <v>2</v>
      </c>
      <c r="H1101" s="184" t="s">
        <v>296</v>
      </c>
      <c r="I1101" s="197">
        <v>626.1</v>
      </c>
      <c r="J1101" s="197">
        <v>568.4</v>
      </c>
      <c r="K1101" s="197">
        <v>568.4</v>
      </c>
      <c r="L1101" s="186">
        <v>44</v>
      </c>
      <c r="M1101" s="184" t="s">
        <v>259</v>
      </c>
      <c r="N1101" s="184" t="s">
        <v>263</v>
      </c>
      <c r="O1101" s="187" t="s">
        <v>1336</v>
      </c>
      <c r="P1101" s="173">
        <v>2930881.9899999998</v>
      </c>
      <c r="Q1101" s="173">
        <v>0</v>
      </c>
      <c r="R1101" s="173">
        <v>0</v>
      </c>
      <c r="S1101" s="173">
        <v>0</v>
      </c>
      <c r="T1101" s="173">
        <v>2930881.9899999998</v>
      </c>
      <c r="U1101" s="173">
        <f t="shared" si="272"/>
        <v>4681.1723207155401</v>
      </c>
      <c r="V1101" s="173">
        <v>8389.5274901772864</v>
      </c>
      <c r="W1101" s="188">
        <v>6161.1747388596077</v>
      </c>
      <c r="X1101" s="188">
        <f t="shared" si="275"/>
        <v>6161.1747388596077</v>
      </c>
      <c r="Y1101" s="188">
        <f t="shared" si="276"/>
        <v>3708.3551694617463</v>
      </c>
      <c r="Z1101" s="189">
        <v>0</v>
      </c>
      <c r="AA1101" s="189">
        <v>0</v>
      </c>
      <c r="AB1101" s="189">
        <v>0</v>
      </c>
      <c r="AC1101" s="189">
        <v>0</v>
      </c>
      <c r="AD1101" s="189">
        <v>0</v>
      </c>
      <c r="AE1101" s="189">
        <v>0</v>
      </c>
      <c r="AF1101" s="189">
        <v>0</v>
      </c>
      <c r="AG1101" s="190">
        <v>0</v>
      </c>
      <c r="AH1101" s="189">
        <v>432.6</v>
      </c>
      <c r="AI1101" s="190">
        <f t="shared" ref="AI1101:AI1109" si="278">8917.04*AH1101/I1101</f>
        <v>6161.1747388596077</v>
      </c>
      <c r="AJ1101" s="189">
        <v>0</v>
      </c>
      <c r="AK1101" s="189">
        <v>0</v>
      </c>
      <c r="AL1101" s="189">
        <v>0</v>
      </c>
      <c r="AM1101" s="190">
        <v>0</v>
      </c>
      <c r="AN1101" s="189">
        <v>0</v>
      </c>
      <c r="AO1101" s="189">
        <v>0</v>
      </c>
      <c r="AP1101" s="190">
        <v>0</v>
      </c>
      <c r="AQ1101" s="189">
        <v>0</v>
      </c>
      <c r="AR1101" s="182">
        <v>0</v>
      </c>
      <c r="AS1101" s="182">
        <v>0</v>
      </c>
    </row>
    <row r="1102" spans="1:45" s="182" customFormat="1" ht="36" customHeight="1" x14ac:dyDescent="0.25">
      <c r="A1102" s="182">
        <v>1</v>
      </c>
      <c r="B1102" s="221">
        <f>SUBTOTAL(103,$A$1026:A1102)</f>
        <v>77</v>
      </c>
      <c r="C1102" s="183" t="s">
        <v>546</v>
      </c>
      <c r="D1102" s="184" t="s">
        <v>353</v>
      </c>
      <c r="E1102" s="184"/>
      <c r="F1102" s="185" t="s">
        <v>261</v>
      </c>
      <c r="G1102" s="184" t="s">
        <v>301</v>
      </c>
      <c r="H1102" s="184" t="s">
        <v>305</v>
      </c>
      <c r="I1102" s="197">
        <v>2170</v>
      </c>
      <c r="J1102" s="197">
        <v>2000.7</v>
      </c>
      <c r="K1102" s="197">
        <v>2000.7</v>
      </c>
      <c r="L1102" s="186">
        <v>125</v>
      </c>
      <c r="M1102" s="184" t="s">
        <v>259</v>
      </c>
      <c r="N1102" s="184" t="s">
        <v>263</v>
      </c>
      <c r="O1102" s="187" t="s">
        <v>1037</v>
      </c>
      <c r="P1102" s="173">
        <v>6325077.5199999996</v>
      </c>
      <c r="Q1102" s="173">
        <v>0</v>
      </c>
      <c r="R1102" s="173">
        <v>0</v>
      </c>
      <c r="S1102" s="173">
        <v>0</v>
      </c>
      <c r="T1102" s="173">
        <v>6325077.5199999996</v>
      </c>
      <c r="U1102" s="173">
        <f t="shared" si="272"/>
        <v>2914.7822672811058</v>
      </c>
      <c r="V1102" s="173">
        <v>4127.3723502304147</v>
      </c>
      <c r="W1102" s="188">
        <v>2675.1120000000005</v>
      </c>
      <c r="X1102" s="188">
        <f t="shared" si="275"/>
        <v>2675.1120000000005</v>
      </c>
      <c r="Y1102" s="188">
        <f t="shared" si="276"/>
        <v>1212.5900829493089</v>
      </c>
      <c r="Z1102" s="189">
        <v>0</v>
      </c>
      <c r="AA1102" s="189">
        <v>0</v>
      </c>
      <c r="AB1102" s="189">
        <v>0</v>
      </c>
      <c r="AC1102" s="189">
        <v>0</v>
      </c>
      <c r="AD1102" s="189">
        <v>0</v>
      </c>
      <c r="AE1102" s="189">
        <v>0</v>
      </c>
      <c r="AF1102" s="189">
        <v>0</v>
      </c>
      <c r="AG1102" s="190">
        <v>0</v>
      </c>
      <c r="AH1102" s="189">
        <v>651</v>
      </c>
      <c r="AI1102" s="190">
        <f t="shared" si="278"/>
        <v>2675.1120000000005</v>
      </c>
      <c r="AJ1102" s="189">
        <v>0</v>
      </c>
      <c r="AK1102" s="189">
        <v>0</v>
      </c>
      <c r="AL1102" s="189">
        <v>0</v>
      </c>
      <c r="AM1102" s="190">
        <v>0</v>
      </c>
      <c r="AN1102" s="189">
        <v>0</v>
      </c>
      <c r="AO1102" s="189">
        <v>0</v>
      </c>
      <c r="AP1102" s="190">
        <v>0</v>
      </c>
      <c r="AQ1102" s="189">
        <v>0</v>
      </c>
      <c r="AR1102" s="182">
        <v>0</v>
      </c>
      <c r="AS1102" s="182">
        <v>0</v>
      </c>
    </row>
    <row r="1103" spans="1:45" s="182" customFormat="1" ht="36" customHeight="1" x14ac:dyDescent="0.25">
      <c r="A1103" s="182">
        <v>1</v>
      </c>
      <c r="B1103" s="221">
        <f>SUBTOTAL(103,$A$1026:A1103)</f>
        <v>78</v>
      </c>
      <c r="C1103" s="183" t="s">
        <v>2386</v>
      </c>
      <c r="D1103" s="184">
        <v>1975</v>
      </c>
      <c r="E1103" s="184"/>
      <c r="F1103" s="185" t="s">
        <v>311</v>
      </c>
      <c r="G1103" s="184">
        <v>5</v>
      </c>
      <c r="H1103" s="184">
        <v>4</v>
      </c>
      <c r="I1103" s="197">
        <v>4051.1</v>
      </c>
      <c r="J1103" s="197">
        <v>3064</v>
      </c>
      <c r="K1103" s="197">
        <v>2752.8</v>
      </c>
      <c r="L1103" s="186">
        <v>143</v>
      </c>
      <c r="M1103" s="184" t="s">
        <v>259</v>
      </c>
      <c r="N1103" s="184" t="s">
        <v>263</v>
      </c>
      <c r="O1103" s="187" t="s">
        <v>1275</v>
      </c>
      <c r="P1103" s="173">
        <v>3292878.68</v>
      </c>
      <c r="Q1103" s="173">
        <v>0</v>
      </c>
      <c r="R1103" s="173">
        <v>0</v>
      </c>
      <c r="S1103" s="173">
        <v>0</v>
      </c>
      <c r="T1103" s="173">
        <v>3292878.68</v>
      </c>
      <c r="U1103" s="173">
        <f t="shared" si="272"/>
        <v>812.83569400903468</v>
      </c>
      <c r="V1103" s="173">
        <v>1996.4697983263804</v>
      </c>
      <c r="W1103" s="188">
        <v>1934.8024388437711</v>
      </c>
      <c r="X1103" s="188">
        <f t="shared" si="275"/>
        <v>1934.8024388437711</v>
      </c>
      <c r="Y1103" s="188">
        <f t="shared" si="276"/>
        <v>1183.6341043173456</v>
      </c>
      <c r="Z1103" s="189">
        <v>0</v>
      </c>
      <c r="AA1103" s="189">
        <v>0</v>
      </c>
      <c r="AB1103" s="189">
        <v>0</v>
      </c>
      <c r="AC1103" s="189">
        <v>0</v>
      </c>
      <c r="AD1103" s="189">
        <v>0</v>
      </c>
      <c r="AE1103" s="189">
        <v>0</v>
      </c>
      <c r="AF1103" s="189">
        <v>0</v>
      </c>
      <c r="AG1103" s="190">
        <v>0</v>
      </c>
      <c r="AH1103" s="189">
        <v>879</v>
      </c>
      <c r="AI1103" s="190">
        <f t="shared" si="278"/>
        <v>1934.8024388437711</v>
      </c>
      <c r="AJ1103" s="189">
        <v>0</v>
      </c>
      <c r="AK1103" s="189">
        <v>0</v>
      </c>
      <c r="AL1103" s="189">
        <v>0</v>
      </c>
      <c r="AM1103" s="190">
        <v>0</v>
      </c>
      <c r="AN1103" s="189">
        <v>0</v>
      </c>
      <c r="AO1103" s="189">
        <v>0</v>
      </c>
      <c r="AP1103" s="190">
        <v>0</v>
      </c>
      <c r="AQ1103" s="189">
        <v>0</v>
      </c>
      <c r="AR1103" s="182">
        <v>0</v>
      </c>
      <c r="AS1103" s="182">
        <v>0</v>
      </c>
    </row>
    <row r="1104" spans="1:45" s="182" customFormat="1" ht="36" customHeight="1" x14ac:dyDescent="0.25">
      <c r="A1104" s="182">
        <v>1</v>
      </c>
      <c r="B1104" s="221">
        <f>SUBTOTAL(103,$A$1026:A1104)</f>
        <v>79</v>
      </c>
      <c r="C1104" s="183" t="s">
        <v>1331</v>
      </c>
      <c r="D1104" s="184">
        <v>1994</v>
      </c>
      <c r="E1104" s="184"/>
      <c r="F1104" s="185" t="s">
        <v>261</v>
      </c>
      <c r="G1104" s="184">
        <v>4</v>
      </c>
      <c r="H1104" s="184" t="s">
        <v>305</v>
      </c>
      <c r="I1104" s="197">
        <v>1861.8</v>
      </c>
      <c r="J1104" s="197">
        <v>1644.3</v>
      </c>
      <c r="K1104" s="197">
        <v>1644.3</v>
      </c>
      <c r="L1104" s="186">
        <v>71</v>
      </c>
      <c r="M1104" s="184" t="s">
        <v>259</v>
      </c>
      <c r="N1104" s="184" t="s">
        <v>263</v>
      </c>
      <c r="O1104" s="187" t="s">
        <v>1349</v>
      </c>
      <c r="P1104" s="173">
        <v>5443036.5099999998</v>
      </c>
      <c r="Q1104" s="173">
        <v>0</v>
      </c>
      <c r="R1104" s="173">
        <v>0</v>
      </c>
      <c r="S1104" s="173">
        <v>0</v>
      </c>
      <c r="T1104" s="173">
        <v>5443036.5099999998</v>
      </c>
      <c r="U1104" s="173">
        <f t="shared" si="272"/>
        <v>2923.5344881297669</v>
      </c>
      <c r="V1104" s="173">
        <v>4646.2934562251585</v>
      </c>
      <c r="W1104" s="188">
        <v>3208.9466108067468</v>
      </c>
      <c r="X1104" s="188">
        <f t="shared" si="275"/>
        <v>3208.9466108067468</v>
      </c>
      <c r="Y1104" s="188">
        <f t="shared" si="276"/>
        <v>1722.7589680953915</v>
      </c>
      <c r="Z1104" s="189">
        <v>0</v>
      </c>
      <c r="AA1104" s="189">
        <v>0</v>
      </c>
      <c r="AB1104" s="189">
        <v>0</v>
      </c>
      <c r="AC1104" s="189">
        <v>0</v>
      </c>
      <c r="AD1104" s="189">
        <v>0</v>
      </c>
      <c r="AE1104" s="189">
        <v>0</v>
      </c>
      <c r="AF1104" s="189">
        <v>0</v>
      </c>
      <c r="AG1104" s="190">
        <v>0</v>
      </c>
      <c r="AH1104" s="189">
        <v>670</v>
      </c>
      <c r="AI1104" s="190">
        <f t="shared" si="278"/>
        <v>3208.9466108067468</v>
      </c>
      <c r="AJ1104" s="189">
        <v>0</v>
      </c>
      <c r="AK1104" s="189">
        <v>0</v>
      </c>
      <c r="AL1104" s="189">
        <v>0</v>
      </c>
      <c r="AM1104" s="190">
        <v>0</v>
      </c>
      <c r="AN1104" s="189">
        <v>0</v>
      </c>
      <c r="AO1104" s="189">
        <v>0</v>
      </c>
      <c r="AP1104" s="190">
        <v>0</v>
      </c>
      <c r="AQ1104" s="189">
        <v>0</v>
      </c>
      <c r="AR1104" s="182">
        <v>0</v>
      </c>
      <c r="AS1104" s="182">
        <v>0</v>
      </c>
    </row>
    <row r="1105" spans="1:45" s="182" customFormat="1" ht="36" customHeight="1" x14ac:dyDescent="0.25">
      <c r="A1105" s="182">
        <v>1</v>
      </c>
      <c r="B1105" s="221">
        <f>SUBTOTAL(103,$A$1026:A1105)</f>
        <v>80</v>
      </c>
      <c r="C1105" s="183" t="s">
        <v>549</v>
      </c>
      <c r="D1105" s="184" t="s">
        <v>300</v>
      </c>
      <c r="E1105" s="184"/>
      <c r="F1105" s="185" t="s">
        <v>304</v>
      </c>
      <c r="G1105" s="184" t="s">
        <v>344</v>
      </c>
      <c r="H1105" s="184" t="s">
        <v>2185</v>
      </c>
      <c r="I1105" s="197">
        <v>8158.5</v>
      </c>
      <c r="J1105" s="197">
        <v>6419.1</v>
      </c>
      <c r="K1105" s="197">
        <v>6419.1</v>
      </c>
      <c r="L1105" s="186">
        <v>324</v>
      </c>
      <c r="M1105" s="184" t="s">
        <v>259</v>
      </c>
      <c r="N1105" s="184" t="s">
        <v>263</v>
      </c>
      <c r="O1105" s="187" t="s">
        <v>1336</v>
      </c>
      <c r="P1105" s="173">
        <v>12737279.359999999</v>
      </c>
      <c r="Q1105" s="173">
        <v>0</v>
      </c>
      <c r="R1105" s="173">
        <v>0</v>
      </c>
      <c r="S1105" s="173">
        <v>0</v>
      </c>
      <c r="T1105" s="173">
        <v>12737279.359999999</v>
      </c>
      <c r="U1105" s="173">
        <f t="shared" si="272"/>
        <v>1561.2280884966599</v>
      </c>
      <c r="V1105" s="173">
        <v>2246.1645057302203</v>
      </c>
      <c r="W1105" s="188">
        <v>1844.9425163939452</v>
      </c>
      <c r="X1105" s="188">
        <f t="shared" si="275"/>
        <v>1844.9425163939452</v>
      </c>
      <c r="Y1105" s="188">
        <f t="shared" si="276"/>
        <v>684.93641723356041</v>
      </c>
      <c r="Z1105" s="189">
        <v>0</v>
      </c>
      <c r="AA1105" s="189">
        <v>0</v>
      </c>
      <c r="AB1105" s="189">
        <v>0</v>
      </c>
      <c r="AC1105" s="189">
        <v>0</v>
      </c>
      <c r="AD1105" s="189">
        <v>0</v>
      </c>
      <c r="AE1105" s="189">
        <v>0</v>
      </c>
      <c r="AF1105" s="189">
        <v>0</v>
      </c>
      <c r="AG1105" s="190">
        <v>0</v>
      </c>
      <c r="AH1105" s="189">
        <v>1688</v>
      </c>
      <c r="AI1105" s="190">
        <f t="shared" si="278"/>
        <v>1844.9425163939452</v>
      </c>
      <c r="AJ1105" s="189">
        <v>0</v>
      </c>
      <c r="AK1105" s="189">
        <v>0</v>
      </c>
      <c r="AL1105" s="189">
        <v>0</v>
      </c>
      <c r="AM1105" s="190">
        <v>0</v>
      </c>
      <c r="AN1105" s="189">
        <v>0</v>
      </c>
      <c r="AO1105" s="189">
        <v>0</v>
      </c>
      <c r="AP1105" s="190">
        <v>0</v>
      </c>
      <c r="AQ1105" s="189">
        <v>0</v>
      </c>
      <c r="AR1105" s="182">
        <v>0</v>
      </c>
      <c r="AS1105" s="182">
        <v>0</v>
      </c>
    </row>
    <row r="1106" spans="1:45" s="182" customFormat="1" ht="36" customHeight="1" x14ac:dyDescent="0.25">
      <c r="A1106" s="182">
        <v>1</v>
      </c>
      <c r="B1106" s="221">
        <f>SUBTOTAL(103,$A$1026:A1106)</f>
        <v>81</v>
      </c>
      <c r="C1106" s="183" t="s">
        <v>1335</v>
      </c>
      <c r="D1106" s="184">
        <v>1976</v>
      </c>
      <c r="E1106" s="184"/>
      <c r="F1106" s="185" t="s">
        <v>261</v>
      </c>
      <c r="G1106" s="184">
        <v>5</v>
      </c>
      <c r="H1106" s="184" t="s">
        <v>2186</v>
      </c>
      <c r="I1106" s="197">
        <v>18701</v>
      </c>
      <c r="J1106" s="197">
        <v>10438.450000000001</v>
      </c>
      <c r="K1106" s="197">
        <v>6661.1</v>
      </c>
      <c r="L1106" s="186">
        <v>448</v>
      </c>
      <c r="M1106" s="184" t="s">
        <v>259</v>
      </c>
      <c r="N1106" s="184" t="s">
        <v>263</v>
      </c>
      <c r="O1106" s="187" t="s">
        <v>1352</v>
      </c>
      <c r="P1106" s="173">
        <v>33198641.750000004</v>
      </c>
      <c r="Q1106" s="173">
        <v>0</v>
      </c>
      <c r="R1106" s="173">
        <v>0</v>
      </c>
      <c r="S1106" s="173">
        <v>0</v>
      </c>
      <c r="T1106" s="173">
        <v>33198641.750000004</v>
      </c>
      <c r="U1106" s="173">
        <f t="shared" si="272"/>
        <v>1775.2335035559597</v>
      </c>
      <c r="V1106" s="173">
        <v>2342.7906405005078</v>
      </c>
      <c r="W1106" s="188">
        <f>X1106</f>
        <v>1924.3087710817604</v>
      </c>
      <c r="X1106" s="188">
        <f t="shared" si="275"/>
        <v>1924.3087710817604</v>
      </c>
      <c r="Y1106" s="188">
        <f t="shared" si="276"/>
        <v>567.55713694454812</v>
      </c>
      <c r="Z1106" s="189">
        <v>0</v>
      </c>
      <c r="AA1106" s="189">
        <v>0</v>
      </c>
      <c r="AB1106" s="189">
        <v>0</v>
      </c>
      <c r="AC1106" s="189">
        <v>0</v>
      </c>
      <c r="AD1106" s="189">
        <v>0</v>
      </c>
      <c r="AE1106" s="189">
        <v>0</v>
      </c>
      <c r="AF1106" s="189">
        <v>0</v>
      </c>
      <c r="AG1106" s="190">
        <v>0</v>
      </c>
      <c r="AH1106" s="189">
        <v>4035.7</v>
      </c>
      <c r="AI1106" s="190">
        <f t="shared" si="278"/>
        <v>1924.3087710817604</v>
      </c>
      <c r="AJ1106" s="189">
        <v>0</v>
      </c>
      <c r="AK1106" s="189">
        <v>0</v>
      </c>
      <c r="AL1106" s="189">
        <v>0</v>
      </c>
      <c r="AM1106" s="190">
        <v>0</v>
      </c>
      <c r="AN1106" s="189">
        <v>0</v>
      </c>
      <c r="AO1106" s="189">
        <v>0</v>
      </c>
      <c r="AP1106" s="190">
        <v>0</v>
      </c>
      <c r="AQ1106" s="189">
        <v>0</v>
      </c>
      <c r="AR1106" s="182">
        <v>0</v>
      </c>
      <c r="AS1106" s="182">
        <v>0</v>
      </c>
    </row>
    <row r="1107" spans="1:45" s="182" customFormat="1" ht="36" customHeight="1" x14ac:dyDescent="0.25">
      <c r="A1107" s="182">
        <v>1</v>
      </c>
      <c r="B1107" s="221">
        <f>SUBTOTAL(103,$A$1026:A1107)</f>
        <v>82</v>
      </c>
      <c r="C1107" s="183" t="s">
        <v>520</v>
      </c>
      <c r="D1107" s="184" t="s">
        <v>347</v>
      </c>
      <c r="E1107" s="184"/>
      <c r="F1107" s="185" t="s">
        <v>261</v>
      </c>
      <c r="G1107" s="184" t="s">
        <v>305</v>
      </c>
      <c r="H1107" s="184" t="s">
        <v>296</v>
      </c>
      <c r="I1107" s="197">
        <v>944.2</v>
      </c>
      <c r="J1107" s="197">
        <v>863.6</v>
      </c>
      <c r="K1107" s="197">
        <v>863.6</v>
      </c>
      <c r="L1107" s="186">
        <v>47</v>
      </c>
      <c r="M1107" s="184" t="s">
        <v>259</v>
      </c>
      <c r="N1107" s="184" t="s">
        <v>263</v>
      </c>
      <c r="O1107" s="187" t="s">
        <v>1350</v>
      </c>
      <c r="P1107" s="173">
        <v>4037755.17</v>
      </c>
      <c r="Q1107" s="173">
        <v>0</v>
      </c>
      <c r="R1107" s="173">
        <v>0</v>
      </c>
      <c r="S1107" s="173">
        <v>0</v>
      </c>
      <c r="T1107" s="173">
        <v>4037755.17</v>
      </c>
      <c r="U1107" s="173">
        <f t="shared" si="272"/>
        <v>4276.3770069900438</v>
      </c>
      <c r="V1107" s="173">
        <v>5771.9047659394191</v>
      </c>
      <c r="W1107" s="188">
        <v>4801.9988654945982</v>
      </c>
      <c r="X1107" s="188">
        <f t="shared" si="275"/>
        <v>4801.9988654945982</v>
      </c>
      <c r="Y1107" s="188">
        <f t="shared" si="276"/>
        <v>1495.5277589493753</v>
      </c>
      <c r="Z1107" s="189">
        <v>0</v>
      </c>
      <c r="AA1107" s="189">
        <v>0</v>
      </c>
      <c r="AB1107" s="189">
        <v>0</v>
      </c>
      <c r="AC1107" s="189">
        <v>0</v>
      </c>
      <c r="AD1107" s="189">
        <v>0</v>
      </c>
      <c r="AE1107" s="189">
        <v>0</v>
      </c>
      <c r="AF1107" s="189">
        <v>0</v>
      </c>
      <c r="AG1107" s="190">
        <v>0</v>
      </c>
      <c r="AH1107" s="189">
        <v>508.47</v>
      </c>
      <c r="AI1107" s="190">
        <f t="shared" si="278"/>
        <v>4801.9988654945982</v>
      </c>
      <c r="AJ1107" s="189">
        <v>0</v>
      </c>
      <c r="AK1107" s="189">
        <v>0</v>
      </c>
      <c r="AL1107" s="189">
        <v>0</v>
      </c>
      <c r="AM1107" s="190">
        <v>0</v>
      </c>
      <c r="AN1107" s="189">
        <v>0</v>
      </c>
      <c r="AO1107" s="189">
        <v>0</v>
      </c>
      <c r="AP1107" s="190">
        <v>0</v>
      </c>
      <c r="AQ1107" s="189">
        <v>0</v>
      </c>
      <c r="AR1107" s="182">
        <v>0</v>
      </c>
      <c r="AS1107" s="182">
        <v>0</v>
      </c>
    </row>
    <row r="1108" spans="1:45" s="182" customFormat="1" ht="36" customHeight="1" x14ac:dyDescent="0.25">
      <c r="A1108" s="182">
        <v>1</v>
      </c>
      <c r="B1108" s="221">
        <f>SUBTOTAL(103,$A$1026:A1108)</f>
        <v>83</v>
      </c>
      <c r="C1108" s="183" t="s">
        <v>764</v>
      </c>
      <c r="D1108" s="184">
        <v>1961</v>
      </c>
      <c r="E1108" s="184"/>
      <c r="F1108" s="185" t="s">
        <v>261</v>
      </c>
      <c r="G1108" s="184">
        <v>4</v>
      </c>
      <c r="H1108" s="184" t="s">
        <v>296</v>
      </c>
      <c r="I1108" s="197">
        <v>1116.9000000000001</v>
      </c>
      <c r="J1108" s="197">
        <v>860.4</v>
      </c>
      <c r="K1108" s="197">
        <v>748.8</v>
      </c>
      <c r="L1108" s="186">
        <v>36</v>
      </c>
      <c r="M1108" s="184" t="s">
        <v>259</v>
      </c>
      <c r="N1108" s="184" t="s">
        <v>263</v>
      </c>
      <c r="O1108" s="187" t="s">
        <v>1539</v>
      </c>
      <c r="P1108" s="173">
        <v>4147588.36</v>
      </c>
      <c r="Q1108" s="173">
        <v>0</v>
      </c>
      <c r="R1108" s="173">
        <v>0</v>
      </c>
      <c r="S1108" s="173">
        <v>0</v>
      </c>
      <c r="T1108" s="173">
        <v>4147588.36</v>
      </c>
      <c r="U1108" s="173">
        <f t="shared" si="272"/>
        <v>3713.4822813143519</v>
      </c>
      <c r="V1108" s="173">
        <v>5030.0870265914582</v>
      </c>
      <c r="W1108" s="188">
        <v>4131.5858178887993</v>
      </c>
      <c r="X1108" s="188">
        <f t="shared" si="275"/>
        <v>4131.5858178887993</v>
      </c>
      <c r="Y1108" s="188">
        <f t="shared" si="276"/>
        <v>1316.6047452771063</v>
      </c>
      <c r="Z1108" s="189">
        <v>0</v>
      </c>
      <c r="AA1108" s="189">
        <v>0</v>
      </c>
      <c r="AB1108" s="189">
        <v>0</v>
      </c>
      <c r="AC1108" s="189">
        <v>0</v>
      </c>
      <c r="AD1108" s="189">
        <v>0</v>
      </c>
      <c r="AE1108" s="189">
        <v>0</v>
      </c>
      <c r="AF1108" s="189">
        <v>0</v>
      </c>
      <c r="AG1108" s="190">
        <v>0</v>
      </c>
      <c r="AH1108" s="189">
        <v>517.5</v>
      </c>
      <c r="AI1108" s="190">
        <f t="shared" si="278"/>
        <v>4131.5858178887993</v>
      </c>
      <c r="AJ1108" s="189">
        <v>0</v>
      </c>
      <c r="AK1108" s="189">
        <v>0</v>
      </c>
      <c r="AL1108" s="189">
        <v>0</v>
      </c>
      <c r="AM1108" s="190">
        <v>0</v>
      </c>
      <c r="AN1108" s="189">
        <v>0</v>
      </c>
      <c r="AO1108" s="189">
        <v>0</v>
      </c>
      <c r="AP1108" s="190">
        <v>0</v>
      </c>
      <c r="AQ1108" s="189">
        <v>0</v>
      </c>
      <c r="AR1108" s="182">
        <v>0</v>
      </c>
      <c r="AS1108" s="182">
        <v>0</v>
      </c>
    </row>
    <row r="1109" spans="1:45" s="182" customFormat="1" ht="36" customHeight="1" x14ac:dyDescent="0.25">
      <c r="A1109" s="182">
        <v>1</v>
      </c>
      <c r="B1109" s="221">
        <f>SUBTOTAL(103,$A$1026:A1109)</f>
        <v>84</v>
      </c>
      <c r="C1109" s="183" t="s">
        <v>538</v>
      </c>
      <c r="D1109" s="184" t="s">
        <v>355</v>
      </c>
      <c r="E1109" s="184"/>
      <c r="F1109" s="185" t="s">
        <v>323</v>
      </c>
      <c r="G1109" s="184" t="s">
        <v>296</v>
      </c>
      <c r="H1109" s="184" t="s">
        <v>296</v>
      </c>
      <c r="I1109" s="197">
        <v>583.5</v>
      </c>
      <c r="J1109" s="197">
        <v>558.1</v>
      </c>
      <c r="K1109" s="197">
        <v>558.1</v>
      </c>
      <c r="L1109" s="186">
        <v>39</v>
      </c>
      <c r="M1109" s="184" t="s">
        <v>259</v>
      </c>
      <c r="N1109" s="184" t="s">
        <v>263</v>
      </c>
      <c r="O1109" s="187" t="s">
        <v>1592</v>
      </c>
      <c r="P1109" s="173">
        <v>4583490.22</v>
      </c>
      <c r="Q1109" s="173">
        <v>0</v>
      </c>
      <c r="R1109" s="173">
        <v>0</v>
      </c>
      <c r="S1109" s="173">
        <v>0</v>
      </c>
      <c r="T1109" s="173">
        <v>4583490.22</v>
      </c>
      <c r="U1109" s="173">
        <f t="shared" si="272"/>
        <v>7855.1674721508134</v>
      </c>
      <c r="V1109" s="173">
        <v>11274.861079691516</v>
      </c>
      <c r="W1109" s="188">
        <v>9260.8847300771213</v>
      </c>
      <c r="X1109" s="188">
        <f t="shared" si="275"/>
        <v>9260.8847300771213</v>
      </c>
      <c r="Y1109" s="188">
        <f t="shared" si="276"/>
        <v>3419.6936075407029</v>
      </c>
      <c r="Z1109" s="189">
        <v>0</v>
      </c>
      <c r="AA1109" s="189">
        <v>0</v>
      </c>
      <c r="AB1109" s="189">
        <v>0</v>
      </c>
      <c r="AC1109" s="189">
        <v>0</v>
      </c>
      <c r="AD1109" s="189">
        <v>0</v>
      </c>
      <c r="AE1109" s="189">
        <v>0</v>
      </c>
      <c r="AF1109" s="189">
        <v>0</v>
      </c>
      <c r="AG1109" s="190">
        <v>0</v>
      </c>
      <c r="AH1109" s="189">
        <v>606</v>
      </c>
      <c r="AI1109" s="190">
        <f t="shared" si="278"/>
        <v>9260.8847300771213</v>
      </c>
      <c r="AJ1109" s="189">
        <v>0</v>
      </c>
      <c r="AK1109" s="189">
        <v>0</v>
      </c>
      <c r="AL1109" s="189">
        <v>0</v>
      </c>
      <c r="AM1109" s="190">
        <v>0</v>
      </c>
      <c r="AN1109" s="189">
        <v>0</v>
      </c>
      <c r="AO1109" s="189">
        <v>0</v>
      </c>
      <c r="AP1109" s="190">
        <v>0</v>
      </c>
      <c r="AQ1109" s="189">
        <v>0</v>
      </c>
      <c r="AR1109" s="182">
        <v>0</v>
      </c>
      <c r="AS1109" s="182">
        <v>0</v>
      </c>
    </row>
    <row r="1110" spans="1:45" s="182" customFormat="1" ht="36" customHeight="1" x14ac:dyDescent="0.25">
      <c r="A1110" s="182">
        <v>1</v>
      </c>
      <c r="B1110" s="221">
        <f>SUBTOTAL(103,$A$1026:A1110)</f>
        <v>85</v>
      </c>
      <c r="C1110" s="183" t="s">
        <v>1066</v>
      </c>
      <c r="D1110" s="184">
        <v>1959</v>
      </c>
      <c r="E1110" s="184"/>
      <c r="F1110" s="185" t="s">
        <v>261</v>
      </c>
      <c r="G1110" s="184" t="s">
        <v>305</v>
      </c>
      <c r="H1110" s="184" t="s">
        <v>305</v>
      </c>
      <c r="I1110" s="197">
        <v>1764.5</v>
      </c>
      <c r="J1110" s="197">
        <v>2310</v>
      </c>
      <c r="K1110" s="197">
        <v>1604.9</v>
      </c>
      <c r="L1110" s="186">
        <v>64</v>
      </c>
      <c r="M1110" s="184" t="s">
        <v>259</v>
      </c>
      <c r="N1110" s="184" t="s">
        <v>263</v>
      </c>
      <c r="O1110" s="187" t="s">
        <v>1351</v>
      </c>
      <c r="P1110" s="173">
        <v>5884658.8199999994</v>
      </c>
      <c r="Q1110" s="173">
        <v>0</v>
      </c>
      <c r="R1110" s="173">
        <v>0</v>
      </c>
      <c r="S1110" s="173">
        <v>0</v>
      </c>
      <c r="T1110" s="173">
        <v>5884658.8199999994</v>
      </c>
      <c r="U1110" s="173">
        <f t="shared" si="272"/>
        <v>3335.029084726551</v>
      </c>
      <c r="V1110" s="173">
        <v>7165.7553219608953</v>
      </c>
      <c r="W1110" s="188">
        <v>6088.7966775857185</v>
      </c>
      <c r="X1110" s="188">
        <f t="shared" si="275"/>
        <v>6088.7966775857185</v>
      </c>
      <c r="Y1110" s="188">
        <f t="shared" si="276"/>
        <v>3830.7262372343444</v>
      </c>
      <c r="Z1110" s="189">
        <v>0</v>
      </c>
      <c r="AA1110" s="189">
        <v>0</v>
      </c>
      <c r="AB1110" s="189">
        <v>0</v>
      </c>
      <c r="AC1110" s="189">
        <v>0</v>
      </c>
      <c r="AD1110" s="189">
        <v>0</v>
      </c>
      <c r="AE1110" s="189">
        <v>0</v>
      </c>
      <c r="AF1110" s="189">
        <v>0</v>
      </c>
      <c r="AG1110" s="190">
        <v>0</v>
      </c>
      <c r="AH1110" s="189">
        <v>0</v>
      </c>
      <c r="AI1110" s="189">
        <v>0</v>
      </c>
      <c r="AJ1110" s="189">
        <v>0</v>
      </c>
      <c r="AK1110" s="189">
        <v>0</v>
      </c>
      <c r="AL1110" s="189">
        <v>1524.32</v>
      </c>
      <c r="AM1110" s="190">
        <f>7048.18*AL1110/I1110</f>
        <v>6088.7966775857185</v>
      </c>
      <c r="AN1110" s="189">
        <v>0</v>
      </c>
      <c r="AO1110" s="189">
        <v>0</v>
      </c>
      <c r="AP1110" s="190">
        <v>0</v>
      </c>
      <c r="AQ1110" s="189">
        <v>0</v>
      </c>
      <c r="AR1110" s="182">
        <v>0</v>
      </c>
      <c r="AS1110" s="182">
        <v>0</v>
      </c>
    </row>
    <row r="1111" spans="1:45" s="182" customFormat="1" ht="36" customHeight="1" x14ac:dyDescent="0.25">
      <c r="A1111" s="182">
        <v>1</v>
      </c>
      <c r="B1111" s="221">
        <f>SUBTOTAL(103,$A$1026:A1111)</f>
        <v>86</v>
      </c>
      <c r="C1111" s="183" t="s">
        <v>765</v>
      </c>
      <c r="D1111" s="184">
        <v>1963</v>
      </c>
      <c r="E1111" s="184"/>
      <c r="F1111" s="185" t="s">
        <v>261</v>
      </c>
      <c r="G1111" s="184">
        <v>4</v>
      </c>
      <c r="H1111" s="184" t="s">
        <v>296</v>
      </c>
      <c r="I1111" s="197">
        <v>1438.7</v>
      </c>
      <c r="J1111" s="197">
        <v>1260.7</v>
      </c>
      <c r="K1111" s="197">
        <v>1260.7</v>
      </c>
      <c r="L1111" s="186">
        <v>54</v>
      </c>
      <c r="M1111" s="184" t="s">
        <v>259</v>
      </c>
      <c r="N1111" s="184" t="s">
        <v>291</v>
      </c>
      <c r="O1111" s="187" t="s">
        <v>778</v>
      </c>
      <c r="P1111" s="173">
        <v>4662014.9000000004</v>
      </c>
      <c r="Q1111" s="173">
        <v>0</v>
      </c>
      <c r="R1111" s="173">
        <v>0</v>
      </c>
      <c r="S1111" s="173">
        <v>0</v>
      </c>
      <c r="T1111" s="173">
        <v>4662014.9000000004</v>
      </c>
      <c r="U1111" s="173">
        <f t="shared" si="272"/>
        <v>3240.4357405991523</v>
      </c>
      <c r="V1111" s="173">
        <v>4150.2272885243619</v>
      </c>
      <c r="W1111" s="188">
        <v>3408.8913602557868</v>
      </c>
      <c r="X1111" s="188">
        <f t="shared" si="275"/>
        <v>3408.8913602557868</v>
      </c>
      <c r="Y1111" s="188">
        <f t="shared" si="276"/>
        <v>909.79154792520967</v>
      </c>
      <c r="Z1111" s="189">
        <v>0</v>
      </c>
      <c r="AA1111" s="189">
        <v>0</v>
      </c>
      <c r="AB1111" s="189">
        <v>0</v>
      </c>
      <c r="AC1111" s="189">
        <v>0</v>
      </c>
      <c r="AD1111" s="189">
        <v>0</v>
      </c>
      <c r="AE1111" s="189">
        <v>0</v>
      </c>
      <c r="AF1111" s="189">
        <v>0</v>
      </c>
      <c r="AG1111" s="190">
        <v>0</v>
      </c>
      <c r="AH1111" s="189">
        <v>550</v>
      </c>
      <c r="AI1111" s="190">
        <f t="shared" ref="AI1111:AI1113" si="279">8917.04*AH1111/I1111</f>
        <v>3408.8913602557868</v>
      </c>
      <c r="AJ1111" s="189">
        <v>0</v>
      </c>
      <c r="AK1111" s="189">
        <v>0</v>
      </c>
      <c r="AL1111" s="189">
        <v>0</v>
      </c>
      <c r="AM1111" s="190">
        <v>0</v>
      </c>
      <c r="AN1111" s="189">
        <v>0</v>
      </c>
      <c r="AO1111" s="189">
        <v>0</v>
      </c>
      <c r="AP1111" s="190">
        <v>0</v>
      </c>
      <c r="AQ1111" s="189">
        <v>0</v>
      </c>
      <c r="AR1111" s="182">
        <v>0</v>
      </c>
      <c r="AS1111" s="182">
        <v>0</v>
      </c>
    </row>
    <row r="1112" spans="1:45" s="182" customFormat="1" ht="36" customHeight="1" x14ac:dyDescent="0.25">
      <c r="A1112" s="182">
        <v>1</v>
      </c>
      <c r="B1112" s="221">
        <f>SUBTOTAL(103,$A$1026:A1112)</f>
        <v>87</v>
      </c>
      <c r="C1112" s="183" t="s">
        <v>541</v>
      </c>
      <c r="D1112" s="184">
        <v>1977</v>
      </c>
      <c r="E1112" s="184"/>
      <c r="F1112" s="185" t="s">
        <v>261</v>
      </c>
      <c r="G1112" s="184">
        <v>2</v>
      </c>
      <c r="H1112" s="184" t="s">
        <v>296</v>
      </c>
      <c r="I1112" s="197">
        <v>814.4</v>
      </c>
      <c r="J1112" s="197">
        <v>814.4</v>
      </c>
      <c r="K1112" s="197">
        <v>814.4</v>
      </c>
      <c r="L1112" s="186">
        <v>45</v>
      </c>
      <c r="M1112" s="184" t="s">
        <v>259</v>
      </c>
      <c r="N1112" s="184" t="s">
        <v>263</v>
      </c>
      <c r="O1112" s="187" t="s">
        <v>1582</v>
      </c>
      <c r="P1112" s="173">
        <v>4502243.3600000003</v>
      </c>
      <c r="Q1112" s="173">
        <v>0</v>
      </c>
      <c r="R1112" s="173">
        <v>0</v>
      </c>
      <c r="S1112" s="173">
        <v>0</v>
      </c>
      <c r="T1112" s="173">
        <v>4502243.3600000003</v>
      </c>
      <c r="U1112" s="173">
        <f t="shared" si="272"/>
        <v>5528.2948919449909</v>
      </c>
      <c r="V1112" s="173">
        <v>9011.3190569744602</v>
      </c>
      <c r="W1112" s="188">
        <v>7029.3954813359542</v>
      </c>
      <c r="X1112" s="188">
        <f t="shared" si="275"/>
        <v>7029.3954813359542</v>
      </c>
      <c r="Y1112" s="188">
        <f t="shared" si="276"/>
        <v>3483.0241650294693</v>
      </c>
      <c r="Z1112" s="189">
        <v>0</v>
      </c>
      <c r="AA1112" s="189">
        <v>0</v>
      </c>
      <c r="AB1112" s="189">
        <v>0</v>
      </c>
      <c r="AC1112" s="189">
        <v>0</v>
      </c>
      <c r="AD1112" s="189">
        <v>0</v>
      </c>
      <c r="AE1112" s="189">
        <v>0</v>
      </c>
      <c r="AF1112" s="189">
        <v>0</v>
      </c>
      <c r="AG1112" s="190">
        <v>0</v>
      </c>
      <c r="AH1112" s="189">
        <v>642</v>
      </c>
      <c r="AI1112" s="190">
        <f t="shared" si="279"/>
        <v>7029.3954813359542</v>
      </c>
      <c r="AJ1112" s="189">
        <v>0</v>
      </c>
      <c r="AK1112" s="189">
        <v>0</v>
      </c>
      <c r="AL1112" s="189">
        <v>0</v>
      </c>
      <c r="AM1112" s="190">
        <v>0</v>
      </c>
      <c r="AN1112" s="189">
        <v>0</v>
      </c>
      <c r="AO1112" s="189">
        <v>0</v>
      </c>
      <c r="AP1112" s="190">
        <v>0</v>
      </c>
      <c r="AQ1112" s="189">
        <v>0</v>
      </c>
      <c r="AR1112" s="182">
        <v>0</v>
      </c>
      <c r="AS1112" s="182">
        <v>0</v>
      </c>
    </row>
    <row r="1113" spans="1:45" s="182" customFormat="1" ht="36" customHeight="1" x14ac:dyDescent="0.25">
      <c r="A1113" s="182">
        <v>1</v>
      </c>
      <c r="B1113" s="221">
        <f>SUBTOTAL(103,$A$1026:A1113)</f>
        <v>88</v>
      </c>
      <c r="C1113" s="183" t="s">
        <v>1561</v>
      </c>
      <c r="D1113" s="184">
        <v>1985</v>
      </c>
      <c r="E1113" s="184"/>
      <c r="F1113" s="185" t="s">
        <v>261</v>
      </c>
      <c r="G1113" s="184">
        <v>7</v>
      </c>
      <c r="H1113" s="184" t="s">
        <v>362</v>
      </c>
      <c r="I1113" s="197">
        <v>11373.5</v>
      </c>
      <c r="J1113" s="197">
        <v>10283</v>
      </c>
      <c r="K1113" s="197">
        <v>9429.1</v>
      </c>
      <c r="L1113" s="186">
        <v>450</v>
      </c>
      <c r="M1113" s="184" t="s">
        <v>259</v>
      </c>
      <c r="N1113" s="184" t="s">
        <v>263</v>
      </c>
      <c r="O1113" s="187" t="s">
        <v>1337</v>
      </c>
      <c r="P1113" s="173">
        <v>7118194.9700000007</v>
      </c>
      <c r="Q1113" s="173">
        <v>0</v>
      </c>
      <c r="R1113" s="173">
        <v>0</v>
      </c>
      <c r="S1113" s="173">
        <v>0</v>
      </c>
      <c r="T1113" s="173">
        <v>7118194.9700000007</v>
      </c>
      <c r="U1113" s="173">
        <f t="shared" ref="U1113:U1130" si="280">P1113/I1113</f>
        <v>625.85791269178355</v>
      </c>
      <c r="V1113" s="173">
        <v>2511.8209486965311</v>
      </c>
      <c r="W1113" s="188">
        <v>1803.2436804853392</v>
      </c>
      <c r="X1113" s="188">
        <f t="shared" si="275"/>
        <v>1803.2436804853392</v>
      </c>
      <c r="Y1113" s="188">
        <f t="shared" si="276"/>
        <v>1885.9630360047477</v>
      </c>
      <c r="Z1113" s="189">
        <v>0</v>
      </c>
      <c r="AA1113" s="189">
        <v>0</v>
      </c>
      <c r="AB1113" s="189">
        <v>0</v>
      </c>
      <c r="AC1113" s="189">
        <v>0</v>
      </c>
      <c r="AD1113" s="189">
        <v>0</v>
      </c>
      <c r="AE1113" s="189">
        <v>0</v>
      </c>
      <c r="AF1113" s="189">
        <v>0</v>
      </c>
      <c r="AG1113" s="190">
        <v>0</v>
      </c>
      <c r="AH1113" s="189">
        <v>2300</v>
      </c>
      <c r="AI1113" s="190">
        <f t="shared" si="279"/>
        <v>1803.2436804853392</v>
      </c>
      <c r="AJ1113" s="189">
        <v>0</v>
      </c>
      <c r="AK1113" s="189">
        <v>0</v>
      </c>
      <c r="AL1113" s="189">
        <v>0</v>
      </c>
      <c r="AM1113" s="190">
        <v>0</v>
      </c>
      <c r="AN1113" s="189">
        <v>0</v>
      </c>
      <c r="AO1113" s="189">
        <v>0</v>
      </c>
      <c r="AP1113" s="190">
        <v>0</v>
      </c>
      <c r="AQ1113" s="189">
        <v>0</v>
      </c>
      <c r="AR1113" s="182">
        <v>0</v>
      </c>
      <c r="AS1113" s="182">
        <v>0</v>
      </c>
    </row>
    <row r="1114" spans="1:45" s="182" customFormat="1" ht="36" customHeight="1" x14ac:dyDescent="0.25">
      <c r="A1114" s="182">
        <v>1</v>
      </c>
      <c r="B1114" s="221">
        <f>SUBTOTAL(103,$A$1026:A1114)</f>
        <v>89</v>
      </c>
      <c r="C1114" s="183" t="s">
        <v>1090</v>
      </c>
      <c r="D1114" s="184">
        <v>1962</v>
      </c>
      <c r="E1114" s="184"/>
      <c r="F1114" s="185" t="s">
        <v>261</v>
      </c>
      <c r="G1114" s="184">
        <v>2</v>
      </c>
      <c r="H1114" s="184" t="s">
        <v>296</v>
      </c>
      <c r="I1114" s="197">
        <v>628.29999999999995</v>
      </c>
      <c r="J1114" s="197">
        <v>628.29999999999995</v>
      </c>
      <c r="K1114" s="197">
        <v>628.29999999999995</v>
      </c>
      <c r="L1114" s="186">
        <v>38</v>
      </c>
      <c r="M1114" s="184" t="s">
        <v>259</v>
      </c>
      <c r="N1114" s="184" t="s">
        <v>260</v>
      </c>
      <c r="O1114" s="187" t="s">
        <v>1276</v>
      </c>
      <c r="P1114" s="173">
        <v>3070037.3</v>
      </c>
      <c r="Q1114" s="173">
        <v>0</v>
      </c>
      <c r="R1114" s="173">
        <v>0</v>
      </c>
      <c r="S1114" s="173">
        <v>0</v>
      </c>
      <c r="T1114" s="173">
        <v>3070037.3</v>
      </c>
      <c r="U1114" s="173">
        <f t="shared" si="280"/>
        <v>4886.2602260066851</v>
      </c>
      <c r="V1114" s="173">
        <v>9157.7386598758567</v>
      </c>
      <c r="W1114" s="188">
        <v>7613.4746267706532</v>
      </c>
      <c r="X1114" s="188">
        <f t="shared" si="275"/>
        <v>7613.4746267706532</v>
      </c>
      <c r="Y1114" s="188">
        <f t="shared" si="276"/>
        <v>4271.4784338691716</v>
      </c>
      <c r="Z1114" s="189">
        <v>0</v>
      </c>
      <c r="AA1114" s="189">
        <v>0</v>
      </c>
      <c r="AB1114" s="189">
        <v>0</v>
      </c>
      <c r="AC1114" s="189">
        <v>0</v>
      </c>
      <c r="AD1114" s="189">
        <v>0</v>
      </c>
      <c r="AE1114" s="189">
        <v>0</v>
      </c>
      <c r="AF1114" s="189">
        <v>0</v>
      </c>
      <c r="AG1114" s="190">
        <v>0</v>
      </c>
      <c r="AH1114" s="189">
        <v>536.45000000000005</v>
      </c>
      <c r="AI1114" s="190">
        <f t="shared" ref="AI1114:AI1118" si="281">8917.04*AH1114/I1114</f>
        <v>7613.4746267706532</v>
      </c>
      <c r="AJ1114" s="189">
        <v>0</v>
      </c>
      <c r="AK1114" s="189">
        <v>0</v>
      </c>
      <c r="AL1114" s="189">
        <v>0</v>
      </c>
      <c r="AM1114" s="190">
        <v>0</v>
      </c>
      <c r="AN1114" s="189">
        <v>0</v>
      </c>
      <c r="AO1114" s="189">
        <v>0</v>
      </c>
      <c r="AP1114" s="190">
        <v>0</v>
      </c>
      <c r="AQ1114" s="189">
        <v>0</v>
      </c>
      <c r="AR1114" s="182">
        <v>0</v>
      </c>
      <c r="AS1114" s="182">
        <v>0</v>
      </c>
    </row>
    <row r="1115" spans="1:45" s="182" customFormat="1" ht="36" customHeight="1" x14ac:dyDescent="0.25">
      <c r="A1115" s="182">
        <v>1</v>
      </c>
      <c r="B1115" s="221">
        <f>SUBTOTAL(103,$A$1026:A1115)</f>
        <v>90</v>
      </c>
      <c r="C1115" s="183" t="s">
        <v>1091</v>
      </c>
      <c r="D1115" s="184">
        <v>1964</v>
      </c>
      <c r="E1115" s="184"/>
      <c r="F1115" s="185" t="s">
        <v>261</v>
      </c>
      <c r="G1115" s="184">
        <v>2</v>
      </c>
      <c r="H1115" s="184" t="s">
        <v>296</v>
      </c>
      <c r="I1115" s="197">
        <v>669.2</v>
      </c>
      <c r="J1115" s="197">
        <v>667</v>
      </c>
      <c r="K1115" s="197">
        <v>667</v>
      </c>
      <c r="L1115" s="186">
        <v>30</v>
      </c>
      <c r="M1115" s="184" t="s">
        <v>259</v>
      </c>
      <c r="N1115" s="184" t="s">
        <v>263</v>
      </c>
      <c r="O1115" s="187" t="s">
        <v>1276</v>
      </c>
      <c r="P1115" s="173">
        <v>3628034.25</v>
      </c>
      <c r="Q1115" s="173">
        <v>0</v>
      </c>
      <c r="R1115" s="173">
        <v>0</v>
      </c>
      <c r="S1115" s="173">
        <v>0</v>
      </c>
      <c r="T1115" s="173">
        <v>3628034.25</v>
      </c>
      <c r="U1115" s="173">
        <f t="shared" si="280"/>
        <v>5421.4498655110574</v>
      </c>
      <c r="V1115" s="173">
        <v>9395.2224052600104</v>
      </c>
      <c r="W1115" s="188">
        <v>7402.662241482366</v>
      </c>
      <c r="X1115" s="188">
        <f t="shared" si="275"/>
        <v>7402.662241482366</v>
      </c>
      <c r="Y1115" s="188">
        <f t="shared" si="276"/>
        <v>3973.772539748953</v>
      </c>
      <c r="Z1115" s="189">
        <v>0</v>
      </c>
      <c r="AA1115" s="189">
        <v>0</v>
      </c>
      <c r="AB1115" s="189">
        <v>0</v>
      </c>
      <c r="AC1115" s="189">
        <v>0</v>
      </c>
      <c r="AD1115" s="189">
        <v>0</v>
      </c>
      <c r="AE1115" s="189">
        <v>0</v>
      </c>
      <c r="AF1115" s="189">
        <v>0</v>
      </c>
      <c r="AG1115" s="190">
        <v>0</v>
      </c>
      <c r="AH1115" s="189">
        <v>555.54999999999995</v>
      </c>
      <c r="AI1115" s="190">
        <f t="shared" si="281"/>
        <v>7402.662241482366</v>
      </c>
      <c r="AJ1115" s="189">
        <v>0</v>
      </c>
      <c r="AK1115" s="189">
        <v>0</v>
      </c>
      <c r="AL1115" s="189">
        <v>0</v>
      </c>
      <c r="AM1115" s="190">
        <v>0</v>
      </c>
      <c r="AN1115" s="189">
        <v>0</v>
      </c>
      <c r="AO1115" s="189">
        <v>0</v>
      </c>
      <c r="AP1115" s="190">
        <v>0</v>
      </c>
      <c r="AQ1115" s="189">
        <v>0</v>
      </c>
      <c r="AR1115" s="182">
        <v>0</v>
      </c>
      <c r="AS1115" s="182">
        <v>0</v>
      </c>
    </row>
    <row r="1116" spans="1:45" s="182" customFormat="1" ht="36" customHeight="1" x14ac:dyDescent="0.25">
      <c r="A1116" s="182">
        <v>1</v>
      </c>
      <c r="B1116" s="221">
        <f>SUBTOTAL(103,$A$1026:A1116)</f>
        <v>91</v>
      </c>
      <c r="C1116" s="183" t="s">
        <v>543</v>
      </c>
      <c r="D1116" s="184">
        <v>1960</v>
      </c>
      <c r="E1116" s="184"/>
      <c r="F1116" s="185" t="s">
        <v>261</v>
      </c>
      <c r="G1116" s="184">
        <v>2</v>
      </c>
      <c r="H1116" s="184" t="s">
        <v>296</v>
      </c>
      <c r="I1116" s="197">
        <v>614.9</v>
      </c>
      <c r="J1116" s="197">
        <v>438</v>
      </c>
      <c r="K1116" s="197">
        <v>438</v>
      </c>
      <c r="L1116" s="186">
        <v>34</v>
      </c>
      <c r="M1116" s="184" t="s">
        <v>259</v>
      </c>
      <c r="N1116" s="184" t="s">
        <v>1594</v>
      </c>
      <c r="O1116" s="187" t="s">
        <v>1276</v>
      </c>
      <c r="P1116" s="173">
        <v>4371286.57</v>
      </c>
      <c r="Q1116" s="173">
        <v>0</v>
      </c>
      <c r="R1116" s="173">
        <v>0</v>
      </c>
      <c r="S1116" s="173">
        <v>0</v>
      </c>
      <c r="T1116" s="173">
        <v>4371286.57</v>
      </c>
      <c r="U1116" s="173">
        <f t="shared" si="280"/>
        <v>7108.9389656854783</v>
      </c>
      <c r="V1116" s="173">
        <v>10293.036135957067</v>
      </c>
      <c r="W1116" s="188">
        <v>8265.9177101967816</v>
      </c>
      <c r="X1116" s="188">
        <f t="shared" si="275"/>
        <v>8265.9177101967816</v>
      </c>
      <c r="Y1116" s="188">
        <f t="shared" si="276"/>
        <v>3184.0971702715888</v>
      </c>
      <c r="Z1116" s="189">
        <v>0</v>
      </c>
      <c r="AA1116" s="189">
        <v>0</v>
      </c>
      <c r="AB1116" s="189">
        <v>0</v>
      </c>
      <c r="AC1116" s="189">
        <v>0</v>
      </c>
      <c r="AD1116" s="189">
        <v>0</v>
      </c>
      <c r="AE1116" s="189">
        <v>0</v>
      </c>
      <c r="AF1116" s="189">
        <v>0</v>
      </c>
      <c r="AG1116" s="190">
        <v>0</v>
      </c>
      <c r="AH1116" s="189">
        <v>570</v>
      </c>
      <c r="AI1116" s="190">
        <f t="shared" si="281"/>
        <v>8265.9177101967816</v>
      </c>
      <c r="AJ1116" s="189">
        <v>0</v>
      </c>
      <c r="AK1116" s="189">
        <v>0</v>
      </c>
      <c r="AL1116" s="189">
        <v>0</v>
      </c>
      <c r="AM1116" s="190">
        <v>0</v>
      </c>
      <c r="AN1116" s="189">
        <v>0</v>
      </c>
      <c r="AO1116" s="189">
        <v>0</v>
      </c>
      <c r="AP1116" s="190">
        <v>0</v>
      </c>
      <c r="AQ1116" s="189">
        <v>0</v>
      </c>
      <c r="AR1116" s="182">
        <v>0</v>
      </c>
      <c r="AS1116" s="182">
        <v>0</v>
      </c>
    </row>
    <row r="1117" spans="1:45" s="182" customFormat="1" ht="36" customHeight="1" x14ac:dyDescent="0.25">
      <c r="A1117" s="182">
        <v>1</v>
      </c>
      <c r="B1117" s="221">
        <f>SUBTOTAL(103,$A$1026:A1117)</f>
        <v>92</v>
      </c>
      <c r="C1117" s="183" t="s">
        <v>1332</v>
      </c>
      <c r="D1117" s="184">
        <v>1917</v>
      </c>
      <c r="E1117" s="184"/>
      <c r="F1117" s="185" t="s">
        <v>261</v>
      </c>
      <c r="G1117" s="184">
        <v>2</v>
      </c>
      <c r="H1117" s="184" t="s">
        <v>297</v>
      </c>
      <c r="I1117" s="197">
        <v>397.2</v>
      </c>
      <c r="J1117" s="197">
        <v>370.5</v>
      </c>
      <c r="K1117" s="197">
        <v>370.5</v>
      </c>
      <c r="L1117" s="186">
        <v>19</v>
      </c>
      <c r="M1117" s="184" t="s">
        <v>259</v>
      </c>
      <c r="N1117" s="184" t="s">
        <v>263</v>
      </c>
      <c r="O1117" s="187" t="s">
        <v>1350</v>
      </c>
      <c r="P1117" s="173">
        <v>3071102.69</v>
      </c>
      <c r="Q1117" s="173">
        <v>0</v>
      </c>
      <c r="R1117" s="173">
        <v>0</v>
      </c>
      <c r="S1117" s="173">
        <v>0</v>
      </c>
      <c r="T1117" s="173">
        <v>3071102.69</v>
      </c>
      <c r="U1117" s="173">
        <f t="shared" si="280"/>
        <v>7731.8798841893249</v>
      </c>
      <c r="V1117" s="173">
        <v>9959.7529103726083</v>
      </c>
      <c r="W1117" s="188">
        <v>6107.4540080563957</v>
      </c>
      <c r="X1117" s="188">
        <f t="shared" si="275"/>
        <v>6107.4540080563957</v>
      </c>
      <c r="Y1117" s="188">
        <f t="shared" si="276"/>
        <v>2227.8730261832834</v>
      </c>
      <c r="Z1117" s="189">
        <v>0</v>
      </c>
      <c r="AA1117" s="189">
        <v>0</v>
      </c>
      <c r="AB1117" s="189">
        <v>0</v>
      </c>
      <c r="AC1117" s="189">
        <v>0</v>
      </c>
      <c r="AD1117" s="189">
        <v>0</v>
      </c>
      <c r="AE1117" s="189">
        <v>0</v>
      </c>
      <c r="AF1117" s="189">
        <v>0</v>
      </c>
      <c r="AG1117" s="190">
        <v>0</v>
      </c>
      <c r="AH1117" s="189">
        <v>272.05</v>
      </c>
      <c r="AI1117" s="190">
        <f t="shared" si="281"/>
        <v>6107.4540080563957</v>
      </c>
      <c r="AJ1117" s="189">
        <v>0</v>
      </c>
      <c r="AK1117" s="189">
        <v>0</v>
      </c>
      <c r="AL1117" s="189">
        <v>0</v>
      </c>
      <c r="AM1117" s="190">
        <v>0</v>
      </c>
      <c r="AN1117" s="189">
        <v>0</v>
      </c>
      <c r="AO1117" s="189">
        <v>0</v>
      </c>
      <c r="AP1117" s="190">
        <v>0</v>
      </c>
      <c r="AQ1117" s="189">
        <v>0</v>
      </c>
      <c r="AR1117" s="182">
        <v>0</v>
      </c>
      <c r="AS1117" s="182">
        <v>0</v>
      </c>
    </row>
    <row r="1118" spans="1:45" s="182" customFormat="1" ht="36" customHeight="1" x14ac:dyDescent="0.25">
      <c r="A1118" s="182">
        <v>1</v>
      </c>
      <c r="B1118" s="221">
        <f>SUBTOTAL(103,$A$1026:A1118)</f>
        <v>93</v>
      </c>
      <c r="C1118" s="183" t="s">
        <v>466</v>
      </c>
      <c r="D1118" s="184">
        <v>1984</v>
      </c>
      <c r="E1118" s="184"/>
      <c r="F1118" s="185" t="s">
        <v>261</v>
      </c>
      <c r="G1118" s="184">
        <v>12</v>
      </c>
      <c r="H1118" s="184" t="s">
        <v>297</v>
      </c>
      <c r="I1118" s="197">
        <v>6206.9</v>
      </c>
      <c r="J1118" s="197">
        <v>5104.59</v>
      </c>
      <c r="K1118" s="197">
        <v>5104.59</v>
      </c>
      <c r="L1118" s="186">
        <v>242</v>
      </c>
      <c r="M1118" s="184" t="s">
        <v>259</v>
      </c>
      <c r="N1118" s="184" t="s">
        <v>263</v>
      </c>
      <c r="O1118" s="187" t="s">
        <v>1036</v>
      </c>
      <c r="P1118" s="173">
        <v>6065754</v>
      </c>
      <c r="Q1118" s="173">
        <v>0</v>
      </c>
      <c r="R1118" s="173">
        <v>0</v>
      </c>
      <c r="S1118" s="173">
        <v>0</v>
      </c>
      <c r="T1118" s="173">
        <v>6065754</v>
      </c>
      <c r="U1118" s="173">
        <f t="shared" si="280"/>
        <v>977.25982374454247</v>
      </c>
      <c r="V1118" s="173">
        <v>1049.435950313361</v>
      </c>
      <c r="W1118" s="188">
        <v>861.98005445552553</v>
      </c>
      <c r="X1118" s="188">
        <f t="shared" si="275"/>
        <v>861.98005445552553</v>
      </c>
      <c r="Y1118" s="188">
        <f t="shared" si="276"/>
        <v>72.176126568818518</v>
      </c>
      <c r="Z1118" s="189">
        <v>0</v>
      </c>
      <c r="AA1118" s="189">
        <v>0</v>
      </c>
      <c r="AB1118" s="189">
        <v>0</v>
      </c>
      <c r="AC1118" s="189">
        <v>0</v>
      </c>
      <c r="AD1118" s="189">
        <v>0</v>
      </c>
      <c r="AE1118" s="189">
        <v>0</v>
      </c>
      <c r="AF1118" s="189">
        <v>0</v>
      </c>
      <c r="AG1118" s="190">
        <v>0</v>
      </c>
      <c r="AH1118" s="189">
        <v>600</v>
      </c>
      <c r="AI1118" s="190">
        <f t="shared" si="281"/>
        <v>861.98005445552553</v>
      </c>
      <c r="AJ1118" s="189">
        <v>0</v>
      </c>
      <c r="AK1118" s="189">
        <v>0</v>
      </c>
      <c r="AL1118" s="189">
        <v>0</v>
      </c>
      <c r="AM1118" s="190">
        <v>0</v>
      </c>
      <c r="AN1118" s="189">
        <v>0</v>
      </c>
      <c r="AO1118" s="189">
        <v>0</v>
      </c>
      <c r="AP1118" s="190">
        <v>0</v>
      </c>
      <c r="AQ1118" s="189">
        <v>0</v>
      </c>
      <c r="AR1118" s="182">
        <v>0</v>
      </c>
      <c r="AS1118" s="182">
        <v>0</v>
      </c>
    </row>
    <row r="1119" spans="1:45" s="182" customFormat="1" ht="36" customHeight="1" x14ac:dyDescent="0.25">
      <c r="A1119" s="182">
        <v>1</v>
      </c>
      <c r="B1119" s="221">
        <f>SUBTOTAL(103,$A$1026:A1119)</f>
        <v>94</v>
      </c>
      <c r="C1119" s="183" t="s">
        <v>510</v>
      </c>
      <c r="D1119" s="184">
        <v>1997</v>
      </c>
      <c r="E1119" s="184"/>
      <c r="F1119" s="185" t="s">
        <v>261</v>
      </c>
      <c r="G1119" s="184">
        <v>4</v>
      </c>
      <c r="H1119" s="184" t="s">
        <v>305</v>
      </c>
      <c r="I1119" s="197">
        <v>2862.3</v>
      </c>
      <c r="J1119" s="197">
        <v>2046.7</v>
      </c>
      <c r="K1119" s="197">
        <v>2046.7</v>
      </c>
      <c r="L1119" s="186">
        <v>95</v>
      </c>
      <c r="M1119" s="184" t="s">
        <v>259</v>
      </c>
      <c r="N1119" s="184" t="s">
        <v>263</v>
      </c>
      <c r="O1119" s="187" t="s">
        <v>1352</v>
      </c>
      <c r="P1119" s="173">
        <v>3076513.18</v>
      </c>
      <c r="Q1119" s="173">
        <v>0</v>
      </c>
      <c r="R1119" s="173">
        <v>0</v>
      </c>
      <c r="S1119" s="173">
        <v>0</v>
      </c>
      <c r="T1119" s="173">
        <v>3076513.18</v>
      </c>
      <c r="U1119" s="173">
        <f t="shared" si="280"/>
        <v>1074.8395276525871</v>
      </c>
      <c r="V1119" s="173">
        <v>3428.7254864968727</v>
      </c>
      <c r="W1119" s="188">
        <v>2816.268092093771</v>
      </c>
      <c r="X1119" s="188">
        <f t="shared" si="275"/>
        <v>2816.268092093771</v>
      </c>
      <c r="Y1119" s="188">
        <f t="shared" si="276"/>
        <v>2353.8859588442856</v>
      </c>
      <c r="Z1119" s="189">
        <v>0</v>
      </c>
      <c r="AA1119" s="189">
        <v>0</v>
      </c>
      <c r="AB1119" s="189">
        <v>0</v>
      </c>
      <c r="AC1119" s="189">
        <v>0</v>
      </c>
      <c r="AD1119" s="189">
        <v>0</v>
      </c>
      <c r="AE1119" s="189">
        <v>0</v>
      </c>
      <c r="AF1119" s="189">
        <v>0</v>
      </c>
      <c r="AG1119" s="190">
        <v>0</v>
      </c>
      <c r="AH1119" s="189">
        <v>904</v>
      </c>
      <c r="AI1119" s="190">
        <f t="shared" ref="AI1119:AI1121" si="282">8917.04*AH1119/I1119</f>
        <v>2816.268092093771</v>
      </c>
      <c r="AJ1119" s="189">
        <v>0</v>
      </c>
      <c r="AK1119" s="189">
        <v>0</v>
      </c>
      <c r="AL1119" s="189">
        <v>0</v>
      </c>
      <c r="AM1119" s="190">
        <v>0</v>
      </c>
      <c r="AN1119" s="189">
        <v>0</v>
      </c>
      <c r="AO1119" s="189">
        <v>0</v>
      </c>
      <c r="AP1119" s="190">
        <v>0</v>
      </c>
      <c r="AQ1119" s="189">
        <v>0</v>
      </c>
      <c r="AR1119" s="182">
        <v>0</v>
      </c>
      <c r="AS1119" s="182">
        <v>0</v>
      </c>
    </row>
    <row r="1120" spans="1:45" s="182" customFormat="1" ht="36" customHeight="1" x14ac:dyDescent="0.25">
      <c r="A1120" s="182">
        <v>1</v>
      </c>
      <c r="B1120" s="221">
        <f>SUBTOTAL(103,$A$1026:A1120)</f>
        <v>95</v>
      </c>
      <c r="C1120" s="183" t="s">
        <v>2971</v>
      </c>
      <c r="D1120" s="184">
        <v>1963</v>
      </c>
      <c r="E1120" s="184"/>
      <c r="F1120" s="185" t="s">
        <v>261</v>
      </c>
      <c r="G1120" s="184">
        <v>3</v>
      </c>
      <c r="H1120" s="184">
        <v>2</v>
      </c>
      <c r="I1120" s="197">
        <v>989</v>
      </c>
      <c r="J1120" s="197">
        <v>918.9</v>
      </c>
      <c r="K1120" s="197">
        <v>877.6</v>
      </c>
      <c r="L1120" s="186">
        <v>60</v>
      </c>
      <c r="M1120" s="184" t="s">
        <v>259</v>
      </c>
      <c r="N1120" s="184" t="s">
        <v>263</v>
      </c>
      <c r="O1120" s="187" t="s">
        <v>1588</v>
      </c>
      <c r="P1120" s="173">
        <v>7714850.75</v>
      </c>
      <c r="Q1120" s="173">
        <v>0</v>
      </c>
      <c r="R1120" s="173">
        <v>0</v>
      </c>
      <c r="S1120" s="173">
        <v>0</v>
      </c>
      <c r="T1120" s="173">
        <v>7714850.75</v>
      </c>
      <c r="U1120" s="173">
        <f t="shared" si="280"/>
        <v>7800.6579878665316</v>
      </c>
      <c r="V1120" s="173">
        <v>9989.0580384226487</v>
      </c>
      <c r="W1120" s="188">
        <v>8204.758746208292</v>
      </c>
      <c r="X1120" s="188">
        <f t="shared" si="275"/>
        <v>8204.758746208292</v>
      </c>
      <c r="Y1120" s="188">
        <f t="shared" si="276"/>
        <v>2188.4000505561171</v>
      </c>
      <c r="Z1120" s="189">
        <v>0</v>
      </c>
      <c r="AA1120" s="189">
        <v>0</v>
      </c>
      <c r="AB1120" s="189">
        <v>0</v>
      </c>
      <c r="AC1120" s="189">
        <v>0</v>
      </c>
      <c r="AD1120" s="189">
        <v>0</v>
      </c>
      <c r="AE1120" s="189">
        <v>0</v>
      </c>
      <c r="AF1120" s="189">
        <v>0</v>
      </c>
      <c r="AG1120" s="190">
        <v>0</v>
      </c>
      <c r="AH1120" s="189">
        <v>910</v>
      </c>
      <c r="AI1120" s="190">
        <f t="shared" si="282"/>
        <v>8204.758746208292</v>
      </c>
      <c r="AJ1120" s="189">
        <v>0</v>
      </c>
      <c r="AK1120" s="189">
        <v>0</v>
      </c>
      <c r="AL1120" s="189">
        <v>0</v>
      </c>
      <c r="AM1120" s="190">
        <v>0</v>
      </c>
      <c r="AN1120" s="189">
        <v>0</v>
      </c>
      <c r="AO1120" s="189">
        <v>0</v>
      </c>
      <c r="AP1120" s="190">
        <v>0</v>
      </c>
      <c r="AQ1120" s="189">
        <v>0</v>
      </c>
      <c r="AR1120" s="182">
        <v>0</v>
      </c>
      <c r="AS1120" s="182">
        <v>0</v>
      </c>
    </row>
    <row r="1121" spans="1:45" s="182" customFormat="1" ht="36" customHeight="1" x14ac:dyDescent="0.25">
      <c r="A1121" s="182">
        <v>1</v>
      </c>
      <c r="B1121" s="221">
        <f>SUBTOTAL(103,$A$1026:A1121)</f>
        <v>96</v>
      </c>
      <c r="C1121" s="183" t="s">
        <v>2972</v>
      </c>
      <c r="D1121" s="184">
        <v>1982</v>
      </c>
      <c r="E1121" s="184"/>
      <c r="F1121" s="185" t="s">
        <v>261</v>
      </c>
      <c r="G1121" s="184">
        <v>9</v>
      </c>
      <c r="H1121" s="184">
        <v>2</v>
      </c>
      <c r="I1121" s="197">
        <v>5753.7</v>
      </c>
      <c r="J1121" s="197">
        <v>5112.3999999999996</v>
      </c>
      <c r="K1121" s="197">
        <v>5112.3999999999996</v>
      </c>
      <c r="L1121" s="186">
        <v>208</v>
      </c>
      <c r="M1121" s="184" t="s">
        <v>259</v>
      </c>
      <c r="N1121" s="184" t="s">
        <v>263</v>
      </c>
      <c r="O1121" s="187" t="s">
        <v>2970</v>
      </c>
      <c r="P1121" s="173">
        <v>5923343.6900000004</v>
      </c>
      <c r="Q1121" s="173">
        <v>0</v>
      </c>
      <c r="R1121" s="173">
        <v>0</v>
      </c>
      <c r="S1121" s="173">
        <v>0</v>
      </c>
      <c r="T1121" s="173">
        <v>5923343.6900000004</v>
      </c>
      <c r="U1121" s="173">
        <f t="shared" si="280"/>
        <v>1029.4842779428891</v>
      </c>
      <c r="V1121" s="173">
        <v>1301.9110485426768</v>
      </c>
      <c r="W1121" s="188">
        <v>1069.3566922154441</v>
      </c>
      <c r="X1121" s="188">
        <f t="shared" si="275"/>
        <v>1069.3566922154441</v>
      </c>
      <c r="Y1121" s="188">
        <f t="shared" si="276"/>
        <v>272.42677059978769</v>
      </c>
      <c r="Z1121" s="189">
        <v>0</v>
      </c>
      <c r="AA1121" s="189">
        <v>0</v>
      </c>
      <c r="AB1121" s="189">
        <v>0</v>
      </c>
      <c r="AC1121" s="189">
        <v>0</v>
      </c>
      <c r="AD1121" s="189">
        <v>0</v>
      </c>
      <c r="AE1121" s="189">
        <v>0</v>
      </c>
      <c r="AF1121" s="189">
        <v>0</v>
      </c>
      <c r="AG1121" s="190">
        <v>0</v>
      </c>
      <c r="AH1121" s="189">
        <v>690</v>
      </c>
      <c r="AI1121" s="190">
        <f t="shared" si="282"/>
        <v>1069.3566922154441</v>
      </c>
      <c r="AJ1121" s="189">
        <v>0</v>
      </c>
      <c r="AK1121" s="189">
        <v>0</v>
      </c>
      <c r="AL1121" s="189">
        <v>0</v>
      </c>
      <c r="AM1121" s="190">
        <v>0</v>
      </c>
      <c r="AN1121" s="189">
        <v>0</v>
      </c>
      <c r="AO1121" s="189">
        <v>0</v>
      </c>
      <c r="AP1121" s="190">
        <v>0</v>
      </c>
      <c r="AQ1121" s="189">
        <v>0</v>
      </c>
      <c r="AR1121" s="182">
        <v>0</v>
      </c>
      <c r="AS1121" s="182">
        <v>0</v>
      </c>
    </row>
    <row r="1122" spans="1:45" s="182" customFormat="1" ht="36" customHeight="1" x14ac:dyDescent="0.25">
      <c r="A1122" s="182">
        <v>1</v>
      </c>
      <c r="B1122" s="221">
        <f>SUBTOTAL(103,$A$1026:A1122)</f>
        <v>97</v>
      </c>
      <c r="C1122" s="183" t="s">
        <v>2973</v>
      </c>
      <c r="D1122" s="184">
        <v>1955</v>
      </c>
      <c r="E1122" s="184"/>
      <c r="F1122" s="185" t="s">
        <v>261</v>
      </c>
      <c r="G1122" s="184">
        <v>2</v>
      </c>
      <c r="H1122" s="184">
        <v>1</v>
      </c>
      <c r="I1122" s="197">
        <v>574.4</v>
      </c>
      <c r="J1122" s="197">
        <v>531.9</v>
      </c>
      <c r="K1122" s="197">
        <v>531.9</v>
      </c>
      <c r="L1122" s="186">
        <v>24</v>
      </c>
      <c r="M1122" s="184" t="s">
        <v>259</v>
      </c>
      <c r="N1122" s="184" t="s">
        <v>263</v>
      </c>
      <c r="O1122" s="187" t="s">
        <v>1336</v>
      </c>
      <c r="P1122" s="173">
        <v>3862402.6399999997</v>
      </c>
      <c r="Q1122" s="173">
        <v>0</v>
      </c>
      <c r="R1122" s="173">
        <v>0</v>
      </c>
      <c r="S1122" s="173">
        <v>0</v>
      </c>
      <c r="T1122" s="173">
        <v>3862402.6399999997</v>
      </c>
      <c r="U1122" s="173">
        <f t="shared" si="280"/>
        <v>6724.2385793871863</v>
      </c>
      <c r="V1122" s="173">
        <v>7913.591295264624</v>
      </c>
      <c r="W1122" s="188">
        <f>X1122</f>
        <v>6724.2385793871872</v>
      </c>
      <c r="X1122" s="188">
        <f t="shared" si="275"/>
        <v>6724.2385793871872</v>
      </c>
      <c r="Y1122" s="188">
        <f t="shared" si="276"/>
        <v>1189.3527158774377</v>
      </c>
      <c r="Z1122" s="189">
        <v>0</v>
      </c>
      <c r="AA1122" s="189">
        <v>0</v>
      </c>
      <c r="AB1122" s="189">
        <v>0</v>
      </c>
      <c r="AC1122" s="189">
        <v>0</v>
      </c>
      <c r="AD1122" s="189">
        <v>0</v>
      </c>
      <c r="AE1122" s="189">
        <v>0</v>
      </c>
      <c r="AF1122" s="189">
        <v>0</v>
      </c>
      <c r="AG1122" s="190">
        <v>0</v>
      </c>
      <c r="AH1122" s="189">
        <v>0</v>
      </c>
      <c r="AI1122" s="189">
        <v>0</v>
      </c>
      <c r="AJ1122" s="189">
        <v>0</v>
      </c>
      <c r="AK1122" s="190">
        <f>8870.36*AJ1122/I1122</f>
        <v>0</v>
      </c>
      <c r="AL1122" s="189">
        <v>548</v>
      </c>
      <c r="AM1122" s="190">
        <f>7048.18*AL1122/I1122</f>
        <v>6724.2385793871872</v>
      </c>
      <c r="AN1122" s="189">
        <v>0</v>
      </c>
      <c r="AO1122" s="189">
        <v>0</v>
      </c>
      <c r="AP1122" s="190">
        <v>0</v>
      </c>
      <c r="AQ1122" s="189">
        <v>0</v>
      </c>
      <c r="AR1122" s="182">
        <v>0</v>
      </c>
      <c r="AS1122" s="182">
        <v>0</v>
      </c>
    </row>
    <row r="1123" spans="1:45" s="182" customFormat="1" ht="36" customHeight="1" x14ac:dyDescent="0.25">
      <c r="A1123" s="182">
        <v>1</v>
      </c>
      <c r="B1123" s="221">
        <f>SUBTOTAL(103,$A$1026:A1123)</f>
        <v>98</v>
      </c>
      <c r="C1123" s="183" t="s">
        <v>2974</v>
      </c>
      <c r="D1123" s="184">
        <v>1963</v>
      </c>
      <c r="E1123" s="184"/>
      <c r="F1123" s="185" t="s">
        <v>261</v>
      </c>
      <c r="G1123" s="184">
        <v>2</v>
      </c>
      <c r="H1123" s="184">
        <v>2</v>
      </c>
      <c r="I1123" s="197">
        <v>943</v>
      </c>
      <c r="J1123" s="197">
        <v>515.70000000000005</v>
      </c>
      <c r="K1123" s="197">
        <v>403.8</v>
      </c>
      <c r="L1123" s="186">
        <v>47</v>
      </c>
      <c r="M1123" s="184" t="s">
        <v>259</v>
      </c>
      <c r="N1123" s="184" t="s">
        <v>263</v>
      </c>
      <c r="O1123" s="187" t="s">
        <v>1339</v>
      </c>
      <c r="P1123" s="173">
        <v>4866089.46</v>
      </c>
      <c r="Q1123" s="173">
        <v>0</v>
      </c>
      <c r="R1123" s="173">
        <v>0</v>
      </c>
      <c r="S1123" s="173">
        <v>0</v>
      </c>
      <c r="T1123" s="173">
        <v>4866089.46</v>
      </c>
      <c r="U1123" s="173">
        <f t="shared" si="280"/>
        <v>5160.222120890774</v>
      </c>
      <c r="V1123" s="173">
        <v>6608.1460869565217</v>
      </c>
      <c r="W1123" s="188">
        <v>5427.7634782608702</v>
      </c>
      <c r="X1123" s="188">
        <f t="shared" si="275"/>
        <v>5427.7634782608702</v>
      </c>
      <c r="Y1123" s="188">
        <f t="shared" si="276"/>
        <v>1447.9239660657477</v>
      </c>
      <c r="Z1123" s="189">
        <v>0</v>
      </c>
      <c r="AA1123" s="189">
        <v>0</v>
      </c>
      <c r="AB1123" s="189">
        <v>0</v>
      </c>
      <c r="AC1123" s="189">
        <v>0</v>
      </c>
      <c r="AD1123" s="189">
        <v>0</v>
      </c>
      <c r="AE1123" s="189">
        <v>0</v>
      </c>
      <c r="AF1123" s="189">
        <v>0</v>
      </c>
      <c r="AG1123" s="190">
        <v>0</v>
      </c>
      <c r="AH1123" s="189">
        <v>574</v>
      </c>
      <c r="AI1123" s="190">
        <f t="shared" ref="AI1123:AI1124" si="283">8917.04*AH1123/I1123</f>
        <v>5427.7634782608702</v>
      </c>
      <c r="AJ1123" s="189">
        <v>0</v>
      </c>
      <c r="AK1123" s="189">
        <v>0</v>
      </c>
      <c r="AL1123" s="189">
        <v>0</v>
      </c>
      <c r="AM1123" s="190">
        <v>0</v>
      </c>
      <c r="AN1123" s="189">
        <v>0</v>
      </c>
      <c r="AO1123" s="189">
        <v>0</v>
      </c>
      <c r="AP1123" s="190">
        <v>0</v>
      </c>
      <c r="AQ1123" s="189">
        <v>0</v>
      </c>
      <c r="AR1123" s="182">
        <v>0</v>
      </c>
      <c r="AS1123" s="182">
        <v>0</v>
      </c>
    </row>
    <row r="1124" spans="1:45" s="182" customFormat="1" ht="36" customHeight="1" x14ac:dyDescent="0.25">
      <c r="A1124" s="182">
        <v>1</v>
      </c>
      <c r="B1124" s="221">
        <f>SUBTOTAL(103,$A$1026:A1124)</f>
        <v>99</v>
      </c>
      <c r="C1124" s="183" t="s">
        <v>2975</v>
      </c>
      <c r="D1124" s="184">
        <v>1961</v>
      </c>
      <c r="E1124" s="184"/>
      <c r="F1124" s="185" t="s">
        <v>261</v>
      </c>
      <c r="G1124" s="184">
        <v>2</v>
      </c>
      <c r="H1124" s="184">
        <v>2</v>
      </c>
      <c r="I1124" s="197">
        <v>1132.2</v>
      </c>
      <c r="J1124" s="197">
        <v>634</v>
      </c>
      <c r="K1124" s="197">
        <v>634</v>
      </c>
      <c r="L1124" s="186">
        <v>42</v>
      </c>
      <c r="M1124" s="184" t="s">
        <v>259</v>
      </c>
      <c r="N1124" s="184" t="s">
        <v>263</v>
      </c>
      <c r="O1124" s="187" t="s">
        <v>1595</v>
      </c>
      <c r="P1124" s="173">
        <v>4823731.79</v>
      </c>
      <c r="Q1124" s="173">
        <v>0</v>
      </c>
      <c r="R1124" s="173">
        <v>0</v>
      </c>
      <c r="S1124" s="173">
        <v>0</v>
      </c>
      <c r="T1124" s="173">
        <v>4823731.79</v>
      </c>
      <c r="U1124" s="173">
        <f t="shared" si="280"/>
        <v>4260.4944267797209</v>
      </c>
      <c r="V1124" s="173">
        <v>5455.9270093623027</v>
      </c>
      <c r="W1124" s="188">
        <v>4481.3599717364432</v>
      </c>
      <c r="X1124" s="188">
        <f t="shared" si="275"/>
        <v>4481.3599717364432</v>
      </c>
      <c r="Y1124" s="188">
        <f t="shared" si="276"/>
        <v>1195.4325825825817</v>
      </c>
      <c r="Z1124" s="189">
        <v>0</v>
      </c>
      <c r="AA1124" s="189">
        <v>0</v>
      </c>
      <c r="AB1124" s="189">
        <v>0</v>
      </c>
      <c r="AC1124" s="189">
        <v>0</v>
      </c>
      <c r="AD1124" s="189">
        <v>0</v>
      </c>
      <c r="AE1124" s="189">
        <v>0</v>
      </c>
      <c r="AF1124" s="189">
        <v>0</v>
      </c>
      <c r="AG1124" s="190">
        <v>0</v>
      </c>
      <c r="AH1124" s="189">
        <v>569</v>
      </c>
      <c r="AI1124" s="190">
        <f t="shared" si="283"/>
        <v>4481.3599717364432</v>
      </c>
      <c r="AJ1124" s="189">
        <v>0</v>
      </c>
      <c r="AK1124" s="189">
        <v>0</v>
      </c>
      <c r="AL1124" s="189">
        <v>0</v>
      </c>
      <c r="AM1124" s="190">
        <v>0</v>
      </c>
      <c r="AN1124" s="189">
        <v>0</v>
      </c>
      <c r="AO1124" s="189">
        <v>0</v>
      </c>
      <c r="AP1124" s="190">
        <v>0</v>
      </c>
      <c r="AQ1124" s="189">
        <v>0</v>
      </c>
      <c r="AR1124" s="182">
        <v>0</v>
      </c>
      <c r="AS1124" s="182">
        <v>0</v>
      </c>
    </row>
    <row r="1125" spans="1:45" s="182" customFormat="1" ht="36" customHeight="1" x14ac:dyDescent="0.25">
      <c r="A1125" s="182">
        <v>1</v>
      </c>
      <c r="B1125" s="221">
        <f>SUBTOTAL(103,$A$1026:A1125)</f>
        <v>100</v>
      </c>
      <c r="C1125" s="183" t="s">
        <v>3321</v>
      </c>
      <c r="D1125" s="184">
        <v>1959</v>
      </c>
      <c r="E1125" s="184"/>
      <c r="F1125" s="185" t="s">
        <v>261</v>
      </c>
      <c r="G1125" s="184">
        <v>3</v>
      </c>
      <c r="H1125" s="184">
        <v>3</v>
      </c>
      <c r="I1125" s="197">
        <v>1707.7</v>
      </c>
      <c r="J1125" s="197">
        <v>1158.7</v>
      </c>
      <c r="K1125" s="197">
        <v>1158.7</v>
      </c>
      <c r="L1125" s="186">
        <v>47</v>
      </c>
      <c r="M1125" s="184" t="s">
        <v>259</v>
      </c>
      <c r="N1125" s="184" t="s">
        <v>263</v>
      </c>
      <c r="O1125" s="187" t="s">
        <v>3323</v>
      </c>
      <c r="P1125" s="173">
        <v>150000</v>
      </c>
      <c r="Q1125" s="173">
        <v>0</v>
      </c>
      <c r="R1125" s="173">
        <v>0</v>
      </c>
      <c r="S1125" s="173">
        <v>0</v>
      </c>
      <c r="T1125" s="173">
        <v>150000</v>
      </c>
      <c r="U1125" s="173">
        <f t="shared" si="280"/>
        <v>87.837442173683897</v>
      </c>
      <c r="V1125" s="173">
        <f>U1125</f>
        <v>87.837442173683897</v>
      </c>
      <c r="W1125" s="188"/>
      <c r="X1125" s="188"/>
      <c r="Y1125" s="188"/>
      <c r="Z1125" s="189"/>
      <c r="AA1125" s="189"/>
      <c r="AB1125" s="189"/>
      <c r="AC1125" s="189"/>
      <c r="AD1125" s="189"/>
      <c r="AE1125" s="189"/>
      <c r="AF1125" s="189"/>
      <c r="AG1125" s="190"/>
      <c r="AH1125" s="189"/>
      <c r="AI1125" s="190"/>
      <c r="AJ1125" s="189"/>
      <c r="AK1125" s="189"/>
      <c r="AL1125" s="189"/>
      <c r="AM1125" s="190"/>
      <c r="AN1125" s="189"/>
      <c r="AO1125" s="189"/>
      <c r="AP1125" s="190"/>
      <c r="AQ1125" s="189"/>
    </row>
    <row r="1126" spans="1:45" s="182" customFormat="1" ht="36" customHeight="1" x14ac:dyDescent="0.25">
      <c r="A1126" s="182">
        <v>1</v>
      </c>
      <c r="B1126" s="221">
        <f>SUBTOTAL(103,$A$1026:A1126)</f>
        <v>101</v>
      </c>
      <c r="C1126" s="183" t="s">
        <v>3322</v>
      </c>
      <c r="D1126" s="184">
        <v>1965</v>
      </c>
      <c r="E1126" s="184"/>
      <c r="F1126" s="185" t="s">
        <v>1297</v>
      </c>
      <c r="G1126" s="184">
        <v>5</v>
      </c>
      <c r="H1126" s="184">
        <v>4</v>
      </c>
      <c r="I1126" s="197">
        <v>2574.6</v>
      </c>
      <c r="J1126" s="197">
        <v>2550.48</v>
      </c>
      <c r="K1126" s="197">
        <v>2550.48</v>
      </c>
      <c r="L1126" s="186">
        <v>123</v>
      </c>
      <c r="M1126" s="184" t="s">
        <v>259</v>
      </c>
      <c r="N1126" s="184" t="s">
        <v>263</v>
      </c>
      <c r="O1126" s="187" t="s">
        <v>2183</v>
      </c>
      <c r="P1126" s="173">
        <v>150000</v>
      </c>
      <c r="Q1126" s="173">
        <v>0</v>
      </c>
      <c r="R1126" s="173">
        <v>0</v>
      </c>
      <c r="S1126" s="173">
        <v>0</v>
      </c>
      <c r="T1126" s="173">
        <v>150000</v>
      </c>
      <c r="U1126" s="173">
        <f t="shared" si="280"/>
        <v>58.261477511069685</v>
      </c>
      <c r="V1126" s="173">
        <f>U1126</f>
        <v>58.261477511069685</v>
      </c>
      <c r="W1126" s="188"/>
      <c r="X1126" s="188"/>
      <c r="Y1126" s="188"/>
      <c r="Z1126" s="189"/>
      <c r="AA1126" s="189"/>
      <c r="AB1126" s="189"/>
      <c r="AC1126" s="189"/>
      <c r="AD1126" s="189"/>
      <c r="AE1126" s="189"/>
      <c r="AF1126" s="189"/>
      <c r="AG1126" s="190"/>
      <c r="AH1126" s="189"/>
      <c r="AI1126" s="190"/>
      <c r="AJ1126" s="189"/>
      <c r="AK1126" s="189"/>
      <c r="AL1126" s="189"/>
      <c r="AM1126" s="190"/>
      <c r="AN1126" s="189"/>
      <c r="AO1126" s="189"/>
      <c r="AP1126" s="190"/>
      <c r="AQ1126" s="189"/>
    </row>
    <row r="1127" spans="1:45" s="182" customFormat="1" ht="36" customHeight="1" x14ac:dyDescent="0.25">
      <c r="A1127" s="182">
        <v>1</v>
      </c>
      <c r="B1127" s="221">
        <f>SUBTOTAL(103,$A$1026:A1127)</f>
        <v>102</v>
      </c>
      <c r="C1127" s="183" t="s">
        <v>1878</v>
      </c>
      <c r="D1127" s="184">
        <v>1982</v>
      </c>
      <c r="E1127" s="184"/>
      <c r="F1127" s="185" t="s">
        <v>311</v>
      </c>
      <c r="G1127" s="184">
        <v>9</v>
      </c>
      <c r="H1127" s="184">
        <v>3</v>
      </c>
      <c r="I1127" s="197">
        <v>5811.9</v>
      </c>
      <c r="J1127" s="197">
        <v>5761.5</v>
      </c>
      <c r="K1127" s="197">
        <v>5761.5</v>
      </c>
      <c r="L1127" s="186">
        <v>281</v>
      </c>
      <c r="M1127" s="184" t="s">
        <v>259</v>
      </c>
      <c r="N1127" s="184" t="s">
        <v>263</v>
      </c>
      <c r="O1127" s="187" t="s">
        <v>3330</v>
      </c>
      <c r="P1127" s="173">
        <v>18566669</v>
      </c>
      <c r="Q1127" s="173">
        <v>0</v>
      </c>
      <c r="R1127" s="173">
        <v>0</v>
      </c>
      <c r="S1127" s="173">
        <v>0</v>
      </c>
      <c r="T1127" s="173">
        <v>18566669</v>
      </c>
      <c r="U1127" s="173">
        <f t="shared" si="280"/>
        <v>3194.5953990949606</v>
      </c>
      <c r="V1127" s="173">
        <v>8393.4142936045009</v>
      </c>
      <c r="W1127" s="188"/>
      <c r="X1127" s="188"/>
      <c r="Y1127" s="188"/>
      <c r="Z1127" s="189"/>
      <c r="AA1127" s="189"/>
      <c r="AB1127" s="189"/>
      <c r="AC1127" s="189"/>
      <c r="AD1127" s="189"/>
      <c r="AE1127" s="189"/>
      <c r="AF1127" s="189"/>
      <c r="AG1127" s="190"/>
      <c r="AH1127" s="189"/>
      <c r="AI1127" s="190"/>
      <c r="AJ1127" s="189"/>
      <c r="AK1127" s="189"/>
      <c r="AL1127" s="189"/>
      <c r="AM1127" s="190"/>
      <c r="AN1127" s="189"/>
      <c r="AO1127" s="189"/>
      <c r="AP1127" s="190"/>
      <c r="AQ1127" s="189"/>
    </row>
    <row r="1128" spans="1:45" s="182" customFormat="1" ht="36" customHeight="1" x14ac:dyDescent="0.25">
      <c r="A1128" s="182">
        <v>1</v>
      </c>
      <c r="B1128" s="221">
        <f>SUBTOTAL(103,$A$1026:A1128)</f>
        <v>103</v>
      </c>
      <c r="C1128" s="183" t="s">
        <v>3324</v>
      </c>
      <c r="D1128" s="184">
        <v>1999</v>
      </c>
      <c r="E1128" s="184"/>
      <c r="F1128" s="185" t="s">
        <v>311</v>
      </c>
      <c r="G1128" s="184">
        <v>10</v>
      </c>
      <c r="H1128" s="184">
        <v>3</v>
      </c>
      <c r="I1128" s="197">
        <v>7576.1</v>
      </c>
      <c r="J1128" s="197">
        <v>6473.7</v>
      </c>
      <c r="K1128" s="197" t="s">
        <v>3328</v>
      </c>
      <c r="L1128" s="186">
        <v>269</v>
      </c>
      <c r="M1128" s="184" t="s">
        <v>259</v>
      </c>
      <c r="N1128" s="184" t="s">
        <v>263</v>
      </c>
      <c r="O1128" s="187" t="s">
        <v>3331</v>
      </c>
      <c r="P1128" s="173">
        <v>35588300</v>
      </c>
      <c r="Q1128" s="173">
        <v>0</v>
      </c>
      <c r="R1128" s="173">
        <v>0</v>
      </c>
      <c r="S1128" s="173">
        <v>0</v>
      </c>
      <c r="T1128" s="173">
        <v>35588300</v>
      </c>
      <c r="U1128" s="173">
        <f t="shared" si="280"/>
        <v>4697.4432755639446</v>
      </c>
      <c r="V1128" s="173">
        <v>13557.620118134659</v>
      </c>
      <c r="W1128" s="188"/>
      <c r="X1128" s="188"/>
      <c r="Y1128" s="188"/>
      <c r="Z1128" s="189"/>
      <c r="AA1128" s="189"/>
      <c r="AB1128" s="189"/>
      <c r="AC1128" s="189"/>
      <c r="AD1128" s="189"/>
      <c r="AE1128" s="189"/>
      <c r="AF1128" s="189"/>
      <c r="AG1128" s="190"/>
      <c r="AH1128" s="189"/>
      <c r="AI1128" s="190"/>
      <c r="AJ1128" s="189"/>
      <c r="AK1128" s="189"/>
      <c r="AL1128" s="189"/>
      <c r="AM1128" s="190"/>
      <c r="AN1128" s="189"/>
      <c r="AO1128" s="189"/>
      <c r="AP1128" s="190"/>
      <c r="AQ1128" s="189"/>
    </row>
    <row r="1129" spans="1:45" s="182" customFormat="1" ht="36" customHeight="1" x14ac:dyDescent="0.25">
      <c r="A1129" s="182">
        <v>1</v>
      </c>
      <c r="B1129" s="221">
        <f>SUBTOTAL(103,$A$1026:A1129)</f>
        <v>104</v>
      </c>
      <c r="C1129" s="183" t="s">
        <v>2268</v>
      </c>
      <c r="D1129" s="184">
        <v>1979</v>
      </c>
      <c r="E1129" s="184"/>
      <c r="F1129" s="185" t="s">
        <v>311</v>
      </c>
      <c r="G1129" s="184">
        <v>5</v>
      </c>
      <c r="H1129" s="184">
        <v>4</v>
      </c>
      <c r="I1129" s="197">
        <v>3063.8</v>
      </c>
      <c r="J1129" s="197">
        <v>1955.6</v>
      </c>
      <c r="K1129" s="197">
        <v>1955.6</v>
      </c>
      <c r="L1129" s="186">
        <v>122</v>
      </c>
      <c r="M1129" s="184" t="s">
        <v>259</v>
      </c>
      <c r="N1129" s="184" t="s">
        <v>263</v>
      </c>
      <c r="O1129" s="187" t="s">
        <v>3329</v>
      </c>
      <c r="P1129" s="173">
        <v>26668038.760000002</v>
      </c>
      <c r="Q1129" s="173">
        <v>0</v>
      </c>
      <c r="R1129" s="173">
        <v>0</v>
      </c>
      <c r="S1129" s="173">
        <v>0</v>
      </c>
      <c r="T1129" s="173">
        <v>26668038.760000002</v>
      </c>
      <c r="U1129" s="173">
        <f t="shared" si="280"/>
        <v>8704.2361642404849</v>
      </c>
      <c r="V1129" s="173">
        <v>13265.223782884001</v>
      </c>
      <c r="W1129" s="188"/>
      <c r="X1129" s="188"/>
      <c r="Y1129" s="188"/>
      <c r="Z1129" s="189"/>
      <c r="AA1129" s="189"/>
      <c r="AB1129" s="189"/>
      <c r="AC1129" s="189"/>
      <c r="AD1129" s="189"/>
      <c r="AE1129" s="189"/>
      <c r="AF1129" s="189"/>
      <c r="AG1129" s="190"/>
      <c r="AH1129" s="189"/>
      <c r="AI1129" s="190"/>
      <c r="AJ1129" s="189"/>
      <c r="AK1129" s="189"/>
      <c r="AL1129" s="189"/>
      <c r="AM1129" s="190"/>
      <c r="AN1129" s="189"/>
      <c r="AO1129" s="189"/>
      <c r="AP1129" s="190"/>
      <c r="AQ1129" s="189"/>
    </row>
    <row r="1130" spans="1:45" s="182" customFormat="1" ht="36" customHeight="1" x14ac:dyDescent="0.25">
      <c r="A1130" s="182">
        <v>1</v>
      </c>
      <c r="B1130" s="221">
        <f>SUBTOTAL(103,$A$1026:A1130)</f>
        <v>105</v>
      </c>
      <c r="C1130" s="183" t="s">
        <v>3325</v>
      </c>
      <c r="D1130" s="184">
        <v>1985</v>
      </c>
      <c r="E1130" s="184"/>
      <c r="F1130" s="185" t="s">
        <v>311</v>
      </c>
      <c r="G1130" s="184">
        <v>16</v>
      </c>
      <c r="H1130" s="184">
        <v>1</v>
      </c>
      <c r="I1130" s="197">
        <v>4729.8</v>
      </c>
      <c r="J1130" s="197">
        <v>4661.5</v>
      </c>
      <c r="K1130" s="197">
        <v>4661.5</v>
      </c>
      <c r="L1130" s="186">
        <v>208</v>
      </c>
      <c r="M1130" s="184" t="s">
        <v>259</v>
      </c>
      <c r="N1130" s="184" t="s">
        <v>263</v>
      </c>
      <c r="O1130" s="187" t="s">
        <v>341</v>
      </c>
      <c r="P1130" s="173">
        <v>29829238.239999998</v>
      </c>
      <c r="Q1130" s="173">
        <v>0</v>
      </c>
      <c r="R1130" s="173">
        <v>0</v>
      </c>
      <c r="S1130" s="173">
        <v>0</v>
      </c>
      <c r="T1130" s="173">
        <v>29829238.239999998</v>
      </c>
      <c r="U1130" s="173">
        <f t="shared" si="280"/>
        <v>6306.6595289441411</v>
      </c>
      <c r="V1130" s="173">
        <v>14283.319102287624</v>
      </c>
      <c r="W1130" s="188"/>
      <c r="X1130" s="188"/>
      <c r="Y1130" s="188"/>
      <c r="Z1130" s="189"/>
      <c r="AA1130" s="189"/>
      <c r="AB1130" s="189"/>
      <c r="AC1130" s="189"/>
      <c r="AD1130" s="189"/>
      <c r="AE1130" s="189"/>
      <c r="AF1130" s="189"/>
      <c r="AG1130" s="190"/>
      <c r="AH1130" s="189"/>
      <c r="AI1130" s="190"/>
      <c r="AJ1130" s="189"/>
      <c r="AK1130" s="189"/>
      <c r="AL1130" s="189"/>
      <c r="AM1130" s="190"/>
      <c r="AN1130" s="189"/>
      <c r="AO1130" s="189"/>
      <c r="AP1130" s="190"/>
      <c r="AQ1130" s="189"/>
    </row>
    <row r="1131" spans="1:45" s="182" customFormat="1" ht="36" customHeight="1" x14ac:dyDescent="0.25">
      <c r="B1131" s="183" t="s">
        <v>723</v>
      </c>
      <c r="C1131" s="222"/>
      <c r="D1131" s="184" t="s">
        <v>857</v>
      </c>
      <c r="E1131" s="184" t="s">
        <v>857</v>
      </c>
      <c r="F1131" s="184" t="s">
        <v>857</v>
      </c>
      <c r="G1131" s="184" t="s">
        <v>857</v>
      </c>
      <c r="H1131" s="184" t="s">
        <v>857</v>
      </c>
      <c r="I1131" s="197">
        <f>SUM(I1132:I1151)</f>
        <v>27980.399999999998</v>
      </c>
      <c r="J1131" s="197">
        <f>SUM(J1132:J1151)</f>
        <v>26369.500000000004</v>
      </c>
      <c r="K1131" s="197">
        <f>SUM(K1132:K1151)</f>
        <v>23612.5</v>
      </c>
      <c r="L1131" s="219">
        <f>SUM(L1132:L1151)</f>
        <v>1352</v>
      </c>
      <c r="M1131" s="184" t="s">
        <v>857</v>
      </c>
      <c r="N1131" s="184" t="s">
        <v>857</v>
      </c>
      <c r="O1131" s="187" t="s">
        <v>857</v>
      </c>
      <c r="P1131" s="197">
        <v>88588612.629999995</v>
      </c>
      <c r="Q1131" s="197">
        <v>0</v>
      </c>
      <c r="R1131" s="197">
        <v>0</v>
      </c>
      <c r="S1131" s="197">
        <v>0</v>
      </c>
      <c r="T1131" s="197">
        <v>88588612.629999995</v>
      </c>
      <c r="U1131" s="173">
        <f t="shared" ref="U1131:U1151" si="284">P1131/I1131</f>
        <v>3166.0952892024416</v>
      </c>
      <c r="V1131" s="173">
        <f>MAX(V1132:V1151)</f>
        <v>13585.424792569658</v>
      </c>
      <c r="X1131" s="227"/>
      <c r="Z1131" s="189">
        <v>0</v>
      </c>
      <c r="AA1131" s="189">
        <v>0</v>
      </c>
      <c r="AB1131" s="189">
        <v>3470474.8500000006</v>
      </c>
      <c r="AC1131" s="189">
        <v>650000</v>
      </c>
      <c r="AD1131" s="189">
        <v>0</v>
      </c>
      <c r="AE1131" s="189">
        <v>0</v>
      </c>
      <c r="AF1131" s="189">
        <v>0</v>
      </c>
      <c r="AG1131" s="189">
        <v>0</v>
      </c>
      <c r="AH1131" s="189">
        <v>11704.31</v>
      </c>
      <c r="AI1131" s="189">
        <v>90421001.069999993</v>
      </c>
      <c r="AJ1131" s="189">
        <v>0</v>
      </c>
      <c r="AK1131" s="189">
        <v>0</v>
      </c>
      <c r="AL1131" s="189">
        <v>450.1</v>
      </c>
      <c r="AM1131" s="189">
        <v>1824009.29</v>
      </c>
      <c r="AN1131" s="189">
        <v>0</v>
      </c>
      <c r="AO1131" s="189">
        <v>0</v>
      </c>
      <c r="AP1131" s="189">
        <v>0</v>
      </c>
      <c r="AQ1131" s="189">
        <v>0</v>
      </c>
      <c r="AR1131" s="182">
        <v>0</v>
      </c>
      <c r="AS1131" s="182">
        <v>0</v>
      </c>
    </row>
    <row r="1132" spans="1:45" s="182" customFormat="1" ht="36" customHeight="1" x14ac:dyDescent="0.25">
      <c r="A1132" s="182">
        <v>1</v>
      </c>
      <c r="B1132" s="221">
        <f>SUBTOTAL(103,$A$1026:A1132)</f>
        <v>106</v>
      </c>
      <c r="C1132" s="183" t="s">
        <v>451</v>
      </c>
      <c r="D1132" s="184">
        <v>1962</v>
      </c>
      <c r="E1132" s="184"/>
      <c r="F1132" s="185" t="s">
        <v>261</v>
      </c>
      <c r="G1132" s="184">
        <v>2</v>
      </c>
      <c r="H1132" s="184" t="s">
        <v>296</v>
      </c>
      <c r="I1132" s="197">
        <v>784.2</v>
      </c>
      <c r="J1132" s="197">
        <v>784.2</v>
      </c>
      <c r="K1132" s="197">
        <v>715.8</v>
      </c>
      <c r="L1132" s="186">
        <v>47</v>
      </c>
      <c r="M1132" s="184" t="s">
        <v>259</v>
      </c>
      <c r="N1132" s="184" t="s">
        <v>260</v>
      </c>
      <c r="O1132" s="187" t="s">
        <v>262</v>
      </c>
      <c r="P1132" s="173">
        <v>4971320.8900000006</v>
      </c>
      <c r="Q1132" s="173">
        <v>0</v>
      </c>
      <c r="R1132" s="173">
        <v>0</v>
      </c>
      <c r="S1132" s="173">
        <v>0</v>
      </c>
      <c r="T1132" s="173">
        <v>4971320.8900000006</v>
      </c>
      <c r="U1132" s="173">
        <f t="shared" si="284"/>
        <v>6339.3533409844431</v>
      </c>
      <c r="V1132" s="173">
        <v>8976.2637286406516</v>
      </c>
      <c r="W1132" s="188">
        <v>7372.8752053047692</v>
      </c>
      <c r="X1132" s="188">
        <f t="shared" ref="X1132:X1151" si="285">Z1132+AA1132+AB1132+AC1132+AD1132+AG1132+AI1132+AK1132+AM1132+AO1132+AP1132+AQ1132+AR1132+AS1132</f>
        <v>7372.8752053047692</v>
      </c>
      <c r="Y1132" s="188">
        <f t="shared" ref="Y1132:Y1151" si="286">V1132-U1132</f>
        <v>2636.9103876562085</v>
      </c>
      <c r="Z1132" s="189">
        <v>0</v>
      </c>
      <c r="AA1132" s="189">
        <v>0</v>
      </c>
      <c r="AB1132" s="189">
        <v>0</v>
      </c>
      <c r="AC1132" s="189">
        <v>0</v>
      </c>
      <c r="AD1132" s="189">
        <v>0</v>
      </c>
      <c r="AE1132" s="189">
        <v>0</v>
      </c>
      <c r="AF1132" s="189">
        <v>0</v>
      </c>
      <c r="AG1132" s="190">
        <v>0</v>
      </c>
      <c r="AH1132" s="189">
        <v>648.4</v>
      </c>
      <c r="AI1132" s="190">
        <f t="shared" ref="AI1132:AI1136" si="287">8917.04*AH1132/I1132</f>
        <v>7372.8752053047692</v>
      </c>
      <c r="AJ1132" s="189">
        <v>0</v>
      </c>
      <c r="AK1132" s="189">
        <v>0</v>
      </c>
      <c r="AL1132" s="189">
        <v>0</v>
      </c>
      <c r="AM1132" s="190">
        <v>0</v>
      </c>
      <c r="AN1132" s="189">
        <v>0</v>
      </c>
      <c r="AO1132" s="189">
        <v>0</v>
      </c>
      <c r="AP1132" s="190">
        <v>0</v>
      </c>
      <c r="AQ1132" s="189">
        <v>0</v>
      </c>
      <c r="AR1132" s="182">
        <v>0</v>
      </c>
      <c r="AS1132" s="182">
        <v>0</v>
      </c>
    </row>
    <row r="1133" spans="1:45" s="182" customFormat="1" ht="36" customHeight="1" x14ac:dyDescent="0.25">
      <c r="A1133" s="182">
        <v>1</v>
      </c>
      <c r="B1133" s="221">
        <f>SUBTOTAL(103,$A$1026:A1133)</f>
        <v>107</v>
      </c>
      <c r="C1133" s="183" t="s">
        <v>452</v>
      </c>
      <c r="D1133" s="184">
        <v>1959</v>
      </c>
      <c r="E1133" s="184"/>
      <c r="F1133" s="185" t="s">
        <v>261</v>
      </c>
      <c r="G1133" s="184">
        <v>2</v>
      </c>
      <c r="H1133" s="184" t="s">
        <v>296</v>
      </c>
      <c r="I1133" s="197">
        <v>611</v>
      </c>
      <c r="J1133" s="197">
        <v>564.20000000000005</v>
      </c>
      <c r="K1133" s="197">
        <v>492.1</v>
      </c>
      <c r="L1133" s="186">
        <v>36</v>
      </c>
      <c r="M1133" s="184" t="s">
        <v>259</v>
      </c>
      <c r="N1133" s="184" t="s">
        <v>263</v>
      </c>
      <c r="O1133" s="187" t="s">
        <v>339</v>
      </c>
      <c r="P1133" s="173">
        <v>4560890.38</v>
      </c>
      <c r="Q1133" s="173">
        <v>0</v>
      </c>
      <c r="R1133" s="173">
        <v>0</v>
      </c>
      <c r="S1133" s="173">
        <v>0</v>
      </c>
      <c r="T1133" s="173">
        <v>4560890.38</v>
      </c>
      <c r="U1133" s="173">
        <f t="shared" si="284"/>
        <v>7464.6323731587563</v>
      </c>
      <c r="V1133" s="173">
        <v>9719.0888379705411</v>
      </c>
      <c r="W1133" s="188">
        <v>7983.0128968903455</v>
      </c>
      <c r="X1133" s="188">
        <f t="shared" si="285"/>
        <v>7983.0128968903455</v>
      </c>
      <c r="Y1133" s="188">
        <f t="shared" si="286"/>
        <v>2254.4564648117848</v>
      </c>
      <c r="Z1133" s="189">
        <v>0</v>
      </c>
      <c r="AA1133" s="189">
        <v>0</v>
      </c>
      <c r="AB1133" s="189">
        <v>0</v>
      </c>
      <c r="AC1133" s="189">
        <v>0</v>
      </c>
      <c r="AD1133" s="189">
        <v>0</v>
      </c>
      <c r="AE1133" s="189">
        <v>0</v>
      </c>
      <c r="AF1133" s="189">
        <v>0</v>
      </c>
      <c r="AG1133" s="190">
        <v>0</v>
      </c>
      <c r="AH1133" s="189">
        <v>547</v>
      </c>
      <c r="AI1133" s="190">
        <f t="shared" si="287"/>
        <v>7983.0128968903455</v>
      </c>
      <c r="AJ1133" s="189">
        <v>0</v>
      </c>
      <c r="AK1133" s="189">
        <v>0</v>
      </c>
      <c r="AL1133" s="189">
        <v>0</v>
      </c>
      <c r="AM1133" s="190">
        <v>0</v>
      </c>
      <c r="AN1133" s="189">
        <v>0</v>
      </c>
      <c r="AO1133" s="189">
        <v>0</v>
      </c>
      <c r="AP1133" s="190">
        <v>0</v>
      </c>
      <c r="AQ1133" s="189">
        <v>0</v>
      </c>
      <c r="AR1133" s="182">
        <v>0</v>
      </c>
      <c r="AS1133" s="182">
        <v>0</v>
      </c>
    </row>
    <row r="1134" spans="1:45" s="182" customFormat="1" ht="36" customHeight="1" x14ac:dyDescent="0.25">
      <c r="A1134" s="182">
        <v>1</v>
      </c>
      <c r="B1134" s="221">
        <f>SUBTOTAL(103,$A$1026:A1134)</f>
        <v>108</v>
      </c>
      <c r="C1134" s="183" t="s">
        <v>453</v>
      </c>
      <c r="D1134" s="184">
        <v>1960</v>
      </c>
      <c r="E1134" s="184"/>
      <c r="F1134" s="185" t="s">
        <v>261</v>
      </c>
      <c r="G1134" s="184">
        <v>2</v>
      </c>
      <c r="H1134" s="184" t="s">
        <v>296</v>
      </c>
      <c r="I1134" s="197">
        <v>549.79999999999995</v>
      </c>
      <c r="J1134" s="197">
        <v>549.79999999999995</v>
      </c>
      <c r="K1134" s="197">
        <v>404</v>
      </c>
      <c r="L1134" s="186">
        <v>27</v>
      </c>
      <c r="M1134" s="184" t="s">
        <v>259</v>
      </c>
      <c r="N1134" s="184" t="s">
        <v>276</v>
      </c>
      <c r="O1134" s="187" t="s">
        <v>262</v>
      </c>
      <c r="P1134" s="173">
        <v>4112239.3699999996</v>
      </c>
      <c r="Q1134" s="173">
        <v>0</v>
      </c>
      <c r="R1134" s="173">
        <v>0</v>
      </c>
      <c r="S1134" s="173">
        <v>0</v>
      </c>
      <c r="T1134" s="173">
        <v>4112239.3699999996</v>
      </c>
      <c r="U1134" s="173">
        <f t="shared" si="284"/>
        <v>7479.5186795198251</v>
      </c>
      <c r="V1134" s="173">
        <v>9738.6278064750823</v>
      </c>
      <c r="W1134" s="188">
        <v>7999.0617097126242</v>
      </c>
      <c r="X1134" s="188">
        <f t="shared" si="285"/>
        <v>7999.0617097126242</v>
      </c>
      <c r="Y1134" s="188">
        <f t="shared" si="286"/>
        <v>2259.1091269552571</v>
      </c>
      <c r="Z1134" s="189">
        <v>0</v>
      </c>
      <c r="AA1134" s="189">
        <v>0</v>
      </c>
      <c r="AB1134" s="189">
        <v>0</v>
      </c>
      <c r="AC1134" s="189">
        <v>0</v>
      </c>
      <c r="AD1134" s="189">
        <v>0</v>
      </c>
      <c r="AE1134" s="189">
        <v>0</v>
      </c>
      <c r="AF1134" s="189">
        <v>0</v>
      </c>
      <c r="AG1134" s="190">
        <v>0</v>
      </c>
      <c r="AH1134" s="189">
        <v>493.2</v>
      </c>
      <c r="AI1134" s="190">
        <f t="shared" si="287"/>
        <v>7999.0617097126242</v>
      </c>
      <c r="AJ1134" s="189">
        <v>0</v>
      </c>
      <c r="AK1134" s="189">
        <v>0</v>
      </c>
      <c r="AL1134" s="189">
        <v>0</v>
      </c>
      <c r="AM1134" s="190">
        <v>0</v>
      </c>
      <c r="AN1134" s="189">
        <v>0</v>
      </c>
      <c r="AO1134" s="189">
        <v>0</v>
      </c>
      <c r="AP1134" s="190">
        <v>0</v>
      </c>
      <c r="AQ1134" s="189">
        <v>0</v>
      </c>
      <c r="AR1134" s="182">
        <v>0</v>
      </c>
      <c r="AS1134" s="182">
        <v>0</v>
      </c>
    </row>
    <row r="1135" spans="1:45" s="182" customFormat="1" ht="36" customHeight="1" x14ac:dyDescent="0.25">
      <c r="A1135" s="182">
        <v>1</v>
      </c>
      <c r="B1135" s="221">
        <f>SUBTOTAL(103,$A$1026:A1135)</f>
        <v>109</v>
      </c>
      <c r="C1135" s="183" t="s">
        <v>454</v>
      </c>
      <c r="D1135" s="184">
        <v>1968</v>
      </c>
      <c r="E1135" s="184"/>
      <c r="F1135" s="185" t="s">
        <v>261</v>
      </c>
      <c r="G1135" s="184">
        <v>5</v>
      </c>
      <c r="H1135" s="184" t="s">
        <v>301</v>
      </c>
      <c r="I1135" s="197">
        <v>3425.4</v>
      </c>
      <c r="J1135" s="197">
        <v>3385.7</v>
      </c>
      <c r="K1135" s="197">
        <v>2995.5</v>
      </c>
      <c r="L1135" s="186">
        <v>208</v>
      </c>
      <c r="M1135" s="184" t="s">
        <v>259</v>
      </c>
      <c r="N1135" s="184" t="s">
        <v>260</v>
      </c>
      <c r="O1135" s="187" t="s">
        <v>262</v>
      </c>
      <c r="P1135" s="173">
        <v>8448260.4399999995</v>
      </c>
      <c r="Q1135" s="173">
        <v>0</v>
      </c>
      <c r="R1135" s="173">
        <v>0</v>
      </c>
      <c r="S1135" s="173">
        <v>0</v>
      </c>
      <c r="T1135" s="173">
        <v>8448260.4399999995</v>
      </c>
      <c r="U1135" s="173">
        <f t="shared" si="284"/>
        <v>2466.357342208209</v>
      </c>
      <c r="V1135" s="173">
        <v>3581.3485140421553</v>
      </c>
      <c r="W1135" s="188">
        <v>2941.6287732819528</v>
      </c>
      <c r="X1135" s="188">
        <f t="shared" si="285"/>
        <v>2941.6287732819528</v>
      </c>
      <c r="Y1135" s="188">
        <f t="shared" si="286"/>
        <v>1114.9911718339463</v>
      </c>
      <c r="Z1135" s="189">
        <v>0</v>
      </c>
      <c r="AA1135" s="189">
        <v>0</v>
      </c>
      <c r="AB1135" s="189">
        <v>0</v>
      </c>
      <c r="AC1135" s="189">
        <v>0</v>
      </c>
      <c r="AD1135" s="189">
        <v>0</v>
      </c>
      <c r="AE1135" s="189">
        <v>0</v>
      </c>
      <c r="AF1135" s="189">
        <v>0</v>
      </c>
      <c r="AG1135" s="190">
        <v>0</v>
      </c>
      <c r="AH1135" s="189">
        <v>1130</v>
      </c>
      <c r="AI1135" s="190">
        <f t="shared" si="287"/>
        <v>2941.6287732819528</v>
      </c>
      <c r="AJ1135" s="189">
        <v>0</v>
      </c>
      <c r="AK1135" s="189">
        <v>0</v>
      </c>
      <c r="AL1135" s="189">
        <v>0</v>
      </c>
      <c r="AM1135" s="190">
        <v>0</v>
      </c>
      <c r="AN1135" s="189">
        <v>0</v>
      </c>
      <c r="AO1135" s="189">
        <v>0</v>
      </c>
      <c r="AP1135" s="190">
        <v>0</v>
      </c>
      <c r="AQ1135" s="189">
        <v>0</v>
      </c>
      <c r="AR1135" s="182">
        <v>0</v>
      </c>
      <c r="AS1135" s="182">
        <v>0</v>
      </c>
    </row>
    <row r="1136" spans="1:45" s="182" customFormat="1" ht="36" customHeight="1" x14ac:dyDescent="0.25">
      <c r="A1136" s="182">
        <v>1</v>
      </c>
      <c r="B1136" s="221">
        <f>SUBTOTAL(103,$A$1026:A1136)</f>
        <v>110</v>
      </c>
      <c r="C1136" s="183" t="s">
        <v>455</v>
      </c>
      <c r="D1136" s="184">
        <v>1966</v>
      </c>
      <c r="E1136" s="184"/>
      <c r="F1136" s="185" t="s">
        <v>261</v>
      </c>
      <c r="G1136" s="184">
        <v>5</v>
      </c>
      <c r="H1136" s="184" t="s">
        <v>305</v>
      </c>
      <c r="I1136" s="197">
        <v>2708.5</v>
      </c>
      <c r="J1136" s="197">
        <v>2523.1</v>
      </c>
      <c r="K1136" s="197">
        <v>2195.4</v>
      </c>
      <c r="L1136" s="186">
        <v>137</v>
      </c>
      <c r="M1136" s="184" t="s">
        <v>259</v>
      </c>
      <c r="N1136" s="184" t="s">
        <v>260</v>
      </c>
      <c r="O1136" s="187" t="s">
        <v>262</v>
      </c>
      <c r="P1136" s="173">
        <v>7204810.7599999998</v>
      </c>
      <c r="Q1136" s="173">
        <v>0</v>
      </c>
      <c r="R1136" s="173">
        <v>0</v>
      </c>
      <c r="S1136" s="173">
        <v>0</v>
      </c>
      <c r="T1136" s="173">
        <v>7204810.7599999998</v>
      </c>
      <c r="U1136" s="173">
        <f t="shared" si="284"/>
        <v>2660.0741222078641</v>
      </c>
      <c r="V1136" s="173">
        <v>3463.0944655713492</v>
      </c>
      <c r="W1136" s="188">
        <v>2844.4978992062029</v>
      </c>
      <c r="X1136" s="188">
        <f t="shared" si="285"/>
        <v>2844.4978992062029</v>
      </c>
      <c r="Y1136" s="188">
        <f t="shared" si="286"/>
        <v>803.02034336348515</v>
      </c>
      <c r="Z1136" s="189">
        <v>0</v>
      </c>
      <c r="AA1136" s="189">
        <v>0</v>
      </c>
      <c r="AB1136" s="189">
        <v>0</v>
      </c>
      <c r="AC1136" s="189">
        <v>0</v>
      </c>
      <c r="AD1136" s="189">
        <v>0</v>
      </c>
      <c r="AE1136" s="189">
        <v>0</v>
      </c>
      <c r="AF1136" s="189">
        <v>0</v>
      </c>
      <c r="AG1136" s="190">
        <v>0</v>
      </c>
      <c r="AH1136" s="189">
        <v>864</v>
      </c>
      <c r="AI1136" s="190">
        <f t="shared" si="287"/>
        <v>2844.4978992062029</v>
      </c>
      <c r="AJ1136" s="189">
        <v>0</v>
      </c>
      <c r="AK1136" s="189">
        <v>0</v>
      </c>
      <c r="AL1136" s="189">
        <v>0</v>
      </c>
      <c r="AM1136" s="190">
        <v>0</v>
      </c>
      <c r="AN1136" s="189">
        <v>0</v>
      </c>
      <c r="AO1136" s="189">
        <v>0</v>
      </c>
      <c r="AP1136" s="190">
        <v>0</v>
      </c>
      <c r="AQ1136" s="189">
        <v>0</v>
      </c>
      <c r="AR1136" s="182">
        <v>0</v>
      </c>
      <c r="AS1136" s="182">
        <v>0</v>
      </c>
    </row>
    <row r="1137" spans="1:45" s="182" customFormat="1" ht="36" customHeight="1" x14ac:dyDescent="0.25">
      <c r="A1137" s="182">
        <v>1</v>
      </c>
      <c r="B1137" s="221">
        <f>SUBTOTAL(103,$A$1026:A1137)</f>
        <v>111</v>
      </c>
      <c r="C1137" s="183" t="s">
        <v>456</v>
      </c>
      <c r="D1137" s="184">
        <v>1964</v>
      </c>
      <c r="E1137" s="184">
        <v>2008</v>
      </c>
      <c r="F1137" s="185" t="s">
        <v>261</v>
      </c>
      <c r="G1137" s="184">
        <v>4</v>
      </c>
      <c r="H1137" s="184" t="s">
        <v>296</v>
      </c>
      <c r="I1137" s="197">
        <v>1368.5</v>
      </c>
      <c r="J1137" s="197">
        <v>1271.5</v>
      </c>
      <c r="K1137" s="197">
        <v>1271.5</v>
      </c>
      <c r="L1137" s="186">
        <v>43</v>
      </c>
      <c r="M1137" s="184" t="s">
        <v>259</v>
      </c>
      <c r="N1137" s="184" t="s">
        <v>337</v>
      </c>
      <c r="O1137" s="187" t="s">
        <v>338</v>
      </c>
      <c r="P1137" s="173">
        <v>724821.19</v>
      </c>
      <c r="Q1137" s="173">
        <v>0</v>
      </c>
      <c r="R1137" s="173">
        <v>0</v>
      </c>
      <c r="S1137" s="173">
        <v>0</v>
      </c>
      <c r="T1137" s="173">
        <v>724821.19</v>
      </c>
      <c r="U1137" s="173">
        <f t="shared" si="284"/>
        <v>529.64646693459986</v>
      </c>
      <c r="V1137" s="173">
        <v>529.64646693459986</v>
      </c>
      <c r="W1137" s="188">
        <f>X1137</f>
        <v>184.98</v>
      </c>
      <c r="X1137" s="188">
        <f t="shared" si="285"/>
        <v>184.98</v>
      </c>
      <c r="Y1137" s="188">
        <f t="shared" si="286"/>
        <v>0</v>
      </c>
      <c r="Z1137" s="189">
        <v>0</v>
      </c>
      <c r="AA1137" s="189">
        <v>0</v>
      </c>
      <c r="AB1137" s="189">
        <v>0</v>
      </c>
      <c r="AC1137" s="189">
        <v>184.98</v>
      </c>
      <c r="AD1137" s="189">
        <v>0</v>
      </c>
      <c r="AE1137" s="189">
        <v>0</v>
      </c>
      <c r="AF1137" s="189">
        <v>0</v>
      </c>
      <c r="AG1137" s="190">
        <v>0</v>
      </c>
      <c r="AH1137" s="189">
        <v>0</v>
      </c>
      <c r="AI1137" s="189">
        <v>0</v>
      </c>
      <c r="AJ1137" s="189">
        <v>0</v>
      </c>
      <c r="AK1137" s="189">
        <v>0</v>
      </c>
      <c r="AL1137" s="189">
        <v>0</v>
      </c>
      <c r="AM1137" s="190">
        <v>0</v>
      </c>
      <c r="AN1137" s="189">
        <v>0</v>
      </c>
      <c r="AO1137" s="189">
        <v>0</v>
      </c>
      <c r="AP1137" s="190">
        <v>0</v>
      </c>
      <c r="AQ1137" s="189">
        <v>0</v>
      </c>
      <c r="AR1137" s="182">
        <v>0</v>
      </c>
      <c r="AS1137" s="182">
        <v>0</v>
      </c>
    </row>
    <row r="1138" spans="1:45" s="182" customFormat="1" ht="36" customHeight="1" x14ac:dyDescent="0.25">
      <c r="A1138" s="182">
        <v>1</v>
      </c>
      <c r="B1138" s="221">
        <f>SUBTOTAL(103,$A$1026:A1138)</f>
        <v>112</v>
      </c>
      <c r="C1138" s="183" t="s">
        <v>457</v>
      </c>
      <c r="D1138" s="184">
        <v>1960</v>
      </c>
      <c r="E1138" s="184"/>
      <c r="F1138" s="185" t="s">
        <v>261</v>
      </c>
      <c r="G1138" s="184">
        <v>2</v>
      </c>
      <c r="H1138" s="184" t="s">
        <v>296</v>
      </c>
      <c r="I1138" s="197">
        <v>646.1</v>
      </c>
      <c r="J1138" s="197">
        <v>646.1</v>
      </c>
      <c r="K1138" s="197">
        <v>646.1</v>
      </c>
      <c r="L1138" s="186">
        <v>42</v>
      </c>
      <c r="M1138" s="184" t="s">
        <v>259</v>
      </c>
      <c r="N1138" s="184" t="s">
        <v>260</v>
      </c>
      <c r="O1138" s="187" t="s">
        <v>262</v>
      </c>
      <c r="P1138" s="173">
        <v>5205034.8999999994</v>
      </c>
      <c r="Q1138" s="173">
        <v>0</v>
      </c>
      <c r="R1138" s="173">
        <v>0</v>
      </c>
      <c r="S1138" s="173">
        <v>0</v>
      </c>
      <c r="T1138" s="173">
        <v>5205034.8999999994</v>
      </c>
      <c r="U1138" s="173">
        <f t="shared" si="284"/>
        <v>8056.0824949698181</v>
      </c>
      <c r="V1138" s="173">
        <v>10489.268507042252</v>
      </c>
      <c r="W1138" s="188">
        <v>8615.6189295774657</v>
      </c>
      <c r="X1138" s="188">
        <f t="shared" si="285"/>
        <v>8615.6189295774657</v>
      </c>
      <c r="Y1138" s="188">
        <f t="shared" si="286"/>
        <v>2433.1860120724341</v>
      </c>
      <c r="Z1138" s="189">
        <v>0</v>
      </c>
      <c r="AA1138" s="189">
        <v>0</v>
      </c>
      <c r="AB1138" s="189">
        <v>0</v>
      </c>
      <c r="AC1138" s="189">
        <v>0</v>
      </c>
      <c r="AD1138" s="189">
        <v>0</v>
      </c>
      <c r="AE1138" s="189">
        <v>0</v>
      </c>
      <c r="AF1138" s="189">
        <v>0</v>
      </c>
      <c r="AG1138" s="190">
        <v>0</v>
      </c>
      <c r="AH1138" s="189">
        <v>624.26</v>
      </c>
      <c r="AI1138" s="190">
        <f t="shared" ref="AI1138:AI1148" si="288">8917.04*AH1138/I1138</f>
        <v>8615.6189295774657</v>
      </c>
      <c r="AJ1138" s="189">
        <v>0</v>
      </c>
      <c r="AK1138" s="189">
        <v>0</v>
      </c>
      <c r="AL1138" s="189">
        <v>0</v>
      </c>
      <c r="AM1138" s="190">
        <v>0</v>
      </c>
      <c r="AN1138" s="189">
        <v>0</v>
      </c>
      <c r="AO1138" s="189">
        <v>0</v>
      </c>
      <c r="AP1138" s="190">
        <v>0</v>
      </c>
      <c r="AQ1138" s="189">
        <v>0</v>
      </c>
      <c r="AR1138" s="182">
        <v>0</v>
      </c>
      <c r="AS1138" s="182">
        <v>0</v>
      </c>
    </row>
    <row r="1139" spans="1:45" s="182" customFormat="1" ht="36" customHeight="1" x14ac:dyDescent="0.25">
      <c r="A1139" s="182">
        <v>1</v>
      </c>
      <c r="B1139" s="221">
        <f>SUBTOTAL(103,$A$1026:A1139)</f>
        <v>113</v>
      </c>
      <c r="C1139" s="183" t="s">
        <v>458</v>
      </c>
      <c r="D1139" s="184">
        <v>1961</v>
      </c>
      <c r="E1139" s="184"/>
      <c r="F1139" s="185" t="s">
        <v>261</v>
      </c>
      <c r="G1139" s="184">
        <v>2</v>
      </c>
      <c r="H1139" s="184" t="s">
        <v>296</v>
      </c>
      <c r="I1139" s="197">
        <v>579.4</v>
      </c>
      <c r="J1139" s="197">
        <v>538.1</v>
      </c>
      <c r="K1139" s="197">
        <v>470.3</v>
      </c>
      <c r="L1139" s="186">
        <v>35</v>
      </c>
      <c r="M1139" s="184" t="s">
        <v>259</v>
      </c>
      <c r="N1139" s="184" t="s">
        <v>276</v>
      </c>
      <c r="O1139" s="187" t="s">
        <v>262</v>
      </c>
      <c r="P1139" s="173">
        <v>4392479.22</v>
      </c>
      <c r="Q1139" s="173">
        <v>0</v>
      </c>
      <c r="R1139" s="173">
        <v>0</v>
      </c>
      <c r="S1139" s="173">
        <v>0</v>
      </c>
      <c r="T1139" s="173">
        <v>4392479.22</v>
      </c>
      <c r="U1139" s="173">
        <f t="shared" si="284"/>
        <v>7581.0825336555054</v>
      </c>
      <c r="V1139" s="173">
        <v>9870.6717846047632</v>
      </c>
      <c r="W1139" s="188">
        <v>8107.5192820158791</v>
      </c>
      <c r="X1139" s="188">
        <f t="shared" si="285"/>
        <v>8107.5192820158791</v>
      </c>
      <c r="Y1139" s="188">
        <f t="shared" si="286"/>
        <v>2289.5892509492578</v>
      </c>
      <c r="Z1139" s="189">
        <v>0</v>
      </c>
      <c r="AA1139" s="189">
        <v>0</v>
      </c>
      <c r="AB1139" s="189">
        <v>0</v>
      </c>
      <c r="AC1139" s="189">
        <v>0</v>
      </c>
      <c r="AD1139" s="189">
        <v>0</v>
      </c>
      <c r="AE1139" s="189">
        <v>0</v>
      </c>
      <c r="AF1139" s="189">
        <v>0</v>
      </c>
      <c r="AG1139" s="190">
        <v>0</v>
      </c>
      <c r="AH1139" s="189">
        <v>526.79999999999995</v>
      </c>
      <c r="AI1139" s="190">
        <f t="shared" si="288"/>
        <v>8107.5192820158791</v>
      </c>
      <c r="AJ1139" s="189">
        <v>0</v>
      </c>
      <c r="AK1139" s="189">
        <v>0</v>
      </c>
      <c r="AL1139" s="189">
        <v>0</v>
      </c>
      <c r="AM1139" s="190">
        <v>0</v>
      </c>
      <c r="AN1139" s="189">
        <v>0</v>
      </c>
      <c r="AO1139" s="189">
        <v>0</v>
      </c>
      <c r="AP1139" s="190">
        <v>0</v>
      </c>
      <c r="AQ1139" s="189">
        <v>0</v>
      </c>
      <c r="AR1139" s="182">
        <v>0</v>
      </c>
      <c r="AS1139" s="182">
        <v>0</v>
      </c>
    </row>
    <row r="1140" spans="1:45" s="182" customFormat="1" ht="36" customHeight="1" x14ac:dyDescent="0.25">
      <c r="A1140" s="182">
        <v>1</v>
      </c>
      <c r="B1140" s="221">
        <f>SUBTOTAL(103,$A$1026:A1140)</f>
        <v>114</v>
      </c>
      <c r="C1140" s="183" t="s">
        <v>459</v>
      </c>
      <c r="D1140" s="184">
        <v>1960</v>
      </c>
      <c r="E1140" s="184"/>
      <c r="F1140" s="185" t="s">
        <v>261</v>
      </c>
      <c r="G1140" s="184">
        <v>2</v>
      </c>
      <c r="H1140" s="184" t="s">
        <v>296</v>
      </c>
      <c r="I1140" s="197">
        <v>591.29999999999995</v>
      </c>
      <c r="J1140" s="197">
        <v>543.1</v>
      </c>
      <c r="K1140" s="197">
        <v>477.6</v>
      </c>
      <c r="L1140" s="186">
        <v>28</v>
      </c>
      <c r="M1140" s="184" t="s">
        <v>259</v>
      </c>
      <c r="N1140" s="184" t="s">
        <v>260</v>
      </c>
      <c r="O1140" s="187" t="s">
        <v>262</v>
      </c>
      <c r="P1140" s="173">
        <v>5204947.5900000008</v>
      </c>
      <c r="Q1140" s="173">
        <v>0</v>
      </c>
      <c r="R1140" s="173">
        <v>0</v>
      </c>
      <c r="S1140" s="173">
        <v>0</v>
      </c>
      <c r="T1140" s="173">
        <v>5204947.5900000008</v>
      </c>
      <c r="U1140" s="173">
        <f t="shared" si="284"/>
        <v>8802.5496194824973</v>
      </c>
      <c r="V1140" s="173">
        <v>11461.384039235583</v>
      </c>
      <c r="W1140" s="188">
        <v>9414.0899550143768</v>
      </c>
      <c r="X1140" s="188">
        <f t="shared" si="285"/>
        <v>9414.0899550143768</v>
      </c>
      <c r="Y1140" s="188">
        <f t="shared" si="286"/>
        <v>2658.834419753086</v>
      </c>
      <c r="Z1140" s="189">
        <v>0</v>
      </c>
      <c r="AA1140" s="189">
        <v>0</v>
      </c>
      <c r="AB1140" s="189">
        <v>0</v>
      </c>
      <c r="AC1140" s="189">
        <v>0</v>
      </c>
      <c r="AD1140" s="189">
        <v>0</v>
      </c>
      <c r="AE1140" s="189">
        <v>0</v>
      </c>
      <c r="AF1140" s="189">
        <v>0</v>
      </c>
      <c r="AG1140" s="190">
        <v>0</v>
      </c>
      <c r="AH1140" s="189">
        <v>624.26</v>
      </c>
      <c r="AI1140" s="190">
        <f t="shared" si="288"/>
        <v>9414.0899550143768</v>
      </c>
      <c r="AJ1140" s="189">
        <v>0</v>
      </c>
      <c r="AK1140" s="189">
        <v>0</v>
      </c>
      <c r="AL1140" s="189">
        <v>0</v>
      </c>
      <c r="AM1140" s="190">
        <v>0</v>
      </c>
      <c r="AN1140" s="189">
        <v>0</v>
      </c>
      <c r="AO1140" s="189">
        <v>0</v>
      </c>
      <c r="AP1140" s="190">
        <v>0</v>
      </c>
      <c r="AQ1140" s="189">
        <v>0</v>
      </c>
      <c r="AR1140" s="182">
        <v>0</v>
      </c>
      <c r="AS1140" s="182">
        <v>0</v>
      </c>
    </row>
    <row r="1141" spans="1:45" s="182" customFormat="1" ht="36" customHeight="1" x14ac:dyDescent="0.25">
      <c r="A1141" s="182">
        <v>1</v>
      </c>
      <c r="B1141" s="221">
        <f>SUBTOTAL(103,$A$1026:A1141)</f>
        <v>115</v>
      </c>
      <c r="C1141" s="183" t="s">
        <v>460</v>
      </c>
      <c r="D1141" s="184">
        <v>1962</v>
      </c>
      <c r="E1141" s="184"/>
      <c r="F1141" s="185" t="s">
        <v>261</v>
      </c>
      <c r="G1141" s="184">
        <v>2</v>
      </c>
      <c r="H1141" s="184" t="s">
        <v>296</v>
      </c>
      <c r="I1141" s="197">
        <v>540</v>
      </c>
      <c r="J1141" s="197">
        <v>540</v>
      </c>
      <c r="K1141" s="197">
        <v>500</v>
      </c>
      <c r="L1141" s="186">
        <v>26</v>
      </c>
      <c r="M1141" s="184" t="s">
        <v>259</v>
      </c>
      <c r="N1141" s="184" t="s">
        <v>260</v>
      </c>
      <c r="O1141" s="187" t="s">
        <v>262</v>
      </c>
      <c r="P1141" s="173">
        <v>4542934.12</v>
      </c>
      <c r="Q1141" s="173">
        <v>0</v>
      </c>
      <c r="R1141" s="173">
        <v>0</v>
      </c>
      <c r="S1141" s="173">
        <v>0</v>
      </c>
      <c r="T1141" s="173">
        <v>4542934.12</v>
      </c>
      <c r="U1141" s="173">
        <f t="shared" si="284"/>
        <v>8412.8409629629623</v>
      </c>
      <c r="V1141" s="173">
        <v>10953.745118518518</v>
      </c>
      <c r="W1141" s="188">
        <v>8997.1282296296304</v>
      </c>
      <c r="X1141" s="188">
        <f t="shared" si="285"/>
        <v>8997.1282296296304</v>
      </c>
      <c r="Y1141" s="188">
        <f t="shared" si="286"/>
        <v>2540.9041555555559</v>
      </c>
      <c r="Z1141" s="189">
        <v>0</v>
      </c>
      <c r="AA1141" s="189">
        <v>0</v>
      </c>
      <c r="AB1141" s="189">
        <v>0</v>
      </c>
      <c r="AC1141" s="189">
        <v>0</v>
      </c>
      <c r="AD1141" s="189">
        <v>0</v>
      </c>
      <c r="AE1141" s="189">
        <v>0</v>
      </c>
      <c r="AF1141" s="189">
        <v>0</v>
      </c>
      <c r="AG1141" s="190">
        <v>0</v>
      </c>
      <c r="AH1141" s="189">
        <v>544.85</v>
      </c>
      <c r="AI1141" s="190">
        <f t="shared" si="288"/>
        <v>8997.1282296296304</v>
      </c>
      <c r="AJ1141" s="189">
        <v>0</v>
      </c>
      <c r="AK1141" s="189">
        <v>0</v>
      </c>
      <c r="AL1141" s="189">
        <v>0</v>
      </c>
      <c r="AM1141" s="190">
        <v>0</v>
      </c>
      <c r="AN1141" s="189">
        <v>0</v>
      </c>
      <c r="AO1141" s="189">
        <v>0</v>
      </c>
      <c r="AP1141" s="190">
        <v>0</v>
      </c>
      <c r="AQ1141" s="189">
        <v>0</v>
      </c>
      <c r="AR1141" s="182">
        <v>0</v>
      </c>
      <c r="AS1141" s="182">
        <v>0</v>
      </c>
    </row>
    <row r="1142" spans="1:45" s="182" customFormat="1" ht="36" customHeight="1" x14ac:dyDescent="0.25">
      <c r="A1142" s="182">
        <v>1</v>
      </c>
      <c r="B1142" s="221">
        <f>SUBTOTAL(103,$A$1026:A1142)</f>
        <v>116</v>
      </c>
      <c r="C1142" s="183" t="s">
        <v>1639</v>
      </c>
      <c r="D1142" s="184">
        <v>1964</v>
      </c>
      <c r="E1142" s="184"/>
      <c r="F1142" s="185" t="s">
        <v>261</v>
      </c>
      <c r="G1142" s="184">
        <v>2</v>
      </c>
      <c r="H1142" s="184" t="s">
        <v>296</v>
      </c>
      <c r="I1142" s="197">
        <v>420</v>
      </c>
      <c r="J1142" s="197">
        <v>380.1</v>
      </c>
      <c r="K1142" s="197">
        <v>337</v>
      </c>
      <c r="L1142" s="186">
        <v>21</v>
      </c>
      <c r="M1142" s="184" t="s">
        <v>259</v>
      </c>
      <c r="N1142" s="184" t="s">
        <v>260</v>
      </c>
      <c r="O1142" s="187" t="s">
        <v>262</v>
      </c>
      <c r="P1142" s="173">
        <v>2683678.89</v>
      </c>
      <c r="Q1142" s="173">
        <v>0</v>
      </c>
      <c r="R1142" s="173">
        <v>0</v>
      </c>
      <c r="S1142" s="173">
        <v>0</v>
      </c>
      <c r="T1142" s="173">
        <v>2683678.89</v>
      </c>
      <c r="U1142" s="173">
        <f t="shared" si="284"/>
        <v>6389.7116428571435</v>
      </c>
      <c r="V1142" s="173">
        <v>9225.2191809523811</v>
      </c>
      <c r="W1142" s="188">
        <v>7961.6428571428587</v>
      </c>
      <c r="X1142" s="188">
        <f t="shared" si="285"/>
        <v>7961.6428571428587</v>
      </c>
      <c r="Y1142" s="188">
        <f t="shared" si="286"/>
        <v>2835.5075380952376</v>
      </c>
      <c r="Z1142" s="189">
        <v>0</v>
      </c>
      <c r="AA1142" s="189">
        <v>0</v>
      </c>
      <c r="AB1142" s="189">
        <v>0</v>
      </c>
      <c r="AC1142" s="189">
        <v>0</v>
      </c>
      <c r="AD1142" s="189">
        <v>0</v>
      </c>
      <c r="AE1142" s="189">
        <v>0</v>
      </c>
      <c r="AF1142" s="189">
        <v>0</v>
      </c>
      <c r="AG1142" s="190">
        <v>0</v>
      </c>
      <c r="AH1142" s="189">
        <v>375</v>
      </c>
      <c r="AI1142" s="190">
        <f t="shared" si="288"/>
        <v>7961.6428571428587</v>
      </c>
      <c r="AJ1142" s="189">
        <v>0</v>
      </c>
      <c r="AK1142" s="189">
        <v>0</v>
      </c>
      <c r="AL1142" s="189">
        <v>0</v>
      </c>
      <c r="AM1142" s="190">
        <v>0</v>
      </c>
      <c r="AN1142" s="189">
        <v>0</v>
      </c>
      <c r="AO1142" s="189">
        <v>0</v>
      </c>
      <c r="AP1142" s="190">
        <v>0</v>
      </c>
      <c r="AQ1142" s="189">
        <v>0</v>
      </c>
      <c r="AR1142" s="182">
        <v>0</v>
      </c>
      <c r="AS1142" s="182">
        <v>0</v>
      </c>
    </row>
    <row r="1143" spans="1:45" s="182" customFormat="1" ht="36" customHeight="1" x14ac:dyDescent="0.25">
      <c r="A1143" s="182">
        <v>1</v>
      </c>
      <c r="B1143" s="221">
        <f>SUBTOTAL(103,$A$1026:A1143)</f>
        <v>117</v>
      </c>
      <c r="C1143" s="183" t="s">
        <v>462</v>
      </c>
      <c r="D1143" s="184">
        <v>1965</v>
      </c>
      <c r="E1143" s="184"/>
      <c r="F1143" s="185" t="s">
        <v>261</v>
      </c>
      <c r="G1143" s="184">
        <v>4</v>
      </c>
      <c r="H1143" s="184" t="s">
        <v>305</v>
      </c>
      <c r="I1143" s="173">
        <v>2024.1</v>
      </c>
      <c r="J1143" s="173">
        <v>1904.5</v>
      </c>
      <c r="K1143" s="173">
        <v>1691</v>
      </c>
      <c r="L1143" s="186">
        <v>86</v>
      </c>
      <c r="M1143" s="184" t="s">
        <v>259</v>
      </c>
      <c r="N1143" s="184" t="s">
        <v>263</v>
      </c>
      <c r="O1143" s="187" t="s">
        <v>333</v>
      </c>
      <c r="P1143" s="173">
        <v>4562053.3599999994</v>
      </c>
      <c r="Q1143" s="173">
        <v>0</v>
      </c>
      <c r="R1143" s="173">
        <v>0</v>
      </c>
      <c r="S1143" s="173">
        <v>0</v>
      </c>
      <c r="T1143" s="173">
        <v>4562053.3599999994</v>
      </c>
      <c r="U1143" s="173">
        <f t="shared" si="284"/>
        <v>2253.8675757126621</v>
      </c>
      <c r="V1143" s="173">
        <v>2933.8290005434515</v>
      </c>
      <c r="W1143" s="188">
        <v>2409.7726792154544</v>
      </c>
      <c r="X1143" s="188">
        <f t="shared" si="285"/>
        <v>2409.7726792154544</v>
      </c>
      <c r="Y1143" s="188">
        <f t="shared" si="286"/>
        <v>679.96142483078938</v>
      </c>
      <c r="Z1143" s="189">
        <v>0</v>
      </c>
      <c r="AA1143" s="189">
        <v>0</v>
      </c>
      <c r="AB1143" s="189">
        <v>0</v>
      </c>
      <c r="AC1143" s="189">
        <v>0</v>
      </c>
      <c r="AD1143" s="189">
        <v>0</v>
      </c>
      <c r="AE1143" s="189">
        <v>0</v>
      </c>
      <c r="AF1143" s="189">
        <v>0</v>
      </c>
      <c r="AG1143" s="190">
        <v>0</v>
      </c>
      <c r="AH1143" s="189">
        <v>547</v>
      </c>
      <c r="AI1143" s="189">
        <f t="shared" si="288"/>
        <v>2409.7726792154544</v>
      </c>
      <c r="AJ1143" s="189">
        <v>0</v>
      </c>
      <c r="AK1143" s="189">
        <v>0</v>
      </c>
      <c r="AL1143" s="189">
        <v>0</v>
      </c>
      <c r="AM1143" s="190">
        <v>0</v>
      </c>
      <c r="AN1143" s="189">
        <v>0</v>
      </c>
      <c r="AO1143" s="189">
        <v>0</v>
      </c>
      <c r="AP1143" s="190">
        <v>0</v>
      </c>
      <c r="AQ1143" s="189">
        <v>0</v>
      </c>
      <c r="AR1143" s="182">
        <v>0</v>
      </c>
      <c r="AS1143" s="182">
        <v>0</v>
      </c>
    </row>
    <row r="1144" spans="1:45" s="182" customFormat="1" ht="36" customHeight="1" x14ac:dyDescent="0.25">
      <c r="A1144" s="182">
        <v>1</v>
      </c>
      <c r="B1144" s="221">
        <f>SUBTOTAL(103,$A$1026:A1144)</f>
        <v>118</v>
      </c>
      <c r="C1144" s="183" t="s">
        <v>463</v>
      </c>
      <c r="D1144" s="184">
        <v>1951</v>
      </c>
      <c r="E1144" s="184"/>
      <c r="F1144" s="185" t="s">
        <v>317</v>
      </c>
      <c r="G1144" s="184">
        <v>2</v>
      </c>
      <c r="H1144" s="184" t="s">
        <v>296</v>
      </c>
      <c r="I1144" s="197">
        <v>421.2</v>
      </c>
      <c r="J1144" s="197">
        <v>379.5</v>
      </c>
      <c r="K1144" s="197">
        <v>379.5</v>
      </c>
      <c r="L1144" s="186">
        <v>21</v>
      </c>
      <c r="M1144" s="184" t="s">
        <v>259</v>
      </c>
      <c r="N1144" s="184" t="s">
        <v>260</v>
      </c>
      <c r="O1144" s="187" t="s">
        <v>262</v>
      </c>
      <c r="P1144" s="173">
        <v>3035525.18</v>
      </c>
      <c r="Q1144" s="173">
        <v>0</v>
      </c>
      <c r="R1144" s="173">
        <v>0</v>
      </c>
      <c r="S1144" s="173">
        <v>0</v>
      </c>
      <c r="T1144" s="173">
        <v>3035525.18</v>
      </c>
      <c r="U1144" s="173">
        <f t="shared" si="284"/>
        <v>7206.8499050332393</v>
      </c>
      <c r="V1144" s="173">
        <v>9945.3674415954429</v>
      </c>
      <c r="W1144" s="188">
        <v>8435.1980474833817</v>
      </c>
      <c r="X1144" s="188">
        <f t="shared" si="285"/>
        <v>8435.1980474833817</v>
      </c>
      <c r="Y1144" s="188">
        <f t="shared" si="286"/>
        <v>2738.5175365622035</v>
      </c>
      <c r="Z1144" s="189">
        <v>0</v>
      </c>
      <c r="AA1144" s="189">
        <v>0</v>
      </c>
      <c r="AB1144" s="189">
        <v>0</v>
      </c>
      <c r="AC1144" s="189">
        <v>0</v>
      </c>
      <c r="AD1144" s="189">
        <v>0</v>
      </c>
      <c r="AE1144" s="189">
        <v>0</v>
      </c>
      <c r="AF1144" s="189">
        <v>0</v>
      </c>
      <c r="AG1144" s="190">
        <v>0</v>
      </c>
      <c r="AH1144" s="189">
        <v>398.44</v>
      </c>
      <c r="AI1144" s="190">
        <f t="shared" si="288"/>
        <v>8435.1980474833817</v>
      </c>
      <c r="AJ1144" s="189">
        <v>0</v>
      </c>
      <c r="AK1144" s="189">
        <v>0</v>
      </c>
      <c r="AL1144" s="189">
        <v>0</v>
      </c>
      <c r="AM1144" s="190">
        <v>0</v>
      </c>
      <c r="AN1144" s="189">
        <v>0</v>
      </c>
      <c r="AO1144" s="189">
        <v>0</v>
      </c>
      <c r="AP1144" s="190">
        <v>0</v>
      </c>
      <c r="AQ1144" s="189">
        <v>0</v>
      </c>
      <c r="AR1144" s="182">
        <v>0</v>
      </c>
      <c r="AS1144" s="182">
        <v>0</v>
      </c>
    </row>
    <row r="1145" spans="1:45" s="182" customFormat="1" ht="36" customHeight="1" x14ac:dyDescent="0.25">
      <c r="A1145" s="182">
        <v>1</v>
      </c>
      <c r="B1145" s="221">
        <f>SUBTOTAL(103,$A$1026:A1145)</f>
        <v>119</v>
      </c>
      <c r="C1145" s="183" t="s">
        <v>1541</v>
      </c>
      <c r="D1145" s="184">
        <v>1887</v>
      </c>
      <c r="E1145" s="184"/>
      <c r="F1145" s="185" t="s">
        <v>1545</v>
      </c>
      <c r="G1145" s="184">
        <v>2</v>
      </c>
      <c r="H1145" s="184" t="s">
        <v>296</v>
      </c>
      <c r="I1145" s="197">
        <v>323</v>
      </c>
      <c r="J1145" s="197">
        <v>291.7</v>
      </c>
      <c r="K1145" s="197">
        <v>291.7</v>
      </c>
      <c r="L1145" s="186">
        <v>16</v>
      </c>
      <c r="M1145" s="184" t="s">
        <v>259</v>
      </c>
      <c r="N1145" s="184" t="s">
        <v>260</v>
      </c>
      <c r="O1145" s="187" t="s">
        <v>262</v>
      </c>
      <c r="P1145" s="173">
        <v>3370211.56</v>
      </c>
      <c r="Q1145" s="173">
        <v>0</v>
      </c>
      <c r="R1145" s="173">
        <v>0</v>
      </c>
      <c r="S1145" s="173">
        <v>0</v>
      </c>
      <c r="T1145" s="173">
        <v>3370211.56</v>
      </c>
      <c r="U1145" s="173">
        <f t="shared" si="284"/>
        <v>10434.091517027864</v>
      </c>
      <c r="V1145" s="173">
        <v>13585.424792569658</v>
      </c>
      <c r="W1145" s="188">
        <v>11158.723120743036</v>
      </c>
      <c r="X1145" s="188">
        <f t="shared" si="285"/>
        <v>11158.723120743036</v>
      </c>
      <c r="Y1145" s="188">
        <f t="shared" si="286"/>
        <v>3151.3332755417941</v>
      </c>
      <c r="Z1145" s="189">
        <v>0</v>
      </c>
      <c r="AA1145" s="189">
        <v>0</v>
      </c>
      <c r="AB1145" s="189">
        <v>0</v>
      </c>
      <c r="AC1145" s="189">
        <v>0</v>
      </c>
      <c r="AD1145" s="189">
        <v>0</v>
      </c>
      <c r="AE1145" s="189">
        <v>0</v>
      </c>
      <c r="AF1145" s="189">
        <v>0</v>
      </c>
      <c r="AG1145" s="190">
        <v>0</v>
      </c>
      <c r="AH1145" s="189">
        <v>404.2</v>
      </c>
      <c r="AI1145" s="190">
        <f t="shared" si="288"/>
        <v>11158.723120743036</v>
      </c>
      <c r="AJ1145" s="189">
        <v>0</v>
      </c>
      <c r="AK1145" s="189">
        <v>0</v>
      </c>
      <c r="AL1145" s="189">
        <v>0</v>
      </c>
      <c r="AM1145" s="190">
        <v>0</v>
      </c>
      <c r="AN1145" s="189">
        <v>0</v>
      </c>
      <c r="AO1145" s="189">
        <v>0</v>
      </c>
      <c r="AP1145" s="190">
        <v>0</v>
      </c>
      <c r="AQ1145" s="189">
        <v>0</v>
      </c>
      <c r="AR1145" s="182">
        <v>0</v>
      </c>
      <c r="AS1145" s="182">
        <v>0</v>
      </c>
    </row>
    <row r="1146" spans="1:45" s="182" customFormat="1" ht="36" customHeight="1" x14ac:dyDescent="0.25">
      <c r="A1146" s="182">
        <v>1</v>
      </c>
      <c r="B1146" s="221">
        <f>SUBTOTAL(103,$A$1026:A1146)</f>
        <v>120</v>
      </c>
      <c r="C1146" s="183" t="s">
        <v>1856</v>
      </c>
      <c r="D1146" s="184">
        <v>1976</v>
      </c>
      <c r="E1146" s="184"/>
      <c r="F1146" s="185" t="s">
        <v>1524</v>
      </c>
      <c r="G1146" s="184" t="s">
        <v>344</v>
      </c>
      <c r="H1146" s="184" t="s">
        <v>362</v>
      </c>
      <c r="I1146" s="173">
        <v>4908.2</v>
      </c>
      <c r="J1146" s="173">
        <v>4507.3</v>
      </c>
      <c r="K1146" s="173">
        <v>4121.8</v>
      </c>
      <c r="L1146" s="186">
        <v>252</v>
      </c>
      <c r="M1146" s="184" t="s">
        <v>259</v>
      </c>
      <c r="N1146" s="184" t="s">
        <v>260</v>
      </c>
      <c r="O1146" s="187" t="s">
        <v>262</v>
      </c>
      <c r="P1146" s="173">
        <v>9301984.7899999991</v>
      </c>
      <c r="Q1146" s="173">
        <v>0</v>
      </c>
      <c r="R1146" s="173">
        <v>0</v>
      </c>
      <c r="S1146" s="173">
        <v>0</v>
      </c>
      <c r="T1146" s="173">
        <v>9301984.7899999991</v>
      </c>
      <c r="U1146" s="173">
        <f t="shared" si="284"/>
        <v>1895.1926958966626</v>
      </c>
      <c r="V1146" s="173">
        <v>3185.6280632411067</v>
      </c>
      <c r="W1146" s="188">
        <v>2290.9391304347828</v>
      </c>
      <c r="X1146" s="188">
        <f t="shared" si="285"/>
        <v>2290.9391304347828</v>
      </c>
      <c r="Y1146" s="188">
        <f t="shared" si="286"/>
        <v>1290.4353673444441</v>
      </c>
      <c r="Z1146" s="189">
        <v>0</v>
      </c>
      <c r="AA1146" s="189">
        <v>0</v>
      </c>
      <c r="AB1146" s="189">
        <v>0</v>
      </c>
      <c r="AC1146" s="189">
        <v>0</v>
      </c>
      <c r="AD1146" s="189">
        <v>0</v>
      </c>
      <c r="AE1146" s="189">
        <v>0</v>
      </c>
      <c r="AF1146" s="189">
        <v>0</v>
      </c>
      <c r="AG1146" s="190">
        <v>0</v>
      </c>
      <c r="AH1146" s="189">
        <v>1261</v>
      </c>
      <c r="AI1146" s="189">
        <f t="shared" si="288"/>
        <v>2290.9391304347828</v>
      </c>
      <c r="AJ1146" s="189">
        <v>0</v>
      </c>
      <c r="AK1146" s="189">
        <v>0</v>
      </c>
      <c r="AL1146" s="189">
        <v>0</v>
      </c>
      <c r="AM1146" s="190">
        <v>0</v>
      </c>
      <c r="AN1146" s="189">
        <v>0</v>
      </c>
      <c r="AO1146" s="189">
        <v>0</v>
      </c>
      <c r="AP1146" s="190">
        <v>0</v>
      </c>
      <c r="AQ1146" s="189">
        <v>0</v>
      </c>
      <c r="AR1146" s="182">
        <v>0</v>
      </c>
      <c r="AS1146" s="182">
        <v>0</v>
      </c>
    </row>
    <row r="1147" spans="1:45" s="182" customFormat="1" ht="36" customHeight="1" x14ac:dyDescent="0.25">
      <c r="A1147" s="182">
        <v>1</v>
      </c>
      <c r="B1147" s="221">
        <f>SUBTOTAL(103,$A$1026:A1147)</f>
        <v>121</v>
      </c>
      <c r="C1147" s="183" t="s">
        <v>442</v>
      </c>
      <c r="D1147" s="184">
        <v>1963</v>
      </c>
      <c r="E1147" s="184"/>
      <c r="F1147" s="185" t="s">
        <v>261</v>
      </c>
      <c r="G1147" s="184">
        <v>4</v>
      </c>
      <c r="H1147" s="184" t="s">
        <v>305</v>
      </c>
      <c r="I1147" s="197">
        <v>2171.1999999999998</v>
      </c>
      <c r="J1147" s="197">
        <v>2025.5</v>
      </c>
      <c r="K1147" s="197">
        <v>2025.5</v>
      </c>
      <c r="L1147" s="186">
        <v>84</v>
      </c>
      <c r="M1147" s="184" t="s">
        <v>259</v>
      </c>
      <c r="N1147" s="184" t="s">
        <v>260</v>
      </c>
      <c r="O1147" s="187" t="s">
        <v>262</v>
      </c>
      <c r="P1147" s="173">
        <v>6112874.1299999999</v>
      </c>
      <c r="Q1147" s="173">
        <v>0</v>
      </c>
      <c r="R1147" s="173">
        <v>0</v>
      </c>
      <c r="S1147" s="173">
        <v>0</v>
      </c>
      <c r="T1147" s="173">
        <v>6112874.1299999999</v>
      </c>
      <c r="U1147" s="173">
        <f t="shared" si="284"/>
        <v>2815.4357636330142</v>
      </c>
      <c r="V1147" s="173">
        <v>4080.3902056005895</v>
      </c>
      <c r="W1147" s="188">
        <v>3638.7700073691972</v>
      </c>
      <c r="X1147" s="188">
        <f t="shared" si="285"/>
        <v>3638.7700073691972</v>
      </c>
      <c r="Y1147" s="188">
        <f t="shared" si="286"/>
        <v>1264.9544419675753</v>
      </c>
      <c r="Z1147" s="189">
        <v>0</v>
      </c>
      <c r="AA1147" s="189">
        <v>0</v>
      </c>
      <c r="AB1147" s="189">
        <v>0</v>
      </c>
      <c r="AC1147" s="189">
        <v>0</v>
      </c>
      <c r="AD1147" s="189">
        <v>0</v>
      </c>
      <c r="AE1147" s="189">
        <v>0</v>
      </c>
      <c r="AF1147" s="189">
        <v>0</v>
      </c>
      <c r="AG1147" s="190">
        <v>0</v>
      </c>
      <c r="AH1147" s="189">
        <v>886</v>
      </c>
      <c r="AI1147" s="190">
        <f t="shared" si="288"/>
        <v>3638.7700073691972</v>
      </c>
      <c r="AJ1147" s="189">
        <v>0</v>
      </c>
      <c r="AK1147" s="189">
        <v>0</v>
      </c>
      <c r="AL1147" s="189">
        <v>0</v>
      </c>
      <c r="AM1147" s="190">
        <v>0</v>
      </c>
      <c r="AN1147" s="189">
        <v>0</v>
      </c>
      <c r="AO1147" s="189">
        <v>0</v>
      </c>
      <c r="AP1147" s="190">
        <v>0</v>
      </c>
      <c r="AQ1147" s="189">
        <v>0</v>
      </c>
      <c r="AR1147" s="182">
        <v>0</v>
      </c>
      <c r="AS1147" s="182">
        <v>0</v>
      </c>
    </row>
    <row r="1148" spans="1:45" s="182" customFormat="1" ht="36" customHeight="1" x14ac:dyDescent="0.25">
      <c r="A1148" s="182">
        <v>1</v>
      </c>
      <c r="B1148" s="221">
        <f>SUBTOTAL(103,$A$1026:A1148)</f>
        <v>122</v>
      </c>
      <c r="C1148" s="183" t="s">
        <v>2223</v>
      </c>
      <c r="D1148" s="184">
        <v>1961</v>
      </c>
      <c r="E1148" s="184" t="s">
        <v>697</v>
      </c>
      <c r="F1148" s="185" t="s">
        <v>261</v>
      </c>
      <c r="G1148" s="184">
        <v>2</v>
      </c>
      <c r="H1148" s="184">
        <v>2</v>
      </c>
      <c r="I1148" s="173">
        <v>624.79999999999995</v>
      </c>
      <c r="J1148" s="173">
        <v>617.70000000000005</v>
      </c>
      <c r="K1148" s="173">
        <v>617.70000000000005</v>
      </c>
      <c r="L1148" s="186">
        <v>32</v>
      </c>
      <c r="M1148" s="184" t="s">
        <v>259</v>
      </c>
      <c r="N1148" s="184" t="s">
        <v>260</v>
      </c>
      <c r="O1148" s="187" t="s">
        <v>262</v>
      </c>
      <c r="P1148" s="173">
        <v>3279704.4600000004</v>
      </c>
      <c r="Q1148" s="173">
        <v>0</v>
      </c>
      <c r="R1148" s="173">
        <v>0</v>
      </c>
      <c r="S1148" s="173">
        <v>0</v>
      </c>
      <c r="T1148" s="173">
        <v>3279704.4600000004</v>
      </c>
      <c r="U1148" s="173">
        <f t="shared" si="284"/>
        <v>5249.2068822023057</v>
      </c>
      <c r="V1148" s="173">
        <v>10512.204225352114</v>
      </c>
      <c r="W1148" s="188">
        <v>8875.6516901408449</v>
      </c>
      <c r="X1148" s="188">
        <f t="shared" si="285"/>
        <v>8875.6516901408449</v>
      </c>
      <c r="Y1148" s="188">
        <f t="shared" si="286"/>
        <v>5262.9973431498083</v>
      </c>
      <c r="Z1148" s="189">
        <v>0</v>
      </c>
      <c r="AA1148" s="189">
        <v>0</v>
      </c>
      <c r="AB1148" s="189">
        <v>0</v>
      </c>
      <c r="AC1148" s="189">
        <v>0</v>
      </c>
      <c r="AD1148" s="189">
        <v>0</v>
      </c>
      <c r="AE1148" s="189">
        <v>0</v>
      </c>
      <c r="AF1148" s="189">
        <v>0</v>
      </c>
      <c r="AG1148" s="190">
        <v>0</v>
      </c>
      <c r="AH1148" s="189">
        <v>621.9</v>
      </c>
      <c r="AI1148" s="189">
        <f t="shared" si="288"/>
        <v>8875.6516901408449</v>
      </c>
      <c r="AJ1148" s="189">
        <v>0</v>
      </c>
      <c r="AK1148" s="189">
        <v>0</v>
      </c>
      <c r="AL1148" s="189">
        <v>0</v>
      </c>
      <c r="AM1148" s="190">
        <v>0</v>
      </c>
      <c r="AN1148" s="189">
        <v>0</v>
      </c>
      <c r="AO1148" s="189">
        <v>0</v>
      </c>
      <c r="AP1148" s="190">
        <v>0</v>
      </c>
      <c r="AQ1148" s="189">
        <v>0</v>
      </c>
      <c r="AR1148" s="182">
        <v>0</v>
      </c>
      <c r="AS1148" s="182">
        <v>0</v>
      </c>
    </row>
    <row r="1149" spans="1:45" s="182" customFormat="1" ht="36" customHeight="1" x14ac:dyDescent="0.25">
      <c r="A1149" s="182">
        <v>1</v>
      </c>
      <c r="B1149" s="221">
        <f>SUBTOTAL(103,$A$1026:A1149)</f>
        <v>123</v>
      </c>
      <c r="C1149" s="183" t="s">
        <v>1104</v>
      </c>
      <c r="D1149" s="184">
        <v>1977</v>
      </c>
      <c r="E1149" s="184">
        <v>2014</v>
      </c>
      <c r="F1149" s="185" t="s">
        <v>261</v>
      </c>
      <c r="G1149" s="184">
        <v>5</v>
      </c>
      <c r="H1149" s="184" t="s">
        <v>301</v>
      </c>
      <c r="I1149" s="173">
        <v>3912.3</v>
      </c>
      <c r="J1149" s="173">
        <v>3639.1</v>
      </c>
      <c r="K1149" s="173">
        <v>2732.3</v>
      </c>
      <c r="L1149" s="186">
        <v>140</v>
      </c>
      <c r="M1149" s="184" t="s">
        <v>259</v>
      </c>
      <c r="N1149" s="184" t="s">
        <v>263</v>
      </c>
      <c r="O1149" s="187" t="s">
        <v>1256</v>
      </c>
      <c r="P1149" s="173">
        <v>1312754.53</v>
      </c>
      <c r="Q1149" s="173">
        <v>0</v>
      </c>
      <c r="R1149" s="173">
        <v>0</v>
      </c>
      <c r="S1149" s="173">
        <v>0</v>
      </c>
      <c r="T1149" s="173">
        <v>1312754.53</v>
      </c>
      <c r="U1149" s="173">
        <f t="shared" si="284"/>
        <v>335.54546686092579</v>
      </c>
      <c r="V1149" s="173">
        <v>5674.57</v>
      </c>
      <c r="W1149" s="188">
        <v>3259.66</v>
      </c>
      <c r="X1149" s="188">
        <f t="shared" si="285"/>
        <v>3259.66</v>
      </c>
      <c r="Y1149" s="188">
        <f t="shared" si="286"/>
        <v>5339.0245331390743</v>
      </c>
      <c r="Z1149" s="189">
        <v>0</v>
      </c>
      <c r="AA1149" s="189">
        <v>0</v>
      </c>
      <c r="AB1149" s="189">
        <v>3259.66</v>
      </c>
      <c r="AC1149" s="189">
        <v>0</v>
      </c>
      <c r="AD1149" s="189">
        <v>0</v>
      </c>
      <c r="AE1149" s="189">
        <v>0</v>
      </c>
      <c r="AF1149" s="189">
        <v>0</v>
      </c>
      <c r="AG1149" s="190">
        <v>0</v>
      </c>
      <c r="AH1149" s="189">
        <v>0</v>
      </c>
      <c r="AI1149" s="189">
        <v>0</v>
      </c>
      <c r="AJ1149" s="189">
        <v>0</v>
      </c>
      <c r="AK1149" s="189">
        <v>0</v>
      </c>
      <c r="AL1149" s="189">
        <v>0</v>
      </c>
      <c r="AM1149" s="190">
        <v>0</v>
      </c>
      <c r="AN1149" s="189">
        <v>0</v>
      </c>
      <c r="AO1149" s="189">
        <v>0</v>
      </c>
      <c r="AP1149" s="190">
        <v>0</v>
      </c>
      <c r="AQ1149" s="189">
        <v>0</v>
      </c>
      <c r="AR1149" s="182">
        <v>0</v>
      </c>
      <c r="AS1149" s="182">
        <v>0</v>
      </c>
    </row>
    <row r="1150" spans="1:45" s="182" customFormat="1" ht="36" customHeight="1" x14ac:dyDescent="0.25">
      <c r="A1150" s="182">
        <v>1</v>
      </c>
      <c r="B1150" s="221">
        <f>SUBTOTAL(103,$A$1026:A1150)</f>
        <v>124</v>
      </c>
      <c r="C1150" s="183" t="s">
        <v>443</v>
      </c>
      <c r="D1150" s="184">
        <v>1959</v>
      </c>
      <c r="E1150" s="184"/>
      <c r="F1150" s="185" t="s">
        <v>261</v>
      </c>
      <c r="G1150" s="184">
        <v>2</v>
      </c>
      <c r="H1150" s="184" t="s">
        <v>296</v>
      </c>
      <c r="I1150" s="197">
        <v>679.1</v>
      </c>
      <c r="J1150" s="197">
        <v>632.4</v>
      </c>
      <c r="K1150" s="197">
        <v>632.4</v>
      </c>
      <c r="L1150" s="186">
        <v>43</v>
      </c>
      <c r="M1150" s="184" t="s">
        <v>259</v>
      </c>
      <c r="N1150" s="184" t="s">
        <v>260</v>
      </c>
      <c r="O1150" s="187" t="s">
        <v>262</v>
      </c>
      <c r="P1150" s="173">
        <v>2752467.2</v>
      </c>
      <c r="Q1150" s="173">
        <v>0</v>
      </c>
      <c r="R1150" s="173">
        <v>0</v>
      </c>
      <c r="S1150" s="173">
        <v>0</v>
      </c>
      <c r="T1150" s="173">
        <v>2752467.2</v>
      </c>
      <c r="U1150" s="173">
        <f t="shared" si="284"/>
        <v>4053.1102930348993</v>
      </c>
      <c r="V1150" s="173">
        <v>9348.8995941687517</v>
      </c>
      <c r="W1150" s="188">
        <v>7930.9264614931526</v>
      </c>
      <c r="X1150" s="188">
        <f t="shared" si="285"/>
        <v>7930.9264614931526</v>
      </c>
      <c r="Y1150" s="188">
        <f t="shared" si="286"/>
        <v>5295.7893011338529</v>
      </c>
      <c r="Z1150" s="189">
        <v>0</v>
      </c>
      <c r="AA1150" s="189">
        <v>0</v>
      </c>
      <c r="AB1150" s="189">
        <v>0</v>
      </c>
      <c r="AC1150" s="189">
        <v>0</v>
      </c>
      <c r="AD1150" s="189">
        <v>0</v>
      </c>
      <c r="AE1150" s="189">
        <v>0</v>
      </c>
      <c r="AF1150" s="189">
        <v>0</v>
      </c>
      <c r="AG1150" s="190">
        <v>0</v>
      </c>
      <c r="AH1150" s="189">
        <v>604</v>
      </c>
      <c r="AI1150" s="190">
        <f t="shared" ref="AI1150:AI1151" si="289">8917.04*AH1150/I1150</f>
        <v>7930.9264614931526</v>
      </c>
      <c r="AJ1150" s="189">
        <v>0</v>
      </c>
      <c r="AK1150" s="189">
        <v>0</v>
      </c>
      <c r="AL1150" s="189">
        <v>0</v>
      </c>
      <c r="AM1150" s="190">
        <v>0</v>
      </c>
      <c r="AN1150" s="189">
        <v>0</v>
      </c>
      <c r="AO1150" s="189">
        <v>0</v>
      </c>
      <c r="AP1150" s="190">
        <v>0</v>
      </c>
      <c r="AQ1150" s="189">
        <v>0</v>
      </c>
      <c r="AR1150" s="182">
        <v>0</v>
      </c>
      <c r="AS1150" s="182">
        <v>0</v>
      </c>
    </row>
    <row r="1151" spans="1:45" s="182" customFormat="1" ht="36" customHeight="1" x14ac:dyDescent="0.25">
      <c r="A1151" s="182">
        <v>1</v>
      </c>
      <c r="B1151" s="221">
        <f>SUBTOTAL(103,$A$1026:A1151)</f>
        <v>125</v>
      </c>
      <c r="C1151" s="183" t="s">
        <v>444</v>
      </c>
      <c r="D1151" s="184">
        <v>1959</v>
      </c>
      <c r="E1151" s="184"/>
      <c r="F1151" s="185" t="s">
        <v>261</v>
      </c>
      <c r="G1151" s="184">
        <v>2</v>
      </c>
      <c r="H1151" s="184" t="s">
        <v>296</v>
      </c>
      <c r="I1151" s="197">
        <v>692.3</v>
      </c>
      <c r="J1151" s="197">
        <v>645.9</v>
      </c>
      <c r="K1151" s="197">
        <v>615.29999999999995</v>
      </c>
      <c r="L1151" s="186">
        <v>28</v>
      </c>
      <c r="M1151" s="184" t="s">
        <v>259</v>
      </c>
      <c r="N1151" s="184" t="s">
        <v>260</v>
      </c>
      <c r="O1151" s="187" t="s">
        <v>262</v>
      </c>
      <c r="P1151" s="173">
        <v>2809619.67</v>
      </c>
      <c r="Q1151" s="173">
        <v>0</v>
      </c>
      <c r="R1151" s="173">
        <v>0</v>
      </c>
      <c r="S1151" s="173">
        <v>0</v>
      </c>
      <c r="T1151" s="173">
        <v>2809619.67</v>
      </c>
      <c r="U1151" s="173">
        <f t="shared" si="284"/>
        <v>4058.384616495739</v>
      </c>
      <c r="V1151" s="173">
        <v>9618.3495109056767</v>
      </c>
      <c r="W1151" s="188">
        <v>7779.7084500938909</v>
      </c>
      <c r="X1151" s="188">
        <f t="shared" si="285"/>
        <v>7779.7084500938909</v>
      </c>
      <c r="Y1151" s="188">
        <f t="shared" si="286"/>
        <v>5559.9648944099372</v>
      </c>
      <c r="Z1151" s="189">
        <v>0</v>
      </c>
      <c r="AA1151" s="189">
        <v>0</v>
      </c>
      <c r="AB1151" s="189">
        <v>0</v>
      </c>
      <c r="AC1151" s="189">
        <v>0</v>
      </c>
      <c r="AD1151" s="189">
        <v>0</v>
      </c>
      <c r="AE1151" s="189">
        <v>0</v>
      </c>
      <c r="AF1151" s="189">
        <v>0</v>
      </c>
      <c r="AG1151" s="190">
        <v>0</v>
      </c>
      <c r="AH1151" s="189">
        <v>604</v>
      </c>
      <c r="AI1151" s="190">
        <f t="shared" si="289"/>
        <v>7779.7084500938909</v>
      </c>
      <c r="AJ1151" s="189">
        <v>0</v>
      </c>
      <c r="AK1151" s="189">
        <v>0</v>
      </c>
      <c r="AL1151" s="189">
        <v>0</v>
      </c>
      <c r="AM1151" s="190">
        <v>0</v>
      </c>
      <c r="AN1151" s="189">
        <v>0</v>
      </c>
      <c r="AO1151" s="189">
        <v>0</v>
      </c>
      <c r="AP1151" s="190">
        <v>0</v>
      </c>
      <c r="AQ1151" s="189">
        <v>0</v>
      </c>
      <c r="AR1151" s="182">
        <v>0</v>
      </c>
      <c r="AS1151" s="182">
        <v>0</v>
      </c>
    </row>
    <row r="1152" spans="1:45" s="182" customFormat="1" ht="36" customHeight="1" x14ac:dyDescent="0.25">
      <c r="B1152" s="183" t="s">
        <v>724</v>
      </c>
      <c r="C1152" s="222"/>
      <c r="D1152" s="184" t="s">
        <v>857</v>
      </c>
      <c r="E1152" s="184" t="s">
        <v>857</v>
      </c>
      <c r="F1152" s="184" t="s">
        <v>857</v>
      </c>
      <c r="G1152" s="184" t="s">
        <v>857</v>
      </c>
      <c r="H1152" s="184" t="s">
        <v>857</v>
      </c>
      <c r="I1152" s="197">
        <f>SUM(I1153:I1195)</f>
        <v>121585.48999999999</v>
      </c>
      <c r="J1152" s="197">
        <f t="shared" ref="J1152:L1152" si="290">SUM(J1153:J1195)</f>
        <v>107741.39000000001</v>
      </c>
      <c r="K1152" s="197">
        <f t="shared" si="290"/>
        <v>95935.770000000019</v>
      </c>
      <c r="L1152" s="219">
        <f t="shared" si="290"/>
        <v>4783</v>
      </c>
      <c r="M1152" s="184" t="s">
        <v>857</v>
      </c>
      <c r="N1152" s="184" t="s">
        <v>857</v>
      </c>
      <c r="O1152" s="187" t="s">
        <v>857</v>
      </c>
      <c r="P1152" s="197">
        <v>251358957.37</v>
      </c>
      <c r="Q1152" s="197">
        <v>1980117.59</v>
      </c>
      <c r="R1152" s="197">
        <v>0</v>
      </c>
      <c r="S1152" s="197">
        <v>0</v>
      </c>
      <c r="T1152" s="197">
        <v>249378839.78000003</v>
      </c>
      <c r="U1152" s="173">
        <f t="shared" ref="U1152:U1213" si="291">P1152/I1152</f>
        <v>2067.3433760064627</v>
      </c>
      <c r="V1152" s="173">
        <f>MAX(V1153:V1194)</f>
        <v>10660.538342646145</v>
      </c>
      <c r="X1152" s="227"/>
      <c r="Z1152" s="189">
        <v>0</v>
      </c>
      <c r="AA1152" s="189">
        <v>0</v>
      </c>
      <c r="AB1152" s="189">
        <v>31300000</v>
      </c>
      <c r="AC1152" s="189">
        <v>0</v>
      </c>
      <c r="AD1152" s="189">
        <v>1074076.8500000001</v>
      </c>
      <c r="AE1152" s="189">
        <v>0</v>
      </c>
      <c r="AF1152" s="189">
        <v>5</v>
      </c>
      <c r="AG1152" s="189">
        <v>11488765.199999999</v>
      </c>
      <c r="AH1152" s="189">
        <v>19630.900000000001</v>
      </c>
      <c r="AI1152" s="189">
        <v>155096503.01999998</v>
      </c>
      <c r="AJ1152" s="189">
        <v>0</v>
      </c>
      <c r="AK1152" s="189">
        <v>0</v>
      </c>
      <c r="AL1152" s="189">
        <v>1983</v>
      </c>
      <c r="AM1152" s="189">
        <v>13937132.07</v>
      </c>
      <c r="AN1152" s="189">
        <v>19.07</v>
      </c>
      <c r="AO1152" s="189">
        <v>1424684.89</v>
      </c>
      <c r="AP1152" s="189">
        <v>0</v>
      </c>
      <c r="AQ1152" s="189">
        <v>0</v>
      </c>
      <c r="AR1152" s="182">
        <v>0</v>
      </c>
      <c r="AS1152" s="182">
        <v>12000000</v>
      </c>
    </row>
    <row r="1153" spans="1:45" s="182" customFormat="1" ht="36" customHeight="1" x14ac:dyDescent="0.25">
      <c r="A1153" s="182">
        <v>1</v>
      </c>
      <c r="B1153" s="221">
        <f>SUBTOTAL(103,$A$1026:A1153)</f>
        <v>126</v>
      </c>
      <c r="C1153" s="183" t="s">
        <v>412</v>
      </c>
      <c r="D1153" s="184">
        <v>1972</v>
      </c>
      <c r="E1153" s="184"/>
      <c r="F1153" s="185" t="s">
        <v>261</v>
      </c>
      <c r="G1153" s="184">
        <v>5</v>
      </c>
      <c r="H1153" s="184" t="s">
        <v>301</v>
      </c>
      <c r="I1153" s="197">
        <v>3577.12</v>
      </c>
      <c r="J1153" s="197">
        <v>3306.9</v>
      </c>
      <c r="K1153" s="197">
        <v>2940.98</v>
      </c>
      <c r="L1153" s="186">
        <v>152</v>
      </c>
      <c r="M1153" s="184" t="s">
        <v>259</v>
      </c>
      <c r="N1153" s="184" t="s">
        <v>263</v>
      </c>
      <c r="O1153" s="187" t="s">
        <v>321</v>
      </c>
      <c r="P1153" s="173">
        <v>9322269.6500000004</v>
      </c>
      <c r="Q1153" s="173">
        <v>0</v>
      </c>
      <c r="R1153" s="173">
        <v>0</v>
      </c>
      <c r="S1153" s="173">
        <v>0</v>
      </c>
      <c r="T1153" s="173">
        <v>9322269.6500000004</v>
      </c>
      <c r="U1153" s="173">
        <f t="shared" si="291"/>
        <v>2606.0824490092591</v>
      </c>
      <c r="V1153" s="173">
        <v>3393.0302366149308</v>
      </c>
      <c r="W1153" s="188">
        <v>2786.9489198014048</v>
      </c>
      <c r="X1153" s="188">
        <f t="shared" ref="X1153:X1193" si="292">Z1153+AA1153+AB1153+AC1153+AD1153+AG1153+AI1153+AK1153+AM1153+AO1153+AP1153+AQ1153+AR1153+AS1153</f>
        <v>2786.9489198014048</v>
      </c>
      <c r="Y1153" s="188">
        <f t="shared" ref="Y1153:Y1193" si="293">V1153-U1153</f>
        <v>786.94778760567169</v>
      </c>
      <c r="Z1153" s="189">
        <v>0</v>
      </c>
      <c r="AA1153" s="189">
        <v>0</v>
      </c>
      <c r="AB1153" s="189">
        <v>0</v>
      </c>
      <c r="AC1153" s="189">
        <v>0</v>
      </c>
      <c r="AD1153" s="189">
        <v>0</v>
      </c>
      <c r="AE1153" s="189">
        <v>0</v>
      </c>
      <c r="AF1153" s="189">
        <v>0</v>
      </c>
      <c r="AG1153" s="190">
        <v>0</v>
      </c>
      <c r="AH1153" s="189">
        <v>1118</v>
      </c>
      <c r="AI1153" s="190">
        <f t="shared" ref="AI1153:AI1156" si="294">8917.04*AH1153/I1153</f>
        <v>2786.9489198014048</v>
      </c>
      <c r="AJ1153" s="189">
        <v>0</v>
      </c>
      <c r="AK1153" s="189">
        <v>0</v>
      </c>
      <c r="AL1153" s="189">
        <v>0</v>
      </c>
      <c r="AM1153" s="190">
        <v>0</v>
      </c>
      <c r="AN1153" s="189">
        <v>0</v>
      </c>
      <c r="AO1153" s="189">
        <v>0</v>
      </c>
      <c r="AP1153" s="190">
        <v>0</v>
      </c>
      <c r="AQ1153" s="189">
        <v>0</v>
      </c>
      <c r="AR1153" s="182">
        <v>0</v>
      </c>
      <c r="AS1153" s="182">
        <v>0</v>
      </c>
    </row>
    <row r="1154" spans="1:45" s="182" customFormat="1" ht="36" customHeight="1" x14ac:dyDescent="0.25">
      <c r="A1154" s="182">
        <v>1</v>
      </c>
      <c r="B1154" s="221">
        <f>SUBTOTAL(103,$A$1026:A1154)</f>
        <v>127</v>
      </c>
      <c r="C1154" s="183" t="s">
        <v>414</v>
      </c>
      <c r="D1154" s="184">
        <v>1969</v>
      </c>
      <c r="E1154" s="184"/>
      <c r="F1154" s="185" t="s">
        <v>261</v>
      </c>
      <c r="G1154" s="184">
        <v>5</v>
      </c>
      <c r="H1154" s="184" t="s">
        <v>362</v>
      </c>
      <c r="I1154" s="197">
        <v>4890.1099999999997</v>
      </c>
      <c r="J1154" s="197">
        <v>4490.3999999999996</v>
      </c>
      <c r="K1154" s="197">
        <v>4177.2300000000005</v>
      </c>
      <c r="L1154" s="186">
        <v>210</v>
      </c>
      <c r="M1154" s="184" t="s">
        <v>259</v>
      </c>
      <c r="N1154" s="184" t="s">
        <v>263</v>
      </c>
      <c r="O1154" s="187" t="s">
        <v>314</v>
      </c>
      <c r="P1154" s="173">
        <v>14290795.219999999</v>
      </c>
      <c r="Q1154" s="173">
        <v>0</v>
      </c>
      <c r="R1154" s="173">
        <v>0</v>
      </c>
      <c r="S1154" s="173">
        <v>0</v>
      </c>
      <c r="T1154" s="173">
        <v>14290795.219999999</v>
      </c>
      <c r="U1154" s="173">
        <f t="shared" si="291"/>
        <v>2922.3872714519712</v>
      </c>
      <c r="V1154" s="173">
        <v>3805.1486285584579</v>
      </c>
      <c r="W1154" s="188">
        <v>3125.4525072033152</v>
      </c>
      <c r="X1154" s="188">
        <f t="shared" si="292"/>
        <v>3125.4525072033152</v>
      </c>
      <c r="Y1154" s="188">
        <f t="shared" si="293"/>
        <v>882.76135710648668</v>
      </c>
      <c r="Z1154" s="189">
        <v>0</v>
      </c>
      <c r="AA1154" s="189">
        <v>0</v>
      </c>
      <c r="AB1154" s="189">
        <v>0</v>
      </c>
      <c r="AC1154" s="189">
        <v>0</v>
      </c>
      <c r="AD1154" s="189">
        <v>0</v>
      </c>
      <c r="AE1154" s="189">
        <v>0</v>
      </c>
      <c r="AF1154" s="189">
        <v>0</v>
      </c>
      <c r="AG1154" s="190">
        <v>0</v>
      </c>
      <c r="AH1154" s="189">
        <v>1714</v>
      </c>
      <c r="AI1154" s="190">
        <f t="shared" si="294"/>
        <v>3125.4525072033152</v>
      </c>
      <c r="AJ1154" s="189">
        <v>0</v>
      </c>
      <c r="AK1154" s="189">
        <v>0</v>
      </c>
      <c r="AL1154" s="189">
        <v>0</v>
      </c>
      <c r="AM1154" s="190">
        <v>0</v>
      </c>
      <c r="AN1154" s="189">
        <v>0</v>
      </c>
      <c r="AO1154" s="189">
        <v>0</v>
      </c>
      <c r="AP1154" s="190">
        <v>0</v>
      </c>
      <c r="AQ1154" s="189">
        <v>0</v>
      </c>
      <c r="AR1154" s="182">
        <v>0</v>
      </c>
      <c r="AS1154" s="182">
        <v>0</v>
      </c>
    </row>
    <row r="1155" spans="1:45" s="182" customFormat="1" ht="36" customHeight="1" x14ac:dyDescent="0.25">
      <c r="A1155" s="182">
        <v>1</v>
      </c>
      <c r="B1155" s="221">
        <f>SUBTOTAL(103,$A$1026:A1155)</f>
        <v>128</v>
      </c>
      <c r="C1155" s="183" t="s">
        <v>415</v>
      </c>
      <c r="D1155" s="184">
        <v>1961</v>
      </c>
      <c r="E1155" s="184"/>
      <c r="F1155" s="185" t="s">
        <v>261</v>
      </c>
      <c r="G1155" s="184">
        <v>2</v>
      </c>
      <c r="H1155" s="184" t="s">
        <v>296</v>
      </c>
      <c r="I1155" s="197">
        <v>824.04</v>
      </c>
      <c r="J1155" s="197">
        <v>777.74</v>
      </c>
      <c r="K1155" s="197">
        <v>728.73</v>
      </c>
      <c r="L1155" s="186">
        <v>37</v>
      </c>
      <c r="M1155" s="184" t="s">
        <v>259</v>
      </c>
      <c r="N1155" s="184" t="s">
        <v>263</v>
      </c>
      <c r="O1155" s="187" t="s">
        <v>318</v>
      </c>
      <c r="P1155" s="173">
        <v>4836895.78</v>
      </c>
      <c r="Q1155" s="173">
        <v>0</v>
      </c>
      <c r="R1155" s="173">
        <v>0</v>
      </c>
      <c r="S1155" s="173">
        <v>0</v>
      </c>
      <c r="T1155" s="173">
        <v>4836895.78</v>
      </c>
      <c r="U1155" s="173">
        <f t="shared" si="291"/>
        <v>5869.7342119314599</v>
      </c>
      <c r="V1155" s="173">
        <v>8010.0406776370082</v>
      </c>
      <c r="W1155" s="188">
        <v>6492.6751128586002</v>
      </c>
      <c r="X1155" s="188">
        <f t="shared" si="292"/>
        <v>6492.6751128586002</v>
      </c>
      <c r="Y1155" s="188">
        <f t="shared" si="293"/>
        <v>2140.3064657055484</v>
      </c>
      <c r="Z1155" s="189">
        <v>0</v>
      </c>
      <c r="AA1155" s="189">
        <v>0</v>
      </c>
      <c r="AB1155" s="189">
        <v>0</v>
      </c>
      <c r="AC1155" s="189">
        <v>0</v>
      </c>
      <c r="AD1155" s="189">
        <v>0</v>
      </c>
      <c r="AE1155" s="189">
        <v>0</v>
      </c>
      <c r="AF1155" s="189">
        <v>0</v>
      </c>
      <c r="AG1155" s="190">
        <v>0</v>
      </c>
      <c r="AH1155" s="189">
        <v>600</v>
      </c>
      <c r="AI1155" s="190">
        <f t="shared" si="294"/>
        <v>6492.6751128586002</v>
      </c>
      <c r="AJ1155" s="189">
        <v>0</v>
      </c>
      <c r="AK1155" s="189">
        <v>0</v>
      </c>
      <c r="AL1155" s="189">
        <v>0</v>
      </c>
      <c r="AM1155" s="190">
        <v>0</v>
      </c>
      <c r="AN1155" s="189">
        <v>0</v>
      </c>
      <c r="AO1155" s="189">
        <v>0</v>
      </c>
      <c r="AP1155" s="190">
        <v>0</v>
      </c>
      <c r="AQ1155" s="189">
        <v>0</v>
      </c>
      <c r="AR1155" s="182">
        <v>0</v>
      </c>
      <c r="AS1155" s="182">
        <v>0</v>
      </c>
    </row>
    <row r="1156" spans="1:45" s="182" customFormat="1" ht="36" customHeight="1" x14ac:dyDescent="0.25">
      <c r="A1156" s="182">
        <v>1</v>
      </c>
      <c r="B1156" s="221">
        <f>SUBTOTAL(103,$A$1026:A1156)</f>
        <v>129</v>
      </c>
      <c r="C1156" s="183" t="s">
        <v>1641</v>
      </c>
      <c r="D1156" s="184">
        <v>1980</v>
      </c>
      <c r="E1156" s="184"/>
      <c r="F1156" s="185" t="s">
        <v>261</v>
      </c>
      <c r="G1156" s="184">
        <v>5</v>
      </c>
      <c r="H1156" s="184" t="s">
        <v>296</v>
      </c>
      <c r="I1156" s="197">
        <v>1589.4</v>
      </c>
      <c r="J1156" s="197">
        <v>1176.4000000000001</v>
      </c>
      <c r="K1156" s="197">
        <v>1117.8000000000002</v>
      </c>
      <c r="L1156" s="186">
        <v>61</v>
      </c>
      <c r="M1156" s="184" t="s">
        <v>259</v>
      </c>
      <c r="N1156" s="184" t="s">
        <v>263</v>
      </c>
      <c r="O1156" s="187" t="s">
        <v>318</v>
      </c>
      <c r="P1156" s="173">
        <v>2406743.5</v>
      </c>
      <c r="Q1156" s="173">
        <v>0</v>
      </c>
      <c r="R1156" s="173">
        <v>0</v>
      </c>
      <c r="S1156" s="173">
        <v>0</v>
      </c>
      <c r="T1156" s="173">
        <v>2406743.5</v>
      </c>
      <c r="U1156" s="173">
        <f t="shared" si="291"/>
        <v>1514.2465710330941</v>
      </c>
      <c r="V1156" s="173">
        <v>2527.2485214546368</v>
      </c>
      <c r="W1156" s="188">
        <v>2075.8177928778155</v>
      </c>
      <c r="X1156" s="188">
        <f t="shared" si="292"/>
        <v>2075.8177928778155</v>
      </c>
      <c r="Y1156" s="188">
        <f t="shared" si="293"/>
        <v>1013.0019504215427</v>
      </c>
      <c r="Z1156" s="189">
        <v>0</v>
      </c>
      <c r="AA1156" s="189">
        <v>0</v>
      </c>
      <c r="AB1156" s="189">
        <v>0</v>
      </c>
      <c r="AC1156" s="189">
        <v>0</v>
      </c>
      <c r="AD1156" s="189">
        <v>0</v>
      </c>
      <c r="AE1156" s="189">
        <v>0</v>
      </c>
      <c r="AF1156" s="189">
        <v>0</v>
      </c>
      <c r="AG1156" s="190">
        <v>0</v>
      </c>
      <c r="AH1156" s="189">
        <v>370</v>
      </c>
      <c r="AI1156" s="190">
        <f t="shared" si="294"/>
        <v>2075.8177928778155</v>
      </c>
      <c r="AJ1156" s="189">
        <v>0</v>
      </c>
      <c r="AK1156" s="189">
        <v>0</v>
      </c>
      <c r="AL1156" s="189">
        <v>0</v>
      </c>
      <c r="AM1156" s="190">
        <v>0</v>
      </c>
      <c r="AN1156" s="189">
        <v>0</v>
      </c>
      <c r="AO1156" s="189">
        <v>0</v>
      </c>
      <c r="AP1156" s="190">
        <v>0</v>
      </c>
      <c r="AQ1156" s="189">
        <v>0</v>
      </c>
      <c r="AR1156" s="182">
        <v>0</v>
      </c>
      <c r="AS1156" s="182">
        <v>0</v>
      </c>
    </row>
    <row r="1157" spans="1:45" s="182" customFormat="1" ht="36" customHeight="1" x14ac:dyDescent="0.25">
      <c r="A1157" s="182">
        <v>1</v>
      </c>
      <c r="B1157" s="221">
        <f>SUBTOTAL(103,$A$1026:A1157)</f>
        <v>130</v>
      </c>
      <c r="C1157" s="183" t="s">
        <v>200</v>
      </c>
      <c r="D1157" s="184">
        <v>1963</v>
      </c>
      <c r="E1157" s="184"/>
      <c r="F1157" s="185" t="s">
        <v>261</v>
      </c>
      <c r="G1157" s="184">
        <v>2</v>
      </c>
      <c r="H1157" s="184" t="s">
        <v>296</v>
      </c>
      <c r="I1157" s="197">
        <v>444.9</v>
      </c>
      <c r="J1157" s="197">
        <v>444.9</v>
      </c>
      <c r="K1157" s="197">
        <v>442.2</v>
      </c>
      <c r="L1157" s="186">
        <v>17</v>
      </c>
      <c r="M1157" s="184" t="s">
        <v>259</v>
      </c>
      <c r="N1157" s="184" t="s">
        <v>263</v>
      </c>
      <c r="O1157" s="187" t="s">
        <v>319</v>
      </c>
      <c r="P1157" s="173">
        <v>502321.57</v>
      </c>
      <c r="Q1157" s="173">
        <v>0</v>
      </c>
      <c r="R1157" s="173">
        <v>0</v>
      </c>
      <c r="S1157" s="173">
        <v>0</v>
      </c>
      <c r="T1157" s="173">
        <v>502321.57</v>
      </c>
      <c r="U1157" s="173">
        <f t="shared" si="291"/>
        <v>1129.0662396044056</v>
      </c>
      <c r="V1157" s="173">
        <v>1129.0662396044056</v>
      </c>
      <c r="W1157" s="188">
        <f t="shared" ref="W1157:W1159" si="295">X1157</f>
        <v>810.46</v>
      </c>
      <c r="X1157" s="188">
        <f t="shared" si="292"/>
        <v>810.46</v>
      </c>
      <c r="Y1157" s="188">
        <f t="shared" si="293"/>
        <v>0</v>
      </c>
      <c r="Z1157" s="189">
        <v>0</v>
      </c>
      <c r="AA1157" s="189">
        <v>0</v>
      </c>
      <c r="AB1157" s="189">
        <v>0</v>
      </c>
      <c r="AC1157" s="189">
        <v>0</v>
      </c>
      <c r="AD1157" s="189">
        <v>810.46</v>
      </c>
      <c r="AE1157" s="189">
        <v>0</v>
      </c>
      <c r="AF1157" s="189">
        <v>0</v>
      </c>
      <c r="AG1157" s="190">
        <v>0</v>
      </c>
      <c r="AH1157" s="189">
        <v>0</v>
      </c>
      <c r="AI1157" s="189">
        <v>0</v>
      </c>
      <c r="AJ1157" s="189">
        <v>0</v>
      </c>
      <c r="AK1157" s="189">
        <v>0</v>
      </c>
      <c r="AL1157" s="189">
        <v>0</v>
      </c>
      <c r="AM1157" s="190">
        <v>0</v>
      </c>
      <c r="AN1157" s="189">
        <v>0</v>
      </c>
      <c r="AO1157" s="189">
        <v>0</v>
      </c>
      <c r="AP1157" s="190">
        <v>0</v>
      </c>
      <c r="AQ1157" s="189">
        <v>0</v>
      </c>
      <c r="AR1157" s="182">
        <v>0</v>
      </c>
      <c r="AS1157" s="182">
        <v>0</v>
      </c>
    </row>
    <row r="1158" spans="1:45" s="182" customFormat="1" ht="36" customHeight="1" x14ac:dyDescent="0.25">
      <c r="A1158" s="182">
        <v>1</v>
      </c>
      <c r="B1158" s="221">
        <f>SUBTOTAL(103,$A$1026:A1158)</f>
        <v>131</v>
      </c>
      <c r="C1158" s="183" t="s">
        <v>201</v>
      </c>
      <c r="D1158" s="184">
        <v>1969</v>
      </c>
      <c r="E1158" s="184"/>
      <c r="F1158" s="185" t="s">
        <v>261</v>
      </c>
      <c r="G1158" s="184">
        <v>2</v>
      </c>
      <c r="H1158" s="184" t="s">
        <v>296</v>
      </c>
      <c r="I1158" s="197">
        <v>589.1</v>
      </c>
      <c r="J1158" s="197">
        <v>589.1</v>
      </c>
      <c r="K1158" s="197">
        <v>537.5</v>
      </c>
      <c r="L1158" s="186">
        <v>31</v>
      </c>
      <c r="M1158" s="184" t="s">
        <v>259</v>
      </c>
      <c r="N1158" s="184" t="s">
        <v>263</v>
      </c>
      <c r="O1158" s="187" t="s">
        <v>319</v>
      </c>
      <c r="P1158" s="173">
        <v>675481.28</v>
      </c>
      <c r="Q1158" s="173">
        <v>0</v>
      </c>
      <c r="R1158" s="173">
        <v>0</v>
      </c>
      <c r="S1158" s="173">
        <v>0</v>
      </c>
      <c r="T1158" s="173">
        <v>675481.28</v>
      </c>
      <c r="U1158" s="173">
        <f t="shared" si="291"/>
        <v>1146.6326260397216</v>
      </c>
      <c r="V1158" s="173">
        <v>1146.6326260397216</v>
      </c>
      <c r="W1158" s="188">
        <f t="shared" si="295"/>
        <v>810.46</v>
      </c>
      <c r="X1158" s="188">
        <f t="shared" si="292"/>
        <v>810.46</v>
      </c>
      <c r="Y1158" s="188">
        <f t="shared" si="293"/>
        <v>0</v>
      </c>
      <c r="Z1158" s="189">
        <v>0</v>
      </c>
      <c r="AA1158" s="189">
        <v>0</v>
      </c>
      <c r="AB1158" s="189">
        <v>0</v>
      </c>
      <c r="AC1158" s="189">
        <v>0</v>
      </c>
      <c r="AD1158" s="189">
        <v>810.46</v>
      </c>
      <c r="AE1158" s="189">
        <v>0</v>
      </c>
      <c r="AF1158" s="189">
        <v>0</v>
      </c>
      <c r="AG1158" s="190">
        <v>0</v>
      </c>
      <c r="AH1158" s="189">
        <v>0</v>
      </c>
      <c r="AI1158" s="189">
        <v>0</v>
      </c>
      <c r="AJ1158" s="189">
        <v>0</v>
      </c>
      <c r="AK1158" s="189">
        <v>0</v>
      </c>
      <c r="AL1158" s="189">
        <v>0</v>
      </c>
      <c r="AM1158" s="190">
        <v>0</v>
      </c>
      <c r="AN1158" s="189">
        <v>0</v>
      </c>
      <c r="AO1158" s="189">
        <v>0</v>
      </c>
      <c r="AP1158" s="190">
        <v>0</v>
      </c>
      <c r="AQ1158" s="189">
        <v>0</v>
      </c>
      <c r="AR1158" s="182">
        <v>0</v>
      </c>
      <c r="AS1158" s="182">
        <v>0</v>
      </c>
    </row>
    <row r="1159" spans="1:45" s="182" customFormat="1" ht="36" customHeight="1" x14ac:dyDescent="0.25">
      <c r="A1159" s="182">
        <v>1</v>
      </c>
      <c r="B1159" s="221">
        <f>SUBTOTAL(103,$A$1026:A1159)</f>
        <v>132</v>
      </c>
      <c r="C1159" s="183" t="s">
        <v>202</v>
      </c>
      <c r="D1159" s="184">
        <v>1966</v>
      </c>
      <c r="E1159" s="184"/>
      <c r="F1159" s="185" t="s">
        <v>261</v>
      </c>
      <c r="G1159" s="184">
        <v>2</v>
      </c>
      <c r="H1159" s="184" t="s">
        <v>296</v>
      </c>
      <c r="I1159" s="197">
        <v>719.9</v>
      </c>
      <c r="J1159" s="197">
        <v>719.9</v>
      </c>
      <c r="K1159" s="197">
        <v>670.3</v>
      </c>
      <c r="L1159" s="186">
        <v>26</v>
      </c>
      <c r="M1159" s="184" t="s">
        <v>259</v>
      </c>
      <c r="N1159" s="184" t="s">
        <v>263</v>
      </c>
      <c r="O1159" s="187" t="s">
        <v>319</v>
      </c>
      <c r="P1159" s="173">
        <v>1479153.18</v>
      </c>
      <c r="Q1159" s="173">
        <v>0</v>
      </c>
      <c r="R1159" s="173">
        <v>0</v>
      </c>
      <c r="S1159" s="173">
        <v>0</v>
      </c>
      <c r="T1159" s="173">
        <v>1479153.18</v>
      </c>
      <c r="U1159" s="173">
        <f t="shared" si="291"/>
        <v>2054.6647867759411</v>
      </c>
      <c r="V1159" s="173">
        <v>2183.1838776218924</v>
      </c>
      <c r="W1159" s="188">
        <f t="shared" si="295"/>
        <v>894.6423350465343</v>
      </c>
      <c r="X1159" s="188">
        <f t="shared" si="292"/>
        <v>894.6423350465343</v>
      </c>
      <c r="Y1159" s="188">
        <f t="shared" si="293"/>
        <v>128.51909084595127</v>
      </c>
      <c r="Z1159" s="189">
        <v>0</v>
      </c>
      <c r="AA1159" s="189">
        <v>0</v>
      </c>
      <c r="AB1159" s="189">
        <v>0</v>
      </c>
      <c r="AC1159" s="189">
        <v>0</v>
      </c>
      <c r="AD1159" s="189">
        <v>0</v>
      </c>
      <c r="AE1159" s="189">
        <v>0</v>
      </c>
      <c r="AF1159" s="189">
        <v>0</v>
      </c>
      <c r="AG1159" s="190">
        <v>0</v>
      </c>
      <c r="AH1159" s="189">
        <v>0</v>
      </c>
      <c r="AI1159" s="189">
        <v>0</v>
      </c>
      <c r="AJ1159" s="189">
        <v>0</v>
      </c>
      <c r="AK1159" s="189">
        <v>0</v>
      </c>
      <c r="AL1159" s="189">
        <v>0</v>
      </c>
      <c r="AM1159" s="190">
        <v>0</v>
      </c>
      <c r="AN1159" s="189">
        <v>19.07</v>
      </c>
      <c r="AO1159" s="189">
        <f>33773.1*AN1159/I1159</f>
        <v>894.6423350465343</v>
      </c>
      <c r="AP1159" s="190">
        <v>0</v>
      </c>
      <c r="AQ1159" s="189">
        <v>0</v>
      </c>
      <c r="AR1159" s="182">
        <v>0</v>
      </c>
      <c r="AS1159" s="182">
        <v>0</v>
      </c>
    </row>
    <row r="1160" spans="1:45" s="182" customFormat="1" ht="36" customHeight="1" x14ac:dyDescent="0.25">
      <c r="A1160" s="182">
        <v>1</v>
      </c>
      <c r="B1160" s="221">
        <f>SUBTOTAL(103,$A$1026:A1160)</f>
        <v>133</v>
      </c>
      <c r="C1160" s="183" t="s">
        <v>416</v>
      </c>
      <c r="D1160" s="184">
        <v>1963</v>
      </c>
      <c r="E1160" s="184"/>
      <c r="F1160" s="185" t="s">
        <v>261</v>
      </c>
      <c r="G1160" s="184">
        <v>4</v>
      </c>
      <c r="H1160" s="184" t="s">
        <v>305</v>
      </c>
      <c r="I1160" s="197">
        <v>2141.94</v>
      </c>
      <c r="J1160" s="197">
        <v>1876.78</v>
      </c>
      <c r="K1160" s="197">
        <v>1544.6799999999998</v>
      </c>
      <c r="L1160" s="186">
        <v>77</v>
      </c>
      <c r="M1160" s="184" t="s">
        <v>259</v>
      </c>
      <c r="N1160" s="184" t="s">
        <v>263</v>
      </c>
      <c r="O1160" s="187" t="s">
        <v>956</v>
      </c>
      <c r="P1160" s="173">
        <v>8538566.9199999999</v>
      </c>
      <c r="Q1160" s="173">
        <v>0</v>
      </c>
      <c r="R1160" s="173">
        <v>0</v>
      </c>
      <c r="S1160" s="173">
        <v>0</v>
      </c>
      <c r="T1160" s="173">
        <v>8538566.9199999999</v>
      </c>
      <c r="U1160" s="173">
        <f t="shared" si="291"/>
        <v>3986.3707293388234</v>
      </c>
      <c r="V1160" s="173">
        <v>5190.0565655433857</v>
      </c>
      <c r="W1160" s="188">
        <v>4262.9807370888075</v>
      </c>
      <c r="X1160" s="188">
        <f t="shared" si="292"/>
        <v>4262.9807370888075</v>
      </c>
      <c r="Y1160" s="188">
        <f t="shared" si="293"/>
        <v>1203.6858362045623</v>
      </c>
      <c r="Z1160" s="189">
        <v>0</v>
      </c>
      <c r="AA1160" s="189">
        <v>0</v>
      </c>
      <c r="AB1160" s="189">
        <v>0</v>
      </c>
      <c r="AC1160" s="189">
        <v>0</v>
      </c>
      <c r="AD1160" s="189">
        <v>0</v>
      </c>
      <c r="AE1160" s="189">
        <v>0</v>
      </c>
      <c r="AF1160" s="189">
        <v>0</v>
      </c>
      <c r="AG1160" s="190">
        <v>0</v>
      </c>
      <c r="AH1160" s="189">
        <v>1024</v>
      </c>
      <c r="AI1160" s="190">
        <f t="shared" ref="AI1160:AI1174" si="296">8917.04*AH1160/I1160</f>
        <v>4262.9807370888075</v>
      </c>
      <c r="AJ1160" s="189">
        <v>0</v>
      </c>
      <c r="AK1160" s="189">
        <v>0</v>
      </c>
      <c r="AL1160" s="189">
        <v>0</v>
      </c>
      <c r="AM1160" s="190">
        <v>0</v>
      </c>
      <c r="AN1160" s="189">
        <v>0</v>
      </c>
      <c r="AO1160" s="189">
        <v>0</v>
      </c>
      <c r="AP1160" s="190">
        <v>0</v>
      </c>
      <c r="AQ1160" s="189">
        <v>0</v>
      </c>
      <c r="AR1160" s="182">
        <v>0</v>
      </c>
      <c r="AS1160" s="182">
        <v>0</v>
      </c>
    </row>
    <row r="1161" spans="1:45" s="182" customFormat="1" ht="36" customHeight="1" x14ac:dyDescent="0.25">
      <c r="A1161" s="182">
        <v>1</v>
      </c>
      <c r="B1161" s="221">
        <f>SUBTOTAL(103,$A$1026:A1161)</f>
        <v>134</v>
      </c>
      <c r="C1161" s="183" t="s">
        <v>418</v>
      </c>
      <c r="D1161" s="184">
        <v>1958</v>
      </c>
      <c r="E1161" s="184"/>
      <c r="F1161" s="185" t="s">
        <v>261</v>
      </c>
      <c r="G1161" s="184">
        <v>2</v>
      </c>
      <c r="H1161" s="184" t="s">
        <v>296</v>
      </c>
      <c r="I1161" s="197">
        <v>717.8</v>
      </c>
      <c r="J1161" s="197">
        <v>649.4</v>
      </c>
      <c r="K1161" s="197">
        <v>507.29999999999995</v>
      </c>
      <c r="L1161" s="186">
        <v>46</v>
      </c>
      <c r="M1161" s="184" t="s">
        <v>259</v>
      </c>
      <c r="N1161" s="184" t="s">
        <v>263</v>
      </c>
      <c r="O1161" s="187" t="s">
        <v>318</v>
      </c>
      <c r="P1161" s="173">
        <v>5006850.82</v>
      </c>
      <c r="Q1161" s="173">
        <v>0</v>
      </c>
      <c r="R1161" s="173">
        <v>0</v>
      </c>
      <c r="S1161" s="173">
        <v>0</v>
      </c>
      <c r="T1161" s="173">
        <v>5006850.82</v>
      </c>
      <c r="U1161" s="173">
        <f t="shared" si="291"/>
        <v>6975.2728057954873</v>
      </c>
      <c r="V1161" s="173">
        <v>9286.3351351351357</v>
      </c>
      <c r="W1161" s="188">
        <v>7453.6416829200352</v>
      </c>
      <c r="X1161" s="188">
        <f t="shared" si="292"/>
        <v>7453.6416829200352</v>
      </c>
      <c r="Y1161" s="188">
        <f t="shared" si="293"/>
        <v>2311.0623293396484</v>
      </c>
      <c r="Z1161" s="189">
        <v>0</v>
      </c>
      <c r="AA1161" s="189">
        <v>0</v>
      </c>
      <c r="AB1161" s="189">
        <v>0</v>
      </c>
      <c r="AC1161" s="189">
        <v>0</v>
      </c>
      <c r="AD1161" s="189">
        <v>0</v>
      </c>
      <c r="AE1161" s="189">
        <v>0</v>
      </c>
      <c r="AF1161" s="189">
        <v>0</v>
      </c>
      <c r="AG1161" s="190">
        <v>0</v>
      </c>
      <c r="AH1161" s="189">
        <v>600</v>
      </c>
      <c r="AI1161" s="190">
        <f t="shared" si="296"/>
        <v>7453.6416829200352</v>
      </c>
      <c r="AJ1161" s="189">
        <v>0</v>
      </c>
      <c r="AK1161" s="189">
        <v>0</v>
      </c>
      <c r="AL1161" s="189">
        <v>0</v>
      </c>
      <c r="AM1161" s="190">
        <v>0</v>
      </c>
      <c r="AN1161" s="189">
        <v>0</v>
      </c>
      <c r="AO1161" s="189">
        <v>0</v>
      </c>
      <c r="AP1161" s="190">
        <v>0</v>
      </c>
      <c r="AQ1161" s="189">
        <v>0</v>
      </c>
      <c r="AR1161" s="182">
        <v>0</v>
      </c>
      <c r="AS1161" s="182">
        <v>0</v>
      </c>
    </row>
    <row r="1162" spans="1:45" s="182" customFormat="1" ht="36" customHeight="1" x14ac:dyDescent="0.25">
      <c r="A1162" s="182">
        <v>1</v>
      </c>
      <c r="B1162" s="221">
        <f>SUBTOTAL(103,$A$1026:A1162)</f>
        <v>135</v>
      </c>
      <c r="C1162" s="183" t="s">
        <v>419</v>
      </c>
      <c r="D1162" s="184">
        <v>1968</v>
      </c>
      <c r="E1162" s="184"/>
      <c r="F1162" s="185" t="s">
        <v>261</v>
      </c>
      <c r="G1162" s="184">
        <v>3</v>
      </c>
      <c r="H1162" s="184" t="s">
        <v>296</v>
      </c>
      <c r="I1162" s="197">
        <v>1032.5</v>
      </c>
      <c r="J1162" s="197">
        <v>644</v>
      </c>
      <c r="K1162" s="197">
        <v>445.9</v>
      </c>
      <c r="L1162" s="186">
        <v>83</v>
      </c>
      <c r="M1162" s="184" t="s">
        <v>259</v>
      </c>
      <c r="N1162" s="184" t="s">
        <v>263</v>
      </c>
      <c r="O1162" s="187" t="s">
        <v>321</v>
      </c>
      <c r="P1162" s="173">
        <v>4111496.13</v>
      </c>
      <c r="Q1162" s="173">
        <v>0</v>
      </c>
      <c r="R1162" s="173">
        <v>0</v>
      </c>
      <c r="S1162" s="173">
        <v>0</v>
      </c>
      <c r="T1162" s="173">
        <v>4111496.13</v>
      </c>
      <c r="U1162" s="173">
        <f t="shared" si="291"/>
        <v>3982.0785762711862</v>
      </c>
      <c r="V1162" s="173">
        <v>5078.5122711864406</v>
      </c>
      <c r="W1162" s="188">
        <v>4171.361084745763</v>
      </c>
      <c r="X1162" s="188">
        <f t="shared" si="292"/>
        <v>4171.361084745763</v>
      </c>
      <c r="Y1162" s="188">
        <f t="shared" si="293"/>
        <v>1096.4336949152544</v>
      </c>
      <c r="Z1162" s="189">
        <v>0</v>
      </c>
      <c r="AA1162" s="189">
        <v>0</v>
      </c>
      <c r="AB1162" s="189">
        <v>0</v>
      </c>
      <c r="AC1162" s="189">
        <v>0</v>
      </c>
      <c r="AD1162" s="189">
        <v>0</v>
      </c>
      <c r="AE1162" s="189">
        <v>0</v>
      </c>
      <c r="AF1162" s="189">
        <v>0</v>
      </c>
      <c r="AG1162" s="190">
        <v>0</v>
      </c>
      <c r="AH1162" s="189">
        <v>483</v>
      </c>
      <c r="AI1162" s="190">
        <f t="shared" si="296"/>
        <v>4171.361084745763</v>
      </c>
      <c r="AJ1162" s="189">
        <v>0</v>
      </c>
      <c r="AK1162" s="189">
        <v>0</v>
      </c>
      <c r="AL1162" s="189">
        <v>0</v>
      </c>
      <c r="AM1162" s="190">
        <v>0</v>
      </c>
      <c r="AN1162" s="189">
        <v>0</v>
      </c>
      <c r="AO1162" s="189">
        <v>0</v>
      </c>
      <c r="AP1162" s="190">
        <v>0</v>
      </c>
      <c r="AQ1162" s="189">
        <v>0</v>
      </c>
      <c r="AR1162" s="182">
        <v>0</v>
      </c>
      <c r="AS1162" s="182">
        <v>0</v>
      </c>
    </row>
    <row r="1163" spans="1:45" s="182" customFormat="1" ht="36" customHeight="1" x14ac:dyDescent="0.25">
      <c r="A1163" s="182">
        <v>1</v>
      </c>
      <c r="B1163" s="221">
        <f>SUBTOTAL(103,$A$1026:A1163)</f>
        <v>136</v>
      </c>
      <c r="C1163" s="183" t="s">
        <v>420</v>
      </c>
      <c r="D1163" s="184">
        <v>1969</v>
      </c>
      <c r="E1163" s="184"/>
      <c r="F1163" s="185" t="s">
        <v>261</v>
      </c>
      <c r="G1163" s="184">
        <v>5</v>
      </c>
      <c r="H1163" s="184" t="s">
        <v>362</v>
      </c>
      <c r="I1163" s="197">
        <v>5048.3</v>
      </c>
      <c r="J1163" s="197">
        <v>4655.2</v>
      </c>
      <c r="K1163" s="197">
        <v>3957.13</v>
      </c>
      <c r="L1163" s="186">
        <v>217</v>
      </c>
      <c r="M1163" s="184" t="s">
        <v>259</v>
      </c>
      <c r="N1163" s="184" t="s">
        <v>263</v>
      </c>
      <c r="O1163" s="187" t="s">
        <v>321</v>
      </c>
      <c r="P1163" s="173">
        <v>12515130.759999998</v>
      </c>
      <c r="Q1163" s="173">
        <v>0</v>
      </c>
      <c r="R1163" s="173">
        <v>0</v>
      </c>
      <c r="S1163" s="173">
        <v>0</v>
      </c>
      <c r="T1163" s="173">
        <v>12515130.759999998</v>
      </c>
      <c r="U1163" s="173">
        <f t="shared" si="291"/>
        <v>2479.0782560465896</v>
      </c>
      <c r="V1163" s="173">
        <v>3227.862100112909</v>
      </c>
      <c r="W1163" s="188">
        <v>2651.2840045163721</v>
      </c>
      <c r="X1163" s="188">
        <f t="shared" si="292"/>
        <v>2651.2840045163721</v>
      </c>
      <c r="Y1163" s="188">
        <f t="shared" si="293"/>
        <v>748.78384406631949</v>
      </c>
      <c r="Z1163" s="189">
        <v>0</v>
      </c>
      <c r="AA1163" s="189">
        <v>0</v>
      </c>
      <c r="AB1163" s="189">
        <v>0</v>
      </c>
      <c r="AC1163" s="189">
        <v>0</v>
      </c>
      <c r="AD1163" s="189">
        <v>0</v>
      </c>
      <c r="AE1163" s="189">
        <v>0</v>
      </c>
      <c r="AF1163" s="189">
        <v>0</v>
      </c>
      <c r="AG1163" s="190">
        <v>0</v>
      </c>
      <c r="AH1163" s="189">
        <v>1501</v>
      </c>
      <c r="AI1163" s="190">
        <f t="shared" si="296"/>
        <v>2651.2840045163721</v>
      </c>
      <c r="AJ1163" s="189">
        <v>0</v>
      </c>
      <c r="AK1163" s="189">
        <v>0</v>
      </c>
      <c r="AL1163" s="189">
        <v>0</v>
      </c>
      <c r="AM1163" s="190">
        <v>0</v>
      </c>
      <c r="AN1163" s="189">
        <v>0</v>
      </c>
      <c r="AO1163" s="189">
        <v>0</v>
      </c>
      <c r="AP1163" s="190">
        <v>0</v>
      </c>
      <c r="AQ1163" s="189">
        <v>0</v>
      </c>
      <c r="AR1163" s="182">
        <v>0</v>
      </c>
      <c r="AS1163" s="182">
        <v>0</v>
      </c>
    </row>
    <row r="1164" spans="1:45" s="182" customFormat="1" ht="36" customHeight="1" x14ac:dyDescent="0.25">
      <c r="A1164" s="182">
        <v>1</v>
      </c>
      <c r="B1164" s="221">
        <f>SUBTOTAL(103,$A$1026:A1164)</f>
        <v>137</v>
      </c>
      <c r="C1164" s="183" t="s">
        <v>421</v>
      </c>
      <c r="D1164" s="184">
        <v>1943</v>
      </c>
      <c r="E1164" s="184"/>
      <c r="F1164" s="185" t="s">
        <v>261</v>
      </c>
      <c r="G1164" s="184">
        <v>2</v>
      </c>
      <c r="H1164" s="184" t="s">
        <v>297</v>
      </c>
      <c r="I1164" s="197">
        <v>722.9</v>
      </c>
      <c r="J1164" s="197">
        <v>653.9</v>
      </c>
      <c r="K1164" s="197">
        <v>547.55999999999995</v>
      </c>
      <c r="L1164" s="186">
        <v>34</v>
      </c>
      <c r="M1164" s="184" t="s">
        <v>259</v>
      </c>
      <c r="N1164" s="184" t="s">
        <v>263</v>
      </c>
      <c r="O1164" s="187" t="s">
        <v>318</v>
      </c>
      <c r="P1164" s="173">
        <v>5107819.74</v>
      </c>
      <c r="Q1164" s="173">
        <v>0</v>
      </c>
      <c r="R1164" s="173">
        <v>0</v>
      </c>
      <c r="S1164" s="173">
        <v>0</v>
      </c>
      <c r="T1164" s="173">
        <v>5107819.74</v>
      </c>
      <c r="U1164" s="173">
        <f t="shared" si="291"/>
        <v>7065.734873426477</v>
      </c>
      <c r="V1164" s="173">
        <v>9010.5740766357721</v>
      </c>
      <c r="W1164" s="188">
        <v>7401.0568543367008</v>
      </c>
      <c r="X1164" s="188">
        <f t="shared" si="292"/>
        <v>7401.0568543367008</v>
      </c>
      <c r="Y1164" s="188">
        <f t="shared" si="293"/>
        <v>1944.8392032092952</v>
      </c>
      <c r="Z1164" s="189">
        <v>0</v>
      </c>
      <c r="AA1164" s="189">
        <v>0</v>
      </c>
      <c r="AB1164" s="189">
        <v>0</v>
      </c>
      <c r="AC1164" s="189">
        <v>0</v>
      </c>
      <c r="AD1164" s="189">
        <v>0</v>
      </c>
      <c r="AE1164" s="189">
        <v>0</v>
      </c>
      <c r="AF1164" s="189">
        <v>0</v>
      </c>
      <c r="AG1164" s="190">
        <v>0</v>
      </c>
      <c r="AH1164" s="189">
        <v>600</v>
      </c>
      <c r="AI1164" s="190">
        <f t="shared" si="296"/>
        <v>7401.0568543367008</v>
      </c>
      <c r="AJ1164" s="189">
        <v>0</v>
      </c>
      <c r="AK1164" s="189">
        <v>0</v>
      </c>
      <c r="AL1164" s="189">
        <v>0</v>
      </c>
      <c r="AM1164" s="190">
        <v>0</v>
      </c>
      <c r="AN1164" s="189">
        <v>0</v>
      </c>
      <c r="AO1164" s="189">
        <v>0</v>
      </c>
      <c r="AP1164" s="190">
        <v>0</v>
      </c>
      <c r="AQ1164" s="189">
        <v>0</v>
      </c>
      <c r="AR1164" s="182">
        <v>0</v>
      </c>
      <c r="AS1164" s="182">
        <v>0</v>
      </c>
    </row>
    <row r="1165" spans="1:45" s="182" customFormat="1" ht="36" customHeight="1" x14ac:dyDescent="0.25">
      <c r="A1165" s="182">
        <v>1</v>
      </c>
      <c r="B1165" s="221">
        <f>SUBTOTAL(103,$A$1026:A1165)</f>
        <v>138</v>
      </c>
      <c r="C1165" s="183" t="s">
        <v>422</v>
      </c>
      <c r="D1165" s="184">
        <v>1917</v>
      </c>
      <c r="E1165" s="184"/>
      <c r="F1165" s="185" t="s">
        <v>323</v>
      </c>
      <c r="G1165" s="184">
        <v>2</v>
      </c>
      <c r="H1165" s="184" t="s">
        <v>296</v>
      </c>
      <c r="I1165" s="197">
        <v>643.4</v>
      </c>
      <c r="J1165" s="197">
        <v>615.9</v>
      </c>
      <c r="K1165" s="197">
        <v>423.09999999999997</v>
      </c>
      <c r="L1165" s="186">
        <v>21</v>
      </c>
      <c r="M1165" s="184" t="s">
        <v>259</v>
      </c>
      <c r="N1165" s="184" t="s">
        <v>263</v>
      </c>
      <c r="O1165" s="187" t="s">
        <v>314</v>
      </c>
      <c r="P1165" s="173">
        <v>3756819.94</v>
      </c>
      <c r="Q1165" s="173">
        <v>0</v>
      </c>
      <c r="R1165" s="173">
        <v>0</v>
      </c>
      <c r="S1165" s="173">
        <v>0</v>
      </c>
      <c r="T1165" s="173">
        <v>3756819.94</v>
      </c>
      <c r="U1165" s="173">
        <f t="shared" si="291"/>
        <v>5839.0114081442334</v>
      </c>
      <c r="V1165" s="173">
        <v>8419.7447311159467</v>
      </c>
      <c r="W1165" s="188">
        <v>5114.062418402239</v>
      </c>
      <c r="X1165" s="188">
        <f t="shared" si="292"/>
        <v>5114.062418402239</v>
      </c>
      <c r="Y1165" s="188">
        <f t="shared" si="293"/>
        <v>2580.7333229717133</v>
      </c>
      <c r="Z1165" s="189">
        <v>0</v>
      </c>
      <c r="AA1165" s="189">
        <v>0</v>
      </c>
      <c r="AB1165" s="189">
        <v>0</v>
      </c>
      <c r="AC1165" s="189">
        <v>0</v>
      </c>
      <c r="AD1165" s="189">
        <v>0</v>
      </c>
      <c r="AE1165" s="189">
        <v>0</v>
      </c>
      <c r="AF1165" s="189">
        <v>0</v>
      </c>
      <c r="AG1165" s="190">
        <v>0</v>
      </c>
      <c r="AH1165" s="189">
        <v>369</v>
      </c>
      <c r="AI1165" s="190">
        <f t="shared" si="296"/>
        <v>5114.062418402239</v>
      </c>
      <c r="AJ1165" s="189">
        <v>0</v>
      </c>
      <c r="AK1165" s="189">
        <v>0</v>
      </c>
      <c r="AL1165" s="189">
        <v>0</v>
      </c>
      <c r="AM1165" s="190">
        <v>0</v>
      </c>
      <c r="AN1165" s="189">
        <v>0</v>
      </c>
      <c r="AO1165" s="189">
        <v>0</v>
      </c>
      <c r="AP1165" s="190">
        <v>0</v>
      </c>
      <c r="AQ1165" s="189">
        <v>0</v>
      </c>
      <c r="AR1165" s="182">
        <v>0</v>
      </c>
      <c r="AS1165" s="182">
        <v>0</v>
      </c>
    </row>
    <row r="1166" spans="1:45" s="182" customFormat="1" ht="36" customHeight="1" x14ac:dyDescent="0.25">
      <c r="A1166" s="182">
        <v>1</v>
      </c>
      <c r="B1166" s="221">
        <f>SUBTOTAL(103,$A$1026:A1166)</f>
        <v>139</v>
      </c>
      <c r="C1166" s="183" t="s">
        <v>203</v>
      </c>
      <c r="D1166" s="184">
        <v>1975</v>
      </c>
      <c r="E1166" s="184"/>
      <c r="F1166" s="185" t="s">
        <v>261</v>
      </c>
      <c r="G1166" s="184">
        <v>2</v>
      </c>
      <c r="H1166" s="184" t="s">
        <v>296</v>
      </c>
      <c r="I1166" s="197">
        <v>817.4</v>
      </c>
      <c r="J1166" s="197">
        <v>755.8</v>
      </c>
      <c r="K1166" s="197">
        <v>652</v>
      </c>
      <c r="L1166" s="186">
        <v>43</v>
      </c>
      <c r="M1166" s="184" t="s">
        <v>259</v>
      </c>
      <c r="N1166" s="184" t="s">
        <v>263</v>
      </c>
      <c r="O1166" s="187" t="s">
        <v>320</v>
      </c>
      <c r="P1166" s="173">
        <v>5373460.6599999992</v>
      </c>
      <c r="Q1166" s="173">
        <v>0</v>
      </c>
      <c r="R1166" s="173">
        <v>0</v>
      </c>
      <c r="S1166" s="173">
        <v>0</v>
      </c>
      <c r="T1166" s="173">
        <v>5373460.6599999992</v>
      </c>
      <c r="U1166" s="173">
        <f t="shared" si="291"/>
        <v>6573.8447027159282</v>
      </c>
      <c r="V1166" s="173">
        <v>8453.6295081967219</v>
      </c>
      <c r="W1166" s="188">
        <v>6698.1435771959877</v>
      </c>
      <c r="X1166" s="188">
        <f t="shared" si="292"/>
        <v>6698.1435771959877</v>
      </c>
      <c r="Y1166" s="188">
        <f t="shared" si="293"/>
        <v>1879.7848054807937</v>
      </c>
      <c r="Z1166" s="189">
        <v>0</v>
      </c>
      <c r="AA1166" s="189">
        <v>0</v>
      </c>
      <c r="AB1166" s="189">
        <v>0</v>
      </c>
      <c r="AC1166" s="189">
        <v>0</v>
      </c>
      <c r="AD1166" s="189">
        <v>0</v>
      </c>
      <c r="AE1166" s="189">
        <v>0</v>
      </c>
      <c r="AF1166" s="189">
        <v>0</v>
      </c>
      <c r="AG1166" s="190">
        <v>0</v>
      </c>
      <c r="AH1166" s="189">
        <v>614</v>
      </c>
      <c r="AI1166" s="190">
        <f t="shared" si="296"/>
        <v>6698.1435771959877</v>
      </c>
      <c r="AJ1166" s="189">
        <v>0</v>
      </c>
      <c r="AK1166" s="189">
        <v>0</v>
      </c>
      <c r="AL1166" s="189">
        <v>0</v>
      </c>
      <c r="AM1166" s="190">
        <v>0</v>
      </c>
      <c r="AN1166" s="189">
        <v>0</v>
      </c>
      <c r="AO1166" s="189">
        <v>0</v>
      </c>
      <c r="AP1166" s="190">
        <v>0</v>
      </c>
      <c r="AQ1166" s="189">
        <v>0</v>
      </c>
      <c r="AR1166" s="182">
        <v>0</v>
      </c>
      <c r="AS1166" s="182">
        <v>0</v>
      </c>
    </row>
    <row r="1167" spans="1:45" s="182" customFormat="1" ht="36" customHeight="1" x14ac:dyDescent="0.25">
      <c r="A1167" s="182">
        <v>1</v>
      </c>
      <c r="B1167" s="221">
        <f>SUBTOTAL(103,$A$1026:A1167)</f>
        <v>140</v>
      </c>
      <c r="C1167" s="183" t="s">
        <v>424</v>
      </c>
      <c r="D1167" s="184">
        <v>1950</v>
      </c>
      <c r="E1167" s="184"/>
      <c r="F1167" s="185" t="s">
        <v>261</v>
      </c>
      <c r="G1167" s="184">
        <v>2</v>
      </c>
      <c r="H1167" s="184" t="s">
        <v>297</v>
      </c>
      <c r="I1167" s="197">
        <v>411.15</v>
      </c>
      <c r="J1167" s="197">
        <v>411.15</v>
      </c>
      <c r="K1167" s="197">
        <v>369.45</v>
      </c>
      <c r="L1167" s="186">
        <v>18</v>
      </c>
      <c r="M1167" s="184" t="s">
        <v>259</v>
      </c>
      <c r="N1167" s="184" t="s">
        <v>263</v>
      </c>
      <c r="O1167" s="187" t="s">
        <v>314</v>
      </c>
      <c r="P1167" s="173">
        <v>3149821.57</v>
      </c>
      <c r="Q1167" s="173">
        <v>0</v>
      </c>
      <c r="R1167" s="173">
        <v>0</v>
      </c>
      <c r="S1167" s="173">
        <v>0</v>
      </c>
      <c r="T1167" s="173">
        <v>3149821.57</v>
      </c>
      <c r="U1167" s="173">
        <f t="shared" si="291"/>
        <v>7661.0034537273505</v>
      </c>
      <c r="V1167" s="173">
        <v>9769.691839961084</v>
      </c>
      <c r="W1167" s="188">
        <v>8024.5769183996117</v>
      </c>
      <c r="X1167" s="188">
        <f t="shared" si="292"/>
        <v>8024.5769183996117</v>
      </c>
      <c r="Y1167" s="188">
        <f t="shared" si="293"/>
        <v>2108.6883862337336</v>
      </c>
      <c r="Z1167" s="189">
        <v>0</v>
      </c>
      <c r="AA1167" s="189">
        <v>0</v>
      </c>
      <c r="AB1167" s="189">
        <v>0</v>
      </c>
      <c r="AC1167" s="189">
        <v>0</v>
      </c>
      <c r="AD1167" s="189">
        <v>0</v>
      </c>
      <c r="AE1167" s="189">
        <v>0</v>
      </c>
      <c r="AF1167" s="189">
        <v>0</v>
      </c>
      <c r="AG1167" s="190">
        <v>0</v>
      </c>
      <c r="AH1167" s="189">
        <v>370</v>
      </c>
      <c r="AI1167" s="190">
        <f t="shared" si="296"/>
        <v>8024.5769183996117</v>
      </c>
      <c r="AJ1167" s="189">
        <v>0</v>
      </c>
      <c r="AK1167" s="189">
        <v>0</v>
      </c>
      <c r="AL1167" s="189">
        <v>0</v>
      </c>
      <c r="AM1167" s="190">
        <v>0</v>
      </c>
      <c r="AN1167" s="189">
        <v>0</v>
      </c>
      <c r="AO1167" s="189">
        <v>0</v>
      </c>
      <c r="AP1167" s="190">
        <v>0</v>
      </c>
      <c r="AQ1167" s="189">
        <v>0</v>
      </c>
      <c r="AR1167" s="182">
        <v>0</v>
      </c>
      <c r="AS1167" s="182">
        <v>0</v>
      </c>
    </row>
    <row r="1168" spans="1:45" s="182" customFormat="1" ht="36" customHeight="1" x14ac:dyDescent="0.25">
      <c r="A1168" s="182">
        <v>1</v>
      </c>
      <c r="B1168" s="221">
        <f>SUBTOTAL(103,$A$1026:A1168)</f>
        <v>141</v>
      </c>
      <c r="C1168" s="183" t="s">
        <v>425</v>
      </c>
      <c r="D1168" s="184">
        <v>1966</v>
      </c>
      <c r="E1168" s="184"/>
      <c r="F1168" s="185" t="s">
        <v>261</v>
      </c>
      <c r="G1168" s="184">
        <v>2</v>
      </c>
      <c r="H1168" s="184" t="s">
        <v>296</v>
      </c>
      <c r="I1168" s="197">
        <v>667.6</v>
      </c>
      <c r="J1168" s="197">
        <v>667.6</v>
      </c>
      <c r="K1168" s="197">
        <v>586.70000000000005</v>
      </c>
      <c r="L1168" s="186">
        <v>39</v>
      </c>
      <c r="M1168" s="184" t="s">
        <v>259</v>
      </c>
      <c r="N1168" s="184" t="s">
        <v>263</v>
      </c>
      <c r="O1168" s="187" t="s">
        <v>320</v>
      </c>
      <c r="P1168" s="173">
        <v>4721695.24</v>
      </c>
      <c r="Q1168" s="173">
        <v>0</v>
      </c>
      <c r="R1168" s="173">
        <v>0</v>
      </c>
      <c r="S1168" s="173">
        <v>0</v>
      </c>
      <c r="T1168" s="173">
        <v>4721695.24</v>
      </c>
      <c r="U1168" s="173">
        <f t="shared" si="291"/>
        <v>7072.6411623726781</v>
      </c>
      <c r="V1168" s="173">
        <v>9090.2309167165968</v>
      </c>
      <c r="W1168" s="188">
        <v>7079.1360095865784</v>
      </c>
      <c r="X1168" s="188">
        <f t="shared" si="292"/>
        <v>7079.1360095865784</v>
      </c>
      <c r="Y1168" s="188">
        <f t="shared" si="293"/>
        <v>2017.5897543439187</v>
      </c>
      <c r="Z1168" s="189">
        <v>0</v>
      </c>
      <c r="AA1168" s="189">
        <v>0</v>
      </c>
      <c r="AB1168" s="189">
        <v>0</v>
      </c>
      <c r="AC1168" s="189">
        <v>0</v>
      </c>
      <c r="AD1168" s="189">
        <v>0</v>
      </c>
      <c r="AE1168" s="189">
        <v>0</v>
      </c>
      <c r="AF1168" s="189">
        <v>0</v>
      </c>
      <c r="AG1168" s="190">
        <v>0</v>
      </c>
      <c r="AH1168" s="189">
        <v>530</v>
      </c>
      <c r="AI1168" s="190">
        <f t="shared" si="296"/>
        <v>7079.1360095865784</v>
      </c>
      <c r="AJ1168" s="189">
        <v>0</v>
      </c>
      <c r="AK1168" s="189">
        <v>0</v>
      </c>
      <c r="AL1168" s="189">
        <v>0</v>
      </c>
      <c r="AM1168" s="190">
        <v>0</v>
      </c>
      <c r="AN1168" s="189">
        <v>0</v>
      </c>
      <c r="AO1168" s="189">
        <v>0</v>
      </c>
      <c r="AP1168" s="190">
        <v>0</v>
      </c>
      <c r="AQ1168" s="189">
        <v>0</v>
      </c>
      <c r="AR1168" s="182">
        <v>0</v>
      </c>
      <c r="AS1168" s="182">
        <v>0</v>
      </c>
    </row>
    <row r="1169" spans="1:45" s="182" customFormat="1" ht="36" customHeight="1" x14ac:dyDescent="0.25">
      <c r="A1169" s="182">
        <v>1</v>
      </c>
      <c r="B1169" s="221">
        <f>SUBTOTAL(103,$A$1026:A1169)</f>
        <v>142</v>
      </c>
      <c r="C1169" s="183" t="s">
        <v>426</v>
      </c>
      <c r="D1169" s="184">
        <v>1977</v>
      </c>
      <c r="E1169" s="184"/>
      <c r="F1169" s="185" t="s">
        <v>261</v>
      </c>
      <c r="G1169" s="184">
        <v>9</v>
      </c>
      <c r="H1169" s="184" t="s">
        <v>297</v>
      </c>
      <c r="I1169" s="197">
        <v>2576</v>
      </c>
      <c r="J1169" s="197">
        <v>2271.29</v>
      </c>
      <c r="K1169" s="197">
        <v>2123.6999999999998</v>
      </c>
      <c r="L1169" s="186">
        <v>119</v>
      </c>
      <c r="M1169" s="184" t="s">
        <v>259</v>
      </c>
      <c r="N1169" s="184" t="s">
        <v>263</v>
      </c>
      <c r="O1169" s="187" t="s">
        <v>320</v>
      </c>
      <c r="P1169" s="173">
        <v>2183133.91</v>
      </c>
      <c r="Q1169" s="173">
        <v>0</v>
      </c>
      <c r="R1169" s="173">
        <v>0</v>
      </c>
      <c r="S1169" s="173">
        <v>0</v>
      </c>
      <c r="T1169" s="173">
        <v>2183133.91</v>
      </c>
      <c r="U1169" s="173">
        <f t="shared" si="291"/>
        <v>847.48987189441004</v>
      </c>
      <c r="V1169" s="173">
        <v>1483.8828043478261</v>
      </c>
      <c r="W1169" s="188">
        <v>1370.7872049689443</v>
      </c>
      <c r="X1169" s="188">
        <f t="shared" si="292"/>
        <v>1370.7872049689443</v>
      </c>
      <c r="Y1169" s="188">
        <f t="shared" si="293"/>
        <v>636.39293245341605</v>
      </c>
      <c r="Z1169" s="189">
        <v>0</v>
      </c>
      <c r="AA1169" s="189">
        <v>0</v>
      </c>
      <c r="AB1169" s="189">
        <v>0</v>
      </c>
      <c r="AC1169" s="189">
        <v>0</v>
      </c>
      <c r="AD1169" s="189">
        <v>0</v>
      </c>
      <c r="AE1169" s="189">
        <v>0</v>
      </c>
      <c r="AF1169" s="189">
        <v>0</v>
      </c>
      <c r="AG1169" s="190">
        <v>0</v>
      </c>
      <c r="AH1169" s="189">
        <v>396</v>
      </c>
      <c r="AI1169" s="190">
        <f t="shared" si="296"/>
        <v>1370.7872049689443</v>
      </c>
      <c r="AJ1169" s="189">
        <v>0</v>
      </c>
      <c r="AK1169" s="189">
        <v>0</v>
      </c>
      <c r="AL1169" s="189">
        <v>0</v>
      </c>
      <c r="AM1169" s="190">
        <v>0</v>
      </c>
      <c r="AN1169" s="189">
        <v>0</v>
      </c>
      <c r="AO1169" s="189">
        <v>0</v>
      </c>
      <c r="AP1169" s="190">
        <v>0</v>
      </c>
      <c r="AQ1169" s="189">
        <v>0</v>
      </c>
      <c r="AR1169" s="182">
        <v>0</v>
      </c>
      <c r="AS1169" s="182">
        <v>0</v>
      </c>
    </row>
    <row r="1170" spans="1:45" s="182" customFormat="1" ht="36" customHeight="1" x14ac:dyDescent="0.25">
      <c r="A1170" s="182">
        <v>1</v>
      </c>
      <c r="B1170" s="221">
        <f>SUBTOTAL(103,$A$1026:A1170)</f>
        <v>143</v>
      </c>
      <c r="C1170" s="183" t="s">
        <v>2649</v>
      </c>
      <c r="D1170" s="184">
        <v>1957</v>
      </c>
      <c r="E1170" s="184"/>
      <c r="F1170" s="185" t="s">
        <v>261</v>
      </c>
      <c r="G1170" s="184">
        <v>3</v>
      </c>
      <c r="H1170" s="184">
        <v>4</v>
      </c>
      <c r="I1170" s="197">
        <v>3060.3</v>
      </c>
      <c r="J1170" s="197">
        <v>2813.7</v>
      </c>
      <c r="K1170" s="197">
        <f>J1170-123.8</f>
        <v>2689.8999999999996</v>
      </c>
      <c r="L1170" s="186">
        <v>100</v>
      </c>
      <c r="M1170" s="184" t="s">
        <v>259</v>
      </c>
      <c r="N1170" s="184" t="s">
        <v>263</v>
      </c>
      <c r="O1170" s="187" t="s">
        <v>320</v>
      </c>
      <c r="P1170" s="173">
        <v>26254206.709999997</v>
      </c>
      <c r="Q1170" s="173">
        <v>0</v>
      </c>
      <c r="R1170" s="173">
        <v>0</v>
      </c>
      <c r="S1170" s="173">
        <v>0</v>
      </c>
      <c r="T1170" s="173">
        <v>26254206.709999997</v>
      </c>
      <c r="U1170" s="173">
        <f t="shared" si="291"/>
        <v>8578.9650393752236</v>
      </c>
      <c r="V1170" s="173">
        <v>10660.538342646145</v>
      </c>
      <c r="W1170" s="188">
        <f>X1170</f>
        <v>8908.5810345390983</v>
      </c>
      <c r="X1170" s="188">
        <f t="shared" si="292"/>
        <v>8908.5810345390983</v>
      </c>
      <c r="Y1170" s="188">
        <f t="shared" si="293"/>
        <v>2081.5733032709213</v>
      </c>
      <c r="Z1170" s="189">
        <v>0</v>
      </c>
      <c r="AA1170" s="189">
        <v>0</v>
      </c>
      <c r="AB1170" s="189">
        <v>0</v>
      </c>
      <c r="AC1170" s="189">
        <v>0</v>
      </c>
      <c r="AD1170" s="189">
        <v>0</v>
      </c>
      <c r="AE1170" s="189">
        <v>0</v>
      </c>
      <c r="AF1170" s="189">
        <v>0</v>
      </c>
      <c r="AG1170" s="190">
        <v>0</v>
      </c>
      <c r="AH1170" s="189">
        <v>1490</v>
      </c>
      <c r="AI1170" s="190">
        <f t="shared" si="296"/>
        <v>4341.5317452537338</v>
      </c>
      <c r="AJ1170" s="189">
        <v>0</v>
      </c>
      <c r="AK1170" s="189">
        <v>0</v>
      </c>
      <c r="AL1170" s="189">
        <v>1983</v>
      </c>
      <c r="AM1170" s="190">
        <f>7048.18*AL1170/I1170</f>
        <v>4567.0492892853645</v>
      </c>
      <c r="AN1170" s="189">
        <v>0</v>
      </c>
      <c r="AO1170" s="189">
        <v>0</v>
      </c>
      <c r="AP1170" s="190">
        <v>0</v>
      </c>
      <c r="AQ1170" s="189">
        <v>0</v>
      </c>
      <c r="AR1170" s="182">
        <v>0</v>
      </c>
      <c r="AS1170" s="182">
        <v>0</v>
      </c>
    </row>
    <row r="1171" spans="1:45" s="182" customFormat="1" ht="36" customHeight="1" x14ac:dyDescent="0.25">
      <c r="A1171" s="182">
        <v>1</v>
      </c>
      <c r="B1171" s="221">
        <f>SUBTOTAL(103,$A$1026:A1171)</f>
        <v>144</v>
      </c>
      <c r="C1171" s="183" t="s">
        <v>2648</v>
      </c>
      <c r="D1171" s="184">
        <v>1994</v>
      </c>
      <c r="E1171" s="184"/>
      <c r="F1171" s="185" t="s">
        <v>261</v>
      </c>
      <c r="G1171" s="184">
        <v>4</v>
      </c>
      <c r="H1171" s="184" t="s">
        <v>297</v>
      </c>
      <c r="I1171" s="197">
        <v>935</v>
      </c>
      <c r="J1171" s="197">
        <v>845.2</v>
      </c>
      <c r="K1171" s="197">
        <v>845.2</v>
      </c>
      <c r="L1171" s="186">
        <v>25</v>
      </c>
      <c r="M1171" s="184" t="s">
        <v>259</v>
      </c>
      <c r="N1171" s="184" t="s">
        <v>263</v>
      </c>
      <c r="O1171" s="187" t="s">
        <v>320</v>
      </c>
      <c r="P1171" s="173">
        <v>3123629.3899999997</v>
      </c>
      <c r="Q1171" s="173">
        <v>0</v>
      </c>
      <c r="R1171" s="173">
        <v>0</v>
      </c>
      <c r="S1171" s="173">
        <v>0</v>
      </c>
      <c r="T1171" s="173">
        <v>3123629.3899999997</v>
      </c>
      <c r="U1171" s="173">
        <f t="shared" si="291"/>
        <v>3340.7800962566839</v>
      </c>
      <c r="V1171" s="173">
        <v>4261.2193368983963</v>
      </c>
      <c r="W1171" s="188">
        <v>3500.0574117647061</v>
      </c>
      <c r="X1171" s="188">
        <f t="shared" si="292"/>
        <v>3500.0574117647061</v>
      </c>
      <c r="Y1171" s="188">
        <f t="shared" si="293"/>
        <v>920.43924064171233</v>
      </c>
      <c r="Z1171" s="189">
        <v>0</v>
      </c>
      <c r="AA1171" s="189">
        <v>0</v>
      </c>
      <c r="AB1171" s="189">
        <v>0</v>
      </c>
      <c r="AC1171" s="189">
        <v>0</v>
      </c>
      <c r="AD1171" s="189">
        <v>0</v>
      </c>
      <c r="AE1171" s="189">
        <v>0</v>
      </c>
      <c r="AF1171" s="189">
        <v>0</v>
      </c>
      <c r="AG1171" s="190">
        <v>0</v>
      </c>
      <c r="AH1171" s="189">
        <v>367</v>
      </c>
      <c r="AI1171" s="190">
        <f t="shared" si="296"/>
        <v>3500.0574117647061</v>
      </c>
      <c r="AJ1171" s="189">
        <v>0</v>
      </c>
      <c r="AK1171" s="189">
        <v>0</v>
      </c>
      <c r="AL1171" s="189">
        <v>0</v>
      </c>
      <c r="AM1171" s="190">
        <v>0</v>
      </c>
      <c r="AN1171" s="189">
        <v>0</v>
      </c>
      <c r="AO1171" s="189">
        <v>0</v>
      </c>
      <c r="AP1171" s="190">
        <v>0</v>
      </c>
      <c r="AQ1171" s="189">
        <v>0</v>
      </c>
      <c r="AR1171" s="182">
        <v>0</v>
      </c>
      <c r="AS1171" s="182">
        <v>0</v>
      </c>
    </row>
    <row r="1172" spans="1:45" s="182" customFormat="1" ht="36" customHeight="1" x14ac:dyDescent="0.25">
      <c r="A1172" s="182">
        <v>1</v>
      </c>
      <c r="B1172" s="221">
        <f>SUBTOTAL(103,$A$1026:A1172)</f>
        <v>145</v>
      </c>
      <c r="C1172" s="183" t="s">
        <v>3035</v>
      </c>
      <c r="D1172" s="184">
        <v>1973</v>
      </c>
      <c r="E1172" s="184"/>
      <c r="F1172" s="185" t="s">
        <v>261</v>
      </c>
      <c r="G1172" s="184">
        <v>5</v>
      </c>
      <c r="H1172" s="184">
        <v>6</v>
      </c>
      <c r="I1172" s="197">
        <v>4885.2</v>
      </c>
      <c r="J1172" s="197">
        <v>4486.7</v>
      </c>
      <c r="K1172" s="197">
        <v>4486.7</v>
      </c>
      <c r="L1172" s="186">
        <v>260</v>
      </c>
      <c r="M1172" s="184" t="s">
        <v>259</v>
      </c>
      <c r="N1172" s="184" t="s">
        <v>263</v>
      </c>
      <c r="O1172" s="187" t="s">
        <v>314</v>
      </c>
      <c r="P1172" s="173">
        <v>14180731.74</v>
      </c>
      <c r="Q1172" s="173">
        <v>0</v>
      </c>
      <c r="R1172" s="173">
        <v>0</v>
      </c>
      <c r="S1172" s="173">
        <v>0</v>
      </c>
      <c r="T1172" s="173">
        <v>14180731.74</v>
      </c>
      <c r="U1172" s="173">
        <f t="shared" si="291"/>
        <v>2902.7945099484159</v>
      </c>
      <c r="V1172" s="173">
        <v>2933.3981822647997</v>
      </c>
      <c r="W1172" s="188">
        <f>X1172</f>
        <v>2409.4188160157214</v>
      </c>
      <c r="X1172" s="188">
        <f t="shared" si="292"/>
        <v>2409.4188160157214</v>
      </c>
      <c r="Y1172" s="188">
        <f t="shared" si="293"/>
        <v>30.603672316383836</v>
      </c>
      <c r="Z1172" s="189">
        <v>0</v>
      </c>
      <c r="AA1172" s="189">
        <v>0</v>
      </c>
      <c r="AB1172" s="189">
        <v>0</v>
      </c>
      <c r="AC1172" s="189">
        <v>0</v>
      </c>
      <c r="AD1172" s="189">
        <v>0</v>
      </c>
      <c r="AE1172" s="189">
        <v>0</v>
      </c>
      <c r="AF1172" s="189">
        <v>0</v>
      </c>
      <c r="AG1172" s="190">
        <v>0</v>
      </c>
      <c r="AH1172" s="189">
        <v>1320</v>
      </c>
      <c r="AI1172" s="190">
        <f t="shared" si="296"/>
        <v>2409.4188160157214</v>
      </c>
      <c r="AJ1172" s="189">
        <v>0</v>
      </c>
      <c r="AK1172" s="189">
        <v>0</v>
      </c>
      <c r="AL1172" s="189">
        <v>0</v>
      </c>
      <c r="AM1172" s="190">
        <v>0</v>
      </c>
      <c r="AN1172" s="189">
        <v>0</v>
      </c>
      <c r="AO1172" s="189">
        <v>0</v>
      </c>
      <c r="AP1172" s="190">
        <v>0</v>
      </c>
      <c r="AQ1172" s="189">
        <v>0</v>
      </c>
      <c r="AR1172" s="182">
        <v>0</v>
      </c>
      <c r="AS1172" s="182">
        <v>0</v>
      </c>
    </row>
    <row r="1173" spans="1:45" s="182" customFormat="1" ht="39.75" customHeight="1" x14ac:dyDescent="0.25">
      <c r="A1173" s="182">
        <v>1</v>
      </c>
      <c r="B1173" s="221">
        <f>SUBTOTAL(103,$A$1026:A1173)</f>
        <v>146</v>
      </c>
      <c r="C1173" s="183" t="s">
        <v>3052</v>
      </c>
      <c r="D1173" s="184">
        <v>1980</v>
      </c>
      <c r="E1173" s="184"/>
      <c r="F1173" s="185" t="s">
        <v>261</v>
      </c>
      <c r="G1173" s="184">
        <v>2</v>
      </c>
      <c r="H1173" s="184" t="s">
        <v>305</v>
      </c>
      <c r="I1173" s="197">
        <v>968.5</v>
      </c>
      <c r="J1173" s="197">
        <v>854.5</v>
      </c>
      <c r="K1173" s="197">
        <f>J1173-94.7</f>
        <v>759.8</v>
      </c>
      <c r="L1173" s="186">
        <v>39</v>
      </c>
      <c r="M1173" s="184" t="s">
        <v>259</v>
      </c>
      <c r="N1173" s="184" t="s">
        <v>263</v>
      </c>
      <c r="O1173" s="187" t="s">
        <v>320</v>
      </c>
      <c r="P1173" s="173">
        <v>5991235.5999999996</v>
      </c>
      <c r="Q1173" s="173">
        <v>0</v>
      </c>
      <c r="R1173" s="173">
        <v>0</v>
      </c>
      <c r="S1173" s="173">
        <v>0</v>
      </c>
      <c r="T1173" s="173">
        <v>5991235.5999999996</v>
      </c>
      <c r="U1173" s="173">
        <f t="shared" si="291"/>
        <v>6186.0976768198243</v>
      </c>
      <c r="V1173" s="173">
        <v>7611.1378007227668</v>
      </c>
      <c r="W1173" s="188">
        <f t="shared" ref="W1173:W1176" si="297">X1173</f>
        <v>5977.2249540526591</v>
      </c>
      <c r="X1173" s="188">
        <f t="shared" si="292"/>
        <v>5977.2249540526591</v>
      </c>
      <c r="Y1173" s="188">
        <f t="shared" si="293"/>
        <v>1425.0401239029425</v>
      </c>
      <c r="Z1173" s="189">
        <v>0</v>
      </c>
      <c r="AA1173" s="189">
        <v>0</v>
      </c>
      <c r="AB1173" s="189">
        <v>0</v>
      </c>
      <c r="AC1173" s="189">
        <v>0</v>
      </c>
      <c r="AD1173" s="189">
        <v>0</v>
      </c>
      <c r="AE1173" s="189">
        <v>0</v>
      </c>
      <c r="AF1173" s="189">
        <v>0</v>
      </c>
      <c r="AG1173" s="190">
        <v>0</v>
      </c>
      <c r="AH1173" s="189">
        <v>649.20000000000005</v>
      </c>
      <c r="AI1173" s="190">
        <f t="shared" si="296"/>
        <v>5977.2249540526591</v>
      </c>
      <c r="AJ1173" s="189">
        <v>0</v>
      </c>
      <c r="AK1173" s="189">
        <v>0</v>
      </c>
      <c r="AL1173" s="189">
        <v>0</v>
      </c>
      <c r="AM1173" s="190">
        <v>0</v>
      </c>
      <c r="AN1173" s="189">
        <v>0</v>
      </c>
      <c r="AO1173" s="189">
        <v>0</v>
      </c>
      <c r="AP1173" s="190">
        <v>0</v>
      </c>
      <c r="AQ1173" s="189">
        <v>0</v>
      </c>
      <c r="AR1173" s="182">
        <v>0</v>
      </c>
      <c r="AS1173" s="182">
        <v>0</v>
      </c>
    </row>
    <row r="1174" spans="1:45" s="182" customFormat="1" ht="39.75" customHeight="1" x14ac:dyDescent="0.25">
      <c r="A1174" s="182">
        <v>1</v>
      </c>
      <c r="B1174" s="221">
        <f>SUBTOTAL(103,$A$1026:A1174)</f>
        <v>147</v>
      </c>
      <c r="C1174" s="183" t="s">
        <v>198</v>
      </c>
      <c r="D1174" s="184">
        <v>1981</v>
      </c>
      <c r="E1174" s="184"/>
      <c r="F1174" s="185" t="s">
        <v>261</v>
      </c>
      <c r="G1174" s="184">
        <v>2</v>
      </c>
      <c r="H1174" s="184" t="s">
        <v>305</v>
      </c>
      <c r="I1174" s="197">
        <v>955.1</v>
      </c>
      <c r="J1174" s="197">
        <v>865.5</v>
      </c>
      <c r="K1174" s="197">
        <v>865.5</v>
      </c>
      <c r="L1174" s="186">
        <v>44</v>
      </c>
      <c r="M1174" s="184" t="s">
        <v>259</v>
      </c>
      <c r="N1174" s="184" t="s">
        <v>263</v>
      </c>
      <c r="O1174" s="187" t="s">
        <v>320</v>
      </c>
      <c r="P1174" s="173">
        <v>5654892</v>
      </c>
      <c r="Q1174" s="173">
        <v>0</v>
      </c>
      <c r="R1174" s="173">
        <v>0</v>
      </c>
      <c r="S1174" s="173">
        <v>0</v>
      </c>
      <c r="T1174" s="173">
        <v>5654892</v>
      </c>
      <c r="U1174" s="173">
        <f t="shared" si="291"/>
        <v>5920.7329075489479</v>
      </c>
      <c r="V1174" s="173">
        <v>7265.5309475447593</v>
      </c>
      <c r="W1174" s="188">
        <f t="shared" si="297"/>
        <v>5967.7227180399968</v>
      </c>
      <c r="X1174" s="188">
        <f t="shared" si="292"/>
        <v>5967.7227180399968</v>
      </c>
      <c r="Y1174" s="188">
        <f t="shared" si="293"/>
        <v>1344.7980399958115</v>
      </c>
      <c r="Z1174" s="189">
        <v>0</v>
      </c>
      <c r="AA1174" s="189">
        <v>0</v>
      </c>
      <c r="AB1174" s="189">
        <v>0</v>
      </c>
      <c r="AC1174" s="189">
        <v>0</v>
      </c>
      <c r="AD1174" s="189">
        <v>0</v>
      </c>
      <c r="AE1174" s="189">
        <v>0</v>
      </c>
      <c r="AF1174" s="189">
        <v>0</v>
      </c>
      <c r="AG1174" s="190">
        <v>0</v>
      </c>
      <c r="AH1174" s="189">
        <v>639.20000000000005</v>
      </c>
      <c r="AI1174" s="190">
        <f t="shared" si="296"/>
        <v>5967.7227180399968</v>
      </c>
      <c r="AJ1174" s="189">
        <v>0</v>
      </c>
      <c r="AK1174" s="189">
        <v>0</v>
      </c>
      <c r="AL1174" s="189">
        <v>0</v>
      </c>
      <c r="AM1174" s="190">
        <v>0</v>
      </c>
      <c r="AN1174" s="189">
        <v>0</v>
      </c>
      <c r="AO1174" s="189">
        <v>0</v>
      </c>
      <c r="AP1174" s="190">
        <v>0</v>
      </c>
      <c r="AQ1174" s="189">
        <v>0</v>
      </c>
      <c r="AR1174" s="182">
        <v>0</v>
      </c>
      <c r="AS1174" s="182">
        <v>0</v>
      </c>
    </row>
    <row r="1175" spans="1:45" s="182" customFormat="1" ht="36" customHeight="1" x14ac:dyDescent="0.25">
      <c r="A1175" s="182">
        <v>1</v>
      </c>
      <c r="B1175" s="221">
        <f>SUBTOTAL(103,$A$1026:A1175)</f>
        <v>148</v>
      </c>
      <c r="C1175" s="183" t="s">
        <v>390</v>
      </c>
      <c r="D1175" s="184">
        <v>1985</v>
      </c>
      <c r="E1175" s="184"/>
      <c r="F1175" s="185" t="s">
        <v>261</v>
      </c>
      <c r="G1175" s="184">
        <v>5</v>
      </c>
      <c r="H1175" s="184" t="s">
        <v>362</v>
      </c>
      <c r="I1175" s="197">
        <v>4537.2</v>
      </c>
      <c r="J1175" s="197">
        <v>4163</v>
      </c>
      <c r="K1175" s="197">
        <v>4163</v>
      </c>
      <c r="L1175" s="186">
        <v>198</v>
      </c>
      <c r="M1175" s="184" t="s">
        <v>259</v>
      </c>
      <c r="N1175" s="184" t="s">
        <v>263</v>
      </c>
      <c r="O1175" s="187" t="s">
        <v>956</v>
      </c>
      <c r="P1175" s="173">
        <v>3097759.78</v>
      </c>
      <c r="Q1175" s="173">
        <v>0</v>
      </c>
      <c r="R1175" s="173">
        <v>0</v>
      </c>
      <c r="S1175" s="173">
        <v>0</v>
      </c>
      <c r="T1175" s="173">
        <v>3097759.78</v>
      </c>
      <c r="U1175" s="173">
        <f t="shared" si="291"/>
        <v>682.74702018866265</v>
      </c>
      <c r="V1175" s="173">
        <v>5674.57</v>
      </c>
      <c r="W1175" s="188">
        <f t="shared" si="297"/>
        <v>3405.48</v>
      </c>
      <c r="X1175" s="188">
        <f t="shared" si="292"/>
        <v>3405.48</v>
      </c>
      <c r="Y1175" s="188">
        <f t="shared" si="293"/>
        <v>4991.8229798113371</v>
      </c>
      <c r="Z1175" s="189">
        <v>0</v>
      </c>
      <c r="AA1175" s="189">
        <v>0</v>
      </c>
      <c r="AB1175" s="189">
        <v>3259.66</v>
      </c>
      <c r="AC1175" s="189">
        <v>0</v>
      </c>
      <c r="AD1175" s="189">
        <v>0</v>
      </c>
      <c r="AE1175" s="189">
        <v>0</v>
      </c>
      <c r="AF1175" s="189">
        <v>0</v>
      </c>
      <c r="AG1175" s="190">
        <v>0</v>
      </c>
      <c r="AH1175" s="189">
        <v>0</v>
      </c>
      <c r="AI1175" s="189">
        <v>0</v>
      </c>
      <c r="AJ1175" s="189">
        <v>0</v>
      </c>
      <c r="AK1175" s="189">
        <v>0</v>
      </c>
      <c r="AL1175" s="189">
        <v>0</v>
      </c>
      <c r="AM1175" s="190">
        <v>0</v>
      </c>
      <c r="AN1175" s="189">
        <v>0</v>
      </c>
      <c r="AO1175" s="189">
        <v>0</v>
      </c>
      <c r="AP1175" s="190">
        <v>0</v>
      </c>
      <c r="AQ1175" s="189">
        <v>0</v>
      </c>
      <c r="AR1175" s="182">
        <v>0</v>
      </c>
      <c r="AS1175" s="182">
        <v>145.82</v>
      </c>
    </row>
    <row r="1176" spans="1:45" s="182" customFormat="1" ht="36" customHeight="1" x14ac:dyDescent="0.25">
      <c r="A1176" s="182">
        <v>1</v>
      </c>
      <c r="B1176" s="221">
        <f>SUBTOTAL(103,$A$1026:A1176)</f>
        <v>149</v>
      </c>
      <c r="C1176" s="183" t="s">
        <v>375</v>
      </c>
      <c r="D1176" s="184">
        <v>1974</v>
      </c>
      <c r="E1176" s="184"/>
      <c r="F1176" s="185" t="s">
        <v>304</v>
      </c>
      <c r="G1176" s="184">
        <v>5</v>
      </c>
      <c r="H1176" s="184" t="s">
        <v>362</v>
      </c>
      <c r="I1176" s="173">
        <v>4987.2</v>
      </c>
      <c r="J1176" s="173">
        <v>4580.7</v>
      </c>
      <c r="K1176" s="173">
        <v>4580.7</v>
      </c>
      <c r="L1176" s="186">
        <v>117</v>
      </c>
      <c r="M1176" s="184" t="s">
        <v>259</v>
      </c>
      <c r="N1176" s="184" t="s">
        <v>263</v>
      </c>
      <c r="O1176" s="187" t="s">
        <v>314</v>
      </c>
      <c r="P1176" s="173">
        <v>2984182.25</v>
      </c>
      <c r="Q1176" s="173">
        <v>0</v>
      </c>
      <c r="R1176" s="173">
        <v>0</v>
      </c>
      <c r="S1176" s="173">
        <v>0</v>
      </c>
      <c r="T1176" s="173">
        <v>2984182.25</v>
      </c>
      <c r="U1176" s="173">
        <f t="shared" si="291"/>
        <v>598.36827277831253</v>
      </c>
      <c r="V1176" s="173">
        <v>5674.57</v>
      </c>
      <c r="W1176" s="188">
        <f t="shared" si="297"/>
        <v>3405.48</v>
      </c>
      <c r="X1176" s="188">
        <f t="shared" si="292"/>
        <v>3405.48</v>
      </c>
      <c r="Y1176" s="188">
        <f t="shared" si="293"/>
        <v>5076.2017272216872</v>
      </c>
      <c r="Z1176" s="189">
        <v>0</v>
      </c>
      <c r="AA1176" s="189">
        <v>0</v>
      </c>
      <c r="AB1176" s="189">
        <v>3259.66</v>
      </c>
      <c r="AC1176" s="189">
        <v>0</v>
      </c>
      <c r="AD1176" s="189">
        <v>0</v>
      </c>
      <c r="AE1176" s="189">
        <v>0</v>
      </c>
      <c r="AF1176" s="189">
        <v>0</v>
      </c>
      <c r="AG1176" s="190">
        <v>0</v>
      </c>
      <c r="AH1176" s="189">
        <v>0</v>
      </c>
      <c r="AI1176" s="189">
        <v>0</v>
      </c>
      <c r="AJ1176" s="189">
        <v>0</v>
      </c>
      <c r="AK1176" s="189">
        <v>0</v>
      </c>
      <c r="AL1176" s="189">
        <v>0</v>
      </c>
      <c r="AM1176" s="190">
        <v>0</v>
      </c>
      <c r="AN1176" s="189">
        <v>0</v>
      </c>
      <c r="AO1176" s="189">
        <v>0</v>
      </c>
      <c r="AP1176" s="190">
        <v>0</v>
      </c>
      <c r="AQ1176" s="189">
        <v>0</v>
      </c>
      <c r="AR1176" s="182">
        <v>0</v>
      </c>
      <c r="AS1176" s="182">
        <v>145.82</v>
      </c>
    </row>
    <row r="1177" spans="1:45" s="182" customFormat="1" ht="36" customHeight="1" x14ac:dyDescent="0.25">
      <c r="A1177" s="182">
        <v>1</v>
      </c>
      <c r="B1177" s="221">
        <f>SUBTOTAL(103,$A$1026:A1177)</f>
        <v>150</v>
      </c>
      <c r="C1177" s="183" t="s">
        <v>781</v>
      </c>
      <c r="D1177" s="184">
        <v>1988</v>
      </c>
      <c r="E1177" s="184"/>
      <c r="F1177" s="185" t="s">
        <v>261</v>
      </c>
      <c r="G1177" s="184">
        <v>9</v>
      </c>
      <c r="H1177" s="184" t="s">
        <v>305</v>
      </c>
      <c r="I1177" s="197">
        <v>7219.38</v>
      </c>
      <c r="J1177" s="197">
        <v>5477.3</v>
      </c>
      <c r="K1177" s="197">
        <v>1142.98</v>
      </c>
      <c r="L1177" s="186">
        <v>245</v>
      </c>
      <c r="M1177" s="184" t="s">
        <v>259</v>
      </c>
      <c r="N1177" s="184" t="s">
        <v>263</v>
      </c>
      <c r="O1177" s="187" t="s">
        <v>956</v>
      </c>
      <c r="P1177" s="173">
        <v>5645644.9700000007</v>
      </c>
      <c r="Q1177" s="173">
        <v>0</v>
      </c>
      <c r="R1177" s="173">
        <v>0</v>
      </c>
      <c r="S1177" s="173">
        <v>0</v>
      </c>
      <c r="T1177" s="173">
        <v>5645644.9700000007</v>
      </c>
      <c r="U1177" s="173">
        <f t="shared" si="291"/>
        <v>782.01244012643758</v>
      </c>
      <c r="V1177" s="173">
        <v>1349.1593128495799</v>
      </c>
      <c r="W1177" s="188">
        <v>1272.2849156227353</v>
      </c>
      <c r="X1177" s="188">
        <f t="shared" si="292"/>
        <v>1021.3342419986203</v>
      </c>
      <c r="Y1177" s="188">
        <f t="shared" si="293"/>
        <v>567.14687272314234</v>
      </c>
      <c r="Z1177" s="189">
        <v>0</v>
      </c>
      <c r="AA1177" s="189">
        <v>0</v>
      </c>
      <c r="AB1177" s="189">
        <v>0</v>
      </c>
      <c r="AC1177" s="189">
        <v>0</v>
      </c>
      <c r="AD1177" s="189">
        <v>0</v>
      </c>
      <c r="AE1177" s="189">
        <v>0</v>
      </c>
      <c r="AF1177" s="189">
        <v>3</v>
      </c>
      <c r="AG1177" s="190">
        <f>2457800*AF1177/I1177</f>
        <v>1021.3342419986203</v>
      </c>
      <c r="AH1177" s="189">
        <v>0</v>
      </c>
      <c r="AI1177" s="189">
        <v>0</v>
      </c>
      <c r="AJ1177" s="189">
        <v>0</v>
      </c>
      <c r="AK1177" s="189">
        <v>0</v>
      </c>
      <c r="AL1177" s="189">
        <v>0</v>
      </c>
      <c r="AM1177" s="190">
        <v>0</v>
      </c>
      <c r="AN1177" s="189">
        <v>0</v>
      </c>
      <c r="AO1177" s="189">
        <v>0</v>
      </c>
      <c r="AP1177" s="190">
        <v>0</v>
      </c>
      <c r="AQ1177" s="189">
        <v>0</v>
      </c>
      <c r="AR1177" s="182">
        <v>0</v>
      </c>
      <c r="AS1177" s="182">
        <v>0</v>
      </c>
    </row>
    <row r="1178" spans="1:45" s="182" customFormat="1" ht="36" customHeight="1" x14ac:dyDescent="0.25">
      <c r="A1178" s="182">
        <v>1</v>
      </c>
      <c r="B1178" s="221">
        <f>SUBTOTAL(103,$A$1026:A1178)</f>
        <v>151</v>
      </c>
      <c r="C1178" s="183" t="s">
        <v>378</v>
      </c>
      <c r="D1178" s="184">
        <v>1975</v>
      </c>
      <c r="E1178" s="184"/>
      <c r="F1178" s="185" t="s">
        <v>261</v>
      </c>
      <c r="G1178" s="184">
        <v>5</v>
      </c>
      <c r="H1178" s="184" t="s">
        <v>301</v>
      </c>
      <c r="I1178" s="173">
        <v>3325.2</v>
      </c>
      <c r="J1178" s="173">
        <v>3325.2</v>
      </c>
      <c r="K1178" s="173">
        <v>3325.2</v>
      </c>
      <c r="L1178" s="186">
        <v>111</v>
      </c>
      <c r="M1178" s="184" t="s">
        <v>259</v>
      </c>
      <c r="N1178" s="184" t="s">
        <v>263</v>
      </c>
      <c r="O1178" s="187" t="s">
        <v>315</v>
      </c>
      <c r="P1178" s="173">
        <v>1909175.5</v>
      </c>
      <c r="Q1178" s="173">
        <v>391788.07</v>
      </c>
      <c r="R1178" s="173">
        <v>0</v>
      </c>
      <c r="S1178" s="173">
        <v>0</v>
      </c>
      <c r="T1178" s="173">
        <v>1517387.43</v>
      </c>
      <c r="U1178" s="173">
        <f t="shared" si="291"/>
        <v>574.15358474678214</v>
      </c>
      <c r="V1178" s="173">
        <v>5674.57</v>
      </c>
      <c r="W1178" s="188">
        <f t="shared" ref="W1178:W1185" si="298">X1178</f>
        <v>3405.48</v>
      </c>
      <c r="X1178" s="188">
        <f t="shared" si="292"/>
        <v>3405.48</v>
      </c>
      <c r="Y1178" s="188">
        <f t="shared" si="293"/>
        <v>5100.4164152532176</v>
      </c>
      <c r="Z1178" s="189">
        <v>0</v>
      </c>
      <c r="AA1178" s="189">
        <v>0</v>
      </c>
      <c r="AB1178" s="189">
        <v>3259.66</v>
      </c>
      <c r="AC1178" s="189">
        <v>0</v>
      </c>
      <c r="AD1178" s="189">
        <v>0</v>
      </c>
      <c r="AE1178" s="189">
        <v>0</v>
      </c>
      <c r="AF1178" s="189">
        <v>0</v>
      </c>
      <c r="AG1178" s="190">
        <v>0</v>
      </c>
      <c r="AH1178" s="189">
        <v>0</v>
      </c>
      <c r="AI1178" s="189">
        <v>0</v>
      </c>
      <c r="AJ1178" s="189">
        <v>0</v>
      </c>
      <c r="AK1178" s="189">
        <v>0</v>
      </c>
      <c r="AL1178" s="189">
        <v>0</v>
      </c>
      <c r="AM1178" s="190">
        <v>0</v>
      </c>
      <c r="AN1178" s="189">
        <v>0</v>
      </c>
      <c r="AO1178" s="189">
        <v>0</v>
      </c>
      <c r="AP1178" s="190">
        <v>0</v>
      </c>
      <c r="AQ1178" s="189">
        <v>0</v>
      </c>
      <c r="AR1178" s="182">
        <v>0</v>
      </c>
      <c r="AS1178" s="182">
        <v>145.82</v>
      </c>
    </row>
    <row r="1179" spans="1:45" s="182" customFormat="1" ht="36" customHeight="1" x14ac:dyDescent="0.25">
      <c r="A1179" s="182">
        <v>1</v>
      </c>
      <c r="B1179" s="221">
        <f>SUBTOTAL(103,$A$1026:A1179)</f>
        <v>152</v>
      </c>
      <c r="C1179" s="183" t="s">
        <v>2381</v>
      </c>
      <c r="D1179" s="184">
        <v>1967</v>
      </c>
      <c r="E1179" s="184"/>
      <c r="F1179" s="185" t="s">
        <v>261</v>
      </c>
      <c r="G1179" s="184">
        <v>5</v>
      </c>
      <c r="H1179" s="184">
        <v>4</v>
      </c>
      <c r="I1179" s="173">
        <v>3656.6</v>
      </c>
      <c r="J1179" s="173">
        <v>3333.6</v>
      </c>
      <c r="K1179" s="173">
        <v>3333.6</v>
      </c>
      <c r="L1179" s="186">
        <v>174</v>
      </c>
      <c r="M1179" s="184" t="s">
        <v>259</v>
      </c>
      <c r="N1179" s="184" t="s">
        <v>263</v>
      </c>
      <c r="O1179" s="187" t="s">
        <v>315</v>
      </c>
      <c r="P1179" s="173">
        <v>1509801.43</v>
      </c>
      <c r="Q1179" s="173">
        <v>1588329.52</v>
      </c>
      <c r="R1179" s="173">
        <v>0</v>
      </c>
      <c r="S1179" s="173">
        <v>0</v>
      </c>
      <c r="T1179" s="173">
        <v>-78528.090000000084</v>
      </c>
      <c r="U1179" s="173">
        <f t="shared" si="291"/>
        <v>412.89761800579771</v>
      </c>
      <c r="V1179" s="173">
        <v>5674.57</v>
      </c>
      <c r="W1179" s="188">
        <f t="shared" si="298"/>
        <v>3405.48</v>
      </c>
      <c r="X1179" s="188">
        <f t="shared" si="292"/>
        <v>3405.48</v>
      </c>
      <c r="Y1179" s="188">
        <f t="shared" si="293"/>
        <v>5261.6723819942017</v>
      </c>
      <c r="Z1179" s="189">
        <v>0</v>
      </c>
      <c r="AA1179" s="189">
        <v>0</v>
      </c>
      <c r="AB1179" s="189">
        <v>3259.66</v>
      </c>
      <c r="AC1179" s="189">
        <v>0</v>
      </c>
      <c r="AD1179" s="189">
        <v>0</v>
      </c>
      <c r="AE1179" s="189">
        <v>0</v>
      </c>
      <c r="AF1179" s="189">
        <v>0</v>
      </c>
      <c r="AG1179" s="190">
        <v>0</v>
      </c>
      <c r="AH1179" s="189">
        <v>0</v>
      </c>
      <c r="AI1179" s="189">
        <v>0</v>
      </c>
      <c r="AJ1179" s="189">
        <v>0</v>
      </c>
      <c r="AK1179" s="189">
        <v>0</v>
      </c>
      <c r="AL1179" s="189">
        <v>0</v>
      </c>
      <c r="AM1179" s="190">
        <v>0</v>
      </c>
      <c r="AN1179" s="189">
        <v>0</v>
      </c>
      <c r="AO1179" s="189">
        <v>0</v>
      </c>
      <c r="AP1179" s="190">
        <v>0</v>
      </c>
      <c r="AQ1179" s="189">
        <v>0</v>
      </c>
      <c r="AR1179" s="182">
        <v>0</v>
      </c>
      <c r="AS1179" s="182">
        <v>145.82</v>
      </c>
    </row>
    <row r="1180" spans="1:45" s="182" customFormat="1" ht="36" customHeight="1" x14ac:dyDescent="0.25">
      <c r="A1180" s="182">
        <v>1</v>
      </c>
      <c r="B1180" s="221">
        <f>SUBTOTAL(103,$A$1026:A1180)</f>
        <v>153</v>
      </c>
      <c r="C1180" s="183" t="s">
        <v>2382</v>
      </c>
      <c r="D1180" s="184">
        <v>1977</v>
      </c>
      <c r="E1180" s="184"/>
      <c r="F1180" s="185" t="s">
        <v>311</v>
      </c>
      <c r="G1180" s="184">
        <v>5</v>
      </c>
      <c r="H1180" s="184">
        <v>6</v>
      </c>
      <c r="I1180" s="173">
        <v>4961.7</v>
      </c>
      <c r="J1180" s="173">
        <v>4559</v>
      </c>
      <c r="K1180" s="173">
        <v>4559</v>
      </c>
      <c r="L1180" s="186">
        <v>234</v>
      </c>
      <c r="M1180" s="184" t="s">
        <v>259</v>
      </c>
      <c r="N1180" s="184" t="s">
        <v>263</v>
      </c>
      <c r="O1180" s="187" t="s">
        <v>321</v>
      </c>
      <c r="P1180" s="173">
        <v>3453585.92</v>
      </c>
      <c r="Q1180" s="173">
        <v>0</v>
      </c>
      <c r="R1180" s="173">
        <v>0</v>
      </c>
      <c r="S1180" s="173">
        <v>0</v>
      </c>
      <c r="T1180" s="173">
        <v>3453585.92</v>
      </c>
      <c r="U1180" s="173">
        <f t="shared" si="291"/>
        <v>696.04891871737516</v>
      </c>
      <c r="V1180" s="173">
        <v>5674.57</v>
      </c>
      <c r="W1180" s="188">
        <f t="shared" si="298"/>
        <v>3405.48</v>
      </c>
      <c r="X1180" s="188">
        <f t="shared" si="292"/>
        <v>3405.48</v>
      </c>
      <c r="Y1180" s="188">
        <f t="shared" si="293"/>
        <v>4978.5210812826244</v>
      </c>
      <c r="Z1180" s="189">
        <v>0</v>
      </c>
      <c r="AA1180" s="189">
        <v>0</v>
      </c>
      <c r="AB1180" s="189">
        <v>3259.66</v>
      </c>
      <c r="AC1180" s="189">
        <v>0</v>
      </c>
      <c r="AD1180" s="189">
        <v>0</v>
      </c>
      <c r="AE1180" s="189">
        <v>0</v>
      </c>
      <c r="AF1180" s="189">
        <v>0</v>
      </c>
      <c r="AG1180" s="190">
        <v>0</v>
      </c>
      <c r="AH1180" s="189">
        <v>0</v>
      </c>
      <c r="AI1180" s="189">
        <v>0</v>
      </c>
      <c r="AJ1180" s="189">
        <v>0</v>
      </c>
      <c r="AK1180" s="189">
        <v>0</v>
      </c>
      <c r="AL1180" s="189">
        <v>0</v>
      </c>
      <c r="AM1180" s="190">
        <v>0</v>
      </c>
      <c r="AN1180" s="189">
        <v>0</v>
      </c>
      <c r="AO1180" s="189">
        <v>0</v>
      </c>
      <c r="AP1180" s="190">
        <v>0</v>
      </c>
      <c r="AQ1180" s="189">
        <v>0</v>
      </c>
      <c r="AR1180" s="182">
        <v>0</v>
      </c>
      <c r="AS1180" s="182">
        <v>145.82</v>
      </c>
    </row>
    <row r="1181" spans="1:45" s="182" customFormat="1" ht="36" customHeight="1" x14ac:dyDescent="0.25">
      <c r="A1181" s="182">
        <v>1</v>
      </c>
      <c r="B1181" s="221">
        <f>SUBTOTAL(103,$A$1026:A1181)</f>
        <v>154</v>
      </c>
      <c r="C1181" s="183" t="s">
        <v>379</v>
      </c>
      <c r="D1181" s="184">
        <v>1966</v>
      </c>
      <c r="E1181" s="184"/>
      <c r="F1181" s="185" t="s">
        <v>261</v>
      </c>
      <c r="G1181" s="184">
        <v>4</v>
      </c>
      <c r="H1181" s="184" t="s">
        <v>301</v>
      </c>
      <c r="I1181" s="173">
        <v>2747.7</v>
      </c>
      <c r="J1181" s="173">
        <v>2553.9</v>
      </c>
      <c r="K1181" s="173">
        <v>2553.9</v>
      </c>
      <c r="L1181" s="186">
        <v>120</v>
      </c>
      <c r="M1181" s="184" t="s">
        <v>259</v>
      </c>
      <c r="N1181" s="184" t="s">
        <v>263</v>
      </c>
      <c r="O1181" s="187" t="s">
        <v>956</v>
      </c>
      <c r="P1181" s="173">
        <v>3085621.7</v>
      </c>
      <c r="Q1181" s="173">
        <v>0</v>
      </c>
      <c r="R1181" s="173">
        <v>0</v>
      </c>
      <c r="S1181" s="173">
        <v>0</v>
      </c>
      <c r="T1181" s="173">
        <v>3085621.7</v>
      </c>
      <c r="U1181" s="173">
        <f t="shared" si="291"/>
        <v>1122.9834770899299</v>
      </c>
      <c r="V1181" s="173">
        <v>5674.57</v>
      </c>
      <c r="W1181" s="188">
        <f t="shared" si="298"/>
        <v>3405.48</v>
      </c>
      <c r="X1181" s="188">
        <f t="shared" si="292"/>
        <v>3405.48</v>
      </c>
      <c r="Y1181" s="188">
        <f t="shared" si="293"/>
        <v>4551.58652291007</v>
      </c>
      <c r="Z1181" s="189">
        <v>0</v>
      </c>
      <c r="AA1181" s="189">
        <v>0</v>
      </c>
      <c r="AB1181" s="189">
        <v>3259.66</v>
      </c>
      <c r="AC1181" s="189">
        <v>0</v>
      </c>
      <c r="AD1181" s="189">
        <v>0</v>
      </c>
      <c r="AE1181" s="189">
        <v>0</v>
      </c>
      <c r="AF1181" s="189">
        <v>0</v>
      </c>
      <c r="AG1181" s="190">
        <v>0</v>
      </c>
      <c r="AH1181" s="189">
        <v>0</v>
      </c>
      <c r="AI1181" s="189">
        <v>0</v>
      </c>
      <c r="AJ1181" s="189">
        <v>0</v>
      </c>
      <c r="AK1181" s="189">
        <v>0</v>
      </c>
      <c r="AL1181" s="189">
        <v>0</v>
      </c>
      <c r="AM1181" s="190">
        <v>0</v>
      </c>
      <c r="AN1181" s="189">
        <v>0</v>
      </c>
      <c r="AO1181" s="189">
        <v>0</v>
      </c>
      <c r="AP1181" s="190">
        <v>0</v>
      </c>
      <c r="AQ1181" s="189">
        <v>0</v>
      </c>
      <c r="AR1181" s="182">
        <v>0</v>
      </c>
      <c r="AS1181" s="182">
        <v>145.82</v>
      </c>
    </row>
    <row r="1182" spans="1:45" s="182" customFormat="1" ht="36" customHeight="1" x14ac:dyDescent="0.25">
      <c r="A1182" s="182">
        <v>1</v>
      </c>
      <c r="B1182" s="221">
        <f>SUBTOTAL(103,$A$1026:A1182)</f>
        <v>155</v>
      </c>
      <c r="C1182" s="183" t="s">
        <v>1247</v>
      </c>
      <c r="D1182" s="184">
        <v>1958</v>
      </c>
      <c r="E1182" s="184"/>
      <c r="F1182" s="185" t="s">
        <v>261</v>
      </c>
      <c r="G1182" s="184">
        <v>4</v>
      </c>
      <c r="H1182" s="184" t="s">
        <v>301</v>
      </c>
      <c r="I1182" s="173">
        <v>5856.4</v>
      </c>
      <c r="J1182" s="173">
        <v>3235.1</v>
      </c>
      <c r="K1182" s="173">
        <v>2625</v>
      </c>
      <c r="L1182" s="186">
        <v>86</v>
      </c>
      <c r="M1182" s="184" t="s">
        <v>259</v>
      </c>
      <c r="N1182" s="184" t="s">
        <v>263</v>
      </c>
      <c r="O1182" s="187" t="s">
        <v>314</v>
      </c>
      <c r="P1182" s="173">
        <v>3090967.35</v>
      </c>
      <c r="Q1182" s="173">
        <v>0</v>
      </c>
      <c r="R1182" s="173">
        <v>0</v>
      </c>
      <c r="S1182" s="173">
        <v>0</v>
      </c>
      <c r="T1182" s="173">
        <v>3090967.35</v>
      </c>
      <c r="U1182" s="173">
        <f t="shared" si="291"/>
        <v>527.79307253602906</v>
      </c>
      <c r="V1182" s="173">
        <v>5674.57</v>
      </c>
      <c r="W1182" s="188">
        <f t="shared" si="298"/>
        <v>3405.48</v>
      </c>
      <c r="X1182" s="188">
        <f t="shared" si="292"/>
        <v>3405.48</v>
      </c>
      <c r="Y1182" s="188">
        <f t="shared" si="293"/>
        <v>5146.7769274639704</v>
      </c>
      <c r="Z1182" s="189">
        <v>0</v>
      </c>
      <c r="AA1182" s="189">
        <v>0</v>
      </c>
      <c r="AB1182" s="189">
        <v>3259.66</v>
      </c>
      <c r="AC1182" s="189">
        <v>0</v>
      </c>
      <c r="AD1182" s="189">
        <v>0</v>
      </c>
      <c r="AE1182" s="189">
        <v>0</v>
      </c>
      <c r="AF1182" s="189">
        <v>0</v>
      </c>
      <c r="AG1182" s="190">
        <v>0</v>
      </c>
      <c r="AH1182" s="189">
        <v>0</v>
      </c>
      <c r="AI1182" s="189">
        <v>0</v>
      </c>
      <c r="AJ1182" s="189">
        <v>0</v>
      </c>
      <c r="AK1182" s="189">
        <v>0</v>
      </c>
      <c r="AL1182" s="189">
        <v>0</v>
      </c>
      <c r="AM1182" s="190">
        <v>0</v>
      </c>
      <c r="AN1182" s="189">
        <v>0</v>
      </c>
      <c r="AO1182" s="189">
        <v>0</v>
      </c>
      <c r="AP1182" s="190">
        <v>0</v>
      </c>
      <c r="AQ1182" s="189">
        <v>0</v>
      </c>
      <c r="AR1182" s="182">
        <v>0</v>
      </c>
      <c r="AS1182" s="182">
        <v>145.82</v>
      </c>
    </row>
    <row r="1183" spans="1:45" s="182" customFormat="1" ht="36" customHeight="1" x14ac:dyDescent="0.25">
      <c r="A1183" s="182">
        <v>1</v>
      </c>
      <c r="B1183" s="221">
        <f>SUBTOTAL(103,$A$1026:A1183)</f>
        <v>156</v>
      </c>
      <c r="C1183" s="183" t="s">
        <v>384</v>
      </c>
      <c r="D1183" s="184">
        <v>1974</v>
      </c>
      <c r="E1183" s="184"/>
      <c r="F1183" s="185" t="s">
        <v>261</v>
      </c>
      <c r="G1183" s="184">
        <v>5</v>
      </c>
      <c r="H1183" s="184" t="s">
        <v>301</v>
      </c>
      <c r="I1183" s="173">
        <v>3647.3</v>
      </c>
      <c r="J1183" s="173">
        <v>3647.3</v>
      </c>
      <c r="K1183" s="173">
        <v>2672.9</v>
      </c>
      <c r="L1183" s="186">
        <v>113</v>
      </c>
      <c r="M1183" s="184" t="s">
        <v>259</v>
      </c>
      <c r="N1183" s="184" t="s">
        <v>263</v>
      </c>
      <c r="O1183" s="187" t="s">
        <v>319</v>
      </c>
      <c r="P1183" s="173">
        <v>3111105.34</v>
      </c>
      <c r="Q1183" s="173">
        <v>0</v>
      </c>
      <c r="R1183" s="173">
        <v>0</v>
      </c>
      <c r="S1183" s="173">
        <v>0</v>
      </c>
      <c r="T1183" s="173">
        <v>3111105.34</v>
      </c>
      <c r="U1183" s="173">
        <f t="shared" si="291"/>
        <v>852.98860526965143</v>
      </c>
      <c r="V1183" s="173">
        <v>5674.57</v>
      </c>
      <c r="W1183" s="188">
        <f t="shared" si="298"/>
        <v>3405.48</v>
      </c>
      <c r="X1183" s="188">
        <f t="shared" si="292"/>
        <v>3405.48</v>
      </c>
      <c r="Y1183" s="188">
        <f t="shared" si="293"/>
        <v>4821.5813947303486</v>
      </c>
      <c r="Z1183" s="189">
        <v>0</v>
      </c>
      <c r="AA1183" s="189">
        <v>0</v>
      </c>
      <c r="AB1183" s="189">
        <v>3259.66</v>
      </c>
      <c r="AC1183" s="189">
        <v>0</v>
      </c>
      <c r="AD1183" s="189">
        <v>0</v>
      </c>
      <c r="AE1183" s="189">
        <v>0</v>
      </c>
      <c r="AF1183" s="189">
        <v>0</v>
      </c>
      <c r="AG1183" s="190">
        <v>0</v>
      </c>
      <c r="AH1183" s="189">
        <v>0</v>
      </c>
      <c r="AI1183" s="189">
        <v>0</v>
      </c>
      <c r="AJ1183" s="189">
        <v>0</v>
      </c>
      <c r="AK1183" s="189">
        <v>0</v>
      </c>
      <c r="AL1183" s="189">
        <v>0</v>
      </c>
      <c r="AM1183" s="190">
        <v>0</v>
      </c>
      <c r="AN1183" s="189">
        <v>0</v>
      </c>
      <c r="AO1183" s="189">
        <v>0</v>
      </c>
      <c r="AP1183" s="190">
        <v>0</v>
      </c>
      <c r="AQ1183" s="189">
        <v>0</v>
      </c>
      <c r="AR1183" s="182">
        <v>0</v>
      </c>
      <c r="AS1183" s="182">
        <v>145.82</v>
      </c>
    </row>
    <row r="1184" spans="1:45" s="182" customFormat="1" ht="36" customHeight="1" x14ac:dyDescent="0.25">
      <c r="A1184" s="182">
        <v>1</v>
      </c>
      <c r="B1184" s="221">
        <f>SUBTOTAL(103,$A$1026:A1184)</f>
        <v>157</v>
      </c>
      <c r="C1184" s="183" t="s">
        <v>2370</v>
      </c>
      <c r="D1184" s="184">
        <v>1980</v>
      </c>
      <c r="E1184" s="184"/>
      <c r="F1184" s="185" t="s">
        <v>311</v>
      </c>
      <c r="G1184" s="184">
        <v>5</v>
      </c>
      <c r="H1184" s="184">
        <v>5</v>
      </c>
      <c r="I1184" s="197">
        <v>5220.8</v>
      </c>
      <c r="J1184" s="197">
        <v>3874.4</v>
      </c>
      <c r="K1184" s="197">
        <v>3874.4</v>
      </c>
      <c r="L1184" s="186">
        <v>195</v>
      </c>
      <c r="M1184" s="184" t="s">
        <v>259</v>
      </c>
      <c r="N1184" s="184" t="s">
        <v>263</v>
      </c>
      <c r="O1184" s="187" t="s">
        <v>956</v>
      </c>
      <c r="P1184" s="173">
        <v>2246129.12</v>
      </c>
      <c r="Q1184" s="173">
        <v>0</v>
      </c>
      <c r="R1184" s="173">
        <v>0</v>
      </c>
      <c r="S1184" s="173">
        <v>0</v>
      </c>
      <c r="T1184" s="173">
        <v>2246129.12</v>
      </c>
      <c r="U1184" s="173">
        <f t="shared" si="291"/>
        <v>430.22699969353357</v>
      </c>
      <c r="V1184" s="173">
        <v>5674.57</v>
      </c>
      <c r="W1184" s="188">
        <f t="shared" si="298"/>
        <v>3405.48</v>
      </c>
      <c r="X1184" s="188">
        <f t="shared" si="292"/>
        <v>3405.48</v>
      </c>
      <c r="Y1184" s="188">
        <f t="shared" si="293"/>
        <v>5244.3430003064659</v>
      </c>
      <c r="Z1184" s="189">
        <v>0</v>
      </c>
      <c r="AA1184" s="189">
        <v>0</v>
      </c>
      <c r="AB1184" s="189">
        <v>3259.66</v>
      </c>
      <c r="AC1184" s="189">
        <v>0</v>
      </c>
      <c r="AD1184" s="189">
        <v>0</v>
      </c>
      <c r="AE1184" s="189">
        <v>0</v>
      </c>
      <c r="AF1184" s="189">
        <v>0</v>
      </c>
      <c r="AG1184" s="190">
        <v>0</v>
      </c>
      <c r="AH1184" s="189">
        <v>0</v>
      </c>
      <c r="AI1184" s="189">
        <v>0</v>
      </c>
      <c r="AJ1184" s="189">
        <v>0</v>
      </c>
      <c r="AK1184" s="189">
        <v>0</v>
      </c>
      <c r="AL1184" s="189">
        <v>0</v>
      </c>
      <c r="AM1184" s="190">
        <v>0</v>
      </c>
      <c r="AN1184" s="189">
        <v>0</v>
      </c>
      <c r="AO1184" s="189">
        <v>0</v>
      </c>
      <c r="AP1184" s="190">
        <v>0</v>
      </c>
      <c r="AQ1184" s="189">
        <v>0</v>
      </c>
      <c r="AR1184" s="182">
        <v>0</v>
      </c>
      <c r="AS1184" s="182">
        <v>145.82</v>
      </c>
    </row>
    <row r="1185" spans="1:45" s="182" customFormat="1" ht="36" customHeight="1" x14ac:dyDescent="0.25">
      <c r="A1185" s="182">
        <v>1</v>
      </c>
      <c r="B1185" s="221">
        <f>SUBTOTAL(103,$A$1026:A1185)</f>
        <v>158</v>
      </c>
      <c r="C1185" s="183" t="s">
        <v>400</v>
      </c>
      <c r="D1185" s="184">
        <v>1961</v>
      </c>
      <c r="E1185" s="184"/>
      <c r="F1185" s="185" t="s">
        <v>261</v>
      </c>
      <c r="G1185" s="184">
        <v>4</v>
      </c>
      <c r="H1185" s="184" t="s">
        <v>301</v>
      </c>
      <c r="I1185" s="197">
        <v>2700.93</v>
      </c>
      <c r="J1185" s="197">
        <v>2461.3000000000002</v>
      </c>
      <c r="K1185" s="197">
        <v>2280.6999999999998</v>
      </c>
      <c r="L1185" s="186">
        <v>87</v>
      </c>
      <c r="M1185" s="184" t="s">
        <v>259</v>
      </c>
      <c r="N1185" s="184" t="s">
        <v>263</v>
      </c>
      <c r="O1185" s="187" t="s">
        <v>314</v>
      </c>
      <c r="P1185" s="173">
        <v>12407643.550000001</v>
      </c>
      <c r="Q1185" s="173">
        <v>0</v>
      </c>
      <c r="R1185" s="173">
        <v>0</v>
      </c>
      <c r="S1185" s="173">
        <v>0</v>
      </c>
      <c r="T1185" s="173">
        <v>12407643.550000001</v>
      </c>
      <c r="U1185" s="173">
        <f t="shared" si="291"/>
        <v>4593.8412139522316</v>
      </c>
      <c r="V1185" s="173">
        <v>10232.620804722817</v>
      </c>
      <c r="W1185" s="188">
        <f t="shared" si="298"/>
        <v>7149.3472457264725</v>
      </c>
      <c r="X1185" s="188">
        <f t="shared" si="292"/>
        <v>7149.3472457264725</v>
      </c>
      <c r="Y1185" s="188">
        <f t="shared" si="293"/>
        <v>5638.7795907705859</v>
      </c>
      <c r="Z1185" s="189">
        <v>0</v>
      </c>
      <c r="AA1185" s="189">
        <v>0</v>
      </c>
      <c r="AB1185" s="189">
        <v>3259.66</v>
      </c>
      <c r="AC1185" s="189">
        <v>0</v>
      </c>
      <c r="AD1185" s="189">
        <v>0</v>
      </c>
      <c r="AE1185" s="189">
        <v>0</v>
      </c>
      <c r="AF1185" s="189">
        <v>0</v>
      </c>
      <c r="AG1185" s="190">
        <v>0</v>
      </c>
      <c r="AH1185" s="189">
        <v>1134</v>
      </c>
      <c r="AI1185" s="190">
        <f t="shared" ref="AI1185:AI1187" si="299">8917.04*AH1185/I1185</f>
        <v>3743.8672457264729</v>
      </c>
      <c r="AJ1185" s="189">
        <v>0</v>
      </c>
      <c r="AK1185" s="189">
        <v>0</v>
      </c>
      <c r="AL1185" s="189">
        <v>0</v>
      </c>
      <c r="AM1185" s="190">
        <v>0</v>
      </c>
      <c r="AN1185" s="189">
        <v>0</v>
      </c>
      <c r="AO1185" s="189">
        <v>0</v>
      </c>
      <c r="AP1185" s="190">
        <v>0</v>
      </c>
      <c r="AQ1185" s="189">
        <v>0</v>
      </c>
      <c r="AR1185" s="182">
        <v>0</v>
      </c>
      <c r="AS1185" s="182">
        <v>145.82</v>
      </c>
    </row>
    <row r="1186" spans="1:45" s="182" customFormat="1" ht="36" customHeight="1" x14ac:dyDescent="0.25">
      <c r="A1186" s="182">
        <v>1</v>
      </c>
      <c r="B1186" s="221">
        <f>SUBTOTAL(103,$A$1026:A1186)</f>
        <v>159</v>
      </c>
      <c r="C1186" s="183" t="s">
        <v>401</v>
      </c>
      <c r="D1186" s="184">
        <v>1960</v>
      </c>
      <c r="E1186" s="184"/>
      <c r="F1186" s="185" t="s">
        <v>261</v>
      </c>
      <c r="G1186" s="184">
        <v>4</v>
      </c>
      <c r="H1186" s="184" t="s">
        <v>296</v>
      </c>
      <c r="I1186" s="197">
        <v>1374.8</v>
      </c>
      <c r="J1186" s="197">
        <v>1203.9000000000001</v>
      </c>
      <c r="K1186" s="197">
        <v>773.1</v>
      </c>
      <c r="L1186" s="186">
        <v>43</v>
      </c>
      <c r="M1186" s="184" t="s">
        <v>259</v>
      </c>
      <c r="N1186" s="184" t="s">
        <v>263</v>
      </c>
      <c r="O1186" s="187" t="s">
        <v>314</v>
      </c>
      <c r="P1186" s="173">
        <v>4470954.55</v>
      </c>
      <c r="Q1186" s="173">
        <v>0</v>
      </c>
      <c r="R1186" s="173">
        <v>0</v>
      </c>
      <c r="S1186" s="173">
        <v>0</v>
      </c>
      <c r="T1186" s="173">
        <v>4470954.55</v>
      </c>
      <c r="U1186" s="173">
        <f t="shared" si="291"/>
        <v>3252.0763383764911</v>
      </c>
      <c r="V1186" s="173">
        <v>4508.9562409077689</v>
      </c>
      <c r="W1186" s="188">
        <v>3755.430724469014</v>
      </c>
      <c r="X1186" s="188">
        <f t="shared" si="292"/>
        <v>3755.430724469014</v>
      </c>
      <c r="Y1186" s="188">
        <f t="shared" si="293"/>
        <v>1256.8799025312778</v>
      </c>
      <c r="Z1186" s="189">
        <v>0</v>
      </c>
      <c r="AA1186" s="189">
        <v>0</v>
      </c>
      <c r="AB1186" s="189">
        <v>0</v>
      </c>
      <c r="AC1186" s="189">
        <v>0</v>
      </c>
      <c r="AD1186" s="189">
        <v>0</v>
      </c>
      <c r="AE1186" s="189">
        <v>0</v>
      </c>
      <c r="AF1186" s="189">
        <v>0</v>
      </c>
      <c r="AG1186" s="190">
        <v>0</v>
      </c>
      <c r="AH1186" s="189">
        <v>579</v>
      </c>
      <c r="AI1186" s="190">
        <f t="shared" si="299"/>
        <v>3755.430724469014</v>
      </c>
      <c r="AJ1186" s="189">
        <v>0</v>
      </c>
      <c r="AK1186" s="189">
        <v>0</v>
      </c>
      <c r="AL1186" s="189">
        <v>0</v>
      </c>
      <c r="AM1186" s="190">
        <v>0</v>
      </c>
      <c r="AN1186" s="189">
        <v>0</v>
      </c>
      <c r="AO1186" s="189">
        <v>0</v>
      </c>
      <c r="AP1186" s="190">
        <v>0</v>
      </c>
      <c r="AQ1186" s="189">
        <v>0</v>
      </c>
      <c r="AR1186" s="182">
        <v>0</v>
      </c>
      <c r="AS1186" s="182">
        <v>0</v>
      </c>
    </row>
    <row r="1187" spans="1:45" s="182" customFormat="1" ht="36" customHeight="1" x14ac:dyDescent="0.25">
      <c r="A1187" s="182">
        <v>1</v>
      </c>
      <c r="B1187" s="221">
        <f>SUBTOTAL(103,$A$1026:A1187)</f>
        <v>160</v>
      </c>
      <c r="C1187" s="183" t="s">
        <v>398</v>
      </c>
      <c r="D1187" s="184">
        <v>1950</v>
      </c>
      <c r="E1187" s="184"/>
      <c r="F1187" s="185" t="s">
        <v>261</v>
      </c>
      <c r="G1187" s="184">
        <v>3</v>
      </c>
      <c r="H1187" s="184" t="s">
        <v>296</v>
      </c>
      <c r="I1187" s="197">
        <v>786.1</v>
      </c>
      <c r="J1187" s="197">
        <v>786.1</v>
      </c>
      <c r="K1187" s="197">
        <v>527.79999999999995</v>
      </c>
      <c r="L1187" s="186">
        <v>18</v>
      </c>
      <c r="M1187" s="184" t="s">
        <v>259</v>
      </c>
      <c r="N1187" s="184" t="s">
        <v>263</v>
      </c>
      <c r="O1187" s="187" t="s">
        <v>319</v>
      </c>
      <c r="P1187" s="173">
        <v>3067366.83</v>
      </c>
      <c r="Q1187" s="173">
        <v>0</v>
      </c>
      <c r="R1187" s="173">
        <v>0</v>
      </c>
      <c r="S1187" s="173">
        <v>0</v>
      </c>
      <c r="T1187" s="173">
        <v>3067366.83</v>
      </c>
      <c r="U1187" s="173">
        <f t="shared" si="291"/>
        <v>3902.0058898358989</v>
      </c>
      <c r="V1187" s="173">
        <v>6000.5549930034349</v>
      </c>
      <c r="W1187" s="188">
        <v>4928.7035746088286</v>
      </c>
      <c r="X1187" s="188">
        <f t="shared" si="292"/>
        <v>4928.7035746088286</v>
      </c>
      <c r="Y1187" s="188">
        <f t="shared" si="293"/>
        <v>2098.549103167536</v>
      </c>
      <c r="Z1187" s="189">
        <v>0</v>
      </c>
      <c r="AA1187" s="189">
        <v>0</v>
      </c>
      <c r="AB1187" s="189">
        <v>0</v>
      </c>
      <c r="AC1187" s="189">
        <v>0</v>
      </c>
      <c r="AD1187" s="189">
        <v>0</v>
      </c>
      <c r="AE1187" s="189">
        <v>0</v>
      </c>
      <c r="AF1187" s="189">
        <v>0</v>
      </c>
      <c r="AG1187" s="190">
        <v>0</v>
      </c>
      <c r="AH1187" s="189">
        <v>434.5</v>
      </c>
      <c r="AI1187" s="190">
        <f t="shared" si="299"/>
        <v>4928.7035746088286</v>
      </c>
      <c r="AJ1187" s="189">
        <v>0</v>
      </c>
      <c r="AK1187" s="189">
        <v>0</v>
      </c>
      <c r="AL1187" s="189">
        <v>0</v>
      </c>
      <c r="AM1187" s="190">
        <v>0</v>
      </c>
      <c r="AN1187" s="189">
        <v>0</v>
      </c>
      <c r="AO1187" s="189">
        <v>0</v>
      </c>
      <c r="AP1187" s="190">
        <v>0</v>
      </c>
      <c r="AQ1187" s="189">
        <v>0</v>
      </c>
      <c r="AR1187" s="182">
        <v>0</v>
      </c>
      <c r="AS1187" s="182">
        <v>0</v>
      </c>
    </row>
    <row r="1188" spans="1:45" s="182" customFormat="1" ht="36" customHeight="1" x14ac:dyDescent="0.25">
      <c r="A1188" s="182">
        <v>1</v>
      </c>
      <c r="B1188" s="221">
        <f>SUBTOTAL(103,$A$1026:A1188)</f>
        <v>161</v>
      </c>
      <c r="C1188" s="183" t="s">
        <v>2383</v>
      </c>
      <c r="D1188" s="184">
        <v>1961</v>
      </c>
      <c r="E1188" s="184"/>
      <c r="F1188" s="185" t="s">
        <v>261</v>
      </c>
      <c r="G1188" s="184">
        <v>4</v>
      </c>
      <c r="H1188" s="184">
        <v>4</v>
      </c>
      <c r="I1188" s="197">
        <v>2517.6</v>
      </c>
      <c r="J1188" s="197">
        <v>2441.11</v>
      </c>
      <c r="K1188" s="197">
        <v>2441.11</v>
      </c>
      <c r="L1188" s="186">
        <v>108</v>
      </c>
      <c r="M1188" s="184" t="s">
        <v>259</v>
      </c>
      <c r="N1188" s="184" t="s">
        <v>263</v>
      </c>
      <c r="O1188" s="187" t="s">
        <v>956</v>
      </c>
      <c r="P1188" s="173">
        <v>3085358.28</v>
      </c>
      <c r="Q1188" s="173">
        <v>0</v>
      </c>
      <c r="R1188" s="173">
        <v>0</v>
      </c>
      <c r="S1188" s="173">
        <v>0</v>
      </c>
      <c r="T1188" s="173">
        <v>3085358.28</v>
      </c>
      <c r="U1188" s="173">
        <f t="shared" si="291"/>
        <v>1225.5156816015253</v>
      </c>
      <c r="V1188" s="173">
        <v>5674.57</v>
      </c>
      <c r="W1188" s="188">
        <f>X1188</f>
        <v>3405.48</v>
      </c>
      <c r="X1188" s="188">
        <f t="shared" si="292"/>
        <v>3405.48</v>
      </c>
      <c r="Y1188" s="188">
        <f t="shared" si="293"/>
        <v>4449.0543183984746</v>
      </c>
      <c r="Z1188" s="189">
        <v>0</v>
      </c>
      <c r="AA1188" s="189">
        <v>0</v>
      </c>
      <c r="AB1188" s="189">
        <v>3259.66</v>
      </c>
      <c r="AC1188" s="189">
        <v>0</v>
      </c>
      <c r="AD1188" s="189">
        <v>0</v>
      </c>
      <c r="AE1188" s="189">
        <v>0</v>
      </c>
      <c r="AF1188" s="189">
        <v>0</v>
      </c>
      <c r="AG1188" s="190">
        <v>0</v>
      </c>
      <c r="AH1188" s="189">
        <v>0</v>
      </c>
      <c r="AI1188" s="189">
        <v>0</v>
      </c>
      <c r="AJ1188" s="189">
        <v>0</v>
      </c>
      <c r="AK1188" s="189">
        <v>0</v>
      </c>
      <c r="AL1188" s="189">
        <v>0</v>
      </c>
      <c r="AM1188" s="190">
        <v>0</v>
      </c>
      <c r="AN1188" s="189">
        <v>0</v>
      </c>
      <c r="AO1188" s="189">
        <v>0</v>
      </c>
      <c r="AP1188" s="190">
        <v>0</v>
      </c>
      <c r="AQ1188" s="189">
        <v>0</v>
      </c>
      <c r="AR1188" s="182">
        <v>0</v>
      </c>
      <c r="AS1188" s="182">
        <v>145.82</v>
      </c>
    </row>
    <row r="1189" spans="1:45" s="182" customFormat="1" ht="36" customHeight="1" x14ac:dyDescent="0.25">
      <c r="A1189" s="182">
        <v>1</v>
      </c>
      <c r="B1189" s="221">
        <f>SUBTOTAL(103,$A$1026:A1189)</f>
        <v>162</v>
      </c>
      <c r="C1189" s="183" t="s">
        <v>417</v>
      </c>
      <c r="D1189" s="184">
        <v>1974</v>
      </c>
      <c r="E1189" s="184"/>
      <c r="F1189" s="185" t="s">
        <v>261</v>
      </c>
      <c r="G1189" s="184">
        <v>9</v>
      </c>
      <c r="H1189" s="184" t="s">
        <v>296</v>
      </c>
      <c r="I1189" s="197">
        <v>5409.4</v>
      </c>
      <c r="J1189" s="197">
        <v>5101.5</v>
      </c>
      <c r="K1189" s="197">
        <v>4227.7</v>
      </c>
      <c r="L1189" s="186">
        <v>198</v>
      </c>
      <c r="M1189" s="184" t="s">
        <v>259</v>
      </c>
      <c r="N1189" s="184" t="s">
        <v>263</v>
      </c>
      <c r="O1189" s="187" t="s">
        <v>956</v>
      </c>
      <c r="P1189" s="173">
        <v>3747767.0500000003</v>
      </c>
      <c r="Q1189" s="173">
        <v>0</v>
      </c>
      <c r="R1189" s="173">
        <v>0</v>
      </c>
      <c r="S1189" s="173">
        <v>0</v>
      </c>
      <c r="T1189" s="173">
        <v>3747767.0500000003</v>
      </c>
      <c r="U1189" s="173">
        <f t="shared" si="291"/>
        <v>692.82490664399018</v>
      </c>
      <c r="V1189" s="173">
        <v>1200.3911413465451</v>
      </c>
      <c r="W1189" s="188">
        <v>908.71446001404968</v>
      </c>
      <c r="X1189" s="188">
        <f t="shared" si="292"/>
        <v>908.71446001404968</v>
      </c>
      <c r="Y1189" s="188">
        <f t="shared" si="293"/>
        <v>507.56623470255488</v>
      </c>
      <c r="Z1189" s="189">
        <v>0</v>
      </c>
      <c r="AA1189" s="189">
        <v>0</v>
      </c>
      <c r="AB1189" s="189">
        <v>0</v>
      </c>
      <c r="AC1189" s="189">
        <v>0</v>
      </c>
      <c r="AD1189" s="189">
        <v>0</v>
      </c>
      <c r="AE1189" s="189">
        <v>0</v>
      </c>
      <c r="AF1189" s="189">
        <v>2</v>
      </c>
      <c r="AG1189" s="190">
        <f>2457800*AF1189/I1189</f>
        <v>908.71446001404968</v>
      </c>
      <c r="AH1189" s="189">
        <v>0</v>
      </c>
      <c r="AI1189" s="189">
        <v>0</v>
      </c>
      <c r="AJ1189" s="189">
        <v>0</v>
      </c>
      <c r="AK1189" s="189">
        <v>0</v>
      </c>
      <c r="AL1189" s="189">
        <v>0</v>
      </c>
      <c r="AM1189" s="190">
        <v>0</v>
      </c>
      <c r="AN1189" s="189">
        <v>0</v>
      </c>
      <c r="AO1189" s="189">
        <v>0</v>
      </c>
      <c r="AP1189" s="190">
        <v>0</v>
      </c>
      <c r="AQ1189" s="189">
        <v>0</v>
      </c>
      <c r="AR1189" s="182">
        <v>0</v>
      </c>
      <c r="AS1189" s="182">
        <v>0</v>
      </c>
    </row>
    <row r="1190" spans="1:45" s="182" customFormat="1" ht="36" customHeight="1" x14ac:dyDescent="0.25">
      <c r="A1190" s="182">
        <v>1</v>
      </c>
      <c r="B1190" s="221">
        <f>SUBTOTAL(103,$A$1026:A1190)</f>
        <v>163</v>
      </c>
      <c r="C1190" s="183" t="s">
        <v>404</v>
      </c>
      <c r="D1190" s="184">
        <v>1971</v>
      </c>
      <c r="E1190" s="184"/>
      <c r="F1190" s="185" t="s">
        <v>261</v>
      </c>
      <c r="G1190" s="184">
        <v>5</v>
      </c>
      <c r="H1190" s="184" t="s">
        <v>362</v>
      </c>
      <c r="I1190" s="197">
        <v>5077.5</v>
      </c>
      <c r="J1190" s="197">
        <v>4703.1000000000004</v>
      </c>
      <c r="K1190" s="197">
        <v>3712.4</v>
      </c>
      <c r="L1190" s="186">
        <v>180</v>
      </c>
      <c r="M1190" s="184" t="s">
        <v>259</v>
      </c>
      <c r="N1190" s="184" t="s">
        <v>263</v>
      </c>
      <c r="O1190" s="187" t="s">
        <v>321</v>
      </c>
      <c r="P1190" s="173">
        <v>17140064.890000001</v>
      </c>
      <c r="Q1190" s="173">
        <v>0</v>
      </c>
      <c r="R1190" s="173">
        <v>0</v>
      </c>
      <c r="S1190" s="173">
        <v>0</v>
      </c>
      <c r="T1190" s="173">
        <v>17140064.890000001</v>
      </c>
      <c r="U1190" s="173">
        <f t="shared" si="291"/>
        <v>3375.6897863121617</v>
      </c>
      <c r="V1190" s="173">
        <v>9159.6849581486949</v>
      </c>
      <c r="W1190" s="188">
        <f t="shared" ref="W1190:W1193" si="300">X1190</f>
        <v>6268.0649729197439</v>
      </c>
      <c r="X1190" s="188">
        <f t="shared" si="292"/>
        <v>6268.0649729197439</v>
      </c>
      <c r="Y1190" s="188">
        <f t="shared" si="293"/>
        <v>5783.9951718365337</v>
      </c>
      <c r="Z1190" s="189">
        <v>0</v>
      </c>
      <c r="AA1190" s="189">
        <v>0</v>
      </c>
      <c r="AB1190" s="189">
        <v>3259.66</v>
      </c>
      <c r="AC1190" s="189">
        <v>0</v>
      </c>
      <c r="AD1190" s="189">
        <v>0</v>
      </c>
      <c r="AE1190" s="189">
        <v>0</v>
      </c>
      <c r="AF1190" s="189">
        <v>0</v>
      </c>
      <c r="AG1190" s="190">
        <v>0</v>
      </c>
      <c r="AH1190" s="189">
        <v>1630</v>
      </c>
      <c r="AI1190" s="190">
        <f>8917.04*AH1190/I1190</f>
        <v>2862.5849729197444</v>
      </c>
      <c r="AJ1190" s="189">
        <v>0</v>
      </c>
      <c r="AK1190" s="189">
        <v>0</v>
      </c>
      <c r="AL1190" s="189">
        <v>0</v>
      </c>
      <c r="AM1190" s="190">
        <v>0</v>
      </c>
      <c r="AN1190" s="189">
        <v>0</v>
      </c>
      <c r="AO1190" s="189">
        <v>0</v>
      </c>
      <c r="AP1190" s="190">
        <v>0</v>
      </c>
      <c r="AQ1190" s="189">
        <v>0</v>
      </c>
      <c r="AR1190" s="182">
        <v>0</v>
      </c>
      <c r="AS1190" s="182">
        <v>145.82</v>
      </c>
    </row>
    <row r="1191" spans="1:45" s="182" customFormat="1" ht="36" customHeight="1" x14ac:dyDescent="0.25">
      <c r="A1191" s="182">
        <v>1</v>
      </c>
      <c r="B1191" s="221">
        <f>SUBTOTAL(103,$A$1026:A1191)</f>
        <v>164</v>
      </c>
      <c r="C1191" s="183" t="s">
        <v>2384</v>
      </c>
      <c r="D1191" s="184">
        <v>1968</v>
      </c>
      <c r="E1191" s="184"/>
      <c r="F1191" s="185" t="s">
        <v>261</v>
      </c>
      <c r="G1191" s="184">
        <v>5</v>
      </c>
      <c r="H1191" s="184">
        <v>6</v>
      </c>
      <c r="I1191" s="197">
        <v>4930.09</v>
      </c>
      <c r="J1191" s="197">
        <v>4536.6899999999996</v>
      </c>
      <c r="K1191" s="197">
        <v>4536.6899999999996</v>
      </c>
      <c r="L1191" s="186">
        <v>236</v>
      </c>
      <c r="M1191" s="184" t="s">
        <v>259</v>
      </c>
      <c r="N1191" s="184" t="s">
        <v>263</v>
      </c>
      <c r="O1191" s="187" t="s">
        <v>321</v>
      </c>
      <c r="P1191" s="173">
        <v>3140276.24</v>
      </c>
      <c r="Q1191" s="173">
        <v>0</v>
      </c>
      <c r="R1191" s="173">
        <v>0</v>
      </c>
      <c r="S1191" s="173">
        <v>0</v>
      </c>
      <c r="T1191" s="173">
        <v>3140276.24</v>
      </c>
      <c r="U1191" s="173">
        <f t="shared" si="291"/>
        <v>636.96124005849799</v>
      </c>
      <c r="V1191" s="173">
        <v>5674.57</v>
      </c>
      <c r="W1191" s="188">
        <f t="shared" si="300"/>
        <v>3405.48</v>
      </c>
      <c r="X1191" s="188">
        <f t="shared" si="292"/>
        <v>3405.48</v>
      </c>
      <c r="Y1191" s="188">
        <f t="shared" si="293"/>
        <v>5037.6087599415014</v>
      </c>
      <c r="Z1191" s="189">
        <v>0</v>
      </c>
      <c r="AA1191" s="189">
        <v>0</v>
      </c>
      <c r="AB1191" s="189">
        <v>3259.66</v>
      </c>
      <c r="AC1191" s="189">
        <v>0</v>
      </c>
      <c r="AD1191" s="189">
        <v>0</v>
      </c>
      <c r="AE1191" s="189">
        <v>0</v>
      </c>
      <c r="AF1191" s="189">
        <v>0</v>
      </c>
      <c r="AG1191" s="190">
        <v>0</v>
      </c>
      <c r="AH1191" s="189">
        <v>0</v>
      </c>
      <c r="AI1191" s="189">
        <v>0</v>
      </c>
      <c r="AJ1191" s="189">
        <v>0</v>
      </c>
      <c r="AK1191" s="189">
        <v>0</v>
      </c>
      <c r="AL1191" s="189">
        <v>0</v>
      </c>
      <c r="AM1191" s="190">
        <v>0</v>
      </c>
      <c r="AN1191" s="189">
        <v>0</v>
      </c>
      <c r="AO1191" s="189">
        <v>0</v>
      </c>
      <c r="AP1191" s="190">
        <v>0</v>
      </c>
      <c r="AQ1191" s="189">
        <v>0</v>
      </c>
      <c r="AR1191" s="182">
        <v>0</v>
      </c>
      <c r="AS1191" s="182">
        <v>145.82</v>
      </c>
    </row>
    <row r="1192" spans="1:45" s="182" customFormat="1" ht="36" customHeight="1" x14ac:dyDescent="0.25">
      <c r="A1192" s="182">
        <v>1</v>
      </c>
      <c r="B1192" s="221">
        <f>SUBTOTAL(103,$A$1026:A1192)</f>
        <v>165</v>
      </c>
      <c r="C1192" s="183" t="s">
        <v>2385</v>
      </c>
      <c r="D1192" s="184">
        <v>1985</v>
      </c>
      <c r="E1192" s="184"/>
      <c r="F1192" s="185" t="s">
        <v>311</v>
      </c>
      <c r="G1192" s="184">
        <v>5</v>
      </c>
      <c r="H1192" s="184">
        <v>5</v>
      </c>
      <c r="I1192" s="197">
        <v>4339.8</v>
      </c>
      <c r="J1192" s="197">
        <v>3919.2</v>
      </c>
      <c r="K1192" s="197">
        <v>3919.2</v>
      </c>
      <c r="L1192" s="186">
        <v>143</v>
      </c>
      <c r="M1192" s="184" t="s">
        <v>259</v>
      </c>
      <c r="N1192" s="184" t="s">
        <v>263</v>
      </c>
      <c r="O1192" s="187" t="s">
        <v>321</v>
      </c>
      <c r="P1192" s="173">
        <v>2983040.67</v>
      </c>
      <c r="Q1192" s="173">
        <v>0</v>
      </c>
      <c r="R1192" s="173">
        <v>0</v>
      </c>
      <c r="S1192" s="173">
        <v>0</v>
      </c>
      <c r="T1192" s="173">
        <v>2983040.67</v>
      </c>
      <c r="U1192" s="173">
        <f t="shared" si="291"/>
        <v>687.36823586340381</v>
      </c>
      <c r="V1192" s="173">
        <v>5674.57</v>
      </c>
      <c r="W1192" s="188">
        <f t="shared" si="300"/>
        <v>3405.48</v>
      </c>
      <c r="X1192" s="188">
        <f t="shared" si="292"/>
        <v>3405.48</v>
      </c>
      <c r="Y1192" s="188">
        <f t="shared" si="293"/>
        <v>4987.2017641365956</v>
      </c>
      <c r="Z1192" s="189">
        <v>0</v>
      </c>
      <c r="AA1192" s="189">
        <v>0</v>
      </c>
      <c r="AB1192" s="189">
        <v>3259.66</v>
      </c>
      <c r="AC1192" s="189">
        <v>0</v>
      </c>
      <c r="AD1192" s="189">
        <v>0</v>
      </c>
      <c r="AE1192" s="189">
        <v>0</v>
      </c>
      <c r="AF1192" s="189">
        <v>0</v>
      </c>
      <c r="AG1192" s="190">
        <v>0</v>
      </c>
      <c r="AH1192" s="189">
        <v>0</v>
      </c>
      <c r="AI1192" s="189">
        <v>0</v>
      </c>
      <c r="AJ1192" s="189">
        <v>0</v>
      </c>
      <c r="AK1192" s="189">
        <v>0</v>
      </c>
      <c r="AL1192" s="189">
        <v>0</v>
      </c>
      <c r="AM1192" s="190">
        <v>0</v>
      </c>
      <c r="AN1192" s="189">
        <v>0</v>
      </c>
      <c r="AO1192" s="189">
        <v>0</v>
      </c>
      <c r="AP1192" s="190">
        <v>0</v>
      </c>
      <c r="AQ1192" s="189">
        <v>0</v>
      </c>
      <c r="AR1192" s="182">
        <v>0</v>
      </c>
      <c r="AS1192" s="182">
        <v>145.82</v>
      </c>
    </row>
    <row r="1193" spans="1:45" s="182" customFormat="1" ht="36" customHeight="1" x14ac:dyDescent="0.25">
      <c r="A1193" s="182">
        <v>1</v>
      </c>
      <c r="B1193" s="221">
        <f>SUBTOTAL(103,$A$1026:A1193)</f>
        <v>166</v>
      </c>
      <c r="C1193" s="183" t="s">
        <v>389</v>
      </c>
      <c r="D1193" s="184">
        <v>1972</v>
      </c>
      <c r="E1193" s="184"/>
      <c r="F1193" s="185" t="s">
        <v>261</v>
      </c>
      <c r="G1193" s="184">
        <v>5</v>
      </c>
      <c r="H1193" s="184" t="s">
        <v>2184</v>
      </c>
      <c r="I1193" s="173">
        <v>6552.34</v>
      </c>
      <c r="J1193" s="173">
        <v>6023.94</v>
      </c>
      <c r="K1193" s="173">
        <v>6023.94</v>
      </c>
      <c r="L1193" s="186">
        <v>307</v>
      </c>
      <c r="M1193" s="184" t="s">
        <v>259</v>
      </c>
      <c r="N1193" s="184" t="s">
        <v>263</v>
      </c>
      <c r="O1193" s="187" t="s">
        <v>321</v>
      </c>
      <c r="P1193" s="173">
        <v>4540406.0199999996</v>
      </c>
      <c r="Q1193" s="173">
        <v>0</v>
      </c>
      <c r="R1193" s="173">
        <v>0</v>
      </c>
      <c r="S1193" s="173">
        <v>0</v>
      </c>
      <c r="T1193" s="173">
        <v>4540406.0199999996</v>
      </c>
      <c r="U1193" s="173">
        <f t="shared" si="291"/>
        <v>692.94420313964167</v>
      </c>
      <c r="V1193" s="173">
        <v>5674.57</v>
      </c>
      <c r="W1193" s="188">
        <f t="shared" si="300"/>
        <v>3405.48</v>
      </c>
      <c r="X1193" s="188">
        <f t="shared" si="292"/>
        <v>3405.48</v>
      </c>
      <c r="Y1193" s="188">
        <f t="shared" si="293"/>
        <v>4981.6257968603577</v>
      </c>
      <c r="Z1193" s="189">
        <v>0</v>
      </c>
      <c r="AA1193" s="189">
        <v>0</v>
      </c>
      <c r="AB1193" s="189">
        <v>3259.66</v>
      </c>
      <c r="AC1193" s="189">
        <v>0</v>
      </c>
      <c r="AD1193" s="189">
        <v>0</v>
      </c>
      <c r="AE1193" s="189">
        <v>0</v>
      </c>
      <c r="AF1193" s="189">
        <v>0</v>
      </c>
      <c r="AG1193" s="190">
        <v>0</v>
      </c>
      <c r="AH1193" s="189">
        <v>0</v>
      </c>
      <c r="AI1193" s="189">
        <v>0</v>
      </c>
      <c r="AJ1193" s="189">
        <v>0</v>
      </c>
      <c r="AK1193" s="189">
        <v>0</v>
      </c>
      <c r="AL1193" s="189">
        <v>0</v>
      </c>
      <c r="AM1193" s="190">
        <v>0</v>
      </c>
      <c r="AN1193" s="189">
        <v>0</v>
      </c>
      <c r="AO1193" s="189">
        <v>0</v>
      </c>
      <c r="AP1193" s="190">
        <v>0</v>
      </c>
      <c r="AQ1193" s="189">
        <v>0</v>
      </c>
      <c r="AR1193" s="182">
        <v>0</v>
      </c>
      <c r="AS1193" s="182">
        <v>145.82</v>
      </c>
    </row>
    <row r="1194" spans="1:45" s="182" customFormat="1" ht="36" customHeight="1" x14ac:dyDescent="0.25">
      <c r="A1194" s="182">
        <v>1</v>
      </c>
      <c r="B1194" s="221">
        <f>SUBTOTAL(103,$A$1026:A1194)</f>
        <v>167</v>
      </c>
      <c r="C1194" s="183" t="s">
        <v>2688</v>
      </c>
      <c r="D1194" s="184">
        <v>1991</v>
      </c>
      <c r="E1194" s="184"/>
      <c r="F1194" s="185" t="s">
        <v>311</v>
      </c>
      <c r="G1194" s="184">
        <v>5</v>
      </c>
      <c r="H1194" s="184">
        <v>4</v>
      </c>
      <c r="I1194" s="173">
        <v>2873.3</v>
      </c>
      <c r="J1194" s="173">
        <v>2596.6</v>
      </c>
      <c r="K1194" s="173">
        <v>2596.6</v>
      </c>
      <c r="L1194" s="186">
        <v>134</v>
      </c>
      <c r="M1194" s="184" t="s">
        <v>259</v>
      </c>
      <c r="N1194" s="184" t="s">
        <v>263</v>
      </c>
      <c r="O1194" s="187" t="s">
        <v>1308</v>
      </c>
      <c r="P1194" s="173">
        <v>17393956</v>
      </c>
      <c r="Q1194" s="173">
        <v>0</v>
      </c>
      <c r="R1194" s="173">
        <v>0</v>
      </c>
      <c r="S1194" s="173">
        <v>0</v>
      </c>
      <c r="T1194" s="173">
        <v>17393956</v>
      </c>
      <c r="U1194" s="173">
        <f t="shared" si="291"/>
        <v>6053.6512024501444</v>
      </c>
      <c r="V1194" s="173">
        <v>10639.98</v>
      </c>
      <c r="W1194" s="188"/>
      <c r="X1194" s="188"/>
      <c r="Y1194" s="188"/>
      <c r="Z1194" s="189"/>
      <c r="AA1194" s="189"/>
      <c r="AB1194" s="189"/>
      <c r="AC1194" s="189"/>
      <c r="AD1194" s="189"/>
      <c r="AE1194" s="189"/>
      <c r="AF1194" s="189"/>
      <c r="AG1194" s="190"/>
      <c r="AH1194" s="189"/>
      <c r="AI1194" s="189"/>
      <c r="AJ1194" s="189"/>
      <c r="AK1194" s="189"/>
      <c r="AL1194" s="189"/>
      <c r="AM1194" s="190"/>
      <c r="AN1194" s="189"/>
      <c r="AO1194" s="189"/>
      <c r="AP1194" s="190"/>
      <c r="AQ1194" s="189"/>
    </row>
    <row r="1195" spans="1:45" s="182" customFormat="1" ht="36" customHeight="1" x14ac:dyDescent="0.25">
      <c r="A1195" s="182">
        <v>1</v>
      </c>
      <c r="B1195" s="221">
        <f>SUBTOTAL(103,$A$1026:A1195)</f>
        <v>168</v>
      </c>
      <c r="C1195" s="183" t="s">
        <v>413</v>
      </c>
      <c r="D1195" s="184">
        <v>1880</v>
      </c>
      <c r="E1195" s="184"/>
      <c r="F1195" s="185" t="s">
        <v>261</v>
      </c>
      <c r="G1195" s="184">
        <v>2</v>
      </c>
      <c r="H1195" s="184" t="s">
        <v>297</v>
      </c>
      <c r="I1195" s="197">
        <v>646.49</v>
      </c>
      <c r="J1195" s="197">
        <v>646.49</v>
      </c>
      <c r="K1195" s="197">
        <v>646.49</v>
      </c>
      <c r="L1195" s="186">
        <v>37</v>
      </c>
      <c r="M1195" s="184" t="s">
        <v>259</v>
      </c>
      <c r="N1195" s="184" t="s">
        <v>260</v>
      </c>
      <c r="O1195" s="187" t="s">
        <v>262</v>
      </c>
      <c r="P1195" s="173">
        <v>6064998.6200000001</v>
      </c>
      <c r="Q1195" s="173">
        <v>0</v>
      </c>
      <c r="R1195" s="173">
        <v>0</v>
      </c>
      <c r="S1195" s="173">
        <v>0</v>
      </c>
      <c r="T1195" s="173">
        <v>6064998.6200000001</v>
      </c>
      <c r="U1195" s="173">
        <v>9381.4268124796981</v>
      </c>
      <c r="V1195" s="173">
        <v>10124.065894290708</v>
      </c>
      <c r="W1195" s="188"/>
      <c r="X1195" s="188"/>
      <c r="Y1195" s="188"/>
      <c r="Z1195" s="189"/>
      <c r="AA1195" s="189"/>
      <c r="AB1195" s="189"/>
      <c r="AC1195" s="189"/>
      <c r="AD1195" s="189"/>
      <c r="AE1195" s="189"/>
      <c r="AF1195" s="189"/>
      <c r="AG1195" s="190"/>
      <c r="AH1195" s="189"/>
      <c r="AI1195" s="189"/>
      <c r="AJ1195" s="189"/>
      <c r="AK1195" s="189"/>
      <c r="AL1195" s="189"/>
      <c r="AM1195" s="190"/>
      <c r="AN1195" s="189"/>
      <c r="AO1195" s="189"/>
      <c r="AP1195" s="190"/>
      <c r="AQ1195" s="189"/>
    </row>
    <row r="1196" spans="1:45" s="182" customFormat="1" ht="36" customHeight="1" x14ac:dyDescent="0.25">
      <c r="B1196" s="183" t="s">
        <v>748</v>
      </c>
      <c r="C1196" s="183"/>
      <c r="D1196" s="184" t="s">
        <v>857</v>
      </c>
      <c r="E1196" s="184" t="s">
        <v>857</v>
      </c>
      <c r="F1196" s="184" t="s">
        <v>857</v>
      </c>
      <c r="G1196" s="184" t="s">
        <v>857</v>
      </c>
      <c r="H1196" s="184" t="s">
        <v>857</v>
      </c>
      <c r="I1196" s="197">
        <f>SUM(I1197:I1219)</f>
        <v>54081.710000000006</v>
      </c>
      <c r="J1196" s="197">
        <f>SUM(J1197:J1219)</f>
        <v>43350.1</v>
      </c>
      <c r="K1196" s="197">
        <f>SUM(K1197:K1219)</f>
        <v>39050.11</v>
      </c>
      <c r="L1196" s="219">
        <f>SUM(L1197:L1219)</f>
        <v>1638</v>
      </c>
      <c r="M1196" s="184" t="s">
        <v>857</v>
      </c>
      <c r="N1196" s="184" t="s">
        <v>857</v>
      </c>
      <c r="O1196" s="187" t="s">
        <v>857</v>
      </c>
      <c r="P1196" s="197">
        <v>118040609.45000002</v>
      </c>
      <c r="Q1196" s="197">
        <v>0</v>
      </c>
      <c r="R1196" s="197">
        <v>0</v>
      </c>
      <c r="S1196" s="197">
        <v>0</v>
      </c>
      <c r="T1196" s="197">
        <v>118040609.45000002</v>
      </c>
      <c r="U1196" s="173">
        <f t="shared" si="291"/>
        <v>2182.6345625905692</v>
      </c>
      <c r="V1196" s="173">
        <f>MAX(V1197:V1219)</f>
        <v>14551.573897707231</v>
      </c>
      <c r="X1196" s="227"/>
      <c r="Z1196" s="189">
        <v>845974.22</v>
      </c>
      <c r="AA1196" s="189">
        <v>0</v>
      </c>
      <c r="AB1196" s="189">
        <v>2023822.85</v>
      </c>
      <c r="AC1196" s="189">
        <v>1079182.1499999999</v>
      </c>
      <c r="AD1196" s="189">
        <v>1694890.44</v>
      </c>
      <c r="AE1196" s="189">
        <v>0</v>
      </c>
      <c r="AF1196" s="189">
        <v>6</v>
      </c>
      <c r="AG1196" s="189">
        <v>13444256.4</v>
      </c>
      <c r="AH1196" s="189">
        <v>13619.2</v>
      </c>
      <c r="AI1196" s="189">
        <v>106738040.17</v>
      </c>
      <c r="AJ1196" s="189">
        <v>0</v>
      </c>
      <c r="AK1196" s="189">
        <v>0</v>
      </c>
      <c r="AL1196" s="189">
        <v>2418.1</v>
      </c>
      <c r="AM1196" s="189">
        <v>6237010.6500000004</v>
      </c>
      <c r="AN1196" s="189">
        <v>0</v>
      </c>
      <c r="AO1196" s="189">
        <v>0</v>
      </c>
      <c r="AP1196" s="189">
        <v>0</v>
      </c>
      <c r="AQ1196" s="189">
        <v>210000</v>
      </c>
      <c r="AR1196" s="182">
        <v>0</v>
      </c>
      <c r="AS1196" s="182">
        <v>0</v>
      </c>
    </row>
    <row r="1197" spans="1:45" s="182" customFormat="1" ht="36" customHeight="1" x14ac:dyDescent="0.25">
      <c r="A1197" s="182">
        <v>1</v>
      </c>
      <c r="B1197" s="221">
        <f>SUBTOTAL(103,$A$1026:A1197)</f>
        <v>169</v>
      </c>
      <c r="C1197" s="183" t="s">
        <v>749</v>
      </c>
      <c r="D1197" s="184">
        <v>1961</v>
      </c>
      <c r="E1197" s="184"/>
      <c r="F1197" s="185" t="s">
        <v>261</v>
      </c>
      <c r="G1197" s="184">
        <v>3</v>
      </c>
      <c r="H1197" s="184" t="s">
        <v>296</v>
      </c>
      <c r="I1197" s="197">
        <v>1044</v>
      </c>
      <c r="J1197" s="197">
        <v>968.1</v>
      </c>
      <c r="K1197" s="197">
        <v>968.1</v>
      </c>
      <c r="L1197" s="186">
        <v>40</v>
      </c>
      <c r="M1197" s="184" t="s">
        <v>259</v>
      </c>
      <c r="N1197" s="184" t="s">
        <v>263</v>
      </c>
      <c r="O1197" s="187" t="s">
        <v>768</v>
      </c>
      <c r="P1197" s="173">
        <v>4307110.8500000006</v>
      </c>
      <c r="Q1197" s="173">
        <v>0</v>
      </c>
      <c r="R1197" s="173">
        <v>0</v>
      </c>
      <c r="S1197" s="173">
        <v>0</v>
      </c>
      <c r="T1197" s="173">
        <v>4307110.8500000006</v>
      </c>
      <c r="U1197" s="173">
        <f t="shared" si="291"/>
        <v>4125.5851053639853</v>
      </c>
      <c r="V1197" s="173">
        <v>5261.7408429118768</v>
      </c>
      <c r="W1197" s="188">
        <v>4321.8603831417622</v>
      </c>
      <c r="X1197" s="188">
        <f t="shared" ref="X1197:X1219" si="301">Z1197+AA1197+AB1197+AC1197+AD1197+AG1197+AI1197+AK1197+AM1197+AO1197+AP1197+AQ1197+AR1197+AS1197</f>
        <v>4321.8603831417622</v>
      </c>
      <c r="Y1197" s="188">
        <f t="shared" ref="Y1197:Y1219" si="302">V1197-U1197</f>
        <v>1136.1557375478915</v>
      </c>
      <c r="Z1197" s="189">
        <v>0</v>
      </c>
      <c r="AA1197" s="189">
        <v>0</v>
      </c>
      <c r="AB1197" s="189">
        <v>0</v>
      </c>
      <c r="AC1197" s="189">
        <v>0</v>
      </c>
      <c r="AD1197" s="189">
        <v>0</v>
      </c>
      <c r="AE1197" s="189">
        <v>0</v>
      </c>
      <c r="AF1197" s="189">
        <v>0</v>
      </c>
      <c r="AG1197" s="190">
        <v>0</v>
      </c>
      <c r="AH1197" s="189">
        <v>506</v>
      </c>
      <c r="AI1197" s="190">
        <f t="shared" ref="AI1197:AI1204" si="303">8917.04*AH1197/I1197</f>
        <v>4321.8603831417622</v>
      </c>
      <c r="AJ1197" s="189">
        <v>0</v>
      </c>
      <c r="AK1197" s="189">
        <v>0</v>
      </c>
      <c r="AL1197" s="189">
        <v>0</v>
      </c>
      <c r="AM1197" s="190">
        <v>0</v>
      </c>
      <c r="AN1197" s="189">
        <v>0</v>
      </c>
      <c r="AO1197" s="189">
        <v>0</v>
      </c>
      <c r="AP1197" s="190">
        <v>0</v>
      </c>
      <c r="AQ1197" s="189">
        <v>0</v>
      </c>
      <c r="AR1197" s="182">
        <v>0</v>
      </c>
      <c r="AS1197" s="182">
        <v>0</v>
      </c>
    </row>
    <row r="1198" spans="1:45" s="182" customFormat="1" ht="36" customHeight="1" x14ac:dyDescent="0.25">
      <c r="A1198" s="182">
        <v>1</v>
      </c>
      <c r="B1198" s="221">
        <f>SUBTOTAL(103,$A$1026:A1198)</f>
        <v>170</v>
      </c>
      <c r="C1198" s="183" t="s">
        <v>750</v>
      </c>
      <c r="D1198" s="184">
        <v>1960</v>
      </c>
      <c r="E1198" s="184"/>
      <c r="F1198" s="185" t="s">
        <v>261</v>
      </c>
      <c r="G1198" s="184">
        <v>2</v>
      </c>
      <c r="H1198" s="184" t="s">
        <v>296</v>
      </c>
      <c r="I1198" s="197">
        <v>711.5</v>
      </c>
      <c r="J1198" s="197">
        <v>515.1</v>
      </c>
      <c r="K1198" s="197">
        <v>515.1</v>
      </c>
      <c r="L1198" s="186">
        <v>13</v>
      </c>
      <c r="M1198" s="184" t="s">
        <v>259</v>
      </c>
      <c r="N1198" s="184" t="s">
        <v>260</v>
      </c>
      <c r="O1198" s="187" t="s">
        <v>262</v>
      </c>
      <c r="P1198" s="173">
        <v>4069138.51</v>
      </c>
      <c r="Q1198" s="173">
        <v>0</v>
      </c>
      <c r="R1198" s="173">
        <v>0</v>
      </c>
      <c r="S1198" s="173">
        <v>0</v>
      </c>
      <c r="T1198" s="173">
        <v>4069138.51</v>
      </c>
      <c r="U1198" s="173">
        <f t="shared" si="291"/>
        <v>5719.0983977512296</v>
      </c>
      <c r="V1198" s="173">
        <v>7293.4402248770202</v>
      </c>
      <c r="W1198" s="188">
        <v>5990.6466900913565</v>
      </c>
      <c r="X1198" s="188">
        <f t="shared" si="301"/>
        <v>5990.6466900913565</v>
      </c>
      <c r="Y1198" s="188">
        <f t="shared" si="302"/>
        <v>1574.3418271257906</v>
      </c>
      <c r="Z1198" s="189">
        <v>0</v>
      </c>
      <c r="AA1198" s="189">
        <v>0</v>
      </c>
      <c r="AB1198" s="189">
        <v>0</v>
      </c>
      <c r="AC1198" s="189">
        <v>0</v>
      </c>
      <c r="AD1198" s="189">
        <v>0</v>
      </c>
      <c r="AE1198" s="189">
        <v>0</v>
      </c>
      <c r="AF1198" s="189">
        <v>0</v>
      </c>
      <c r="AG1198" s="190">
        <v>0</v>
      </c>
      <c r="AH1198" s="189">
        <v>478</v>
      </c>
      <c r="AI1198" s="190">
        <f t="shared" si="303"/>
        <v>5990.6466900913565</v>
      </c>
      <c r="AJ1198" s="189">
        <v>0</v>
      </c>
      <c r="AK1198" s="189">
        <v>0</v>
      </c>
      <c r="AL1198" s="189">
        <v>0</v>
      </c>
      <c r="AM1198" s="190">
        <v>0</v>
      </c>
      <c r="AN1198" s="189">
        <v>0</v>
      </c>
      <c r="AO1198" s="189">
        <v>0</v>
      </c>
      <c r="AP1198" s="190">
        <v>0</v>
      </c>
      <c r="AQ1198" s="189">
        <v>0</v>
      </c>
      <c r="AR1198" s="182">
        <v>0</v>
      </c>
      <c r="AS1198" s="182">
        <v>0</v>
      </c>
    </row>
    <row r="1199" spans="1:45" s="182" customFormat="1" ht="36" customHeight="1" x14ac:dyDescent="0.25">
      <c r="A1199" s="182">
        <v>1</v>
      </c>
      <c r="B1199" s="221">
        <f>SUBTOTAL(103,$A$1026:A1199)</f>
        <v>171</v>
      </c>
      <c r="C1199" s="183" t="s">
        <v>2192</v>
      </c>
      <c r="D1199" s="184">
        <v>1962</v>
      </c>
      <c r="E1199" s="184"/>
      <c r="F1199" s="185" t="s">
        <v>261</v>
      </c>
      <c r="G1199" s="184">
        <v>4</v>
      </c>
      <c r="H1199" s="184" t="s">
        <v>296</v>
      </c>
      <c r="I1199" s="197">
        <v>1599.4</v>
      </c>
      <c r="J1199" s="197">
        <v>1280.9000000000001</v>
      </c>
      <c r="K1199" s="197">
        <v>975</v>
      </c>
      <c r="L1199" s="186">
        <v>60</v>
      </c>
      <c r="M1199" s="184" t="s">
        <v>259</v>
      </c>
      <c r="N1199" s="184" t="s">
        <v>263</v>
      </c>
      <c r="O1199" s="187" t="s">
        <v>772</v>
      </c>
      <c r="P1199" s="173">
        <v>5337212.0599999996</v>
      </c>
      <c r="Q1199" s="173">
        <v>0</v>
      </c>
      <c r="R1199" s="173">
        <v>0</v>
      </c>
      <c r="S1199" s="173">
        <v>0</v>
      </c>
      <c r="T1199" s="173">
        <v>5337212.0599999996</v>
      </c>
      <c r="U1199" s="173">
        <f t="shared" si="291"/>
        <v>3337.0089158434407</v>
      </c>
      <c r="V1199" s="173">
        <v>4255.8850068775782</v>
      </c>
      <c r="W1199" s="188">
        <v>3495.6759284731779</v>
      </c>
      <c r="X1199" s="188">
        <f t="shared" si="301"/>
        <v>3495.6759284731779</v>
      </c>
      <c r="Y1199" s="188">
        <f t="shared" si="302"/>
        <v>918.87609103413752</v>
      </c>
      <c r="Z1199" s="189">
        <v>0</v>
      </c>
      <c r="AA1199" s="189">
        <v>0</v>
      </c>
      <c r="AB1199" s="189">
        <v>0</v>
      </c>
      <c r="AC1199" s="189">
        <v>0</v>
      </c>
      <c r="AD1199" s="189">
        <v>0</v>
      </c>
      <c r="AE1199" s="189">
        <v>0</v>
      </c>
      <c r="AF1199" s="189">
        <v>0</v>
      </c>
      <c r="AG1199" s="190">
        <v>0</v>
      </c>
      <c r="AH1199" s="189">
        <v>627</v>
      </c>
      <c r="AI1199" s="190">
        <f t="shared" si="303"/>
        <v>3495.6759284731779</v>
      </c>
      <c r="AJ1199" s="189">
        <v>0</v>
      </c>
      <c r="AK1199" s="189">
        <v>0</v>
      </c>
      <c r="AL1199" s="189">
        <v>0</v>
      </c>
      <c r="AM1199" s="190">
        <v>0</v>
      </c>
      <c r="AN1199" s="189">
        <v>0</v>
      </c>
      <c r="AO1199" s="189">
        <v>0</v>
      </c>
      <c r="AP1199" s="190">
        <v>0</v>
      </c>
      <c r="AQ1199" s="189">
        <v>0</v>
      </c>
      <c r="AR1199" s="182">
        <v>0</v>
      </c>
      <c r="AS1199" s="182">
        <v>0</v>
      </c>
    </row>
    <row r="1200" spans="1:45" s="182" customFormat="1" ht="36" customHeight="1" x14ac:dyDescent="0.25">
      <c r="A1200" s="182">
        <v>1</v>
      </c>
      <c r="B1200" s="221">
        <f>SUBTOTAL(103,$A$1026:A1200)</f>
        <v>172</v>
      </c>
      <c r="C1200" s="183" t="s">
        <v>754</v>
      </c>
      <c r="D1200" s="184">
        <v>1937</v>
      </c>
      <c r="E1200" s="184"/>
      <c r="F1200" s="185" t="s">
        <v>261</v>
      </c>
      <c r="G1200" s="184">
        <v>3</v>
      </c>
      <c r="H1200" s="184" t="s">
        <v>301</v>
      </c>
      <c r="I1200" s="197">
        <v>2758</v>
      </c>
      <c r="J1200" s="197">
        <v>1462.7</v>
      </c>
      <c r="K1200" s="197">
        <v>1347.2</v>
      </c>
      <c r="L1200" s="186">
        <v>62</v>
      </c>
      <c r="M1200" s="184" t="s">
        <v>259</v>
      </c>
      <c r="N1200" s="184" t="s">
        <v>263</v>
      </c>
      <c r="O1200" s="187" t="s">
        <v>772</v>
      </c>
      <c r="P1200" s="173">
        <v>11577469.289999999</v>
      </c>
      <c r="Q1200" s="173">
        <v>0</v>
      </c>
      <c r="R1200" s="173">
        <v>0</v>
      </c>
      <c r="S1200" s="173">
        <v>0</v>
      </c>
      <c r="T1200" s="173">
        <v>11577469.289999999</v>
      </c>
      <c r="U1200" s="173">
        <f t="shared" si="291"/>
        <v>4197.7771174764321</v>
      </c>
      <c r="V1200" s="173">
        <v>5353.3308194343726</v>
      </c>
      <c r="W1200" s="188">
        <v>4397.0900652646851</v>
      </c>
      <c r="X1200" s="188">
        <f t="shared" si="301"/>
        <v>4397.0900652646851</v>
      </c>
      <c r="Y1200" s="188">
        <f t="shared" si="302"/>
        <v>1155.5537019579406</v>
      </c>
      <c r="Z1200" s="189">
        <v>0</v>
      </c>
      <c r="AA1200" s="189">
        <v>0</v>
      </c>
      <c r="AB1200" s="189">
        <v>0</v>
      </c>
      <c r="AC1200" s="189">
        <v>0</v>
      </c>
      <c r="AD1200" s="189">
        <v>0</v>
      </c>
      <c r="AE1200" s="189">
        <v>0</v>
      </c>
      <c r="AF1200" s="189">
        <v>0</v>
      </c>
      <c r="AG1200" s="190">
        <v>0</v>
      </c>
      <c r="AH1200" s="189">
        <v>1360</v>
      </c>
      <c r="AI1200" s="190">
        <f t="shared" si="303"/>
        <v>4397.0900652646851</v>
      </c>
      <c r="AJ1200" s="189">
        <v>0</v>
      </c>
      <c r="AK1200" s="189">
        <v>0</v>
      </c>
      <c r="AL1200" s="189">
        <v>0</v>
      </c>
      <c r="AM1200" s="190">
        <v>0</v>
      </c>
      <c r="AN1200" s="189">
        <v>0</v>
      </c>
      <c r="AO1200" s="189">
        <v>0</v>
      </c>
      <c r="AP1200" s="190">
        <v>0</v>
      </c>
      <c r="AQ1200" s="189">
        <v>0</v>
      </c>
      <c r="AR1200" s="182">
        <v>0</v>
      </c>
      <c r="AS1200" s="182">
        <v>0</v>
      </c>
    </row>
    <row r="1201" spans="1:45" s="182" customFormat="1" ht="36" customHeight="1" x14ac:dyDescent="0.25">
      <c r="A1201" s="182">
        <v>1</v>
      </c>
      <c r="B1201" s="221">
        <f>SUBTOTAL(103,$A$1026:A1201)</f>
        <v>173</v>
      </c>
      <c r="C1201" s="183" t="s">
        <v>755</v>
      </c>
      <c r="D1201" s="184">
        <v>1959</v>
      </c>
      <c r="E1201" s="184"/>
      <c r="F1201" s="185" t="s">
        <v>261</v>
      </c>
      <c r="G1201" s="184">
        <v>4</v>
      </c>
      <c r="H1201" s="184" t="s">
        <v>296</v>
      </c>
      <c r="I1201" s="197">
        <v>1406.5</v>
      </c>
      <c r="J1201" s="197">
        <v>1307.5</v>
      </c>
      <c r="K1201" s="197">
        <v>809</v>
      </c>
      <c r="L1201" s="186">
        <v>67</v>
      </c>
      <c r="M1201" s="184" t="s">
        <v>259</v>
      </c>
      <c r="N1201" s="184" t="s">
        <v>263</v>
      </c>
      <c r="O1201" s="187" t="s">
        <v>772</v>
      </c>
      <c r="P1201" s="173">
        <v>5524556.9899999993</v>
      </c>
      <c r="Q1201" s="173">
        <v>0</v>
      </c>
      <c r="R1201" s="173">
        <v>0</v>
      </c>
      <c r="S1201" s="173">
        <v>0</v>
      </c>
      <c r="T1201" s="173">
        <v>5524556.9899999993</v>
      </c>
      <c r="U1201" s="173">
        <f t="shared" si="291"/>
        <v>3927.8755705652325</v>
      </c>
      <c r="V1201" s="173">
        <v>5009.3848275862065</v>
      </c>
      <c r="W1201" s="188">
        <v>4114.5815570565237</v>
      </c>
      <c r="X1201" s="188">
        <f t="shared" si="301"/>
        <v>4114.5815570565237</v>
      </c>
      <c r="Y1201" s="188">
        <f t="shared" si="302"/>
        <v>1081.509257020974</v>
      </c>
      <c r="Z1201" s="189">
        <v>0</v>
      </c>
      <c r="AA1201" s="189">
        <v>0</v>
      </c>
      <c r="AB1201" s="189">
        <v>0</v>
      </c>
      <c r="AC1201" s="189">
        <v>0</v>
      </c>
      <c r="AD1201" s="189">
        <v>0</v>
      </c>
      <c r="AE1201" s="189">
        <v>0</v>
      </c>
      <c r="AF1201" s="189">
        <v>0</v>
      </c>
      <c r="AG1201" s="190">
        <v>0</v>
      </c>
      <c r="AH1201" s="189">
        <v>649</v>
      </c>
      <c r="AI1201" s="190">
        <f t="shared" si="303"/>
        <v>4114.5815570565237</v>
      </c>
      <c r="AJ1201" s="189">
        <v>0</v>
      </c>
      <c r="AK1201" s="189">
        <v>0</v>
      </c>
      <c r="AL1201" s="189">
        <v>0</v>
      </c>
      <c r="AM1201" s="190">
        <v>0</v>
      </c>
      <c r="AN1201" s="189">
        <v>0</v>
      </c>
      <c r="AO1201" s="189">
        <v>0</v>
      </c>
      <c r="AP1201" s="190">
        <v>0</v>
      </c>
      <c r="AQ1201" s="189">
        <v>0</v>
      </c>
      <c r="AR1201" s="182">
        <v>0</v>
      </c>
      <c r="AS1201" s="182">
        <v>0</v>
      </c>
    </row>
    <row r="1202" spans="1:45" s="182" customFormat="1" ht="36" customHeight="1" x14ac:dyDescent="0.25">
      <c r="A1202" s="182">
        <v>1</v>
      </c>
      <c r="B1202" s="221">
        <f>SUBTOTAL(103,$A$1026:A1202)</f>
        <v>174</v>
      </c>
      <c r="C1202" s="183" t="s">
        <v>756</v>
      </c>
      <c r="D1202" s="184">
        <v>1965</v>
      </c>
      <c r="E1202" s="184"/>
      <c r="F1202" s="185" t="s">
        <v>261</v>
      </c>
      <c r="G1202" s="184">
        <v>5</v>
      </c>
      <c r="H1202" s="184" t="s">
        <v>296</v>
      </c>
      <c r="I1202" s="197">
        <v>2042.45</v>
      </c>
      <c r="J1202" s="197">
        <v>1565</v>
      </c>
      <c r="K1202" s="197">
        <v>1565</v>
      </c>
      <c r="L1202" s="186">
        <v>65</v>
      </c>
      <c r="M1202" s="184" t="s">
        <v>259</v>
      </c>
      <c r="N1202" s="184" t="s">
        <v>263</v>
      </c>
      <c r="O1202" s="187" t="s">
        <v>770</v>
      </c>
      <c r="P1202" s="173">
        <v>5617696.6900000004</v>
      </c>
      <c r="Q1202" s="173">
        <v>0</v>
      </c>
      <c r="R1202" s="173">
        <v>0</v>
      </c>
      <c r="S1202" s="173">
        <v>0</v>
      </c>
      <c r="T1202" s="173">
        <v>5617696.6900000004</v>
      </c>
      <c r="U1202" s="173">
        <f t="shared" si="291"/>
        <v>2750.4696271634557</v>
      </c>
      <c r="V1202" s="173">
        <v>3508.0997821244091</v>
      </c>
      <c r="W1202" s="188">
        <v>2881.464123968763</v>
      </c>
      <c r="X1202" s="188">
        <f t="shared" si="301"/>
        <v>2881.464123968763</v>
      </c>
      <c r="Y1202" s="188">
        <f t="shared" si="302"/>
        <v>757.6301549609534</v>
      </c>
      <c r="Z1202" s="189">
        <v>0</v>
      </c>
      <c r="AA1202" s="189">
        <v>0</v>
      </c>
      <c r="AB1202" s="189">
        <v>0</v>
      </c>
      <c r="AC1202" s="189">
        <v>0</v>
      </c>
      <c r="AD1202" s="189">
        <v>0</v>
      </c>
      <c r="AE1202" s="189">
        <v>0</v>
      </c>
      <c r="AF1202" s="189">
        <v>0</v>
      </c>
      <c r="AG1202" s="190">
        <v>0</v>
      </c>
      <c r="AH1202" s="189">
        <v>660</v>
      </c>
      <c r="AI1202" s="190">
        <f t="shared" si="303"/>
        <v>2881.464123968763</v>
      </c>
      <c r="AJ1202" s="189">
        <v>0</v>
      </c>
      <c r="AK1202" s="189">
        <v>0</v>
      </c>
      <c r="AL1202" s="189">
        <v>0</v>
      </c>
      <c r="AM1202" s="190">
        <v>0</v>
      </c>
      <c r="AN1202" s="189">
        <v>0</v>
      </c>
      <c r="AO1202" s="189">
        <v>0</v>
      </c>
      <c r="AP1202" s="190">
        <v>0</v>
      </c>
      <c r="AQ1202" s="189">
        <v>0</v>
      </c>
      <c r="AR1202" s="182">
        <v>0</v>
      </c>
      <c r="AS1202" s="182">
        <v>0</v>
      </c>
    </row>
    <row r="1203" spans="1:45" s="182" customFormat="1" ht="36" customHeight="1" x14ac:dyDescent="0.25">
      <c r="A1203" s="182">
        <v>1</v>
      </c>
      <c r="B1203" s="221">
        <f>SUBTOTAL(103,$A$1026:A1203)</f>
        <v>175</v>
      </c>
      <c r="C1203" s="183" t="s">
        <v>757</v>
      </c>
      <c r="D1203" s="184">
        <v>1955</v>
      </c>
      <c r="E1203" s="184"/>
      <c r="F1203" s="185" t="s">
        <v>329</v>
      </c>
      <c r="G1203" s="184">
        <v>2</v>
      </c>
      <c r="H1203" s="184" t="s">
        <v>296</v>
      </c>
      <c r="I1203" s="197">
        <v>685.7</v>
      </c>
      <c r="J1203" s="197">
        <v>629.20000000000005</v>
      </c>
      <c r="K1203" s="197">
        <v>629.20000000000005</v>
      </c>
      <c r="L1203" s="186">
        <v>28</v>
      </c>
      <c r="M1203" s="184" t="s">
        <v>259</v>
      </c>
      <c r="N1203" s="184" t="s">
        <v>260</v>
      </c>
      <c r="O1203" s="187" t="s">
        <v>262</v>
      </c>
      <c r="P1203" s="173">
        <v>6819542.2200000007</v>
      </c>
      <c r="Q1203" s="173">
        <v>0</v>
      </c>
      <c r="R1203" s="173">
        <v>0</v>
      </c>
      <c r="S1203" s="173">
        <v>0</v>
      </c>
      <c r="T1203" s="173">
        <v>6819542.2200000007</v>
      </c>
      <c r="U1203" s="173">
        <f t="shared" si="291"/>
        <v>9945.3729327694327</v>
      </c>
      <c r="V1203" s="173">
        <v>10053.540032084</v>
      </c>
      <c r="W1203" s="188">
        <v>6645.1909581449618</v>
      </c>
      <c r="X1203" s="188">
        <f t="shared" si="301"/>
        <v>6645.1909581449618</v>
      </c>
      <c r="Y1203" s="188">
        <f t="shared" si="302"/>
        <v>108.16709931456717</v>
      </c>
      <c r="Z1203" s="189">
        <v>0</v>
      </c>
      <c r="AA1203" s="189">
        <v>0</v>
      </c>
      <c r="AB1203" s="189">
        <v>0</v>
      </c>
      <c r="AC1203" s="189">
        <v>0</v>
      </c>
      <c r="AD1203" s="189">
        <v>0</v>
      </c>
      <c r="AE1203" s="189">
        <v>0</v>
      </c>
      <c r="AF1203" s="189">
        <v>0</v>
      </c>
      <c r="AG1203" s="190">
        <v>0</v>
      </c>
      <c r="AH1203" s="189">
        <v>511</v>
      </c>
      <c r="AI1203" s="190">
        <f t="shared" si="303"/>
        <v>6645.1909581449618</v>
      </c>
      <c r="AJ1203" s="189">
        <v>0</v>
      </c>
      <c r="AK1203" s="189">
        <v>0</v>
      </c>
      <c r="AL1203" s="189">
        <v>0</v>
      </c>
      <c r="AM1203" s="190">
        <v>0</v>
      </c>
      <c r="AN1203" s="189">
        <v>0</v>
      </c>
      <c r="AO1203" s="189">
        <v>0</v>
      </c>
      <c r="AP1203" s="190">
        <v>0</v>
      </c>
      <c r="AQ1203" s="189">
        <v>0</v>
      </c>
      <c r="AR1203" s="182">
        <v>0</v>
      </c>
      <c r="AS1203" s="182">
        <v>0</v>
      </c>
    </row>
    <row r="1204" spans="1:45" s="182" customFormat="1" ht="36" customHeight="1" x14ac:dyDescent="0.25">
      <c r="A1204" s="182">
        <v>1</v>
      </c>
      <c r="B1204" s="221">
        <f>SUBTOTAL(103,$A$1026:A1204)</f>
        <v>176</v>
      </c>
      <c r="C1204" s="183" t="s">
        <v>758</v>
      </c>
      <c r="D1204" s="184">
        <v>1975</v>
      </c>
      <c r="E1204" s="184"/>
      <c r="F1204" s="185" t="s">
        <v>261</v>
      </c>
      <c r="G1204" s="184">
        <v>5</v>
      </c>
      <c r="H1204" s="184" t="s">
        <v>362</v>
      </c>
      <c r="I1204" s="197">
        <v>6824.86</v>
      </c>
      <c r="J1204" s="197">
        <v>4475.3999999999996</v>
      </c>
      <c r="K1204" s="197">
        <v>4306.8999999999996</v>
      </c>
      <c r="L1204" s="186">
        <v>160</v>
      </c>
      <c r="M1204" s="184" t="s">
        <v>259</v>
      </c>
      <c r="N1204" s="184" t="s">
        <v>263</v>
      </c>
      <c r="O1204" s="187" t="s">
        <v>777</v>
      </c>
      <c r="P1204" s="173">
        <v>14027207.24</v>
      </c>
      <c r="Q1204" s="173">
        <v>0</v>
      </c>
      <c r="R1204" s="173">
        <v>0</v>
      </c>
      <c r="S1204" s="173">
        <v>0</v>
      </c>
      <c r="T1204" s="173">
        <v>14027207.24</v>
      </c>
      <c r="U1204" s="173">
        <f t="shared" si="291"/>
        <v>2055.3106202911122</v>
      </c>
      <c r="V1204" s="173">
        <v>3256.9388090012103</v>
      </c>
      <c r="W1204" s="188">
        <v>2675.1668752179535</v>
      </c>
      <c r="X1204" s="188">
        <f t="shared" si="301"/>
        <v>2675.1668752179535</v>
      </c>
      <c r="Y1204" s="188">
        <f t="shared" si="302"/>
        <v>1201.6281887100981</v>
      </c>
      <c r="Z1204" s="189">
        <v>0</v>
      </c>
      <c r="AA1204" s="189">
        <v>0</v>
      </c>
      <c r="AB1204" s="189">
        <v>0</v>
      </c>
      <c r="AC1204" s="189">
        <v>0</v>
      </c>
      <c r="AD1204" s="189">
        <v>0</v>
      </c>
      <c r="AE1204" s="189">
        <v>0</v>
      </c>
      <c r="AF1204" s="189">
        <v>0</v>
      </c>
      <c r="AG1204" s="190">
        <v>0</v>
      </c>
      <c r="AH1204" s="189">
        <v>2047.5</v>
      </c>
      <c r="AI1204" s="190">
        <f t="shared" si="303"/>
        <v>2675.1668752179535</v>
      </c>
      <c r="AJ1204" s="189">
        <v>0</v>
      </c>
      <c r="AK1204" s="189">
        <v>0</v>
      </c>
      <c r="AL1204" s="189">
        <v>0</v>
      </c>
      <c r="AM1204" s="190">
        <v>0</v>
      </c>
      <c r="AN1204" s="189">
        <v>0</v>
      </c>
      <c r="AO1204" s="189">
        <v>0</v>
      </c>
      <c r="AP1204" s="190">
        <v>0</v>
      </c>
      <c r="AQ1204" s="189">
        <v>0</v>
      </c>
      <c r="AR1204" s="182">
        <v>0</v>
      </c>
      <c r="AS1204" s="182">
        <v>0</v>
      </c>
    </row>
    <row r="1205" spans="1:45" s="182" customFormat="1" ht="36" customHeight="1" x14ac:dyDescent="0.25">
      <c r="A1205" s="182">
        <v>1</v>
      </c>
      <c r="B1205" s="221">
        <f>SUBTOTAL(103,$A$1026:A1205)</f>
        <v>177</v>
      </c>
      <c r="C1205" s="183" t="s">
        <v>780</v>
      </c>
      <c r="D1205" s="184">
        <v>1959</v>
      </c>
      <c r="E1205" s="184"/>
      <c r="F1205" s="185" t="s">
        <v>261</v>
      </c>
      <c r="G1205" s="184">
        <v>2</v>
      </c>
      <c r="H1205" s="184" t="s">
        <v>297</v>
      </c>
      <c r="I1205" s="197">
        <v>309.2</v>
      </c>
      <c r="J1205" s="197">
        <v>287.5</v>
      </c>
      <c r="K1205" s="197">
        <v>287.5</v>
      </c>
      <c r="L1205" s="186">
        <v>14</v>
      </c>
      <c r="M1205" s="184" t="s">
        <v>259</v>
      </c>
      <c r="N1205" s="184" t="s">
        <v>263</v>
      </c>
      <c r="O1205" s="187" t="s">
        <v>953</v>
      </c>
      <c r="P1205" s="173">
        <v>2526327.9699999997</v>
      </c>
      <c r="Q1205" s="173">
        <v>0</v>
      </c>
      <c r="R1205" s="173">
        <v>0</v>
      </c>
      <c r="S1205" s="173">
        <v>0</v>
      </c>
      <c r="T1205" s="173">
        <v>2526327.9699999997</v>
      </c>
      <c r="U1205" s="173">
        <f t="shared" si="291"/>
        <v>8170.530304010349</v>
      </c>
      <c r="V1205" s="173">
        <v>13179.980527166883</v>
      </c>
      <c r="W1205" s="188">
        <v>8206.16041397154</v>
      </c>
      <c r="X1205" s="188">
        <f t="shared" si="301"/>
        <v>8206.16041397154</v>
      </c>
      <c r="Y1205" s="188">
        <f t="shared" si="302"/>
        <v>5009.4502231565339</v>
      </c>
      <c r="Z1205" s="189">
        <v>0</v>
      </c>
      <c r="AA1205" s="189">
        <v>0</v>
      </c>
      <c r="AB1205" s="189">
        <v>0</v>
      </c>
      <c r="AC1205" s="189">
        <v>0</v>
      </c>
      <c r="AD1205" s="189">
        <v>0</v>
      </c>
      <c r="AE1205" s="189">
        <v>0</v>
      </c>
      <c r="AF1205" s="189">
        <v>0</v>
      </c>
      <c r="AG1205" s="190">
        <v>0</v>
      </c>
      <c r="AH1205" s="189">
        <v>0</v>
      </c>
      <c r="AI1205" s="189">
        <v>0</v>
      </c>
      <c r="AJ1205" s="189">
        <v>0</v>
      </c>
      <c r="AK1205" s="189">
        <v>0</v>
      </c>
      <c r="AL1205" s="189">
        <v>360</v>
      </c>
      <c r="AM1205" s="190">
        <f>7048.18*AL1205/I1205</f>
        <v>8206.16041397154</v>
      </c>
      <c r="AN1205" s="189">
        <v>0</v>
      </c>
      <c r="AO1205" s="189">
        <v>0</v>
      </c>
      <c r="AP1205" s="190">
        <v>0</v>
      </c>
      <c r="AQ1205" s="189">
        <v>0</v>
      </c>
      <c r="AR1205" s="182">
        <v>0</v>
      </c>
      <c r="AS1205" s="182">
        <v>0</v>
      </c>
    </row>
    <row r="1206" spans="1:45" s="182" customFormat="1" ht="36" customHeight="1" x14ac:dyDescent="0.25">
      <c r="A1206" s="182">
        <v>1</v>
      </c>
      <c r="B1206" s="221">
        <f>SUBTOTAL(103,$A$1026:A1206)</f>
        <v>178</v>
      </c>
      <c r="C1206" s="183" t="s">
        <v>1551</v>
      </c>
      <c r="D1206" s="184">
        <v>1958</v>
      </c>
      <c r="E1206" s="184"/>
      <c r="F1206" s="185" t="s">
        <v>261</v>
      </c>
      <c r="G1206" s="184">
        <v>2</v>
      </c>
      <c r="H1206" s="184" t="s">
        <v>296</v>
      </c>
      <c r="I1206" s="197">
        <v>446.8</v>
      </c>
      <c r="J1206" s="197">
        <v>446.8</v>
      </c>
      <c r="K1206" s="197">
        <v>297.3</v>
      </c>
      <c r="L1206" s="186">
        <v>17</v>
      </c>
      <c r="M1206" s="184" t="s">
        <v>259</v>
      </c>
      <c r="N1206" s="184" t="s">
        <v>260</v>
      </c>
      <c r="O1206" s="187" t="s">
        <v>262</v>
      </c>
      <c r="P1206" s="173">
        <v>3234857.99</v>
      </c>
      <c r="Q1206" s="173">
        <v>0</v>
      </c>
      <c r="R1206" s="173">
        <v>0</v>
      </c>
      <c r="S1206" s="173">
        <v>0</v>
      </c>
      <c r="T1206" s="173">
        <v>3234857.99</v>
      </c>
      <c r="U1206" s="173">
        <f t="shared" si="291"/>
        <v>7240.0581692032229</v>
      </c>
      <c r="V1206" s="173">
        <v>9233.1495076096671</v>
      </c>
      <c r="W1206" s="188">
        <v>7583.8746642793194</v>
      </c>
      <c r="X1206" s="188">
        <f t="shared" si="301"/>
        <v>7583.8746642793194</v>
      </c>
      <c r="Y1206" s="188">
        <f t="shared" si="302"/>
        <v>1993.0913384064443</v>
      </c>
      <c r="Z1206" s="189">
        <v>0</v>
      </c>
      <c r="AA1206" s="189">
        <v>0</v>
      </c>
      <c r="AB1206" s="189">
        <v>0</v>
      </c>
      <c r="AC1206" s="189">
        <v>0</v>
      </c>
      <c r="AD1206" s="189">
        <v>0</v>
      </c>
      <c r="AE1206" s="189">
        <v>0</v>
      </c>
      <c r="AF1206" s="189">
        <v>0</v>
      </c>
      <c r="AG1206" s="190">
        <v>0</v>
      </c>
      <c r="AH1206" s="189">
        <v>380</v>
      </c>
      <c r="AI1206" s="190">
        <f t="shared" ref="AI1206:AI1207" si="304">8917.04*AH1206/I1206</f>
        <v>7583.8746642793194</v>
      </c>
      <c r="AJ1206" s="189">
        <v>0</v>
      </c>
      <c r="AK1206" s="189">
        <v>0</v>
      </c>
      <c r="AL1206" s="189">
        <v>0</v>
      </c>
      <c r="AM1206" s="190">
        <v>0</v>
      </c>
      <c r="AN1206" s="189">
        <v>0</v>
      </c>
      <c r="AO1206" s="189">
        <v>0</v>
      </c>
      <c r="AP1206" s="190">
        <v>0</v>
      </c>
      <c r="AQ1206" s="189">
        <v>0</v>
      </c>
      <c r="AR1206" s="182">
        <v>0</v>
      </c>
      <c r="AS1206" s="182">
        <v>0</v>
      </c>
    </row>
    <row r="1207" spans="1:45" s="182" customFormat="1" ht="36" customHeight="1" x14ac:dyDescent="0.25">
      <c r="A1207" s="182">
        <v>1</v>
      </c>
      <c r="B1207" s="221">
        <f>SUBTOTAL(103,$A$1026:A1207)</f>
        <v>179</v>
      </c>
      <c r="C1207" s="183" t="s">
        <v>1233</v>
      </c>
      <c r="D1207" s="184">
        <v>1931</v>
      </c>
      <c r="E1207" s="184"/>
      <c r="F1207" s="185" t="s">
        <v>261</v>
      </c>
      <c r="G1207" s="184">
        <v>4</v>
      </c>
      <c r="H1207" s="184" t="s">
        <v>362</v>
      </c>
      <c r="I1207" s="197">
        <v>4408.1000000000004</v>
      </c>
      <c r="J1207" s="197">
        <v>4408.1000000000004</v>
      </c>
      <c r="K1207" s="197">
        <v>2703.21</v>
      </c>
      <c r="L1207" s="186">
        <v>109</v>
      </c>
      <c r="M1207" s="184" t="s">
        <v>259</v>
      </c>
      <c r="N1207" s="184" t="s">
        <v>263</v>
      </c>
      <c r="O1207" s="187" t="s">
        <v>1309</v>
      </c>
      <c r="P1207" s="173">
        <v>10732501.01</v>
      </c>
      <c r="Q1207" s="173">
        <v>0</v>
      </c>
      <c r="R1207" s="173">
        <v>0</v>
      </c>
      <c r="S1207" s="173">
        <v>0</v>
      </c>
      <c r="T1207" s="173">
        <v>10732501.01</v>
      </c>
      <c r="U1207" s="173">
        <f t="shared" si="291"/>
        <v>2434.7226718994575</v>
      </c>
      <c r="V1207" s="173">
        <v>3606.6625599237764</v>
      </c>
      <c r="W1207" s="188">
        <v>3017.5242322088884</v>
      </c>
      <c r="X1207" s="188">
        <f t="shared" si="301"/>
        <v>3017.5242322088884</v>
      </c>
      <c r="Y1207" s="188">
        <f t="shared" si="302"/>
        <v>1171.9398880243189</v>
      </c>
      <c r="Z1207" s="189">
        <v>0</v>
      </c>
      <c r="AA1207" s="189">
        <v>0</v>
      </c>
      <c r="AB1207" s="189">
        <v>0</v>
      </c>
      <c r="AC1207" s="189">
        <v>0</v>
      </c>
      <c r="AD1207" s="189">
        <v>0</v>
      </c>
      <c r="AE1207" s="189">
        <v>0</v>
      </c>
      <c r="AF1207" s="189">
        <v>0</v>
      </c>
      <c r="AG1207" s="190">
        <v>0</v>
      </c>
      <c r="AH1207" s="189">
        <v>1491.7</v>
      </c>
      <c r="AI1207" s="190">
        <f t="shared" si="304"/>
        <v>3017.5242322088884</v>
      </c>
      <c r="AJ1207" s="189">
        <v>0</v>
      </c>
      <c r="AK1207" s="189">
        <v>0</v>
      </c>
      <c r="AL1207" s="189">
        <v>0</v>
      </c>
      <c r="AM1207" s="190">
        <v>0</v>
      </c>
      <c r="AN1207" s="189">
        <v>0</v>
      </c>
      <c r="AO1207" s="189">
        <v>0</v>
      </c>
      <c r="AP1207" s="190">
        <v>0</v>
      </c>
      <c r="AQ1207" s="189">
        <v>0</v>
      </c>
      <c r="AR1207" s="182">
        <v>0</v>
      </c>
      <c r="AS1207" s="182">
        <v>0</v>
      </c>
    </row>
    <row r="1208" spans="1:45" s="182" customFormat="1" ht="36" customHeight="1" x14ac:dyDescent="0.25">
      <c r="A1208" s="182">
        <v>1</v>
      </c>
      <c r="B1208" s="221">
        <f>SUBTOTAL(103,$A$1026:A1208)</f>
        <v>180</v>
      </c>
      <c r="C1208" s="183" t="s">
        <v>1615</v>
      </c>
      <c r="D1208" s="184">
        <v>1955</v>
      </c>
      <c r="E1208" s="184"/>
      <c r="F1208" s="185" t="s">
        <v>261</v>
      </c>
      <c r="G1208" s="184">
        <v>3</v>
      </c>
      <c r="H1208" s="184" t="s">
        <v>301</v>
      </c>
      <c r="I1208" s="197">
        <v>2958.2</v>
      </c>
      <c r="J1208" s="197">
        <v>2271</v>
      </c>
      <c r="K1208" s="197">
        <v>1836.6</v>
      </c>
      <c r="L1208" s="186">
        <v>72</v>
      </c>
      <c r="M1208" s="184" t="s">
        <v>259</v>
      </c>
      <c r="N1208" s="184" t="s">
        <v>263</v>
      </c>
      <c r="O1208" s="187" t="s">
        <v>1254</v>
      </c>
      <c r="P1208" s="173">
        <v>149372.4</v>
      </c>
      <c r="Q1208" s="173">
        <v>0</v>
      </c>
      <c r="R1208" s="173">
        <v>0</v>
      </c>
      <c r="S1208" s="173">
        <v>0</v>
      </c>
      <c r="T1208" s="173">
        <v>149372.4</v>
      </c>
      <c r="U1208" s="173">
        <f t="shared" si="291"/>
        <v>50.494354675140286</v>
      </c>
      <c r="V1208" s="173">
        <v>6556.47</v>
      </c>
      <c r="W1208" s="188">
        <v>712.1</v>
      </c>
      <c r="X1208" s="188">
        <f t="shared" si="301"/>
        <v>712.1</v>
      </c>
      <c r="Y1208" s="188">
        <f t="shared" si="302"/>
        <v>6505.9756453248601</v>
      </c>
      <c r="Z1208" s="189">
        <v>0</v>
      </c>
      <c r="AA1208" s="189">
        <v>0</v>
      </c>
      <c r="AB1208" s="189">
        <v>0</v>
      </c>
      <c r="AC1208" s="189">
        <v>0</v>
      </c>
      <c r="AD1208" s="189">
        <v>0</v>
      </c>
      <c r="AE1208" s="189">
        <v>0</v>
      </c>
      <c r="AF1208" s="189">
        <v>0</v>
      </c>
      <c r="AG1208" s="190">
        <v>0</v>
      </c>
      <c r="AH1208" s="189">
        <v>0</v>
      </c>
      <c r="AI1208" s="189">
        <v>0</v>
      </c>
      <c r="AJ1208" s="189">
        <v>0</v>
      </c>
      <c r="AK1208" s="189">
        <v>0</v>
      </c>
      <c r="AL1208" s="189">
        <v>0</v>
      </c>
      <c r="AM1208" s="190">
        <v>0</v>
      </c>
      <c r="AN1208" s="189">
        <v>0</v>
      </c>
      <c r="AO1208" s="189">
        <v>0</v>
      </c>
      <c r="AP1208" s="190">
        <v>0</v>
      </c>
      <c r="AQ1208" s="189">
        <v>712.1</v>
      </c>
      <c r="AR1208" s="182">
        <v>0</v>
      </c>
      <c r="AS1208" s="182">
        <v>0</v>
      </c>
    </row>
    <row r="1209" spans="1:45" s="182" customFormat="1" ht="36" customHeight="1" x14ac:dyDescent="0.25">
      <c r="A1209" s="182">
        <v>1</v>
      </c>
      <c r="B1209" s="221">
        <f>SUBTOTAL(103,$A$1026:A1209)</f>
        <v>181</v>
      </c>
      <c r="C1209" s="183" t="s">
        <v>735</v>
      </c>
      <c r="D1209" s="184">
        <v>1937</v>
      </c>
      <c r="E1209" s="184"/>
      <c r="F1209" s="185" t="s">
        <v>261</v>
      </c>
      <c r="G1209" s="184">
        <v>3</v>
      </c>
      <c r="H1209" s="184" t="s">
        <v>301</v>
      </c>
      <c r="I1209" s="197">
        <v>2718</v>
      </c>
      <c r="J1209" s="197">
        <v>2039</v>
      </c>
      <c r="K1209" s="197">
        <v>2039</v>
      </c>
      <c r="L1209" s="186">
        <v>62</v>
      </c>
      <c r="M1209" s="184" t="s">
        <v>259</v>
      </c>
      <c r="N1209" s="184" t="s">
        <v>263</v>
      </c>
      <c r="O1209" s="187" t="s">
        <v>772</v>
      </c>
      <c r="P1209" s="173">
        <v>2521523.4</v>
      </c>
      <c r="Q1209" s="173">
        <v>0</v>
      </c>
      <c r="R1209" s="173">
        <v>0</v>
      </c>
      <c r="S1209" s="173">
        <v>0</v>
      </c>
      <c r="T1209" s="173">
        <v>2521523.4</v>
      </c>
      <c r="U1209" s="173">
        <f t="shared" si="291"/>
        <v>927.71280353200882</v>
      </c>
      <c r="V1209" s="173">
        <v>1989.1</v>
      </c>
      <c r="W1209" s="188">
        <f>X1209</f>
        <v>1108.53</v>
      </c>
      <c r="X1209" s="188">
        <f t="shared" si="301"/>
        <v>1108.53</v>
      </c>
      <c r="Y1209" s="188">
        <f t="shared" si="302"/>
        <v>1061.3871964679911</v>
      </c>
      <c r="Z1209" s="189">
        <v>113.09</v>
      </c>
      <c r="AA1209" s="189">
        <v>0</v>
      </c>
      <c r="AB1209" s="189">
        <v>0</v>
      </c>
      <c r="AC1209" s="189">
        <v>184.98</v>
      </c>
      <c r="AD1209" s="189">
        <v>810.46</v>
      </c>
      <c r="AE1209" s="189">
        <v>0</v>
      </c>
      <c r="AF1209" s="189">
        <v>0</v>
      </c>
      <c r="AG1209" s="190">
        <v>0</v>
      </c>
      <c r="AH1209" s="189">
        <v>0</v>
      </c>
      <c r="AI1209" s="189">
        <v>0</v>
      </c>
      <c r="AJ1209" s="189">
        <v>0</v>
      </c>
      <c r="AK1209" s="189">
        <v>0</v>
      </c>
      <c r="AL1209" s="189">
        <v>0</v>
      </c>
      <c r="AM1209" s="190">
        <v>0</v>
      </c>
      <c r="AN1209" s="189">
        <v>0</v>
      </c>
      <c r="AO1209" s="189">
        <v>0</v>
      </c>
      <c r="AP1209" s="190">
        <v>0</v>
      </c>
      <c r="AQ1209" s="189">
        <v>0</v>
      </c>
      <c r="AR1209" s="182">
        <v>0</v>
      </c>
      <c r="AS1209" s="182">
        <v>0</v>
      </c>
    </row>
    <row r="1210" spans="1:45" s="229" customFormat="1" ht="36" customHeight="1" x14ac:dyDescent="0.25">
      <c r="A1210" s="229">
        <v>1</v>
      </c>
      <c r="B1210" s="221">
        <f>SUBTOTAL(103,$A$1026:A1210)</f>
        <v>182</v>
      </c>
      <c r="C1210" s="230" t="s">
        <v>2352</v>
      </c>
      <c r="D1210" s="231">
        <v>1988</v>
      </c>
      <c r="E1210" s="231"/>
      <c r="F1210" s="185" t="s">
        <v>311</v>
      </c>
      <c r="G1210" s="231">
        <v>9</v>
      </c>
      <c r="H1210" s="231">
        <v>2</v>
      </c>
      <c r="I1210" s="232">
        <v>4409.1000000000004</v>
      </c>
      <c r="J1210" s="232">
        <v>3904.2</v>
      </c>
      <c r="K1210" s="232">
        <v>3904.2</v>
      </c>
      <c r="L1210" s="233">
        <v>164</v>
      </c>
      <c r="M1210" s="231" t="s">
        <v>259</v>
      </c>
      <c r="N1210" s="231" t="s">
        <v>263</v>
      </c>
      <c r="O1210" s="234" t="s">
        <v>1837</v>
      </c>
      <c r="P1210" s="235">
        <v>3608988.2</v>
      </c>
      <c r="Q1210" s="173">
        <v>0</v>
      </c>
      <c r="R1210" s="235">
        <v>0</v>
      </c>
      <c r="S1210" s="235">
        <v>0</v>
      </c>
      <c r="T1210" s="235">
        <v>3608988.2</v>
      </c>
      <c r="U1210" s="173">
        <f t="shared" si="291"/>
        <v>818.53171849130206</v>
      </c>
      <c r="V1210" s="173">
        <v>1472.7259168537796</v>
      </c>
      <c r="W1210" s="188">
        <v>1114.8760518019549</v>
      </c>
      <c r="X1210" s="188">
        <f t="shared" si="301"/>
        <v>1114.8760518019549</v>
      </c>
      <c r="Y1210" s="188">
        <f t="shared" si="302"/>
        <v>654.19419836247755</v>
      </c>
      <c r="Z1210" s="236">
        <v>0</v>
      </c>
      <c r="AA1210" s="189">
        <v>0</v>
      </c>
      <c r="AB1210" s="236">
        <v>0</v>
      </c>
      <c r="AC1210" s="236">
        <v>0</v>
      </c>
      <c r="AD1210" s="236">
        <v>0</v>
      </c>
      <c r="AE1210" s="236">
        <v>0</v>
      </c>
      <c r="AF1210" s="236">
        <v>2</v>
      </c>
      <c r="AG1210" s="190">
        <f t="shared" ref="AG1210:AG1211" si="305">2457800*AF1210/I1210</f>
        <v>1114.8760518019549</v>
      </c>
      <c r="AH1210" s="236">
        <v>0</v>
      </c>
      <c r="AI1210" s="236">
        <v>0</v>
      </c>
      <c r="AJ1210" s="236">
        <v>0</v>
      </c>
      <c r="AK1210" s="236">
        <v>0</v>
      </c>
      <c r="AL1210" s="236">
        <v>0</v>
      </c>
      <c r="AM1210" s="237">
        <v>0</v>
      </c>
      <c r="AN1210" s="236">
        <v>0</v>
      </c>
      <c r="AO1210" s="236">
        <v>0</v>
      </c>
      <c r="AP1210" s="237">
        <v>0</v>
      </c>
      <c r="AQ1210" s="236">
        <v>0</v>
      </c>
      <c r="AR1210" s="229">
        <v>0</v>
      </c>
      <c r="AS1210" s="229">
        <v>0</v>
      </c>
    </row>
    <row r="1211" spans="1:45" s="229" customFormat="1" ht="36" customHeight="1" x14ac:dyDescent="0.25">
      <c r="A1211" s="229">
        <v>1</v>
      </c>
      <c r="B1211" s="221">
        <f>SUBTOTAL(103,$A$1026:A1211)</f>
        <v>183</v>
      </c>
      <c r="C1211" s="230" t="s">
        <v>2353</v>
      </c>
      <c r="D1211" s="231">
        <v>1989</v>
      </c>
      <c r="E1211" s="231"/>
      <c r="F1211" s="185" t="s">
        <v>261</v>
      </c>
      <c r="G1211" s="231">
        <v>9</v>
      </c>
      <c r="H1211" s="231">
        <v>2</v>
      </c>
      <c r="I1211" s="232">
        <v>5092.8</v>
      </c>
      <c r="J1211" s="232">
        <v>3984.1</v>
      </c>
      <c r="K1211" s="232">
        <v>3984.1</v>
      </c>
      <c r="L1211" s="233">
        <v>155</v>
      </c>
      <c r="M1211" s="231" t="s">
        <v>259</v>
      </c>
      <c r="N1211" s="231" t="s">
        <v>263</v>
      </c>
      <c r="O1211" s="234" t="s">
        <v>2354</v>
      </c>
      <c r="P1211" s="235">
        <v>3735928.1999999997</v>
      </c>
      <c r="Q1211" s="173">
        <v>0</v>
      </c>
      <c r="R1211" s="235">
        <v>0</v>
      </c>
      <c r="S1211" s="235">
        <v>0</v>
      </c>
      <c r="T1211" s="235">
        <v>3735928.1999999997</v>
      </c>
      <c r="U1211" s="173">
        <f t="shared" si="291"/>
        <v>733.57057021677656</v>
      </c>
      <c r="V1211" s="173">
        <v>1275.0148916116871</v>
      </c>
      <c r="W1211" s="188">
        <v>965.20578071002194</v>
      </c>
      <c r="X1211" s="188">
        <f t="shared" si="301"/>
        <v>965.20578071002194</v>
      </c>
      <c r="Y1211" s="188">
        <f t="shared" si="302"/>
        <v>541.4443213949105</v>
      </c>
      <c r="Z1211" s="236">
        <v>0</v>
      </c>
      <c r="AA1211" s="189">
        <v>0</v>
      </c>
      <c r="AB1211" s="236">
        <v>0</v>
      </c>
      <c r="AC1211" s="236">
        <v>0</v>
      </c>
      <c r="AD1211" s="236">
        <v>0</v>
      </c>
      <c r="AE1211" s="236">
        <v>0</v>
      </c>
      <c r="AF1211" s="236">
        <v>2</v>
      </c>
      <c r="AG1211" s="190">
        <f t="shared" si="305"/>
        <v>965.20578071002194</v>
      </c>
      <c r="AH1211" s="236">
        <v>0</v>
      </c>
      <c r="AI1211" s="236">
        <v>0</v>
      </c>
      <c r="AJ1211" s="236">
        <v>0</v>
      </c>
      <c r="AK1211" s="236">
        <v>0</v>
      </c>
      <c r="AL1211" s="236">
        <v>0</v>
      </c>
      <c r="AM1211" s="237">
        <v>0</v>
      </c>
      <c r="AN1211" s="236">
        <v>0</v>
      </c>
      <c r="AO1211" s="236">
        <v>0</v>
      </c>
      <c r="AP1211" s="237">
        <v>0</v>
      </c>
      <c r="AQ1211" s="236">
        <v>0</v>
      </c>
      <c r="AR1211" s="229">
        <v>0</v>
      </c>
      <c r="AS1211" s="229">
        <v>0</v>
      </c>
    </row>
    <row r="1212" spans="1:45" s="182" customFormat="1" ht="36" customHeight="1" x14ac:dyDescent="0.25">
      <c r="A1212" s="182">
        <v>1</v>
      </c>
      <c r="B1212" s="221">
        <f>SUBTOTAL(103,$A$1026:A1212)</f>
        <v>184</v>
      </c>
      <c r="C1212" s="183" t="s">
        <v>1039</v>
      </c>
      <c r="D1212" s="184">
        <v>1960</v>
      </c>
      <c r="E1212" s="184"/>
      <c r="F1212" s="185" t="s">
        <v>261</v>
      </c>
      <c r="G1212" s="184">
        <v>3</v>
      </c>
      <c r="H1212" s="184" t="s">
        <v>296</v>
      </c>
      <c r="I1212" s="197">
        <v>1377.9</v>
      </c>
      <c r="J1212" s="197">
        <v>966.6</v>
      </c>
      <c r="K1212" s="197">
        <v>764.1</v>
      </c>
      <c r="L1212" s="186">
        <v>28</v>
      </c>
      <c r="M1212" s="184" t="s">
        <v>259</v>
      </c>
      <c r="N1212" s="184" t="s">
        <v>260</v>
      </c>
      <c r="O1212" s="187" t="s">
        <v>262</v>
      </c>
      <c r="P1212" s="173">
        <v>3636229.96</v>
      </c>
      <c r="Q1212" s="173">
        <v>0</v>
      </c>
      <c r="R1212" s="173">
        <v>0</v>
      </c>
      <c r="S1212" s="173">
        <v>0</v>
      </c>
      <c r="T1212" s="173">
        <v>3636229.96</v>
      </c>
      <c r="U1212" s="173">
        <f t="shared" si="291"/>
        <v>2638.9650627766891</v>
      </c>
      <c r="V1212" s="173">
        <v>4710.1222126424263</v>
      </c>
      <c r="W1212" s="188">
        <v>3818.1679367152915</v>
      </c>
      <c r="X1212" s="188">
        <f t="shared" si="301"/>
        <v>3818.1679367152915</v>
      </c>
      <c r="Y1212" s="188">
        <f t="shared" si="302"/>
        <v>2071.1571498657372</v>
      </c>
      <c r="Z1212" s="189">
        <v>0</v>
      </c>
      <c r="AA1212" s="189">
        <v>0</v>
      </c>
      <c r="AB1212" s="189">
        <v>0</v>
      </c>
      <c r="AC1212" s="189">
        <v>0</v>
      </c>
      <c r="AD1212" s="189">
        <v>0</v>
      </c>
      <c r="AE1212" s="189">
        <v>0</v>
      </c>
      <c r="AF1212" s="189">
        <v>0</v>
      </c>
      <c r="AG1212" s="190">
        <v>0</v>
      </c>
      <c r="AH1212" s="189">
        <v>590</v>
      </c>
      <c r="AI1212" s="190">
        <f>8917.04*AH1212/I1212</f>
        <v>3818.1679367152915</v>
      </c>
      <c r="AJ1212" s="189">
        <v>0</v>
      </c>
      <c r="AK1212" s="189">
        <v>0</v>
      </c>
      <c r="AL1212" s="189">
        <v>0</v>
      </c>
      <c r="AM1212" s="190">
        <v>0</v>
      </c>
      <c r="AN1212" s="189">
        <v>0</v>
      </c>
      <c r="AO1212" s="189">
        <v>0</v>
      </c>
      <c r="AP1212" s="190">
        <v>0</v>
      </c>
      <c r="AQ1212" s="189">
        <v>0</v>
      </c>
      <c r="AR1212" s="182">
        <v>0</v>
      </c>
      <c r="AS1212" s="182">
        <v>0</v>
      </c>
    </row>
    <row r="1213" spans="1:45" s="229" customFormat="1" ht="36" customHeight="1" x14ac:dyDescent="0.25">
      <c r="A1213" s="229">
        <v>1</v>
      </c>
      <c r="B1213" s="221">
        <f>SUBTOTAL(103,$A$1026:A1213)</f>
        <v>185</v>
      </c>
      <c r="C1213" s="230" t="s">
        <v>2073</v>
      </c>
      <c r="D1213" s="231">
        <v>1989</v>
      </c>
      <c r="E1213" s="231"/>
      <c r="F1213" s="185" t="s">
        <v>311</v>
      </c>
      <c r="G1213" s="231">
        <v>9</v>
      </c>
      <c r="H1213" s="231">
        <v>2</v>
      </c>
      <c r="I1213" s="232">
        <v>4433.1000000000004</v>
      </c>
      <c r="J1213" s="232">
        <v>3943.6</v>
      </c>
      <c r="K1213" s="232">
        <v>3943.6</v>
      </c>
      <c r="L1213" s="233">
        <v>173</v>
      </c>
      <c r="M1213" s="231" t="s">
        <v>259</v>
      </c>
      <c r="N1213" s="231" t="s">
        <v>263</v>
      </c>
      <c r="O1213" s="234" t="s">
        <v>2347</v>
      </c>
      <c r="P1213" s="235">
        <v>3616502.85</v>
      </c>
      <c r="Q1213" s="173">
        <v>0</v>
      </c>
      <c r="R1213" s="235">
        <v>0</v>
      </c>
      <c r="S1213" s="235">
        <v>0</v>
      </c>
      <c r="T1213" s="235">
        <v>3616502.85</v>
      </c>
      <c r="U1213" s="173">
        <f t="shared" si="291"/>
        <v>815.79545915950462</v>
      </c>
      <c r="V1213" s="173">
        <v>1464.7528456384921</v>
      </c>
      <c r="W1213" s="188">
        <v>1108.8403149037918</v>
      </c>
      <c r="X1213" s="188">
        <f t="shared" si="301"/>
        <v>1108.8403149037918</v>
      </c>
      <c r="Y1213" s="188">
        <f t="shared" si="302"/>
        <v>648.95738647898747</v>
      </c>
      <c r="Z1213" s="236">
        <v>0</v>
      </c>
      <c r="AA1213" s="189">
        <v>0</v>
      </c>
      <c r="AB1213" s="236">
        <v>0</v>
      </c>
      <c r="AC1213" s="236">
        <v>0</v>
      </c>
      <c r="AD1213" s="236">
        <v>0</v>
      </c>
      <c r="AE1213" s="236">
        <v>0</v>
      </c>
      <c r="AF1213" s="236">
        <v>2</v>
      </c>
      <c r="AG1213" s="190">
        <f>2457800*AF1213/I1213</f>
        <v>1108.8403149037918</v>
      </c>
      <c r="AH1213" s="236">
        <v>0</v>
      </c>
      <c r="AI1213" s="236">
        <v>0</v>
      </c>
      <c r="AJ1213" s="236">
        <v>0</v>
      </c>
      <c r="AK1213" s="236">
        <v>0</v>
      </c>
      <c r="AL1213" s="236">
        <v>0</v>
      </c>
      <c r="AM1213" s="237">
        <v>0</v>
      </c>
      <c r="AN1213" s="236">
        <v>0</v>
      </c>
      <c r="AO1213" s="236">
        <v>0</v>
      </c>
      <c r="AP1213" s="237">
        <v>0</v>
      </c>
      <c r="AQ1213" s="236">
        <v>0</v>
      </c>
      <c r="AR1213" s="229">
        <v>0</v>
      </c>
      <c r="AS1213" s="229">
        <v>0</v>
      </c>
    </row>
    <row r="1214" spans="1:45" s="182" customFormat="1" ht="36" customHeight="1" x14ac:dyDescent="0.25">
      <c r="A1214" s="182">
        <v>1</v>
      </c>
      <c r="B1214" s="221">
        <f>SUBTOTAL(103,$A$1026:A1214)</f>
        <v>186</v>
      </c>
      <c r="C1214" s="183" t="s">
        <v>2218</v>
      </c>
      <c r="D1214" s="184">
        <v>1961</v>
      </c>
      <c r="E1214" s="184"/>
      <c r="F1214" s="185" t="s">
        <v>261</v>
      </c>
      <c r="G1214" s="184">
        <v>2</v>
      </c>
      <c r="H1214" s="184">
        <v>1</v>
      </c>
      <c r="I1214" s="197">
        <v>283.5</v>
      </c>
      <c r="J1214" s="197">
        <v>283.5</v>
      </c>
      <c r="K1214" s="197">
        <v>283.5</v>
      </c>
      <c r="L1214" s="186">
        <v>10</v>
      </c>
      <c r="M1214" s="184" t="s">
        <v>259</v>
      </c>
      <c r="N1214" s="184" t="s">
        <v>263</v>
      </c>
      <c r="O1214" s="187" t="s">
        <v>1254</v>
      </c>
      <c r="P1214" s="173">
        <v>3268937.87</v>
      </c>
      <c r="Q1214" s="173">
        <v>0</v>
      </c>
      <c r="R1214" s="173">
        <v>0</v>
      </c>
      <c r="S1214" s="173">
        <v>0</v>
      </c>
      <c r="T1214" s="173">
        <v>3268937.87</v>
      </c>
      <c r="U1214" s="173">
        <f t="shared" ref="U1214:U1219" si="306">P1214/I1214</f>
        <v>11530.645044091711</v>
      </c>
      <c r="V1214" s="173">
        <v>14551.573897707231</v>
      </c>
      <c r="W1214" s="188">
        <v>11952.293474426808</v>
      </c>
      <c r="X1214" s="188">
        <f t="shared" si="301"/>
        <v>11952.293474426808</v>
      </c>
      <c r="Y1214" s="188">
        <f t="shared" si="302"/>
        <v>3020.92885361552</v>
      </c>
      <c r="Z1214" s="189">
        <v>0</v>
      </c>
      <c r="AA1214" s="189">
        <v>0</v>
      </c>
      <c r="AB1214" s="189">
        <v>0</v>
      </c>
      <c r="AC1214" s="189">
        <v>0</v>
      </c>
      <c r="AD1214" s="189">
        <v>0</v>
      </c>
      <c r="AE1214" s="189">
        <v>0</v>
      </c>
      <c r="AF1214" s="189">
        <v>0</v>
      </c>
      <c r="AG1214" s="190">
        <v>0</v>
      </c>
      <c r="AH1214" s="189">
        <v>380</v>
      </c>
      <c r="AI1214" s="190">
        <f t="shared" ref="AI1214:AI1216" si="307">8917.04*AH1214/I1214</f>
        <v>11952.293474426808</v>
      </c>
      <c r="AJ1214" s="189">
        <v>0</v>
      </c>
      <c r="AK1214" s="189">
        <v>0</v>
      </c>
      <c r="AL1214" s="189">
        <v>0</v>
      </c>
      <c r="AM1214" s="190">
        <v>0</v>
      </c>
      <c r="AN1214" s="189">
        <v>0</v>
      </c>
      <c r="AO1214" s="189">
        <v>0</v>
      </c>
      <c r="AP1214" s="190">
        <v>0</v>
      </c>
      <c r="AQ1214" s="189">
        <v>0</v>
      </c>
      <c r="AR1214" s="182">
        <v>0</v>
      </c>
      <c r="AS1214" s="182">
        <v>0</v>
      </c>
    </row>
    <row r="1215" spans="1:45" s="182" customFormat="1" ht="36" customHeight="1" x14ac:dyDescent="0.25">
      <c r="A1215" s="182">
        <v>1</v>
      </c>
      <c r="B1215" s="221">
        <f>SUBTOTAL(103,$A$1026:A1215)</f>
        <v>187</v>
      </c>
      <c r="C1215" s="183" t="s">
        <v>730</v>
      </c>
      <c r="D1215" s="184">
        <v>1961</v>
      </c>
      <c r="E1215" s="184"/>
      <c r="F1215" s="185" t="s">
        <v>261</v>
      </c>
      <c r="G1215" s="184">
        <v>2</v>
      </c>
      <c r="H1215" s="184" t="s">
        <v>297</v>
      </c>
      <c r="I1215" s="197">
        <v>296.39999999999998</v>
      </c>
      <c r="J1215" s="197">
        <v>275.5</v>
      </c>
      <c r="K1215" s="197">
        <v>275.5</v>
      </c>
      <c r="L1215" s="186">
        <v>8</v>
      </c>
      <c r="M1215" s="184" t="s">
        <v>259</v>
      </c>
      <c r="N1215" s="184" t="s">
        <v>263</v>
      </c>
      <c r="O1215" s="187" t="s">
        <v>769</v>
      </c>
      <c r="P1215" s="173">
        <v>2443451.2999999998</v>
      </c>
      <c r="Q1215" s="173">
        <v>0</v>
      </c>
      <c r="R1215" s="173">
        <v>0</v>
      </c>
      <c r="S1215" s="173">
        <v>0</v>
      </c>
      <c r="T1215" s="173">
        <v>2443451.2999999998</v>
      </c>
      <c r="U1215" s="173">
        <f t="shared" si="306"/>
        <v>8243.7628205128203</v>
      </c>
      <c r="V1215" s="173">
        <v>9361.1262456140375</v>
      </c>
      <c r="W1215" s="188">
        <f>X1215</f>
        <v>7972.3873144399467</v>
      </c>
      <c r="X1215" s="188">
        <f t="shared" si="301"/>
        <v>7972.3873144399467</v>
      </c>
      <c r="Y1215" s="188">
        <f t="shared" si="302"/>
        <v>1117.3634251012172</v>
      </c>
      <c r="Z1215" s="189">
        <v>0</v>
      </c>
      <c r="AA1215" s="189">
        <v>0</v>
      </c>
      <c r="AB1215" s="189">
        <v>0</v>
      </c>
      <c r="AC1215" s="189">
        <v>0</v>
      </c>
      <c r="AD1215" s="189">
        <v>0</v>
      </c>
      <c r="AE1215" s="189">
        <v>0</v>
      </c>
      <c r="AF1215" s="189">
        <v>0</v>
      </c>
      <c r="AG1215" s="190">
        <v>0</v>
      </c>
      <c r="AH1215" s="189">
        <v>265</v>
      </c>
      <c r="AI1215" s="190">
        <f t="shared" si="307"/>
        <v>7972.3873144399467</v>
      </c>
      <c r="AJ1215" s="189">
        <v>0</v>
      </c>
      <c r="AK1215" s="189">
        <v>0</v>
      </c>
      <c r="AL1215" s="189">
        <v>0</v>
      </c>
      <c r="AM1215" s="190">
        <v>0</v>
      </c>
      <c r="AN1215" s="189">
        <v>0</v>
      </c>
      <c r="AO1215" s="189">
        <v>0</v>
      </c>
      <c r="AP1215" s="190">
        <v>0</v>
      </c>
      <c r="AQ1215" s="189">
        <v>0</v>
      </c>
      <c r="AR1215" s="182">
        <v>0</v>
      </c>
      <c r="AS1215" s="182">
        <v>0</v>
      </c>
    </row>
    <row r="1216" spans="1:45" s="182" customFormat="1" ht="36" customHeight="1" x14ac:dyDescent="0.25">
      <c r="A1216" s="182">
        <v>1</v>
      </c>
      <c r="B1216" s="221">
        <f>SUBTOTAL(103,$A$1026:A1216)</f>
        <v>188</v>
      </c>
      <c r="C1216" s="183" t="s">
        <v>738</v>
      </c>
      <c r="D1216" s="184">
        <v>1962</v>
      </c>
      <c r="E1216" s="184"/>
      <c r="F1216" s="185" t="s">
        <v>261</v>
      </c>
      <c r="G1216" s="184">
        <v>4</v>
      </c>
      <c r="H1216" s="184" t="s">
        <v>305</v>
      </c>
      <c r="I1216" s="197">
        <v>2946.2</v>
      </c>
      <c r="J1216" s="197">
        <v>1967.3</v>
      </c>
      <c r="K1216" s="197">
        <v>1810.2</v>
      </c>
      <c r="L1216" s="186">
        <v>95</v>
      </c>
      <c r="M1216" s="184" t="s">
        <v>259</v>
      </c>
      <c r="N1216" s="184" t="s">
        <v>263</v>
      </c>
      <c r="O1216" s="187" t="s">
        <v>770</v>
      </c>
      <c r="P1216" s="173">
        <v>9045518.4000000004</v>
      </c>
      <c r="Q1216" s="173">
        <v>0</v>
      </c>
      <c r="R1216" s="173">
        <v>0</v>
      </c>
      <c r="S1216" s="173">
        <v>0</v>
      </c>
      <c r="T1216" s="173">
        <v>9045518.4000000004</v>
      </c>
      <c r="U1216" s="173">
        <f t="shared" si="306"/>
        <v>3070.2322992329105</v>
      </c>
      <c r="V1216" s="173">
        <v>3079.0422048740752</v>
      </c>
      <c r="W1216" s="188">
        <v>3268.7540560722291</v>
      </c>
      <c r="X1216" s="188">
        <f t="shared" si="301"/>
        <v>3268.7540560722291</v>
      </c>
      <c r="Y1216" s="188">
        <f t="shared" si="302"/>
        <v>8.8099056411647325</v>
      </c>
      <c r="Z1216" s="189">
        <v>0</v>
      </c>
      <c r="AA1216" s="189">
        <v>0</v>
      </c>
      <c r="AB1216" s="189">
        <v>0</v>
      </c>
      <c r="AC1216" s="189">
        <v>0</v>
      </c>
      <c r="AD1216" s="189">
        <v>0</v>
      </c>
      <c r="AE1216" s="189">
        <v>0</v>
      </c>
      <c r="AF1216" s="189">
        <v>0</v>
      </c>
      <c r="AG1216" s="190">
        <v>0</v>
      </c>
      <c r="AH1216" s="189">
        <v>1080</v>
      </c>
      <c r="AI1216" s="190">
        <f t="shared" si="307"/>
        <v>3268.7540560722291</v>
      </c>
      <c r="AJ1216" s="189">
        <v>0</v>
      </c>
      <c r="AK1216" s="189">
        <v>0</v>
      </c>
      <c r="AL1216" s="189">
        <v>0</v>
      </c>
      <c r="AM1216" s="190">
        <v>0</v>
      </c>
      <c r="AN1216" s="189">
        <v>0</v>
      </c>
      <c r="AO1216" s="189">
        <v>0</v>
      </c>
      <c r="AP1216" s="190">
        <v>0</v>
      </c>
      <c r="AQ1216" s="189">
        <v>0</v>
      </c>
      <c r="AR1216" s="182">
        <v>0</v>
      </c>
      <c r="AS1216" s="182">
        <v>0</v>
      </c>
    </row>
    <row r="1217" spans="1:45" s="182" customFormat="1" ht="36" customHeight="1" x14ac:dyDescent="0.25">
      <c r="A1217" s="182">
        <v>1</v>
      </c>
      <c r="B1217" s="221">
        <f>SUBTOTAL(103,$A$1026:A1217)</f>
        <v>189</v>
      </c>
      <c r="C1217" s="183" t="s">
        <v>1122</v>
      </c>
      <c r="D1217" s="184">
        <v>1937</v>
      </c>
      <c r="E1217" s="184"/>
      <c r="F1217" s="185" t="s">
        <v>261</v>
      </c>
      <c r="G1217" s="184" t="s">
        <v>301</v>
      </c>
      <c r="H1217" s="184" t="s">
        <v>301</v>
      </c>
      <c r="I1217" s="173">
        <v>2626</v>
      </c>
      <c r="J1217" s="173">
        <v>2536</v>
      </c>
      <c r="K1217" s="173">
        <v>2536</v>
      </c>
      <c r="L1217" s="186">
        <v>96</v>
      </c>
      <c r="M1217" s="184" t="s">
        <v>259</v>
      </c>
      <c r="N1217" s="184" t="s">
        <v>263</v>
      </c>
      <c r="O1217" s="187" t="s">
        <v>777</v>
      </c>
      <c r="P1217" s="173">
        <v>2537236.0500000003</v>
      </c>
      <c r="Q1217" s="173">
        <v>0</v>
      </c>
      <c r="R1217" s="173">
        <v>0</v>
      </c>
      <c r="S1217" s="173">
        <v>0</v>
      </c>
      <c r="T1217" s="173">
        <v>2537236.0500000003</v>
      </c>
      <c r="U1217" s="173">
        <f t="shared" si="306"/>
        <v>966.19803884234591</v>
      </c>
      <c r="V1217" s="173">
        <v>6611.86</v>
      </c>
      <c r="W1217" s="188">
        <v>3557.73</v>
      </c>
      <c r="X1217" s="188">
        <f t="shared" si="301"/>
        <v>3557.73</v>
      </c>
      <c r="Y1217" s="188">
        <f t="shared" si="302"/>
        <v>5645.6619611576534</v>
      </c>
      <c r="Z1217" s="189">
        <v>113.09</v>
      </c>
      <c r="AA1217" s="189">
        <v>0</v>
      </c>
      <c r="AB1217" s="189">
        <v>3259.66</v>
      </c>
      <c r="AC1217" s="189">
        <v>184.98</v>
      </c>
      <c r="AD1217" s="189">
        <v>0</v>
      </c>
      <c r="AE1217" s="189">
        <v>0</v>
      </c>
      <c r="AF1217" s="189">
        <v>0</v>
      </c>
      <c r="AG1217" s="190">
        <v>0</v>
      </c>
      <c r="AH1217" s="189">
        <v>0</v>
      </c>
      <c r="AI1217" s="189">
        <v>0</v>
      </c>
      <c r="AJ1217" s="189">
        <v>0</v>
      </c>
      <c r="AK1217" s="189">
        <v>0</v>
      </c>
      <c r="AL1217" s="189">
        <v>0</v>
      </c>
      <c r="AM1217" s="190">
        <v>0</v>
      </c>
      <c r="AN1217" s="189">
        <v>0</v>
      </c>
      <c r="AO1217" s="189">
        <v>0</v>
      </c>
      <c r="AP1217" s="190">
        <v>0</v>
      </c>
      <c r="AQ1217" s="189">
        <v>0</v>
      </c>
      <c r="AR1217" s="182">
        <v>0</v>
      </c>
      <c r="AS1217" s="182">
        <v>0</v>
      </c>
    </row>
    <row r="1218" spans="1:45" s="182" customFormat="1" ht="36" customHeight="1" x14ac:dyDescent="0.25">
      <c r="A1218" s="182">
        <v>1</v>
      </c>
      <c r="B1218" s="221">
        <f>SUBTOTAL(103,$A$1026:A1218)</f>
        <v>190</v>
      </c>
      <c r="C1218" s="183" t="s">
        <v>740</v>
      </c>
      <c r="D1218" s="184">
        <v>1959</v>
      </c>
      <c r="E1218" s="184"/>
      <c r="F1218" s="185" t="s">
        <v>329</v>
      </c>
      <c r="G1218" s="184">
        <v>3</v>
      </c>
      <c r="H1218" s="184" t="s">
        <v>296</v>
      </c>
      <c r="I1218" s="197">
        <v>1267.5</v>
      </c>
      <c r="J1218" s="197">
        <v>1160</v>
      </c>
      <c r="K1218" s="197">
        <v>785.9</v>
      </c>
      <c r="L1218" s="186">
        <v>31</v>
      </c>
      <c r="M1218" s="184" t="s">
        <v>259</v>
      </c>
      <c r="N1218" s="184" t="s">
        <v>260</v>
      </c>
      <c r="O1218" s="187" t="s">
        <v>262</v>
      </c>
      <c r="P1218" s="173">
        <v>4085600</v>
      </c>
      <c r="Q1218" s="173">
        <v>0</v>
      </c>
      <c r="R1218" s="173">
        <v>0</v>
      </c>
      <c r="S1218" s="173">
        <v>0</v>
      </c>
      <c r="T1218" s="173">
        <v>4085600</v>
      </c>
      <c r="U1218" s="173">
        <f t="shared" si="306"/>
        <v>3223.353057199211</v>
      </c>
      <c r="V1218" s="173">
        <v>5328.7650619329388</v>
      </c>
      <c r="W1218" s="188">
        <v>4854.2466272189349</v>
      </c>
      <c r="X1218" s="188">
        <f t="shared" si="301"/>
        <v>4854.2466272189349</v>
      </c>
      <c r="Y1218" s="188">
        <f t="shared" si="302"/>
        <v>2105.4120047337278</v>
      </c>
      <c r="Z1218" s="189">
        <v>0</v>
      </c>
      <c r="AA1218" s="189">
        <v>0</v>
      </c>
      <c r="AB1218" s="189">
        <v>0</v>
      </c>
      <c r="AC1218" s="189">
        <v>0</v>
      </c>
      <c r="AD1218" s="189">
        <v>0</v>
      </c>
      <c r="AE1218" s="189">
        <v>0</v>
      </c>
      <c r="AF1218" s="189">
        <v>0</v>
      </c>
      <c r="AG1218" s="190">
        <v>0</v>
      </c>
      <c r="AH1218" s="189">
        <v>690</v>
      </c>
      <c r="AI1218" s="190">
        <f t="shared" ref="AI1218:AI1219" si="308">8917.04*AH1218/I1218</f>
        <v>4854.2466272189349</v>
      </c>
      <c r="AJ1218" s="189">
        <v>0</v>
      </c>
      <c r="AK1218" s="189">
        <v>0</v>
      </c>
      <c r="AL1218" s="189">
        <v>0</v>
      </c>
      <c r="AM1218" s="190">
        <v>0</v>
      </c>
      <c r="AN1218" s="189">
        <v>0</v>
      </c>
      <c r="AO1218" s="189">
        <v>0</v>
      </c>
      <c r="AP1218" s="190">
        <v>0</v>
      </c>
      <c r="AQ1218" s="189">
        <v>0</v>
      </c>
      <c r="AR1218" s="182">
        <v>0</v>
      </c>
      <c r="AS1218" s="182">
        <v>0</v>
      </c>
    </row>
    <row r="1219" spans="1:45" s="182" customFormat="1" ht="36" customHeight="1" x14ac:dyDescent="0.25">
      <c r="A1219" s="182">
        <v>1</v>
      </c>
      <c r="B1219" s="221">
        <f>SUBTOTAL(103,$A$1026:A1219)</f>
        <v>191</v>
      </c>
      <c r="C1219" s="183" t="s">
        <v>745</v>
      </c>
      <c r="D1219" s="184">
        <v>1966</v>
      </c>
      <c r="E1219" s="184"/>
      <c r="F1219" s="185" t="s">
        <v>261</v>
      </c>
      <c r="G1219" s="184">
        <v>4</v>
      </c>
      <c r="H1219" s="184" t="s">
        <v>301</v>
      </c>
      <c r="I1219" s="197">
        <v>3436.5</v>
      </c>
      <c r="J1219" s="197">
        <v>2673</v>
      </c>
      <c r="K1219" s="197">
        <v>2483.9</v>
      </c>
      <c r="L1219" s="186">
        <v>109</v>
      </c>
      <c r="M1219" s="184" t="s">
        <v>259</v>
      </c>
      <c r="N1219" s="184" t="s">
        <v>263</v>
      </c>
      <c r="O1219" s="187" t="s">
        <v>770</v>
      </c>
      <c r="P1219" s="173">
        <v>5617700</v>
      </c>
      <c r="Q1219" s="173">
        <v>0</v>
      </c>
      <c r="R1219" s="173">
        <v>0</v>
      </c>
      <c r="S1219" s="173">
        <v>0</v>
      </c>
      <c r="T1219" s="173">
        <v>5617700</v>
      </c>
      <c r="U1219" s="173">
        <f t="shared" si="306"/>
        <v>1634.7155536155972</v>
      </c>
      <c r="V1219" s="173">
        <v>3403.2645975847518</v>
      </c>
      <c r="W1219" s="188">
        <v>2994.4024909064456</v>
      </c>
      <c r="X1219" s="188">
        <f t="shared" si="301"/>
        <v>2994.4024909064456</v>
      </c>
      <c r="Y1219" s="188">
        <f t="shared" si="302"/>
        <v>1768.5490439691546</v>
      </c>
      <c r="Z1219" s="189">
        <v>0</v>
      </c>
      <c r="AA1219" s="189">
        <v>0</v>
      </c>
      <c r="AB1219" s="189">
        <v>0</v>
      </c>
      <c r="AC1219" s="189">
        <v>0</v>
      </c>
      <c r="AD1219" s="189">
        <v>0</v>
      </c>
      <c r="AE1219" s="189">
        <v>0</v>
      </c>
      <c r="AF1219" s="189">
        <v>0</v>
      </c>
      <c r="AG1219" s="190">
        <v>0</v>
      </c>
      <c r="AH1219" s="189">
        <v>1154</v>
      </c>
      <c r="AI1219" s="190">
        <f t="shared" si="308"/>
        <v>2994.4024909064456</v>
      </c>
      <c r="AJ1219" s="189">
        <v>0</v>
      </c>
      <c r="AK1219" s="189">
        <v>0</v>
      </c>
      <c r="AL1219" s="189">
        <v>0</v>
      </c>
      <c r="AM1219" s="190">
        <v>0</v>
      </c>
      <c r="AN1219" s="189">
        <v>0</v>
      </c>
      <c r="AO1219" s="189">
        <v>0</v>
      </c>
      <c r="AP1219" s="190">
        <v>0</v>
      </c>
      <c r="AQ1219" s="189">
        <v>0</v>
      </c>
      <c r="AR1219" s="182">
        <v>0</v>
      </c>
      <c r="AS1219" s="182">
        <v>0</v>
      </c>
    </row>
    <row r="1220" spans="1:45" s="182" customFormat="1" ht="36" customHeight="1" x14ac:dyDescent="0.25">
      <c r="B1220" s="183" t="s">
        <v>725</v>
      </c>
      <c r="C1220" s="222"/>
      <c r="D1220" s="184" t="s">
        <v>857</v>
      </c>
      <c r="E1220" s="184" t="s">
        <v>857</v>
      </c>
      <c r="F1220" s="184" t="s">
        <v>857</v>
      </c>
      <c r="G1220" s="184" t="s">
        <v>857</v>
      </c>
      <c r="H1220" s="184" t="s">
        <v>857</v>
      </c>
      <c r="I1220" s="197">
        <f>SUM(I1221:I1227)</f>
        <v>46582</v>
      </c>
      <c r="J1220" s="197">
        <f>SUM(J1221:J1227)</f>
        <v>39565.199999999997</v>
      </c>
      <c r="K1220" s="197">
        <f>SUM(K1221:K1227)</f>
        <v>39055.1</v>
      </c>
      <c r="L1220" s="219">
        <f>SUM(L1221:L1227)</f>
        <v>1855</v>
      </c>
      <c r="M1220" s="184" t="s">
        <v>857</v>
      </c>
      <c r="N1220" s="184" t="s">
        <v>857</v>
      </c>
      <c r="O1220" s="187" t="s">
        <v>857</v>
      </c>
      <c r="P1220" s="197">
        <v>98868726.679999992</v>
      </c>
      <c r="Q1220" s="197">
        <v>0</v>
      </c>
      <c r="R1220" s="197">
        <v>0</v>
      </c>
      <c r="S1220" s="197">
        <v>0</v>
      </c>
      <c r="T1220" s="197">
        <v>98868726.679999992</v>
      </c>
      <c r="U1220" s="173">
        <f t="shared" ref="U1220:U1275" si="309">P1220/I1220</f>
        <v>2122.4663320595937</v>
      </c>
      <c r="V1220" s="173">
        <f>MAX(V1221:V1227)</f>
        <v>8312.1200000000008</v>
      </c>
      <c r="X1220" s="227"/>
      <c r="Z1220" s="189">
        <v>1086870.02</v>
      </c>
      <c r="AA1220" s="189">
        <v>2745741.84</v>
      </c>
      <c r="AB1220" s="189">
        <v>5093308.42</v>
      </c>
      <c r="AC1220" s="189">
        <v>1885121.82</v>
      </c>
      <c r="AD1220" s="189">
        <v>3664116.1399999997</v>
      </c>
      <c r="AE1220" s="189">
        <v>0</v>
      </c>
      <c r="AF1220" s="189">
        <v>0</v>
      </c>
      <c r="AG1220" s="189">
        <v>0</v>
      </c>
      <c r="AH1220" s="189">
        <v>2148</v>
      </c>
      <c r="AI1220" s="189">
        <v>17898215.32</v>
      </c>
      <c r="AJ1220" s="189">
        <v>0</v>
      </c>
      <c r="AK1220" s="189">
        <v>0</v>
      </c>
      <c r="AL1220" s="189">
        <v>20595.699999999997</v>
      </c>
      <c r="AM1220" s="189">
        <v>49208066.689999998</v>
      </c>
      <c r="AN1220" s="189">
        <v>0</v>
      </c>
      <c r="AO1220" s="189">
        <v>0</v>
      </c>
      <c r="AP1220" s="189">
        <v>0</v>
      </c>
      <c r="AQ1220" s="189">
        <v>0</v>
      </c>
      <c r="AR1220" s="182">
        <v>0</v>
      </c>
      <c r="AS1220" s="182">
        <v>0</v>
      </c>
    </row>
    <row r="1221" spans="1:45" s="182" customFormat="1" ht="36" customHeight="1" x14ac:dyDescent="0.25">
      <c r="A1221" s="182">
        <v>1</v>
      </c>
      <c r="B1221" s="221">
        <f>SUBTOTAL(103,$A$1026:A1221)</f>
        <v>192</v>
      </c>
      <c r="C1221" s="183" t="s">
        <v>373</v>
      </c>
      <c r="D1221" s="184">
        <v>1981</v>
      </c>
      <c r="E1221" s="184">
        <v>2016</v>
      </c>
      <c r="F1221" s="185" t="s">
        <v>304</v>
      </c>
      <c r="G1221" s="184">
        <v>5</v>
      </c>
      <c r="H1221" s="184" t="s">
        <v>344</v>
      </c>
      <c r="I1221" s="197">
        <v>3982.4</v>
      </c>
      <c r="J1221" s="197">
        <v>3501.5</v>
      </c>
      <c r="K1221" s="197">
        <v>3375.6</v>
      </c>
      <c r="L1221" s="186">
        <v>165</v>
      </c>
      <c r="M1221" s="184" t="s">
        <v>259</v>
      </c>
      <c r="N1221" s="184" t="s">
        <v>263</v>
      </c>
      <c r="O1221" s="187" t="s">
        <v>312</v>
      </c>
      <c r="P1221" s="173">
        <v>29636300.269999996</v>
      </c>
      <c r="Q1221" s="173">
        <v>0</v>
      </c>
      <c r="R1221" s="173">
        <v>0</v>
      </c>
      <c r="S1221" s="173">
        <v>0</v>
      </c>
      <c r="T1221" s="173">
        <v>29636300.269999996</v>
      </c>
      <c r="U1221" s="173">
        <f t="shared" si="309"/>
        <v>7441.8190714142211</v>
      </c>
      <c r="V1221" s="173">
        <v>8312.1200000000008</v>
      </c>
      <c r="W1221" s="188">
        <v>4630.9400000000005</v>
      </c>
      <c r="X1221" s="188">
        <f t="shared" ref="X1221:X1227" si="310">Z1221+AA1221+AB1221+AC1221+AD1221+AG1221+AI1221+AK1221+AM1221+AO1221+AP1221+AQ1221+AR1221+AS1221</f>
        <v>4630.9400000000005</v>
      </c>
      <c r="Y1221" s="188">
        <f t="shared" ref="Y1221:Y1227" si="311">V1221-U1221</f>
        <v>870.30092858577973</v>
      </c>
      <c r="Z1221" s="189">
        <v>113.09</v>
      </c>
      <c r="AA1221" s="189">
        <v>262.75</v>
      </c>
      <c r="AB1221" s="189">
        <v>3259.66</v>
      </c>
      <c r="AC1221" s="189">
        <v>184.98</v>
      </c>
      <c r="AD1221" s="189">
        <v>810.46</v>
      </c>
      <c r="AE1221" s="189">
        <v>0</v>
      </c>
      <c r="AF1221" s="189">
        <v>0</v>
      </c>
      <c r="AG1221" s="190">
        <v>0</v>
      </c>
      <c r="AH1221" s="189">
        <v>0</v>
      </c>
      <c r="AI1221" s="189">
        <v>0</v>
      </c>
      <c r="AJ1221" s="189">
        <v>0</v>
      </c>
      <c r="AK1221" s="189">
        <v>0</v>
      </c>
      <c r="AL1221" s="189">
        <v>0</v>
      </c>
      <c r="AM1221" s="190">
        <v>0</v>
      </c>
      <c r="AN1221" s="189">
        <v>0</v>
      </c>
      <c r="AO1221" s="189">
        <v>0</v>
      </c>
      <c r="AP1221" s="190">
        <v>0</v>
      </c>
      <c r="AQ1221" s="189">
        <v>0</v>
      </c>
      <c r="AR1221" s="182">
        <v>0</v>
      </c>
      <c r="AS1221" s="182">
        <v>0</v>
      </c>
    </row>
    <row r="1222" spans="1:45" s="182" customFormat="1" ht="36" customHeight="1" x14ac:dyDescent="0.25">
      <c r="A1222" s="182">
        <v>1</v>
      </c>
      <c r="B1222" s="221">
        <f>SUBTOTAL(103,$A$1026:A1222)</f>
        <v>193</v>
      </c>
      <c r="C1222" s="183" t="s">
        <v>374</v>
      </c>
      <c r="D1222" s="184">
        <v>1999</v>
      </c>
      <c r="E1222" s="184">
        <v>2016</v>
      </c>
      <c r="F1222" s="185" t="s">
        <v>304</v>
      </c>
      <c r="G1222" s="184">
        <v>9</v>
      </c>
      <c r="H1222" s="184" t="s">
        <v>301</v>
      </c>
      <c r="I1222" s="197">
        <v>9730.2999999999993</v>
      </c>
      <c r="J1222" s="197">
        <v>8665.1</v>
      </c>
      <c r="K1222" s="197">
        <v>8342.7000000000007</v>
      </c>
      <c r="L1222" s="186">
        <v>382</v>
      </c>
      <c r="M1222" s="184" t="s">
        <v>259</v>
      </c>
      <c r="N1222" s="184" t="s">
        <v>263</v>
      </c>
      <c r="O1222" s="187" t="s">
        <v>312</v>
      </c>
      <c r="P1222" s="173">
        <v>15286136.5</v>
      </c>
      <c r="Q1222" s="173">
        <v>0</v>
      </c>
      <c r="R1222" s="173">
        <v>0</v>
      </c>
      <c r="S1222" s="173">
        <v>0</v>
      </c>
      <c r="T1222" s="173">
        <v>15286136.5</v>
      </c>
      <c r="U1222" s="173">
        <f t="shared" si="309"/>
        <v>1570.9830632149062</v>
      </c>
      <c r="V1222" s="173">
        <v>6338.5721370358569</v>
      </c>
      <c r="W1222" s="188">
        <v>5633.9843169275355</v>
      </c>
      <c r="X1222" s="188">
        <f t="shared" si="310"/>
        <v>5633.9843169275355</v>
      </c>
      <c r="Y1222" s="188">
        <f t="shared" si="311"/>
        <v>4767.5890738209509</v>
      </c>
      <c r="Z1222" s="189">
        <v>0</v>
      </c>
      <c r="AA1222" s="189">
        <v>0</v>
      </c>
      <c r="AB1222" s="189">
        <v>0</v>
      </c>
      <c r="AC1222" s="189">
        <v>0</v>
      </c>
      <c r="AD1222" s="189">
        <v>0</v>
      </c>
      <c r="AE1222" s="189">
        <v>0</v>
      </c>
      <c r="AF1222" s="189">
        <v>0</v>
      </c>
      <c r="AG1222" s="190">
        <v>0</v>
      </c>
      <c r="AH1222" s="189">
        <v>0</v>
      </c>
      <c r="AI1222" s="189">
        <v>0</v>
      </c>
      <c r="AJ1222" s="189">
        <v>0</v>
      </c>
      <c r="AK1222" s="189">
        <v>0</v>
      </c>
      <c r="AL1222" s="189">
        <v>7025.9</v>
      </c>
      <c r="AM1222" s="190">
        <f t="shared" ref="AM1222:AM1223" si="312">7802.61*AL1222/I1222</f>
        <v>5633.9843169275355</v>
      </c>
      <c r="AN1222" s="189">
        <v>0</v>
      </c>
      <c r="AO1222" s="189">
        <v>0</v>
      </c>
      <c r="AP1222" s="190">
        <v>0</v>
      </c>
      <c r="AQ1222" s="189">
        <v>0</v>
      </c>
      <c r="AR1222" s="182">
        <v>0</v>
      </c>
      <c r="AS1222" s="182">
        <v>0</v>
      </c>
    </row>
    <row r="1223" spans="1:45" s="182" customFormat="1" ht="36" customHeight="1" x14ac:dyDescent="0.25">
      <c r="A1223" s="182">
        <v>1</v>
      </c>
      <c r="B1223" s="221">
        <f>SUBTOTAL(103,$A$1026:A1223)</f>
        <v>194</v>
      </c>
      <c r="C1223" s="183" t="s">
        <v>372</v>
      </c>
      <c r="D1223" s="184">
        <v>1973</v>
      </c>
      <c r="E1223" s="184">
        <v>2017</v>
      </c>
      <c r="F1223" s="185" t="s">
        <v>311</v>
      </c>
      <c r="G1223" s="184">
        <v>5</v>
      </c>
      <c r="H1223" s="184" t="s">
        <v>344</v>
      </c>
      <c r="I1223" s="197">
        <v>3822.6</v>
      </c>
      <c r="J1223" s="197">
        <v>3360.4</v>
      </c>
      <c r="K1223" s="197">
        <v>3360.4</v>
      </c>
      <c r="L1223" s="186">
        <v>155</v>
      </c>
      <c r="M1223" s="184" t="s">
        <v>259</v>
      </c>
      <c r="N1223" s="184" t="s">
        <v>263</v>
      </c>
      <c r="O1223" s="187" t="s">
        <v>313</v>
      </c>
      <c r="P1223" s="173">
        <v>6980448.8600000003</v>
      </c>
      <c r="Q1223" s="173">
        <v>0</v>
      </c>
      <c r="R1223" s="173">
        <v>0</v>
      </c>
      <c r="S1223" s="173">
        <v>0</v>
      </c>
      <c r="T1223" s="173">
        <v>6980448.8600000003</v>
      </c>
      <c r="U1223" s="173">
        <f t="shared" si="309"/>
        <v>1826.0997383979491</v>
      </c>
      <c r="V1223" s="173">
        <v>5374.7356320305553</v>
      </c>
      <c r="W1223" s="188">
        <v>5055.7957173128234</v>
      </c>
      <c r="X1223" s="188">
        <f t="shared" si="310"/>
        <v>5055.7957173128234</v>
      </c>
      <c r="Y1223" s="188">
        <f t="shared" si="311"/>
        <v>3548.635893632606</v>
      </c>
      <c r="Z1223" s="189">
        <v>0</v>
      </c>
      <c r="AA1223" s="189">
        <v>0</v>
      </c>
      <c r="AB1223" s="189">
        <v>0</v>
      </c>
      <c r="AC1223" s="189">
        <v>0</v>
      </c>
      <c r="AD1223" s="189">
        <v>0</v>
      </c>
      <c r="AE1223" s="189">
        <v>0</v>
      </c>
      <c r="AF1223" s="189">
        <v>0</v>
      </c>
      <c r="AG1223" s="190">
        <v>0</v>
      </c>
      <c r="AH1223" s="189">
        <v>0</v>
      </c>
      <c r="AI1223" s="189">
        <v>0</v>
      </c>
      <c r="AJ1223" s="189">
        <v>0</v>
      </c>
      <c r="AK1223" s="189">
        <v>0</v>
      </c>
      <c r="AL1223" s="189">
        <v>2476.9</v>
      </c>
      <c r="AM1223" s="190">
        <f t="shared" si="312"/>
        <v>5055.7957173128234</v>
      </c>
      <c r="AN1223" s="189">
        <v>0</v>
      </c>
      <c r="AO1223" s="189">
        <v>0</v>
      </c>
      <c r="AP1223" s="190">
        <v>0</v>
      </c>
      <c r="AQ1223" s="189">
        <v>0</v>
      </c>
      <c r="AR1223" s="182">
        <v>0</v>
      </c>
      <c r="AS1223" s="182">
        <v>0</v>
      </c>
    </row>
    <row r="1224" spans="1:45" s="182" customFormat="1" ht="36" customHeight="1" x14ac:dyDescent="0.25">
      <c r="A1224" s="182">
        <v>1</v>
      </c>
      <c r="B1224" s="221">
        <f>SUBTOTAL(103,$A$1026:A1224)</f>
        <v>195</v>
      </c>
      <c r="C1224" s="183" t="s">
        <v>2232</v>
      </c>
      <c r="D1224" s="184">
        <v>2004</v>
      </c>
      <c r="E1224" s="184"/>
      <c r="F1224" s="185" t="s">
        <v>311</v>
      </c>
      <c r="G1224" s="184" t="s">
        <v>344</v>
      </c>
      <c r="H1224" s="184" t="s">
        <v>344</v>
      </c>
      <c r="I1224" s="173">
        <v>6988.9</v>
      </c>
      <c r="J1224" s="173">
        <v>6308.3</v>
      </c>
      <c r="K1224" s="173">
        <v>6308.3</v>
      </c>
      <c r="L1224" s="186">
        <v>305</v>
      </c>
      <c r="M1224" s="184" t="s">
        <v>259</v>
      </c>
      <c r="N1224" s="184" t="s">
        <v>263</v>
      </c>
      <c r="O1224" s="187" t="s">
        <v>312</v>
      </c>
      <c r="P1224" s="173">
        <v>18457567.919999998</v>
      </c>
      <c r="Q1224" s="173">
        <v>0</v>
      </c>
      <c r="R1224" s="173">
        <v>0</v>
      </c>
      <c r="S1224" s="173">
        <v>0</v>
      </c>
      <c r="T1224" s="173">
        <v>18457567.919999998</v>
      </c>
      <c r="U1224" s="173">
        <f t="shared" si="309"/>
        <v>2640.9832620297898</v>
      </c>
      <c r="V1224" s="173">
        <v>3336.6056918828431</v>
      </c>
      <c r="W1224" s="188">
        <v>2740.6032308374711</v>
      </c>
      <c r="X1224" s="188">
        <f t="shared" si="310"/>
        <v>2740.6032308374711</v>
      </c>
      <c r="Y1224" s="188">
        <f t="shared" si="311"/>
        <v>695.62242985305329</v>
      </c>
      <c r="Z1224" s="189">
        <v>0</v>
      </c>
      <c r="AA1224" s="189">
        <v>0</v>
      </c>
      <c r="AB1224" s="189">
        <v>0</v>
      </c>
      <c r="AC1224" s="189">
        <v>0</v>
      </c>
      <c r="AD1224" s="189">
        <v>0</v>
      </c>
      <c r="AE1224" s="189">
        <v>0</v>
      </c>
      <c r="AF1224" s="189">
        <v>0</v>
      </c>
      <c r="AG1224" s="190">
        <v>0</v>
      </c>
      <c r="AH1224" s="189">
        <v>2148</v>
      </c>
      <c r="AI1224" s="190">
        <f>8917.04*AH1224/I1224</f>
        <v>2740.6032308374711</v>
      </c>
      <c r="AJ1224" s="189">
        <v>0</v>
      </c>
      <c r="AK1224" s="189">
        <v>0</v>
      </c>
      <c r="AL1224" s="189">
        <v>0</v>
      </c>
      <c r="AM1224" s="190">
        <v>0</v>
      </c>
      <c r="AN1224" s="189">
        <v>0</v>
      </c>
      <c r="AO1224" s="189">
        <v>0</v>
      </c>
      <c r="AP1224" s="190">
        <v>0</v>
      </c>
      <c r="AQ1224" s="189">
        <v>0</v>
      </c>
      <c r="AR1224" s="182">
        <v>0</v>
      </c>
      <c r="AS1224" s="182">
        <v>0</v>
      </c>
    </row>
    <row r="1225" spans="1:45" s="182" customFormat="1" ht="36" customHeight="1" x14ac:dyDescent="0.25">
      <c r="A1225" s="182">
        <v>1</v>
      </c>
      <c r="B1225" s="221">
        <f>SUBTOTAL(103,$A$1026:A1225)</f>
        <v>196</v>
      </c>
      <c r="C1225" s="183" t="s">
        <v>1601</v>
      </c>
      <c r="D1225" s="184">
        <v>1981</v>
      </c>
      <c r="E1225" s="184">
        <v>2015</v>
      </c>
      <c r="F1225" s="185" t="s">
        <v>311</v>
      </c>
      <c r="G1225" s="184">
        <v>5</v>
      </c>
      <c r="H1225" s="184" t="s">
        <v>344</v>
      </c>
      <c r="I1225" s="197">
        <v>3965.2</v>
      </c>
      <c r="J1225" s="197">
        <v>3485.8</v>
      </c>
      <c r="K1225" s="197">
        <v>3424</v>
      </c>
      <c r="L1225" s="186">
        <v>178</v>
      </c>
      <c r="M1225" s="184" t="s">
        <v>259</v>
      </c>
      <c r="N1225" s="184" t="s">
        <v>263</v>
      </c>
      <c r="O1225" s="187" t="s">
        <v>313</v>
      </c>
      <c r="P1225" s="173">
        <v>7488953.4699999997</v>
      </c>
      <c r="Q1225" s="173">
        <v>0</v>
      </c>
      <c r="R1225" s="173">
        <v>0</v>
      </c>
      <c r="S1225" s="173">
        <v>0</v>
      </c>
      <c r="T1225" s="173">
        <v>7488953.4699999997</v>
      </c>
      <c r="U1225" s="173">
        <f t="shared" si="309"/>
        <v>1888.6697947140119</v>
      </c>
      <c r="V1225" s="173">
        <v>8312.1200000000008</v>
      </c>
      <c r="W1225" s="188">
        <v>4630.9400000000005</v>
      </c>
      <c r="X1225" s="188">
        <f t="shared" si="310"/>
        <v>4630.9400000000005</v>
      </c>
      <c r="Y1225" s="188">
        <f t="shared" si="311"/>
        <v>6423.4502052859889</v>
      </c>
      <c r="Z1225" s="189">
        <v>113.09</v>
      </c>
      <c r="AA1225" s="189">
        <v>262.75</v>
      </c>
      <c r="AB1225" s="189">
        <v>3259.66</v>
      </c>
      <c r="AC1225" s="189">
        <v>184.98</v>
      </c>
      <c r="AD1225" s="189">
        <v>810.46</v>
      </c>
      <c r="AE1225" s="189">
        <v>0</v>
      </c>
      <c r="AF1225" s="189">
        <v>0</v>
      </c>
      <c r="AG1225" s="190">
        <v>0</v>
      </c>
      <c r="AH1225" s="189">
        <v>0</v>
      </c>
      <c r="AI1225" s="189">
        <v>0</v>
      </c>
      <c r="AJ1225" s="189">
        <v>0</v>
      </c>
      <c r="AK1225" s="189">
        <v>0</v>
      </c>
      <c r="AL1225" s="189">
        <v>0</v>
      </c>
      <c r="AM1225" s="190">
        <v>0</v>
      </c>
      <c r="AN1225" s="189">
        <v>0</v>
      </c>
      <c r="AO1225" s="189">
        <v>0</v>
      </c>
      <c r="AP1225" s="190">
        <v>0</v>
      </c>
      <c r="AQ1225" s="189">
        <v>0</v>
      </c>
      <c r="AR1225" s="182">
        <v>0</v>
      </c>
      <c r="AS1225" s="182">
        <v>0</v>
      </c>
    </row>
    <row r="1226" spans="1:45" s="182" customFormat="1" ht="36" customHeight="1" x14ac:dyDescent="0.25">
      <c r="A1226" s="182">
        <v>1</v>
      </c>
      <c r="B1226" s="221">
        <f>SUBTOTAL(103,$A$1026:A1226)</f>
        <v>197</v>
      </c>
      <c r="C1226" s="183" t="s">
        <v>1867</v>
      </c>
      <c r="D1226" s="184">
        <v>1975</v>
      </c>
      <c r="E1226" s="184"/>
      <c r="F1226" s="185" t="s">
        <v>311</v>
      </c>
      <c r="G1226" s="184" t="s">
        <v>344</v>
      </c>
      <c r="H1226" s="184" t="s">
        <v>344</v>
      </c>
      <c r="I1226" s="173">
        <v>5911.9</v>
      </c>
      <c r="J1226" s="173">
        <v>3394.8</v>
      </c>
      <c r="K1226" s="173">
        <v>3394.8</v>
      </c>
      <c r="L1226" s="186">
        <v>170</v>
      </c>
      <c r="M1226" s="184" t="s">
        <v>259</v>
      </c>
      <c r="N1226" s="184" t="s">
        <v>263</v>
      </c>
      <c r="O1226" s="187" t="s">
        <v>312</v>
      </c>
      <c r="P1226" s="173">
        <v>6613806.0499999998</v>
      </c>
      <c r="Q1226" s="173">
        <v>0</v>
      </c>
      <c r="R1226" s="173">
        <v>0</v>
      </c>
      <c r="S1226" s="173">
        <v>0</v>
      </c>
      <c r="T1226" s="173">
        <v>6613806.0499999998</v>
      </c>
      <c r="U1226" s="173">
        <f t="shared" si="309"/>
        <v>1118.7276594664997</v>
      </c>
      <c r="V1226" s="173">
        <v>4326.6856962397878</v>
      </c>
      <c r="W1226" s="188">
        <v>3295.4442580219556</v>
      </c>
      <c r="X1226" s="188">
        <f t="shared" si="310"/>
        <v>3295.4442580219556</v>
      </c>
      <c r="Y1226" s="188">
        <f t="shared" si="311"/>
        <v>3207.9580367732879</v>
      </c>
      <c r="Z1226" s="189">
        <v>0</v>
      </c>
      <c r="AA1226" s="189">
        <v>0</v>
      </c>
      <c r="AB1226" s="189">
        <v>0</v>
      </c>
      <c r="AC1226" s="189">
        <v>0</v>
      </c>
      <c r="AD1226" s="189">
        <v>0</v>
      </c>
      <c r="AE1226" s="189">
        <v>0</v>
      </c>
      <c r="AF1226" s="189">
        <v>0</v>
      </c>
      <c r="AG1226" s="190">
        <v>0</v>
      </c>
      <c r="AH1226" s="189">
        <v>0</v>
      </c>
      <c r="AI1226" s="189">
        <v>0</v>
      </c>
      <c r="AJ1226" s="189">
        <v>0</v>
      </c>
      <c r="AK1226" s="189">
        <v>0</v>
      </c>
      <c r="AL1226" s="189">
        <v>2496.9</v>
      </c>
      <c r="AM1226" s="190">
        <f t="shared" ref="AM1226:AM1227" si="313">7802.61*AL1226/I1226</f>
        <v>3295.4442580219556</v>
      </c>
      <c r="AN1226" s="189">
        <v>0</v>
      </c>
      <c r="AO1226" s="189">
        <v>0</v>
      </c>
      <c r="AP1226" s="190">
        <v>0</v>
      </c>
      <c r="AQ1226" s="189">
        <v>0</v>
      </c>
      <c r="AR1226" s="182">
        <v>0</v>
      </c>
      <c r="AS1226" s="182">
        <v>0</v>
      </c>
    </row>
    <row r="1227" spans="1:45" s="182" customFormat="1" ht="36" customHeight="1" x14ac:dyDescent="0.25">
      <c r="A1227" s="182">
        <v>1</v>
      </c>
      <c r="B1227" s="221">
        <f>SUBTOTAL(103,$A$1026:A1227)</f>
        <v>198</v>
      </c>
      <c r="C1227" s="183" t="s">
        <v>370</v>
      </c>
      <c r="D1227" s="184">
        <v>1995</v>
      </c>
      <c r="E1227" s="184">
        <v>2015</v>
      </c>
      <c r="F1227" s="185" t="s">
        <v>304</v>
      </c>
      <c r="G1227" s="184">
        <v>9</v>
      </c>
      <c r="H1227" s="184" t="s">
        <v>344</v>
      </c>
      <c r="I1227" s="197">
        <v>12180.7</v>
      </c>
      <c r="J1227" s="197">
        <v>10849.3</v>
      </c>
      <c r="K1227" s="197">
        <v>10849.3</v>
      </c>
      <c r="L1227" s="186">
        <v>500</v>
      </c>
      <c r="M1227" s="184" t="s">
        <v>259</v>
      </c>
      <c r="N1227" s="184" t="s">
        <v>263</v>
      </c>
      <c r="O1227" s="187" t="s">
        <v>312</v>
      </c>
      <c r="P1227" s="173">
        <v>14405513.610000001</v>
      </c>
      <c r="Q1227" s="173">
        <v>0</v>
      </c>
      <c r="R1227" s="173">
        <v>0</v>
      </c>
      <c r="S1227" s="173">
        <v>0</v>
      </c>
      <c r="T1227" s="173">
        <v>14405513.610000001</v>
      </c>
      <c r="U1227" s="173">
        <f t="shared" si="309"/>
        <v>1182.6507187600057</v>
      </c>
      <c r="V1227" s="173">
        <v>5853.7160163209001</v>
      </c>
      <c r="W1227" s="188">
        <v>5506.3531291305089</v>
      </c>
      <c r="X1227" s="188">
        <f t="shared" si="310"/>
        <v>5506.3531291305089</v>
      </c>
      <c r="Y1227" s="188">
        <f t="shared" si="311"/>
        <v>4671.0652975608946</v>
      </c>
      <c r="Z1227" s="189">
        <v>0</v>
      </c>
      <c r="AA1227" s="189">
        <v>0</v>
      </c>
      <c r="AB1227" s="189">
        <v>0</v>
      </c>
      <c r="AC1227" s="189">
        <v>0</v>
      </c>
      <c r="AD1227" s="189">
        <v>0</v>
      </c>
      <c r="AE1227" s="189">
        <v>0</v>
      </c>
      <c r="AF1227" s="189">
        <v>0</v>
      </c>
      <c r="AG1227" s="190">
        <v>0</v>
      </c>
      <c r="AH1227" s="189">
        <v>0</v>
      </c>
      <c r="AI1227" s="189">
        <v>0</v>
      </c>
      <c r="AJ1227" s="189">
        <v>0</v>
      </c>
      <c r="AK1227" s="189">
        <v>0</v>
      </c>
      <c r="AL1227" s="189">
        <v>8596</v>
      </c>
      <c r="AM1227" s="190">
        <f t="shared" si="313"/>
        <v>5506.3531291305089</v>
      </c>
      <c r="AN1227" s="189">
        <v>0</v>
      </c>
      <c r="AO1227" s="189">
        <v>0</v>
      </c>
      <c r="AP1227" s="190">
        <v>0</v>
      </c>
      <c r="AQ1227" s="189">
        <v>0</v>
      </c>
      <c r="AR1227" s="182">
        <v>0</v>
      </c>
      <c r="AS1227" s="182">
        <v>0</v>
      </c>
    </row>
    <row r="1228" spans="1:45" s="182" customFormat="1" ht="36" customHeight="1" x14ac:dyDescent="0.25">
      <c r="B1228" s="183" t="s">
        <v>782</v>
      </c>
      <c r="C1228" s="222"/>
      <c r="D1228" s="184" t="s">
        <v>857</v>
      </c>
      <c r="E1228" s="184" t="s">
        <v>857</v>
      </c>
      <c r="F1228" s="184" t="s">
        <v>857</v>
      </c>
      <c r="G1228" s="184" t="s">
        <v>857</v>
      </c>
      <c r="H1228" s="184" t="s">
        <v>857</v>
      </c>
      <c r="I1228" s="197">
        <f>SUM(I1229:I1245)</f>
        <v>71900.890000000014</v>
      </c>
      <c r="J1228" s="197">
        <f>SUM(J1229:J1245)</f>
        <v>60598.64</v>
      </c>
      <c r="K1228" s="197">
        <f>SUM(K1229:K1245)</f>
        <v>55470.229999999996</v>
      </c>
      <c r="L1228" s="219">
        <f>SUM(L1229:L1245)</f>
        <v>2739</v>
      </c>
      <c r="M1228" s="184" t="s">
        <v>857</v>
      </c>
      <c r="N1228" s="184" t="s">
        <v>857</v>
      </c>
      <c r="O1228" s="187" t="s">
        <v>857</v>
      </c>
      <c r="P1228" s="197">
        <v>128705157.38000001</v>
      </c>
      <c r="Q1228" s="197">
        <v>0</v>
      </c>
      <c r="R1228" s="197">
        <v>0</v>
      </c>
      <c r="S1228" s="197">
        <v>0</v>
      </c>
      <c r="T1228" s="197">
        <v>128705157.38000001</v>
      </c>
      <c r="U1228" s="173">
        <f t="shared" si="309"/>
        <v>1790.0356640926138</v>
      </c>
      <c r="V1228" s="173">
        <f>MAX(V1229:V1245)</f>
        <v>10646.580809169054</v>
      </c>
      <c r="X1228" s="227"/>
      <c r="Z1228" s="189">
        <v>0</v>
      </c>
      <c r="AA1228" s="189">
        <v>3132244.09</v>
      </c>
      <c r="AB1228" s="189">
        <v>800000</v>
      </c>
      <c r="AC1228" s="189">
        <v>153564.57</v>
      </c>
      <c r="AD1228" s="189">
        <v>0</v>
      </c>
      <c r="AE1228" s="189">
        <v>0</v>
      </c>
      <c r="AF1228" s="189">
        <v>0</v>
      </c>
      <c r="AG1228" s="189">
        <v>0</v>
      </c>
      <c r="AH1228" s="189">
        <v>14443.09</v>
      </c>
      <c r="AI1228" s="189">
        <v>122336023.17999999</v>
      </c>
      <c r="AJ1228" s="189">
        <v>0</v>
      </c>
      <c r="AK1228" s="189">
        <v>0</v>
      </c>
      <c r="AL1228" s="189">
        <v>0</v>
      </c>
      <c r="AM1228" s="189">
        <v>0</v>
      </c>
      <c r="AN1228" s="189">
        <v>209</v>
      </c>
      <c r="AO1228" s="189">
        <v>6806480.6900000004</v>
      </c>
      <c r="AP1228" s="189">
        <v>0</v>
      </c>
      <c r="AQ1228" s="189">
        <v>0</v>
      </c>
      <c r="AR1228" s="182">
        <v>0</v>
      </c>
      <c r="AS1228" s="182">
        <v>0</v>
      </c>
    </row>
    <row r="1229" spans="1:45" s="182" customFormat="1" ht="36" customHeight="1" x14ac:dyDescent="0.25">
      <c r="A1229" s="182">
        <v>1</v>
      </c>
      <c r="B1229" s="221">
        <f>SUBTOTAL(103,$A$1026:A1229)</f>
        <v>199</v>
      </c>
      <c r="C1229" s="183" t="s">
        <v>583</v>
      </c>
      <c r="D1229" s="184">
        <v>1967</v>
      </c>
      <c r="E1229" s="184"/>
      <c r="F1229" s="185" t="s">
        <v>261</v>
      </c>
      <c r="G1229" s="184">
        <v>5</v>
      </c>
      <c r="H1229" s="184" t="s">
        <v>301</v>
      </c>
      <c r="I1229" s="197">
        <v>5264.54</v>
      </c>
      <c r="J1229" s="197">
        <v>3236.74</v>
      </c>
      <c r="K1229" s="197">
        <v>2547.17</v>
      </c>
      <c r="L1229" s="186">
        <v>119</v>
      </c>
      <c r="M1229" s="184" t="s">
        <v>259</v>
      </c>
      <c r="N1229" s="184" t="s">
        <v>263</v>
      </c>
      <c r="O1229" s="187" t="s">
        <v>673</v>
      </c>
      <c r="P1229" s="173">
        <v>8265513.5999999996</v>
      </c>
      <c r="Q1229" s="173">
        <v>0</v>
      </c>
      <c r="R1229" s="173">
        <v>0</v>
      </c>
      <c r="S1229" s="173">
        <v>0</v>
      </c>
      <c r="T1229" s="173">
        <v>8265513.5999999996</v>
      </c>
      <c r="U1229" s="173">
        <f t="shared" si="309"/>
        <v>1570.0352927321285</v>
      </c>
      <c r="V1229" s="173">
        <v>2022.9633434260163</v>
      </c>
      <c r="W1229" s="188">
        <v>1661.6107466179383</v>
      </c>
      <c r="X1229" s="188">
        <f t="shared" ref="X1229:X1245" si="314">Z1229+AA1229+AB1229+AC1229+AD1229+AG1229+AI1229+AK1229+AM1229+AO1229+AP1229+AQ1229+AR1229+AS1229</f>
        <v>1661.6107466179383</v>
      </c>
      <c r="Y1229" s="188">
        <f t="shared" ref="Y1229:Y1245" si="315">V1229-U1229</f>
        <v>452.92805069388783</v>
      </c>
      <c r="Z1229" s="189">
        <v>0</v>
      </c>
      <c r="AA1229" s="189">
        <v>0</v>
      </c>
      <c r="AB1229" s="189">
        <v>0</v>
      </c>
      <c r="AC1229" s="189">
        <v>0</v>
      </c>
      <c r="AD1229" s="189">
        <v>0</v>
      </c>
      <c r="AE1229" s="189">
        <v>0</v>
      </c>
      <c r="AF1229" s="189">
        <v>0</v>
      </c>
      <c r="AG1229" s="190">
        <v>0</v>
      </c>
      <c r="AH1229" s="189">
        <v>981</v>
      </c>
      <c r="AI1229" s="190">
        <f t="shared" ref="AI1229:AI1232" si="316">8917.04*AH1229/I1229</f>
        <v>1661.6107466179383</v>
      </c>
      <c r="AJ1229" s="189">
        <v>0</v>
      </c>
      <c r="AK1229" s="189">
        <v>0</v>
      </c>
      <c r="AL1229" s="189">
        <v>0</v>
      </c>
      <c r="AM1229" s="190">
        <v>0</v>
      </c>
      <c r="AN1229" s="189">
        <v>0</v>
      </c>
      <c r="AO1229" s="189">
        <v>0</v>
      </c>
      <c r="AP1229" s="190">
        <v>0</v>
      </c>
      <c r="AQ1229" s="189">
        <v>0</v>
      </c>
      <c r="AR1229" s="182">
        <v>0</v>
      </c>
      <c r="AS1229" s="182">
        <v>0</v>
      </c>
    </row>
    <row r="1230" spans="1:45" s="182" customFormat="1" ht="36" customHeight="1" x14ac:dyDescent="0.25">
      <c r="A1230" s="182">
        <v>1</v>
      </c>
      <c r="B1230" s="221">
        <f>SUBTOTAL(103,$A$1026:A1230)</f>
        <v>200</v>
      </c>
      <c r="C1230" s="183" t="s">
        <v>584</v>
      </c>
      <c r="D1230" s="184">
        <v>1969</v>
      </c>
      <c r="E1230" s="184"/>
      <c r="F1230" s="185" t="s">
        <v>261</v>
      </c>
      <c r="G1230" s="184">
        <v>5</v>
      </c>
      <c r="H1230" s="184" t="s">
        <v>2184</v>
      </c>
      <c r="I1230" s="197">
        <v>8212.5400000000009</v>
      </c>
      <c r="J1230" s="197">
        <v>5998.64</v>
      </c>
      <c r="K1230" s="197">
        <v>5998.64</v>
      </c>
      <c r="L1230" s="186">
        <v>252</v>
      </c>
      <c r="M1230" s="184" t="s">
        <v>259</v>
      </c>
      <c r="N1230" s="184" t="s">
        <v>263</v>
      </c>
      <c r="O1230" s="187" t="s">
        <v>673</v>
      </c>
      <c r="P1230" s="173">
        <v>12947487.35</v>
      </c>
      <c r="Q1230" s="173">
        <v>0</v>
      </c>
      <c r="R1230" s="173">
        <v>0</v>
      </c>
      <c r="S1230" s="173">
        <v>0</v>
      </c>
      <c r="T1230" s="173">
        <v>12947487.35</v>
      </c>
      <c r="U1230" s="173">
        <f t="shared" si="309"/>
        <v>1576.5509026440052</v>
      </c>
      <c r="V1230" s="173">
        <v>2237.332932320573</v>
      </c>
      <c r="W1230" s="188">
        <v>1837.6884861443596</v>
      </c>
      <c r="X1230" s="188">
        <f t="shared" si="314"/>
        <v>1837.6884861443596</v>
      </c>
      <c r="Y1230" s="188">
        <f t="shared" si="315"/>
        <v>660.78202967656784</v>
      </c>
      <c r="Z1230" s="189">
        <v>0</v>
      </c>
      <c r="AA1230" s="189">
        <v>0</v>
      </c>
      <c r="AB1230" s="189">
        <v>0</v>
      </c>
      <c r="AC1230" s="189">
        <v>0</v>
      </c>
      <c r="AD1230" s="189">
        <v>0</v>
      </c>
      <c r="AE1230" s="189">
        <v>0</v>
      </c>
      <c r="AF1230" s="189">
        <v>0</v>
      </c>
      <c r="AG1230" s="190">
        <v>0</v>
      </c>
      <c r="AH1230" s="189">
        <v>1692.5</v>
      </c>
      <c r="AI1230" s="190">
        <f t="shared" si="316"/>
        <v>1837.6884861443596</v>
      </c>
      <c r="AJ1230" s="189">
        <v>0</v>
      </c>
      <c r="AK1230" s="189">
        <v>0</v>
      </c>
      <c r="AL1230" s="189">
        <v>0</v>
      </c>
      <c r="AM1230" s="190">
        <v>0</v>
      </c>
      <c r="AN1230" s="189">
        <v>0</v>
      </c>
      <c r="AO1230" s="189">
        <v>0</v>
      </c>
      <c r="AP1230" s="190">
        <v>0</v>
      </c>
      <c r="AQ1230" s="189">
        <v>0</v>
      </c>
      <c r="AR1230" s="182">
        <v>0</v>
      </c>
      <c r="AS1230" s="182">
        <v>0</v>
      </c>
    </row>
    <row r="1231" spans="1:45" s="182" customFormat="1" ht="36" customHeight="1" x14ac:dyDescent="0.25">
      <c r="A1231" s="182">
        <v>1</v>
      </c>
      <c r="B1231" s="221">
        <f>SUBTOTAL(103,$A$1026:A1231)</f>
        <v>201</v>
      </c>
      <c r="C1231" s="183" t="s">
        <v>1627</v>
      </c>
      <c r="D1231" s="184">
        <v>1990</v>
      </c>
      <c r="E1231" s="184"/>
      <c r="F1231" s="185" t="s">
        <v>311</v>
      </c>
      <c r="G1231" s="184">
        <v>2</v>
      </c>
      <c r="H1231" s="184" t="s">
        <v>296</v>
      </c>
      <c r="I1231" s="197">
        <v>630.29999999999995</v>
      </c>
      <c r="J1231" s="197">
        <v>568.70000000000005</v>
      </c>
      <c r="K1231" s="197">
        <v>568.70000000000005</v>
      </c>
      <c r="L1231" s="186">
        <v>25</v>
      </c>
      <c r="M1231" s="184" t="s">
        <v>259</v>
      </c>
      <c r="N1231" s="184" t="s">
        <v>263</v>
      </c>
      <c r="O1231" s="187" t="s">
        <v>675</v>
      </c>
      <c r="P1231" s="173">
        <v>2631888.0500000003</v>
      </c>
      <c r="Q1231" s="173">
        <v>0</v>
      </c>
      <c r="R1231" s="173">
        <v>0</v>
      </c>
      <c r="S1231" s="173">
        <v>0</v>
      </c>
      <c r="T1231" s="173">
        <v>2631888.0500000003</v>
      </c>
      <c r="U1231" s="173">
        <f t="shared" si="309"/>
        <v>4175.6116928446781</v>
      </c>
      <c r="V1231" s="173">
        <v>8222.0128929081402</v>
      </c>
      <c r="W1231" s="188">
        <v>9195.7417102966865</v>
      </c>
      <c r="X1231" s="188">
        <f t="shared" si="314"/>
        <v>9195.7417102966865</v>
      </c>
      <c r="Y1231" s="188">
        <f t="shared" si="315"/>
        <v>4046.4012000634621</v>
      </c>
      <c r="Z1231" s="189">
        <v>0</v>
      </c>
      <c r="AA1231" s="189">
        <v>0</v>
      </c>
      <c r="AB1231" s="189">
        <v>0</v>
      </c>
      <c r="AC1231" s="189">
        <v>0</v>
      </c>
      <c r="AD1231" s="189">
        <v>0</v>
      </c>
      <c r="AE1231" s="189">
        <v>0</v>
      </c>
      <c r="AF1231" s="189">
        <v>0</v>
      </c>
      <c r="AG1231" s="190">
        <v>0</v>
      </c>
      <c r="AH1231" s="189">
        <v>650</v>
      </c>
      <c r="AI1231" s="190">
        <f t="shared" si="316"/>
        <v>9195.7417102966865</v>
      </c>
      <c r="AJ1231" s="189">
        <v>0</v>
      </c>
      <c r="AK1231" s="189">
        <v>0</v>
      </c>
      <c r="AL1231" s="189">
        <v>0</v>
      </c>
      <c r="AM1231" s="190">
        <v>0</v>
      </c>
      <c r="AN1231" s="189">
        <v>0</v>
      </c>
      <c r="AO1231" s="189">
        <v>0</v>
      </c>
      <c r="AP1231" s="190">
        <v>0</v>
      </c>
      <c r="AQ1231" s="189">
        <v>0</v>
      </c>
      <c r="AR1231" s="182">
        <v>0</v>
      </c>
      <c r="AS1231" s="182">
        <v>0</v>
      </c>
    </row>
    <row r="1232" spans="1:45" s="182" customFormat="1" ht="36" customHeight="1" x14ac:dyDescent="0.25">
      <c r="A1232" s="182">
        <v>1</v>
      </c>
      <c r="B1232" s="221">
        <f>SUBTOTAL(103,$A$1026:A1232)</f>
        <v>202</v>
      </c>
      <c r="C1232" s="183" t="s">
        <v>588</v>
      </c>
      <c r="D1232" s="184">
        <v>1982</v>
      </c>
      <c r="E1232" s="184"/>
      <c r="F1232" s="185" t="s">
        <v>261</v>
      </c>
      <c r="G1232" s="184">
        <v>9</v>
      </c>
      <c r="H1232" s="184" t="s">
        <v>362</v>
      </c>
      <c r="I1232" s="197">
        <v>12113.01</v>
      </c>
      <c r="J1232" s="197">
        <v>10694</v>
      </c>
      <c r="K1232" s="197">
        <v>10692.21</v>
      </c>
      <c r="L1232" s="186">
        <v>559</v>
      </c>
      <c r="M1232" s="184" t="s">
        <v>259</v>
      </c>
      <c r="N1232" s="184" t="s">
        <v>263</v>
      </c>
      <c r="O1232" s="187" t="s">
        <v>675</v>
      </c>
      <c r="P1232" s="173">
        <v>13458196.68</v>
      </c>
      <c r="Q1232" s="173">
        <v>0</v>
      </c>
      <c r="R1232" s="173">
        <v>0</v>
      </c>
      <c r="S1232" s="173">
        <v>0</v>
      </c>
      <c r="T1232" s="173">
        <v>13458196.68</v>
      </c>
      <c r="U1232" s="173">
        <f t="shared" si="309"/>
        <v>1111.0530479212021</v>
      </c>
      <c r="V1232" s="173">
        <v>1623.9982366067557</v>
      </c>
      <c r="W1232" s="188">
        <v>1333.9109337811165</v>
      </c>
      <c r="X1232" s="188">
        <f t="shared" si="314"/>
        <v>1333.9109337811165</v>
      </c>
      <c r="Y1232" s="188">
        <f t="shared" si="315"/>
        <v>512.9451886855536</v>
      </c>
      <c r="Z1232" s="189">
        <v>0</v>
      </c>
      <c r="AA1232" s="189">
        <v>0</v>
      </c>
      <c r="AB1232" s="189">
        <v>0</v>
      </c>
      <c r="AC1232" s="189">
        <v>0</v>
      </c>
      <c r="AD1232" s="189">
        <v>0</v>
      </c>
      <c r="AE1232" s="189">
        <v>0</v>
      </c>
      <c r="AF1232" s="189">
        <v>0</v>
      </c>
      <c r="AG1232" s="190">
        <v>0</v>
      </c>
      <c r="AH1232" s="189">
        <v>1812</v>
      </c>
      <c r="AI1232" s="190">
        <f t="shared" si="316"/>
        <v>1333.9109337811165</v>
      </c>
      <c r="AJ1232" s="189">
        <v>0</v>
      </c>
      <c r="AK1232" s="189">
        <v>0</v>
      </c>
      <c r="AL1232" s="189">
        <v>0</v>
      </c>
      <c r="AM1232" s="190">
        <v>0</v>
      </c>
      <c r="AN1232" s="189">
        <v>0</v>
      </c>
      <c r="AO1232" s="189">
        <v>0</v>
      </c>
      <c r="AP1232" s="190">
        <v>0</v>
      </c>
      <c r="AQ1232" s="189">
        <v>0</v>
      </c>
      <c r="AR1232" s="182">
        <v>0</v>
      </c>
      <c r="AS1232" s="182">
        <v>0</v>
      </c>
    </row>
    <row r="1233" spans="1:45" s="182" customFormat="1" ht="36" customHeight="1" x14ac:dyDescent="0.25">
      <c r="A1233" s="182">
        <v>1</v>
      </c>
      <c r="B1233" s="221">
        <f>SUBTOTAL(103,$A$1026:A1233)</f>
        <v>203</v>
      </c>
      <c r="C1233" s="183" t="s">
        <v>601</v>
      </c>
      <c r="D1233" s="184">
        <v>1975</v>
      </c>
      <c r="E1233" s="184"/>
      <c r="F1233" s="185" t="s">
        <v>261</v>
      </c>
      <c r="G1233" s="184">
        <v>5</v>
      </c>
      <c r="H1233" s="184" t="s">
        <v>297</v>
      </c>
      <c r="I1233" s="197">
        <v>2310.5</v>
      </c>
      <c r="J1233" s="197">
        <v>1287.55</v>
      </c>
      <c r="K1233" s="197">
        <v>830.8</v>
      </c>
      <c r="L1233" s="186">
        <v>86</v>
      </c>
      <c r="M1233" s="184" t="s">
        <v>259</v>
      </c>
      <c r="N1233" s="184" t="s">
        <v>263</v>
      </c>
      <c r="O1233" s="187" t="s">
        <v>672</v>
      </c>
      <c r="P1233" s="173">
        <v>7102552.54</v>
      </c>
      <c r="Q1233" s="173">
        <v>0</v>
      </c>
      <c r="R1233" s="173">
        <v>0</v>
      </c>
      <c r="S1233" s="173">
        <v>0</v>
      </c>
      <c r="T1233" s="173">
        <v>7102552.54</v>
      </c>
      <c r="U1233" s="173">
        <f t="shared" si="309"/>
        <v>3074.0326942220299</v>
      </c>
      <c r="V1233" s="173">
        <v>7455.0765851547285</v>
      </c>
      <c r="W1233" s="188">
        <f>X1233</f>
        <v>3055.0001731227003</v>
      </c>
      <c r="X1233" s="188">
        <f t="shared" si="314"/>
        <v>3055.0001731227003</v>
      </c>
      <c r="Y1233" s="188">
        <f t="shared" si="315"/>
        <v>4381.0438909326986</v>
      </c>
      <c r="Z1233" s="189">
        <v>0</v>
      </c>
      <c r="AA1233" s="189">
        <v>0</v>
      </c>
      <c r="AB1233" s="189">
        <v>0</v>
      </c>
      <c r="AC1233" s="189">
        <v>0</v>
      </c>
      <c r="AD1233" s="189">
        <v>0</v>
      </c>
      <c r="AE1233" s="189">
        <v>0</v>
      </c>
      <c r="AF1233" s="189">
        <v>0</v>
      </c>
      <c r="AG1233" s="190">
        <v>0</v>
      </c>
      <c r="AH1233" s="189">
        <v>0</v>
      </c>
      <c r="AI1233" s="189">
        <v>0</v>
      </c>
      <c r="AJ1233" s="189">
        <v>0</v>
      </c>
      <c r="AK1233" s="189">
        <v>0</v>
      </c>
      <c r="AL1233" s="189">
        <v>0</v>
      </c>
      <c r="AM1233" s="190">
        <v>0</v>
      </c>
      <c r="AN1233" s="189">
        <v>209</v>
      </c>
      <c r="AO1233" s="189">
        <f>33773.1*AN1233/I1233</f>
        <v>3055.0001731227003</v>
      </c>
      <c r="AP1233" s="190">
        <v>0</v>
      </c>
      <c r="AQ1233" s="189">
        <v>0</v>
      </c>
      <c r="AR1233" s="182">
        <v>0</v>
      </c>
      <c r="AS1233" s="182">
        <v>0</v>
      </c>
    </row>
    <row r="1234" spans="1:45" s="182" customFormat="1" ht="36" customHeight="1" x14ac:dyDescent="0.25">
      <c r="A1234" s="182">
        <v>1</v>
      </c>
      <c r="B1234" s="221">
        <f>SUBTOTAL(103,$A$1026:A1234)</f>
        <v>204</v>
      </c>
      <c r="C1234" s="183" t="s">
        <v>605</v>
      </c>
      <c r="D1234" s="184">
        <v>1982</v>
      </c>
      <c r="E1234" s="184"/>
      <c r="F1234" s="185" t="s">
        <v>261</v>
      </c>
      <c r="G1234" s="184">
        <v>9</v>
      </c>
      <c r="H1234" s="184" t="s">
        <v>301</v>
      </c>
      <c r="I1234" s="197">
        <v>9363</v>
      </c>
      <c r="J1234" s="197">
        <v>9363</v>
      </c>
      <c r="K1234" s="197">
        <v>5631</v>
      </c>
      <c r="L1234" s="186">
        <v>419</v>
      </c>
      <c r="M1234" s="184" t="s">
        <v>259</v>
      </c>
      <c r="N1234" s="184" t="s">
        <v>263</v>
      </c>
      <c r="O1234" s="187" t="s">
        <v>680</v>
      </c>
      <c r="P1234" s="173">
        <v>18989728.380000003</v>
      </c>
      <c r="Q1234" s="173">
        <v>0</v>
      </c>
      <c r="R1234" s="173">
        <v>0</v>
      </c>
      <c r="S1234" s="173">
        <v>0</v>
      </c>
      <c r="T1234" s="173">
        <v>18989728.380000003</v>
      </c>
      <c r="U1234" s="173">
        <f t="shared" si="309"/>
        <v>2028.167081063762</v>
      </c>
      <c r="V1234" s="173">
        <v>2469.2351494179215</v>
      </c>
      <c r="W1234" s="188">
        <v>2028.1670814909751</v>
      </c>
      <c r="X1234" s="188">
        <f t="shared" si="314"/>
        <v>2028.1670814909751</v>
      </c>
      <c r="Y1234" s="188">
        <f t="shared" si="315"/>
        <v>441.06806835415955</v>
      </c>
      <c r="Z1234" s="189">
        <v>0</v>
      </c>
      <c r="AA1234" s="189">
        <v>0</v>
      </c>
      <c r="AB1234" s="189">
        <v>0</v>
      </c>
      <c r="AC1234" s="189">
        <v>0</v>
      </c>
      <c r="AD1234" s="189">
        <v>0</v>
      </c>
      <c r="AE1234" s="189">
        <v>0</v>
      </c>
      <c r="AF1234" s="189">
        <v>0</v>
      </c>
      <c r="AG1234" s="190">
        <v>0</v>
      </c>
      <c r="AH1234" s="189">
        <v>2129.6</v>
      </c>
      <c r="AI1234" s="190">
        <f t="shared" ref="AI1234:AI1237" si="317">8917.04*AH1234/I1234</f>
        <v>2028.1670814909751</v>
      </c>
      <c r="AJ1234" s="189">
        <v>0</v>
      </c>
      <c r="AK1234" s="189">
        <v>0</v>
      </c>
      <c r="AL1234" s="189">
        <v>0</v>
      </c>
      <c r="AM1234" s="190">
        <v>0</v>
      </c>
      <c r="AN1234" s="189">
        <v>0</v>
      </c>
      <c r="AO1234" s="189">
        <v>0</v>
      </c>
      <c r="AP1234" s="190">
        <v>0</v>
      </c>
      <c r="AQ1234" s="189">
        <v>0</v>
      </c>
      <c r="AR1234" s="182">
        <v>0</v>
      </c>
      <c r="AS1234" s="182">
        <v>0</v>
      </c>
    </row>
    <row r="1235" spans="1:45" s="182" customFormat="1" ht="36" customHeight="1" x14ac:dyDescent="0.25">
      <c r="A1235" s="182">
        <v>1</v>
      </c>
      <c r="B1235" s="221">
        <f>SUBTOTAL(103,$A$1026:A1235)</f>
        <v>205</v>
      </c>
      <c r="C1235" s="183" t="s">
        <v>609</v>
      </c>
      <c r="D1235" s="184">
        <v>1966</v>
      </c>
      <c r="E1235" s="184"/>
      <c r="F1235" s="185" t="s">
        <v>261</v>
      </c>
      <c r="G1235" s="184">
        <v>5</v>
      </c>
      <c r="H1235" s="184" t="s">
        <v>301</v>
      </c>
      <c r="I1235" s="197">
        <v>3420.4</v>
      </c>
      <c r="J1235" s="197">
        <v>3164.9</v>
      </c>
      <c r="K1235" s="197">
        <v>2916.6</v>
      </c>
      <c r="L1235" s="186">
        <v>75</v>
      </c>
      <c r="M1235" s="184" t="s">
        <v>259</v>
      </c>
      <c r="N1235" s="184" t="s">
        <v>263</v>
      </c>
      <c r="O1235" s="187" t="s">
        <v>679</v>
      </c>
      <c r="P1235" s="173">
        <v>7451938.4400000004</v>
      </c>
      <c r="Q1235" s="173">
        <v>0</v>
      </c>
      <c r="R1235" s="173">
        <v>0</v>
      </c>
      <c r="S1235" s="173">
        <v>0</v>
      </c>
      <c r="T1235" s="173">
        <v>7451938.4400000004</v>
      </c>
      <c r="U1235" s="173">
        <f t="shared" si="309"/>
        <v>2178.6745526838968</v>
      </c>
      <c r="V1235" s="173">
        <v>2793.0918021284056</v>
      </c>
      <c r="W1235" s="188">
        <v>2294.1747164074382</v>
      </c>
      <c r="X1235" s="188">
        <f t="shared" si="314"/>
        <v>2294.1747164074382</v>
      </c>
      <c r="Y1235" s="188">
        <f t="shared" si="315"/>
        <v>614.4172494445088</v>
      </c>
      <c r="Z1235" s="189">
        <v>0</v>
      </c>
      <c r="AA1235" s="189">
        <v>0</v>
      </c>
      <c r="AB1235" s="189">
        <v>0</v>
      </c>
      <c r="AC1235" s="189">
        <v>0</v>
      </c>
      <c r="AD1235" s="189">
        <v>0</v>
      </c>
      <c r="AE1235" s="189">
        <v>0</v>
      </c>
      <c r="AF1235" s="189">
        <v>0</v>
      </c>
      <c r="AG1235" s="190">
        <v>0</v>
      </c>
      <c r="AH1235" s="189">
        <v>880</v>
      </c>
      <c r="AI1235" s="190">
        <f t="shared" si="317"/>
        <v>2294.1747164074382</v>
      </c>
      <c r="AJ1235" s="189">
        <v>0</v>
      </c>
      <c r="AK1235" s="189">
        <v>0</v>
      </c>
      <c r="AL1235" s="189">
        <v>0</v>
      </c>
      <c r="AM1235" s="190">
        <v>0</v>
      </c>
      <c r="AN1235" s="189">
        <v>0</v>
      </c>
      <c r="AO1235" s="189">
        <v>0</v>
      </c>
      <c r="AP1235" s="190">
        <v>0</v>
      </c>
      <c r="AQ1235" s="189">
        <v>0</v>
      </c>
      <c r="AR1235" s="182">
        <v>0</v>
      </c>
      <c r="AS1235" s="182">
        <v>0</v>
      </c>
    </row>
    <row r="1236" spans="1:45" s="182" customFormat="1" ht="36" customHeight="1" x14ac:dyDescent="0.25">
      <c r="A1236" s="182">
        <v>1</v>
      </c>
      <c r="B1236" s="221">
        <f>SUBTOTAL(103,$A$1026:A1236)</f>
        <v>206</v>
      </c>
      <c r="C1236" s="183" t="s">
        <v>608</v>
      </c>
      <c r="D1236" s="184">
        <v>1972</v>
      </c>
      <c r="E1236" s="184"/>
      <c r="F1236" s="185" t="s">
        <v>261</v>
      </c>
      <c r="G1236" s="184">
        <v>5</v>
      </c>
      <c r="H1236" s="184" t="s">
        <v>301</v>
      </c>
      <c r="I1236" s="197">
        <v>3089.21</v>
      </c>
      <c r="J1236" s="197">
        <v>2785.21</v>
      </c>
      <c r="K1236" s="197">
        <v>2785.21</v>
      </c>
      <c r="L1236" s="186">
        <v>208</v>
      </c>
      <c r="M1236" s="184" t="s">
        <v>259</v>
      </c>
      <c r="N1236" s="184" t="s">
        <v>263</v>
      </c>
      <c r="O1236" s="187" t="s">
        <v>675</v>
      </c>
      <c r="P1236" s="173">
        <v>7579483.9999999991</v>
      </c>
      <c r="Q1236" s="173">
        <v>0</v>
      </c>
      <c r="R1236" s="173">
        <v>0</v>
      </c>
      <c r="S1236" s="173">
        <v>0</v>
      </c>
      <c r="T1236" s="173">
        <v>7579483.9999999991</v>
      </c>
      <c r="U1236" s="173">
        <f t="shared" si="309"/>
        <v>2453.5347224694983</v>
      </c>
      <c r="V1236" s="173">
        <v>2987.1080308557853</v>
      </c>
      <c r="W1236" s="188">
        <v>2453.5347224694988</v>
      </c>
      <c r="X1236" s="188">
        <f t="shared" si="314"/>
        <v>2453.5347224694988</v>
      </c>
      <c r="Y1236" s="188">
        <f t="shared" si="315"/>
        <v>533.57330838628695</v>
      </c>
      <c r="Z1236" s="189">
        <v>0</v>
      </c>
      <c r="AA1236" s="189">
        <v>0</v>
      </c>
      <c r="AB1236" s="189">
        <v>0</v>
      </c>
      <c r="AC1236" s="189">
        <v>0</v>
      </c>
      <c r="AD1236" s="189">
        <v>0</v>
      </c>
      <c r="AE1236" s="189">
        <v>0</v>
      </c>
      <c r="AF1236" s="189">
        <v>0</v>
      </c>
      <c r="AG1236" s="190">
        <v>0</v>
      </c>
      <c r="AH1236" s="189">
        <v>850</v>
      </c>
      <c r="AI1236" s="190">
        <f t="shared" si="317"/>
        <v>2453.5347224694988</v>
      </c>
      <c r="AJ1236" s="189">
        <v>0</v>
      </c>
      <c r="AK1236" s="189">
        <v>0</v>
      </c>
      <c r="AL1236" s="189">
        <v>0</v>
      </c>
      <c r="AM1236" s="190">
        <v>0</v>
      </c>
      <c r="AN1236" s="189">
        <v>0</v>
      </c>
      <c r="AO1236" s="189">
        <v>0</v>
      </c>
      <c r="AP1236" s="190">
        <v>0</v>
      </c>
      <c r="AQ1236" s="189">
        <v>0</v>
      </c>
      <c r="AR1236" s="182">
        <v>0</v>
      </c>
      <c r="AS1236" s="182">
        <v>0</v>
      </c>
    </row>
    <row r="1237" spans="1:45" s="182" customFormat="1" ht="36" customHeight="1" x14ac:dyDescent="0.25">
      <c r="A1237" s="182">
        <v>1</v>
      </c>
      <c r="B1237" s="221">
        <f>SUBTOTAL(103,$A$1026:A1237)</f>
        <v>207</v>
      </c>
      <c r="C1237" s="183" t="s">
        <v>590</v>
      </c>
      <c r="D1237" s="184">
        <v>2001</v>
      </c>
      <c r="E1237" s="184"/>
      <c r="F1237" s="185" t="s">
        <v>304</v>
      </c>
      <c r="G1237" s="184" t="s">
        <v>344</v>
      </c>
      <c r="H1237" s="184" t="s">
        <v>296</v>
      </c>
      <c r="I1237" s="197">
        <v>4008</v>
      </c>
      <c r="J1237" s="197">
        <v>2472.3000000000002</v>
      </c>
      <c r="K1237" s="197">
        <v>2472.3000000000002</v>
      </c>
      <c r="L1237" s="186">
        <v>92</v>
      </c>
      <c r="M1237" s="184" t="s">
        <v>259</v>
      </c>
      <c r="N1237" s="184" t="s">
        <v>263</v>
      </c>
      <c r="O1237" s="187" t="s">
        <v>1043</v>
      </c>
      <c r="P1237" s="173">
        <v>8653091.2000000011</v>
      </c>
      <c r="Q1237" s="173">
        <v>0</v>
      </c>
      <c r="R1237" s="173">
        <v>0</v>
      </c>
      <c r="S1237" s="173">
        <v>0</v>
      </c>
      <c r="T1237" s="173">
        <v>8653091.2000000011</v>
      </c>
      <c r="U1237" s="173">
        <f t="shared" si="309"/>
        <v>2158.9548902195611</v>
      </c>
      <c r="V1237" s="173">
        <v>2781.7760678642717</v>
      </c>
      <c r="W1237" s="188">
        <v>2284.8802594810381</v>
      </c>
      <c r="X1237" s="188">
        <f t="shared" si="314"/>
        <v>2284.8802594810381</v>
      </c>
      <c r="Y1237" s="188">
        <f t="shared" si="315"/>
        <v>622.82117764471059</v>
      </c>
      <c r="Z1237" s="189">
        <v>0</v>
      </c>
      <c r="AA1237" s="189">
        <v>0</v>
      </c>
      <c r="AB1237" s="189">
        <v>0</v>
      </c>
      <c r="AC1237" s="189">
        <v>0</v>
      </c>
      <c r="AD1237" s="189">
        <v>0</v>
      </c>
      <c r="AE1237" s="189">
        <v>0</v>
      </c>
      <c r="AF1237" s="189">
        <v>0</v>
      </c>
      <c r="AG1237" s="190">
        <v>0</v>
      </c>
      <c r="AH1237" s="189">
        <v>1027</v>
      </c>
      <c r="AI1237" s="190">
        <f t="shared" si="317"/>
        <v>2284.8802594810381</v>
      </c>
      <c r="AJ1237" s="189">
        <v>0</v>
      </c>
      <c r="AK1237" s="189">
        <v>0</v>
      </c>
      <c r="AL1237" s="189">
        <v>0</v>
      </c>
      <c r="AM1237" s="190">
        <v>0</v>
      </c>
      <c r="AN1237" s="189">
        <v>0</v>
      </c>
      <c r="AO1237" s="189">
        <v>0</v>
      </c>
      <c r="AP1237" s="190">
        <v>0</v>
      </c>
      <c r="AQ1237" s="189">
        <v>0</v>
      </c>
      <c r="AR1237" s="182">
        <v>0</v>
      </c>
      <c r="AS1237" s="182">
        <v>0</v>
      </c>
    </row>
    <row r="1238" spans="1:45" s="182" customFormat="1" ht="36" customHeight="1" x14ac:dyDescent="0.25">
      <c r="A1238" s="182">
        <v>1</v>
      </c>
      <c r="B1238" s="221">
        <f>SUBTOTAL(103,$A$1026:A1238)</f>
        <v>208</v>
      </c>
      <c r="C1238" s="183" t="s">
        <v>1146</v>
      </c>
      <c r="D1238" s="184">
        <v>1957</v>
      </c>
      <c r="E1238" s="184"/>
      <c r="F1238" s="185" t="s">
        <v>261</v>
      </c>
      <c r="G1238" s="184">
        <v>2</v>
      </c>
      <c r="H1238" s="184" t="s">
        <v>296</v>
      </c>
      <c r="I1238" s="197">
        <v>821.4</v>
      </c>
      <c r="J1238" s="197">
        <v>442.9</v>
      </c>
      <c r="K1238" s="197">
        <v>442.9</v>
      </c>
      <c r="L1238" s="186">
        <v>17</v>
      </c>
      <c r="M1238" s="184" t="s">
        <v>259</v>
      </c>
      <c r="N1238" s="184" t="s">
        <v>263</v>
      </c>
      <c r="O1238" s="187" t="s">
        <v>1269</v>
      </c>
      <c r="P1238" s="173">
        <v>133954.5</v>
      </c>
      <c r="Q1238" s="173">
        <v>0</v>
      </c>
      <c r="R1238" s="173">
        <v>0</v>
      </c>
      <c r="S1238" s="173">
        <v>0</v>
      </c>
      <c r="T1238" s="173">
        <v>133954.5</v>
      </c>
      <c r="U1238" s="173">
        <f t="shared" si="309"/>
        <v>163.08071585098614</v>
      </c>
      <c r="V1238" s="173">
        <v>527.63</v>
      </c>
      <c r="W1238" s="188">
        <v>3444.64</v>
      </c>
      <c r="X1238" s="188">
        <f t="shared" si="314"/>
        <v>3444.64</v>
      </c>
      <c r="Y1238" s="188">
        <f t="shared" si="315"/>
        <v>364.54928414901383</v>
      </c>
      <c r="Z1238" s="189">
        <v>0</v>
      </c>
      <c r="AA1238" s="189">
        <v>0</v>
      </c>
      <c r="AB1238" s="189">
        <v>3259.66</v>
      </c>
      <c r="AC1238" s="189">
        <v>184.98</v>
      </c>
      <c r="AD1238" s="189">
        <v>0</v>
      </c>
      <c r="AE1238" s="189">
        <v>0</v>
      </c>
      <c r="AF1238" s="189">
        <v>0</v>
      </c>
      <c r="AG1238" s="190">
        <v>0</v>
      </c>
      <c r="AH1238" s="189">
        <v>0</v>
      </c>
      <c r="AI1238" s="189">
        <v>0</v>
      </c>
      <c r="AJ1238" s="189">
        <v>0</v>
      </c>
      <c r="AK1238" s="189">
        <v>0</v>
      </c>
      <c r="AL1238" s="189">
        <v>0</v>
      </c>
      <c r="AM1238" s="190">
        <v>0</v>
      </c>
      <c r="AN1238" s="189">
        <v>0</v>
      </c>
      <c r="AO1238" s="189">
        <v>0</v>
      </c>
      <c r="AP1238" s="190">
        <v>0</v>
      </c>
      <c r="AQ1238" s="189">
        <v>0</v>
      </c>
      <c r="AR1238" s="182">
        <v>0</v>
      </c>
      <c r="AS1238" s="182">
        <v>0</v>
      </c>
    </row>
    <row r="1239" spans="1:45" s="182" customFormat="1" ht="36" customHeight="1" x14ac:dyDescent="0.25">
      <c r="A1239" s="182">
        <v>1</v>
      </c>
      <c r="B1239" s="221">
        <f>SUBTOTAL(103,$A$1026:A1239)</f>
        <v>209</v>
      </c>
      <c r="C1239" s="183" t="s">
        <v>1859</v>
      </c>
      <c r="D1239" s="184">
        <v>1963</v>
      </c>
      <c r="E1239" s="184"/>
      <c r="F1239" s="185" t="s">
        <v>1524</v>
      </c>
      <c r="G1239" s="184" t="s">
        <v>296</v>
      </c>
      <c r="H1239" s="184" t="s">
        <v>296</v>
      </c>
      <c r="I1239" s="197">
        <v>695.5</v>
      </c>
      <c r="J1239" s="197">
        <v>647.5</v>
      </c>
      <c r="K1239" s="197">
        <v>647.5</v>
      </c>
      <c r="L1239" s="186">
        <v>31</v>
      </c>
      <c r="M1239" s="184" t="s">
        <v>259</v>
      </c>
      <c r="N1239" s="184" t="s">
        <v>260</v>
      </c>
      <c r="O1239" s="187" t="s">
        <v>262</v>
      </c>
      <c r="P1239" s="173">
        <v>3995846.52</v>
      </c>
      <c r="Q1239" s="173">
        <v>0</v>
      </c>
      <c r="R1239" s="173">
        <v>0</v>
      </c>
      <c r="S1239" s="173">
        <v>0</v>
      </c>
      <c r="T1239" s="173">
        <v>3995846.52</v>
      </c>
      <c r="U1239" s="173">
        <f t="shared" si="309"/>
        <v>5745.2861538461539</v>
      </c>
      <c r="V1239" s="173">
        <v>8884.7905219266722</v>
      </c>
      <c r="W1239" s="188">
        <v>7060.9366487419138</v>
      </c>
      <c r="X1239" s="188">
        <f t="shared" si="314"/>
        <v>7060.9366487419138</v>
      </c>
      <c r="Y1239" s="188">
        <f t="shared" si="315"/>
        <v>3139.5043680805184</v>
      </c>
      <c r="Z1239" s="189">
        <v>0</v>
      </c>
      <c r="AA1239" s="189">
        <v>0</v>
      </c>
      <c r="AB1239" s="189">
        <v>0</v>
      </c>
      <c r="AC1239" s="189">
        <v>0</v>
      </c>
      <c r="AD1239" s="189">
        <v>0</v>
      </c>
      <c r="AE1239" s="189">
        <v>0</v>
      </c>
      <c r="AF1239" s="189">
        <v>0</v>
      </c>
      <c r="AG1239" s="190">
        <v>0</v>
      </c>
      <c r="AH1239" s="189">
        <v>550.73</v>
      </c>
      <c r="AI1239" s="190">
        <f t="shared" ref="AI1239:AI1243" si="318">8917.04*AH1239/I1239</f>
        <v>7060.9366487419138</v>
      </c>
      <c r="AJ1239" s="189">
        <v>0</v>
      </c>
      <c r="AK1239" s="189">
        <v>0</v>
      </c>
      <c r="AL1239" s="189">
        <v>0</v>
      </c>
      <c r="AM1239" s="190">
        <v>0</v>
      </c>
      <c r="AN1239" s="189">
        <v>0</v>
      </c>
      <c r="AO1239" s="189">
        <v>0</v>
      </c>
      <c r="AP1239" s="190">
        <v>0</v>
      </c>
      <c r="AQ1239" s="189">
        <v>0</v>
      </c>
      <c r="AR1239" s="182">
        <v>0</v>
      </c>
      <c r="AS1239" s="182">
        <v>0</v>
      </c>
    </row>
    <row r="1240" spans="1:45" s="182" customFormat="1" ht="36" customHeight="1" x14ac:dyDescent="0.25">
      <c r="A1240" s="182">
        <v>1</v>
      </c>
      <c r="B1240" s="221">
        <f>SUBTOTAL(103,$A$1026:A1240)</f>
        <v>210</v>
      </c>
      <c r="C1240" s="183" t="s">
        <v>1860</v>
      </c>
      <c r="D1240" s="184">
        <v>1955</v>
      </c>
      <c r="E1240" s="184"/>
      <c r="F1240" s="185" t="s">
        <v>1524</v>
      </c>
      <c r="G1240" s="184" t="s">
        <v>296</v>
      </c>
      <c r="H1240" s="184" t="s">
        <v>297</v>
      </c>
      <c r="I1240" s="197">
        <v>349</v>
      </c>
      <c r="J1240" s="197">
        <v>310.60000000000002</v>
      </c>
      <c r="K1240" s="197">
        <v>310.60000000000002</v>
      </c>
      <c r="L1240" s="186">
        <v>17</v>
      </c>
      <c r="M1240" s="184" t="s">
        <v>259</v>
      </c>
      <c r="N1240" s="184" t="s">
        <v>263</v>
      </c>
      <c r="O1240" s="187" t="s">
        <v>1271</v>
      </c>
      <c r="P1240" s="173">
        <v>2331430.2799999998</v>
      </c>
      <c r="Q1240" s="173">
        <v>0</v>
      </c>
      <c r="R1240" s="173">
        <v>0</v>
      </c>
      <c r="S1240" s="173">
        <v>0</v>
      </c>
      <c r="T1240" s="173">
        <v>2331430.2799999998</v>
      </c>
      <c r="U1240" s="173">
        <f t="shared" si="309"/>
        <v>6680.3159885386813</v>
      </c>
      <c r="V1240" s="173">
        <v>10646.580809169054</v>
      </c>
      <c r="W1240" s="188">
        <v>8244.5572126074512</v>
      </c>
      <c r="X1240" s="188">
        <f t="shared" si="314"/>
        <v>8244.5572126074512</v>
      </c>
      <c r="Y1240" s="188">
        <f t="shared" si="315"/>
        <v>3966.2648206303729</v>
      </c>
      <c r="Z1240" s="189">
        <v>0</v>
      </c>
      <c r="AA1240" s="189">
        <v>0</v>
      </c>
      <c r="AB1240" s="189">
        <v>0</v>
      </c>
      <c r="AC1240" s="189">
        <v>0</v>
      </c>
      <c r="AD1240" s="189">
        <v>0</v>
      </c>
      <c r="AE1240" s="189">
        <v>0</v>
      </c>
      <c r="AF1240" s="189">
        <v>0</v>
      </c>
      <c r="AG1240" s="190">
        <v>0</v>
      </c>
      <c r="AH1240" s="189">
        <v>322.68</v>
      </c>
      <c r="AI1240" s="190">
        <f t="shared" si="318"/>
        <v>8244.5572126074512</v>
      </c>
      <c r="AJ1240" s="189">
        <v>0</v>
      </c>
      <c r="AK1240" s="189">
        <v>0</v>
      </c>
      <c r="AL1240" s="189">
        <v>0</v>
      </c>
      <c r="AM1240" s="190">
        <v>0</v>
      </c>
      <c r="AN1240" s="189">
        <v>0</v>
      </c>
      <c r="AO1240" s="189">
        <v>0</v>
      </c>
      <c r="AP1240" s="190">
        <v>0</v>
      </c>
      <c r="AQ1240" s="189">
        <v>0</v>
      </c>
      <c r="AR1240" s="182">
        <v>0</v>
      </c>
      <c r="AS1240" s="182">
        <v>0</v>
      </c>
    </row>
    <row r="1241" spans="1:45" s="182" customFormat="1" ht="36" customHeight="1" x14ac:dyDescent="0.25">
      <c r="A1241" s="182">
        <v>1</v>
      </c>
      <c r="B1241" s="221">
        <f>SUBTOTAL(103,$A$1026:A1241)</f>
        <v>211</v>
      </c>
      <c r="C1241" s="183" t="s">
        <v>1861</v>
      </c>
      <c r="D1241" s="184">
        <v>1957</v>
      </c>
      <c r="E1241" s="184"/>
      <c r="F1241" s="185" t="s">
        <v>1524</v>
      </c>
      <c r="G1241" s="184" t="s">
        <v>296</v>
      </c>
      <c r="H1241" s="184" t="s">
        <v>296</v>
      </c>
      <c r="I1241" s="173">
        <v>832.6</v>
      </c>
      <c r="J1241" s="173">
        <v>448</v>
      </c>
      <c r="K1241" s="173">
        <v>448</v>
      </c>
      <c r="L1241" s="186">
        <v>22</v>
      </c>
      <c r="M1241" s="184" t="s">
        <v>259</v>
      </c>
      <c r="N1241" s="184" t="s">
        <v>263</v>
      </c>
      <c r="O1241" s="187" t="s">
        <v>672</v>
      </c>
      <c r="P1241" s="173">
        <v>2726054.29</v>
      </c>
      <c r="Q1241" s="173">
        <v>0</v>
      </c>
      <c r="R1241" s="173">
        <v>0</v>
      </c>
      <c r="S1241" s="173">
        <v>0</v>
      </c>
      <c r="T1241" s="173">
        <v>2726054.29</v>
      </c>
      <c r="U1241" s="173">
        <f t="shared" si="309"/>
        <v>3274.1463968292096</v>
      </c>
      <c r="V1241" s="173">
        <v>5767.9153571943307</v>
      </c>
      <c r="W1241" s="188">
        <v>4516.1391150612544</v>
      </c>
      <c r="X1241" s="188">
        <f t="shared" si="314"/>
        <v>4516.1391150612544</v>
      </c>
      <c r="Y1241" s="188">
        <f t="shared" si="315"/>
        <v>2493.7689603651211</v>
      </c>
      <c r="Z1241" s="189">
        <v>0</v>
      </c>
      <c r="AA1241" s="189">
        <v>0</v>
      </c>
      <c r="AB1241" s="189">
        <v>0</v>
      </c>
      <c r="AC1241" s="189">
        <v>0</v>
      </c>
      <c r="AD1241" s="189">
        <v>0</v>
      </c>
      <c r="AE1241" s="189">
        <v>0</v>
      </c>
      <c r="AF1241" s="189">
        <v>0</v>
      </c>
      <c r="AG1241" s="190">
        <v>0</v>
      </c>
      <c r="AH1241" s="189">
        <v>421.68</v>
      </c>
      <c r="AI1241" s="190">
        <f t="shared" si="318"/>
        <v>4516.1391150612544</v>
      </c>
      <c r="AJ1241" s="189">
        <v>0</v>
      </c>
      <c r="AK1241" s="189">
        <v>0</v>
      </c>
      <c r="AL1241" s="189">
        <v>0</v>
      </c>
      <c r="AM1241" s="190">
        <v>0</v>
      </c>
      <c r="AN1241" s="189">
        <v>0</v>
      </c>
      <c r="AO1241" s="189">
        <v>0</v>
      </c>
      <c r="AP1241" s="190">
        <v>0</v>
      </c>
      <c r="AQ1241" s="189">
        <v>0</v>
      </c>
      <c r="AR1241" s="182">
        <v>0</v>
      </c>
      <c r="AS1241" s="182">
        <v>0</v>
      </c>
    </row>
    <row r="1242" spans="1:45" s="182" customFormat="1" ht="36" customHeight="1" x14ac:dyDescent="0.25">
      <c r="A1242" s="182">
        <v>1</v>
      </c>
      <c r="B1242" s="221">
        <f>SUBTOTAL(103,$A$1026:A1242)</f>
        <v>212</v>
      </c>
      <c r="C1242" s="183" t="s">
        <v>607</v>
      </c>
      <c r="D1242" s="184">
        <v>1972</v>
      </c>
      <c r="E1242" s="184"/>
      <c r="F1242" s="185" t="s">
        <v>261</v>
      </c>
      <c r="G1242" s="184" t="s">
        <v>344</v>
      </c>
      <c r="H1242" s="184" t="s">
        <v>301</v>
      </c>
      <c r="I1242" s="197">
        <v>2806.29</v>
      </c>
      <c r="J1242" s="197">
        <v>2806.29</v>
      </c>
      <c r="K1242" s="197">
        <v>2806.29</v>
      </c>
      <c r="L1242" s="186">
        <v>150</v>
      </c>
      <c r="M1242" s="184" t="s">
        <v>259</v>
      </c>
      <c r="N1242" s="184" t="s">
        <v>260</v>
      </c>
      <c r="O1242" s="187" t="s">
        <v>262</v>
      </c>
      <c r="P1242" s="173">
        <v>9808743.9999999981</v>
      </c>
      <c r="Q1242" s="173">
        <v>0</v>
      </c>
      <c r="R1242" s="173">
        <v>0</v>
      </c>
      <c r="S1242" s="173">
        <v>0</v>
      </c>
      <c r="T1242" s="173">
        <v>9808743.9999999981</v>
      </c>
      <c r="U1242" s="173">
        <f t="shared" si="309"/>
        <v>3495.27098054727</v>
      </c>
      <c r="V1242" s="173">
        <v>4255.3919944125519</v>
      </c>
      <c r="W1242" s="188">
        <f>X1242</f>
        <v>3495.2709805472714</v>
      </c>
      <c r="X1242" s="188">
        <f t="shared" si="314"/>
        <v>3495.2709805472714</v>
      </c>
      <c r="Y1242" s="188">
        <f t="shared" si="315"/>
        <v>760.12101386528184</v>
      </c>
      <c r="Z1242" s="189">
        <v>0</v>
      </c>
      <c r="AA1242" s="189">
        <v>0</v>
      </c>
      <c r="AB1242" s="189">
        <v>0</v>
      </c>
      <c r="AC1242" s="189">
        <v>0</v>
      </c>
      <c r="AD1242" s="189">
        <v>0</v>
      </c>
      <c r="AE1242" s="189">
        <v>0</v>
      </c>
      <c r="AF1242" s="189">
        <v>0</v>
      </c>
      <c r="AG1242" s="190">
        <v>0</v>
      </c>
      <c r="AH1242" s="189">
        <v>1100</v>
      </c>
      <c r="AI1242" s="190">
        <f t="shared" si="318"/>
        <v>3495.2709805472714</v>
      </c>
      <c r="AJ1242" s="189">
        <v>0</v>
      </c>
      <c r="AK1242" s="189">
        <v>0</v>
      </c>
      <c r="AL1242" s="189">
        <v>0</v>
      </c>
      <c r="AM1242" s="190">
        <v>0</v>
      </c>
      <c r="AN1242" s="189">
        <v>0</v>
      </c>
      <c r="AO1242" s="189">
        <v>0</v>
      </c>
      <c r="AP1242" s="190">
        <v>0</v>
      </c>
      <c r="AQ1242" s="189">
        <v>0</v>
      </c>
      <c r="AR1242" s="182">
        <v>0</v>
      </c>
      <c r="AS1242" s="182">
        <v>0</v>
      </c>
    </row>
    <row r="1243" spans="1:45" s="182" customFormat="1" ht="36" customHeight="1" x14ac:dyDescent="0.25">
      <c r="A1243" s="182">
        <v>1</v>
      </c>
      <c r="B1243" s="221">
        <f>SUBTOTAL(103,$A$1026:A1243)</f>
        <v>213</v>
      </c>
      <c r="C1243" s="183" t="s">
        <v>2763</v>
      </c>
      <c r="D1243" s="184">
        <v>1984</v>
      </c>
      <c r="E1243" s="184"/>
      <c r="F1243" s="185" t="s">
        <v>1524</v>
      </c>
      <c r="G1243" s="184" t="s">
        <v>296</v>
      </c>
      <c r="H1243" s="184">
        <v>4</v>
      </c>
      <c r="I1243" s="197">
        <v>1145.3</v>
      </c>
      <c r="J1243" s="197">
        <v>645.70000000000005</v>
      </c>
      <c r="K1243" s="197">
        <v>645.70000000000005</v>
      </c>
      <c r="L1243" s="186">
        <v>48</v>
      </c>
      <c r="M1243" s="184" t="s">
        <v>259</v>
      </c>
      <c r="N1243" s="184" t="s">
        <v>260</v>
      </c>
      <c r="O1243" s="187" t="s">
        <v>262</v>
      </c>
      <c r="P1243" s="173">
        <v>9242883.1999999993</v>
      </c>
      <c r="Q1243" s="173">
        <v>0</v>
      </c>
      <c r="R1243" s="173">
        <v>0</v>
      </c>
      <c r="S1243" s="173">
        <v>0</v>
      </c>
      <c r="T1243" s="173">
        <v>9242883.1999999993</v>
      </c>
      <c r="U1243" s="173">
        <f t="shared" si="309"/>
        <v>8070.2725923338858</v>
      </c>
      <c r="V1243" s="173">
        <v>10398.406775517331</v>
      </c>
      <c r="W1243" s="188">
        <v>7053.1271596961496</v>
      </c>
      <c r="X1243" s="188">
        <f t="shared" si="314"/>
        <v>7053.1271596961496</v>
      </c>
      <c r="Y1243" s="188">
        <f t="shared" si="315"/>
        <v>2328.1341831834452</v>
      </c>
      <c r="Z1243" s="189">
        <v>0</v>
      </c>
      <c r="AA1243" s="189">
        <v>0</v>
      </c>
      <c r="AB1243" s="189">
        <v>0</v>
      </c>
      <c r="AC1243" s="189">
        <v>0</v>
      </c>
      <c r="AD1243" s="189">
        <v>0</v>
      </c>
      <c r="AE1243" s="189">
        <v>0</v>
      </c>
      <c r="AF1243" s="189">
        <v>0</v>
      </c>
      <c r="AG1243" s="190">
        <v>0</v>
      </c>
      <c r="AH1243" s="189">
        <v>905.9</v>
      </c>
      <c r="AI1243" s="190">
        <f t="shared" si="318"/>
        <v>7053.1271596961496</v>
      </c>
      <c r="AJ1243" s="189">
        <v>0</v>
      </c>
      <c r="AK1243" s="189">
        <v>0</v>
      </c>
      <c r="AL1243" s="189">
        <v>0</v>
      </c>
      <c r="AM1243" s="190">
        <v>0</v>
      </c>
      <c r="AN1243" s="189">
        <v>0</v>
      </c>
      <c r="AO1243" s="189">
        <v>0</v>
      </c>
      <c r="AP1243" s="190">
        <v>0</v>
      </c>
      <c r="AQ1243" s="189">
        <v>0</v>
      </c>
      <c r="AR1243" s="182">
        <v>0</v>
      </c>
      <c r="AS1243" s="182">
        <v>0</v>
      </c>
    </row>
    <row r="1244" spans="1:45" s="182" customFormat="1" ht="36" customHeight="1" x14ac:dyDescent="0.25">
      <c r="A1244" s="182">
        <v>1</v>
      </c>
      <c r="B1244" s="221">
        <f>SUBTOTAL(103,$A$1026:A1244)</f>
        <v>214</v>
      </c>
      <c r="C1244" s="183" t="s">
        <v>1138</v>
      </c>
      <c r="D1244" s="184">
        <v>1978</v>
      </c>
      <c r="E1244" s="184"/>
      <c r="F1244" s="185" t="s">
        <v>261</v>
      </c>
      <c r="G1244" s="184">
        <v>9</v>
      </c>
      <c r="H1244" s="184" t="s">
        <v>2185</v>
      </c>
      <c r="I1244" s="173">
        <v>12893.2</v>
      </c>
      <c r="J1244" s="173">
        <v>12893.2</v>
      </c>
      <c r="K1244" s="173">
        <v>12893.2</v>
      </c>
      <c r="L1244" s="186">
        <v>493</v>
      </c>
      <c r="M1244" s="184" t="s">
        <v>259</v>
      </c>
      <c r="N1244" s="184" t="s">
        <v>263</v>
      </c>
      <c r="O1244" s="187" t="s">
        <v>1270</v>
      </c>
      <c r="P1244" s="173">
        <v>3399274.11</v>
      </c>
      <c r="Q1244" s="173">
        <v>0</v>
      </c>
      <c r="R1244" s="173">
        <v>0</v>
      </c>
      <c r="S1244" s="173">
        <v>0</v>
      </c>
      <c r="T1244" s="173">
        <v>3399274.11</v>
      </c>
      <c r="U1244" s="173">
        <f t="shared" si="309"/>
        <v>263.64859848602362</v>
      </c>
      <c r="V1244" s="173">
        <v>648.45000000000005</v>
      </c>
      <c r="W1244" s="188">
        <v>262.75</v>
      </c>
      <c r="X1244" s="188">
        <f t="shared" si="314"/>
        <v>262.75</v>
      </c>
      <c r="Y1244" s="188">
        <f t="shared" si="315"/>
        <v>384.80140151397643</v>
      </c>
      <c r="Z1244" s="189">
        <v>0</v>
      </c>
      <c r="AA1244" s="189">
        <v>262.75</v>
      </c>
      <c r="AB1244" s="189">
        <v>0</v>
      </c>
      <c r="AC1244" s="189">
        <v>0</v>
      </c>
      <c r="AD1244" s="189">
        <v>0</v>
      </c>
      <c r="AE1244" s="189">
        <v>0</v>
      </c>
      <c r="AF1244" s="189">
        <v>0</v>
      </c>
      <c r="AG1244" s="190">
        <v>0</v>
      </c>
      <c r="AH1244" s="189">
        <v>0</v>
      </c>
      <c r="AI1244" s="189">
        <v>0</v>
      </c>
      <c r="AJ1244" s="189">
        <v>0</v>
      </c>
      <c r="AK1244" s="189">
        <v>0</v>
      </c>
      <c r="AL1244" s="189">
        <v>0</v>
      </c>
      <c r="AM1244" s="190">
        <v>0</v>
      </c>
      <c r="AN1244" s="189">
        <v>0</v>
      </c>
      <c r="AO1244" s="189">
        <v>0</v>
      </c>
      <c r="AP1244" s="190">
        <v>0</v>
      </c>
      <c r="AQ1244" s="189">
        <v>0</v>
      </c>
      <c r="AR1244" s="182">
        <v>0</v>
      </c>
      <c r="AS1244" s="182">
        <v>0</v>
      </c>
    </row>
    <row r="1245" spans="1:45" s="182" customFormat="1" ht="36" customHeight="1" x14ac:dyDescent="0.25">
      <c r="A1245" s="182">
        <v>1</v>
      </c>
      <c r="B1245" s="221">
        <f>SUBTOTAL(103,$A$1026:A1245)</f>
        <v>215</v>
      </c>
      <c r="C1245" s="183" t="s">
        <v>2764</v>
      </c>
      <c r="D1245" s="184">
        <v>1969</v>
      </c>
      <c r="E1245" s="184"/>
      <c r="F1245" s="185" t="s">
        <v>261</v>
      </c>
      <c r="G1245" s="184" t="s">
        <v>344</v>
      </c>
      <c r="H1245" s="184" t="s">
        <v>301</v>
      </c>
      <c r="I1245" s="197">
        <v>3946.1</v>
      </c>
      <c r="J1245" s="197">
        <v>2833.41</v>
      </c>
      <c r="K1245" s="197">
        <v>2833.41</v>
      </c>
      <c r="L1245" s="186">
        <v>126</v>
      </c>
      <c r="M1245" s="184" t="s">
        <v>259</v>
      </c>
      <c r="N1245" s="184" t="s">
        <v>263</v>
      </c>
      <c r="O1245" s="187" t="s">
        <v>1268</v>
      </c>
      <c r="P1245" s="173">
        <v>9987090.2400000002</v>
      </c>
      <c r="Q1245" s="173">
        <v>0</v>
      </c>
      <c r="R1245" s="173">
        <v>0</v>
      </c>
      <c r="S1245" s="173">
        <v>0</v>
      </c>
      <c r="T1245" s="173">
        <v>9987090.2400000002</v>
      </c>
      <c r="U1245" s="173">
        <f t="shared" si="309"/>
        <v>2530.8761156584983</v>
      </c>
      <c r="V1245" s="173">
        <v>3081.2672765515317</v>
      </c>
      <c r="W1245" s="188">
        <v>2530.8747370821825</v>
      </c>
      <c r="X1245" s="188">
        <f t="shared" si="314"/>
        <v>2530.8747370821825</v>
      </c>
      <c r="Y1245" s="188">
        <f t="shared" si="315"/>
        <v>550.39116089303343</v>
      </c>
      <c r="Z1245" s="189">
        <v>0</v>
      </c>
      <c r="AA1245" s="189">
        <v>0</v>
      </c>
      <c r="AB1245" s="189">
        <v>0</v>
      </c>
      <c r="AC1245" s="189">
        <v>0</v>
      </c>
      <c r="AD1245" s="189">
        <v>0</v>
      </c>
      <c r="AE1245" s="189">
        <v>0</v>
      </c>
      <c r="AF1245" s="189">
        <v>0</v>
      </c>
      <c r="AG1245" s="190">
        <v>0</v>
      </c>
      <c r="AH1245" s="189">
        <v>1120</v>
      </c>
      <c r="AI1245" s="190">
        <f>8917.04*AH1245/I1245</f>
        <v>2530.8747370821825</v>
      </c>
      <c r="AJ1245" s="189">
        <v>0</v>
      </c>
      <c r="AK1245" s="189">
        <v>0</v>
      </c>
      <c r="AL1245" s="189">
        <v>0</v>
      </c>
      <c r="AM1245" s="190">
        <v>0</v>
      </c>
      <c r="AN1245" s="189">
        <v>0</v>
      </c>
      <c r="AO1245" s="189">
        <v>0</v>
      </c>
      <c r="AP1245" s="190">
        <v>0</v>
      </c>
      <c r="AQ1245" s="189">
        <v>0</v>
      </c>
      <c r="AR1245" s="182">
        <v>0</v>
      </c>
      <c r="AS1245" s="182">
        <v>0</v>
      </c>
    </row>
    <row r="1246" spans="1:45" s="182" customFormat="1" ht="36" customHeight="1" x14ac:dyDescent="0.25">
      <c r="B1246" s="183" t="s">
        <v>783</v>
      </c>
      <c r="C1246" s="183"/>
      <c r="D1246" s="184" t="s">
        <v>857</v>
      </c>
      <c r="E1246" s="184" t="s">
        <v>857</v>
      </c>
      <c r="F1246" s="184" t="s">
        <v>857</v>
      </c>
      <c r="G1246" s="184" t="s">
        <v>857</v>
      </c>
      <c r="H1246" s="184" t="s">
        <v>857</v>
      </c>
      <c r="I1246" s="197">
        <f>SUM(I1247:I1252)</f>
        <v>21533</v>
      </c>
      <c r="J1246" s="197">
        <f>SUM(J1247:J1252)</f>
        <v>12508.3</v>
      </c>
      <c r="K1246" s="197">
        <f>SUM(K1247:K1252)</f>
        <v>12251.099999999999</v>
      </c>
      <c r="L1246" s="219">
        <f>SUM(L1247:L1252)</f>
        <v>531</v>
      </c>
      <c r="M1246" s="184" t="s">
        <v>857</v>
      </c>
      <c r="N1246" s="184" t="s">
        <v>857</v>
      </c>
      <c r="O1246" s="187" t="s">
        <v>857</v>
      </c>
      <c r="P1246" s="197">
        <v>31705623.59</v>
      </c>
      <c r="Q1246" s="197">
        <v>0</v>
      </c>
      <c r="R1246" s="197">
        <v>0</v>
      </c>
      <c r="S1246" s="197">
        <v>0</v>
      </c>
      <c r="T1246" s="197">
        <v>31705623.59</v>
      </c>
      <c r="U1246" s="173">
        <f t="shared" si="309"/>
        <v>1472.4201732224958</v>
      </c>
      <c r="V1246" s="173">
        <f>MAX(V1247:V1252)</f>
        <v>5856.6310469762575</v>
      </c>
      <c r="X1246" s="227"/>
      <c r="Z1246" s="189">
        <v>0</v>
      </c>
      <c r="AA1246" s="189">
        <v>0</v>
      </c>
      <c r="AB1246" s="189">
        <v>0</v>
      </c>
      <c r="AC1246" s="189">
        <v>0</v>
      </c>
      <c r="AD1246" s="189">
        <v>0</v>
      </c>
      <c r="AE1246" s="189">
        <v>0</v>
      </c>
      <c r="AF1246" s="189">
        <v>0</v>
      </c>
      <c r="AG1246" s="189">
        <v>0</v>
      </c>
      <c r="AH1246" s="189">
        <v>4497.7</v>
      </c>
      <c r="AI1246" s="189">
        <v>35901734.259999998</v>
      </c>
      <c r="AJ1246" s="189">
        <v>0</v>
      </c>
      <c r="AK1246" s="189">
        <v>0</v>
      </c>
      <c r="AL1246" s="189">
        <v>0</v>
      </c>
      <c r="AM1246" s="189">
        <v>0</v>
      </c>
      <c r="AN1246" s="189">
        <v>0</v>
      </c>
      <c r="AO1246" s="189">
        <v>0</v>
      </c>
      <c r="AP1246" s="189">
        <v>0</v>
      </c>
      <c r="AQ1246" s="189">
        <v>0</v>
      </c>
      <c r="AR1246" s="182">
        <v>0</v>
      </c>
      <c r="AS1246" s="182">
        <v>0</v>
      </c>
    </row>
    <row r="1247" spans="1:45" s="182" customFormat="1" ht="36" customHeight="1" x14ac:dyDescent="0.25">
      <c r="A1247" s="182">
        <v>1</v>
      </c>
      <c r="B1247" s="221">
        <f>SUBTOTAL(103,$A$1026:A1247)</f>
        <v>216</v>
      </c>
      <c r="C1247" s="183" t="s">
        <v>2977</v>
      </c>
      <c r="D1247" s="184">
        <v>1993</v>
      </c>
      <c r="E1247" s="184"/>
      <c r="F1247" s="185" t="s">
        <v>304</v>
      </c>
      <c r="G1247" s="184">
        <v>5</v>
      </c>
      <c r="H1247" s="184" t="s">
        <v>305</v>
      </c>
      <c r="I1247" s="197">
        <v>5482.2</v>
      </c>
      <c r="J1247" s="197">
        <v>3303.8</v>
      </c>
      <c r="K1247" s="197">
        <v>3096.3</v>
      </c>
      <c r="L1247" s="186">
        <v>147</v>
      </c>
      <c r="M1247" s="184" t="s">
        <v>259</v>
      </c>
      <c r="N1247" s="184" t="s">
        <v>263</v>
      </c>
      <c r="O1247" s="187" t="s">
        <v>677</v>
      </c>
      <c r="P1247" s="173">
        <v>5806796.2399999993</v>
      </c>
      <c r="Q1247" s="173">
        <v>0</v>
      </c>
      <c r="R1247" s="173">
        <v>0</v>
      </c>
      <c r="S1247" s="173">
        <v>0</v>
      </c>
      <c r="T1247" s="173">
        <v>5806796.2399999993</v>
      </c>
      <c r="U1247" s="173">
        <f t="shared" si="309"/>
        <v>1059.2091204261062</v>
      </c>
      <c r="V1247" s="173">
        <v>2032.0151674875051</v>
      </c>
      <c r="W1247" s="188">
        <v>1377.0322250191532</v>
      </c>
      <c r="X1247" s="188">
        <f t="shared" ref="X1247:X1252" si="319">Z1247+AA1247+AB1247+AC1247+AD1247+AG1247+AI1247+AK1247+AM1247+AO1247+AP1247+AQ1247+AR1247+AS1247</f>
        <v>1377.0322250191532</v>
      </c>
      <c r="Y1247" s="188">
        <f t="shared" ref="Y1247:Y1252" si="320">V1247-U1247</f>
        <v>972.80604706139889</v>
      </c>
      <c r="Z1247" s="189">
        <v>0</v>
      </c>
      <c r="AA1247" s="189">
        <v>0</v>
      </c>
      <c r="AB1247" s="189">
        <v>0</v>
      </c>
      <c r="AC1247" s="189">
        <v>0</v>
      </c>
      <c r="AD1247" s="189">
        <v>0</v>
      </c>
      <c r="AE1247" s="189">
        <v>0</v>
      </c>
      <c r="AF1247" s="189">
        <v>0</v>
      </c>
      <c r="AG1247" s="190">
        <v>0</v>
      </c>
      <c r="AH1247" s="189">
        <v>846.6</v>
      </c>
      <c r="AI1247" s="190">
        <f t="shared" ref="AI1247:AI1252" si="321">8917.04*AH1247/I1247</f>
        <v>1377.0322250191532</v>
      </c>
      <c r="AJ1247" s="189">
        <v>0</v>
      </c>
      <c r="AK1247" s="189">
        <v>0</v>
      </c>
      <c r="AL1247" s="189">
        <v>0</v>
      </c>
      <c r="AM1247" s="190">
        <v>0</v>
      </c>
      <c r="AN1247" s="189">
        <v>0</v>
      </c>
      <c r="AO1247" s="189">
        <v>0</v>
      </c>
      <c r="AP1247" s="190">
        <v>0</v>
      </c>
      <c r="AQ1247" s="189">
        <v>0</v>
      </c>
      <c r="AR1247" s="182">
        <v>0</v>
      </c>
      <c r="AS1247" s="182">
        <v>0</v>
      </c>
    </row>
    <row r="1248" spans="1:45" s="182" customFormat="1" ht="36" customHeight="1" x14ac:dyDescent="0.25">
      <c r="A1248" s="182">
        <v>1</v>
      </c>
      <c r="B1248" s="221">
        <f>SUBTOTAL(103,$A$1026:A1248)</f>
        <v>217</v>
      </c>
      <c r="C1248" s="183" t="s">
        <v>2978</v>
      </c>
      <c r="D1248" s="184">
        <v>1964</v>
      </c>
      <c r="E1248" s="184"/>
      <c r="F1248" s="185" t="s">
        <v>261</v>
      </c>
      <c r="G1248" s="184">
        <v>2</v>
      </c>
      <c r="H1248" s="184" t="s">
        <v>296</v>
      </c>
      <c r="I1248" s="197">
        <v>669.7</v>
      </c>
      <c r="J1248" s="197">
        <v>350.2</v>
      </c>
      <c r="K1248" s="197">
        <v>300.5</v>
      </c>
      <c r="L1248" s="186">
        <v>11</v>
      </c>
      <c r="M1248" s="184" t="s">
        <v>259</v>
      </c>
      <c r="N1248" s="184" t="s">
        <v>263</v>
      </c>
      <c r="O1248" s="187" t="s">
        <v>677</v>
      </c>
      <c r="P1248" s="173">
        <v>1747084.66</v>
      </c>
      <c r="Q1248" s="173">
        <v>0</v>
      </c>
      <c r="R1248" s="173">
        <v>0</v>
      </c>
      <c r="S1248" s="173">
        <v>0</v>
      </c>
      <c r="T1248" s="173">
        <v>1747084.66</v>
      </c>
      <c r="U1248" s="173">
        <f t="shared" si="309"/>
        <v>2608.7571449902939</v>
      </c>
      <c r="V1248" s="173">
        <v>5856.6310469762575</v>
      </c>
      <c r="W1248" s="188">
        <v>3657.6241421532031</v>
      </c>
      <c r="X1248" s="188">
        <f t="shared" si="319"/>
        <v>3657.6241421532031</v>
      </c>
      <c r="Y1248" s="188">
        <f t="shared" si="320"/>
        <v>3247.8739019859636</v>
      </c>
      <c r="Z1248" s="189">
        <v>0</v>
      </c>
      <c r="AA1248" s="189">
        <v>0</v>
      </c>
      <c r="AB1248" s="189">
        <v>0</v>
      </c>
      <c r="AC1248" s="189">
        <v>0</v>
      </c>
      <c r="AD1248" s="189">
        <v>0</v>
      </c>
      <c r="AE1248" s="189">
        <v>0</v>
      </c>
      <c r="AF1248" s="189">
        <v>0</v>
      </c>
      <c r="AG1248" s="190">
        <v>0</v>
      </c>
      <c r="AH1248" s="189">
        <v>274.7</v>
      </c>
      <c r="AI1248" s="190">
        <f t="shared" si="321"/>
        <v>3657.6241421532031</v>
      </c>
      <c r="AJ1248" s="189">
        <v>0</v>
      </c>
      <c r="AK1248" s="189">
        <v>0</v>
      </c>
      <c r="AL1248" s="189">
        <v>0</v>
      </c>
      <c r="AM1248" s="190">
        <v>0</v>
      </c>
      <c r="AN1248" s="189">
        <v>0</v>
      </c>
      <c r="AO1248" s="189">
        <v>0</v>
      </c>
      <c r="AP1248" s="190">
        <v>0</v>
      </c>
      <c r="AQ1248" s="189">
        <v>0</v>
      </c>
      <c r="AR1248" s="182">
        <v>0</v>
      </c>
      <c r="AS1248" s="182">
        <v>0</v>
      </c>
    </row>
    <row r="1249" spans="1:45" s="182" customFormat="1" ht="36" customHeight="1" x14ac:dyDescent="0.25">
      <c r="A1249" s="182">
        <v>1</v>
      </c>
      <c r="B1249" s="221">
        <f>SUBTOTAL(103,$A$1026:A1249)</f>
        <v>218</v>
      </c>
      <c r="C1249" s="183" t="s">
        <v>2979</v>
      </c>
      <c r="D1249" s="184">
        <v>2002</v>
      </c>
      <c r="E1249" s="184"/>
      <c r="F1249" s="185" t="s">
        <v>261</v>
      </c>
      <c r="G1249" s="184">
        <v>5</v>
      </c>
      <c r="H1249" s="184" t="s">
        <v>305</v>
      </c>
      <c r="I1249" s="197">
        <v>5019</v>
      </c>
      <c r="J1249" s="197">
        <v>2368</v>
      </c>
      <c r="K1249" s="197">
        <v>2368</v>
      </c>
      <c r="L1249" s="186">
        <v>93</v>
      </c>
      <c r="M1249" s="184" t="s">
        <v>259</v>
      </c>
      <c r="N1249" s="184" t="s">
        <v>263</v>
      </c>
      <c r="O1249" s="187" t="s">
        <v>677</v>
      </c>
      <c r="P1249" s="173">
        <v>7026213.0500000007</v>
      </c>
      <c r="Q1249" s="173">
        <v>0</v>
      </c>
      <c r="R1249" s="173">
        <v>0</v>
      </c>
      <c r="S1249" s="173">
        <v>0</v>
      </c>
      <c r="T1249" s="173">
        <v>7026213.0500000007</v>
      </c>
      <c r="U1249" s="173">
        <f t="shared" si="309"/>
        <v>1399.922902968719</v>
      </c>
      <c r="V1249" s="173">
        <v>2021.9557735006974</v>
      </c>
      <c r="W1249" s="188">
        <f>X1249</f>
        <v>1660.7831542538354</v>
      </c>
      <c r="X1249" s="188">
        <f t="shared" si="319"/>
        <v>1660.7831542538354</v>
      </c>
      <c r="Y1249" s="188">
        <f t="shared" si="320"/>
        <v>622.03287053197846</v>
      </c>
      <c r="Z1249" s="189">
        <v>0</v>
      </c>
      <c r="AA1249" s="189">
        <v>0</v>
      </c>
      <c r="AB1249" s="189">
        <v>0</v>
      </c>
      <c r="AC1249" s="189">
        <v>0</v>
      </c>
      <c r="AD1249" s="189">
        <v>0</v>
      </c>
      <c r="AE1249" s="189">
        <v>0</v>
      </c>
      <c r="AF1249" s="189">
        <v>0</v>
      </c>
      <c r="AG1249" s="190">
        <v>0</v>
      </c>
      <c r="AH1249" s="189">
        <v>934.78</v>
      </c>
      <c r="AI1249" s="190">
        <f t="shared" si="321"/>
        <v>1660.7831542538354</v>
      </c>
      <c r="AJ1249" s="189">
        <v>0</v>
      </c>
      <c r="AK1249" s="189">
        <v>0</v>
      </c>
      <c r="AL1249" s="189">
        <v>0</v>
      </c>
      <c r="AM1249" s="190">
        <v>0</v>
      </c>
      <c r="AN1249" s="189">
        <v>0</v>
      </c>
      <c r="AO1249" s="189">
        <v>0</v>
      </c>
      <c r="AP1249" s="190">
        <v>0</v>
      </c>
      <c r="AQ1249" s="189">
        <v>0</v>
      </c>
      <c r="AR1249" s="182">
        <v>0</v>
      </c>
      <c r="AS1249" s="182">
        <v>0</v>
      </c>
    </row>
    <row r="1250" spans="1:45" s="182" customFormat="1" ht="36" customHeight="1" x14ac:dyDescent="0.25">
      <c r="A1250" s="182">
        <v>1</v>
      </c>
      <c r="B1250" s="221">
        <f>SUBTOTAL(103,$A$1026:A1250)</f>
        <v>219</v>
      </c>
      <c r="C1250" s="183" t="s">
        <v>2980</v>
      </c>
      <c r="D1250" s="184">
        <v>1964</v>
      </c>
      <c r="E1250" s="184"/>
      <c r="F1250" s="185" t="s">
        <v>261</v>
      </c>
      <c r="G1250" s="184">
        <v>2</v>
      </c>
      <c r="H1250" s="184" t="s">
        <v>296</v>
      </c>
      <c r="I1250" s="197">
        <v>680.2</v>
      </c>
      <c r="J1250" s="197">
        <v>356</v>
      </c>
      <c r="K1250" s="197">
        <v>356</v>
      </c>
      <c r="L1250" s="186">
        <v>22</v>
      </c>
      <c r="M1250" s="184" t="s">
        <v>259</v>
      </c>
      <c r="N1250" s="184" t="s">
        <v>263</v>
      </c>
      <c r="O1250" s="187" t="s">
        <v>677</v>
      </c>
      <c r="P1250" s="173">
        <v>2155463.48</v>
      </c>
      <c r="Q1250" s="173">
        <v>0</v>
      </c>
      <c r="R1250" s="173">
        <v>0</v>
      </c>
      <c r="S1250" s="173">
        <v>0</v>
      </c>
      <c r="T1250" s="173">
        <v>2155463.48</v>
      </c>
      <c r="U1250" s="173">
        <f t="shared" si="309"/>
        <v>3168.8672155248455</v>
      </c>
      <c r="V1250" s="173">
        <v>5571.7632813878272</v>
      </c>
      <c r="W1250" s="188">
        <v>6974.2212290502794</v>
      </c>
      <c r="X1250" s="188">
        <f t="shared" si="319"/>
        <v>6974.2212290502794</v>
      </c>
      <c r="Y1250" s="188">
        <f t="shared" si="320"/>
        <v>2402.8960658629817</v>
      </c>
      <c r="Z1250" s="189">
        <v>0</v>
      </c>
      <c r="AA1250" s="189">
        <v>0</v>
      </c>
      <c r="AB1250" s="189">
        <v>0</v>
      </c>
      <c r="AC1250" s="189">
        <v>0</v>
      </c>
      <c r="AD1250" s="189">
        <v>0</v>
      </c>
      <c r="AE1250" s="189">
        <v>0</v>
      </c>
      <c r="AF1250" s="189">
        <v>0</v>
      </c>
      <c r="AG1250" s="190">
        <v>0</v>
      </c>
      <c r="AH1250" s="189">
        <v>532</v>
      </c>
      <c r="AI1250" s="190">
        <f t="shared" si="321"/>
        <v>6974.2212290502794</v>
      </c>
      <c r="AJ1250" s="189">
        <v>0</v>
      </c>
      <c r="AK1250" s="189">
        <v>0</v>
      </c>
      <c r="AL1250" s="189">
        <v>0</v>
      </c>
      <c r="AM1250" s="190">
        <v>0</v>
      </c>
      <c r="AN1250" s="189">
        <v>0</v>
      </c>
      <c r="AO1250" s="189">
        <v>0</v>
      </c>
      <c r="AP1250" s="190">
        <v>0</v>
      </c>
      <c r="AQ1250" s="189">
        <v>0</v>
      </c>
      <c r="AR1250" s="182">
        <v>0</v>
      </c>
      <c r="AS1250" s="182">
        <v>0</v>
      </c>
    </row>
    <row r="1251" spans="1:45" s="182" customFormat="1" ht="36" customHeight="1" x14ac:dyDescent="0.25">
      <c r="A1251" s="182">
        <v>1</v>
      </c>
      <c r="B1251" s="221">
        <f>SUBTOTAL(103,$A$1026:A1251)</f>
        <v>220</v>
      </c>
      <c r="C1251" s="183" t="s">
        <v>2981</v>
      </c>
      <c r="D1251" s="184">
        <v>1983</v>
      </c>
      <c r="E1251" s="184"/>
      <c r="F1251" s="185" t="s">
        <v>261</v>
      </c>
      <c r="G1251" s="184">
        <v>5</v>
      </c>
      <c r="H1251" s="184" t="s">
        <v>301</v>
      </c>
      <c r="I1251" s="173">
        <v>4169.3</v>
      </c>
      <c r="J1251" s="173">
        <v>2760.1</v>
      </c>
      <c r="K1251" s="173">
        <v>2760.1</v>
      </c>
      <c r="L1251" s="186">
        <v>121</v>
      </c>
      <c r="M1251" s="184" t="s">
        <v>259</v>
      </c>
      <c r="N1251" s="184" t="s">
        <v>263</v>
      </c>
      <c r="O1251" s="187" t="s">
        <v>1312</v>
      </c>
      <c r="P1251" s="173">
        <v>6288166.1600000001</v>
      </c>
      <c r="Q1251" s="173">
        <v>0</v>
      </c>
      <c r="R1251" s="173">
        <v>0</v>
      </c>
      <c r="S1251" s="173">
        <v>0</v>
      </c>
      <c r="T1251" s="173">
        <v>6288166.1600000001</v>
      </c>
      <c r="U1251" s="173">
        <f t="shared" si="309"/>
        <v>1508.2066917708007</v>
      </c>
      <c r="V1251" s="173">
        <v>2213.2741707241021</v>
      </c>
      <c r="W1251" s="188">
        <v>1833.7538905811527</v>
      </c>
      <c r="X1251" s="188">
        <f t="shared" si="319"/>
        <v>1833.7538905811527</v>
      </c>
      <c r="Y1251" s="188">
        <f t="shared" si="320"/>
        <v>705.06747895330136</v>
      </c>
      <c r="Z1251" s="189">
        <v>0</v>
      </c>
      <c r="AA1251" s="189">
        <v>0</v>
      </c>
      <c r="AB1251" s="189">
        <v>0</v>
      </c>
      <c r="AC1251" s="189">
        <v>0</v>
      </c>
      <c r="AD1251" s="189">
        <v>0</v>
      </c>
      <c r="AE1251" s="189">
        <v>0</v>
      </c>
      <c r="AF1251" s="189">
        <v>0</v>
      </c>
      <c r="AG1251" s="190">
        <v>0</v>
      </c>
      <c r="AH1251" s="189">
        <v>857.4</v>
      </c>
      <c r="AI1251" s="190">
        <f t="shared" si="321"/>
        <v>1833.7538905811527</v>
      </c>
      <c r="AJ1251" s="189">
        <v>0</v>
      </c>
      <c r="AK1251" s="189">
        <v>0</v>
      </c>
      <c r="AL1251" s="189">
        <v>0</v>
      </c>
      <c r="AM1251" s="190">
        <v>0</v>
      </c>
      <c r="AN1251" s="189">
        <v>0</v>
      </c>
      <c r="AO1251" s="189">
        <v>0</v>
      </c>
      <c r="AP1251" s="190">
        <v>0</v>
      </c>
      <c r="AQ1251" s="189">
        <v>0</v>
      </c>
      <c r="AR1251" s="182">
        <v>0</v>
      </c>
      <c r="AS1251" s="182">
        <v>0</v>
      </c>
    </row>
    <row r="1252" spans="1:45" s="182" customFormat="1" ht="36" customHeight="1" x14ac:dyDescent="0.25">
      <c r="A1252" s="182">
        <v>1</v>
      </c>
      <c r="B1252" s="221">
        <f>SUBTOTAL(103,$A$1026:A1252)</f>
        <v>221</v>
      </c>
      <c r="C1252" s="183" t="s">
        <v>2982</v>
      </c>
      <c r="D1252" s="184">
        <v>1994</v>
      </c>
      <c r="E1252" s="184"/>
      <c r="F1252" s="185" t="s">
        <v>311</v>
      </c>
      <c r="G1252" s="184" t="s">
        <v>344</v>
      </c>
      <c r="H1252" s="184" t="s">
        <v>305</v>
      </c>
      <c r="I1252" s="197">
        <v>5512.6</v>
      </c>
      <c r="J1252" s="197">
        <v>3370.2</v>
      </c>
      <c r="K1252" s="197">
        <v>3370.2</v>
      </c>
      <c r="L1252" s="186">
        <v>137</v>
      </c>
      <c r="M1252" s="184" t="s">
        <v>259</v>
      </c>
      <c r="N1252" s="184" t="s">
        <v>263</v>
      </c>
      <c r="O1252" s="187" t="s">
        <v>677</v>
      </c>
      <c r="P1252" s="173">
        <v>8681900</v>
      </c>
      <c r="Q1252" s="173">
        <v>0</v>
      </c>
      <c r="R1252" s="173">
        <v>0</v>
      </c>
      <c r="S1252" s="173">
        <v>0</v>
      </c>
      <c r="T1252" s="173">
        <v>8681900</v>
      </c>
      <c r="U1252" s="173">
        <f t="shared" si="309"/>
        <v>1574.919275840801</v>
      </c>
      <c r="V1252" s="173">
        <v>2072.1896841417843</v>
      </c>
      <c r="W1252" s="188">
        <v>1702.0440134963537</v>
      </c>
      <c r="X1252" s="188">
        <f t="shared" si="319"/>
        <v>1702.0440134963537</v>
      </c>
      <c r="Y1252" s="188">
        <f t="shared" si="320"/>
        <v>497.27040830098326</v>
      </c>
      <c r="Z1252" s="189">
        <v>0</v>
      </c>
      <c r="AA1252" s="189">
        <v>0</v>
      </c>
      <c r="AB1252" s="189">
        <v>0</v>
      </c>
      <c r="AC1252" s="189">
        <v>0</v>
      </c>
      <c r="AD1252" s="189">
        <v>0</v>
      </c>
      <c r="AE1252" s="189">
        <v>0</v>
      </c>
      <c r="AF1252" s="189">
        <v>0</v>
      </c>
      <c r="AG1252" s="190">
        <v>0</v>
      </c>
      <c r="AH1252" s="189">
        <v>1052.22</v>
      </c>
      <c r="AI1252" s="190">
        <f t="shared" si="321"/>
        <v>1702.0440134963537</v>
      </c>
      <c r="AJ1252" s="189">
        <v>0</v>
      </c>
      <c r="AK1252" s="189">
        <v>0</v>
      </c>
      <c r="AL1252" s="189">
        <v>0</v>
      </c>
      <c r="AM1252" s="190">
        <v>0</v>
      </c>
      <c r="AN1252" s="189">
        <v>0</v>
      </c>
      <c r="AO1252" s="189">
        <v>0</v>
      </c>
      <c r="AP1252" s="190">
        <v>0</v>
      </c>
      <c r="AQ1252" s="189">
        <v>0</v>
      </c>
      <c r="AR1252" s="182">
        <v>0</v>
      </c>
      <c r="AS1252" s="182">
        <v>0</v>
      </c>
    </row>
    <row r="1253" spans="1:45" s="182" customFormat="1" ht="36" customHeight="1" x14ac:dyDescent="0.25">
      <c r="B1253" s="183" t="s">
        <v>784</v>
      </c>
      <c r="C1253" s="183"/>
      <c r="D1253" s="184" t="s">
        <v>857</v>
      </c>
      <c r="E1253" s="184" t="s">
        <v>857</v>
      </c>
      <c r="F1253" s="184" t="s">
        <v>857</v>
      </c>
      <c r="G1253" s="184" t="s">
        <v>857</v>
      </c>
      <c r="H1253" s="184" t="s">
        <v>857</v>
      </c>
      <c r="I1253" s="197">
        <f>SUM(I1254:I1260)</f>
        <v>18562.29</v>
      </c>
      <c r="J1253" s="197">
        <f>SUM(J1254:J1260)</f>
        <v>14634</v>
      </c>
      <c r="K1253" s="197">
        <f>SUM(K1254:K1260)</f>
        <v>10398.5</v>
      </c>
      <c r="L1253" s="219">
        <f>SUM(L1254:L1260)</f>
        <v>654</v>
      </c>
      <c r="M1253" s="184" t="s">
        <v>857</v>
      </c>
      <c r="N1253" s="184" t="s">
        <v>857</v>
      </c>
      <c r="O1253" s="187" t="s">
        <v>857</v>
      </c>
      <c r="P1253" s="173">
        <v>32829361.799999997</v>
      </c>
      <c r="Q1253" s="173">
        <v>0</v>
      </c>
      <c r="R1253" s="173">
        <v>0</v>
      </c>
      <c r="S1253" s="173">
        <v>0</v>
      </c>
      <c r="T1253" s="173">
        <v>32829361.799999997</v>
      </c>
      <c r="U1253" s="173">
        <f t="shared" si="309"/>
        <v>1768.6051559371174</v>
      </c>
      <c r="V1253" s="173">
        <f>MAX(V1254:V1260)</f>
        <v>9033.4847696898905</v>
      </c>
      <c r="X1253" s="227"/>
      <c r="Z1253" s="189">
        <v>0</v>
      </c>
      <c r="AA1253" s="189">
        <v>0</v>
      </c>
      <c r="AB1253" s="189">
        <v>3881891.1399999997</v>
      </c>
      <c r="AC1253" s="189">
        <v>753664.01</v>
      </c>
      <c r="AD1253" s="189">
        <v>0</v>
      </c>
      <c r="AE1253" s="189">
        <v>0</v>
      </c>
      <c r="AF1253" s="189">
        <v>0</v>
      </c>
      <c r="AG1253" s="189">
        <v>0</v>
      </c>
      <c r="AH1253" s="189">
        <v>4014.95</v>
      </c>
      <c r="AI1253" s="189">
        <v>25202327.259999998</v>
      </c>
      <c r="AJ1253" s="189">
        <v>0</v>
      </c>
      <c r="AK1253" s="189">
        <v>0</v>
      </c>
      <c r="AL1253" s="189">
        <v>0</v>
      </c>
      <c r="AM1253" s="189">
        <v>0</v>
      </c>
      <c r="AN1253" s="189">
        <v>0</v>
      </c>
      <c r="AO1253" s="189">
        <v>0</v>
      </c>
      <c r="AP1253" s="189">
        <v>0</v>
      </c>
      <c r="AQ1253" s="189">
        <v>0</v>
      </c>
      <c r="AR1253" s="182">
        <v>0</v>
      </c>
      <c r="AS1253" s="182">
        <v>0</v>
      </c>
    </row>
    <row r="1254" spans="1:45" s="182" customFormat="1" ht="36" customHeight="1" x14ac:dyDescent="0.25">
      <c r="A1254" s="182">
        <v>1</v>
      </c>
      <c r="B1254" s="221">
        <f>SUBTOTAL(103,$A$1026:A1254)</f>
        <v>222</v>
      </c>
      <c r="C1254" s="183" t="s">
        <v>612</v>
      </c>
      <c r="D1254" s="184">
        <v>1882</v>
      </c>
      <c r="E1254" s="184"/>
      <c r="F1254" s="185" t="s">
        <v>261</v>
      </c>
      <c r="G1254" s="184">
        <v>3</v>
      </c>
      <c r="H1254" s="184" t="s">
        <v>305</v>
      </c>
      <c r="I1254" s="197">
        <v>3501.8</v>
      </c>
      <c r="J1254" s="197">
        <v>2939.7</v>
      </c>
      <c r="K1254" s="197">
        <v>1028.9000000000001</v>
      </c>
      <c r="L1254" s="186">
        <v>88</v>
      </c>
      <c r="M1254" s="184" t="s">
        <v>259</v>
      </c>
      <c r="N1254" s="184" t="s">
        <v>263</v>
      </c>
      <c r="O1254" s="187" t="s">
        <v>678</v>
      </c>
      <c r="P1254" s="173">
        <v>6918308.4500000002</v>
      </c>
      <c r="Q1254" s="173">
        <v>0</v>
      </c>
      <c r="R1254" s="173">
        <v>0</v>
      </c>
      <c r="S1254" s="173">
        <v>0</v>
      </c>
      <c r="T1254" s="173">
        <v>6918308.4500000002</v>
      </c>
      <c r="U1254" s="173">
        <f t="shared" si="309"/>
        <v>1975.6435119081614</v>
      </c>
      <c r="V1254" s="173">
        <v>5674.57</v>
      </c>
      <c r="W1254" s="188">
        <v>3259.66</v>
      </c>
      <c r="X1254" s="188">
        <f t="shared" ref="X1254:X1260" si="322">Z1254+AA1254+AB1254+AC1254+AD1254+AG1254+AI1254+AK1254+AM1254+AO1254+AP1254+AQ1254+AR1254+AS1254</f>
        <v>3259.66</v>
      </c>
      <c r="Y1254" s="188">
        <f t="shared" ref="Y1254:Y1260" si="323">V1254-U1254</f>
        <v>3698.9264880918381</v>
      </c>
      <c r="Z1254" s="189">
        <v>0</v>
      </c>
      <c r="AA1254" s="189">
        <v>0</v>
      </c>
      <c r="AB1254" s="189">
        <v>3259.66</v>
      </c>
      <c r="AC1254" s="189">
        <v>0</v>
      </c>
      <c r="AD1254" s="189">
        <v>0</v>
      </c>
      <c r="AE1254" s="189">
        <v>0</v>
      </c>
      <c r="AF1254" s="189">
        <v>0</v>
      </c>
      <c r="AG1254" s="190">
        <v>0</v>
      </c>
      <c r="AH1254" s="189">
        <v>0</v>
      </c>
      <c r="AI1254" s="189">
        <v>0</v>
      </c>
      <c r="AJ1254" s="189">
        <v>0</v>
      </c>
      <c r="AK1254" s="189">
        <v>0</v>
      </c>
      <c r="AL1254" s="189">
        <v>0</v>
      </c>
      <c r="AM1254" s="190">
        <v>0</v>
      </c>
      <c r="AN1254" s="189">
        <v>0</v>
      </c>
      <c r="AO1254" s="189">
        <v>0</v>
      </c>
      <c r="AP1254" s="190">
        <v>0</v>
      </c>
      <c r="AQ1254" s="189">
        <v>0</v>
      </c>
      <c r="AR1254" s="182">
        <v>0</v>
      </c>
      <c r="AS1254" s="182">
        <v>0</v>
      </c>
    </row>
    <row r="1255" spans="1:45" s="182" customFormat="1" ht="36" customHeight="1" x14ac:dyDescent="0.25">
      <c r="A1255" s="182">
        <v>1</v>
      </c>
      <c r="B1255" s="221">
        <f>SUBTOTAL(103,$A$1026:A1255)</f>
        <v>223</v>
      </c>
      <c r="C1255" s="183" t="s">
        <v>3049</v>
      </c>
      <c r="D1255" s="184">
        <v>1952</v>
      </c>
      <c r="E1255" s="184"/>
      <c r="F1255" s="185" t="s">
        <v>261</v>
      </c>
      <c r="G1255" s="184" t="s">
        <v>296</v>
      </c>
      <c r="H1255" s="184" t="s">
        <v>296</v>
      </c>
      <c r="I1255" s="197">
        <v>1469.29</v>
      </c>
      <c r="J1255" s="197">
        <v>832.5</v>
      </c>
      <c r="K1255" s="197">
        <v>832.5</v>
      </c>
      <c r="L1255" s="186">
        <v>36</v>
      </c>
      <c r="M1255" s="184" t="s">
        <v>259</v>
      </c>
      <c r="N1255" s="184" t="s">
        <v>263</v>
      </c>
      <c r="O1255" s="187" t="s">
        <v>678</v>
      </c>
      <c r="P1255" s="173">
        <v>6586276.3200000003</v>
      </c>
      <c r="Q1255" s="173">
        <v>0</v>
      </c>
      <c r="R1255" s="173">
        <v>0</v>
      </c>
      <c r="S1255" s="173">
        <v>0</v>
      </c>
      <c r="T1255" s="173">
        <v>6586276.3200000003</v>
      </c>
      <c r="U1255" s="173">
        <f t="shared" si="309"/>
        <v>4482.6251590904458</v>
      </c>
      <c r="V1255" s="173">
        <v>5775.0595076533564</v>
      </c>
      <c r="W1255" s="188">
        <f t="shared" ref="W1255:W1256" si="324">X1255</f>
        <v>4743.4873061138378</v>
      </c>
      <c r="X1255" s="188">
        <f t="shared" si="322"/>
        <v>4743.4873061138378</v>
      </c>
      <c r="Y1255" s="188">
        <f t="shared" si="323"/>
        <v>1292.4343485629106</v>
      </c>
      <c r="Z1255" s="189">
        <v>0</v>
      </c>
      <c r="AA1255" s="189">
        <v>0</v>
      </c>
      <c r="AB1255" s="189">
        <v>0</v>
      </c>
      <c r="AC1255" s="189">
        <v>0</v>
      </c>
      <c r="AD1255" s="189">
        <v>0</v>
      </c>
      <c r="AE1255" s="189">
        <v>0</v>
      </c>
      <c r="AF1255" s="189">
        <v>0</v>
      </c>
      <c r="AG1255" s="190">
        <v>0</v>
      </c>
      <c r="AH1255" s="189">
        <v>781.6</v>
      </c>
      <c r="AI1255" s="190">
        <f>8917.04*AH1255/I1255</f>
        <v>4743.4873061138378</v>
      </c>
      <c r="AJ1255" s="189">
        <v>0</v>
      </c>
      <c r="AK1255" s="189">
        <v>0</v>
      </c>
      <c r="AL1255" s="189">
        <v>0</v>
      </c>
      <c r="AM1255" s="190">
        <v>0</v>
      </c>
      <c r="AN1255" s="189">
        <v>0</v>
      </c>
      <c r="AO1255" s="189">
        <v>0</v>
      </c>
      <c r="AP1255" s="190">
        <v>0</v>
      </c>
      <c r="AQ1255" s="189">
        <v>0</v>
      </c>
      <c r="AR1255" s="182">
        <v>0</v>
      </c>
      <c r="AS1255" s="182">
        <v>0</v>
      </c>
    </row>
    <row r="1256" spans="1:45" s="182" customFormat="1" ht="36" customHeight="1" x14ac:dyDescent="0.25">
      <c r="A1256" s="182">
        <v>1</v>
      </c>
      <c r="B1256" s="221">
        <f>SUBTOTAL(103,$A$1026:A1256)</f>
        <v>224</v>
      </c>
      <c r="C1256" s="183" t="s">
        <v>2219</v>
      </c>
      <c r="D1256" s="184">
        <v>1977</v>
      </c>
      <c r="E1256" s="184"/>
      <c r="F1256" s="185" t="s">
        <v>261</v>
      </c>
      <c r="G1256" s="184">
        <v>5</v>
      </c>
      <c r="H1256" s="184">
        <v>2</v>
      </c>
      <c r="I1256" s="197">
        <v>4074.3</v>
      </c>
      <c r="J1256" s="197">
        <v>4074.3</v>
      </c>
      <c r="K1256" s="197">
        <v>1846.3</v>
      </c>
      <c r="L1256" s="186">
        <v>209</v>
      </c>
      <c r="M1256" s="184" t="s">
        <v>259</v>
      </c>
      <c r="N1256" s="184" t="s">
        <v>263</v>
      </c>
      <c r="O1256" s="187" t="s">
        <v>2351</v>
      </c>
      <c r="P1256" s="173">
        <v>1374752.59</v>
      </c>
      <c r="Q1256" s="173">
        <v>0</v>
      </c>
      <c r="R1256" s="173">
        <v>0</v>
      </c>
      <c r="S1256" s="173">
        <v>0</v>
      </c>
      <c r="T1256" s="173">
        <v>1374752.59</v>
      </c>
      <c r="U1256" s="173">
        <f t="shared" si="309"/>
        <v>337.42056058709471</v>
      </c>
      <c r="V1256" s="173">
        <v>527.63</v>
      </c>
      <c r="W1256" s="188">
        <f t="shared" si="324"/>
        <v>184.98</v>
      </c>
      <c r="X1256" s="188">
        <f t="shared" si="322"/>
        <v>184.98</v>
      </c>
      <c r="Y1256" s="188">
        <f t="shared" si="323"/>
        <v>190.20943941290528</v>
      </c>
      <c r="Z1256" s="189">
        <v>0</v>
      </c>
      <c r="AA1256" s="189">
        <v>0</v>
      </c>
      <c r="AB1256" s="189">
        <v>0</v>
      </c>
      <c r="AC1256" s="189">
        <v>184.98</v>
      </c>
      <c r="AD1256" s="189">
        <v>0</v>
      </c>
      <c r="AE1256" s="189">
        <v>0</v>
      </c>
      <c r="AF1256" s="189">
        <v>0</v>
      </c>
      <c r="AG1256" s="190">
        <v>0</v>
      </c>
      <c r="AH1256" s="189">
        <v>0</v>
      </c>
      <c r="AI1256" s="189">
        <v>0</v>
      </c>
      <c r="AJ1256" s="189">
        <v>0</v>
      </c>
      <c r="AK1256" s="189">
        <v>0</v>
      </c>
      <c r="AL1256" s="189">
        <v>0</v>
      </c>
      <c r="AM1256" s="190">
        <v>0</v>
      </c>
      <c r="AN1256" s="189">
        <v>0</v>
      </c>
      <c r="AO1256" s="189">
        <v>0</v>
      </c>
      <c r="AP1256" s="190">
        <v>0</v>
      </c>
      <c r="AQ1256" s="189">
        <v>0</v>
      </c>
      <c r="AR1256" s="182">
        <v>0</v>
      </c>
      <c r="AS1256" s="182">
        <v>0</v>
      </c>
    </row>
    <row r="1257" spans="1:45" s="182" customFormat="1" ht="36" customHeight="1" x14ac:dyDescent="0.25">
      <c r="A1257" s="182">
        <v>1</v>
      </c>
      <c r="B1257" s="221">
        <f>SUBTOTAL(103,$A$1026:A1257)</f>
        <v>225</v>
      </c>
      <c r="C1257" s="183" t="s">
        <v>615</v>
      </c>
      <c r="D1257" s="184">
        <v>1937</v>
      </c>
      <c r="E1257" s="184"/>
      <c r="F1257" s="185" t="s">
        <v>323</v>
      </c>
      <c r="G1257" s="184">
        <v>2</v>
      </c>
      <c r="H1257" s="184" t="s">
        <v>296</v>
      </c>
      <c r="I1257" s="197">
        <v>423.5</v>
      </c>
      <c r="J1257" s="197">
        <v>301.89999999999998</v>
      </c>
      <c r="K1257" s="197">
        <v>301.89999999999998</v>
      </c>
      <c r="L1257" s="186">
        <v>26</v>
      </c>
      <c r="M1257" s="184" t="s">
        <v>259</v>
      </c>
      <c r="N1257" s="184" t="s">
        <v>276</v>
      </c>
      <c r="O1257" s="187" t="s">
        <v>262</v>
      </c>
      <c r="P1257" s="173">
        <v>2143016.91</v>
      </c>
      <c r="Q1257" s="173">
        <v>0</v>
      </c>
      <c r="R1257" s="173">
        <v>0</v>
      </c>
      <c r="S1257" s="173">
        <v>0</v>
      </c>
      <c r="T1257" s="173">
        <v>2143016.91</v>
      </c>
      <c r="U1257" s="173">
        <f t="shared" si="309"/>
        <v>5060.2524439197168</v>
      </c>
      <c r="V1257" s="173">
        <v>8748.0530399055478</v>
      </c>
      <c r="W1257" s="188">
        <v>7264.1766233766239</v>
      </c>
      <c r="X1257" s="188">
        <f t="shared" si="322"/>
        <v>7264.1766233766239</v>
      </c>
      <c r="Y1257" s="188">
        <f t="shared" si="323"/>
        <v>3687.800595985831</v>
      </c>
      <c r="Z1257" s="189">
        <v>0</v>
      </c>
      <c r="AA1257" s="189">
        <v>0</v>
      </c>
      <c r="AB1257" s="189">
        <v>0</v>
      </c>
      <c r="AC1257" s="189">
        <v>0</v>
      </c>
      <c r="AD1257" s="189">
        <v>0</v>
      </c>
      <c r="AE1257" s="189">
        <v>0</v>
      </c>
      <c r="AF1257" s="189">
        <v>0</v>
      </c>
      <c r="AG1257" s="190">
        <v>0</v>
      </c>
      <c r="AH1257" s="189">
        <v>345</v>
      </c>
      <c r="AI1257" s="190">
        <f t="shared" ref="AI1257:AI1260" si="325">8917.04*AH1257/I1257</f>
        <v>7264.1766233766239</v>
      </c>
      <c r="AJ1257" s="189">
        <v>0</v>
      </c>
      <c r="AK1257" s="189">
        <v>0</v>
      </c>
      <c r="AL1257" s="189">
        <v>0</v>
      </c>
      <c r="AM1257" s="190">
        <v>0</v>
      </c>
      <c r="AN1257" s="189">
        <v>0</v>
      </c>
      <c r="AO1257" s="189">
        <v>0</v>
      </c>
      <c r="AP1257" s="190">
        <v>0</v>
      </c>
      <c r="AQ1257" s="189">
        <v>0</v>
      </c>
      <c r="AR1257" s="182">
        <v>0</v>
      </c>
      <c r="AS1257" s="182">
        <v>0</v>
      </c>
    </row>
    <row r="1258" spans="1:45" s="182" customFormat="1" ht="36" customHeight="1" x14ac:dyDescent="0.25">
      <c r="A1258" s="182">
        <v>1</v>
      </c>
      <c r="B1258" s="221">
        <f>SUBTOTAL(103,$A$1026:A1258)</f>
        <v>226</v>
      </c>
      <c r="C1258" s="183" t="s">
        <v>1872</v>
      </c>
      <c r="D1258" s="184">
        <v>1972</v>
      </c>
      <c r="E1258" s="184"/>
      <c r="F1258" s="185" t="s">
        <v>1524</v>
      </c>
      <c r="G1258" s="184" t="s">
        <v>296</v>
      </c>
      <c r="H1258" s="184" t="s">
        <v>296</v>
      </c>
      <c r="I1258" s="197">
        <v>770.7</v>
      </c>
      <c r="J1258" s="197">
        <v>710.1</v>
      </c>
      <c r="K1258" s="197">
        <v>710.1</v>
      </c>
      <c r="L1258" s="186">
        <v>29</v>
      </c>
      <c r="M1258" s="184" t="s">
        <v>259</v>
      </c>
      <c r="N1258" s="184" t="s">
        <v>263</v>
      </c>
      <c r="O1258" s="187" t="s">
        <v>678</v>
      </c>
      <c r="P1258" s="173">
        <v>4667875.53</v>
      </c>
      <c r="Q1258" s="173">
        <v>0</v>
      </c>
      <c r="R1258" s="173">
        <v>0</v>
      </c>
      <c r="S1258" s="173">
        <v>0</v>
      </c>
      <c r="T1258" s="173">
        <v>4667875.53</v>
      </c>
      <c r="U1258" s="173">
        <f t="shared" si="309"/>
        <v>6056.6699493966526</v>
      </c>
      <c r="V1258" s="173">
        <v>9033.4847696898905</v>
      </c>
      <c r="W1258" s="188">
        <v>7194.2590787595691</v>
      </c>
      <c r="X1258" s="188">
        <f t="shared" si="322"/>
        <v>7194.2590787595691</v>
      </c>
      <c r="Y1258" s="188">
        <f t="shared" si="323"/>
        <v>2976.814820293238</v>
      </c>
      <c r="Z1258" s="189">
        <v>0</v>
      </c>
      <c r="AA1258" s="189">
        <v>0</v>
      </c>
      <c r="AB1258" s="189">
        <v>0</v>
      </c>
      <c r="AC1258" s="189">
        <v>0</v>
      </c>
      <c r="AD1258" s="189">
        <v>0</v>
      </c>
      <c r="AE1258" s="189">
        <v>0</v>
      </c>
      <c r="AF1258" s="189">
        <v>0</v>
      </c>
      <c r="AG1258" s="190">
        <v>0</v>
      </c>
      <c r="AH1258" s="189">
        <v>621.79999999999995</v>
      </c>
      <c r="AI1258" s="190">
        <f t="shared" si="325"/>
        <v>7194.2590787595691</v>
      </c>
      <c r="AJ1258" s="189">
        <v>0</v>
      </c>
      <c r="AK1258" s="189">
        <v>0</v>
      </c>
      <c r="AL1258" s="189">
        <v>0</v>
      </c>
      <c r="AM1258" s="190">
        <v>0</v>
      </c>
      <c r="AN1258" s="189">
        <v>0</v>
      </c>
      <c r="AO1258" s="189">
        <v>0</v>
      </c>
      <c r="AP1258" s="190">
        <v>0</v>
      </c>
      <c r="AQ1258" s="189">
        <v>0</v>
      </c>
      <c r="AR1258" s="182">
        <v>0</v>
      </c>
      <c r="AS1258" s="182">
        <v>0</v>
      </c>
    </row>
    <row r="1259" spans="1:45" s="182" customFormat="1" ht="36" customHeight="1" x14ac:dyDescent="0.25">
      <c r="A1259" s="182">
        <v>1</v>
      </c>
      <c r="B1259" s="221">
        <f>SUBTOTAL(103,$A$1026:A1259)</f>
        <v>227</v>
      </c>
      <c r="C1259" s="183" t="s">
        <v>1871</v>
      </c>
      <c r="D1259" s="184">
        <v>1990</v>
      </c>
      <c r="E1259" s="184"/>
      <c r="F1259" s="185" t="s">
        <v>311</v>
      </c>
      <c r="G1259" s="184" t="s">
        <v>344</v>
      </c>
      <c r="H1259" s="184" t="s">
        <v>362</v>
      </c>
      <c r="I1259" s="197">
        <v>6660</v>
      </c>
      <c r="J1259" s="197">
        <v>4728.7</v>
      </c>
      <c r="K1259" s="197">
        <v>4728.7</v>
      </c>
      <c r="L1259" s="186">
        <v>207</v>
      </c>
      <c r="M1259" s="184" t="s">
        <v>259</v>
      </c>
      <c r="N1259" s="184" t="s">
        <v>263</v>
      </c>
      <c r="O1259" s="187" t="s">
        <v>678</v>
      </c>
      <c r="P1259" s="173">
        <v>6644911.7399999993</v>
      </c>
      <c r="Q1259" s="173">
        <v>0</v>
      </c>
      <c r="R1259" s="173">
        <v>0</v>
      </c>
      <c r="S1259" s="173">
        <v>0</v>
      </c>
      <c r="T1259" s="173">
        <v>6644911.7399999993</v>
      </c>
      <c r="U1259" s="173">
        <f t="shared" si="309"/>
        <v>997.73449549549537</v>
      </c>
      <c r="V1259" s="173">
        <v>2114.3586942942943</v>
      </c>
      <c r="W1259" s="188">
        <v>2215.5764941741745</v>
      </c>
      <c r="X1259" s="188">
        <f t="shared" si="322"/>
        <v>2215.5764941741745</v>
      </c>
      <c r="Y1259" s="188">
        <f t="shared" si="323"/>
        <v>1116.6241987987989</v>
      </c>
      <c r="Z1259" s="189">
        <v>0</v>
      </c>
      <c r="AA1259" s="189">
        <v>0</v>
      </c>
      <c r="AB1259" s="189">
        <v>0</v>
      </c>
      <c r="AC1259" s="189">
        <v>0</v>
      </c>
      <c r="AD1259" s="189">
        <v>0</v>
      </c>
      <c r="AE1259" s="189">
        <v>0</v>
      </c>
      <c r="AF1259" s="189">
        <v>0</v>
      </c>
      <c r="AG1259" s="190">
        <v>0</v>
      </c>
      <c r="AH1259" s="189">
        <v>1654.78</v>
      </c>
      <c r="AI1259" s="190">
        <f t="shared" si="325"/>
        <v>2215.5764941741745</v>
      </c>
      <c r="AJ1259" s="189">
        <v>0</v>
      </c>
      <c r="AK1259" s="189">
        <v>0</v>
      </c>
      <c r="AL1259" s="189">
        <v>0</v>
      </c>
      <c r="AM1259" s="190">
        <v>0</v>
      </c>
      <c r="AN1259" s="189">
        <v>0</v>
      </c>
      <c r="AO1259" s="189">
        <v>0</v>
      </c>
      <c r="AP1259" s="190">
        <v>0</v>
      </c>
      <c r="AQ1259" s="189">
        <v>0</v>
      </c>
      <c r="AR1259" s="182">
        <v>0</v>
      </c>
      <c r="AS1259" s="182">
        <v>0</v>
      </c>
    </row>
    <row r="1260" spans="1:45" s="182" customFormat="1" ht="36" customHeight="1" x14ac:dyDescent="0.25">
      <c r="A1260" s="182">
        <v>1</v>
      </c>
      <c r="B1260" s="221">
        <f>SUBTOTAL(103,$A$1026:A1260)</f>
        <v>228</v>
      </c>
      <c r="C1260" s="183" t="s">
        <v>1873</v>
      </c>
      <c r="D1260" s="184">
        <v>1959</v>
      </c>
      <c r="E1260" s="184"/>
      <c r="F1260" s="185" t="s">
        <v>1524</v>
      </c>
      <c r="G1260" s="184" t="s">
        <v>305</v>
      </c>
      <c r="H1260" s="184" t="s">
        <v>305</v>
      </c>
      <c r="I1260" s="197">
        <v>1662.7</v>
      </c>
      <c r="J1260" s="197">
        <v>1046.8</v>
      </c>
      <c r="K1260" s="197">
        <v>950.1</v>
      </c>
      <c r="L1260" s="186">
        <v>59</v>
      </c>
      <c r="M1260" s="184" t="s">
        <v>259</v>
      </c>
      <c r="N1260" s="184" t="s">
        <v>263</v>
      </c>
      <c r="O1260" s="187" t="s">
        <v>678</v>
      </c>
      <c r="P1260" s="173">
        <v>4494220.26</v>
      </c>
      <c r="Q1260" s="173">
        <v>0</v>
      </c>
      <c r="R1260" s="173">
        <v>0</v>
      </c>
      <c r="S1260" s="173">
        <v>0</v>
      </c>
      <c r="T1260" s="173">
        <v>4494220.26</v>
      </c>
      <c r="U1260" s="173">
        <f t="shared" si="309"/>
        <v>2702.9652132074334</v>
      </c>
      <c r="V1260" s="173">
        <v>3951.5224923317501</v>
      </c>
      <c r="W1260" s="188">
        <v>3280.9151144523967</v>
      </c>
      <c r="X1260" s="188">
        <f t="shared" si="322"/>
        <v>3280.9151144523967</v>
      </c>
      <c r="Y1260" s="188">
        <f t="shared" si="323"/>
        <v>1248.5572791243167</v>
      </c>
      <c r="Z1260" s="189">
        <v>0</v>
      </c>
      <c r="AA1260" s="189">
        <v>0</v>
      </c>
      <c r="AB1260" s="189">
        <v>0</v>
      </c>
      <c r="AC1260" s="189">
        <v>0</v>
      </c>
      <c r="AD1260" s="189">
        <v>0</v>
      </c>
      <c r="AE1260" s="189">
        <v>0</v>
      </c>
      <c r="AF1260" s="189">
        <v>0</v>
      </c>
      <c r="AG1260" s="190">
        <v>0</v>
      </c>
      <c r="AH1260" s="189">
        <v>611.77</v>
      </c>
      <c r="AI1260" s="190">
        <f t="shared" si="325"/>
        <v>3280.9151144523967</v>
      </c>
      <c r="AJ1260" s="189">
        <v>0</v>
      </c>
      <c r="AK1260" s="189">
        <v>0</v>
      </c>
      <c r="AL1260" s="189">
        <v>0</v>
      </c>
      <c r="AM1260" s="190">
        <v>0</v>
      </c>
      <c r="AN1260" s="189">
        <v>0</v>
      </c>
      <c r="AO1260" s="189">
        <v>0</v>
      </c>
      <c r="AP1260" s="190">
        <v>0</v>
      </c>
      <c r="AQ1260" s="189">
        <v>0</v>
      </c>
      <c r="AR1260" s="182">
        <v>0</v>
      </c>
      <c r="AS1260" s="182">
        <v>0</v>
      </c>
    </row>
    <row r="1261" spans="1:45" s="182" customFormat="1" ht="36" customHeight="1" x14ac:dyDescent="0.25">
      <c r="B1261" s="183" t="s">
        <v>785</v>
      </c>
      <c r="C1261" s="183"/>
      <c r="D1261" s="184" t="s">
        <v>857</v>
      </c>
      <c r="E1261" s="184" t="s">
        <v>857</v>
      </c>
      <c r="F1261" s="184" t="s">
        <v>857</v>
      </c>
      <c r="G1261" s="184" t="s">
        <v>857</v>
      </c>
      <c r="H1261" s="184" t="s">
        <v>857</v>
      </c>
      <c r="I1261" s="197">
        <f>SUM(I1262:I1265)</f>
        <v>11473.47</v>
      </c>
      <c r="J1261" s="197">
        <f>SUM(J1262:J1265)</f>
        <v>7982.5199999999995</v>
      </c>
      <c r="K1261" s="197">
        <f>SUM(K1262:K1265)</f>
        <v>7898.3199999999988</v>
      </c>
      <c r="L1261" s="219">
        <f>SUM(L1262:L1265)</f>
        <v>422</v>
      </c>
      <c r="M1261" s="184" t="s">
        <v>857</v>
      </c>
      <c r="N1261" s="184" t="s">
        <v>857</v>
      </c>
      <c r="O1261" s="187" t="s">
        <v>857</v>
      </c>
      <c r="P1261" s="197">
        <v>22176130.079999994</v>
      </c>
      <c r="Q1261" s="197">
        <v>0</v>
      </c>
      <c r="R1261" s="197">
        <v>0</v>
      </c>
      <c r="S1261" s="197">
        <v>0</v>
      </c>
      <c r="T1261" s="197">
        <v>22176130.079999994</v>
      </c>
      <c r="U1261" s="173">
        <f t="shared" si="309"/>
        <v>1932.8180646308392</v>
      </c>
      <c r="V1261" s="173">
        <f>MAX(V1262:V1265)</f>
        <v>7663.67</v>
      </c>
      <c r="X1261" s="227"/>
      <c r="Z1261" s="189">
        <v>126532.34</v>
      </c>
      <c r="AA1261" s="189">
        <v>0</v>
      </c>
      <c r="AB1261" s="189">
        <v>1835434.08</v>
      </c>
      <c r="AC1261" s="189">
        <v>207872.75</v>
      </c>
      <c r="AD1261" s="189">
        <v>1860166.6600000001</v>
      </c>
      <c r="AE1261" s="189">
        <v>0</v>
      </c>
      <c r="AF1261" s="189">
        <v>0</v>
      </c>
      <c r="AG1261" s="189">
        <v>0</v>
      </c>
      <c r="AH1261" s="189">
        <v>1713</v>
      </c>
      <c r="AI1261" s="189">
        <v>14271557.880000001</v>
      </c>
      <c r="AJ1261" s="189">
        <v>0</v>
      </c>
      <c r="AK1261" s="189">
        <v>0</v>
      </c>
      <c r="AL1261" s="189">
        <v>0</v>
      </c>
      <c r="AM1261" s="189">
        <v>0</v>
      </c>
      <c r="AN1261" s="189">
        <v>0</v>
      </c>
      <c r="AO1261" s="189">
        <v>0</v>
      </c>
      <c r="AP1261" s="189">
        <v>0</v>
      </c>
      <c r="AQ1261" s="189">
        <v>0</v>
      </c>
      <c r="AR1261" s="182">
        <v>0</v>
      </c>
      <c r="AS1261" s="182">
        <v>0</v>
      </c>
    </row>
    <row r="1262" spans="1:45" s="182" customFormat="1" ht="36" customHeight="1" x14ac:dyDescent="0.25">
      <c r="A1262" s="182">
        <v>1</v>
      </c>
      <c r="B1262" s="221">
        <f>SUBTOTAL(103,$A$1026:A1262)</f>
        <v>229</v>
      </c>
      <c r="C1262" s="183" t="s">
        <v>620</v>
      </c>
      <c r="D1262" s="184">
        <v>1986</v>
      </c>
      <c r="E1262" s="184"/>
      <c r="F1262" s="185" t="s">
        <v>261</v>
      </c>
      <c r="G1262" s="184">
        <v>5</v>
      </c>
      <c r="H1262" s="184" t="s">
        <v>301</v>
      </c>
      <c r="I1262" s="197">
        <v>3732.9</v>
      </c>
      <c r="J1262" s="197">
        <v>2826.7</v>
      </c>
      <c r="K1262" s="197">
        <v>2826.7</v>
      </c>
      <c r="L1262" s="186">
        <v>115</v>
      </c>
      <c r="M1262" s="184" t="s">
        <v>259</v>
      </c>
      <c r="N1262" s="184" t="s">
        <v>263</v>
      </c>
      <c r="O1262" s="187" t="s">
        <v>681</v>
      </c>
      <c r="P1262" s="173">
        <v>7401143.2000000002</v>
      </c>
      <c r="Q1262" s="173">
        <v>0</v>
      </c>
      <c r="R1262" s="173">
        <v>0</v>
      </c>
      <c r="S1262" s="173">
        <v>0</v>
      </c>
      <c r="T1262" s="173">
        <v>7401143.2000000002</v>
      </c>
      <c r="U1262" s="173">
        <f t="shared" si="309"/>
        <v>1982.6792038361596</v>
      </c>
      <c r="V1262" s="173">
        <v>2413.8549653084729</v>
      </c>
      <c r="W1262" s="188">
        <v>1982.6792038361598</v>
      </c>
      <c r="X1262" s="188">
        <f t="shared" ref="X1262:X1265" si="326">Z1262+AA1262+AB1262+AC1262+AD1262+AG1262+AI1262+AK1262+AM1262+AO1262+AP1262+AQ1262+AR1262+AS1262</f>
        <v>1982.6792038361598</v>
      </c>
      <c r="Y1262" s="188">
        <f t="shared" ref="Y1262:Y1265" si="327">V1262-U1262</f>
        <v>431.1757614723133</v>
      </c>
      <c r="Z1262" s="189">
        <v>0</v>
      </c>
      <c r="AA1262" s="189">
        <v>0</v>
      </c>
      <c r="AB1262" s="189">
        <v>0</v>
      </c>
      <c r="AC1262" s="189">
        <v>0</v>
      </c>
      <c r="AD1262" s="189">
        <v>0</v>
      </c>
      <c r="AE1262" s="189">
        <v>0</v>
      </c>
      <c r="AF1262" s="189">
        <v>0</v>
      </c>
      <c r="AG1262" s="190">
        <v>0</v>
      </c>
      <c r="AH1262" s="189">
        <v>830</v>
      </c>
      <c r="AI1262" s="190">
        <f t="shared" ref="AI1262:AI1263" si="328">8917.04*AH1262/I1262</f>
        <v>1982.6792038361598</v>
      </c>
      <c r="AJ1262" s="189">
        <v>0</v>
      </c>
      <c r="AK1262" s="189">
        <v>0</v>
      </c>
      <c r="AL1262" s="189">
        <v>0</v>
      </c>
      <c r="AM1262" s="190">
        <v>0</v>
      </c>
      <c r="AN1262" s="189">
        <v>0</v>
      </c>
      <c r="AO1262" s="189">
        <v>0</v>
      </c>
      <c r="AP1262" s="190">
        <v>0</v>
      </c>
      <c r="AQ1262" s="189">
        <v>0</v>
      </c>
      <c r="AR1262" s="182">
        <v>0</v>
      </c>
      <c r="AS1262" s="182">
        <v>0</v>
      </c>
    </row>
    <row r="1263" spans="1:45" s="182" customFormat="1" ht="36" customHeight="1" x14ac:dyDescent="0.25">
      <c r="A1263" s="182">
        <v>1</v>
      </c>
      <c r="B1263" s="221">
        <f>SUBTOTAL(103,$A$1026:A1263)</f>
        <v>230</v>
      </c>
      <c r="C1263" s="183" t="s">
        <v>623</v>
      </c>
      <c r="D1263" s="184">
        <v>1964</v>
      </c>
      <c r="E1263" s="184"/>
      <c r="F1263" s="185" t="s">
        <v>261</v>
      </c>
      <c r="G1263" s="184">
        <v>4</v>
      </c>
      <c r="H1263" s="184" t="s">
        <v>305</v>
      </c>
      <c r="I1263" s="197">
        <v>2709.75</v>
      </c>
      <c r="J1263" s="197">
        <v>2012.8</v>
      </c>
      <c r="K1263" s="197">
        <v>1928.6</v>
      </c>
      <c r="L1263" s="186">
        <v>73</v>
      </c>
      <c r="M1263" s="184" t="s">
        <v>259</v>
      </c>
      <c r="N1263" s="184" t="s">
        <v>263</v>
      </c>
      <c r="O1263" s="187" t="s">
        <v>957</v>
      </c>
      <c r="P1263" s="173">
        <v>4476649.0599999996</v>
      </c>
      <c r="Q1263" s="173">
        <v>0</v>
      </c>
      <c r="R1263" s="173">
        <v>0</v>
      </c>
      <c r="S1263" s="173">
        <v>0</v>
      </c>
      <c r="T1263" s="173">
        <v>4476649.0599999996</v>
      </c>
      <c r="U1263" s="173">
        <f t="shared" si="309"/>
        <v>1652.0524255005073</v>
      </c>
      <c r="V1263" s="173">
        <v>3456.488997139958</v>
      </c>
      <c r="W1263" s="188">
        <v>2905.709500876465</v>
      </c>
      <c r="X1263" s="188">
        <f t="shared" si="326"/>
        <v>2905.709500876465</v>
      </c>
      <c r="Y1263" s="188">
        <f t="shared" si="327"/>
        <v>1804.4365716394507</v>
      </c>
      <c r="Z1263" s="189">
        <v>0</v>
      </c>
      <c r="AA1263" s="189">
        <v>0</v>
      </c>
      <c r="AB1263" s="189">
        <v>0</v>
      </c>
      <c r="AC1263" s="189">
        <v>0</v>
      </c>
      <c r="AD1263" s="189">
        <v>0</v>
      </c>
      <c r="AE1263" s="189">
        <v>0</v>
      </c>
      <c r="AF1263" s="189">
        <v>0</v>
      </c>
      <c r="AG1263" s="190">
        <v>0</v>
      </c>
      <c r="AH1263" s="189">
        <v>883</v>
      </c>
      <c r="AI1263" s="190">
        <f t="shared" si="328"/>
        <v>2905.709500876465</v>
      </c>
      <c r="AJ1263" s="189">
        <v>0</v>
      </c>
      <c r="AK1263" s="189">
        <v>0</v>
      </c>
      <c r="AL1263" s="189">
        <v>0</v>
      </c>
      <c r="AM1263" s="190">
        <v>0</v>
      </c>
      <c r="AN1263" s="189">
        <v>0</v>
      </c>
      <c r="AO1263" s="189">
        <v>0</v>
      </c>
      <c r="AP1263" s="190">
        <v>0</v>
      </c>
      <c r="AQ1263" s="189">
        <v>0</v>
      </c>
      <c r="AR1263" s="182">
        <v>0</v>
      </c>
      <c r="AS1263" s="182">
        <v>0</v>
      </c>
    </row>
    <row r="1264" spans="1:45" s="182" customFormat="1" ht="36" customHeight="1" x14ac:dyDescent="0.25">
      <c r="A1264" s="182">
        <v>1</v>
      </c>
      <c r="B1264" s="221">
        <f>SUBTOTAL(103,$A$1026:A1264)</f>
        <v>231</v>
      </c>
      <c r="C1264" s="183" t="s">
        <v>1846</v>
      </c>
      <c r="D1264" s="184">
        <v>1965</v>
      </c>
      <c r="E1264" s="184"/>
      <c r="F1264" s="185" t="s">
        <v>261</v>
      </c>
      <c r="G1264" s="184">
        <v>4</v>
      </c>
      <c r="H1264" s="184" t="s">
        <v>305</v>
      </c>
      <c r="I1264" s="197">
        <v>3674.31</v>
      </c>
      <c r="J1264" s="197">
        <v>2209.41</v>
      </c>
      <c r="K1264" s="197">
        <v>2209.41</v>
      </c>
      <c r="L1264" s="186">
        <v>170</v>
      </c>
      <c r="M1264" s="184" t="s">
        <v>259</v>
      </c>
      <c r="N1264" s="184" t="s">
        <v>263</v>
      </c>
      <c r="O1264" s="187" t="s">
        <v>1847</v>
      </c>
      <c r="P1264" s="173">
        <v>9465475.5799999982</v>
      </c>
      <c r="Q1264" s="173">
        <v>0</v>
      </c>
      <c r="R1264" s="173">
        <v>0</v>
      </c>
      <c r="S1264" s="173">
        <v>0</v>
      </c>
      <c r="T1264" s="173">
        <v>9465475.5799999982</v>
      </c>
      <c r="U1264" s="173">
        <f t="shared" si="309"/>
        <v>2576.1232938973571</v>
      </c>
      <c r="V1264" s="173">
        <v>7663.67</v>
      </c>
      <c r="W1264" s="188">
        <v>4368.1900000000005</v>
      </c>
      <c r="X1264" s="188">
        <f t="shared" si="326"/>
        <v>4368.1900000000005</v>
      </c>
      <c r="Y1264" s="188">
        <f t="shared" si="327"/>
        <v>5087.5467061026429</v>
      </c>
      <c r="Z1264" s="189">
        <v>113.09</v>
      </c>
      <c r="AA1264" s="189">
        <v>0</v>
      </c>
      <c r="AB1264" s="189">
        <v>3259.66</v>
      </c>
      <c r="AC1264" s="189">
        <v>184.98</v>
      </c>
      <c r="AD1264" s="189">
        <v>810.46</v>
      </c>
      <c r="AE1264" s="189">
        <v>0</v>
      </c>
      <c r="AF1264" s="189">
        <v>0</v>
      </c>
      <c r="AG1264" s="190">
        <v>0</v>
      </c>
      <c r="AH1264" s="189">
        <v>0</v>
      </c>
      <c r="AI1264" s="189">
        <v>0</v>
      </c>
      <c r="AJ1264" s="189">
        <v>0</v>
      </c>
      <c r="AK1264" s="189">
        <v>0</v>
      </c>
      <c r="AL1264" s="189">
        <v>0</v>
      </c>
      <c r="AM1264" s="190">
        <v>0</v>
      </c>
      <c r="AN1264" s="189">
        <v>0</v>
      </c>
      <c r="AO1264" s="189">
        <v>0</v>
      </c>
      <c r="AP1264" s="190">
        <v>0</v>
      </c>
      <c r="AQ1264" s="189">
        <v>0</v>
      </c>
      <c r="AR1264" s="182">
        <v>0</v>
      </c>
      <c r="AS1264" s="182">
        <v>0</v>
      </c>
    </row>
    <row r="1265" spans="1:78" s="182" customFormat="1" ht="36" customHeight="1" x14ac:dyDescent="0.25">
      <c r="A1265" s="182">
        <v>1</v>
      </c>
      <c r="B1265" s="221">
        <f>SUBTOTAL(103,$A$1026:A1265)</f>
        <v>232</v>
      </c>
      <c r="C1265" s="183" t="s">
        <v>1862</v>
      </c>
      <c r="D1265" s="184">
        <v>1962</v>
      </c>
      <c r="E1265" s="184"/>
      <c r="F1265" s="185" t="s">
        <v>1524</v>
      </c>
      <c r="G1265" s="184" t="s">
        <v>305</v>
      </c>
      <c r="H1265" s="184" t="s">
        <v>296</v>
      </c>
      <c r="I1265" s="197">
        <v>1356.51</v>
      </c>
      <c r="J1265" s="197">
        <v>933.61</v>
      </c>
      <c r="K1265" s="197">
        <v>933.61</v>
      </c>
      <c r="L1265" s="186">
        <v>64</v>
      </c>
      <c r="M1265" s="184" t="s">
        <v>259</v>
      </c>
      <c r="N1265" s="184" t="s">
        <v>263</v>
      </c>
      <c r="O1265" s="187" t="s">
        <v>1272</v>
      </c>
      <c r="P1265" s="173">
        <v>832862.24</v>
      </c>
      <c r="Q1265" s="173">
        <v>0</v>
      </c>
      <c r="R1265" s="173">
        <v>0</v>
      </c>
      <c r="S1265" s="173">
        <v>0</v>
      </c>
      <c r="T1265" s="173">
        <v>832862.24</v>
      </c>
      <c r="U1265" s="173">
        <f t="shared" si="309"/>
        <v>613.97427221325313</v>
      </c>
      <c r="V1265" s="173">
        <v>1051.81</v>
      </c>
      <c r="W1265" s="188">
        <v>810.46</v>
      </c>
      <c r="X1265" s="188">
        <f t="shared" si="326"/>
        <v>810.46</v>
      </c>
      <c r="Y1265" s="188">
        <f t="shared" si="327"/>
        <v>437.83572778674682</v>
      </c>
      <c r="Z1265" s="189">
        <v>0</v>
      </c>
      <c r="AA1265" s="189">
        <v>0</v>
      </c>
      <c r="AB1265" s="189">
        <v>0</v>
      </c>
      <c r="AC1265" s="189">
        <v>0</v>
      </c>
      <c r="AD1265" s="189">
        <v>810.46</v>
      </c>
      <c r="AE1265" s="189">
        <v>0</v>
      </c>
      <c r="AF1265" s="189">
        <v>0</v>
      </c>
      <c r="AG1265" s="190">
        <v>0</v>
      </c>
      <c r="AH1265" s="189">
        <v>0</v>
      </c>
      <c r="AI1265" s="189">
        <v>0</v>
      </c>
      <c r="AJ1265" s="189">
        <v>0</v>
      </c>
      <c r="AK1265" s="189">
        <v>0</v>
      </c>
      <c r="AL1265" s="189">
        <v>0</v>
      </c>
      <c r="AM1265" s="190">
        <v>0</v>
      </c>
      <c r="AN1265" s="189">
        <v>0</v>
      </c>
      <c r="AO1265" s="189">
        <v>0</v>
      </c>
      <c r="AP1265" s="190">
        <v>0</v>
      </c>
      <c r="AQ1265" s="189">
        <v>0</v>
      </c>
      <c r="AR1265" s="182">
        <v>0</v>
      </c>
      <c r="AS1265" s="182">
        <v>0</v>
      </c>
    </row>
    <row r="1266" spans="1:78" s="182" customFormat="1" ht="36" customHeight="1" x14ac:dyDescent="0.25">
      <c r="B1266" s="183" t="s">
        <v>786</v>
      </c>
      <c r="C1266" s="222"/>
      <c r="D1266" s="184" t="s">
        <v>857</v>
      </c>
      <c r="E1266" s="184" t="s">
        <v>857</v>
      </c>
      <c r="F1266" s="184" t="s">
        <v>857</v>
      </c>
      <c r="G1266" s="184" t="s">
        <v>857</v>
      </c>
      <c r="H1266" s="184" t="s">
        <v>857</v>
      </c>
      <c r="I1266" s="197">
        <f>SUM(I1267:I1268)</f>
        <v>2584.6</v>
      </c>
      <c r="J1266" s="197">
        <f>SUM(J1267:J1268)</f>
        <v>2374.9</v>
      </c>
      <c r="K1266" s="197">
        <f>SUM(K1267:K1268)</f>
        <v>1001.5</v>
      </c>
      <c r="L1266" s="219">
        <f>SUM(L1267:L1268)</f>
        <v>122</v>
      </c>
      <c r="M1266" s="184" t="s">
        <v>857</v>
      </c>
      <c r="N1266" s="184" t="s">
        <v>857</v>
      </c>
      <c r="O1266" s="187" t="s">
        <v>857</v>
      </c>
      <c r="P1266" s="173">
        <v>13512105.800000001</v>
      </c>
      <c r="Q1266" s="173">
        <v>0</v>
      </c>
      <c r="R1266" s="173">
        <v>0</v>
      </c>
      <c r="S1266" s="173">
        <v>0</v>
      </c>
      <c r="T1266" s="173">
        <v>13512105.800000001</v>
      </c>
      <c r="U1266" s="173">
        <f t="shared" si="309"/>
        <v>5227.9291960071196</v>
      </c>
      <c r="V1266" s="173">
        <f>MAX(V1267:V1268)</f>
        <v>7322.4588140580763</v>
      </c>
      <c r="X1266" s="227"/>
      <c r="Z1266" s="189">
        <v>0</v>
      </c>
      <c r="AA1266" s="189">
        <v>0</v>
      </c>
      <c r="AB1266" s="189">
        <v>0</v>
      </c>
      <c r="AC1266" s="189">
        <v>0</v>
      </c>
      <c r="AD1266" s="189">
        <v>0</v>
      </c>
      <c r="AE1266" s="189">
        <v>0</v>
      </c>
      <c r="AF1266" s="189">
        <v>0</v>
      </c>
      <c r="AG1266" s="189">
        <v>0</v>
      </c>
      <c r="AH1266" s="189">
        <v>1203</v>
      </c>
      <c r="AI1266" s="189">
        <v>9997069.5999999996</v>
      </c>
      <c r="AJ1266" s="189">
        <v>0</v>
      </c>
      <c r="AK1266" s="189">
        <v>0</v>
      </c>
      <c r="AL1266" s="189">
        <v>0</v>
      </c>
      <c r="AM1266" s="189">
        <v>0</v>
      </c>
      <c r="AN1266" s="189">
        <v>0</v>
      </c>
      <c r="AO1266" s="189">
        <v>0</v>
      </c>
      <c r="AP1266" s="189">
        <v>0</v>
      </c>
      <c r="AQ1266" s="189">
        <v>450000</v>
      </c>
      <c r="AR1266" s="182">
        <v>0</v>
      </c>
      <c r="AS1266" s="182">
        <v>0</v>
      </c>
    </row>
    <row r="1267" spans="1:78" s="105" customFormat="1" ht="36" customHeight="1" x14ac:dyDescent="0.25">
      <c r="A1267" s="182">
        <v>1</v>
      </c>
      <c r="B1267" s="221">
        <f>SUBTOTAL(103,$A$1026:A1267)</f>
        <v>233</v>
      </c>
      <c r="C1267" s="238" t="s">
        <v>642</v>
      </c>
      <c r="D1267" s="184">
        <v>1978</v>
      </c>
      <c r="E1267" s="184"/>
      <c r="F1267" s="199" t="s">
        <v>261</v>
      </c>
      <c r="G1267" s="184" t="s">
        <v>305</v>
      </c>
      <c r="H1267" s="184" t="s">
        <v>305</v>
      </c>
      <c r="I1267" s="197">
        <v>1801.1</v>
      </c>
      <c r="J1267" s="197">
        <v>1650.5</v>
      </c>
      <c r="K1267" s="197">
        <v>277.10000000000002</v>
      </c>
      <c r="L1267" s="239">
        <v>87</v>
      </c>
      <c r="M1267" s="184" t="s">
        <v>259</v>
      </c>
      <c r="N1267" s="184" t="s">
        <v>263</v>
      </c>
      <c r="O1267" s="184" t="s">
        <v>688</v>
      </c>
      <c r="P1267" s="197">
        <v>13188480.57</v>
      </c>
      <c r="Q1267" s="173">
        <v>0</v>
      </c>
      <c r="R1267" s="197">
        <v>0</v>
      </c>
      <c r="S1267" s="197">
        <v>0</v>
      </c>
      <c r="T1267" s="197">
        <v>13188480.57</v>
      </c>
      <c r="U1267" s="173">
        <f t="shared" si="309"/>
        <v>7322.4588140580763</v>
      </c>
      <c r="V1267" s="173">
        <v>7322.4588140580763</v>
      </c>
      <c r="W1267" s="188">
        <v>5955.9153406251744</v>
      </c>
      <c r="X1267" s="188">
        <f t="shared" ref="X1267:X1268" si="329">Z1267+AA1267+AB1267+AC1267+AD1267+AG1267+AI1267+AK1267+AM1267+AO1267+AP1267+AQ1267+AR1267+AS1267</f>
        <v>5955.9153406251744</v>
      </c>
      <c r="Y1267" s="188">
        <f t="shared" ref="Y1267:Y1268" si="330">V1267-U1267</f>
        <v>0</v>
      </c>
      <c r="Z1267" s="189">
        <v>0</v>
      </c>
      <c r="AA1267" s="189">
        <v>0</v>
      </c>
      <c r="AB1267" s="193">
        <v>0</v>
      </c>
      <c r="AC1267" s="193">
        <v>0</v>
      </c>
      <c r="AD1267" s="193">
        <v>0</v>
      </c>
      <c r="AE1267" s="193">
        <v>0</v>
      </c>
      <c r="AF1267" s="193">
        <v>0</v>
      </c>
      <c r="AG1267" s="190">
        <v>0</v>
      </c>
      <c r="AH1267" s="193">
        <v>1203</v>
      </c>
      <c r="AI1267" s="190">
        <f>8917.04*AH1267/I1267</f>
        <v>5955.9153406251744</v>
      </c>
      <c r="AJ1267" s="193">
        <v>0</v>
      </c>
      <c r="AK1267" s="193">
        <v>0</v>
      </c>
      <c r="AL1267" s="193">
        <v>0</v>
      </c>
      <c r="AM1267" s="194">
        <v>0</v>
      </c>
      <c r="AN1267" s="193">
        <v>0</v>
      </c>
      <c r="AO1267" s="193">
        <v>0</v>
      </c>
      <c r="AP1267" s="194">
        <v>0</v>
      </c>
      <c r="AQ1267" s="193">
        <v>0</v>
      </c>
      <c r="AR1267" s="105">
        <v>0</v>
      </c>
      <c r="AS1267" s="105">
        <v>0</v>
      </c>
      <c r="BD1267" s="195"/>
      <c r="BE1267" s="195"/>
      <c r="BF1267" s="195"/>
      <c r="BZ1267" s="196"/>
    </row>
    <row r="1268" spans="1:78" s="105" customFormat="1" ht="36" customHeight="1" x14ac:dyDescent="0.25">
      <c r="A1268" s="182">
        <v>1</v>
      </c>
      <c r="B1268" s="221">
        <f>SUBTOTAL(103,$A$1026:A1268)</f>
        <v>234</v>
      </c>
      <c r="C1268" s="238" t="s">
        <v>2651</v>
      </c>
      <c r="D1268" s="184">
        <v>1971</v>
      </c>
      <c r="E1268" s="184"/>
      <c r="F1268" s="199" t="s">
        <v>261</v>
      </c>
      <c r="G1268" s="184">
        <v>2</v>
      </c>
      <c r="H1268" s="184">
        <v>2</v>
      </c>
      <c r="I1268" s="197">
        <v>783.5</v>
      </c>
      <c r="J1268" s="197">
        <v>724.4</v>
      </c>
      <c r="K1268" s="197">
        <v>724.4</v>
      </c>
      <c r="L1268" s="239">
        <v>35</v>
      </c>
      <c r="M1268" s="184" t="s">
        <v>259</v>
      </c>
      <c r="N1268" s="184" t="s">
        <v>260</v>
      </c>
      <c r="O1268" s="184" t="s">
        <v>262</v>
      </c>
      <c r="P1268" s="197">
        <v>323625.23</v>
      </c>
      <c r="Q1268" s="173">
        <v>0</v>
      </c>
      <c r="R1268" s="197">
        <v>0</v>
      </c>
      <c r="S1268" s="197">
        <v>0</v>
      </c>
      <c r="T1268" s="197">
        <v>323625.23</v>
      </c>
      <c r="U1268" s="173">
        <f t="shared" si="309"/>
        <v>413.05070835992342</v>
      </c>
      <c r="V1268" s="173">
        <v>6556.47</v>
      </c>
      <c r="W1268" s="188">
        <v>712.1</v>
      </c>
      <c r="X1268" s="188">
        <f t="shared" si="329"/>
        <v>712.1</v>
      </c>
      <c r="Y1268" s="188">
        <f t="shared" si="330"/>
        <v>6143.4192916400771</v>
      </c>
      <c r="Z1268" s="189">
        <v>0</v>
      </c>
      <c r="AA1268" s="189">
        <v>0</v>
      </c>
      <c r="AB1268" s="193">
        <v>0</v>
      </c>
      <c r="AC1268" s="193">
        <v>0</v>
      </c>
      <c r="AD1268" s="193">
        <v>0</v>
      </c>
      <c r="AE1268" s="193">
        <v>0</v>
      </c>
      <c r="AF1268" s="193">
        <v>0</v>
      </c>
      <c r="AG1268" s="190">
        <v>0</v>
      </c>
      <c r="AH1268" s="193">
        <v>0</v>
      </c>
      <c r="AI1268" s="193">
        <v>0</v>
      </c>
      <c r="AJ1268" s="193">
        <v>0</v>
      </c>
      <c r="AK1268" s="193">
        <v>0</v>
      </c>
      <c r="AL1268" s="193">
        <v>0</v>
      </c>
      <c r="AM1268" s="194">
        <v>0</v>
      </c>
      <c r="AN1268" s="193">
        <v>0</v>
      </c>
      <c r="AO1268" s="193">
        <v>0</v>
      </c>
      <c r="AP1268" s="194">
        <v>0</v>
      </c>
      <c r="AQ1268" s="189">
        <v>712.1</v>
      </c>
      <c r="AR1268" s="105">
        <v>0</v>
      </c>
      <c r="AS1268" s="105">
        <v>0</v>
      </c>
      <c r="BD1268" s="195"/>
      <c r="BE1268" s="195"/>
      <c r="BF1268" s="195"/>
      <c r="BZ1268" s="196"/>
    </row>
    <row r="1269" spans="1:78" s="182" customFormat="1" ht="36" customHeight="1" x14ac:dyDescent="0.25">
      <c r="B1269" s="183" t="s">
        <v>788</v>
      </c>
      <c r="C1269" s="183"/>
      <c r="D1269" s="184" t="s">
        <v>857</v>
      </c>
      <c r="E1269" s="184" t="s">
        <v>857</v>
      </c>
      <c r="F1269" s="184" t="s">
        <v>857</v>
      </c>
      <c r="G1269" s="184" t="s">
        <v>857</v>
      </c>
      <c r="H1269" s="184" t="s">
        <v>857</v>
      </c>
      <c r="I1269" s="197">
        <f>SUM(I1270:I1272)</f>
        <v>2397.8000000000002</v>
      </c>
      <c r="J1269" s="197">
        <f>SUM(J1270:J1272)</f>
        <v>2132.6999999999998</v>
      </c>
      <c r="K1269" s="197">
        <f>SUM(K1270:K1272)</f>
        <v>981.3</v>
      </c>
      <c r="L1269" s="219">
        <f>SUM(L1270:L1272)</f>
        <v>94</v>
      </c>
      <c r="M1269" s="184" t="s">
        <v>857</v>
      </c>
      <c r="N1269" s="184" t="s">
        <v>857</v>
      </c>
      <c r="O1269" s="187" t="s">
        <v>857</v>
      </c>
      <c r="P1269" s="173">
        <v>13706623.690000001</v>
      </c>
      <c r="Q1269" s="173">
        <v>0</v>
      </c>
      <c r="R1269" s="173">
        <v>0</v>
      </c>
      <c r="S1269" s="173">
        <v>0</v>
      </c>
      <c r="T1269" s="173">
        <v>13706623.690000001</v>
      </c>
      <c r="U1269" s="173">
        <f t="shared" si="309"/>
        <v>5716.3331762448915</v>
      </c>
      <c r="V1269" s="173">
        <f>MAX(V1270:V1272)</f>
        <v>9499.5018971821901</v>
      </c>
      <c r="X1269" s="227"/>
      <c r="Z1269" s="189">
        <v>0</v>
      </c>
      <c r="AA1269" s="189">
        <v>0</v>
      </c>
      <c r="AB1269" s="189">
        <v>0</v>
      </c>
      <c r="AC1269" s="189">
        <v>0</v>
      </c>
      <c r="AD1269" s="189">
        <v>0</v>
      </c>
      <c r="AE1269" s="189">
        <v>0</v>
      </c>
      <c r="AF1269" s="189">
        <v>0</v>
      </c>
      <c r="AG1269" s="189">
        <v>0</v>
      </c>
      <c r="AH1269" s="189">
        <v>1680.8</v>
      </c>
      <c r="AI1269" s="189">
        <v>13857492</v>
      </c>
      <c r="AJ1269" s="189">
        <v>0</v>
      </c>
      <c r="AK1269" s="189">
        <v>0</v>
      </c>
      <c r="AL1269" s="189">
        <v>0</v>
      </c>
      <c r="AM1269" s="189">
        <v>0</v>
      </c>
      <c r="AN1269" s="189">
        <v>0</v>
      </c>
      <c r="AO1269" s="189">
        <v>0</v>
      </c>
      <c r="AP1269" s="189">
        <v>0</v>
      </c>
      <c r="AQ1269" s="189">
        <v>0</v>
      </c>
      <c r="AR1269" s="182">
        <v>0</v>
      </c>
      <c r="AS1269" s="182">
        <v>0</v>
      </c>
    </row>
    <row r="1270" spans="1:78" s="105" customFormat="1" ht="36" customHeight="1" x14ac:dyDescent="0.25">
      <c r="A1270" s="182">
        <v>1</v>
      </c>
      <c r="B1270" s="221">
        <f>SUBTOTAL(103,$A$1026:A1270)</f>
        <v>235</v>
      </c>
      <c r="C1270" s="238" t="s">
        <v>649</v>
      </c>
      <c r="D1270" s="184">
        <v>1971</v>
      </c>
      <c r="E1270" s="184"/>
      <c r="F1270" s="199" t="s">
        <v>261</v>
      </c>
      <c r="G1270" s="184">
        <v>3</v>
      </c>
      <c r="H1270" s="184" t="s">
        <v>296</v>
      </c>
      <c r="I1270" s="197">
        <v>1082.2</v>
      </c>
      <c r="J1270" s="197">
        <v>1018.1</v>
      </c>
      <c r="K1270" s="197">
        <v>114.5</v>
      </c>
      <c r="L1270" s="239">
        <v>44</v>
      </c>
      <c r="M1270" s="184" t="s">
        <v>259</v>
      </c>
      <c r="N1270" s="184" t="s">
        <v>260</v>
      </c>
      <c r="O1270" s="184" t="s">
        <v>262</v>
      </c>
      <c r="P1270" s="197">
        <v>5345987.13</v>
      </c>
      <c r="Q1270" s="173">
        <v>0</v>
      </c>
      <c r="R1270" s="197">
        <v>0</v>
      </c>
      <c r="S1270" s="197">
        <v>0</v>
      </c>
      <c r="T1270" s="197">
        <v>5345987.13</v>
      </c>
      <c r="U1270" s="173">
        <f t="shared" si="309"/>
        <v>4939.9252725928663</v>
      </c>
      <c r="V1270" s="173">
        <v>6299.869451118092</v>
      </c>
      <c r="W1270" s="188">
        <v>5174.5528737756422</v>
      </c>
      <c r="X1270" s="188">
        <f t="shared" ref="X1270:X1272" si="331">Z1270+AA1270+AB1270+AC1270+AD1270+AG1270+AI1270+AK1270+AM1270+AO1270+AP1270+AQ1270+AR1270+AS1270</f>
        <v>5174.5528737756422</v>
      </c>
      <c r="Y1270" s="188">
        <f t="shared" ref="Y1270:Y1272" si="332">V1270-U1270</f>
        <v>1359.9441785252257</v>
      </c>
      <c r="Z1270" s="189">
        <v>0</v>
      </c>
      <c r="AA1270" s="189">
        <v>0</v>
      </c>
      <c r="AB1270" s="193">
        <v>0</v>
      </c>
      <c r="AC1270" s="193">
        <v>0</v>
      </c>
      <c r="AD1270" s="193">
        <v>0</v>
      </c>
      <c r="AE1270" s="193">
        <v>0</v>
      </c>
      <c r="AF1270" s="193">
        <v>0</v>
      </c>
      <c r="AG1270" s="190">
        <v>0</v>
      </c>
      <c r="AH1270" s="193">
        <v>628</v>
      </c>
      <c r="AI1270" s="190">
        <f t="shared" ref="AI1270:AI1272" si="333">8917.04*AH1270/I1270</f>
        <v>5174.5528737756422</v>
      </c>
      <c r="AJ1270" s="193">
        <v>0</v>
      </c>
      <c r="AK1270" s="193">
        <v>0</v>
      </c>
      <c r="AL1270" s="193">
        <v>0</v>
      </c>
      <c r="AM1270" s="194">
        <v>0</v>
      </c>
      <c r="AN1270" s="193">
        <v>0</v>
      </c>
      <c r="AO1270" s="193">
        <v>0</v>
      </c>
      <c r="AP1270" s="194">
        <v>0</v>
      </c>
      <c r="AQ1270" s="193">
        <v>0</v>
      </c>
      <c r="AR1270" s="105">
        <v>0</v>
      </c>
      <c r="AS1270" s="105">
        <v>0</v>
      </c>
      <c r="BD1270" s="195"/>
      <c r="BE1270" s="195"/>
      <c r="BF1270" s="195"/>
      <c r="BZ1270" s="196"/>
    </row>
    <row r="1271" spans="1:78" s="105" customFormat="1" ht="36" customHeight="1" x14ac:dyDescent="0.25">
      <c r="A1271" s="182">
        <v>1</v>
      </c>
      <c r="B1271" s="221">
        <f>SUBTOTAL(103,$A$1026:A1271)</f>
        <v>236</v>
      </c>
      <c r="C1271" s="238" t="s">
        <v>659</v>
      </c>
      <c r="D1271" s="184">
        <v>1968</v>
      </c>
      <c r="E1271" s="184"/>
      <c r="F1271" s="199" t="s">
        <v>261</v>
      </c>
      <c r="G1271" s="184">
        <v>2</v>
      </c>
      <c r="H1271" s="184" t="s">
        <v>296</v>
      </c>
      <c r="I1271" s="197">
        <v>464.9</v>
      </c>
      <c r="J1271" s="197">
        <v>408.7</v>
      </c>
      <c r="K1271" s="197">
        <v>160.9</v>
      </c>
      <c r="L1271" s="239">
        <v>28</v>
      </c>
      <c r="M1271" s="184" t="s">
        <v>259</v>
      </c>
      <c r="N1271" s="184" t="s">
        <v>260</v>
      </c>
      <c r="O1271" s="184" t="s">
        <v>262</v>
      </c>
      <c r="P1271" s="197">
        <v>3435332.95</v>
      </c>
      <c r="Q1271" s="173">
        <v>0</v>
      </c>
      <c r="R1271" s="197">
        <v>0</v>
      </c>
      <c r="S1271" s="197">
        <v>0</v>
      </c>
      <c r="T1271" s="197">
        <v>3435332.95</v>
      </c>
      <c r="U1271" s="173">
        <f t="shared" si="309"/>
        <v>7389.4019143901924</v>
      </c>
      <c r="V1271" s="173">
        <v>9499.5018971821901</v>
      </c>
      <c r="W1271" s="188">
        <f>X1271</f>
        <v>7802.6497569369767</v>
      </c>
      <c r="X1271" s="188">
        <f t="shared" si="331"/>
        <v>7802.6497569369767</v>
      </c>
      <c r="Y1271" s="188">
        <f t="shared" si="332"/>
        <v>2110.0999827919977</v>
      </c>
      <c r="Z1271" s="189">
        <v>0</v>
      </c>
      <c r="AA1271" s="189">
        <v>0</v>
      </c>
      <c r="AB1271" s="193">
        <v>0</v>
      </c>
      <c r="AC1271" s="193">
        <v>0</v>
      </c>
      <c r="AD1271" s="189">
        <v>0</v>
      </c>
      <c r="AE1271" s="193">
        <v>0</v>
      </c>
      <c r="AF1271" s="193">
        <v>0</v>
      </c>
      <c r="AG1271" s="190">
        <v>0</v>
      </c>
      <c r="AH1271" s="193">
        <v>406.8</v>
      </c>
      <c r="AI1271" s="190">
        <f t="shared" si="333"/>
        <v>7802.6497569369767</v>
      </c>
      <c r="AJ1271" s="193">
        <v>0</v>
      </c>
      <c r="AK1271" s="193">
        <v>0</v>
      </c>
      <c r="AL1271" s="193">
        <v>0</v>
      </c>
      <c r="AM1271" s="194">
        <v>0</v>
      </c>
      <c r="AN1271" s="193">
        <v>0</v>
      </c>
      <c r="AO1271" s="193">
        <v>0</v>
      </c>
      <c r="AP1271" s="194">
        <v>0</v>
      </c>
      <c r="AQ1271" s="193">
        <v>0</v>
      </c>
      <c r="AR1271" s="105">
        <v>0</v>
      </c>
      <c r="AS1271" s="105">
        <v>0</v>
      </c>
      <c r="BD1271" s="195"/>
      <c r="BE1271" s="195"/>
      <c r="BF1271" s="195"/>
      <c r="BZ1271" s="196"/>
    </row>
    <row r="1272" spans="1:78" s="182" customFormat="1" ht="36" customHeight="1" x14ac:dyDescent="0.25">
      <c r="A1272" s="182">
        <v>1</v>
      </c>
      <c r="B1272" s="221">
        <f>SUBTOTAL(103,$A$1026:A1272)</f>
        <v>237</v>
      </c>
      <c r="C1272" s="183" t="s">
        <v>654</v>
      </c>
      <c r="D1272" s="184">
        <v>1975</v>
      </c>
      <c r="E1272" s="184"/>
      <c r="F1272" s="185" t="s">
        <v>261</v>
      </c>
      <c r="G1272" s="184">
        <v>2</v>
      </c>
      <c r="H1272" s="184" t="s">
        <v>296</v>
      </c>
      <c r="I1272" s="197">
        <v>850.7</v>
      </c>
      <c r="J1272" s="197">
        <v>705.9</v>
      </c>
      <c r="K1272" s="197">
        <v>705.9</v>
      </c>
      <c r="L1272" s="186">
        <v>22</v>
      </c>
      <c r="M1272" s="184" t="s">
        <v>259</v>
      </c>
      <c r="N1272" s="184" t="s">
        <v>260</v>
      </c>
      <c r="O1272" s="187" t="s">
        <v>262</v>
      </c>
      <c r="P1272" s="173">
        <v>4925303.6100000003</v>
      </c>
      <c r="Q1272" s="173">
        <v>0</v>
      </c>
      <c r="R1272" s="173">
        <v>0</v>
      </c>
      <c r="S1272" s="173">
        <v>0</v>
      </c>
      <c r="T1272" s="173">
        <v>4925303.6100000003</v>
      </c>
      <c r="U1272" s="173">
        <f t="shared" si="309"/>
        <v>5789.7068414247087</v>
      </c>
      <c r="V1272" s="173">
        <v>8243.9532620195132</v>
      </c>
      <c r="W1272" s="188">
        <v>6771.3739743740452</v>
      </c>
      <c r="X1272" s="188">
        <f t="shared" si="331"/>
        <v>6771.3739743740452</v>
      </c>
      <c r="Y1272" s="188">
        <f t="shared" si="332"/>
        <v>2454.2464205948045</v>
      </c>
      <c r="Z1272" s="189">
        <v>0</v>
      </c>
      <c r="AA1272" s="189">
        <v>0</v>
      </c>
      <c r="AB1272" s="189">
        <v>0</v>
      </c>
      <c r="AC1272" s="189">
        <v>0</v>
      </c>
      <c r="AD1272" s="189">
        <v>0</v>
      </c>
      <c r="AE1272" s="189">
        <v>0</v>
      </c>
      <c r="AF1272" s="189">
        <v>0</v>
      </c>
      <c r="AG1272" s="190">
        <v>0</v>
      </c>
      <c r="AH1272" s="189">
        <v>646</v>
      </c>
      <c r="AI1272" s="190">
        <f t="shared" si="333"/>
        <v>6771.3739743740452</v>
      </c>
      <c r="AJ1272" s="189">
        <v>0</v>
      </c>
      <c r="AK1272" s="189">
        <v>0</v>
      </c>
      <c r="AL1272" s="189">
        <v>0</v>
      </c>
      <c r="AM1272" s="190">
        <v>0</v>
      </c>
      <c r="AN1272" s="189">
        <v>0</v>
      </c>
      <c r="AO1272" s="189">
        <v>0</v>
      </c>
      <c r="AP1272" s="190">
        <v>0</v>
      </c>
      <c r="AQ1272" s="189">
        <v>0</v>
      </c>
      <c r="AR1272" s="182">
        <v>0</v>
      </c>
      <c r="AS1272" s="182">
        <v>0</v>
      </c>
    </row>
    <row r="1273" spans="1:78" s="182" customFormat="1" ht="36" customHeight="1" x14ac:dyDescent="0.25">
      <c r="B1273" s="183" t="s">
        <v>851</v>
      </c>
      <c r="C1273" s="183"/>
      <c r="D1273" s="184" t="s">
        <v>857</v>
      </c>
      <c r="E1273" s="184" t="s">
        <v>857</v>
      </c>
      <c r="F1273" s="184" t="s">
        <v>857</v>
      </c>
      <c r="G1273" s="184" t="s">
        <v>857</v>
      </c>
      <c r="H1273" s="184" t="s">
        <v>857</v>
      </c>
      <c r="I1273" s="197">
        <f>SUM(I1274:I1275)</f>
        <v>1139.0999999999999</v>
      </c>
      <c r="J1273" s="197">
        <f>SUM(J1274:J1275)</f>
        <v>1016.2</v>
      </c>
      <c r="K1273" s="197">
        <f>SUM(K1274:K1275)</f>
        <v>974.7</v>
      </c>
      <c r="L1273" s="219">
        <f>SUM(L1274:L1275)</f>
        <v>56</v>
      </c>
      <c r="M1273" s="184" t="s">
        <v>857</v>
      </c>
      <c r="N1273" s="184" t="s">
        <v>857</v>
      </c>
      <c r="O1273" s="187" t="s">
        <v>857</v>
      </c>
      <c r="P1273" s="173">
        <v>8300808.8700000001</v>
      </c>
      <c r="Q1273" s="173">
        <v>0</v>
      </c>
      <c r="R1273" s="173">
        <v>0</v>
      </c>
      <c r="S1273" s="173">
        <v>0</v>
      </c>
      <c r="T1273" s="173">
        <v>8300808.8700000001</v>
      </c>
      <c r="U1273" s="173">
        <f t="shared" si="309"/>
        <v>7287.1643139320522</v>
      </c>
      <c r="V1273" s="173">
        <f>MAX(V1274:V1275)</f>
        <v>9838.9886328725061</v>
      </c>
      <c r="X1273" s="227"/>
      <c r="Z1273" s="189">
        <v>0</v>
      </c>
      <c r="AA1273" s="189">
        <v>0</v>
      </c>
      <c r="AB1273" s="189">
        <v>0</v>
      </c>
      <c r="AC1273" s="189">
        <v>0</v>
      </c>
      <c r="AD1273" s="189">
        <v>0</v>
      </c>
      <c r="AE1273" s="189">
        <v>0</v>
      </c>
      <c r="AF1273" s="189">
        <v>0</v>
      </c>
      <c r="AG1273" s="189">
        <v>0</v>
      </c>
      <c r="AH1273" s="189">
        <v>984</v>
      </c>
      <c r="AI1273" s="189">
        <v>8219305.9399999995</v>
      </c>
      <c r="AJ1273" s="189">
        <v>0</v>
      </c>
      <c r="AK1273" s="189">
        <v>0</v>
      </c>
      <c r="AL1273" s="189">
        <v>0</v>
      </c>
      <c r="AM1273" s="189">
        <v>0</v>
      </c>
      <c r="AN1273" s="189">
        <v>0</v>
      </c>
      <c r="AO1273" s="189">
        <v>0</v>
      </c>
      <c r="AP1273" s="189">
        <v>0</v>
      </c>
      <c r="AQ1273" s="189">
        <v>0</v>
      </c>
      <c r="AR1273" s="182">
        <v>0</v>
      </c>
      <c r="AS1273" s="182">
        <v>0</v>
      </c>
    </row>
    <row r="1274" spans="1:78" s="105" customFormat="1" ht="36" customHeight="1" x14ac:dyDescent="0.25">
      <c r="A1274" s="182">
        <v>1</v>
      </c>
      <c r="B1274" s="221">
        <f>SUBTOTAL(103,$A$1026:A1274)</f>
        <v>238</v>
      </c>
      <c r="C1274" s="238" t="s">
        <v>641</v>
      </c>
      <c r="D1274" s="184">
        <v>1962</v>
      </c>
      <c r="E1274" s="184"/>
      <c r="F1274" s="199" t="s">
        <v>261</v>
      </c>
      <c r="G1274" s="184">
        <v>2</v>
      </c>
      <c r="H1274" s="184" t="s">
        <v>296</v>
      </c>
      <c r="I1274" s="197">
        <v>520.79999999999995</v>
      </c>
      <c r="J1274" s="197">
        <v>455.1</v>
      </c>
      <c r="K1274" s="197">
        <v>413.6</v>
      </c>
      <c r="L1274" s="239">
        <v>32</v>
      </c>
      <c r="M1274" s="184" t="s">
        <v>259</v>
      </c>
      <c r="N1274" s="184" t="s">
        <v>260</v>
      </c>
      <c r="O1274" s="184" t="s">
        <v>262</v>
      </c>
      <c r="P1274" s="197">
        <v>4821439.32</v>
      </c>
      <c r="Q1274" s="173">
        <v>0</v>
      </c>
      <c r="R1274" s="197">
        <v>0</v>
      </c>
      <c r="S1274" s="197">
        <v>0</v>
      </c>
      <c r="T1274" s="197">
        <v>4821439.32</v>
      </c>
      <c r="U1274" s="173">
        <f t="shared" si="309"/>
        <v>9257.7559907834111</v>
      </c>
      <c r="V1274" s="173">
        <v>9838.9886328725061</v>
      </c>
      <c r="W1274" s="188">
        <v>8646.5153609831032</v>
      </c>
      <c r="X1274" s="188">
        <f t="shared" ref="X1274:X1275" si="334">Z1274+AA1274+AB1274+AC1274+AD1274+AG1274+AI1274+AK1274+AM1274+AO1274+AP1274+AQ1274+AR1274+AS1274</f>
        <v>8646.5153609831032</v>
      </c>
      <c r="Y1274" s="188">
        <f t="shared" ref="Y1274:Y1275" si="335">V1274-U1274</f>
        <v>581.23264208909495</v>
      </c>
      <c r="Z1274" s="189">
        <v>0</v>
      </c>
      <c r="AA1274" s="189">
        <v>0</v>
      </c>
      <c r="AB1274" s="193">
        <v>0</v>
      </c>
      <c r="AC1274" s="193">
        <v>0</v>
      </c>
      <c r="AD1274" s="193">
        <v>0</v>
      </c>
      <c r="AE1274" s="193">
        <v>0</v>
      </c>
      <c r="AF1274" s="193">
        <v>0</v>
      </c>
      <c r="AG1274" s="190">
        <v>0</v>
      </c>
      <c r="AH1274" s="193">
        <v>505</v>
      </c>
      <c r="AI1274" s="190">
        <f t="shared" ref="AI1274:AI1275" si="336">8917.04*AH1274/I1274</f>
        <v>8646.5153609831032</v>
      </c>
      <c r="AJ1274" s="193">
        <v>0</v>
      </c>
      <c r="AK1274" s="193">
        <v>0</v>
      </c>
      <c r="AL1274" s="193">
        <v>0</v>
      </c>
      <c r="AM1274" s="194">
        <v>0</v>
      </c>
      <c r="AN1274" s="193">
        <v>0</v>
      </c>
      <c r="AO1274" s="193">
        <v>0</v>
      </c>
      <c r="AP1274" s="194">
        <v>0</v>
      </c>
      <c r="AQ1274" s="193">
        <v>0</v>
      </c>
      <c r="AR1274" s="105">
        <v>0</v>
      </c>
      <c r="AS1274" s="105">
        <v>0</v>
      </c>
      <c r="BD1274" s="195"/>
      <c r="BE1274" s="195"/>
      <c r="BF1274" s="195"/>
      <c r="BZ1274" s="196"/>
    </row>
    <row r="1275" spans="1:78" s="182" customFormat="1" ht="36" customHeight="1" x14ac:dyDescent="0.25">
      <c r="A1275" s="182">
        <v>1</v>
      </c>
      <c r="B1275" s="221">
        <f>SUBTOTAL(103,$A$1026:A1275)</f>
        <v>239</v>
      </c>
      <c r="C1275" s="183" t="s">
        <v>640</v>
      </c>
      <c r="D1275" s="184">
        <v>1984</v>
      </c>
      <c r="E1275" s="184"/>
      <c r="F1275" s="185" t="s">
        <v>311</v>
      </c>
      <c r="G1275" s="184">
        <v>2</v>
      </c>
      <c r="H1275" s="184" t="s">
        <v>296</v>
      </c>
      <c r="I1275" s="197">
        <v>618.29999999999995</v>
      </c>
      <c r="J1275" s="197">
        <v>561.1</v>
      </c>
      <c r="K1275" s="197">
        <v>561.1</v>
      </c>
      <c r="L1275" s="186">
        <v>24</v>
      </c>
      <c r="M1275" s="184" t="s">
        <v>259</v>
      </c>
      <c r="N1275" s="184" t="s">
        <v>260</v>
      </c>
      <c r="O1275" s="187" t="s">
        <v>262</v>
      </c>
      <c r="P1275" s="173">
        <v>3479369.55</v>
      </c>
      <c r="Q1275" s="173">
        <v>0</v>
      </c>
      <c r="R1275" s="173">
        <v>0</v>
      </c>
      <c r="S1275" s="173">
        <v>0</v>
      </c>
      <c r="T1275" s="173">
        <v>3479369.55</v>
      </c>
      <c r="U1275" s="173">
        <f t="shared" si="309"/>
        <v>5627.3161086851042</v>
      </c>
      <c r="V1275" s="173">
        <v>8410.3816270418902</v>
      </c>
      <c r="W1275" s="188">
        <v>6908.0740093805607</v>
      </c>
      <c r="X1275" s="188">
        <f t="shared" si="334"/>
        <v>6908.0740093805607</v>
      </c>
      <c r="Y1275" s="188">
        <f t="shared" si="335"/>
        <v>2783.065518356786</v>
      </c>
      <c r="Z1275" s="189">
        <v>0</v>
      </c>
      <c r="AA1275" s="189">
        <v>0</v>
      </c>
      <c r="AB1275" s="189">
        <v>0</v>
      </c>
      <c r="AC1275" s="189">
        <v>0</v>
      </c>
      <c r="AD1275" s="189">
        <v>0</v>
      </c>
      <c r="AE1275" s="189">
        <v>0</v>
      </c>
      <c r="AF1275" s="189">
        <v>0</v>
      </c>
      <c r="AG1275" s="190">
        <v>0</v>
      </c>
      <c r="AH1275" s="189">
        <v>479</v>
      </c>
      <c r="AI1275" s="190">
        <f t="shared" si="336"/>
        <v>6908.0740093805607</v>
      </c>
      <c r="AJ1275" s="189">
        <v>0</v>
      </c>
      <c r="AK1275" s="189">
        <v>0</v>
      </c>
      <c r="AL1275" s="189">
        <v>0</v>
      </c>
      <c r="AM1275" s="190">
        <v>0</v>
      </c>
      <c r="AN1275" s="189">
        <v>0</v>
      </c>
      <c r="AO1275" s="189">
        <v>0</v>
      </c>
      <c r="AP1275" s="190">
        <v>0</v>
      </c>
      <c r="AQ1275" s="189">
        <v>0</v>
      </c>
      <c r="AR1275" s="182">
        <v>0</v>
      </c>
      <c r="AS1275" s="182">
        <v>0</v>
      </c>
    </row>
    <row r="1276" spans="1:78" s="182" customFormat="1" ht="36" customHeight="1" x14ac:dyDescent="0.25">
      <c r="B1276" s="183" t="s">
        <v>789</v>
      </c>
      <c r="C1276" s="183"/>
      <c r="D1276" s="184" t="s">
        <v>857</v>
      </c>
      <c r="E1276" s="184" t="s">
        <v>857</v>
      </c>
      <c r="F1276" s="184" t="s">
        <v>857</v>
      </c>
      <c r="G1276" s="184" t="s">
        <v>857</v>
      </c>
      <c r="H1276" s="184" t="s">
        <v>857</v>
      </c>
      <c r="I1276" s="197">
        <f>SUM(I1277:I1278)</f>
        <v>7253.2</v>
      </c>
      <c r="J1276" s="197">
        <f>SUM(J1277:J1278)</f>
        <v>5908.5</v>
      </c>
      <c r="K1276" s="197">
        <f>SUM(K1277:K1278)</f>
        <v>3856.56</v>
      </c>
      <c r="L1276" s="219">
        <f>SUM(L1277:L1278)</f>
        <v>309</v>
      </c>
      <c r="M1276" s="184" t="s">
        <v>857</v>
      </c>
      <c r="N1276" s="184" t="s">
        <v>857</v>
      </c>
      <c r="O1276" s="187" t="s">
        <v>857</v>
      </c>
      <c r="P1276" s="197">
        <v>9059472.7400000002</v>
      </c>
      <c r="Q1276" s="197">
        <v>0</v>
      </c>
      <c r="R1276" s="197">
        <v>0</v>
      </c>
      <c r="S1276" s="197">
        <v>0</v>
      </c>
      <c r="T1276" s="197">
        <v>9059472.7400000002</v>
      </c>
      <c r="U1276" s="173">
        <f t="shared" ref="U1276:U1392" si="337">P1276/I1276</f>
        <v>1249.031150388794</v>
      </c>
      <c r="V1276" s="173">
        <f>MAX(V1277:V1278)</f>
        <v>2884.1509536784743</v>
      </c>
      <c r="X1276" s="227"/>
      <c r="Z1276" s="189">
        <v>0</v>
      </c>
      <c r="AA1276" s="189">
        <v>0</v>
      </c>
      <c r="AB1276" s="189">
        <v>0</v>
      </c>
      <c r="AC1276" s="189">
        <v>0</v>
      </c>
      <c r="AD1276" s="189">
        <v>0</v>
      </c>
      <c r="AE1276" s="189">
        <v>0</v>
      </c>
      <c r="AF1276" s="189">
        <v>0</v>
      </c>
      <c r="AG1276" s="189">
        <v>0</v>
      </c>
      <c r="AH1276" s="189">
        <v>1604.8200000000002</v>
      </c>
      <c r="AI1276" s="189">
        <v>9043995.0999999996</v>
      </c>
      <c r="AJ1276" s="189">
        <v>0</v>
      </c>
      <c r="AK1276" s="189">
        <v>0</v>
      </c>
      <c r="AL1276" s="189">
        <v>0</v>
      </c>
      <c r="AM1276" s="189">
        <v>0</v>
      </c>
      <c r="AN1276" s="189">
        <v>0</v>
      </c>
      <c r="AO1276" s="189">
        <v>0</v>
      </c>
      <c r="AP1276" s="189">
        <v>0</v>
      </c>
      <c r="AQ1276" s="189">
        <v>0</v>
      </c>
      <c r="AR1276" s="182">
        <v>0</v>
      </c>
      <c r="AS1276" s="182">
        <v>0</v>
      </c>
    </row>
    <row r="1277" spans="1:78" s="182" customFormat="1" ht="36" customHeight="1" x14ac:dyDescent="0.25">
      <c r="A1277" s="182">
        <v>1</v>
      </c>
      <c r="B1277" s="221">
        <f>SUBTOTAL(103,$A$1026:A1277)</f>
        <v>240</v>
      </c>
      <c r="C1277" s="183" t="s">
        <v>655</v>
      </c>
      <c r="D1277" s="184">
        <v>1990</v>
      </c>
      <c r="E1277" s="184"/>
      <c r="F1277" s="185" t="s">
        <v>691</v>
      </c>
      <c r="G1277" s="184">
        <v>5</v>
      </c>
      <c r="H1277" s="184" t="s">
        <v>301</v>
      </c>
      <c r="I1277" s="197">
        <v>3156.2</v>
      </c>
      <c r="J1277" s="197">
        <v>2811.5</v>
      </c>
      <c r="K1277" s="197">
        <v>759.56</v>
      </c>
      <c r="L1277" s="186">
        <v>151</v>
      </c>
      <c r="M1277" s="184" t="s">
        <v>259</v>
      </c>
      <c r="N1277" s="184" t="s">
        <v>263</v>
      </c>
      <c r="O1277" s="187" t="s">
        <v>688</v>
      </c>
      <c r="P1277" s="173">
        <v>4931099.37</v>
      </c>
      <c r="Q1277" s="173">
        <v>0</v>
      </c>
      <c r="R1277" s="173">
        <v>0</v>
      </c>
      <c r="S1277" s="173">
        <v>0</v>
      </c>
      <c r="T1277" s="173">
        <v>4931099.37</v>
      </c>
      <c r="U1277" s="173">
        <f t="shared" si="337"/>
        <v>1562.3532634180344</v>
      </c>
      <c r="V1277" s="173">
        <v>2884.1509536784743</v>
      </c>
      <c r="W1277" s="188">
        <v>2368.9683923705725</v>
      </c>
      <c r="X1277" s="188">
        <f t="shared" ref="X1277:X1278" si="338">Z1277+AA1277+AB1277+AC1277+AD1277+AG1277+AI1277+AK1277+AM1277+AO1277+AP1277+AQ1277+AR1277+AS1277</f>
        <v>2368.9683923705725</v>
      </c>
      <c r="Y1277" s="188">
        <f t="shared" ref="Y1277:Y1278" si="339">V1277-U1277</f>
        <v>1321.7976902604398</v>
      </c>
      <c r="Z1277" s="189">
        <v>0</v>
      </c>
      <c r="AA1277" s="189">
        <v>0</v>
      </c>
      <c r="AB1277" s="189">
        <v>0</v>
      </c>
      <c r="AC1277" s="189">
        <v>0</v>
      </c>
      <c r="AD1277" s="189">
        <v>0</v>
      </c>
      <c r="AE1277" s="189">
        <v>0</v>
      </c>
      <c r="AF1277" s="189">
        <v>0</v>
      </c>
      <c r="AG1277" s="190">
        <v>0</v>
      </c>
      <c r="AH1277" s="189">
        <v>838.5</v>
      </c>
      <c r="AI1277" s="190">
        <f t="shared" ref="AI1277:AI1278" si="340">8917.04*AH1277/I1277</f>
        <v>2368.9683923705725</v>
      </c>
      <c r="AJ1277" s="189">
        <v>0</v>
      </c>
      <c r="AK1277" s="189">
        <v>0</v>
      </c>
      <c r="AL1277" s="189">
        <v>0</v>
      </c>
      <c r="AM1277" s="190">
        <v>0</v>
      </c>
      <c r="AN1277" s="189">
        <v>0</v>
      </c>
      <c r="AO1277" s="189">
        <v>0</v>
      </c>
      <c r="AP1277" s="190">
        <v>0</v>
      </c>
      <c r="AQ1277" s="189">
        <v>0</v>
      </c>
      <c r="AR1277" s="182">
        <v>0</v>
      </c>
      <c r="AS1277" s="182">
        <v>0</v>
      </c>
    </row>
    <row r="1278" spans="1:78" s="105" customFormat="1" ht="36" customHeight="1" x14ac:dyDescent="0.25">
      <c r="A1278" s="182">
        <v>1</v>
      </c>
      <c r="B1278" s="221">
        <f>SUBTOTAL(103,$A$1026:A1278)</f>
        <v>241</v>
      </c>
      <c r="C1278" s="238" t="s">
        <v>647</v>
      </c>
      <c r="D1278" s="184">
        <v>1979</v>
      </c>
      <c r="E1278" s="184"/>
      <c r="F1278" s="199" t="s">
        <v>691</v>
      </c>
      <c r="G1278" s="184">
        <v>5</v>
      </c>
      <c r="H1278" s="184" t="s">
        <v>301</v>
      </c>
      <c r="I1278" s="197">
        <v>4097</v>
      </c>
      <c r="J1278" s="197">
        <v>3097</v>
      </c>
      <c r="K1278" s="197">
        <v>3097</v>
      </c>
      <c r="L1278" s="239">
        <v>158</v>
      </c>
      <c r="M1278" s="184" t="s">
        <v>259</v>
      </c>
      <c r="N1278" s="184" t="s">
        <v>263</v>
      </c>
      <c r="O1278" s="184" t="s">
        <v>688</v>
      </c>
      <c r="P1278" s="197">
        <v>4128373.37</v>
      </c>
      <c r="Q1278" s="173">
        <v>0</v>
      </c>
      <c r="R1278" s="197">
        <v>0</v>
      </c>
      <c r="S1278" s="197">
        <v>0</v>
      </c>
      <c r="T1278" s="197">
        <v>4128373.37</v>
      </c>
      <c r="U1278" s="173">
        <f t="shared" si="337"/>
        <v>1007.6576446180133</v>
      </c>
      <c r="V1278" s="173">
        <v>2030.5964942152796</v>
      </c>
      <c r="W1278" s="188">
        <v>1667.8804229436175</v>
      </c>
      <c r="X1278" s="188">
        <f t="shared" si="338"/>
        <v>1667.8804229436175</v>
      </c>
      <c r="Y1278" s="188">
        <f t="shared" si="339"/>
        <v>1022.9388495972663</v>
      </c>
      <c r="Z1278" s="193">
        <v>0</v>
      </c>
      <c r="AA1278" s="189">
        <v>0</v>
      </c>
      <c r="AB1278" s="193">
        <v>0</v>
      </c>
      <c r="AC1278" s="193">
        <v>0</v>
      </c>
      <c r="AD1278" s="193">
        <v>0</v>
      </c>
      <c r="AE1278" s="193">
        <v>0</v>
      </c>
      <c r="AF1278" s="193">
        <v>0</v>
      </c>
      <c r="AG1278" s="190">
        <v>0</v>
      </c>
      <c r="AH1278" s="193">
        <v>766.32</v>
      </c>
      <c r="AI1278" s="190">
        <f t="shared" si="340"/>
        <v>1667.8804229436175</v>
      </c>
      <c r="AJ1278" s="193">
        <v>0</v>
      </c>
      <c r="AK1278" s="193">
        <v>0</v>
      </c>
      <c r="AL1278" s="193">
        <v>0</v>
      </c>
      <c r="AM1278" s="194">
        <v>0</v>
      </c>
      <c r="AN1278" s="193">
        <v>0</v>
      </c>
      <c r="AO1278" s="193">
        <v>0</v>
      </c>
      <c r="AP1278" s="194">
        <v>0</v>
      </c>
      <c r="AQ1278" s="193">
        <v>0</v>
      </c>
      <c r="AR1278" s="105">
        <v>0</v>
      </c>
      <c r="AS1278" s="105">
        <v>0</v>
      </c>
      <c r="BD1278" s="195"/>
      <c r="BE1278" s="195"/>
      <c r="BF1278" s="195"/>
      <c r="BZ1278" s="196"/>
    </row>
    <row r="1279" spans="1:78" s="182" customFormat="1" ht="36" customHeight="1" x14ac:dyDescent="0.25">
      <c r="B1279" s="183" t="s">
        <v>790</v>
      </c>
      <c r="C1279" s="183"/>
      <c r="D1279" s="184" t="s">
        <v>857</v>
      </c>
      <c r="E1279" s="184" t="s">
        <v>857</v>
      </c>
      <c r="F1279" s="184" t="s">
        <v>857</v>
      </c>
      <c r="G1279" s="184" t="s">
        <v>857</v>
      </c>
      <c r="H1279" s="184" t="s">
        <v>857</v>
      </c>
      <c r="I1279" s="197">
        <f>SUM(I1280:I1290)</f>
        <v>16954.300000000003</v>
      </c>
      <c r="J1279" s="197">
        <f>SUM(J1280:J1290)</f>
        <v>15999.499999999998</v>
      </c>
      <c r="K1279" s="197">
        <f>SUM(K1280:K1290)</f>
        <v>14872.199999999999</v>
      </c>
      <c r="L1279" s="219">
        <f>SUM(L1280:L1290)</f>
        <v>823</v>
      </c>
      <c r="M1279" s="184" t="s">
        <v>857</v>
      </c>
      <c r="N1279" s="184" t="s">
        <v>857</v>
      </c>
      <c r="O1279" s="187" t="s">
        <v>857</v>
      </c>
      <c r="P1279" s="173">
        <v>85760799.50999999</v>
      </c>
      <c r="Q1279" s="173">
        <v>0</v>
      </c>
      <c r="R1279" s="173">
        <v>0</v>
      </c>
      <c r="S1279" s="173">
        <v>0</v>
      </c>
      <c r="T1279" s="173">
        <v>85760799.50999999</v>
      </c>
      <c r="U1279" s="173">
        <f t="shared" si="337"/>
        <v>5058.3509499065121</v>
      </c>
      <c r="V1279" s="173">
        <f>MAX(V1280:V1290)</f>
        <v>16504.6072932717</v>
      </c>
      <c r="X1279" s="227"/>
      <c r="Z1279" s="189">
        <v>0</v>
      </c>
      <c r="AA1279" s="189">
        <v>0</v>
      </c>
      <c r="AB1279" s="189">
        <v>0</v>
      </c>
      <c r="AC1279" s="189">
        <v>0</v>
      </c>
      <c r="AD1279" s="189">
        <v>0</v>
      </c>
      <c r="AE1279" s="189">
        <v>0</v>
      </c>
      <c r="AF1279" s="189">
        <v>0</v>
      </c>
      <c r="AG1279" s="189">
        <v>0</v>
      </c>
      <c r="AH1279" s="189">
        <v>9195.5999999999985</v>
      </c>
      <c r="AI1279" s="189">
        <v>69185832.329999998</v>
      </c>
      <c r="AJ1279" s="189">
        <v>0</v>
      </c>
      <c r="AK1279" s="189">
        <v>0</v>
      </c>
      <c r="AL1279" s="189">
        <v>3354</v>
      </c>
      <c r="AM1279" s="189">
        <v>14314941.949999999</v>
      </c>
      <c r="AN1279" s="189">
        <v>0</v>
      </c>
      <c r="AO1279" s="189">
        <v>0</v>
      </c>
      <c r="AP1279" s="189">
        <v>0</v>
      </c>
      <c r="AQ1279" s="189">
        <v>0</v>
      </c>
      <c r="AR1279" s="182">
        <v>0</v>
      </c>
      <c r="AS1279" s="182">
        <v>0</v>
      </c>
    </row>
    <row r="1280" spans="1:78" s="105" customFormat="1" ht="36" customHeight="1" x14ac:dyDescent="0.25">
      <c r="A1280" s="182">
        <v>1</v>
      </c>
      <c r="B1280" s="221">
        <f>SUBTOTAL(103,$A$1026:A1280)</f>
        <v>242</v>
      </c>
      <c r="C1280" s="238" t="s">
        <v>629</v>
      </c>
      <c r="D1280" s="184">
        <v>1963</v>
      </c>
      <c r="E1280" s="184"/>
      <c r="F1280" s="199" t="s">
        <v>323</v>
      </c>
      <c r="G1280" s="184">
        <v>2</v>
      </c>
      <c r="H1280" s="184" t="s">
        <v>296</v>
      </c>
      <c r="I1280" s="197">
        <v>279.7</v>
      </c>
      <c r="J1280" s="197">
        <v>175.8</v>
      </c>
      <c r="K1280" s="197">
        <v>175.8</v>
      </c>
      <c r="L1280" s="239">
        <v>24</v>
      </c>
      <c r="M1280" s="184" t="s">
        <v>259</v>
      </c>
      <c r="N1280" s="184" t="s">
        <v>260</v>
      </c>
      <c r="O1280" s="184" t="s">
        <v>262</v>
      </c>
      <c r="P1280" s="197">
        <v>2829908.05</v>
      </c>
      <c r="Q1280" s="173">
        <v>0</v>
      </c>
      <c r="R1280" s="197">
        <v>0</v>
      </c>
      <c r="S1280" s="197">
        <v>0</v>
      </c>
      <c r="T1280" s="197">
        <v>2829908.05</v>
      </c>
      <c r="U1280" s="173">
        <f t="shared" si="337"/>
        <v>10117.654808723632</v>
      </c>
      <c r="V1280" s="173">
        <v>10635.000929567394</v>
      </c>
      <c r="W1280" s="188">
        <v>8292.1777046835905</v>
      </c>
      <c r="X1280" s="188">
        <f t="shared" ref="X1280:X1290" si="341">Z1280+AA1280+AB1280+AC1280+AD1280+AG1280+AI1280+AK1280+AM1280+AO1280+AP1280+AQ1280+AR1280+AS1280</f>
        <v>8292.1777046835905</v>
      </c>
      <c r="Y1280" s="188">
        <f t="shared" ref="Y1280:Y1290" si="342">V1280-U1280</f>
        <v>517.34612084376204</v>
      </c>
      <c r="Z1280" s="189">
        <v>0</v>
      </c>
      <c r="AA1280" s="189">
        <v>0</v>
      </c>
      <c r="AB1280" s="193">
        <v>0</v>
      </c>
      <c r="AC1280" s="193">
        <v>0</v>
      </c>
      <c r="AD1280" s="193">
        <v>0</v>
      </c>
      <c r="AE1280" s="193">
        <v>0</v>
      </c>
      <c r="AF1280" s="193">
        <v>0</v>
      </c>
      <c r="AG1280" s="190">
        <v>0</v>
      </c>
      <c r="AH1280" s="193">
        <v>260.10000000000002</v>
      </c>
      <c r="AI1280" s="190">
        <f t="shared" ref="AI1280:AI1290" si="343">8917.04*AH1280/I1280</f>
        <v>8292.1777046835905</v>
      </c>
      <c r="AJ1280" s="193">
        <v>0</v>
      </c>
      <c r="AK1280" s="193">
        <v>0</v>
      </c>
      <c r="AL1280" s="193">
        <v>0</v>
      </c>
      <c r="AM1280" s="194">
        <v>0</v>
      </c>
      <c r="AN1280" s="193">
        <v>0</v>
      </c>
      <c r="AO1280" s="193">
        <v>0</v>
      </c>
      <c r="AP1280" s="194">
        <v>0</v>
      </c>
      <c r="AQ1280" s="193">
        <v>0</v>
      </c>
      <c r="AR1280" s="105">
        <v>0</v>
      </c>
      <c r="AS1280" s="105">
        <v>0</v>
      </c>
      <c r="BD1280" s="195"/>
      <c r="BE1280" s="195"/>
      <c r="BF1280" s="195"/>
      <c r="BZ1280" s="196"/>
    </row>
    <row r="1281" spans="1:78" s="105" customFormat="1" ht="36" customHeight="1" x14ac:dyDescent="0.25">
      <c r="A1281" s="182">
        <v>1</v>
      </c>
      <c r="B1281" s="221">
        <f>SUBTOTAL(103,$A$1026:A1281)</f>
        <v>243</v>
      </c>
      <c r="C1281" s="238" t="s">
        <v>630</v>
      </c>
      <c r="D1281" s="184">
        <v>1981</v>
      </c>
      <c r="E1281" s="184"/>
      <c r="F1281" s="199" t="s">
        <v>261</v>
      </c>
      <c r="G1281" s="184">
        <v>5</v>
      </c>
      <c r="H1281" s="184" t="s">
        <v>301</v>
      </c>
      <c r="I1281" s="197">
        <v>2798</v>
      </c>
      <c r="J1281" s="197">
        <v>2798</v>
      </c>
      <c r="K1281" s="197">
        <v>1700.7</v>
      </c>
      <c r="L1281" s="239">
        <v>156</v>
      </c>
      <c r="M1281" s="184" t="s">
        <v>259</v>
      </c>
      <c r="N1281" s="184" t="s">
        <v>263</v>
      </c>
      <c r="O1281" s="184" t="s">
        <v>686</v>
      </c>
      <c r="P1281" s="197">
        <v>5646090.1600000001</v>
      </c>
      <c r="Q1281" s="173">
        <v>0</v>
      </c>
      <c r="R1281" s="197">
        <v>0</v>
      </c>
      <c r="S1281" s="197">
        <v>0</v>
      </c>
      <c r="T1281" s="197">
        <v>5646090.1600000001</v>
      </c>
      <c r="U1281" s="173">
        <f t="shared" si="337"/>
        <v>2017.9021300929235</v>
      </c>
      <c r="V1281" s="173">
        <v>3367.84</v>
      </c>
      <c r="W1281" s="188">
        <v>2766.2582987848464</v>
      </c>
      <c r="X1281" s="188">
        <f t="shared" si="341"/>
        <v>2766.2582987848464</v>
      </c>
      <c r="Y1281" s="188">
        <f t="shared" si="342"/>
        <v>1349.9378699070767</v>
      </c>
      <c r="Z1281" s="189">
        <v>0</v>
      </c>
      <c r="AA1281" s="189">
        <v>0</v>
      </c>
      <c r="AB1281" s="193">
        <v>0</v>
      </c>
      <c r="AC1281" s="193">
        <v>0</v>
      </c>
      <c r="AD1281" s="193">
        <v>0</v>
      </c>
      <c r="AE1281" s="193">
        <v>0</v>
      </c>
      <c r="AF1281" s="193">
        <v>0</v>
      </c>
      <c r="AG1281" s="190">
        <v>0</v>
      </c>
      <c r="AH1281" s="193">
        <v>868</v>
      </c>
      <c r="AI1281" s="190">
        <f t="shared" si="343"/>
        <v>2766.2582987848464</v>
      </c>
      <c r="AJ1281" s="193">
        <v>0</v>
      </c>
      <c r="AK1281" s="193">
        <v>0</v>
      </c>
      <c r="AL1281" s="193">
        <v>0</v>
      </c>
      <c r="AM1281" s="194">
        <v>0</v>
      </c>
      <c r="AN1281" s="193">
        <v>0</v>
      </c>
      <c r="AO1281" s="193">
        <v>0</v>
      </c>
      <c r="AP1281" s="194">
        <v>0</v>
      </c>
      <c r="AQ1281" s="193">
        <v>0</v>
      </c>
      <c r="AR1281" s="105">
        <v>0</v>
      </c>
      <c r="AS1281" s="105">
        <v>0</v>
      </c>
      <c r="BD1281" s="195"/>
      <c r="BE1281" s="195"/>
      <c r="BF1281" s="195"/>
      <c r="BZ1281" s="196"/>
    </row>
    <row r="1282" spans="1:78" s="105" customFormat="1" ht="36" customHeight="1" x14ac:dyDescent="0.25">
      <c r="A1282" s="182">
        <v>1</v>
      </c>
      <c r="B1282" s="221">
        <f>SUBTOTAL(103,$A$1026:A1282)</f>
        <v>244</v>
      </c>
      <c r="C1282" s="238" t="s">
        <v>2193</v>
      </c>
      <c r="D1282" s="184">
        <v>1980</v>
      </c>
      <c r="E1282" s="184"/>
      <c r="F1282" s="199" t="s">
        <v>261</v>
      </c>
      <c r="G1282" s="184">
        <v>2</v>
      </c>
      <c r="H1282" s="184" t="s">
        <v>305</v>
      </c>
      <c r="I1282" s="197">
        <v>939.9</v>
      </c>
      <c r="J1282" s="197">
        <v>858</v>
      </c>
      <c r="K1282" s="197">
        <v>830.3</v>
      </c>
      <c r="L1282" s="239">
        <v>47</v>
      </c>
      <c r="M1282" s="184" t="s">
        <v>259</v>
      </c>
      <c r="N1282" s="184" t="s">
        <v>263</v>
      </c>
      <c r="O1282" s="184" t="s">
        <v>1047</v>
      </c>
      <c r="P1282" s="197">
        <v>8008043.2800000003</v>
      </c>
      <c r="Q1282" s="173">
        <v>0</v>
      </c>
      <c r="R1282" s="197">
        <v>0</v>
      </c>
      <c r="S1282" s="197">
        <v>0</v>
      </c>
      <c r="T1282" s="197">
        <v>8008043.2800000003</v>
      </c>
      <c r="U1282" s="173">
        <f t="shared" si="337"/>
        <v>8520.1013724864351</v>
      </c>
      <c r="V1282" s="173">
        <v>9171.0336844345147</v>
      </c>
      <c r="W1282" s="188">
        <v>7400.0331950207483</v>
      </c>
      <c r="X1282" s="188">
        <f t="shared" si="341"/>
        <v>7400.0331950207483</v>
      </c>
      <c r="Y1282" s="188">
        <f t="shared" si="342"/>
        <v>650.93231194807959</v>
      </c>
      <c r="Z1282" s="189">
        <v>0</v>
      </c>
      <c r="AA1282" s="189">
        <v>0</v>
      </c>
      <c r="AB1282" s="193">
        <v>0</v>
      </c>
      <c r="AC1282" s="193">
        <v>0</v>
      </c>
      <c r="AD1282" s="193">
        <v>0</v>
      </c>
      <c r="AE1282" s="193">
        <v>0</v>
      </c>
      <c r="AF1282" s="193">
        <v>0</v>
      </c>
      <c r="AG1282" s="190">
        <v>0</v>
      </c>
      <c r="AH1282" s="193">
        <v>780</v>
      </c>
      <c r="AI1282" s="190">
        <f t="shared" si="343"/>
        <v>7400.0331950207483</v>
      </c>
      <c r="AJ1282" s="193">
        <v>0</v>
      </c>
      <c r="AK1282" s="193">
        <v>0</v>
      </c>
      <c r="AL1282" s="193">
        <v>0</v>
      </c>
      <c r="AM1282" s="194">
        <v>0</v>
      </c>
      <c r="AN1282" s="193">
        <v>0</v>
      </c>
      <c r="AO1282" s="193">
        <v>0</v>
      </c>
      <c r="AP1282" s="194">
        <v>0</v>
      </c>
      <c r="AQ1282" s="193">
        <v>0</v>
      </c>
      <c r="AR1282" s="105">
        <v>0</v>
      </c>
      <c r="AS1282" s="105">
        <v>0</v>
      </c>
      <c r="BD1282" s="195"/>
      <c r="BE1282" s="195"/>
      <c r="BF1282" s="195"/>
      <c r="BZ1282" s="196"/>
    </row>
    <row r="1283" spans="1:78" s="105" customFormat="1" ht="36" customHeight="1" x14ac:dyDescent="0.25">
      <c r="A1283" s="182">
        <v>1</v>
      </c>
      <c r="B1283" s="221">
        <f>SUBTOTAL(103,$A$1026:A1283)</f>
        <v>245</v>
      </c>
      <c r="C1283" s="238" t="s">
        <v>638</v>
      </c>
      <c r="D1283" s="184">
        <v>1993</v>
      </c>
      <c r="E1283" s="184"/>
      <c r="F1283" s="199" t="s">
        <v>304</v>
      </c>
      <c r="G1283" s="184">
        <v>5</v>
      </c>
      <c r="H1283" s="184" t="s">
        <v>305</v>
      </c>
      <c r="I1283" s="197">
        <v>3247.3</v>
      </c>
      <c r="J1283" s="197">
        <v>3247.3</v>
      </c>
      <c r="K1283" s="197">
        <v>3245</v>
      </c>
      <c r="L1283" s="239">
        <v>133</v>
      </c>
      <c r="M1283" s="184" t="s">
        <v>259</v>
      </c>
      <c r="N1283" s="184" t="s">
        <v>334</v>
      </c>
      <c r="O1283" s="184" t="s">
        <v>689</v>
      </c>
      <c r="P1283" s="197">
        <v>27736429.050000001</v>
      </c>
      <c r="Q1283" s="173">
        <v>0</v>
      </c>
      <c r="R1283" s="197">
        <v>0</v>
      </c>
      <c r="S1283" s="197">
        <v>0</v>
      </c>
      <c r="T1283" s="197">
        <v>27736429.050000001</v>
      </c>
      <c r="U1283" s="173">
        <f t="shared" si="337"/>
        <v>8541.3817787084645</v>
      </c>
      <c r="V1283" s="173">
        <v>10108.385319188248</v>
      </c>
      <c r="W1283" s="188">
        <v>9146.3287090813901</v>
      </c>
      <c r="X1283" s="188">
        <f t="shared" si="341"/>
        <v>9146.3287090813901</v>
      </c>
      <c r="Y1283" s="188">
        <f t="shared" si="342"/>
        <v>1567.0035404797836</v>
      </c>
      <c r="Z1283" s="189">
        <v>0</v>
      </c>
      <c r="AA1283" s="189">
        <v>0</v>
      </c>
      <c r="AB1283" s="193">
        <v>0</v>
      </c>
      <c r="AC1283" s="193">
        <v>0</v>
      </c>
      <c r="AD1283" s="193">
        <v>0</v>
      </c>
      <c r="AE1283" s="193">
        <v>0</v>
      </c>
      <c r="AF1283" s="193">
        <v>0</v>
      </c>
      <c r="AG1283" s="190">
        <v>0</v>
      </c>
      <c r="AH1283" s="193">
        <v>908.3</v>
      </c>
      <c r="AI1283" s="190">
        <f t="shared" si="343"/>
        <v>2494.1789893141995</v>
      </c>
      <c r="AJ1283" s="193">
        <v>0</v>
      </c>
      <c r="AK1283" s="193">
        <v>0</v>
      </c>
      <c r="AL1283" s="193">
        <v>2768.5</v>
      </c>
      <c r="AM1283" s="190">
        <f>7802.61*AL1283/I1283</f>
        <v>6652.1497197671906</v>
      </c>
      <c r="AN1283" s="193">
        <v>0</v>
      </c>
      <c r="AO1283" s="193">
        <v>0</v>
      </c>
      <c r="AP1283" s="194">
        <v>0</v>
      </c>
      <c r="AQ1283" s="193">
        <v>0</v>
      </c>
      <c r="AR1283" s="105">
        <v>0</v>
      </c>
      <c r="AS1283" s="105">
        <v>0</v>
      </c>
      <c r="BD1283" s="195"/>
      <c r="BE1283" s="195"/>
      <c r="BF1283" s="195"/>
      <c r="BZ1283" s="196"/>
    </row>
    <row r="1284" spans="1:78" s="182" customFormat="1" ht="36" customHeight="1" x14ac:dyDescent="0.25">
      <c r="A1284" s="182">
        <v>1</v>
      </c>
      <c r="B1284" s="221">
        <f>SUBTOTAL(103,$A$1026:A1284)</f>
        <v>246</v>
      </c>
      <c r="C1284" s="183" t="s">
        <v>2752</v>
      </c>
      <c r="D1284" s="184">
        <v>1980</v>
      </c>
      <c r="E1284" s="184"/>
      <c r="F1284" s="199" t="s">
        <v>261</v>
      </c>
      <c r="G1284" s="184">
        <v>2</v>
      </c>
      <c r="H1284" s="184">
        <v>3</v>
      </c>
      <c r="I1284" s="173">
        <v>845.5</v>
      </c>
      <c r="J1284" s="173">
        <v>845.5</v>
      </c>
      <c r="K1284" s="173">
        <v>845.5</v>
      </c>
      <c r="L1284" s="186">
        <v>47</v>
      </c>
      <c r="M1284" s="184" t="s">
        <v>259</v>
      </c>
      <c r="N1284" s="184" t="s">
        <v>260</v>
      </c>
      <c r="O1284" s="187" t="s">
        <v>262</v>
      </c>
      <c r="P1284" s="173">
        <v>7331915.7800000003</v>
      </c>
      <c r="Q1284" s="173">
        <v>0</v>
      </c>
      <c r="R1284" s="173">
        <v>0</v>
      </c>
      <c r="S1284" s="173">
        <v>0</v>
      </c>
      <c r="T1284" s="173">
        <v>7331915.7800000003</v>
      </c>
      <c r="U1284" s="173">
        <f t="shared" si="337"/>
        <v>8671.6922294500291</v>
      </c>
      <c r="V1284" s="173">
        <v>9691.6498545239501</v>
      </c>
      <c r="W1284" s="188">
        <v>7960.4752123004146</v>
      </c>
      <c r="X1284" s="188">
        <f t="shared" si="341"/>
        <v>7960.4752123004146</v>
      </c>
      <c r="Y1284" s="188">
        <f t="shared" si="342"/>
        <v>1019.957625073921</v>
      </c>
      <c r="Z1284" s="189">
        <v>0</v>
      </c>
      <c r="AA1284" s="189">
        <v>0</v>
      </c>
      <c r="AB1284" s="189">
        <v>0</v>
      </c>
      <c r="AC1284" s="189">
        <v>0</v>
      </c>
      <c r="AD1284" s="189">
        <v>0</v>
      </c>
      <c r="AE1284" s="189">
        <v>0</v>
      </c>
      <c r="AF1284" s="189">
        <v>0</v>
      </c>
      <c r="AG1284" s="190">
        <v>0</v>
      </c>
      <c r="AH1284" s="189">
        <v>754.8</v>
      </c>
      <c r="AI1284" s="190">
        <f t="shared" si="343"/>
        <v>7960.4752123004146</v>
      </c>
      <c r="AJ1284" s="189">
        <v>0</v>
      </c>
      <c r="AK1284" s="189">
        <v>0</v>
      </c>
      <c r="AL1284" s="189">
        <v>0</v>
      </c>
      <c r="AM1284" s="190">
        <v>0</v>
      </c>
      <c r="AN1284" s="189">
        <v>0</v>
      </c>
      <c r="AO1284" s="189">
        <v>0</v>
      </c>
      <c r="AP1284" s="190">
        <v>0</v>
      </c>
      <c r="AQ1284" s="189">
        <v>0</v>
      </c>
      <c r="AR1284" s="182">
        <v>0</v>
      </c>
      <c r="AS1284" s="182">
        <v>0</v>
      </c>
    </row>
    <row r="1285" spans="1:78" s="105" customFormat="1" ht="36" customHeight="1" x14ac:dyDescent="0.25">
      <c r="A1285" s="182">
        <v>1</v>
      </c>
      <c r="B1285" s="221">
        <f>SUBTOTAL(103,$A$1026:A1285)</f>
        <v>247</v>
      </c>
      <c r="C1285" s="238" t="s">
        <v>1869</v>
      </c>
      <c r="D1285" s="184">
        <v>1959</v>
      </c>
      <c r="E1285" s="184"/>
      <c r="F1285" s="199" t="s">
        <v>1524</v>
      </c>
      <c r="G1285" s="184" t="s">
        <v>296</v>
      </c>
      <c r="H1285" s="184">
        <v>1</v>
      </c>
      <c r="I1285" s="197">
        <v>194.7</v>
      </c>
      <c r="J1285" s="197">
        <v>194.7</v>
      </c>
      <c r="K1285" s="197">
        <v>194.7</v>
      </c>
      <c r="L1285" s="239">
        <v>21</v>
      </c>
      <c r="M1285" s="184" t="s">
        <v>259</v>
      </c>
      <c r="N1285" s="184" t="s">
        <v>260</v>
      </c>
      <c r="O1285" s="184" t="s">
        <v>262</v>
      </c>
      <c r="P1285" s="197">
        <v>2807170.99</v>
      </c>
      <c r="Q1285" s="173">
        <v>0</v>
      </c>
      <c r="R1285" s="197">
        <v>0</v>
      </c>
      <c r="S1285" s="197">
        <v>0</v>
      </c>
      <c r="T1285" s="197">
        <v>2807170.99</v>
      </c>
      <c r="U1285" s="173">
        <f t="shared" si="337"/>
        <v>14417.930097586031</v>
      </c>
      <c r="V1285" s="173">
        <v>16504.6072932717</v>
      </c>
      <c r="W1285" s="188">
        <v>13556.465536723166</v>
      </c>
      <c r="X1285" s="188">
        <f t="shared" si="341"/>
        <v>13556.465536723166</v>
      </c>
      <c r="Y1285" s="188">
        <f t="shared" si="342"/>
        <v>2086.6771956856683</v>
      </c>
      <c r="Z1285" s="189">
        <v>0</v>
      </c>
      <c r="AA1285" s="189">
        <v>0</v>
      </c>
      <c r="AB1285" s="193">
        <v>0</v>
      </c>
      <c r="AC1285" s="193">
        <v>0</v>
      </c>
      <c r="AD1285" s="193">
        <v>0</v>
      </c>
      <c r="AE1285" s="193">
        <v>0</v>
      </c>
      <c r="AF1285" s="193">
        <v>0</v>
      </c>
      <c r="AG1285" s="190">
        <v>0</v>
      </c>
      <c r="AH1285" s="193">
        <v>296</v>
      </c>
      <c r="AI1285" s="190">
        <f t="shared" si="343"/>
        <v>13556.465536723166</v>
      </c>
      <c r="AJ1285" s="193">
        <v>0</v>
      </c>
      <c r="AK1285" s="193">
        <v>0</v>
      </c>
      <c r="AL1285" s="193">
        <v>0</v>
      </c>
      <c r="AM1285" s="194">
        <v>0</v>
      </c>
      <c r="AN1285" s="193">
        <v>0</v>
      </c>
      <c r="AO1285" s="193">
        <v>0</v>
      </c>
      <c r="AP1285" s="194">
        <v>0</v>
      </c>
      <c r="AQ1285" s="193">
        <v>0</v>
      </c>
      <c r="AR1285" s="105">
        <v>0</v>
      </c>
      <c r="AS1285" s="105">
        <v>0</v>
      </c>
      <c r="BD1285" s="195"/>
      <c r="BE1285" s="195"/>
      <c r="BF1285" s="195"/>
      <c r="BZ1285" s="196"/>
    </row>
    <row r="1286" spans="1:78" s="105" customFormat="1" ht="36" customHeight="1" x14ac:dyDescent="0.25">
      <c r="A1286" s="182">
        <v>1</v>
      </c>
      <c r="B1286" s="221">
        <f>SUBTOTAL(103,$A$1026:A1286)</f>
        <v>248</v>
      </c>
      <c r="C1286" s="238" t="s">
        <v>2356</v>
      </c>
      <c r="D1286" s="184">
        <v>1972</v>
      </c>
      <c r="E1286" s="184"/>
      <c r="F1286" s="199" t="s">
        <v>1524</v>
      </c>
      <c r="G1286" s="184">
        <v>5</v>
      </c>
      <c r="H1286" s="184">
        <v>4</v>
      </c>
      <c r="I1286" s="197">
        <v>3712</v>
      </c>
      <c r="J1286" s="197">
        <v>3452.5</v>
      </c>
      <c r="K1286" s="197">
        <v>3452.5</v>
      </c>
      <c r="L1286" s="239">
        <v>182</v>
      </c>
      <c r="M1286" s="184" t="s">
        <v>259</v>
      </c>
      <c r="N1286" s="184" t="s">
        <v>263</v>
      </c>
      <c r="O1286" s="184" t="s">
        <v>1047</v>
      </c>
      <c r="P1286" s="197">
        <v>5242761.4400000004</v>
      </c>
      <c r="Q1286" s="173">
        <v>0</v>
      </c>
      <c r="R1286" s="197">
        <v>0</v>
      </c>
      <c r="S1286" s="197">
        <v>0</v>
      </c>
      <c r="T1286" s="197">
        <v>5242761.4400000004</v>
      </c>
      <c r="U1286" s="173">
        <f t="shared" si="337"/>
        <v>1412.3818534482759</v>
      </c>
      <c r="V1286" s="173">
        <v>2596.6067137931036</v>
      </c>
      <c r="W1286" s="188">
        <v>2217.4891228448278</v>
      </c>
      <c r="X1286" s="188">
        <f t="shared" si="341"/>
        <v>2217.4891228448278</v>
      </c>
      <c r="Y1286" s="188">
        <f t="shared" si="342"/>
        <v>1184.2248603448277</v>
      </c>
      <c r="Z1286" s="189">
        <v>0</v>
      </c>
      <c r="AA1286" s="189">
        <v>0</v>
      </c>
      <c r="AB1286" s="193">
        <v>0</v>
      </c>
      <c r="AC1286" s="193">
        <v>0</v>
      </c>
      <c r="AD1286" s="193">
        <v>0</v>
      </c>
      <c r="AE1286" s="193">
        <v>0</v>
      </c>
      <c r="AF1286" s="193">
        <v>0</v>
      </c>
      <c r="AG1286" s="190">
        <v>0</v>
      </c>
      <c r="AH1286" s="193">
        <v>923.1</v>
      </c>
      <c r="AI1286" s="190">
        <f t="shared" si="343"/>
        <v>2217.4891228448278</v>
      </c>
      <c r="AJ1286" s="193">
        <v>0</v>
      </c>
      <c r="AK1286" s="193">
        <v>0</v>
      </c>
      <c r="AL1286" s="193">
        <v>0</v>
      </c>
      <c r="AM1286" s="194">
        <v>0</v>
      </c>
      <c r="AN1286" s="193">
        <v>0</v>
      </c>
      <c r="AO1286" s="193">
        <v>0</v>
      </c>
      <c r="AP1286" s="194">
        <v>0</v>
      </c>
      <c r="AQ1286" s="193">
        <v>0</v>
      </c>
      <c r="AR1286" s="105">
        <v>0</v>
      </c>
      <c r="AS1286" s="105">
        <v>0</v>
      </c>
      <c r="BD1286" s="195"/>
      <c r="BE1286" s="195"/>
      <c r="BF1286" s="195"/>
      <c r="BZ1286" s="196"/>
    </row>
    <row r="1287" spans="1:78" s="182" customFormat="1" ht="36" customHeight="1" x14ac:dyDescent="0.25">
      <c r="A1287" s="182">
        <v>1</v>
      </c>
      <c r="B1287" s="221">
        <f>SUBTOTAL(103,$A$1026:A1287)</f>
        <v>249</v>
      </c>
      <c r="C1287" s="183" t="s">
        <v>2225</v>
      </c>
      <c r="D1287" s="184">
        <v>1955</v>
      </c>
      <c r="E1287" s="184"/>
      <c r="F1287" s="185" t="s">
        <v>261</v>
      </c>
      <c r="G1287" s="184">
        <v>2</v>
      </c>
      <c r="H1287" s="184" t="s">
        <v>296</v>
      </c>
      <c r="I1287" s="173">
        <v>852.1</v>
      </c>
      <c r="J1287" s="173">
        <v>560.6</v>
      </c>
      <c r="K1287" s="173">
        <v>560.6</v>
      </c>
      <c r="L1287" s="186">
        <v>31</v>
      </c>
      <c r="M1287" s="184" t="s">
        <v>259</v>
      </c>
      <c r="N1287" s="184" t="s">
        <v>263</v>
      </c>
      <c r="O1287" s="187" t="s">
        <v>1034</v>
      </c>
      <c r="P1287" s="173">
        <v>5121371.0299999993</v>
      </c>
      <c r="Q1287" s="173">
        <v>0</v>
      </c>
      <c r="R1287" s="173">
        <v>0</v>
      </c>
      <c r="S1287" s="173">
        <v>0</v>
      </c>
      <c r="T1287" s="173">
        <v>5121371.0299999993</v>
      </c>
      <c r="U1287" s="173">
        <f t="shared" si="337"/>
        <v>6010.2934280014069</v>
      </c>
      <c r="V1287" s="173">
        <v>10065.050580917732</v>
      </c>
      <c r="W1287" s="188">
        <v>8267.1770918906241</v>
      </c>
      <c r="X1287" s="188">
        <f t="shared" si="341"/>
        <v>8267.1770918906241</v>
      </c>
      <c r="Y1287" s="188">
        <f t="shared" si="342"/>
        <v>4054.7571529163251</v>
      </c>
      <c r="Z1287" s="189">
        <v>0</v>
      </c>
      <c r="AA1287" s="189">
        <v>0</v>
      </c>
      <c r="AB1287" s="189">
        <v>0</v>
      </c>
      <c r="AC1287" s="189">
        <v>0</v>
      </c>
      <c r="AD1287" s="189">
        <v>0</v>
      </c>
      <c r="AE1287" s="189">
        <v>0</v>
      </c>
      <c r="AF1287" s="189">
        <v>0</v>
      </c>
      <c r="AG1287" s="190">
        <v>0</v>
      </c>
      <c r="AH1287" s="189">
        <v>790</v>
      </c>
      <c r="AI1287" s="190">
        <f t="shared" si="343"/>
        <v>8267.1770918906241</v>
      </c>
      <c r="AJ1287" s="189">
        <v>0</v>
      </c>
      <c r="AK1287" s="189">
        <v>0</v>
      </c>
      <c r="AL1287" s="189">
        <v>0</v>
      </c>
      <c r="AM1287" s="190">
        <v>0</v>
      </c>
      <c r="AN1287" s="189">
        <v>0</v>
      </c>
      <c r="AO1287" s="189">
        <v>0</v>
      </c>
      <c r="AP1287" s="190">
        <v>0</v>
      </c>
      <c r="AQ1287" s="189">
        <v>0</v>
      </c>
      <c r="AR1287" s="182">
        <v>0</v>
      </c>
      <c r="AS1287" s="182">
        <v>0</v>
      </c>
    </row>
    <row r="1288" spans="1:78" s="182" customFormat="1" ht="36" customHeight="1" x14ac:dyDescent="0.25">
      <c r="A1288" s="182">
        <v>1</v>
      </c>
      <c r="B1288" s="221">
        <f>SUBTOTAL(103,$A$1026:A1288)</f>
        <v>250</v>
      </c>
      <c r="C1288" s="183" t="s">
        <v>1868</v>
      </c>
      <c r="D1288" s="184">
        <v>1947</v>
      </c>
      <c r="E1288" s="184"/>
      <c r="F1288" s="185" t="s">
        <v>261</v>
      </c>
      <c r="G1288" s="184">
        <v>2</v>
      </c>
      <c r="H1288" s="184" t="s">
        <v>297</v>
      </c>
      <c r="I1288" s="197">
        <v>511.5</v>
      </c>
      <c r="J1288" s="197">
        <v>511.5</v>
      </c>
      <c r="K1288" s="197">
        <f>J1288</f>
        <v>511.5</v>
      </c>
      <c r="L1288" s="186">
        <v>31</v>
      </c>
      <c r="M1288" s="184" t="s">
        <v>259</v>
      </c>
      <c r="N1288" s="184" t="s">
        <v>260</v>
      </c>
      <c r="O1288" s="187" t="s">
        <v>262</v>
      </c>
      <c r="P1288" s="173">
        <v>3131975</v>
      </c>
      <c r="Q1288" s="173">
        <v>0</v>
      </c>
      <c r="R1288" s="173">
        <v>0</v>
      </c>
      <c r="S1288" s="173">
        <v>0</v>
      </c>
      <c r="T1288" s="173">
        <v>3131975</v>
      </c>
      <c r="U1288" s="173">
        <f t="shared" si="337"/>
        <v>6123.1182795698924</v>
      </c>
      <c r="V1288" s="173">
        <v>9763.1874877810351</v>
      </c>
      <c r="W1288" s="188">
        <v>8193.5655913978499</v>
      </c>
      <c r="X1288" s="188">
        <f t="shared" si="341"/>
        <v>8193.5655913978499</v>
      </c>
      <c r="Y1288" s="188">
        <f t="shared" si="342"/>
        <v>3640.0692082111427</v>
      </c>
      <c r="Z1288" s="189">
        <v>0</v>
      </c>
      <c r="AA1288" s="189">
        <v>0</v>
      </c>
      <c r="AB1288" s="189">
        <v>0</v>
      </c>
      <c r="AC1288" s="189">
        <v>0</v>
      </c>
      <c r="AD1288" s="189">
        <v>0</v>
      </c>
      <c r="AE1288" s="189">
        <v>0</v>
      </c>
      <c r="AF1288" s="189">
        <v>0</v>
      </c>
      <c r="AG1288" s="190">
        <v>0</v>
      </c>
      <c r="AH1288" s="189">
        <v>470</v>
      </c>
      <c r="AI1288" s="190">
        <f t="shared" si="343"/>
        <v>8193.5655913978499</v>
      </c>
      <c r="AJ1288" s="189">
        <v>0</v>
      </c>
      <c r="AK1288" s="189">
        <v>0</v>
      </c>
      <c r="AL1288" s="189">
        <v>0</v>
      </c>
      <c r="AM1288" s="190">
        <v>0</v>
      </c>
      <c r="AN1288" s="189">
        <v>0</v>
      </c>
      <c r="AO1288" s="189">
        <v>0</v>
      </c>
      <c r="AP1288" s="190">
        <v>0</v>
      </c>
      <c r="AQ1288" s="189">
        <v>0</v>
      </c>
      <c r="AR1288" s="182">
        <v>0</v>
      </c>
      <c r="AS1288" s="182">
        <v>0</v>
      </c>
    </row>
    <row r="1289" spans="1:78" s="182" customFormat="1" ht="36" customHeight="1" x14ac:dyDescent="0.25">
      <c r="A1289" s="182">
        <v>1</v>
      </c>
      <c r="B1289" s="221">
        <f>SUBTOTAL(103,$A$1026:A1289)</f>
        <v>251</v>
      </c>
      <c r="C1289" s="183" t="s">
        <v>631</v>
      </c>
      <c r="D1289" s="184">
        <v>1940</v>
      </c>
      <c r="E1289" s="184"/>
      <c r="F1289" s="185" t="s">
        <v>261</v>
      </c>
      <c r="G1289" s="184" t="s">
        <v>301</v>
      </c>
      <c r="H1289" s="184">
        <v>3</v>
      </c>
      <c r="I1289" s="197">
        <v>2521.1999999999998</v>
      </c>
      <c r="J1289" s="197">
        <v>2421.1999999999998</v>
      </c>
      <c r="K1289" s="197">
        <v>2421.1999999999998</v>
      </c>
      <c r="L1289" s="186">
        <v>94</v>
      </c>
      <c r="M1289" s="184" t="s">
        <v>259</v>
      </c>
      <c r="N1289" s="184" t="s">
        <v>334</v>
      </c>
      <c r="O1289" s="187" t="s">
        <v>690</v>
      </c>
      <c r="P1289" s="173">
        <v>10377283.050000001</v>
      </c>
      <c r="Q1289" s="173">
        <v>0</v>
      </c>
      <c r="R1289" s="173">
        <v>0</v>
      </c>
      <c r="S1289" s="173">
        <v>0</v>
      </c>
      <c r="T1289" s="173">
        <v>10377283.050000001</v>
      </c>
      <c r="U1289" s="173">
        <f t="shared" si="337"/>
        <v>4116.0094597810576</v>
      </c>
      <c r="V1289" s="173">
        <v>5515.4022405203868</v>
      </c>
      <c r="W1289" s="188">
        <v>4803.0066317626533</v>
      </c>
      <c r="X1289" s="188">
        <f t="shared" si="341"/>
        <v>4803.0066317626533</v>
      </c>
      <c r="Y1289" s="188">
        <f t="shared" si="342"/>
        <v>1399.3927807393293</v>
      </c>
      <c r="Z1289" s="189">
        <v>0</v>
      </c>
      <c r="AA1289" s="189">
        <v>0</v>
      </c>
      <c r="AB1289" s="189">
        <v>0</v>
      </c>
      <c r="AC1289" s="189">
        <v>0</v>
      </c>
      <c r="AD1289" s="189">
        <v>0</v>
      </c>
      <c r="AE1289" s="189">
        <v>0</v>
      </c>
      <c r="AF1289" s="189">
        <v>0</v>
      </c>
      <c r="AG1289" s="190">
        <v>0</v>
      </c>
      <c r="AH1289" s="189">
        <v>1358</v>
      </c>
      <c r="AI1289" s="190">
        <f t="shared" si="343"/>
        <v>4803.0066317626533</v>
      </c>
      <c r="AJ1289" s="189">
        <v>0</v>
      </c>
      <c r="AK1289" s="189">
        <v>0</v>
      </c>
      <c r="AL1289" s="189">
        <v>0</v>
      </c>
      <c r="AM1289" s="190">
        <v>0</v>
      </c>
      <c r="AN1289" s="189">
        <v>0</v>
      </c>
      <c r="AO1289" s="189">
        <v>0</v>
      </c>
      <c r="AP1289" s="190">
        <v>0</v>
      </c>
      <c r="AQ1289" s="189">
        <v>0</v>
      </c>
      <c r="AR1289" s="182">
        <v>0</v>
      </c>
      <c r="AS1289" s="182">
        <v>0</v>
      </c>
    </row>
    <row r="1290" spans="1:78" s="182" customFormat="1" ht="36" customHeight="1" x14ac:dyDescent="0.25">
      <c r="A1290" s="182">
        <v>1</v>
      </c>
      <c r="B1290" s="221">
        <f>SUBTOTAL(103,$A$1026:A1290)</f>
        <v>252</v>
      </c>
      <c r="C1290" s="183" t="s">
        <v>636</v>
      </c>
      <c r="D1290" s="184">
        <v>1979</v>
      </c>
      <c r="E1290" s="184"/>
      <c r="F1290" s="185" t="s">
        <v>261</v>
      </c>
      <c r="G1290" s="184">
        <v>2</v>
      </c>
      <c r="H1290" s="184" t="s">
        <v>305</v>
      </c>
      <c r="I1290" s="197">
        <v>1052.4000000000001</v>
      </c>
      <c r="J1290" s="197">
        <v>934.4</v>
      </c>
      <c r="K1290" s="197">
        <v>934.4</v>
      </c>
      <c r="L1290" s="186">
        <v>57</v>
      </c>
      <c r="M1290" s="184" t="s">
        <v>259</v>
      </c>
      <c r="N1290" s="184" t="s">
        <v>290</v>
      </c>
      <c r="O1290" s="187" t="s">
        <v>1044</v>
      </c>
      <c r="P1290" s="173">
        <v>7527851.6799999997</v>
      </c>
      <c r="Q1290" s="173">
        <v>0</v>
      </c>
      <c r="R1290" s="173">
        <v>0</v>
      </c>
      <c r="S1290" s="173">
        <v>0</v>
      </c>
      <c r="T1290" s="173">
        <v>7527851.6799999997</v>
      </c>
      <c r="U1290" s="173">
        <f t="shared" si="337"/>
        <v>7153.0327632079052</v>
      </c>
      <c r="V1290" s="173">
        <v>9793.9294762447716</v>
      </c>
      <c r="W1290" s="188">
        <v>7879.9384264538203</v>
      </c>
      <c r="X1290" s="188">
        <f t="shared" si="341"/>
        <v>7879.9384264538203</v>
      </c>
      <c r="Y1290" s="188">
        <f t="shared" si="342"/>
        <v>2640.8967130368665</v>
      </c>
      <c r="Z1290" s="189">
        <v>0</v>
      </c>
      <c r="AA1290" s="189">
        <v>0</v>
      </c>
      <c r="AB1290" s="189">
        <v>0</v>
      </c>
      <c r="AC1290" s="189">
        <v>0</v>
      </c>
      <c r="AD1290" s="189">
        <v>0</v>
      </c>
      <c r="AE1290" s="189">
        <v>0</v>
      </c>
      <c r="AF1290" s="189">
        <v>0</v>
      </c>
      <c r="AG1290" s="190">
        <v>0</v>
      </c>
      <c r="AH1290" s="189">
        <v>930</v>
      </c>
      <c r="AI1290" s="190">
        <f t="shared" si="343"/>
        <v>7879.9384264538203</v>
      </c>
      <c r="AJ1290" s="189">
        <v>0</v>
      </c>
      <c r="AK1290" s="189">
        <v>0</v>
      </c>
      <c r="AL1290" s="189">
        <v>0</v>
      </c>
      <c r="AM1290" s="190">
        <v>0</v>
      </c>
      <c r="AN1290" s="189">
        <v>0</v>
      </c>
      <c r="AO1290" s="189">
        <v>0</v>
      </c>
      <c r="AP1290" s="190">
        <v>0</v>
      </c>
      <c r="AQ1290" s="189">
        <v>0</v>
      </c>
      <c r="AR1290" s="182">
        <v>0</v>
      </c>
      <c r="AS1290" s="182">
        <v>0</v>
      </c>
    </row>
    <row r="1291" spans="1:78" s="182" customFormat="1" ht="36" customHeight="1" x14ac:dyDescent="0.25">
      <c r="B1291" s="183" t="s">
        <v>787</v>
      </c>
      <c r="C1291" s="222"/>
      <c r="D1291" s="184" t="s">
        <v>857</v>
      </c>
      <c r="E1291" s="184" t="s">
        <v>857</v>
      </c>
      <c r="F1291" s="184" t="s">
        <v>857</v>
      </c>
      <c r="G1291" s="184" t="s">
        <v>857</v>
      </c>
      <c r="H1291" s="184" t="s">
        <v>857</v>
      </c>
      <c r="I1291" s="197">
        <f>I1292</f>
        <v>1070.8</v>
      </c>
      <c r="J1291" s="197">
        <f>J1292</f>
        <v>1070.8</v>
      </c>
      <c r="K1291" s="197">
        <f>K1292</f>
        <v>942</v>
      </c>
      <c r="L1291" s="219">
        <f>L1292</f>
        <v>57</v>
      </c>
      <c r="M1291" s="184" t="s">
        <v>857</v>
      </c>
      <c r="N1291" s="184" t="s">
        <v>857</v>
      </c>
      <c r="O1291" s="187" t="s">
        <v>857</v>
      </c>
      <c r="P1291" s="173">
        <v>92390.85</v>
      </c>
      <c r="Q1291" s="173">
        <v>0</v>
      </c>
      <c r="R1291" s="173">
        <v>0</v>
      </c>
      <c r="S1291" s="173">
        <v>0</v>
      </c>
      <c r="T1291" s="173">
        <v>92390.85</v>
      </c>
      <c r="U1291" s="173">
        <f>U1292</f>
        <v>86.282078819574153</v>
      </c>
      <c r="V1291" s="173">
        <f>V1292</f>
        <v>86.282078819574153</v>
      </c>
      <c r="X1291" s="227"/>
      <c r="Z1291" s="189"/>
      <c r="AA1291" s="189"/>
      <c r="AB1291" s="189"/>
      <c r="AC1291" s="189"/>
      <c r="AD1291" s="189"/>
      <c r="AE1291" s="189"/>
      <c r="AF1291" s="189"/>
      <c r="AG1291" s="189"/>
      <c r="AH1291" s="189"/>
      <c r="AI1291" s="189"/>
      <c r="AJ1291" s="189"/>
      <c r="AK1291" s="189"/>
      <c r="AL1291" s="189"/>
      <c r="AM1291" s="189"/>
      <c r="AN1291" s="189"/>
      <c r="AO1291" s="189"/>
      <c r="AP1291" s="189"/>
      <c r="AQ1291" s="189"/>
    </row>
    <row r="1292" spans="1:78" s="182" customFormat="1" ht="36" customHeight="1" x14ac:dyDescent="0.25">
      <c r="A1292" s="182">
        <v>1</v>
      </c>
      <c r="B1292" s="221">
        <f>SUBTOTAL(103,$A$1026:A1292)</f>
        <v>253</v>
      </c>
      <c r="C1292" s="183" t="s">
        <v>656</v>
      </c>
      <c r="D1292" s="184">
        <v>1979</v>
      </c>
      <c r="E1292" s="184"/>
      <c r="F1292" s="199" t="s">
        <v>261</v>
      </c>
      <c r="G1292" s="184">
        <v>2</v>
      </c>
      <c r="H1292" s="184" t="s">
        <v>305</v>
      </c>
      <c r="I1292" s="197">
        <v>1070.8</v>
      </c>
      <c r="J1292" s="197">
        <v>1070.8</v>
      </c>
      <c r="K1292" s="197">
        <v>942</v>
      </c>
      <c r="L1292" s="239">
        <v>57</v>
      </c>
      <c r="M1292" s="184" t="s">
        <v>259</v>
      </c>
      <c r="N1292" s="184" t="s">
        <v>334</v>
      </c>
      <c r="O1292" s="184" t="s">
        <v>692</v>
      </c>
      <c r="P1292" s="173">
        <v>92390.85</v>
      </c>
      <c r="Q1292" s="173">
        <v>0</v>
      </c>
      <c r="R1292" s="173">
        <v>0</v>
      </c>
      <c r="S1292" s="173">
        <v>0</v>
      </c>
      <c r="T1292" s="173">
        <v>92390.85</v>
      </c>
      <c r="U1292" s="173">
        <f t="shared" si="337"/>
        <v>86.282078819574153</v>
      </c>
      <c r="V1292" s="173">
        <f>U1292</f>
        <v>86.282078819574153</v>
      </c>
      <c r="W1292" s="188"/>
      <c r="X1292" s="188"/>
      <c r="Y1292" s="188"/>
      <c r="Z1292" s="189"/>
      <c r="AA1292" s="189"/>
      <c r="AB1292" s="189"/>
      <c r="AC1292" s="189"/>
      <c r="AD1292" s="189"/>
      <c r="AE1292" s="189"/>
      <c r="AF1292" s="189"/>
      <c r="AG1292" s="190"/>
      <c r="AH1292" s="189"/>
      <c r="AI1292" s="190"/>
      <c r="AJ1292" s="189"/>
      <c r="AK1292" s="189"/>
      <c r="AL1292" s="189"/>
      <c r="AM1292" s="190"/>
      <c r="AN1292" s="189"/>
      <c r="AO1292" s="189"/>
      <c r="AP1292" s="190"/>
      <c r="AQ1292" s="189"/>
    </row>
    <row r="1293" spans="1:78" s="182" customFormat="1" ht="36" customHeight="1" x14ac:dyDescent="0.25">
      <c r="B1293" s="183" t="s">
        <v>791</v>
      </c>
      <c r="C1293" s="222"/>
      <c r="D1293" s="184" t="s">
        <v>857</v>
      </c>
      <c r="E1293" s="184" t="s">
        <v>857</v>
      </c>
      <c r="F1293" s="184" t="s">
        <v>857</v>
      </c>
      <c r="G1293" s="184" t="s">
        <v>857</v>
      </c>
      <c r="H1293" s="184" t="s">
        <v>857</v>
      </c>
      <c r="I1293" s="197">
        <f>SUM(I1294:I1299)</f>
        <v>8368.2999999999993</v>
      </c>
      <c r="J1293" s="197">
        <f>SUM(J1294:J1299)</f>
        <v>7557.2</v>
      </c>
      <c r="K1293" s="197">
        <f>SUM(K1294:K1299)</f>
        <v>6960.4000000000005</v>
      </c>
      <c r="L1293" s="219">
        <f>SUM(L1294:L1299)</f>
        <v>349</v>
      </c>
      <c r="M1293" s="184" t="s">
        <v>857</v>
      </c>
      <c r="N1293" s="184" t="s">
        <v>857</v>
      </c>
      <c r="O1293" s="187" t="s">
        <v>857</v>
      </c>
      <c r="P1293" s="173">
        <v>30861884.680000003</v>
      </c>
      <c r="Q1293" s="173">
        <v>0</v>
      </c>
      <c r="R1293" s="173">
        <v>0</v>
      </c>
      <c r="S1293" s="173">
        <v>0</v>
      </c>
      <c r="T1293" s="173">
        <v>30861884.680000003</v>
      </c>
      <c r="U1293" s="173">
        <f t="shared" si="337"/>
        <v>3687.9515170345239</v>
      </c>
      <c r="V1293" s="173">
        <f>MAX(V1294:V1299)</f>
        <v>9981.8236057842059</v>
      </c>
      <c r="X1293" s="227"/>
      <c r="Z1293" s="189">
        <v>0</v>
      </c>
      <c r="AA1293" s="189">
        <v>0</v>
      </c>
      <c r="AB1293" s="189">
        <v>0</v>
      </c>
      <c r="AC1293" s="189">
        <v>0</v>
      </c>
      <c r="AD1293" s="189">
        <v>0</v>
      </c>
      <c r="AE1293" s="189">
        <v>0</v>
      </c>
      <c r="AF1293" s="189">
        <v>0</v>
      </c>
      <c r="AG1293" s="189">
        <v>0</v>
      </c>
      <c r="AH1293" s="189">
        <v>3548.5</v>
      </c>
      <c r="AI1293" s="189">
        <v>28638708.449999999</v>
      </c>
      <c r="AJ1293" s="189">
        <v>0</v>
      </c>
      <c r="AK1293" s="189">
        <v>0</v>
      </c>
      <c r="AL1293" s="189">
        <v>827.7</v>
      </c>
      <c r="AM1293" s="189">
        <v>4839185.43</v>
      </c>
      <c r="AN1293" s="189">
        <v>114</v>
      </c>
      <c r="AO1293" s="189">
        <v>3675008.28</v>
      </c>
      <c r="AP1293" s="189">
        <v>0</v>
      </c>
      <c r="AQ1293" s="189">
        <v>0</v>
      </c>
      <c r="AR1293" s="182">
        <v>0</v>
      </c>
      <c r="AS1293" s="182">
        <v>0</v>
      </c>
    </row>
    <row r="1294" spans="1:78" s="105" customFormat="1" ht="36" customHeight="1" x14ac:dyDescent="0.25">
      <c r="A1294" s="182">
        <v>1</v>
      </c>
      <c r="B1294" s="221">
        <f>SUBTOTAL(103,$A$1026:A1294)</f>
        <v>254</v>
      </c>
      <c r="C1294" s="238" t="s">
        <v>228</v>
      </c>
      <c r="D1294" s="184">
        <v>1954</v>
      </c>
      <c r="E1294" s="184"/>
      <c r="F1294" s="199" t="s">
        <v>329</v>
      </c>
      <c r="G1294" s="184">
        <v>2</v>
      </c>
      <c r="H1294" s="184" t="s">
        <v>296</v>
      </c>
      <c r="I1294" s="197">
        <v>825.3</v>
      </c>
      <c r="J1294" s="197">
        <v>751.4</v>
      </c>
      <c r="K1294" s="197">
        <v>638.6</v>
      </c>
      <c r="L1294" s="239">
        <v>32</v>
      </c>
      <c r="M1294" s="184" t="s">
        <v>259</v>
      </c>
      <c r="N1294" s="184" t="s">
        <v>263</v>
      </c>
      <c r="O1294" s="184" t="s">
        <v>328</v>
      </c>
      <c r="P1294" s="197">
        <v>5812789.1600000001</v>
      </c>
      <c r="Q1294" s="173">
        <v>0</v>
      </c>
      <c r="R1294" s="197">
        <v>0</v>
      </c>
      <c r="S1294" s="197">
        <v>0</v>
      </c>
      <c r="T1294" s="197">
        <v>5812789.1600000001</v>
      </c>
      <c r="U1294" s="173">
        <f t="shared" si="337"/>
        <v>7043.2438628377568</v>
      </c>
      <c r="V1294" s="173">
        <v>9392.1669211195931</v>
      </c>
      <c r="W1294" s="188">
        <v>9788.9715739731018</v>
      </c>
      <c r="X1294" s="188">
        <f t="shared" ref="X1294:X1299" si="344">Z1294+AA1294+AB1294+AC1294+AD1294+AG1294+AI1294+AK1294+AM1294+AO1294+AP1294+AQ1294+AR1294+AS1294</f>
        <v>9788.9715739731018</v>
      </c>
      <c r="Y1294" s="188">
        <f t="shared" ref="Y1294:Y1299" si="345">V1294-U1294</f>
        <v>2348.9230582818363</v>
      </c>
      <c r="Z1294" s="189">
        <v>0</v>
      </c>
      <c r="AA1294" s="189">
        <v>0</v>
      </c>
      <c r="AB1294" s="193">
        <v>0</v>
      </c>
      <c r="AC1294" s="193">
        <v>0</v>
      </c>
      <c r="AD1294" s="193">
        <v>0</v>
      </c>
      <c r="AE1294" s="193">
        <v>0</v>
      </c>
      <c r="AF1294" s="193">
        <v>0</v>
      </c>
      <c r="AG1294" s="190">
        <v>0</v>
      </c>
      <c r="AH1294" s="193">
        <v>906</v>
      </c>
      <c r="AI1294" s="190">
        <f>8917.04*AH1294/I1294</f>
        <v>9788.9715739731018</v>
      </c>
      <c r="AJ1294" s="193">
        <v>0</v>
      </c>
      <c r="AK1294" s="193">
        <v>0</v>
      </c>
      <c r="AL1294" s="193">
        <v>0</v>
      </c>
      <c r="AM1294" s="194">
        <v>0</v>
      </c>
      <c r="AN1294" s="193">
        <v>0</v>
      </c>
      <c r="AO1294" s="193">
        <v>0</v>
      </c>
      <c r="AP1294" s="194">
        <v>0</v>
      </c>
      <c r="AQ1294" s="193">
        <v>0</v>
      </c>
      <c r="AR1294" s="105">
        <v>0</v>
      </c>
      <c r="AS1294" s="105">
        <v>0</v>
      </c>
      <c r="BD1294" s="195"/>
      <c r="BE1294" s="195"/>
      <c r="BF1294" s="195"/>
      <c r="BZ1294" s="196"/>
    </row>
    <row r="1295" spans="1:78" s="105" customFormat="1" ht="36" customHeight="1" x14ac:dyDescent="0.25">
      <c r="A1295" s="182">
        <v>1</v>
      </c>
      <c r="B1295" s="221">
        <f>SUBTOTAL(103,$A$1026:A1295)</f>
        <v>255</v>
      </c>
      <c r="C1295" s="238" t="s">
        <v>232</v>
      </c>
      <c r="D1295" s="184">
        <v>1970</v>
      </c>
      <c r="E1295" s="184"/>
      <c r="F1295" s="199" t="s">
        <v>261</v>
      </c>
      <c r="G1295" s="184">
        <v>5</v>
      </c>
      <c r="H1295" s="184" t="s">
        <v>362</v>
      </c>
      <c r="I1295" s="197">
        <v>5003.8999999999996</v>
      </c>
      <c r="J1295" s="197">
        <v>4809</v>
      </c>
      <c r="K1295" s="197">
        <v>4326.2</v>
      </c>
      <c r="L1295" s="239">
        <v>185</v>
      </c>
      <c r="M1295" s="184" t="s">
        <v>259</v>
      </c>
      <c r="N1295" s="184" t="s">
        <v>263</v>
      </c>
      <c r="O1295" s="184" t="s">
        <v>326</v>
      </c>
      <c r="P1295" s="197">
        <v>11723329.290000001</v>
      </c>
      <c r="Q1295" s="173">
        <v>0</v>
      </c>
      <c r="R1295" s="197">
        <v>0</v>
      </c>
      <c r="S1295" s="197">
        <v>0</v>
      </c>
      <c r="T1295" s="197">
        <v>11723329.290000001</v>
      </c>
      <c r="U1295" s="173">
        <f t="shared" si="337"/>
        <v>2342.8384440136697</v>
      </c>
      <c r="V1295" s="173">
        <v>3030.8693778852494</v>
      </c>
      <c r="W1295" s="188">
        <v>2785.2941745438561</v>
      </c>
      <c r="X1295" s="188">
        <f t="shared" si="344"/>
        <v>2785.2941745438561</v>
      </c>
      <c r="Y1295" s="188">
        <f t="shared" si="345"/>
        <v>688.03093387157969</v>
      </c>
      <c r="Z1295" s="189">
        <v>0</v>
      </c>
      <c r="AA1295" s="189">
        <v>0</v>
      </c>
      <c r="AB1295" s="193">
        <v>0</v>
      </c>
      <c r="AC1295" s="193">
        <v>0</v>
      </c>
      <c r="AD1295" s="193">
        <v>0</v>
      </c>
      <c r="AE1295" s="193">
        <v>0</v>
      </c>
      <c r="AF1295" s="193">
        <v>0</v>
      </c>
      <c r="AG1295" s="190">
        <v>0</v>
      </c>
      <c r="AH1295" s="193">
        <v>1563</v>
      </c>
      <c r="AI1295" s="190">
        <f>8917.04*AH1295/I1295</f>
        <v>2785.2941745438561</v>
      </c>
      <c r="AJ1295" s="193">
        <v>0</v>
      </c>
      <c r="AK1295" s="193">
        <v>0</v>
      </c>
      <c r="AL1295" s="193">
        <v>0</v>
      </c>
      <c r="AM1295" s="194">
        <v>0</v>
      </c>
      <c r="AN1295" s="193">
        <v>0</v>
      </c>
      <c r="AO1295" s="193">
        <v>0</v>
      </c>
      <c r="AP1295" s="194">
        <v>0</v>
      </c>
      <c r="AQ1295" s="193">
        <v>0</v>
      </c>
      <c r="AR1295" s="105">
        <v>0</v>
      </c>
      <c r="AS1295" s="105">
        <v>0</v>
      </c>
      <c r="BD1295" s="195"/>
      <c r="BE1295" s="195"/>
      <c r="BF1295" s="195"/>
      <c r="BZ1295" s="196"/>
    </row>
    <row r="1296" spans="1:78" s="182" customFormat="1" ht="36" customHeight="1" x14ac:dyDescent="0.25">
      <c r="A1296" s="182">
        <v>1</v>
      </c>
      <c r="B1296" s="221">
        <f>SUBTOTAL(103,$A$1026:A1296)</f>
        <v>256</v>
      </c>
      <c r="C1296" s="183" t="s">
        <v>227</v>
      </c>
      <c r="D1296" s="184">
        <v>1964</v>
      </c>
      <c r="E1296" s="184"/>
      <c r="F1296" s="185" t="s">
        <v>261</v>
      </c>
      <c r="G1296" s="184">
        <v>2</v>
      </c>
      <c r="H1296" s="184" t="s">
        <v>296</v>
      </c>
      <c r="I1296" s="197">
        <v>645.4</v>
      </c>
      <c r="J1296" s="197">
        <v>597.4</v>
      </c>
      <c r="K1296" s="197">
        <v>596.20000000000005</v>
      </c>
      <c r="L1296" s="186">
        <v>42</v>
      </c>
      <c r="M1296" s="184" t="s">
        <v>259</v>
      </c>
      <c r="N1296" s="184" t="s">
        <v>263</v>
      </c>
      <c r="O1296" s="187" t="s">
        <v>327</v>
      </c>
      <c r="P1296" s="173">
        <v>3367045.25</v>
      </c>
      <c r="Q1296" s="173">
        <v>0</v>
      </c>
      <c r="R1296" s="173">
        <v>0</v>
      </c>
      <c r="S1296" s="173">
        <v>0</v>
      </c>
      <c r="T1296" s="173">
        <v>3367045.25</v>
      </c>
      <c r="U1296" s="173">
        <f t="shared" si="337"/>
        <v>5216.9898512550362</v>
      </c>
      <c r="V1296" s="173">
        <v>8279.4073225906432</v>
      </c>
      <c r="W1296" s="188">
        <v>4912.1031360396655</v>
      </c>
      <c r="X1296" s="188">
        <f t="shared" si="344"/>
        <v>4912.1031360396655</v>
      </c>
      <c r="Y1296" s="188">
        <f t="shared" si="345"/>
        <v>3062.4174713356069</v>
      </c>
      <c r="Z1296" s="189">
        <v>0</v>
      </c>
      <c r="AA1296" s="189">
        <v>0</v>
      </c>
      <c r="AB1296" s="189">
        <v>0</v>
      </c>
      <c r="AC1296" s="189">
        <v>0</v>
      </c>
      <c r="AD1296" s="189">
        <v>0</v>
      </c>
      <c r="AE1296" s="189">
        <v>0</v>
      </c>
      <c r="AF1296" s="189">
        <v>0</v>
      </c>
      <c r="AG1296" s="190">
        <v>0</v>
      </c>
      <c r="AH1296" s="189">
        <v>0</v>
      </c>
      <c r="AI1296" s="189">
        <v>0</v>
      </c>
      <c r="AJ1296" s="189">
        <v>0</v>
      </c>
      <c r="AK1296" s="189">
        <v>0</v>
      </c>
      <c r="AL1296" s="189">
        <v>449.8</v>
      </c>
      <c r="AM1296" s="190">
        <f>7048.18*AL1296/I1296</f>
        <v>4912.1031360396655</v>
      </c>
      <c r="AN1296" s="189">
        <v>0</v>
      </c>
      <c r="AO1296" s="189">
        <v>0</v>
      </c>
      <c r="AP1296" s="190">
        <v>0</v>
      </c>
      <c r="AQ1296" s="189">
        <v>0</v>
      </c>
      <c r="AR1296" s="182">
        <v>0</v>
      </c>
      <c r="AS1296" s="182">
        <v>0</v>
      </c>
    </row>
    <row r="1297" spans="1:78" s="182" customFormat="1" ht="36" customHeight="1" x14ac:dyDescent="0.25">
      <c r="A1297" s="182">
        <v>1</v>
      </c>
      <c r="B1297" s="221">
        <f>SUBTOTAL(103,$A$1026:A1297)</f>
        <v>257</v>
      </c>
      <c r="C1297" s="183" t="s">
        <v>231</v>
      </c>
      <c r="D1297" s="184">
        <v>1963</v>
      </c>
      <c r="E1297" s="184"/>
      <c r="F1297" s="185" t="s">
        <v>261</v>
      </c>
      <c r="G1297" s="184">
        <v>2</v>
      </c>
      <c r="H1297" s="184" t="s">
        <v>297</v>
      </c>
      <c r="I1297" s="197">
        <v>336.7</v>
      </c>
      <c r="J1297" s="197">
        <v>304.3</v>
      </c>
      <c r="K1297" s="197">
        <v>304.3</v>
      </c>
      <c r="L1297" s="186">
        <v>15</v>
      </c>
      <c r="M1297" s="184" t="s">
        <v>259</v>
      </c>
      <c r="N1297" s="184" t="s">
        <v>263</v>
      </c>
      <c r="O1297" s="187" t="s">
        <v>326</v>
      </c>
      <c r="P1297" s="173">
        <v>2422584.2399999998</v>
      </c>
      <c r="Q1297" s="173">
        <v>0</v>
      </c>
      <c r="R1297" s="173">
        <v>0</v>
      </c>
      <c r="S1297" s="173">
        <v>0</v>
      </c>
      <c r="T1297" s="173">
        <v>2422584.2399999998</v>
      </c>
      <c r="U1297" s="173">
        <f t="shared" si="337"/>
        <v>7195.0823878823876</v>
      </c>
      <c r="V1297" s="173">
        <v>9946.985565785566</v>
      </c>
      <c r="W1297" s="188">
        <v>7177.0651618651627</v>
      </c>
      <c r="X1297" s="188">
        <f t="shared" si="344"/>
        <v>7177.0651618651627</v>
      </c>
      <c r="Y1297" s="188">
        <f t="shared" si="345"/>
        <v>2751.9031779031784</v>
      </c>
      <c r="Z1297" s="189">
        <v>0</v>
      </c>
      <c r="AA1297" s="189">
        <v>0</v>
      </c>
      <c r="AB1297" s="189">
        <v>0</v>
      </c>
      <c r="AC1297" s="189">
        <v>0</v>
      </c>
      <c r="AD1297" s="189">
        <v>0</v>
      </c>
      <c r="AE1297" s="189">
        <v>0</v>
      </c>
      <c r="AF1297" s="189">
        <v>0</v>
      </c>
      <c r="AG1297" s="190">
        <v>0</v>
      </c>
      <c r="AH1297" s="189">
        <v>271</v>
      </c>
      <c r="AI1297" s="190">
        <f>8917.04*AH1297/I1297</f>
        <v>7177.0651618651627</v>
      </c>
      <c r="AJ1297" s="189">
        <v>0</v>
      </c>
      <c r="AK1297" s="189">
        <v>0</v>
      </c>
      <c r="AL1297" s="189">
        <v>0</v>
      </c>
      <c r="AM1297" s="190">
        <v>0</v>
      </c>
      <c r="AN1297" s="189">
        <v>0</v>
      </c>
      <c r="AO1297" s="189">
        <v>0</v>
      </c>
      <c r="AP1297" s="190">
        <v>0</v>
      </c>
      <c r="AQ1297" s="189">
        <v>0</v>
      </c>
      <c r="AR1297" s="182">
        <v>0</v>
      </c>
      <c r="AS1297" s="182">
        <v>0</v>
      </c>
    </row>
    <row r="1298" spans="1:78" s="182" customFormat="1" ht="36" customHeight="1" x14ac:dyDescent="0.25">
      <c r="A1298" s="182">
        <v>1</v>
      </c>
      <c r="B1298" s="221">
        <f>SUBTOTAL(103,$A$1026:A1298)</f>
        <v>258</v>
      </c>
      <c r="C1298" s="183" t="s">
        <v>1532</v>
      </c>
      <c r="D1298" s="184">
        <v>1958</v>
      </c>
      <c r="E1298" s="184"/>
      <c r="F1298" s="185" t="s">
        <v>323</v>
      </c>
      <c r="G1298" s="184">
        <v>2</v>
      </c>
      <c r="H1298" s="184" t="s">
        <v>297</v>
      </c>
      <c r="I1298" s="173">
        <v>658</v>
      </c>
      <c r="J1298" s="173">
        <v>250.1</v>
      </c>
      <c r="K1298" s="173">
        <v>250.1</v>
      </c>
      <c r="L1298" s="186">
        <v>21</v>
      </c>
      <c r="M1298" s="184" t="s">
        <v>259</v>
      </c>
      <c r="N1298" s="184" t="s">
        <v>263</v>
      </c>
      <c r="O1298" s="187" t="s">
        <v>326</v>
      </c>
      <c r="P1298" s="173">
        <v>2054052.1</v>
      </c>
      <c r="Q1298" s="173">
        <v>0</v>
      </c>
      <c r="R1298" s="173">
        <v>0</v>
      </c>
      <c r="S1298" s="173">
        <v>0</v>
      </c>
      <c r="T1298" s="173">
        <v>2054052.1</v>
      </c>
      <c r="U1298" s="173">
        <f t="shared" si="337"/>
        <v>3121.6597264437692</v>
      </c>
      <c r="V1298" s="173">
        <v>4763.8544939209723</v>
      </c>
      <c r="W1298" s="188">
        <f>X1298</f>
        <v>1818.1469665653494</v>
      </c>
      <c r="X1298" s="188">
        <f t="shared" si="344"/>
        <v>1818.1469665653494</v>
      </c>
      <c r="Y1298" s="188">
        <f t="shared" si="345"/>
        <v>1642.1947674772032</v>
      </c>
      <c r="Z1298" s="189">
        <v>0</v>
      </c>
      <c r="AA1298" s="189">
        <v>0</v>
      </c>
      <c r="AB1298" s="189">
        <v>0</v>
      </c>
      <c r="AC1298" s="189">
        <v>0</v>
      </c>
      <c r="AD1298" s="189">
        <v>0</v>
      </c>
      <c r="AE1298" s="189">
        <v>0</v>
      </c>
      <c r="AF1298" s="189">
        <v>0</v>
      </c>
      <c r="AG1298" s="190">
        <v>0</v>
      </c>
      <c r="AH1298" s="189">
        <v>0</v>
      </c>
      <c r="AI1298" s="189">
        <v>0</v>
      </c>
      <c r="AJ1298" s="189">
        <v>0</v>
      </c>
      <c r="AK1298" s="189">
        <v>0</v>
      </c>
      <c r="AL1298" s="189">
        <v>377.9</v>
      </c>
      <c r="AM1298" s="190">
        <f>3165.76*AL1298/I1298</f>
        <v>1818.1469665653494</v>
      </c>
      <c r="AN1298" s="189">
        <v>0</v>
      </c>
      <c r="AO1298" s="189">
        <v>0</v>
      </c>
      <c r="AP1298" s="190">
        <v>0</v>
      </c>
      <c r="AQ1298" s="189">
        <v>0</v>
      </c>
      <c r="AR1298" s="182">
        <v>0</v>
      </c>
      <c r="AS1298" s="182">
        <v>0</v>
      </c>
    </row>
    <row r="1299" spans="1:78" s="182" customFormat="1" ht="36" customHeight="1" x14ac:dyDescent="0.25">
      <c r="A1299" s="182">
        <v>1</v>
      </c>
      <c r="B1299" s="221">
        <f>SUBTOTAL(103,$A$1026:A1299)</f>
        <v>259</v>
      </c>
      <c r="C1299" s="183" t="s">
        <v>233</v>
      </c>
      <c r="D1299" s="184">
        <v>1972</v>
      </c>
      <c r="E1299" s="184"/>
      <c r="F1299" s="185" t="s">
        <v>261</v>
      </c>
      <c r="G1299" s="184">
        <v>2</v>
      </c>
      <c r="H1299" s="184" t="s">
        <v>305</v>
      </c>
      <c r="I1299" s="197">
        <v>899</v>
      </c>
      <c r="J1299" s="197">
        <v>845</v>
      </c>
      <c r="K1299" s="197">
        <v>845</v>
      </c>
      <c r="L1299" s="186">
        <v>54</v>
      </c>
      <c r="M1299" s="184" t="s">
        <v>259</v>
      </c>
      <c r="N1299" s="184" t="s">
        <v>263</v>
      </c>
      <c r="O1299" s="187" t="s">
        <v>326</v>
      </c>
      <c r="P1299" s="173">
        <v>5482084.6399999997</v>
      </c>
      <c r="Q1299" s="173">
        <v>0</v>
      </c>
      <c r="R1299" s="173">
        <v>0</v>
      </c>
      <c r="S1299" s="173">
        <v>0</v>
      </c>
      <c r="T1299" s="173">
        <v>5482084.6399999997</v>
      </c>
      <c r="U1299" s="173">
        <f t="shared" si="337"/>
        <v>6097.9806896551718</v>
      </c>
      <c r="V1299" s="173">
        <v>9981.8236057842059</v>
      </c>
      <c r="W1299" s="188">
        <v>8019.3846941045613</v>
      </c>
      <c r="X1299" s="188">
        <f t="shared" si="344"/>
        <v>8019.3846941045613</v>
      </c>
      <c r="Y1299" s="188">
        <f t="shared" si="345"/>
        <v>3883.8429161290342</v>
      </c>
      <c r="Z1299" s="189">
        <v>0</v>
      </c>
      <c r="AA1299" s="189">
        <v>0</v>
      </c>
      <c r="AB1299" s="189">
        <v>0</v>
      </c>
      <c r="AC1299" s="189">
        <v>0</v>
      </c>
      <c r="AD1299" s="189">
        <v>0</v>
      </c>
      <c r="AE1299" s="189">
        <v>0</v>
      </c>
      <c r="AF1299" s="189">
        <v>0</v>
      </c>
      <c r="AG1299" s="190">
        <v>0</v>
      </c>
      <c r="AH1299" s="189">
        <v>808.5</v>
      </c>
      <c r="AI1299" s="190">
        <f>8917.04*AH1299/I1299</f>
        <v>8019.3846941045613</v>
      </c>
      <c r="AJ1299" s="189">
        <v>0</v>
      </c>
      <c r="AK1299" s="189">
        <v>0</v>
      </c>
      <c r="AL1299" s="189">
        <v>0</v>
      </c>
      <c r="AM1299" s="190">
        <v>0</v>
      </c>
      <c r="AN1299" s="189">
        <v>0</v>
      </c>
      <c r="AO1299" s="189">
        <v>0</v>
      </c>
      <c r="AP1299" s="190">
        <v>0</v>
      </c>
      <c r="AQ1299" s="189">
        <v>0</v>
      </c>
      <c r="AR1299" s="182">
        <v>0</v>
      </c>
      <c r="AS1299" s="182">
        <v>0</v>
      </c>
    </row>
    <row r="1300" spans="1:78" s="182" customFormat="1" ht="36" customHeight="1" x14ac:dyDescent="0.25">
      <c r="B1300" s="183" t="s">
        <v>792</v>
      </c>
      <c r="C1300" s="183"/>
      <c r="D1300" s="184" t="s">
        <v>857</v>
      </c>
      <c r="E1300" s="184" t="s">
        <v>857</v>
      </c>
      <c r="F1300" s="184" t="s">
        <v>857</v>
      </c>
      <c r="G1300" s="184" t="s">
        <v>857</v>
      </c>
      <c r="H1300" s="184" t="s">
        <v>857</v>
      </c>
      <c r="I1300" s="197">
        <f>SUM(I1301:I1302)</f>
        <v>780.8</v>
      </c>
      <c r="J1300" s="197">
        <f>SUM(J1301:J1302)</f>
        <v>707.4</v>
      </c>
      <c r="K1300" s="197">
        <f>SUM(K1301:K1302)</f>
        <v>547.79999999999995</v>
      </c>
      <c r="L1300" s="219">
        <f>SUM(L1301:L1302)</f>
        <v>38</v>
      </c>
      <c r="M1300" s="184" t="s">
        <v>857</v>
      </c>
      <c r="N1300" s="184" t="s">
        <v>857</v>
      </c>
      <c r="O1300" s="187" t="s">
        <v>857</v>
      </c>
      <c r="P1300" s="173">
        <v>4707966.8100000005</v>
      </c>
      <c r="Q1300" s="173">
        <v>0</v>
      </c>
      <c r="R1300" s="173">
        <v>0</v>
      </c>
      <c r="S1300" s="173">
        <v>0</v>
      </c>
      <c r="T1300" s="173">
        <v>4707966.8100000005</v>
      </c>
      <c r="U1300" s="173">
        <f t="shared" si="337"/>
        <v>6029.6706070696728</v>
      </c>
      <c r="V1300" s="173">
        <f>MAX(V1301:V1302)</f>
        <v>9105.7650182007274</v>
      </c>
      <c r="X1300" s="227"/>
      <c r="Z1300" s="189">
        <v>0</v>
      </c>
      <c r="AA1300" s="189">
        <v>0</v>
      </c>
      <c r="AB1300" s="189">
        <v>0</v>
      </c>
      <c r="AC1300" s="189">
        <v>0</v>
      </c>
      <c r="AD1300" s="189">
        <v>0</v>
      </c>
      <c r="AE1300" s="189">
        <v>0</v>
      </c>
      <c r="AF1300" s="189">
        <v>0</v>
      </c>
      <c r="AG1300" s="189">
        <v>0</v>
      </c>
      <c r="AH1300" s="189">
        <v>338.2</v>
      </c>
      <c r="AI1300" s="189">
        <v>2689199.92</v>
      </c>
      <c r="AJ1300" s="189">
        <v>0</v>
      </c>
      <c r="AK1300" s="189">
        <v>0</v>
      </c>
      <c r="AL1300" s="189">
        <v>369.1</v>
      </c>
      <c r="AM1300" s="189">
        <v>2525546</v>
      </c>
      <c r="AN1300" s="189">
        <v>0</v>
      </c>
      <c r="AO1300" s="189">
        <v>0</v>
      </c>
      <c r="AP1300" s="189">
        <v>0</v>
      </c>
      <c r="AQ1300" s="189">
        <v>0</v>
      </c>
      <c r="AR1300" s="182">
        <v>0</v>
      </c>
      <c r="AS1300" s="182">
        <v>0</v>
      </c>
    </row>
    <row r="1301" spans="1:78" s="105" customFormat="1" ht="36" customHeight="1" x14ac:dyDescent="0.25">
      <c r="A1301" s="182">
        <v>1</v>
      </c>
      <c r="B1301" s="221">
        <f>SUBTOTAL(103,$A$1026:A1301)</f>
        <v>260</v>
      </c>
      <c r="C1301" s="238" t="s">
        <v>237</v>
      </c>
      <c r="D1301" s="184">
        <v>1977</v>
      </c>
      <c r="E1301" s="184"/>
      <c r="F1301" s="199" t="s">
        <v>261</v>
      </c>
      <c r="G1301" s="184">
        <v>2</v>
      </c>
      <c r="H1301" s="184" t="s">
        <v>297</v>
      </c>
      <c r="I1301" s="197">
        <v>396.2</v>
      </c>
      <c r="J1301" s="197">
        <v>347.5</v>
      </c>
      <c r="K1301" s="197">
        <v>187.9</v>
      </c>
      <c r="L1301" s="239">
        <v>20</v>
      </c>
      <c r="M1301" s="184" t="s">
        <v>259</v>
      </c>
      <c r="N1301" s="184" t="s">
        <v>260</v>
      </c>
      <c r="O1301" s="184" t="s">
        <v>262</v>
      </c>
      <c r="P1301" s="197">
        <v>2837269.43</v>
      </c>
      <c r="Q1301" s="173">
        <v>0</v>
      </c>
      <c r="R1301" s="197">
        <v>0</v>
      </c>
      <c r="S1301" s="197">
        <v>0</v>
      </c>
      <c r="T1301" s="197">
        <v>2837269.43</v>
      </c>
      <c r="U1301" s="173">
        <f t="shared" si="337"/>
        <v>7161.2050227158006</v>
      </c>
      <c r="V1301" s="173">
        <v>9014.8989399293296</v>
      </c>
      <c r="W1301" s="188">
        <v>7611.6681675921263</v>
      </c>
      <c r="X1301" s="188">
        <f t="shared" ref="X1301:X1302" si="346">Z1301+AA1301+AB1301+AC1301+AD1301+AG1301+AI1301+AK1301+AM1301+AO1301+AP1301+AQ1301+AR1301+AS1301</f>
        <v>7611.6681675921263</v>
      </c>
      <c r="Y1301" s="188">
        <f t="shared" ref="Y1301:Y1302" si="347">V1301-U1301</f>
        <v>1853.6939172135289</v>
      </c>
      <c r="Z1301" s="189">
        <v>0</v>
      </c>
      <c r="AA1301" s="189">
        <v>0</v>
      </c>
      <c r="AB1301" s="193">
        <v>0</v>
      </c>
      <c r="AC1301" s="193">
        <v>0</v>
      </c>
      <c r="AD1301" s="193">
        <v>0</v>
      </c>
      <c r="AE1301" s="193">
        <v>0</v>
      </c>
      <c r="AF1301" s="193">
        <v>0</v>
      </c>
      <c r="AG1301" s="190">
        <v>0</v>
      </c>
      <c r="AH1301" s="193">
        <v>338.2</v>
      </c>
      <c r="AI1301" s="190">
        <f>8917.04*AH1301/I1301</f>
        <v>7611.6681675921263</v>
      </c>
      <c r="AJ1301" s="193">
        <v>0</v>
      </c>
      <c r="AK1301" s="193">
        <v>0</v>
      </c>
      <c r="AL1301" s="193">
        <v>0</v>
      </c>
      <c r="AM1301" s="194">
        <v>0</v>
      </c>
      <c r="AN1301" s="193">
        <v>0</v>
      </c>
      <c r="AO1301" s="193">
        <v>0</v>
      </c>
      <c r="AP1301" s="194">
        <v>0</v>
      </c>
      <c r="AQ1301" s="193">
        <v>0</v>
      </c>
      <c r="AR1301" s="105">
        <v>0</v>
      </c>
      <c r="AS1301" s="105">
        <v>0</v>
      </c>
      <c r="BD1301" s="195"/>
      <c r="BE1301" s="195"/>
      <c r="BF1301" s="195"/>
      <c r="BZ1301" s="196"/>
    </row>
    <row r="1302" spans="1:78" s="182" customFormat="1" ht="36" customHeight="1" x14ac:dyDescent="0.25">
      <c r="A1302" s="182">
        <v>1</v>
      </c>
      <c r="B1302" s="221">
        <f>SUBTOTAL(103,$A$1026:A1302)</f>
        <v>261</v>
      </c>
      <c r="C1302" s="183" t="s">
        <v>238</v>
      </c>
      <c r="D1302" s="184">
        <v>1969</v>
      </c>
      <c r="E1302" s="184"/>
      <c r="F1302" s="185" t="s">
        <v>261</v>
      </c>
      <c r="G1302" s="184">
        <v>2</v>
      </c>
      <c r="H1302" s="184" t="s">
        <v>297</v>
      </c>
      <c r="I1302" s="173">
        <v>384.6</v>
      </c>
      <c r="J1302" s="173">
        <v>359.9</v>
      </c>
      <c r="K1302" s="173">
        <v>359.9</v>
      </c>
      <c r="L1302" s="186">
        <v>18</v>
      </c>
      <c r="M1302" s="184" t="s">
        <v>259</v>
      </c>
      <c r="N1302" s="184" t="s">
        <v>260</v>
      </c>
      <c r="O1302" s="187" t="s">
        <v>262</v>
      </c>
      <c r="P1302" s="173">
        <v>1870697.3800000001</v>
      </c>
      <c r="Q1302" s="173">
        <v>0</v>
      </c>
      <c r="R1302" s="173">
        <v>0</v>
      </c>
      <c r="S1302" s="173">
        <v>0</v>
      </c>
      <c r="T1302" s="173">
        <v>1870697.3800000001</v>
      </c>
      <c r="U1302" s="173">
        <f t="shared" si="337"/>
        <v>4864.0077483099321</v>
      </c>
      <c r="V1302" s="173">
        <v>9105.7650182007274</v>
      </c>
      <c r="W1302" s="188">
        <v>6764.126983879356</v>
      </c>
      <c r="X1302" s="188">
        <f t="shared" si="346"/>
        <v>6764.126983879356</v>
      </c>
      <c r="Y1302" s="188">
        <f t="shared" si="347"/>
        <v>4241.7572698907952</v>
      </c>
      <c r="Z1302" s="189">
        <v>0</v>
      </c>
      <c r="AA1302" s="189">
        <v>0</v>
      </c>
      <c r="AB1302" s="189">
        <v>0</v>
      </c>
      <c r="AC1302" s="189">
        <v>0</v>
      </c>
      <c r="AD1302" s="189">
        <v>0</v>
      </c>
      <c r="AE1302" s="189">
        <v>0</v>
      </c>
      <c r="AF1302" s="189">
        <v>0</v>
      </c>
      <c r="AG1302" s="190">
        <v>0</v>
      </c>
      <c r="AH1302" s="189">
        <v>0</v>
      </c>
      <c r="AI1302" s="189">
        <v>0</v>
      </c>
      <c r="AJ1302" s="189">
        <v>0</v>
      </c>
      <c r="AK1302" s="189">
        <v>0</v>
      </c>
      <c r="AL1302" s="189">
        <v>369.1</v>
      </c>
      <c r="AM1302" s="190">
        <f>7048.18*AL1302/I1302</f>
        <v>6764.126983879356</v>
      </c>
      <c r="AN1302" s="189">
        <v>0</v>
      </c>
      <c r="AO1302" s="189">
        <v>0</v>
      </c>
      <c r="AP1302" s="190">
        <v>0</v>
      </c>
      <c r="AQ1302" s="189">
        <v>0</v>
      </c>
      <c r="AR1302" s="182">
        <v>0</v>
      </c>
      <c r="AS1302" s="182">
        <v>0</v>
      </c>
    </row>
    <row r="1303" spans="1:78" s="182" customFormat="1" ht="36" customHeight="1" x14ac:dyDescent="0.25">
      <c r="B1303" s="183" t="s">
        <v>793</v>
      </c>
      <c r="C1303" s="183"/>
      <c r="D1303" s="184" t="s">
        <v>857</v>
      </c>
      <c r="E1303" s="184" t="s">
        <v>857</v>
      </c>
      <c r="F1303" s="184" t="s">
        <v>857</v>
      </c>
      <c r="G1303" s="184" t="s">
        <v>857</v>
      </c>
      <c r="H1303" s="184" t="s">
        <v>857</v>
      </c>
      <c r="I1303" s="197">
        <f>SUM(I1304:I1306)</f>
        <v>2825.3999999999996</v>
      </c>
      <c r="J1303" s="197">
        <f>SUM(J1304:J1306)</f>
        <v>2555.8999999999996</v>
      </c>
      <c r="K1303" s="197">
        <f>SUM(K1304:K1306)</f>
        <v>2399.8000000000002</v>
      </c>
      <c r="L1303" s="219">
        <f>SUM(L1304:L1306)</f>
        <v>104</v>
      </c>
      <c r="M1303" s="184" t="s">
        <v>857</v>
      </c>
      <c r="N1303" s="184" t="s">
        <v>857</v>
      </c>
      <c r="O1303" s="187" t="s">
        <v>857</v>
      </c>
      <c r="P1303" s="173">
        <v>11804627.629999999</v>
      </c>
      <c r="Q1303" s="173">
        <v>0</v>
      </c>
      <c r="R1303" s="173">
        <v>0</v>
      </c>
      <c r="S1303" s="173">
        <v>0</v>
      </c>
      <c r="T1303" s="173">
        <v>11804627.629999999</v>
      </c>
      <c r="U1303" s="173">
        <f t="shared" si="337"/>
        <v>4178.0376690026196</v>
      </c>
      <c r="V1303" s="173">
        <f>MAX(V1304:V1306)</f>
        <v>8392.9427082654729</v>
      </c>
      <c r="X1303" s="227"/>
      <c r="Z1303" s="189">
        <v>0</v>
      </c>
      <c r="AA1303" s="189">
        <v>0</v>
      </c>
      <c r="AB1303" s="189">
        <v>0</v>
      </c>
      <c r="AC1303" s="189">
        <v>0</v>
      </c>
      <c r="AD1303" s="189">
        <v>0</v>
      </c>
      <c r="AE1303" s="189">
        <v>0</v>
      </c>
      <c r="AF1303" s="189">
        <v>0</v>
      </c>
      <c r="AG1303" s="189">
        <v>0</v>
      </c>
      <c r="AH1303" s="189">
        <v>0</v>
      </c>
      <c r="AI1303" s="189">
        <v>0</v>
      </c>
      <c r="AJ1303" s="189">
        <v>0</v>
      </c>
      <c r="AK1303" s="189">
        <v>0</v>
      </c>
      <c r="AL1303" s="189">
        <v>1908.07</v>
      </c>
      <c r="AM1303" s="189">
        <v>10156850.060000001</v>
      </c>
      <c r="AN1303" s="189">
        <v>0</v>
      </c>
      <c r="AO1303" s="189">
        <v>0</v>
      </c>
      <c r="AP1303" s="189">
        <v>0</v>
      </c>
      <c r="AQ1303" s="189">
        <v>0</v>
      </c>
      <c r="AR1303" s="182">
        <v>0</v>
      </c>
      <c r="AS1303" s="182">
        <v>0</v>
      </c>
    </row>
    <row r="1304" spans="1:78" s="105" customFormat="1" ht="36" customHeight="1" x14ac:dyDescent="0.25">
      <c r="A1304" s="182">
        <v>1</v>
      </c>
      <c r="B1304" s="221">
        <f>SUBTOTAL(103,$A$1026:A1304)</f>
        <v>262</v>
      </c>
      <c r="C1304" s="238" t="s">
        <v>239</v>
      </c>
      <c r="D1304" s="184">
        <v>1979</v>
      </c>
      <c r="E1304" s="184"/>
      <c r="F1304" s="199" t="s">
        <v>304</v>
      </c>
      <c r="G1304" s="184">
        <v>3</v>
      </c>
      <c r="H1304" s="184" t="s">
        <v>296</v>
      </c>
      <c r="I1304" s="197">
        <v>1011.8</v>
      </c>
      <c r="J1304" s="197">
        <v>928.8</v>
      </c>
      <c r="K1304" s="197">
        <v>827.3</v>
      </c>
      <c r="L1304" s="239">
        <v>36</v>
      </c>
      <c r="M1304" s="184" t="s">
        <v>259</v>
      </c>
      <c r="N1304" s="184" t="s">
        <v>260</v>
      </c>
      <c r="O1304" s="184" t="s">
        <v>262</v>
      </c>
      <c r="P1304" s="197">
        <v>4645031.05</v>
      </c>
      <c r="Q1304" s="173">
        <v>0</v>
      </c>
      <c r="R1304" s="197">
        <v>0</v>
      </c>
      <c r="S1304" s="197">
        <v>0</v>
      </c>
      <c r="T1304" s="197">
        <v>4645031.05</v>
      </c>
      <c r="U1304" s="173">
        <f t="shared" si="337"/>
        <v>4590.8589148052979</v>
      </c>
      <c r="V1304" s="173">
        <v>7831.8837160506037</v>
      </c>
      <c r="W1304" s="188">
        <v>4385.594294326942</v>
      </c>
      <c r="X1304" s="188">
        <f t="shared" ref="X1304:X1306" si="348">Z1304+AA1304+AB1304+AC1304+AD1304+AG1304+AI1304+AK1304+AM1304+AO1304+AP1304+AQ1304+AR1304+AS1304</f>
        <v>4385.594294326942</v>
      </c>
      <c r="Y1304" s="188">
        <f t="shared" ref="Y1304:Y1306" si="349">V1304-U1304</f>
        <v>3241.0248012453058</v>
      </c>
      <c r="Z1304" s="189">
        <v>0</v>
      </c>
      <c r="AA1304" s="189">
        <v>0</v>
      </c>
      <c r="AB1304" s="193">
        <v>0</v>
      </c>
      <c r="AC1304" s="193">
        <v>0</v>
      </c>
      <c r="AD1304" s="193">
        <v>0</v>
      </c>
      <c r="AE1304" s="193">
        <v>0</v>
      </c>
      <c r="AF1304" s="193">
        <v>0</v>
      </c>
      <c r="AG1304" s="190">
        <v>0</v>
      </c>
      <c r="AH1304" s="193">
        <v>0</v>
      </c>
      <c r="AI1304" s="193">
        <v>0</v>
      </c>
      <c r="AJ1304" s="193">
        <v>0</v>
      </c>
      <c r="AK1304" s="193">
        <v>0</v>
      </c>
      <c r="AL1304" s="193">
        <v>568.70000000000005</v>
      </c>
      <c r="AM1304" s="190">
        <f t="shared" ref="AM1304:AM1305" si="350">7802.61*AL1304/I1304</f>
        <v>4385.594294326942</v>
      </c>
      <c r="AN1304" s="193">
        <v>0</v>
      </c>
      <c r="AO1304" s="193">
        <v>0</v>
      </c>
      <c r="AP1304" s="194">
        <v>0</v>
      </c>
      <c r="AQ1304" s="193">
        <v>0</v>
      </c>
      <c r="AR1304" s="105">
        <v>0</v>
      </c>
      <c r="AS1304" s="105">
        <v>0</v>
      </c>
      <c r="BD1304" s="195"/>
      <c r="BE1304" s="195"/>
      <c r="BF1304" s="195"/>
      <c r="BZ1304" s="196"/>
    </row>
    <row r="1305" spans="1:78" s="182" customFormat="1" ht="36" customHeight="1" x14ac:dyDescent="0.25">
      <c r="A1305" s="182">
        <v>1</v>
      </c>
      <c r="B1305" s="221">
        <f>SUBTOTAL(103,$A$1026:A1305)</f>
        <v>263</v>
      </c>
      <c r="C1305" s="183" t="s">
        <v>1236</v>
      </c>
      <c r="D1305" s="184">
        <v>1981</v>
      </c>
      <c r="E1305" s="184"/>
      <c r="F1305" s="185" t="s">
        <v>311</v>
      </c>
      <c r="G1305" s="184">
        <v>2</v>
      </c>
      <c r="H1305" s="184" t="s">
        <v>301</v>
      </c>
      <c r="I1305" s="197">
        <v>1322.4</v>
      </c>
      <c r="J1305" s="197">
        <v>1191.4000000000001</v>
      </c>
      <c r="K1305" s="197">
        <v>1136.8000000000002</v>
      </c>
      <c r="L1305" s="186">
        <v>36</v>
      </c>
      <c r="M1305" s="184" t="s">
        <v>259</v>
      </c>
      <c r="N1305" s="184" t="s">
        <v>260</v>
      </c>
      <c r="O1305" s="187" t="s">
        <v>262</v>
      </c>
      <c r="P1305" s="173">
        <v>4048868.54</v>
      </c>
      <c r="Q1305" s="173">
        <v>0</v>
      </c>
      <c r="R1305" s="173">
        <v>0</v>
      </c>
      <c r="S1305" s="173">
        <v>0</v>
      </c>
      <c r="T1305" s="173">
        <v>4048868.54</v>
      </c>
      <c r="U1305" s="173">
        <f t="shared" si="337"/>
        <v>3061.7578191167572</v>
      </c>
      <c r="V1305" s="173">
        <v>7531.5224813218383</v>
      </c>
      <c r="W1305" s="188">
        <v>4970.2106470054441</v>
      </c>
      <c r="X1305" s="188">
        <f t="shared" si="348"/>
        <v>4970.2106470054441</v>
      </c>
      <c r="Y1305" s="188">
        <f t="shared" si="349"/>
        <v>4469.7646622050815</v>
      </c>
      <c r="Z1305" s="189">
        <v>0</v>
      </c>
      <c r="AA1305" s="189">
        <v>0</v>
      </c>
      <c r="AB1305" s="189">
        <v>0</v>
      </c>
      <c r="AC1305" s="189">
        <v>0</v>
      </c>
      <c r="AD1305" s="189">
        <v>0</v>
      </c>
      <c r="AE1305" s="189">
        <v>0</v>
      </c>
      <c r="AF1305" s="189">
        <v>0</v>
      </c>
      <c r="AG1305" s="190">
        <v>0</v>
      </c>
      <c r="AH1305" s="189">
        <v>0</v>
      </c>
      <c r="AI1305" s="189">
        <v>0</v>
      </c>
      <c r="AJ1305" s="189">
        <v>0</v>
      </c>
      <c r="AK1305" s="189">
        <v>0</v>
      </c>
      <c r="AL1305" s="189">
        <v>842.36</v>
      </c>
      <c r="AM1305" s="190">
        <f t="shared" si="350"/>
        <v>4970.2106470054441</v>
      </c>
      <c r="AN1305" s="189">
        <v>0</v>
      </c>
      <c r="AO1305" s="189">
        <v>0</v>
      </c>
      <c r="AP1305" s="190">
        <v>0</v>
      </c>
      <c r="AQ1305" s="189">
        <v>0</v>
      </c>
      <c r="AR1305" s="182">
        <v>0</v>
      </c>
      <c r="AS1305" s="182">
        <v>0</v>
      </c>
    </row>
    <row r="1306" spans="1:78" s="182" customFormat="1" ht="36" customHeight="1" x14ac:dyDescent="0.25">
      <c r="A1306" s="182">
        <v>1</v>
      </c>
      <c r="B1306" s="221">
        <f>SUBTOTAL(103,$A$1026:A1306)</f>
        <v>264</v>
      </c>
      <c r="C1306" s="183" t="s">
        <v>1173</v>
      </c>
      <c r="D1306" s="184">
        <v>1967</v>
      </c>
      <c r="E1306" s="184"/>
      <c r="F1306" s="185" t="s">
        <v>261</v>
      </c>
      <c r="G1306" s="184">
        <v>2</v>
      </c>
      <c r="H1306" s="184" t="s">
        <v>296</v>
      </c>
      <c r="I1306" s="173">
        <v>491.2</v>
      </c>
      <c r="J1306" s="173">
        <v>435.7</v>
      </c>
      <c r="K1306" s="173">
        <v>435.7</v>
      </c>
      <c r="L1306" s="186">
        <v>32</v>
      </c>
      <c r="M1306" s="184" t="s">
        <v>259</v>
      </c>
      <c r="N1306" s="184" t="s">
        <v>260</v>
      </c>
      <c r="O1306" s="187" t="s">
        <v>262</v>
      </c>
      <c r="P1306" s="173">
        <v>3110728.04</v>
      </c>
      <c r="Q1306" s="173">
        <v>0</v>
      </c>
      <c r="R1306" s="173">
        <v>0</v>
      </c>
      <c r="S1306" s="173">
        <v>0</v>
      </c>
      <c r="T1306" s="173">
        <v>3110728.04</v>
      </c>
      <c r="U1306" s="173">
        <f t="shared" si="337"/>
        <v>6332.9153908794788</v>
      </c>
      <c r="V1306" s="173">
        <v>8392.9427082654729</v>
      </c>
      <c r="W1306" s="188">
        <v>7131.5471127850169</v>
      </c>
      <c r="X1306" s="188">
        <f t="shared" si="348"/>
        <v>7131.5471127850169</v>
      </c>
      <c r="Y1306" s="188">
        <f t="shared" si="349"/>
        <v>2060.0273173859941</v>
      </c>
      <c r="Z1306" s="189">
        <v>0</v>
      </c>
      <c r="AA1306" s="189">
        <v>0</v>
      </c>
      <c r="AB1306" s="189">
        <v>0</v>
      </c>
      <c r="AC1306" s="189">
        <v>0</v>
      </c>
      <c r="AD1306" s="189">
        <v>0</v>
      </c>
      <c r="AE1306" s="189">
        <v>0</v>
      </c>
      <c r="AF1306" s="189">
        <v>0</v>
      </c>
      <c r="AG1306" s="190">
        <v>0</v>
      </c>
      <c r="AH1306" s="189">
        <v>0</v>
      </c>
      <c r="AI1306" s="189">
        <v>0</v>
      </c>
      <c r="AJ1306" s="189">
        <v>0</v>
      </c>
      <c r="AK1306" s="189">
        <v>0</v>
      </c>
      <c r="AL1306" s="189">
        <v>497.01</v>
      </c>
      <c r="AM1306" s="190">
        <f>7048.18*AL1306/I1306</f>
        <v>7131.5471127850169</v>
      </c>
      <c r="AN1306" s="189">
        <v>0</v>
      </c>
      <c r="AO1306" s="189">
        <v>0</v>
      </c>
      <c r="AP1306" s="190">
        <v>0</v>
      </c>
      <c r="AQ1306" s="189">
        <v>0</v>
      </c>
      <c r="AR1306" s="182">
        <v>0</v>
      </c>
      <c r="AS1306" s="182">
        <v>0</v>
      </c>
    </row>
    <row r="1307" spans="1:78" s="182" customFormat="1" ht="36" customHeight="1" x14ac:dyDescent="0.25">
      <c r="B1307" s="183" t="s">
        <v>834</v>
      </c>
      <c r="C1307" s="183"/>
      <c r="D1307" s="184" t="s">
        <v>857</v>
      </c>
      <c r="E1307" s="184" t="s">
        <v>857</v>
      </c>
      <c r="F1307" s="184" t="s">
        <v>857</v>
      </c>
      <c r="G1307" s="184" t="s">
        <v>857</v>
      </c>
      <c r="H1307" s="184" t="s">
        <v>857</v>
      </c>
      <c r="I1307" s="197">
        <f>I1308</f>
        <v>924.3</v>
      </c>
      <c r="J1307" s="197">
        <f>J1308</f>
        <v>558.9</v>
      </c>
      <c r="K1307" s="197">
        <f>K1308</f>
        <v>527.1</v>
      </c>
      <c r="L1307" s="219">
        <f>L1308</f>
        <v>22</v>
      </c>
      <c r="M1307" s="184" t="s">
        <v>857</v>
      </c>
      <c r="N1307" s="184" t="s">
        <v>857</v>
      </c>
      <c r="O1307" s="187" t="s">
        <v>857</v>
      </c>
      <c r="P1307" s="173">
        <v>3215333.49</v>
      </c>
      <c r="Q1307" s="173">
        <v>0</v>
      </c>
      <c r="R1307" s="173">
        <v>0</v>
      </c>
      <c r="S1307" s="173">
        <v>0</v>
      </c>
      <c r="T1307" s="173">
        <v>3215333.49</v>
      </c>
      <c r="U1307" s="173">
        <f t="shared" si="337"/>
        <v>3478.6687114573197</v>
      </c>
      <c r="V1307" s="173">
        <f>V1308</f>
        <v>5442.3318905117385</v>
      </c>
      <c r="X1307" s="227"/>
      <c r="Z1307" s="189">
        <v>0</v>
      </c>
      <c r="AA1307" s="189">
        <v>0</v>
      </c>
      <c r="AB1307" s="189">
        <v>0</v>
      </c>
      <c r="AC1307" s="189">
        <v>0</v>
      </c>
      <c r="AD1307" s="189">
        <v>0</v>
      </c>
      <c r="AE1307" s="189">
        <v>0</v>
      </c>
      <c r="AF1307" s="189">
        <v>0</v>
      </c>
      <c r="AG1307" s="189">
        <v>0</v>
      </c>
      <c r="AH1307" s="189">
        <v>442.2</v>
      </c>
      <c r="AI1307" s="189">
        <v>3549833.88</v>
      </c>
      <c r="AJ1307" s="189">
        <v>0</v>
      </c>
      <c r="AK1307" s="189">
        <v>0</v>
      </c>
      <c r="AL1307" s="189">
        <v>0</v>
      </c>
      <c r="AM1307" s="189">
        <v>0</v>
      </c>
      <c r="AN1307" s="189">
        <v>0</v>
      </c>
      <c r="AO1307" s="189">
        <v>0</v>
      </c>
      <c r="AP1307" s="189">
        <v>0</v>
      </c>
      <c r="AQ1307" s="189">
        <v>0</v>
      </c>
      <c r="AR1307" s="182">
        <v>0</v>
      </c>
      <c r="AS1307" s="182">
        <v>0</v>
      </c>
    </row>
    <row r="1308" spans="1:78" s="182" customFormat="1" ht="36" customHeight="1" x14ac:dyDescent="0.25">
      <c r="A1308" s="182">
        <v>1</v>
      </c>
      <c r="B1308" s="221">
        <f>SUBTOTAL(103,$A$1026:A1308)</f>
        <v>265</v>
      </c>
      <c r="C1308" s="183" t="s">
        <v>236</v>
      </c>
      <c r="D1308" s="184">
        <v>1986</v>
      </c>
      <c r="E1308" s="184"/>
      <c r="F1308" s="185" t="s">
        <v>304</v>
      </c>
      <c r="G1308" s="184">
        <v>2</v>
      </c>
      <c r="H1308" s="184" t="s">
        <v>296</v>
      </c>
      <c r="I1308" s="197">
        <v>924.3</v>
      </c>
      <c r="J1308" s="197">
        <v>558.9</v>
      </c>
      <c r="K1308" s="197">
        <v>527.1</v>
      </c>
      <c r="L1308" s="186">
        <v>22</v>
      </c>
      <c r="M1308" s="184" t="s">
        <v>259</v>
      </c>
      <c r="N1308" s="184" t="s">
        <v>260</v>
      </c>
      <c r="O1308" s="187" t="s">
        <v>262</v>
      </c>
      <c r="P1308" s="173">
        <v>3215333.49</v>
      </c>
      <c r="Q1308" s="173">
        <v>0</v>
      </c>
      <c r="R1308" s="173">
        <v>0</v>
      </c>
      <c r="S1308" s="173">
        <v>0</v>
      </c>
      <c r="T1308" s="173">
        <v>3215333.49</v>
      </c>
      <c r="U1308" s="173">
        <f t="shared" si="337"/>
        <v>3478.6687114573197</v>
      </c>
      <c r="V1308" s="173">
        <v>5442.3318905117385</v>
      </c>
      <c r="W1308" s="188">
        <v>4266.0554884777675</v>
      </c>
      <c r="X1308" s="188">
        <f>Z1308+AA1308+AB1308+AC1308+AD1308+AG1308+AI1308+AK1308+AM1308+AO1308+AP1308+AQ1308+AR1308+AS1308</f>
        <v>4266.0554884777675</v>
      </c>
      <c r="Y1308" s="188">
        <f>V1308-U1308</f>
        <v>1963.6631790544188</v>
      </c>
      <c r="Z1308" s="189">
        <v>0</v>
      </c>
      <c r="AA1308" s="189">
        <v>0</v>
      </c>
      <c r="AB1308" s="189">
        <v>0</v>
      </c>
      <c r="AC1308" s="189">
        <v>0</v>
      </c>
      <c r="AD1308" s="189">
        <v>0</v>
      </c>
      <c r="AE1308" s="189">
        <v>0</v>
      </c>
      <c r="AF1308" s="189">
        <v>0</v>
      </c>
      <c r="AG1308" s="190">
        <v>0</v>
      </c>
      <c r="AH1308" s="189">
        <v>442.2</v>
      </c>
      <c r="AI1308" s="190">
        <f>8917.04*AH1308/I1308</f>
        <v>4266.0554884777675</v>
      </c>
      <c r="AJ1308" s="189">
        <v>0</v>
      </c>
      <c r="AK1308" s="189">
        <v>0</v>
      </c>
      <c r="AL1308" s="189">
        <v>0</v>
      </c>
      <c r="AM1308" s="190">
        <v>0</v>
      </c>
      <c r="AN1308" s="189">
        <v>0</v>
      </c>
      <c r="AO1308" s="189">
        <v>0</v>
      </c>
      <c r="AP1308" s="190">
        <v>0</v>
      </c>
      <c r="AQ1308" s="189">
        <v>0</v>
      </c>
      <c r="AR1308" s="182">
        <v>0</v>
      </c>
      <c r="AS1308" s="182">
        <v>0</v>
      </c>
    </row>
    <row r="1309" spans="1:78" s="182" customFormat="1" ht="36" customHeight="1" x14ac:dyDescent="0.25">
      <c r="B1309" s="183" t="s">
        <v>852</v>
      </c>
      <c r="C1309" s="224"/>
      <c r="D1309" s="184" t="s">
        <v>857</v>
      </c>
      <c r="E1309" s="184" t="s">
        <v>857</v>
      </c>
      <c r="F1309" s="184" t="s">
        <v>857</v>
      </c>
      <c r="G1309" s="184" t="s">
        <v>857</v>
      </c>
      <c r="H1309" s="184" t="s">
        <v>857</v>
      </c>
      <c r="I1309" s="197">
        <f>I1310</f>
        <v>594.20000000000005</v>
      </c>
      <c r="J1309" s="197">
        <f>J1310</f>
        <v>550.6</v>
      </c>
      <c r="K1309" s="197">
        <f>K1310</f>
        <v>550.6</v>
      </c>
      <c r="L1309" s="219">
        <f>L1310</f>
        <v>21</v>
      </c>
      <c r="M1309" s="184" t="s">
        <v>857</v>
      </c>
      <c r="N1309" s="184" t="s">
        <v>857</v>
      </c>
      <c r="O1309" s="187" t="s">
        <v>857</v>
      </c>
      <c r="P1309" s="173">
        <v>5420486.4100000001</v>
      </c>
      <c r="Q1309" s="173">
        <v>0</v>
      </c>
      <c r="R1309" s="173">
        <v>0</v>
      </c>
      <c r="S1309" s="173">
        <v>0</v>
      </c>
      <c r="T1309" s="173">
        <v>5420486.4100000001</v>
      </c>
      <c r="U1309" s="173">
        <f t="shared" si="337"/>
        <v>9122.3265062268583</v>
      </c>
      <c r="V1309" s="173">
        <f>V1310</f>
        <v>11804.470992931672</v>
      </c>
      <c r="X1309" s="227"/>
      <c r="Z1309" s="189">
        <v>0</v>
      </c>
      <c r="AA1309" s="189">
        <v>0</v>
      </c>
      <c r="AB1309" s="189">
        <v>0</v>
      </c>
      <c r="AC1309" s="189">
        <v>0</v>
      </c>
      <c r="AD1309" s="189">
        <v>0</v>
      </c>
      <c r="AE1309" s="189">
        <v>0</v>
      </c>
      <c r="AF1309" s="189">
        <v>0</v>
      </c>
      <c r="AG1309" s="189">
        <v>0</v>
      </c>
      <c r="AH1309" s="189">
        <v>646.1</v>
      </c>
      <c r="AI1309" s="189">
        <v>5264808.04</v>
      </c>
      <c r="AJ1309" s="189">
        <v>0</v>
      </c>
      <c r="AK1309" s="189">
        <v>0</v>
      </c>
      <c r="AL1309" s="189">
        <v>0</v>
      </c>
      <c r="AM1309" s="189">
        <v>0</v>
      </c>
      <c r="AN1309" s="189">
        <v>0</v>
      </c>
      <c r="AO1309" s="189">
        <v>0</v>
      </c>
      <c r="AP1309" s="189">
        <v>0</v>
      </c>
      <c r="AQ1309" s="189">
        <v>0</v>
      </c>
      <c r="AR1309" s="182">
        <v>0</v>
      </c>
      <c r="AS1309" s="182">
        <v>0</v>
      </c>
    </row>
    <row r="1310" spans="1:78" s="105" customFormat="1" ht="36" customHeight="1" x14ac:dyDescent="0.25">
      <c r="A1310" s="182">
        <v>1</v>
      </c>
      <c r="B1310" s="221">
        <f>SUBTOTAL(103,$A$1026:A1310)</f>
        <v>266</v>
      </c>
      <c r="C1310" s="238" t="s">
        <v>4</v>
      </c>
      <c r="D1310" s="184">
        <v>1977</v>
      </c>
      <c r="E1310" s="184"/>
      <c r="F1310" s="199" t="s">
        <v>261</v>
      </c>
      <c r="G1310" s="184">
        <v>2</v>
      </c>
      <c r="H1310" s="184" t="s">
        <v>296</v>
      </c>
      <c r="I1310" s="197">
        <v>594.20000000000005</v>
      </c>
      <c r="J1310" s="197">
        <v>550.6</v>
      </c>
      <c r="K1310" s="197">
        <v>550.6</v>
      </c>
      <c r="L1310" s="239">
        <v>21</v>
      </c>
      <c r="M1310" s="184" t="s">
        <v>259</v>
      </c>
      <c r="N1310" s="184" t="s">
        <v>260</v>
      </c>
      <c r="O1310" s="184" t="s">
        <v>262</v>
      </c>
      <c r="P1310" s="197">
        <v>5420486.4100000001</v>
      </c>
      <c r="Q1310" s="173">
        <v>0</v>
      </c>
      <c r="R1310" s="197">
        <v>0</v>
      </c>
      <c r="S1310" s="197">
        <v>0</v>
      </c>
      <c r="T1310" s="197">
        <v>5420486.4100000001</v>
      </c>
      <c r="U1310" s="173">
        <f t="shared" si="337"/>
        <v>9122.3265062268583</v>
      </c>
      <c r="V1310" s="173">
        <v>11804.470992931672</v>
      </c>
      <c r="W1310" s="188">
        <v>9695.8928710871769</v>
      </c>
      <c r="X1310" s="188">
        <f>Z1310+AA1310+AB1310+AC1310+AD1310+AG1310+AI1310+AK1310+AM1310+AO1310+AP1310+AQ1310+AR1310+AS1310</f>
        <v>9695.8928710871769</v>
      </c>
      <c r="Y1310" s="188">
        <f>V1310-U1310</f>
        <v>2682.144486704814</v>
      </c>
      <c r="Z1310" s="189">
        <v>0</v>
      </c>
      <c r="AA1310" s="189">
        <v>0</v>
      </c>
      <c r="AB1310" s="193">
        <v>0</v>
      </c>
      <c r="AC1310" s="193">
        <v>0</v>
      </c>
      <c r="AD1310" s="193">
        <v>0</v>
      </c>
      <c r="AE1310" s="193">
        <v>0</v>
      </c>
      <c r="AF1310" s="193">
        <v>0</v>
      </c>
      <c r="AG1310" s="190">
        <v>0</v>
      </c>
      <c r="AH1310" s="193">
        <v>646.1</v>
      </c>
      <c r="AI1310" s="190">
        <f>8917.04*AH1310/I1310</f>
        <v>9695.8928710871769</v>
      </c>
      <c r="AJ1310" s="193">
        <v>0</v>
      </c>
      <c r="AK1310" s="193">
        <v>0</v>
      </c>
      <c r="AL1310" s="193">
        <v>0</v>
      </c>
      <c r="AM1310" s="194">
        <v>0</v>
      </c>
      <c r="AN1310" s="193">
        <v>0</v>
      </c>
      <c r="AO1310" s="193">
        <v>0</v>
      </c>
      <c r="AP1310" s="194">
        <v>0</v>
      </c>
      <c r="AQ1310" s="193">
        <v>0</v>
      </c>
      <c r="AR1310" s="105">
        <v>0</v>
      </c>
      <c r="AS1310" s="105">
        <v>0</v>
      </c>
      <c r="BD1310" s="195"/>
      <c r="BE1310" s="195"/>
      <c r="BF1310" s="195"/>
      <c r="BZ1310" s="196"/>
    </row>
    <row r="1311" spans="1:78" s="182" customFormat="1" ht="36" customHeight="1" x14ac:dyDescent="0.25">
      <c r="B1311" s="183" t="s">
        <v>794</v>
      </c>
      <c r="C1311" s="224"/>
      <c r="D1311" s="184" t="s">
        <v>857</v>
      </c>
      <c r="E1311" s="184" t="s">
        <v>857</v>
      </c>
      <c r="F1311" s="184" t="s">
        <v>857</v>
      </c>
      <c r="G1311" s="184" t="s">
        <v>857</v>
      </c>
      <c r="H1311" s="184" t="s">
        <v>857</v>
      </c>
      <c r="I1311" s="197">
        <f>I1312</f>
        <v>467.8</v>
      </c>
      <c r="J1311" s="197">
        <f>J1312</f>
        <v>430.5</v>
      </c>
      <c r="K1311" s="197">
        <f>K1312</f>
        <v>430.5</v>
      </c>
      <c r="L1311" s="219">
        <f>L1312</f>
        <v>24</v>
      </c>
      <c r="M1311" s="184" t="s">
        <v>857</v>
      </c>
      <c r="N1311" s="184" t="s">
        <v>857</v>
      </c>
      <c r="O1311" s="187" t="s">
        <v>857</v>
      </c>
      <c r="P1311" s="173">
        <v>2589358</v>
      </c>
      <c r="Q1311" s="173">
        <v>0</v>
      </c>
      <c r="R1311" s="173">
        <v>0</v>
      </c>
      <c r="S1311" s="173">
        <v>0</v>
      </c>
      <c r="T1311" s="173">
        <v>2589358</v>
      </c>
      <c r="U1311" s="173">
        <f t="shared" si="337"/>
        <v>5535.1817015818724</v>
      </c>
      <c r="V1311" s="173">
        <f>V1312</f>
        <v>9524.1575374091481</v>
      </c>
      <c r="X1311" s="227"/>
      <c r="Z1311" s="189">
        <v>0</v>
      </c>
      <c r="AA1311" s="189">
        <v>0</v>
      </c>
      <c r="AB1311" s="189">
        <v>0</v>
      </c>
      <c r="AC1311" s="189">
        <v>0</v>
      </c>
      <c r="AD1311" s="189">
        <v>0</v>
      </c>
      <c r="AE1311" s="189">
        <v>0</v>
      </c>
      <c r="AF1311" s="189">
        <v>0</v>
      </c>
      <c r="AG1311" s="189">
        <v>0</v>
      </c>
      <c r="AH1311" s="189">
        <v>423</v>
      </c>
      <c r="AI1311" s="189">
        <v>3505262.99</v>
      </c>
      <c r="AJ1311" s="189">
        <v>0</v>
      </c>
      <c r="AK1311" s="189">
        <v>0</v>
      </c>
      <c r="AL1311" s="189">
        <v>0</v>
      </c>
      <c r="AM1311" s="189">
        <v>0</v>
      </c>
      <c r="AN1311" s="189">
        <v>0</v>
      </c>
      <c r="AO1311" s="189">
        <v>0</v>
      </c>
      <c r="AP1311" s="189">
        <v>0</v>
      </c>
      <c r="AQ1311" s="189">
        <v>0</v>
      </c>
      <c r="AR1311" s="182">
        <v>0</v>
      </c>
      <c r="AS1311" s="182">
        <v>0</v>
      </c>
    </row>
    <row r="1312" spans="1:78" s="182" customFormat="1" ht="36" customHeight="1" x14ac:dyDescent="0.25">
      <c r="A1312" s="182">
        <v>1</v>
      </c>
      <c r="B1312" s="221">
        <f>SUBTOTAL(103,$A$1026:A1312)</f>
        <v>267</v>
      </c>
      <c r="C1312" s="225" t="s">
        <v>2204</v>
      </c>
      <c r="D1312" s="184">
        <v>1980</v>
      </c>
      <c r="E1312" s="184"/>
      <c r="F1312" s="185" t="s">
        <v>261</v>
      </c>
      <c r="G1312" s="184">
        <v>2</v>
      </c>
      <c r="H1312" s="184">
        <v>1</v>
      </c>
      <c r="I1312" s="197">
        <v>467.8</v>
      </c>
      <c r="J1312" s="197">
        <v>430.5</v>
      </c>
      <c r="K1312" s="197">
        <v>430.5</v>
      </c>
      <c r="L1312" s="186">
        <v>24</v>
      </c>
      <c r="M1312" s="184" t="s">
        <v>259</v>
      </c>
      <c r="N1312" s="184" t="s">
        <v>260</v>
      </c>
      <c r="O1312" s="187" t="s">
        <v>262</v>
      </c>
      <c r="P1312" s="173">
        <v>2589358</v>
      </c>
      <c r="Q1312" s="173">
        <v>0</v>
      </c>
      <c r="R1312" s="173">
        <v>0</v>
      </c>
      <c r="S1312" s="173">
        <v>0</v>
      </c>
      <c r="T1312" s="173">
        <v>2589358</v>
      </c>
      <c r="U1312" s="173">
        <f t="shared" si="337"/>
        <v>5535.1817015818724</v>
      </c>
      <c r="V1312" s="173">
        <v>9524.1575374091481</v>
      </c>
      <c r="W1312" s="188">
        <v>8063.0780675502356</v>
      </c>
      <c r="X1312" s="188">
        <f>Z1312+AA1312+AB1312+AC1312+AD1312+AG1312+AI1312+AK1312+AM1312+AO1312+AP1312+AQ1312+AR1312+AS1312</f>
        <v>8063.0780675502356</v>
      </c>
      <c r="Y1312" s="188">
        <f>V1312-U1312</f>
        <v>3988.9758358272757</v>
      </c>
      <c r="Z1312" s="189">
        <v>0</v>
      </c>
      <c r="AA1312" s="189">
        <v>0</v>
      </c>
      <c r="AB1312" s="189">
        <v>0</v>
      </c>
      <c r="AC1312" s="189">
        <v>0</v>
      </c>
      <c r="AD1312" s="189">
        <v>0</v>
      </c>
      <c r="AE1312" s="189">
        <v>0</v>
      </c>
      <c r="AF1312" s="189">
        <v>0</v>
      </c>
      <c r="AG1312" s="190">
        <v>0</v>
      </c>
      <c r="AH1312" s="189">
        <v>423</v>
      </c>
      <c r="AI1312" s="190">
        <f>8917.04*AH1312/I1312</f>
        <v>8063.0780675502356</v>
      </c>
      <c r="AJ1312" s="189">
        <v>0</v>
      </c>
      <c r="AK1312" s="189">
        <v>0</v>
      </c>
      <c r="AL1312" s="189">
        <v>0</v>
      </c>
      <c r="AM1312" s="190">
        <v>0</v>
      </c>
      <c r="AN1312" s="189">
        <v>0</v>
      </c>
      <c r="AO1312" s="189">
        <v>0</v>
      </c>
      <c r="AP1312" s="190">
        <v>0</v>
      </c>
      <c r="AQ1312" s="189">
        <v>0</v>
      </c>
      <c r="AR1312" s="182">
        <v>0</v>
      </c>
      <c r="AS1312" s="182">
        <v>0</v>
      </c>
    </row>
    <row r="1313" spans="1:78" s="182" customFormat="1" ht="36" customHeight="1" x14ac:dyDescent="0.25">
      <c r="B1313" s="183" t="s">
        <v>2367</v>
      </c>
      <c r="C1313" s="225"/>
      <c r="D1313" s="184" t="s">
        <v>857</v>
      </c>
      <c r="E1313" s="184" t="s">
        <v>857</v>
      </c>
      <c r="F1313" s="184" t="s">
        <v>857</v>
      </c>
      <c r="G1313" s="184" t="s">
        <v>857</v>
      </c>
      <c r="H1313" s="184" t="s">
        <v>857</v>
      </c>
      <c r="I1313" s="197">
        <f>I1314</f>
        <v>886.1</v>
      </c>
      <c r="J1313" s="197">
        <f>J1314</f>
        <v>802.4</v>
      </c>
      <c r="K1313" s="197">
        <f>K1314</f>
        <v>743.5</v>
      </c>
      <c r="L1313" s="219">
        <f>L1314</f>
        <v>26</v>
      </c>
      <c r="M1313" s="184" t="s">
        <v>857</v>
      </c>
      <c r="N1313" s="184" t="s">
        <v>857</v>
      </c>
      <c r="O1313" s="187" t="s">
        <v>857</v>
      </c>
      <c r="P1313" s="173">
        <v>4550281.08</v>
      </c>
      <c r="Q1313" s="173">
        <v>0</v>
      </c>
      <c r="R1313" s="173">
        <v>0</v>
      </c>
      <c r="S1313" s="173">
        <v>0</v>
      </c>
      <c r="T1313" s="173">
        <v>4550281.08</v>
      </c>
      <c r="U1313" s="173">
        <f>P1313/I1313</f>
        <v>5135.1778354587514</v>
      </c>
      <c r="V1313" s="173">
        <f>V1314</f>
        <v>6611.0225753300983</v>
      </c>
      <c r="X1313" s="227"/>
      <c r="Z1313" s="189">
        <v>0</v>
      </c>
      <c r="AA1313" s="189">
        <v>0</v>
      </c>
      <c r="AB1313" s="189">
        <v>0</v>
      </c>
      <c r="AC1313" s="189">
        <v>0</v>
      </c>
      <c r="AD1313" s="189">
        <v>0</v>
      </c>
      <c r="AE1313" s="189">
        <v>0</v>
      </c>
      <c r="AF1313" s="189">
        <v>0</v>
      </c>
      <c r="AG1313" s="189">
        <v>0</v>
      </c>
      <c r="AH1313" s="189">
        <v>539.6</v>
      </c>
      <c r="AI1313" s="189">
        <v>3418560.14</v>
      </c>
      <c r="AJ1313" s="189">
        <v>0</v>
      </c>
      <c r="AK1313" s="189">
        <v>0</v>
      </c>
      <c r="AL1313" s="189">
        <v>0</v>
      </c>
      <c r="AM1313" s="189">
        <v>0</v>
      </c>
      <c r="AN1313" s="189">
        <v>0</v>
      </c>
      <c r="AO1313" s="189">
        <v>0</v>
      </c>
      <c r="AP1313" s="189">
        <v>0</v>
      </c>
      <c r="AQ1313" s="189">
        <v>0</v>
      </c>
      <c r="AR1313" s="182">
        <v>0</v>
      </c>
      <c r="AS1313" s="182">
        <v>0</v>
      </c>
    </row>
    <row r="1314" spans="1:78" s="182" customFormat="1" ht="36" customHeight="1" x14ac:dyDescent="0.25">
      <c r="A1314" s="182">
        <v>1</v>
      </c>
      <c r="B1314" s="221">
        <f>SUBTOTAL(103,$A$1026:A1314)</f>
        <v>268</v>
      </c>
      <c r="C1314" s="225" t="s">
        <v>2368</v>
      </c>
      <c r="D1314" s="184">
        <v>1968</v>
      </c>
      <c r="E1314" s="184"/>
      <c r="F1314" s="185" t="s">
        <v>261</v>
      </c>
      <c r="G1314" s="184">
        <v>2</v>
      </c>
      <c r="H1314" s="184" t="s">
        <v>296</v>
      </c>
      <c r="I1314" s="197">
        <v>886.1</v>
      </c>
      <c r="J1314" s="197">
        <v>802.4</v>
      </c>
      <c r="K1314" s="197">
        <f>J1314-58.9</f>
        <v>743.5</v>
      </c>
      <c r="L1314" s="186">
        <v>26</v>
      </c>
      <c r="M1314" s="184" t="s">
        <v>259</v>
      </c>
      <c r="N1314" s="184" t="s">
        <v>260</v>
      </c>
      <c r="O1314" s="187" t="s">
        <v>262</v>
      </c>
      <c r="P1314" s="173">
        <v>4550281.08</v>
      </c>
      <c r="Q1314" s="173">
        <v>0</v>
      </c>
      <c r="R1314" s="173">
        <v>0</v>
      </c>
      <c r="S1314" s="173">
        <v>0</v>
      </c>
      <c r="T1314" s="173">
        <v>4550281.08</v>
      </c>
      <c r="U1314" s="173">
        <f t="shared" ref="U1314" si="351">P1314/I1314</f>
        <v>5135.1778354587514</v>
      </c>
      <c r="V1314" s="173">
        <v>6611.0225753300983</v>
      </c>
      <c r="W1314" s="188">
        <v>5430.1261528044251</v>
      </c>
      <c r="X1314" s="188">
        <f>Z1314+AA1314+AB1314+AC1314+AD1314+AG1314+AI1314+AK1314+AM1314+AO1314+AP1314+AQ1314+AR1314+AS1314</f>
        <v>5430.1261528044251</v>
      </c>
      <c r="Y1314" s="188">
        <f>V1314-U1314</f>
        <v>1475.844739871347</v>
      </c>
      <c r="Z1314" s="189">
        <v>0</v>
      </c>
      <c r="AA1314" s="189">
        <v>0</v>
      </c>
      <c r="AB1314" s="189">
        <v>0</v>
      </c>
      <c r="AC1314" s="189">
        <v>0</v>
      </c>
      <c r="AD1314" s="189">
        <v>0</v>
      </c>
      <c r="AE1314" s="189">
        <v>0</v>
      </c>
      <c r="AF1314" s="189">
        <v>0</v>
      </c>
      <c r="AG1314" s="190">
        <v>0</v>
      </c>
      <c r="AH1314" s="189">
        <v>539.6</v>
      </c>
      <c r="AI1314" s="190">
        <f>8917.04*AH1314/I1314</f>
        <v>5430.1261528044251</v>
      </c>
      <c r="AJ1314" s="189">
        <v>0</v>
      </c>
      <c r="AK1314" s="189">
        <v>0</v>
      </c>
      <c r="AL1314" s="189">
        <v>0</v>
      </c>
      <c r="AM1314" s="190">
        <v>0</v>
      </c>
      <c r="AN1314" s="189">
        <v>0</v>
      </c>
      <c r="AO1314" s="189">
        <v>0</v>
      </c>
      <c r="AP1314" s="190">
        <v>0</v>
      </c>
      <c r="AQ1314" s="189">
        <v>0</v>
      </c>
      <c r="AR1314" s="182">
        <v>0</v>
      </c>
      <c r="AS1314" s="182">
        <v>0</v>
      </c>
    </row>
    <row r="1315" spans="1:78" s="182" customFormat="1" ht="36" customHeight="1" x14ac:dyDescent="0.25">
      <c r="B1315" s="183" t="s">
        <v>853</v>
      </c>
      <c r="C1315" s="225"/>
      <c r="D1315" s="184" t="s">
        <v>857</v>
      </c>
      <c r="E1315" s="184" t="s">
        <v>857</v>
      </c>
      <c r="F1315" s="184" t="s">
        <v>857</v>
      </c>
      <c r="G1315" s="184" t="s">
        <v>857</v>
      </c>
      <c r="H1315" s="184" t="s">
        <v>857</v>
      </c>
      <c r="I1315" s="197">
        <f>SUM(I1316:I1317)</f>
        <v>1532.1</v>
      </c>
      <c r="J1315" s="197">
        <f>SUM(J1316:J1317)</f>
        <v>1325.8000000000002</v>
      </c>
      <c r="K1315" s="197">
        <f>SUM(K1316:K1317)</f>
        <v>1325.8000000000002</v>
      </c>
      <c r="L1315" s="219">
        <f>SUM(L1316:L1317)</f>
        <v>39</v>
      </c>
      <c r="M1315" s="184" t="s">
        <v>857</v>
      </c>
      <c r="N1315" s="184" t="s">
        <v>857</v>
      </c>
      <c r="O1315" s="187" t="s">
        <v>857</v>
      </c>
      <c r="P1315" s="173">
        <v>7525625.1400000006</v>
      </c>
      <c r="Q1315" s="173">
        <v>0</v>
      </c>
      <c r="R1315" s="173">
        <v>0</v>
      </c>
      <c r="S1315" s="173">
        <v>0</v>
      </c>
      <c r="T1315" s="173">
        <v>7525625.1400000006</v>
      </c>
      <c r="U1315" s="173">
        <f t="shared" si="337"/>
        <v>4911.9673258925668</v>
      </c>
      <c r="V1315" s="173">
        <f>MAX(V1316:V1317)</f>
        <v>8726.4885890949972</v>
      </c>
      <c r="X1315" s="227"/>
      <c r="Z1315" s="189">
        <v>0</v>
      </c>
      <c r="AA1315" s="189">
        <v>0</v>
      </c>
      <c r="AB1315" s="189">
        <v>0</v>
      </c>
      <c r="AC1315" s="189">
        <v>0</v>
      </c>
      <c r="AD1315" s="189">
        <v>0</v>
      </c>
      <c r="AE1315" s="189">
        <v>0</v>
      </c>
      <c r="AF1315" s="189">
        <v>0</v>
      </c>
      <c r="AG1315" s="189">
        <v>0</v>
      </c>
      <c r="AH1315" s="189">
        <v>897</v>
      </c>
      <c r="AI1315" s="189">
        <v>7268732.2199999997</v>
      </c>
      <c r="AJ1315" s="189">
        <v>0</v>
      </c>
      <c r="AK1315" s="189">
        <v>0</v>
      </c>
      <c r="AL1315" s="189">
        <v>0</v>
      </c>
      <c r="AM1315" s="189">
        <v>0</v>
      </c>
      <c r="AN1315" s="189">
        <v>0</v>
      </c>
      <c r="AO1315" s="189">
        <v>0</v>
      </c>
      <c r="AP1315" s="189">
        <v>0</v>
      </c>
      <c r="AQ1315" s="189">
        <v>0</v>
      </c>
      <c r="AR1315" s="182">
        <v>0</v>
      </c>
      <c r="AS1315" s="182">
        <v>0</v>
      </c>
    </row>
    <row r="1316" spans="1:78" s="105" customFormat="1" ht="36" customHeight="1" x14ac:dyDescent="0.25">
      <c r="A1316" s="182">
        <v>1</v>
      </c>
      <c r="B1316" s="221">
        <f>SUBTOTAL(103,$A$1026:A1316)</f>
        <v>269</v>
      </c>
      <c r="C1316" s="238" t="s">
        <v>1636</v>
      </c>
      <c r="D1316" s="184">
        <v>1984</v>
      </c>
      <c r="E1316" s="184"/>
      <c r="F1316" s="199" t="s">
        <v>304</v>
      </c>
      <c r="G1316" s="184">
        <v>2</v>
      </c>
      <c r="H1316" s="184" t="s">
        <v>296</v>
      </c>
      <c r="I1316" s="197">
        <v>998.4</v>
      </c>
      <c r="J1316" s="197">
        <v>805.1</v>
      </c>
      <c r="K1316" s="197">
        <v>805.1</v>
      </c>
      <c r="L1316" s="239">
        <v>19</v>
      </c>
      <c r="M1316" s="184" t="s">
        <v>259</v>
      </c>
      <c r="N1316" s="184" t="s">
        <v>260</v>
      </c>
      <c r="O1316" s="184" t="s">
        <v>262</v>
      </c>
      <c r="P1316" s="197">
        <v>3926379.39</v>
      </c>
      <c r="Q1316" s="173">
        <v>0</v>
      </c>
      <c r="R1316" s="197">
        <v>0</v>
      </c>
      <c r="S1316" s="197">
        <v>0</v>
      </c>
      <c r="T1316" s="197">
        <v>3926379.39</v>
      </c>
      <c r="U1316" s="173">
        <f t="shared" si="337"/>
        <v>3932.6716646634618</v>
      </c>
      <c r="V1316" s="173">
        <v>5088.8625000000002</v>
      </c>
      <c r="W1316" s="188">
        <v>4179.8625000000002</v>
      </c>
      <c r="X1316" s="188">
        <f t="shared" ref="X1316:X1317" si="352">Z1316+AA1316+AB1316+AC1316+AD1316+AG1316+AI1316+AK1316+AM1316+AO1316+AP1316+AQ1316+AR1316+AS1316</f>
        <v>4179.8625000000002</v>
      </c>
      <c r="Y1316" s="188">
        <f t="shared" ref="Y1316:Y1317" si="353">V1316-U1316</f>
        <v>1156.1908353365384</v>
      </c>
      <c r="Z1316" s="189">
        <v>0</v>
      </c>
      <c r="AA1316" s="189">
        <v>0</v>
      </c>
      <c r="AB1316" s="193">
        <v>0</v>
      </c>
      <c r="AC1316" s="193">
        <v>0</v>
      </c>
      <c r="AD1316" s="193">
        <v>0</v>
      </c>
      <c r="AE1316" s="193">
        <v>0</v>
      </c>
      <c r="AF1316" s="193">
        <v>0</v>
      </c>
      <c r="AG1316" s="190">
        <v>0</v>
      </c>
      <c r="AH1316" s="193">
        <v>468</v>
      </c>
      <c r="AI1316" s="190">
        <f t="shared" ref="AI1316:AI1317" si="354">8917.04*AH1316/I1316</f>
        <v>4179.8625000000002</v>
      </c>
      <c r="AJ1316" s="193">
        <v>0</v>
      </c>
      <c r="AK1316" s="193">
        <v>0</v>
      </c>
      <c r="AL1316" s="193">
        <v>0</v>
      </c>
      <c r="AM1316" s="194">
        <v>0</v>
      </c>
      <c r="AN1316" s="193">
        <v>0</v>
      </c>
      <c r="AO1316" s="193">
        <v>0</v>
      </c>
      <c r="AP1316" s="194">
        <v>0</v>
      </c>
      <c r="AQ1316" s="193">
        <v>0</v>
      </c>
      <c r="AR1316" s="105">
        <v>0</v>
      </c>
      <c r="AS1316" s="105">
        <v>0</v>
      </c>
      <c r="BD1316" s="195"/>
      <c r="BE1316" s="195"/>
      <c r="BF1316" s="195"/>
      <c r="BZ1316" s="196"/>
    </row>
    <row r="1317" spans="1:78" s="105" customFormat="1" ht="36" customHeight="1" x14ac:dyDescent="0.25">
      <c r="A1317" s="182">
        <v>1</v>
      </c>
      <c r="B1317" s="221">
        <f>SUBTOTAL(103,$A$1026:A1317)</f>
        <v>270</v>
      </c>
      <c r="C1317" s="238" t="s">
        <v>1637</v>
      </c>
      <c r="D1317" s="184">
        <v>1982</v>
      </c>
      <c r="E1317" s="184"/>
      <c r="F1317" s="199" t="s">
        <v>261</v>
      </c>
      <c r="G1317" s="184">
        <v>2</v>
      </c>
      <c r="H1317" s="184" t="s">
        <v>296</v>
      </c>
      <c r="I1317" s="197">
        <v>533.70000000000005</v>
      </c>
      <c r="J1317" s="197">
        <v>520.70000000000005</v>
      </c>
      <c r="K1317" s="197">
        <v>520.70000000000005</v>
      </c>
      <c r="L1317" s="239">
        <v>20</v>
      </c>
      <c r="M1317" s="184" t="s">
        <v>259</v>
      </c>
      <c r="N1317" s="184" t="s">
        <v>260</v>
      </c>
      <c r="O1317" s="184" t="s">
        <v>262</v>
      </c>
      <c r="P1317" s="197">
        <v>3599245.75</v>
      </c>
      <c r="Q1317" s="173">
        <v>0</v>
      </c>
      <c r="R1317" s="197">
        <v>0</v>
      </c>
      <c r="S1317" s="197">
        <v>0</v>
      </c>
      <c r="T1317" s="197">
        <v>3599245.75</v>
      </c>
      <c r="U1317" s="173">
        <f t="shared" si="337"/>
        <v>6743.9493160951843</v>
      </c>
      <c r="V1317" s="173">
        <v>8726.4885890949972</v>
      </c>
      <c r="W1317" s="188">
        <v>7167.7162450815058</v>
      </c>
      <c r="X1317" s="188">
        <f t="shared" si="352"/>
        <v>7167.7162450815058</v>
      </c>
      <c r="Y1317" s="188">
        <f t="shared" si="353"/>
        <v>1982.539272999813</v>
      </c>
      <c r="Z1317" s="189">
        <v>0</v>
      </c>
      <c r="AA1317" s="189">
        <v>0</v>
      </c>
      <c r="AB1317" s="193">
        <v>0</v>
      </c>
      <c r="AC1317" s="193">
        <v>0</v>
      </c>
      <c r="AD1317" s="193">
        <v>0</v>
      </c>
      <c r="AE1317" s="193">
        <v>0</v>
      </c>
      <c r="AF1317" s="193">
        <v>0</v>
      </c>
      <c r="AG1317" s="190">
        <v>0</v>
      </c>
      <c r="AH1317" s="193">
        <v>429</v>
      </c>
      <c r="AI1317" s="190">
        <f t="shared" si="354"/>
        <v>7167.7162450815058</v>
      </c>
      <c r="AJ1317" s="193">
        <v>0</v>
      </c>
      <c r="AK1317" s="193">
        <v>0</v>
      </c>
      <c r="AL1317" s="193">
        <v>0</v>
      </c>
      <c r="AM1317" s="194">
        <v>0</v>
      </c>
      <c r="AN1317" s="193">
        <v>0</v>
      </c>
      <c r="AO1317" s="193">
        <v>0</v>
      </c>
      <c r="AP1317" s="194">
        <v>0</v>
      </c>
      <c r="AQ1317" s="193">
        <v>0</v>
      </c>
      <c r="AR1317" s="105">
        <v>0</v>
      </c>
      <c r="AS1317" s="105">
        <v>0</v>
      </c>
      <c r="BD1317" s="195"/>
      <c r="BE1317" s="195"/>
      <c r="BF1317" s="195"/>
      <c r="BZ1317" s="196"/>
    </row>
    <row r="1318" spans="1:78" s="182" customFormat="1" ht="36" customHeight="1" x14ac:dyDescent="0.25">
      <c r="B1318" s="183" t="s">
        <v>795</v>
      </c>
      <c r="C1318" s="222"/>
      <c r="D1318" s="184" t="s">
        <v>857</v>
      </c>
      <c r="E1318" s="184" t="s">
        <v>857</v>
      </c>
      <c r="F1318" s="184" t="s">
        <v>857</v>
      </c>
      <c r="G1318" s="184" t="s">
        <v>857</v>
      </c>
      <c r="H1318" s="184" t="s">
        <v>857</v>
      </c>
      <c r="I1318" s="197">
        <f>SUM(I1319:I1322)</f>
        <v>10992.95</v>
      </c>
      <c r="J1318" s="197">
        <f>SUM(J1319:J1322)</f>
        <v>8793.4499999999989</v>
      </c>
      <c r="K1318" s="197">
        <f>SUM(K1319:K1322)</f>
        <v>8407.15</v>
      </c>
      <c r="L1318" s="219">
        <f>SUM(L1319:L1322)</f>
        <v>347</v>
      </c>
      <c r="M1318" s="184" t="s">
        <v>857</v>
      </c>
      <c r="N1318" s="184" t="s">
        <v>857</v>
      </c>
      <c r="O1318" s="187" t="s">
        <v>857</v>
      </c>
      <c r="P1318" s="173">
        <v>25960413.68</v>
      </c>
      <c r="Q1318" s="173">
        <v>0</v>
      </c>
      <c r="R1318" s="173">
        <v>0</v>
      </c>
      <c r="S1318" s="173">
        <v>0</v>
      </c>
      <c r="T1318" s="173">
        <v>25960413.68</v>
      </c>
      <c r="U1318" s="173">
        <f t="shared" si="337"/>
        <v>2361.5511468714039</v>
      </c>
      <c r="V1318" s="173">
        <f>MAX(V1319:V1322)</f>
        <v>9169.3074410298996</v>
      </c>
      <c r="X1318" s="227"/>
      <c r="Z1318" s="189">
        <v>0</v>
      </c>
      <c r="AA1318" s="189">
        <v>0</v>
      </c>
      <c r="AB1318" s="189">
        <v>0</v>
      </c>
      <c r="AC1318" s="189">
        <v>0</v>
      </c>
      <c r="AD1318" s="189">
        <v>0</v>
      </c>
      <c r="AE1318" s="189">
        <v>0</v>
      </c>
      <c r="AF1318" s="189">
        <v>0</v>
      </c>
      <c r="AG1318" s="189">
        <v>0</v>
      </c>
      <c r="AH1318" s="189">
        <v>3669.5299999999997</v>
      </c>
      <c r="AI1318" s="189">
        <v>29490326.809999999</v>
      </c>
      <c r="AJ1318" s="189">
        <v>0</v>
      </c>
      <c r="AK1318" s="189">
        <v>0</v>
      </c>
      <c r="AL1318" s="189">
        <v>0</v>
      </c>
      <c r="AM1318" s="189">
        <v>0</v>
      </c>
      <c r="AN1318" s="189">
        <v>0</v>
      </c>
      <c r="AO1318" s="189">
        <v>0</v>
      </c>
      <c r="AP1318" s="189">
        <v>0</v>
      </c>
      <c r="AQ1318" s="189">
        <v>0</v>
      </c>
      <c r="AR1318" s="182">
        <v>0</v>
      </c>
      <c r="AS1318" s="182">
        <v>0</v>
      </c>
    </row>
    <row r="1319" spans="1:78" s="105" customFormat="1" ht="36" customHeight="1" x14ac:dyDescent="0.25">
      <c r="A1319" s="182">
        <v>1</v>
      </c>
      <c r="B1319" s="221">
        <f>SUBTOTAL(103,$A$1026:A1319)</f>
        <v>271</v>
      </c>
      <c r="C1319" s="238" t="s">
        <v>663</v>
      </c>
      <c r="D1319" s="184">
        <v>1985</v>
      </c>
      <c r="E1319" s="184"/>
      <c r="F1319" s="199" t="s">
        <v>261</v>
      </c>
      <c r="G1319" s="184">
        <v>5</v>
      </c>
      <c r="H1319" s="184" t="s">
        <v>296</v>
      </c>
      <c r="I1319" s="197">
        <v>1568.1</v>
      </c>
      <c r="J1319" s="197">
        <v>1442.7</v>
      </c>
      <c r="K1319" s="197">
        <v>1238.7</v>
      </c>
      <c r="L1319" s="239">
        <v>43</v>
      </c>
      <c r="M1319" s="184" t="s">
        <v>259</v>
      </c>
      <c r="N1319" s="184" t="s">
        <v>263</v>
      </c>
      <c r="O1319" s="184" t="s">
        <v>695</v>
      </c>
      <c r="P1319" s="197">
        <v>1375595.2100000002</v>
      </c>
      <c r="Q1319" s="173">
        <v>0</v>
      </c>
      <c r="R1319" s="197">
        <v>0</v>
      </c>
      <c r="S1319" s="197">
        <v>0</v>
      </c>
      <c r="T1319" s="197">
        <v>1375595.2100000002</v>
      </c>
      <c r="U1319" s="173">
        <f t="shared" si="337"/>
        <v>877.23691728843846</v>
      </c>
      <c r="V1319" s="173">
        <v>2338.0966601619798</v>
      </c>
      <c r="W1319" s="188">
        <v>2502.0710413876673</v>
      </c>
      <c r="X1319" s="188">
        <f t="shared" ref="X1319:X1322" si="355">Z1319+AA1319+AB1319+AC1319+AD1319+AG1319+AI1319+AK1319+AM1319+AO1319+AP1319+AQ1319+AR1319+AS1319</f>
        <v>2502.0710413876673</v>
      </c>
      <c r="Y1319" s="188">
        <f t="shared" ref="Y1319:Y1322" si="356">V1319-U1319</f>
        <v>1460.8597428735413</v>
      </c>
      <c r="Z1319" s="189">
        <v>0</v>
      </c>
      <c r="AA1319" s="189">
        <v>0</v>
      </c>
      <c r="AB1319" s="193">
        <v>0</v>
      </c>
      <c r="AC1319" s="193">
        <v>0</v>
      </c>
      <c r="AD1319" s="193">
        <v>0</v>
      </c>
      <c r="AE1319" s="193">
        <v>0</v>
      </c>
      <c r="AF1319" s="193">
        <v>0</v>
      </c>
      <c r="AG1319" s="190">
        <v>0</v>
      </c>
      <c r="AH1319" s="193">
        <v>440</v>
      </c>
      <c r="AI1319" s="190">
        <f t="shared" ref="AI1319:AI1322" si="357">8917.04*AH1319/I1319</f>
        <v>2502.0710413876673</v>
      </c>
      <c r="AJ1319" s="193">
        <v>0</v>
      </c>
      <c r="AK1319" s="193">
        <v>0</v>
      </c>
      <c r="AL1319" s="193">
        <v>0</v>
      </c>
      <c r="AM1319" s="194">
        <v>0</v>
      </c>
      <c r="AN1319" s="193">
        <v>0</v>
      </c>
      <c r="AO1319" s="193">
        <v>0</v>
      </c>
      <c r="AP1319" s="194">
        <v>0</v>
      </c>
      <c r="AQ1319" s="193">
        <v>0</v>
      </c>
      <c r="AR1319" s="105">
        <v>0</v>
      </c>
      <c r="AS1319" s="105">
        <v>0</v>
      </c>
      <c r="BD1319" s="195"/>
      <c r="BE1319" s="195"/>
      <c r="BF1319" s="195"/>
      <c r="BZ1319" s="196"/>
    </row>
    <row r="1320" spans="1:78" s="105" customFormat="1" ht="36" customHeight="1" x14ac:dyDescent="0.25">
      <c r="A1320" s="182">
        <v>1</v>
      </c>
      <c r="B1320" s="221">
        <f>SUBTOTAL(103,$A$1026:A1320)</f>
        <v>272</v>
      </c>
      <c r="C1320" s="238" t="s">
        <v>661</v>
      </c>
      <c r="D1320" s="184">
        <v>1988</v>
      </c>
      <c r="E1320" s="184" t="s">
        <v>697</v>
      </c>
      <c r="F1320" s="199" t="s">
        <v>261</v>
      </c>
      <c r="G1320" s="184">
        <v>2</v>
      </c>
      <c r="H1320" s="184" t="s">
        <v>297</v>
      </c>
      <c r="I1320" s="197">
        <v>615.9</v>
      </c>
      <c r="J1320" s="197">
        <v>368</v>
      </c>
      <c r="K1320" s="197">
        <v>368</v>
      </c>
      <c r="L1320" s="239">
        <v>18</v>
      </c>
      <c r="M1320" s="184" t="s">
        <v>259</v>
      </c>
      <c r="N1320" s="184" t="s">
        <v>263</v>
      </c>
      <c r="O1320" s="184" t="s">
        <v>695</v>
      </c>
      <c r="P1320" s="197">
        <v>3541289.65</v>
      </c>
      <c r="Q1320" s="173">
        <v>0</v>
      </c>
      <c r="R1320" s="197">
        <v>0</v>
      </c>
      <c r="S1320" s="197">
        <v>0</v>
      </c>
      <c r="T1320" s="197">
        <v>3541289.65</v>
      </c>
      <c r="U1320" s="173">
        <f t="shared" si="337"/>
        <v>5749.78024029875</v>
      </c>
      <c r="V1320" s="173">
        <v>7332.677122909563</v>
      </c>
      <c r="W1320" s="188">
        <v>6022.8748822860862</v>
      </c>
      <c r="X1320" s="188">
        <f t="shared" si="355"/>
        <v>6022.8748822860862</v>
      </c>
      <c r="Y1320" s="188">
        <f t="shared" si="356"/>
        <v>1582.896882610813</v>
      </c>
      <c r="Z1320" s="189">
        <v>0</v>
      </c>
      <c r="AA1320" s="189">
        <v>0</v>
      </c>
      <c r="AB1320" s="193">
        <v>0</v>
      </c>
      <c r="AC1320" s="193">
        <v>0</v>
      </c>
      <c r="AD1320" s="193">
        <v>0</v>
      </c>
      <c r="AE1320" s="193">
        <v>0</v>
      </c>
      <c r="AF1320" s="193">
        <v>0</v>
      </c>
      <c r="AG1320" s="190">
        <v>0</v>
      </c>
      <c r="AH1320" s="193">
        <v>416</v>
      </c>
      <c r="AI1320" s="190">
        <f t="shared" si="357"/>
        <v>6022.8748822860862</v>
      </c>
      <c r="AJ1320" s="193">
        <v>0</v>
      </c>
      <c r="AK1320" s="193">
        <v>0</v>
      </c>
      <c r="AL1320" s="193">
        <v>0</v>
      </c>
      <c r="AM1320" s="194">
        <v>0</v>
      </c>
      <c r="AN1320" s="193">
        <v>0</v>
      </c>
      <c r="AO1320" s="193">
        <v>0</v>
      </c>
      <c r="AP1320" s="194">
        <v>0</v>
      </c>
      <c r="AQ1320" s="193">
        <v>0</v>
      </c>
      <c r="AR1320" s="105">
        <v>0</v>
      </c>
      <c r="AS1320" s="105">
        <v>0</v>
      </c>
      <c r="BD1320" s="195"/>
      <c r="BE1320" s="195"/>
      <c r="BF1320" s="195"/>
      <c r="BZ1320" s="196"/>
    </row>
    <row r="1321" spans="1:78" s="182" customFormat="1" ht="36" customHeight="1" x14ac:dyDescent="0.25">
      <c r="A1321" s="182">
        <v>1</v>
      </c>
      <c r="B1321" s="221">
        <f>SUBTOTAL(103,$A$1026:A1321)</f>
        <v>273</v>
      </c>
      <c r="C1321" s="183" t="s">
        <v>662</v>
      </c>
      <c r="D1321" s="184">
        <v>1973</v>
      </c>
      <c r="E1321" s="184">
        <v>1973</v>
      </c>
      <c r="F1321" s="185" t="s">
        <v>311</v>
      </c>
      <c r="G1321" s="184">
        <v>5</v>
      </c>
      <c r="H1321" s="184" t="s">
        <v>2184</v>
      </c>
      <c r="I1321" s="197">
        <v>7845.75</v>
      </c>
      <c r="J1321" s="197">
        <v>6103.15</v>
      </c>
      <c r="K1321" s="197">
        <v>5920.85</v>
      </c>
      <c r="L1321" s="186">
        <v>252</v>
      </c>
      <c r="M1321" s="184" t="s">
        <v>259</v>
      </c>
      <c r="N1321" s="184" t="s">
        <v>263</v>
      </c>
      <c r="O1321" s="187" t="s">
        <v>695</v>
      </c>
      <c r="P1321" s="173">
        <v>14145830.09</v>
      </c>
      <c r="Q1321" s="173">
        <v>0</v>
      </c>
      <c r="R1321" s="173">
        <v>0</v>
      </c>
      <c r="S1321" s="173">
        <v>0</v>
      </c>
      <c r="T1321" s="173">
        <v>14145830.09</v>
      </c>
      <c r="U1321" s="173">
        <f t="shared" si="337"/>
        <v>1802.9927145269733</v>
      </c>
      <c r="V1321" s="173">
        <v>2714.561594748749</v>
      </c>
      <c r="W1321" s="188">
        <v>2273.087977567473</v>
      </c>
      <c r="X1321" s="188">
        <f t="shared" si="355"/>
        <v>2273.087977567473</v>
      </c>
      <c r="Y1321" s="188">
        <f t="shared" si="356"/>
        <v>911.56888022177577</v>
      </c>
      <c r="Z1321" s="189">
        <v>0</v>
      </c>
      <c r="AA1321" s="189">
        <v>0</v>
      </c>
      <c r="AB1321" s="189">
        <v>0</v>
      </c>
      <c r="AC1321" s="189">
        <v>0</v>
      </c>
      <c r="AD1321" s="189">
        <v>0</v>
      </c>
      <c r="AE1321" s="189">
        <v>0</v>
      </c>
      <c r="AF1321" s="189">
        <v>0</v>
      </c>
      <c r="AG1321" s="190">
        <v>0</v>
      </c>
      <c r="AH1321" s="189">
        <v>2000</v>
      </c>
      <c r="AI1321" s="190">
        <f t="shared" si="357"/>
        <v>2273.087977567473</v>
      </c>
      <c r="AJ1321" s="189">
        <v>0</v>
      </c>
      <c r="AK1321" s="189">
        <v>0</v>
      </c>
      <c r="AL1321" s="189">
        <v>0</v>
      </c>
      <c r="AM1321" s="190">
        <v>0</v>
      </c>
      <c r="AN1321" s="189">
        <v>0</v>
      </c>
      <c r="AO1321" s="189">
        <v>0</v>
      </c>
      <c r="AP1321" s="190">
        <v>0</v>
      </c>
      <c r="AQ1321" s="189">
        <v>0</v>
      </c>
      <c r="AR1321" s="182">
        <v>0</v>
      </c>
      <c r="AS1321" s="182">
        <v>0</v>
      </c>
    </row>
    <row r="1322" spans="1:78" s="182" customFormat="1" ht="36" customHeight="1" x14ac:dyDescent="0.25">
      <c r="A1322" s="182">
        <v>1</v>
      </c>
      <c r="B1322" s="221">
        <f>SUBTOTAL(103,$A$1026:A1322)</f>
        <v>274</v>
      </c>
      <c r="C1322" s="238" t="s">
        <v>2362</v>
      </c>
      <c r="D1322" s="184">
        <v>1981</v>
      </c>
      <c r="E1322" s="184"/>
      <c r="F1322" s="199" t="s">
        <v>261</v>
      </c>
      <c r="G1322" s="184">
        <v>2</v>
      </c>
      <c r="H1322" s="184">
        <v>3</v>
      </c>
      <c r="I1322" s="197">
        <v>963.2</v>
      </c>
      <c r="J1322" s="197">
        <v>879.6</v>
      </c>
      <c r="K1322" s="197">
        <v>879.6</v>
      </c>
      <c r="L1322" s="226">
        <v>34</v>
      </c>
      <c r="M1322" s="184" t="s">
        <v>259</v>
      </c>
      <c r="N1322" s="184" t="s">
        <v>263</v>
      </c>
      <c r="O1322" s="184" t="s">
        <v>2363</v>
      </c>
      <c r="P1322" s="197">
        <v>6897698.7300000004</v>
      </c>
      <c r="Q1322" s="173">
        <v>0</v>
      </c>
      <c r="R1322" s="197">
        <v>0</v>
      </c>
      <c r="S1322" s="197">
        <v>0</v>
      </c>
      <c r="T1322" s="197">
        <v>6897698.7300000004</v>
      </c>
      <c r="U1322" s="173">
        <f t="shared" si="337"/>
        <v>7161.2320701827248</v>
      </c>
      <c r="V1322" s="173">
        <v>9169.3074410298996</v>
      </c>
      <c r="W1322" s="188">
        <f>X1322</f>
        <v>7531.4364111295681</v>
      </c>
      <c r="X1322" s="188">
        <f t="shared" si="355"/>
        <v>7531.4364111295681</v>
      </c>
      <c r="Y1322" s="188">
        <f t="shared" si="356"/>
        <v>2008.0753708471748</v>
      </c>
      <c r="Z1322" s="189">
        <v>0</v>
      </c>
      <c r="AA1322" s="189">
        <v>0</v>
      </c>
      <c r="AB1322" s="189">
        <v>0</v>
      </c>
      <c r="AC1322" s="189">
        <v>0</v>
      </c>
      <c r="AD1322" s="189">
        <v>0</v>
      </c>
      <c r="AE1322" s="189">
        <v>0</v>
      </c>
      <c r="AF1322" s="189">
        <v>0</v>
      </c>
      <c r="AG1322" s="190">
        <v>0</v>
      </c>
      <c r="AH1322" s="189">
        <v>813.53</v>
      </c>
      <c r="AI1322" s="190">
        <f t="shared" si="357"/>
        <v>7531.4364111295681</v>
      </c>
      <c r="AJ1322" s="189">
        <v>0</v>
      </c>
      <c r="AK1322" s="189">
        <v>0</v>
      </c>
      <c r="AL1322" s="189">
        <v>0</v>
      </c>
      <c r="AM1322" s="190">
        <v>0</v>
      </c>
      <c r="AN1322" s="189">
        <v>0</v>
      </c>
      <c r="AO1322" s="189">
        <v>0</v>
      </c>
      <c r="AP1322" s="190">
        <v>0</v>
      </c>
      <c r="AQ1322" s="189">
        <v>0</v>
      </c>
      <c r="AR1322" s="182">
        <v>0</v>
      </c>
      <c r="AS1322" s="182">
        <v>0</v>
      </c>
    </row>
    <row r="1323" spans="1:78" s="182" customFormat="1" ht="36" customHeight="1" x14ac:dyDescent="0.25">
      <c r="B1323" s="183" t="s">
        <v>837</v>
      </c>
      <c r="C1323" s="183"/>
      <c r="D1323" s="184" t="s">
        <v>857</v>
      </c>
      <c r="E1323" s="184" t="s">
        <v>857</v>
      </c>
      <c r="F1323" s="184" t="s">
        <v>857</v>
      </c>
      <c r="G1323" s="184" t="s">
        <v>857</v>
      </c>
      <c r="H1323" s="184" t="s">
        <v>857</v>
      </c>
      <c r="I1323" s="197">
        <f>SUM(I1324:I1325)</f>
        <v>1619.7</v>
      </c>
      <c r="J1323" s="197">
        <f>SUM(J1324:J1325)</f>
        <v>1552.8000000000002</v>
      </c>
      <c r="K1323" s="197">
        <f>SUM(K1324:K1325)</f>
        <v>1552.8000000000002</v>
      </c>
      <c r="L1323" s="219">
        <f>SUM(L1324:L1325)</f>
        <v>54</v>
      </c>
      <c r="M1323" s="184" t="s">
        <v>857</v>
      </c>
      <c r="N1323" s="184" t="s">
        <v>857</v>
      </c>
      <c r="O1323" s="187" t="s">
        <v>857</v>
      </c>
      <c r="P1323" s="173">
        <v>11968344.389999999</v>
      </c>
      <c r="Q1323" s="173">
        <v>0</v>
      </c>
      <c r="R1323" s="173">
        <v>0</v>
      </c>
      <c r="S1323" s="173">
        <v>0</v>
      </c>
      <c r="T1323" s="173">
        <v>11968344.389999999</v>
      </c>
      <c r="U1323" s="173">
        <f t="shared" si="337"/>
        <v>7389.2352843119088</v>
      </c>
      <c r="V1323" s="173">
        <f>MAX(V1324:V1325)</f>
        <v>9905.1135970079467</v>
      </c>
      <c r="X1323" s="227"/>
      <c r="Z1323" s="189">
        <v>0</v>
      </c>
      <c r="AA1323" s="189">
        <v>0</v>
      </c>
      <c r="AB1323" s="189">
        <v>0</v>
      </c>
      <c r="AC1323" s="189">
        <v>0</v>
      </c>
      <c r="AD1323" s="189">
        <v>0</v>
      </c>
      <c r="AE1323" s="189">
        <v>0</v>
      </c>
      <c r="AF1323" s="189">
        <v>0</v>
      </c>
      <c r="AG1323" s="189">
        <v>0</v>
      </c>
      <c r="AH1323" s="189">
        <v>1575.8</v>
      </c>
      <c r="AI1323" s="189">
        <v>12965823.17</v>
      </c>
      <c r="AJ1323" s="189">
        <v>0</v>
      </c>
      <c r="AK1323" s="189">
        <v>0</v>
      </c>
      <c r="AL1323" s="189">
        <v>0</v>
      </c>
      <c r="AM1323" s="189">
        <v>0</v>
      </c>
      <c r="AN1323" s="189">
        <v>0</v>
      </c>
      <c r="AO1323" s="189">
        <v>0</v>
      </c>
      <c r="AP1323" s="189">
        <v>0</v>
      </c>
      <c r="AQ1323" s="189">
        <v>0</v>
      </c>
      <c r="AR1323" s="182">
        <v>0</v>
      </c>
      <c r="AS1323" s="182">
        <v>0</v>
      </c>
    </row>
    <row r="1324" spans="1:78" s="105" customFormat="1" ht="36" customHeight="1" x14ac:dyDescent="0.25">
      <c r="A1324" s="182">
        <v>1</v>
      </c>
      <c r="B1324" s="221">
        <f>SUBTOTAL(103,$A$1026:A1324)</f>
        <v>275</v>
      </c>
      <c r="C1324" s="238" t="s">
        <v>669</v>
      </c>
      <c r="D1324" s="184">
        <v>1995</v>
      </c>
      <c r="E1324" s="184"/>
      <c r="F1324" s="199" t="s">
        <v>261</v>
      </c>
      <c r="G1324" s="184">
        <v>2</v>
      </c>
      <c r="H1324" s="184" t="s">
        <v>305</v>
      </c>
      <c r="I1324" s="197">
        <v>1069.5</v>
      </c>
      <c r="J1324" s="197">
        <v>1035.2</v>
      </c>
      <c r="K1324" s="197">
        <v>1035.2</v>
      </c>
      <c r="L1324" s="239">
        <v>34</v>
      </c>
      <c r="M1324" s="184" t="s">
        <v>259</v>
      </c>
      <c r="N1324" s="184" t="s">
        <v>260</v>
      </c>
      <c r="O1324" s="184" t="s">
        <v>262</v>
      </c>
      <c r="P1324" s="197">
        <v>8307539.7899999991</v>
      </c>
      <c r="Q1324" s="173">
        <v>0</v>
      </c>
      <c r="R1324" s="197">
        <v>0</v>
      </c>
      <c r="S1324" s="197">
        <v>0</v>
      </c>
      <c r="T1324" s="197">
        <v>8307539.7899999991</v>
      </c>
      <c r="U1324" s="173">
        <f t="shared" si="337"/>
        <v>7767.6856381486668</v>
      </c>
      <c r="V1324" s="173">
        <v>9905.1135970079467</v>
      </c>
      <c r="W1324" s="188">
        <v>8135.8089125759716</v>
      </c>
      <c r="X1324" s="188">
        <f t="shared" ref="X1324:X1325" si="358">Z1324+AA1324+AB1324+AC1324+AD1324+AG1324+AI1324+AK1324+AM1324+AO1324+AP1324+AQ1324+AR1324+AS1324</f>
        <v>8135.8089125759716</v>
      </c>
      <c r="Y1324" s="188">
        <f t="shared" ref="Y1324:Y1325" si="359">V1324-U1324</f>
        <v>2137.4279588592799</v>
      </c>
      <c r="Z1324" s="189">
        <v>0</v>
      </c>
      <c r="AA1324" s="189">
        <v>0</v>
      </c>
      <c r="AB1324" s="193">
        <v>0</v>
      </c>
      <c r="AC1324" s="193">
        <v>0</v>
      </c>
      <c r="AD1324" s="193">
        <v>0</v>
      </c>
      <c r="AE1324" s="193">
        <v>0</v>
      </c>
      <c r="AF1324" s="193">
        <v>0</v>
      </c>
      <c r="AG1324" s="190">
        <v>0</v>
      </c>
      <c r="AH1324" s="193">
        <v>975.8</v>
      </c>
      <c r="AI1324" s="190">
        <f t="shared" ref="AI1324:AI1325" si="360">8917.04*AH1324/I1324</f>
        <v>8135.8089125759716</v>
      </c>
      <c r="AJ1324" s="193">
        <v>0</v>
      </c>
      <c r="AK1324" s="193">
        <v>0</v>
      </c>
      <c r="AL1324" s="193">
        <v>0</v>
      </c>
      <c r="AM1324" s="194">
        <v>0</v>
      </c>
      <c r="AN1324" s="193">
        <v>0</v>
      </c>
      <c r="AO1324" s="193">
        <v>0</v>
      </c>
      <c r="AP1324" s="194">
        <v>0</v>
      </c>
      <c r="AQ1324" s="193">
        <v>0</v>
      </c>
      <c r="AR1324" s="105">
        <v>0</v>
      </c>
      <c r="AS1324" s="105">
        <v>0</v>
      </c>
      <c r="BD1324" s="195"/>
      <c r="BE1324" s="195"/>
      <c r="BF1324" s="195"/>
      <c r="BZ1324" s="196"/>
    </row>
    <row r="1325" spans="1:78" s="182" customFormat="1" ht="36" customHeight="1" x14ac:dyDescent="0.25">
      <c r="A1325" s="182">
        <v>1</v>
      </c>
      <c r="B1325" s="221">
        <f>SUBTOTAL(103,$A$1026:A1325)</f>
        <v>276</v>
      </c>
      <c r="C1325" s="183" t="s">
        <v>668</v>
      </c>
      <c r="D1325" s="184">
        <v>1970</v>
      </c>
      <c r="E1325" s="184"/>
      <c r="F1325" s="185" t="s">
        <v>261</v>
      </c>
      <c r="G1325" s="184">
        <v>2</v>
      </c>
      <c r="H1325" s="184" t="s">
        <v>296</v>
      </c>
      <c r="I1325" s="197">
        <v>550.20000000000005</v>
      </c>
      <c r="J1325" s="197">
        <v>517.6</v>
      </c>
      <c r="K1325" s="197">
        <v>517.6</v>
      </c>
      <c r="L1325" s="186">
        <v>20</v>
      </c>
      <c r="M1325" s="184" t="s">
        <v>259</v>
      </c>
      <c r="N1325" s="184" t="s">
        <v>260</v>
      </c>
      <c r="O1325" s="187" t="s">
        <v>262</v>
      </c>
      <c r="P1325" s="173">
        <v>3660804.6</v>
      </c>
      <c r="Q1325" s="173">
        <v>0</v>
      </c>
      <c r="R1325" s="173">
        <v>0</v>
      </c>
      <c r="S1325" s="173">
        <v>0</v>
      </c>
      <c r="T1325" s="173">
        <v>3660804.6</v>
      </c>
      <c r="U1325" s="173">
        <f t="shared" si="337"/>
        <v>6653.5888767720826</v>
      </c>
      <c r="V1325" s="173">
        <v>9763.9073093420557</v>
      </c>
      <c r="W1325" s="188">
        <v>9724.1439476553987</v>
      </c>
      <c r="X1325" s="188">
        <f t="shared" si="358"/>
        <v>9724.1439476553987</v>
      </c>
      <c r="Y1325" s="188">
        <f t="shared" si="359"/>
        <v>3110.3184325699731</v>
      </c>
      <c r="Z1325" s="189">
        <v>0</v>
      </c>
      <c r="AA1325" s="189">
        <v>0</v>
      </c>
      <c r="AB1325" s="189">
        <v>0</v>
      </c>
      <c r="AC1325" s="189">
        <v>0</v>
      </c>
      <c r="AD1325" s="189">
        <v>0</v>
      </c>
      <c r="AE1325" s="189">
        <v>0</v>
      </c>
      <c r="AF1325" s="189">
        <v>0</v>
      </c>
      <c r="AG1325" s="190">
        <v>0</v>
      </c>
      <c r="AH1325" s="189">
        <v>600</v>
      </c>
      <c r="AI1325" s="190">
        <f t="shared" si="360"/>
        <v>9724.1439476553987</v>
      </c>
      <c r="AJ1325" s="189">
        <v>0</v>
      </c>
      <c r="AK1325" s="189">
        <v>0</v>
      </c>
      <c r="AL1325" s="189">
        <v>0</v>
      </c>
      <c r="AM1325" s="190">
        <v>0</v>
      </c>
      <c r="AN1325" s="189">
        <v>0</v>
      </c>
      <c r="AO1325" s="189">
        <v>0</v>
      </c>
      <c r="AP1325" s="190">
        <v>0</v>
      </c>
      <c r="AQ1325" s="189">
        <v>0</v>
      </c>
      <c r="AR1325" s="182">
        <v>0</v>
      </c>
      <c r="AS1325" s="182">
        <v>0</v>
      </c>
    </row>
    <row r="1326" spans="1:78" s="182" customFormat="1" ht="36" customHeight="1" x14ac:dyDescent="0.25">
      <c r="B1326" s="183" t="s">
        <v>796</v>
      </c>
      <c r="C1326" s="183"/>
      <c r="D1326" s="184" t="s">
        <v>857</v>
      </c>
      <c r="E1326" s="184" t="s">
        <v>857</v>
      </c>
      <c r="F1326" s="184" t="s">
        <v>857</v>
      </c>
      <c r="G1326" s="184" t="s">
        <v>857</v>
      </c>
      <c r="H1326" s="184" t="s">
        <v>857</v>
      </c>
      <c r="I1326" s="197">
        <f>SUM(I1327:I1329)</f>
        <v>7109.9</v>
      </c>
      <c r="J1326" s="197">
        <f>SUM(J1327:J1329)</f>
        <v>5229.7999999999993</v>
      </c>
      <c r="K1326" s="197">
        <f>SUM(K1327:K1329)</f>
        <v>3960.2</v>
      </c>
      <c r="L1326" s="219">
        <f>SUM(L1327:L1329)</f>
        <v>209</v>
      </c>
      <c r="M1326" s="184" t="s">
        <v>857</v>
      </c>
      <c r="N1326" s="184" t="s">
        <v>857</v>
      </c>
      <c r="O1326" s="187" t="s">
        <v>857</v>
      </c>
      <c r="P1326" s="173">
        <v>7426200.4499999993</v>
      </c>
      <c r="Q1326" s="173">
        <v>0</v>
      </c>
      <c r="R1326" s="173">
        <v>0</v>
      </c>
      <c r="S1326" s="173">
        <v>0</v>
      </c>
      <c r="T1326" s="173">
        <v>7426200.4499999993</v>
      </c>
      <c r="U1326" s="173">
        <f t="shared" si="337"/>
        <v>1044.4873275292198</v>
      </c>
      <c r="V1326" s="173">
        <f>MAX(V1327:V1329)</f>
        <v>7140.8042237252857</v>
      </c>
      <c r="X1326" s="227"/>
      <c r="Z1326" s="189">
        <v>350000</v>
      </c>
      <c r="AA1326" s="189">
        <v>0</v>
      </c>
      <c r="AB1326" s="189">
        <v>0</v>
      </c>
      <c r="AC1326" s="189">
        <v>0</v>
      </c>
      <c r="AD1326" s="189">
        <v>0</v>
      </c>
      <c r="AE1326" s="189">
        <v>0</v>
      </c>
      <c r="AF1326" s="189">
        <v>0</v>
      </c>
      <c r="AG1326" s="189">
        <v>0</v>
      </c>
      <c r="AH1326" s="189">
        <v>702</v>
      </c>
      <c r="AI1326" s="189">
        <v>5709134.1900000004</v>
      </c>
      <c r="AJ1326" s="189">
        <v>0</v>
      </c>
      <c r="AK1326" s="189">
        <v>0</v>
      </c>
      <c r="AL1326" s="189">
        <v>1040</v>
      </c>
      <c r="AM1326" s="189">
        <v>629919.39</v>
      </c>
      <c r="AN1326" s="189">
        <v>0</v>
      </c>
      <c r="AO1326" s="189">
        <v>0</v>
      </c>
      <c r="AP1326" s="189">
        <v>0</v>
      </c>
      <c r="AQ1326" s="189">
        <v>0</v>
      </c>
      <c r="AR1326" s="182">
        <v>0</v>
      </c>
      <c r="AS1326" s="182">
        <v>0</v>
      </c>
    </row>
    <row r="1327" spans="1:78" s="182" customFormat="1" ht="36" customHeight="1" x14ac:dyDescent="0.25">
      <c r="A1327" s="182">
        <v>1</v>
      </c>
      <c r="B1327" s="221">
        <f>SUBTOTAL(103,$A$1026:A1327)</f>
        <v>277</v>
      </c>
      <c r="C1327" s="183" t="s">
        <v>665</v>
      </c>
      <c r="D1327" s="184">
        <v>1973</v>
      </c>
      <c r="E1327" s="184">
        <v>2006</v>
      </c>
      <c r="F1327" s="185" t="s">
        <v>261</v>
      </c>
      <c r="G1327" s="184">
        <v>3</v>
      </c>
      <c r="H1327" s="184" t="s">
        <v>296</v>
      </c>
      <c r="I1327" s="197">
        <v>1206.8</v>
      </c>
      <c r="J1327" s="197">
        <v>1107.8</v>
      </c>
      <c r="K1327" s="197">
        <v>1107.8</v>
      </c>
      <c r="L1327" s="186">
        <v>30</v>
      </c>
      <c r="M1327" s="184" t="s">
        <v>259</v>
      </c>
      <c r="N1327" s="184" t="s">
        <v>263</v>
      </c>
      <c r="O1327" s="187" t="s">
        <v>696</v>
      </c>
      <c r="P1327" s="173">
        <v>4907995.92</v>
      </c>
      <c r="Q1327" s="173">
        <v>0</v>
      </c>
      <c r="R1327" s="173">
        <v>0</v>
      </c>
      <c r="S1327" s="173">
        <v>0</v>
      </c>
      <c r="T1327" s="173">
        <v>4907995.92</v>
      </c>
      <c r="U1327" s="173">
        <f t="shared" si="337"/>
        <v>4066.950546900895</v>
      </c>
      <c r="V1327" s="173">
        <v>5577.4517732847198</v>
      </c>
      <c r="W1327" s="188">
        <v>5187.0749751408694</v>
      </c>
      <c r="X1327" s="188">
        <f t="shared" ref="X1327:X1329" si="361">Z1327+AA1327+AB1327+AC1327+AD1327+AG1327+AI1327+AK1327+AM1327+AO1327+AP1327+AQ1327+AR1327+AS1327</f>
        <v>5187.0749751408694</v>
      </c>
      <c r="Y1327" s="188">
        <f t="shared" ref="Y1327:Y1329" si="362">V1327-U1327</f>
        <v>1510.5012263838248</v>
      </c>
      <c r="Z1327" s="189">
        <v>0</v>
      </c>
      <c r="AA1327" s="189">
        <v>0</v>
      </c>
      <c r="AB1327" s="189">
        <v>0</v>
      </c>
      <c r="AC1327" s="189">
        <v>0</v>
      </c>
      <c r="AD1327" s="189">
        <v>0</v>
      </c>
      <c r="AE1327" s="189">
        <v>0</v>
      </c>
      <c r="AF1327" s="189">
        <v>0</v>
      </c>
      <c r="AG1327" s="190">
        <v>0</v>
      </c>
      <c r="AH1327" s="189">
        <v>702</v>
      </c>
      <c r="AI1327" s="190">
        <f>8917.04*AH1327/I1327</f>
        <v>5187.0749751408694</v>
      </c>
      <c r="AJ1327" s="189">
        <v>0</v>
      </c>
      <c r="AK1327" s="189">
        <v>0</v>
      </c>
      <c r="AL1327" s="189">
        <v>0</v>
      </c>
      <c r="AM1327" s="190">
        <v>0</v>
      </c>
      <c r="AN1327" s="189">
        <v>0</v>
      </c>
      <c r="AO1327" s="189">
        <v>0</v>
      </c>
      <c r="AP1327" s="190">
        <v>0</v>
      </c>
      <c r="AQ1327" s="189">
        <v>0</v>
      </c>
      <c r="AR1327" s="182">
        <v>0</v>
      </c>
      <c r="AS1327" s="182">
        <v>0</v>
      </c>
    </row>
    <row r="1328" spans="1:78" s="182" customFormat="1" ht="36" customHeight="1" x14ac:dyDescent="0.25">
      <c r="A1328" s="182">
        <v>1</v>
      </c>
      <c r="B1328" s="221">
        <f>SUBTOTAL(103,$A$1026:A1328)</f>
        <v>278</v>
      </c>
      <c r="C1328" s="183" t="s">
        <v>1874</v>
      </c>
      <c r="D1328" s="184">
        <v>1994</v>
      </c>
      <c r="E1328" s="184"/>
      <c r="F1328" s="185" t="s">
        <v>1524</v>
      </c>
      <c r="G1328" s="184" t="s">
        <v>296</v>
      </c>
      <c r="H1328" s="184" t="s">
        <v>301</v>
      </c>
      <c r="I1328" s="197">
        <v>1922</v>
      </c>
      <c r="J1328" s="197">
        <v>1573.4</v>
      </c>
      <c r="K1328" s="197">
        <v>1573.4</v>
      </c>
      <c r="L1328" s="186">
        <v>41</v>
      </c>
      <c r="M1328" s="184" t="s">
        <v>259</v>
      </c>
      <c r="N1328" s="184" t="s">
        <v>263</v>
      </c>
      <c r="O1328" s="187" t="s">
        <v>2190</v>
      </c>
      <c r="P1328" s="173">
        <v>1594656.18</v>
      </c>
      <c r="Q1328" s="173">
        <v>0</v>
      </c>
      <c r="R1328" s="173">
        <v>0</v>
      </c>
      <c r="S1328" s="173">
        <v>0</v>
      </c>
      <c r="T1328" s="173">
        <v>1594656.18</v>
      </c>
      <c r="U1328" s="173">
        <f t="shared" si="337"/>
        <v>829.68583766909467</v>
      </c>
      <c r="V1328" s="173">
        <v>7140.8042237252857</v>
      </c>
      <c r="W1328" s="188">
        <v>3813.7914672216443</v>
      </c>
      <c r="X1328" s="188">
        <f t="shared" si="361"/>
        <v>3813.7914672216443</v>
      </c>
      <c r="Y1328" s="188">
        <f t="shared" si="362"/>
        <v>6311.1183860561914</v>
      </c>
      <c r="Z1328" s="189">
        <v>0</v>
      </c>
      <c r="AA1328" s="189">
        <v>0</v>
      </c>
      <c r="AB1328" s="189">
        <v>0</v>
      </c>
      <c r="AC1328" s="189">
        <v>0</v>
      </c>
      <c r="AD1328" s="189">
        <v>0</v>
      </c>
      <c r="AE1328" s="189">
        <v>0</v>
      </c>
      <c r="AF1328" s="189">
        <v>0</v>
      </c>
      <c r="AG1328" s="190">
        <v>0</v>
      </c>
      <c r="AH1328" s="189">
        <v>0</v>
      </c>
      <c r="AI1328" s="189">
        <v>0</v>
      </c>
      <c r="AJ1328" s="189">
        <v>0</v>
      </c>
      <c r="AK1328" s="189">
        <v>0</v>
      </c>
      <c r="AL1328" s="189">
        <v>1040</v>
      </c>
      <c r="AM1328" s="190">
        <f>7048.18*AL1328/I1328</f>
        <v>3813.7914672216443</v>
      </c>
      <c r="AN1328" s="189">
        <v>0</v>
      </c>
      <c r="AO1328" s="189">
        <v>0</v>
      </c>
      <c r="AP1328" s="190">
        <v>0</v>
      </c>
      <c r="AQ1328" s="189">
        <v>0</v>
      </c>
      <c r="AR1328" s="182">
        <v>0</v>
      </c>
      <c r="AS1328" s="182">
        <v>0</v>
      </c>
    </row>
    <row r="1329" spans="1:78" s="182" customFormat="1" ht="36" customHeight="1" x14ac:dyDescent="0.25">
      <c r="A1329" s="182">
        <v>1</v>
      </c>
      <c r="B1329" s="221">
        <f>SUBTOTAL(103,$A$1026:A1329)</f>
        <v>279</v>
      </c>
      <c r="C1329" s="183" t="s">
        <v>1176</v>
      </c>
      <c r="D1329" s="184">
        <v>1975</v>
      </c>
      <c r="E1329" s="184">
        <v>2015</v>
      </c>
      <c r="F1329" s="185" t="s">
        <v>261</v>
      </c>
      <c r="G1329" s="184">
        <v>3</v>
      </c>
      <c r="H1329" s="184" t="s">
        <v>296</v>
      </c>
      <c r="I1329" s="197">
        <v>3981.1</v>
      </c>
      <c r="J1329" s="197">
        <v>2548.6</v>
      </c>
      <c r="K1329" s="197">
        <v>1279</v>
      </c>
      <c r="L1329" s="186">
        <v>138</v>
      </c>
      <c r="M1329" s="184" t="s">
        <v>259</v>
      </c>
      <c r="N1329" s="184" t="s">
        <v>263</v>
      </c>
      <c r="O1329" s="187" t="s">
        <v>693</v>
      </c>
      <c r="P1329" s="173">
        <v>923548.35</v>
      </c>
      <c r="Q1329" s="173">
        <v>0</v>
      </c>
      <c r="R1329" s="173">
        <v>0</v>
      </c>
      <c r="S1329" s="173">
        <v>0</v>
      </c>
      <c r="T1329" s="173">
        <v>923548.35</v>
      </c>
      <c r="U1329" s="173">
        <f t="shared" si="337"/>
        <v>231.98320815854913</v>
      </c>
      <c r="V1329" s="173">
        <v>409.66</v>
      </c>
      <c r="W1329" s="188">
        <f>X1329</f>
        <v>113.09</v>
      </c>
      <c r="X1329" s="188">
        <f t="shared" si="361"/>
        <v>113.09</v>
      </c>
      <c r="Y1329" s="188">
        <f t="shared" si="362"/>
        <v>177.67679184145089</v>
      </c>
      <c r="Z1329" s="189">
        <v>113.09</v>
      </c>
      <c r="AA1329" s="189">
        <v>0</v>
      </c>
      <c r="AB1329" s="189">
        <v>0</v>
      </c>
      <c r="AC1329" s="189">
        <v>0</v>
      </c>
      <c r="AD1329" s="189">
        <v>0</v>
      </c>
      <c r="AE1329" s="189">
        <v>0</v>
      </c>
      <c r="AF1329" s="189">
        <v>0</v>
      </c>
      <c r="AG1329" s="190">
        <v>0</v>
      </c>
      <c r="AH1329" s="189">
        <v>0</v>
      </c>
      <c r="AI1329" s="189">
        <v>0</v>
      </c>
      <c r="AJ1329" s="189">
        <v>0</v>
      </c>
      <c r="AK1329" s="189">
        <v>0</v>
      </c>
      <c r="AL1329" s="189">
        <v>0</v>
      </c>
      <c r="AM1329" s="190">
        <v>0</v>
      </c>
      <c r="AN1329" s="189">
        <v>0</v>
      </c>
      <c r="AO1329" s="189">
        <v>0</v>
      </c>
      <c r="AP1329" s="190">
        <v>0</v>
      </c>
      <c r="AQ1329" s="189">
        <v>0</v>
      </c>
      <c r="AR1329" s="182">
        <v>0</v>
      </c>
      <c r="AS1329" s="182">
        <v>0</v>
      </c>
    </row>
    <row r="1330" spans="1:78" s="182" customFormat="1" ht="36" customHeight="1" x14ac:dyDescent="0.25">
      <c r="B1330" s="183" t="s">
        <v>1362</v>
      </c>
      <c r="C1330" s="183"/>
      <c r="D1330" s="184" t="s">
        <v>718</v>
      </c>
      <c r="E1330" s="184" t="s">
        <v>718</v>
      </c>
      <c r="F1330" s="184" t="s">
        <v>718</v>
      </c>
      <c r="G1330" s="184" t="s">
        <v>718</v>
      </c>
      <c r="H1330" s="184" t="s">
        <v>718</v>
      </c>
      <c r="I1330" s="197">
        <f>I1331</f>
        <v>833.7</v>
      </c>
      <c r="J1330" s="197">
        <f>J1331</f>
        <v>771.9</v>
      </c>
      <c r="K1330" s="197">
        <f>K1331</f>
        <v>771.9</v>
      </c>
      <c r="L1330" s="219">
        <f>L1331</f>
        <v>33</v>
      </c>
      <c r="M1330" s="184" t="s">
        <v>857</v>
      </c>
      <c r="N1330" s="184" t="s">
        <v>857</v>
      </c>
      <c r="O1330" s="187" t="s">
        <v>857</v>
      </c>
      <c r="P1330" s="173">
        <v>5164816.51</v>
      </c>
      <c r="Q1330" s="173">
        <v>0</v>
      </c>
      <c r="R1330" s="173">
        <v>0</v>
      </c>
      <c r="S1330" s="173">
        <v>0</v>
      </c>
      <c r="T1330" s="173">
        <v>5164816.51</v>
      </c>
      <c r="U1330" s="173">
        <f>P1330/I1330</f>
        <v>6195.0539882451712</v>
      </c>
      <c r="V1330" s="173">
        <f>V1331</f>
        <v>8247.9817872136246</v>
      </c>
      <c r="X1330" s="227"/>
      <c r="Z1330" s="189">
        <v>0</v>
      </c>
      <c r="AA1330" s="189">
        <v>0</v>
      </c>
      <c r="AB1330" s="189">
        <v>0</v>
      </c>
      <c r="AC1330" s="189">
        <v>0</v>
      </c>
      <c r="AD1330" s="189">
        <v>0</v>
      </c>
      <c r="AE1330" s="189">
        <v>0</v>
      </c>
      <c r="AF1330" s="189">
        <v>0</v>
      </c>
      <c r="AG1330" s="189">
        <v>0</v>
      </c>
      <c r="AH1330" s="189">
        <v>609.15</v>
      </c>
      <c r="AI1330" s="189">
        <v>5056605.16</v>
      </c>
      <c r="AJ1330" s="189">
        <v>0</v>
      </c>
      <c r="AK1330" s="189">
        <v>0</v>
      </c>
      <c r="AL1330" s="189">
        <v>0</v>
      </c>
      <c r="AM1330" s="189">
        <v>0</v>
      </c>
      <c r="AN1330" s="189">
        <v>0</v>
      </c>
      <c r="AO1330" s="189">
        <v>0</v>
      </c>
      <c r="AP1330" s="189">
        <v>0</v>
      </c>
      <c r="AQ1330" s="189">
        <v>0</v>
      </c>
      <c r="AR1330" s="182">
        <v>0</v>
      </c>
      <c r="AS1330" s="182">
        <v>0</v>
      </c>
    </row>
    <row r="1331" spans="1:78" s="105" customFormat="1" ht="36" customHeight="1" x14ac:dyDescent="0.25">
      <c r="A1331" s="182">
        <v>1</v>
      </c>
      <c r="B1331" s="221">
        <f>SUBTOTAL(103,$A$1026:A1331)</f>
        <v>280</v>
      </c>
      <c r="C1331" s="238" t="s">
        <v>2357</v>
      </c>
      <c r="D1331" s="184">
        <v>1969</v>
      </c>
      <c r="E1331" s="184"/>
      <c r="F1331" s="185" t="s">
        <v>261</v>
      </c>
      <c r="G1331" s="184">
        <v>2</v>
      </c>
      <c r="H1331" s="184">
        <v>2</v>
      </c>
      <c r="I1331" s="197">
        <v>833.7</v>
      </c>
      <c r="J1331" s="197">
        <v>771.9</v>
      </c>
      <c r="K1331" s="197">
        <v>771.9</v>
      </c>
      <c r="L1331" s="226">
        <v>33</v>
      </c>
      <c r="M1331" s="184" t="s">
        <v>259</v>
      </c>
      <c r="N1331" s="184" t="s">
        <v>263</v>
      </c>
      <c r="O1331" s="184" t="s">
        <v>1838</v>
      </c>
      <c r="P1331" s="197">
        <v>5164816.51</v>
      </c>
      <c r="Q1331" s="173">
        <v>0</v>
      </c>
      <c r="R1331" s="197">
        <v>0</v>
      </c>
      <c r="S1331" s="197">
        <v>0</v>
      </c>
      <c r="T1331" s="197">
        <v>5164816.51</v>
      </c>
      <c r="U1331" s="173">
        <f t="shared" ref="U1331" si="363">P1331/I1331</f>
        <v>6195.0539882451712</v>
      </c>
      <c r="V1331" s="173">
        <v>8247.9817872136246</v>
      </c>
      <c r="W1331" s="188">
        <f>X1331</f>
        <v>6515.3111622885926</v>
      </c>
      <c r="X1331" s="188">
        <f>Z1331+AA1331+AB1331+AC1331+AD1331+AG1331+AI1331+AK1331+AM1331+AO1331+AP1331+AQ1331+AR1331+AS1331</f>
        <v>6515.3111622885926</v>
      </c>
      <c r="Y1331" s="188">
        <f>V1331-U1331</f>
        <v>2052.9277989684533</v>
      </c>
      <c r="Z1331" s="189">
        <v>0</v>
      </c>
      <c r="AA1331" s="189">
        <v>0</v>
      </c>
      <c r="AB1331" s="193">
        <v>0</v>
      </c>
      <c r="AC1331" s="193">
        <v>0</v>
      </c>
      <c r="AD1331" s="193">
        <v>0</v>
      </c>
      <c r="AE1331" s="193">
        <v>0</v>
      </c>
      <c r="AF1331" s="193">
        <v>0</v>
      </c>
      <c r="AG1331" s="190">
        <v>0</v>
      </c>
      <c r="AH1331" s="193">
        <v>609.15</v>
      </c>
      <c r="AI1331" s="190">
        <f>8917.04*AH1331/I1331</f>
        <v>6515.3111622885926</v>
      </c>
      <c r="AJ1331" s="193">
        <v>0</v>
      </c>
      <c r="AK1331" s="193">
        <v>0</v>
      </c>
      <c r="AL1331" s="193">
        <v>0</v>
      </c>
      <c r="AM1331" s="194">
        <v>0</v>
      </c>
      <c r="AN1331" s="193">
        <v>0</v>
      </c>
      <c r="AO1331" s="193">
        <v>0</v>
      </c>
      <c r="AP1331" s="194">
        <v>0</v>
      </c>
      <c r="AQ1331" s="193">
        <v>0</v>
      </c>
      <c r="AR1331" s="105">
        <v>0</v>
      </c>
      <c r="AS1331" s="105">
        <v>0</v>
      </c>
      <c r="BD1331" s="195"/>
      <c r="BE1331" s="195"/>
      <c r="BF1331" s="195"/>
      <c r="BZ1331" s="196"/>
    </row>
    <row r="1332" spans="1:78" s="182" customFormat="1" ht="36" customHeight="1" x14ac:dyDescent="0.25">
      <c r="B1332" s="183" t="s">
        <v>797</v>
      </c>
      <c r="C1332" s="183"/>
      <c r="D1332" s="184" t="s">
        <v>718</v>
      </c>
      <c r="E1332" s="184" t="s">
        <v>718</v>
      </c>
      <c r="F1332" s="184" t="s">
        <v>718</v>
      </c>
      <c r="G1332" s="184" t="s">
        <v>718</v>
      </c>
      <c r="H1332" s="184" t="s">
        <v>718</v>
      </c>
      <c r="I1332" s="197">
        <f>SUM(I1333:I1334)</f>
        <v>1513.8</v>
      </c>
      <c r="J1332" s="197">
        <f>SUM(J1333:J1334)</f>
        <v>1370.8000000000002</v>
      </c>
      <c r="K1332" s="197">
        <f>SUM(K1333:K1334)</f>
        <v>1219.5</v>
      </c>
      <c r="L1332" s="219">
        <f>SUM(L1333:L1334)</f>
        <v>58</v>
      </c>
      <c r="M1332" s="184" t="s">
        <v>857</v>
      </c>
      <c r="N1332" s="184" t="s">
        <v>857</v>
      </c>
      <c r="O1332" s="187" t="s">
        <v>857</v>
      </c>
      <c r="P1332" s="173">
        <v>10315204.789999999</v>
      </c>
      <c r="Q1332" s="173">
        <v>0</v>
      </c>
      <c r="R1332" s="173">
        <v>0</v>
      </c>
      <c r="S1332" s="173">
        <v>0</v>
      </c>
      <c r="T1332" s="173">
        <v>10315204.789999999</v>
      </c>
      <c r="U1332" s="173">
        <f t="shared" si="337"/>
        <v>6814.1133505086536</v>
      </c>
      <c r="V1332" s="173">
        <f>MAX(V1333:V1334)</f>
        <v>10166.991339792061</v>
      </c>
      <c r="X1332" s="227"/>
      <c r="Z1332" s="189">
        <v>0</v>
      </c>
      <c r="AA1332" s="189">
        <v>0</v>
      </c>
      <c r="AB1332" s="189">
        <v>0</v>
      </c>
      <c r="AC1332" s="189">
        <v>0</v>
      </c>
      <c r="AD1332" s="189">
        <v>0</v>
      </c>
      <c r="AE1332" s="189">
        <v>0</v>
      </c>
      <c r="AF1332" s="189">
        <v>0</v>
      </c>
      <c r="AG1332" s="189">
        <v>0</v>
      </c>
      <c r="AH1332" s="189">
        <v>555.6</v>
      </c>
      <c r="AI1332" s="189">
        <v>4503805.08</v>
      </c>
      <c r="AJ1332" s="189">
        <v>0</v>
      </c>
      <c r="AK1332" s="189">
        <v>0</v>
      </c>
      <c r="AL1332" s="189">
        <v>795</v>
      </c>
      <c r="AM1332" s="189">
        <v>5825373.2300000004</v>
      </c>
      <c r="AN1332" s="189">
        <v>24.4</v>
      </c>
      <c r="AO1332" s="189">
        <v>900000</v>
      </c>
      <c r="AP1332" s="189">
        <v>0</v>
      </c>
      <c r="AQ1332" s="189">
        <v>0</v>
      </c>
      <c r="AR1332" s="182">
        <v>0</v>
      </c>
      <c r="AS1332" s="182">
        <v>0</v>
      </c>
    </row>
    <row r="1333" spans="1:78" s="105" customFormat="1" ht="36" customHeight="1" x14ac:dyDescent="0.25">
      <c r="A1333" s="182">
        <v>1</v>
      </c>
      <c r="B1333" s="221">
        <f>SUBTOTAL(103,$A$1026:A1333)</f>
        <v>281</v>
      </c>
      <c r="C1333" s="238" t="s">
        <v>667</v>
      </c>
      <c r="D1333" s="184">
        <v>1987</v>
      </c>
      <c r="E1333" s="184"/>
      <c r="F1333" s="199" t="s">
        <v>261</v>
      </c>
      <c r="G1333" s="184">
        <v>2</v>
      </c>
      <c r="H1333" s="184" t="s">
        <v>296</v>
      </c>
      <c r="I1333" s="197">
        <v>667.4</v>
      </c>
      <c r="J1333" s="197">
        <v>576.1</v>
      </c>
      <c r="K1333" s="197">
        <v>424.8</v>
      </c>
      <c r="L1333" s="239">
        <v>32</v>
      </c>
      <c r="M1333" s="184" t="s">
        <v>259</v>
      </c>
      <c r="N1333" s="184" t="s">
        <v>260</v>
      </c>
      <c r="O1333" s="184" t="s">
        <v>262</v>
      </c>
      <c r="P1333" s="197">
        <v>4632590.7399999993</v>
      </c>
      <c r="Q1333" s="173">
        <v>0</v>
      </c>
      <c r="R1333" s="197">
        <v>0</v>
      </c>
      <c r="S1333" s="197">
        <v>0</v>
      </c>
      <c r="T1333" s="197">
        <v>4632590.7399999993</v>
      </c>
      <c r="U1333" s="173">
        <f t="shared" si="337"/>
        <v>6941.2507341923874</v>
      </c>
      <c r="V1333" s="173">
        <v>9037.6490020976926</v>
      </c>
      <c r="W1333" s="188">
        <f t="shared" ref="W1333:W1334" si="364">X1333</f>
        <v>7423.2955109379691</v>
      </c>
      <c r="X1333" s="188">
        <f t="shared" ref="X1333:X1334" si="365">Z1333+AA1333+AB1333+AC1333+AD1333+AG1333+AI1333+AK1333+AM1333+AO1333+AP1333+AQ1333+AR1333+AS1333</f>
        <v>7423.2955109379691</v>
      </c>
      <c r="Y1333" s="188">
        <f t="shared" ref="Y1333:Y1334" si="366">V1333-U1333</f>
        <v>2096.3982679053051</v>
      </c>
      <c r="Z1333" s="189">
        <v>0</v>
      </c>
      <c r="AA1333" s="189">
        <v>0</v>
      </c>
      <c r="AB1333" s="193">
        <v>0</v>
      </c>
      <c r="AC1333" s="193">
        <v>0</v>
      </c>
      <c r="AD1333" s="193">
        <v>0</v>
      </c>
      <c r="AE1333" s="193">
        <v>0</v>
      </c>
      <c r="AF1333" s="193">
        <v>0</v>
      </c>
      <c r="AG1333" s="190">
        <v>0</v>
      </c>
      <c r="AH1333" s="193">
        <v>555.6</v>
      </c>
      <c r="AI1333" s="190">
        <f>8917.04*AH1333/I1333</f>
        <v>7423.2955109379691</v>
      </c>
      <c r="AJ1333" s="193">
        <v>0</v>
      </c>
      <c r="AK1333" s="193">
        <v>0</v>
      </c>
      <c r="AL1333" s="193">
        <v>0</v>
      </c>
      <c r="AM1333" s="194">
        <v>0</v>
      </c>
      <c r="AN1333" s="193">
        <v>0</v>
      </c>
      <c r="AO1333" s="193">
        <v>0</v>
      </c>
      <c r="AP1333" s="194">
        <v>0</v>
      </c>
      <c r="AQ1333" s="193">
        <v>0</v>
      </c>
      <c r="AR1333" s="105">
        <v>0</v>
      </c>
      <c r="AS1333" s="105">
        <v>0</v>
      </c>
      <c r="BD1333" s="195"/>
      <c r="BE1333" s="195"/>
      <c r="BF1333" s="195"/>
      <c r="BZ1333" s="196"/>
    </row>
    <row r="1334" spans="1:78" s="182" customFormat="1" ht="36" customHeight="1" x14ac:dyDescent="0.25">
      <c r="A1334" s="182">
        <v>1</v>
      </c>
      <c r="B1334" s="221">
        <f>SUBTOTAL(103,$A$1026:A1334)</f>
        <v>282</v>
      </c>
      <c r="C1334" s="183" t="s">
        <v>762</v>
      </c>
      <c r="D1334" s="184">
        <v>1981</v>
      </c>
      <c r="E1334" s="184"/>
      <c r="F1334" s="185" t="s">
        <v>261</v>
      </c>
      <c r="G1334" s="184">
        <v>2</v>
      </c>
      <c r="H1334" s="184" t="s">
        <v>305</v>
      </c>
      <c r="I1334" s="197">
        <v>846.4</v>
      </c>
      <c r="J1334" s="197">
        <v>794.7</v>
      </c>
      <c r="K1334" s="197">
        <v>794.7</v>
      </c>
      <c r="L1334" s="186">
        <v>26</v>
      </c>
      <c r="M1334" s="184" t="s">
        <v>259</v>
      </c>
      <c r="N1334" s="184" t="s">
        <v>263</v>
      </c>
      <c r="O1334" s="187" t="s">
        <v>693</v>
      </c>
      <c r="P1334" s="173">
        <v>5682614.0499999998</v>
      </c>
      <c r="Q1334" s="173">
        <v>0</v>
      </c>
      <c r="R1334" s="173">
        <v>0</v>
      </c>
      <c r="S1334" s="173">
        <v>0</v>
      </c>
      <c r="T1334" s="173">
        <v>5682614.0499999998</v>
      </c>
      <c r="U1334" s="173">
        <f t="shared" si="337"/>
        <v>6713.8634806238188</v>
      </c>
      <c r="V1334" s="173">
        <v>10166.991339792061</v>
      </c>
      <c r="W1334" s="188">
        <f t="shared" si="364"/>
        <v>7593.7697778827987</v>
      </c>
      <c r="X1334" s="188">
        <f t="shared" si="365"/>
        <v>7593.7697778827987</v>
      </c>
      <c r="Y1334" s="188">
        <f t="shared" si="366"/>
        <v>3453.1278591682421</v>
      </c>
      <c r="Z1334" s="189">
        <v>0</v>
      </c>
      <c r="AA1334" s="189">
        <v>0</v>
      </c>
      <c r="AB1334" s="189">
        <v>0</v>
      </c>
      <c r="AC1334" s="189">
        <v>0</v>
      </c>
      <c r="AD1334" s="189">
        <v>0</v>
      </c>
      <c r="AE1334" s="189">
        <v>0</v>
      </c>
      <c r="AF1334" s="189">
        <v>0</v>
      </c>
      <c r="AG1334" s="190">
        <v>0</v>
      </c>
      <c r="AH1334" s="189">
        <v>0</v>
      </c>
      <c r="AI1334" s="189">
        <v>0</v>
      </c>
      <c r="AJ1334" s="189">
        <v>0</v>
      </c>
      <c r="AK1334" s="189">
        <v>0</v>
      </c>
      <c r="AL1334" s="189">
        <v>795</v>
      </c>
      <c r="AM1334" s="190">
        <f>7048.18*AL1334/I1334</f>
        <v>6620.1596172022691</v>
      </c>
      <c r="AN1334" s="189">
        <v>24.4</v>
      </c>
      <c r="AO1334" s="189">
        <f>33773.1*AN1334/I1334</f>
        <v>973.61016068052925</v>
      </c>
      <c r="AP1334" s="190">
        <v>0</v>
      </c>
      <c r="AQ1334" s="189">
        <v>0</v>
      </c>
      <c r="AR1334" s="182">
        <v>0</v>
      </c>
      <c r="AS1334" s="182">
        <v>0</v>
      </c>
    </row>
    <row r="1335" spans="1:78" s="182" customFormat="1" ht="36" customHeight="1" x14ac:dyDescent="0.25">
      <c r="B1335" s="183" t="s">
        <v>854</v>
      </c>
      <c r="C1335" s="183"/>
      <c r="D1335" s="184" t="s">
        <v>718</v>
      </c>
      <c r="E1335" s="184" t="s">
        <v>718</v>
      </c>
      <c r="F1335" s="184" t="s">
        <v>718</v>
      </c>
      <c r="G1335" s="184" t="s">
        <v>718</v>
      </c>
      <c r="H1335" s="184" t="s">
        <v>718</v>
      </c>
      <c r="I1335" s="197">
        <f>I1336</f>
        <v>569.20000000000005</v>
      </c>
      <c r="J1335" s="197">
        <f>J1336</f>
        <v>569.20000000000005</v>
      </c>
      <c r="K1335" s="197">
        <f>K1336</f>
        <v>569.20000000000005</v>
      </c>
      <c r="L1335" s="219">
        <f>L1336</f>
        <v>29</v>
      </c>
      <c r="M1335" s="184" t="s">
        <v>857</v>
      </c>
      <c r="N1335" s="184" t="s">
        <v>857</v>
      </c>
      <c r="O1335" s="187" t="s">
        <v>857</v>
      </c>
      <c r="P1335" s="173">
        <v>5122325.42</v>
      </c>
      <c r="Q1335" s="173">
        <v>0</v>
      </c>
      <c r="R1335" s="173">
        <v>0</v>
      </c>
      <c r="S1335" s="173">
        <v>0</v>
      </c>
      <c r="T1335" s="173">
        <v>5122325.42</v>
      </c>
      <c r="U1335" s="173">
        <f t="shared" si="337"/>
        <v>8999.1662333099084</v>
      </c>
      <c r="V1335" s="173">
        <f>V1336</f>
        <v>10372.17223612087</v>
      </c>
      <c r="X1335" s="227"/>
      <c r="Z1335" s="189">
        <v>0</v>
      </c>
      <c r="AA1335" s="189">
        <v>0</v>
      </c>
      <c r="AB1335" s="189">
        <v>0</v>
      </c>
      <c r="AC1335" s="189">
        <v>0</v>
      </c>
      <c r="AD1335" s="189">
        <v>0</v>
      </c>
      <c r="AE1335" s="189">
        <v>0</v>
      </c>
      <c r="AF1335" s="189">
        <v>0</v>
      </c>
      <c r="AG1335" s="189">
        <v>0</v>
      </c>
      <c r="AH1335" s="189">
        <v>559</v>
      </c>
      <c r="AI1335" s="189">
        <v>4534217.24</v>
      </c>
      <c r="AJ1335" s="189">
        <v>0</v>
      </c>
      <c r="AK1335" s="189">
        <v>0</v>
      </c>
      <c r="AL1335" s="189">
        <v>0</v>
      </c>
      <c r="AM1335" s="189">
        <v>0</v>
      </c>
      <c r="AN1335" s="189">
        <v>0</v>
      </c>
      <c r="AO1335" s="189">
        <v>0</v>
      </c>
      <c r="AP1335" s="189">
        <v>0</v>
      </c>
      <c r="AQ1335" s="189">
        <v>0</v>
      </c>
      <c r="AR1335" s="182">
        <v>0</v>
      </c>
      <c r="AS1335" s="182">
        <v>0</v>
      </c>
    </row>
    <row r="1336" spans="1:78" s="105" customFormat="1" ht="36" customHeight="1" x14ac:dyDescent="0.25">
      <c r="A1336" s="182">
        <v>1</v>
      </c>
      <c r="B1336" s="221">
        <f>SUBTOTAL(103,$A$1026:A1336)</f>
        <v>283</v>
      </c>
      <c r="C1336" s="238" t="s">
        <v>664</v>
      </c>
      <c r="D1336" s="184">
        <v>1978</v>
      </c>
      <c r="E1336" s="184"/>
      <c r="F1336" s="199" t="s">
        <v>261</v>
      </c>
      <c r="G1336" s="184">
        <v>2</v>
      </c>
      <c r="H1336" s="184" t="s">
        <v>296</v>
      </c>
      <c r="I1336" s="197">
        <v>569.20000000000005</v>
      </c>
      <c r="J1336" s="197">
        <v>569.20000000000005</v>
      </c>
      <c r="K1336" s="197">
        <v>569.20000000000005</v>
      </c>
      <c r="L1336" s="239">
        <v>29</v>
      </c>
      <c r="M1336" s="184" t="s">
        <v>259</v>
      </c>
      <c r="N1336" s="184" t="s">
        <v>260</v>
      </c>
      <c r="O1336" s="184" t="s">
        <v>262</v>
      </c>
      <c r="P1336" s="197">
        <v>5122325.42</v>
      </c>
      <c r="Q1336" s="173">
        <v>0</v>
      </c>
      <c r="R1336" s="197">
        <v>0</v>
      </c>
      <c r="S1336" s="197">
        <v>0</v>
      </c>
      <c r="T1336" s="197">
        <v>5122325.42</v>
      </c>
      <c r="U1336" s="173">
        <f t="shared" si="337"/>
        <v>8999.1662333099084</v>
      </c>
      <c r="V1336" s="173">
        <v>10372.17223612087</v>
      </c>
      <c r="W1336" s="188">
        <f>X1336</f>
        <v>8757.247645818692</v>
      </c>
      <c r="X1336" s="188">
        <f>Z1336+AA1336+AB1336+AC1336+AD1336+AG1336+AI1336+AK1336+AM1336+AO1336+AP1336+AQ1336+AR1336+AS1336</f>
        <v>8757.247645818692</v>
      </c>
      <c r="Y1336" s="188">
        <f>V1336-U1336</f>
        <v>1373.0060028109619</v>
      </c>
      <c r="Z1336" s="189">
        <v>0</v>
      </c>
      <c r="AA1336" s="189">
        <v>0</v>
      </c>
      <c r="AB1336" s="193">
        <v>0</v>
      </c>
      <c r="AC1336" s="193">
        <v>0</v>
      </c>
      <c r="AD1336" s="193">
        <v>0</v>
      </c>
      <c r="AE1336" s="193">
        <v>0</v>
      </c>
      <c r="AF1336" s="193">
        <v>0</v>
      </c>
      <c r="AG1336" s="190">
        <v>0</v>
      </c>
      <c r="AH1336" s="193">
        <v>559</v>
      </c>
      <c r="AI1336" s="190">
        <f>8917.04*AH1336/I1336</f>
        <v>8757.247645818692</v>
      </c>
      <c r="AJ1336" s="193">
        <v>0</v>
      </c>
      <c r="AK1336" s="193">
        <v>0</v>
      </c>
      <c r="AL1336" s="193">
        <v>0</v>
      </c>
      <c r="AM1336" s="194">
        <v>0</v>
      </c>
      <c r="AN1336" s="193">
        <v>0</v>
      </c>
      <c r="AO1336" s="193">
        <v>0</v>
      </c>
      <c r="AP1336" s="194">
        <v>0</v>
      </c>
      <c r="AQ1336" s="193">
        <v>0</v>
      </c>
      <c r="AR1336" s="105">
        <v>0</v>
      </c>
      <c r="AS1336" s="105">
        <v>0</v>
      </c>
      <c r="BD1336" s="195"/>
      <c r="BE1336" s="195"/>
      <c r="BF1336" s="195"/>
      <c r="BZ1336" s="196"/>
    </row>
    <row r="1337" spans="1:78" s="182" customFormat="1" ht="36" customHeight="1" x14ac:dyDescent="0.25">
      <c r="B1337" s="183" t="s">
        <v>800</v>
      </c>
      <c r="C1337" s="183"/>
      <c r="D1337" s="184" t="s">
        <v>718</v>
      </c>
      <c r="E1337" s="184" t="s">
        <v>718</v>
      </c>
      <c r="F1337" s="184" t="s">
        <v>718</v>
      </c>
      <c r="G1337" s="184" t="s">
        <v>718</v>
      </c>
      <c r="H1337" s="184" t="s">
        <v>718</v>
      </c>
      <c r="I1337" s="197">
        <f>I1338</f>
        <v>402</v>
      </c>
      <c r="J1337" s="197">
        <f>J1338</f>
        <v>338.77</v>
      </c>
      <c r="K1337" s="197">
        <f>K1338</f>
        <v>338.77</v>
      </c>
      <c r="L1337" s="219">
        <f>L1338</f>
        <v>29</v>
      </c>
      <c r="M1337" s="184" t="s">
        <v>857</v>
      </c>
      <c r="N1337" s="184" t="s">
        <v>857</v>
      </c>
      <c r="O1337" s="187" t="s">
        <v>857</v>
      </c>
      <c r="P1337" s="173">
        <v>4291288.2</v>
      </c>
      <c r="Q1337" s="173">
        <v>0</v>
      </c>
      <c r="R1337" s="173">
        <v>0</v>
      </c>
      <c r="S1337" s="173">
        <v>0</v>
      </c>
      <c r="T1337" s="173">
        <v>4291288.2</v>
      </c>
      <c r="U1337" s="173">
        <f>P1337/I1337</f>
        <v>10674.846268656716</v>
      </c>
      <c r="V1337" s="173">
        <f>V1338</f>
        <v>13721.531203980099</v>
      </c>
      <c r="X1337" s="227"/>
      <c r="Z1337" s="189">
        <v>0</v>
      </c>
      <c r="AA1337" s="189">
        <v>0</v>
      </c>
      <c r="AB1337" s="189">
        <v>0</v>
      </c>
      <c r="AC1337" s="189">
        <v>0</v>
      </c>
      <c r="AD1337" s="189">
        <v>0</v>
      </c>
      <c r="AE1337" s="189">
        <v>0</v>
      </c>
      <c r="AF1337" s="189">
        <v>0</v>
      </c>
      <c r="AG1337" s="189">
        <v>0</v>
      </c>
      <c r="AH1337" s="189">
        <v>508.1</v>
      </c>
      <c r="AI1337" s="189">
        <v>4119258.48</v>
      </c>
      <c r="AJ1337" s="189">
        <v>0</v>
      </c>
      <c r="AK1337" s="189">
        <v>0</v>
      </c>
      <c r="AL1337" s="189">
        <v>0</v>
      </c>
      <c r="AM1337" s="189">
        <v>0</v>
      </c>
      <c r="AN1337" s="189">
        <v>0</v>
      </c>
      <c r="AO1337" s="189">
        <v>0</v>
      </c>
      <c r="AP1337" s="189">
        <v>0</v>
      </c>
      <c r="AQ1337" s="189">
        <v>0</v>
      </c>
      <c r="AR1337" s="182">
        <v>0</v>
      </c>
      <c r="AS1337" s="182">
        <v>0</v>
      </c>
    </row>
    <row r="1338" spans="1:78" s="105" customFormat="1" ht="36" customHeight="1" x14ac:dyDescent="0.25">
      <c r="A1338" s="182">
        <v>1</v>
      </c>
      <c r="B1338" s="221">
        <f>SUBTOTAL(103,$A$1026:A1338)</f>
        <v>284</v>
      </c>
      <c r="C1338" s="238" t="s">
        <v>2767</v>
      </c>
      <c r="D1338" s="184">
        <v>1989</v>
      </c>
      <c r="E1338" s="184"/>
      <c r="F1338" s="199" t="s">
        <v>261</v>
      </c>
      <c r="G1338" s="184">
        <v>2</v>
      </c>
      <c r="H1338" s="184" t="s">
        <v>296</v>
      </c>
      <c r="I1338" s="197">
        <v>402</v>
      </c>
      <c r="J1338" s="197">
        <v>338.77</v>
      </c>
      <c r="K1338" s="197">
        <v>338.77</v>
      </c>
      <c r="L1338" s="239">
        <v>29</v>
      </c>
      <c r="M1338" s="184" t="s">
        <v>259</v>
      </c>
      <c r="N1338" s="184" t="s">
        <v>260</v>
      </c>
      <c r="O1338" s="184" t="s">
        <v>262</v>
      </c>
      <c r="P1338" s="197">
        <v>4291288.2</v>
      </c>
      <c r="Q1338" s="173">
        <v>0</v>
      </c>
      <c r="R1338" s="197">
        <v>0</v>
      </c>
      <c r="S1338" s="197">
        <v>0</v>
      </c>
      <c r="T1338" s="197">
        <v>4291288.2</v>
      </c>
      <c r="U1338" s="173">
        <f t="shared" ref="U1338" si="367">P1338/I1338</f>
        <v>10674.846268656716</v>
      </c>
      <c r="V1338" s="173">
        <v>13721.531203980099</v>
      </c>
      <c r="W1338" s="188">
        <v>11270.517472636817</v>
      </c>
      <c r="X1338" s="188">
        <f>Z1338+AA1338+AB1338+AC1338+AD1338+AG1338+AI1338+AK1338+AM1338+AO1338+AP1338+AQ1338+AR1338+AS1338</f>
        <v>11270.517472636817</v>
      </c>
      <c r="Y1338" s="188">
        <f>V1338-U1338</f>
        <v>3046.6849353233829</v>
      </c>
      <c r="Z1338" s="189">
        <v>0</v>
      </c>
      <c r="AA1338" s="189">
        <v>0</v>
      </c>
      <c r="AB1338" s="193">
        <v>0</v>
      </c>
      <c r="AC1338" s="193">
        <v>0</v>
      </c>
      <c r="AD1338" s="193">
        <v>0</v>
      </c>
      <c r="AE1338" s="193">
        <v>0</v>
      </c>
      <c r="AF1338" s="193">
        <v>0</v>
      </c>
      <c r="AG1338" s="190">
        <v>0</v>
      </c>
      <c r="AH1338" s="193">
        <v>508.1</v>
      </c>
      <c r="AI1338" s="190">
        <f>8917.04*AH1338/I1338</f>
        <v>11270.517472636817</v>
      </c>
      <c r="AJ1338" s="193">
        <v>0</v>
      </c>
      <c r="AK1338" s="193">
        <v>0</v>
      </c>
      <c r="AL1338" s="193">
        <v>0</v>
      </c>
      <c r="AM1338" s="194">
        <v>0</v>
      </c>
      <c r="AN1338" s="193">
        <v>0</v>
      </c>
      <c r="AO1338" s="193">
        <v>0</v>
      </c>
      <c r="AP1338" s="194">
        <v>0</v>
      </c>
      <c r="AQ1338" s="193">
        <v>0</v>
      </c>
      <c r="AR1338" s="105">
        <v>0</v>
      </c>
      <c r="AS1338" s="105">
        <v>0</v>
      </c>
      <c r="BD1338" s="195"/>
      <c r="BE1338" s="195"/>
      <c r="BF1338" s="195"/>
      <c r="BZ1338" s="196"/>
    </row>
    <row r="1339" spans="1:78" s="182" customFormat="1" ht="36" customHeight="1" x14ac:dyDescent="0.25">
      <c r="B1339" s="183" t="s">
        <v>798</v>
      </c>
      <c r="C1339" s="222"/>
      <c r="D1339" s="184" t="s">
        <v>857</v>
      </c>
      <c r="E1339" s="184" t="s">
        <v>857</v>
      </c>
      <c r="F1339" s="184" t="s">
        <v>857</v>
      </c>
      <c r="G1339" s="184" t="s">
        <v>857</v>
      </c>
      <c r="H1339" s="184" t="s">
        <v>857</v>
      </c>
      <c r="I1339" s="197">
        <f>SUM(I1340:I1350)</f>
        <v>25446.45</v>
      </c>
      <c r="J1339" s="197">
        <f>SUM(J1340:J1350)</f>
        <v>21490.649999999998</v>
      </c>
      <c r="K1339" s="197">
        <f>SUM(K1340:K1350)</f>
        <v>19282.789999999997</v>
      </c>
      <c r="L1339" s="219">
        <f>SUM(L1340:L1350)</f>
        <v>911</v>
      </c>
      <c r="M1339" s="184" t="s">
        <v>857</v>
      </c>
      <c r="N1339" s="184" t="s">
        <v>857</v>
      </c>
      <c r="O1339" s="187" t="s">
        <v>857</v>
      </c>
      <c r="P1339" s="197">
        <v>66694274.740000002</v>
      </c>
      <c r="Q1339" s="197">
        <v>0</v>
      </c>
      <c r="R1339" s="197">
        <v>0</v>
      </c>
      <c r="S1339" s="197">
        <v>0</v>
      </c>
      <c r="T1339" s="197">
        <v>66694274.740000002</v>
      </c>
      <c r="U1339" s="173">
        <f t="shared" si="337"/>
        <v>2620.9657826533762</v>
      </c>
      <c r="V1339" s="173">
        <f>MAX(V1340:V1350)</f>
        <v>12120.498071288632</v>
      </c>
      <c r="X1339" s="227"/>
      <c r="Z1339" s="189">
        <v>0</v>
      </c>
      <c r="AA1339" s="189">
        <v>0</v>
      </c>
      <c r="AB1339" s="189">
        <v>0</v>
      </c>
      <c r="AC1339" s="189">
        <v>0</v>
      </c>
      <c r="AD1339" s="189">
        <v>0</v>
      </c>
      <c r="AE1339" s="189">
        <v>0</v>
      </c>
      <c r="AF1339" s="189">
        <v>0</v>
      </c>
      <c r="AG1339" s="189">
        <v>0</v>
      </c>
      <c r="AH1339" s="189">
        <v>6882.3</v>
      </c>
      <c r="AI1339" s="189">
        <v>52269298.939999998</v>
      </c>
      <c r="AJ1339" s="189">
        <v>0</v>
      </c>
      <c r="AK1339" s="189">
        <v>0</v>
      </c>
      <c r="AL1339" s="189">
        <v>1218.8599999999999</v>
      </c>
      <c r="AM1339" s="189">
        <v>3020176.4</v>
      </c>
      <c r="AN1339" s="189">
        <v>0</v>
      </c>
      <c r="AO1339" s="189">
        <v>0</v>
      </c>
      <c r="AP1339" s="189">
        <v>9780000</v>
      </c>
      <c r="AQ1339" s="189">
        <v>0</v>
      </c>
      <c r="AR1339" s="182">
        <v>0</v>
      </c>
      <c r="AS1339" s="182">
        <v>0</v>
      </c>
    </row>
    <row r="1340" spans="1:78" s="105" customFormat="1" ht="36" customHeight="1" x14ac:dyDescent="0.25">
      <c r="A1340" s="182">
        <v>1</v>
      </c>
      <c r="B1340" s="221">
        <f>SUBTOTAL(103,$A$1026:A1340)</f>
        <v>285</v>
      </c>
      <c r="C1340" s="238" t="s">
        <v>132</v>
      </c>
      <c r="D1340" s="184">
        <v>1994</v>
      </c>
      <c r="E1340" s="184"/>
      <c r="F1340" s="199" t="s">
        <v>261</v>
      </c>
      <c r="G1340" s="184">
        <v>4</v>
      </c>
      <c r="H1340" s="184" t="s">
        <v>305</v>
      </c>
      <c r="I1340" s="197">
        <v>3731.88</v>
      </c>
      <c r="J1340" s="197">
        <v>2769.88</v>
      </c>
      <c r="K1340" s="197">
        <v>2769.88</v>
      </c>
      <c r="L1340" s="239">
        <v>111</v>
      </c>
      <c r="M1340" s="184" t="s">
        <v>259</v>
      </c>
      <c r="N1340" s="184" t="s">
        <v>263</v>
      </c>
      <c r="O1340" s="184" t="s">
        <v>277</v>
      </c>
      <c r="P1340" s="197">
        <v>9901589.0099999998</v>
      </c>
      <c r="Q1340" s="173">
        <v>0</v>
      </c>
      <c r="R1340" s="197">
        <v>0</v>
      </c>
      <c r="S1340" s="197">
        <v>0</v>
      </c>
      <c r="T1340" s="197">
        <v>9901589.0099999998</v>
      </c>
      <c r="U1340" s="173">
        <f t="shared" si="337"/>
        <v>2653.2442120325413</v>
      </c>
      <c r="V1340" s="173">
        <v>3418.1383109853477</v>
      </c>
      <c r="W1340" s="188">
        <v>2807.572054835633</v>
      </c>
      <c r="X1340" s="188">
        <f t="shared" ref="X1340:X1350" si="368">Z1340+AA1340+AB1340+AC1340+AD1340+AG1340+AI1340+AK1340+AM1340+AO1340+AP1340+AQ1340+AR1340+AS1340</f>
        <v>2807.572054835633</v>
      </c>
      <c r="Y1340" s="188">
        <f t="shared" ref="Y1340:Y1350" si="369">V1340-U1340</f>
        <v>764.89409895280642</v>
      </c>
      <c r="Z1340" s="189">
        <v>0</v>
      </c>
      <c r="AA1340" s="189">
        <v>0</v>
      </c>
      <c r="AB1340" s="193">
        <v>0</v>
      </c>
      <c r="AC1340" s="193">
        <v>0</v>
      </c>
      <c r="AD1340" s="193">
        <v>0</v>
      </c>
      <c r="AE1340" s="193">
        <v>0</v>
      </c>
      <c r="AF1340" s="193">
        <v>0</v>
      </c>
      <c r="AG1340" s="190">
        <v>0</v>
      </c>
      <c r="AH1340" s="193">
        <v>1175</v>
      </c>
      <c r="AI1340" s="190">
        <f>8917.04*AH1340/I1340</f>
        <v>2807.572054835633</v>
      </c>
      <c r="AJ1340" s="193">
        <v>0</v>
      </c>
      <c r="AK1340" s="193">
        <v>0</v>
      </c>
      <c r="AL1340" s="193">
        <v>0</v>
      </c>
      <c r="AM1340" s="194">
        <v>0</v>
      </c>
      <c r="AN1340" s="193">
        <v>0</v>
      </c>
      <c r="AO1340" s="193">
        <v>0</v>
      </c>
      <c r="AP1340" s="194">
        <v>0</v>
      </c>
      <c r="AQ1340" s="193">
        <v>0</v>
      </c>
      <c r="AR1340" s="105">
        <v>0</v>
      </c>
      <c r="AS1340" s="105">
        <v>0</v>
      </c>
      <c r="BD1340" s="195"/>
      <c r="BE1340" s="195"/>
      <c r="BF1340" s="195"/>
      <c r="BZ1340" s="196"/>
    </row>
    <row r="1341" spans="1:78" s="105" customFormat="1" ht="36" customHeight="1" x14ac:dyDescent="0.25">
      <c r="A1341" s="182">
        <v>1</v>
      </c>
      <c r="B1341" s="221">
        <f>SUBTOTAL(103,$A$1026:A1341)</f>
        <v>286</v>
      </c>
      <c r="C1341" s="238" t="s">
        <v>129</v>
      </c>
      <c r="D1341" s="184">
        <v>1992</v>
      </c>
      <c r="E1341" s="184"/>
      <c r="F1341" s="199" t="s">
        <v>261</v>
      </c>
      <c r="G1341" s="184">
        <v>2</v>
      </c>
      <c r="H1341" s="184" t="s">
        <v>305</v>
      </c>
      <c r="I1341" s="197">
        <v>1621.8</v>
      </c>
      <c r="J1341" s="197">
        <v>965.3</v>
      </c>
      <c r="K1341" s="197">
        <v>915.9</v>
      </c>
      <c r="L1341" s="239">
        <v>39</v>
      </c>
      <c r="M1341" s="184" t="s">
        <v>259</v>
      </c>
      <c r="N1341" s="184" t="s">
        <v>263</v>
      </c>
      <c r="O1341" s="184" t="s">
        <v>277</v>
      </c>
      <c r="P1341" s="197">
        <v>7042413.1799999997</v>
      </c>
      <c r="Q1341" s="173">
        <v>0</v>
      </c>
      <c r="R1341" s="197">
        <v>0</v>
      </c>
      <c r="S1341" s="197">
        <v>0</v>
      </c>
      <c r="T1341" s="197">
        <v>7042413.1799999997</v>
      </c>
      <c r="U1341" s="173">
        <f t="shared" si="337"/>
        <v>4342.3438031816504</v>
      </c>
      <c r="V1341" s="173">
        <v>5370.318962140831</v>
      </c>
      <c r="W1341" s="188">
        <v>3891.6635836724627</v>
      </c>
      <c r="X1341" s="188">
        <f t="shared" si="368"/>
        <v>3891.6635836724627</v>
      </c>
      <c r="Y1341" s="188">
        <f t="shared" si="369"/>
        <v>1027.9751589591806</v>
      </c>
      <c r="Z1341" s="189">
        <v>0</v>
      </c>
      <c r="AA1341" s="189">
        <v>0</v>
      </c>
      <c r="AB1341" s="193">
        <v>0</v>
      </c>
      <c r="AC1341" s="193">
        <v>0</v>
      </c>
      <c r="AD1341" s="193">
        <v>0</v>
      </c>
      <c r="AE1341" s="193">
        <v>0</v>
      </c>
      <c r="AF1341" s="193">
        <v>0</v>
      </c>
      <c r="AG1341" s="190">
        <v>0</v>
      </c>
      <c r="AH1341" s="193">
        <v>0</v>
      </c>
      <c r="AI1341" s="193">
        <v>0</v>
      </c>
      <c r="AJ1341" s="193">
        <v>0</v>
      </c>
      <c r="AK1341" s="193">
        <v>0</v>
      </c>
      <c r="AL1341" s="193">
        <v>0</v>
      </c>
      <c r="AM1341" s="194">
        <v>0</v>
      </c>
      <c r="AN1341" s="193">
        <v>0</v>
      </c>
      <c r="AO1341" s="193">
        <v>0</v>
      </c>
      <c r="AP1341" s="194">
        <v>3891.6635836724627</v>
      </c>
      <c r="AQ1341" s="193">
        <v>0</v>
      </c>
      <c r="AR1341" s="105">
        <v>0</v>
      </c>
      <c r="AS1341" s="105">
        <v>0</v>
      </c>
      <c r="BD1341" s="195"/>
      <c r="BE1341" s="195"/>
      <c r="BF1341" s="195"/>
      <c r="BZ1341" s="196"/>
    </row>
    <row r="1342" spans="1:78" s="105" customFormat="1" ht="36" customHeight="1" x14ac:dyDescent="0.25">
      <c r="A1342" s="182">
        <v>1</v>
      </c>
      <c r="B1342" s="221">
        <f>SUBTOTAL(103,$A$1026:A1342)</f>
        <v>287</v>
      </c>
      <c r="C1342" s="238" t="s">
        <v>134</v>
      </c>
      <c r="D1342" s="184">
        <v>1986</v>
      </c>
      <c r="E1342" s="184"/>
      <c r="F1342" s="199" t="s">
        <v>261</v>
      </c>
      <c r="G1342" s="184">
        <v>2</v>
      </c>
      <c r="H1342" s="184" t="s">
        <v>305</v>
      </c>
      <c r="I1342" s="197">
        <v>923.9</v>
      </c>
      <c r="J1342" s="197">
        <v>841.9</v>
      </c>
      <c r="K1342" s="197">
        <v>646.1</v>
      </c>
      <c r="L1342" s="239">
        <v>45</v>
      </c>
      <c r="M1342" s="184" t="s">
        <v>259</v>
      </c>
      <c r="N1342" s="184" t="s">
        <v>263</v>
      </c>
      <c r="O1342" s="184" t="s">
        <v>277</v>
      </c>
      <c r="P1342" s="197">
        <v>6858628.7199999997</v>
      </c>
      <c r="Q1342" s="173">
        <v>0</v>
      </c>
      <c r="R1342" s="197">
        <v>0</v>
      </c>
      <c r="S1342" s="197">
        <v>0</v>
      </c>
      <c r="T1342" s="197">
        <v>6858628.7199999997</v>
      </c>
      <c r="U1342" s="173">
        <f t="shared" si="337"/>
        <v>7423.5617707544106</v>
      </c>
      <c r="V1342" s="173">
        <v>9655.6966069921</v>
      </c>
      <c r="W1342" s="188">
        <v>7962.5046000649436</v>
      </c>
      <c r="X1342" s="188">
        <f t="shared" si="368"/>
        <v>7962.5046000649436</v>
      </c>
      <c r="Y1342" s="188">
        <f t="shared" si="369"/>
        <v>2232.1348362376893</v>
      </c>
      <c r="Z1342" s="189">
        <v>0</v>
      </c>
      <c r="AA1342" s="189">
        <v>0</v>
      </c>
      <c r="AB1342" s="193">
        <v>0</v>
      </c>
      <c r="AC1342" s="193">
        <v>0</v>
      </c>
      <c r="AD1342" s="193">
        <v>0</v>
      </c>
      <c r="AE1342" s="193">
        <v>0</v>
      </c>
      <c r="AF1342" s="193">
        <v>0</v>
      </c>
      <c r="AG1342" s="190">
        <v>0</v>
      </c>
      <c r="AH1342" s="193">
        <v>825</v>
      </c>
      <c r="AI1342" s="190">
        <f t="shared" ref="AI1342:AI1344" si="370">8917.04*AH1342/I1342</f>
        <v>7962.5046000649436</v>
      </c>
      <c r="AJ1342" s="193">
        <v>0</v>
      </c>
      <c r="AK1342" s="193">
        <v>0</v>
      </c>
      <c r="AL1342" s="193">
        <v>0</v>
      </c>
      <c r="AM1342" s="194">
        <v>0</v>
      </c>
      <c r="AN1342" s="193">
        <v>0</v>
      </c>
      <c r="AO1342" s="193">
        <v>0</v>
      </c>
      <c r="AP1342" s="194">
        <v>0</v>
      </c>
      <c r="AQ1342" s="193">
        <v>0</v>
      </c>
      <c r="AR1342" s="105">
        <v>0</v>
      </c>
      <c r="AS1342" s="105">
        <v>0</v>
      </c>
      <c r="BD1342" s="195"/>
      <c r="BE1342" s="195"/>
      <c r="BF1342" s="195"/>
      <c r="BZ1342" s="196"/>
    </row>
    <row r="1343" spans="1:78" s="105" customFormat="1" ht="36" customHeight="1" x14ac:dyDescent="0.25">
      <c r="A1343" s="182">
        <v>1</v>
      </c>
      <c r="B1343" s="221">
        <f>SUBTOTAL(103,$A$1026:A1343)</f>
        <v>288</v>
      </c>
      <c r="C1343" s="238" t="s">
        <v>130</v>
      </c>
      <c r="D1343" s="184">
        <v>1972</v>
      </c>
      <c r="E1343" s="184"/>
      <c r="F1343" s="199" t="s">
        <v>261</v>
      </c>
      <c r="G1343" s="184">
        <v>5</v>
      </c>
      <c r="H1343" s="184" t="s">
        <v>301</v>
      </c>
      <c r="I1343" s="197">
        <v>3740.78</v>
      </c>
      <c r="J1343" s="197">
        <v>3740.78</v>
      </c>
      <c r="K1343" s="197">
        <v>2819.7</v>
      </c>
      <c r="L1343" s="239">
        <v>124</v>
      </c>
      <c r="M1343" s="184" t="s">
        <v>259</v>
      </c>
      <c r="N1343" s="184" t="s">
        <v>263</v>
      </c>
      <c r="O1343" s="184" t="s">
        <v>278</v>
      </c>
      <c r="P1343" s="197">
        <v>8490288.6300000008</v>
      </c>
      <c r="Q1343" s="173">
        <v>0</v>
      </c>
      <c r="R1343" s="197">
        <v>0</v>
      </c>
      <c r="S1343" s="197">
        <v>0</v>
      </c>
      <c r="T1343" s="197">
        <v>8490288.6300000008</v>
      </c>
      <c r="U1343" s="173">
        <f t="shared" si="337"/>
        <v>2269.6572987451814</v>
      </c>
      <c r="V1343" s="173">
        <v>2922.4476392623997</v>
      </c>
      <c r="W1343" s="188">
        <v>2400.4243179230002</v>
      </c>
      <c r="X1343" s="188">
        <f t="shared" si="368"/>
        <v>2400.4243179230002</v>
      </c>
      <c r="Y1343" s="188">
        <f t="shared" si="369"/>
        <v>652.79034051721828</v>
      </c>
      <c r="Z1343" s="189">
        <v>0</v>
      </c>
      <c r="AA1343" s="189">
        <v>0</v>
      </c>
      <c r="AB1343" s="193">
        <v>0</v>
      </c>
      <c r="AC1343" s="193">
        <v>0</v>
      </c>
      <c r="AD1343" s="193">
        <v>0</v>
      </c>
      <c r="AE1343" s="193">
        <v>0</v>
      </c>
      <c r="AF1343" s="193">
        <v>0</v>
      </c>
      <c r="AG1343" s="190">
        <v>0</v>
      </c>
      <c r="AH1343" s="193">
        <v>1007</v>
      </c>
      <c r="AI1343" s="190">
        <f t="shared" si="370"/>
        <v>2400.4243179230002</v>
      </c>
      <c r="AJ1343" s="193">
        <v>0</v>
      </c>
      <c r="AK1343" s="193">
        <v>0</v>
      </c>
      <c r="AL1343" s="193">
        <v>0</v>
      </c>
      <c r="AM1343" s="194">
        <v>0</v>
      </c>
      <c r="AN1343" s="193">
        <v>0</v>
      </c>
      <c r="AO1343" s="193">
        <v>0</v>
      </c>
      <c r="AP1343" s="194">
        <v>0</v>
      </c>
      <c r="AQ1343" s="193">
        <v>0</v>
      </c>
      <c r="AR1343" s="105">
        <v>0</v>
      </c>
      <c r="AS1343" s="105">
        <v>0</v>
      </c>
      <c r="BD1343" s="195"/>
      <c r="BE1343" s="195"/>
      <c r="BF1343" s="195"/>
      <c r="BZ1343" s="196"/>
    </row>
    <row r="1344" spans="1:78" s="105" customFormat="1" ht="36" customHeight="1" x14ac:dyDescent="0.25">
      <c r="A1344" s="182">
        <v>1</v>
      </c>
      <c r="B1344" s="221">
        <f>SUBTOTAL(103,$A$1026:A1344)</f>
        <v>289</v>
      </c>
      <c r="C1344" s="238" t="s">
        <v>131</v>
      </c>
      <c r="D1344" s="184">
        <v>1979</v>
      </c>
      <c r="E1344" s="184"/>
      <c r="F1344" s="199" t="s">
        <v>261</v>
      </c>
      <c r="G1344" s="184">
        <v>5</v>
      </c>
      <c r="H1344" s="184" t="s">
        <v>301</v>
      </c>
      <c r="I1344" s="197">
        <v>4025.6</v>
      </c>
      <c r="J1344" s="197">
        <v>4025.6</v>
      </c>
      <c r="K1344" s="197">
        <v>3076</v>
      </c>
      <c r="L1344" s="239">
        <v>133</v>
      </c>
      <c r="M1344" s="184" t="s">
        <v>259</v>
      </c>
      <c r="N1344" s="184" t="s">
        <v>263</v>
      </c>
      <c r="O1344" s="184" t="s">
        <v>278</v>
      </c>
      <c r="P1344" s="197">
        <v>7033634.4799999995</v>
      </c>
      <c r="Q1344" s="173">
        <v>0</v>
      </c>
      <c r="R1344" s="197">
        <v>0</v>
      </c>
      <c r="S1344" s="197">
        <v>0</v>
      </c>
      <c r="T1344" s="197">
        <v>7033634.4799999995</v>
      </c>
      <c r="U1344" s="173">
        <f t="shared" si="337"/>
        <v>1747.2263712241652</v>
      </c>
      <c r="V1344" s="173">
        <v>2083.5480484896661</v>
      </c>
      <c r="W1344" s="188">
        <f>X1344</f>
        <v>1711.3734856915742</v>
      </c>
      <c r="X1344" s="188">
        <f t="shared" si="368"/>
        <v>1711.3734856915742</v>
      </c>
      <c r="Y1344" s="188">
        <f t="shared" si="369"/>
        <v>336.32167726550097</v>
      </c>
      <c r="Z1344" s="189">
        <v>0</v>
      </c>
      <c r="AA1344" s="189">
        <v>0</v>
      </c>
      <c r="AB1344" s="193">
        <v>0</v>
      </c>
      <c r="AC1344" s="193">
        <v>0</v>
      </c>
      <c r="AD1344" s="193">
        <v>0</v>
      </c>
      <c r="AE1344" s="193">
        <v>0</v>
      </c>
      <c r="AF1344" s="193">
        <v>0</v>
      </c>
      <c r="AG1344" s="190">
        <v>0</v>
      </c>
      <c r="AH1344" s="193">
        <v>772.6</v>
      </c>
      <c r="AI1344" s="190">
        <f t="shared" si="370"/>
        <v>1711.3734856915742</v>
      </c>
      <c r="AJ1344" s="193">
        <v>0</v>
      </c>
      <c r="AK1344" s="193">
        <v>0</v>
      </c>
      <c r="AL1344" s="193">
        <v>0</v>
      </c>
      <c r="AM1344" s="194">
        <v>0</v>
      </c>
      <c r="AN1344" s="193">
        <v>0</v>
      </c>
      <c r="AO1344" s="193">
        <v>0</v>
      </c>
      <c r="AP1344" s="194">
        <v>0</v>
      </c>
      <c r="AQ1344" s="193">
        <v>0</v>
      </c>
      <c r="AR1344" s="105">
        <v>0</v>
      </c>
      <c r="AS1344" s="105">
        <v>0</v>
      </c>
      <c r="BD1344" s="195"/>
      <c r="BE1344" s="195"/>
      <c r="BF1344" s="195"/>
      <c r="BZ1344" s="196"/>
    </row>
    <row r="1345" spans="1:78" s="105" customFormat="1" ht="36" customHeight="1" x14ac:dyDescent="0.25">
      <c r="A1345" s="182">
        <v>1</v>
      </c>
      <c r="B1345" s="221">
        <f>SUBTOTAL(103,$A$1026:A1345)</f>
        <v>290</v>
      </c>
      <c r="C1345" s="238" t="s">
        <v>1543</v>
      </c>
      <c r="D1345" s="184">
        <v>1967</v>
      </c>
      <c r="E1345" s="184"/>
      <c r="F1345" s="199" t="s">
        <v>311</v>
      </c>
      <c r="G1345" s="184">
        <v>2</v>
      </c>
      <c r="H1345" s="184" t="s">
        <v>296</v>
      </c>
      <c r="I1345" s="197">
        <v>638</v>
      </c>
      <c r="J1345" s="197">
        <v>425.5</v>
      </c>
      <c r="K1345" s="197">
        <v>395.11</v>
      </c>
      <c r="L1345" s="239">
        <v>22</v>
      </c>
      <c r="M1345" s="184" t="s">
        <v>259</v>
      </c>
      <c r="N1345" s="184" t="s">
        <v>263</v>
      </c>
      <c r="O1345" s="184" t="s">
        <v>1530</v>
      </c>
      <c r="P1345" s="197">
        <v>3840423.7</v>
      </c>
      <c r="Q1345" s="173">
        <v>0</v>
      </c>
      <c r="R1345" s="197">
        <v>0</v>
      </c>
      <c r="S1345" s="197">
        <v>0</v>
      </c>
      <c r="T1345" s="197">
        <v>3840423.7</v>
      </c>
      <c r="U1345" s="173">
        <f t="shared" si="337"/>
        <v>6019.4728840125399</v>
      </c>
      <c r="V1345" s="173">
        <v>6019.4728840125399</v>
      </c>
      <c r="W1345" s="188">
        <v>5995.6112852664573</v>
      </c>
      <c r="X1345" s="188">
        <f t="shared" si="368"/>
        <v>5995.6112852664573</v>
      </c>
      <c r="Y1345" s="188">
        <f t="shared" si="369"/>
        <v>0</v>
      </c>
      <c r="Z1345" s="189">
        <v>0</v>
      </c>
      <c r="AA1345" s="189">
        <v>0</v>
      </c>
      <c r="AB1345" s="193">
        <v>0</v>
      </c>
      <c r="AC1345" s="193">
        <v>0</v>
      </c>
      <c r="AD1345" s="193">
        <v>0</v>
      </c>
      <c r="AE1345" s="193">
        <v>0</v>
      </c>
      <c r="AF1345" s="193">
        <v>0</v>
      </c>
      <c r="AG1345" s="190">
        <v>0</v>
      </c>
      <c r="AH1345" s="193">
        <v>0</v>
      </c>
      <c r="AI1345" s="193">
        <v>0</v>
      </c>
      <c r="AJ1345" s="193">
        <v>0</v>
      </c>
      <c r="AK1345" s="193">
        <v>0</v>
      </c>
      <c r="AL1345" s="193">
        <v>0</v>
      </c>
      <c r="AM1345" s="194">
        <v>0</v>
      </c>
      <c r="AN1345" s="193">
        <v>0</v>
      </c>
      <c r="AO1345" s="193">
        <v>0</v>
      </c>
      <c r="AP1345" s="194">
        <v>5995.6112852664573</v>
      </c>
      <c r="AQ1345" s="193">
        <v>0</v>
      </c>
      <c r="AR1345" s="105">
        <v>0</v>
      </c>
      <c r="AS1345" s="105">
        <v>0</v>
      </c>
      <c r="BD1345" s="195"/>
      <c r="BE1345" s="195"/>
      <c r="BF1345" s="195"/>
      <c r="BZ1345" s="196"/>
    </row>
    <row r="1346" spans="1:78" s="182" customFormat="1" ht="36" customHeight="1" x14ac:dyDescent="0.25">
      <c r="A1346" s="182">
        <v>1</v>
      </c>
      <c r="B1346" s="221">
        <f>SUBTOTAL(103,$A$1026:A1346)</f>
        <v>291</v>
      </c>
      <c r="C1346" s="183" t="s">
        <v>121</v>
      </c>
      <c r="D1346" s="184">
        <v>1992</v>
      </c>
      <c r="E1346" s="184"/>
      <c r="F1346" s="185" t="s">
        <v>261</v>
      </c>
      <c r="G1346" s="184">
        <v>3</v>
      </c>
      <c r="H1346" s="184" t="s">
        <v>296</v>
      </c>
      <c r="I1346" s="197">
        <v>1555.9</v>
      </c>
      <c r="J1346" s="197">
        <v>1062.8</v>
      </c>
      <c r="K1346" s="197">
        <v>1019.8</v>
      </c>
      <c r="L1346" s="186">
        <v>50</v>
      </c>
      <c r="M1346" s="184" t="s">
        <v>259</v>
      </c>
      <c r="N1346" s="184" t="s">
        <v>263</v>
      </c>
      <c r="O1346" s="187" t="s">
        <v>277</v>
      </c>
      <c r="P1346" s="173">
        <v>4357066.67</v>
      </c>
      <c r="Q1346" s="173">
        <v>0</v>
      </c>
      <c r="R1346" s="173">
        <v>0</v>
      </c>
      <c r="S1346" s="173">
        <v>0</v>
      </c>
      <c r="T1346" s="173">
        <v>4357066.67</v>
      </c>
      <c r="U1346" s="173">
        <f t="shared" si="337"/>
        <v>2800.3513529147117</v>
      </c>
      <c r="V1346" s="173">
        <v>4591.1729031428749</v>
      </c>
      <c r="W1346" s="188">
        <v>3771.072896715727</v>
      </c>
      <c r="X1346" s="188">
        <f t="shared" si="368"/>
        <v>3771.072896715727</v>
      </c>
      <c r="Y1346" s="188">
        <f t="shared" si="369"/>
        <v>1790.8215502281632</v>
      </c>
      <c r="Z1346" s="189">
        <v>0</v>
      </c>
      <c r="AA1346" s="189">
        <v>0</v>
      </c>
      <c r="AB1346" s="189">
        <v>0</v>
      </c>
      <c r="AC1346" s="189">
        <v>0</v>
      </c>
      <c r="AD1346" s="189">
        <v>0</v>
      </c>
      <c r="AE1346" s="189">
        <v>0</v>
      </c>
      <c r="AF1346" s="189">
        <v>0</v>
      </c>
      <c r="AG1346" s="190">
        <v>0</v>
      </c>
      <c r="AH1346" s="189">
        <v>658</v>
      </c>
      <c r="AI1346" s="190">
        <f t="shared" ref="AI1346:AI1349" si="371">8917.04*AH1346/I1346</f>
        <v>3771.072896715727</v>
      </c>
      <c r="AJ1346" s="189">
        <v>0</v>
      </c>
      <c r="AK1346" s="189">
        <v>0</v>
      </c>
      <c r="AL1346" s="189">
        <v>0</v>
      </c>
      <c r="AM1346" s="190">
        <v>0</v>
      </c>
      <c r="AN1346" s="189">
        <v>0</v>
      </c>
      <c r="AO1346" s="189">
        <v>0</v>
      </c>
      <c r="AP1346" s="190">
        <v>0</v>
      </c>
      <c r="AQ1346" s="189">
        <v>0</v>
      </c>
      <c r="AR1346" s="182">
        <v>0</v>
      </c>
      <c r="AS1346" s="182">
        <v>0</v>
      </c>
    </row>
    <row r="1347" spans="1:78" s="182" customFormat="1" ht="36" customHeight="1" x14ac:dyDescent="0.25">
      <c r="A1347" s="182">
        <v>1</v>
      </c>
      <c r="B1347" s="221">
        <f>SUBTOTAL(103,$A$1026:A1347)</f>
        <v>292</v>
      </c>
      <c r="C1347" s="183" t="s">
        <v>122</v>
      </c>
      <c r="D1347" s="184">
        <v>1978</v>
      </c>
      <c r="E1347" s="184"/>
      <c r="F1347" s="185" t="s">
        <v>280</v>
      </c>
      <c r="G1347" s="184">
        <v>5</v>
      </c>
      <c r="H1347" s="184" t="s">
        <v>301</v>
      </c>
      <c r="I1347" s="197">
        <v>4027.2</v>
      </c>
      <c r="J1347" s="197">
        <v>3079.4</v>
      </c>
      <c r="K1347" s="197">
        <v>3079.4</v>
      </c>
      <c r="L1347" s="186">
        <v>157</v>
      </c>
      <c r="M1347" s="184" t="s">
        <v>259</v>
      </c>
      <c r="N1347" s="184" t="s">
        <v>263</v>
      </c>
      <c r="O1347" s="187" t="s">
        <v>278</v>
      </c>
      <c r="P1347" s="173">
        <v>5832238.9400000004</v>
      </c>
      <c r="Q1347" s="173">
        <v>0</v>
      </c>
      <c r="R1347" s="173">
        <v>0</v>
      </c>
      <c r="S1347" s="173">
        <v>0</v>
      </c>
      <c r="T1347" s="173">
        <v>5832238.9400000004</v>
      </c>
      <c r="U1347" s="173">
        <f t="shared" si="337"/>
        <v>1448.2118941199842</v>
      </c>
      <c r="V1347" s="173">
        <v>2087.8421434247116</v>
      </c>
      <c r="W1347" s="188">
        <v>1713.1291835518477</v>
      </c>
      <c r="X1347" s="188">
        <f t="shared" si="368"/>
        <v>1713.1291835518477</v>
      </c>
      <c r="Y1347" s="188">
        <f t="shared" si="369"/>
        <v>639.63024930472739</v>
      </c>
      <c r="Z1347" s="189">
        <v>0</v>
      </c>
      <c r="AA1347" s="189">
        <v>0</v>
      </c>
      <c r="AB1347" s="189">
        <v>0</v>
      </c>
      <c r="AC1347" s="189">
        <v>0</v>
      </c>
      <c r="AD1347" s="189">
        <v>0</v>
      </c>
      <c r="AE1347" s="189">
        <v>0</v>
      </c>
      <c r="AF1347" s="189">
        <v>0</v>
      </c>
      <c r="AG1347" s="190">
        <v>0</v>
      </c>
      <c r="AH1347" s="189">
        <v>773.7</v>
      </c>
      <c r="AI1347" s="190">
        <f t="shared" si="371"/>
        <v>1713.1291835518477</v>
      </c>
      <c r="AJ1347" s="189">
        <v>0</v>
      </c>
      <c r="AK1347" s="189">
        <v>0</v>
      </c>
      <c r="AL1347" s="189">
        <v>0</v>
      </c>
      <c r="AM1347" s="190">
        <v>0</v>
      </c>
      <c r="AN1347" s="189">
        <v>0</v>
      </c>
      <c r="AO1347" s="189">
        <v>0</v>
      </c>
      <c r="AP1347" s="190">
        <v>0</v>
      </c>
      <c r="AQ1347" s="189">
        <v>0</v>
      </c>
      <c r="AR1347" s="182">
        <v>0</v>
      </c>
      <c r="AS1347" s="182">
        <v>0</v>
      </c>
    </row>
    <row r="1348" spans="1:78" s="182" customFormat="1" ht="36" customHeight="1" x14ac:dyDescent="0.25">
      <c r="A1348" s="182">
        <v>1</v>
      </c>
      <c r="B1348" s="221">
        <f>SUBTOTAL(103,$A$1026:A1348)</f>
        <v>293</v>
      </c>
      <c r="C1348" s="183" t="s">
        <v>123</v>
      </c>
      <c r="D1348" s="184">
        <v>1986</v>
      </c>
      <c r="E1348" s="184"/>
      <c r="F1348" s="185" t="s">
        <v>261</v>
      </c>
      <c r="G1348" s="184">
        <v>5</v>
      </c>
      <c r="H1348" s="184" t="s">
        <v>297</v>
      </c>
      <c r="I1348" s="197">
        <v>2851.99</v>
      </c>
      <c r="J1348" s="197">
        <v>2360.59</v>
      </c>
      <c r="K1348" s="197">
        <v>2342</v>
      </c>
      <c r="L1348" s="186">
        <v>145</v>
      </c>
      <c r="M1348" s="184" t="s">
        <v>259</v>
      </c>
      <c r="N1348" s="184" t="s">
        <v>263</v>
      </c>
      <c r="O1348" s="187" t="s">
        <v>278</v>
      </c>
      <c r="P1348" s="173">
        <v>6322454.7599999998</v>
      </c>
      <c r="Q1348" s="173">
        <v>0</v>
      </c>
      <c r="R1348" s="173">
        <v>0</v>
      </c>
      <c r="S1348" s="173">
        <v>0</v>
      </c>
      <c r="T1348" s="173">
        <v>6322454.7599999998</v>
      </c>
      <c r="U1348" s="173">
        <f t="shared" si="337"/>
        <v>2216.857268082988</v>
      </c>
      <c r="V1348" s="173">
        <v>3540.4713284408435</v>
      </c>
      <c r="W1348" s="188">
        <v>2908.0532905094342</v>
      </c>
      <c r="X1348" s="188">
        <f t="shared" si="368"/>
        <v>2908.0532905094342</v>
      </c>
      <c r="Y1348" s="188">
        <f t="shared" si="369"/>
        <v>1323.6140603578556</v>
      </c>
      <c r="Z1348" s="189">
        <v>0</v>
      </c>
      <c r="AA1348" s="189">
        <v>0</v>
      </c>
      <c r="AB1348" s="189">
        <v>0</v>
      </c>
      <c r="AC1348" s="189">
        <v>0</v>
      </c>
      <c r="AD1348" s="189">
        <v>0</v>
      </c>
      <c r="AE1348" s="189">
        <v>0</v>
      </c>
      <c r="AF1348" s="189">
        <v>0</v>
      </c>
      <c r="AG1348" s="190">
        <v>0</v>
      </c>
      <c r="AH1348" s="189">
        <v>930.1</v>
      </c>
      <c r="AI1348" s="190">
        <f t="shared" si="371"/>
        <v>2908.0532905094342</v>
      </c>
      <c r="AJ1348" s="189">
        <v>0</v>
      </c>
      <c r="AK1348" s="189">
        <v>0</v>
      </c>
      <c r="AL1348" s="189">
        <v>0</v>
      </c>
      <c r="AM1348" s="190">
        <v>0</v>
      </c>
      <c r="AN1348" s="189">
        <v>0</v>
      </c>
      <c r="AO1348" s="189">
        <v>0</v>
      </c>
      <c r="AP1348" s="190">
        <v>0</v>
      </c>
      <c r="AQ1348" s="189">
        <v>0</v>
      </c>
      <c r="AR1348" s="182">
        <v>0</v>
      </c>
      <c r="AS1348" s="182">
        <v>0</v>
      </c>
    </row>
    <row r="1349" spans="1:78" s="182" customFormat="1" ht="36" customHeight="1" x14ac:dyDescent="0.25">
      <c r="A1349" s="182">
        <v>1</v>
      </c>
      <c r="B1349" s="221">
        <f>SUBTOTAL(103,$A$1026:A1349)</f>
        <v>294</v>
      </c>
      <c r="C1349" s="183" t="s">
        <v>128</v>
      </c>
      <c r="D1349" s="184">
        <v>1978</v>
      </c>
      <c r="E1349" s="184"/>
      <c r="F1349" s="185" t="s">
        <v>261</v>
      </c>
      <c r="G1349" s="184">
        <v>3</v>
      </c>
      <c r="H1349" s="184" t="s">
        <v>305</v>
      </c>
      <c r="I1349" s="197">
        <v>1582.3</v>
      </c>
      <c r="J1349" s="197">
        <v>1471.8</v>
      </c>
      <c r="K1349" s="197">
        <v>1471.8</v>
      </c>
      <c r="L1349" s="186">
        <v>69</v>
      </c>
      <c r="M1349" s="184" t="s">
        <v>259</v>
      </c>
      <c r="N1349" s="184" t="s">
        <v>263</v>
      </c>
      <c r="O1349" s="187" t="s">
        <v>278</v>
      </c>
      <c r="P1349" s="173">
        <v>6935199.7699999996</v>
      </c>
      <c r="Q1349" s="173">
        <v>0</v>
      </c>
      <c r="R1349" s="173">
        <v>0</v>
      </c>
      <c r="S1349" s="173">
        <v>0</v>
      </c>
      <c r="T1349" s="173">
        <v>6935199.7699999996</v>
      </c>
      <c r="U1349" s="173">
        <f t="shared" si="337"/>
        <v>4382.9866460216135</v>
      </c>
      <c r="V1349" s="173">
        <v>12120.498071288632</v>
      </c>
      <c r="W1349" s="188">
        <v>9604.6132912848389</v>
      </c>
      <c r="X1349" s="188">
        <f t="shared" si="368"/>
        <v>9604.6132912848389</v>
      </c>
      <c r="Y1349" s="188">
        <f t="shared" si="369"/>
        <v>7737.5114252670182</v>
      </c>
      <c r="Z1349" s="189">
        <v>0</v>
      </c>
      <c r="AA1349" s="189">
        <v>0</v>
      </c>
      <c r="AB1349" s="189">
        <v>0</v>
      </c>
      <c r="AC1349" s="189">
        <v>0</v>
      </c>
      <c r="AD1349" s="189">
        <v>0</v>
      </c>
      <c r="AE1349" s="189">
        <v>0</v>
      </c>
      <c r="AF1349" s="189">
        <v>0</v>
      </c>
      <c r="AG1349" s="190">
        <v>0</v>
      </c>
      <c r="AH1349" s="189">
        <v>740.9</v>
      </c>
      <c r="AI1349" s="190">
        <f t="shared" si="371"/>
        <v>4175.3364949756688</v>
      </c>
      <c r="AJ1349" s="189">
        <v>0</v>
      </c>
      <c r="AK1349" s="189">
        <v>0</v>
      </c>
      <c r="AL1349" s="189">
        <v>1218.8599999999999</v>
      </c>
      <c r="AM1349" s="190">
        <f>7048.18*AL1349/I1349</f>
        <v>5429.2767963091701</v>
      </c>
      <c r="AN1349" s="189">
        <v>0</v>
      </c>
      <c r="AO1349" s="189">
        <v>0</v>
      </c>
      <c r="AP1349" s="190">
        <v>0</v>
      </c>
      <c r="AQ1349" s="189">
        <v>0</v>
      </c>
      <c r="AR1349" s="182">
        <v>0</v>
      </c>
      <c r="AS1349" s="182">
        <v>0</v>
      </c>
    </row>
    <row r="1350" spans="1:78" s="182" customFormat="1" ht="36" customHeight="1" x14ac:dyDescent="0.25">
      <c r="A1350" s="182">
        <v>1</v>
      </c>
      <c r="B1350" s="221">
        <f>SUBTOTAL(103,$A$1026:A1350)</f>
        <v>295</v>
      </c>
      <c r="C1350" s="183" t="s">
        <v>2765</v>
      </c>
      <c r="D1350" s="184">
        <v>1970</v>
      </c>
      <c r="E1350" s="184"/>
      <c r="F1350" s="185" t="s">
        <v>261</v>
      </c>
      <c r="G1350" s="184">
        <v>2</v>
      </c>
      <c r="H1350" s="184">
        <v>2</v>
      </c>
      <c r="I1350" s="197">
        <v>747.1</v>
      </c>
      <c r="J1350" s="197">
        <v>747.1</v>
      </c>
      <c r="K1350" s="197">
        <v>747.1</v>
      </c>
      <c r="L1350" s="186">
        <v>16</v>
      </c>
      <c r="M1350" s="184" t="s">
        <v>259</v>
      </c>
      <c r="N1350" s="184" t="s">
        <v>260</v>
      </c>
      <c r="O1350" s="184" t="s">
        <v>262</v>
      </c>
      <c r="P1350" s="173">
        <v>80336.88</v>
      </c>
      <c r="Q1350" s="173">
        <v>0</v>
      </c>
      <c r="R1350" s="173">
        <v>0</v>
      </c>
      <c r="S1350" s="173">
        <v>0</v>
      </c>
      <c r="T1350" s="173">
        <v>80336.88</v>
      </c>
      <c r="U1350" s="173">
        <f t="shared" si="337"/>
        <v>107.53162896533263</v>
      </c>
      <c r="V1350" s="173">
        <v>107.53162896533263</v>
      </c>
      <c r="W1350" s="188">
        <v>200.77633516262881</v>
      </c>
      <c r="X1350" s="188">
        <f t="shared" si="368"/>
        <v>0</v>
      </c>
      <c r="Y1350" s="188">
        <f t="shared" si="369"/>
        <v>0</v>
      </c>
      <c r="Z1350" s="189">
        <v>0</v>
      </c>
      <c r="AA1350" s="189">
        <v>0</v>
      </c>
      <c r="AB1350" s="189">
        <v>0</v>
      </c>
      <c r="AC1350" s="189">
        <v>0</v>
      </c>
      <c r="AD1350" s="189">
        <v>0</v>
      </c>
      <c r="AE1350" s="189">
        <v>0</v>
      </c>
      <c r="AF1350" s="189">
        <v>0</v>
      </c>
      <c r="AG1350" s="190">
        <v>0</v>
      </c>
      <c r="AH1350" s="189">
        <v>0</v>
      </c>
      <c r="AI1350" s="189">
        <v>0</v>
      </c>
      <c r="AJ1350" s="189">
        <v>0</v>
      </c>
      <c r="AK1350" s="189">
        <v>0</v>
      </c>
      <c r="AL1350" s="189">
        <v>0</v>
      </c>
      <c r="AM1350" s="190">
        <v>0</v>
      </c>
      <c r="AN1350" s="189">
        <v>0</v>
      </c>
      <c r="AO1350" s="189">
        <v>0</v>
      </c>
      <c r="AP1350" s="190">
        <v>0</v>
      </c>
      <c r="AQ1350" s="189">
        <v>0</v>
      </c>
      <c r="AR1350" s="182">
        <v>0</v>
      </c>
      <c r="AS1350" s="182">
        <v>0</v>
      </c>
    </row>
    <row r="1351" spans="1:78" s="182" customFormat="1" ht="36" customHeight="1" x14ac:dyDescent="0.25">
      <c r="B1351" s="183" t="s">
        <v>838</v>
      </c>
      <c r="C1351" s="183"/>
      <c r="D1351" s="184" t="s">
        <v>857</v>
      </c>
      <c r="E1351" s="184" t="s">
        <v>857</v>
      </c>
      <c r="F1351" s="184" t="s">
        <v>857</v>
      </c>
      <c r="G1351" s="184" t="s">
        <v>857</v>
      </c>
      <c r="H1351" s="184" t="s">
        <v>857</v>
      </c>
      <c r="I1351" s="197">
        <f>I1352</f>
        <v>362.7</v>
      </c>
      <c r="J1351" s="197">
        <f>J1352</f>
        <v>327.3</v>
      </c>
      <c r="K1351" s="197">
        <f>K1352</f>
        <v>327.3</v>
      </c>
      <c r="L1351" s="219">
        <f>L1352</f>
        <v>21</v>
      </c>
      <c r="M1351" s="184" t="s">
        <v>857</v>
      </c>
      <c r="N1351" s="184" t="s">
        <v>857</v>
      </c>
      <c r="O1351" s="187" t="s">
        <v>857</v>
      </c>
      <c r="P1351" s="173">
        <v>2425889.1399999997</v>
      </c>
      <c r="Q1351" s="173">
        <v>0</v>
      </c>
      <c r="R1351" s="173">
        <v>0</v>
      </c>
      <c r="S1351" s="173">
        <v>0</v>
      </c>
      <c r="T1351" s="173">
        <v>2425889.1399999997</v>
      </c>
      <c r="U1351" s="173">
        <f t="shared" si="337"/>
        <v>6688.4178108629712</v>
      </c>
      <c r="V1351" s="173">
        <f>MAX(V1352:V1352)</f>
        <v>9622.6431508133446</v>
      </c>
      <c r="X1351" s="227"/>
      <c r="Z1351" s="189">
        <v>0</v>
      </c>
      <c r="AA1351" s="189">
        <v>0</v>
      </c>
      <c r="AB1351" s="189">
        <v>0</v>
      </c>
      <c r="AC1351" s="189">
        <v>0</v>
      </c>
      <c r="AD1351" s="189">
        <v>0</v>
      </c>
      <c r="AE1351" s="189">
        <v>0</v>
      </c>
      <c r="AF1351" s="189">
        <v>0</v>
      </c>
      <c r="AG1351" s="189">
        <v>0</v>
      </c>
      <c r="AH1351" s="189">
        <v>0</v>
      </c>
      <c r="AI1351" s="189">
        <v>0</v>
      </c>
      <c r="AJ1351" s="189">
        <v>0</v>
      </c>
      <c r="AK1351" s="189">
        <v>0</v>
      </c>
      <c r="AL1351" s="189">
        <v>420</v>
      </c>
      <c r="AM1351" s="189">
        <v>2339619.88</v>
      </c>
      <c r="AN1351" s="189">
        <v>0</v>
      </c>
      <c r="AO1351" s="189">
        <v>0</v>
      </c>
      <c r="AP1351" s="189">
        <v>0</v>
      </c>
      <c r="AQ1351" s="189">
        <v>0</v>
      </c>
      <c r="AR1351" s="182">
        <v>0</v>
      </c>
      <c r="AS1351" s="182">
        <v>0</v>
      </c>
    </row>
    <row r="1352" spans="1:78" s="182" customFormat="1" ht="36" customHeight="1" x14ac:dyDescent="0.25">
      <c r="A1352" s="182">
        <v>1</v>
      </c>
      <c r="B1352" s="221">
        <f>SUBTOTAL(103,$A$1026:A1352)</f>
        <v>296</v>
      </c>
      <c r="C1352" s="183" t="s">
        <v>1876</v>
      </c>
      <c r="D1352" s="184">
        <v>1966</v>
      </c>
      <c r="E1352" s="184"/>
      <c r="F1352" s="185" t="s">
        <v>1524</v>
      </c>
      <c r="G1352" s="184" t="s">
        <v>296</v>
      </c>
      <c r="H1352" s="184" t="s">
        <v>297</v>
      </c>
      <c r="I1352" s="197">
        <v>362.7</v>
      </c>
      <c r="J1352" s="197">
        <v>327.3</v>
      </c>
      <c r="K1352" s="197">
        <v>327.3</v>
      </c>
      <c r="L1352" s="186">
        <v>21</v>
      </c>
      <c r="M1352" s="184" t="s">
        <v>259</v>
      </c>
      <c r="N1352" s="184" t="s">
        <v>263</v>
      </c>
      <c r="O1352" s="187" t="s">
        <v>2191</v>
      </c>
      <c r="P1352" s="173">
        <v>2425889.1399999997</v>
      </c>
      <c r="Q1352" s="173">
        <v>0</v>
      </c>
      <c r="R1352" s="173">
        <v>0</v>
      </c>
      <c r="S1352" s="173">
        <v>0</v>
      </c>
      <c r="T1352" s="173">
        <v>2425889.1399999997</v>
      </c>
      <c r="U1352" s="173">
        <f t="shared" si="337"/>
        <v>6688.4178108629712</v>
      </c>
      <c r="V1352" s="173">
        <v>9622.6431508133446</v>
      </c>
      <c r="W1352" s="188">
        <v>8161.664185277089</v>
      </c>
      <c r="X1352" s="188">
        <f>Z1352+AA1352+AB1352+AC1352+AD1352+AG1352+AI1352+AK1352+AM1352+AO1352+AP1352+AQ1352+AR1352+AS1352</f>
        <v>8161.664185277089</v>
      </c>
      <c r="Y1352" s="188">
        <f>V1352-U1352</f>
        <v>2934.2253399503734</v>
      </c>
      <c r="Z1352" s="189">
        <v>0</v>
      </c>
      <c r="AA1352" s="189">
        <v>0</v>
      </c>
      <c r="AB1352" s="189">
        <v>0</v>
      </c>
      <c r="AC1352" s="189">
        <v>0</v>
      </c>
      <c r="AD1352" s="189">
        <v>0</v>
      </c>
      <c r="AE1352" s="189">
        <v>0</v>
      </c>
      <c r="AF1352" s="189">
        <v>0</v>
      </c>
      <c r="AG1352" s="190">
        <v>0</v>
      </c>
      <c r="AH1352" s="189">
        <v>0</v>
      </c>
      <c r="AI1352" s="189">
        <v>0</v>
      </c>
      <c r="AJ1352" s="189">
        <v>0</v>
      </c>
      <c r="AK1352" s="189">
        <v>0</v>
      </c>
      <c r="AL1352" s="189">
        <v>420</v>
      </c>
      <c r="AM1352" s="190">
        <f>7048.18*AL1352/I1352</f>
        <v>8161.664185277089</v>
      </c>
      <c r="AN1352" s="189">
        <v>0</v>
      </c>
      <c r="AO1352" s="189">
        <v>0</v>
      </c>
      <c r="AP1352" s="190">
        <v>0</v>
      </c>
      <c r="AQ1352" s="189">
        <v>0</v>
      </c>
      <c r="AR1352" s="182">
        <v>0</v>
      </c>
      <c r="AS1352" s="182">
        <v>0</v>
      </c>
    </row>
    <row r="1353" spans="1:78" s="182" customFormat="1" ht="36" customHeight="1" x14ac:dyDescent="0.25">
      <c r="B1353" s="183" t="s">
        <v>804</v>
      </c>
      <c r="C1353" s="222"/>
      <c r="D1353" s="184" t="s">
        <v>857</v>
      </c>
      <c r="E1353" s="184" t="s">
        <v>857</v>
      </c>
      <c r="F1353" s="184" t="s">
        <v>857</v>
      </c>
      <c r="G1353" s="184" t="s">
        <v>857</v>
      </c>
      <c r="H1353" s="184" t="s">
        <v>857</v>
      </c>
      <c r="I1353" s="197">
        <f>SUM(I1354:I1356)</f>
        <v>1969.8</v>
      </c>
      <c r="J1353" s="197">
        <f>SUM(J1354:J1356)</f>
        <v>1777.4</v>
      </c>
      <c r="K1353" s="197">
        <f>SUM(K1354:K1356)</f>
        <v>1777.4</v>
      </c>
      <c r="L1353" s="219">
        <f>SUM(L1354:L1356)</f>
        <v>101</v>
      </c>
      <c r="M1353" s="184" t="s">
        <v>857</v>
      </c>
      <c r="N1353" s="184" t="s">
        <v>857</v>
      </c>
      <c r="O1353" s="187" t="s">
        <v>857</v>
      </c>
      <c r="P1353" s="173">
        <v>7706569.8000000007</v>
      </c>
      <c r="Q1353" s="173">
        <v>0</v>
      </c>
      <c r="R1353" s="173">
        <v>0</v>
      </c>
      <c r="S1353" s="173">
        <v>0</v>
      </c>
      <c r="T1353" s="173">
        <v>7706569.8000000007</v>
      </c>
      <c r="U1353" s="173">
        <f t="shared" si="337"/>
        <v>3912.3615595491933</v>
      </c>
      <c r="V1353" s="173">
        <f>MAX(V1354:V1356)</f>
        <v>9698.6605786290311</v>
      </c>
      <c r="X1353" s="227"/>
      <c r="Z1353" s="189">
        <v>0</v>
      </c>
      <c r="AA1353" s="189">
        <v>0</v>
      </c>
      <c r="AB1353" s="189">
        <v>0</v>
      </c>
      <c r="AC1353" s="189">
        <v>0</v>
      </c>
      <c r="AD1353" s="189">
        <v>0</v>
      </c>
      <c r="AE1353" s="189">
        <v>0</v>
      </c>
      <c r="AF1353" s="189">
        <v>0</v>
      </c>
      <c r="AG1353" s="189">
        <v>0</v>
      </c>
      <c r="AH1353" s="189">
        <v>984</v>
      </c>
      <c r="AI1353" s="189">
        <v>6792199.04</v>
      </c>
      <c r="AJ1353" s="189">
        <v>0</v>
      </c>
      <c r="AK1353" s="189">
        <v>0</v>
      </c>
      <c r="AL1353" s="189">
        <v>437</v>
      </c>
      <c r="AM1353" s="189">
        <v>2945866.66</v>
      </c>
      <c r="AN1353" s="189">
        <v>0</v>
      </c>
      <c r="AO1353" s="189">
        <v>0</v>
      </c>
      <c r="AP1353" s="189">
        <v>0</v>
      </c>
      <c r="AQ1353" s="189">
        <v>0</v>
      </c>
      <c r="AR1353" s="182">
        <v>0</v>
      </c>
      <c r="AS1353" s="182">
        <v>0</v>
      </c>
    </row>
    <row r="1354" spans="1:78" s="105" customFormat="1" ht="36" customHeight="1" x14ac:dyDescent="0.25">
      <c r="A1354" s="182">
        <v>1</v>
      </c>
      <c r="B1354" s="221">
        <f>SUBTOTAL(103,$A$1026:A1354)</f>
        <v>297</v>
      </c>
      <c r="C1354" s="238" t="s">
        <v>175</v>
      </c>
      <c r="D1354" s="184">
        <v>1985</v>
      </c>
      <c r="E1354" s="184">
        <v>2009</v>
      </c>
      <c r="F1354" s="199" t="s">
        <v>261</v>
      </c>
      <c r="G1354" s="184">
        <v>2</v>
      </c>
      <c r="H1354" s="184" t="s">
        <v>296</v>
      </c>
      <c r="I1354" s="197">
        <v>958.4</v>
      </c>
      <c r="J1354" s="197">
        <v>858.1</v>
      </c>
      <c r="K1354" s="197">
        <v>858.1</v>
      </c>
      <c r="L1354" s="239">
        <v>63</v>
      </c>
      <c r="M1354" s="184" t="s">
        <v>259</v>
      </c>
      <c r="N1354" s="184" t="s">
        <v>260</v>
      </c>
      <c r="O1354" s="184" t="s">
        <v>262</v>
      </c>
      <c r="P1354" s="197">
        <v>3491931.5700000003</v>
      </c>
      <c r="Q1354" s="173">
        <v>0</v>
      </c>
      <c r="R1354" s="197">
        <v>0</v>
      </c>
      <c r="S1354" s="197">
        <v>0</v>
      </c>
      <c r="T1354" s="197">
        <v>3491931.5700000003</v>
      </c>
      <c r="U1354" s="173">
        <f t="shared" si="337"/>
        <v>3643.5012207846416</v>
      </c>
      <c r="V1354" s="173">
        <v>8140.2543313856431</v>
      </c>
      <c r="W1354" s="188">
        <v>5861.5767946577635</v>
      </c>
      <c r="X1354" s="188">
        <f t="shared" ref="X1354:X1356" si="372">Z1354+AA1354+AB1354+AC1354+AD1354+AG1354+AI1354+AK1354+AM1354+AO1354+AP1354+AQ1354+AR1354+AS1354</f>
        <v>5861.5767946577635</v>
      </c>
      <c r="Y1354" s="188">
        <f t="shared" ref="Y1354:Y1356" si="373">V1354-U1354</f>
        <v>4496.753110601001</v>
      </c>
      <c r="Z1354" s="189">
        <v>0</v>
      </c>
      <c r="AA1354" s="189">
        <v>0</v>
      </c>
      <c r="AB1354" s="193">
        <v>0</v>
      </c>
      <c r="AC1354" s="193">
        <v>0</v>
      </c>
      <c r="AD1354" s="193">
        <v>0</v>
      </c>
      <c r="AE1354" s="193">
        <v>0</v>
      </c>
      <c r="AF1354" s="193">
        <v>0</v>
      </c>
      <c r="AG1354" s="190">
        <v>0</v>
      </c>
      <c r="AH1354" s="193">
        <v>630</v>
      </c>
      <c r="AI1354" s="190">
        <f>8917.04*AH1354/I1354</f>
        <v>5861.5767946577635</v>
      </c>
      <c r="AJ1354" s="193">
        <v>0</v>
      </c>
      <c r="AK1354" s="193">
        <v>0</v>
      </c>
      <c r="AL1354" s="193">
        <v>0</v>
      </c>
      <c r="AM1354" s="194">
        <v>0</v>
      </c>
      <c r="AN1354" s="193">
        <v>0</v>
      </c>
      <c r="AO1354" s="193">
        <v>0</v>
      </c>
      <c r="AP1354" s="194">
        <v>0</v>
      </c>
      <c r="AQ1354" s="193">
        <v>0</v>
      </c>
      <c r="AR1354" s="105">
        <v>0</v>
      </c>
      <c r="AS1354" s="105">
        <v>0</v>
      </c>
      <c r="BD1354" s="195"/>
      <c r="BE1354" s="195"/>
      <c r="BF1354" s="195"/>
      <c r="BZ1354" s="196"/>
    </row>
    <row r="1355" spans="1:78" s="105" customFormat="1" ht="36" customHeight="1" x14ac:dyDescent="0.25">
      <c r="A1355" s="182">
        <v>1</v>
      </c>
      <c r="B1355" s="221">
        <f>SUBTOTAL(103,$A$1026:A1355)</f>
        <v>298</v>
      </c>
      <c r="C1355" s="238" t="s">
        <v>176</v>
      </c>
      <c r="D1355" s="184">
        <v>1961</v>
      </c>
      <c r="E1355" s="184">
        <v>2009</v>
      </c>
      <c r="F1355" s="199" t="s">
        <v>261</v>
      </c>
      <c r="G1355" s="184">
        <v>2</v>
      </c>
      <c r="H1355" s="184" t="s">
        <v>296</v>
      </c>
      <c r="I1355" s="197">
        <v>614.6</v>
      </c>
      <c r="J1355" s="197">
        <v>565.1</v>
      </c>
      <c r="K1355" s="197">
        <v>565.1</v>
      </c>
      <c r="L1355" s="239">
        <v>23</v>
      </c>
      <c r="M1355" s="184" t="s">
        <v>259</v>
      </c>
      <c r="N1355" s="184" t="s">
        <v>260</v>
      </c>
      <c r="O1355" s="184" t="s">
        <v>262</v>
      </c>
      <c r="P1355" s="197">
        <v>1756527.3900000001</v>
      </c>
      <c r="Q1355" s="173">
        <v>0</v>
      </c>
      <c r="R1355" s="197">
        <v>0</v>
      </c>
      <c r="S1355" s="197">
        <v>0</v>
      </c>
      <c r="T1355" s="197">
        <v>1756527.3900000001</v>
      </c>
      <c r="U1355" s="173">
        <f t="shared" si="337"/>
        <v>2858.0009599739669</v>
      </c>
      <c r="V1355" s="173">
        <v>5897.885958346892</v>
      </c>
      <c r="W1355" s="188">
        <v>5011.4784575333551</v>
      </c>
      <c r="X1355" s="188">
        <f t="shared" si="372"/>
        <v>5011.4784575333551</v>
      </c>
      <c r="Y1355" s="188">
        <f t="shared" si="373"/>
        <v>3039.8849983729251</v>
      </c>
      <c r="Z1355" s="189">
        <v>0</v>
      </c>
      <c r="AA1355" s="189">
        <v>0</v>
      </c>
      <c r="AB1355" s="193">
        <v>0</v>
      </c>
      <c r="AC1355" s="193">
        <v>0</v>
      </c>
      <c r="AD1355" s="193">
        <v>0</v>
      </c>
      <c r="AE1355" s="193">
        <v>0</v>
      </c>
      <c r="AF1355" s="193">
        <v>0</v>
      </c>
      <c r="AG1355" s="190">
        <v>0</v>
      </c>
      <c r="AH1355" s="193">
        <v>0</v>
      </c>
      <c r="AI1355" s="193">
        <v>0</v>
      </c>
      <c r="AJ1355" s="193">
        <v>0</v>
      </c>
      <c r="AK1355" s="193">
        <v>0</v>
      </c>
      <c r="AL1355" s="193">
        <v>437</v>
      </c>
      <c r="AM1355" s="190">
        <f>7048.18*AL1355/I1355</f>
        <v>5011.4784575333551</v>
      </c>
      <c r="AN1355" s="193">
        <v>0</v>
      </c>
      <c r="AO1355" s="193">
        <v>0</v>
      </c>
      <c r="AP1355" s="194">
        <v>0</v>
      </c>
      <c r="AQ1355" s="193">
        <v>0</v>
      </c>
      <c r="AR1355" s="105">
        <v>0</v>
      </c>
      <c r="AS1355" s="105">
        <v>0</v>
      </c>
      <c r="BD1355" s="195"/>
      <c r="BE1355" s="195"/>
      <c r="BF1355" s="195"/>
      <c r="BZ1355" s="196"/>
    </row>
    <row r="1356" spans="1:78" s="182" customFormat="1" ht="36" customHeight="1" x14ac:dyDescent="0.25">
      <c r="A1356" s="182">
        <v>1</v>
      </c>
      <c r="B1356" s="221">
        <f>SUBTOTAL(103,$A$1026:A1356)</f>
        <v>299</v>
      </c>
      <c r="C1356" s="183" t="s">
        <v>169</v>
      </c>
      <c r="D1356" s="184">
        <v>1969</v>
      </c>
      <c r="E1356" s="184"/>
      <c r="F1356" s="185" t="s">
        <v>261</v>
      </c>
      <c r="G1356" s="184">
        <v>2</v>
      </c>
      <c r="H1356" s="184" t="s">
        <v>297</v>
      </c>
      <c r="I1356" s="197">
        <v>396.8</v>
      </c>
      <c r="J1356" s="197">
        <v>354.2</v>
      </c>
      <c r="K1356" s="197">
        <v>354.2</v>
      </c>
      <c r="L1356" s="186">
        <v>15</v>
      </c>
      <c r="M1356" s="184" t="s">
        <v>259</v>
      </c>
      <c r="N1356" s="184" t="s">
        <v>330</v>
      </c>
      <c r="O1356" s="187" t="s">
        <v>331</v>
      </c>
      <c r="P1356" s="173">
        <v>2458110.84</v>
      </c>
      <c r="Q1356" s="173">
        <v>0</v>
      </c>
      <c r="R1356" s="173">
        <v>0</v>
      </c>
      <c r="S1356" s="173">
        <v>0</v>
      </c>
      <c r="T1356" s="173">
        <v>2458110.84</v>
      </c>
      <c r="U1356" s="173">
        <f t="shared" si="337"/>
        <v>6194.8357862903222</v>
      </c>
      <c r="V1356" s="173">
        <v>9698.6605786290311</v>
      </c>
      <c r="W1356" s="188">
        <v>7955.2221774193549</v>
      </c>
      <c r="X1356" s="188">
        <f t="shared" si="372"/>
        <v>7955.2221774193549</v>
      </c>
      <c r="Y1356" s="188">
        <f t="shared" si="373"/>
        <v>3503.8247923387089</v>
      </c>
      <c r="Z1356" s="189">
        <v>0</v>
      </c>
      <c r="AA1356" s="189">
        <v>0</v>
      </c>
      <c r="AB1356" s="189">
        <v>0</v>
      </c>
      <c r="AC1356" s="189">
        <v>0</v>
      </c>
      <c r="AD1356" s="189">
        <v>0</v>
      </c>
      <c r="AE1356" s="189">
        <v>0</v>
      </c>
      <c r="AF1356" s="189">
        <v>0</v>
      </c>
      <c r="AG1356" s="190">
        <v>0</v>
      </c>
      <c r="AH1356" s="189">
        <v>354</v>
      </c>
      <c r="AI1356" s="190">
        <f>8917.04*AH1356/I1356</f>
        <v>7955.2221774193549</v>
      </c>
      <c r="AJ1356" s="189">
        <v>0</v>
      </c>
      <c r="AK1356" s="189">
        <v>0</v>
      </c>
      <c r="AL1356" s="189">
        <v>0</v>
      </c>
      <c r="AM1356" s="190">
        <v>0</v>
      </c>
      <c r="AN1356" s="189">
        <v>0</v>
      </c>
      <c r="AO1356" s="189">
        <v>0</v>
      </c>
      <c r="AP1356" s="190">
        <v>0</v>
      </c>
      <c r="AQ1356" s="189">
        <v>0</v>
      </c>
      <c r="AR1356" s="182">
        <v>0</v>
      </c>
      <c r="AS1356" s="182">
        <v>0</v>
      </c>
    </row>
    <row r="1357" spans="1:78" s="182" customFormat="1" ht="36" customHeight="1" x14ac:dyDescent="0.25">
      <c r="B1357" s="183" t="s">
        <v>801</v>
      </c>
      <c r="C1357" s="183"/>
      <c r="D1357" s="184" t="s">
        <v>857</v>
      </c>
      <c r="E1357" s="184" t="s">
        <v>857</v>
      </c>
      <c r="F1357" s="184" t="s">
        <v>857</v>
      </c>
      <c r="G1357" s="184" t="s">
        <v>857</v>
      </c>
      <c r="H1357" s="184" t="s">
        <v>857</v>
      </c>
      <c r="I1357" s="197">
        <f>SUM(I1358:I1360)</f>
        <v>1266.2</v>
      </c>
      <c r="J1357" s="197">
        <f>SUM(J1358:J1360)</f>
        <v>1144.9000000000001</v>
      </c>
      <c r="K1357" s="197">
        <f>SUM(K1358:K1360)</f>
        <v>922.5</v>
      </c>
      <c r="L1357" s="219">
        <f>SUM(L1358:L1360)</f>
        <v>63</v>
      </c>
      <c r="M1357" s="184" t="s">
        <v>857</v>
      </c>
      <c r="N1357" s="184" t="s">
        <v>857</v>
      </c>
      <c r="O1357" s="187" t="s">
        <v>857</v>
      </c>
      <c r="P1357" s="173">
        <v>6914945.1299999999</v>
      </c>
      <c r="Q1357" s="173">
        <v>0</v>
      </c>
      <c r="R1357" s="173">
        <v>0</v>
      </c>
      <c r="S1357" s="173">
        <v>0</v>
      </c>
      <c r="T1357" s="173">
        <v>6914945.1299999999</v>
      </c>
      <c r="U1357" s="173">
        <f t="shared" si="337"/>
        <v>5461.1792212920545</v>
      </c>
      <c r="V1357" s="173">
        <f>MAX(V1358:V1360)</f>
        <v>8068.0565126050415</v>
      </c>
      <c r="X1357" s="227"/>
      <c r="Z1357" s="189">
        <v>0</v>
      </c>
      <c r="AA1357" s="189">
        <v>0</v>
      </c>
      <c r="AB1357" s="189">
        <v>0</v>
      </c>
      <c r="AC1357" s="189">
        <v>0</v>
      </c>
      <c r="AD1357" s="189">
        <v>0</v>
      </c>
      <c r="AE1357" s="189">
        <v>0</v>
      </c>
      <c r="AF1357" s="189">
        <v>0</v>
      </c>
      <c r="AG1357" s="189">
        <v>0</v>
      </c>
      <c r="AH1357" s="189">
        <v>543</v>
      </c>
      <c r="AI1357" s="189">
        <v>4443851.93</v>
      </c>
      <c r="AJ1357" s="189">
        <v>0</v>
      </c>
      <c r="AK1357" s="189">
        <v>0</v>
      </c>
      <c r="AL1357" s="189">
        <v>322</v>
      </c>
      <c r="AM1357" s="189">
        <v>2195472.9</v>
      </c>
      <c r="AN1357" s="189">
        <v>0</v>
      </c>
      <c r="AO1357" s="189">
        <v>0</v>
      </c>
      <c r="AP1357" s="189">
        <v>0</v>
      </c>
      <c r="AQ1357" s="189">
        <v>0</v>
      </c>
      <c r="AR1357" s="182">
        <v>0</v>
      </c>
      <c r="AS1357" s="182">
        <v>0</v>
      </c>
    </row>
    <row r="1358" spans="1:78" s="105" customFormat="1" ht="36" customHeight="1" x14ac:dyDescent="0.25">
      <c r="A1358" s="182">
        <v>1</v>
      </c>
      <c r="B1358" s="221">
        <f>SUBTOTAL(103,$A$1026:A1358)</f>
        <v>300</v>
      </c>
      <c r="C1358" s="238" t="s">
        <v>759</v>
      </c>
      <c r="D1358" s="184">
        <v>1961</v>
      </c>
      <c r="E1358" s="184"/>
      <c r="F1358" s="199" t="s">
        <v>261</v>
      </c>
      <c r="G1358" s="184">
        <v>2</v>
      </c>
      <c r="H1358" s="184" t="s">
        <v>297</v>
      </c>
      <c r="I1358" s="197">
        <v>442.8</v>
      </c>
      <c r="J1358" s="197">
        <v>393.5</v>
      </c>
      <c r="K1358" s="197">
        <v>240.4</v>
      </c>
      <c r="L1358" s="239">
        <v>21</v>
      </c>
      <c r="M1358" s="184" t="s">
        <v>259</v>
      </c>
      <c r="N1358" s="184" t="s">
        <v>330</v>
      </c>
      <c r="O1358" s="184" t="s">
        <v>331</v>
      </c>
      <c r="P1358" s="197">
        <v>2292770.6</v>
      </c>
      <c r="Q1358" s="173">
        <v>0</v>
      </c>
      <c r="R1358" s="197">
        <v>0</v>
      </c>
      <c r="S1358" s="197">
        <v>0</v>
      </c>
      <c r="T1358" s="197">
        <v>2292770.6</v>
      </c>
      <c r="U1358" s="173">
        <f t="shared" si="337"/>
        <v>5177.8920505871729</v>
      </c>
      <c r="V1358" s="173">
        <v>6031.9224480578132</v>
      </c>
      <c r="W1358" s="188">
        <f>X1358</f>
        <v>5125.3702800361334</v>
      </c>
      <c r="X1358" s="188">
        <f t="shared" ref="X1358:X1360" si="374">Z1358+AA1358+AB1358+AC1358+AD1358+AG1358+AI1358+AK1358+AM1358+AO1358+AP1358+AQ1358+AR1358+AS1358</f>
        <v>5125.3702800361334</v>
      </c>
      <c r="Y1358" s="188">
        <f t="shared" ref="Y1358:Y1360" si="375">V1358-U1358</f>
        <v>854.03039747064031</v>
      </c>
      <c r="Z1358" s="189">
        <v>0</v>
      </c>
      <c r="AA1358" s="189">
        <v>0</v>
      </c>
      <c r="AB1358" s="193">
        <v>0</v>
      </c>
      <c r="AC1358" s="193">
        <v>0</v>
      </c>
      <c r="AD1358" s="193">
        <v>0</v>
      </c>
      <c r="AE1358" s="193">
        <v>0</v>
      </c>
      <c r="AF1358" s="193">
        <v>0</v>
      </c>
      <c r="AG1358" s="190">
        <v>0</v>
      </c>
      <c r="AH1358" s="193">
        <v>0</v>
      </c>
      <c r="AI1358" s="193">
        <v>0</v>
      </c>
      <c r="AJ1358" s="193">
        <v>0</v>
      </c>
      <c r="AK1358" s="193">
        <v>0</v>
      </c>
      <c r="AL1358" s="193">
        <v>322</v>
      </c>
      <c r="AM1358" s="190">
        <f>7048.18*AL1358/I1358</f>
        <v>5125.3702800361334</v>
      </c>
      <c r="AN1358" s="193">
        <v>0</v>
      </c>
      <c r="AO1358" s="193">
        <v>0</v>
      </c>
      <c r="AP1358" s="194">
        <v>0</v>
      </c>
      <c r="AQ1358" s="193">
        <v>0</v>
      </c>
      <c r="AR1358" s="105">
        <v>0</v>
      </c>
      <c r="AS1358" s="105">
        <v>0</v>
      </c>
      <c r="BD1358" s="195"/>
      <c r="BE1358" s="195"/>
      <c r="BF1358" s="195"/>
      <c r="BZ1358" s="196"/>
    </row>
    <row r="1359" spans="1:78" s="105" customFormat="1" ht="36" customHeight="1" x14ac:dyDescent="0.25">
      <c r="A1359" s="182">
        <v>1</v>
      </c>
      <c r="B1359" s="221">
        <f>SUBTOTAL(103,$A$1026:A1359)</f>
        <v>301</v>
      </c>
      <c r="C1359" s="238" t="s">
        <v>179</v>
      </c>
      <c r="D1359" s="184">
        <v>1960</v>
      </c>
      <c r="E1359" s="184"/>
      <c r="F1359" s="199" t="s">
        <v>261</v>
      </c>
      <c r="G1359" s="184">
        <v>2</v>
      </c>
      <c r="H1359" s="184" t="s">
        <v>297</v>
      </c>
      <c r="I1359" s="197">
        <v>442.6</v>
      </c>
      <c r="J1359" s="197">
        <v>400.2</v>
      </c>
      <c r="K1359" s="197">
        <v>353.8</v>
      </c>
      <c r="L1359" s="239">
        <v>21</v>
      </c>
      <c r="M1359" s="184" t="s">
        <v>259</v>
      </c>
      <c r="N1359" s="184" t="s">
        <v>330</v>
      </c>
      <c r="O1359" s="184" t="s">
        <v>331</v>
      </c>
      <c r="P1359" s="197">
        <v>2213138.7799999998</v>
      </c>
      <c r="Q1359" s="173">
        <v>0</v>
      </c>
      <c r="R1359" s="197">
        <v>0</v>
      </c>
      <c r="S1359" s="197">
        <v>0</v>
      </c>
      <c r="T1359" s="197">
        <v>2213138.7799999998</v>
      </c>
      <c r="U1359" s="173">
        <f t="shared" si="337"/>
        <v>5000.3135562584721</v>
      </c>
      <c r="V1359" s="173">
        <v>6377.3664708540437</v>
      </c>
      <c r="W1359" s="188">
        <v>5238.2069588793502</v>
      </c>
      <c r="X1359" s="188">
        <f t="shared" si="374"/>
        <v>5238.2069588793502</v>
      </c>
      <c r="Y1359" s="188">
        <f t="shared" si="375"/>
        <v>1377.0529145955716</v>
      </c>
      <c r="Z1359" s="189">
        <v>0</v>
      </c>
      <c r="AA1359" s="189">
        <v>0</v>
      </c>
      <c r="AB1359" s="193">
        <v>0</v>
      </c>
      <c r="AC1359" s="193">
        <v>0</v>
      </c>
      <c r="AD1359" s="193">
        <v>0</v>
      </c>
      <c r="AE1359" s="193">
        <v>0</v>
      </c>
      <c r="AF1359" s="193">
        <v>0</v>
      </c>
      <c r="AG1359" s="190">
        <v>0</v>
      </c>
      <c r="AH1359" s="193">
        <v>260</v>
      </c>
      <c r="AI1359" s="190">
        <f t="shared" ref="AI1359:AI1360" si="376">8917.04*AH1359/I1359</f>
        <v>5238.2069588793502</v>
      </c>
      <c r="AJ1359" s="193">
        <v>0</v>
      </c>
      <c r="AK1359" s="193">
        <v>0</v>
      </c>
      <c r="AL1359" s="193">
        <v>0</v>
      </c>
      <c r="AM1359" s="194">
        <v>0</v>
      </c>
      <c r="AN1359" s="193">
        <v>0</v>
      </c>
      <c r="AO1359" s="193">
        <v>0</v>
      </c>
      <c r="AP1359" s="194">
        <v>0</v>
      </c>
      <c r="AQ1359" s="193">
        <v>0</v>
      </c>
      <c r="AR1359" s="105">
        <v>0</v>
      </c>
      <c r="AS1359" s="105">
        <v>0</v>
      </c>
      <c r="BD1359" s="195"/>
      <c r="BE1359" s="195"/>
      <c r="BF1359" s="195"/>
      <c r="BZ1359" s="196"/>
    </row>
    <row r="1360" spans="1:78" s="105" customFormat="1" ht="36" customHeight="1" x14ac:dyDescent="0.25">
      <c r="A1360" s="182">
        <v>1</v>
      </c>
      <c r="B1360" s="221">
        <f>SUBTOTAL(103,$A$1026:A1360)</f>
        <v>302</v>
      </c>
      <c r="C1360" s="238" t="s">
        <v>177</v>
      </c>
      <c r="D1360" s="184">
        <v>1968</v>
      </c>
      <c r="E1360" s="184"/>
      <c r="F1360" s="199" t="s">
        <v>261</v>
      </c>
      <c r="G1360" s="184">
        <v>2</v>
      </c>
      <c r="H1360" s="184" t="s">
        <v>297</v>
      </c>
      <c r="I1360" s="197">
        <v>380.8</v>
      </c>
      <c r="J1360" s="197">
        <v>351.2</v>
      </c>
      <c r="K1360" s="197">
        <v>328.3</v>
      </c>
      <c r="L1360" s="239">
        <v>21</v>
      </c>
      <c r="M1360" s="184" t="s">
        <v>259</v>
      </c>
      <c r="N1360" s="184" t="s">
        <v>330</v>
      </c>
      <c r="O1360" s="184" t="s">
        <v>331</v>
      </c>
      <c r="P1360" s="197">
        <v>2409035.75</v>
      </c>
      <c r="Q1360" s="173">
        <v>0</v>
      </c>
      <c r="R1360" s="197">
        <v>0</v>
      </c>
      <c r="S1360" s="197">
        <v>0</v>
      </c>
      <c r="T1360" s="197">
        <v>2409035.75</v>
      </c>
      <c r="U1360" s="173">
        <f t="shared" si="337"/>
        <v>6326.249343487395</v>
      </c>
      <c r="V1360" s="173">
        <v>8068.0565126050415</v>
      </c>
      <c r="W1360" s="188">
        <v>6626.8968487394968</v>
      </c>
      <c r="X1360" s="188">
        <f t="shared" si="374"/>
        <v>6626.8968487394968</v>
      </c>
      <c r="Y1360" s="188">
        <f t="shared" si="375"/>
        <v>1741.8071691176465</v>
      </c>
      <c r="Z1360" s="189">
        <v>0</v>
      </c>
      <c r="AA1360" s="189">
        <v>0</v>
      </c>
      <c r="AB1360" s="193">
        <v>0</v>
      </c>
      <c r="AC1360" s="193">
        <v>0</v>
      </c>
      <c r="AD1360" s="193">
        <v>0</v>
      </c>
      <c r="AE1360" s="193">
        <v>0</v>
      </c>
      <c r="AF1360" s="193">
        <v>0</v>
      </c>
      <c r="AG1360" s="190">
        <v>0</v>
      </c>
      <c r="AH1360" s="193">
        <v>283</v>
      </c>
      <c r="AI1360" s="190">
        <f t="shared" si="376"/>
        <v>6626.8968487394968</v>
      </c>
      <c r="AJ1360" s="193">
        <v>0</v>
      </c>
      <c r="AK1360" s="193">
        <v>0</v>
      </c>
      <c r="AL1360" s="193">
        <v>0</v>
      </c>
      <c r="AM1360" s="194">
        <v>0</v>
      </c>
      <c r="AN1360" s="193">
        <v>0</v>
      </c>
      <c r="AO1360" s="193">
        <v>0</v>
      </c>
      <c r="AP1360" s="194">
        <v>0</v>
      </c>
      <c r="AQ1360" s="193">
        <v>0</v>
      </c>
      <c r="AR1360" s="105">
        <v>0</v>
      </c>
      <c r="AS1360" s="105">
        <v>0</v>
      </c>
      <c r="BD1360" s="195"/>
      <c r="BE1360" s="195"/>
      <c r="BF1360" s="195"/>
      <c r="BZ1360" s="196"/>
    </row>
    <row r="1361" spans="1:78" s="182" customFormat="1" ht="36" customHeight="1" x14ac:dyDescent="0.25">
      <c r="B1361" s="183" t="s">
        <v>802</v>
      </c>
      <c r="C1361" s="183"/>
      <c r="D1361" s="184" t="s">
        <v>857</v>
      </c>
      <c r="E1361" s="184" t="s">
        <v>857</v>
      </c>
      <c r="F1361" s="184" t="s">
        <v>857</v>
      </c>
      <c r="G1361" s="184" t="s">
        <v>857</v>
      </c>
      <c r="H1361" s="184" t="s">
        <v>857</v>
      </c>
      <c r="I1361" s="197">
        <f>SUM(I1362:I1365)</f>
        <v>1555.6000000000001</v>
      </c>
      <c r="J1361" s="197">
        <f>SUM(J1362:J1365)</f>
        <v>1405.1</v>
      </c>
      <c r="K1361" s="197">
        <f>SUM(K1362:K1365)</f>
        <v>1183.9000000000001</v>
      </c>
      <c r="L1361" s="219">
        <f>SUM(L1362:L1365)</f>
        <v>81</v>
      </c>
      <c r="M1361" s="184" t="s">
        <v>857</v>
      </c>
      <c r="N1361" s="184" t="s">
        <v>857</v>
      </c>
      <c r="O1361" s="187" t="s">
        <v>857</v>
      </c>
      <c r="P1361" s="173">
        <v>10366919.720000001</v>
      </c>
      <c r="Q1361" s="173">
        <v>0</v>
      </c>
      <c r="R1361" s="173">
        <v>0</v>
      </c>
      <c r="S1361" s="173">
        <v>0</v>
      </c>
      <c r="T1361" s="173">
        <v>10366919.720000001</v>
      </c>
      <c r="U1361" s="173">
        <f t="shared" si="337"/>
        <v>6664.2579840575982</v>
      </c>
      <c r="V1361" s="173">
        <f>MAX(V1362:V1363)</f>
        <v>9727.8068235294122</v>
      </c>
      <c r="X1361" s="227"/>
      <c r="Z1361" s="189">
        <v>0</v>
      </c>
      <c r="AA1361" s="189">
        <v>0</v>
      </c>
      <c r="AB1361" s="189">
        <v>0</v>
      </c>
      <c r="AC1361" s="189">
        <v>0</v>
      </c>
      <c r="AD1361" s="189">
        <v>0</v>
      </c>
      <c r="AE1361" s="189">
        <v>0</v>
      </c>
      <c r="AF1361" s="189">
        <v>0</v>
      </c>
      <c r="AG1361" s="189">
        <v>0</v>
      </c>
      <c r="AH1361" s="189">
        <v>242</v>
      </c>
      <c r="AI1361" s="189">
        <v>1978303.2</v>
      </c>
      <c r="AJ1361" s="189">
        <v>0</v>
      </c>
      <c r="AK1361" s="189">
        <v>0</v>
      </c>
      <c r="AL1361" s="189">
        <v>1263.3</v>
      </c>
      <c r="AM1361" s="189">
        <v>6830414.5300000012</v>
      </c>
      <c r="AN1361" s="189">
        <v>0</v>
      </c>
      <c r="AO1361" s="189">
        <v>0</v>
      </c>
      <c r="AP1361" s="189">
        <v>0</v>
      </c>
      <c r="AQ1361" s="189">
        <v>0</v>
      </c>
      <c r="AR1361" s="182">
        <v>0</v>
      </c>
      <c r="AS1361" s="182">
        <v>0</v>
      </c>
    </row>
    <row r="1362" spans="1:78" s="105" customFormat="1" ht="36" customHeight="1" x14ac:dyDescent="0.25">
      <c r="A1362" s="182">
        <v>1</v>
      </c>
      <c r="B1362" s="221">
        <f>SUBTOTAL(103,$A$1026:A1362)</f>
        <v>303</v>
      </c>
      <c r="C1362" s="238" t="s">
        <v>1638</v>
      </c>
      <c r="D1362" s="184">
        <v>1968</v>
      </c>
      <c r="E1362" s="184"/>
      <c r="F1362" s="199" t="s">
        <v>261</v>
      </c>
      <c r="G1362" s="184">
        <v>2</v>
      </c>
      <c r="H1362" s="184" t="s">
        <v>297</v>
      </c>
      <c r="I1362" s="197">
        <v>323</v>
      </c>
      <c r="J1362" s="197">
        <v>293</v>
      </c>
      <c r="K1362" s="197">
        <v>114.7</v>
      </c>
      <c r="L1362" s="239">
        <v>17</v>
      </c>
      <c r="M1362" s="184" t="s">
        <v>259</v>
      </c>
      <c r="N1362" s="184" t="s">
        <v>330</v>
      </c>
      <c r="O1362" s="184" t="s">
        <v>332</v>
      </c>
      <c r="P1362" s="197">
        <v>2801364.89</v>
      </c>
      <c r="Q1362" s="173">
        <v>0</v>
      </c>
      <c r="R1362" s="197">
        <v>0</v>
      </c>
      <c r="S1362" s="197">
        <v>0</v>
      </c>
      <c r="T1362" s="197">
        <v>2801364.89</v>
      </c>
      <c r="U1362" s="173">
        <f t="shared" si="337"/>
        <v>8672.9563157894736</v>
      </c>
      <c r="V1362" s="173">
        <v>9727.8068235294122</v>
      </c>
      <c r="W1362" s="188">
        <f>X1362</f>
        <v>8265.7912817337474</v>
      </c>
      <c r="X1362" s="188">
        <f t="shared" ref="X1362:X1365" si="377">Z1362+AA1362+AB1362+AC1362+AD1362+AG1362+AI1362+AK1362+AM1362+AO1362+AP1362+AQ1362+AR1362+AS1362</f>
        <v>8265.7912817337474</v>
      </c>
      <c r="Y1362" s="188">
        <f t="shared" ref="Y1362:Y1365" si="378">V1362-U1362</f>
        <v>1054.8505077399386</v>
      </c>
      <c r="Z1362" s="189">
        <v>0</v>
      </c>
      <c r="AA1362" s="189">
        <v>0</v>
      </c>
      <c r="AB1362" s="193">
        <v>0</v>
      </c>
      <c r="AC1362" s="193">
        <v>0</v>
      </c>
      <c r="AD1362" s="193">
        <v>0</v>
      </c>
      <c r="AE1362" s="193">
        <v>0</v>
      </c>
      <c r="AF1362" s="193">
        <v>0</v>
      </c>
      <c r="AG1362" s="190">
        <v>0</v>
      </c>
      <c r="AH1362" s="193">
        <v>0</v>
      </c>
      <c r="AI1362" s="190">
        <v>0</v>
      </c>
      <c r="AJ1362" s="193">
        <v>0</v>
      </c>
      <c r="AK1362" s="193">
        <v>0</v>
      </c>
      <c r="AL1362" s="193">
        <v>378.8</v>
      </c>
      <c r="AM1362" s="190">
        <f>7048.18*AL1362/I1362</f>
        <v>8265.7912817337474</v>
      </c>
      <c r="AN1362" s="193">
        <v>0</v>
      </c>
      <c r="AO1362" s="193">
        <v>0</v>
      </c>
      <c r="AP1362" s="194">
        <v>0</v>
      </c>
      <c r="AQ1362" s="193">
        <v>0</v>
      </c>
      <c r="AR1362" s="105">
        <v>0</v>
      </c>
      <c r="AS1362" s="105">
        <v>0</v>
      </c>
      <c r="BD1362" s="195"/>
      <c r="BE1362" s="195"/>
      <c r="BF1362" s="195"/>
      <c r="BZ1362" s="196"/>
    </row>
    <row r="1363" spans="1:78" s="105" customFormat="1" ht="36" customHeight="1" x14ac:dyDescent="0.25">
      <c r="A1363" s="182">
        <v>1</v>
      </c>
      <c r="B1363" s="221">
        <f>SUBTOTAL(103,$A$1026:A1363)</f>
        <v>304</v>
      </c>
      <c r="C1363" s="238" t="s">
        <v>174</v>
      </c>
      <c r="D1363" s="184">
        <v>1970</v>
      </c>
      <c r="E1363" s="184"/>
      <c r="F1363" s="199" t="s">
        <v>261</v>
      </c>
      <c r="G1363" s="184">
        <v>2</v>
      </c>
      <c r="H1363" s="184" t="s">
        <v>297</v>
      </c>
      <c r="I1363" s="197">
        <v>343.5</v>
      </c>
      <c r="J1363" s="197">
        <v>315.5</v>
      </c>
      <c r="K1363" s="197">
        <v>315.5</v>
      </c>
      <c r="L1363" s="239">
        <v>20</v>
      </c>
      <c r="M1363" s="184" t="s">
        <v>259</v>
      </c>
      <c r="N1363" s="184" t="s">
        <v>330</v>
      </c>
      <c r="O1363" s="184" t="s">
        <v>332</v>
      </c>
      <c r="P1363" s="197">
        <v>2059951.3699999999</v>
      </c>
      <c r="Q1363" s="173">
        <v>0</v>
      </c>
      <c r="R1363" s="197">
        <v>0</v>
      </c>
      <c r="S1363" s="197">
        <v>0</v>
      </c>
      <c r="T1363" s="197">
        <v>2059951.3699999999</v>
      </c>
      <c r="U1363" s="173">
        <f t="shared" si="337"/>
        <v>5996.947219796215</v>
      </c>
      <c r="V1363" s="173">
        <v>7648.3554002911214</v>
      </c>
      <c r="W1363" s="188">
        <v>6282.1650072780212</v>
      </c>
      <c r="X1363" s="188">
        <f t="shared" si="377"/>
        <v>6282.1650072780212</v>
      </c>
      <c r="Y1363" s="188">
        <f t="shared" si="378"/>
        <v>1651.4081804949064</v>
      </c>
      <c r="Z1363" s="189">
        <v>0</v>
      </c>
      <c r="AA1363" s="189">
        <v>0</v>
      </c>
      <c r="AB1363" s="193">
        <v>0</v>
      </c>
      <c r="AC1363" s="193">
        <v>0</v>
      </c>
      <c r="AD1363" s="193">
        <v>0</v>
      </c>
      <c r="AE1363" s="193">
        <v>0</v>
      </c>
      <c r="AF1363" s="193">
        <v>0</v>
      </c>
      <c r="AG1363" s="190">
        <v>0</v>
      </c>
      <c r="AH1363" s="193">
        <v>242</v>
      </c>
      <c r="AI1363" s="190">
        <f>8917.04*AH1363/I1363</f>
        <v>6282.1650072780212</v>
      </c>
      <c r="AJ1363" s="193">
        <v>0</v>
      </c>
      <c r="AK1363" s="193">
        <v>0</v>
      </c>
      <c r="AL1363" s="193">
        <v>0</v>
      </c>
      <c r="AM1363" s="194">
        <v>0</v>
      </c>
      <c r="AN1363" s="193">
        <v>0</v>
      </c>
      <c r="AO1363" s="193">
        <v>0</v>
      </c>
      <c r="AP1363" s="194">
        <v>0</v>
      </c>
      <c r="AQ1363" s="193">
        <v>0</v>
      </c>
      <c r="AR1363" s="105">
        <v>0</v>
      </c>
      <c r="AS1363" s="105">
        <v>0</v>
      </c>
      <c r="BD1363" s="195"/>
      <c r="BE1363" s="195"/>
      <c r="BF1363" s="195"/>
      <c r="BZ1363" s="196"/>
    </row>
    <row r="1364" spans="1:78" s="182" customFormat="1" ht="36" customHeight="1" x14ac:dyDescent="0.25">
      <c r="A1364" s="182">
        <v>1</v>
      </c>
      <c r="B1364" s="221">
        <f>SUBTOTAL(103,$A$1026:A1364)</f>
        <v>305</v>
      </c>
      <c r="C1364" s="183" t="s">
        <v>171</v>
      </c>
      <c r="D1364" s="184">
        <v>1955</v>
      </c>
      <c r="E1364" s="184"/>
      <c r="F1364" s="185" t="s">
        <v>261</v>
      </c>
      <c r="G1364" s="184">
        <v>2</v>
      </c>
      <c r="H1364" s="184" t="s">
        <v>296</v>
      </c>
      <c r="I1364" s="197">
        <v>440.9</v>
      </c>
      <c r="J1364" s="197">
        <v>395.2</v>
      </c>
      <c r="K1364" s="197">
        <v>395.2</v>
      </c>
      <c r="L1364" s="186">
        <v>23</v>
      </c>
      <c r="M1364" s="184" t="s">
        <v>259</v>
      </c>
      <c r="N1364" s="184" t="s">
        <v>330</v>
      </c>
      <c r="O1364" s="187" t="s">
        <v>332</v>
      </c>
      <c r="P1364" s="173">
        <v>2710042.9</v>
      </c>
      <c r="Q1364" s="173">
        <v>0</v>
      </c>
      <c r="R1364" s="173">
        <v>0</v>
      </c>
      <c r="S1364" s="173">
        <v>0</v>
      </c>
      <c r="T1364" s="173">
        <v>2710042.9</v>
      </c>
      <c r="U1364" s="173">
        <f t="shared" si="337"/>
        <v>6146.6157858924926</v>
      </c>
      <c r="V1364" s="173">
        <v>9449.032359945566</v>
      </c>
      <c r="W1364" s="188">
        <v>7337.5246541165807</v>
      </c>
      <c r="X1364" s="188">
        <f t="shared" si="377"/>
        <v>7337.5246541165807</v>
      </c>
      <c r="Y1364" s="188">
        <f t="shared" si="378"/>
        <v>3302.4165740530734</v>
      </c>
      <c r="Z1364" s="189">
        <v>0</v>
      </c>
      <c r="AA1364" s="189">
        <v>0</v>
      </c>
      <c r="AB1364" s="189">
        <v>0</v>
      </c>
      <c r="AC1364" s="189">
        <v>0</v>
      </c>
      <c r="AD1364" s="189">
        <v>0</v>
      </c>
      <c r="AE1364" s="189">
        <v>0</v>
      </c>
      <c r="AF1364" s="189">
        <v>0</v>
      </c>
      <c r="AG1364" s="190">
        <v>0</v>
      </c>
      <c r="AH1364" s="189">
        <v>0</v>
      </c>
      <c r="AI1364" s="189">
        <v>0</v>
      </c>
      <c r="AJ1364" s="189">
        <v>0</v>
      </c>
      <c r="AK1364" s="189">
        <v>0</v>
      </c>
      <c r="AL1364" s="189">
        <v>459</v>
      </c>
      <c r="AM1364" s="190">
        <f t="shared" ref="AM1364:AM1365" si="379">7048.18*AL1364/I1364</f>
        <v>7337.5246541165807</v>
      </c>
      <c r="AN1364" s="189">
        <v>0</v>
      </c>
      <c r="AO1364" s="189">
        <v>0</v>
      </c>
      <c r="AP1364" s="190">
        <v>0</v>
      </c>
      <c r="AQ1364" s="189">
        <v>0</v>
      </c>
      <c r="AR1364" s="182">
        <v>0</v>
      </c>
      <c r="AS1364" s="182">
        <v>0</v>
      </c>
    </row>
    <row r="1365" spans="1:78" s="182" customFormat="1" ht="36" customHeight="1" x14ac:dyDescent="0.25">
      <c r="A1365" s="182">
        <v>1</v>
      </c>
      <c r="B1365" s="221">
        <f>SUBTOTAL(103,$A$1026:A1365)</f>
        <v>306</v>
      </c>
      <c r="C1365" s="183" t="s">
        <v>172</v>
      </c>
      <c r="D1365" s="184">
        <v>1955</v>
      </c>
      <c r="E1365" s="184">
        <v>2010</v>
      </c>
      <c r="F1365" s="185" t="s">
        <v>261</v>
      </c>
      <c r="G1365" s="184">
        <v>2</v>
      </c>
      <c r="H1365" s="184" t="s">
        <v>296</v>
      </c>
      <c r="I1365" s="197">
        <v>448.2</v>
      </c>
      <c r="J1365" s="197">
        <v>401.4</v>
      </c>
      <c r="K1365" s="197">
        <v>358.5</v>
      </c>
      <c r="L1365" s="186">
        <v>21</v>
      </c>
      <c r="M1365" s="184" t="s">
        <v>259</v>
      </c>
      <c r="N1365" s="184" t="s">
        <v>330</v>
      </c>
      <c r="O1365" s="187" t="s">
        <v>332</v>
      </c>
      <c r="P1365" s="173">
        <v>2795560.56</v>
      </c>
      <c r="Q1365" s="173">
        <v>0</v>
      </c>
      <c r="R1365" s="173">
        <v>0</v>
      </c>
      <c r="S1365" s="173">
        <v>0</v>
      </c>
      <c r="T1365" s="173">
        <v>2795560.56</v>
      </c>
      <c r="U1365" s="173">
        <f t="shared" si="337"/>
        <v>6237.306024096386</v>
      </c>
      <c r="V1365" s="173">
        <v>9108.2119243641228</v>
      </c>
      <c r="W1365" s="188">
        <v>6691.2105979473454</v>
      </c>
      <c r="X1365" s="188">
        <f t="shared" si="377"/>
        <v>6691.2105979473454</v>
      </c>
      <c r="Y1365" s="188">
        <f t="shared" si="378"/>
        <v>2870.9059002677368</v>
      </c>
      <c r="Z1365" s="189">
        <v>0</v>
      </c>
      <c r="AA1365" s="189">
        <v>0</v>
      </c>
      <c r="AB1365" s="189">
        <v>0</v>
      </c>
      <c r="AC1365" s="189">
        <v>0</v>
      </c>
      <c r="AD1365" s="189">
        <v>0</v>
      </c>
      <c r="AE1365" s="189">
        <v>0</v>
      </c>
      <c r="AF1365" s="189">
        <v>0</v>
      </c>
      <c r="AG1365" s="190">
        <v>0</v>
      </c>
      <c r="AH1365" s="189">
        <v>0</v>
      </c>
      <c r="AI1365" s="189">
        <v>0</v>
      </c>
      <c r="AJ1365" s="189">
        <v>0</v>
      </c>
      <c r="AK1365" s="189">
        <v>0</v>
      </c>
      <c r="AL1365" s="189">
        <v>425.5</v>
      </c>
      <c r="AM1365" s="190">
        <f t="shared" si="379"/>
        <v>6691.2105979473454</v>
      </c>
      <c r="AN1365" s="189">
        <v>0</v>
      </c>
      <c r="AO1365" s="189">
        <v>0</v>
      </c>
      <c r="AP1365" s="190">
        <v>0</v>
      </c>
      <c r="AQ1365" s="189">
        <v>0</v>
      </c>
      <c r="AR1365" s="182">
        <v>0</v>
      </c>
      <c r="AS1365" s="182">
        <v>0</v>
      </c>
    </row>
    <row r="1366" spans="1:78" s="182" customFormat="1" ht="36" customHeight="1" x14ac:dyDescent="0.25">
      <c r="B1366" s="183" t="s">
        <v>803</v>
      </c>
      <c r="C1366" s="183"/>
      <c r="D1366" s="184" t="s">
        <v>857</v>
      </c>
      <c r="E1366" s="184" t="s">
        <v>857</v>
      </c>
      <c r="F1366" s="184" t="s">
        <v>857</v>
      </c>
      <c r="G1366" s="184" t="s">
        <v>857</v>
      </c>
      <c r="H1366" s="184" t="s">
        <v>857</v>
      </c>
      <c r="I1366" s="197">
        <f>SUM(I1367:I1368)</f>
        <v>2008.7</v>
      </c>
      <c r="J1366" s="197">
        <f>SUM(J1367:J1368)</f>
        <v>1587.3000000000002</v>
      </c>
      <c r="K1366" s="197">
        <f>SUM(K1367:K1368)</f>
        <v>1587.3000000000002</v>
      </c>
      <c r="L1366" s="219">
        <f>SUM(L1367:L1368)</f>
        <v>89</v>
      </c>
      <c r="M1366" s="184" t="s">
        <v>857</v>
      </c>
      <c r="N1366" s="184" t="s">
        <v>857</v>
      </c>
      <c r="O1366" s="187" t="s">
        <v>857</v>
      </c>
      <c r="P1366" s="173">
        <v>7375237.5300000003</v>
      </c>
      <c r="Q1366" s="173">
        <v>0</v>
      </c>
      <c r="R1366" s="173">
        <v>0</v>
      </c>
      <c r="S1366" s="173">
        <v>0</v>
      </c>
      <c r="T1366" s="173">
        <v>7375237.5300000003</v>
      </c>
      <c r="U1366" s="173">
        <f t="shared" si="337"/>
        <v>3671.6471001145019</v>
      </c>
      <c r="V1366" s="173">
        <f>MAX(V1367:V1368)</f>
        <v>8665.7895540113695</v>
      </c>
      <c r="X1366" s="227"/>
      <c r="Z1366" s="189">
        <v>0</v>
      </c>
      <c r="AA1366" s="189">
        <v>0</v>
      </c>
      <c r="AB1366" s="189">
        <v>0</v>
      </c>
      <c r="AC1366" s="189">
        <v>0</v>
      </c>
      <c r="AD1366" s="189">
        <v>0</v>
      </c>
      <c r="AE1366" s="189">
        <v>0</v>
      </c>
      <c r="AF1366" s="189">
        <v>0</v>
      </c>
      <c r="AG1366" s="189">
        <v>0</v>
      </c>
      <c r="AH1366" s="189">
        <v>898</v>
      </c>
      <c r="AI1366" s="189">
        <v>7435586.5</v>
      </c>
      <c r="AJ1366" s="189">
        <v>0</v>
      </c>
      <c r="AK1366" s="189">
        <v>0</v>
      </c>
      <c r="AL1366" s="189">
        <v>0</v>
      </c>
      <c r="AM1366" s="189">
        <v>0</v>
      </c>
      <c r="AN1366" s="189">
        <v>0</v>
      </c>
      <c r="AO1366" s="189">
        <v>0</v>
      </c>
      <c r="AP1366" s="189">
        <v>0</v>
      </c>
      <c r="AQ1366" s="189">
        <v>0</v>
      </c>
      <c r="AR1366" s="182">
        <v>0</v>
      </c>
      <c r="AS1366" s="182">
        <v>0</v>
      </c>
    </row>
    <row r="1367" spans="1:78" s="105" customFormat="1" ht="36" customHeight="1" x14ac:dyDescent="0.25">
      <c r="A1367" s="182">
        <v>1</v>
      </c>
      <c r="B1367" s="221">
        <f>SUBTOTAL(103,$A$1026:A1367)</f>
        <v>307</v>
      </c>
      <c r="C1367" s="238" t="s">
        <v>760</v>
      </c>
      <c r="D1367" s="184">
        <v>1980</v>
      </c>
      <c r="E1367" s="184"/>
      <c r="F1367" s="199" t="s">
        <v>261</v>
      </c>
      <c r="G1367" s="184">
        <v>2</v>
      </c>
      <c r="H1367" s="184" t="s">
        <v>305</v>
      </c>
      <c r="I1367" s="197">
        <v>1217.2</v>
      </c>
      <c r="J1367" s="197">
        <v>862.2</v>
      </c>
      <c r="K1367" s="197">
        <v>862.2</v>
      </c>
      <c r="L1367" s="239">
        <v>47</v>
      </c>
      <c r="M1367" s="184" t="s">
        <v>259</v>
      </c>
      <c r="N1367" s="184" t="s">
        <v>334</v>
      </c>
      <c r="O1367" s="184" t="s">
        <v>779</v>
      </c>
      <c r="P1367" s="197">
        <v>2383045.9500000002</v>
      </c>
      <c r="Q1367" s="173">
        <v>0</v>
      </c>
      <c r="R1367" s="197">
        <v>0</v>
      </c>
      <c r="S1367" s="197">
        <v>0</v>
      </c>
      <c r="T1367" s="197">
        <v>2383045.9500000002</v>
      </c>
      <c r="U1367" s="173">
        <f t="shared" si="337"/>
        <v>1957.8096861649688</v>
      </c>
      <c r="V1367" s="173">
        <v>2497.327637200131</v>
      </c>
      <c r="W1367" s="188">
        <v>2051.2415379559648</v>
      </c>
      <c r="X1367" s="188">
        <f t="shared" ref="X1367:X1368" si="380">Z1367+AA1367+AB1367+AC1367+AD1367+AG1367+AI1367+AK1367+AM1367+AO1367+AP1367+AQ1367+AR1367+AS1367</f>
        <v>2051.2415379559648</v>
      </c>
      <c r="Y1367" s="188">
        <f t="shared" ref="Y1367:Y1368" si="381">V1367-U1367</f>
        <v>539.51795103516224</v>
      </c>
      <c r="Z1367" s="189">
        <v>0</v>
      </c>
      <c r="AA1367" s="189">
        <v>0</v>
      </c>
      <c r="AB1367" s="193">
        <v>0</v>
      </c>
      <c r="AC1367" s="193">
        <v>0</v>
      </c>
      <c r="AD1367" s="193">
        <v>0</v>
      </c>
      <c r="AE1367" s="193">
        <v>0</v>
      </c>
      <c r="AF1367" s="193">
        <v>0</v>
      </c>
      <c r="AG1367" s="190">
        <v>0</v>
      </c>
      <c r="AH1367" s="193">
        <v>280</v>
      </c>
      <c r="AI1367" s="190">
        <f t="shared" ref="AI1367:AI1368" si="382">8917.04*AH1367/I1367</f>
        <v>2051.2415379559648</v>
      </c>
      <c r="AJ1367" s="193">
        <v>0</v>
      </c>
      <c r="AK1367" s="193">
        <v>0</v>
      </c>
      <c r="AL1367" s="193">
        <v>0</v>
      </c>
      <c r="AM1367" s="194">
        <v>0</v>
      </c>
      <c r="AN1367" s="193">
        <v>0</v>
      </c>
      <c r="AO1367" s="193">
        <v>0</v>
      </c>
      <c r="AP1367" s="194">
        <v>0</v>
      </c>
      <c r="AQ1367" s="193">
        <v>0</v>
      </c>
      <c r="AR1367" s="105">
        <v>0</v>
      </c>
      <c r="AS1367" s="105">
        <v>0</v>
      </c>
      <c r="BD1367" s="195"/>
      <c r="BE1367" s="195"/>
      <c r="BF1367" s="195"/>
      <c r="BZ1367" s="196"/>
    </row>
    <row r="1368" spans="1:78" s="182" customFormat="1" ht="36" customHeight="1" x14ac:dyDescent="0.25">
      <c r="A1368" s="182">
        <v>1</v>
      </c>
      <c r="B1368" s="221">
        <f>SUBTOTAL(103,$A$1026:A1368)</f>
        <v>308</v>
      </c>
      <c r="C1368" s="183" t="s">
        <v>173</v>
      </c>
      <c r="D1368" s="184">
        <v>1968</v>
      </c>
      <c r="E1368" s="184">
        <v>2009</v>
      </c>
      <c r="F1368" s="185" t="s">
        <v>261</v>
      </c>
      <c r="G1368" s="184">
        <v>2</v>
      </c>
      <c r="H1368" s="184" t="s">
        <v>296</v>
      </c>
      <c r="I1368" s="197">
        <v>791.5</v>
      </c>
      <c r="J1368" s="197">
        <v>725.1</v>
      </c>
      <c r="K1368" s="197">
        <v>725.1</v>
      </c>
      <c r="L1368" s="186">
        <v>42</v>
      </c>
      <c r="M1368" s="184" t="s">
        <v>259</v>
      </c>
      <c r="N1368" s="184" t="s">
        <v>260</v>
      </c>
      <c r="O1368" s="187" t="s">
        <v>262</v>
      </c>
      <c r="P1368" s="173">
        <v>4992191.58</v>
      </c>
      <c r="Q1368" s="173">
        <v>0</v>
      </c>
      <c r="R1368" s="173">
        <v>0</v>
      </c>
      <c r="S1368" s="173">
        <v>0</v>
      </c>
      <c r="T1368" s="173">
        <v>4992191.58</v>
      </c>
      <c r="U1368" s="173">
        <f t="shared" si="337"/>
        <v>6307.2540492735316</v>
      </c>
      <c r="V1368" s="173">
        <v>8665.7895540113695</v>
      </c>
      <c r="W1368" s="188">
        <v>6962.3887807959582</v>
      </c>
      <c r="X1368" s="188">
        <f t="shared" si="380"/>
        <v>6962.3887807959582</v>
      </c>
      <c r="Y1368" s="188">
        <f t="shared" si="381"/>
        <v>2358.535504737838</v>
      </c>
      <c r="Z1368" s="189">
        <v>0</v>
      </c>
      <c r="AA1368" s="189">
        <v>0</v>
      </c>
      <c r="AB1368" s="189">
        <v>0</v>
      </c>
      <c r="AC1368" s="189">
        <v>0</v>
      </c>
      <c r="AD1368" s="189">
        <v>0</v>
      </c>
      <c r="AE1368" s="189">
        <v>0</v>
      </c>
      <c r="AF1368" s="189">
        <v>0</v>
      </c>
      <c r="AG1368" s="190">
        <v>0</v>
      </c>
      <c r="AH1368" s="189">
        <v>618</v>
      </c>
      <c r="AI1368" s="190">
        <f t="shared" si="382"/>
        <v>6962.3887807959582</v>
      </c>
      <c r="AJ1368" s="189">
        <v>0</v>
      </c>
      <c r="AK1368" s="189">
        <v>0</v>
      </c>
      <c r="AL1368" s="189">
        <v>0</v>
      </c>
      <c r="AM1368" s="190">
        <v>0</v>
      </c>
      <c r="AN1368" s="189">
        <v>0</v>
      </c>
      <c r="AO1368" s="189">
        <v>0</v>
      </c>
      <c r="AP1368" s="190">
        <v>0</v>
      </c>
      <c r="AQ1368" s="189">
        <v>0</v>
      </c>
      <c r="AR1368" s="182">
        <v>0</v>
      </c>
      <c r="AS1368" s="182">
        <v>0</v>
      </c>
    </row>
    <row r="1369" spans="1:78" s="182" customFormat="1" ht="36" customHeight="1" x14ac:dyDescent="0.25">
      <c r="B1369" s="183" t="s">
        <v>805</v>
      </c>
      <c r="C1369" s="222"/>
      <c r="D1369" s="184" t="s">
        <v>857</v>
      </c>
      <c r="E1369" s="184" t="s">
        <v>857</v>
      </c>
      <c r="F1369" s="184" t="s">
        <v>857</v>
      </c>
      <c r="G1369" s="184" t="s">
        <v>857</v>
      </c>
      <c r="H1369" s="184" t="s">
        <v>857</v>
      </c>
      <c r="I1369" s="197">
        <f>SUM(I1370:I1376)</f>
        <v>7826.4</v>
      </c>
      <c r="J1369" s="197">
        <f t="shared" ref="J1369:L1369" si="383">SUM(J1370:J1376)</f>
        <v>7027.0999999999995</v>
      </c>
      <c r="K1369" s="197">
        <f t="shared" si="383"/>
        <v>6759</v>
      </c>
      <c r="L1369" s="219">
        <f t="shared" si="383"/>
        <v>318</v>
      </c>
      <c r="M1369" s="184" t="s">
        <v>857</v>
      </c>
      <c r="N1369" s="184" t="s">
        <v>857</v>
      </c>
      <c r="O1369" s="187" t="s">
        <v>857</v>
      </c>
      <c r="P1369" s="173">
        <v>94810218.36999999</v>
      </c>
      <c r="Q1369" s="173">
        <v>0</v>
      </c>
      <c r="R1369" s="173">
        <v>0</v>
      </c>
      <c r="S1369" s="173">
        <v>0</v>
      </c>
      <c r="T1369" s="173">
        <v>94810218.36999999</v>
      </c>
      <c r="U1369" s="173">
        <f>P1369/I1369</f>
        <v>12114.154447766534</v>
      </c>
      <c r="V1369" s="173">
        <f>MAX(V1370:V1376)</f>
        <v>21835.85</v>
      </c>
      <c r="X1369" s="227"/>
      <c r="Z1369" s="189">
        <v>0</v>
      </c>
      <c r="AA1369" s="189">
        <v>0</v>
      </c>
      <c r="AB1369" s="189">
        <v>0</v>
      </c>
      <c r="AC1369" s="189">
        <v>0</v>
      </c>
      <c r="AD1369" s="189">
        <v>0</v>
      </c>
      <c r="AE1369" s="189">
        <v>0</v>
      </c>
      <c r="AF1369" s="189">
        <v>0</v>
      </c>
      <c r="AG1369" s="189">
        <v>0</v>
      </c>
      <c r="AH1369" s="189">
        <v>2210</v>
      </c>
      <c r="AI1369" s="189">
        <v>18020763.550000001</v>
      </c>
      <c r="AJ1369" s="189">
        <v>0</v>
      </c>
      <c r="AK1369" s="189">
        <v>0</v>
      </c>
      <c r="AL1369" s="189">
        <v>0</v>
      </c>
      <c r="AM1369" s="189">
        <v>0</v>
      </c>
      <c r="AN1369" s="189">
        <v>0</v>
      </c>
      <c r="AO1369" s="189">
        <v>0</v>
      </c>
      <c r="AP1369" s="189">
        <v>0</v>
      </c>
      <c r="AQ1369" s="189">
        <v>0</v>
      </c>
      <c r="AR1369" s="182">
        <v>0</v>
      </c>
      <c r="AS1369" s="182">
        <v>0</v>
      </c>
    </row>
    <row r="1370" spans="1:78" s="105" customFormat="1" ht="36" customHeight="1" x14ac:dyDescent="0.25">
      <c r="A1370" s="182">
        <v>1</v>
      </c>
      <c r="B1370" s="221">
        <f>SUBTOTAL(103,$A$1026:A1370)</f>
        <v>309</v>
      </c>
      <c r="C1370" s="238" t="s">
        <v>84</v>
      </c>
      <c r="D1370" s="184">
        <v>1952</v>
      </c>
      <c r="E1370" s="184"/>
      <c r="F1370" s="199" t="s">
        <v>261</v>
      </c>
      <c r="G1370" s="184">
        <v>2</v>
      </c>
      <c r="H1370" s="184" t="s">
        <v>296</v>
      </c>
      <c r="I1370" s="197">
        <v>744</v>
      </c>
      <c r="J1370" s="197">
        <v>669.9</v>
      </c>
      <c r="K1370" s="197">
        <v>617</v>
      </c>
      <c r="L1370" s="239">
        <v>23</v>
      </c>
      <c r="M1370" s="184" t="s">
        <v>259</v>
      </c>
      <c r="N1370" s="184" t="s">
        <v>260</v>
      </c>
      <c r="O1370" s="184" t="s">
        <v>262</v>
      </c>
      <c r="P1370" s="197">
        <v>5510608.3099999996</v>
      </c>
      <c r="Q1370" s="173">
        <v>0</v>
      </c>
      <c r="R1370" s="197">
        <v>0</v>
      </c>
      <c r="S1370" s="197">
        <v>0</v>
      </c>
      <c r="T1370" s="197">
        <v>5510608.3099999996</v>
      </c>
      <c r="U1370" s="173">
        <f t="shared" si="337"/>
        <v>7406.731599462365</v>
      </c>
      <c r="V1370" s="173">
        <v>9484.6182795698933</v>
      </c>
      <c r="W1370" s="188">
        <v>7790.4247311827967</v>
      </c>
      <c r="X1370" s="188">
        <f t="shared" ref="X1370:X1373" si="384">Z1370+AA1370+AB1370+AC1370+AD1370+AG1370+AI1370+AK1370+AM1370+AO1370+AP1370+AQ1370+AR1370+AS1370</f>
        <v>7790.4247311827967</v>
      </c>
      <c r="Y1370" s="188">
        <f t="shared" ref="Y1370:Y1373" si="385">V1370-U1370</f>
        <v>2077.8866801075283</v>
      </c>
      <c r="Z1370" s="189">
        <v>0</v>
      </c>
      <c r="AA1370" s="189">
        <v>0</v>
      </c>
      <c r="AB1370" s="193">
        <v>0</v>
      </c>
      <c r="AC1370" s="193">
        <v>0</v>
      </c>
      <c r="AD1370" s="193">
        <v>0</v>
      </c>
      <c r="AE1370" s="193">
        <v>0</v>
      </c>
      <c r="AF1370" s="193">
        <v>0</v>
      </c>
      <c r="AG1370" s="190">
        <v>0</v>
      </c>
      <c r="AH1370" s="193">
        <v>650</v>
      </c>
      <c r="AI1370" s="190">
        <f t="shared" ref="AI1370:AI1373" si="386">8917.04*AH1370/I1370</f>
        <v>7790.4247311827967</v>
      </c>
      <c r="AJ1370" s="193">
        <v>0</v>
      </c>
      <c r="AK1370" s="193">
        <v>0</v>
      </c>
      <c r="AL1370" s="193">
        <v>0</v>
      </c>
      <c r="AM1370" s="194">
        <v>0</v>
      </c>
      <c r="AN1370" s="193">
        <v>0</v>
      </c>
      <c r="AO1370" s="193">
        <v>0</v>
      </c>
      <c r="AP1370" s="194">
        <v>0</v>
      </c>
      <c r="AQ1370" s="193">
        <v>0</v>
      </c>
      <c r="AR1370" s="105">
        <v>0</v>
      </c>
      <c r="AS1370" s="105">
        <v>0</v>
      </c>
      <c r="BD1370" s="195"/>
      <c r="BE1370" s="195"/>
      <c r="BF1370" s="195"/>
      <c r="BZ1370" s="196"/>
    </row>
    <row r="1371" spans="1:78" s="105" customFormat="1" ht="36" customHeight="1" x14ac:dyDescent="0.25">
      <c r="A1371" s="182">
        <v>1</v>
      </c>
      <c r="B1371" s="221">
        <f>SUBTOTAL(103,$A$1026:A1371)</f>
        <v>310</v>
      </c>
      <c r="C1371" s="238" t="s">
        <v>85</v>
      </c>
      <c r="D1371" s="184">
        <v>1951</v>
      </c>
      <c r="E1371" s="184"/>
      <c r="F1371" s="199" t="s">
        <v>261</v>
      </c>
      <c r="G1371" s="184">
        <v>2</v>
      </c>
      <c r="H1371" s="184" t="s">
        <v>296</v>
      </c>
      <c r="I1371" s="197">
        <v>625.79999999999995</v>
      </c>
      <c r="J1371" s="197">
        <v>578.70000000000005</v>
      </c>
      <c r="K1371" s="197">
        <v>546</v>
      </c>
      <c r="L1371" s="239">
        <v>42</v>
      </c>
      <c r="M1371" s="184" t="s">
        <v>259</v>
      </c>
      <c r="N1371" s="184" t="s">
        <v>260</v>
      </c>
      <c r="O1371" s="184" t="s">
        <v>262</v>
      </c>
      <c r="P1371" s="197">
        <v>4789960.7699999996</v>
      </c>
      <c r="Q1371" s="173">
        <v>0</v>
      </c>
      <c r="R1371" s="197">
        <v>0</v>
      </c>
      <c r="S1371" s="197">
        <v>0</v>
      </c>
      <c r="T1371" s="197">
        <v>4789960.7699999996</v>
      </c>
      <c r="U1371" s="173">
        <f t="shared" si="337"/>
        <v>7654.1399328859061</v>
      </c>
      <c r="V1371" s="173">
        <v>9801.495046340684</v>
      </c>
      <c r="W1371" s="188">
        <v>8050.6992649408776</v>
      </c>
      <c r="X1371" s="188">
        <f t="shared" si="384"/>
        <v>8050.6992649408776</v>
      </c>
      <c r="Y1371" s="188">
        <f t="shared" si="385"/>
        <v>2147.3551134547779</v>
      </c>
      <c r="Z1371" s="189">
        <v>0</v>
      </c>
      <c r="AA1371" s="189">
        <v>0</v>
      </c>
      <c r="AB1371" s="193">
        <v>0</v>
      </c>
      <c r="AC1371" s="193">
        <v>0</v>
      </c>
      <c r="AD1371" s="193">
        <v>0</v>
      </c>
      <c r="AE1371" s="193">
        <v>0</v>
      </c>
      <c r="AF1371" s="193">
        <v>0</v>
      </c>
      <c r="AG1371" s="190">
        <v>0</v>
      </c>
      <c r="AH1371" s="193">
        <v>565</v>
      </c>
      <c r="AI1371" s="190">
        <f t="shared" si="386"/>
        <v>8050.6992649408776</v>
      </c>
      <c r="AJ1371" s="193">
        <v>0</v>
      </c>
      <c r="AK1371" s="193">
        <v>0</v>
      </c>
      <c r="AL1371" s="193">
        <v>0</v>
      </c>
      <c r="AM1371" s="194">
        <v>0</v>
      </c>
      <c r="AN1371" s="193">
        <v>0</v>
      </c>
      <c r="AO1371" s="193">
        <v>0</v>
      </c>
      <c r="AP1371" s="194">
        <v>0</v>
      </c>
      <c r="AQ1371" s="193">
        <v>0</v>
      </c>
      <c r="AR1371" s="105">
        <v>0</v>
      </c>
      <c r="AS1371" s="105">
        <v>0</v>
      </c>
      <c r="BD1371" s="195"/>
      <c r="BE1371" s="195"/>
      <c r="BF1371" s="195"/>
      <c r="BZ1371" s="196"/>
    </row>
    <row r="1372" spans="1:78" s="105" customFormat="1" ht="36" customHeight="1" x14ac:dyDescent="0.25">
      <c r="A1372" s="182">
        <v>1</v>
      </c>
      <c r="B1372" s="221">
        <f>SUBTOTAL(103,$A$1026:A1372)</f>
        <v>311</v>
      </c>
      <c r="C1372" s="238" t="s">
        <v>83</v>
      </c>
      <c r="D1372" s="184">
        <v>1951</v>
      </c>
      <c r="E1372" s="184"/>
      <c r="F1372" s="199" t="s">
        <v>261</v>
      </c>
      <c r="G1372" s="184">
        <v>2</v>
      </c>
      <c r="H1372" s="184" t="s">
        <v>296</v>
      </c>
      <c r="I1372" s="197">
        <v>404.2</v>
      </c>
      <c r="J1372" s="197">
        <v>363.7</v>
      </c>
      <c r="K1372" s="197">
        <v>363.7</v>
      </c>
      <c r="L1372" s="239">
        <v>15</v>
      </c>
      <c r="M1372" s="184" t="s">
        <v>259</v>
      </c>
      <c r="N1372" s="184" t="s">
        <v>260</v>
      </c>
      <c r="O1372" s="184" t="s">
        <v>262</v>
      </c>
      <c r="P1372" s="197">
        <v>5171606.2199999988</v>
      </c>
      <c r="Q1372" s="173">
        <v>0</v>
      </c>
      <c r="R1372" s="197">
        <v>0</v>
      </c>
      <c r="S1372" s="197">
        <v>0</v>
      </c>
      <c r="T1372" s="197">
        <v>5171606.2199999988</v>
      </c>
      <c r="U1372" s="173">
        <f t="shared" si="337"/>
        <v>12794.671499257791</v>
      </c>
      <c r="V1372" s="173">
        <v>16383.736763978228</v>
      </c>
      <c r="W1372" s="188">
        <v>13457.185551707076</v>
      </c>
      <c r="X1372" s="188">
        <f t="shared" si="384"/>
        <v>13457.185551707076</v>
      </c>
      <c r="Y1372" s="188">
        <f t="shared" si="385"/>
        <v>3589.065264720437</v>
      </c>
      <c r="Z1372" s="189">
        <v>0</v>
      </c>
      <c r="AA1372" s="189">
        <v>0</v>
      </c>
      <c r="AB1372" s="193">
        <v>0</v>
      </c>
      <c r="AC1372" s="193">
        <v>0</v>
      </c>
      <c r="AD1372" s="193">
        <v>0</v>
      </c>
      <c r="AE1372" s="193">
        <v>0</v>
      </c>
      <c r="AF1372" s="193">
        <v>0</v>
      </c>
      <c r="AG1372" s="190">
        <v>0</v>
      </c>
      <c r="AH1372" s="193">
        <v>610</v>
      </c>
      <c r="AI1372" s="190">
        <f t="shared" si="386"/>
        <v>13457.185551707076</v>
      </c>
      <c r="AJ1372" s="193">
        <v>0</v>
      </c>
      <c r="AK1372" s="193">
        <v>0</v>
      </c>
      <c r="AL1372" s="193">
        <v>0</v>
      </c>
      <c r="AM1372" s="194">
        <v>0</v>
      </c>
      <c r="AN1372" s="193">
        <v>0</v>
      </c>
      <c r="AO1372" s="193">
        <v>0</v>
      </c>
      <c r="AP1372" s="194">
        <v>0</v>
      </c>
      <c r="AQ1372" s="193">
        <v>0</v>
      </c>
      <c r="AR1372" s="105">
        <v>0</v>
      </c>
      <c r="AS1372" s="105">
        <v>0</v>
      </c>
      <c r="BD1372" s="195"/>
      <c r="BE1372" s="195"/>
      <c r="BF1372" s="195"/>
      <c r="BZ1372" s="196"/>
    </row>
    <row r="1373" spans="1:78" s="182" customFormat="1" ht="36" customHeight="1" x14ac:dyDescent="0.25">
      <c r="A1373" s="182">
        <v>1</v>
      </c>
      <c r="B1373" s="221">
        <f>SUBTOTAL(103,$A$1026:A1373)</f>
        <v>312</v>
      </c>
      <c r="C1373" s="183" t="s">
        <v>77</v>
      </c>
      <c r="D1373" s="184">
        <v>1929</v>
      </c>
      <c r="E1373" s="184"/>
      <c r="F1373" s="185" t="s">
        <v>261</v>
      </c>
      <c r="G1373" s="184" t="s">
        <v>296</v>
      </c>
      <c r="H1373" s="184" t="s">
        <v>297</v>
      </c>
      <c r="I1373" s="197">
        <v>475.3</v>
      </c>
      <c r="J1373" s="197">
        <v>435.5</v>
      </c>
      <c r="K1373" s="197">
        <v>253</v>
      </c>
      <c r="L1373" s="186">
        <v>5</v>
      </c>
      <c r="M1373" s="184" t="s">
        <v>259</v>
      </c>
      <c r="N1373" s="184" t="s">
        <v>260</v>
      </c>
      <c r="O1373" s="187" t="s">
        <v>262</v>
      </c>
      <c r="P1373" s="173">
        <v>2660218.3199999998</v>
      </c>
      <c r="Q1373" s="173">
        <v>0</v>
      </c>
      <c r="R1373" s="173">
        <v>0</v>
      </c>
      <c r="S1373" s="173">
        <v>0</v>
      </c>
      <c r="T1373" s="173">
        <v>2660218.3199999998</v>
      </c>
      <c r="U1373" s="173">
        <f t="shared" si="337"/>
        <v>5596.9247212286973</v>
      </c>
      <c r="V1373" s="173">
        <v>6090.5036734693867</v>
      </c>
      <c r="W1373" s="188">
        <v>7222.9337260677476</v>
      </c>
      <c r="X1373" s="188">
        <f t="shared" si="384"/>
        <v>7222.9337260677476</v>
      </c>
      <c r="Y1373" s="188">
        <f t="shared" si="385"/>
        <v>493.57895224068943</v>
      </c>
      <c r="Z1373" s="189">
        <v>0</v>
      </c>
      <c r="AA1373" s="189">
        <v>0</v>
      </c>
      <c r="AB1373" s="189">
        <v>0</v>
      </c>
      <c r="AC1373" s="189">
        <v>0</v>
      </c>
      <c r="AD1373" s="189">
        <v>0</v>
      </c>
      <c r="AE1373" s="189">
        <v>0</v>
      </c>
      <c r="AF1373" s="189">
        <v>0</v>
      </c>
      <c r="AG1373" s="190">
        <v>0</v>
      </c>
      <c r="AH1373" s="189">
        <v>385</v>
      </c>
      <c r="AI1373" s="190">
        <f t="shared" si="386"/>
        <v>7222.9337260677476</v>
      </c>
      <c r="AJ1373" s="189">
        <v>0</v>
      </c>
      <c r="AK1373" s="189">
        <v>0</v>
      </c>
      <c r="AL1373" s="189">
        <v>0</v>
      </c>
      <c r="AM1373" s="190">
        <v>0</v>
      </c>
      <c r="AN1373" s="189">
        <v>0</v>
      </c>
      <c r="AO1373" s="189">
        <v>0</v>
      </c>
      <c r="AP1373" s="190">
        <v>0</v>
      </c>
      <c r="AQ1373" s="189">
        <v>0</v>
      </c>
      <c r="AR1373" s="182">
        <v>0</v>
      </c>
      <c r="AS1373" s="182">
        <v>0</v>
      </c>
    </row>
    <row r="1374" spans="1:78" s="182" customFormat="1" ht="36" customHeight="1" x14ac:dyDescent="0.25">
      <c r="A1374" s="182">
        <v>1</v>
      </c>
      <c r="B1374" s="221">
        <f>SUBTOTAL(103,$A$1026:A1374)</f>
        <v>313</v>
      </c>
      <c r="C1374" s="238" t="s">
        <v>3326</v>
      </c>
      <c r="D1374" s="184">
        <v>1988</v>
      </c>
      <c r="E1374" s="184"/>
      <c r="F1374" s="185" t="s">
        <v>311</v>
      </c>
      <c r="G1374" s="184">
        <v>4</v>
      </c>
      <c r="H1374" s="184">
        <v>2</v>
      </c>
      <c r="I1374" s="197">
        <v>1116</v>
      </c>
      <c r="J1374" s="197">
        <v>1000</v>
      </c>
      <c r="K1374" s="197">
        <v>1000</v>
      </c>
      <c r="L1374" s="186">
        <v>53</v>
      </c>
      <c r="M1374" s="184" t="s">
        <v>259</v>
      </c>
      <c r="N1374" s="184" t="s">
        <v>263</v>
      </c>
      <c r="O1374" s="187" t="s">
        <v>1816</v>
      </c>
      <c r="P1374" s="173">
        <v>21698448.559999999</v>
      </c>
      <c r="Q1374" s="173">
        <v>0</v>
      </c>
      <c r="R1374" s="173">
        <v>0</v>
      </c>
      <c r="S1374" s="173">
        <v>0</v>
      </c>
      <c r="T1374" s="173">
        <v>21698448.559999999</v>
      </c>
      <c r="U1374" s="173">
        <f t="shared" si="337"/>
        <v>19443.054265232975</v>
      </c>
      <c r="V1374" s="173">
        <v>21835.85</v>
      </c>
      <c r="W1374" s="188"/>
      <c r="X1374" s="188"/>
      <c r="Y1374" s="188"/>
      <c r="Z1374" s="189"/>
      <c r="AA1374" s="189"/>
      <c r="AB1374" s="189"/>
      <c r="AC1374" s="189"/>
      <c r="AD1374" s="189"/>
      <c r="AE1374" s="189"/>
      <c r="AF1374" s="189"/>
      <c r="AG1374" s="190"/>
      <c r="AH1374" s="189"/>
      <c r="AI1374" s="190"/>
      <c r="AJ1374" s="189"/>
      <c r="AK1374" s="189"/>
      <c r="AL1374" s="189"/>
      <c r="AM1374" s="190"/>
      <c r="AN1374" s="189"/>
      <c r="AO1374" s="189"/>
      <c r="AP1374" s="190"/>
      <c r="AQ1374" s="189"/>
    </row>
    <row r="1375" spans="1:78" s="182" customFormat="1" ht="36" customHeight="1" x14ac:dyDescent="0.25">
      <c r="A1375" s="182">
        <v>1</v>
      </c>
      <c r="B1375" s="221">
        <f>SUBTOTAL(103,$A$1026:A1375)</f>
        <v>314</v>
      </c>
      <c r="C1375" s="238" t="s">
        <v>3327</v>
      </c>
      <c r="D1375" s="184">
        <v>1989</v>
      </c>
      <c r="E1375" s="184"/>
      <c r="F1375" s="185" t="s">
        <v>311</v>
      </c>
      <c r="G1375" s="184">
        <v>4</v>
      </c>
      <c r="H1375" s="184">
        <v>2</v>
      </c>
      <c r="I1375" s="197">
        <v>1248.7</v>
      </c>
      <c r="J1375" s="197">
        <v>1134.5999999999999</v>
      </c>
      <c r="K1375" s="197">
        <v>1134.5999999999999</v>
      </c>
      <c r="L1375" s="186">
        <v>55</v>
      </c>
      <c r="M1375" s="184" t="s">
        <v>259</v>
      </c>
      <c r="N1375" s="184" t="s">
        <v>263</v>
      </c>
      <c r="O1375" s="187" t="s">
        <v>270</v>
      </c>
      <c r="P1375" s="173">
        <v>22338419.390000001</v>
      </c>
      <c r="Q1375" s="173">
        <v>0</v>
      </c>
      <c r="R1375" s="173">
        <v>0</v>
      </c>
      <c r="S1375" s="173">
        <v>0</v>
      </c>
      <c r="T1375" s="173">
        <v>22338419.390000001</v>
      </c>
      <c r="U1375" s="173">
        <f t="shared" si="337"/>
        <v>17889.340426043083</v>
      </c>
      <c r="V1375" s="173">
        <v>20696.89</v>
      </c>
      <c r="W1375" s="188"/>
      <c r="X1375" s="188"/>
      <c r="Y1375" s="188"/>
      <c r="Z1375" s="189"/>
      <c r="AA1375" s="189"/>
      <c r="AB1375" s="189"/>
      <c r="AC1375" s="189"/>
      <c r="AD1375" s="189"/>
      <c r="AE1375" s="189"/>
      <c r="AF1375" s="189"/>
      <c r="AG1375" s="190"/>
      <c r="AH1375" s="189"/>
      <c r="AI1375" s="190"/>
      <c r="AJ1375" s="189"/>
      <c r="AK1375" s="189"/>
      <c r="AL1375" s="189"/>
      <c r="AM1375" s="190"/>
      <c r="AN1375" s="189"/>
      <c r="AO1375" s="189"/>
      <c r="AP1375" s="190"/>
      <c r="AQ1375" s="189"/>
    </row>
    <row r="1376" spans="1:78" s="182" customFormat="1" ht="36" customHeight="1" x14ac:dyDescent="0.25">
      <c r="A1376" s="182">
        <v>1</v>
      </c>
      <c r="B1376" s="221">
        <f>SUBTOTAL(103,$A$1026:A1376)</f>
        <v>315</v>
      </c>
      <c r="C1376" s="238" t="s">
        <v>2735</v>
      </c>
      <c r="D1376" s="184">
        <v>1988</v>
      </c>
      <c r="E1376" s="184"/>
      <c r="F1376" s="185" t="s">
        <v>311</v>
      </c>
      <c r="G1376" s="184">
        <v>5</v>
      </c>
      <c r="H1376" s="184">
        <v>4</v>
      </c>
      <c r="I1376" s="197">
        <v>3212.4</v>
      </c>
      <c r="J1376" s="197">
        <v>2844.7</v>
      </c>
      <c r="K1376" s="197">
        <f>J1376</f>
        <v>2844.7</v>
      </c>
      <c r="L1376" s="186">
        <v>125</v>
      </c>
      <c r="M1376" s="184" t="s">
        <v>259</v>
      </c>
      <c r="N1376" s="184" t="s">
        <v>263</v>
      </c>
      <c r="O1376" s="187" t="s">
        <v>270</v>
      </c>
      <c r="P1376" s="173">
        <v>32640956.800000001</v>
      </c>
      <c r="Q1376" s="173">
        <v>0</v>
      </c>
      <c r="R1376" s="173">
        <v>0</v>
      </c>
      <c r="S1376" s="173">
        <v>0</v>
      </c>
      <c r="T1376" s="173">
        <v>32640956.800000001</v>
      </c>
      <c r="U1376" s="173">
        <f t="shared" si="337"/>
        <v>10160.92541402067</v>
      </c>
      <c r="V1376" s="173">
        <v>14915.85</v>
      </c>
      <c r="W1376" s="188"/>
      <c r="X1376" s="188"/>
      <c r="Y1376" s="188"/>
      <c r="Z1376" s="189"/>
      <c r="AA1376" s="189"/>
      <c r="AB1376" s="189"/>
      <c r="AC1376" s="189"/>
      <c r="AD1376" s="189"/>
      <c r="AE1376" s="189"/>
      <c r="AF1376" s="189"/>
      <c r="AG1376" s="190"/>
      <c r="AH1376" s="189"/>
      <c r="AI1376" s="190"/>
      <c r="AJ1376" s="189"/>
      <c r="AK1376" s="189"/>
      <c r="AL1376" s="189"/>
      <c r="AM1376" s="190"/>
      <c r="AN1376" s="189"/>
      <c r="AO1376" s="189"/>
      <c r="AP1376" s="190"/>
      <c r="AQ1376" s="189"/>
    </row>
    <row r="1377" spans="1:78" s="182" customFormat="1" ht="36" customHeight="1" x14ac:dyDescent="0.25">
      <c r="B1377" s="183" t="s">
        <v>806</v>
      </c>
      <c r="C1377" s="183"/>
      <c r="D1377" s="184" t="s">
        <v>857</v>
      </c>
      <c r="E1377" s="184" t="s">
        <v>857</v>
      </c>
      <c r="F1377" s="184" t="s">
        <v>857</v>
      </c>
      <c r="G1377" s="184" t="s">
        <v>857</v>
      </c>
      <c r="H1377" s="184" t="s">
        <v>857</v>
      </c>
      <c r="I1377" s="197">
        <f>I1378</f>
        <v>609</v>
      </c>
      <c r="J1377" s="197">
        <f>J1378</f>
        <v>579</v>
      </c>
      <c r="K1377" s="197">
        <f>K1378</f>
        <v>387.6</v>
      </c>
      <c r="L1377" s="219">
        <f>L1378</f>
        <v>32</v>
      </c>
      <c r="M1377" s="184" t="s">
        <v>857</v>
      </c>
      <c r="N1377" s="184" t="s">
        <v>857</v>
      </c>
      <c r="O1377" s="187" t="s">
        <v>857</v>
      </c>
      <c r="P1377" s="173">
        <v>4968004.8100000005</v>
      </c>
      <c r="Q1377" s="173">
        <v>0</v>
      </c>
      <c r="R1377" s="173">
        <v>0</v>
      </c>
      <c r="S1377" s="173">
        <v>0</v>
      </c>
      <c r="T1377" s="173">
        <v>4968004.8100000005</v>
      </c>
      <c r="U1377" s="173">
        <f t="shared" si="337"/>
        <v>8157.6433661740566</v>
      </c>
      <c r="V1377" s="173">
        <f>V1378</f>
        <v>10446.23422003284</v>
      </c>
      <c r="X1377" s="227"/>
      <c r="Z1377" s="189">
        <v>0</v>
      </c>
      <c r="AA1377" s="189">
        <v>0</v>
      </c>
      <c r="AB1377" s="189">
        <v>0</v>
      </c>
      <c r="AC1377" s="189">
        <v>0</v>
      </c>
      <c r="AD1377" s="189">
        <v>0</v>
      </c>
      <c r="AE1377" s="189">
        <v>0</v>
      </c>
      <c r="AF1377" s="189">
        <v>0</v>
      </c>
      <c r="AG1377" s="189">
        <v>0</v>
      </c>
      <c r="AH1377" s="189">
        <v>586</v>
      </c>
      <c r="AI1377" s="189">
        <v>4765912.91</v>
      </c>
      <c r="AJ1377" s="189">
        <v>0</v>
      </c>
      <c r="AK1377" s="189">
        <v>0</v>
      </c>
      <c r="AL1377" s="189">
        <v>0</v>
      </c>
      <c r="AM1377" s="189">
        <v>0</v>
      </c>
      <c r="AN1377" s="189">
        <v>0</v>
      </c>
      <c r="AO1377" s="189">
        <v>0</v>
      </c>
      <c r="AP1377" s="189">
        <v>0</v>
      </c>
      <c r="AQ1377" s="189">
        <v>0</v>
      </c>
      <c r="AR1377" s="182">
        <v>0</v>
      </c>
      <c r="AS1377" s="182">
        <v>0</v>
      </c>
    </row>
    <row r="1378" spans="1:78" s="105" customFormat="1" ht="36" customHeight="1" x14ac:dyDescent="0.25">
      <c r="A1378" s="182">
        <v>1</v>
      </c>
      <c r="B1378" s="221">
        <f>SUBTOTAL(103,$A$1026:A1378)</f>
        <v>316</v>
      </c>
      <c r="C1378" s="238" t="s">
        <v>87</v>
      </c>
      <c r="D1378" s="184">
        <v>1967</v>
      </c>
      <c r="E1378" s="184"/>
      <c r="F1378" s="199" t="s">
        <v>261</v>
      </c>
      <c r="G1378" s="184">
        <v>2</v>
      </c>
      <c r="H1378" s="184" t="s">
        <v>296</v>
      </c>
      <c r="I1378" s="197">
        <v>609</v>
      </c>
      <c r="J1378" s="197">
        <v>579</v>
      </c>
      <c r="K1378" s="197">
        <v>387.6</v>
      </c>
      <c r="L1378" s="239">
        <v>32</v>
      </c>
      <c r="M1378" s="184" t="s">
        <v>259</v>
      </c>
      <c r="N1378" s="184" t="s">
        <v>260</v>
      </c>
      <c r="O1378" s="184" t="s">
        <v>262</v>
      </c>
      <c r="P1378" s="197">
        <v>4968004.8100000005</v>
      </c>
      <c r="Q1378" s="173">
        <v>0</v>
      </c>
      <c r="R1378" s="197">
        <v>0</v>
      </c>
      <c r="S1378" s="197">
        <v>0</v>
      </c>
      <c r="T1378" s="197">
        <v>4968004.8100000005</v>
      </c>
      <c r="U1378" s="173">
        <f t="shared" si="337"/>
        <v>8157.6433661740566</v>
      </c>
      <c r="V1378" s="173">
        <v>10446.23422003284</v>
      </c>
      <c r="W1378" s="188">
        <v>8580.271658456486</v>
      </c>
      <c r="X1378" s="188">
        <f>Z1378+AA1378+AB1378+AC1378+AD1378+AG1378+AI1378+AK1378+AM1378+AO1378+AP1378+AQ1378+AR1378+AS1378</f>
        <v>8580.271658456486</v>
      </c>
      <c r="Y1378" s="188">
        <f>V1378-U1378</f>
        <v>2288.5908538587837</v>
      </c>
      <c r="Z1378" s="189">
        <v>0</v>
      </c>
      <c r="AA1378" s="189">
        <v>0</v>
      </c>
      <c r="AB1378" s="193">
        <v>0</v>
      </c>
      <c r="AC1378" s="193">
        <v>0</v>
      </c>
      <c r="AD1378" s="193">
        <v>0</v>
      </c>
      <c r="AE1378" s="193">
        <v>0</v>
      </c>
      <c r="AF1378" s="193">
        <v>0</v>
      </c>
      <c r="AG1378" s="190">
        <v>0</v>
      </c>
      <c r="AH1378" s="193">
        <v>586</v>
      </c>
      <c r="AI1378" s="190">
        <f>8917.04*AH1378/I1378</f>
        <v>8580.271658456486</v>
      </c>
      <c r="AJ1378" s="193">
        <v>0</v>
      </c>
      <c r="AK1378" s="193">
        <v>0</v>
      </c>
      <c r="AL1378" s="193">
        <v>0</v>
      </c>
      <c r="AM1378" s="194">
        <v>0</v>
      </c>
      <c r="AN1378" s="193">
        <v>0</v>
      </c>
      <c r="AO1378" s="193">
        <v>0</v>
      </c>
      <c r="AP1378" s="194">
        <v>0</v>
      </c>
      <c r="AQ1378" s="193">
        <v>0</v>
      </c>
      <c r="AR1378" s="105">
        <v>0</v>
      </c>
      <c r="AS1378" s="105">
        <v>0</v>
      </c>
      <c r="BD1378" s="195"/>
      <c r="BE1378" s="195"/>
      <c r="BF1378" s="195"/>
      <c r="BZ1378" s="196"/>
    </row>
    <row r="1379" spans="1:78" s="182" customFormat="1" ht="36" customHeight="1" x14ac:dyDescent="0.25">
      <c r="B1379" s="183" t="s">
        <v>855</v>
      </c>
      <c r="C1379" s="183"/>
      <c r="D1379" s="184" t="s">
        <v>857</v>
      </c>
      <c r="E1379" s="184" t="s">
        <v>857</v>
      </c>
      <c r="F1379" s="184" t="s">
        <v>857</v>
      </c>
      <c r="G1379" s="184" t="s">
        <v>857</v>
      </c>
      <c r="H1379" s="184" t="s">
        <v>857</v>
      </c>
      <c r="I1379" s="197">
        <f>I1380</f>
        <v>616.20000000000005</v>
      </c>
      <c r="J1379" s="197">
        <f>J1380</f>
        <v>540.1</v>
      </c>
      <c r="K1379" s="197">
        <f>K1380</f>
        <v>315</v>
      </c>
      <c r="L1379" s="219">
        <f>L1380</f>
        <v>21</v>
      </c>
      <c r="M1379" s="184" t="s">
        <v>857</v>
      </c>
      <c r="N1379" s="184" t="s">
        <v>857</v>
      </c>
      <c r="O1379" s="187" t="s">
        <v>857</v>
      </c>
      <c r="P1379" s="173">
        <v>4185842.17</v>
      </c>
      <c r="Q1379" s="173">
        <v>0</v>
      </c>
      <c r="R1379" s="173">
        <v>0</v>
      </c>
      <c r="S1379" s="173">
        <v>0</v>
      </c>
      <c r="T1379" s="173">
        <v>4185842.17</v>
      </c>
      <c r="U1379" s="173">
        <f t="shared" si="337"/>
        <v>6792.9928107757214</v>
      </c>
      <c r="V1379" s="173">
        <f>V1380</f>
        <v>8731.5036416747807</v>
      </c>
      <c r="X1379" s="227"/>
      <c r="Z1379" s="189">
        <v>0</v>
      </c>
      <c r="AA1379" s="189">
        <v>0</v>
      </c>
      <c r="AB1379" s="189">
        <v>0</v>
      </c>
      <c r="AC1379" s="189">
        <v>0</v>
      </c>
      <c r="AD1379" s="189">
        <v>0</v>
      </c>
      <c r="AE1379" s="189">
        <v>0</v>
      </c>
      <c r="AF1379" s="189">
        <v>0</v>
      </c>
      <c r="AG1379" s="189">
        <v>0</v>
      </c>
      <c r="AH1379" s="189">
        <v>390</v>
      </c>
      <c r="AI1379" s="189">
        <v>3138900.49</v>
      </c>
      <c r="AJ1379" s="189">
        <v>0</v>
      </c>
      <c r="AK1379" s="189">
        <v>0</v>
      </c>
      <c r="AL1379" s="189">
        <v>0</v>
      </c>
      <c r="AM1379" s="189">
        <v>0</v>
      </c>
      <c r="AN1379" s="189">
        <v>0</v>
      </c>
      <c r="AO1379" s="189">
        <v>0</v>
      </c>
      <c r="AP1379" s="189">
        <v>0</v>
      </c>
      <c r="AQ1379" s="189">
        <v>0</v>
      </c>
      <c r="AR1379" s="182">
        <v>0</v>
      </c>
      <c r="AS1379" s="182">
        <v>0</v>
      </c>
    </row>
    <row r="1380" spans="1:78" s="105" customFormat="1" ht="36" customHeight="1" x14ac:dyDescent="0.25">
      <c r="A1380" s="182">
        <v>1</v>
      </c>
      <c r="B1380" s="221">
        <f>SUBTOTAL(103,$A$1026:A1380)</f>
        <v>317</v>
      </c>
      <c r="C1380" s="238" t="s">
        <v>86</v>
      </c>
      <c r="D1380" s="184">
        <v>1982</v>
      </c>
      <c r="E1380" s="184"/>
      <c r="F1380" s="199" t="s">
        <v>261</v>
      </c>
      <c r="G1380" s="184">
        <v>2</v>
      </c>
      <c r="H1380" s="184" t="s">
        <v>296</v>
      </c>
      <c r="I1380" s="197">
        <v>616.20000000000005</v>
      </c>
      <c r="J1380" s="197">
        <v>540.1</v>
      </c>
      <c r="K1380" s="197">
        <v>315</v>
      </c>
      <c r="L1380" s="239">
        <v>21</v>
      </c>
      <c r="M1380" s="184" t="s">
        <v>259</v>
      </c>
      <c r="N1380" s="184" t="s">
        <v>260</v>
      </c>
      <c r="O1380" s="184" t="s">
        <v>262</v>
      </c>
      <c r="P1380" s="197">
        <v>4185842.17</v>
      </c>
      <c r="Q1380" s="173">
        <v>0</v>
      </c>
      <c r="R1380" s="197">
        <v>0</v>
      </c>
      <c r="S1380" s="197">
        <v>0</v>
      </c>
      <c r="T1380" s="197">
        <v>4185842.17</v>
      </c>
      <c r="U1380" s="173">
        <f t="shared" si="337"/>
        <v>6792.9928107757214</v>
      </c>
      <c r="V1380" s="173">
        <v>8731.5036416747807</v>
      </c>
      <c r="W1380" s="188">
        <v>5643.6962025316461</v>
      </c>
      <c r="X1380" s="188">
        <f>Z1380+AA1380+AB1380+AC1380+AD1380+AG1380+AI1380+AK1380+AM1380+AO1380+AP1380+AQ1380+AR1380+AS1380</f>
        <v>5643.6962025316461</v>
      </c>
      <c r="Y1380" s="188">
        <f>V1380-U1380</f>
        <v>1938.5108308990593</v>
      </c>
      <c r="Z1380" s="189">
        <v>0</v>
      </c>
      <c r="AA1380" s="189">
        <v>0</v>
      </c>
      <c r="AB1380" s="193">
        <v>0</v>
      </c>
      <c r="AC1380" s="193">
        <v>0</v>
      </c>
      <c r="AD1380" s="193">
        <v>0</v>
      </c>
      <c r="AE1380" s="193">
        <v>0</v>
      </c>
      <c r="AF1380" s="193">
        <v>0</v>
      </c>
      <c r="AG1380" s="190">
        <v>0</v>
      </c>
      <c r="AH1380" s="193">
        <v>390</v>
      </c>
      <c r="AI1380" s="190">
        <f>8917.04*AH1380/I1380</f>
        <v>5643.6962025316461</v>
      </c>
      <c r="AJ1380" s="193">
        <v>0</v>
      </c>
      <c r="AK1380" s="193">
        <v>0</v>
      </c>
      <c r="AL1380" s="193">
        <v>0</v>
      </c>
      <c r="AM1380" s="194">
        <v>0</v>
      </c>
      <c r="AN1380" s="193">
        <v>0</v>
      </c>
      <c r="AO1380" s="193">
        <v>0</v>
      </c>
      <c r="AP1380" s="194">
        <v>0</v>
      </c>
      <c r="AQ1380" s="193">
        <v>0</v>
      </c>
      <c r="AR1380" s="105">
        <v>0</v>
      </c>
      <c r="AS1380" s="105">
        <v>0</v>
      </c>
      <c r="BD1380" s="195"/>
      <c r="BE1380" s="195"/>
      <c r="BF1380" s="195"/>
      <c r="BZ1380" s="196"/>
    </row>
    <row r="1381" spans="1:78" s="182" customFormat="1" ht="36" customHeight="1" x14ac:dyDescent="0.25">
      <c r="B1381" s="183" t="s">
        <v>807</v>
      </c>
      <c r="C1381" s="222"/>
      <c r="D1381" s="184" t="s">
        <v>857</v>
      </c>
      <c r="E1381" s="184" t="s">
        <v>857</v>
      </c>
      <c r="F1381" s="184" t="s">
        <v>857</v>
      </c>
      <c r="G1381" s="184" t="s">
        <v>857</v>
      </c>
      <c r="H1381" s="184" t="s">
        <v>857</v>
      </c>
      <c r="I1381" s="197">
        <f>SUM(I1382:I1384)</f>
        <v>3449.3</v>
      </c>
      <c r="J1381" s="197">
        <f>SUM(J1382:J1384)</f>
        <v>2279.3999999999996</v>
      </c>
      <c r="K1381" s="197">
        <f>SUM(K1382:K1384)</f>
        <v>2057.6999999999998</v>
      </c>
      <c r="L1381" s="219">
        <f>SUM(L1382:L1384)</f>
        <v>98</v>
      </c>
      <c r="M1381" s="184" t="s">
        <v>857</v>
      </c>
      <c r="N1381" s="184" t="s">
        <v>857</v>
      </c>
      <c r="O1381" s="187" t="s">
        <v>857</v>
      </c>
      <c r="P1381" s="173">
        <v>12172664.07</v>
      </c>
      <c r="Q1381" s="173">
        <v>0</v>
      </c>
      <c r="R1381" s="173">
        <v>0</v>
      </c>
      <c r="S1381" s="173">
        <v>0</v>
      </c>
      <c r="T1381" s="173">
        <v>12172664.07</v>
      </c>
      <c r="U1381" s="173">
        <f t="shared" si="337"/>
        <v>3529.0244600353694</v>
      </c>
      <c r="V1381" s="173">
        <f>MAX(V1382:V1384)</f>
        <v>8548.7447131582358</v>
      </c>
      <c r="X1381" s="227"/>
      <c r="Z1381" s="189">
        <v>0</v>
      </c>
      <c r="AA1381" s="189">
        <v>0</v>
      </c>
      <c r="AB1381" s="189">
        <v>0</v>
      </c>
      <c r="AC1381" s="189">
        <v>0</v>
      </c>
      <c r="AD1381" s="189">
        <v>0</v>
      </c>
      <c r="AE1381" s="189">
        <v>0</v>
      </c>
      <c r="AF1381" s="189">
        <v>0</v>
      </c>
      <c r="AG1381" s="189">
        <v>0</v>
      </c>
      <c r="AH1381" s="189">
        <v>2379</v>
      </c>
      <c r="AI1381" s="189">
        <v>17780362.359999999</v>
      </c>
      <c r="AJ1381" s="189">
        <v>0</v>
      </c>
      <c r="AK1381" s="189">
        <v>0</v>
      </c>
      <c r="AL1381" s="189">
        <v>0</v>
      </c>
      <c r="AM1381" s="189">
        <v>0</v>
      </c>
      <c r="AN1381" s="189">
        <v>0</v>
      </c>
      <c r="AO1381" s="189">
        <v>0</v>
      </c>
      <c r="AP1381" s="189">
        <v>0</v>
      </c>
      <c r="AQ1381" s="189">
        <v>0</v>
      </c>
      <c r="AR1381" s="182">
        <v>0</v>
      </c>
      <c r="AS1381" s="182">
        <v>0</v>
      </c>
    </row>
    <row r="1382" spans="1:78" s="105" customFormat="1" ht="36" customHeight="1" x14ac:dyDescent="0.25">
      <c r="A1382" s="182">
        <v>1</v>
      </c>
      <c r="B1382" s="221">
        <f>SUBTOTAL(103,$A$1026:A1382)</f>
        <v>318</v>
      </c>
      <c r="C1382" s="238" t="s">
        <v>107</v>
      </c>
      <c r="D1382" s="184">
        <v>1971</v>
      </c>
      <c r="E1382" s="184"/>
      <c r="F1382" s="199" t="s">
        <v>261</v>
      </c>
      <c r="G1382" s="184">
        <v>2</v>
      </c>
      <c r="H1382" s="184" t="s">
        <v>297</v>
      </c>
      <c r="I1382" s="197">
        <v>772.9</v>
      </c>
      <c r="J1382" s="197">
        <v>728.9</v>
      </c>
      <c r="K1382" s="197">
        <v>650.20000000000005</v>
      </c>
      <c r="L1382" s="239">
        <v>30</v>
      </c>
      <c r="M1382" s="184" t="s">
        <v>259</v>
      </c>
      <c r="N1382" s="184" t="s">
        <v>260</v>
      </c>
      <c r="O1382" s="184" t="s">
        <v>262</v>
      </c>
      <c r="P1382" s="197">
        <v>2897280.0100000002</v>
      </c>
      <c r="Q1382" s="173">
        <v>0</v>
      </c>
      <c r="R1382" s="197">
        <v>0</v>
      </c>
      <c r="S1382" s="197">
        <v>0</v>
      </c>
      <c r="T1382" s="197">
        <v>2897280.0100000002</v>
      </c>
      <c r="U1382" s="173">
        <f t="shared" si="337"/>
        <v>3748.5832707982927</v>
      </c>
      <c r="V1382" s="173">
        <v>8548.7447131582358</v>
      </c>
      <c r="W1382" s="188">
        <v>7937.5385172726101</v>
      </c>
      <c r="X1382" s="188">
        <f t="shared" ref="X1382:X1384" si="387">Z1382+AA1382+AB1382+AC1382+AD1382+AG1382+AI1382+AK1382+AM1382+AO1382+AP1382+AQ1382+AR1382+AS1382</f>
        <v>7937.5385172726101</v>
      </c>
      <c r="Y1382" s="188">
        <f t="shared" ref="Y1382:Y1384" si="388">V1382-U1382</f>
        <v>4800.1614423599431</v>
      </c>
      <c r="Z1382" s="189">
        <v>0</v>
      </c>
      <c r="AA1382" s="189">
        <v>0</v>
      </c>
      <c r="AB1382" s="193">
        <v>0</v>
      </c>
      <c r="AC1382" s="193">
        <v>0</v>
      </c>
      <c r="AD1382" s="193">
        <v>0</v>
      </c>
      <c r="AE1382" s="193">
        <v>0</v>
      </c>
      <c r="AF1382" s="193">
        <v>0</v>
      </c>
      <c r="AG1382" s="190">
        <v>0</v>
      </c>
      <c r="AH1382" s="193">
        <v>688</v>
      </c>
      <c r="AI1382" s="190">
        <f t="shared" ref="AI1382:AI1384" si="389">8917.04*AH1382/I1382</f>
        <v>7937.5385172726101</v>
      </c>
      <c r="AJ1382" s="193">
        <v>0</v>
      </c>
      <c r="AK1382" s="193">
        <v>0</v>
      </c>
      <c r="AL1382" s="193">
        <v>0</v>
      </c>
      <c r="AM1382" s="194">
        <v>0</v>
      </c>
      <c r="AN1382" s="193">
        <v>0</v>
      </c>
      <c r="AO1382" s="193">
        <v>0</v>
      </c>
      <c r="AP1382" s="194">
        <v>0</v>
      </c>
      <c r="AQ1382" s="193">
        <v>0</v>
      </c>
      <c r="AR1382" s="105">
        <v>0</v>
      </c>
      <c r="AS1382" s="105">
        <v>0</v>
      </c>
      <c r="BD1382" s="195"/>
      <c r="BE1382" s="195"/>
      <c r="BF1382" s="195"/>
      <c r="BZ1382" s="196"/>
    </row>
    <row r="1383" spans="1:78" s="182" customFormat="1" ht="36" customHeight="1" x14ac:dyDescent="0.25">
      <c r="A1383" s="182">
        <v>1</v>
      </c>
      <c r="B1383" s="221">
        <f>SUBTOTAL(103,$A$1026:A1383)</f>
        <v>319</v>
      </c>
      <c r="C1383" s="183" t="s">
        <v>2231</v>
      </c>
      <c r="D1383" s="184">
        <v>1979</v>
      </c>
      <c r="E1383" s="184"/>
      <c r="F1383" s="185" t="s">
        <v>261</v>
      </c>
      <c r="G1383" s="184">
        <v>2</v>
      </c>
      <c r="H1383" s="184">
        <v>3</v>
      </c>
      <c r="I1383" s="173">
        <v>1432</v>
      </c>
      <c r="J1383" s="173">
        <v>822.7</v>
      </c>
      <c r="K1383" s="173">
        <v>822.7</v>
      </c>
      <c r="L1383" s="186">
        <v>34</v>
      </c>
      <c r="M1383" s="184" t="s">
        <v>259</v>
      </c>
      <c r="N1383" s="184" t="s">
        <v>260</v>
      </c>
      <c r="O1383" s="187" t="s">
        <v>262</v>
      </c>
      <c r="P1383" s="173">
        <v>4828319.18</v>
      </c>
      <c r="Q1383" s="173">
        <v>0</v>
      </c>
      <c r="R1383" s="173">
        <v>0</v>
      </c>
      <c r="S1383" s="173">
        <v>0</v>
      </c>
      <c r="T1383" s="173">
        <v>4828319.18</v>
      </c>
      <c r="U1383" s="173">
        <f t="shared" si="337"/>
        <v>3371.7312709497205</v>
      </c>
      <c r="V1383" s="173">
        <v>5908.7663798882686</v>
      </c>
      <c r="W1383" s="188">
        <v>4888.1818435754194</v>
      </c>
      <c r="X1383" s="188">
        <f t="shared" si="387"/>
        <v>4888.1818435754194</v>
      </c>
      <c r="Y1383" s="188">
        <f t="shared" si="388"/>
        <v>2537.0351089385481</v>
      </c>
      <c r="Z1383" s="189">
        <v>0</v>
      </c>
      <c r="AA1383" s="189">
        <v>0</v>
      </c>
      <c r="AB1383" s="189">
        <v>0</v>
      </c>
      <c r="AC1383" s="189">
        <v>0</v>
      </c>
      <c r="AD1383" s="189">
        <v>0</v>
      </c>
      <c r="AE1383" s="189">
        <v>0</v>
      </c>
      <c r="AF1383" s="189">
        <v>0</v>
      </c>
      <c r="AG1383" s="190">
        <v>0</v>
      </c>
      <c r="AH1383" s="189">
        <v>785</v>
      </c>
      <c r="AI1383" s="190">
        <f t="shared" si="389"/>
        <v>4888.1818435754194</v>
      </c>
      <c r="AJ1383" s="189">
        <v>0</v>
      </c>
      <c r="AK1383" s="189">
        <v>0</v>
      </c>
      <c r="AL1383" s="189">
        <v>0</v>
      </c>
      <c r="AM1383" s="190">
        <v>0</v>
      </c>
      <c r="AN1383" s="189">
        <v>0</v>
      </c>
      <c r="AO1383" s="189">
        <v>0</v>
      </c>
      <c r="AP1383" s="190">
        <v>0</v>
      </c>
      <c r="AQ1383" s="189">
        <v>0</v>
      </c>
      <c r="AR1383" s="182">
        <v>0</v>
      </c>
      <c r="AS1383" s="182">
        <v>0</v>
      </c>
    </row>
    <row r="1384" spans="1:78" s="182" customFormat="1" ht="36" customHeight="1" x14ac:dyDescent="0.25">
      <c r="A1384" s="182">
        <v>1</v>
      </c>
      <c r="B1384" s="221">
        <f>SUBTOTAL(103,$A$1026:A1384)</f>
        <v>320</v>
      </c>
      <c r="C1384" s="183" t="s">
        <v>105</v>
      </c>
      <c r="D1384" s="184">
        <v>1975</v>
      </c>
      <c r="E1384" s="184"/>
      <c r="F1384" s="185" t="s">
        <v>261</v>
      </c>
      <c r="G1384" s="184">
        <v>2</v>
      </c>
      <c r="H1384" s="184" t="s">
        <v>296</v>
      </c>
      <c r="I1384" s="197">
        <v>1244.4000000000001</v>
      </c>
      <c r="J1384" s="197">
        <v>727.8</v>
      </c>
      <c r="K1384" s="197">
        <v>584.79999999999995</v>
      </c>
      <c r="L1384" s="186">
        <v>34</v>
      </c>
      <c r="M1384" s="184" t="s">
        <v>259</v>
      </c>
      <c r="N1384" s="184" t="s">
        <v>260</v>
      </c>
      <c r="O1384" s="187" t="s">
        <v>262</v>
      </c>
      <c r="P1384" s="173">
        <v>4447064.88</v>
      </c>
      <c r="Q1384" s="173">
        <v>0</v>
      </c>
      <c r="R1384" s="173">
        <v>0</v>
      </c>
      <c r="S1384" s="173">
        <v>0</v>
      </c>
      <c r="T1384" s="173">
        <v>4447064.88</v>
      </c>
      <c r="U1384" s="173">
        <f t="shared" si="337"/>
        <v>3573.6619093539052</v>
      </c>
      <c r="V1384" s="173">
        <v>5525.5679273545475</v>
      </c>
      <c r="W1384" s="188">
        <v>4091.6343940855036</v>
      </c>
      <c r="X1384" s="188">
        <f t="shared" si="387"/>
        <v>4091.6343940855036</v>
      </c>
      <c r="Y1384" s="188">
        <f t="shared" si="388"/>
        <v>1951.9060180006422</v>
      </c>
      <c r="Z1384" s="189">
        <v>0</v>
      </c>
      <c r="AA1384" s="189">
        <v>0</v>
      </c>
      <c r="AB1384" s="189">
        <v>0</v>
      </c>
      <c r="AC1384" s="189">
        <v>0</v>
      </c>
      <c r="AD1384" s="189">
        <v>0</v>
      </c>
      <c r="AE1384" s="189">
        <v>0</v>
      </c>
      <c r="AF1384" s="189">
        <v>0</v>
      </c>
      <c r="AG1384" s="190">
        <v>0</v>
      </c>
      <c r="AH1384" s="189">
        <v>571</v>
      </c>
      <c r="AI1384" s="190">
        <f t="shared" si="389"/>
        <v>4091.6343940855036</v>
      </c>
      <c r="AJ1384" s="189">
        <v>0</v>
      </c>
      <c r="AK1384" s="189">
        <v>0</v>
      </c>
      <c r="AL1384" s="189">
        <v>0</v>
      </c>
      <c r="AM1384" s="190">
        <v>0</v>
      </c>
      <c r="AN1384" s="189">
        <v>0</v>
      </c>
      <c r="AO1384" s="189">
        <v>0</v>
      </c>
      <c r="AP1384" s="190">
        <v>0</v>
      </c>
      <c r="AQ1384" s="189">
        <v>0</v>
      </c>
      <c r="AR1384" s="182">
        <v>0</v>
      </c>
      <c r="AS1384" s="182">
        <v>0</v>
      </c>
    </row>
    <row r="1385" spans="1:78" s="182" customFormat="1" ht="36" customHeight="1" x14ac:dyDescent="0.25">
      <c r="B1385" s="183" t="s">
        <v>2228</v>
      </c>
      <c r="C1385" s="183"/>
      <c r="D1385" s="184" t="s">
        <v>857</v>
      </c>
      <c r="E1385" s="184" t="s">
        <v>857</v>
      </c>
      <c r="F1385" s="184" t="s">
        <v>857</v>
      </c>
      <c r="G1385" s="184" t="s">
        <v>857</v>
      </c>
      <c r="H1385" s="184" t="s">
        <v>857</v>
      </c>
      <c r="I1385" s="197">
        <f>I1386</f>
        <v>327.60000000000002</v>
      </c>
      <c r="J1385" s="197">
        <f>J1386</f>
        <v>295.2</v>
      </c>
      <c r="K1385" s="197">
        <f>K1386</f>
        <v>295.2</v>
      </c>
      <c r="L1385" s="219">
        <f>L1386</f>
        <v>21</v>
      </c>
      <c r="M1385" s="184" t="s">
        <v>857</v>
      </c>
      <c r="N1385" s="184" t="s">
        <v>857</v>
      </c>
      <c r="O1385" s="187" t="s">
        <v>857</v>
      </c>
      <c r="P1385" s="173">
        <v>1799537.25</v>
      </c>
      <c r="Q1385" s="173">
        <v>0</v>
      </c>
      <c r="R1385" s="173">
        <v>0</v>
      </c>
      <c r="S1385" s="173">
        <v>0</v>
      </c>
      <c r="T1385" s="173">
        <v>1799537.25</v>
      </c>
      <c r="U1385" s="173">
        <f t="shared" si="337"/>
        <v>5493.0929487179483</v>
      </c>
      <c r="V1385" s="173">
        <f>V1386</f>
        <v>8930.2184224664234</v>
      </c>
      <c r="X1385" s="227"/>
      <c r="Z1385" s="189">
        <v>0</v>
      </c>
      <c r="AA1385" s="189">
        <v>0</v>
      </c>
      <c r="AB1385" s="189">
        <v>0</v>
      </c>
      <c r="AC1385" s="189">
        <v>0</v>
      </c>
      <c r="AD1385" s="189">
        <v>0</v>
      </c>
      <c r="AE1385" s="189">
        <v>0</v>
      </c>
      <c r="AF1385" s="189">
        <v>0</v>
      </c>
      <c r="AG1385" s="189">
        <v>0</v>
      </c>
      <c r="AH1385" s="189">
        <v>146</v>
      </c>
      <c r="AI1385" s="189">
        <v>890470</v>
      </c>
      <c r="AJ1385" s="189">
        <v>0</v>
      </c>
      <c r="AK1385" s="189">
        <v>0</v>
      </c>
      <c r="AL1385" s="189">
        <v>0</v>
      </c>
      <c r="AM1385" s="189">
        <v>0</v>
      </c>
      <c r="AN1385" s="189">
        <v>0</v>
      </c>
      <c r="AO1385" s="189">
        <v>0</v>
      </c>
      <c r="AP1385" s="189">
        <v>0</v>
      </c>
      <c r="AQ1385" s="189">
        <v>0</v>
      </c>
      <c r="AR1385" s="182">
        <v>0</v>
      </c>
      <c r="AS1385" s="182">
        <v>0</v>
      </c>
    </row>
    <row r="1386" spans="1:78" s="182" customFormat="1" ht="36" customHeight="1" x14ac:dyDescent="0.25">
      <c r="A1386" s="182">
        <v>1</v>
      </c>
      <c r="B1386" s="221">
        <f>SUBTOTAL(103,$A$1026:A1386)</f>
        <v>321</v>
      </c>
      <c r="C1386" s="183" t="s">
        <v>2229</v>
      </c>
      <c r="D1386" s="184">
        <v>1964</v>
      </c>
      <c r="E1386" s="184"/>
      <c r="F1386" s="185" t="s">
        <v>261</v>
      </c>
      <c r="G1386" s="184">
        <v>2</v>
      </c>
      <c r="H1386" s="184">
        <v>1</v>
      </c>
      <c r="I1386" s="197">
        <v>327.60000000000002</v>
      </c>
      <c r="J1386" s="197">
        <v>295.2</v>
      </c>
      <c r="K1386" s="197">
        <v>295.2</v>
      </c>
      <c r="L1386" s="186">
        <v>21</v>
      </c>
      <c r="M1386" s="184" t="s">
        <v>259</v>
      </c>
      <c r="N1386" s="184" t="s">
        <v>260</v>
      </c>
      <c r="O1386" s="187" t="s">
        <v>262</v>
      </c>
      <c r="P1386" s="173">
        <v>1799537.25</v>
      </c>
      <c r="Q1386" s="173">
        <v>0</v>
      </c>
      <c r="R1386" s="173">
        <v>0</v>
      </c>
      <c r="S1386" s="173">
        <v>0</v>
      </c>
      <c r="T1386" s="173">
        <v>1799537.25</v>
      </c>
      <c r="U1386" s="173">
        <f t="shared" si="337"/>
        <v>5493.0929487179483</v>
      </c>
      <c r="V1386" s="173">
        <v>8930.2184224664234</v>
      </c>
      <c r="W1386" s="188">
        <v>3974.0166056166054</v>
      </c>
      <c r="X1386" s="188">
        <f>Z1386+AA1386+AB1386+AC1386+AD1386+AG1386+AI1386+AK1386+AM1386+AO1386+AP1386+AQ1386+AR1386+AS1386</f>
        <v>3974.0166056166054</v>
      </c>
      <c r="Y1386" s="188">
        <f>V1386-U1386</f>
        <v>3437.1254737484751</v>
      </c>
      <c r="Z1386" s="189">
        <v>0</v>
      </c>
      <c r="AA1386" s="189">
        <v>0</v>
      </c>
      <c r="AB1386" s="189">
        <v>0</v>
      </c>
      <c r="AC1386" s="189">
        <v>0</v>
      </c>
      <c r="AD1386" s="189">
        <v>0</v>
      </c>
      <c r="AE1386" s="189">
        <v>0</v>
      </c>
      <c r="AF1386" s="189">
        <v>0</v>
      </c>
      <c r="AG1386" s="190">
        <v>0</v>
      </c>
      <c r="AH1386" s="189">
        <v>146</v>
      </c>
      <c r="AI1386" s="190">
        <f>8917.04*AH1386/I1386</f>
        <v>3974.0166056166054</v>
      </c>
      <c r="AJ1386" s="189">
        <v>0</v>
      </c>
      <c r="AK1386" s="189">
        <v>0</v>
      </c>
      <c r="AL1386" s="189">
        <v>0</v>
      </c>
      <c r="AM1386" s="190">
        <v>0</v>
      </c>
      <c r="AN1386" s="189">
        <v>0</v>
      </c>
      <c r="AO1386" s="189">
        <v>0</v>
      </c>
      <c r="AP1386" s="190">
        <v>0</v>
      </c>
      <c r="AQ1386" s="189">
        <v>0</v>
      </c>
      <c r="AR1386" s="182">
        <v>0</v>
      </c>
      <c r="AS1386" s="182">
        <v>0</v>
      </c>
    </row>
    <row r="1387" spans="1:78" s="182" customFormat="1" ht="36" customHeight="1" x14ac:dyDescent="0.25">
      <c r="B1387" s="183" t="s">
        <v>842</v>
      </c>
      <c r="C1387" s="183"/>
      <c r="D1387" s="184" t="s">
        <v>718</v>
      </c>
      <c r="E1387" s="184" t="s">
        <v>718</v>
      </c>
      <c r="F1387" s="184" t="s">
        <v>718</v>
      </c>
      <c r="G1387" s="184" t="s">
        <v>718</v>
      </c>
      <c r="H1387" s="184" t="s">
        <v>718</v>
      </c>
      <c r="I1387" s="197">
        <f>I1388</f>
        <v>976.3</v>
      </c>
      <c r="J1387" s="197">
        <f>J1388</f>
        <v>976.3</v>
      </c>
      <c r="K1387" s="197">
        <f>K1388</f>
        <v>880.1</v>
      </c>
      <c r="L1387" s="219">
        <f>L1388</f>
        <v>36</v>
      </c>
      <c r="M1387" s="184" t="s">
        <v>857</v>
      </c>
      <c r="N1387" s="184" t="s">
        <v>857</v>
      </c>
      <c r="O1387" s="187" t="s">
        <v>857</v>
      </c>
      <c r="P1387" s="173">
        <v>4591631.78</v>
      </c>
      <c r="Q1387" s="173">
        <v>0</v>
      </c>
      <c r="R1387" s="173">
        <v>0</v>
      </c>
      <c r="S1387" s="173">
        <v>0</v>
      </c>
      <c r="T1387" s="173">
        <v>4591631.78</v>
      </c>
      <c r="U1387" s="173">
        <f t="shared" si="337"/>
        <v>4703.0951346922056</v>
      </c>
      <c r="V1387" s="173">
        <f>V1388</f>
        <v>9425.124474034621</v>
      </c>
      <c r="X1387" s="227"/>
      <c r="Z1387" s="189">
        <v>0</v>
      </c>
      <c r="AA1387" s="189">
        <v>0</v>
      </c>
      <c r="AB1387" s="189">
        <v>0</v>
      </c>
      <c r="AC1387" s="189">
        <v>0</v>
      </c>
      <c r="AD1387" s="189">
        <v>0</v>
      </c>
      <c r="AE1387" s="189">
        <v>0</v>
      </c>
      <c r="AF1387" s="189">
        <v>0</v>
      </c>
      <c r="AG1387" s="189">
        <v>0</v>
      </c>
      <c r="AH1387" s="189">
        <v>853</v>
      </c>
      <c r="AI1387" s="189">
        <v>6933041.1799999997</v>
      </c>
      <c r="AJ1387" s="189">
        <v>0</v>
      </c>
      <c r="AK1387" s="189">
        <v>0</v>
      </c>
      <c r="AL1387" s="189">
        <v>0</v>
      </c>
      <c r="AM1387" s="189">
        <v>0</v>
      </c>
      <c r="AN1387" s="189">
        <v>0</v>
      </c>
      <c r="AO1387" s="189">
        <v>0</v>
      </c>
      <c r="AP1387" s="189">
        <v>0</v>
      </c>
      <c r="AQ1387" s="189">
        <v>0</v>
      </c>
      <c r="AR1387" s="182">
        <v>0</v>
      </c>
      <c r="AS1387" s="182">
        <v>0</v>
      </c>
    </row>
    <row r="1388" spans="1:78" s="105" customFormat="1" ht="36" customHeight="1" x14ac:dyDescent="0.25">
      <c r="A1388" s="182">
        <v>1</v>
      </c>
      <c r="B1388" s="221">
        <f>SUBTOTAL(103,$A$1026:A1388)</f>
        <v>322</v>
      </c>
      <c r="C1388" s="238" t="s">
        <v>109</v>
      </c>
      <c r="D1388" s="184">
        <v>1987</v>
      </c>
      <c r="E1388" s="184"/>
      <c r="F1388" s="199" t="s">
        <v>261</v>
      </c>
      <c r="G1388" s="184">
        <v>2</v>
      </c>
      <c r="H1388" s="184" t="s">
        <v>305</v>
      </c>
      <c r="I1388" s="197">
        <v>976.3</v>
      </c>
      <c r="J1388" s="197">
        <v>976.3</v>
      </c>
      <c r="K1388" s="197">
        <v>880.1</v>
      </c>
      <c r="L1388" s="239">
        <v>36</v>
      </c>
      <c r="M1388" s="184" t="s">
        <v>259</v>
      </c>
      <c r="N1388" s="184" t="s">
        <v>260</v>
      </c>
      <c r="O1388" s="184" t="s">
        <v>262</v>
      </c>
      <c r="P1388" s="197">
        <v>4591631.78</v>
      </c>
      <c r="Q1388" s="173">
        <v>0</v>
      </c>
      <c r="R1388" s="197">
        <v>0</v>
      </c>
      <c r="S1388" s="197">
        <v>0</v>
      </c>
      <c r="T1388" s="197">
        <v>4591631.78</v>
      </c>
      <c r="U1388" s="173">
        <f t="shared" si="337"/>
        <v>4703.0951346922056</v>
      </c>
      <c r="V1388" s="173">
        <v>9425.124474034621</v>
      </c>
      <c r="W1388" s="188">
        <v>7790.8789511420682</v>
      </c>
      <c r="X1388" s="188">
        <f>Z1388+AA1388+AB1388+AC1388+AD1388+AG1388+AI1388+AK1388+AM1388+AO1388+AP1388+AQ1388+AR1388+AS1388</f>
        <v>7790.8789511420682</v>
      </c>
      <c r="Y1388" s="188">
        <f>V1388-U1388</f>
        <v>4722.0293393424154</v>
      </c>
      <c r="Z1388" s="189">
        <v>0</v>
      </c>
      <c r="AA1388" s="189">
        <v>0</v>
      </c>
      <c r="AB1388" s="193">
        <v>0</v>
      </c>
      <c r="AC1388" s="193">
        <v>0</v>
      </c>
      <c r="AD1388" s="193">
        <v>0</v>
      </c>
      <c r="AE1388" s="193">
        <v>0</v>
      </c>
      <c r="AF1388" s="193">
        <v>0</v>
      </c>
      <c r="AG1388" s="190">
        <v>0</v>
      </c>
      <c r="AH1388" s="193">
        <v>853</v>
      </c>
      <c r="AI1388" s="190">
        <f>8917.04*AH1388/I1388</f>
        <v>7790.8789511420682</v>
      </c>
      <c r="AJ1388" s="193">
        <v>0</v>
      </c>
      <c r="AK1388" s="193">
        <v>0</v>
      </c>
      <c r="AL1388" s="193">
        <v>0</v>
      </c>
      <c r="AM1388" s="194">
        <v>0</v>
      </c>
      <c r="AN1388" s="193">
        <v>0</v>
      </c>
      <c r="AO1388" s="193">
        <v>0</v>
      </c>
      <c r="AP1388" s="194">
        <v>0</v>
      </c>
      <c r="AQ1388" s="193">
        <v>0</v>
      </c>
      <c r="AR1388" s="105">
        <v>0</v>
      </c>
      <c r="AS1388" s="105">
        <v>0</v>
      </c>
      <c r="BD1388" s="195"/>
      <c r="BE1388" s="195"/>
      <c r="BF1388" s="195"/>
      <c r="BZ1388" s="196"/>
    </row>
    <row r="1389" spans="1:78" s="182" customFormat="1" ht="36" customHeight="1" x14ac:dyDescent="0.25">
      <c r="B1389" s="183" t="s">
        <v>856</v>
      </c>
      <c r="C1389" s="222"/>
      <c r="D1389" s="184" t="s">
        <v>718</v>
      </c>
      <c r="E1389" s="184" t="s">
        <v>718</v>
      </c>
      <c r="F1389" s="184" t="s">
        <v>718</v>
      </c>
      <c r="G1389" s="184" t="s">
        <v>718</v>
      </c>
      <c r="H1389" s="184" t="s">
        <v>718</v>
      </c>
      <c r="I1389" s="197">
        <f>I1390</f>
        <v>781.7</v>
      </c>
      <c r="J1389" s="197">
        <f>J1390</f>
        <v>781.7</v>
      </c>
      <c r="K1389" s="197">
        <f>K1390</f>
        <v>505.6</v>
      </c>
      <c r="L1389" s="219">
        <f>L1390</f>
        <v>40</v>
      </c>
      <c r="M1389" s="184" t="s">
        <v>857</v>
      </c>
      <c r="N1389" s="184" t="s">
        <v>857</v>
      </c>
      <c r="O1389" s="187" t="s">
        <v>857</v>
      </c>
      <c r="P1389" s="173">
        <v>5356928.37</v>
      </c>
      <c r="Q1389" s="173">
        <v>0</v>
      </c>
      <c r="R1389" s="173">
        <v>0</v>
      </c>
      <c r="S1389" s="173">
        <v>0</v>
      </c>
      <c r="T1389" s="173">
        <v>5356928.37</v>
      </c>
      <c r="U1389" s="173">
        <f t="shared" si="337"/>
        <v>6852.9210310860944</v>
      </c>
      <c r="V1389" s="173">
        <f>V1390</f>
        <v>9332.7277472176029</v>
      </c>
      <c r="X1389" s="227"/>
      <c r="Z1389" s="189">
        <v>0</v>
      </c>
      <c r="AA1389" s="189">
        <v>0</v>
      </c>
      <c r="AB1389" s="189">
        <v>0</v>
      </c>
      <c r="AC1389" s="189">
        <v>0</v>
      </c>
      <c r="AD1389" s="189">
        <v>0</v>
      </c>
      <c r="AE1389" s="189">
        <v>0</v>
      </c>
      <c r="AF1389" s="189">
        <v>0</v>
      </c>
      <c r="AG1389" s="189">
        <v>0</v>
      </c>
      <c r="AH1389" s="189">
        <v>926.83</v>
      </c>
      <c r="AI1389" s="189">
        <v>7705768.7700000005</v>
      </c>
      <c r="AJ1389" s="189">
        <v>0</v>
      </c>
      <c r="AK1389" s="189">
        <v>0</v>
      </c>
      <c r="AL1389" s="189">
        <v>0</v>
      </c>
      <c r="AM1389" s="189">
        <v>0</v>
      </c>
      <c r="AN1389" s="189">
        <v>0</v>
      </c>
      <c r="AO1389" s="189">
        <v>0</v>
      </c>
      <c r="AP1389" s="189">
        <v>0</v>
      </c>
      <c r="AQ1389" s="189">
        <v>0</v>
      </c>
      <c r="AR1389" s="182">
        <v>0</v>
      </c>
      <c r="AS1389" s="182">
        <v>0</v>
      </c>
    </row>
    <row r="1390" spans="1:78" s="105" customFormat="1" ht="36" customHeight="1" x14ac:dyDescent="0.25">
      <c r="A1390" s="182">
        <v>1</v>
      </c>
      <c r="B1390" s="221">
        <f>SUBTOTAL(103,$A$1026:A1390)</f>
        <v>323</v>
      </c>
      <c r="C1390" s="238" t="s">
        <v>204</v>
      </c>
      <c r="D1390" s="184">
        <v>1968</v>
      </c>
      <c r="E1390" s="184"/>
      <c r="F1390" s="199" t="s">
        <v>261</v>
      </c>
      <c r="G1390" s="184">
        <v>2</v>
      </c>
      <c r="H1390" s="184" t="s">
        <v>296</v>
      </c>
      <c r="I1390" s="197">
        <v>781.7</v>
      </c>
      <c r="J1390" s="197">
        <v>781.7</v>
      </c>
      <c r="K1390" s="197">
        <v>505.6</v>
      </c>
      <c r="L1390" s="239">
        <v>40</v>
      </c>
      <c r="M1390" s="184" t="s">
        <v>259</v>
      </c>
      <c r="N1390" s="184" t="s">
        <v>263</v>
      </c>
      <c r="O1390" s="184" t="s">
        <v>324</v>
      </c>
      <c r="P1390" s="197">
        <v>5356928.37</v>
      </c>
      <c r="Q1390" s="173">
        <v>0</v>
      </c>
      <c r="R1390" s="197">
        <v>0</v>
      </c>
      <c r="S1390" s="197">
        <v>0</v>
      </c>
      <c r="T1390" s="197">
        <v>5356928.37</v>
      </c>
      <c r="U1390" s="173">
        <f t="shared" si="337"/>
        <v>6852.9210310860944</v>
      </c>
      <c r="V1390" s="173">
        <v>9332.7277472176029</v>
      </c>
      <c r="W1390" s="188">
        <v>10572.572832544454</v>
      </c>
      <c r="X1390" s="188">
        <f>Z1390+AA1390+AB1390+AC1390+AD1390+AG1390+AI1390+AK1390+AM1390+AO1390+AP1390+AQ1390+AR1390+AS1390</f>
        <v>10572.572832544454</v>
      </c>
      <c r="Y1390" s="188">
        <f>V1390-U1390</f>
        <v>2479.8067161315084</v>
      </c>
      <c r="Z1390" s="189">
        <v>0</v>
      </c>
      <c r="AA1390" s="189">
        <v>0</v>
      </c>
      <c r="AB1390" s="193">
        <v>0</v>
      </c>
      <c r="AC1390" s="193">
        <v>0</v>
      </c>
      <c r="AD1390" s="193">
        <v>0</v>
      </c>
      <c r="AE1390" s="193">
        <v>0</v>
      </c>
      <c r="AF1390" s="193">
        <v>0</v>
      </c>
      <c r="AG1390" s="190">
        <v>0</v>
      </c>
      <c r="AH1390" s="193">
        <v>926.83</v>
      </c>
      <c r="AI1390" s="190">
        <f>8917.04*AH1390/I1390</f>
        <v>10572.572832544454</v>
      </c>
      <c r="AJ1390" s="193">
        <v>0</v>
      </c>
      <c r="AK1390" s="193">
        <v>0</v>
      </c>
      <c r="AL1390" s="193">
        <v>0</v>
      </c>
      <c r="AM1390" s="194">
        <v>0</v>
      </c>
      <c r="AN1390" s="193">
        <v>0</v>
      </c>
      <c r="AO1390" s="193">
        <v>0</v>
      </c>
      <c r="AP1390" s="194">
        <v>0</v>
      </c>
      <c r="AQ1390" s="193">
        <v>0</v>
      </c>
      <c r="AR1390" s="105">
        <v>0</v>
      </c>
      <c r="AS1390" s="105">
        <v>0</v>
      </c>
      <c r="BD1390" s="195"/>
      <c r="BE1390" s="195"/>
      <c r="BF1390" s="195"/>
      <c r="BZ1390" s="196"/>
    </row>
    <row r="1391" spans="1:78" s="182" customFormat="1" ht="36" customHeight="1" x14ac:dyDescent="0.25">
      <c r="B1391" s="183" t="s">
        <v>808</v>
      </c>
      <c r="C1391" s="222"/>
      <c r="D1391" s="184" t="s">
        <v>718</v>
      </c>
      <c r="E1391" s="184" t="s">
        <v>718</v>
      </c>
      <c r="F1391" s="184" t="s">
        <v>718</v>
      </c>
      <c r="G1391" s="184" t="s">
        <v>718</v>
      </c>
      <c r="H1391" s="184" t="s">
        <v>718</v>
      </c>
      <c r="I1391" s="197">
        <f>SUM(I1392:I1393)</f>
        <v>1752.3000000000002</v>
      </c>
      <c r="J1391" s="197">
        <f>SUM(J1392:J1393)</f>
        <v>948.3</v>
      </c>
      <c r="K1391" s="197">
        <f>SUM(K1392:K1393)</f>
        <v>945.1</v>
      </c>
      <c r="L1391" s="219">
        <f>SUM(L1392:L1393)</f>
        <v>86</v>
      </c>
      <c r="M1391" s="184" t="s">
        <v>857</v>
      </c>
      <c r="N1391" s="184" t="s">
        <v>857</v>
      </c>
      <c r="O1391" s="187" t="s">
        <v>857</v>
      </c>
      <c r="P1391" s="173">
        <v>11659293.399999999</v>
      </c>
      <c r="Q1391" s="173">
        <v>0</v>
      </c>
      <c r="R1391" s="173">
        <v>0</v>
      </c>
      <c r="S1391" s="173">
        <v>2523423.19</v>
      </c>
      <c r="T1391" s="173">
        <v>9135870.209999999</v>
      </c>
      <c r="U1391" s="173">
        <f t="shared" si="337"/>
        <v>6653.7084974034115</v>
      </c>
      <c r="V1391" s="173">
        <f>MAX(V1392:V1393)</f>
        <v>9107.4404096100825</v>
      </c>
      <c r="X1391" s="227"/>
      <c r="Z1391" s="189">
        <v>0</v>
      </c>
      <c r="AA1391" s="189">
        <v>0</v>
      </c>
      <c r="AB1391" s="189">
        <v>0</v>
      </c>
      <c r="AC1391" s="189">
        <v>0</v>
      </c>
      <c r="AD1391" s="189">
        <v>0</v>
      </c>
      <c r="AE1391" s="189">
        <v>0</v>
      </c>
      <c r="AF1391" s="189">
        <v>0</v>
      </c>
      <c r="AG1391" s="189">
        <v>0</v>
      </c>
      <c r="AH1391" s="189">
        <v>814.14</v>
      </c>
      <c r="AI1391" s="189">
        <v>6756963.7199999997</v>
      </c>
      <c r="AJ1391" s="189">
        <v>0</v>
      </c>
      <c r="AK1391" s="189">
        <v>0</v>
      </c>
      <c r="AL1391" s="189">
        <v>670.8</v>
      </c>
      <c r="AM1391" s="189">
        <v>4658048.42</v>
      </c>
      <c r="AN1391" s="189">
        <v>0</v>
      </c>
      <c r="AO1391" s="189">
        <v>0</v>
      </c>
      <c r="AP1391" s="189">
        <v>0</v>
      </c>
      <c r="AQ1391" s="189">
        <v>0</v>
      </c>
      <c r="AR1391" s="182">
        <v>0</v>
      </c>
      <c r="AS1391" s="182">
        <v>0</v>
      </c>
    </row>
    <row r="1392" spans="1:78" s="105" customFormat="1" ht="36" customHeight="1" x14ac:dyDescent="0.25">
      <c r="A1392" s="182">
        <v>1</v>
      </c>
      <c r="B1392" s="221">
        <f>SUBTOTAL(103,$A$1026:A1392)</f>
        <v>324</v>
      </c>
      <c r="C1392" s="238" t="s">
        <v>66</v>
      </c>
      <c r="D1392" s="184">
        <v>1978</v>
      </c>
      <c r="E1392" s="184"/>
      <c r="F1392" s="199" t="s">
        <v>261</v>
      </c>
      <c r="G1392" s="184">
        <v>2</v>
      </c>
      <c r="H1392" s="184" t="s">
        <v>296</v>
      </c>
      <c r="I1392" s="197">
        <v>736.7</v>
      </c>
      <c r="J1392" s="197">
        <v>450.8</v>
      </c>
      <c r="K1392" s="197">
        <v>447.6</v>
      </c>
      <c r="L1392" s="239">
        <v>41</v>
      </c>
      <c r="M1392" s="184" t="s">
        <v>259</v>
      </c>
      <c r="N1392" s="184" t="s">
        <v>260</v>
      </c>
      <c r="O1392" s="184" t="s">
        <v>262</v>
      </c>
      <c r="P1392" s="197">
        <v>4757730.66</v>
      </c>
      <c r="Q1392" s="173">
        <v>0</v>
      </c>
      <c r="R1392" s="197">
        <v>0</v>
      </c>
      <c r="S1392" s="197">
        <v>0</v>
      </c>
      <c r="T1392" s="197">
        <v>4757730.66</v>
      </c>
      <c r="U1392" s="173">
        <f t="shared" si="337"/>
        <v>6458.1656848106422</v>
      </c>
      <c r="V1392" s="173">
        <v>8901.7138563865883</v>
      </c>
      <c r="W1392" s="188">
        <v>6417.6993945975291</v>
      </c>
      <c r="X1392" s="188">
        <f t="shared" ref="X1392:X1393" si="390">Z1392+AA1392+AB1392+AC1392+AD1392+AG1392+AI1392+AK1392+AM1392+AO1392+AP1392+AQ1392+AR1392+AS1392</f>
        <v>6417.6993945975291</v>
      </c>
      <c r="Y1392" s="188">
        <f t="shared" ref="Y1392:Y1393" si="391">V1392-U1392</f>
        <v>2443.5481715759461</v>
      </c>
      <c r="Z1392" s="189">
        <v>0</v>
      </c>
      <c r="AA1392" s="189">
        <v>0</v>
      </c>
      <c r="AB1392" s="193">
        <v>0</v>
      </c>
      <c r="AC1392" s="193">
        <v>0</v>
      </c>
      <c r="AD1392" s="193">
        <v>0</v>
      </c>
      <c r="AE1392" s="193">
        <v>0</v>
      </c>
      <c r="AF1392" s="193">
        <v>0</v>
      </c>
      <c r="AG1392" s="190">
        <v>0</v>
      </c>
      <c r="AH1392" s="193">
        <v>0</v>
      </c>
      <c r="AI1392" s="193">
        <v>0</v>
      </c>
      <c r="AJ1392" s="193">
        <v>0</v>
      </c>
      <c r="AK1392" s="193">
        <v>0</v>
      </c>
      <c r="AL1392" s="193">
        <v>670.8</v>
      </c>
      <c r="AM1392" s="190">
        <f>7048.18*AL1392/I1392</f>
        <v>6417.6993945975291</v>
      </c>
      <c r="AN1392" s="193">
        <v>0</v>
      </c>
      <c r="AO1392" s="193">
        <v>0</v>
      </c>
      <c r="AP1392" s="194">
        <v>0</v>
      </c>
      <c r="AQ1392" s="193">
        <v>0</v>
      </c>
      <c r="AR1392" s="105">
        <v>0</v>
      </c>
      <c r="AS1392" s="105">
        <v>0</v>
      </c>
      <c r="BD1392" s="195"/>
      <c r="BE1392" s="195"/>
      <c r="BF1392" s="195"/>
      <c r="BZ1392" s="196"/>
    </row>
    <row r="1393" spans="1:78" s="182" customFormat="1" ht="36" customHeight="1" x14ac:dyDescent="0.25">
      <c r="A1393" s="182">
        <v>1</v>
      </c>
      <c r="B1393" s="221">
        <f>SUBTOTAL(103,$A$1026:A1393)</f>
        <v>325</v>
      </c>
      <c r="C1393" s="183" t="s">
        <v>57</v>
      </c>
      <c r="D1393" s="184">
        <v>1972</v>
      </c>
      <c r="E1393" s="184"/>
      <c r="F1393" s="185" t="s">
        <v>261</v>
      </c>
      <c r="G1393" s="184">
        <v>2</v>
      </c>
      <c r="H1393" s="184" t="s">
        <v>305</v>
      </c>
      <c r="I1393" s="197">
        <v>1015.6</v>
      </c>
      <c r="J1393" s="197">
        <v>497.5</v>
      </c>
      <c r="K1393" s="197">
        <v>497.5</v>
      </c>
      <c r="L1393" s="186">
        <v>45</v>
      </c>
      <c r="M1393" s="184" t="s">
        <v>259</v>
      </c>
      <c r="N1393" s="184" t="s">
        <v>260</v>
      </c>
      <c r="O1393" s="187" t="s">
        <v>262</v>
      </c>
      <c r="P1393" s="173">
        <v>6901562.7399999993</v>
      </c>
      <c r="Q1393" s="173">
        <v>0</v>
      </c>
      <c r="R1393" s="173">
        <v>0</v>
      </c>
      <c r="S1393" s="173">
        <v>2523423.19</v>
      </c>
      <c r="T1393" s="173">
        <v>4378139.5499999989</v>
      </c>
      <c r="U1393" s="173">
        <f t="shared" ref="U1393" si="392">P1393/I1393</f>
        <v>6795.5521268215825</v>
      </c>
      <c r="V1393" s="173">
        <v>9107.4404096100825</v>
      </c>
      <c r="W1393" s="188">
        <v>7148.2069176841278</v>
      </c>
      <c r="X1393" s="188">
        <f t="shared" si="390"/>
        <v>7148.2069176841278</v>
      </c>
      <c r="Y1393" s="188">
        <f t="shared" si="391"/>
        <v>2311.8882827885</v>
      </c>
      <c r="Z1393" s="189">
        <v>0</v>
      </c>
      <c r="AA1393" s="189">
        <v>0</v>
      </c>
      <c r="AB1393" s="189">
        <v>0</v>
      </c>
      <c r="AC1393" s="189">
        <v>0</v>
      </c>
      <c r="AD1393" s="189">
        <v>0</v>
      </c>
      <c r="AE1393" s="189">
        <v>0</v>
      </c>
      <c r="AF1393" s="189">
        <v>0</v>
      </c>
      <c r="AG1393" s="190">
        <v>0</v>
      </c>
      <c r="AH1393" s="189">
        <v>814.14</v>
      </c>
      <c r="AI1393" s="190">
        <f>8917.04*AH1393/I1393</f>
        <v>7148.2069176841278</v>
      </c>
      <c r="AJ1393" s="189">
        <v>0</v>
      </c>
      <c r="AK1393" s="189">
        <v>0</v>
      </c>
      <c r="AL1393" s="189">
        <v>0</v>
      </c>
      <c r="AM1393" s="190">
        <v>0</v>
      </c>
      <c r="AN1393" s="189">
        <v>0</v>
      </c>
      <c r="AO1393" s="189">
        <v>0</v>
      </c>
      <c r="AP1393" s="190">
        <v>0</v>
      </c>
      <c r="AQ1393" s="189">
        <v>0</v>
      </c>
      <c r="AR1393" s="182">
        <v>0</v>
      </c>
      <c r="AS1393" s="182">
        <v>0</v>
      </c>
    </row>
    <row r="1394" spans="1:78" s="182" customFormat="1" ht="36" customHeight="1" x14ac:dyDescent="0.25">
      <c r="B1394" s="183" t="s">
        <v>810</v>
      </c>
      <c r="C1394" s="183"/>
      <c r="D1394" s="184" t="s">
        <v>857</v>
      </c>
      <c r="E1394" s="184" t="s">
        <v>857</v>
      </c>
      <c r="F1394" s="184" t="s">
        <v>857</v>
      </c>
      <c r="G1394" s="184" t="s">
        <v>857</v>
      </c>
      <c r="H1394" s="184" t="s">
        <v>857</v>
      </c>
      <c r="I1394" s="197">
        <f>SUM(I1395:I1398)</f>
        <v>12250.7</v>
      </c>
      <c r="J1394" s="197">
        <f>SUM(J1395:J1398)</f>
        <v>11422.199999999999</v>
      </c>
      <c r="K1394" s="197">
        <f>SUM(K1395:K1398)</f>
        <v>10775.519999999999</v>
      </c>
      <c r="L1394" s="219">
        <f>SUM(L1395:L1398)</f>
        <v>563</v>
      </c>
      <c r="M1394" s="184" t="s">
        <v>857</v>
      </c>
      <c r="N1394" s="184" t="s">
        <v>857</v>
      </c>
      <c r="O1394" s="187" t="s">
        <v>857</v>
      </c>
      <c r="P1394" s="173">
        <v>45081722.079999998</v>
      </c>
      <c r="Q1394" s="173">
        <v>0</v>
      </c>
      <c r="R1394" s="173">
        <v>0</v>
      </c>
      <c r="S1394" s="173">
        <v>0</v>
      </c>
      <c r="T1394" s="173">
        <v>45081722.079999998</v>
      </c>
      <c r="U1394" s="173">
        <f t="shared" ref="U1394:U1484" si="393">P1394/I1394</f>
        <v>3679.9302962279703</v>
      </c>
      <c r="V1394" s="173">
        <f>MAX(V1395:V1398)</f>
        <v>8312.1200000000008</v>
      </c>
      <c r="X1394" s="227"/>
      <c r="Z1394" s="189">
        <v>451170.83</v>
      </c>
      <c r="AA1394" s="189">
        <v>885201.84</v>
      </c>
      <c r="AB1394" s="189">
        <v>1880858.0000000002</v>
      </c>
      <c r="AC1394" s="189">
        <v>667182.5</v>
      </c>
      <c r="AD1394" s="189">
        <v>0</v>
      </c>
      <c r="AE1394" s="189">
        <v>0</v>
      </c>
      <c r="AF1394" s="189">
        <v>0</v>
      </c>
      <c r="AG1394" s="189">
        <v>0</v>
      </c>
      <c r="AH1394" s="189">
        <v>3087.9</v>
      </c>
      <c r="AI1394" s="189">
        <v>26125942.43</v>
      </c>
      <c r="AJ1394" s="189">
        <v>0</v>
      </c>
      <c r="AK1394" s="189">
        <v>0</v>
      </c>
      <c r="AL1394" s="189">
        <v>0</v>
      </c>
      <c r="AM1394" s="189">
        <v>0</v>
      </c>
      <c r="AN1394" s="189">
        <v>0</v>
      </c>
      <c r="AO1394" s="189">
        <v>0</v>
      </c>
      <c r="AP1394" s="189">
        <v>0</v>
      </c>
      <c r="AQ1394" s="189">
        <v>0</v>
      </c>
      <c r="AR1394" s="182">
        <v>0</v>
      </c>
      <c r="AS1394" s="182">
        <v>0</v>
      </c>
    </row>
    <row r="1395" spans="1:78" s="105" customFormat="1" ht="36" customHeight="1" x14ac:dyDescent="0.25">
      <c r="A1395" s="182">
        <v>1</v>
      </c>
      <c r="B1395" s="221">
        <f>SUBTOTAL(103,$A$1026:A1395)</f>
        <v>326</v>
      </c>
      <c r="C1395" s="238" t="s">
        <v>69</v>
      </c>
      <c r="D1395" s="184">
        <v>1977</v>
      </c>
      <c r="E1395" s="184"/>
      <c r="F1395" s="199" t="s">
        <v>261</v>
      </c>
      <c r="G1395" s="184">
        <v>5</v>
      </c>
      <c r="H1395" s="184" t="s">
        <v>362</v>
      </c>
      <c r="I1395" s="197">
        <v>4338.6000000000004</v>
      </c>
      <c r="J1395" s="197">
        <v>4154.6000000000004</v>
      </c>
      <c r="K1395" s="197">
        <v>3916.52</v>
      </c>
      <c r="L1395" s="239">
        <v>177</v>
      </c>
      <c r="M1395" s="184" t="s">
        <v>259</v>
      </c>
      <c r="N1395" s="184" t="s">
        <v>263</v>
      </c>
      <c r="O1395" s="184" t="s">
        <v>265</v>
      </c>
      <c r="P1395" s="197">
        <v>9537773.8300000001</v>
      </c>
      <c r="Q1395" s="173">
        <v>0</v>
      </c>
      <c r="R1395" s="197">
        <v>0</v>
      </c>
      <c r="S1395" s="197">
        <v>0</v>
      </c>
      <c r="T1395" s="197">
        <v>9537773.8300000001</v>
      </c>
      <c r="U1395" s="173">
        <f t="shared" si="393"/>
        <v>2198.3528857235051</v>
      </c>
      <c r="V1395" s="173">
        <v>2621.3518240907201</v>
      </c>
      <c r="W1395" s="188">
        <f>X1395</f>
        <v>2153.1118572811506</v>
      </c>
      <c r="X1395" s="188">
        <f t="shared" ref="X1395:X1398" si="394">Z1395+AA1395+AB1395+AC1395+AD1395+AG1395+AI1395+AK1395+AM1395+AO1395+AP1395+AQ1395+AR1395+AS1395</f>
        <v>2153.1118572811506</v>
      </c>
      <c r="Y1395" s="188">
        <f t="shared" ref="Y1395:Y1398" si="395">V1395-U1395</f>
        <v>422.99893836721503</v>
      </c>
      <c r="Z1395" s="189">
        <v>0</v>
      </c>
      <c r="AA1395" s="189">
        <v>0</v>
      </c>
      <c r="AB1395" s="193">
        <v>0</v>
      </c>
      <c r="AC1395" s="193">
        <v>0</v>
      </c>
      <c r="AD1395" s="193">
        <v>0</v>
      </c>
      <c r="AE1395" s="193">
        <v>0</v>
      </c>
      <c r="AF1395" s="193">
        <v>0</v>
      </c>
      <c r="AG1395" s="190">
        <v>0</v>
      </c>
      <c r="AH1395" s="193">
        <v>1047.5999999999999</v>
      </c>
      <c r="AI1395" s="190">
        <f t="shared" ref="AI1395:AI1396" si="396">8917.04*AH1395/I1395</f>
        <v>2153.1118572811506</v>
      </c>
      <c r="AJ1395" s="193">
        <v>0</v>
      </c>
      <c r="AK1395" s="193">
        <v>0</v>
      </c>
      <c r="AL1395" s="193">
        <v>0</v>
      </c>
      <c r="AM1395" s="194">
        <v>0</v>
      </c>
      <c r="AN1395" s="193">
        <v>0</v>
      </c>
      <c r="AO1395" s="193">
        <v>0</v>
      </c>
      <c r="AP1395" s="194">
        <v>0</v>
      </c>
      <c r="AQ1395" s="193">
        <v>0</v>
      </c>
      <c r="AR1395" s="105">
        <v>0</v>
      </c>
      <c r="AS1395" s="105">
        <v>0</v>
      </c>
      <c r="BD1395" s="195"/>
      <c r="BE1395" s="195"/>
      <c r="BF1395" s="195"/>
      <c r="BZ1395" s="196"/>
    </row>
    <row r="1396" spans="1:78" s="105" customFormat="1" ht="36" customHeight="1" x14ac:dyDescent="0.25">
      <c r="A1396" s="182">
        <v>1</v>
      </c>
      <c r="B1396" s="221">
        <f>SUBTOTAL(103,$A$1026:A1396)</f>
        <v>327</v>
      </c>
      <c r="C1396" s="238" t="s">
        <v>68</v>
      </c>
      <c r="D1396" s="184">
        <v>1965</v>
      </c>
      <c r="E1396" s="184"/>
      <c r="F1396" s="199" t="s">
        <v>261</v>
      </c>
      <c r="G1396" s="184">
        <v>4</v>
      </c>
      <c r="H1396" s="184" t="s">
        <v>301</v>
      </c>
      <c r="I1396" s="197">
        <v>2512.9</v>
      </c>
      <c r="J1396" s="197">
        <v>2431.4</v>
      </c>
      <c r="K1396" s="197">
        <v>2131.1999999999998</v>
      </c>
      <c r="L1396" s="239">
        <v>90</v>
      </c>
      <c r="M1396" s="184" t="s">
        <v>259</v>
      </c>
      <c r="N1396" s="184" t="s">
        <v>263</v>
      </c>
      <c r="O1396" s="184" t="s">
        <v>265</v>
      </c>
      <c r="P1396" s="197">
        <v>10503159.84</v>
      </c>
      <c r="Q1396" s="173">
        <v>0</v>
      </c>
      <c r="R1396" s="197">
        <v>0</v>
      </c>
      <c r="S1396" s="197">
        <v>0</v>
      </c>
      <c r="T1396" s="197">
        <v>10503159.84</v>
      </c>
      <c r="U1396" s="173">
        <f t="shared" si="393"/>
        <v>4179.6967010227227</v>
      </c>
      <c r="V1396" s="173">
        <v>5352.300424211071</v>
      </c>
      <c r="W1396" s="188">
        <v>4396.2437247801354</v>
      </c>
      <c r="X1396" s="188">
        <f t="shared" si="394"/>
        <v>4396.2437247801354</v>
      </c>
      <c r="Y1396" s="188">
        <f t="shared" si="395"/>
        <v>1172.6037231883483</v>
      </c>
      <c r="Z1396" s="189">
        <v>0</v>
      </c>
      <c r="AA1396" s="189">
        <v>0</v>
      </c>
      <c r="AB1396" s="193">
        <v>0</v>
      </c>
      <c r="AC1396" s="193">
        <v>0</v>
      </c>
      <c r="AD1396" s="193">
        <v>0</v>
      </c>
      <c r="AE1396" s="193">
        <v>0</v>
      </c>
      <c r="AF1396" s="193">
        <v>0</v>
      </c>
      <c r="AG1396" s="190">
        <v>0</v>
      </c>
      <c r="AH1396" s="193">
        <v>1238.9000000000001</v>
      </c>
      <c r="AI1396" s="190">
        <f t="shared" si="396"/>
        <v>4396.2437247801354</v>
      </c>
      <c r="AJ1396" s="193">
        <v>0</v>
      </c>
      <c r="AK1396" s="193">
        <v>0</v>
      </c>
      <c r="AL1396" s="193">
        <v>0</v>
      </c>
      <c r="AM1396" s="194">
        <v>0</v>
      </c>
      <c r="AN1396" s="193">
        <v>0</v>
      </c>
      <c r="AO1396" s="193">
        <v>0</v>
      </c>
      <c r="AP1396" s="194">
        <v>0</v>
      </c>
      <c r="AQ1396" s="193">
        <v>0</v>
      </c>
      <c r="AR1396" s="105">
        <v>0</v>
      </c>
      <c r="AS1396" s="105">
        <v>0</v>
      </c>
      <c r="BD1396" s="195"/>
      <c r="BE1396" s="195"/>
      <c r="BF1396" s="195"/>
      <c r="BZ1396" s="196"/>
    </row>
    <row r="1397" spans="1:78" s="105" customFormat="1" ht="36" customHeight="1" x14ac:dyDescent="0.25">
      <c r="A1397" s="182">
        <v>1</v>
      </c>
      <c r="B1397" s="221">
        <f>SUBTOTAL(103,$A$1026:A1397)</f>
        <v>328</v>
      </c>
      <c r="C1397" s="238" t="s">
        <v>67</v>
      </c>
      <c r="D1397" s="184">
        <v>1967</v>
      </c>
      <c r="E1397" s="184"/>
      <c r="F1397" s="199" t="s">
        <v>261</v>
      </c>
      <c r="G1397" s="184">
        <v>4</v>
      </c>
      <c r="H1397" s="184" t="s">
        <v>301</v>
      </c>
      <c r="I1397" s="197">
        <v>2500.9</v>
      </c>
      <c r="J1397" s="197">
        <v>2416.3000000000002</v>
      </c>
      <c r="K1397" s="197">
        <v>2307.9</v>
      </c>
      <c r="L1397" s="239">
        <v>117</v>
      </c>
      <c r="M1397" s="184" t="s">
        <v>259</v>
      </c>
      <c r="N1397" s="184" t="s">
        <v>263</v>
      </c>
      <c r="O1397" s="184" t="s">
        <v>265</v>
      </c>
      <c r="P1397" s="197">
        <v>17894672.550000001</v>
      </c>
      <c r="Q1397" s="173">
        <v>0</v>
      </c>
      <c r="R1397" s="197">
        <v>0</v>
      </c>
      <c r="S1397" s="197">
        <v>0</v>
      </c>
      <c r="T1397" s="197">
        <v>17894672.550000001</v>
      </c>
      <c r="U1397" s="173">
        <f t="shared" si="393"/>
        <v>7155.2931144787881</v>
      </c>
      <c r="V1397" s="173">
        <v>8312.1200000000008</v>
      </c>
      <c r="W1397" s="188">
        <v>3820.48</v>
      </c>
      <c r="X1397" s="188">
        <f t="shared" si="394"/>
        <v>3820.48</v>
      </c>
      <c r="Y1397" s="188">
        <f t="shared" si="395"/>
        <v>1156.8268855212127</v>
      </c>
      <c r="Z1397" s="189">
        <v>113.09</v>
      </c>
      <c r="AA1397" s="189">
        <v>262.75</v>
      </c>
      <c r="AB1397" s="189">
        <v>3259.66</v>
      </c>
      <c r="AC1397" s="189">
        <v>184.98</v>
      </c>
      <c r="AD1397" s="193">
        <v>0</v>
      </c>
      <c r="AE1397" s="193">
        <v>0</v>
      </c>
      <c r="AF1397" s="193">
        <v>0</v>
      </c>
      <c r="AG1397" s="190">
        <v>0</v>
      </c>
      <c r="AH1397" s="193">
        <v>0</v>
      </c>
      <c r="AI1397" s="193">
        <v>0</v>
      </c>
      <c r="AJ1397" s="193">
        <v>0</v>
      </c>
      <c r="AK1397" s="193">
        <v>0</v>
      </c>
      <c r="AL1397" s="193">
        <v>0</v>
      </c>
      <c r="AM1397" s="194">
        <v>0</v>
      </c>
      <c r="AN1397" s="193">
        <v>0</v>
      </c>
      <c r="AO1397" s="193">
        <v>0</v>
      </c>
      <c r="AP1397" s="194">
        <v>0</v>
      </c>
      <c r="AQ1397" s="193">
        <v>0</v>
      </c>
      <c r="AR1397" s="105">
        <v>0</v>
      </c>
      <c r="AS1397" s="105">
        <v>0</v>
      </c>
      <c r="BD1397" s="195"/>
      <c r="BE1397" s="195"/>
      <c r="BF1397" s="195"/>
      <c r="BZ1397" s="196"/>
    </row>
    <row r="1398" spans="1:78" s="105" customFormat="1" ht="36" customHeight="1" x14ac:dyDescent="0.25">
      <c r="A1398" s="182">
        <v>1</v>
      </c>
      <c r="B1398" s="221">
        <f>SUBTOTAL(103,$A$1026:A1398)</f>
        <v>329</v>
      </c>
      <c r="C1398" s="238" t="s">
        <v>2543</v>
      </c>
      <c r="D1398" s="184">
        <v>1986</v>
      </c>
      <c r="E1398" s="184"/>
      <c r="F1398" s="199" t="s">
        <v>261</v>
      </c>
      <c r="G1398" s="184">
        <v>5</v>
      </c>
      <c r="H1398" s="184">
        <v>1</v>
      </c>
      <c r="I1398" s="197">
        <v>2898.3</v>
      </c>
      <c r="J1398" s="197">
        <v>2419.9</v>
      </c>
      <c r="K1398" s="197">
        <f>J1398</f>
        <v>2419.9</v>
      </c>
      <c r="L1398" s="239">
        <v>179</v>
      </c>
      <c r="M1398" s="184" t="s">
        <v>259</v>
      </c>
      <c r="N1398" s="184" t="s">
        <v>263</v>
      </c>
      <c r="O1398" s="184" t="s">
        <v>1259</v>
      </c>
      <c r="P1398" s="197">
        <v>7146115.8600000003</v>
      </c>
      <c r="Q1398" s="173">
        <v>0</v>
      </c>
      <c r="R1398" s="197">
        <v>0</v>
      </c>
      <c r="S1398" s="197">
        <v>0</v>
      </c>
      <c r="T1398" s="197">
        <v>7146115.8600000003</v>
      </c>
      <c r="U1398" s="173">
        <f t="shared" si="393"/>
        <v>2465.6232481109614</v>
      </c>
      <c r="V1398" s="173">
        <v>3001.8254618224473</v>
      </c>
      <c r="W1398" s="188">
        <v>2465.6232467308423</v>
      </c>
      <c r="X1398" s="188">
        <f t="shared" si="394"/>
        <v>2465.6232467308423</v>
      </c>
      <c r="Y1398" s="188">
        <f t="shared" si="395"/>
        <v>536.20221371148591</v>
      </c>
      <c r="Z1398" s="189">
        <v>0</v>
      </c>
      <c r="AA1398" s="189">
        <v>0</v>
      </c>
      <c r="AB1398" s="193">
        <v>0</v>
      </c>
      <c r="AC1398" s="193">
        <v>0</v>
      </c>
      <c r="AD1398" s="193">
        <v>0</v>
      </c>
      <c r="AE1398" s="193">
        <v>0</v>
      </c>
      <c r="AF1398" s="193">
        <v>0</v>
      </c>
      <c r="AG1398" s="190">
        <v>0</v>
      </c>
      <c r="AH1398" s="193">
        <v>801.4</v>
      </c>
      <c r="AI1398" s="190">
        <f>8917.04*AH1398/I1398</f>
        <v>2465.6232467308423</v>
      </c>
      <c r="AJ1398" s="193">
        <v>0</v>
      </c>
      <c r="AK1398" s="193">
        <v>0</v>
      </c>
      <c r="AL1398" s="193">
        <v>0</v>
      </c>
      <c r="AM1398" s="194">
        <v>0</v>
      </c>
      <c r="AN1398" s="193">
        <v>0</v>
      </c>
      <c r="AO1398" s="193">
        <v>0</v>
      </c>
      <c r="AP1398" s="194">
        <v>0</v>
      </c>
      <c r="AQ1398" s="193">
        <v>0</v>
      </c>
      <c r="AR1398" s="105">
        <v>0</v>
      </c>
      <c r="AS1398" s="105">
        <v>0</v>
      </c>
      <c r="BD1398" s="195"/>
      <c r="BE1398" s="195"/>
      <c r="BF1398" s="195"/>
      <c r="BZ1398" s="196"/>
    </row>
    <row r="1399" spans="1:78" s="182" customFormat="1" ht="36" customHeight="1" x14ac:dyDescent="0.25">
      <c r="B1399" s="183" t="s">
        <v>811</v>
      </c>
      <c r="C1399" s="183"/>
      <c r="D1399" s="184" t="s">
        <v>857</v>
      </c>
      <c r="E1399" s="184" t="s">
        <v>857</v>
      </c>
      <c r="F1399" s="184" t="s">
        <v>857</v>
      </c>
      <c r="G1399" s="184" t="s">
        <v>857</v>
      </c>
      <c r="H1399" s="184" t="s">
        <v>857</v>
      </c>
      <c r="I1399" s="197">
        <f>SUM(I1400:I1402)</f>
        <v>8853.9</v>
      </c>
      <c r="J1399" s="197">
        <f>SUM(J1400:J1402)</f>
        <v>6261.17</v>
      </c>
      <c r="K1399" s="197">
        <f>SUM(K1400:K1402)</f>
        <v>5848.8</v>
      </c>
      <c r="L1399" s="219">
        <f>SUM(L1400:L1402)</f>
        <v>267</v>
      </c>
      <c r="M1399" s="184" t="s">
        <v>857</v>
      </c>
      <c r="N1399" s="184" t="s">
        <v>857</v>
      </c>
      <c r="O1399" s="187" t="s">
        <v>857</v>
      </c>
      <c r="P1399" s="173">
        <v>24371371.960000001</v>
      </c>
      <c r="Q1399" s="173">
        <v>0</v>
      </c>
      <c r="R1399" s="173">
        <v>0</v>
      </c>
      <c r="S1399" s="173">
        <v>0</v>
      </c>
      <c r="T1399" s="173">
        <v>24371371.960000001</v>
      </c>
      <c r="U1399" s="173">
        <f t="shared" si="393"/>
        <v>2752.6143236313942</v>
      </c>
      <c r="V1399" s="173">
        <f>MAX(V1400:V1402)</f>
        <v>8789.9366987803514</v>
      </c>
      <c r="X1399" s="227"/>
      <c r="Z1399" s="189">
        <v>0</v>
      </c>
      <c r="AA1399" s="189">
        <v>0</v>
      </c>
      <c r="AB1399" s="189">
        <v>0</v>
      </c>
      <c r="AC1399" s="189">
        <v>0</v>
      </c>
      <c r="AD1399" s="189">
        <v>0</v>
      </c>
      <c r="AE1399" s="189">
        <v>0</v>
      </c>
      <c r="AF1399" s="189">
        <v>0</v>
      </c>
      <c r="AG1399" s="189">
        <v>0</v>
      </c>
      <c r="AH1399" s="189">
        <v>3022.1</v>
      </c>
      <c r="AI1399" s="189">
        <v>24934799.859999999</v>
      </c>
      <c r="AJ1399" s="189">
        <v>0</v>
      </c>
      <c r="AK1399" s="189">
        <v>0</v>
      </c>
      <c r="AL1399" s="189">
        <v>0</v>
      </c>
      <c r="AM1399" s="189">
        <v>0</v>
      </c>
      <c r="AN1399" s="189">
        <v>0</v>
      </c>
      <c r="AO1399" s="189">
        <v>0</v>
      </c>
      <c r="AP1399" s="189">
        <v>0</v>
      </c>
      <c r="AQ1399" s="189">
        <v>0</v>
      </c>
      <c r="AR1399" s="182">
        <v>0</v>
      </c>
      <c r="AS1399" s="182">
        <v>0</v>
      </c>
    </row>
    <row r="1400" spans="1:78" s="105" customFormat="1" ht="36" customHeight="1" x14ac:dyDescent="0.25">
      <c r="A1400" s="182">
        <v>1</v>
      </c>
      <c r="B1400" s="221">
        <f>SUBTOTAL(103,$A$1026:A1400)</f>
        <v>330</v>
      </c>
      <c r="C1400" s="238" t="s">
        <v>65</v>
      </c>
      <c r="D1400" s="184">
        <v>1954</v>
      </c>
      <c r="E1400" s="184"/>
      <c r="F1400" s="199" t="s">
        <v>261</v>
      </c>
      <c r="G1400" s="184">
        <v>3</v>
      </c>
      <c r="H1400" s="184" t="s">
        <v>305</v>
      </c>
      <c r="I1400" s="197">
        <v>2168.41</v>
      </c>
      <c r="J1400" s="197">
        <v>1286.56</v>
      </c>
      <c r="K1400" s="197">
        <v>1251.51</v>
      </c>
      <c r="L1400" s="239">
        <v>63</v>
      </c>
      <c r="M1400" s="184" t="s">
        <v>259</v>
      </c>
      <c r="N1400" s="184" t="s">
        <v>263</v>
      </c>
      <c r="O1400" s="184" t="s">
        <v>266</v>
      </c>
      <c r="P1400" s="197">
        <v>6092499.7799999993</v>
      </c>
      <c r="Q1400" s="173">
        <v>0</v>
      </c>
      <c r="R1400" s="197">
        <v>0</v>
      </c>
      <c r="S1400" s="197">
        <v>0</v>
      </c>
      <c r="T1400" s="197">
        <v>6092499.7799999993</v>
      </c>
      <c r="U1400" s="173">
        <f t="shared" si="393"/>
        <v>2809.6622778902511</v>
      </c>
      <c r="V1400" s="173">
        <v>3546.1350906885691</v>
      </c>
      <c r="W1400" s="188">
        <v>2912.7053610710154</v>
      </c>
      <c r="X1400" s="188">
        <f t="shared" ref="X1400:X1402" si="397">Z1400+AA1400+AB1400+AC1400+AD1400+AG1400+AI1400+AK1400+AM1400+AO1400+AP1400+AQ1400+AR1400+AS1400</f>
        <v>2912.7053610710154</v>
      </c>
      <c r="Y1400" s="188">
        <f t="shared" ref="Y1400:Y1402" si="398">V1400-U1400</f>
        <v>736.47281279831805</v>
      </c>
      <c r="Z1400" s="189">
        <v>0</v>
      </c>
      <c r="AA1400" s="189">
        <v>0</v>
      </c>
      <c r="AB1400" s="193">
        <v>0</v>
      </c>
      <c r="AC1400" s="193">
        <v>0</v>
      </c>
      <c r="AD1400" s="193">
        <v>0</v>
      </c>
      <c r="AE1400" s="193">
        <v>0</v>
      </c>
      <c r="AF1400" s="193">
        <v>0</v>
      </c>
      <c r="AG1400" s="190">
        <v>0</v>
      </c>
      <c r="AH1400" s="193">
        <v>708.3</v>
      </c>
      <c r="AI1400" s="190">
        <f t="shared" ref="AI1400:AI1402" si="399">8917.04*AH1400/I1400</f>
        <v>2912.7053610710154</v>
      </c>
      <c r="AJ1400" s="193">
        <v>0</v>
      </c>
      <c r="AK1400" s="193">
        <v>0</v>
      </c>
      <c r="AL1400" s="193">
        <v>0</v>
      </c>
      <c r="AM1400" s="194">
        <v>0</v>
      </c>
      <c r="AN1400" s="193">
        <v>0</v>
      </c>
      <c r="AO1400" s="193">
        <v>0</v>
      </c>
      <c r="AP1400" s="194">
        <v>0</v>
      </c>
      <c r="AQ1400" s="193">
        <v>0</v>
      </c>
      <c r="AR1400" s="105">
        <v>0</v>
      </c>
      <c r="AS1400" s="105">
        <v>0</v>
      </c>
      <c r="BD1400" s="195"/>
      <c r="BE1400" s="195"/>
      <c r="BF1400" s="195"/>
      <c r="BZ1400" s="196"/>
    </row>
    <row r="1401" spans="1:78" s="182" customFormat="1" ht="36" customHeight="1" x14ac:dyDescent="0.25">
      <c r="A1401" s="182">
        <v>1</v>
      </c>
      <c r="B1401" s="221">
        <f>SUBTOTAL(103,$A$1026:A1401)</f>
        <v>331</v>
      </c>
      <c r="C1401" s="183" t="s">
        <v>54</v>
      </c>
      <c r="D1401" s="184">
        <v>1989</v>
      </c>
      <c r="E1401" s="184"/>
      <c r="F1401" s="185" t="s">
        <v>261</v>
      </c>
      <c r="G1401" s="184">
        <v>5</v>
      </c>
      <c r="H1401" s="184" t="s">
        <v>362</v>
      </c>
      <c r="I1401" s="197">
        <v>5889.36</v>
      </c>
      <c r="J1401" s="197">
        <v>4270.6000000000004</v>
      </c>
      <c r="K1401" s="197">
        <v>4123.1000000000004</v>
      </c>
      <c r="L1401" s="186">
        <v>193</v>
      </c>
      <c r="M1401" s="184" t="s">
        <v>259</v>
      </c>
      <c r="N1401" s="184" t="s">
        <v>263</v>
      </c>
      <c r="O1401" s="187" t="s">
        <v>266</v>
      </c>
      <c r="P1401" s="173">
        <v>14120282.810000001</v>
      </c>
      <c r="Q1401" s="173">
        <v>0</v>
      </c>
      <c r="R1401" s="173">
        <v>0</v>
      </c>
      <c r="S1401" s="173">
        <v>0</v>
      </c>
      <c r="T1401" s="173">
        <v>14120282.810000001</v>
      </c>
      <c r="U1401" s="173">
        <f t="shared" si="393"/>
        <v>2397.5920660309444</v>
      </c>
      <c r="V1401" s="173">
        <v>3076.9448306776967</v>
      </c>
      <c r="W1401" s="188">
        <v>2527.3243897469338</v>
      </c>
      <c r="X1401" s="188">
        <f t="shared" si="397"/>
        <v>2527.3243897469338</v>
      </c>
      <c r="Y1401" s="188">
        <f t="shared" si="398"/>
        <v>679.35276464675235</v>
      </c>
      <c r="Z1401" s="189">
        <v>0</v>
      </c>
      <c r="AA1401" s="189">
        <v>0</v>
      </c>
      <c r="AB1401" s="189">
        <v>0</v>
      </c>
      <c r="AC1401" s="189">
        <v>0</v>
      </c>
      <c r="AD1401" s="189">
        <v>0</v>
      </c>
      <c r="AE1401" s="189">
        <v>0</v>
      </c>
      <c r="AF1401" s="189">
        <v>0</v>
      </c>
      <c r="AG1401" s="190">
        <v>0</v>
      </c>
      <c r="AH1401" s="189">
        <v>1669.2</v>
      </c>
      <c r="AI1401" s="190">
        <f t="shared" si="399"/>
        <v>2527.3243897469338</v>
      </c>
      <c r="AJ1401" s="189">
        <v>0</v>
      </c>
      <c r="AK1401" s="189">
        <v>0</v>
      </c>
      <c r="AL1401" s="189">
        <v>0</v>
      </c>
      <c r="AM1401" s="190">
        <v>0</v>
      </c>
      <c r="AN1401" s="189">
        <v>0</v>
      </c>
      <c r="AO1401" s="189">
        <v>0</v>
      </c>
      <c r="AP1401" s="190">
        <v>0</v>
      </c>
      <c r="AQ1401" s="189">
        <v>0</v>
      </c>
      <c r="AR1401" s="182">
        <v>0</v>
      </c>
      <c r="AS1401" s="182">
        <v>0</v>
      </c>
    </row>
    <row r="1402" spans="1:78" s="182" customFormat="1" ht="36" customHeight="1" x14ac:dyDescent="0.25">
      <c r="A1402" s="182">
        <v>1</v>
      </c>
      <c r="B1402" s="221">
        <f>SUBTOTAL(103,$A$1026:A1402)</f>
        <v>332</v>
      </c>
      <c r="C1402" s="183" t="s">
        <v>1628</v>
      </c>
      <c r="D1402" s="184">
        <v>1958</v>
      </c>
      <c r="E1402" s="184"/>
      <c r="F1402" s="185" t="s">
        <v>261</v>
      </c>
      <c r="G1402" s="184">
        <v>2</v>
      </c>
      <c r="H1402" s="184" t="s">
        <v>296</v>
      </c>
      <c r="I1402" s="197">
        <v>796.13</v>
      </c>
      <c r="J1402" s="197">
        <v>704.01</v>
      </c>
      <c r="K1402" s="197">
        <v>474.19</v>
      </c>
      <c r="L1402" s="186">
        <v>11</v>
      </c>
      <c r="M1402" s="184" t="s">
        <v>259</v>
      </c>
      <c r="N1402" s="184" t="s">
        <v>263</v>
      </c>
      <c r="O1402" s="187" t="s">
        <v>266</v>
      </c>
      <c r="P1402" s="173">
        <v>4158589.37</v>
      </c>
      <c r="Q1402" s="173">
        <v>0</v>
      </c>
      <c r="R1402" s="173">
        <v>0</v>
      </c>
      <c r="S1402" s="173">
        <v>0</v>
      </c>
      <c r="T1402" s="173">
        <v>4158589.37</v>
      </c>
      <c r="U1402" s="173">
        <f t="shared" si="393"/>
        <v>5223.5054199691003</v>
      </c>
      <c r="V1402" s="173">
        <v>8789.9366987803514</v>
      </c>
      <c r="W1402" s="188">
        <v>7219.8309120369804</v>
      </c>
      <c r="X1402" s="188">
        <f t="shared" si="397"/>
        <v>7219.8309120369804</v>
      </c>
      <c r="Y1402" s="188">
        <f t="shared" si="398"/>
        <v>3566.4312788112511</v>
      </c>
      <c r="Z1402" s="189">
        <v>0</v>
      </c>
      <c r="AA1402" s="189">
        <v>0</v>
      </c>
      <c r="AB1402" s="189">
        <v>0</v>
      </c>
      <c r="AC1402" s="189">
        <v>0</v>
      </c>
      <c r="AD1402" s="189">
        <v>0</v>
      </c>
      <c r="AE1402" s="189">
        <v>0</v>
      </c>
      <c r="AF1402" s="189">
        <v>0</v>
      </c>
      <c r="AG1402" s="190">
        <v>0</v>
      </c>
      <c r="AH1402" s="189">
        <v>644.6</v>
      </c>
      <c r="AI1402" s="190">
        <f t="shared" si="399"/>
        <v>7219.8309120369804</v>
      </c>
      <c r="AJ1402" s="189">
        <v>0</v>
      </c>
      <c r="AK1402" s="189">
        <v>0</v>
      </c>
      <c r="AL1402" s="189">
        <v>0</v>
      </c>
      <c r="AM1402" s="190">
        <v>0</v>
      </c>
      <c r="AN1402" s="189">
        <v>0</v>
      </c>
      <c r="AO1402" s="189">
        <v>0</v>
      </c>
      <c r="AP1402" s="190">
        <v>0</v>
      </c>
      <c r="AQ1402" s="189">
        <v>0</v>
      </c>
      <c r="AR1402" s="182">
        <v>0</v>
      </c>
      <c r="AS1402" s="182">
        <v>0</v>
      </c>
    </row>
    <row r="1403" spans="1:78" s="182" customFormat="1" ht="36" customHeight="1" x14ac:dyDescent="0.25">
      <c r="B1403" s="183" t="s">
        <v>812</v>
      </c>
      <c r="C1403" s="183"/>
      <c r="D1403" s="184" t="s">
        <v>718</v>
      </c>
      <c r="E1403" s="184" t="s">
        <v>718</v>
      </c>
      <c r="F1403" s="184" t="s">
        <v>718</v>
      </c>
      <c r="G1403" s="184" t="s">
        <v>718</v>
      </c>
      <c r="H1403" s="184" t="s">
        <v>718</v>
      </c>
      <c r="I1403" s="197">
        <f>I1404</f>
        <v>780.3</v>
      </c>
      <c r="J1403" s="197">
        <f>J1404</f>
        <v>720.3</v>
      </c>
      <c r="K1403" s="197">
        <f>K1404</f>
        <v>720.3</v>
      </c>
      <c r="L1403" s="219">
        <f>L1404</f>
        <v>40</v>
      </c>
      <c r="M1403" s="184" t="s">
        <v>857</v>
      </c>
      <c r="N1403" s="184" t="s">
        <v>857</v>
      </c>
      <c r="O1403" s="187" t="s">
        <v>857</v>
      </c>
      <c r="P1403" s="173">
        <v>5421148.7400000002</v>
      </c>
      <c r="Q1403" s="173">
        <v>0</v>
      </c>
      <c r="R1403" s="173">
        <v>0</v>
      </c>
      <c r="S1403" s="173">
        <v>0</v>
      </c>
      <c r="T1403" s="173">
        <v>5421148.7400000002</v>
      </c>
      <c r="U1403" s="173">
        <f t="shared" si="393"/>
        <v>6947.5185697808538</v>
      </c>
      <c r="V1403" s="173">
        <f>V1404</f>
        <v>8951.5632654107394</v>
      </c>
      <c r="X1403" s="227"/>
      <c r="Z1403" s="189">
        <v>0</v>
      </c>
      <c r="AA1403" s="189">
        <v>0</v>
      </c>
      <c r="AB1403" s="189">
        <v>0</v>
      </c>
      <c r="AC1403" s="189">
        <v>0</v>
      </c>
      <c r="AD1403" s="189">
        <v>0</v>
      </c>
      <c r="AE1403" s="189">
        <v>0</v>
      </c>
      <c r="AF1403" s="189">
        <v>0</v>
      </c>
      <c r="AG1403" s="189">
        <v>0</v>
      </c>
      <c r="AH1403" s="189">
        <v>470</v>
      </c>
      <c r="AI1403" s="189">
        <v>3783282.76</v>
      </c>
      <c r="AJ1403" s="189">
        <v>0</v>
      </c>
      <c r="AK1403" s="189">
        <v>0</v>
      </c>
      <c r="AL1403" s="189">
        <v>0</v>
      </c>
      <c r="AM1403" s="189">
        <v>0</v>
      </c>
      <c r="AN1403" s="189">
        <v>0</v>
      </c>
      <c r="AO1403" s="189">
        <v>0</v>
      </c>
      <c r="AP1403" s="189">
        <v>0</v>
      </c>
      <c r="AQ1403" s="189">
        <v>0</v>
      </c>
      <c r="AR1403" s="182">
        <v>0</v>
      </c>
      <c r="AS1403" s="182">
        <v>0</v>
      </c>
    </row>
    <row r="1404" spans="1:78" s="105" customFormat="1" ht="36" customHeight="1" x14ac:dyDescent="0.25">
      <c r="A1404" s="182">
        <v>1</v>
      </c>
      <c r="B1404" s="221">
        <f>SUBTOTAL(103,$A$1026:A1404)</f>
        <v>333</v>
      </c>
      <c r="C1404" s="238" t="s">
        <v>64</v>
      </c>
      <c r="D1404" s="184">
        <v>1961</v>
      </c>
      <c r="E1404" s="184"/>
      <c r="F1404" s="199" t="s">
        <v>261</v>
      </c>
      <c r="G1404" s="184">
        <v>2</v>
      </c>
      <c r="H1404" s="184" t="s">
        <v>296</v>
      </c>
      <c r="I1404" s="197">
        <v>780.3</v>
      </c>
      <c r="J1404" s="197">
        <v>720.3</v>
      </c>
      <c r="K1404" s="197">
        <v>720.3</v>
      </c>
      <c r="L1404" s="239">
        <v>40</v>
      </c>
      <c r="M1404" s="184" t="s">
        <v>259</v>
      </c>
      <c r="N1404" s="184" t="s">
        <v>263</v>
      </c>
      <c r="O1404" s="184" t="s">
        <v>267</v>
      </c>
      <c r="P1404" s="197">
        <v>5421148.7400000002</v>
      </c>
      <c r="Q1404" s="173">
        <v>0</v>
      </c>
      <c r="R1404" s="197">
        <v>0</v>
      </c>
      <c r="S1404" s="197">
        <v>0</v>
      </c>
      <c r="T1404" s="197">
        <v>5421148.7400000002</v>
      </c>
      <c r="U1404" s="173">
        <f t="shared" si="393"/>
        <v>6947.5185697808538</v>
      </c>
      <c r="V1404" s="173">
        <v>8951.5632654107394</v>
      </c>
      <c r="W1404" s="188">
        <v>5371.0224272715632</v>
      </c>
      <c r="X1404" s="188">
        <f>Z1404+AA1404+AB1404+AC1404+AD1404+AG1404+AI1404+AK1404+AM1404+AO1404+AP1404+AQ1404+AR1404+AS1404</f>
        <v>5371.0224272715632</v>
      </c>
      <c r="Y1404" s="188">
        <f>V1404-U1404</f>
        <v>2004.0446956298856</v>
      </c>
      <c r="Z1404" s="189">
        <v>0</v>
      </c>
      <c r="AA1404" s="189">
        <v>0</v>
      </c>
      <c r="AB1404" s="193">
        <v>0</v>
      </c>
      <c r="AC1404" s="193">
        <v>0</v>
      </c>
      <c r="AD1404" s="193">
        <v>0</v>
      </c>
      <c r="AE1404" s="193">
        <v>0</v>
      </c>
      <c r="AF1404" s="193">
        <v>0</v>
      </c>
      <c r="AG1404" s="190">
        <v>0</v>
      </c>
      <c r="AH1404" s="193">
        <v>470</v>
      </c>
      <c r="AI1404" s="190">
        <f>8917.04*AH1404/I1404</f>
        <v>5371.0224272715632</v>
      </c>
      <c r="AJ1404" s="193">
        <v>0</v>
      </c>
      <c r="AK1404" s="193">
        <v>0</v>
      </c>
      <c r="AL1404" s="193">
        <v>0</v>
      </c>
      <c r="AM1404" s="194">
        <v>0</v>
      </c>
      <c r="AN1404" s="193">
        <v>0</v>
      </c>
      <c r="AO1404" s="193">
        <v>0</v>
      </c>
      <c r="AP1404" s="194">
        <v>0</v>
      </c>
      <c r="AQ1404" s="193">
        <v>0</v>
      </c>
      <c r="AR1404" s="105">
        <v>0</v>
      </c>
      <c r="AS1404" s="105">
        <v>0</v>
      </c>
      <c r="BD1404" s="195"/>
      <c r="BE1404" s="195"/>
      <c r="BF1404" s="195"/>
      <c r="BZ1404" s="196"/>
    </row>
    <row r="1405" spans="1:78" s="182" customFormat="1" ht="36" customHeight="1" x14ac:dyDescent="0.25">
      <c r="B1405" s="183" t="s">
        <v>843</v>
      </c>
      <c r="C1405" s="183"/>
      <c r="D1405" s="184" t="s">
        <v>718</v>
      </c>
      <c r="E1405" s="184" t="s">
        <v>718</v>
      </c>
      <c r="F1405" s="184" t="s">
        <v>718</v>
      </c>
      <c r="G1405" s="184" t="s">
        <v>718</v>
      </c>
      <c r="H1405" s="184" t="s">
        <v>718</v>
      </c>
      <c r="I1405" s="197">
        <f>SUM(I1406:I1406)</f>
        <v>822.2</v>
      </c>
      <c r="J1405" s="197">
        <f>SUM(J1406:J1406)</f>
        <v>760.8</v>
      </c>
      <c r="K1405" s="197">
        <f>SUM(K1406:K1406)</f>
        <v>760.8</v>
      </c>
      <c r="L1405" s="219">
        <f>SUM(L1406:L1406)</f>
        <v>36</v>
      </c>
      <c r="M1405" s="184" t="s">
        <v>857</v>
      </c>
      <c r="N1405" s="184" t="s">
        <v>857</v>
      </c>
      <c r="O1405" s="187" t="s">
        <v>857</v>
      </c>
      <c r="P1405" s="173">
        <v>4474316.24</v>
      </c>
      <c r="Q1405" s="173">
        <v>0</v>
      </c>
      <c r="R1405" s="173">
        <v>0</v>
      </c>
      <c r="S1405" s="173">
        <v>0</v>
      </c>
      <c r="T1405" s="173">
        <v>4474316.24</v>
      </c>
      <c r="U1405" s="173">
        <f t="shared" si="393"/>
        <v>5441.8830454877161</v>
      </c>
      <c r="V1405" s="173">
        <f>MAX(V1406:V1406)</f>
        <v>7970.5294040379458</v>
      </c>
      <c r="X1405" s="227"/>
      <c r="Z1405" s="189">
        <v>0</v>
      </c>
      <c r="AA1405" s="189">
        <v>0</v>
      </c>
      <c r="AB1405" s="189">
        <v>0</v>
      </c>
      <c r="AC1405" s="189">
        <v>0</v>
      </c>
      <c r="AD1405" s="189">
        <v>0</v>
      </c>
      <c r="AE1405" s="189">
        <v>0</v>
      </c>
      <c r="AF1405" s="189">
        <v>0</v>
      </c>
      <c r="AG1405" s="189">
        <v>0</v>
      </c>
      <c r="AH1405" s="189">
        <v>1121.5999999999999</v>
      </c>
      <c r="AI1405" s="189">
        <v>9192179.7899999991</v>
      </c>
      <c r="AJ1405" s="189">
        <v>0</v>
      </c>
      <c r="AK1405" s="189">
        <v>0</v>
      </c>
      <c r="AL1405" s="189">
        <v>0</v>
      </c>
      <c r="AM1405" s="189">
        <v>0</v>
      </c>
      <c r="AN1405" s="189">
        <v>0</v>
      </c>
      <c r="AO1405" s="189">
        <v>0</v>
      </c>
      <c r="AP1405" s="189">
        <v>0</v>
      </c>
      <c r="AQ1405" s="189">
        <v>0</v>
      </c>
      <c r="AR1405" s="182">
        <v>0</v>
      </c>
      <c r="AS1405" s="182">
        <v>0</v>
      </c>
    </row>
    <row r="1406" spans="1:78" s="182" customFormat="1" ht="36" customHeight="1" x14ac:dyDescent="0.25">
      <c r="A1406" s="182">
        <v>1</v>
      </c>
      <c r="B1406" s="221">
        <f>SUBTOTAL(103,$A$1026:A1406)</f>
        <v>334</v>
      </c>
      <c r="C1406" s="183" t="s">
        <v>55</v>
      </c>
      <c r="D1406" s="184">
        <v>1968</v>
      </c>
      <c r="E1406" s="184"/>
      <c r="F1406" s="185" t="s">
        <v>261</v>
      </c>
      <c r="G1406" s="184">
        <v>2</v>
      </c>
      <c r="H1406" s="184" t="s">
        <v>296</v>
      </c>
      <c r="I1406" s="197">
        <v>822.2</v>
      </c>
      <c r="J1406" s="197">
        <v>760.8</v>
      </c>
      <c r="K1406" s="197">
        <v>760.8</v>
      </c>
      <c r="L1406" s="186">
        <v>36</v>
      </c>
      <c r="M1406" s="184" t="s">
        <v>259</v>
      </c>
      <c r="N1406" s="184" t="s">
        <v>263</v>
      </c>
      <c r="O1406" s="187" t="s">
        <v>2751</v>
      </c>
      <c r="P1406" s="173">
        <v>4474316.24</v>
      </c>
      <c r="Q1406" s="173">
        <v>0</v>
      </c>
      <c r="R1406" s="173">
        <v>0</v>
      </c>
      <c r="S1406" s="173">
        <v>0</v>
      </c>
      <c r="T1406" s="173">
        <v>4474316.24</v>
      </c>
      <c r="U1406" s="173">
        <f t="shared" si="393"/>
        <v>5441.8830454877161</v>
      </c>
      <c r="V1406" s="173">
        <v>7970.5294040379458</v>
      </c>
      <c r="W1406" s="188">
        <v>6613.489408902944</v>
      </c>
      <c r="X1406" s="188">
        <f t="shared" ref="X1406" si="400">Z1406+AA1406+AB1406+AC1406+AD1406+AG1406+AI1406+AK1406+AM1406+AO1406+AP1406+AQ1406+AR1406+AS1406</f>
        <v>6613.489408902944</v>
      </c>
      <c r="Y1406" s="188">
        <f t="shared" ref="Y1406" si="401">V1406-U1406</f>
        <v>2528.6463585502297</v>
      </c>
      <c r="Z1406" s="189">
        <v>0</v>
      </c>
      <c r="AA1406" s="189">
        <v>0</v>
      </c>
      <c r="AB1406" s="189">
        <v>0</v>
      </c>
      <c r="AC1406" s="189">
        <v>0</v>
      </c>
      <c r="AD1406" s="189">
        <v>0</v>
      </c>
      <c r="AE1406" s="189">
        <v>0</v>
      </c>
      <c r="AF1406" s="189">
        <v>0</v>
      </c>
      <c r="AG1406" s="190">
        <v>0</v>
      </c>
      <c r="AH1406" s="189">
        <v>609.79999999999995</v>
      </c>
      <c r="AI1406" s="190">
        <f t="shared" ref="AI1406" si="402">8917.04*AH1406/I1406</f>
        <v>6613.489408902944</v>
      </c>
      <c r="AJ1406" s="189">
        <v>0</v>
      </c>
      <c r="AK1406" s="189">
        <v>0</v>
      </c>
      <c r="AL1406" s="189">
        <v>0</v>
      </c>
      <c r="AM1406" s="190">
        <v>0</v>
      </c>
      <c r="AN1406" s="189">
        <v>0</v>
      </c>
      <c r="AO1406" s="189">
        <v>0</v>
      </c>
      <c r="AP1406" s="190">
        <v>0</v>
      </c>
      <c r="AQ1406" s="189">
        <v>0</v>
      </c>
      <c r="AR1406" s="182">
        <v>0</v>
      </c>
      <c r="AS1406" s="182">
        <v>0</v>
      </c>
    </row>
    <row r="1407" spans="1:78" s="182" customFormat="1" ht="36" customHeight="1" x14ac:dyDescent="0.25">
      <c r="B1407" s="183" t="s">
        <v>813</v>
      </c>
      <c r="C1407" s="183"/>
      <c r="D1407" s="184" t="s">
        <v>857</v>
      </c>
      <c r="E1407" s="184" t="s">
        <v>857</v>
      </c>
      <c r="F1407" s="184" t="s">
        <v>857</v>
      </c>
      <c r="G1407" s="184" t="s">
        <v>857</v>
      </c>
      <c r="H1407" s="184" t="s">
        <v>857</v>
      </c>
      <c r="I1407" s="197">
        <f>SUM(I1408:I1412)</f>
        <v>6649.35</v>
      </c>
      <c r="J1407" s="197">
        <f>SUM(J1408:J1412)</f>
        <v>6617.43</v>
      </c>
      <c r="K1407" s="197">
        <f>SUM(K1408:K1412)</f>
        <v>5542.34</v>
      </c>
      <c r="L1407" s="219">
        <f>SUM(L1408:L1412)</f>
        <v>334</v>
      </c>
      <c r="M1407" s="184" t="s">
        <v>857</v>
      </c>
      <c r="N1407" s="184" t="s">
        <v>857</v>
      </c>
      <c r="O1407" s="187" t="s">
        <v>857</v>
      </c>
      <c r="P1407" s="173">
        <v>26521962.610000003</v>
      </c>
      <c r="Q1407" s="173">
        <v>0</v>
      </c>
      <c r="R1407" s="173">
        <v>0</v>
      </c>
      <c r="S1407" s="173">
        <v>0</v>
      </c>
      <c r="T1407" s="173">
        <v>26521962.610000003</v>
      </c>
      <c r="U1407" s="173">
        <f t="shared" si="393"/>
        <v>3988.6549226616139</v>
      </c>
      <c r="V1407" s="173">
        <f>MAX(V1408:V1412)</f>
        <v>10520.48</v>
      </c>
      <c r="X1407" s="227"/>
      <c r="Z1407" s="189">
        <v>0</v>
      </c>
      <c r="AA1407" s="189">
        <v>0</v>
      </c>
      <c r="AB1407" s="189">
        <v>0</v>
      </c>
      <c r="AC1407" s="189">
        <v>0</v>
      </c>
      <c r="AD1407" s="189">
        <v>0</v>
      </c>
      <c r="AE1407" s="189">
        <v>0</v>
      </c>
      <c r="AF1407" s="189">
        <v>0</v>
      </c>
      <c r="AG1407" s="189">
        <v>0</v>
      </c>
      <c r="AH1407" s="189">
        <v>2710.8</v>
      </c>
      <c r="AI1407" s="189">
        <v>22391762.159999996</v>
      </c>
      <c r="AJ1407" s="189">
        <v>0</v>
      </c>
      <c r="AK1407" s="189">
        <v>0</v>
      </c>
      <c r="AL1407" s="189">
        <v>2886.45</v>
      </c>
      <c r="AM1407" s="189">
        <v>4026652.81</v>
      </c>
      <c r="AN1407" s="189">
        <v>0</v>
      </c>
      <c r="AO1407" s="189">
        <v>0</v>
      </c>
      <c r="AP1407" s="189">
        <v>0</v>
      </c>
      <c r="AQ1407" s="189">
        <v>0</v>
      </c>
      <c r="AR1407" s="182">
        <v>0</v>
      </c>
      <c r="AS1407" s="182">
        <v>0</v>
      </c>
    </row>
    <row r="1408" spans="1:78" s="105" customFormat="1" ht="36" customHeight="1" x14ac:dyDescent="0.25">
      <c r="A1408" s="182">
        <v>1</v>
      </c>
      <c r="B1408" s="221">
        <f>SUBTOTAL(103,$A$1026:A1408)</f>
        <v>335</v>
      </c>
      <c r="C1408" s="238" t="s">
        <v>70</v>
      </c>
      <c r="D1408" s="184">
        <v>1977</v>
      </c>
      <c r="E1408" s="184"/>
      <c r="F1408" s="199" t="s">
        <v>261</v>
      </c>
      <c r="G1408" s="184">
        <v>3</v>
      </c>
      <c r="H1408" s="184" t="s">
        <v>296</v>
      </c>
      <c r="I1408" s="197">
        <v>850.1</v>
      </c>
      <c r="J1408" s="197">
        <v>850.1</v>
      </c>
      <c r="K1408" s="197">
        <v>745</v>
      </c>
      <c r="L1408" s="239">
        <v>38</v>
      </c>
      <c r="M1408" s="184" t="s">
        <v>259</v>
      </c>
      <c r="N1408" s="184" t="s">
        <v>260</v>
      </c>
      <c r="O1408" s="184" t="s">
        <v>262</v>
      </c>
      <c r="P1408" s="197">
        <v>3939023.0400000005</v>
      </c>
      <c r="Q1408" s="173">
        <v>0</v>
      </c>
      <c r="R1408" s="197">
        <v>0</v>
      </c>
      <c r="S1408" s="197">
        <v>0</v>
      </c>
      <c r="T1408" s="197">
        <v>3939023.0400000005</v>
      </c>
      <c r="U1408" s="173">
        <f t="shared" si="393"/>
        <v>4633.5996235736975</v>
      </c>
      <c r="V1408" s="173">
        <v>5848.9094459475355</v>
      </c>
      <c r="W1408" s="188">
        <v>4804.1457710857549</v>
      </c>
      <c r="X1408" s="188">
        <f t="shared" ref="X1408:X1412" si="403">Z1408+AA1408+AB1408+AC1408+AD1408+AG1408+AI1408+AK1408+AM1408+AO1408+AP1408+AQ1408+AR1408+AS1408</f>
        <v>4804.1457710857549</v>
      </c>
      <c r="Y1408" s="188">
        <f t="shared" ref="Y1408:Y1412" si="404">V1408-U1408</f>
        <v>1215.309822373838</v>
      </c>
      <c r="Z1408" s="189">
        <v>0</v>
      </c>
      <c r="AA1408" s="189">
        <v>0</v>
      </c>
      <c r="AB1408" s="193">
        <v>0</v>
      </c>
      <c r="AC1408" s="193">
        <v>0</v>
      </c>
      <c r="AD1408" s="193">
        <v>0</v>
      </c>
      <c r="AE1408" s="193">
        <v>0</v>
      </c>
      <c r="AF1408" s="193">
        <v>0</v>
      </c>
      <c r="AG1408" s="190">
        <v>0</v>
      </c>
      <c r="AH1408" s="193">
        <v>458</v>
      </c>
      <c r="AI1408" s="190">
        <f t="shared" ref="AI1408:AI1411" si="405">8917.04*AH1408/I1408</f>
        <v>4804.1457710857549</v>
      </c>
      <c r="AJ1408" s="193">
        <v>0</v>
      </c>
      <c r="AK1408" s="193">
        <v>0</v>
      </c>
      <c r="AL1408" s="193">
        <v>0</v>
      </c>
      <c r="AM1408" s="194">
        <v>0</v>
      </c>
      <c r="AN1408" s="193">
        <v>0</v>
      </c>
      <c r="AO1408" s="193">
        <v>0</v>
      </c>
      <c r="AP1408" s="194">
        <v>0</v>
      </c>
      <c r="AQ1408" s="193">
        <v>0</v>
      </c>
      <c r="AR1408" s="105">
        <v>0</v>
      </c>
      <c r="AS1408" s="105">
        <v>0</v>
      </c>
      <c r="BD1408" s="195"/>
      <c r="BE1408" s="195"/>
      <c r="BF1408" s="195"/>
      <c r="BZ1408" s="196"/>
    </row>
    <row r="1409" spans="1:78" s="105" customFormat="1" ht="36" customHeight="1" x14ac:dyDescent="0.25">
      <c r="A1409" s="182">
        <v>1</v>
      </c>
      <c r="B1409" s="221">
        <f>SUBTOTAL(103,$A$1026:A1409)</f>
        <v>336</v>
      </c>
      <c r="C1409" s="238" t="s">
        <v>71</v>
      </c>
      <c r="D1409" s="184">
        <v>1980</v>
      </c>
      <c r="E1409" s="184"/>
      <c r="F1409" s="199" t="s">
        <v>261</v>
      </c>
      <c r="G1409" s="184">
        <v>2</v>
      </c>
      <c r="H1409" s="184" t="s">
        <v>305</v>
      </c>
      <c r="I1409" s="197">
        <v>970</v>
      </c>
      <c r="J1409" s="197">
        <v>970</v>
      </c>
      <c r="K1409" s="197">
        <v>826.90000000000009</v>
      </c>
      <c r="L1409" s="239">
        <v>68</v>
      </c>
      <c r="M1409" s="184" t="s">
        <v>259</v>
      </c>
      <c r="N1409" s="184" t="s">
        <v>260</v>
      </c>
      <c r="O1409" s="184" t="s">
        <v>262</v>
      </c>
      <c r="P1409" s="197">
        <v>8068756.9400000004</v>
      </c>
      <c r="Q1409" s="173">
        <v>0</v>
      </c>
      <c r="R1409" s="197">
        <v>0</v>
      </c>
      <c r="S1409" s="197">
        <v>0</v>
      </c>
      <c r="T1409" s="197">
        <v>8068756.9400000004</v>
      </c>
      <c r="U1409" s="173">
        <f t="shared" si="393"/>
        <v>8318.3061237113398</v>
      </c>
      <c r="V1409" s="173">
        <v>10520.48</v>
      </c>
      <c r="W1409" s="188">
        <v>8641.2552577319602</v>
      </c>
      <c r="X1409" s="188">
        <f t="shared" si="403"/>
        <v>8641.2552577319602</v>
      </c>
      <c r="Y1409" s="188">
        <f t="shared" si="404"/>
        <v>2202.1738762886598</v>
      </c>
      <c r="Z1409" s="189">
        <v>0</v>
      </c>
      <c r="AA1409" s="189">
        <v>0</v>
      </c>
      <c r="AB1409" s="193">
        <v>0</v>
      </c>
      <c r="AC1409" s="193">
        <v>0</v>
      </c>
      <c r="AD1409" s="193">
        <v>0</v>
      </c>
      <c r="AE1409" s="193">
        <v>0</v>
      </c>
      <c r="AF1409" s="193">
        <v>0</v>
      </c>
      <c r="AG1409" s="190">
        <v>0</v>
      </c>
      <c r="AH1409" s="193">
        <v>940</v>
      </c>
      <c r="AI1409" s="190">
        <f t="shared" si="405"/>
        <v>8641.2552577319602</v>
      </c>
      <c r="AJ1409" s="193">
        <v>0</v>
      </c>
      <c r="AK1409" s="193">
        <v>0</v>
      </c>
      <c r="AL1409" s="193">
        <v>0</v>
      </c>
      <c r="AM1409" s="194">
        <v>0</v>
      </c>
      <c r="AN1409" s="193">
        <v>0</v>
      </c>
      <c r="AO1409" s="193">
        <v>0</v>
      </c>
      <c r="AP1409" s="194">
        <v>0</v>
      </c>
      <c r="AQ1409" s="193">
        <v>0</v>
      </c>
      <c r="AR1409" s="105">
        <v>0</v>
      </c>
      <c r="AS1409" s="105">
        <v>0</v>
      </c>
      <c r="BD1409" s="195"/>
      <c r="BE1409" s="195"/>
      <c r="BF1409" s="195"/>
      <c r="BZ1409" s="196"/>
    </row>
    <row r="1410" spans="1:78" s="105" customFormat="1" ht="36" customHeight="1" x14ac:dyDescent="0.25">
      <c r="A1410" s="182">
        <v>1</v>
      </c>
      <c r="B1410" s="221">
        <f>SUBTOTAL(103,$A$1026:A1410)</f>
        <v>337</v>
      </c>
      <c r="C1410" s="238" t="s">
        <v>72</v>
      </c>
      <c r="D1410" s="184">
        <v>1969</v>
      </c>
      <c r="E1410" s="184"/>
      <c r="F1410" s="199" t="s">
        <v>261</v>
      </c>
      <c r="G1410" s="184">
        <v>2</v>
      </c>
      <c r="H1410" s="184" t="s">
        <v>296</v>
      </c>
      <c r="I1410" s="197">
        <v>730.6</v>
      </c>
      <c r="J1410" s="197">
        <v>700.68</v>
      </c>
      <c r="K1410" s="197">
        <v>496.82</v>
      </c>
      <c r="L1410" s="239">
        <v>34</v>
      </c>
      <c r="M1410" s="184" t="s">
        <v>259</v>
      </c>
      <c r="N1410" s="184" t="s">
        <v>260</v>
      </c>
      <c r="O1410" s="184" t="s">
        <v>262</v>
      </c>
      <c r="P1410" s="197">
        <v>5229867.1399999997</v>
      </c>
      <c r="Q1410" s="173">
        <v>0</v>
      </c>
      <c r="R1410" s="197">
        <v>0</v>
      </c>
      <c r="S1410" s="197">
        <v>0</v>
      </c>
      <c r="T1410" s="197">
        <v>5229867.1399999997</v>
      </c>
      <c r="U1410" s="173">
        <f t="shared" si="393"/>
        <v>7158.3180125923891</v>
      </c>
      <c r="V1410" s="173">
        <v>9596.1672488365712</v>
      </c>
      <c r="W1410" s="188">
        <v>7882.0482233780449</v>
      </c>
      <c r="X1410" s="188">
        <f t="shared" si="403"/>
        <v>7882.0482233780449</v>
      </c>
      <c r="Y1410" s="188">
        <f t="shared" si="404"/>
        <v>2437.8492362441821</v>
      </c>
      <c r="Z1410" s="189">
        <v>0</v>
      </c>
      <c r="AA1410" s="189">
        <v>0</v>
      </c>
      <c r="AB1410" s="193">
        <v>0</v>
      </c>
      <c r="AC1410" s="193">
        <v>0</v>
      </c>
      <c r="AD1410" s="193">
        <v>0</v>
      </c>
      <c r="AE1410" s="193">
        <v>0</v>
      </c>
      <c r="AF1410" s="193">
        <v>0</v>
      </c>
      <c r="AG1410" s="190">
        <v>0</v>
      </c>
      <c r="AH1410" s="193">
        <v>645.79999999999995</v>
      </c>
      <c r="AI1410" s="190">
        <f t="shared" si="405"/>
        <v>7882.0482233780449</v>
      </c>
      <c r="AJ1410" s="193">
        <v>0</v>
      </c>
      <c r="AK1410" s="193">
        <v>0</v>
      </c>
      <c r="AL1410" s="193">
        <v>0</v>
      </c>
      <c r="AM1410" s="194">
        <v>0</v>
      </c>
      <c r="AN1410" s="193">
        <v>0</v>
      </c>
      <c r="AO1410" s="193">
        <v>0</v>
      </c>
      <c r="AP1410" s="194">
        <v>0</v>
      </c>
      <c r="AQ1410" s="193">
        <v>0</v>
      </c>
      <c r="AR1410" s="105">
        <v>0</v>
      </c>
      <c r="AS1410" s="105">
        <v>0</v>
      </c>
      <c r="BD1410" s="195"/>
      <c r="BE1410" s="195"/>
      <c r="BF1410" s="195"/>
      <c r="BZ1410" s="196"/>
    </row>
    <row r="1411" spans="1:78" s="182" customFormat="1" ht="36" customHeight="1" x14ac:dyDescent="0.25">
      <c r="A1411" s="182">
        <v>1</v>
      </c>
      <c r="B1411" s="221">
        <f>SUBTOTAL(103,$A$1026:A1411)</f>
        <v>338</v>
      </c>
      <c r="C1411" s="183" t="s">
        <v>2220</v>
      </c>
      <c r="D1411" s="184">
        <v>1967</v>
      </c>
      <c r="E1411" s="184"/>
      <c r="F1411" s="185" t="s">
        <v>261</v>
      </c>
      <c r="G1411" s="184">
        <v>2</v>
      </c>
      <c r="H1411" s="184" t="s">
        <v>296</v>
      </c>
      <c r="I1411" s="173">
        <v>698.8</v>
      </c>
      <c r="J1411" s="173">
        <v>696.8</v>
      </c>
      <c r="K1411" s="173">
        <v>696.8</v>
      </c>
      <c r="L1411" s="186">
        <v>28</v>
      </c>
      <c r="M1411" s="184" t="s">
        <v>259</v>
      </c>
      <c r="N1411" s="184" t="s">
        <v>260</v>
      </c>
      <c r="O1411" s="187" t="s">
        <v>262</v>
      </c>
      <c r="P1411" s="173">
        <v>4554568.83</v>
      </c>
      <c r="Q1411" s="173">
        <v>0</v>
      </c>
      <c r="R1411" s="173">
        <v>0</v>
      </c>
      <c r="S1411" s="173">
        <v>0</v>
      </c>
      <c r="T1411" s="173">
        <v>4554568.83</v>
      </c>
      <c r="U1411" s="173">
        <f t="shared" si="393"/>
        <v>6517.7001001717235</v>
      </c>
      <c r="V1411" s="173">
        <v>9798.2692730394974</v>
      </c>
      <c r="W1411" s="188">
        <v>8511.2559816828871</v>
      </c>
      <c r="X1411" s="188">
        <f t="shared" si="403"/>
        <v>8511.2559816828871</v>
      </c>
      <c r="Y1411" s="188">
        <f t="shared" si="404"/>
        <v>3280.5691728677739</v>
      </c>
      <c r="Z1411" s="189">
        <v>0</v>
      </c>
      <c r="AA1411" s="189">
        <v>0</v>
      </c>
      <c r="AB1411" s="189">
        <v>0</v>
      </c>
      <c r="AC1411" s="189">
        <v>0</v>
      </c>
      <c r="AD1411" s="189">
        <v>0</v>
      </c>
      <c r="AE1411" s="189">
        <v>0</v>
      </c>
      <c r="AF1411" s="189">
        <v>0</v>
      </c>
      <c r="AG1411" s="190">
        <v>0</v>
      </c>
      <c r="AH1411" s="189">
        <v>667</v>
      </c>
      <c r="AI1411" s="190">
        <f t="shared" si="405"/>
        <v>8511.2559816828871</v>
      </c>
      <c r="AJ1411" s="189">
        <v>0</v>
      </c>
      <c r="AK1411" s="189">
        <v>0</v>
      </c>
      <c r="AL1411" s="189">
        <v>0</v>
      </c>
      <c r="AM1411" s="190">
        <v>0</v>
      </c>
      <c r="AN1411" s="189">
        <v>0</v>
      </c>
      <c r="AO1411" s="189">
        <v>0</v>
      </c>
      <c r="AP1411" s="190">
        <v>0</v>
      </c>
      <c r="AQ1411" s="189">
        <v>0</v>
      </c>
      <c r="AR1411" s="182">
        <v>0</v>
      </c>
      <c r="AS1411" s="182">
        <v>0</v>
      </c>
    </row>
    <row r="1412" spans="1:78" s="182" customFormat="1" ht="36" customHeight="1" x14ac:dyDescent="0.25">
      <c r="A1412" s="182">
        <v>1</v>
      </c>
      <c r="B1412" s="221">
        <f>SUBTOTAL(103,$A$1026:A1412)</f>
        <v>339</v>
      </c>
      <c r="C1412" s="183" t="s">
        <v>1201</v>
      </c>
      <c r="D1412" s="184">
        <v>1974</v>
      </c>
      <c r="E1412" s="184"/>
      <c r="F1412" s="185" t="s">
        <v>304</v>
      </c>
      <c r="G1412" s="184">
        <v>5</v>
      </c>
      <c r="H1412" s="184" t="s">
        <v>344</v>
      </c>
      <c r="I1412" s="197">
        <v>3399.85</v>
      </c>
      <c r="J1412" s="197">
        <v>3399.85</v>
      </c>
      <c r="K1412" s="197">
        <v>2776.82</v>
      </c>
      <c r="L1412" s="186">
        <v>166</v>
      </c>
      <c r="M1412" s="184" t="s">
        <v>259</v>
      </c>
      <c r="N1412" s="184" t="s">
        <v>263</v>
      </c>
      <c r="O1412" s="187" t="s">
        <v>1258</v>
      </c>
      <c r="P1412" s="173">
        <v>4729746.66</v>
      </c>
      <c r="Q1412" s="173">
        <v>0</v>
      </c>
      <c r="R1412" s="173">
        <v>0</v>
      </c>
      <c r="S1412" s="173">
        <v>0</v>
      </c>
      <c r="T1412" s="173">
        <v>4729746.66</v>
      </c>
      <c r="U1412" s="173">
        <f t="shared" si="393"/>
        <v>1391.1633336764858</v>
      </c>
      <c r="V1412" s="173">
        <v>7042.255409356294</v>
      </c>
      <c r="W1412" s="188">
        <v>6624.3639085547884</v>
      </c>
      <c r="X1412" s="188">
        <f t="shared" si="403"/>
        <v>6624.3639085547884</v>
      </c>
      <c r="Y1412" s="188">
        <f t="shared" si="404"/>
        <v>5651.0920756798077</v>
      </c>
      <c r="Z1412" s="189">
        <v>0</v>
      </c>
      <c r="AA1412" s="189">
        <v>0</v>
      </c>
      <c r="AB1412" s="189">
        <v>0</v>
      </c>
      <c r="AC1412" s="189">
        <v>0</v>
      </c>
      <c r="AD1412" s="189">
        <v>0</v>
      </c>
      <c r="AE1412" s="189">
        <v>0</v>
      </c>
      <c r="AF1412" s="189">
        <v>0</v>
      </c>
      <c r="AG1412" s="190">
        <v>0</v>
      </c>
      <c r="AH1412" s="189">
        <v>0</v>
      </c>
      <c r="AI1412" s="189">
        <v>0</v>
      </c>
      <c r="AJ1412" s="189">
        <v>0</v>
      </c>
      <c r="AK1412" s="189">
        <v>0</v>
      </c>
      <c r="AL1412" s="189">
        <v>2886.45</v>
      </c>
      <c r="AM1412" s="190">
        <f>7802.61*AL1412/I1412</f>
        <v>6624.3639085547884</v>
      </c>
      <c r="AN1412" s="189">
        <v>0</v>
      </c>
      <c r="AO1412" s="189">
        <v>0</v>
      </c>
      <c r="AP1412" s="190">
        <v>0</v>
      </c>
      <c r="AQ1412" s="189">
        <v>0</v>
      </c>
      <c r="AR1412" s="182">
        <v>0</v>
      </c>
      <c r="AS1412" s="182">
        <v>0</v>
      </c>
    </row>
    <row r="1413" spans="1:78" s="182" customFormat="1" ht="36" customHeight="1" x14ac:dyDescent="0.25">
      <c r="B1413" s="183" t="s">
        <v>809</v>
      </c>
      <c r="C1413" s="183"/>
      <c r="D1413" s="184" t="s">
        <v>857</v>
      </c>
      <c r="E1413" s="184" t="s">
        <v>857</v>
      </c>
      <c r="F1413" s="184" t="s">
        <v>857</v>
      </c>
      <c r="G1413" s="184" t="s">
        <v>857</v>
      </c>
      <c r="H1413" s="184" t="s">
        <v>857</v>
      </c>
      <c r="I1413" s="197">
        <f>SUM(I1414:I1415)</f>
        <v>11502.1</v>
      </c>
      <c r="J1413" s="197">
        <f>SUM(J1414:J1415)</f>
        <v>9134.5400000000009</v>
      </c>
      <c r="K1413" s="197">
        <f>SUM(K1414:K1415)</f>
        <v>7531.29</v>
      </c>
      <c r="L1413" s="219">
        <f>SUM(L1414:L1415)</f>
        <v>425</v>
      </c>
      <c r="M1413" s="184" t="s">
        <v>857</v>
      </c>
      <c r="N1413" s="184" t="s">
        <v>857</v>
      </c>
      <c r="O1413" s="187" t="s">
        <v>857</v>
      </c>
      <c r="P1413" s="173">
        <v>22293060.630000003</v>
      </c>
      <c r="Q1413" s="173">
        <v>0</v>
      </c>
      <c r="R1413" s="173">
        <v>0</v>
      </c>
      <c r="S1413" s="173">
        <v>0</v>
      </c>
      <c r="T1413" s="173">
        <v>22293060.630000003</v>
      </c>
      <c r="U1413" s="173">
        <f t="shared" si="393"/>
        <v>1938.1730840455223</v>
      </c>
      <c r="V1413" s="173">
        <f>MAX(V1414:V1415)</f>
        <v>2594.6472569255839</v>
      </c>
      <c r="X1413" s="227"/>
      <c r="Z1413" s="189">
        <v>0</v>
      </c>
      <c r="AA1413" s="189">
        <v>0</v>
      </c>
      <c r="AB1413" s="189">
        <v>0</v>
      </c>
      <c r="AC1413" s="189">
        <v>0</v>
      </c>
      <c r="AD1413" s="189">
        <v>0</v>
      </c>
      <c r="AE1413" s="189">
        <v>0</v>
      </c>
      <c r="AF1413" s="189">
        <v>0</v>
      </c>
      <c r="AG1413" s="189">
        <v>0</v>
      </c>
      <c r="AH1413" s="189">
        <v>4227</v>
      </c>
      <c r="AI1413" s="189">
        <v>35438443.5</v>
      </c>
      <c r="AJ1413" s="189">
        <v>0</v>
      </c>
      <c r="AK1413" s="189">
        <v>0</v>
      </c>
      <c r="AL1413" s="189">
        <v>0</v>
      </c>
      <c r="AM1413" s="189">
        <v>0</v>
      </c>
      <c r="AN1413" s="189">
        <v>0</v>
      </c>
      <c r="AO1413" s="189">
        <v>0</v>
      </c>
      <c r="AP1413" s="189">
        <v>0</v>
      </c>
      <c r="AQ1413" s="189">
        <v>0</v>
      </c>
      <c r="AR1413" s="182">
        <v>0</v>
      </c>
      <c r="AS1413" s="182">
        <v>0</v>
      </c>
    </row>
    <row r="1414" spans="1:78" s="105" customFormat="1" ht="36" customHeight="1" x14ac:dyDescent="0.25">
      <c r="A1414" s="182">
        <v>1</v>
      </c>
      <c r="B1414" s="221">
        <f>SUBTOTAL(103,$A$1026:A1414)</f>
        <v>340</v>
      </c>
      <c r="C1414" s="238" t="s">
        <v>1514</v>
      </c>
      <c r="D1414" s="184">
        <v>1979</v>
      </c>
      <c r="E1414" s="184"/>
      <c r="F1414" s="199" t="s">
        <v>1524</v>
      </c>
      <c r="G1414" s="184">
        <v>5</v>
      </c>
      <c r="H1414" s="184" t="s">
        <v>362</v>
      </c>
      <c r="I1414" s="197">
        <v>5523</v>
      </c>
      <c r="J1414" s="197">
        <v>4570.6000000000004</v>
      </c>
      <c r="K1414" s="197">
        <v>2967.3500000000004</v>
      </c>
      <c r="L1414" s="239">
        <v>208</v>
      </c>
      <c r="M1414" s="184" t="s">
        <v>259</v>
      </c>
      <c r="N1414" s="184" t="s">
        <v>263</v>
      </c>
      <c r="O1414" s="184" t="s">
        <v>1477</v>
      </c>
      <c r="P1414" s="197">
        <v>12018755.130000001</v>
      </c>
      <c r="Q1414" s="173">
        <v>0</v>
      </c>
      <c r="R1414" s="197">
        <v>0</v>
      </c>
      <c r="S1414" s="197">
        <v>0</v>
      </c>
      <c r="T1414" s="197">
        <v>12018755.130000001</v>
      </c>
      <c r="U1414" s="173">
        <f t="shared" si="393"/>
        <v>2176.1280336773493</v>
      </c>
      <c r="V1414" s="173">
        <v>2594.6472569255839</v>
      </c>
      <c r="W1414" s="188">
        <f>X1414</f>
        <v>2131.1774035850085</v>
      </c>
      <c r="X1414" s="188">
        <f t="shared" ref="X1414:X1415" si="406">Z1414+AA1414+AB1414+AC1414+AD1414+AG1414+AI1414+AK1414+AM1414+AO1414+AP1414+AQ1414+AR1414+AS1414</f>
        <v>2131.1774035850085</v>
      </c>
      <c r="Y1414" s="188">
        <f t="shared" ref="Y1414:Y1415" si="407">V1414-U1414</f>
        <v>418.51922324823454</v>
      </c>
      <c r="Z1414" s="189">
        <v>0</v>
      </c>
      <c r="AA1414" s="189">
        <v>0</v>
      </c>
      <c r="AB1414" s="193">
        <v>0</v>
      </c>
      <c r="AC1414" s="193">
        <v>0</v>
      </c>
      <c r="AD1414" s="193">
        <v>0</v>
      </c>
      <c r="AE1414" s="193">
        <v>0</v>
      </c>
      <c r="AF1414" s="193">
        <v>0</v>
      </c>
      <c r="AG1414" s="190">
        <v>0</v>
      </c>
      <c r="AH1414" s="193">
        <v>1320</v>
      </c>
      <c r="AI1414" s="190">
        <f t="shared" ref="AI1414:AI1415" si="408">8917.04*AH1414/I1414</f>
        <v>2131.1774035850085</v>
      </c>
      <c r="AJ1414" s="193">
        <v>0</v>
      </c>
      <c r="AK1414" s="193">
        <v>0</v>
      </c>
      <c r="AL1414" s="193">
        <v>0</v>
      </c>
      <c r="AM1414" s="194">
        <v>0</v>
      </c>
      <c r="AN1414" s="193">
        <v>0</v>
      </c>
      <c r="AO1414" s="193">
        <v>0</v>
      </c>
      <c r="AP1414" s="194">
        <v>0</v>
      </c>
      <c r="AQ1414" s="193">
        <v>0</v>
      </c>
      <c r="AR1414" s="105">
        <v>0</v>
      </c>
      <c r="AS1414" s="105">
        <v>0</v>
      </c>
      <c r="BD1414" s="195"/>
      <c r="BE1414" s="195"/>
      <c r="BF1414" s="195"/>
      <c r="BZ1414" s="196"/>
    </row>
    <row r="1415" spans="1:78" s="182" customFormat="1" ht="36" customHeight="1" x14ac:dyDescent="0.25">
      <c r="A1415" s="182">
        <v>1</v>
      </c>
      <c r="B1415" s="221">
        <f>SUBTOTAL(103,$A$1026:A1415)</f>
        <v>341</v>
      </c>
      <c r="C1415" s="183" t="s">
        <v>41</v>
      </c>
      <c r="D1415" s="184">
        <v>1974</v>
      </c>
      <c r="E1415" s="184"/>
      <c r="F1415" s="185" t="s">
        <v>261</v>
      </c>
      <c r="G1415" s="184">
        <v>5</v>
      </c>
      <c r="H1415" s="184" t="s">
        <v>362</v>
      </c>
      <c r="I1415" s="197">
        <v>5979.1</v>
      </c>
      <c r="J1415" s="197">
        <v>4563.9399999999996</v>
      </c>
      <c r="K1415" s="197">
        <v>4563.9399999999996</v>
      </c>
      <c r="L1415" s="186">
        <v>217</v>
      </c>
      <c r="M1415" s="184" t="s">
        <v>259</v>
      </c>
      <c r="N1415" s="184" t="s">
        <v>263</v>
      </c>
      <c r="O1415" s="187" t="s">
        <v>264</v>
      </c>
      <c r="P1415" s="173">
        <v>10274305.5</v>
      </c>
      <c r="Q1415" s="173">
        <v>0</v>
      </c>
      <c r="R1415" s="173">
        <v>0</v>
      </c>
      <c r="S1415" s="173">
        <v>0</v>
      </c>
      <c r="T1415" s="173">
        <v>10274305.5</v>
      </c>
      <c r="U1415" s="173">
        <f t="shared" si="393"/>
        <v>1718.3699051696742</v>
      </c>
      <c r="V1415" s="173">
        <v>2554.687106755197</v>
      </c>
      <c r="W1415" s="188">
        <v>2350.3963874161664</v>
      </c>
      <c r="X1415" s="188">
        <f t="shared" si="406"/>
        <v>2350.3963874161664</v>
      </c>
      <c r="Y1415" s="188">
        <f t="shared" si="407"/>
        <v>836.31720158552275</v>
      </c>
      <c r="Z1415" s="189">
        <v>0</v>
      </c>
      <c r="AA1415" s="189">
        <v>0</v>
      </c>
      <c r="AB1415" s="189">
        <v>0</v>
      </c>
      <c r="AC1415" s="189">
        <v>0</v>
      </c>
      <c r="AD1415" s="189">
        <v>0</v>
      </c>
      <c r="AE1415" s="189">
        <v>0</v>
      </c>
      <c r="AF1415" s="189">
        <v>0</v>
      </c>
      <c r="AG1415" s="190">
        <v>0</v>
      </c>
      <c r="AH1415" s="189">
        <v>1576</v>
      </c>
      <c r="AI1415" s="190">
        <f t="shared" si="408"/>
        <v>2350.3963874161664</v>
      </c>
      <c r="AJ1415" s="189">
        <v>0</v>
      </c>
      <c r="AK1415" s="189">
        <v>0</v>
      </c>
      <c r="AL1415" s="189">
        <v>0</v>
      </c>
      <c r="AM1415" s="190">
        <v>0</v>
      </c>
      <c r="AN1415" s="189">
        <v>0</v>
      </c>
      <c r="AO1415" s="189">
        <v>0</v>
      </c>
      <c r="AP1415" s="190">
        <v>0</v>
      </c>
      <c r="AQ1415" s="189">
        <v>0</v>
      </c>
      <c r="AR1415" s="182">
        <v>0</v>
      </c>
      <c r="AS1415" s="182">
        <v>0</v>
      </c>
    </row>
    <row r="1416" spans="1:78" s="182" customFormat="1" ht="36" customHeight="1" x14ac:dyDescent="0.25">
      <c r="B1416" s="183" t="s">
        <v>814</v>
      </c>
      <c r="C1416" s="222"/>
      <c r="D1416" s="184" t="s">
        <v>857</v>
      </c>
      <c r="E1416" s="184" t="s">
        <v>857</v>
      </c>
      <c r="F1416" s="184" t="s">
        <v>857</v>
      </c>
      <c r="G1416" s="184" t="s">
        <v>857</v>
      </c>
      <c r="H1416" s="184" t="s">
        <v>857</v>
      </c>
      <c r="I1416" s="197">
        <f>SUM(I1417:I1418)</f>
        <v>1668.4</v>
      </c>
      <c r="J1416" s="197">
        <f>SUM(J1417:J1418)</f>
        <v>1432.1</v>
      </c>
      <c r="K1416" s="197">
        <f>SUM(K1417:K1418)</f>
        <v>1268.7</v>
      </c>
      <c r="L1416" s="219">
        <f>SUM(L1417:L1418)</f>
        <v>69</v>
      </c>
      <c r="M1416" s="184" t="s">
        <v>857</v>
      </c>
      <c r="N1416" s="184" t="s">
        <v>857</v>
      </c>
      <c r="O1416" s="187" t="s">
        <v>857</v>
      </c>
      <c r="P1416" s="173">
        <v>11141569.210000001</v>
      </c>
      <c r="Q1416" s="173">
        <v>0</v>
      </c>
      <c r="R1416" s="173">
        <v>0</v>
      </c>
      <c r="S1416" s="173">
        <v>0</v>
      </c>
      <c r="T1416" s="173">
        <v>11141569.210000001</v>
      </c>
      <c r="U1416" s="173">
        <f t="shared" si="393"/>
        <v>6677.996409733877</v>
      </c>
      <c r="V1416" s="173">
        <f>MAX(V1417:V1418)</f>
        <v>9623.2114543114549</v>
      </c>
      <c r="X1416" s="227"/>
      <c r="Z1416" s="189">
        <v>0</v>
      </c>
      <c r="AA1416" s="189">
        <v>0</v>
      </c>
      <c r="AB1416" s="189">
        <v>0</v>
      </c>
      <c r="AC1416" s="189">
        <v>0</v>
      </c>
      <c r="AD1416" s="189">
        <v>0</v>
      </c>
      <c r="AE1416" s="189">
        <v>0</v>
      </c>
      <c r="AF1416" s="189">
        <v>0</v>
      </c>
      <c r="AG1416" s="189">
        <v>0</v>
      </c>
      <c r="AH1416" s="189">
        <v>1505</v>
      </c>
      <c r="AI1416" s="189">
        <v>10064138.289999999</v>
      </c>
      <c r="AJ1416" s="189">
        <v>0</v>
      </c>
      <c r="AK1416" s="189">
        <v>0</v>
      </c>
      <c r="AL1416" s="189">
        <v>0</v>
      </c>
      <c r="AM1416" s="189">
        <v>0</v>
      </c>
      <c r="AN1416" s="189">
        <v>0</v>
      </c>
      <c r="AO1416" s="189">
        <v>0</v>
      </c>
      <c r="AP1416" s="189">
        <v>0</v>
      </c>
      <c r="AQ1416" s="189">
        <v>0</v>
      </c>
      <c r="AR1416" s="182">
        <v>0</v>
      </c>
      <c r="AS1416" s="182">
        <v>0</v>
      </c>
    </row>
    <row r="1417" spans="1:78" s="105" customFormat="1" ht="36" customHeight="1" x14ac:dyDescent="0.25">
      <c r="A1417" s="182">
        <v>1</v>
      </c>
      <c r="B1417" s="221">
        <f>SUBTOTAL(103,$A$1026:A1417)</f>
        <v>342</v>
      </c>
      <c r="C1417" s="238" t="s">
        <v>220</v>
      </c>
      <c r="D1417" s="184">
        <v>1994</v>
      </c>
      <c r="E1417" s="184"/>
      <c r="F1417" s="199" t="s">
        <v>261</v>
      </c>
      <c r="G1417" s="184">
        <v>2</v>
      </c>
      <c r="H1417" s="184" t="s">
        <v>305</v>
      </c>
      <c r="I1417" s="197">
        <v>1046.8</v>
      </c>
      <c r="J1417" s="197">
        <v>929.5</v>
      </c>
      <c r="K1417" s="197">
        <v>929.5</v>
      </c>
      <c r="L1417" s="239">
        <v>44</v>
      </c>
      <c r="M1417" s="184" t="s">
        <v>259</v>
      </c>
      <c r="N1417" s="184" t="s">
        <v>263</v>
      </c>
      <c r="O1417" s="184" t="s">
        <v>670</v>
      </c>
      <c r="P1417" s="197">
        <v>7814647.2000000002</v>
      </c>
      <c r="Q1417" s="173">
        <v>0</v>
      </c>
      <c r="R1417" s="197">
        <v>0</v>
      </c>
      <c r="S1417" s="197">
        <v>0</v>
      </c>
      <c r="T1417" s="197">
        <v>7814647.2000000002</v>
      </c>
      <c r="U1417" s="173">
        <f t="shared" si="393"/>
        <v>7465.2724493695077</v>
      </c>
      <c r="V1417" s="173">
        <v>9593.0664883454338</v>
      </c>
      <c r="W1417" s="188">
        <v>7879.5013374092487</v>
      </c>
      <c r="X1417" s="188">
        <f t="shared" ref="X1417:X1418" si="409">Z1417+AA1417+AB1417+AC1417+AD1417+AG1417+AI1417+AK1417+AM1417+AO1417+AP1417+AQ1417+AR1417+AS1417</f>
        <v>7879.5013374092487</v>
      </c>
      <c r="Y1417" s="188">
        <f t="shared" ref="Y1417:Y1418" si="410">V1417-U1417</f>
        <v>2127.794038975926</v>
      </c>
      <c r="Z1417" s="189">
        <v>0</v>
      </c>
      <c r="AA1417" s="189">
        <v>0</v>
      </c>
      <c r="AB1417" s="193">
        <v>0</v>
      </c>
      <c r="AC1417" s="193">
        <v>0</v>
      </c>
      <c r="AD1417" s="193">
        <v>0</v>
      </c>
      <c r="AE1417" s="193">
        <v>0</v>
      </c>
      <c r="AF1417" s="193">
        <v>0</v>
      </c>
      <c r="AG1417" s="190">
        <v>0</v>
      </c>
      <c r="AH1417" s="193">
        <v>925</v>
      </c>
      <c r="AI1417" s="190">
        <f t="shared" ref="AI1417:AI1418" si="411">8917.04*AH1417/I1417</f>
        <v>7879.5013374092487</v>
      </c>
      <c r="AJ1417" s="193">
        <v>0</v>
      </c>
      <c r="AK1417" s="193">
        <v>0</v>
      </c>
      <c r="AL1417" s="193">
        <v>0</v>
      </c>
      <c r="AM1417" s="194">
        <v>0</v>
      </c>
      <c r="AN1417" s="193">
        <v>0</v>
      </c>
      <c r="AO1417" s="193">
        <v>0</v>
      </c>
      <c r="AP1417" s="194">
        <v>0</v>
      </c>
      <c r="AQ1417" s="193">
        <v>0</v>
      </c>
      <c r="AR1417" s="105">
        <v>0</v>
      </c>
      <c r="AS1417" s="105">
        <v>0</v>
      </c>
      <c r="BD1417" s="195"/>
      <c r="BE1417" s="195"/>
      <c r="BF1417" s="195"/>
      <c r="BZ1417" s="196"/>
    </row>
    <row r="1418" spans="1:78" s="182" customFormat="1" ht="36" customHeight="1" x14ac:dyDescent="0.25">
      <c r="A1418" s="182">
        <v>1</v>
      </c>
      <c r="B1418" s="221">
        <f>SUBTOTAL(103,$A$1026:A1418)</f>
        <v>343</v>
      </c>
      <c r="C1418" s="183" t="s">
        <v>1842</v>
      </c>
      <c r="D1418" s="184">
        <v>1987</v>
      </c>
      <c r="E1418" s="184"/>
      <c r="F1418" s="185" t="s">
        <v>261</v>
      </c>
      <c r="G1418" s="184">
        <v>2</v>
      </c>
      <c r="H1418" s="184" t="s">
        <v>296</v>
      </c>
      <c r="I1418" s="197">
        <v>621.6</v>
      </c>
      <c r="J1418" s="197">
        <v>502.6</v>
      </c>
      <c r="K1418" s="197">
        <v>339.2</v>
      </c>
      <c r="L1418" s="186">
        <v>25</v>
      </c>
      <c r="M1418" s="184" t="s">
        <v>259</v>
      </c>
      <c r="N1418" s="184" t="s">
        <v>260</v>
      </c>
      <c r="O1418" s="187" t="s">
        <v>262</v>
      </c>
      <c r="P1418" s="173">
        <v>3326922.01</v>
      </c>
      <c r="Q1418" s="173">
        <v>0</v>
      </c>
      <c r="R1418" s="173">
        <v>0</v>
      </c>
      <c r="S1418" s="173">
        <v>0</v>
      </c>
      <c r="T1418" s="173">
        <v>3326922.01</v>
      </c>
      <c r="U1418" s="173">
        <f t="shared" si="393"/>
        <v>5352.1911357786348</v>
      </c>
      <c r="V1418" s="173">
        <v>9623.2114543114549</v>
      </c>
      <c r="W1418" s="188">
        <v>8320.2754182754179</v>
      </c>
      <c r="X1418" s="188">
        <f t="shared" si="409"/>
        <v>8320.2754182754179</v>
      </c>
      <c r="Y1418" s="188">
        <f t="shared" si="410"/>
        <v>4271.0203185328201</v>
      </c>
      <c r="Z1418" s="189">
        <v>0</v>
      </c>
      <c r="AA1418" s="189">
        <v>0</v>
      </c>
      <c r="AB1418" s="189">
        <v>0</v>
      </c>
      <c r="AC1418" s="189">
        <v>0</v>
      </c>
      <c r="AD1418" s="189">
        <v>0</v>
      </c>
      <c r="AE1418" s="189">
        <v>0</v>
      </c>
      <c r="AF1418" s="189">
        <v>0</v>
      </c>
      <c r="AG1418" s="190">
        <v>0</v>
      </c>
      <c r="AH1418" s="189">
        <v>580</v>
      </c>
      <c r="AI1418" s="190">
        <f t="shared" si="411"/>
        <v>8320.2754182754179</v>
      </c>
      <c r="AJ1418" s="189">
        <v>0</v>
      </c>
      <c r="AK1418" s="189">
        <v>0</v>
      </c>
      <c r="AL1418" s="189">
        <v>0</v>
      </c>
      <c r="AM1418" s="190">
        <v>0</v>
      </c>
      <c r="AN1418" s="189">
        <v>0</v>
      </c>
      <c r="AO1418" s="189">
        <v>0</v>
      </c>
      <c r="AP1418" s="190">
        <v>0</v>
      </c>
      <c r="AQ1418" s="189">
        <v>0</v>
      </c>
      <c r="AR1418" s="182">
        <v>0</v>
      </c>
      <c r="AS1418" s="182">
        <v>0</v>
      </c>
    </row>
    <row r="1419" spans="1:78" s="182" customFormat="1" ht="36" customHeight="1" x14ac:dyDescent="0.25">
      <c r="B1419" s="183" t="s">
        <v>816</v>
      </c>
      <c r="C1419" s="222"/>
      <c r="D1419" s="184" t="s">
        <v>857</v>
      </c>
      <c r="E1419" s="184" t="s">
        <v>857</v>
      </c>
      <c r="F1419" s="184" t="s">
        <v>857</v>
      </c>
      <c r="G1419" s="184" t="s">
        <v>857</v>
      </c>
      <c r="H1419" s="184" t="s">
        <v>857</v>
      </c>
      <c r="I1419" s="197">
        <f>SUM(I1420:I1429)</f>
        <v>7450.8</v>
      </c>
      <c r="J1419" s="197">
        <f t="shared" ref="J1419:L1419" si="412">SUM(J1420:J1429)</f>
        <v>6526.54</v>
      </c>
      <c r="K1419" s="197">
        <f t="shared" si="412"/>
        <v>6414.04</v>
      </c>
      <c r="L1419" s="219">
        <f t="shared" si="412"/>
        <v>425</v>
      </c>
      <c r="M1419" s="184" t="s">
        <v>857</v>
      </c>
      <c r="N1419" s="184" t="s">
        <v>857</v>
      </c>
      <c r="O1419" s="187" t="s">
        <v>857</v>
      </c>
      <c r="P1419" s="173">
        <v>7499275.6699999999</v>
      </c>
      <c r="Q1419" s="173">
        <v>0</v>
      </c>
      <c r="R1419" s="173">
        <v>0</v>
      </c>
      <c r="S1419" s="173">
        <v>1124456.75</v>
      </c>
      <c r="T1419" s="173">
        <v>6374818.9199999999</v>
      </c>
      <c r="U1419" s="173">
        <f>P1419/I1419</f>
        <v>1006.5061027003811</v>
      </c>
      <c r="V1419" s="173">
        <f>MAX(V1420:V1430)</f>
        <v>8118.8969549272006</v>
      </c>
      <c r="X1419" s="227"/>
      <c r="Z1419" s="189">
        <v>0</v>
      </c>
      <c r="AA1419" s="189">
        <v>0</v>
      </c>
      <c r="AB1419" s="189">
        <v>0</v>
      </c>
      <c r="AC1419" s="189">
        <v>0</v>
      </c>
      <c r="AD1419" s="189">
        <v>367412.22</v>
      </c>
      <c r="AE1419" s="189">
        <v>0</v>
      </c>
      <c r="AF1419" s="189">
        <v>0</v>
      </c>
      <c r="AG1419" s="189">
        <v>0</v>
      </c>
      <c r="AH1419" s="189">
        <v>300</v>
      </c>
      <c r="AI1419" s="189">
        <v>1309475.0900000001</v>
      </c>
      <c r="AJ1419" s="189">
        <v>0</v>
      </c>
      <c r="AK1419" s="189">
        <v>0</v>
      </c>
      <c r="AL1419" s="189">
        <v>0</v>
      </c>
      <c r="AM1419" s="189">
        <v>0</v>
      </c>
      <c r="AN1419" s="189">
        <v>0</v>
      </c>
      <c r="AO1419" s="189">
        <v>0</v>
      </c>
      <c r="AP1419" s="189">
        <v>0</v>
      </c>
      <c r="AQ1419" s="189">
        <v>0</v>
      </c>
      <c r="AR1419" s="182">
        <v>0</v>
      </c>
      <c r="AS1419" s="182">
        <v>0</v>
      </c>
    </row>
    <row r="1420" spans="1:78" s="182" customFormat="1" ht="36" customHeight="1" x14ac:dyDescent="0.25">
      <c r="A1420" s="182">
        <v>1</v>
      </c>
      <c r="B1420" s="221">
        <f>SUBTOTAL(103,$A$1026:A1420)</f>
        <v>344</v>
      </c>
      <c r="C1420" s="183" t="s">
        <v>147</v>
      </c>
      <c r="D1420" s="184">
        <v>1968</v>
      </c>
      <c r="E1420" s="184"/>
      <c r="F1420" s="185" t="s">
        <v>261</v>
      </c>
      <c r="G1420" s="184">
        <v>2</v>
      </c>
      <c r="H1420" s="184" t="s">
        <v>297</v>
      </c>
      <c r="I1420" s="197">
        <v>545.34</v>
      </c>
      <c r="J1420" s="197">
        <v>316.54000000000002</v>
      </c>
      <c r="K1420" s="197">
        <v>204.04</v>
      </c>
      <c r="L1420" s="186">
        <v>21</v>
      </c>
      <c r="M1420" s="184" t="s">
        <v>259</v>
      </c>
      <c r="N1420" s="184" t="s">
        <v>263</v>
      </c>
      <c r="O1420" s="187" t="s">
        <v>959</v>
      </c>
      <c r="P1420" s="173">
        <v>3021430.1199999996</v>
      </c>
      <c r="Q1420" s="173">
        <v>0</v>
      </c>
      <c r="R1420" s="173">
        <v>0</v>
      </c>
      <c r="S1420" s="173">
        <v>0</v>
      </c>
      <c r="T1420" s="173">
        <v>3021430.1199999996</v>
      </c>
      <c r="U1420" s="173">
        <f t="shared" ref="U1420:U1429" si="413">P1420/I1420</f>
        <v>5540.452048263468</v>
      </c>
      <c r="V1420" s="173">
        <v>8118.8969549272006</v>
      </c>
      <c r="W1420" s="188">
        <v>5715.8621344482344</v>
      </c>
      <c r="X1420" s="188">
        <f>Z1420+AA1420+AB1420+AC1420+AD1420+AG1420+AI1420+AK1420+AM1420+AO1420+AP1420+AQ1420+AR1420+AS1420</f>
        <v>5715.8621344482344</v>
      </c>
      <c r="Y1420" s="188">
        <f>V1420-U1420</f>
        <v>2578.4449066637326</v>
      </c>
      <c r="Z1420" s="189">
        <v>0</v>
      </c>
      <c r="AA1420" s="189">
        <v>0</v>
      </c>
      <c r="AB1420" s="189">
        <v>0</v>
      </c>
      <c r="AC1420" s="189">
        <v>0</v>
      </c>
      <c r="AD1420" s="189">
        <v>810.46</v>
      </c>
      <c r="AE1420" s="189">
        <v>0</v>
      </c>
      <c r="AF1420" s="189">
        <v>0</v>
      </c>
      <c r="AG1420" s="190">
        <v>0</v>
      </c>
      <c r="AH1420" s="189">
        <v>300</v>
      </c>
      <c r="AI1420" s="190">
        <f>8917.04*AH1420/I1420</f>
        <v>4905.4021344482344</v>
      </c>
      <c r="AJ1420" s="189">
        <v>0</v>
      </c>
      <c r="AK1420" s="189">
        <v>0</v>
      </c>
      <c r="AL1420" s="189">
        <v>0</v>
      </c>
      <c r="AM1420" s="190">
        <v>0</v>
      </c>
      <c r="AN1420" s="189">
        <v>0</v>
      </c>
      <c r="AO1420" s="189">
        <v>0</v>
      </c>
      <c r="AP1420" s="190">
        <v>0</v>
      </c>
      <c r="AQ1420" s="189">
        <v>0</v>
      </c>
      <c r="AR1420" s="182">
        <v>0</v>
      </c>
      <c r="AS1420" s="182">
        <v>0</v>
      </c>
    </row>
    <row r="1421" spans="1:78" s="182" customFormat="1" ht="36" customHeight="1" x14ac:dyDescent="0.25">
      <c r="A1421" s="182">
        <v>1</v>
      </c>
      <c r="B1421" s="221">
        <f>SUBTOTAL(103,$A$1026:A1421)</f>
        <v>345</v>
      </c>
      <c r="C1421" s="183" t="s">
        <v>3335</v>
      </c>
      <c r="D1421" s="184">
        <v>1967</v>
      </c>
      <c r="E1421" s="184"/>
      <c r="F1421" s="185" t="s">
        <v>261</v>
      </c>
      <c r="G1421" s="184">
        <v>2</v>
      </c>
      <c r="H1421" s="184">
        <v>2</v>
      </c>
      <c r="I1421" s="197">
        <v>716.98</v>
      </c>
      <c r="J1421" s="197">
        <v>650</v>
      </c>
      <c r="K1421" s="197">
        <v>650</v>
      </c>
      <c r="L1421" s="186">
        <v>42</v>
      </c>
      <c r="M1421" s="184" t="s">
        <v>259</v>
      </c>
      <c r="N1421" s="184" t="s">
        <v>263</v>
      </c>
      <c r="O1421" s="187" t="s">
        <v>3344</v>
      </c>
      <c r="P1421" s="173">
        <v>464925.68</v>
      </c>
      <c r="Q1421" s="173">
        <v>0</v>
      </c>
      <c r="R1421" s="173">
        <v>0</v>
      </c>
      <c r="S1421" s="173">
        <v>116750.08</v>
      </c>
      <c r="T1421" s="173">
        <v>348175.6</v>
      </c>
      <c r="U1421" s="173">
        <f t="shared" si="413"/>
        <v>648.44999860526093</v>
      </c>
      <c r="V1421" s="173">
        <v>648.45000000000005</v>
      </c>
      <c r="W1421" s="188"/>
      <c r="X1421" s="188"/>
      <c r="Y1421" s="188"/>
      <c r="Z1421" s="189"/>
      <c r="AA1421" s="189"/>
      <c r="AB1421" s="189"/>
      <c r="AC1421" s="189"/>
      <c r="AD1421" s="189"/>
      <c r="AE1421" s="189"/>
      <c r="AF1421" s="189"/>
      <c r="AG1421" s="190"/>
      <c r="AH1421" s="189"/>
      <c r="AI1421" s="190"/>
      <c r="AJ1421" s="189"/>
      <c r="AK1421" s="189"/>
      <c r="AL1421" s="189"/>
      <c r="AM1421" s="190"/>
      <c r="AN1421" s="189"/>
      <c r="AO1421" s="189"/>
      <c r="AP1421" s="190"/>
      <c r="AQ1421" s="189"/>
    </row>
    <row r="1422" spans="1:78" s="182" customFormat="1" ht="36" customHeight="1" x14ac:dyDescent="0.25">
      <c r="A1422" s="182">
        <v>1</v>
      </c>
      <c r="B1422" s="221">
        <f>SUBTOTAL(103,$A$1026:A1422)</f>
        <v>346</v>
      </c>
      <c r="C1422" s="183" t="s">
        <v>3336</v>
      </c>
      <c r="D1422" s="184">
        <v>1968</v>
      </c>
      <c r="E1422" s="184"/>
      <c r="F1422" s="185" t="s">
        <v>261</v>
      </c>
      <c r="G1422" s="184">
        <v>2</v>
      </c>
      <c r="H1422" s="184">
        <v>2</v>
      </c>
      <c r="I1422" s="197">
        <v>711.07</v>
      </c>
      <c r="J1422" s="197">
        <v>650</v>
      </c>
      <c r="K1422" s="197">
        <v>650</v>
      </c>
      <c r="L1422" s="186">
        <v>44</v>
      </c>
      <c r="M1422" s="184" t="s">
        <v>259</v>
      </c>
      <c r="N1422" s="184" t="s">
        <v>263</v>
      </c>
      <c r="O1422" s="187" t="s">
        <v>3344</v>
      </c>
      <c r="P1422" s="173">
        <v>461093.33999999997</v>
      </c>
      <c r="Q1422" s="173">
        <v>0</v>
      </c>
      <c r="R1422" s="173">
        <v>0</v>
      </c>
      <c r="S1422" s="173">
        <v>115787.72</v>
      </c>
      <c r="T1422" s="173">
        <v>345305.62</v>
      </c>
      <c r="U1422" s="173">
        <f t="shared" si="413"/>
        <v>648.44999789050291</v>
      </c>
      <c r="V1422" s="173">
        <v>648.45000000000005</v>
      </c>
      <c r="W1422" s="188"/>
      <c r="X1422" s="188"/>
      <c r="Y1422" s="188"/>
      <c r="Z1422" s="189"/>
      <c r="AA1422" s="189"/>
      <c r="AB1422" s="189"/>
      <c r="AC1422" s="189"/>
      <c r="AD1422" s="189"/>
      <c r="AE1422" s="189"/>
      <c r="AF1422" s="189"/>
      <c r="AG1422" s="190"/>
      <c r="AH1422" s="189"/>
      <c r="AI1422" s="190"/>
      <c r="AJ1422" s="189"/>
      <c r="AK1422" s="189"/>
      <c r="AL1422" s="189"/>
      <c r="AM1422" s="190"/>
      <c r="AN1422" s="189"/>
      <c r="AO1422" s="189"/>
      <c r="AP1422" s="190"/>
      <c r="AQ1422" s="189"/>
    </row>
    <row r="1423" spans="1:78" s="182" customFormat="1" ht="36" customHeight="1" x14ac:dyDescent="0.25">
      <c r="A1423" s="182">
        <v>1</v>
      </c>
      <c r="B1423" s="221">
        <f>SUBTOTAL(103,$A$1026:A1423)</f>
        <v>347</v>
      </c>
      <c r="C1423" s="183" t="s">
        <v>3337</v>
      </c>
      <c r="D1423" s="184">
        <v>1971</v>
      </c>
      <c r="E1423" s="184"/>
      <c r="F1423" s="185" t="s">
        <v>261</v>
      </c>
      <c r="G1423" s="184">
        <v>2</v>
      </c>
      <c r="H1423" s="184">
        <v>2</v>
      </c>
      <c r="I1423" s="197">
        <v>714.4</v>
      </c>
      <c r="J1423" s="197">
        <v>650</v>
      </c>
      <c r="K1423" s="197">
        <v>650</v>
      </c>
      <c r="L1423" s="186">
        <v>51</v>
      </c>
      <c r="M1423" s="184" t="s">
        <v>259</v>
      </c>
      <c r="N1423" s="184" t="s">
        <v>263</v>
      </c>
      <c r="O1423" s="187" t="s">
        <v>3344</v>
      </c>
      <c r="P1423" s="173">
        <v>463252.68000000005</v>
      </c>
      <c r="Q1423" s="173">
        <v>0</v>
      </c>
      <c r="R1423" s="173">
        <v>0</v>
      </c>
      <c r="S1423" s="173">
        <v>116329.96</v>
      </c>
      <c r="T1423" s="173">
        <v>346922.72000000003</v>
      </c>
      <c r="U1423" s="173">
        <f t="shared" si="413"/>
        <v>648.45000000000005</v>
      </c>
      <c r="V1423" s="173">
        <v>648.45000000000005</v>
      </c>
      <c r="W1423" s="188"/>
      <c r="X1423" s="188"/>
      <c r="Y1423" s="188"/>
      <c r="Z1423" s="189"/>
      <c r="AA1423" s="189"/>
      <c r="AB1423" s="189"/>
      <c r="AC1423" s="189"/>
      <c r="AD1423" s="189"/>
      <c r="AE1423" s="189"/>
      <c r="AF1423" s="189"/>
      <c r="AG1423" s="190"/>
      <c r="AH1423" s="189"/>
      <c r="AI1423" s="190"/>
      <c r="AJ1423" s="189"/>
      <c r="AK1423" s="189"/>
      <c r="AL1423" s="189"/>
      <c r="AM1423" s="190"/>
      <c r="AN1423" s="189"/>
      <c r="AO1423" s="189"/>
      <c r="AP1423" s="190"/>
      <c r="AQ1423" s="189"/>
    </row>
    <row r="1424" spans="1:78" s="182" customFormat="1" ht="36" customHeight="1" x14ac:dyDescent="0.25">
      <c r="A1424" s="182">
        <v>1</v>
      </c>
      <c r="B1424" s="221">
        <f>SUBTOTAL(103,$A$1026:A1424)</f>
        <v>348</v>
      </c>
      <c r="C1424" s="183" t="s">
        <v>3338</v>
      </c>
      <c r="D1424" s="184">
        <v>1971</v>
      </c>
      <c r="E1424" s="184"/>
      <c r="F1424" s="185" t="s">
        <v>261</v>
      </c>
      <c r="G1424" s="184">
        <v>2</v>
      </c>
      <c r="H1424" s="184">
        <v>2</v>
      </c>
      <c r="I1424" s="197">
        <v>710.96</v>
      </c>
      <c r="J1424" s="197">
        <v>650</v>
      </c>
      <c r="K1424" s="197">
        <v>650</v>
      </c>
      <c r="L1424" s="186">
        <v>42</v>
      </c>
      <c r="M1424" s="184" t="s">
        <v>259</v>
      </c>
      <c r="N1424" s="184" t="s">
        <v>263</v>
      </c>
      <c r="O1424" s="187" t="s">
        <v>3344</v>
      </c>
      <c r="P1424" s="173">
        <v>461022.00999999995</v>
      </c>
      <c r="Q1424" s="173">
        <v>0</v>
      </c>
      <c r="R1424" s="173">
        <v>0</v>
      </c>
      <c r="S1424" s="173">
        <v>115769.81</v>
      </c>
      <c r="T1424" s="173">
        <v>345252.19999999995</v>
      </c>
      <c r="U1424" s="173">
        <f t="shared" si="413"/>
        <v>648.44999718690212</v>
      </c>
      <c r="V1424" s="173">
        <v>648.45000000000005</v>
      </c>
      <c r="W1424" s="188"/>
      <c r="X1424" s="188"/>
      <c r="Y1424" s="188"/>
      <c r="Z1424" s="189"/>
      <c r="AA1424" s="189"/>
      <c r="AB1424" s="189"/>
      <c r="AC1424" s="189"/>
      <c r="AD1424" s="189"/>
      <c r="AE1424" s="189"/>
      <c r="AF1424" s="189"/>
      <c r="AG1424" s="190"/>
      <c r="AH1424" s="189"/>
      <c r="AI1424" s="190"/>
      <c r="AJ1424" s="189"/>
      <c r="AK1424" s="189"/>
      <c r="AL1424" s="189"/>
      <c r="AM1424" s="190"/>
      <c r="AN1424" s="189"/>
      <c r="AO1424" s="189"/>
      <c r="AP1424" s="190"/>
      <c r="AQ1424" s="189"/>
    </row>
    <row r="1425" spans="1:78" s="182" customFormat="1" ht="36" customHeight="1" x14ac:dyDescent="0.25">
      <c r="A1425" s="182">
        <v>1</v>
      </c>
      <c r="B1425" s="221">
        <f>SUBTOTAL(103,$A$1026:A1425)</f>
        <v>349</v>
      </c>
      <c r="C1425" s="183" t="s">
        <v>3339</v>
      </c>
      <c r="D1425" s="184">
        <v>1974</v>
      </c>
      <c r="E1425" s="184"/>
      <c r="F1425" s="185" t="s">
        <v>261</v>
      </c>
      <c r="G1425" s="184">
        <v>2</v>
      </c>
      <c r="H1425" s="184">
        <v>2</v>
      </c>
      <c r="I1425" s="197">
        <v>725.15</v>
      </c>
      <c r="J1425" s="197">
        <v>650</v>
      </c>
      <c r="K1425" s="197">
        <v>650</v>
      </c>
      <c r="L1425" s="186">
        <v>42</v>
      </c>
      <c r="M1425" s="184" t="s">
        <v>259</v>
      </c>
      <c r="N1425" s="184" t="s">
        <v>263</v>
      </c>
      <c r="O1425" s="187" t="s">
        <v>3344</v>
      </c>
      <c r="P1425" s="173">
        <v>470223.52</v>
      </c>
      <c r="Q1425" s="173">
        <v>0</v>
      </c>
      <c r="R1425" s="173">
        <v>0</v>
      </c>
      <c r="S1425" s="173">
        <v>118080.45</v>
      </c>
      <c r="T1425" s="173">
        <v>352143.07</v>
      </c>
      <c r="U1425" s="173">
        <f t="shared" si="413"/>
        <v>648.45000344756261</v>
      </c>
      <c r="V1425" s="173">
        <v>648.45000000000005</v>
      </c>
      <c r="W1425" s="188"/>
      <c r="X1425" s="188"/>
      <c r="Y1425" s="188"/>
      <c r="Z1425" s="189"/>
      <c r="AA1425" s="189"/>
      <c r="AB1425" s="189"/>
      <c r="AC1425" s="189"/>
      <c r="AD1425" s="189"/>
      <c r="AE1425" s="189"/>
      <c r="AF1425" s="189"/>
      <c r="AG1425" s="190"/>
      <c r="AH1425" s="189"/>
      <c r="AI1425" s="190"/>
      <c r="AJ1425" s="189"/>
      <c r="AK1425" s="189"/>
      <c r="AL1425" s="189"/>
      <c r="AM1425" s="190"/>
      <c r="AN1425" s="189"/>
      <c r="AO1425" s="189"/>
      <c r="AP1425" s="190"/>
      <c r="AQ1425" s="189"/>
    </row>
    <row r="1426" spans="1:78" s="182" customFormat="1" ht="36" customHeight="1" x14ac:dyDescent="0.25">
      <c r="A1426" s="182">
        <v>1</v>
      </c>
      <c r="B1426" s="221">
        <f>SUBTOTAL(103,$A$1026:A1426)</f>
        <v>350</v>
      </c>
      <c r="C1426" s="183" t="s">
        <v>3340</v>
      </c>
      <c r="D1426" s="184">
        <v>1976</v>
      </c>
      <c r="E1426" s="184"/>
      <c r="F1426" s="185" t="s">
        <v>261</v>
      </c>
      <c r="G1426" s="184">
        <v>2</v>
      </c>
      <c r="H1426" s="184">
        <v>2</v>
      </c>
      <c r="I1426" s="197">
        <v>745</v>
      </c>
      <c r="J1426" s="197">
        <v>660</v>
      </c>
      <c r="K1426" s="197">
        <v>660</v>
      </c>
      <c r="L1426" s="186">
        <v>42</v>
      </c>
      <c r="M1426" s="184" t="s">
        <v>259</v>
      </c>
      <c r="N1426" s="184" t="s">
        <v>263</v>
      </c>
      <c r="O1426" s="187" t="s">
        <v>3344</v>
      </c>
      <c r="P1426" s="173">
        <v>483095.25</v>
      </c>
      <c r="Q1426" s="173">
        <v>0</v>
      </c>
      <c r="R1426" s="173">
        <v>0</v>
      </c>
      <c r="S1426" s="173">
        <v>121312.74</v>
      </c>
      <c r="T1426" s="173">
        <v>361782.51</v>
      </c>
      <c r="U1426" s="173">
        <f t="shared" si="413"/>
        <v>648.45000000000005</v>
      </c>
      <c r="V1426" s="173">
        <v>648.45000000000005</v>
      </c>
      <c r="W1426" s="188"/>
      <c r="X1426" s="188"/>
      <c r="Y1426" s="188"/>
      <c r="Z1426" s="189"/>
      <c r="AA1426" s="189"/>
      <c r="AB1426" s="189"/>
      <c r="AC1426" s="189"/>
      <c r="AD1426" s="189"/>
      <c r="AE1426" s="189"/>
      <c r="AF1426" s="189"/>
      <c r="AG1426" s="190"/>
      <c r="AH1426" s="189"/>
      <c r="AI1426" s="190"/>
      <c r="AJ1426" s="189"/>
      <c r="AK1426" s="189"/>
      <c r="AL1426" s="189"/>
      <c r="AM1426" s="190"/>
      <c r="AN1426" s="189"/>
      <c r="AO1426" s="189"/>
      <c r="AP1426" s="190"/>
      <c r="AQ1426" s="189"/>
    </row>
    <row r="1427" spans="1:78" s="182" customFormat="1" ht="36" customHeight="1" x14ac:dyDescent="0.25">
      <c r="A1427" s="182">
        <v>1</v>
      </c>
      <c r="B1427" s="221">
        <f>SUBTOTAL(103,$A$1026:A1427)</f>
        <v>351</v>
      </c>
      <c r="C1427" s="183" t="s">
        <v>3341</v>
      </c>
      <c r="D1427" s="184">
        <v>1982</v>
      </c>
      <c r="E1427" s="184"/>
      <c r="F1427" s="185" t="s">
        <v>261</v>
      </c>
      <c r="G1427" s="184">
        <v>2</v>
      </c>
      <c r="H1427" s="184">
        <v>3</v>
      </c>
      <c r="I1427" s="197">
        <v>851.7</v>
      </c>
      <c r="J1427" s="197">
        <v>770</v>
      </c>
      <c r="K1427" s="197">
        <v>770</v>
      </c>
      <c r="L1427" s="186">
        <v>47</v>
      </c>
      <c r="M1427" s="184" t="s">
        <v>259</v>
      </c>
      <c r="N1427" s="184" t="s">
        <v>263</v>
      </c>
      <c r="O1427" s="187" t="s">
        <v>3344</v>
      </c>
      <c r="P1427" s="173">
        <v>552284.87</v>
      </c>
      <c r="Q1427" s="173">
        <v>0</v>
      </c>
      <c r="R1427" s="173">
        <v>0</v>
      </c>
      <c r="S1427" s="173">
        <v>138687.32999999999</v>
      </c>
      <c r="T1427" s="173">
        <v>413597.54000000004</v>
      </c>
      <c r="U1427" s="173">
        <f t="shared" si="413"/>
        <v>648.45000587061168</v>
      </c>
      <c r="V1427" s="173">
        <v>648.45000000000005</v>
      </c>
      <c r="W1427" s="188"/>
      <c r="X1427" s="188"/>
      <c r="Y1427" s="188"/>
      <c r="Z1427" s="189"/>
      <c r="AA1427" s="189"/>
      <c r="AB1427" s="189"/>
      <c r="AC1427" s="189"/>
      <c r="AD1427" s="189"/>
      <c r="AE1427" s="189"/>
      <c r="AF1427" s="189"/>
      <c r="AG1427" s="190"/>
      <c r="AH1427" s="189"/>
      <c r="AI1427" s="190"/>
      <c r="AJ1427" s="189"/>
      <c r="AK1427" s="189"/>
      <c r="AL1427" s="189"/>
      <c r="AM1427" s="190"/>
      <c r="AN1427" s="189"/>
      <c r="AO1427" s="189"/>
      <c r="AP1427" s="190"/>
      <c r="AQ1427" s="189"/>
    </row>
    <row r="1428" spans="1:78" s="182" customFormat="1" ht="36" customHeight="1" x14ac:dyDescent="0.25">
      <c r="A1428" s="182">
        <v>1</v>
      </c>
      <c r="B1428" s="221">
        <f>SUBTOTAL(103,$A$1026:A1428)</f>
        <v>352</v>
      </c>
      <c r="C1428" s="183" t="s">
        <v>3342</v>
      </c>
      <c r="D1428" s="184">
        <v>1983</v>
      </c>
      <c r="E1428" s="184"/>
      <c r="F1428" s="185" t="s">
        <v>261</v>
      </c>
      <c r="G1428" s="184">
        <v>2</v>
      </c>
      <c r="H1428" s="184">
        <v>3</v>
      </c>
      <c r="I1428" s="197">
        <v>867.3</v>
      </c>
      <c r="J1428" s="197">
        <v>775</v>
      </c>
      <c r="K1428" s="197">
        <v>775</v>
      </c>
      <c r="L1428" s="186">
        <v>47</v>
      </c>
      <c r="M1428" s="184" t="s">
        <v>259</v>
      </c>
      <c r="N1428" s="184" t="s">
        <v>263</v>
      </c>
      <c r="O1428" s="187" t="s">
        <v>3344</v>
      </c>
      <c r="P1428" s="173">
        <v>562400.68999999994</v>
      </c>
      <c r="Q1428" s="173">
        <v>0</v>
      </c>
      <c r="R1428" s="173">
        <v>0</v>
      </c>
      <c r="S1428" s="173">
        <v>141227.57</v>
      </c>
      <c r="T1428" s="173">
        <v>421173.11999999994</v>
      </c>
      <c r="U1428" s="173">
        <f t="shared" si="413"/>
        <v>648.45000576501786</v>
      </c>
      <c r="V1428" s="173">
        <v>648.45000000000005</v>
      </c>
      <c r="W1428" s="188"/>
      <c r="X1428" s="188"/>
      <c r="Y1428" s="188"/>
      <c r="Z1428" s="189"/>
      <c r="AA1428" s="189"/>
      <c r="AB1428" s="189"/>
      <c r="AC1428" s="189"/>
      <c r="AD1428" s="189"/>
      <c r="AE1428" s="189"/>
      <c r="AF1428" s="189"/>
      <c r="AG1428" s="190"/>
      <c r="AH1428" s="189"/>
      <c r="AI1428" s="190"/>
      <c r="AJ1428" s="189"/>
      <c r="AK1428" s="189"/>
      <c r="AL1428" s="189"/>
      <c r="AM1428" s="190"/>
      <c r="AN1428" s="189"/>
      <c r="AO1428" s="189"/>
      <c r="AP1428" s="190"/>
      <c r="AQ1428" s="189"/>
    </row>
    <row r="1429" spans="1:78" s="182" customFormat="1" ht="36" customHeight="1" x14ac:dyDescent="0.25">
      <c r="A1429" s="182">
        <v>1</v>
      </c>
      <c r="B1429" s="221">
        <f>SUBTOTAL(103,$A$1026:A1429)</f>
        <v>353</v>
      </c>
      <c r="C1429" s="183" t="s">
        <v>3343</v>
      </c>
      <c r="D1429" s="184">
        <v>1982</v>
      </c>
      <c r="E1429" s="184"/>
      <c r="F1429" s="185" t="s">
        <v>261</v>
      </c>
      <c r="G1429" s="184">
        <v>2</v>
      </c>
      <c r="H1429" s="184">
        <v>3</v>
      </c>
      <c r="I1429" s="197">
        <v>862.9</v>
      </c>
      <c r="J1429" s="197">
        <v>755</v>
      </c>
      <c r="K1429" s="197">
        <v>755</v>
      </c>
      <c r="L1429" s="186">
        <v>47</v>
      </c>
      <c r="M1429" s="184" t="s">
        <v>259</v>
      </c>
      <c r="N1429" s="184" t="s">
        <v>263</v>
      </c>
      <c r="O1429" s="187" t="s">
        <v>3344</v>
      </c>
      <c r="P1429" s="173">
        <v>559547.50999999989</v>
      </c>
      <c r="Q1429" s="173">
        <v>0</v>
      </c>
      <c r="R1429" s="173">
        <v>0</v>
      </c>
      <c r="S1429" s="173">
        <v>140511.09</v>
      </c>
      <c r="T1429" s="173">
        <v>419036.41999999993</v>
      </c>
      <c r="U1429" s="173">
        <f t="shared" si="413"/>
        <v>648.4500057944141</v>
      </c>
      <c r="V1429" s="173">
        <v>648.45000000000005</v>
      </c>
      <c r="W1429" s="188"/>
      <c r="X1429" s="188"/>
      <c r="Y1429" s="188"/>
      <c r="Z1429" s="189"/>
      <c r="AA1429" s="189"/>
      <c r="AB1429" s="189"/>
      <c r="AC1429" s="189"/>
      <c r="AD1429" s="189"/>
      <c r="AE1429" s="189"/>
      <c r="AF1429" s="189"/>
      <c r="AG1429" s="190"/>
      <c r="AH1429" s="189"/>
      <c r="AI1429" s="190"/>
      <c r="AJ1429" s="189"/>
      <c r="AK1429" s="189"/>
      <c r="AL1429" s="189"/>
      <c r="AM1429" s="190"/>
      <c r="AN1429" s="189"/>
      <c r="AO1429" s="189"/>
      <c r="AP1429" s="190"/>
      <c r="AQ1429" s="189"/>
    </row>
    <row r="1430" spans="1:78" s="182" customFormat="1" ht="36" customHeight="1" x14ac:dyDescent="0.25">
      <c r="B1430" s="183" t="s">
        <v>845</v>
      </c>
      <c r="C1430" s="183"/>
      <c r="D1430" s="184" t="s">
        <v>857</v>
      </c>
      <c r="E1430" s="184" t="s">
        <v>857</v>
      </c>
      <c r="F1430" s="184" t="s">
        <v>857</v>
      </c>
      <c r="G1430" s="184" t="s">
        <v>857</v>
      </c>
      <c r="H1430" s="184" t="s">
        <v>857</v>
      </c>
      <c r="I1430" s="197">
        <f>SUM(I1431:I1433)</f>
        <v>4008.84</v>
      </c>
      <c r="J1430" s="197">
        <f>SUM(J1431:J1433)</f>
        <v>2511.3000000000002</v>
      </c>
      <c r="K1430" s="197">
        <f>SUM(K1431:K1433)</f>
        <v>1768.8000000000002</v>
      </c>
      <c r="L1430" s="219">
        <f>SUM(L1431:L1433)</f>
        <v>170</v>
      </c>
      <c r="M1430" s="184" t="s">
        <v>857</v>
      </c>
      <c r="N1430" s="184" t="s">
        <v>857</v>
      </c>
      <c r="O1430" s="187" t="s">
        <v>857</v>
      </c>
      <c r="P1430" s="173">
        <v>17296561.550000001</v>
      </c>
      <c r="Q1430" s="173">
        <v>0</v>
      </c>
      <c r="R1430" s="173">
        <v>0</v>
      </c>
      <c r="S1430" s="173">
        <v>0</v>
      </c>
      <c r="T1430" s="173">
        <v>17296561.550000001</v>
      </c>
      <c r="U1430" s="173">
        <f t="shared" si="393"/>
        <v>4314.6051102064439</v>
      </c>
      <c r="V1430" s="173">
        <f>MAX(V1431:V1433)</f>
        <v>6276.9706585983668</v>
      </c>
      <c r="X1430" s="227"/>
      <c r="Z1430" s="189">
        <v>0</v>
      </c>
      <c r="AA1430" s="189">
        <v>0</v>
      </c>
      <c r="AB1430" s="189">
        <v>0</v>
      </c>
      <c r="AC1430" s="189">
        <v>0</v>
      </c>
      <c r="AD1430" s="189">
        <v>0</v>
      </c>
      <c r="AE1430" s="189">
        <v>0</v>
      </c>
      <c r="AF1430" s="189">
        <v>0</v>
      </c>
      <c r="AG1430" s="189">
        <v>0</v>
      </c>
      <c r="AH1430" s="189">
        <v>1371.1</v>
      </c>
      <c r="AI1430" s="189">
        <v>9168442.9600000009</v>
      </c>
      <c r="AJ1430" s="189">
        <v>0</v>
      </c>
      <c r="AK1430" s="189">
        <v>0</v>
      </c>
      <c r="AL1430" s="189">
        <v>98</v>
      </c>
      <c r="AM1430" s="189">
        <v>680513.93</v>
      </c>
      <c r="AN1430" s="189">
        <v>0</v>
      </c>
      <c r="AO1430" s="189">
        <v>0</v>
      </c>
      <c r="AP1430" s="189">
        <v>0</v>
      </c>
      <c r="AQ1430" s="189">
        <v>0</v>
      </c>
      <c r="AR1430" s="182">
        <v>0</v>
      </c>
      <c r="AS1430" s="182">
        <v>0</v>
      </c>
    </row>
    <row r="1431" spans="1:78" s="105" customFormat="1" ht="36" customHeight="1" x14ac:dyDescent="0.25">
      <c r="A1431" s="182">
        <v>1</v>
      </c>
      <c r="B1431" s="221">
        <f>SUBTOTAL(103,$A$1026:A1431)</f>
        <v>354</v>
      </c>
      <c r="C1431" s="238" t="s">
        <v>161</v>
      </c>
      <c r="D1431" s="184">
        <v>1978</v>
      </c>
      <c r="E1431" s="184"/>
      <c r="F1431" s="199" t="s">
        <v>261</v>
      </c>
      <c r="G1431" s="184">
        <v>2</v>
      </c>
      <c r="H1431" s="184" t="s">
        <v>296</v>
      </c>
      <c r="I1431" s="197">
        <v>1219.74</v>
      </c>
      <c r="J1431" s="197">
        <v>712.8</v>
      </c>
      <c r="K1431" s="197">
        <v>712.8</v>
      </c>
      <c r="L1431" s="239">
        <v>45</v>
      </c>
      <c r="M1431" s="184" t="s">
        <v>259</v>
      </c>
      <c r="N1431" s="184" t="s">
        <v>263</v>
      </c>
      <c r="O1431" s="184" t="s">
        <v>959</v>
      </c>
      <c r="P1431" s="197">
        <v>4053552.96</v>
      </c>
      <c r="Q1431" s="173">
        <v>0</v>
      </c>
      <c r="R1431" s="197">
        <v>0</v>
      </c>
      <c r="S1431" s="197">
        <v>0</v>
      </c>
      <c r="T1431" s="197">
        <v>4053552.96</v>
      </c>
      <c r="U1431" s="173">
        <f t="shared" si="393"/>
        <v>3323.2926361355699</v>
      </c>
      <c r="V1431" s="173">
        <v>4891.796664781019</v>
      </c>
      <c r="W1431" s="188">
        <v>566.28596258218965</v>
      </c>
      <c r="X1431" s="188">
        <f t="shared" ref="X1431:X1433" si="414">Z1431+AA1431+AB1431+AC1431+AD1431+AG1431+AI1431+AK1431+AM1431+AO1431+AP1431+AQ1431+AR1431+AS1431</f>
        <v>566.28596258218965</v>
      </c>
      <c r="Y1431" s="188">
        <f t="shared" ref="Y1431:Y1433" si="415">V1431-U1431</f>
        <v>1568.5040286454491</v>
      </c>
      <c r="Z1431" s="189">
        <v>0</v>
      </c>
      <c r="AA1431" s="189">
        <v>0</v>
      </c>
      <c r="AB1431" s="193">
        <v>0</v>
      </c>
      <c r="AC1431" s="193">
        <v>0</v>
      </c>
      <c r="AD1431" s="193">
        <v>0</v>
      </c>
      <c r="AE1431" s="193">
        <v>0</v>
      </c>
      <c r="AF1431" s="193">
        <v>0</v>
      </c>
      <c r="AG1431" s="190">
        <v>0</v>
      </c>
      <c r="AH1431" s="193">
        <v>0</v>
      </c>
      <c r="AI1431" s="193">
        <v>0</v>
      </c>
      <c r="AJ1431" s="193">
        <v>0</v>
      </c>
      <c r="AK1431" s="193">
        <v>0</v>
      </c>
      <c r="AL1431" s="193">
        <v>98</v>
      </c>
      <c r="AM1431" s="190">
        <f>7048.18*AL1431/I1431</f>
        <v>566.28596258218965</v>
      </c>
      <c r="AN1431" s="193">
        <v>0</v>
      </c>
      <c r="AO1431" s="193">
        <v>0</v>
      </c>
      <c r="AP1431" s="194">
        <v>0</v>
      </c>
      <c r="AQ1431" s="193">
        <v>0</v>
      </c>
      <c r="AR1431" s="105">
        <v>0</v>
      </c>
      <c r="AS1431" s="105">
        <v>0</v>
      </c>
      <c r="BD1431" s="195"/>
      <c r="BE1431" s="195"/>
      <c r="BF1431" s="195"/>
      <c r="BZ1431" s="196"/>
    </row>
    <row r="1432" spans="1:78" s="105" customFormat="1" ht="36" customHeight="1" x14ac:dyDescent="0.25">
      <c r="A1432" s="182">
        <v>1</v>
      </c>
      <c r="B1432" s="221">
        <f>SUBTOTAL(103,$A$1026:A1432)</f>
        <v>355</v>
      </c>
      <c r="C1432" s="238" t="s">
        <v>162</v>
      </c>
      <c r="D1432" s="184">
        <v>1989</v>
      </c>
      <c r="E1432" s="184"/>
      <c r="F1432" s="199" t="s">
        <v>261</v>
      </c>
      <c r="G1432" s="184">
        <v>2</v>
      </c>
      <c r="H1432" s="184" t="s">
        <v>305</v>
      </c>
      <c r="I1432" s="197">
        <v>1421.2</v>
      </c>
      <c r="J1432" s="197">
        <v>871.8</v>
      </c>
      <c r="K1432" s="197">
        <v>731.1</v>
      </c>
      <c r="L1432" s="239">
        <v>47</v>
      </c>
      <c r="M1432" s="184" t="s">
        <v>259</v>
      </c>
      <c r="N1432" s="184" t="s">
        <v>263</v>
      </c>
      <c r="O1432" s="184" t="s">
        <v>959</v>
      </c>
      <c r="P1432" s="197">
        <v>8920830.6999999993</v>
      </c>
      <c r="Q1432" s="173">
        <v>0</v>
      </c>
      <c r="R1432" s="197">
        <v>0</v>
      </c>
      <c r="S1432" s="197">
        <v>0</v>
      </c>
      <c r="T1432" s="197">
        <v>8920830.6999999993</v>
      </c>
      <c r="U1432" s="173">
        <f t="shared" si="393"/>
        <v>6276.9706585983668</v>
      </c>
      <c r="V1432" s="173">
        <v>6276.9706585983668</v>
      </c>
      <c r="W1432" s="188">
        <v>4838.1153560371522</v>
      </c>
      <c r="X1432" s="188">
        <f t="shared" si="414"/>
        <v>4838.1153560371522</v>
      </c>
      <c r="Y1432" s="188">
        <f t="shared" si="415"/>
        <v>0</v>
      </c>
      <c r="Z1432" s="189">
        <v>0</v>
      </c>
      <c r="AA1432" s="189">
        <v>0</v>
      </c>
      <c r="AB1432" s="193">
        <v>0</v>
      </c>
      <c r="AC1432" s="193">
        <v>0</v>
      </c>
      <c r="AD1432" s="193">
        <v>0</v>
      </c>
      <c r="AE1432" s="193">
        <v>0</v>
      </c>
      <c r="AF1432" s="193">
        <v>0</v>
      </c>
      <c r="AG1432" s="190">
        <v>0</v>
      </c>
      <c r="AH1432" s="193">
        <v>771.1</v>
      </c>
      <c r="AI1432" s="190">
        <f t="shared" ref="AI1432:AI1433" si="416">8917.04*AH1432/I1432</f>
        <v>4838.1153560371522</v>
      </c>
      <c r="AJ1432" s="193">
        <v>0</v>
      </c>
      <c r="AK1432" s="193">
        <v>0</v>
      </c>
      <c r="AL1432" s="193">
        <v>0</v>
      </c>
      <c r="AM1432" s="194">
        <v>0</v>
      </c>
      <c r="AN1432" s="193">
        <v>0</v>
      </c>
      <c r="AO1432" s="193">
        <v>0</v>
      </c>
      <c r="AP1432" s="194">
        <v>0</v>
      </c>
      <c r="AQ1432" s="193">
        <v>0</v>
      </c>
      <c r="AR1432" s="105">
        <v>0</v>
      </c>
      <c r="AS1432" s="105">
        <v>0</v>
      </c>
      <c r="BD1432" s="195"/>
      <c r="BE1432" s="195"/>
      <c r="BF1432" s="195"/>
      <c r="BZ1432" s="196"/>
    </row>
    <row r="1433" spans="1:78" s="182" customFormat="1" ht="36" customHeight="1" x14ac:dyDescent="0.25">
      <c r="A1433" s="182">
        <v>1</v>
      </c>
      <c r="B1433" s="221">
        <f>SUBTOTAL(103,$A$1026:A1433)</f>
        <v>356</v>
      </c>
      <c r="C1433" s="183" t="s">
        <v>153</v>
      </c>
      <c r="D1433" s="184">
        <v>1974</v>
      </c>
      <c r="E1433" s="184"/>
      <c r="F1433" s="185" t="s">
        <v>261</v>
      </c>
      <c r="G1433" s="184">
        <v>2</v>
      </c>
      <c r="H1433" s="184" t="s">
        <v>297</v>
      </c>
      <c r="I1433" s="197">
        <v>1367.9</v>
      </c>
      <c r="J1433" s="197">
        <v>926.7</v>
      </c>
      <c r="K1433" s="197">
        <v>324.89999999999998</v>
      </c>
      <c r="L1433" s="186">
        <v>78</v>
      </c>
      <c r="M1433" s="184" t="s">
        <v>259</v>
      </c>
      <c r="N1433" s="184" t="s">
        <v>263</v>
      </c>
      <c r="O1433" s="187" t="s">
        <v>959</v>
      </c>
      <c r="P1433" s="173">
        <v>4322177.8900000006</v>
      </c>
      <c r="Q1433" s="173">
        <v>0</v>
      </c>
      <c r="R1433" s="173">
        <v>0</v>
      </c>
      <c r="S1433" s="173">
        <v>0</v>
      </c>
      <c r="T1433" s="173">
        <v>4322177.8900000006</v>
      </c>
      <c r="U1433" s="173">
        <f t="shared" si="393"/>
        <v>3159.7177352145627</v>
      </c>
      <c r="V1433" s="173">
        <v>4651.5405102712184</v>
      </c>
      <c r="W1433" s="188">
        <v>3911.2683675707294</v>
      </c>
      <c r="X1433" s="188">
        <f t="shared" si="414"/>
        <v>3911.2683675707294</v>
      </c>
      <c r="Y1433" s="188">
        <f t="shared" si="415"/>
        <v>1491.8227750566557</v>
      </c>
      <c r="Z1433" s="189">
        <v>0</v>
      </c>
      <c r="AA1433" s="189">
        <v>0</v>
      </c>
      <c r="AB1433" s="189">
        <v>0</v>
      </c>
      <c r="AC1433" s="189">
        <v>0</v>
      </c>
      <c r="AD1433" s="189">
        <v>0</v>
      </c>
      <c r="AE1433" s="189">
        <v>0</v>
      </c>
      <c r="AF1433" s="189">
        <v>0</v>
      </c>
      <c r="AG1433" s="190">
        <v>0</v>
      </c>
      <c r="AH1433" s="189">
        <v>600</v>
      </c>
      <c r="AI1433" s="190">
        <f t="shared" si="416"/>
        <v>3911.2683675707294</v>
      </c>
      <c r="AJ1433" s="189">
        <v>0</v>
      </c>
      <c r="AK1433" s="189">
        <v>0</v>
      </c>
      <c r="AL1433" s="189">
        <v>0</v>
      </c>
      <c r="AM1433" s="190">
        <v>0</v>
      </c>
      <c r="AN1433" s="189">
        <v>0</v>
      </c>
      <c r="AO1433" s="189">
        <v>0</v>
      </c>
      <c r="AP1433" s="190">
        <v>0</v>
      </c>
      <c r="AQ1433" s="189">
        <v>0</v>
      </c>
      <c r="AR1433" s="182">
        <v>0</v>
      </c>
      <c r="AS1433" s="182">
        <v>0</v>
      </c>
    </row>
    <row r="1434" spans="1:78" s="182" customFormat="1" ht="36" customHeight="1" x14ac:dyDescent="0.25">
      <c r="B1434" s="183" t="s">
        <v>818</v>
      </c>
      <c r="C1434" s="183"/>
      <c r="D1434" s="184" t="s">
        <v>857</v>
      </c>
      <c r="E1434" s="184" t="s">
        <v>857</v>
      </c>
      <c r="F1434" s="184" t="s">
        <v>857</v>
      </c>
      <c r="G1434" s="184" t="s">
        <v>857</v>
      </c>
      <c r="H1434" s="184" t="s">
        <v>857</v>
      </c>
      <c r="I1434" s="197">
        <f>SUM(I1435:I1439)</f>
        <v>7467.59</v>
      </c>
      <c r="J1434" s="197">
        <f>SUM(J1435:J1439)</f>
        <v>7328.2</v>
      </c>
      <c r="K1434" s="197">
        <f>SUM(K1435:K1439)</f>
        <v>5466.79</v>
      </c>
      <c r="L1434" s="219">
        <f>SUM(L1435:L1439)</f>
        <v>294</v>
      </c>
      <c r="M1434" s="184" t="s">
        <v>857</v>
      </c>
      <c r="N1434" s="184" t="s">
        <v>857</v>
      </c>
      <c r="O1434" s="187" t="s">
        <v>857</v>
      </c>
      <c r="P1434" s="173">
        <v>21114939.310000002</v>
      </c>
      <c r="Q1434" s="173">
        <v>0</v>
      </c>
      <c r="R1434" s="173">
        <v>0</v>
      </c>
      <c r="S1434" s="173">
        <v>0</v>
      </c>
      <c r="T1434" s="173">
        <v>21114939.310000002</v>
      </c>
      <c r="U1434" s="173">
        <f t="shared" si="393"/>
        <v>2827.544001478389</v>
      </c>
      <c r="V1434" s="173">
        <f>MAX(V1435:V1439)</f>
        <v>11171.915373810305</v>
      </c>
      <c r="X1434" s="227"/>
      <c r="Z1434" s="189">
        <v>0</v>
      </c>
      <c r="AA1434" s="189">
        <v>0</v>
      </c>
      <c r="AB1434" s="189">
        <v>0</v>
      </c>
      <c r="AC1434" s="189">
        <v>0</v>
      </c>
      <c r="AD1434" s="189">
        <v>0</v>
      </c>
      <c r="AE1434" s="189">
        <v>0</v>
      </c>
      <c r="AF1434" s="189">
        <v>0</v>
      </c>
      <c r="AG1434" s="189">
        <v>0</v>
      </c>
      <c r="AH1434" s="189">
        <v>2059.46</v>
      </c>
      <c r="AI1434" s="189">
        <v>13419694.879999999</v>
      </c>
      <c r="AJ1434" s="189">
        <v>0</v>
      </c>
      <c r="AK1434" s="189">
        <v>0</v>
      </c>
      <c r="AL1434" s="189">
        <v>0</v>
      </c>
      <c r="AM1434" s="189">
        <v>0</v>
      </c>
      <c r="AN1434" s="189">
        <v>0</v>
      </c>
      <c r="AO1434" s="189">
        <v>0</v>
      </c>
      <c r="AP1434" s="189">
        <v>4756801.37</v>
      </c>
      <c r="AQ1434" s="189">
        <v>0</v>
      </c>
      <c r="AR1434" s="182">
        <v>0</v>
      </c>
      <c r="AS1434" s="182">
        <v>0</v>
      </c>
    </row>
    <row r="1435" spans="1:78" s="105" customFormat="1" ht="36" customHeight="1" x14ac:dyDescent="0.25">
      <c r="A1435" s="182">
        <v>1</v>
      </c>
      <c r="B1435" s="221">
        <f>SUBTOTAL(103,$A$1026:A1435)</f>
        <v>357</v>
      </c>
      <c r="C1435" s="238" t="s">
        <v>1870</v>
      </c>
      <c r="D1435" s="184">
        <v>1986</v>
      </c>
      <c r="E1435" s="184"/>
      <c r="F1435" s="199" t="s">
        <v>261</v>
      </c>
      <c r="G1435" s="184">
        <v>5</v>
      </c>
      <c r="H1435" s="184" t="s">
        <v>301</v>
      </c>
      <c r="I1435" s="197">
        <v>2959.8</v>
      </c>
      <c r="J1435" s="197">
        <v>2959.8</v>
      </c>
      <c r="K1435" s="197">
        <f>J1435-113.1</f>
        <v>2846.7000000000003</v>
      </c>
      <c r="L1435" s="239">
        <v>127</v>
      </c>
      <c r="M1435" s="184" t="s">
        <v>259</v>
      </c>
      <c r="N1435" s="184" t="s">
        <v>263</v>
      </c>
      <c r="O1435" s="184" t="s">
        <v>282</v>
      </c>
      <c r="P1435" s="197">
        <v>4232005.43</v>
      </c>
      <c r="Q1435" s="173">
        <v>0</v>
      </c>
      <c r="R1435" s="197">
        <v>0</v>
      </c>
      <c r="S1435" s="197">
        <v>0</v>
      </c>
      <c r="T1435" s="197">
        <v>4232005.43</v>
      </c>
      <c r="U1435" s="173">
        <f t="shared" si="393"/>
        <v>1429.8281742009594</v>
      </c>
      <c r="V1435" s="173">
        <v>2852.7431658895871</v>
      </c>
      <c r="W1435" s="188">
        <v>2311.959083721873</v>
      </c>
      <c r="X1435" s="188">
        <f t="shared" ref="X1435:X1439" si="417">Z1435+AA1435+AB1435+AC1435+AD1435+AG1435+AI1435+AK1435+AM1435+AO1435+AP1435+AQ1435+AR1435+AS1435</f>
        <v>2311.959083721873</v>
      </c>
      <c r="Y1435" s="188">
        <f t="shared" ref="Y1435:Y1439" si="418">V1435-U1435</f>
        <v>1422.9149916886277</v>
      </c>
      <c r="Z1435" s="189">
        <v>0</v>
      </c>
      <c r="AA1435" s="189">
        <v>0</v>
      </c>
      <c r="AB1435" s="193">
        <v>0</v>
      </c>
      <c r="AC1435" s="193">
        <v>0</v>
      </c>
      <c r="AD1435" s="193">
        <v>0</v>
      </c>
      <c r="AE1435" s="193">
        <v>0</v>
      </c>
      <c r="AF1435" s="193">
        <v>0</v>
      </c>
      <c r="AG1435" s="190">
        <v>0</v>
      </c>
      <c r="AH1435" s="193">
        <v>767.4</v>
      </c>
      <c r="AI1435" s="190">
        <f t="shared" ref="AI1435:AI1437" si="419">8917.04*AH1435/I1435</f>
        <v>2311.959083721873</v>
      </c>
      <c r="AJ1435" s="193">
        <v>0</v>
      </c>
      <c r="AK1435" s="193">
        <v>0</v>
      </c>
      <c r="AL1435" s="193">
        <v>0</v>
      </c>
      <c r="AM1435" s="194">
        <v>0</v>
      </c>
      <c r="AN1435" s="193">
        <v>0</v>
      </c>
      <c r="AO1435" s="193">
        <v>0</v>
      </c>
      <c r="AP1435" s="194">
        <v>0</v>
      </c>
      <c r="AQ1435" s="193">
        <v>0</v>
      </c>
      <c r="AR1435" s="105">
        <v>0</v>
      </c>
      <c r="AS1435" s="105">
        <v>0</v>
      </c>
      <c r="BD1435" s="195"/>
      <c r="BE1435" s="195"/>
      <c r="BF1435" s="195"/>
      <c r="BZ1435" s="196"/>
    </row>
    <row r="1436" spans="1:78" s="105" customFormat="1" ht="36" customHeight="1" x14ac:dyDescent="0.25">
      <c r="A1436" s="182">
        <v>1</v>
      </c>
      <c r="B1436" s="221">
        <f>SUBTOTAL(103,$A$1026:A1436)</f>
        <v>358</v>
      </c>
      <c r="C1436" s="238" t="s">
        <v>1877</v>
      </c>
      <c r="D1436" s="184">
        <v>1970</v>
      </c>
      <c r="E1436" s="184"/>
      <c r="F1436" s="199" t="s">
        <v>1524</v>
      </c>
      <c r="G1436" s="184" t="s">
        <v>301</v>
      </c>
      <c r="H1436" s="184" t="s">
        <v>297</v>
      </c>
      <c r="I1436" s="197">
        <v>607.6</v>
      </c>
      <c r="J1436" s="197">
        <v>607.6</v>
      </c>
      <c r="K1436" s="197">
        <v>607.6</v>
      </c>
      <c r="L1436" s="239">
        <v>25</v>
      </c>
      <c r="M1436" s="184" t="s">
        <v>259</v>
      </c>
      <c r="N1436" s="184" t="s">
        <v>263</v>
      </c>
      <c r="O1436" s="184" t="s">
        <v>282</v>
      </c>
      <c r="P1436" s="197">
        <v>2708472.29</v>
      </c>
      <c r="Q1436" s="173">
        <v>0</v>
      </c>
      <c r="R1436" s="197">
        <v>0</v>
      </c>
      <c r="S1436" s="197">
        <v>0</v>
      </c>
      <c r="T1436" s="197">
        <v>2708472.29</v>
      </c>
      <c r="U1436" s="173">
        <f t="shared" si="393"/>
        <v>4457.6568301514153</v>
      </c>
      <c r="V1436" s="173">
        <v>4459.7062277814348</v>
      </c>
      <c r="W1436" s="188">
        <v>2839.7749177090195</v>
      </c>
      <c r="X1436" s="188">
        <f t="shared" si="417"/>
        <v>2839.7749177090195</v>
      </c>
      <c r="Y1436" s="188">
        <f t="shared" si="418"/>
        <v>2.0493976300194845</v>
      </c>
      <c r="Z1436" s="189">
        <v>0</v>
      </c>
      <c r="AA1436" s="189">
        <v>0</v>
      </c>
      <c r="AB1436" s="193">
        <v>0</v>
      </c>
      <c r="AC1436" s="193">
        <v>0</v>
      </c>
      <c r="AD1436" s="193">
        <v>0</v>
      </c>
      <c r="AE1436" s="193">
        <v>0</v>
      </c>
      <c r="AF1436" s="193">
        <v>0</v>
      </c>
      <c r="AG1436" s="190">
        <v>0</v>
      </c>
      <c r="AH1436" s="193">
        <v>193.5</v>
      </c>
      <c r="AI1436" s="190">
        <f t="shared" si="419"/>
        <v>2839.7749177090195</v>
      </c>
      <c r="AJ1436" s="193">
        <v>0</v>
      </c>
      <c r="AK1436" s="193">
        <v>0</v>
      </c>
      <c r="AL1436" s="193">
        <v>0</v>
      </c>
      <c r="AM1436" s="194">
        <v>0</v>
      </c>
      <c r="AN1436" s="193">
        <v>0</v>
      </c>
      <c r="AO1436" s="193">
        <v>0</v>
      </c>
      <c r="AP1436" s="194">
        <v>0</v>
      </c>
      <c r="AQ1436" s="193">
        <v>0</v>
      </c>
      <c r="AR1436" s="105">
        <v>0</v>
      </c>
      <c r="AS1436" s="105">
        <v>0</v>
      </c>
      <c r="BD1436" s="195"/>
      <c r="BE1436" s="195"/>
      <c r="BF1436" s="195"/>
      <c r="BZ1436" s="196"/>
    </row>
    <row r="1437" spans="1:78" s="105" customFormat="1" ht="36" customHeight="1" x14ac:dyDescent="0.25">
      <c r="A1437" s="182">
        <v>1</v>
      </c>
      <c r="B1437" s="221">
        <f>SUBTOTAL(103,$A$1026:A1437)</f>
        <v>359</v>
      </c>
      <c r="C1437" s="238" t="s">
        <v>160</v>
      </c>
      <c r="D1437" s="184">
        <v>1973</v>
      </c>
      <c r="E1437" s="184"/>
      <c r="F1437" s="199" t="s">
        <v>261</v>
      </c>
      <c r="G1437" s="184">
        <v>2</v>
      </c>
      <c r="H1437" s="184" t="s">
        <v>297</v>
      </c>
      <c r="I1437" s="197">
        <v>304.7</v>
      </c>
      <c r="J1437" s="197">
        <v>304.7</v>
      </c>
      <c r="K1437" s="197">
        <v>280.7</v>
      </c>
      <c r="L1437" s="239">
        <v>11</v>
      </c>
      <c r="M1437" s="184" t="s">
        <v>259</v>
      </c>
      <c r="N1437" s="184" t="s">
        <v>263</v>
      </c>
      <c r="O1437" s="184" t="s">
        <v>282</v>
      </c>
      <c r="P1437" s="197">
        <v>2658233.4000000004</v>
      </c>
      <c r="Q1437" s="173">
        <v>0</v>
      </c>
      <c r="R1437" s="197">
        <v>0</v>
      </c>
      <c r="S1437" s="197">
        <v>0</v>
      </c>
      <c r="T1437" s="197">
        <v>2658233.4000000004</v>
      </c>
      <c r="U1437" s="173">
        <f t="shared" si="393"/>
        <v>8724.1004266491655</v>
      </c>
      <c r="V1437" s="173">
        <v>11171.915373810305</v>
      </c>
      <c r="W1437" s="188">
        <v>9176.3277400722036</v>
      </c>
      <c r="X1437" s="188">
        <f t="shared" si="417"/>
        <v>9176.3277400722036</v>
      </c>
      <c r="Y1437" s="188">
        <f t="shared" si="418"/>
        <v>2447.8149471611396</v>
      </c>
      <c r="Z1437" s="189">
        <v>0</v>
      </c>
      <c r="AA1437" s="189">
        <v>0</v>
      </c>
      <c r="AB1437" s="193">
        <v>0</v>
      </c>
      <c r="AC1437" s="193">
        <v>0</v>
      </c>
      <c r="AD1437" s="193">
        <v>0</v>
      </c>
      <c r="AE1437" s="193">
        <v>0</v>
      </c>
      <c r="AF1437" s="193">
        <v>0</v>
      </c>
      <c r="AG1437" s="190">
        <v>0</v>
      </c>
      <c r="AH1437" s="193">
        <v>313.56</v>
      </c>
      <c r="AI1437" s="190">
        <f t="shared" si="419"/>
        <v>9176.3277400722036</v>
      </c>
      <c r="AJ1437" s="193">
        <v>0</v>
      </c>
      <c r="AK1437" s="193">
        <v>0</v>
      </c>
      <c r="AL1437" s="193">
        <v>0</v>
      </c>
      <c r="AM1437" s="194">
        <v>0</v>
      </c>
      <c r="AN1437" s="193">
        <v>0</v>
      </c>
      <c r="AO1437" s="193">
        <v>0</v>
      </c>
      <c r="AP1437" s="194">
        <v>0</v>
      </c>
      <c r="AQ1437" s="193">
        <v>0</v>
      </c>
      <c r="AR1437" s="105">
        <v>0</v>
      </c>
      <c r="AS1437" s="105">
        <v>0</v>
      </c>
      <c r="BD1437" s="195"/>
      <c r="BE1437" s="195"/>
      <c r="BF1437" s="195"/>
      <c r="BZ1437" s="196"/>
    </row>
    <row r="1438" spans="1:78" s="182" customFormat="1" ht="36" customHeight="1" x14ac:dyDescent="0.25">
      <c r="A1438" s="182">
        <v>1</v>
      </c>
      <c r="B1438" s="221">
        <f>SUBTOTAL(103,$A$1026:A1438)</f>
        <v>360</v>
      </c>
      <c r="C1438" s="183" t="s">
        <v>140</v>
      </c>
      <c r="D1438" s="184">
        <v>1983</v>
      </c>
      <c r="E1438" s="184"/>
      <c r="F1438" s="185" t="s">
        <v>261</v>
      </c>
      <c r="G1438" s="184">
        <v>3</v>
      </c>
      <c r="H1438" s="184" t="s">
        <v>296</v>
      </c>
      <c r="I1438" s="197">
        <v>1387.1</v>
      </c>
      <c r="J1438" s="197">
        <v>1285.0999999999999</v>
      </c>
      <c r="K1438" s="197">
        <v>1285.0999999999999</v>
      </c>
      <c r="L1438" s="186">
        <v>58</v>
      </c>
      <c r="M1438" s="184" t="s">
        <v>259</v>
      </c>
      <c r="N1438" s="184" t="s">
        <v>263</v>
      </c>
      <c r="O1438" s="187" t="s">
        <v>282</v>
      </c>
      <c r="P1438" s="173">
        <v>4495262.2699999996</v>
      </c>
      <c r="Q1438" s="173">
        <v>0</v>
      </c>
      <c r="R1438" s="173">
        <v>0</v>
      </c>
      <c r="S1438" s="173">
        <v>0</v>
      </c>
      <c r="T1438" s="173">
        <v>4495262.2699999996</v>
      </c>
      <c r="U1438" s="173">
        <f t="shared" si="393"/>
        <v>3240.762937062937</v>
      </c>
      <c r="V1438" s="173">
        <v>3480.7536515031361</v>
      </c>
      <c r="W1438" s="188">
        <v>3480.7536515031361</v>
      </c>
      <c r="X1438" s="188">
        <f t="shared" si="417"/>
        <v>3480.7536515031361</v>
      </c>
      <c r="Y1438" s="188">
        <f t="shared" si="418"/>
        <v>239.9907144401991</v>
      </c>
      <c r="Z1438" s="189">
        <v>0</v>
      </c>
      <c r="AA1438" s="189">
        <v>0</v>
      </c>
      <c r="AB1438" s="189">
        <v>0</v>
      </c>
      <c r="AC1438" s="189">
        <v>0</v>
      </c>
      <c r="AD1438" s="189">
        <v>0</v>
      </c>
      <c r="AE1438" s="189">
        <v>0</v>
      </c>
      <c r="AF1438" s="189">
        <v>0</v>
      </c>
      <c r="AG1438" s="190">
        <v>0</v>
      </c>
      <c r="AH1438" s="189">
        <v>0</v>
      </c>
      <c r="AI1438" s="189">
        <v>0</v>
      </c>
      <c r="AJ1438" s="189">
        <v>0</v>
      </c>
      <c r="AK1438" s="189">
        <v>0</v>
      </c>
      <c r="AL1438" s="189">
        <v>0</v>
      </c>
      <c r="AM1438" s="190">
        <v>0</v>
      </c>
      <c r="AN1438" s="189">
        <v>0</v>
      </c>
      <c r="AO1438" s="189">
        <v>0</v>
      </c>
      <c r="AP1438" s="190">
        <v>3480.7536515031361</v>
      </c>
      <c r="AQ1438" s="189">
        <v>0</v>
      </c>
      <c r="AR1438" s="182">
        <v>0</v>
      </c>
      <c r="AS1438" s="182">
        <v>0</v>
      </c>
    </row>
    <row r="1439" spans="1:78" s="182" customFormat="1" ht="36" customHeight="1" x14ac:dyDescent="0.25">
      <c r="A1439" s="182">
        <v>1</v>
      </c>
      <c r="B1439" s="221">
        <f>SUBTOTAL(103,$A$1026:A1439)</f>
        <v>361</v>
      </c>
      <c r="C1439" s="183" t="s">
        <v>152</v>
      </c>
      <c r="D1439" s="184">
        <v>1970</v>
      </c>
      <c r="E1439" s="184"/>
      <c r="F1439" s="185" t="s">
        <v>261</v>
      </c>
      <c r="G1439" s="184" t="s">
        <v>301</v>
      </c>
      <c r="H1439" s="184" t="s">
        <v>305</v>
      </c>
      <c r="I1439" s="197">
        <v>2208.39</v>
      </c>
      <c r="J1439" s="197">
        <v>2171</v>
      </c>
      <c r="K1439" s="197">
        <v>446.69</v>
      </c>
      <c r="L1439" s="186">
        <v>73</v>
      </c>
      <c r="M1439" s="184" t="s">
        <v>259</v>
      </c>
      <c r="N1439" s="184" t="s">
        <v>263</v>
      </c>
      <c r="O1439" s="187" t="s">
        <v>282</v>
      </c>
      <c r="P1439" s="173">
        <v>7020965.9199999999</v>
      </c>
      <c r="Q1439" s="173">
        <v>0</v>
      </c>
      <c r="R1439" s="173">
        <v>0</v>
      </c>
      <c r="S1439" s="173">
        <v>0</v>
      </c>
      <c r="T1439" s="173">
        <v>7020965.9199999999</v>
      </c>
      <c r="U1439" s="173">
        <f t="shared" si="393"/>
        <v>3179.2237421832197</v>
      </c>
      <c r="V1439" s="173">
        <v>4071.8458207110161</v>
      </c>
      <c r="W1439" s="188">
        <v>3169.674015912045</v>
      </c>
      <c r="X1439" s="188">
        <f t="shared" si="417"/>
        <v>3169.674015912045</v>
      </c>
      <c r="Y1439" s="188">
        <f t="shared" si="418"/>
        <v>892.62207852779648</v>
      </c>
      <c r="Z1439" s="189">
        <v>0</v>
      </c>
      <c r="AA1439" s="189">
        <v>0</v>
      </c>
      <c r="AB1439" s="189">
        <v>0</v>
      </c>
      <c r="AC1439" s="189">
        <v>0</v>
      </c>
      <c r="AD1439" s="189">
        <v>0</v>
      </c>
      <c r="AE1439" s="189">
        <v>0</v>
      </c>
      <c r="AF1439" s="189">
        <v>0</v>
      </c>
      <c r="AG1439" s="190">
        <v>0</v>
      </c>
      <c r="AH1439" s="189">
        <v>785</v>
      </c>
      <c r="AI1439" s="190">
        <f>8917.04*AH1439/I1439</f>
        <v>3169.674015912045</v>
      </c>
      <c r="AJ1439" s="189">
        <v>0</v>
      </c>
      <c r="AK1439" s="189">
        <v>0</v>
      </c>
      <c r="AL1439" s="189">
        <v>0</v>
      </c>
      <c r="AM1439" s="190">
        <v>0</v>
      </c>
      <c r="AN1439" s="189">
        <v>0</v>
      </c>
      <c r="AO1439" s="189">
        <v>0</v>
      </c>
      <c r="AP1439" s="190">
        <v>0</v>
      </c>
      <c r="AQ1439" s="189">
        <v>0</v>
      </c>
      <c r="AR1439" s="182">
        <v>0</v>
      </c>
      <c r="AS1439" s="182">
        <v>0</v>
      </c>
    </row>
    <row r="1440" spans="1:78" s="182" customFormat="1" ht="36" customHeight="1" x14ac:dyDescent="0.25">
      <c r="B1440" s="183" t="s">
        <v>819</v>
      </c>
      <c r="C1440" s="183"/>
      <c r="D1440" s="184" t="s">
        <v>857</v>
      </c>
      <c r="E1440" s="184" t="s">
        <v>857</v>
      </c>
      <c r="F1440" s="184" t="s">
        <v>857</v>
      </c>
      <c r="G1440" s="184" t="s">
        <v>857</v>
      </c>
      <c r="H1440" s="184" t="s">
        <v>857</v>
      </c>
      <c r="I1440" s="197">
        <f>SUM(I1441:I1445)</f>
        <v>15210.599999999999</v>
      </c>
      <c r="J1440" s="197">
        <f>SUM(J1441:J1445)</f>
        <v>11313.3</v>
      </c>
      <c r="K1440" s="197">
        <f>SUM(K1441:K1445)</f>
        <v>6870.4000000000005</v>
      </c>
      <c r="L1440" s="219">
        <f>SUM(L1441:L1445)</f>
        <v>675</v>
      </c>
      <c r="M1440" s="184" t="s">
        <v>857</v>
      </c>
      <c r="N1440" s="184" t="s">
        <v>857</v>
      </c>
      <c r="O1440" s="187" t="s">
        <v>857</v>
      </c>
      <c r="P1440" s="173">
        <v>33832660.659999996</v>
      </c>
      <c r="Q1440" s="173">
        <v>0</v>
      </c>
      <c r="R1440" s="173">
        <v>0</v>
      </c>
      <c r="S1440" s="173">
        <v>0</v>
      </c>
      <c r="T1440" s="173">
        <v>33832660.659999996</v>
      </c>
      <c r="U1440" s="173">
        <f t="shared" si="393"/>
        <v>2224.2817942750448</v>
      </c>
      <c r="V1440" s="173">
        <f>MAX(V1441:V1445)</f>
        <v>5884.6711782945731</v>
      </c>
      <c r="X1440" s="227"/>
      <c r="Z1440" s="189">
        <v>0</v>
      </c>
      <c r="AA1440" s="189">
        <v>0</v>
      </c>
      <c r="AB1440" s="189">
        <v>0</v>
      </c>
      <c r="AC1440" s="189">
        <v>0</v>
      </c>
      <c r="AD1440" s="189">
        <v>0</v>
      </c>
      <c r="AE1440" s="189">
        <v>0</v>
      </c>
      <c r="AF1440" s="189">
        <v>0</v>
      </c>
      <c r="AG1440" s="189">
        <v>0</v>
      </c>
      <c r="AH1440" s="189">
        <v>4601.79</v>
      </c>
      <c r="AI1440" s="189">
        <v>35381388.100000001</v>
      </c>
      <c r="AJ1440" s="189">
        <v>0</v>
      </c>
      <c r="AK1440" s="189">
        <v>0</v>
      </c>
      <c r="AL1440" s="189">
        <v>0</v>
      </c>
      <c r="AM1440" s="189">
        <v>0</v>
      </c>
      <c r="AN1440" s="189">
        <v>0</v>
      </c>
      <c r="AO1440" s="189">
        <v>0</v>
      </c>
      <c r="AP1440" s="189">
        <v>0</v>
      </c>
      <c r="AQ1440" s="189">
        <v>0</v>
      </c>
      <c r="AR1440" s="182">
        <v>400000</v>
      </c>
      <c r="AS1440" s="182">
        <v>0</v>
      </c>
    </row>
    <row r="1441" spans="1:78" s="105" customFormat="1" ht="36" customHeight="1" x14ac:dyDescent="0.25">
      <c r="A1441" s="182">
        <v>1</v>
      </c>
      <c r="B1441" s="221">
        <f>SUBTOTAL(103,$A$1026:A1441)</f>
        <v>362</v>
      </c>
      <c r="C1441" s="238" t="s">
        <v>158</v>
      </c>
      <c r="D1441" s="184">
        <v>1988</v>
      </c>
      <c r="E1441" s="184"/>
      <c r="F1441" s="199" t="s">
        <v>261</v>
      </c>
      <c r="G1441" s="184">
        <v>5</v>
      </c>
      <c r="H1441" s="184" t="s">
        <v>362</v>
      </c>
      <c r="I1441" s="197">
        <v>6118.54</v>
      </c>
      <c r="J1441" s="197">
        <v>4395.5</v>
      </c>
      <c r="K1441" s="197">
        <v>202.8</v>
      </c>
      <c r="L1441" s="239">
        <v>234</v>
      </c>
      <c r="M1441" s="184" t="s">
        <v>259</v>
      </c>
      <c r="N1441" s="184" t="s">
        <v>263</v>
      </c>
      <c r="O1441" s="184" t="s">
        <v>283</v>
      </c>
      <c r="P1441" s="197">
        <v>8393964.4199999999</v>
      </c>
      <c r="Q1441" s="173">
        <v>0</v>
      </c>
      <c r="R1441" s="197">
        <v>0</v>
      </c>
      <c r="S1441" s="197">
        <v>0</v>
      </c>
      <c r="T1441" s="197">
        <v>8393964.4199999999</v>
      </c>
      <c r="U1441" s="173">
        <f t="shared" si="393"/>
        <v>1371.8900946957936</v>
      </c>
      <c r="V1441" s="173">
        <v>2265.4323857652312</v>
      </c>
      <c r="W1441" s="188">
        <v>1860.7686640276931</v>
      </c>
      <c r="X1441" s="188">
        <f t="shared" ref="X1441:X1445" si="420">Z1441+AA1441+AB1441+AC1441+AD1441+AG1441+AI1441+AK1441+AM1441+AO1441+AP1441+AQ1441+AR1441+AS1441</f>
        <v>1860.7686640276931</v>
      </c>
      <c r="Y1441" s="188">
        <f t="shared" ref="Y1441:Y1445" si="421">V1441-U1441</f>
        <v>893.54229106943762</v>
      </c>
      <c r="Z1441" s="189">
        <v>0</v>
      </c>
      <c r="AA1441" s="189">
        <v>0</v>
      </c>
      <c r="AB1441" s="193">
        <v>0</v>
      </c>
      <c r="AC1441" s="193">
        <v>0</v>
      </c>
      <c r="AD1441" s="193">
        <v>0</v>
      </c>
      <c r="AE1441" s="193">
        <v>0</v>
      </c>
      <c r="AF1441" s="193">
        <v>0</v>
      </c>
      <c r="AG1441" s="190">
        <v>0</v>
      </c>
      <c r="AH1441" s="193">
        <v>1276.79</v>
      </c>
      <c r="AI1441" s="190">
        <f t="shared" ref="AI1441:AI1442" si="422">8917.04*AH1441/I1441</f>
        <v>1860.7686640276931</v>
      </c>
      <c r="AJ1441" s="193">
        <v>0</v>
      </c>
      <c r="AK1441" s="193">
        <v>0</v>
      </c>
      <c r="AL1441" s="193">
        <v>0</v>
      </c>
      <c r="AM1441" s="194">
        <v>0</v>
      </c>
      <c r="AN1441" s="193">
        <v>0</v>
      </c>
      <c r="AO1441" s="193">
        <v>0</v>
      </c>
      <c r="AP1441" s="194">
        <v>0</v>
      </c>
      <c r="AQ1441" s="193">
        <v>0</v>
      </c>
      <c r="AR1441" s="105">
        <v>0</v>
      </c>
      <c r="AS1441" s="105">
        <v>0</v>
      </c>
      <c r="BD1441" s="195"/>
      <c r="BE1441" s="195"/>
      <c r="BF1441" s="195"/>
      <c r="BZ1441" s="196"/>
    </row>
    <row r="1442" spans="1:78" s="105" customFormat="1" ht="36" customHeight="1" x14ac:dyDescent="0.25">
      <c r="A1442" s="182">
        <v>1</v>
      </c>
      <c r="B1442" s="221">
        <f>SUBTOTAL(103,$A$1026:A1442)</f>
        <v>363</v>
      </c>
      <c r="C1442" s="238" t="s">
        <v>3053</v>
      </c>
      <c r="D1442" s="184">
        <v>1989</v>
      </c>
      <c r="E1442" s="184"/>
      <c r="F1442" s="199" t="s">
        <v>261</v>
      </c>
      <c r="G1442" s="184">
        <v>2</v>
      </c>
      <c r="H1442" s="184" t="s">
        <v>305</v>
      </c>
      <c r="I1442" s="197">
        <v>3128.3</v>
      </c>
      <c r="J1442" s="197">
        <v>1425.72</v>
      </c>
      <c r="K1442" s="197">
        <v>1279.82</v>
      </c>
      <c r="L1442" s="239">
        <v>73</v>
      </c>
      <c r="M1442" s="184" t="s">
        <v>259</v>
      </c>
      <c r="N1442" s="184" t="s">
        <v>263</v>
      </c>
      <c r="O1442" s="184" t="s">
        <v>287</v>
      </c>
      <c r="P1442" s="197">
        <v>9461785.5899999999</v>
      </c>
      <c r="Q1442" s="173">
        <v>0</v>
      </c>
      <c r="R1442" s="197">
        <v>0</v>
      </c>
      <c r="S1442" s="197">
        <v>0</v>
      </c>
      <c r="T1442" s="197">
        <v>9461785.5899999999</v>
      </c>
      <c r="U1442" s="173">
        <f t="shared" si="393"/>
        <v>3024.5774350286097</v>
      </c>
      <c r="V1442" s="173">
        <v>3024.5774350286097</v>
      </c>
      <c r="W1442" s="188">
        <v>2490.0087064268123</v>
      </c>
      <c r="X1442" s="188">
        <f t="shared" si="420"/>
        <v>2132.7012524374263</v>
      </c>
      <c r="Y1442" s="188">
        <f t="shared" si="421"/>
        <v>0</v>
      </c>
      <c r="Z1442" s="189">
        <v>0</v>
      </c>
      <c r="AA1442" s="189">
        <v>0</v>
      </c>
      <c r="AB1442" s="193">
        <v>0</v>
      </c>
      <c r="AC1442" s="193">
        <v>0</v>
      </c>
      <c r="AD1442" s="193">
        <v>0</v>
      </c>
      <c r="AE1442" s="193">
        <v>0</v>
      </c>
      <c r="AF1442" s="193">
        <v>0</v>
      </c>
      <c r="AG1442" s="190">
        <v>0</v>
      </c>
      <c r="AH1442" s="193">
        <v>748.2</v>
      </c>
      <c r="AI1442" s="190">
        <f t="shared" si="422"/>
        <v>2132.7012524374263</v>
      </c>
      <c r="AJ1442" s="193">
        <v>0</v>
      </c>
      <c r="AK1442" s="193">
        <v>0</v>
      </c>
      <c r="AL1442" s="193">
        <v>0</v>
      </c>
      <c r="AM1442" s="194">
        <v>0</v>
      </c>
      <c r="AN1442" s="193">
        <v>0</v>
      </c>
      <c r="AO1442" s="193">
        <v>0</v>
      </c>
      <c r="AP1442" s="194">
        <v>0</v>
      </c>
      <c r="AQ1442" s="193">
        <v>0</v>
      </c>
      <c r="AR1442" s="105">
        <v>0</v>
      </c>
      <c r="AS1442" s="105">
        <v>0</v>
      </c>
      <c r="BD1442" s="195"/>
      <c r="BE1442" s="195"/>
      <c r="BF1442" s="195"/>
      <c r="BZ1442" s="196"/>
    </row>
    <row r="1443" spans="1:78" s="182" customFormat="1" ht="36" customHeight="1" x14ac:dyDescent="0.25">
      <c r="A1443" s="182">
        <v>1</v>
      </c>
      <c r="B1443" s="221">
        <f>SUBTOTAL(103,$A$1026:A1443)</f>
        <v>364</v>
      </c>
      <c r="C1443" s="183" t="s">
        <v>1210</v>
      </c>
      <c r="D1443" s="184">
        <v>1964</v>
      </c>
      <c r="E1443" s="184"/>
      <c r="F1443" s="185" t="s">
        <v>261</v>
      </c>
      <c r="G1443" s="184">
        <v>2</v>
      </c>
      <c r="H1443" s="184" t="s">
        <v>301</v>
      </c>
      <c r="I1443" s="197">
        <v>768.3</v>
      </c>
      <c r="J1443" s="197">
        <v>297</v>
      </c>
      <c r="K1443" s="197">
        <v>253.5</v>
      </c>
      <c r="L1443" s="186">
        <v>80</v>
      </c>
      <c r="M1443" s="184" t="s">
        <v>259</v>
      </c>
      <c r="N1443" s="184" t="s">
        <v>263</v>
      </c>
      <c r="O1443" s="187" t="s">
        <v>281</v>
      </c>
      <c r="P1443" s="173">
        <v>408560</v>
      </c>
      <c r="Q1443" s="173">
        <v>0</v>
      </c>
      <c r="R1443" s="173">
        <v>0</v>
      </c>
      <c r="S1443" s="173">
        <v>0</v>
      </c>
      <c r="T1443" s="173">
        <v>408560</v>
      </c>
      <c r="U1443" s="173">
        <f t="shared" si="393"/>
        <v>531.7714434465704</v>
      </c>
      <c r="V1443" s="173">
        <v>5674.57</v>
      </c>
      <c r="W1443" s="188">
        <v>551.15</v>
      </c>
      <c r="X1443" s="188">
        <f t="shared" si="420"/>
        <v>551.15</v>
      </c>
      <c r="Y1443" s="188">
        <f t="shared" si="421"/>
        <v>5142.7985565534291</v>
      </c>
      <c r="Z1443" s="189">
        <v>0</v>
      </c>
      <c r="AA1443" s="189">
        <v>0</v>
      </c>
      <c r="AB1443" s="189">
        <v>0</v>
      </c>
      <c r="AC1443" s="189">
        <v>0</v>
      </c>
      <c r="AD1443" s="189">
        <v>0</v>
      </c>
      <c r="AE1443" s="189">
        <v>0</v>
      </c>
      <c r="AF1443" s="189">
        <v>0</v>
      </c>
      <c r="AG1443" s="190">
        <v>0</v>
      </c>
      <c r="AH1443" s="189">
        <v>0</v>
      </c>
      <c r="AI1443" s="189">
        <v>0</v>
      </c>
      <c r="AJ1443" s="189">
        <v>0</v>
      </c>
      <c r="AK1443" s="189">
        <v>0</v>
      </c>
      <c r="AL1443" s="189">
        <v>0</v>
      </c>
      <c r="AM1443" s="190">
        <v>0</v>
      </c>
      <c r="AN1443" s="189">
        <v>0</v>
      </c>
      <c r="AO1443" s="189">
        <v>0</v>
      </c>
      <c r="AP1443" s="190">
        <v>0</v>
      </c>
      <c r="AQ1443" s="189">
        <v>0</v>
      </c>
      <c r="AR1443" s="182">
        <v>551.15</v>
      </c>
      <c r="AS1443" s="182">
        <v>0</v>
      </c>
    </row>
    <row r="1444" spans="1:78" s="182" customFormat="1" ht="36" customHeight="1" x14ac:dyDescent="0.25">
      <c r="A1444" s="182">
        <v>1</v>
      </c>
      <c r="B1444" s="221">
        <f>SUBTOTAL(103,$A$1026:A1444)</f>
        <v>365</v>
      </c>
      <c r="C1444" s="183" t="s">
        <v>1239</v>
      </c>
      <c r="D1444" s="184">
        <v>1973</v>
      </c>
      <c r="E1444" s="184"/>
      <c r="F1444" s="185" t="s">
        <v>261</v>
      </c>
      <c r="G1444" s="184">
        <v>5</v>
      </c>
      <c r="H1444" s="184" t="s">
        <v>305</v>
      </c>
      <c r="I1444" s="197">
        <v>3131.46</v>
      </c>
      <c r="J1444" s="197">
        <v>3131.28</v>
      </c>
      <c r="K1444" s="197">
        <v>3070.48</v>
      </c>
      <c r="L1444" s="186">
        <v>208</v>
      </c>
      <c r="M1444" s="184" t="s">
        <v>259</v>
      </c>
      <c r="N1444" s="184" t="s">
        <v>263</v>
      </c>
      <c r="O1444" s="187" t="s">
        <v>1310</v>
      </c>
      <c r="P1444" s="173">
        <v>6018249.8999999994</v>
      </c>
      <c r="Q1444" s="173">
        <v>0</v>
      </c>
      <c r="R1444" s="173">
        <v>0</v>
      </c>
      <c r="S1444" s="173">
        <v>0</v>
      </c>
      <c r="T1444" s="173">
        <v>6018249.8999999994</v>
      </c>
      <c r="U1444" s="173">
        <f t="shared" si="393"/>
        <v>1921.8670843632042</v>
      </c>
      <c r="V1444" s="173">
        <v>3321.223301590951</v>
      </c>
      <c r="W1444" s="188">
        <v>2727.9685258633353</v>
      </c>
      <c r="X1444" s="188">
        <f t="shared" si="420"/>
        <v>2727.9685258633353</v>
      </c>
      <c r="Y1444" s="188">
        <f t="shared" si="421"/>
        <v>1399.3562172277468</v>
      </c>
      <c r="Z1444" s="189">
        <v>0</v>
      </c>
      <c r="AA1444" s="189">
        <v>0</v>
      </c>
      <c r="AB1444" s="189">
        <v>0</v>
      </c>
      <c r="AC1444" s="189">
        <v>0</v>
      </c>
      <c r="AD1444" s="189">
        <v>0</v>
      </c>
      <c r="AE1444" s="189">
        <v>0</v>
      </c>
      <c r="AF1444" s="189">
        <v>0</v>
      </c>
      <c r="AG1444" s="190">
        <v>0</v>
      </c>
      <c r="AH1444" s="189">
        <v>958</v>
      </c>
      <c r="AI1444" s="190">
        <f t="shared" ref="AI1444:AI1445" si="423">8917.04*AH1444/I1444</f>
        <v>2727.9685258633353</v>
      </c>
      <c r="AJ1444" s="189">
        <v>0</v>
      </c>
      <c r="AK1444" s="189">
        <v>0</v>
      </c>
      <c r="AL1444" s="189">
        <v>0</v>
      </c>
      <c r="AM1444" s="190">
        <v>0</v>
      </c>
      <c r="AN1444" s="189">
        <v>0</v>
      </c>
      <c r="AO1444" s="189">
        <v>0</v>
      </c>
      <c r="AP1444" s="190">
        <v>0</v>
      </c>
      <c r="AQ1444" s="189">
        <v>0</v>
      </c>
      <c r="AR1444" s="182">
        <v>0</v>
      </c>
      <c r="AS1444" s="182">
        <v>0</v>
      </c>
    </row>
    <row r="1445" spans="1:78" s="182" customFormat="1" ht="36" customHeight="1" x14ac:dyDescent="0.25">
      <c r="A1445" s="182">
        <v>1</v>
      </c>
      <c r="B1445" s="221">
        <f>SUBTOTAL(103,$A$1026:A1445)</f>
        <v>366</v>
      </c>
      <c r="C1445" s="183" t="s">
        <v>1866</v>
      </c>
      <c r="D1445" s="184">
        <v>1984</v>
      </c>
      <c r="E1445" s="184"/>
      <c r="F1445" s="185" t="s">
        <v>1524</v>
      </c>
      <c r="G1445" s="184" t="s">
        <v>305</v>
      </c>
      <c r="H1445" s="184" t="s">
        <v>305</v>
      </c>
      <c r="I1445" s="197">
        <v>2064</v>
      </c>
      <c r="J1445" s="197">
        <v>2063.8000000000002</v>
      </c>
      <c r="K1445" s="197">
        <v>2063.8000000000002</v>
      </c>
      <c r="L1445" s="186">
        <v>80</v>
      </c>
      <c r="M1445" s="184" t="s">
        <v>259</v>
      </c>
      <c r="N1445" s="184" t="s">
        <v>263</v>
      </c>
      <c r="O1445" s="187" t="s">
        <v>281</v>
      </c>
      <c r="P1445" s="173">
        <v>9550100.75</v>
      </c>
      <c r="Q1445" s="173">
        <v>0</v>
      </c>
      <c r="R1445" s="173">
        <v>0</v>
      </c>
      <c r="S1445" s="173">
        <v>0</v>
      </c>
      <c r="T1445" s="173">
        <v>9550100.75</v>
      </c>
      <c r="U1445" s="173">
        <f t="shared" si="393"/>
        <v>4626.9867974806202</v>
      </c>
      <c r="V1445" s="173">
        <v>5884.6711782945731</v>
      </c>
      <c r="W1445" s="188">
        <v>4833.5195503875966</v>
      </c>
      <c r="X1445" s="188">
        <f t="shared" si="420"/>
        <v>4833.5195503875966</v>
      </c>
      <c r="Y1445" s="188">
        <f t="shared" si="421"/>
        <v>1257.6843808139529</v>
      </c>
      <c r="Z1445" s="189">
        <v>0</v>
      </c>
      <c r="AA1445" s="189">
        <v>0</v>
      </c>
      <c r="AB1445" s="189">
        <v>0</v>
      </c>
      <c r="AC1445" s="189">
        <v>0</v>
      </c>
      <c r="AD1445" s="189">
        <v>0</v>
      </c>
      <c r="AE1445" s="189">
        <v>0</v>
      </c>
      <c r="AF1445" s="189">
        <v>0</v>
      </c>
      <c r="AG1445" s="190">
        <v>0</v>
      </c>
      <c r="AH1445" s="189">
        <v>1118.8</v>
      </c>
      <c r="AI1445" s="190">
        <f t="shared" si="423"/>
        <v>4833.5195503875966</v>
      </c>
      <c r="AJ1445" s="189">
        <v>0</v>
      </c>
      <c r="AK1445" s="189">
        <v>0</v>
      </c>
      <c r="AL1445" s="189">
        <v>0</v>
      </c>
      <c r="AM1445" s="190">
        <v>0</v>
      </c>
      <c r="AN1445" s="189">
        <v>0</v>
      </c>
      <c r="AO1445" s="189">
        <v>0</v>
      </c>
      <c r="AP1445" s="190">
        <v>0</v>
      </c>
      <c r="AQ1445" s="189">
        <v>0</v>
      </c>
      <c r="AR1445" s="182">
        <v>0</v>
      </c>
      <c r="AS1445" s="182">
        <v>0</v>
      </c>
    </row>
    <row r="1446" spans="1:78" s="182" customFormat="1" ht="36" customHeight="1" x14ac:dyDescent="0.25">
      <c r="B1446" s="183" t="s">
        <v>820</v>
      </c>
      <c r="C1446" s="183"/>
      <c r="D1446" s="184" t="s">
        <v>857</v>
      </c>
      <c r="E1446" s="184" t="s">
        <v>857</v>
      </c>
      <c r="F1446" s="184" t="s">
        <v>857</v>
      </c>
      <c r="G1446" s="184" t="s">
        <v>857</v>
      </c>
      <c r="H1446" s="184" t="s">
        <v>857</v>
      </c>
      <c r="I1446" s="197">
        <f>SUM(I1447:I1450)</f>
        <v>5905.6099999999988</v>
      </c>
      <c r="J1446" s="197">
        <f>SUM(J1447:J1450)</f>
        <v>4259.05</v>
      </c>
      <c r="K1446" s="197">
        <f>SUM(K1447:K1450)</f>
        <v>3819.0099999999998</v>
      </c>
      <c r="L1446" s="219">
        <f>SUM(L1447:L1450)</f>
        <v>312</v>
      </c>
      <c r="M1446" s="184" t="s">
        <v>857</v>
      </c>
      <c r="N1446" s="184" t="s">
        <v>857</v>
      </c>
      <c r="O1446" s="187" t="s">
        <v>857</v>
      </c>
      <c r="P1446" s="173">
        <v>16889624.600000001</v>
      </c>
      <c r="Q1446" s="173">
        <v>0</v>
      </c>
      <c r="R1446" s="173">
        <v>0</v>
      </c>
      <c r="S1446" s="173">
        <v>0</v>
      </c>
      <c r="T1446" s="173">
        <v>16889624.600000001</v>
      </c>
      <c r="U1446" s="173">
        <f t="shared" si="393"/>
        <v>2859.9288811824699</v>
      </c>
      <c r="V1446" s="173">
        <f>MAX(V1447:V1450)</f>
        <v>14798.078037144318</v>
      </c>
      <c r="X1446" s="227"/>
      <c r="Z1446" s="189">
        <v>0</v>
      </c>
      <c r="AA1446" s="189">
        <v>0</v>
      </c>
      <c r="AB1446" s="189">
        <v>0</v>
      </c>
      <c r="AC1446" s="189">
        <v>0</v>
      </c>
      <c r="AD1446" s="189">
        <v>2383548.62</v>
      </c>
      <c r="AE1446" s="189">
        <v>0</v>
      </c>
      <c r="AF1446" s="189">
        <v>0</v>
      </c>
      <c r="AG1446" s="189">
        <v>0</v>
      </c>
      <c r="AH1446" s="189">
        <v>1074.8399999999999</v>
      </c>
      <c r="AI1446" s="189">
        <v>6992928.3399999999</v>
      </c>
      <c r="AJ1446" s="189">
        <v>146</v>
      </c>
      <c r="AK1446" s="189">
        <v>1715043</v>
      </c>
      <c r="AL1446" s="189">
        <v>1414.36</v>
      </c>
      <c r="AM1446" s="189">
        <v>9821343.7100000009</v>
      </c>
      <c r="AN1446" s="189">
        <v>0</v>
      </c>
      <c r="AO1446" s="189">
        <v>0</v>
      </c>
      <c r="AP1446" s="189">
        <v>0</v>
      </c>
      <c r="AQ1446" s="189">
        <v>0</v>
      </c>
      <c r="AR1446" s="182">
        <v>0</v>
      </c>
      <c r="AS1446" s="182">
        <v>0</v>
      </c>
    </row>
    <row r="1447" spans="1:78" s="105" customFormat="1" ht="36" customHeight="1" x14ac:dyDescent="0.25">
      <c r="A1447" s="182">
        <v>1</v>
      </c>
      <c r="B1447" s="221">
        <f>SUBTOTAL(103,$A$1026:A1447)</f>
        <v>367</v>
      </c>
      <c r="C1447" s="238" t="s">
        <v>154</v>
      </c>
      <c r="D1447" s="184">
        <v>1971</v>
      </c>
      <c r="E1447" s="184"/>
      <c r="F1447" s="199" t="s">
        <v>261</v>
      </c>
      <c r="G1447" s="184">
        <v>5</v>
      </c>
      <c r="H1447" s="184" t="s">
        <v>305</v>
      </c>
      <c r="I1447" s="197">
        <v>3186.9</v>
      </c>
      <c r="J1447" s="197">
        <v>1676</v>
      </c>
      <c r="K1447" s="197">
        <v>1676</v>
      </c>
      <c r="L1447" s="239">
        <v>174</v>
      </c>
      <c r="M1447" s="184" t="s">
        <v>259</v>
      </c>
      <c r="N1447" s="184" t="s">
        <v>291</v>
      </c>
      <c r="O1447" s="184" t="s">
        <v>292</v>
      </c>
      <c r="P1447" s="197">
        <v>4458809.88</v>
      </c>
      <c r="Q1447" s="173">
        <v>0</v>
      </c>
      <c r="R1447" s="197">
        <v>0</v>
      </c>
      <c r="S1447" s="197">
        <v>0</v>
      </c>
      <c r="T1447" s="197">
        <v>4458809.88</v>
      </c>
      <c r="U1447" s="173">
        <f t="shared" si="393"/>
        <v>1399.1056763626093</v>
      </c>
      <c r="V1447" s="173">
        <v>1815.9050704446327</v>
      </c>
      <c r="W1447" s="188">
        <f>X1447</f>
        <v>1216.8337676111582</v>
      </c>
      <c r="X1447" s="188">
        <f t="shared" ref="X1447:X1450" si="424">Z1447+AA1447+AB1447+AC1447+AD1447+AG1447+AI1447+AK1447+AM1447+AO1447+AP1447+AQ1447+AR1447+AS1447</f>
        <v>1216.8337676111582</v>
      </c>
      <c r="Y1447" s="188">
        <f t="shared" ref="Y1447:Y1450" si="425">V1447-U1447</f>
        <v>416.79939408202335</v>
      </c>
      <c r="Z1447" s="189">
        <v>0</v>
      </c>
      <c r="AA1447" s="189">
        <v>0</v>
      </c>
      <c r="AB1447" s="193">
        <v>0</v>
      </c>
      <c r="AC1447" s="193">
        <v>0</v>
      </c>
      <c r="AD1447" s="189">
        <v>810.46</v>
      </c>
      <c r="AE1447" s="193">
        <v>0</v>
      </c>
      <c r="AF1447" s="193">
        <v>0</v>
      </c>
      <c r="AG1447" s="190">
        <v>0</v>
      </c>
      <c r="AH1447" s="193">
        <v>0</v>
      </c>
      <c r="AI1447" s="193">
        <v>0</v>
      </c>
      <c r="AJ1447" s="193">
        <v>146</v>
      </c>
      <c r="AK1447" s="190">
        <f>8870.36*AJ1447/I1447</f>
        <v>406.3737676111582</v>
      </c>
      <c r="AL1447" s="193">
        <v>0</v>
      </c>
      <c r="AM1447" s="194">
        <v>0</v>
      </c>
      <c r="AN1447" s="193">
        <v>0</v>
      </c>
      <c r="AO1447" s="193">
        <v>0</v>
      </c>
      <c r="AP1447" s="194">
        <v>0</v>
      </c>
      <c r="AQ1447" s="193">
        <v>0</v>
      </c>
      <c r="AR1447" s="105">
        <v>0</v>
      </c>
      <c r="AS1447" s="105">
        <v>0</v>
      </c>
      <c r="BD1447" s="195"/>
      <c r="BE1447" s="195"/>
      <c r="BF1447" s="195"/>
      <c r="BZ1447" s="196"/>
    </row>
    <row r="1448" spans="1:78" s="182" customFormat="1" ht="36" customHeight="1" x14ac:dyDescent="0.25">
      <c r="A1448" s="182">
        <v>1</v>
      </c>
      <c r="B1448" s="221">
        <f>SUBTOTAL(103,$A$1026:A1448)</f>
        <v>368</v>
      </c>
      <c r="C1448" s="183" t="s">
        <v>146</v>
      </c>
      <c r="D1448" s="184">
        <v>1928</v>
      </c>
      <c r="E1448" s="184"/>
      <c r="F1448" s="185" t="s">
        <v>261</v>
      </c>
      <c r="G1448" s="184">
        <v>3</v>
      </c>
      <c r="H1448" s="184" t="s">
        <v>301</v>
      </c>
      <c r="I1448" s="197">
        <v>1718.33</v>
      </c>
      <c r="J1448" s="197">
        <v>1631.7</v>
      </c>
      <c r="K1448" s="197">
        <v>1224.44</v>
      </c>
      <c r="L1448" s="186">
        <v>85</v>
      </c>
      <c r="M1448" s="184" t="s">
        <v>259</v>
      </c>
      <c r="N1448" s="184" t="s">
        <v>263</v>
      </c>
      <c r="O1448" s="187" t="s">
        <v>289</v>
      </c>
      <c r="P1448" s="173">
        <v>4400416.54</v>
      </c>
      <c r="Q1448" s="173">
        <v>0</v>
      </c>
      <c r="R1448" s="173">
        <v>0</v>
      </c>
      <c r="S1448" s="173">
        <v>0</v>
      </c>
      <c r="T1448" s="173">
        <v>4400416.54</v>
      </c>
      <c r="U1448" s="173">
        <f t="shared" si="393"/>
        <v>2560.8681335948277</v>
      </c>
      <c r="V1448" s="173">
        <v>9134.0013158706424</v>
      </c>
      <c r="W1448" s="188">
        <v>5801.3675282396289</v>
      </c>
      <c r="X1448" s="188">
        <f t="shared" si="424"/>
        <v>5801.3675282396289</v>
      </c>
      <c r="Y1448" s="188">
        <f t="shared" si="425"/>
        <v>6573.1331822758148</v>
      </c>
      <c r="Z1448" s="189">
        <v>0</v>
      </c>
      <c r="AA1448" s="189">
        <v>0</v>
      </c>
      <c r="AB1448" s="189">
        <v>0</v>
      </c>
      <c r="AC1448" s="189">
        <v>0</v>
      </c>
      <c r="AD1448" s="189">
        <v>0</v>
      </c>
      <c r="AE1448" s="189">
        <v>0</v>
      </c>
      <c r="AF1448" s="189">
        <v>0</v>
      </c>
      <c r="AG1448" s="190">
        <v>0</v>
      </c>
      <c r="AH1448" s="189">
        <v>0</v>
      </c>
      <c r="AI1448" s="189">
        <v>0</v>
      </c>
      <c r="AJ1448" s="189">
        <v>0</v>
      </c>
      <c r="AK1448" s="189">
        <v>0</v>
      </c>
      <c r="AL1448" s="189">
        <v>1414.36</v>
      </c>
      <c r="AM1448" s="190">
        <f>7048.18*AL1448/I1448</f>
        <v>5801.3675282396289</v>
      </c>
      <c r="AN1448" s="189">
        <v>0</v>
      </c>
      <c r="AO1448" s="189">
        <v>0</v>
      </c>
      <c r="AP1448" s="190">
        <v>0</v>
      </c>
      <c r="AQ1448" s="189">
        <v>0</v>
      </c>
      <c r="AR1448" s="182">
        <v>0</v>
      </c>
      <c r="AS1448" s="182">
        <v>0</v>
      </c>
    </row>
    <row r="1449" spans="1:78" s="105" customFormat="1" ht="36" customHeight="1" x14ac:dyDescent="0.25">
      <c r="A1449" s="182">
        <v>1</v>
      </c>
      <c r="B1449" s="221">
        <f>SUBTOTAL(103,$A$1026:A1449)</f>
        <v>369</v>
      </c>
      <c r="C1449" s="238" t="s">
        <v>2215</v>
      </c>
      <c r="D1449" s="184">
        <v>1989</v>
      </c>
      <c r="E1449" s="184"/>
      <c r="F1449" s="199" t="s">
        <v>261</v>
      </c>
      <c r="G1449" s="184">
        <v>2</v>
      </c>
      <c r="H1449" s="184">
        <v>1</v>
      </c>
      <c r="I1449" s="197">
        <v>413.48</v>
      </c>
      <c r="J1449" s="197">
        <v>413.48</v>
      </c>
      <c r="K1449" s="197">
        <v>380.7</v>
      </c>
      <c r="L1449" s="239">
        <v>19</v>
      </c>
      <c r="M1449" s="184" t="s">
        <v>259</v>
      </c>
      <c r="N1449" s="184" t="s">
        <v>263</v>
      </c>
      <c r="O1449" s="184" t="s">
        <v>1841</v>
      </c>
      <c r="P1449" s="197">
        <v>3147673.11</v>
      </c>
      <c r="Q1449" s="173">
        <v>0</v>
      </c>
      <c r="R1449" s="197">
        <v>0</v>
      </c>
      <c r="S1449" s="197">
        <v>0</v>
      </c>
      <c r="T1449" s="197">
        <v>3147673.11</v>
      </c>
      <c r="U1449" s="173">
        <f t="shared" si="393"/>
        <v>7612.6369110960622</v>
      </c>
      <c r="V1449" s="173">
        <v>9801.2827512818021</v>
      </c>
      <c r="W1449" s="188">
        <v>5927.1531237302888</v>
      </c>
      <c r="X1449" s="188">
        <f t="shared" si="424"/>
        <v>5927.1531237302888</v>
      </c>
      <c r="Y1449" s="188">
        <f t="shared" si="425"/>
        <v>2188.6458401857399</v>
      </c>
      <c r="Z1449" s="189">
        <v>0</v>
      </c>
      <c r="AA1449" s="189">
        <v>0</v>
      </c>
      <c r="AB1449" s="193">
        <v>0</v>
      </c>
      <c r="AC1449" s="193">
        <v>0</v>
      </c>
      <c r="AD1449" s="193">
        <v>0</v>
      </c>
      <c r="AE1449" s="193">
        <v>0</v>
      </c>
      <c r="AF1449" s="193">
        <v>0</v>
      </c>
      <c r="AG1449" s="190">
        <v>0</v>
      </c>
      <c r="AH1449" s="193">
        <v>274.83999999999997</v>
      </c>
      <c r="AI1449" s="190">
        <f t="shared" ref="AI1449:AI1450" si="426">8917.04*AH1449/I1449</f>
        <v>5927.1531237302888</v>
      </c>
      <c r="AJ1449" s="193">
        <v>0</v>
      </c>
      <c r="AK1449" s="193">
        <v>0</v>
      </c>
      <c r="AL1449" s="193">
        <v>0</v>
      </c>
      <c r="AM1449" s="194">
        <v>0</v>
      </c>
      <c r="AN1449" s="193">
        <v>0</v>
      </c>
      <c r="AO1449" s="193">
        <v>0</v>
      </c>
      <c r="AP1449" s="194">
        <v>0</v>
      </c>
      <c r="AQ1449" s="193">
        <v>0</v>
      </c>
      <c r="AR1449" s="105">
        <v>0</v>
      </c>
      <c r="AS1449" s="105">
        <v>0</v>
      </c>
      <c r="BD1449" s="195"/>
      <c r="BE1449" s="195"/>
      <c r="BF1449" s="195"/>
      <c r="BZ1449" s="196"/>
    </row>
    <row r="1450" spans="1:78" s="105" customFormat="1" ht="36" customHeight="1" x14ac:dyDescent="0.25">
      <c r="A1450" s="182">
        <v>1</v>
      </c>
      <c r="B1450" s="221">
        <f>SUBTOTAL(103,$A$1026:A1450)</f>
        <v>370</v>
      </c>
      <c r="C1450" s="238" t="s">
        <v>2227</v>
      </c>
      <c r="D1450" s="184">
        <v>1956</v>
      </c>
      <c r="E1450" s="184"/>
      <c r="F1450" s="185" t="s">
        <v>261</v>
      </c>
      <c r="G1450" s="184">
        <v>2</v>
      </c>
      <c r="H1450" s="184">
        <v>2</v>
      </c>
      <c r="I1450" s="197">
        <v>586.9</v>
      </c>
      <c r="J1450" s="197">
        <v>537.87</v>
      </c>
      <c r="K1450" s="197">
        <v>537.87</v>
      </c>
      <c r="L1450" s="239">
        <v>34</v>
      </c>
      <c r="M1450" s="184" t="s">
        <v>259</v>
      </c>
      <c r="N1450" s="184" t="s">
        <v>260</v>
      </c>
      <c r="O1450" s="187" t="s">
        <v>262</v>
      </c>
      <c r="P1450" s="197">
        <v>4882725.07</v>
      </c>
      <c r="Q1450" s="173">
        <v>0</v>
      </c>
      <c r="R1450" s="197">
        <v>0</v>
      </c>
      <c r="S1450" s="197">
        <v>0</v>
      </c>
      <c r="T1450" s="197">
        <v>4882725.07</v>
      </c>
      <c r="U1450" s="173">
        <f t="shared" si="393"/>
        <v>8319.5179246890457</v>
      </c>
      <c r="V1450" s="173">
        <v>14798.078037144318</v>
      </c>
      <c r="W1450" s="188">
        <v>12154.765718180272</v>
      </c>
      <c r="X1450" s="188">
        <f t="shared" si="424"/>
        <v>12154.765718180272</v>
      </c>
      <c r="Y1450" s="188">
        <f t="shared" si="425"/>
        <v>6478.5601124552722</v>
      </c>
      <c r="Z1450" s="189">
        <v>0</v>
      </c>
      <c r="AA1450" s="189">
        <v>0</v>
      </c>
      <c r="AB1450" s="193">
        <v>0</v>
      </c>
      <c r="AC1450" s="193">
        <v>0</v>
      </c>
      <c r="AD1450" s="193">
        <v>0</v>
      </c>
      <c r="AE1450" s="193">
        <v>0</v>
      </c>
      <c r="AF1450" s="193">
        <v>0</v>
      </c>
      <c r="AG1450" s="190">
        <v>0</v>
      </c>
      <c r="AH1450" s="193">
        <v>800</v>
      </c>
      <c r="AI1450" s="190">
        <f t="shared" si="426"/>
        <v>12154.765718180272</v>
      </c>
      <c r="AJ1450" s="193">
        <v>0</v>
      </c>
      <c r="AK1450" s="193">
        <v>0</v>
      </c>
      <c r="AL1450" s="193">
        <v>0</v>
      </c>
      <c r="AM1450" s="194">
        <v>0</v>
      </c>
      <c r="AN1450" s="193">
        <v>0</v>
      </c>
      <c r="AO1450" s="193">
        <v>0</v>
      </c>
      <c r="AP1450" s="194">
        <v>0</v>
      </c>
      <c r="AQ1450" s="193">
        <v>0</v>
      </c>
      <c r="AR1450" s="105">
        <v>0</v>
      </c>
      <c r="AS1450" s="105">
        <v>0</v>
      </c>
      <c r="BD1450" s="195"/>
      <c r="BE1450" s="195"/>
      <c r="BF1450" s="195"/>
      <c r="BZ1450" s="196"/>
    </row>
    <row r="1451" spans="1:78" s="182" customFormat="1" ht="36" customHeight="1" x14ac:dyDescent="0.25">
      <c r="B1451" s="183" t="s">
        <v>821</v>
      </c>
      <c r="C1451" s="222"/>
      <c r="D1451" s="184" t="s">
        <v>857</v>
      </c>
      <c r="E1451" s="184" t="s">
        <v>857</v>
      </c>
      <c r="F1451" s="184" t="s">
        <v>857</v>
      </c>
      <c r="G1451" s="184" t="s">
        <v>857</v>
      </c>
      <c r="H1451" s="184" t="s">
        <v>857</v>
      </c>
      <c r="I1451" s="197">
        <f>SUM(I1452:I1455)</f>
        <v>9503.18</v>
      </c>
      <c r="J1451" s="197">
        <f>SUM(J1452:J1455)</f>
        <v>7579.4</v>
      </c>
      <c r="K1451" s="197">
        <f>SUM(K1452:K1455)</f>
        <v>7354</v>
      </c>
      <c r="L1451" s="219">
        <f>SUM(L1452:L1455)</f>
        <v>268</v>
      </c>
      <c r="M1451" s="184" t="s">
        <v>857</v>
      </c>
      <c r="N1451" s="184" t="s">
        <v>857</v>
      </c>
      <c r="O1451" s="187" t="s">
        <v>857</v>
      </c>
      <c r="P1451" s="173">
        <v>36996651.140000001</v>
      </c>
      <c r="Q1451" s="173">
        <v>0</v>
      </c>
      <c r="R1451" s="173">
        <v>0</v>
      </c>
      <c r="S1451" s="173">
        <v>0</v>
      </c>
      <c r="T1451" s="173">
        <v>36996651.140000001</v>
      </c>
      <c r="U1451" s="173">
        <f t="shared" si="393"/>
        <v>3893.0811728284639</v>
      </c>
      <c r="V1451" s="173">
        <f>MAX(V1452:V1455)</f>
        <v>10013.698982776088</v>
      </c>
      <c r="X1451" s="227"/>
      <c r="Z1451" s="189">
        <v>0</v>
      </c>
      <c r="AA1451" s="189">
        <v>0</v>
      </c>
      <c r="AB1451" s="189">
        <v>0</v>
      </c>
      <c r="AC1451" s="189">
        <v>0</v>
      </c>
      <c r="AD1451" s="189">
        <v>0</v>
      </c>
      <c r="AE1451" s="189">
        <v>0</v>
      </c>
      <c r="AF1451" s="189">
        <v>0</v>
      </c>
      <c r="AG1451" s="189">
        <v>0</v>
      </c>
      <c r="AH1451" s="189">
        <v>3852.42</v>
      </c>
      <c r="AI1451" s="189">
        <v>28871340.540000003</v>
      </c>
      <c r="AJ1451" s="189">
        <v>0</v>
      </c>
      <c r="AK1451" s="189">
        <v>0</v>
      </c>
      <c r="AL1451" s="189">
        <v>0</v>
      </c>
      <c r="AM1451" s="189">
        <v>0</v>
      </c>
      <c r="AN1451" s="189">
        <v>0</v>
      </c>
      <c r="AO1451" s="189">
        <v>0</v>
      </c>
      <c r="AP1451" s="189">
        <v>0</v>
      </c>
      <c r="AQ1451" s="189">
        <v>0</v>
      </c>
      <c r="AR1451" s="182">
        <v>0</v>
      </c>
      <c r="AS1451" s="182">
        <v>0</v>
      </c>
    </row>
    <row r="1452" spans="1:78" s="105" customFormat="1" ht="36" customHeight="1" x14ac:dyDescent="0.25">
      <c r="A1452" s="182">
        <v>1</v>
      </c>
      <c r="B1452" s="221">
        <f>SUBTOTAL(103,$A$1026:A1452)</f>
        <v>371</v>
      </c>
      <c r="C1452" s="238" t="s">
        <v>99</v>
      </c>
      <c r="D1452" s="184">
        <v>1985</v>
      </c>
      <c r="E1452" s="184"/>
      <c r="F1452" s="199" t="s">
        <v>261</v>
      </c>
      <c r="G1452" s="184">
        <v>3</v>
      </c>
      <c r="H1452" s="184" t="s">
        <v>305</v>
      </c>
      <c r="I1452" s="197">
        <v>1652.3</v>
      </c>
      <c r="J1452" s="197">
        <v>1505</v>
      </c>
      <c r="K1452" s="197">
        <v>1350.8</v>
      </c>
      <c r="L1452" s="239">
        <v>25</v>
      </c>
      <c r="M1452" s="184" t="s">
        <v>259</v>
      </c>
      <c r="N1452" s="184" t="s">
        <v>263</v>
      </c>
      <c r="O1452" s="184" t="s">
        <v>275</v>
      </c>
      <c r="P1452" s="197">
        <v>9141589.5700000003</v>
      </c>
      <c r="Q1452" s="173">
        <v>0</v>
      </c>
      <c r="R1452" s="197">
        <v>0</v>
      </c>
      <c r="S1452" s="197">
        <v>0</v>
      </c>
      <c r="T1452" s="197">
        <v>9141589.5700000003</v>
      </c>
      <c r="U1452" s="173">
        <f t="shared" si="393"/>
        <v>5532.6451431338137</v>
      </c>
      <c r="V1452" s="173">
        <v>5532.6451431338137</v>
      </c>
      <c r="W1452" s="188">
        <v>4317.395146159899</v>
      </c>
      <c r="X1452" s="188">
        <f t="shared" ref="X1452:X1455" si="427">Z1452+AA1452+AB1452+AC1452+AD1452+AG1452+AI1452+AK1452+AM1452+AO1452+AP1452+AQ1452+AR1452+AS1452</f>
        <v>4317.395146159899</v>
      </c>
      <c r="Y1452" s="188">
        <f t="shared" ref="Y1452:Y1455" si="428">V1452-U1452</f>
        <v>0</v>
      </c>
      <c r="Z1452" s="189">
        <v>0</v>
      </c>
      <c r="AA1452" s="189">
        <v>0</v>
      </c>
      <c r="AB1452" s="193">
        <v>0</v>
      </c>
      <c r="AC1452" s="193">
        <v>0</v>
      </c>
      <c r="AD1452" s="193">
        <v>0</v>
      </c>
      <c r="AE1452" s="193">
        <v>0</v>
      </c>
      <c r="AF1452" s="193">
        <v>0</v>
      </c>
      <c r="AG1452" s="190">
        <v>0</v>
      </c>
      <c r="AH1452" s="193">
        <v>800</v>
      </c>
      <c r="AI1452" s="190">
        <f t="shared" ref="AI1452:AI1455" si="429">8917.04*AH1452/I1452</f>
        <v>4317.395146159899</v>
      </c>
      <c r="AJ1452" s="193">
        <v>0</v>
      </c>
      <c r="AK1452" s="193">
        <v>0</v>
      </c>
      <c r="AL1452" s="193">
        <v>0</v>
      </c>
      <c r="AM1452" s="194">
        <v>0</v>
      </c>
      <c r="AN1452" s="193">
        <v>0</v>
      </c>
      <c r="AO1452" s="193">
        <v>0</v>
      </c>
      <c r="AP1452" s="194">
        <v>0</v>
      </c>
      <c r="AQ1452" s="193">
        <v>0</v>
      </c>
      <c r="AR1452" s="105">
        <v>0</v>
      </c>
      <c r="AS1452" s="105">
        <v>0</v>
      </c>
      <c r="BD1452" s="195"/>
      <c r="BE1452" s="195"/>
      <c r="BF1452" s="195"/>
      <c r="BZ1452" s="196"/>
    </row>
    <row r="1453" spans="1:78" s="105" customFormat="1" ht="36" customHeight="1" x14ac:dyDescent="0.25">
      <c r="A1453" s="182">
        <v>1</v>
      </c>
      <c r="B1453" s="221">
        <f>SUBTOTAL(103,$A$1026:A1453)</f>
        <v>372</v>
      </c>
      <c r="C1453" s="238" t="s">
        <v>100</v>
      </c>
      <c r="D1453" s="184">
        <v>1972</v>
      </c>
      <c r="E1453" s="184"/>
      <c r="F1453" s="199" t="s">
        <v>261</v>
      </c>
      <c r="G1453" s="184">
        <v>5</v>
      </c>
      <c r="H1453" s="184" t="s">
        <v>301</v>
      </c>
      <c r="I1453" s="197">
        <v>3448.9</v>
      </c>
      <c r="J1453" s="197">
        <v>2523.1999999999998</v>
      </c>
      <c r="K1453" s="197">
        <v>2523.1999999999998</v>
      </c>
      <c r="L1453" s="239">
        <v>105</v>
      </c>
      <c r="M1453" s="184" t="s">
        <v>259</v>
      </c>
      <c r="N1453" s="184" t="s">
        <v>263</v>
      </c>
      <c r="O1453" s="184" t="s">
        <v>273</v>
      </c>
      <c r="P1453" s="197">
        <v>10377766.869999999</v>
      </c>
      <c r="Q1453" s="173">
        <v>0</v>
      </c>
      <c r="R1453" s="197">
        <v>0</v>
      </c>
      <c r="S1453" s="197">
        <v>0</v>
      </c>
      <c r="T1453" s="197">
        <v>10377766.869999999</v>
      </c>
      <c r="U1453" s="173">
        <f t="shared" si="393"/>
        <v>3009.0077618950968</v>
      </c>
      <c r="V1453" s="173">
        <v>3040.7167038765983</v>
      </c>
      <c r="W1453" s="188">
        <v>2497.567525877816</v>
      </c>
      <c r="X1453" s="188">
        <f t="shared" si="427"/>
        <v>2497.567525877816</v>
      </c>
      <c r="Y1453" s="188">
        <f t="shared" si="428"/>
        <v>31.708941981501539</v>
      </c>
      <c r="Z1453" s="189">
        <v>0</v>
      </c>
      <c r="AA1453" s="189">
        <v>0</v>
      </c>
      <c r="AB1453" s="193">
        <v>0</v>
      </c>
      <c r="AC1453" s="193">
        <v>0</v>
      </c>
      <c r="AD1453" s="193">
        <v>0</v>
      </c>
      <c r="AE1453" s="193">
        <v>0</v>
      </c>
      <c r="AF1453" s="193">
        <v>0</v>
      </c>
      <c r="AG1453" s="190">
        <v>0</v>
      </c>
      <c r="AH1453" s="193">
        <v>966</v>
      </c>
      <c r="AI1453" s="190">
        <f t="shared" si="429"/>
        <v>2497.567525877816</v>
      </c>
      <c r="AJ1453" s="193">
        <v>0</v>
      </c>
      <c r="AK1453" s="193">
        <v>0</v>
      </c>
      <c r="AL1453" s="193">
        <v>0</v>
      </c>
      <c r="AM1453" s="194">
        <v>0</v>
      </c>
      <c r="AN1453" s="193">
        <v>0</v>
      </c>
      <c r="AO1453" s="193">
        <v>0</v>
      </c>
      <c r="AP1453" s="194">
        <v>0</v>
      </c>
      <c r="AQ1453" s="193">
        <v>0</v>
      </c>
      <c r="AR1453" s="105">
        <v>0</v>
      </c>
      <c r="AS1453" s="105">
        <v>0</v>
      </c>
      <c r="BD1453" s="195"/>
      <c r="BE1453" s="195"/>
      <c r="BF1453" s="195"/>
      <c r="BZ1453" s="196"/>
    </row>
    <row r="1454" spans="1:78" s="182" customFormat="1" ht="36" customHeight="1" x14ac:dyDescent="0.25">
      <c r="A1454" s="182">
        <v>1</v>
      </c>
      <c r="B1454" s="221">
        <f>SUBTOTAL(103,$A$1026:A1454)</f>
        <v>373</v>
      </c>
      <c r="C1454" s="183" t="s">
        <v>95</v>
      </c>
      <c r="D1454" s="184">
        <v>1967</v>
      </c>
      <c r="E1454" s="184"/>
      <c r="F1454" s="185" t="s">
        <v>261</v>
      </c>
      <c r="G1454" s="184">
        <v>2</v>
      </c>
      <c r="H1454" s="184" t="s">
        <v>305</v>
      </c>
      <c r="I1454" s="197">
        <v>987</v>
      </c>
      <c r="J1454" s="197">
        <v>987</v>
      </c>
      <c r="K1454" s="197">
        <v>915.8</v>
      </c>
      <c r="L1454" s="186">
        <v>20</v>
      </c>
      <c r="M1454" s="184" t="s">
        <v>259</v>
      </c>
      <c r="N1454" s="184" t="s">
        <v>263</v>
      </c>
      <c r="O1454" s="187" t="s">
        <v>275</v>
      </c>
      <c r="P1454" s="173">
        <v>7615696.4900000002</v>
      </c>
      <c r="Q1454" s="173">
        <v>0</v>
      </c>
      <c r="R1454" s="173">
        <v>0</v>
      </c>
      <c r="S1454" s="173">
        <v>0</v>
      </c>
      <c r="T1454" s="197">
        <v>7615696.4900000002</v>
      </c>
      <c r="U1454" s="173">
        <f t="shared" si="393"/>
        <v>7716.0045491388046</v>
      </c>
      <c r="V1454" s="173">
        <v>10013.698982776088</v>
      </c>
      <c r="W1454" s="188">
        <v>6956.5560283687955</v>
      </c>
      <c r="X1454" s="188">
        <f t="shared" si="427"/>
        <v>6956.5560283687955</v>
      </c>
      <c r="Y1454" s="188">
        <f t="shared" si="428"/>
        <v>2297.6944336372835</v>
      </c>
      <c r="Z1454" s="189">
        <v>0</v>
      </c>
      <c r="AA1454" s="189">
        <v>0</v>
      </c>
      <c r="AB1454" s="189">
        <v>0</v>
      </c>
      <c r="AC1454" s="189">
        <v>0</v>
      </c>
      <c r="AD1454" s="189">
        <v>0</v>
      </c>
      <c r="AE1454" s="189">
        <v>0</v>
      </c>
      <c r="AF1454" s="189">
        <v>0</v>
      </c>
      <c r="AG1454" s="190">
        <v>0</v>
      </c>
      <c r="AH1454" s="189">
        <v>770</v>
      </c>
      <c r="AI1454" s="190">
        <f t="shared" si="429"/>
        <v>6956.5560283687955</v>
      </c>
      <c r="AJ1454" s="189">
        <v>0</v>
      </c>
      <c r="AK1454" s="189">
        <v>0</v>
      </c>
      <c r="AL1454" s="189">
        <v>0</v>
      </c>
      <c r="AM1454" s="190">
        <v>0</v>
      </c>
      <c r="AN1454" s="189">
        <v>0</v>
      </c>
      <c r="AO1454" s="189">
        <v>0</v>
      </c>
      <c r="AP1454" s="190">
        <v>0</v>
      </c>
      <c r="AQ1454" s="189">
        <v>0</v>
      </c>
      <c r="AR1454" s="182">
        <v>0</v>
      </c>
      <c r="AS1454" s="182">
        <v>0</v>
      </c>
    </row>
    <row r="1455" spans="1:78" s="182" customFormat="1" ht="36" customHeight="1" x14ac:dyDescent="0.25">
      <c r="A1455" s="182">
        <v>1</v>
      </c>
      <c r="B1455" s="221">
        <f>SUBTOTAL(103,$A$1026:A1455)</f>
        <v>374</v>
      </c>
      <c r="C1455" s="183" t="s">
        <v>94</v>
      </c>
      <c r="D1455" s="184">
        <v>1971</v>
      </c>
      <c r="E1455" s="184"/>
      <c r="F1455" s="185" t="s">
        <v>261</v>
      </c>
      <c r="G1455" s="184">
        <v>5</v>
      </c>
      <c r="H1455" s="184" t="s">
        <v>301</v>
      </c>
      <c r="I1455" s="197">
        <v>3414.98</v>
      </c>
      <c r="J1455" s="197">
        <v>2564.1999999999998</v>
      </c>
      <c r="K1455" s="197">
        <v>2564.1999999999998</v>
      </c>
      <c r="L1455" s="186">
        <v>118</v>
      </c>
      <c r="M1455" s="184" t="s">
        <v>259</v>
      </c>
      <c r="N1455" s="184" t="s">
        <v>263</v>
      </c>
      <c r="O1455" s="187" t="s">
        <v>273</v>
      </c>
      <c r="P1455" s="173">
        <v>9861598.209999999</v>
      </c>
      <c r="Q1455" s="173">
        <v>0</v>
      </c>
      <c r="R1455" s="173">
        <v>0</v>
      </c>
      <c r="S1455" s="173">
        <v>0</v>
      </c>
      <c r="T1455" s="197">
        <v>9861598.209999999</v>
      </c>
      <c r="U1455" s="173">
        <f t="shared" si="393"/>
        <v>2887.7469882693308</v>
      </c>
      <c r="V1455" s="173">
        <v>3345.5853258291413</v>
      </c>
      <c r="W1455" s="188">
        <v>2501.4859003566639</v>
      </c>
      <c r="X1455" s="188">
        <f t="shared" si="427"/>
        <v>2501.4859003566639</v>
      </c>
      <c r="Y1455" s="188">
        <f t="shared" si="428"/>
        <v>457.8383375598105</v>
      </c>
      <c r="Z1455" s="189">
        <v>0</v>
      </c>
      <c r="AA1455" s="189">
        <v>0</v>
      </c>
      <c r="AB1455" s="189">
        <v>0</v>
      </c>
      <c r="AC1455" s="189">
        <v>0</v>
      </c>
      <c r="AD1455" s="189">
        <v>0</v>
      </c>
      <c r="AE1455" s="189">
        <v>0</v>
      </c>
      <c r="AF1455" s="189">
        <v>0</v>
      </c>
      <c r="AG1455" s="190">
        <v>0</v>
      </c>
      <c r="AH1455" s="189">
        <v>958</v>
      </c>
      <c r="AI1455" s="190">
        <f t="shared" si="429"/>
        <v>2501.4859003566639</v>
      </c>
      <c r="AJ1455" s="189">
        <v>0</v>
      </c>
      <c r="AK1455" s="189">
        <v>0</v>
      </c>
      <c r="AL1455" s="189">
        <v>0</v>
      </c>
      <c r="AM1455" s="190">
        <v>0</v>
      </c>
      <c r="AN1455" s="189">
        <v>0</v>
      </c>
      <c r="AO1455" s="189">
        <v>0</v>
      </c>
      <c r="AP1455" s="190">
        <v>0</v>
      </c>
      <c r="AQ1455" s="189">
        <v>0</v>
      </c>
      <c r="AR1455" s="182">
        <v>0</v>
      </c>
      <c r="AS1455" s="182">
        <v>0</v>
      </c>
    </row>
    <row r="1456" spans="1:78" s="182" customFormat="1" ht="36" customHeight="1" x14ac:dyDescent="0.25">
      <c r="B1456" s="183" t="s">
        <v>848</v>
      </c>
      <c r="C1456" s="183"/>
      <c r="D1456" s="184" t="s">
        <v>857</v>
      </c>
      <c r="E1456" s="184" t="s">
        <v>857</v>
      </c>
      <c r="F1456" s="184" t="s">
        <v>857</v>
      </c>
      <c r="G1456" s="184" t="s">
        <v>857</v>
      </c>
      <c r="H1456" s="184" t="s">
        <v>857</v>
      </c>
      <c r="I1456" s="197">
        <f>I1457</f>
        <v>783.81</v>
      </c>
      <c r="J1456" s="197">
        <f>J1457</f>
        <v>726</v>
      </c>
      <c r="K1456" s="197">
        <f>K1457</f>
        <v>668.19</v>
      </c>
      <c r="L1456" s="219">
        <f>L1457</f>
        <v>16</v>
      </c>
      <c r="M1456" s="184" t="s">
        <v>857</v>
      </c>
      <c r="N1456" s="184" t="s">
        <v>857</v>
      </c>
      <c r="O1456" s="187" t="s">
        <v>857</v>
      </c>
      <c r="P1456" s="173">
        <v>5421765.7599999998</v>
      </c>
      <c r="Q1456" s="173">
        <v>0</v>
      </c>
      <c r="R1456" s="173">
        <v>0</v>
      </c>
      <c r="S1456" s="173">
        <v>0</v>
      </c>
      <c r="T1456" s="173">
        <v>5421765.7599999998</v>
      </c>
      <c r="U1456" s="173">
        <f t="shared" si="393"/>
        <v>6917.1939117898473</v>
      </c>
      <c r="V1456" s="173">
        <f>V1457</f>
        <v>8908.706916216941</v>
      </c>
      <c r="X1456" s="227"/>
      <c r="Z1456" s="189">
        <v>0</v>
      </c>
      <c r="AA1456" s="189">
        <v>0</v>
      </c>
      <c r="AB1456" s="189">
        <v>0</v>
      </c>
      <c r="AC1456" s="189">
        <v>0</v>
      </c>
      <c r="AD1456" s="189">
        <v>0</v>
      </c>
      <c r="AE1456" s="189">
        <v>0</v>
      </c>
      <c r="AF1456" s="189">
        <v>0</v>
      </c>
      <c r="AG1456" s="189">
        <v>0</v>
      </c>
      <c r="AH1456" s="189">
        <v>694</v>
      </c>
      <c r="AI1456" s="189">
        <v>5613168.8700000001</v>
      </c>
      <c r="AJ1456" s="189">
        <v>0</v>
      </c>
      <c r="AK1456" s="189">
        <v>0</v>
      </c>
      <c r="AL1456" s="189">
        <v>0</v>
      </c>
      <c r="AM1456" s="189">
        <v>0</v>
      </c>
      <c r="AN1456" s="189">
        <v>0</v>
      </c>
      <c r="AO1456" s="189">
        <v>0</v>
      </c>
      <c r="AP1456" s="189">
        <v>0</v>
      </c>
      <c r="AQ1456" s="189">
        <v>0</v>
      </c>
      <c r="AR1456" s="182">
        <v>0</v>
      </c>
      <c r="AS1456" s="182">
        <v>0</v>
      </c>
    </row>
    <row r="1457" spans="1:78" s="105" customFormat="1" ht="36" customHeight="1" x14ac:dyDescent="0.25">
      <c r="A1457" s="182">
        <v>1</v>
      </c>
      <c r="B1457" s="221">
        <f>SUBTOTAL(103,$A$1026:A1457)</f>
        <v>375</v>
      </c>
      <c r="C1457" s="238" t="s">
        <v>104</v>
      </c>
      <c r="D1457" s="184">
        <v>1968</v>
      </c>
      <c r="E1457" s="184"/>
      <c r="F1457" s="199" t="s">
        <v>261</v>
      </c>
      <c r="G1457" s="184">
        <v>2</v>
      </c>
      <c r="H1457" s="184" t="s">
        <v>296</v>
      </c>
      <c r="I1457" s="197">
        <v>783.81</v>
      </c>
      <c r="J1457" s="197">
        <v>726</v>
      </c>
      <c r="K1457" s="197">
        <v>668.19</v>
      </c>
      <c r="L1457" s="239">
        <v>16</v>
      </c>
      <c r="M1457" s="184" t="s">
        <v>259</v>
      </c>
      <c r="N1457" s="184" t="s">
        <v>263</v>
      </c>
      <c r="O1457" s="184" t="s">
        <v>275</v>
      </c>
      <c r="P1457" s="197">
        <v>5421765.7599999998</v>
      </c>
      <c r="Q1457" s="173">
        <v>0</v>
      </c>
      <c r="R1457" s="197">
        <v>0</v>
      </c>
      <c r="S1457" s="197">
        <v>0</v>
      </c>
      <c r="T1457" s="197">
        <v>5421765.7599999998</v>
      </c>
      <c r="U1457" s="173">
        <f t="shared" si="393"/>
        <v>6917.1939117898473</v>
      </c>
      <c r="V1457" s="173">
        <v>8908.706916216941</v>
      </c>
      <c r="W1457" s="188">
        <v>7895.3136091654878</v>
      </c>
      <c r="X1457" s="188">
        <f>Z1457+AA1457+AB1457+AC1457+AD1457+AG1457+AI1457+AK1457+AM1457+AO1457+AP1457+AQ1457+AR1457+AS1457</f>
        <v>7895.3136091654878</v>
      </c>
      <c r="Y1457" s="188">
        <f>V1457-U1457</f>
        <v>1991.5130044270936</v>
      </c>
      <c r="Z1457" s="189">
        <v>0</v>
      </c>
      <c r="AA1457" s="189">
        <v>0</v>
      </c>
      <c r="AB1457" s="193">
        <v>0</v>
      </c>
      <c r="AC1457" s="193">
        <v>0</v>
      </c>
      <c r="AD1457" s="193">
        <v>0</v>
      </c>
      <c r="AE1457" s="193">
        <v>0</v>
      </c>
      <c r="AF1457" s="193">
        <v>0</v>
      </c>
      <c r="AG1457" s="190">
        <v>0</v>
      </c>
      <c r="AH1457" s="193">
        <v>694</v>
      </c>
      <c r="AI1457" s="190">
        <f>8917.04*AH1457/I1457</f>
        <v>7895.3136091654878</v>
      </c>
      <c r="AJ1457" s="193">
        <v>0</v>
      </c>
      <c r="AK1457" s="193">
        <v>0</v>
      </c>
      <c r="AL1457" s="193">
        <v>0</v>
      </c>
      <c r="AM1457" s="194">
        <v>0</v>
      </c>
      <c r="AN1457" s="193">
        <v>0</v>
      </c>
      <c r="AO1457" s="193">
        <v>0</v>
      </c>
      <c r="AP1457" s="194">
        <v>0</v>
      </c>
      <c r="AQ1457" s="193">
        <v>0</v>
      </c>
      <c r="AR1457" s="105">
        <v>0</v>
      </c>
      <c r="AS1457" s="105">
        <v>0</v>
      </c>
      <c r="BD1457" s="195"/>
      <c r="BE1457" s="195"/>
      <c r="BF1457" s="195"/>
      <c r="BZ1457" s="196"/>
    </row>
    <row r="1458" spans="1:78" s="182" customFormat="1" ht="36" customHeight="1" x14ac:dyDescent="0.25">
      <c r="B1458" s="183" t="s">
        <v>822</v>
      </c>
      <c r="C1458" s="183"/>
      <c r="D1458" s="184" t="s">
        <v>857</v>
      </c>
      <c r="E1458" s="184" t="s">
        <v>857</v>
      </c>
      <c r="F1458" s="184" t="s">
        <v>857</v>
      </c>
      <c r="G1458" s="184" t="s">
        <v>857</v>
      </c>
      <c r="H1458" s="184" t="s">
        <v>857</v>
      </c>
      <c r="I1458" s="197">
        <f>I1459</f>
        <v>680.2</v>
      </c>
      <c r="J1458" s="197">
        <f>J1459</f>
        <v>680.2</v>
      </c>
      <c r="K1458" s="197">
        <f>K1459</f>
        <v>617.70000000000005</v>
      </c>
      <c r="L1458" s="219">
        <f>L1459</f>
        <v>33</v>
      </c>
      <c r="M1458" s="184" t="s">
        <v>857</v>
      </c>
      <c r="N1458" s="184" t="s">
        <v>857</v>
      </c>
      <c r="O1458" s="187" t="s">
        <v>857</v>
      </c>
      <c r="P1458" s="173">
        <v>4949954.29</v>
      </c>
      <c r="Q1458" s="173">
        <v>0</v>
      </c>
      <c r="R1458" s="173">
        <v>0</v>
      </c>
      <c r="S1458" s="173">
        <v>0</v>
      </c>
      <c r="T1458" s="173">
        <v>4949954.29</v>
      </c>
      <c r="U1458" s="173">
        <f t="shared" si="393"/>
        <v>7277.2041899441338</v>
      </c>
      <c r="V1458" s="173">
        <f>V1459</f>
        <v>9416.6151132019986</v>
      </c>
      <c r="X1458" s="227"/>
      <c r="Z1458" s="189">
        <v>0</v>
      </c>
      <c r="AA1458" s="189">
        <v>0</v>
      </c>
      <c r="AB1458" s="189">
        <v>0</v>
      </c>
      <c r="AC1458" s="189">
        <v>0</v>
      </c>
      <c r="AD1458" s="189">
        <v>0</v>
      </c>
      <c r="AE1458" s="189">
        <v>0</v>
      </c>
      <c r="AF1458" s="189">
        <v>0</v>
      </c>
      <c r="AG1458" s="189">
        <v>0</v>
      </c>
      <c r="AH1458" s="189">
        <v>590</v>
      </c>
      <c r="AI1458" s="189">
        <v>4799117.24</v>
      </c>
      <c r="AJ1458" s="189">
        <v>0</v>
      </c>
      <c r="AK1458" s="189">
        <v>0</v>
      </c>
      <c r="AL1458" s="189">
        <v>0</v>
      </c>
      <c r="AM1458" s="189">
        <v>0</v>
      </c>
      <c r="AN1458" s="189">
        <v>0</v>
      </c>
      <c r="AO1458" s="189">
        <v>0</v>
      </c>
      <c r="AP1458" s="189">
        <v>0</v>
      </c>
      <c r="AQ1458" s="189">
        <v>0</v>
      </c>
      <c r="AR1458" s="182">
        <v>0</v>
      </c>
      <c r="AS1458" s="182">
        <v>0</v>
      </c>
    </row>
    <row r="1459" spans="1:78" s="105" customFormat="1" ht="36" customHeight="1" x14ac:dyDescent="0.25">
      <c r="A1459" s="182">
        <v>1</v>
      </c>
      <c r="B1459" s="221">
        <f>SUBTOTAL(103,$A$1026:A1459)</f>
        <v>376</v>
      </c>
      <c r="C1459" s="238" t="s">
        <v>101</v>
      </c>
      <c r="D1459" s="184">
        <v>1969</v>
      </c>
      <c r="E1459" s="184"/>
      <c r="F1459" s="199" t="s">
        <v>261</v>
      </c>
      <c r="G1459" s="184">
        <v>2</v>
      </c>
      <c r="H1459" s="184" t="s">
        <v>296</v>
      </c>
      <c r="I1459" s="197">
        <v>680.2</v>
      </c>
      <c r="J1459" s="197">
        <v>680.2</v>
      </c>
      <c r="K1459" s="197">
        <v>617.70000000000005</v>
      </c>
      <c r="L1459" s="239">
        <v>33</v>
      </c>
      <c r="M1459" s="184" t="s">
        <v>259</v>
      </c>
      <c r="N1459" s="184" t="s">
        <v>263</v>
      </c>
      <c r="O1459" s="184" t="s">
        <v>960</v>
      </c>
      <c r="P1459" s="197">
        <v>4949954.29</v>
      </c>
      <c r="Q1459" s="173">
        <v>0</v>
      </c>
      <c r="R1459" s="197">
        <v>0</v>
      </c>
      <c r="S1459" s="197">
        <v>0</v>
      </c>
      <c r="T1459" s="197">
        <v>4949954.29</v>
      </c>
      <c r="U1459" s="173">
        <f t="shared" si="393"/>
        <v>7277.2041899441338</v>
      </c>
      <c r="V1459" s="173">
        <v>9416.6151132019986</v>
      </c>
      <c r="W1459" s="188">
        <v>7734.5686562775654</v>
      </c>
      <c r="X1459" s="188">
        <f>Z1459+AA1459+AB1459+AC1459+AD1459+AG1459+AI1459+AK1459+AM1459+AO1459+AP1459+AQ1459+AR1459+AS1459</f>
        <v>7734.5686562775654</v>
      </c>
      <c r="Y1459" s="188">
        <f>V1459-U1459</f>
        <v>2139.4109232578649</v>
      </c>
      <c r="Z1459" s="189">
        <v>0</v>
      </c>
      <c r="AA1459" s="189">
        <v>0</v>
      </c>
      <c r="AB1459" s="193">
        <v>0</v>
      </c>
      <c r="AC1459" s="193">
        <v>0</v>
      </c>
      <c r="AD1459" s="193">
        <v>0</v>
      </c>
      <c r="AE1459" s="193">
        <v>0</v>
      </c>
      <c r="AF1459" s="193">
        <v>0</v>
      </c>
      <c r="AG1459" s="190">
        <v>0</v>
      </c>
      <c r="AH1459" s="193">
        <v>590</v>
      </c>
      <c r="AI1459" s="190">
        <f>8917.04*AH1459/I1459</f>
        <v>7734.5686562775654</v>
      </c>
      <c r="AJ1459" s="193">
        <v>0</v>
      </c>
      <c r="AK1459" s="193">
        <v>0</v>
      </c>
      <c r="AL1459" s="193">
        <v>0</v>
      </c>
      <c r="AM1459" s="194">
        <v>0</v>
      </c>
      <c r="AN1459" s="193">
        <v>0</v>
      </c>
      <c r="AO1459" s="193">
        <v>0</v>
      </c>
      <c r="AP1459" s="194">
        <v>0</v>
      </c>
      <c r="AQ1459" s="193">
        <v>0</v>
      </c>
      <c r="AR1459" s="105">
        <v>0</v>
      </c>
      <c r="AS1459" s="105">
        <v>0</v>
      </c>
      <c r="BD1459" s="195"/>
      <c r="BE1459" s="195"/>
      <c r="BF1459" s="195"/>
      <c r="BZ1459" s="196"/>
    </row>
    <row r="1460" spans="1:78" s="182" customFormat="1" ht="36" customHeight="1" x14ac:dyDescent="0.25">
      <c r="B1460" s="183" t="s">
        <v>823</v>
      </c>
      <c r="C1460" s="183"/>
      <c r="D1460" s="184" t="s">
        <v>857</v>
      </c>
      <c r="E1460" s="184" t="s">
        <v>857</v>
      </c>
      <c r="F1460" s="184" t="s">
        <v>857</v>
      </c>
      <c r="G1460" s="184" t="s">
        <v>857</v>
      </c>
      <c r="H1460" s="184" t="s">
        <v>857</v>
      </c>
      <c r="I1460" s="197">
        <f>SUM(I1461:I1462)</f>
        <v>646.4</v>
      </c>
      <c r="J1460" s="197">
        <f>SUM(J1461:J1462)</f>
        <v>612.5</v>
      </c>
      <c r="K1460" s="197">
        <f>SUM(K1461:K1462)</f>
        <v>546.1</v>
      </c>
      <c r="L1460" s="219">
        <f>SUM(L1461:L1462)</f>
        <v>15</v>
      </c>
      <c r="M1460" s="184" t="s">
        <v>857</v>
      </c>
      <c r="N1460" s="184" t="s">
        <v>857</v>
      </c>
      <c r="O1460" s="187" t="s">
        <v>857</v>
      </c>
      <c r="P1460" s="173">
        <v>4195116.42</v>
      </c>
      <c r="Q1460" s="173">
        <v>0</v>
      </c>
      <c r="R1460" s="173">
        <v>0</v>
      </c>
      <c r="S1460" s="173">
        <v>0</v>
      </c>
      <c r="T1460" s="173">
        <v>4195116.42</v>
      </c>
      <c r="U1460" s="173">
        <f t="shared" si="393"/>
        <v>6489.9697091584158</v>
      </c>
      <c r="V1460" s="173">
        <f>MAX(V1461:V1462)</f>
        <v>8823.5974991773601</v>
      </c>
      <c r="X1460" s="227"/>
      <c r="Z1460" s="189">
        <v>0</v>
      </c>
      <c r="AA1460" s="189">
        <v>0</v>
      </c>
      <c r="AB1460" s="189">
        <v>0</v>
      </c>
      <c r="AC1460" s="189">
        <v>0</v>
      </c>
      <c r="AD1460" s="189">
        <v>0</v>
      </c>
      <c r="AE1460" s="189">
        <v>0</v>
      </c>
      <c r="AF1460" s="189">
        <v>0</v>
      </c>
      <c r="AG1460" s="189">
        <v>0</v>
      </c>
      <c r="AH1460" s="189">
        <v>500</v>
      </c>
      <c r="AI1460" s="189">
        <v>4012610.84</v>
      </c>
      <c r="AJ1460" s="189">
        <v>0</v>
      </c>
      <c r="AK1460" s="189">
        <v>0</v>
      </c>
      <c r="AL1460" s="189">
        <v>0</v>
      </c>
      <c r="AM1460" s="189">
        <v>0</v>
      </c>
      <c r="AN1460" s="189">
        <v>0</v>
      </c>
      <c r="AO1460" s="189">
        <v>0</v>
      </c>
      <c r="AP1460" s="189">
        <v>0</v>
      </c>
      <c r="AQ1460" s="189">
        <v>0</v>
      </c>
      <c r="AR1460" s="182">
        <v>0</v>
      </c>
      <c r="AS1460" s="182">
        <v>0</v>
      </c>
    </row>
    <row r="1461" spans="1:78" s="105" customFormat="1" ht="36" customHeight="1" x14ac:dyDescent="0.25">
      <c r="A1461" s="182">
        <v>1</v>
      </c>
      <c r="B1461" s="221">
        <f>SUBTOTAL(103,$A$1026:A1461)</f>
        <v>377</v>
      </c>
      <c r="C1461" s="238" t="s">
        <v>102</v>
      </c>
      <c r="D1461" s="184">
        <v>1966</v>
      </c>
      <c r="E1461" s="184"/>
      <c r="F1461" s="199" t="s">
        <v>261</v>
      </c>
      <c r="G1461" s="184">
        <v>2</v>
      </c>
      <c r="H1461" s="184" t="s">
        <v>297</v>
      </c>
      <c r="I1461" s="197">
        <v>342.5</v>
      </c>
      <c r="J1461" s="197">
        <v>308.7</v>
      </c>
      <c r="K1461" s="197">
        <v>273.8</v>
      </c>
      <c r="L1461" s="239">
        <v>7</v>
      </c>
      <c r="M1461" s="184" t="s">
        <v>259</v>
      </c>
      <c r="N1461" s="184" t="s">
        <v>263</v>
      </c>
      <c r="O1461" s="184" t="s">
        <v>275</v>
      </c>
      <c r="P1461" s="197">
        <v>2122725.2599999998</v>
      </c>
      <c r="Q1461" s="173">
        <v>0</v>
      </c>
      <c r="R1461" s="197">
        <v>0</v>
      </c>
      <c r="S1461" s="197">
        <v>0</v>
      </c>
      <c r="T1461" s="197">
        <v>2122725.2599999998</v>
      </c>
      <c r="U1461" s="173">
        <f t="shared" si="393"/>
        <v>6197.7379854014589</v>
      </c>
      <c r="V1461" s="173">
        <v>8019.3539270072988</v>
      </c>
      <c r="W1461" s="188">
        <v>6586.8937810218986</v>
      </c>
      <c r="X1461" s="188">
        <f t="shared" ref="X1461:X1462" si="430">Z1461+AA1461+AB1461+AC1461+AD1461+AG1461+AI1461+AK1461+AM1461+AO1461+AP1461+AQ1461+AR1461+AS1461</f>
        <v>6586.8937810218986</v>
      </c>
      <c r="Y1461" s="188">
        <f t="shared" ref="Y1461:Y1462" si="431">V1461-U1461</f>
        <v>1821.6159416058399</v>
      </c>
      <c r="Z1461" s="189">
        <v>0</v>
      </c>
      <c r="AA1461" s="189">
        <v>0</v>
      </c>
      <c r="AB1461" s="193">
        <v>0</v>
      </c>
      <c r="AC1461" s="193">
        <v>0</v>
      </c>
      <c r="AD1461" s="193">
        <v>0</v>
      </c>
      <c r="AE1461" s="193">
        <v>0</v>
      </c>
      <c r="AF1461" s="193">
        <v>0</v>
      </c>
      <c r="AG1461" s="190">
        <v>0</v>
      </c>
      <c r="AH1461" s="193">
        <v>253</v>
      </c>
      <c r="AI1461" s="190">
        <f t="shared" ref="AI1461:AI1462" si="432">8917.04*AH1461/I1461</f>
        <v>6586.8937810218986</v>
      </c>
      <c r="AJ1461" s="193">
        <v>0</v>
      </c>
      <c r="AK1461" s="193">
        <v>0</v>
      </c>
      <c r="AL1461" s="193">
        <v>0</v>
      </c>
      <c r="AM1461" s="194">
        <v>0</v>
      </c>
      <c r="AN1461" s="193">
        <v>0</v>
      </c>
      <c r="AO1461" s="193">
        <v>0</v>
      </c>
      <c r="AP1461" s="194">
        <v>0</v>
      </c>
      <c r="AQ1461" s="193">
        <v>0</v>
      </c>
      <c r="AR1461" s="105">
        <v>0</v>
      </c>
      <c r="AS1461" s="105">
        <v>0</v>
      </c>
      <c r="BD1461" s="195"/>
      <c r="BE1461" s="195"/>
      <c r="BF1461" s="195"/>
      <c r="BZ1461" s="196"/>
    </row>
    <row r="1462" spans="1:78" s="105" customFormat="1" ht="36" customHeight="1" x14ac:dyDescent="0.25">
      <c r="A1462" s="182">
        <v>1</v>
      </c>
      <c r="B1462" s="221">
        <f>SUBTOTAL(103,$A$1026:A1462)</f>
        <v>378</v>
      </c>
      <c r="C1462" s="238" t="s">
        <v>103</v>
      </c>
      <c r="D1462" s="184">
        <v>1970</v>
      </c>
      <c r="E1462" s="184"/>
      <c r="F1462" s="199" t="s">
        <v>261</v>
      </c>
      <c r="G1462" s="184">
        <v>2</v>
      </c>
      <c r="H1462" s="184" t="s">
        <v>296</v>
      </c>
      <c r="I1462" s="197">
        <v>303.89999999999998</v>
      </c>
      <c r="J1462" s="197">
        <v>303.8</v>
      </c>
      <c r="K1462" s="197">
        <v>272.3</v>
      </c>
      <c r="L1462" s="239">
        <v>8</v>
      </c>
      <c r="M1462" s="184" t="s">
        <v>259</v>
      </c>
      <c r="N1462" s="184" t="s">
        <v>263</v>
      </c>
      <c r="O1462" s="184" t="s">
        <v>275</v>
      </c>
      <c r="P1462" s="197">
        <v>2072391.16</v>
      </c>
      <c r="Q1462" s="173">
        <v>0</v>
      </c>
      <c r="R1462" s="197">
        <v>0</v>
      </c>
      <c r="S1462" s="197">
        <v>0</v>
      </c>
      <c r="T1462" s="197">
        <v>2072391.16</v>
      </c>
      <c r="U1462" s="173">
        <f t="shared" si="393"/>
        <v>6819.3193813754524</v>
      </c>
      <c r="V1462" s="173">
        <v>8823.5974991773601</v>
      </c>
      <c r="W1462" s="188">
        <v>7247.4790391576189</v>
      </c>
      <c r="X1462" s="188">
        <f t="shared" si="430"/>
        <v>7247.4790391576189</v>
      </c>
      <c r="Y1462" s="188">
        <f t="shared" si="431"/>
        <v>2004.2781178019077</v>
      </c>
      <c r="Z1462" s="189">
        <v>0</v>
      </c>
      <c r="AA1462" s="189">
        <v>0</v>
      </c>
      <c r="AB1462" s="193">
        <v>0</v>
      </c>
      <c r="AC1462" s="193">
        <v>0</v>
      </c>
      <c r="AD1462" s="193">
        <v>0</v>
      </c>
      <c r="AE1462" s="193">
        <v>0</v>
      </c>
      <c r="AF1462" s="193">
        <v>0</v>
      </c>
      <c r="AG1462" s="190">
        <v>0</v>
      </c>
      <c r="AH1462" s="193">
        <v>247</v>
      </c>
      <c r="AI1462" s="190">
        <f t="shared" si="432"/>
        <v>7247.4790391576189</v>
      </c>
      <c r="AJ1462" s="193">
        <v>0</v>
      </c>
      <c r="AK1462" s="193">
        <v>0</v>
      </c>
      <c r="AL1462" s="193">
        <v>0</v>
      </c>
      <c r="AM1462" s="194">
        <v>0</v>
      </c>
      <c r="AN1462" s="193">
        <v>0</v>
      </c>
      <c r="AO1462" s="193">
        <v>0</v>
      </c>
      <c r="AP1462" s="194">
        <v>0</v>
      </c>
      <c r="AQ1462" s="193">
        <v>0</v>
      </c>
      <c r="AR1462" s="105">
        <v>0</v>
      </c>
      <c r="AS1462" s="105">
        <v>0</v>
      </c>
      <c r="BD1462" s="195"/>
      <c r="BE1462" s="195"/>
      <c r="BF1462" s="195"/>
      <c r="BZ1462" s="196"/>
    </row>
    <row r="1463" spans="1:78" s="182" customFormat="1" ht="36" customHeight="1" x14ac:dyDescent="0.25">
      <c r="B1463" s="183" t="s">
        <v>825</v>
      </c>
      <c r="C1463" s="222"/>
      <c r="D1463" s="184" t="s">
        <v>857</v>
      </c>
      <c r="E1463" s="184" t="s">
        <v>857</v>
      </c>
      <c r="F1463" s="184" t="s">
        <v>857</v>
      </c>
      <c r="G1463" s="184" t="s">
        <v>857</v>
      </c>
      <c r="H1463" s="184" t="s">
        <v>857</v>
      </c>
      <c r="I1463" s="197">
        <f>SUM(I1464:I1467)</f>
        <v>2387</v>
      </c>
      <c r="J1463" s="197">
        <f t="shared" ref="J1463:L1463" si="433">SUM(J1464:J1467)</f>
        <v>1931.5</v>
      </c>
      <c r="K1463" s="197">
        <f t="shared" si="433"/>
        <v>1770.1</v>
      </c>
      <c r="L1463" s="219">
        <f t="shared" si="433"/>
        <v>96</v>
      </c>
      <c r="M1463" s="184" t="s">
        <v>857</v>
      </c>
      <c r="N1463" s="184" t="s">
        <v>857</v>
      </c>
      <c r="O1463" s="187" t="s">
        <v>857</v>
      </c>
      <c r="P1463" s="197">
        <v>17014118.91</v>
      </c>
      <c r="Q1463" s="197">
        <v>0</v>
      </c>
      <c r="R1463" s="197">
        <v>0</v>
      </c>
      <c r="S1463" s="197">
        <v>0</v>
      </c>
      <c r="T1463" s="197">
        <v>17014118.91</v>
      </c>
      <c r="U1463" s="173">
        <f t="shared" si="393"/>
        <v>7127.8252660242988</v>
      </c>
      <c r="V1463" s="173">
        <f>MAX(V1464:V1467)</f>
        <v>12050.054054054055</v>
      </c>
      <c r="X1463" s="227"/>
      <c r="Z1463" s="189">
        <v>0</v>
      </c>
      <c r="AA1463" s="189">
        <v>0</v>
      </c>
      <c r="AB1463" s="189">
        <v>0</v>
      </c>
      <c r="AC1463" s="189">
        <v>0</v>
      </c>
      <c r="AD1463" s="189">
        <v>0</v>
      </c>
      <c r="AE1463" s="189">
        <v>0</v>
      </c>
      <c r="AF1463" s="189">
        <v>0</v>
      </c>
      <c r="AG1463" s="189">
        <v>0</v>
      </c>
      <c r="AH1463" s="189">
        <v>1508</v>
      </c>
      <c r="AI1463" s="189">
        <v>11280708.32</v>
      </c>
      <c r="AJ1463" s="189">
        <v>0</v>
      </c>
      <c r="AK1463" s="189">
        <v>0</v>
      </c>
      <c r="AL1463" s="189">
        <v>910</v>
      </c>
      <c r="AM1463" s="189">
        <v>6995443.4400000004</v>
      </c>
      <c r="AN1463" s="189">
        <v>0</v>
      </c>
      <c r="AO1463" s="189">
        <v>0</v>
      </c>
      <c r="AP1463" s="189">
        <v>0</v>
      </c>
      <c r="AQ1463" s="189">
        <v>0</v>
      </c>
      <c r="AR1463" s="182">
        <v>0</v>
      </c>
      <c r="AS1463" s="182">
        <v>0</v>
      </c>
    </row>
    <row r="1464" spans="1:78" s="105" customFormat="1" ht="36" customHeight="1" x14ac:dyDescent="0.25">
      <c r="A1464" s="182">
        <v>1</v>
      </c>
      <c r="B1464" s="221">
        <f>SUBTOTAL(103,$A$1026:A1464)</f>
        <v>379</v>
      </c>
      <c r="C1464" s="238" t="s">
        <v>190</v>
      </c>
      <c r="D1464" s="184" t="s">
        <v>306</v>
      </c>
      <c r="E1464" s="184"/>
      <c r="F1464" s="199" t="s">
        <v>261</v>
      </c>
      <c r="G1464" s="184" t="s">
        <v>296</v>
      </c>
      <c r="H1464" s="184" t="s">
        <v>296</v>
      </c>
      <c r="I1464" s="197">
        <v>945.6</v>
      </c>
      <c r="J1464" s="197">
        <v>572.29999999999995</v>
      </c>
      <c r="K1464" s="197">
        <v>513.5</v>
      </c>
      <c r="L1464" s="239">
        <v>21</v>
      </c>
      <c r="M1464" s="184" t="s">
        <v>259</v>
      </c>
      <c r="N1464" s="184" t="s">
        <v>260</v>
      </c>
      <c r="O1464" s="184" t="s">
        <v>262</v>
      </c>
      <c r="P1464" s="197">
        <v>5900701.2100000009</v>
      </c>
      <c r="Q1464" s="173">
        <v>0</v>
      </c>
      <c r="R1464" s="197">
        <v>0</v>
      </c>
      <c r="S1464" s="197">
        <v>0</v>
      </c>
      <c r="T1464" s="197">
        <v>5900701.2100000009</v>
      </c>
      <c r="U1464" s="173">
        <f t="shared" si="393"/>
        <v>6240.1662542301192</v>
      </c>
      <c r="V1464" s="173">
        <v>7990.6335025380713</v>
      </c>
      <c r="W1464" s="188">
        <v>6563.3035532994927</v>
      </c>
      <c r="X1464" s="188">
        <f t="shared" ref="X1464:X1466" si="434">Z1464+AA1464+AB1464+AC1464+AD1464+AG1464+AI1464+AK1464+AM1464+AO1464+AP1464+AQ1464+AR1464+AS1464</f>
        <v>6563.3035532994927</v>
      </c>
      <c r="Y1464" s="188">
        <f t="shared" ref="Y1464:Y1466" si="435">V1464-U1464</f>
        <v>1750.4672483079521</v>
      </c>
      <c r="Z1464" s="189">
        <v>0</v>
      </c>
      <c r="AA1464" s="189">
        <v>0</v>
      </c>
      <c r="AB1464" s="193">
        <v>0</v>
      </c>
      <c r="AC1464" s="193">
        <v>0</v>
      </c>
      <c r="AD1464" s="193">
        <v>0</v>
      </c>
      <c r="AE1464" s="193">
        <v>0</v>
      </c>
      <c r="AF1464" s="193">
        <v>0</v>
      </c>
      <c r="AG1464" s="190">
        <v>0</v>
      </c>
      <c r="AH1464" s="193">
        <v>696</v>
      </c>
      <c r="AI1464" s="190">
        <f>8917.04*AH1464/I1464</f>
        <v>6563.3035532994927</v>
      </c>
      <c r="AJ1464" s="193">
        <v>0</v>
      </c>
      <c r="AK1464" s="193">
        <v>0</v>
      </c>
      <c r="AL1464" s="193">
        <v>0</v>
      </c>
      <c r="AM1464" s="194">
        <v>0</v>
      </c>
      <c r="AN1464" s="193">
        <v>0</v>
      </c>
      <c r="AO1464" s="193">
        <v>0</v>
      </c>
      <c r="AP1464" s="194">
        <v>0</v>
      </c>
      <c r="AQ1464" s="193">
        <v>0</v>
      </c>
      <c r="AR1464" s="105">
        <v>0</v>
      </c>
      <c r="AS1464" s="105">
        <v>0</v>
      </c>
      <c r="BD1464" s="195"/>
      <c r="BE1464" s="195"/>
      <c r="BF1464" s="195"/>
      <c r="BZ1464" s="196"/>
    </row>
    <row r="1465" spans="1:78" s="105" customFormat="1" ht="36" customHeight="1" x14ac:dyDescent="0.25">
      <c r="A1465" s="182">
        <v>1</v>
      </c>
      <c r="B1465" s="221">
        <f>SUBTOTAL(103,$A$1026:A1465)</f>
        <v>380</v>
      </c>
      <c r="C1465" s="238" t="s">
        <v>191</v>
      </c>
      <c r="D1465" s="184" t="s">
        <v>307</v>
      </c>
      <c r="E1465" s="184"/>
      <c r="F1465" s="199" t="s">
        <v>311</v>
      </c>
      <c r="G1465" s="184" t="s">
        <v>305</v>
      </c>
      <c r="H1465" s="184" t="s">
        <v>297</v>
      </c>
      <c r="I1465" s="197">
        <v>533.70000000000005</v>
      </c>
      <c r="J1465" s="197">
        <v>492.1</v>
      </c>
      <c r="K1465" s="197">
        <v>488.8</v>
      </c>
      <c r="L1465" s="239">
        <v>13</v>
      </c>
      <c r="M1465" s="184" t="s">
        <v>259</v>
      </c>
      <c r="N1465" s="184" t="s">
        <v>260</v>
      </c>
      <c r="O1465" s="184" t="s">
        <v>262</v>
      </c>
      <c r="P1465" s="197">
        <v>3459658.5100000002</v>
      </c>
      <c r="Q1465" s="173">
        <v>0</v>
      </c>
      <c r="R1465" s="197">
        <v>0</v>
      </c>
      <c r="S1465" s="197">
        <v>0</v>
      </c>
      <c r="T1465" s="197">
        <v>3459658.5100000002</v>
      </c>
      <c r="U1465" s="173">
        <f t="shared" si="393"/>
        <v>6482.4030541502716</v>
      </c>
      <c r="V1465" s="173">
        <v>9411.5313968521641</v>
      </c>
      <c r="W1465" s="188">
        <v>6652.0283867341195</v>
      </c>
      <c r="X1465" s="188">
        <f t="shared" si="434"/>
        <v>6652.0283867341195</v>
      </c>
      <c r="Y1465" s="188">
        <f t="shared" si="435"/>
        <v>2929.1283427018925</v>
      </c>
      <c r="Z1465" s="189">
        <v>0</v>
      </c>
      <c r="AA1465" s="189">
        <v>0</v>
      </c>
      <c r="AB1465" s="193">
        <v>0</v>
      </c>
      <c r="AC1465" s="193">
        <v>0</v>
      </c>
      <c r="AD1465" s="193">
        <v>0</v>
      </c>
      <c r="AE1465" s="193">
        <v>0</v>
      </c>
      <c r="AF1465" s="193">
        <v>0</v>
      </c>
      <c r="AG1465" s="190">
        <v>0</v>
      </c>
      <c r="AH1465" s="193">
        <v>0</v>
      </c>
      <c r="AI1465" s="193">
        <v>0</v>
      </c>
      <c r="AJ1465" s="193">
        <v>0</v>
      </c>
      <c r="AK1465" s="193">
        <v>0</v>
      </c>
      <c r="AL1465" s="193">
        <v>455</v>
      </c>
      <c r="AM1465" s="190">
        <f t="shared" ref="AM1465:AM1466" si="436">7802.61*AL1465/I1465</f>
        <v>6652.0283867341195</v>
      </c>
      <c r="AN1465" s="193">
        <v>0</v>
      </c>
      <c r="AO1465" s="193">
        <v>0</v>
      </c>
      <c r="AP1465" s="194">
        <v>0</v>
      </c>
      <c r="AQ1465" s="193">
        <v>0</v>
      </c>
      <c r="AR1465" s="105">
        <v>0</v>
      </c>
      <c r="AS1465" s="105">
        <v>0</v>
      </c>
      <c r="BD1465" s="195"/>
      <c r="BE1465" s="195"/>
      <c r="BF1465" s="195"/>
      <c r="BZ1465" s="196"/>
    </row>
    <row r="1466" spans="1:78" s="105" customFormat="1" ht="36" customHeight="1" x14ac:dyDescent="0.25">
      <c r="A1466" s="182">
        <v>1</v>
      </c>
      <c r="B1466" s="221">
        <f>SUBTOTAL(103,$A$1026:A1466)</f>
        <v>381</v>
      </c>
      <c r="C1466" s="238" t="s">
        <v>192</v>
      </c>
      <c r="D1466" s="184">
        <v>1971</v>
      </c>
      <c r="E1466" s="184"/>
      <c r="F1466" s="199" t="s">
        <v>311</v>
      </c>
      <c r="G1466" s="184" t="s">
        <v>305</v>
      </c>
      <c r="H1466" s="184" t="s">
        <v>297</v>
      </c>
      <c r="I1466" s="197">
        <v>530.29999999999995</v>
      </c>
      <c r="J1466" s="197">
        <v>489.7</v>
      </c>
      <c r="K1466" s="197">
        <v>489.7</v>
      </c>
      <c r="L1466" s="239">
        <v>31</v>
      </c>
      <c r="M1466" s="184" t="s">
        <v>259</v>
      </c>
      <c r="N1466" s="184" t="s">
        <v>260</v>
      </c>
      <c r="O1466" s="184" t="s">
        <v>262</v>
      </c>
      <c r="P1466" s="197">
        <v>3342334.02</v>
      </c>
      <c r="Q1466" s="173">
        <v>0</v>
      </c>
      <c r="R1466" s="197">
        <v>0</v>
      </c>
      <c r="S1466" s="197">
        <v>0</v>
      </c>
      <c r="T1466" s="197">
        <v>3342334.02</v>
      </c>
      <c r="U1466" s="173">
        <f t="shared" si="393"/>
        <v>6302.7230247029993</v>
      </c>
      <c r="V1466" s="173">
        <v>9682.8805642089392</v>
      </c>
      <c r="W1466" s="188">
        <v>6694.6776353007735</v>
      </c>
      <c r="X1466" s="188">
        <f t="shared" si="434"/>
        <v>6694.6776353007735</v>
      </c>
      <c r="Y1466" s="188">
        <f t="shared" si="435"/>
        <v>3380.1575395059399</v>
      </c>
      <c r="Z1466" s="189">
        <v>0</v>
      </c>
      <c r="AA1466" s="189">
        <v>0</v>
      </c>
      <c r="AB1466" s="193">
        <v>0</v>
      </c>
      <c r="AC1466" s="193">
        <v>0</v>
      </c>
      <c r="AD1466" s="193">
        <v>0</v>
      </c>
      <c r="AE1466" s="193">
        <v>0</v>
      </c>
      <c r="AF1466" s="193">
        <v>0</v>
      </c>
      <c r="AG1466" s="190">
        <v>0</v>
      </c>
      <c r="AH1466" s="193">
        <v>0</v>
      </c>
      <c r="AI1466" s="193">
        <v>0</v>
      </c>
      <c r="AJ1466" s="193">
        <v>0</v>
      </c>
      <c r="AK1466" s="193">
        <v>0</v>
      </c>
      <c r="AL1466" s="193">
        <v>455</v>
      </c>
      <c r="AM1466" s="190">
        <f t="shared" si="436"/>
        <v>6694.6776353007735</v>
      </c>
      <c r="AN1466" s="193">
        <v>0</v>
      </c>
      <c r="AO1466" s="193">
        <v>0</v>
      </c>
      <c r="AP1466" s="194">
        <v>0</v>
      </c>
      <c r="AQ1466" s="193">
        <v>0</v>
      </c>
      <c r="AR1466" s="105">
        <v>0</v>
      </c>
      <c r="AS1466" s="105">
        <v>0</v>
      </c>
      <c r="BD1466" s="195"/>
      <c r="BE1466" s="195"/>
      <c r="BF1466" s="195"/>
      <c r="BZ1466" s="196"/>
    </row>
    <row r="1467" spans="1:78" s="105" customFormat="1" ht="36" customHeight="1" x14ac:dyDescent="0.25">
      <c r="A1467" s="182">
        <v>1</v>
      </c>
      <c r="B1467" s="221">
        <f>SUBTOTAL(103,$A$1026:A1467)</f>
        <v>382</v>
      </c>
      <c r="C1467" s="183" t="s">
        <v>186</v>
      </c>
      <c r="D1467" s="184" t="s">
        <v>295</v>
      </c>
      <c r="E1467" s="184"/>
      <c r="F1467" s="185" t="s">
        <v>261</v>
      </c>
      <c r="G1467" s="184" t="s">
        <v>296</v>
      </c>
      <c r="H1467" s="184" t="s">
        <v>297</v>
      </c>
      <c r="I1467" s="197">
        <v>377.4</v>
      </c>
      <c r="J1467" s="197">
        <v>377.4</v>
      </c>
      <c r="K1467" s="197">
        <v>278.10000000000002</v>
      </c>
      <c r="L1467" s="186">
        <v>31</v>
      </c>
      <c r="M1467" s="184" t="s">
        <v>259</v>
      </c>
      <c r="N1467" s="184" t="s">
        <v>260</v>
      </c>
      <c r="O1467" s="187" t="s">
        <v>262</v>
      </c>
      <c r="P1467" s="173">
        <v>4311425.17</v>
      </c>
      <c r="Q1467" s="173">
        <v>0</v>
      </c>
      <c r="R1467" s="173">
        <v>0</v>
      </c>
      <c r="S1467" s="173">
        <v>0</v>
      </c>
      <c r="T1467" s="173">
        <v>4311425.17</v>
      </c>
      <c r="U1467" s="173">
        <v>11424.020058293589</v>
      </c>
      <c r="V1467" s="173">
        <v>12050.054054054055</v>
      </c>
      <c r="W1467" s="188"/>
      <c r="X1467" s="188"/>
      <c r="Y1467" s="188"/>
      <c r="Z1467" s="189"/>
      <c r="AA1467" s="189"/>
      <c r="AB1467" s="193"/>
      <c r="AC1467" s="193"/>
      <c r="AD1467" s="193"/>
      <c r="AE1467" s="193"/>
      <c r="AF1467" s="193"/>
      <c r="AG1467" s="190"/>
      <c r="AH1467" s="193"/>
      <c r="AI1467" s="193"/>
      <c r="AJ1467" s="193"/>
      <c r="AK1467" s="193"/>
      <c r="AL1467" s="193"/>
      <c r="AM1467" s="190"/>
      <c r="AN1467" s="193"/>
      <c r="AO1467" s="193"/>
      <c r="AP1467" s="194"/>
      <c r="AQ1467" s="193"/>
      <c r="BD1467" s="195"/>
      <c r="BE1467" s="195"/>
      <c r="BF1467" s="195"/>
      <c r="BZ1467" s="196"/>
    </row>
    <row r="1468" spans="1:78" s="182" customFormat="1" ht="36" customHeight="1" x14ac:dyDescent="0.25">
      <c r="B1468" s="183" t="s">
        <v>826</v>
      </c>
      <c r="C1468" s="183"/>
      <c r="D1468" s="184" t="s">
        <v>857</v>
      </c>
      <c r="E1468" s="184" t="s">
        <v>857</v>
      </c>
      <c r="F1468" s="184" t="s">
        <v>857</v>
      </c>
      <c r="G1468" s="184" t="s">
        <v>857</v>
      </c>
      <c r="H1468" s="184" t="s">
        <v>857</v>
      </c>
      <c r="I1468" s="197">
        <f>SUM(I1469:I1471)</f>
        <v>2925.5</v>
      </c>
      <c r="J1468" s="197">
        <f>SUM(J1469:J1471)</f>
        <v>2746.7</v>
      </c>
      <c r="K1468" s="197">
        <f>SUM(K1469:K1471)</f>
        <v>2269</v>
      </c>
      <c r="L1468" s="219">
        <f>SUM(L1469:L1471)</f>
        <v>127</v>
      </c>
      <c r="M1468" s="184" t="s">
        <v>857</v>
      </c>
      <c r="N1468" s="184" t="s">
        <v>857</v>
      </c>
      <c r="O1468" s="187" t="s">
        <v>857</v>
      </c>
      <c r="P1468" s="173">
        <v>12085814.91</v>
      </c>
      <c r="Q1468" s="173">
        <v>0</v>
      </c>
      <c r="R1468" s="173">
        <v>0</v>
      </c>
      <c r="S1468" s="173">
        <v>0</v>
      </c>
      <c r="T1468" s="173">
        <v>12085814.91</v>
      </c>
      <c r="U1468" s="173">
        <f t="shared" si="393"/>
        <v>4131.1963459237741</v>
      </c>
      <c r="V1468" s="173">
        <f>MAX(V1469:V1471)</f>
        <v>9595.4981586054491</v>
      </c>
      <c r="X1468" s="227"/>
      <c r="Z1468" s="189">
        <v>0</v>
      </c>
      <c r="AA1468" s="189">
        <v>0</v>
      </c>
      <c r="AB1468" s="189">
        <v>0</v>
      </c>
      <c r="AC1468" s="189">
        <v>0</v>
      </c>
      <c r="AD1468" s="189">
        <v>0</v>
      </c>
      <c r="AE1468" s="189">
        <v>0</v>
      </c>
      <c r="AF1468" s="189">
        <v>0</v>
      </c>
      <c r="AG1468" s="189">
        <v>0</v>
      </c>
      <c r="AH1468" s="189">
        <v>1670</v>
      </c>
      <c r="AI1468" s="189">
        <v>14117386.590000002</v>
      </c>
      <c r="AJ1468" s="189">
        <v>0</v>
      </c>
      <c r="AK1468" s="189">
        <v>0</v>
      </c>
      <c r="AL1468" s="189">
        <v>0</v>
      </c>
      <c r="AM1468" s="189">
        <v>0</v>
      </c>
      <c r="AN1468" s="189">
        <v>0</v>
      </c>
      <c r="AO1468" s="189">
        <v>0</v>
      </c>
      <c r="AP1468" s="189">
        <v>0</v>
      </c>
      <c r="AQ1468" s="189">
        <v>0</v>
      </c>
      <c r="AR1468" s="182">
        <v>0</v>
      </c>
      <c r="AS1468" s="182">
        <v>0</v>
      </c>
    </row>
    <row r="1469" spans="1:78" s="105" customFormat="1" ht="36" customHeight="1" x14ac:dyDescent="0.25">
      <c r="A1469" s="182">
        <v>1</v>
      </c>
      <c r="B1469" s="221">
        <f>SUBTOTAL(103,$A$1026:A1469)</f>
        <v>383</v>
      </c>
      <c r="C1469" s="238" t="s">
        <v>1323</v>
      </c>
      <c r="D1469" s="184">
        <v>1950</v>
      </c>
      <c r="E1469" s="184"/>
      <c r="F1469" s="199" t="s">
        <v>261</v>
      </c>
      <c r="G1469" s="184">
        <v>2</v>
      </c>
      <c r="H1469" s="184" t="s">
        <v>296</v>
      </c>
      <c r="I1469" s="197">
        <v>814.6</v>
      </c>
      <c r="J1469" s="197">
        <v>814.6</v>
      </c>
      <c r="K1469" s="197">
        <v>336.9</v>
      </c>
      <c r="L1469" s="239">
        <v>26</v>
      </c>
      <c r="M1469" s="184" t="s">
        <v>259</v>
      </c>
      <c r="N1469" s="184" t="s">
        <v>263</v>
      </c>
      <c r="O1469" s="184" t="s">
        <v>1253</v>
      </c>
      <c r="P1469" s="197">
        <v>6104044.4800000004</v>
      </c>
      <c r="Q1469" s="173">
        <v>0</v>
      </c>
      <c r="R1469" s="197">
        <v>0</v>
      </c>
      <c r="S1469" s="197">
        <v>0</v>
      </c>
      <c r="T1469" s="197">
        <v>6104044.4800000004</v>
      </c>
      <c r="U1469" s="173">
        <f t="shared" si="393"/>
        <v>7493.302823471643</v>
      </c>
      <c r="V1469" s="173">
        <v>9595.4981586054491</v>
      </c>
      <c r="W1469" s="188">
        <v>7881.4986496439979</v>
      </c>
      <c r="X1469" s="188">
        <f t="shared" ref="X1469:X1471" si="437">Z1469+AA1469+AB1469+AC1469+AD1469+AG1469+AI1469+AK1469+AM1469+AO1469+AP1469+AQ1469+AR1469+AS1469</f>
        <v>7881.4986496439979</v>
      </c>
      <c r="Y1469" s="188">
        <f t="shared" ref="Y1469:Y1471" si="438">V1469-U1469</f>
        <v>2102.1953351338061</v>
      </c>
      <c r="Z1469" s="189">
        <v>0</v>
      </c>
      <c r="AA1469" s="189">
        <v>0</v>
      </c>
      <c r="AB1469" s="193">
        <v>0</v>
      </c>
      <c r="AC1469" s="193">
        <v>0</v>
      </c>
      <c r="AD1469" s="193">
        <v>0</v>
      </c>
      <c r="AE1469" s="193">
        <v>0</v>
      </c>
      <c r="AF1469" s="193">
        <v>0</v>
      </c>
      <c r="AG1469" s="190">
        <v>0</v>
      </c>
      <c r="AH1469" s="193">
        <v>720</v>
      </c>
      <c r="AI1469" s="190">
        <f t="shared" ref="AI1469:AI1471" si="439">8917.04*AH1469/I1469</f>
        <v>7881.4986496439979</v>
      </c>
      <c r="AJ1469" s="193">
        <v>0</v>
      </c>
      <c r="AK1469" s="193">
        <v>0</v>
      </c>
      <c r="AL1469" s="193">
        <v>0</v>
      </c>
      <c r="AM1469" s="194">
        <v>0</v>
      </c>
      <c r="AN1469" s="193">
        <v>0</v>
      </c>
      <c r="AO1469" s="193">
        <v>0</v>
      </c>
      <c r="AP1469" s="194">
        <v>0</v>
      </c>
      <c r="AQ1469" s="193">
        <v>0</v>
      </c>
      <c r="AR1469" s="105">
        <v>0</v>
      </c>
      <c r="AS1469" s="105">
        <v>0</v>
      </c>
      <c r="BD1469" s="195"/>
      <c r="BE1469" s="195"/>
      <c r="BF1469" s="195"/>
      <c r="BZ1469" s="196"/>
    </row>
    <row r="1470" spans="1:78" s="182" customFormat="1" ht="36" customHeight="1" x14ac:dyDescent="0.25">
      <c r="A1470" s="182">
        <v>1</v>
      </c>
      <c r="B1470" s="221">
        <f>SUBTOTAL(103,$A$1026:A1470)</f>
        <v>384</v>
      </c>
      <c r="C1470" s="183" t="s">
        <v>2216</v>
      </c>
      <c r="D1470" s="184">
        <v>1982</v>
      </c>
      <c r="E1470" s="184"/>
      <c r="F1470" s="185" t="s">
        <v>311</v>
      </c>
      <c r="G1470" s="184">
        <v>3</v>
      </c>
      <c r="H1470" s="184" t="s">
        <v>305</v>
      </c>
      <c r="I1470" s="197">
        <v>1492</v>
      </c>
      <c r="J1470" s="197">
        <v>1369.9</v>
      </c>
      <c r="K1470" s="197">
        <v>1369.9</v>
      </c>
      <c r="L1470" s="186">
        <v>70</v>
      </c>
      <c r="M1470" s="184" t="s">
        <v>259</v>
      </c>
      <c r="N1470" s="184" t="s">
        <v>260</v>
      </c>
      <c r="O1470" s="187" t="s">
        <v>262</v>
      </c>
      <c r="P1470" s="173">
        <v>2841580.76</v>
      </c>
      <c r="Q1470" s="173">
        <v>0</v>
      </c>
      <c r="R1470" s="173">
        <v>0</v>
      </c>
      <c r="S1470" s="173">
        <v>0</v>
      </c>
      <c r="T1470" s="173">
        <v>2841580.76</v>
      </c>
      <c r="U1470" s="173">
        <f t="shared" si="393"/>
        <v>1904.5447453083109</v>
      </c>
      <c r="V1470" s="173">
        <v>4132.5747372654159</v>
      </c>
      <c r="W1470" s="188">
        <f>X1470</f>
        <v>3585.9410187667568</v>
      </c>
      <c r="X1470" s="188">
        <f t="shared" si="437"/>
        <v>3585.9410187667568</v>
      </c>
      <c r="Y1470" s="188">
        <f t="shared" si="438"/>
        <v>2228.0299919571053</v>
      </c>
      <c r="Z1470" s="189">
        <v>0</v>
      </c>
      <c r="AA1470" s="189">
        <v>0</v>
      </c>
      <c r="AB1470" s="189">
        <v>0</v>
      </c>
      <c r="AC1470" s="189">
        <v>0</v>
      </c>
      <c r="AD1470" s="189">
        <v>0</v>
      </c>
      <c r="AE1470" s="189">
        <v>0</v>
      </c>
      <c r="AF1470" s="189">
        <v>0</v>
      </c>
      <c r="AG1470" s="190">
        <v>0</v>
      </c>
      <c r="AH1470" s="189">
        <v>600</v>
      </c>
      <c r="AI1470" s="190">
        <f t="shared" si="439"/>
        <v>3585.9410187667568</v>
      </c>
      <c r="AJ1470" s="189">
        <v>0</v>
      </c>
      <c r="AK1470" s="189">
        <v>0</v>
      </c>
      <c r="AL1470" s="189">
        <v>0</v>
      </c>
      <c r="AM1470" s="190">
        <v>0</v>
      </c>
      <c r="AN1470" s="189">
        <v>0</v>
      </c>
      <c r="AO1470" s="189">
        <v>0</v>
      </c>
      <c r="AP1470" s="190">
        <v>0</v>
      </c>
      <c r="AQ1470" s="189">
        <v>0</v>
      </c>
      <c r="AR1470" s="182">
        <v>0</v>
      </c>
      <c r="AS1470" s="182">
        <v>0</v>
      </c>
    </row>
    <row r="1471" spans="1:78" s="182" customFormat="1" ht="36" customHeight="1" x14ac:dyDescent="0.25">
      <c r="A1471" s="182">
        <v>1</v>
      </c>
      <c r="B1471" s="221">
        <f>SUBTOTAL(103,$A$1026:A1471)</f>
        <v>385</v>
      </c>
      <c r="C1471" s="183" t="s">
        <v>2966</v>
      </c>
      <c r="D1471" s="184">
        <v>1979</v>
      </c>
      <c r="E1471" s="184"/>
      <c r="F1471" s="199" t="s">
        <v>261</v>
      </c>
      <c r="G1471" s="184">
        <v>3</v>
      </c>
      <c r="H1471" s="184">
        <v>1</v>
      </c>
      <c r="I1471" s="197">
        <v>618.9</v>
      </c>
      <c r="J1471" s="197">
        <v>562.20000000000005</v>
      </c>
      <c r="K1471" s="197">
        <v>562.20000000000005</v>
      </c>
      <c r="L1471" s="186">
        <v>31</v>
      </c>
      <c r="M1471" s="184" t="s">
        <v>259</v>
      </c>
      <c r="N1471" s="184" t="s">
        <v>260</v>
      </c>
      <c r="O1471" s="187" t="s">
        <v>262</v>
      </c>
      <c r="P1471" s="173">
        <v>3140189.67</v>
      </c>
      <c r="Q1471" s="173">
        <v>0</v>
      </c>
      <c r="R1471" s="173">
        <v>0</v>
      </c>
      <c r="S1471" s="173">
        <v>0</v>
      </c>
      <c r="T1471" s="173">
        <v>3140189.67</v>
      </c>
      <c r="U1471" s="173">
        <f t="shared" si="393"/>
        <v>5073.823994183228</v>
      </c>
      <c r="V1471" s="173">
        <v>6139.415091291</v>
      </c>
      <c r="W1471" s="188">
        <v>5042.7597350137348</v>
      </c>
      <c r="X1471" s="188">
        <f t="shared" si="437"/>
        <v>5042.7597350137348</v>
      </c>
      <c r="Y1471" s="188">
        <f t="shared" si="438"/>
        <v>1065.5910971077719</v>
      </c>
      <c r="Z1471" s="189">
        <v>0</v>
      </c>
      <c r="AA1471" s="189">
        <v>0</v>
      </c>
      <c r="AB1471" s="189">
        <v>0</v>
      </c>
      <c r="AC1471" s="189">
        <v>0</v>
      </c>
      <c r="AD1471" s="189">
        <v>0</v>
      </c>
      <c r="AE1471" s="189">
        <v>0</v>
      </c>
      <c r="AF1471" s="189">
        <v>0</v>
      </c>
      <c r="AG1471" s="190">
        <v>0</v>
      </c>
      <c r="AH1471" s="189">
        <v>350</v>
      </c>
      <c r="AI1471" s="190">
        <f t="shared" si="439"/>
        <v>5042.7597350137348</v>
      </c>
      <c r="AJ1471" s="189">
        <v>0</v>
      </c>
      <c r="AK1471" s="189">
        <v>0</v>
      </c>
      <c r="AL1471" s="189">
        <v>0</v>
      </c>
      <c r="AM1471" s="190">
        <v>0</v>
      </c>
      <c r="AN1471" s="189">
        <v>0</v>
      </c>
      <c r="AO1471" s="189">
        <v>0</v>
      </c>
      <c r="AP1471" s="190">
        <v>0</v>
      </c>
      <c r="AQ1471" s="189">
        <v>0</v>
      </c>
      <c r="AR1471" s="182">
        <v>0</v>
      </c>
      <c r="AS1471" s="182">
        <v>0</v>
      </c>
    </row>
    <row r="1472" spans="1:78" s="182" customFormat="1" ht="36" customHeight="1" x14ac:dyDescent="0.25">
      <c r="B1472" s="183" t="s">
        <v>828</v>
      </c>
      <c r="C1472" s="183"/>
      <c r="D1472" s="184" t="s">
        <v>857</v>
      </c>
      <c r="E1472" s="184" t="s">
        <v>857</v>
      </c>
      <c r="F1472" s="184" t="s">
        <v>857</v>
      </c>
      <c r="G1472" s="184" t="s">
        <v>857</v>
      </c>
      <c r="H1472" s="184" t="s">
        <v>857</v>
      </c>
      <c r="I1472" s="197">
        <f>I1473</f>
        <v>1047.5</v>
      </c>
      <c r="J1472" s="197">
        <f>J1473</f>
        <v>853.4</v>
      </c>
      <c r="K1472" s="197">
        <f>K1473</f>
        <v>853.4</v>
      </c>
      <c r="L1472" s="219">
        <f>L1473</f>
        <v>55</v>
      </c>
      <c r="M1472" s="184" t="s">
        <v>857</v>
      </c>
      <c r="N1472" s="184" t="s">
        <v>857</v>
      </c>
      <c r="O1472" s="187" t="s">
        <v>857</v>
      </c>
      <c r="P1472" s="173">
        <v>6137894.0300000003</v>
      </c>
      <c r="Q1472" s="173">
        <v>0</v>
      </c>
      <c r="R1472" s="173">
        <v>0</v>
      </c>
      <c r="S1472" s="173">
        <v>0</v>
      </c>
      <c r="T1472" s="173">
        <v>6137894.0300000003</v>
      </c>
      <c r="U1472" s="173">
        <f t="shared" si="393"/>
        <v>5859.5647064439145</v>
      </c>
      <c r="V1472" s="173">
        <f>V1473</f>
        <v>7503.5014415274463</v>
      </c>
      <c r="X1472" s="227"/>
      <c r="Z1472" s="189">
        <v>0</v>
      </c>
      <c r="AA1472" s="189">
        <v>0</v>
      </c>
      <c r="AB1472" s="189">
        <v>0</v>
      </c>
      <c r="AC1472" s="189">
        <v>0</v>
      </c>
      <c r="AD1472" s="189">
        <v>0</v>
      </c>
      <c r="AE1472" s="189">
        <v>0</v>
      </c>
      <c r="AF1472" s="189">
        <v>0</v>
      </c>
      <c r="AG1472" s="189">
        <v>0</v>
      </c>
      <c r="AH1472" s="189">
        <v>724</v>
      </c>
      <c r="AI1472" s="189">
        <v>5891758.0300000003</v>
      </c>
      <c r="AJ1472" s="189">
        <v>0</v>
      </c>
      <c r="AK1472" s="189">
        <v>0</v>
      </c>
      <c r="AL1472" s="189">
        <v>0</v>
      </c>
      <c r="AM1472" s="189">
        <v>0</v>
      </c>
      <c r="AN1472" s="189">
        <v>0</v>
      </c>
      <c r="AO1472" s="189">
        <v>0</v>
      </c>
      <c r="AP1472" s="189">
        <v>0</v>
      </c>
      <c r="AQ1472" s="189">
        <v>0</v>
      </c>
      <c r="AR1472" s="182">
        <v>0</v>
      </c>
      <c r="AS1472" s="182">
        <v>0</v>
      </c>
    </row>
    <row r="1473" spans="1:78" s="105" customFormat="1" ht="36" customHeight="1" x14ac:dyDescent="0.25">
      <c r="A1473" s="182">
        <v>1</v>
      </c>
      <c r="B1473" s="221">
        <f>SUBTOTAL(103,$A$1026:A1473)</f>
        <v>386</v>
      </c>
      <c r="C1473" s="238" t="s">
        <v>2205</v>
      </c>
      <c r="D1473" s="184">
        <v>1982</v>
      </c>
      <c r="E1473" s="184"/>
      <c r="F1473" s="199" t="s">
        <v>261</v>
      </c>
      <c r="G1473" s="184">
        <v>2</v>
      </c>
      <c r="H1473" s="184">
        <v>3</v>
      </c>
      <c r="I1473" s="197">
        <v>1047.5</v>
      </c>
      <c r="J1473" s="197">
        <v>853.4</v>
      </c>
      <c r="K1473" s="197">
        <v>853.4</v>
      </c>
      <c r="L1473" s="239">
        <v>55</v>
      </c>
      <c r="M1473" s="184" t="s">
        <v>259</v>
      </c>
      <c r="N1473" s="184" t="s">
        <v>260</v>
      </c>
      <c r="O1473" s="184" t="s">
        <v>262</v>
      </c>
      <c r="P1473" s="197">
        <v>6137894.0300000003</v>
      </c>
      <c r="Q1473" s="173">
        <v>0</v>
      </c>
      <c r="R1473" s="197">
        <v>0</v>
      </c>
      <c r="S1473" s="197">
        <v>0</v>
      </c>
      <c r="T1473" s="197">
        <v>6137894.0300000003</v>
      </c>
      <c r="U1473" s="173">
        <f t="shared" si="393"/>
        <v>5859.5647064439145</v>
      </c>
      <c r="V1473" s="173">
        <v>7503.5014415274463</v>
      </c>
      <c r="W1473" s="188">
        <v>6163.1856420047743</v>
      </c>
      <c r="X1473" s="188">
        <f>Z1473+AA1473+AB1473+AC1473+AD1473+AG1473+AI1473+AK1473+AM1473+AO1473+AP1473+AQ1473+AR1473+AS1473</f>
        <v>6163.1856420047743</v>
      </c>
      <c r="Y1473" s="188">
        <f>V1473-U1473</f>
        <v>1643.9367350835319</v>
      </c>
      <c r="Z1473" s="189">
        <v>0</v>
      </c>
      <c r="AA1473" s="189">
        <v>0</v>
      </c>
      <c r="AB1473" s="193">
        <v>0</v>
      </c>
      <c r="AC1473" s="193">
        <v>0</v>
      </c>
      <c r="AD1473" s="193">
        <v>0</v>
      </c>
      <c r="AE1473" s="193">
        <v>0</v>
      </c>
      <c r="AF1473" s="193">
        <v>0</v>
      </c>
      <c r="AG1473" s="190">
        <v>0</v>
      </c>
      <c r="AH1473" s="193">
        <v>724</v>
      </c>
      <c r="AI1473" s="190">
        <f>8917.04*AH1473/I1473</f>
        <v>6163.1856420047743</v>
      </c>
      <c r="AJ1473" s="193">
        <v>0</v>
      </c>
      <c r="AK1473" s="193">
        <v>0</v>
      </c>
      <c r="AL1473" s="193">
        <v>0</v>
      </c>
      <c r="AM1473" s="194">
        <v>0</v>
      </c>
      <c r="AN1473" s="193">
        <v>0</v>
      </c>
      <c r="AO1473" s="193">
        <v>0</v>
      </c>
      <c r="AP1473" s="194">
        <v>0</v>
      </c>
      <c r="AQ1473" s="193">
        <v>0</v>
      </c>
      <c r="AR1473" s="105">
        <v>0</v>
      </c>
      <c r="AS1473" s="105">
        <v>0</v>
      </c>
      <c r="BD1473" s="195"/>
      <c r="BE1473" s="195"/>
      <c r="BF1473" s="195"/>
      <c r="BZ1473" s="196"/>
    </row>
    <row r="1474" spans="1:78" s="182" customFormat="1" ht="36" customHeight="1" x14ac:dyDescent="0.25">
      <c r="B1474" s="183" t="s">
        <v>847</v>
      </c>
      <c r="C1474" s="183"/>
      <c r="D1474" s="184" t="s">
        <v>857</v>
      </c>
      <c r="E1474" s="184" t="s">
        <v>857</v>
      </c>
      <c r="F1474" s="184" t="s">
        <v>857</v>
      </c>
      <c r="G1474" s="184" t="s">
        <v>857</v>
      </c>
      <c r="H1474" s="184" t="s">
        <v>857</v>
      </c>
      <c r="I1474" s="197">
        <f>I1475</f>
        <v>626</v>
      </c>
      <c r="J1474" s="197">
        <f>J1475</f>
        <v>626</v>
      </c>
      <c r="K1474" s="197">
        <f>K1475</f>
        <v>423.7</v>
      </c>
      <c r="L1474" s="219">
        <f>L1475</f>
        <v>31</v>
      </c>
      <c r="M1474" s="184" t="s">
        <v>857</v>
      </c>
      <c r="N1474" s="184" t="s">
        <v>857</v>
      </c>
      <c r="O1474" s="187" t="s">
        <v>857</v>
      </c>
      <c r="P1474" s="173">
        <v>5317787.45</v>
      </c>
      <c r="Q1474" s="173">
        <v>0</v>
      </c>
      <c r="R1474" s="173">
        <v>0</v>
      </c>
      <c r="S1474" s="173">
        <v>0</v>
      </c>
      <c r="T1474" s="173">
        <v>5317787.45</v>
      </c>
      <c r="U1474" s="173">
        <f t="shared" si="393"/>
        <v>8494.868130990415</v>
      </c>
      <c r="V1474" s="173">
        <f>V1475</f>
        <v>9860.795629392971</v>
      </c>
      <c r="X1474" s="227"/>
      <c r="Z1474" s="189">
        <v>0</v>
      </c>
      <c r="AA1474" s="189">
        <v>0</v>
      </c>
      <c r="AB1474" s="189">
        <v>0</v>
      </c>
      <c r="AC1474" s="189">
        <v>0</v>
      </c>
      <c r="AD1474" s="189">
        <v>0</v>
      </c>
      <c r="AE1474" s="189">
        <v>0</v>
      </c>
      <c r="AF1474" s="189">
        <v>0</v>
      </c>
      <c r="AG1474" s="189">
        <v>0</v>
      </c>
      <c r="AH1474" s="189">
        <v>568.6</v>
      </c>
      <c r="AI1474" s="189">
        <v>4585906.24</v>
      </c>
      <c r="AJ1474" s="189">
        <v>0</v>
      </c>
      <c r="AK1474" s="189">
        <v>0</v>
      </c>
      <c r="AL1474" s="189">
        <v>0</v>
      </c>
      <c r="AM1474" s="189">
        <v>0</v>
      </c>
      <c r="AN1474" s="189">
        <v>0</v>
      </c>
      <c r="AO1474" s="189">
        <v>0</v>
      </c>
      <c r="AP1474" s="189">
        <v>0</v>
      </c>
      <c r="AQ1474" s="189">
        <v>0</v>
      </c>
      <c r="AR1474" s="182">
        <v>0</v>
      </c>
      <c r="AS1474" s="182">
        <v>0</v>
      </c>
    </row>
    <row r="1475" spans="1:78" s="105" customFormat="1" ht="36" customHeight="1" x14ac:dyDescent="0.25">
      <c r="A1475" s="182">
        <v>1</v>
      </c>
      <c r="B1475" s="221">
        <f>SUBTOTAL(103,$A$1026:A1475)</f>
        <v>387</v>
      </c>
      <c r="C1475" s="238" t="s">
        <v>193</v>
      </c>
      <c r="D1475" s="184" t="s">
        <v>309</v>
      </c>
      <c r="E1475" s="184"/>
      <c r="F1475" s="199" t="s">
        <v>261</v>
      </c>
      <c r="G1475" s="184" t="s">
        <v>296</v>
      </c>
      <c r="H1475" s="184" t="s">
        <v>296</v>
      </c>
      <c r="I1475" s="197">
        <v>626</v>
      </c>
      <c r="J1475" s="197">
        <v>626</v>
      </c>
      <c r="K1475" s="197">
        <v>423.7</v>
      </c>
      <c r="L1475" s="239">
        <v>31</v>
      </c>
      <c r="M1475" s="184" t="s">
        <v>259</v>
      </c>
      <c r="N1475" s="184" t="s">
        <v>263</v>
      </c>
      <c r="O1475" s="184" t="s">
        <v>954</v>
      </c>
      <c r="P1475" s="197">
        <v>5317787.45</v>
      </c>
      <c r="Q1475" s="173">
        <v>0</v>
      </c>
      <c r="R1475" s="197">
        <v>0</v>
      </c>
      <c r="S1475" s="197">
        <v>0</v>
      </c>
      <c r="T1475" s="197">
        <v>5317787.45</v>
      </c>
      <c r="U1475" s="173">
        <f t="shared" si="393"/>
        <v>8494.868130990415</v>
      </c>
      <c r="V1475" s="173">
        <v>9860.795629392971</v>
      </c>
      <c r="W1475" s="188">
        <f>X1475</f>
        <v>8099.4072587859446</v>
      </c>
      <c r="X1475" s="188">
        <f>Z1475+AA1475+AB1475+AC1475+AD1475+AG1475+AI1475+AK1475+AM1475+AO1475+AP1475+AQ1475+AR1475+AS1475</f>
        <v>8099.4072587859446</v>
      </c>
      <c r="Y1475" s="188">
        <f>V1475-U1475</f>
        <v>1365.927498402556</v>
      </c>
      <c r="Z1475" s="189">
        <v>0</v>
      </c>
      <c r="AA1475" s="189">
        <v>0</v>
      </c>
      <c r="AB1475" s="193">
        <v>0</v>
      </c>
      <c r="AC1475" s="193">
        <v>0</v>
      </c>
      <c r="AD1475" s="193">
        <v>0</v>
      </c>
      <c r="AE1475" s="193">
        <v>0</v>
      </c>
      <c r="AF1475" s="193">
        <v>0</v>
      </c>
      <c r="AG1475" s="190">
        <v>0</v>
      </c>
      <c r="AH1475" s="193">
        <v>568.6</v>
      </c>
      <c r="AI1475" s="190">
        <f>8917.04*AH1475/I1475</f>
        <v>8099.4072587859446</v>
      </c>
      <c r="AJ1475" s="193">
        <v>0</v>
      </c>
      <c r="AK1475" s="193">
        <v>0</v>
      </c>
      <c r="AL1475" s="193">
        <v>0</v>
      </c>
      <c r="AM1475" s="194">
        <v>0</v>
      </c>
      <c r="AN1475" s="193">
        <v>0</v>
      </c>
      <c r="AO1475" s="193">
        <v>0</v>
      </c>
      <c r="AP1475" s="194">
        <v>0</v>
      </c>
      <c r="AQ1475" s="193">
        <v>0</v>
      </c>
      <c r="AR1475" s="105">
        <v>0</v>
      </c>
      <c r="AS1475" s="105">
        <v>0</v>
      </c>
      <c r="BD1475" s="195"/>
      <c r="BE1475" s="195"/>
      <c r="BF1475" s="195"/>
      <c r="BZ1475" s="196"/>
    </row>
    <row r="1476" spans="1:78" s="182" customFormat="1" ht="36" customHeight="1" x14ac:dyDescent="0.25">
      <c r="B1476" s="183" t="s">
        <v>829</v>
      </c>
      <c r="C1476" s="222"/>
      <c r="D1476" s="184" t="s">
        <v>857</v>
      </c>
      <c r="E1476" s="184" t="s">
        <v>857</v>
      </c>
      <c r="F1476" s="184" t="s">
        <v>857</v>
      </c>
      <c r="G1476" s="184" t="s">
        <v>857</v>
      </c>
      <c r="H1476" s="184" t="s">
        <v>857</v>
      </c>
      <c r="I1476" s="197">
        <f>SUM(I1477:I1481)</f>
        <v>7563.4</v>
      </c>
      <c r="J1476" s="197">
        <f>SUM(J1477:J1481)</f>
        <v>6956.7</v>
      </c>
      <c r="K1476" s="197">
        <f>SUM(K1477:K1481)</f>
        <v>6540.7</v>
      </c>
      <c r="L1476" s="219">
        <f>SUM(L1477:L1481)</f>
        <v>295</v>
      </c>
      <c r="M1476" s="184" t="s">
        <v>857</v>
      </c>
      <c r="N1476" s="184" t="s">
        <v>857</v>
      </c>
      <c r="O1476" s="187" t="s">
        <v>857</v>
      </c>
      <c r="P1476" s="173">
        <v>31266040.170000002</v>
      </c>
      <c r="Q1476" s="173">
        <v>0</v>
      </c>
      <c r="R1476" s="173">
        <v>0</v>
      </c>
      <c r="S1476" s="173">
        <v>0</v>
      </c>
      <c r="T1476" s="173">
        <v>31266040.170000002</v>
      </c>
      <c r="U1476" s="173">
        <f t="shared" si="393"/>
        <v>4133.8604556151995</v>
      </c>
      <c r="V1476" s="173">
        <f>MAX(V1477:V1481)</f>
        <v>9075.9043298969063</v>
      </c>
      <c r="X1476" s="227"/>
      <c r="Z1476" s="189">
        <v>0</v>
      </c>
      <c r="AA1476" s="189">
        <v>0</v>
      </c>
      <c r="AB1476" s="189">
        <v>0</v>
      </c>
      <c r="AC1476" s="189">
        <v>0</v>
      </c>
      <c r="AD1476" s="189">
        <v>0</v>
      </c>
      <c r="AE1476" s="189">
        <v>0</v>
      </c>
      <c r="AF1476" s="189">
        <v>0</v>
      </c>
      <c r="AG1476" s="189">
        <v>0</v>
      </c>
      <c r="AH1476" s="189">
        <v>4943</v>
      </c>
      <c r="AI1476" s="189">
        <v>35547295.519999996</v>
      </c>
      <c r="AJ1476" s="189">
        <v>0</v>
      </c>
      <c r="AK1476" s="189">
        <v>0</v>
      </c>
      <c r="AL1476" s="189">
        <v>0</v>
      </c>
      <c r="AM1476" s="189">
        <v>0</v>
      </c>
      <c r="AN1476" s="189">
        <v>0</v>
      </c>
      <c r="AO1476" s="189">
        <v>0</v>
      </c>
      <c r="AP1476" s="189">
        <v>0</v>
      </c>
      <c r="AQ1476" s="189">
        <v>0</v>
      </c>
      <c r="AR1476" s="182">
        <v>0</v>
      </c>
      <c r="AS1476" s="182">
        <v>0</v>
      </c>
    </row>
    <row r="1477" spans="1:78" s="105" customFormat="1" ht="36" customHeight="1" x14ac:dyDescent="0.25">
      <c r="A1477" s="182">
        <v>1</v>
      </c>
      <c r="B1477" s="221">
        <f>SUBTOTAL(103,$A$1026:A1477)</f>
        <v>388</v>
      </c>
      <c r="C1477" s="238" t="s">
        <v>207</v>
      </c>
      <c r="D1477" s="184">
        <v>1977</v>
      </c>
      <c r="E1477" s="184"/>
      <c r="F1477" s="199" t="s">
        <v>261</v>
      </c>
      <c r="G1477" s="184">
        <v>3</v>
      </c>
      <c r="H1477" s="184" t="s">
        <v>305</v>
      </c>
      <c r="I1477" s="197">
        <v>1967.4</v>
      </c>
      <c r="J1477" s="197">
        <v>1817.2</v>
      </c>
      <c r="K1477" s="197">
        <v>1817.2</v>
      </c>
      <c r="L1477" s="239">
        <v>61</v>
      </c>
      <c r="M1477" s="184" t="s">
        <v>259</v>
      </c>
      <c r="N1477" s="184" t="s">
        <v>263</v>
      </c>
      <c r="O1477" s="184" t="s">
        <v>325</v>
      </c>
      <c r="P1477" s="197">
        <v>7394238.6700000009</v>
      </c>
      <c r="Q1477" s="173">
        <v>0</v>
      </c>
      <c r="R1477" s="197">
        <v>0</v>
      </c>
      <c r="S1477" s="197">
        <v>0</v>
      </c>
      <c r="T1477" s="197">
        <v>7394238.6700000009</v>
      </c>
      <c r="U1477" s="173">
        <f t="shared" si="393"/>
        <v>3758.3809443936161</v>
      </c>
      <c r="V1477" s="173">
        <v>5738.787028565619</v>
      </c>
      <c r="W1477" s="188">
        <v>5334.6325505743625</v>
      </c>
      <c r="X1477" s="188">
        <f t="shared" ref="X1477:X1481" si="440">Z1477+AA1477+AB1477+AC1477+AD1477+AG1477+AI1477+AK1477+AM1477+AO1477+AP1477+AQ1477+AR1477+AS1477</f>
        <v>5334.6325505743625</v>
      </c>
      <c r="Y1477" s="188">
        <f t="shared" ref="Y1477:Y1481" si="441">V1477-U1477</f>
        <v>1980.4060841720029</v>
      </c>
      <c r="Z1477" s="189">
        <v>0</v>
      </c>
      <c r="AA1477" s="189">
        <v>0</v>
      </c>
      <c r="AB1477" s="193">
        <v>0</v>
      </c>
      <c r="AC1477" s="193">
        <v>0</v>
      </c>
      <c r="AD1477" s="193">
        <v>0</v>
      </c>
      <c r="AE1477" s="193">
        <v>0</v>
      </c>
      <c r="AF1477" s="193">
        <v>0</v>
      </c>
      <c r="AG1477" s="190">
        <v>0</v>
      </c>
      <c r="AH1477" s="193">
        <v>1177</v>
      </c>
      <c r="AI1477" s="190">
        <f t="shared" ref="AI1477:AI1481" si="442">8917.04*AH1477/I1477</f>
        <v>5334.6325505743625</v>
      </c>
      <c r="AJ1477" s="193">
        <v>0</v>
      </c>
      <c r="AK1477" s="193">
        <v>0</v>
      </c>
      <c r="AL1477" s="193">
        <v>0</v>
      </c>
      <c r="AM1477" s="194">
        <v>0</v>
      </c>
      <c r="AN1477" s="193">
        <v>0</v>
      </c>
      <c r="AO1477" s="193">
        <v>0</v>
      </c>
      <c r="AP1477" s="194">
        <v>0</v>
      </c>
      <c r="AQ1477" s="193">
        <v>0</v>
      </c>
      <c r="AR1477" s="105">
        <v>0</v>
      </c>
      <c r="AS1477" s="105">
        <v>0</v>
      </c>
      <c r="BD1477" s="195"/>
      <c r="BE1477" s="195"/>
      <c r="BF1477" s="195"/>
      <c r="BZ1477" s="196"/>
    </row>
    <row r="1478" spans="1:78" s="105" customFormat="1" ht="36" customHeight="1" x14ac:dyDescent="0.25">
      <c r="A1478" s="182">
        <v>1</v>
      </c>
      <c r="B1478" s="221">
        <f>SUBTOTAL(103,$A$1026:A1478)</f>
        <v>389</v>
      </c>
      <c r="C1478" s="238" t="s">
        <v>208</v>
      </c>
      <c r="D1478" s="184">
        <v>1989</v>
      </c>
      <c r="E1478" s="184"/>
      <c r="F1478" s="199" t="s">
        <v>261</v>
      </c>
      <c r="G1478" s="184">
        <v>3</v>
      </c>
      <c r="H1478" s="184" t="s">
        <v>296</v>
      </c>
      <c r="I1478" s="197">
        <v>1426.9</v>
      </c>
      <c r="J1478" s="197">
        <v>1319.7</v>
      </c>
      <c r="K1478" s="197">
        <v>1318.5</v>
      </c>
      <c r="L1478" s="239">
        <v>59</v>
      </c>
      <c r="M1478" s="184" t="s">
        <v>259</v>
      </c>
      <c r="N1478" s="184" t="s">
        <v>263</v>
      </c>
      <c r="O1478" s="184" t="s">
        <v>325</v>
      </c>
      <c r="P1478" s="197">
        <v>6291436.0199999996</v>
      </c>
      <c r="Q1478" s="173">
        <v>0</v>
      </c>
      <c r="R1478" s="197">
        <v>0</v>
      </c>
      <c r="S1478" s="197">
        <v>0</v>
      </c>
      <c r="T1478" s="197">
        <v>6291436.0199999996</v>
      </c>
      <c r="U1478" s="173">
        <f t="shared" si="393"/>
        <v>4409.1639358048915</v>
      </c>
      <c r="V1478" s="173">
        <v>6130.7437045343049</v>
      </c>
      <c r="W1478" s="188">
        <v>4974.3947298339062</v>
      </c>
      <c r="X1478" s="188">
        <f t="shared" si="440"/>
        <v>4974.3947298339062</v>
      </c>
      <c r="Y1478" s="188">
        <f t="shared" si="441"/>
        <v>1721.5797687294134</v>
      </c>
      <c r="Z1478" s="189">
        <v>0</v>
      </c>
      <c r="AA1478" s="189">
        <v>0</v>
      </c>
      <c r="AB1478" s="193">
        <v>0</v>
      </c>
      <c r="AC1478" s="193">
        <v>0</v>
      </c>
      <c r="AD1478" s="193">
        <v>0</v>
      </c>
      <c r="AE1478" s="193">
        <v>0</v>
      </c>
      <c r="AF1478" s="193">
        <v>0</v>
      </c>
      <c r="AG1478" s="190">
        <v>0</v>
      </c>
      <c r="AH1478" s="193">
        <v>796</v>
      </c>
      <c r="AI1478" s="190">
        <f t="shared" si="442"/>
        <v>4974.3947298339062</v>
      </c>
      <c r="AJ1478" s="193">
        <v>0</v>
      </c>
      <c r="AK1478" s="193">
        <v>0</v>
      </c>
      <c r="AL1478" s="193">
        <v>0</v>
      </c>
      <c r="AM1478" s="194">
        <v>0</v>
      </c>
      <c r="AN1478" s="193">
        <v>0</v>
      </c>
      <c r="AO1478" s="193">
        <v>0</v>
      </c>
      <c r="AP1478" s="194">
        <v>0</v>
      </c>
      <c r="AQ1478" s="193">
        <v>0</v>
      </c>
      <c r="AR1478" s="105">
        <v>0</v>
      </c>
      <c r="AS1478" s="105">
        <v>0</v>
      </c>
      <c r="BD1478" s="195"/>
      <c r="BE1478" s="195"/>
      <c r="BF1478" s="195"/>
      <c r="BZ1478" s="196"/>
    </row>
    <row r="1479" spans="1:78" s="105" customFormat="1" ht="36" customHeight="1" x14ac:dyDescent="0.25">
      <c r="A1479" s="182">
        <v>1</v>
      </c>
      <c r="B1479" s="221">
        <f>SUBTOTAL(103,$A$1026:A1479)</f>
        <v>390</v>
      </c>
      <c r="C1479" s="238" t="s">
        <v>209</v>
      </c>
      <c r="D1479" s="184">
        <v>1972</v>
      </c>
      <c r="E1479" s="184"/>
      <c r="F1479" s="199" t="s">
        <v>261</v>
      </c>
      <c r="G1479" s="184">
        <v>3</v>
      </c>
      <c r="H1479" s="184" t="s">
        <v>305</v>
      </c>
      <c r="I1479" s="197">
        <v>1583.1</v>
      </c>
      <c r="J1479" s="197">
        <v>1476.8</v>
      </c>
      <c r="K1479" s="197">
        <v>1476.8</v>
      </c>
      <c r="L1479" s="239">
        <v>60</v>
      </c>
      <c r="M1479" s="184" t="s">
        <v>259</v>
      </c>
      <c r="N1479" s="184" t="s">
        <v>263</v>
      </c>
      <c r="O1479" s="184" t="s">
        <v>325</v>
      </c>
      <c r="P1479" s="197">
        <v>7426912.8899999997</v>
      </c>
      <c r="Q1479" s="173">
        <v>0</v>
      </c>
      <c r="R1479" s="197">
        <v>0</v>
      </c>
      <c r="S1479" s="197">
        <v>0</v>
      </c>
      <c r="T1479" s="197">
        <v>7426912.8899999997</v>
      </c>
      <c r="U1479" s="173">
        <f t="shared" si="393"/>
        <v>4691.3731855220767</v>
      </c>
      <c r="V1479" s="173">
        <v>6243.8295243509574</v>
      </c>
      <c r="W1479" s="188">
        <v>4782.1154443812784</v>
      </c>
      <c r="X1479" s="188">
        <f t="shared" si="440"/>
        <v>4782.1154443812784</v>
      </c>
      <c r="Y1479" s="188">
        <f t="shared" si="441"/>
        <v>1552.4563388288807</v>
      </c>
      <c r="Z1479" s="189">
        <v>0</v>
      </c>
      <c r="AA1479" s="189">
        <v>0</v>
      </c>
      <c r="AB1479" s="193">
        <v>0</v>
      </c>
      <c r="AC1479" s="193">
        <v>0</v>
      </c>
      <c r="AD1479" s="193">
        <v>0</v>
      </c>
      <c r="AE1479" s="193">
        <v>0</v>
      </c>
      <c r="AF1479" s="193">
        <v>0</v>
      </c>
      <c r="AG1479" s="190">
        <v>0</v>
      </c>
      <c r="AH1479" s="193">
        <v>849</v>
      </c>
      <c r="AI1479" s="190">
        <f t="shared" si="442"/>
        <v>4782.1154443812784</v>
      </c>
      <c r="AJ1479" s="193">
        <v>0</v>
      </c>
      <c r="AK1479" s="193">
        <v>0</v>
      </c>
      <c r="AL1479" s="193">
        <v>0</v>
      </c>
      <c r="AM1479" s="194">
        <v>0</v>
      </c>
      <c r="AN1479" s="193">
        <v>0</v>
      </c>
      <c r="AO1479" s="193">
        <v>0</v>
      </c>
      <c r="AP1479" s="194">
        <v>0</v>
      </c>
      <c r="AQ1479" s="193">
        <v>0</v>
      </c>
      <c r="AR1479" s="105">
        <v>0</v>
      </c>
      <c r="AS1479" s="105">
        <v>0</v>
      </c>
      <c r="BD1479" s="195"/>
      <c r="BE1479" s="195"/>
      <c r="BF1479" s="195"/>
      <c r="BZ1479" s="196"/>
    </row>
    <row r="1480" spans="1:78" s="182" customFormat="1" ht="36" customHeight="1" x14ac:dyDescent="0.25">
      <c r="A1480" s="182">
        <v>1</v>
      </c>
      <c r="B1480" s="221">
        <f>SUBTOTAL(103,$A$1026:A1480)</f>
        <v>391</v>
      </c>
      <c r="C1480" s="183" t="s">
        <v>205</v>
      </c>
      <c r="D1480" s="184">
        <v>1938</v>
      </c>
      <c r="E1480" s="184"/>
      <c r="F1480" s="185" t="s">
        <v>261</v>
      </c>
      <c r="G1480" s="184">
        <v>3</v>
      </c>
      <c r="H1480" s="184" t="s">
        <v>301</v>
      </c>
      <c r="I1480" s="197">
        <v>1645.1</v>
      </c>
      <c r="J1480" s="197">
        <v>1444.2</v>
      </c>
      <c r="K1480" s="197">
        <v>1029.4000000000001</v>
      </c>
      <c r="L1480" s="186">
        <v>58</v>
      </c>
      <c r="M1480" s="184" t="s">
        <v>259</v>
      </c>
      <c r="N1480" s="184" t="s">
        <v>260</v>
      </c>
      <c r="O1480" s="187" t="s">
        <v>262</v>
      </c>
      <c r="P1480" s="173">
        <v>4886052.96</v>
      </c>
      <c r="Q1480" s="173">
        <v>0</v>
      </c>
      <c r="R1480" s="173">
        <v>0</v>
      </c>
      <c r="S1480" s="173">
        <v>0</v>
      </c>
      <c r="T1480" s="173">
        <v>4886052.96</v>
      </c>
      <c r="U1480" s="173">
        <f t="shared" si="393"/>
        <v>2970.0644094583918</v>
      </c>
      <c r="V1480" s="173">
        <v>6046.1291641845482</v>
      </c>
      <c r="W1480" s="188">
        <v>6520.697294997266</v>
      </c>
      <c r="X1480" s="188">
        <f t="shared" si="440"/>
        <v>6520.697294997266</v>
      </c>
      <c r="Y1480" s="188">
        <f t="shared" si="441"/>
        <v>3076.0647547261565</v>
      </c>
      <c r="Z1480" s="189">
        <v>0</v>
      </c>
      <c r="AA1480" s="189">
        <v>0</v>
      </c>
      <c r="AB1480" s="189">
        <v>0</v>
      </c>
      <c r="AC1480" s="189">
        <v>0</v>
      </c>
      <c r="AD1480" s="189">
        <v>0</v>
      </c>
      <c r="AE1480" s="189">
        <v>0</v>
      </c>
      <c r="AF1480" s="189">
        <v>0</v>
      </c>
      <c r="AG1480" s="190">
        <v>0</v>
      </c>
      <c r="AH1480" s="189">
        <v>1203</v>
      </c>
      <c r="AI1480" s="190">
        <f t="shared" si="442"/>
        <v>6520.697294997266</v>
      </c>
      <c r="AJ1480" s="189">
        <v>0</v>
      </c>
      <c r="AK1480" s="189">
        <v>0</v>
      </c>
      <c r="AL1480" s="189">
        <v>0</v>
      </c>
      <c r="AM1480" s="190">
        <v>0</v>
      </c>
      <c r="AN1480" s="189">
        <v>0</v>
      </c>
      <c r="AO1480" s="189">
        <v>0</v>
      </c>
      <c r="AP1480" s="190">
        <v>0</v>
      </c>
      <c r="AQ1480" s="189">
        <v>0</v>
      </c>
      <c r="AR1480" s="182">
        <v>0</v>
      </c>
      <c r="AS1480" s="182">
        <v>0</v>
      </c>
    </row>
    <row r="1481" spans="1:78" s="182" customFormat="1" ht="36" customHeight="1" x14ac:dyDescent="0.25">
      <c r="A1481" s="182">
        <v>1</v>
      </c>
      <c r="B1481" s="221">
        <f>SUBTOTAL(103,$A$1026:A1481)</f>
        <v>392</v>
      </c>
      <c r="C1481" s="183" t="s">
        <v>2364</v>
      </c>
      <c r="D1481" s="184">
        <v>1969</v>
      </c>
      <c r="E1481" s="184"/>
      <c r="F1481" s="185" t="s">
        <v>261</v>
      </c>
      <c r="G1481" s="184">
        <v>2</v>
      </c>
      <c r="H1481" s="184">
        <v>3</v>
      </c>
      <c r="I1481" s="173">
        <v>940.9</v>
      </c>
      <c r="J1481" s="173">
        <v>898.8</v>
      </c>
      <c r="K1481" s="173">
        <v>898.8</v>
      </c>
      <c r="L1481" s="186">
        <v>57</v>
      </c>
      <c r="M1481" s="184" t="s">
        <v>259</v>
      </c>
      <c r="N1481" s="184" t="s">
        <v>263</v>
      </c>
      <c r="O1481" s="187" t="s">
        <v>1255</v>
      </c>
      <c r="P1481" s="173">
        <v>5267399.63</v>
      </c>
      <c r="Q1481" s="173">
        <v>0</v>
      </c>
      <c r="R1481" s="173">
        <v>0</v>
      </c>
      <c r="S1481" s="173">
        <v>0</v>
      </c>
      <c r="T1481" s="173">
        <v>5267399.63</v>
      </c>
      <c r="U1481" s="173">
        <f t="shared" si="393"/>
        <v>5598.2565947497078</v>
      </c>
      <c r="V1481" s="173">
        <v>9075.9043298969063</v>
      </c>
      <c r="W1481" s="188">
        <v>8700.0135189711982</v>
      </c>
      <c r="X1481" s="188">
        <f t="shared" si="440"/>
        <v>8700.0135189711982</v>
      </c>
      <c r="Y1481" s="188">
        <f t="shared" si="441"/>
        <v>3477.6477351471985</v>
      </c>
      <c r="Z1481" s="189">
        <v>0</v>
      </c>
      <c r="AA1481" s="189">
        <v>0</v>
      </c>
      <c r="AB1481" s="189">
        <v>0</v>
      </c>
      <c r="AC1481" s="189">
        <v>0</v>
      </c>
      <c r="AD1481" s="189">
        <v>0</v>
      </c>
      <c r="AE1481" s="189">
        <v>0</v>
      </c>
      <c r="AF1481" s="189">
        <v>0</v>
      </c>
      <c r="AG1481" s="190">
        <v>0</v>
      </c>
      <c r="AH1481" s="189">
        <v>918</v>
      </c>
      <c r="AI1481" s="190">
        <f t="shared" si="442"/>
        <v>8700.0135189711982</v>
      </c>
      <c r="AJ1481" s="189">
        <v>0</v>
      </c>
      <c r="AK1481" s="189">
        <v>0</v>
      </c>
      <c r="AL1481" s="189">
        <v>0</v>
      </c>
      <c r="AM1481" s="190">
        <v>0</v>
      </c>
      <c r="AN1481" s="189">
        <v>0</v>
      </c>
      <c r="AO1481" s="189">
        <v>0</v>
      </c>
      <c r="AP1481" s="190">
        <v>0</v>
      </c>
      <c r="AQ1481" s="189">
        <v>0</v>
      </c>
      <c r="AR1481" s="182">
        <v>0</v>
      </c>
      <c r="AS1481" s="182">
        <v>0</v>
      </c>
    </row>
    <row r="1482" spans="1:78" s="182" customFormat="1" ht="36" customHeight="1" x14ac:dyDescent="0.25">
      <c r="B1482" s="183" t="s">
        <v>830</v>
      </c>
      <c r="C1482" s="183"/>
      <c r="D1482" s="184" t="s">
        <v>857</v>
      </c>
      <c r="E1482" s="184" t="s">
        <v>857</v>
      </c>
      <c r="F1482" s="184" t="s">
        <v>857</v>
      </c>
      <c r="G1482" s="184" t="s">
        <v>857</v>
      </c>
      <c r="H1482" s="184" t="s">
        <v>857</v>
      </c>
      <c r="I1482" s="197">
        <f>SUM(I1483:I1484)</f>
        <v>1790.5</v>
      </c>
      <c r="J1482" s="197">
        <f>SUM(J1483:J1484)</f>
        <v>1645.1999999999998</v>
      </c>
      <c r="K1482" s="197">
        <f>SUM(K1483:K1484)</f>
        <v>1645.1999999999998</v>
      </c>
      <c r="L1482" s="219">
        <f>SUM(L1483:L1484)</f>
        <v>72</v>
      </c>
      <c r="M1482" s="184" t="s">
        <v>857</v>
      </c>
      <c r="N1482" s="184" t="s">
        <v>857</v>
      </c>
      <c r="O1482" s="187" t="s">
        <v>857</v>
      </c>
      <c r="P1482" s="173">
        <v>6666034.5</v>
      </c>
      <c r="Q1482" s="173">
        <v>0</v>
      </c>
      <c r="R1482" s="173">
        <v>0</v>
      </c>
      <c r="S1482" s="173">
        <v>0</v>
      </c>
      <c r="T1482" s="173">
        <v>6666034.5</v>
      </c>
      <c r="U1482" s="173">
        <f t="shared" si="393"/>
        <v>3723.001675509634</v>
      </c>
      <c r="V1482" s="173">
        <f>MAX(V1483:V1484)</f>
        <v>8857.8067595459233</v>
      </c>
      <c r="X1482" s="227"/>
      <c r="Z1482" s="189">
        <v>0</v>
      </c>
      <c r="AA1482" s="189">
        <v>0</v>
      </c>
      <c r="AB1482" s="189">
        <v>0</v>
      </c>
      <c r="AC1482" s="189">
        <v>0</v>
      </c>
      <c r="AD1482" s="189">
        <v>0</v>
      </c>
      <c r="AE1482" s="189">
        <v>0</v>
      </c>
      <c r="AF1482" s="189">
        <v>0</v>
      </c>
      <c r="AG1482" s="189">
        <v>0</v>
      </c>
      <c r="AH1482" s="189">
        <v>666</v>
      </c>
      <c r="AI1482" s="189">
        <v>5380738.5199999996</v>
      </c>
      <c r="AJ1482" s="189">
        <v>0</v>
      </c>
      <c r="AK1482" s="189">
        <v>0</v>
      </c>
      <c r="AL1482" s="189">
        <v>0</v>
      </c>
      <c r="AM1482" s="189">
        <v>0</v>
      </c>
      <c r="AN1482" s="189">
        <v>0</v>
      </c>
      <c r="AO1482" s="189">
        <v>0</v>
      </c>
      <c r="AP1482" s="189">
        <v>3336026.4299999997</v>
      </c>
      <c r="AQ1482" s="189">
        <v>0</v>
      </c>
      <c r="AR1482" s="182">
        <v>0</v>
      </c>
      <c r="AS1482" s="182">
        <v>0</v>
      </c>
    </row>
    <row r="1483" spans="1:78" s="105" customFormat="1" ht="36" customHeight="1" x14ac:dyDescent="0.25">
      <c r="A1483" s="182">
        <v>1</v>
      </c>
      <c r="B1483" s="221">
        <f>SUBTOTAL(103,$A$1026:A1483)</f>
        <v>393</v>
      </c>
      <c r="C1483" s="238" t="s">
        <v>215</v>
      </c>
      <c r="D1483" s="184">
        <v>1974</v>
      </c>
      <c r="E1483" s="184"/>
      <c r="F1483" s="199" t="s">
        <v>261</v>
      </c>
      <c r="G1483" s="184">
        <v>2</v>
      </c>
      <c r="H1483" s="184" t="s">
        <v>296</v>
      </c>
      <c r="I1483" s="197">
        <v>775.2</v>
      </c>
      <c r="J1483" s="197">
        <v>715.9</v>
      </c>
      <c r="K1483" s="197">
        <v>715.9</v>
      </c>
      <c r="L1483" s="239">
        <v>35</v>
      </c>
      <c r="M1483" s="184" t="s">
        <v>259</v>
      </c>
      <c r="N1483" s="184" t="s">
        <v>260</v>
      </c>
      <c r="O1483" s="184" t="s">
        <v>262</v>
      </c>
      <c r="P1483" s="197">
        <v>4315116.93</v>
      </c>
      <c r="Q1483" s="173">
        <v>0</v>
      </c>
      <c r="R1483" s="197">
        <v>0</v>
      </c>
      <c r="S1483" s="197">
        <v>0</v>
      </c>
      <c r="T1483" s="197">
        <v>4315116.93</v>
      </c>
      <c r="U1483" s="173">
        <f t="shared" si="393"/>
        <v>5566.4563080495345</v>
      </c>
      <c r="V1483" s="173">
        <v>8857.8067595459233</v>
      </c>
      <c r="W1483" s="188">
        <v>7660.9244582043348</v>
      </c>
      <c r="X1483" s="188">
        <f t="shared" ref="X1483:X1484" si="443">Z1483+AA1483+AB1483+AC1483+AD1483+AG1483+AI1483+AK1483+AM1483+AO1483+AP1483+AQ1483+AR1483+AS1483</f>
        <v>7660.9244582043348</v>
      </c>
      <c r="Y1483" s="188">
        <f t="shared" ref="Y1483:Y1484" si="444">V1483-U1483</f>
        <v>3291.3504514963888</v>
      </c>
      <c r="Z1483" s="189">
        <v>0</v>
      </c>
      <c r="AA1483" s="189">
        <v>0</v>
      </c>
      <c r="AB1483" s="193">
        <v>0</v>
      </c>
      <c r="AC1483" s="193">
        <v>0</v>
      </c>
      <c r="AD1483" s="193">
        <v>0</v>
      </c>
      <c r="AE1483" s="193">
        <v>0</v>
      </c>
      <c r="AF1483" s="193">
        <v>0</v>
      </c>
      <c r="AG1483" s="190">
        <v>0</v>
      </c>
      <c r="AH1483" s="193">
        <v>666</v>
      </c>
      <c r="AI1483" s="190">
        <f>8917.04*AH1483/I1483</f>
        <v>7660.9244582043348</v>
      </c>
      <c r="AJ1483" s="193">
        <v>0</v>
      </c>
      <c r="AK1483" s="193">
        <v>0</v>
      </c>
      <c r="AL1483" s="193">
        <v>0</v>
      </c>
      <c r="AM1483" s="194">
        <v>0</v>
      </c>
      <c r="AN1483" s="193">
        <v>0</v>
      </c>
      <c r="AO1483" s="193">
        <v>0</v>
      </c>
      <c r="AP1483" s="194">
        <v>0</v>
      </c>
      <c r="AQ1483" s="193">
        <v>0</v>
      </c>
      <c r="AR1483" s="105">
        <v>0</v>
      </c>
      <c r="AS1483" s="105">
        <v>0</v>
      </c>
      <c r="BD1483" s="195"/>
      <c r="BE1483" s="195"/>
      <c r="BF1483" s="195"/>
      <c r="BZ1483" s="196"/>
    </row>
    <row r="1484" spans="1:78" s="182" customFormat="1" ht="36" customHeight="1" x14ac:dyDescent="0.25">
      <c r="A1484" s="182">
        <v>1</v>
      </c>
      <c r="B1484" s="221">
        <f>SUBTOTAL(103,$A$1026:A1484)</f>
        <v>394</v>
      </c>
      <c r="C1484" s="183" t="s">
        <v>219</v>
      </c>
      <c r="D1484" s="184">
        <v>1978</v>
      </c>
      <c r="E1484" s="184"/>
      <c r="F1484" s="185" t="s">
        <v>304</v>
      </c>
      <c r="G1484" s="184">
        <v>3</v>
      </c>
      <c r="H1484" s="184" t="s">
        <v>296</v>
      </c>
      <c r="I1484" s="173">
        <v>1015.3</v>
      </c>
      <c r="J1484" s="173">
        <v>929.3</v>
      </c>
      <c r="K1484" s="173">
        <v>929.3</v>
      </c>
      <c r="L1484" s="186">
        <v>37</v>
      </c>
      <c r="M1484" s="184" t="s">
        <v>259</v>
      </c>
      <c r="N1484" s="184" t="s">
        <v>263</v>
      </c>
      <c r="O1484" s="187" t="s">
        <v>325</v>
      </c>
      <c r="P1484" s="173">
        <v>2350917.5699999998</v>
      </c>
      <c r="Q1484" s="173">
        <v>0</v>
      </c>
      <c r="R1484" s="173">
        <v>0</v>
      </c>
      <c r="S1484" s="173">
        <v>0</v>
      </c>
      <c r="T1484" s="173">
        <v>2350917.5699999998</v>
      </c>
      <c r="U1484" s="173">
        <f t="shared" si="393"/>
        <v>2315.4905643652123</v>
      </c>
      <c r="V1484" s="173">
        <v>3335.0407071801437</v>
      </c>
      <c r="W1484" s="188">
        <v>3335.0407071801437</v>
      </c>
      <c r="X1484" s="188">
        <f t="shared" si="443"/>
        <v>3335.0407071801437</v>
      </c>
      <c r="Y1484" s="188">
        <f t="shared" si="444"/>
        <v>1019.5501428149314</v>
      </c>
      <c r="Z1484" s="189">
        <v>0</v>
      </c>
      <c r="AA1484" s="189">
        <v>0</v>
      </c>
      <c r="AB1484" s="189">
        <v>0</v>
      </c>
      <c r="AC1484" s="189">
        <v>0</v>
      </c>
      <c r="AD1484" s="189">
        <v>0</v>
      </c>
      <c r="AE1484" s="189">
        <v>0</v>
      </c>
      <c r="AF1484" s="189">
        <v>0</v>
      </c>
      <c r="AG1484" s="190">
        <v>0</v>
      </c>
      <c r="AH1484" s="189">
        <v>0</v>
      </c>
      <c r="AI1484" s="189">
        <v>0</v>
      </c>
      <c r="AJ1484" s="189">
        <v>0</v>
      </c>
      <c r="AK1484" s="189">
        <v>0</v>
      </c>
      <c r="AL1484" s="189">
        <v>0</v>
      </c>
      <c r="AM1484" s="190">
        <v>0</v>
      </c>
      <c r="AN1484" s="189">
        <v>0</v>
      </c>
      <c r="AO1484" s="189">
        <v>0</v>
      </c>
      <c r="AP1484" s="190">
        <v>3335.0407071801437</v>
      </c>
      <c r="AQ1484" s="189">
        <v>0</v>
      </c>
      <c r="AR1484" s="182">
        <v>0</v>
      </c>
      <c r="AS1484" s="182">
        <v>0</v>
      </c>
    </row>
    <row r="1485" spans="1:78" s="182" customFormat="1" ht="36" customHeight="1" x14ac:dyDescent="0.25">
      <c r="B1485" s="183" t="s">
        <v>831</v>
      </c>
      <c r="C1485" s="183"/>
      <c r="D1485" s="184" t="s">
        <v>857</v>
      </c>
      <c r="E1485" s="184" t="s">
        <v>857</v>
      </c>
      <c r="F1485" s="184" t="s">
        <v>857</v>
      </c>
      <c r="G1485" s="184" t="s">
        <v>857</v>
      </c>
      <c r="H1485" s="184" t="s">
        <v>857</v>
      </c>
      <c r="I1485" s="197">
        <f>I1486</f>
        <v>212.1</v>
      </c>
      <c r="J1485" s="197">
        <f>J1486</f>
        <v>212.1</v>
      </c>
      <c r="K1485" s="197">
        <f>K1486</f>
        <v>187.1</v>
      </c>
      <c r="L1485" s="219">
        <f>L1486</f>
        <v>7</v>
      </c>
      <c r="M1485" s="184" t="s">
        <v>857</v>
      </c>
      <c r="N1485" s="184" t="s">
        <v>857</v>
      </c>
      <c r="O1485" s="187" t="s">
        <v>857</v>
      </c>
      <c r="P1485" s="173">
        <v>496575.67</v>
      </c>
      <c r="Q1485" s="173">
        <v>0</v>
      </c>
      <c r="R1485" s="173">
        <v>0</v>
      </c>
      <c r="S1485" s="173">
        <v>0</v>
      </c>
      <c r="T1485" s="173">
        <v>496575.67</v>
      </c>
      <c r="U1485" s="173">
        <f>P1485/I1485</f>
        <v>2341.2337105139086</v>
      </c>
      <c r="V1485" s="173">
        <f>V1486</f>
        <v>2768.88</v>
      </c>
      <c r="X1485" s="227"/>
      <c r="Z1485" s="189">
        <v>0</v>
      </c>
      <c r="AA1485" s="189">
        <v>0</v>
      </c>
      <c r="AB1485" s="189">
        <v>0</v>
      </c>
      <c r="AC1485" s="189">
        <v>179055.83</v>
      </c>
      <c r="AD1485" s="189">
        <v>0</v>
      </c>
      <c r="AE1485" s="189">
        <v>0</v>
      </c>
      <c r="AF1485" s="189">
        <v>0</v>
      </c>
      <c r="AG1485" s="189">
        <v>0</v>
      </c>
      <c r="AH1485" s="189">
        <v>0</v>
      </c>
      <c r="AI1485" s="189">
        <v>0</v>
      </c>
      <c r="AJ1485" s="189">
        <v>0</v>
      </c>
      <c r="AK1485" s="189">
        <v>0</v>
      </c>
      <c r="AL1485" s="189">
        <v>0</v>
      </c>
      <c r="AM1485" s="189">
        <v>0</v>
      </c>
      <c r="AN1485" s="189">
        <v>0</v>
      </c>
      <c r="AO1485" s="189">
        <v>0</v>
      </c>
      <c r="AP1485" s="189">
        <v>0</v>
      </c>
      <c r="AQ1485" s="189">
        <v>0</v>
      </c>
      <c r="AR1485" s="182">
        <v>0</v>
      </c>
      <c r="AS1485" s="182">
        <v>0</v>
      </c>
    </row>
    <row r="1486" spans="1:78" s="182" customFormat="1" ht="36" customHeight="1" x14ac:dyDescent="0.25">
      <c r="A1486" s="182">
        <v>1</v>
      </c>
      <c r="B1486" s="221">
        <f>SUBTOTAL(103,$A$1026:A1486)</f>
        <v>395</v>
      </c>
      <c r="C1486" s="183" t="s">
        <v>217</v>
      </c>
      <c r="D1486" s="184">
        <v>1962</v>
      </c>
      <c r="E1486" s="184"/>
      <c r="F1486" s="185" t="s">
        <v>261</v>
      </c>
      <c r="G1486" s="184">
        <v>2</v>
      </c>
      <c r="H1486" s="184" t="s">
        <v>297</v>
      </c>
      <c r="I1486" s="197">
        <v>212.1</v>
      </c>
      <c r="J1486" s="197">
        <v>212.1</v>
      </c>
      <c r="K1486" s="197">
        <v>187.1</v>
      </c>
      <c r="L1486" s="186">
        <v>7</v>
      </c>
      <c r="M1486" s="184" t="s">
        <v>259</v>
      </c>
      <c r="N1486" s="184" t="s">
        <v>260</v>
      </c>
      <c r="O1486" s="187" t="s">
        <v>262</v>
      </c>
      <c r="P1486" s="173">
        <v>496575.67</v>
      </c>
      <c r="Q1486" s="173">
        <v>0</v>
      </c>
      <c r="R1486" s="173">
        <v>0</v>
      </c>
      <c r="S1486" s="173">
        <v>0</v>
      </c>
      <c r="T1486" s="173">
        <v>496575.67</v>
      </c>
      <c r="U1486" s="173">
        <f t="shared" ref="U1486" si="445">P1486/I1486</f>
        <v>2341.2337105139086</v>
      </c>
      <c r="V1486" s="173">
        <v>2768.88</v>
      </c>
      <c r="W1486" s="188">
        <f>X1486</f>
        <v>184.98</v>
      </c>
      <c r="X1486" s="188">
        <f>Z1486+AA1486+AB1486+AC1486+AD1486+AG1486+AI1486+AK1486+AM1486+AO1486+AP1486+AQ1486+AR1486+AS1486</f>
        <v>184.98</v>
      </c>
      <c r="Y1486" s="188">
        <f>V1486-U1486</f>
        <v>427.64628948609152</v>
      </c>
      <c r="Z1486" s="189">
        <v>0</v>
      </c>
      <c r="AA1486" s="189">
        <v>0</v>
      </c>
      <c r="AB1486" s="189">
        <v>0</v>
      </c>
      <c r="AC1486" s="189">
        <v>184.98</v>
      </c>
      <c r="AD1486" s="189">
        <v>0</v>
      </c>
      <c r="AE1486" s="189">
        <v>0</v>
      </c>
      <c r="AF1486" s="189">
        <v>0</v>
      </c>
      <c r="AG1486" s="190">
        <v>0</v>
      </c>
      <c r="AH1486" s="189">
        <v>0</v>
      </c>
      <c r="AI1486" s="189">
        <v>0</v>
      </c>
      <c r="AJ1486" s="189">
        <v>0</v>
      </c>
      <c r="AK1486" s="189">
        <v>0</v>
      </c>
      <c r="AL1486" s="189">
        <v>0</v>
      </c>
      <c r="AM1486" s="190">
        <v>0</v>
      </c>
      <c r="AN1486" s="189">
        <v>0</v>
      </c>
      <c r="AO1486" s="189">
        <v>0</v>
      </c>
      <c r="AP1486" s="190">
        <v>0</v>
      </c>
      <c r="AQ1486" s="189">
        <v>0</v>
      </c>
      <c r="AR1486" s="182">
        <v>0</v>
      </c>
      <c r="AS1486" s="182">
        <v>0</v>
      </c>
    </row>
    <row r="1487" spans="1:78" s="105" customFormat="1" ht="84" customHeight="1" x14ac:dyDescent="0.25">
      <c r="B1487" s="371" t="s">
        <v>1614</v>
      </c>
      <c r="C1487" s="372"/>
      <c r="D1487" s="372"/>
      <c r="E1487" s="372"/>
      <c r="F1487" s="372"/>
      <c r="G1487" s="372"/>
      <c r="H1487" s="372"/>
      <c r="I1487" s="372"/>
      <c r="J1487" s="372"/>
      <c r="K1487" s="372"/>
      <c r="L1487" s="372"/>
      <c r="M1487" s="372"/>
      <c r="N1487" s="372"/>
      <c r="O1487" s="372"/>
      <c r="P1487" s="372"/>
      <c r="Q1487" s="372"/>
      <c r="R1487" s="372"/>
      <c r="S1487" s="372"/>
      <c r="T1487" s="372"/>
      <c r="U1487" s="372"/>
      <c r="V1487" s="373"/>
      <c r="Z1487" s="182"/>
      <c r="AA1487" s="182"/>
      <c r="AG1487" s="182"/>
    </row>
    <row r="1488" spans="1:78" s="105" customFormat="1" ht="33.75" customHeight="1" x14ac:dyDescent="0.25">
      <c r="B1488" s="374" t="s">
        <v>2360</v>
      </c>
      <c r="C1488" s="375"/>
      <c r="D1488" s="184" t="s">
        <v>857</v>
      </c>
      <c r="E1488" s="184" t="s">
        <v>857</v>
      </c>
      <c r="F1488" s="187" t="s">
        <v>857</v>
      </c>
      <c r="G1488" s="184" t="s">
        <v>857</v>
      </c>
      <c r="H1488" s="184" t="s">
        <v>857</v>
      </c>
      <c r="I1488" s="197">
        <f>I1489+I1496</f>
        <v>13790.6</v>
      </c>
      <c r="J1488" s="197">
        <f t="shared" ref="J1488:L1488" si="446">J1489+J1496</f>
        <v>11216.599999999999</v>
      </c>
      <c r="K1488" s="197">
        <f t="shared" si="446"/>
        <v>11097.399999999998</v>
      </c>
      <c r="L1488" s="226">
        <f t="shared" si="446"/>
        <v>480</v>
      </c>
      <c r="M1488" s="184" t="s">
        <v>857</v>
      </c>
      <c r="N1488" s="184" t="s">
        <v>857</v>
      </c>
      <c r="O1488" s="184" t="s">
        <v>857</v>
      </c>
      <c r="P1488" s="197">
        <f>P1489+P1496</f>
        <v>45150273.730000004</v>
      </c>
      <c r="Q1488" s="197">
        <f t="shared" ref="Q1488:T1488" si="447">Q1489+Q1496</f>
        <v>0</v>
      </c>
      <c r="R1488" s="197">
        <f t="shared" si="447"/>
        <v>34026859.420000002</v>
      </c>
      <c r="S1488" s="197">
        <f t="shared" si="447"/>
        <v>3297269.14</v>
      </c>
      <c r="T1488" s="197">
        <f t="shared" si="447"/>
        <v>7826145.1699999999</v>
      </c>
      <c r="U1488" s="173">
        <f>P1488/I1488</f>
        <v>3273.9890744420113</v>
      </c>
      <c r="V1488" s="173">
        <f>MAX(V1489:V1504)</f>
        <v>9225.4500000000007</v>
      </c>
      <c r="X1488" s="227"/>
      <c r="Y1488" s="182"/>
      <c r="Z1488" s="189">
        <v>0</v>
      </c>
      <c r="AA1488" s="189">
        <v>0</v>
      </c>
      <c r="AB1488" s="193">
        <v>0</v>
      </c>
      <c r="AC1488" s="193">
        <v>0</v>
      </c>
      <c r="AD1488" s="193">
        <v>0</v>
      </c>
      <c r="AE1488" s="193">
        <v>0</v>
      </c>
      <c r="AF1488" s="193">
        <v>0</v>
      </c>
      <c r="AG1488" s="189">
        <v>0</v>
      </c>
      <c r="AH1488" s="193">
        <v>1981.3</v>
      </c>
      <c r="AI1488" s="193">
        <v>6992437.3499999996</v>
      </c>
      <c r="AJ1488" s="193">
        <v>0</v>
      </c>
      <c r="AK1488" s="193">
        <v>0</v>
      </c>
      <c r="AL1488" s="193">
        <v>0</v>
      </c>
      <c r="AM1488" s="193">
        <v>0</v>
      </c>
      <c r="AN1488" s="193">
        <v>0</v>
      </c>
      <c r="AO1488" s="193">
        <v>0</v>
      </c>
      <c r="AP1488" s="193">
        <v>0</v>
      </c>
      <c r="AQ1488" s="193">
        <v>0</v>
      </c>
      <c r="AR1488" s="105">
        <v>0</v>
      </c>
      <c r="AW1488" s="182"/>
    </row>
    <row r="1489" spans="2:69" s="105" customFormat="1" ht="33.75" customHeight="1" x14ac:dyDescent="0.25">
      <c r="B1489" s="374" t="s">
        <v>1611</v>
      </c>
      <c r="C1489" s="375"/>
      <c r="D1489" s="184" t="s">
        <v>857</v>
      </c>
      <c r="E1489" s="184" t="s">
        <v>857</v>
      </c>
      <c r="F1489" s="187" t="s">
        <v>857</v>
      </c>
      <c r="G1489" s="184" t="s">
        <v>857</v>
      </c>
      <c r="H1489" s="184" t="s">
        <v>857</v>
      </c>
      <c r="I1489" s="197">
        <f>I1490+I1494+I1492</f>
        <v>3182.5</v>
      </c>
      <c r="J1489" s="197">
        <f>J1490+J1494+J1492</f>
        <v>2963.5</v>
      </c>
      <c r="K1489" s="197">
        <f>K1490+K1494+K1492</f>
        <v>2844.3</v>
      </c>
      <c r="L1489" s="226">
        <f>L1490+L1494+L1492</f>
        <v>134</v>
      </c>
      <c r="M1489" s="184" t="s">
        <v>857</v>
      </c>
      <c r="N1489" s="184" t="s">
        <v>857</v>
      </c>
      <c r="O1489" s="184" t="s">
        <v>857</v>
      </c>
      <c r="P1489" s="197">
        <f>P1490+P1492+P1494</f>
        <v>7034201.7300000004</v>
      </c>
      <c r="Q1489" s="197">
        <f t="shared" ref="Q1489:S1489" si="448">Q1490+Q1492+Q1494</f>
        <v>0</v>
      </c>
      <c r="R1489" s="197">
        <f t="shared" si="448"/>
        <v>4599545.3899999997</v>
      </c>
      <c r="S1489" s="197">
        <f t="shared" si="448"/>
        <v>1178018</v>
      </c>
      <c r="T1489" s="197">
        <f>T1490+T1494+T1492</f>
        <v>1256638.3399999999</v>
      </c>
      <c r="U1489" s="173">
        <f t="shared" ref="U1489:U1495" si="449">P1489/I1489</f>
        <v>2210.2754846818539</v>
      </c>
      <c r="V1489" s="173">
        <f>MAX(V1490:V1495)</f>
        <v>8635.7082437619956</v>
      </c>
      <c r="X1489" s="227"/>
      <c r="Y1489" s="182"/>
      <c r="Z1489" s="189">
        <v>0</v>
      </c>
      <c r="AA1489" s="189">
        <v>0</v>
      </c>
      <c r="AB1489" s="193">
        <v>0</v>
      </c>
      <c r="AC1489" s="193">
        <v>0</v>
      </c>
      <c r="AD1489" s="193">
        <v>0</v>
      </c>
      <c r="AE1489" s="193">
        <v>0</v>
      </c>
      <c r="AF1489" s="193">
        <v>0</v>
      </c>
      <c r="AG1489" s="189">
        <v>0</v>
      </c>
      <c r="AH1489" s="193">
        <v>1981.3</v>
      </c>
      <c r="AI1489" s="193">
        <v>6992437.3499999996</v>
      </c>
      <c r="AJ1489" s="193">
        <v>0</v>
      </c>
      <c r="AK1489" s="193">
        <v>0</v>
      </c>
      <c r="AL1489" s="193">
        <v>0</v>
      </c>
      <c r="AM1489" s="193">
        <v>0</v>
      </c>
      <c r="AN1489" s="193">
        <v>0</v>
      </c>
      <c r="AO1489" s="193">
        <v>0</v>
      </c>
      <c r="AP1489" s="193">
        <v>0</v>
      </c>
      <c r="AQ1489" s="193">
        <v>0</v>
      </c>
      <c r="AR1489" s="105">
        <v>0</v>
      </c>
      <c r="AW1489" s="182"/>
    </row>
    <row r="1490" spans="2:69" s="105" customFormat="1" ht="33.75" customHeight="1" x14ac:dyDescent="0.25">
      <c r="B1490" s="183" t="s">
        <v>829</v>
      </c>
      <c r="C1490" s="238"/>
      <c r="D1490" s="184" t="s">
        <v>857</v>
      </c>
      <c r="E1490" s="184" t="s">
        <v>857</v>
      </c>
      <c r="F1490" s="187" t="s">
        <v>857</v>
      </c>
      <c r="G1490" s="184" t="s">
        <v>857</v>
      </c>
      <c r="H1490" s="184" t="s">
        <v>857</v>
      </c>
      <c r="I1490" s="197">
        <f>SUM(I1491:I1491)</f>
        <v>522.9</v>
      </c>
      <c r="J1490" s="197">
        <f>SUM(J1491:J1491)</f>
        <v>463.3</v>
      </c>
      <c r="K1490" s="197">
        <f>SUM(K1491:K1491)</f>
        <v>463.3</v>
      </c>
      <c r="L1490" s="226">
        <f>SUM(L1491:L1491)</f>
        <v>31</v>
      </c>
      <c r="M1490" s="184" t="s">
        <v>857</v>
      </c>
      <c r="N1490" s="184" t="s">
        <v>857</v>
      </c>
      <c r="O1490" s="184" t="s">
        <v>857</v>
      </c>
      <c r="P1490" s="197">
        <f>P1491</f>
        <v>1836114.4000000001</v>
      </c>
      <c r="Q1490" s="197">
        <f t="shared" ref="Q1490:T1490" si="450">Q1491</f>
        <v>0</v>
      </c>
      <c r="R1490" s="197">
        <f t="shared" si="450"/>
        <v>1280871.46</v>
      </c>
      <c r="S1490" s="197">
        <f t="shared" si="450"/>
        <v>337986.60000000003</v>
      </c>
      <c r="T1490" s="197">
        <f t="shared" si="450"/>
        <v>217256.34</v>
      </c>
      <c r="U1490" s="173">
        <f t="shared" si="449"/>
        <v>3511.4063874545805</v>
      </c>
      <c r="V1490" s="173">
        <f>V1491</f>
        <v>7742.0848345764025</v>
      </c>
      <c r="X1490" s="227"/>
      <c r="Y1490" s="182"/>
      <c r="Z1490" s="189">
        <v>0</v>
      </c>
      <c r="AA1490" s="189">
        <v>0</v>
      </c>
      <c r="AB1490" s="193">
        <v>0</v>
      </c>
      <c r="AC1490" s="193">
        <v>0</v>
      </c>
      <c r="AD1490" s="193">
        <v>0</v>
      </c>
      <c r="AE1490" s="193">
        <v>0</v>
      </c>
      <c r="AF1490" s="193">
        <v>0</v>
      </c>
      <c r="AG1490" s="189">
        <v>0</v>
      </c>
      <c r="AH1490" s="193">
        <v>454</v>
      </c>
      <c r="AI1490" s="193">
        <v>1810719.07</v>
      </c>
      <c r="AJ1490" s="193">
        <v>0</v>
      </c>
      <c r="AK1490" s="193">
        <v>0</v>
      </c>
      <c r="AL1490" s="193">
        <v>0</v>
      </c>
      <c r="AM1490" s="193">
        <v>0</v>
      </c>
      <c r="AN1490" s="193">
        <v>0</v>
      </c>
      <c r="AO1490" s="193">
        <v>0</v>
      </c>
      <c r="AP1490" s="193">
        <v>0</v>
      </c>
      <c r="AQ1490" s="193">
        <v>0</v>
      </c>
      <c r="AR1490" s="105">
        <v>0</v>
      </c>
      <c r="AU1490" s="195"/>
      <c r="AV1490" s="195"/>
      <c r="AW1490" s="182"/>
      <c r="BQ1490" s="196"/>
    </row>
    <row r="1491" spans="2:69" s="105" customFormat="1" ht="33.75" customHeight="1" x14ac:dyDescent="0.25">
      <c r="B1491" s="221">
        <v>1</v>
      </c>
      <c r="C1491" s="238" t="s">
        <v>1610</v>
      </c>
      <c r="D1491" s="184">
        <v>1964</v>
      </c>
      <c r="E1491" s="184"/>
      <c r="F1491" s="199" t="s">
        <v>261</v>
      </c>
      <c r="G1491" s="184">
        <v>2</v>
      </c>
      <c r="H1491" s="184">
        <v>2</v>
      </c>
      <c r="I1491" s="197">
        <v>522.9</v>
      </c>
      <c r="J1491" s="197">
        <v>463.3</v>
      </c>
      <c r="K1491" s="197">
        <v>463.3</v>
      </c>
      <c r="L1491" s="226">
        <v>31</v>
      </c>
      <c r="M1491" s="184" t="s">
        <v>259</v>
      </c>
      <c r="N1491" s="184" t="s">
        <v>263</v>
      </c>
      <c r="O1491" s="184" t="s">
        <v>325</v>
      </c>
      <c r="P1491" s="197">
        <v>1836114.4000000001</v>
      </c>
      <c r="Q1491" s="173">
        <v>0</v>
      </c>
      <c r="R1491" s="197">
        <v>1280871.46</v>
      </c>
      <c r="S1491" s="197">
        <v>337986.60000000003</v>
      </c>
      <c r="T1491" s="197">
        <v>217256.34</v>
      </c>
      <c r="U1491" s="173">
        <f t="shared" si="449"/>
        <v>3511.4063874545805</v>
      </c>
      <c r="V1491" s="173">
        <v>7742.0848345764025</v>
      </c>
      <c r="W1491" s="188">
        <v>7742.0848345764025</v>
      </c>
      <c r="X1491" s="188">
        <f>Z1491+AA1491+AB1491+AC1491+AD1491+AG1491+AI1491+AK1491+AM1491+AO1491+AP1491+AQ1491+AR1491+AS1491</f>
        <v>7742.0848345764025</v>
      </c>
      <c r="Y1491" s="188">
        <f>V1491-U1491</f>
        <v>4230.6784471218216</v>
      </c>
      <c r="Z1491" s="189">
        <v>0</v>
      </c>
      <c r="AA1491" s="189">
        <v>0</v>
      </c>
      <c r="AB1491" s="193">
        <v>0</v>
      </c>
      <c r="AC1491" s="193">
        <v>0</v>
      </c>
      <c r="AD1491" s="193">
        <v>0</v>
      </c>
      <c r="AE1491" s="193">
        <v>0</v>
      </c>
      <c r="AF1491" s="193">
        <v>0</v>
      </c>
      <c r="AG1491" s="190">
        <v>0</v>
      </c>
      <c r="AH1491" s="193">
        <v>454</v>
      </c>
      <c r="AI1491" s="190">
        <f>8917.04*AH1491/I1491</f>
        <v>7742.0848345764025</v>
      </c>
      <c r="AJ1491" s="193">
        <v>0</v>
      </c>
      <c r="AK1491" s="193">
        <v>0</v>
      </c>
      <c r="AL1491" s="193">
        <v>0</v>
      </c>
      <c r="AM1491" s="194">
        <v>0</v>
      </c>
      <c r="AN1491" s="193">
        <v>0</v>
      </c>
      <c r="AO1491" s="193">
        <v>0</v>
      </c>
      <c r="AP1491" s="194">
        <v>0</v>
      </c>
      <c r="AQ1491" s="193">
        <v>0</v>
      </c>
      <c r="AR1491" s="105">
        <v>0</v>
      </c>
      <c r="AU1491" s="195"/>
      <c r="AV1491" s="195"/>
      <c r="AW1491" s="195"/>
      <c r="BQ1491" s="196"/>
    </row>
    <row r="1492" spans="2:69" s="105" customFormat="1" ht="33.75" customHeight="1" x14ac:dyDescent="0.25">
      <c r="B1492" s="183" t="s">
        <v>782</v>
      </c>
      <c r="C1492" s="238"/>
      <c r="D1492" s="184" t="s">
        <v>857</v>
      </c>
      <c r="E1492" s="184" t="s">
        <v>857</v>
      </c>
      <c r="F1492" s="187" t="s">
        <v>857</v>
      </c>
      <c r="G1492" s="184" t="s">
        <v>857</v>
      </c>
      <c r="H1492" s="184" t="s">
        <v>857</v>
      </c>
      <c r="I1492" s="197">
        <f>SUM(I1493:I1493)</f>
        <v>1826</v>
      </c>
      <c r="J1492" s="197">
        <f>SUM(J1493:J1493)</f>
        <v>1718</v>
      </c>
      <c r="K1492" s="197">
        <f>SUM(K1493:K1493)</f>
        <v>1598.8</v>
      </c>
      <c r="L1492" s="226">
        <f>SUM(L1493:L1493)</f>
        <v>73</v>
      </c>
      <c r="M1492" s="184" t="s">
        <v>857</v>
      </c>
      <c r="N1492" s="184" t="s">
        <v>857</v>
      </c>
      <c r="O1492" s="240" t="s">
        <v>857</v>
      </c>
      <c r="P1492" s="197">
        <f>P1493</f>
        <v>2643881</v>
      </c>
      <c r="Q1492" s="197">
        <f t="shared" ref="Q1492:T1492" si="451">Q1493</f>
        <v>0</v>
      </c>
      <c r="R1492" s="197">
        <f t="shared" si="451"/>
        <v>1592309.05</v>
      </c>
      <c r="S1492" s="197">
        <f t="shared" si="451"/>
        <v>407533.88</v>
      </c>
      <c r="T1492" s="197">
        <f t="shared" si="451"/>
        <v>644038.06999999995</v>
      </c>
      <c r="U1492" s="173">
        <f t="shared" si="449"/>
        <v>1447.9085432639649</v>
      </c>
      <c r="V1492" s="173">
        <f>V1493</f>
        <v>3516.0289156626509</v>
      </c>
      <c r="X1492" s="227"/>
      <c r="Y1492" s="182"/>
      <c r="Z1492" s="189">
        <v>0</v>
      </c>
      <c r="AA1492" s="189">
        <v>0</v>
      </c>
      <c r="AB1492" s="193">
        <v>0</v>
      </c>
      <c r="AC1492" s="193">
        <v>0</v>
      </c>
      <c r="AD1492" s="193">
        <v>0</v>
      </c>
      <c r="AE1492" s="193">
        <v>0</v>
      </c>
      <c r="AF1492" s="193">
        <v>0</v>
      </c>
      <c r="AG1492" s="189">
        <v>0</v>
      </c>
      <c r="AH1492" s="193">
        <v>720</v>
      </c>
      <c r="AI1492" s="193">
        <v>2643881</v>
      </c>
      <c r="AJ1492" s="193">
        <v>0</v>
      </c>
      <c r="AK1492" s="193">
        <v>0</v>
      </c>
      <c r="AL1492" s="193">
        <v>0</v>
      </c>
      <c r="AM1492" s="193">
        <v>0</v>
      </c>
      <c r="AN1492" s="193">
        <v>0</v>
      </c>
      <c r="AO1492" s="193">
        <v>0</v>
      </c>
      <c r="AP1492" s="193">
        <v>0</v>
      </c>
      <c r="AQ1492" s="193">
        <v>0</v>
      </c>
      <c r="AR1492" s="105">
        <v>0</v>
      </c>
      <c r="AU1492" s="195"/>
      <c r="AV1492" s="195"/>
      <c r="AW1492" s="182"/>
      <c r="BQ1492" s="196"/>
    </row>
    <row r="1493" spans="2:69" s="105" customFormat="1" ht="33.75" customHeight="1" x14ac:dyDescent="0.25">
      <c r="B1493" s="221">
        <v>2</v>
      </c>
      <c r="C1493" s="238" t="s">
        <v>1631</v>
      </c>
      <c r="D1493" s="184">
        <v>1975</v>
      </c>
      <c r="E1493" s="184"/>
      <c r="F1493" s="199" t="s">
        <v>261</v>
      </c>
      <c r="G1493" s="184">
        <v>4</v>
      </c>
      <c r="H1493" s="184">
        <v>2</v>
      </c>
      <c r="I1493" s="197">
        <v>1826</v>
      </c>
      <c r="J1493" s="197">
        <v>1718</v>
      </c>
      <c r="K1493" s="197">
        <v>1598.8</v>
      </c>
      <c r="L1493" s="226">
        <v>73</v>
      </c>
      <c r="M1493" s="184" t="s">
        <v>259</v>
      </c>
      <c r="N1493" s="184" t="s">
        <v>334</v>
      </c>
      <c r="O1493" s="184" t="s">
        <v>1632</v>
      </c>
      <c r="P1493" s="197">
        <v>2643881</v>
      </c>
      <c r="Q1493" s="173">
        <v>0</v>
      </c>
      <c r="R1493" s="197">
        <v>1592309.05</v>
      </c>
      <c r="S1493" s="197">
        <v>407533.88</v>
      </c>
      <c r="T1493" s="197">
        <v>644038.06999999995</v>
      </c>
      <c r="U1493" s="173">
        <f t="shared" si="449"/>
        <v>1447.9085432639649</v>
      </c>
      <c r="V1493" s="173">
        <v>3516.0289156626509</v>
      </c>
      <c r="W1493" s="188">
        <v>3516.0289156626509</v>
      </c>
      <c r="X1493" s="188">
        <f>Z1493+AA1493+AB1493+AC1493+AD1493+AG1493+AI1493+AK1493+AM1493+AO1493+AP1493+AQ1493+AR1493+AS1493</f>
        <v>3516.0289156626509</v>
      </c>
      <c r="Y1493" s="188">
        <f>V1493-U1493</f>
        <v>2068.120372398686</v>
      </c>
      <c r="Z1493" s="189">
        <v>0</v>
      </c>
      <c r="AA1493" s="189">
        <v>0</v>
      </c>
      <c r="AB1493" s="193">
        <v>0</v>
      </c>
      <c r="AC1493" s="193">
        <v>0</v>
      </c>
      <c r="AD1493" s="193">
        <v>0</v>
      </c>
      <c r="AE1493" s="193">
        <v>0</v>
      </c>
      <c r="AF1493" s="193">
        <v>0</v>
      </c>
      <c r="AG1493" s="190">
        <v>0</v>
      </c>
      <c r="AH1493" s="193">
        <v>720</v>
      </c>
      <c r="AI1493" s="190">
        <f>8917.04*AH1493/I1493</f>
        <v>3516.0289156626509</v>
      </c>
      <c r="AJ1493" s="193">
        <v>0</v>
      </c>
      <c r="AK1493" s="193">
        <v>0</v>
      </c>
      <c r="AL1493" s="193">
        <v>0</v>
      </c>
      <c r="AM1493" s="194">
        <v>0</v>
      </c>
      <c r="AN1493" s="193">
        <v>0</v>
      </c>
      <c r="AO1493" s="193">
        <v>0</v>
      </c>
      <c r="AP1493" s="194">
        <v>0</v>
      </c>
      <c r="AQ1493" s="193">
        <v>0</v>
      </c>
      <c r="AR1493" s="105">
        <v>0</v>
      </c>
      <c r="AU1493" s="195"/>
      <c r="AV1493" s="195"/>
      <c r="AW1493" s="195"/>
      <c r="BQ1493" s="196"/>
    </row>
    <row r="1494" spans="2:69" s="105" customFormat="1" ht="33.75" customHeight="1" x14ac:dyDescent="0.25">
      <c r="B1494" s="183" t="s">
        <v>853</v>
      </c>
      <c r="C1494" s="238"/>
      <c r="D1494" s="184" t="s">
        <v>857</v>
      </c>
      <c r="E1494" s="184" t="s">
        <v>857</v>
      </c>
      <c r="F1494" s="187" t="s">
        <v>857</v>
      </c>
      <c r="G1494" s="184" t="s">
        <v>857</v>
      </c>
      <c r="H1494" s="184" t="s">
        <v>857</v>
      </c>
      <c r="I1494" s="197">
        <f>SUM(I1495:I1495)</f>
        <v>833.6</v>
      </c>
      <c r="J1494" s="197">
        <f>SUM(J1495:J1495)</f>
        <v>782.2</v>
      </c>
      <c r="K1494" s="197">
        <f>SUM(K1495:K1495)</f>
        <v>782.2</v>
      </c>
      <c r="L1494" s="226">
        <f>SUM(L1495:L1495)</f>
        <v>30</v>
      </c>
      <c r="M1494" s="184" t="s">
        <v>857</v>
      </c>
      <c r="N1494" s="184" t="s">
        <v>857</v>
      </c>
      <c r="O1494" s="184" t="s">
        <v>857</v>
      </c>
      <c r="P1494" s="197">
        <f>P1495</f>
        <v>2554206.3299999996</v>
      </c>
      <c r="Q1494" s="197">
        <f t="shared" ref="Q1494:T1494" si="452">Q1495</f>
        <v>0</v>
      </c>
      <c r="R1494" s="197">
        <f t="shared" si="452"/>
        <v>1726364.88</v>
      </c>
      <c r="S1494" s="197">
        <f t="shared" si="452"/>
        <v>432497.52</v>
      </c>
      <c r="T1494" s="197">
        <f t="shared" si="452"/>
        <v>395343.93</v>
      </c>
      <c r="U1494" s="173">
        <f t="shared" si="449"/>
        <v>3064.0670945297497</v>
      </c>
      <c r="V1494" s="173">
        <f>V1495</f>
        <v>8635.7082437619956</v>
      </c>
      <c r="X1494" s="227"/>
      <c r="Y1494" s="182"/>
      <c r="Z1494" s="189">
        <v>0</v>
      </c>
      <c r="AA1494" s="189">
        <v>0</v>
      </c>
      <c r="AB1494" s="193">
        <v>0</v>
      </c>
      <c r="AC1494" s="193">
        <v>0</v>
      </c>
      <c r="AD1494" s="193">
        <v>0</v>
      </c>
      <c r="AE1494" s="193">
        <v>0</v>
      </c>
      <c r="AF1494" s="193">
        <v>0</v>
      </c>
      <c r="AG1494" s="189">
        <v>0</v>
      </c>
      <c r="AH1494" s="193">
        <v>807.3</v>
      </c>
      <c r="AI1494" s="193">
        <v>2537837.2799999998</v>
      </c>
      <c r="AJ1494" s="193">
        <v>0</v>
      </c>
      <c r="AK1494" s="193">
        <v>0</v>
      </c>
      <c r="AL1494" s="193">
        <v>0</v>
      </c>
      <c r="AM1494" s="193">
        <v>0</v>
      </c>
      <c r="AN1494" s="193">
        <v>0</v>
      </c>
      <c r="AO1494" s="193">
        <v>0</v>
      </c>
      <c r="AP1494" s="193">
        <v>0</v>
      </c>
      <c r="AQ1494" s="193">
        <v>0</v>
      </c>
      <c r="AR1494" s="105">
        <v>0</v>
      </c>
      <c r="AU1494" s="195"/>
      <c r="AV1494" s="195"/>
      <c r="AW1494" s="182"/>
      <c r="BQ1494" s="196"/>
    </row>
    <row r="1495" spans="2:69" s="105" customFormat="1" ht="33.75" customHeight="1" x14ac:dyDescent="0.25">
      <c r="B1495" s="221">
        <v>3</v>
      </c>
      <c r="C1495" s="238" t="s">
        <v>3</v>
      </c>
      <c r="D1495" s="184">
        <v>1988</v>
      </c>
      <c r="E1495" s="184"/>
      <c r="F1495" s="199" t="s">
        <v>261</v>
      </c>
      <c r="G1495" s="184">
        <v>2</v>
      </c>
      <c r="H1495" s="184">
        <v>3</v>
      </c>
      <c r="I1495" s="197">
        <v>833.6</v>
      </c>
      <c r="J1495" s="197">
        <v>782.2</v>
      </c>
      <c r="K1495" s="197">
        <v>782.2</v>
      </c>
      <c r="L1495" s="226">
        <v>30</v>
      </c>
      <c r="M1495" s="184" t="s">
        <v>259</v>
      </c>
      <c r="N1495" s="184" t="s">
        <v>260</v>
      </c>
      <c r="O1495" s="184" t="s">
        <v>262</v>
      </c>
      <c r="P1495" s="197">
        <v>2554206.3299999996</v>
      </c>
      <c r="Q1495" s="173">
        <v>0</v>
      </c>
      <c r="R1495" s="197">
        <v>1726364.88</v>
      </c>
      <c r="S1495" s="197">
        <v>432497.52</v>
      </c>
      <c r="T1495" s="197">
        <v>395343.93</v>
      </c>
      <c r="U1495" s="173">
        <f t="shared" si="449"/>
        <v>3064.0670945297497</v>
      </c>
      <c r="V1495" s="173">
        <v>8635.7082437619956</v>
      </c>
      <c r="W1495" s="188">
        <v>8635.7082437619956</v>
      </c>
      <c r="X1495" s="188">
        <f>Z1495+AA1495+AB1495+AC1495+AD1495+AG1495+AI1495+AK1495+AM1495+AO1495+AP1495+AQ1495+AR1495+AS1495</f>
        <v>8635.7082437619956</v>
      </c>
      <c r="Y1495" s="188">
        <f>V1495-U1495</f>
        <v>5571.6411492322459</v>
      </c>
      <c r="Z1495" s="189">
        <v>0</v>
      </c>
      <c r="AA1495" s="189">
        <v>0</v>
      </c>
      <c r="AB1495" s="193">
        <v>0</v>
      </c>
      <c r="AC1495" s="193">
        <v>0</v>
      </c>
      <c r="AD1495" s="193">
        <v>0</v>
      </c>
      <c r="AE1495" s="193">
        <v>0</v>
      </c>
      <c r="AF1495" s="193">
        <v>0</v>
      </c>
      <c r="AG1495" s="190">
        <v>0</v>
      </c>
      <c r="AH1495" s="193">
        <v>807.3</v>
      </c>
      <c r="AI1495" s="190">
        <f>8917.04*AH1495/I1495</f>
        <v>8635.7082437619956</v>
      </c>
      <c r="AJ1495" s="193">
        <v>0</v>
      </c>
      <c r="AK1495" s="193">
        <v>0</v>
      </c>
      <c r="AL1495" s="193">
        <v>0</v>
      </c>
      <c r="AM1495" s="194">
        <v>0</v>
      </c>
      <c r="AN1495" s="193">
        <v>0</v>
      </c>
      <c r="AO1495" s="193">
        <v>0</v>
      </c>
      <c r="AP1495" s="194">
        <v>0</v>
      </c>
      <c r="AQ1495" s="193">
        <v>0</v>
      </c>
      <c r="AR1495" s="105">
        <v>0</v>
      </c>
      <c r="AU1495" s="195"/>
      <c r="AV1495" s="195"/>
      <c r="AW1495" s="195"/>
      <c r="BQ1495" s="196"/>
    </row>
    <row r="1496" spans="2:69" s="105" customFormat="1" ht="33.75" customHeight="1" x14ac:dyDescent="0.25">
      <c r="B1496" s="183" t="s">
        <v>3054</v>
      </c>
      <c r="C1496" s="238"/>
      <c r="D1496" s="184" t="s">
        <v>857</v>
      </c>
      <c r="E1496" s="184" t="s">
        <v>857</v>
      </c>
      <c r="F1496" s="187" t="s">
        <v>857</v>
      </c>
      <c r="G1496" s="184" t="s">
        <v>857</v>
      </c>
      <c r="H1496" s="184" t="s">
        <v>857</v>
      </c>
      <c r="I1496" s="197">
        <f>I1497+I1499+I1501+I1503</f>
        <v>10608.1</v>
      </c>
      <c r="J1496" s="197">
        <f t="shared" ref="J1496:L1496" si="453">J1497+J1499+J1501+J1503</f>
        <v>8253.0999999999985</v>
      </c>
      <c r="K1496" s="197">
        <f t="shared" si="453"/>
        <v>8253.0999999999985</v>
      </c>
      <c r="L1496" s="241">
        <f t="shared" si="453"/>
        <v>346</v>
      </c>
      <c r="M1496" s="184" t="s">
        <v>857</v>
      </c>
      <c r="N1496" s="184" t="s">
        <v>857</v>
      </c>
      <c r="O1496" s="184" t="s">
        <v>857</v>
      </c>
      <c r="P1496" s="197">
        <f>P1497+P1499+P1501+P1503</f>
        <v>38116072</v>
      </c>
      <c r="Q1496" s="197">
        <f t="shared" ref="Q1496:T1496" si="454">Q1497+Q1499+Q1501+Q1503</f>
        <v>0</v>
      </c>
      <c r="R1496" s="197">
        <f t="shared" si="454"/>
        <v>29427314.030000001</v>
      </c>
      <c r="S1496" s="197">
        <f t="shared" si="454"/>
        <v>2119251.14</v>
      </c>
      <c r="T1496" s="197">
        <f t="shared" si="454"/>
        <v>6569506.8300000001</v>
      </c>
      <c r="U1496" s="173">
        <f t="shared" ref="U1496:U1502" si="455">P1496/I1496</f>
        <v>3593.1101705300666</v>
      </c>
      <c r="V1496" s="173">
        <f>MAX(V1497:V1504)</f>
        <v>9225.4500000000007</v>
      </c>
      <c r="X1496" s="227"/>
      <c r="Y1496" s="182"/>
      <c r="Z1496" s="189"/>
      <c r="AA1496" s="189"/>
      <c r="AB1496" s="193"/>
      <c r="AC1496" s="193"/>
      <c r="AD1496" s="193"/>
      <c r="AE1496" s="193"/>
      <c r="AF1496" s="193"/>
      <c r="AG1496" s="189"/>
      <c r="AH1496" s="193"/>
      <c r="AI1496" s="193"/>
      <c r="AJ1496" s="193"/>
      <c r="AK1496" s="193"/>
      <c r="AL1496" s="193"/>
      <c r="AM1496" s="193"/>
      <c r="AN1496" s="193"/>
      <c r="AO1496" s="193"/>
      <c r="AP1496" s="193"/>
      <c r="AQ1496" s="193"/>
      <c r="AU1496" s="195"/>
      <c r="AV1496" s="195"/>
      <c r="AW1496" s="182"/>
      <c r="BQ1496" s="196"/>
    </row>
    <row r="1497" spans="2:69" s="105" customFormat="1" ht="33.75" customHeight="1" x14ac:dyDescent="0.25">
      <c r="B1497" s="183" t="s">
        <v>814</v>
      </c>
      <c r="C1497" s="238"/>
      <c r="D1497" s="184" t="s">
        <v>857</v>
      </c>
      <c r="E1497" s="184" t="s">
        <v>857</v>
      </c>
      <c r="F1497" s="187" t="s">
        <v>857</v>
      </c>
      <c r="G1497" s="184" t="s">
        <v>857</v>
      </c>
      <c r="H1497" s="184" t="s">
        <v>857</v>
      </c>
      <c r="I1497" s="197">
        <f>I1498</f>
        <v>944.3</v>
      </c>
      <c r="J1497" s="197">
        <f t="shared" ref="J1497:L1497" si="456">J1498</f>
        <v>862.6</v>
      </c>
      <c r="K1497" s="197">
        <f t="shared" si="456"/>
        <v>862.6</v>
      </c>
      <c r="L1497" s="241">
        <f t="shared" si="456"/>
        <v>39</v>
      </c>
      <c r="M1497" s="184" t="s">
        <v>857</v>
      </c>
      <c r="N1497" s="184" t="s">
        <v>857</v>
      </c>
      <c r="O1497" s="184" t="s">
        <v>857</v>
      </c>
      <c r="P1497" s="197">
        <f>P1498</f>
        <v>5767580</v>
      </c>
      <c r="Q1497" s="197">
        <f>Q1498</f>
        <v>0</v>
      </c>
      <c r="R1497" s="197">
        <f>R1498</f>
        <v>4929388.34</v>
      </c>
      <c r="S1497" s="197">
        <f t="shared" ref="S1497:T1497" si="457">S1498</f>
        <v>259441.49</v>
      </c>
      <c r="T1497" s="197">
        <f t="shared" si="457"/>
        <v>578750.17000000016</v>
      </c>
      <c r="U1497" s="173">
        <f t="shared" si="455"/>
        <v>6107.7835433654564</v>
      </c>
      <c r="V1497" s="173">
        <f>V1498</f>
        <v>9225.4500000000007</v>
      </c>
      <c r="X1497" s="227"/>
      <c r="Y1497" s="182"/>
      <c r="Z1497" s="189"/>
      <c r="AA1497" s="189"/>
      <c r="AB1497" s="193"/>
      <c r="AC1497" s="193"/>
      <c r="AD1497" s="193"/>
      <c r="AE1497" s="193"/>
      <c r="AF1497" s="193"/>
      <c r="AG1497" s="189"/>
      <c r="AH1497" s="193"/>
      <c r="AI1497" s="193"/>
      <c r="AJ1497" s="193"/>
      <c r="AK1497" s="193"/>
      <c r="AL1497" s="193"/>
      <c r="AM1497" s="193"/>
      <c r="AN1497" s="193"/>
      <c r="AO1497" s="193"/>
      <c r="AP1497" s="193"/>
      <c r="AQ1497" s="193"/>
      <c r="AU1497" s="195"/>
      <c r="AV1497" s="195"/>
      <c r="AW1497" s="182"/>
      <c r="BQ1497" s="196"/>
    </row>
    <row r="1498" spans="2:69" s="105" customFormat="1" ht="33.75" customHeight="1" x14ac:dyDescent="0.25">
      <c r="B1498" s="221">
        <v>1</v>
      </c>
      <c r="C1498" s="238" t="s">
        <v>3315</v>
      </c>
      <c r="D1498" s="184">
        <v>1983</v>
      </c>
      <c r="E1498" s="184"/>
      <c r="F1498" s="199" t="s">
        <v>1297</v>
      </c>
      <c r="G1498" s="184">
        <v>2</v>
      </c>
      <c r="H1498" s="184">
        <v>3</v>
      </c>
      <c r="I1498" s="197">
        <v>944.3</v>
      </c>
      <c r="J1498" s="197">
        <v>862.6</v>
      </c>
      <c r="K1498" s="197">
        <v>862.6</v>
      </c>
      <c r="L1498" s="198">
        <v>39</v>
      </c>
      <c r="M1498" s="184" t="s">
        <v>259</v>
      </c>
      <c r="N1498" s="184" t="s">
        <v>260</v>
      </c>
      <c r="O1498" s="184" t="s">
        <v>262</v>
      </c>
      <c r="P1498" s="197">
        <v>5767580</v>
      </c>
      <c r="Q1498" s="173">
        <v>0</v>
      </c>
      <c r="R1498" s="197">
        <v>4929388.34</v>
      </c>
      <c r="S1498" s="197">
        <v>259441.49</v>
      </c>
      <c r="T1498" s="197">
        <f>P1498-Q1498-R1498-S1498</f>
        <v>578750.17000000016</v>
      </c>
      <c r="U1498" s="173">
        <f t="shared" si="455"/>
        <v>6107.7835433654564</v>
      </c>
      <c r="V1498" s="173">
        <v>9225.4500000000007</v>
      </c>
      <c r="W1498" s="188"/>
      <c r="X1498" s="188"/>
      <c r="Y1498" s="188"/>
      <c r="Z1498" s="189"/>
      <c r="AA1498" s="189"/>
      <c r="AB1498" s="193"/>
      <c r="AC1498" s="193"/>
      <c r="AD1498" s="193"/>
      <c r="AE1498" s="193"/>
      <c r="AF1498" s="193"/>
      <c r="AG1498" s="190"/>
      <c r="AH1498" s="193"/>
      <c r="AI1498" s="190"/>
      <c r="AJ1498" s="193"/>
      <c r="AK1498" s="193"/>
      <c r="AL1498" s="193"/>
      <c r="AM1498" s="194"/>
      <c r="AN1498" s="193"/>
      <c r="AO1498" s="193"/>
      <c r="AP1498" s="194"/>
      <c r="AQ1498" s="193"/>
      <c r="AU1498" s="195"/>
      <c r="AV1498" s="195"/>
      <c r="AW1498" s="195"/>
      <c r="BQ1498" s="196"/>
    </row>
    <row r="1499" spans="2:69" s="105" customFormat="1" ht="33.75" customHeight="1" x14ac:dyDescent="0.25">
      <c r="B1499" s="183" t="s">
        <v>847</v>
      </c>
      <c r="C1499" s="238"/>
      <c r="D1499" s="184" t="s">
        <v>857</v>
      </c>
      <c r="E1499" s="184" t="s">
        <v>857</v>
      </c>
      <c r="F1499" s="187" t="s">
        <v>857</v>
      </c>
      <c r="G1499" s="184" t="s">
        <v>857</v>
      </c>
      <c r="H1499" s="184" t="s">
        <v>857</v>
      </c>
      <c r="I1499" s="197">
        <f>I1500</f>
        <v>632.5</v>
      </c>
      <c r="J1499" s="197">
        <f t="shared" ref="J1499:L1499" si="458">J1500</f>
        <v>600</v>
      </c>
      <c r="K1499" s="197">
        <f t="shared" si="458"/>
        <v>600</v>
      </c>
      <c r="L1499" s="241">
        <f t="shared" si="458"/>
        <v>38</v>
      </c>
      <c r="M1499" s="184" t="s">
        <v>857</v>
      </c>
      <c r="N1499" s="184" t="s">
        <v>857</v>
      </c>
      <c r="O1499" s="184" t="s">
        <v>857</v>
      </c>
      <c r="P1499" s="197">
        <f>P1500</f>
        <v>3993630</v>
      </c>
      <c r="Q1499" s="197">
        <f>Q1500</f>
        <v>0</v>
      </c>
      <c r="R1499" s="197">
        <f>R1500</f>
        <v>2871624.66</v>
      </c>
      <c r="S1499" s="197">
        <f t="shared" ref="S1499:T1499" si="459">S1500</f>
        <v>720088.85</v>
      </c>
      <c r="T1499" s="197">
        <f t="shared" si="459"/>
        <v>401916.48999999987</v>
      </c>
      <c r="U1499" s="173">
        <f t="shared" si="455"/>
        <v>6314.0395256917</v>
      </c>
      <c r="V1499" s="173">
        <f>V1500</f>
        <v>8454.83</v>
      </c>
      <c r="X1499" s="227"/>
      <c r="Y1499" s="182"/>
      <c r="Z1499" s="189"/>
      <c r="AA1499" s="189"/>
      <c r="AB1499" s="193"/>
      <c r="AC1499" s="193"/>
      <c r="AD1499" s="193"/>
      <c r="AE1499" s="193"/>
      <c r="AF1499" s="193"/>
      <c r="AG1499" s="189"/>
      <c r="AH1499" s="193"/>
      <c r="AI1499" s="193"/>
      <c r="AJ1499" s="193"/>
      <c r="AK1499" s="193"/>
      <c r="AL1499" s="193"/>
      <c r="AM1499" s="193"/>
      <c r="AN1499" s="193"/>
      <c r="AO1499" s="193"/>
      <c r="AP1499" s="193"/>
      <c r="AQ1499" s="193"/>
      <c r="AU1499" s="195"/>
      <c r="AV1499" s="195"/>
      <c r="AW1499" s="182"/>
      <c r="BQ1499" s="196"/>
    </row>
    <row r="1500" spans="2:69" s="105" customFormat="1" ht="33.75" customHeight="1" x14ac:dyDescent="0.25">
      <c r="B1500" s="221">
        <v>2</v>
      </c>
      <c r="C1500" s="238" t="s">
        <v>3316</v>
      </c>
      <c r="D1500" s="184">
        <v>1963</v>
      </c>
      <c r="E1500" s="184"/>
      <c r="F1500" s="199" t="s">
        <v>1297</v>
      </c>
      <c r="G1500" s="184">
        <v>2</v>
      </c>
      <c r="H1500" s="184">
        <v>2</v>
      </c>
      <c r="I1500" s="197">
        <v>632.5</v>
      </c>
      <c r="J1500" s="197">
        <v>600</v>
      </c>
      <c r="K1500" s="197">
        <v>600</v>
      </c>
      <c r="L1500" s="198">
        <v>38</v>
      </c>
      <c r="M1500" s="184" t="s">
        <v>259</v>
      </c>
      <c r="N1500" s="184" t="s">
        <v>263</v>
      </c>
      <c r="O1500" s="184" t="s">
        <v>2762</v>
      </c>
      <c r="P1500" s="197">
        <v>3993630</v>
      </c>
      <c r="Q1500" s="173">
        <v>0</v>
      </c>
      <c r="R1500" s="197">
        <v>2871624.66</v>
      </c>
      <c r="S1500" s="197">
        <v>720088.85</v>
      </c>
      <c r="T1500" s="197">
        <f>P1500-Q1500-R1500-S1500</f>
        <v>401916.48999999987</v>
      </c>
      <c r="U1500" s="173">
        <f t="shared" si="455"/>
        <v>6314.0395256917</v>
      </c>
      <c r="V1500" s="173">
        <v>8454.83</v>
      </c>
      <c r="W1500" s="188"/>
      <c r="X1500" s="188"/>
      <c r="Y1500" s="188"/>
      <c r="Z1500" s="189"/>
      <c r="AA1500" s="189"/>
      <c r="AB1500" s="193"/>
      <c r="AC1500" s="193"/>
      <c r="AD1500" s="193"/>
      <c r="AE1500" s="193"/>
      <c r="AF1500" s="193"/>
      <c r="AG1500" s="190"/>
      <c r="AH1500" s="193"/>
      <c r="AI1500" s="190"/>
      <c r="AJ1500" s="193"/>
      <c r="AK1500" s="193"/>
      <c r="AL1500" s="193"/>
      <c r="AM1500" s="194"/>
      <c r="AN1500" s="193"/>
      <c r="AO1500" s="193"/>
      <c r="AP1500" s="194"/>
      <c r="AQ1500" s="193"/>
      <c r="AU1500" s="195"/>
      <c r="AV1500" s="195"/>
      <c r="AW1500" s="195"/>
      <c r="BQ1500" s="196"/>
    </row>
    <row r="1501" spans="2:69" s="105" customFormat="1" ht="33.75" customHeight="1" x14ac:dyDescent="0.25">
      <c r="B1501" s="183" t="s">
        <v>807</v>
      </c>
      <c r="C1501" s="238"/>
      <c r="D1501" s="184" t="s">
        <v>857</v>
      </c>
      <c r="E1501" s="184" t="s">
        <v>857</v>
      </c>
      <c r="F1501" s="187" t="s">
        <v>857</v>
      </c>
      <c r="G1501" s="184" t="s">
        <v>857</v>
      </c>
      <c r="H1501" s="184" t="s">
        <v>857</v>
      </c>
      <c r="I1501" s="197">
        <f>I1502</f>
        <v>2401.8000000000002</v>
      </c>
      <c r="J1501" s="197">
        <f t="shared" ref="J1501:L1501" si="460">J1502</f>
        <v>2026.1</v>
      </c>
      <c r="K1501" s="197">
        <f t="shared" si="460"/>
        <v>2026.1</v>
      </c>
      <c r="L1501" s="241">
        <f t="shared" si="460"/>
        <v>128</v>
      </c>
      <c r="M1501" s="184" t="s">
        <v>857</v>
      </c>
      <c r="N1501" s="184" t="s">
        <v>857</v>
      </c>
      <c r="O1501" s="184" t="s">
        <v>857</v>
      </c>
      <c r="P1501" s="197">
        <f>P1502</f>
        <v>8929742</v>
      </c>
      <c r="Q1501" s="197">
        <f>Q1502</f>
        <v>0</v>
      </c>
      <c r="R1501" s="197">
        <f>R1502</f>
        <v>7067868.6100000003</v>
      </c>
      <c r="S1501" s="197">
        <f t="shared" ref="S1501:T1501" si="461">S1502</f>
        <v>373487.51</v>
      </c>
      <c r="T1501" s="197">
        <f t="shared" si="461"/>
        <v>1488385.8799999997</v>
      </c>
      <c r="U1501" s="173">
        <f t="shared" si="455"/>
        <v>3717.9373802981095</v>
      </c>
      <c r="V1501" s="173">
        <f>V1502</f>
        <v>4637.5600000000004</v>
      </c>
      <c r="X1501" s="227"/>
      <c r="Y1501" s="182"/>
      <c r="Z1501" s="189"/>
      <c r="AA1501" s="189"/>
      <c r="AB1501" s="193"/>
      <c r="AC1501" s="193"/>
      <c r="AD1501" s="193"/>
      <c r="AE1501" s="193"/>
      <c r="AF1501" s="193"/>
      <c r="AG1501" s="189"/>
      <c r="AH1501" s="193"/>
      <c r="AI1501" s="193"/>
      <c r="AJ1501" s="193"/>
      <c r="AK1501" s="193"/>
      <c r="AL1501" s="193"/>
      <c r="AM1501" s="193"/>
      <c r="AN1501" s="193"/>
      <c r="AO1501" s="193"/>
      <c r="AP1501" s="193"/>
      <c r="AQ1501" s="193"/>
      <c r="AU1501" s="195"/>
      <c r="AV1501" s="195"/>
      <c r="AW1501" s="182"/>
      <c r="BQ1501" s="196"/>
    </row>
    <row r="1502" spans="2:69" s="105" customFormat="1" ht="33.75" customHeight="1" x14ac:dyDescent="0.25">
      <c r="B1502" s="221">
        <v>3</v>
      </c>
      <c r="C1502" s="238" t="s">
        <v>3317</v>
      </c>
      <c r="D1502" s="184">
        <v>1991</v>
      </c>
      <c r="E1502" s="184"/>
      <c r="F1502" s="199" t="s">
        <v>1297</v>
      </c>
      <c r="G1502" s="184">
        <v>4</v>
      </c>
      <c r="H1502" s="184">
        <v>2</v>
      </c>
      <c r="I1502" s="197">
        <v>2401.8000000000002</v>
      </c>
      <c r="J1502" s="197">
        <v>2026.1</v>
      </c>
      <c r="K1502" s="197">
        <v>2026.1</v>
      </c>
      <c r="L1502" s="198">
        <v>128</v>
      </c>
      <c r="M1502" s="184" t="s">
        <v>259</v>
      </c>
      <c r="N1502" s="184" t="s">
        <v>263</v>
      </c>
      <c r="O1502" s="184" t="s">
        <v>3318</v>
      </c>
      <c r="P1502" s="197">
        <v>8929742</v>
      </c>
      <c r="Q1502" s="173">
        <v>0</v>
      </c>
      <c r="R1502" s="197">
        <v>7067868.6100000003</v>
      </c>
      <c r="S1502" s="197">
        <v>373487.51</v>
      </c>
      <c r="T1502" s="197">
        <f>P1502-Q1502-R1502-S1502</f>
        <v>1488385.8799999997</v>
      </c>
      <c r="U1502" s="173">
        <f t="shared" si="455"/>
        <v>3717.9373802981095</v>
      </c>
      <c r="V1502" s="173">
        <v>4637.5600000000004</v>
      </c>
      <c r="W1502" s="188"/>
      <c r="X1502" s="188"/>
      <c r="Y1502" s="188"/>
      <c r="Z1502" s="189"/>
      <c r="AA1502" s="189"/>
      <c r="AB1502" s="193"/>
      <c r="AC1502" s="193"/>
      <c r="AD1502" s="193"/>
      <c r="AE1502" s="193"/>
      <c r="AF1502" s="193"/>
      <c r="AG1502" s="190"/>
      <c r="AH1502" s="193"/>
      <c r="AI1502" s="190"/>
      <c r="AJ1502" s="193"/>
      <c r="AK1502" s="193"/>
      <c r="AL1502" s="193"/>
      <c r="AM1502" s="194"/>
      <c r="AN1502" s="193"/>
      <c r="AO1502" s="193"/>
      <c r="AP1502" s="194"/>
      <c r="AQ1502" s="193"/>
      <c r="AU1502" s="195"/>
      <c r="AV1502" s="195"/>
      <c r="AW1502" s="195"/>
      <c r="BQ1502" s="196"/>
    </row>
    <row r="1503" spans="2:69" s="105" customFormat="1" ht="33.75" customHeight="1" x14ac:dyDescent="0.25">
      <c r="B1503" s="183" t="s">
        <v>1052</v>
      </c>
      <c r="C1503" s="238"/>
      <c r="D1503" s="184" t="s">
        <v>857</v>
      </c>
      <c r="E1503" s="184" t="s">
        <v>857</v>
      </c>
      <c r="F1503" s="187" t="s">
        <v>857</v>
      </c>
      <c r="G1503" s="184" t="s">
        <v>857</v>
      </c>
      <c r="H1503" s="184" t="s">
        <v>857</v>
      </c>
      <c r="I1503" s="197">
        <f>I1504</f>
        <v>6629.5</v>
      </c>
      <c r="J1503" s="197">
        <f t="shared" ref="J1503:L1503" si="462">J1504</f>
        <v>4764.3999999999996</v>
      </c>
      <c r="K1503" s="197">
        <f t="shared" si="462"/>
        <v>4764.3999999999996</v>
      </c>
      <c r="L1503" s="241">
        <f t="shared" si="462"/>
        <v>141</v>
      </c>
      <c r="M1503" s="184" t="s">
        <v>857</v>
      </c>
      <c r="N1503" s="184" t="s">
        <v>857</v>
      </c>
      <c r="O1503" s="184" t="s">
        <v>857</v>
      </c>
      <c r="P1503" s="197">
        <f>P1504</f>
        <v>19425120</v>
      </c>
      <c r="Q1503" s="197">
        <f t="shared" ref="Q1503:T1503" si="463">Q1504</f>
        <v>0</v>
      </c>
      <c r="R1503" s="197">
        <f t="shared" si="463"/>
        <v>14558432.42</v>
      </c>
      <c r="S1503" s="197">
        <f t="shared" si="463"/>
        <v>766233.29</v>
      </c>
      <c r="T1503" s="197">
        <f t="shared" si="463"/>
        <v>4100454.29</v>
      </c>
      <c r="U1503" s="173">
        <f>U1504</f>
        <v>2930.103326042688</v>
      </c>
      <c r="V1503" s="173">
        <f>V1504</f>
        <v>4434.53</v>
      </c>
      <c r="X1503" s="227"/>
      <c r="Y1503" s="182"/>
      <c r="Z1503" s="189"/>
      <c r="AA1503" s="189"/>
      <c r="AB1503" s="193"/>
      <c r="AC1503" s="193"/>
      <c r="AD1503" s="193"/>
      <c r="AE1503" s="193"/>
      <c r="AF1503" s="193"/>
      <c r="AG1503" s="189"/>
      <c r="AH1503" s="193"/>
      <c r="AI1503" s="193"/>
      <c r="AJ1503" s="193"/>
      <c r="AK1503" s="193"/>
      <c r="AL1503" s="193"/>
      <c r="AM1503" s="193"/>
      <c r="AN1503" s="193"/>
      <c r="AO1503" s="193"/>
      <c r="AP1503" s="193"/>
      <c r="AQ1503" s="193"/>
      <c r="AU1503" s="195"/>
      <c r="AV1503" s="195"/>
      <c r="AW1503" s="182"/>
      <c r="BQ1503" s="196"/>
    </row>
    <row r="1504" spans="2:69" s="105" customFormat="1" ht="33.75" customHeight="1" x14ac:dyDescent="0.25">
      <c r="B1504" s="221">
        <v>4</v>
      </c>
      <c r="C1504" s="238" t="s">
        <v>3334</v>
      </c>
      <c r="D1504" s="184">
        <v>1957</v>
      </c>
      <c r="E1504" s="184"/>
      <c r="F1504" s="199" t="s">
        <v>1297</v>
      </c>
      <c r="G1504" s="184">
        <v>4</v>
      </c>
      <c r="H1504" s="184">
        <v>8</v>
      </c>
      <c r="I1504" s="197">
        <v>6629.5</v>
      </c>
      <c r="J1504" s="197">
        <v>4764.3999999999996</v>
      </c>
      <c r="K1504" s="197">
        <v>4764.3999999999996</v>
      </c>
      <c r="L1504" s="198">
        <v>141</v>
      </c>
      <c r="M1504" s="184" t="s">
        <v>259</v>
      </c>
      <c r="N1504" s="184" t="s">
        <v>263</v>
      </c>
      <c r="O1504" s="184" t="s">
        <v>1515</v>
      </c>
      <c r="P1504" s="197">
        <v>19425120</v>
      </c>
      <c r="Q1504" s="173">
        <v>0</v>
      </c>
      <c r="R1504" s="197">
        <v>14558432.42</v>
      </c>
      <c r="S1504" s="197">
        <v>766233.29</v>
      </c>
      <c r="T1504" s="197">
        <f>P1504-Q1504-R1504-S1504</f>
        <v>4100454.29</v>
      </c>
      <c r="U1504" s="173">
        <f>P1504/I1504</f>
        <v>2930.103326042688</v>
      </c>
      <c r="V1504" s="173">
        <v>4434.53</v>
      </c>
      <c r="W1504" s="188"/>
      <c r="X1504" s="188"/>
      <c r="Y1504" s="188"/>
      <c r="Z1504" s="189"/>
      <c r="AA1504" s="189"/>
      <c r="AB1504" s="193"/>
      <c r="AC1504" s="193"/>
      <c r="AD1504" s="193"/>
      <c r="AE1504" s="193"/>
      <c r="AF1504" s="193"/>
      <c r="AG1504" s="190"/>
      <c r="AH1504" s="193"/>
      <c r="AI1504" s="190"/>
      <c r="AJ1504" s="193"/>
      <c r="AK1504" s="193"/>
      <c r="AL1504" s="193"/>
      <c r="AM1504" s="194"/>
      <c r="AN1504" s="193"/>
      <c r="AO1504" s="193"/>
      <c r="AP1504" s="194"/>
      <c r="AQ1504" s="193"/>
      <c r="AU1504" s="195"/>
      <c r="AV1504" s="195"/>
      <c r="AW1504" s="195"/>
      <c r="BQ1504" s="196"/>
    </row>
    <row r="1505" spans="1:69" s="105" customFormat="1" ht="84" customHeight="1" x14ac:dyDescent="0.25">
      <c r="B1505" s="371" t="s">
        <v>2760</v>
      </c>
      <c r="C1505" s="372"/>
      <c r="D1505" s="372"/>
      <c r="E1505" s="372"/>
      <c r="F1505" s="372"/>
      <c r="G1505" s="372"/>
      <c r="H1505" s="372"/>
      <c r="I1505" s="372"/>
      <c r="J1505" s="372"/>
      <c r="K1505" s="372"/>
      <c r="L1505" s="372"/>
      <c r="M1505" s="372"/>
      <c r="N1505" s="372"/>
      <c r="O1505" s="372"/>
      <c r="P1505" s="372"/>
      <c r="Q1505" s="372"/>
      <c r="R1505" s="372"/>
      <c r="S1505" s="372"/>
      <c r="T1505" s="372"/>
      <c r="U1505" s="372"/>
      <c r="V1505" s="373"/>
      <c r="Z1505" s="182"/>
      <c r="AA1505" s="182"/>
      <c r="AG1505" s="182"/>
    </row>
    <row r="1506" spans="1:69" s="105" customFormat="1" ht="33.75" customHeight="1" x14ac:dyDescent="0.25">
      <c r="B1506" s="374" t="s">
        <v>2360</v>
      </c>
      <c r="C1506" s="375"/>
      <c r="D1506" s="184" t="s">
        <v>857</v>
      </c>
      <c r="E1506" s="184" t="s">
        <v>857</v>
      </c>
      <c r="F1506" s="187" t="s">
        <v>857</v>
      </c>
      <c r="G1506" s="184" t="s">
        <v>857</v>
      </c>
      <c r="H1506" s="184" t="s">
        <v>857</v>
      </c>
      <c r="I1506" s="197">
        <f>I1507</f>
        <v>483262.35999999993</v>
      </c>
      <c r="J1506" s="197">
        <f>J1507</f>
        <v>463338.42999999993</v>
      </c>
      <c r="K1506" s="197">
        <f>K1507</f>
        <v>396967.02</v>
      </c>
      <c r="L1506" s="226">
        <f>L1507</f>
        <v>17300</v>
      </c>
      <c r="M1506" s="184" t="s">
        <v>857</v>
      </c>
      <c r="N1506" s="184" t="s">
        <v>857</v>
      </c>
      <c r="O1506" s="184" t="s">
        <v>857</v>
      </c>
      <c r="P1506" s="197">
        <v>361861679.40000004</v>
      </c>
      <c r="Q1506" s="197">
        <f>Q1507</f>
        <v>0</v>
      </c>
      <c r="R1506" s="197">
        <f>R1507</f>
        <v>208425744</v>
      </c>
      <c r="S1506" s="197">
        <f>S1507</f>
        <v>0</v>
      </c>
      <c r="T1506" s="197">
        <f>T1507</f>
        <v>153435935.40000001</v>
      </c>
      <c r="U1506" s="173">
        <f t="shared" ref="U1506:U1561" si="464">P1506/I1506</f>
        <v>748.78928994180319</v>
      </c>
      <c r="V1506" s="173">
        <f>MAX(V1507:V1568)</f>
        <v>1853.8862081304692</v>
      </c>
      <c r="X1506" s="227"/>
      <c r="Y1506" s="182"/>
      <c r="Z1506" s="189">
        <v>0</v>
      </c>
      <c r="AA1506" s="189">
        <v>0</v>
      </c>
      <c r="AB1506" s="193">
        <v>0</v>
      </c>
      <c r="AC1506" s="193">
        <v>0</v>
      </c>
      <c r="AD1506" s="193">
        <v>0</v>
      </c>
      <c r="AE1506" s="193">
        <v>0</v>
      </c>
      <c r="AF1506" s="193">
        <v>191</v>
      </c>
      <c r="AG1506" s="189">
        <v>361861679.40000004</v>
      </c>
      <c r="AH1506" s="193">
        <v>0</v>
      </c>
      <c r="AI1506" s="193">
        <v>0</v>
      </c>
      <c r="AJ1506" s="193">
        <v>0</v>
      </c>
      <c r="AK1506" s="193">
        <v>0</v>
      </c>
      <c r="AL1506" s="193">
        <v>0</v>
      </c>
      <c r="AM1506" s="193">
        <v>0</v>
      </c>
      <c r="AN1506" s="193">
        <v>0</v>
      </c>
      <c r="AO1506" s="193">
        <v>0</v>
      </c>
      <c r="AP1506" s="193">
        <v>0</v>
      </c>
      <c r="AQ1506" s="193">
        <v>0</v>
      </c>
      <c r="AR1506" s="105">
        <v>0</v>
      </c>
      <c r="AS1506" s="105">
        <v>0</v>
      </c>
      <c r="AW1506" s="182"/>
    </row>
    <row r="1507" spans="1:69" s="105" customFormat="1" ht="33.75" customHeight="1" x14ac:dyDescent="0.25">
      <c r="B1507" s="374" t="s">
        <v>1863</v>
      </c>
      <c r="C1507" s="375"/>
      <c r="D1507" s="184" t="s">
        <v>857</v>
      </c>
      <c r="E1507" s="184" t="s">
        <v>857</v>
      </c>
      <c r="F1507" s="187" t="s">
        <v>857</v>
      </c>
      <c r="G1507" s="184" t="s">
        <v>857</v>
      </c>
      <c r="H1507" s="184" t="s">
        <v>857</v>
      </c>
      <c r="I1507" s="197">
        <f>I1508+I1523+I1557+I1562</f>
        <v>483262.35999999993</v>
      </c>
      <c r="J1507" s="197">
        <f>J1508+J1523+J1557+J1562</f>
        <v>463338.42999999993</v>
      </c>
      <c r="K1507" s="197">
        <f>K1508+K1523+K1557+K1562</f>
        <v>396967.02</v>
      </c>
      <c r="L1507" s="226">
        <f>L1508+L1523+L1557+L1562</f>
        <v>17300</v>
      </c>
      <c r="M1507" s="184" t="s">
        <v>857</v>
      </c>
      <c r="N1507" s="184" t="s">
        <v>857</v>
      </c>
      <c r="O1507" s="184" t="s">
        <v>857</v>
      </c>
      <c r="P1507" s="197">
        <v>361861679.40000004</v>
      </c>
      <c r="Q1507" s="197">
        <f>Q1508+Q1523+Q1557+Q1562</f>
        <v>0</v>
      </c>
      <c r="R1507" s="197">
        <f>R1508+R1523+R1557+R1562</f>
        <v>208425744</v>
      </c>
      <c r="S1507" s="197">
        <f>S1508+S1523+S1557+S1562</f>
        <v>0</v>
      </c>
      <c r="T1507" s="197">
        <f>T1508+T1523+T1557+T1562</f>
        <v>153435935.40000001</v>
      </c>
      <c r="U1507" s="173">
        <f t="shared" si="464"/>
        <v>748.78928994180319</v>
      </c>
      <c r="V1507" s="173">
        <f>MAX(V1508:V1569)</f>
        <v>1853.8862081304692</v>
      </c>
      <c r="X1507" s="227"/>
      <c r="Y1507" s="182"/>
      <c r="Z1507" s="189">
        <v>0</v>
      </c>
      <c r="AA1507" s="189">
        <v>0</v>
      </c>
      <c r="AB1507" s="193">
        <v>0</v>
      </c>
      <c r="AC1507" s="193">
        <v>0</v>
      </c>
      <c r="AD1507" s="193">
        <v>0</v>
      </c>
      <c r="AE1507" s="193">
        <v>0</v>
      </c>
      <c r="AF1507" s="193">
        <v>191</v>
      </c>
      <c r="AG1507" s="189">
        <v>361861679.40000004</v>
      </c>
      <c r="AH1507" s="193">
        <v>0</v>
      </c>
      <c r="AI1507" s="193">
        <v>0</v>
      </c>
      <c r="AJ1507" s="193">
        <v>0</v>
      </c>
      <c r="AK1507" s="193">
        <v>0</v>
      </c>
      <c r="AL1507" s="193">
        <v>0</v>
      </c>
      <c r="AM1507" s="193">
        <v>0</v>
      </c>
      <c r="AN1507" s="193">
        <v>0</v>
      </c>
      <c r="AO1507" s="193">
        <v>0</v>
      </c>
      <c r="AP1507" s="193">
        <v>0</v>
      </c>
      <c r="AQ1507" s="193">
        <v>0</v>
      </c>
      <c r="AR1507" s="105">
        <v>0</v>
      </c>
      <c r="AS1507" s="105">
        <v>0</v>
      </c>
      <c r="AW1507" s="182"/>
    </row>
    <row r="1508" spans="1:69" s="105" customFormat="1" ht="33.75" customHeight="1" x14ac:dyDescent="0.25">
      <c r="B1508" s="183" t="s">
        <v>1052</v>
      </c>
      <c r="C1508" s="238"/>
      <c r="D1508" s="184" t="s">
        <v>857</v>
      </c>
      <c r="E1508" s="184" t="s">
        <v>857</v>
      </c>
      <c r="F1508" s="187" t="s">
        <v>857</v>
      </c>
      <c r="G1508" s="184" t="s">
        <v>857</v>
      </c>
      <c r="H1508" s="184" t="s">
        <v>857</v>
      </c>
      <c r="I1508" s="197">
        <f>SUM(I1509:I1522)</f>
        <v>112606.19999999998</v>
      </c>
      <c r="J1508" s="197">
        <f>SUM(J1509:J1522)</f>
        <v>105248.59999999999</v>
      </c>
      <c r="K1508" s="197">
        <f>SUM(K1509:K1522)</f>
        <v>104626.09999999999</v>
      </c>
      <c r="L1508" s="226">
        <f>SUM(L1509:L1522)</f>
        <v>4618</v>
      </c>
      <c r="M1508" s="184" t="s">
        <v>857</v>
      </c>
      <c r="N1508" s="184" t="s">
        <v>857</v>
      </c>
      <c r="O1508" s="184" t="s">
        <v>857</v>
      </c>
      <c r="P1508" s="197">
        <v>97945684.899999991</v>
      </c>
      <c r="Q1508" s="197">
        <f>SUM(Q1509:Q1522)</f>
        <v>0</v>
      </c>
      <c r="R1508" s="197">
        <f>SUM(R1509:R1522)</f>
        <v>54259392</v>
      </c>
      <c r="S1508" s="197">
        <f>SUM(S1509:S1522)</f>
        <v>0</v>
      </c>
      <c r="T1508" s="197">
        <f>SUM(T1509:T1522)</f>
        <v>43686292.899999999</v>
      </c>
      <c r="U1508" s="173">
        <f t="shared" si="464"/>
        <v>869.8072122138924</v>
      </c>
      <c r="V1508" s="173">
        <f>MAX(V1509:V1522)</f>
        <v>1350.4024614708387</v>
      </c>
      <c r="X1508" s="227"/>
      <c r="Y1508" s="182"/>
      <c r="Z1508" s="189">
        <v>0</v>
      </c>
      <c r="AA1508" s="189">
        <v>0</v>
      </c>
      <c r="AB1508" s="193">
        <v>0</v>
      </c>
      <c r="AC1508" s="193">
        <v>0</v>
      </c>
      <c r="AD1508" s="193">
        <v>0</v>
      </c>
      <c r="AE1508" s="193">
        <v>0</v>
      </c>
      <c r="AF1508" s="193">
        <v>48</v>
      </c>
      <c r="AG1508" s="189">
        <v>97945684.899999991</v>
      </c>
      <c r="AH1508" s="193">
        <v>0</v>
      </c>
      <c r="AI1508" s="193">
        <v>0</v>
      </c>
      <c r="AJ1508" s="193">
        <v>0</v>
      </c>
      <c r="AK1508" s="193">
        <v>0</v>
      </c>
      <c r="AL1508" s="193">
        <v>0</v>
      </c>
      <c r="AM1508" s="193">
        <v>0</v>
      </c>
      <c r="AN1508" s="193">
        <v>0</v>
      </c>
      <c r="AO1508" s="193">
        <v>0</v>
      </c>
      <c r="AP1508" s="193">
        <v>0</v>
      </c>
      <c r="AQ1508" s="193">
        <v>0</v>
      </c>
      <c r="AR1508" s="105">
        <v>0</v>
      </c>
      <c r="AS1508" s="105">
        <v>0</v>
      </c>
      <c r="AU1508" s="195"/>
      <c r="AV1508" s="195"/>
      <c r="AW1508" s="182"/>
      <c r="BQ1508" s="196"/>
    </row>
    <row r="1509" spans="1:69" s="182" customFormat="1" ht="36" customHeight="1" x14ac:dyDescent="0.25">
      <c r="A1509" s="182">
        <v>1</v>
      </c>
      <c r="B1509" s="221">
        <f>SUBTOTAL(103,$A$1509:A1509)</f>
        <v>1</v>
      </c>
      <c r="C1509" s="183" t="s">
        <v>1630</v>
      </c>
      <c r="D1509" s="184">
        <v>1989</v>
      </c>
      <c r="E1509" s="184" t="s">
        <v>262</v>
      </c>
      <c r="F1509" s="185" t="s">
        <v>311</v>
      </c>
      <c r="G1509" s="184">
        <v>7</v>
      </c>
      <c r="H1509" s="184" t="s">
        <v>296</v>
      </c>
      <c r="I1509" s="197">
        <v>4121.3999999999996</v>
      </c>
      <c r="J1509" s="197">
        <v>3057</v>
      </c>
      <c r="K1509" s="197">
        <v>3057</v>
      </c>
      <c r="L1509" s="186">
        <v>163</v>
      </c>
      <c r="M1509" s="184" t="s">
        <v>259</v>
      </c>
      <c r="N1509" s="184" t="s">
        <v>263</v>
      </c>
      <c r="O1509" s="187" t="s">
        <v>1633</v>
      </c>
      <c r="P1509" s="173">
        <v>2873967.7</v>
      </c>
      <c r="Q1509" s="173">
        <v>0</v>
      </c>
      <c r="R1509" s="173">
        <v>1982592</v>
      </c>
      <c r="S1509" s="173">
        <v>0</v>
      </c>
      <c r="T1509" s="173">
        <f t="shared" ref="T1509:T1522" si="465">P1509-R1509-S1509</f>
        <v>891375.70000000019</v>
      </c>
      <c r="U1509" s="173">
        <f t="shared" si="464"/>
        <v>697.32801960498875</v>
      </c>
      <c r="V1509" s="173">
        <v>1120.7123792885914</v>
      </c>
      <c r="W1509" s="188">
        <v>1120.7123792885914</v>
      </c>
      <c r="X1509" s="188">
        <f t="shared" ref="X1509:X1522" si="466">Z1509+AA1509+AB1509+AC1509+AD1509+AG1509+AI1509+AK1509+AM1509+AO1509+AP1509+AQ1509+AR1509+AS1509</f>
        <v>1120.7123792885914</v>
      </c>
      <c r="Y1509" s="188">
        <f t="shared" ref="Y1509:Y1522" si="467">V1509-U1509</f>
        <v>423.38435968360261</v>
      </c>
      <c r="Z1509" s="189">
        <v>0</v>
      </c>
      <c r="AA1509" s="242">
        <v>0</v>
      </c>
      <c r="AB1509" s="189">
        <v>0</v>
      </c>
      <c r="AC1509" s="189">
        <v>0</v>
      </c>
      <c r="AD1509" s="189">
        <v>0</v>
      </c>
      <c r="AE1509" s="189">
        <v>0</v>
      </c>
      <c r="AF1509" s="189">
        <v>2</v>
      </c>
      <c r="AG1509" s="190">
        <f>2309452*AF1509/I1509</f>
        <v>1120.7123792885914</v>
      </c>
      <c r="AH1509" s="189">
        <v>0</v>
      </c>
      <c r="AI1509" s="189">
        <v>0</v>
      </c>
      <c r="AJ1509" s="189">
        <v>0</v>
      </c>
      <c r="AK1509" s="189">
        <v>0</v>
      </c>
      <c r="AL1509" s="189">
        <v>0</v>
      </c>
      <c r="AM1509" s="190">
        <v>0</v>
      </c>
      <c r="AN1509" s="189">
        <v>0</v>
      </c>
      <c r="AO1509" s="189">
        <v>0</v>
      </c>
      <c r="AP1509" s="190">
        <v>0</v>
      </c>
      <c r="AQ1509" s="189">
        <v>0</v>
      </c>
      <c r="AR1509" s="182">
        <v>0</v>
      </c>
      <c r="AS1509" s="182">
        <v>0</v>
      </c>
    </row>
    <row r="1510" spans="1:69" s="182" customFormat="1" ht="36" customHeight="1" x14ac:dyDescent="0.25">
      <c r="A1510" s="182">
        <v>1</v>
      </c>
      <c r="B1510" s="221">
        <f>SUBTOTAL(103,$A$1509:A1510)</f>
        <v>2</v>
      </c>
      <c r="C1510" s="183" t="s">
        <v>1642</v>
      </c>
      <c r="D1510" s="184">
        <v>1991</v>
      </c>
      <c r="E1510" s="184" t="s">
        <v>262</v>
      </c>
      <c r="F1510" s="185" t="s">
        <v>304</v>
      </c>
      <c r="G1510" s="184">
        <v>9</v>
      </c>
      <c r="H1510" s="184" t="s">
        <v>301</v>
      </c>
      <c r="I1510" s="197">
        <v>8855.2999999999993</v>
      </c>
      <c r="J1510" s="197">
        <v>8855.2999999999993</v>
      </c>
      <c r="K1510" s="197">
        <v>8855.2999999999993</v>
      </c>
      <c r="L1510" s="186">
        <v>382</v>
      </c>
      <c r="M1510" s="184" t="s">
        <v>259</v>
      </c>
      <c r="N1510" s="184" t="s">
        <v>263</v>
      </c>
      <c r="O1510" s="187" t="s">
        <v>341</v>
      </c>
      <c r="P1510" s="173">
        <v>6423566.4000000004</v>
      </c>
      <c r="Q1510" s="173">
        <v>0</v>
      </c>
      <c r="R1510" s="173">
        <v>4598400</v>
      </c>
      <c r="S1510" s="173">
        <v>0</v>
      </c>
      <c r="T1510" s="173">
        <f t="shared" si="465"/>
        <v>1825166.4000000004</v>
      </c>
      <c r="U1510" s="173">
        <f t="shared" si="464"/>
        <v>725.39229613903547</v>
      </c>
      <c r="V1510" s="173">
        <v>1110.205187853602</v>
      </c>
      <c r="W1510" s="188">
        <v>1110.205187853602</v>
      </c>
      <c r="X1510" s="188">
        <f t="shared" si="466"/>
        <v>1110.205187853602</v>
      </c>
      <c r="Y1510" s="188">
        <f t="shared" si="467"/>
        <v>384.81289171456649</v>
      </c>
      <c r="Z1510" s="189">
        <v>0</v>
      </c>
      <c r="AA1510" s="242">
        <v>0</v>
      </c>
      <c r="AB1510" s="189">
        <v>0</v>
      </c>
      <c r="AC1510" s="189">
        <v>0</v>
      </c>
      <c r="AD1510" s="189">
        <v>0</v>
      </c>
      <c r="AE1510" s="189">
        <v>0</v>
      </c>
      <c r="AF1510" s="189">
        <v>4</v>
      </c>
      <c r="AG1510" s="190">
        <f t="shared" ref="AG1510:AG1517" si="468">2457800*AF1510/I1510</f>
        <v>1110.205187853602</v>
      </c>
      <c r="AH1510" s="189">
        <v>0</v>
      </c>
      <c r="AI1510" s="189">
        <v>0</v>
      </c>
      <c r="AJ1510" s="189">
        <v>0</v>
      </c>
      <c r="AK1510" s="189">
        <v>0</v>
      </c>
      <c r="AL1510" s="189">
        <v>0</v>
      </c>
      <c r="AM1510" s="190">
        <v>0</v>
      </c>
      <c r="AN1510" s="189">
        <v>0</v>
      </c>
      <c r="AO1510" s="189">
        <v>0</v>
      </c>
      <c r="AP1510" s="190">
        <v>0</v>
      </c>
      <c r="AQ1510" s="189">
        <v>0</v>
      </c>
      <c r="AR1510" s="182">
        <v>0</v>
      </c>
      <c r="AS1510" s="182">
        <v>0</v>
      </c>
    </row>
    <row r="1511" spans="1:69" s="182" customFormat="1" ht="36" customHeight="1" x14ac:dyDescent="0.25">
      <c r="A1511" s="182">
        <v>1</v>
      </c>
      <c r="B1511" s="221">
        <f>SUBTOTAL(103,$A$1509:A1511)</f>
        <v>3</v>
      </c>
      <c r="C1511" s="183" t="s">
        <v>2627</v>
      </c>
      <c r="D1511" s="184">
        <v>1991</v>
      </c>
      <c r="E1511" s="184" t="s">
        <v>262</v>
      </c>
      <c r="F1511" s="185" t="s">
        <v>311</v>
      </c>
      <c r="G1511" s="184">
        <v>9</v>
      </c>
      <c r="H1511" s="184">
        <v>4</v>
      </c>
      <c r="I1511" s="197">
        <v>8418.5</v>
      </c>
      <c r="J1511" s="197">
        <v>8418.5</v>
      </c>
      <c r="K1511" s="197">
        <v>8418.5</v>
      </c>
      <c r="L1511" s="186">
        <v>417</v>
      </c>
      <c r="M1511" s="184" t="s">
        <v>2761</v>
      </c>
      <c r="N1511" s="184" t="s">
        <v>263</v>
      </c>
      <c r="O1511" s="187" t="s">
        <v>341</v>
      </c>
      <c r="P1511" s="173">
        <v>8274000</v>
      </c>
      <c r="Q1511" s="173">
        <v>0</v>
      </c>
      <c r="R1511" s="173">
        <v>4576000</v>
      </c>
      <c r="S1511" s="173">
        <v>0</v>
      </c>
      <c r="T1511" s="173">
        <f t="shared" si="465"/>
        <v>3698000</v>
      </c>
      <c r="U1511" s="173">
        <f t="shared" si="464"/>
        <v>982.83542198728992</v>
      </c>
      <c r="V1511" s="173">
        <v>1167.8089921007306</v>
      </c>
      <c r="W1511" s="188">
        <v>1167.8089921007306</v>
      </c>
      <c r="X1511" s="188">
        <f t="shared" si="466"/>
        <v>1167.8089921007306</v>
      </c>
      <c r="Y1511" s="188">
        <f t="shared" si="467"/>
        <v>184.9735701134407</v>
      </c>
      <c r="Z1511" s="189">
        <v>0</v>
      </c>
      <c r="AA1511" s="242">
        <v>0</v>
      </c>
      <c r="AB1511" s="189">
        <v>0</v>
      </c>
      <c r="AC1511" s="189">
        <v>0</v>
      </c>
      <c r="AD1511" s="189">
        <v>0</v>
      </c>
      <c r="AE1511" s="189">
        <v>0</v>
      </c>
      <c r="AF1511" s="189">
        <v>4</v>
      </c>
      <c r="AG1511" s="190">
        <f t="shared" si="468"/>
        <v>1167.8089921007306</v>
      </c>
      <c r="AH1511" s="189">
        <v>0</v>
      </c>
      <c r="AI1511" s="189">
        <v>0</v>
      </c>
      <c r="AJ1511" s="189">
        <v>0</v>
      </c>
      <c r="AK1511" s="189">
        <v>0</v>
      </c>
      <c r="AL1511" s="189">
        <v>0</v>
      </c>
      <c r="AM1511" s="190">
        <v>0</v>
      </c>
      <c r="AN1511" s="189">
        <v>0</v>
      </c>
      <c r="AO1511" s="189">
        <v>0</v>
      </c>
      <c r="AP1511" s="190">
        <v>0</v>
      </c>
      <c r="AQ1511" s="189">
        <v>0</v>
      </c>
      <c r="AR1511" s="182">
        <v>0</v>
      </c>
      <c r="AS1511" s="182">
        <v>0</v>
      </c>
    </row>
    <row r="1512" spans="1:69" s="182" customFormat="1" ht="36" customHeight="1" x14ac:dyDescent="0.25">
      <c r="A1512" s="182">
        <v>1</v>
      </c>
      <c r="B1512" s="221">
        <f>SUBTOTAL(103,$A$1509:A1512)</f>
        <v>4</v>
      </c>
      <c r="C1512" s="183" t="s">
        <v>2628</v>
      </c>
      <c r="D1512" s="184">
        <v>1992</v>
      </c>
      <c r="E1512" s="184" t="s">
        <v>262</v>
      </c>
      <c r="F1512" s="185" t="s">
        <v>311</v>
      </c>
      <c r="G1512" s="184">
        <v>9</v>
      </c>
      <c r="H1512" s="184">
        <v>2</v>
      </c>
      <c r="I1512" s="197">
        <v>3954.9</v>
      </c>
      <c r="J1512" s="197">
        <v>3890</v>
      </c>
      <c r="K1512" s="197">
        <v>3890</v>
      </c>
      <c r="L1512" s="186">
        <v>207</v>
      </c>
      <c r="M1512" s="184" t="s">
        <v>2761</v>
      </c>
      <c r="N1512" s="184" t="s">
        <v>263</v>
      </c>
      <c r="O1512" s="187" t="s">
        <v>341</v>
      </c>
      <c r="P1512" s="173">
        <v>4137000</v>
      </c>
      <c r="Q1512" s="173">
        <v>0</v>
      </c>
      <c r="R1512" s="173">
        <v>2225600</v>
      </c>
      <c r="S1512" s="173">
        <v>0</v>
      </c>
      <c r="T1512" s="173">
        <f t="shared" si="465"/>
        <v>1911400</v>
      </c>
      <c r="U1512" s="173">
        <f t="shared" si="464"/>
        <v>1046.0441477660622</v>
      </c>
      <c r="V1512" s="173">
        <v>1242.9138537004728</v>
      </c>
      <c r="W1512" s="188">
        <v>1242.9138537004728</v>
      </c>
      <c r="X1512" s="188">
        <f t="shared" si="466"/>
        <v>1242.9138537004728</v>
      </c>
      <c r="Y1512" s="188">
        <f t="shared" si="467"/>
        <v>196.8697059344106</v>
      </c>
      <c r="Z1512" s="189">
        <v>0</v>
      </c>
      <c r="AA1512" s="242">
        <v>0</v>
      </c>
      <c r="AB1512" s="189">
        <v>0</v>
      </c>
      <c r="AC1512" s="189">
        <v>0</v>
      </c>
      <c r="AD1512" s="189">
        <v>0</v>
      </c>
      <c r="AE1512" s="189">
        <v>0</v>
      </c>
      <c r="AF1512" s="189">
        <v>2</v>
      </c>
      <c r="AG1512" s="190">
        <f t="shared" si="468"/>
        <v>1242.9138537004728</v>
      </c>
      <c r="AH1512" s="189">
        <v>0</v>
      </c>
      <c r="AI1512" s="189">
        <v>0</v>
      </c>
      <c r="AJ1512" s="189">
        <v>0</v>
      </c>
      <c r="AK1512" s="189">
        <v>0</v>
      </c>
      <c r="AL1512" s="189">
        <v>0</v>
      </c>
      <c r="AM1512" s="190">
        <v>0</v>
      </c>
      <c r="AN1512" s="189">
        <v>0</v>
      </c>
      <c r="AO1512" s="189">
        <v>0</v>
      </c>
      <c r="AP1512" s="190">
        <v>0</v>
      </c>
      <c r="AQ1512" s="189">
        <v>0</v>
      </c>
      <c r="AR1512" s="182">
        <v>0</v>
      </c>
      <c r="AS1512" s="182">
        <v>0</v>
      </c>
    </row>
    <row r="1513" spans="1:69" s="182" customFormat="1" ht="36" customHeight="1" x14ac:dyDescent="0.25">
      <c r="A1513" s="182">
        <v>1</v>
      </c>
      <c r="B1513" s="221">
        <f>SUBTOTAL(103,$A$1509:A1513)</f>
        <v>5</v>
      </c>
      <c r="C1513" s="183" t="s">
        <v>2629</v>
      </c>
      <c r="D1513" s="184">
        <v>1976</v>
      </c>
      <c r="E1513" s="184" t="s">
        <v>262</v>
      </c>
      <c r="F1513" s="199" t="s">
        <v>261</v>
      </c>
      <c r="G1513" s="184">
        <v>9</v>
      </c>
      <c r="H1513" s="184">
        <v>6</v>
      </c>
      <c r="I1513" s="197">
        <v>10920.3</v>
      </c>
      <c r="J1513" s="197">
        <v>10820.1</v>
      </c>
      <c r="K1513" s="197">
        <v>10820.1</v>
      </c>
      <c r="L1513" s="186">
        <v>542</v>
      </c>
      <c r="M1513" s="184" t="s">
        <v>2761</v>
      </c>
      <c r="N1513" s="184" t="s">
        <v>263</v>
      </c>
      <c r="O1513" s="187" t="s">
        <v>341</v>
      </c>
      <c r="P1513" s="173">
        <v>12411000</v>
      </c>
      <c r="Q1513" s="173">
        <v>0</v>
      </c>
      <c r="R1513" s="173">
        <v>6864000</v>
      </c>
      <c r="S1513" s="173">
        <v>0</v>
      </c>
      <c r="T1513" s="173">
        <f t="shared" si="465"/>
        <v>5547000</v>
      </c>
      <c r="U1513" s="173">
        <f t="shared" si="464"/>
        <v>1136.5072388121207</v>
      </c>
      <c r="V1513" s="173">
        <v>1350.4024614708387</v>
      </c>
      <c r="W1513" s="188">
        <v>1350.4024614708387</v>
      </c>
      <c r="X1513" s="188">
        <f t="shared" si="466"/>
        <v>1350.4024614708387</v>
      </c>
      <c r="Y1513" s="188">
        <f t="shared" si="467"/>
        <v>213.89522265871801</v>
      </c>
      <c r="Z1513" s="189">
        <v>0</v>
      </c>
      <c r="AA1513" s="242">
        <v>0</v>
      </c>
      <c r="AB1513" s="189">
        <v>0</v>
      </c>
      <c r="AC1513" s="189">
        <v>0</v>
      </c>
      <c r="AD1513" s="189">
        <v>0</v>
      </c>
      <c r="AE1513" s="189">
        <v>0</v>
      </c>
      <c r="AF1513" s="189">
        <v>6</v>
      </c>
      <c r="AG1513" s="190">
        <f t="shared" si="468"/>
        <v>1350.4024614708387</v>
      </c>
      <c r="AH1513" s="189">
        <v>0</v>
      </c>
      <c r="AI1513" s="189">
        <v>0</v>
      </c>
      <c r="AJ1513" s="189">
        <v>0</v>
      </c>
      <c r="AK1513" s="189">
        <v>0</v>
      </c>
      <c r="AL1513" s="189">
        <v>0</v>
      </c>
      <c r="AM1513" s="190">
        <v>0</v>
      </c>
      <c r="AN1513" s="189">
        <v>0</v>
      </c>
      <c r="AO1513" s="189">
        <v>0</v>
      </c>
      <c r="AP1513" s="190">
        <v>0</v>
      </c>
      <c r="AQ1513" s="189">
        <v>0</v>
      </c>
      <c r="AR1513" s="182">
        <v>0</v>
      </c>
      <c r="AS1513" s="182">
        <v>0</v>
      </c>
    </row>
    <row r="1514" spans="1:69" s="182" customFormat="1" ht="36" customHeight="1" x14ac:dyDescent="0.25">
      <c r="A1514" s="182">
        <v>1</v>
      </c>
      <c r="B1514" s="221">
        <f>SUBTOTAL(103,$A$1509:A1514)</f>
        <v>6</v>
      </c>
      <c r="C1514" s="183" t="s">
        <v>2630</v>
      </c>
      <c r="D1514" s="184">
        <v>1993</v>
      </c>
      <c r="E1514" s="184" t="s">
        <v>262</v>
      </c>
      <c r="F1514" s="185" t="s">
        <v>311</v>
      </c>
      <c r="G1514" s="184">
        <v>9</v>
      </c>
      <c r="H1514" s="184">
        <v>4</v>
      </c>
      <c r="I1514" s="197">
        <v>7826.1</v>
      </c>
      <c r="J1514" s="197">
        <v>7810.6</v>
      </c>
      <c r="K1514" s="197">
        <v>7810.6</v>
      </c>
      <c r="L1514" s="186">
        <v>338</v>
      </c>
      <c r="M1514" s="184" t="s">
        <v>2761</v>
      </c>
      <c r="N1514" s="184" t="s">
        <v>263</v>
      </c>
      <c r="O1514" s="187" t="s">
        <v>341</v>
      </c>
      <c r="P1514" s="173">
        <v>8274000</v>
      </c>
      <c r="Q1514" s="173">
        <v>0</v>
      </c>
      <c r="R1514" s="173">
        <v>4576000</v>
      </c>
      <c r="S1514" s="173">
        <v>0</v>
      </c>
      <c r="T1514" s="173">
        <f t="shared" si="465"/>
        <v>3698000</v>
      </c>
      <c r="U1514" s="173">
        <f t="shared" si="464"/>
        <v>1057.2315712807144</v>
      </c>
      <c r="V1514" s="173">
        <v>1256.2067952108969</v>
      </c>
      <c r="W1514" s="188">
        <v>1256.2067952108969</v>
      </c>
      <c r="X1514" s="188">
        <f t="shared" si="466"/>
        <v>1256.2067952108969</v>
      </c>
      <c r="Y1514" s="188">
        <f t="shared" si="467"/>
        <v>198.97522393018244</v>
      </c>
      <c r="Z1514" s="189">
        <v>0</v>
      </c>
      <c r="AA1514" s="242">
        <v>0</v>
      </c>
      <c r="AB1514" s="189">
        <v>0</v>
      </c>
      <c r="AC1514" s="189">
        <v>0</v>
      </c>
      <c r="AD1514" s="189">
        <v>0</v>
      </c>
      <c r="AE1514" s="189">
        <v>0</v>
      </c>
      <c r="AF1514" s="189">
        <v>4</v>
      </c>
      <c r="AG1514" s="190">
        <f t="shared" si="468"/>
        <v>1256.2067952108969</v>
      </c>
      <c r="AH1514" s="189">
        <v>0</v>
      </c>
      <c r="AI1514" s="189">
        <v>0</v>
      </c>
      <c r="AJ1514" s="189">
        <v>0</v>
      </c>
      <c r="AK1514" s="189">
        <v>0</v>
      </c>
      <c r="AL1514" s="189">
        <v>0</v>
      </c>
      <c r="AM1514" s="190">
        <v>0</v>
      </c>
      <c r="AN1514" s="189">
        <v>0</v>
      </c>
      <c r="AO1514" s="189">
        <v>0</v>
      </c>
      <c r="AP1514" s="190">
        <v>0</v>
      </c>
      <c r="AQ1514" s="189">
        <v>0</v>
      </c>
      <c r="AR1514" s="182">
        <v>0</v>
      </c>
      <c r="AS1514" s="182">
        <v>0</v>
      </c>
    </row>
    <row r="1515" spans="1:69" s="182" customFormat="1" ht="36" customHeight="1" x14ac:dyDescent="0.25">
      <c r="A1515" s="182">
        <v>1</v>
      </c>
      <c r="B1515" s="221">
        <f>SUBTOTAL(103,$A$1509:A1515)</f>
        <v>7</v>
      </c>
      <c r="C1515" s="183" t="s">
        <v>2631</v>
      </c>
      <c r="D1515" s="184">
        <v>1994</v>
      </c>
      <c r="E1515" s="184" t="s">
        <v>262</v>
      </c>
      <c r="F1515" s="185" t="s">
        <v>311</v>
      </c>
      <c r="G1515" s="184">
        <v>9</v>
      </c>
      <c r="H1515" s="184">
        <v>3</v>
      </c>
      <c r="I1515" s="197">
        <v>7534.2</v>
      </c>
      <c r="J1515" s="197">
        <v>7534.2</v>
      </c>
      <c r="K1515" s="197">
        <v>7534.2</v>
      </c>
      <c r="L1515" s="186">
        <v>333</v>
      </c>
      <c r="M1515" s="184" t="s">
        <v>2761</v>
      </c>
      <c r="N1515" s="184" t="s">
        <v>263</v>
      </c>
      <c r="O1515" s="187" t="s">
        <v>341</v>
      </c>
      <c r="P1515" s="173">
        <v>6205500</v>
      </c>
      <c r="Q1515" s="173">
        <v>0</v>
      </c>
      <c r="R1515" s="173">
        <v>3432000</v>
      </c>
      <c r="S1515" s="173">
        <v>0</v>
      </c>
      <c r="T1515" s="173">
        <f t="shared" si="465"/>
        <v>2773500</v>
      </c>
      <c r="U1515" s="173">
        <f t="shared" si="464"/>
        <v>823.64418252767382</v>
      </c>
      <c r="V1515" s="173">
        <v>978.65732260890343</v>
      </c>
      <c r="W1515" s="188">
        <v>978.65732260890343</v>
      </c>
      <c r="X1515" s="188">
        <f t="shared" si="466"/>
        <v>978.65732260890343</v>
      </c>
      <c r="Y1515" s="188">
        <f t="shared" si="467"/>
        <v>155.01314008122961</v>
      </c>
      <c r="Z1515" s="189">
        <v>0</v>
      </c>
      <c r="AA1515" s="242">
        <v>0</v>
      </c>
      <c r="AB1515" s="189">
        <v>0</v>
      </c>
      <c r="AC1515" s="189">
        <v>0</v>
      </c>
      <c r="AD1515" s="189">
        <v>0</v>
      </c>
      <c r="AE1515" s="189">
        <v>0</v>
      </c>
      <c r="AF1515" s="189">
        <v>3</v>
      </c>
      <c r="AG1515" s="190">
        <f t="shared" si="468"/>
        <v>978.65732260890343</v>
      </c>
      <c r="AH1515" s="189">
        <v>0</v>
      </c>
      <c r="AI1515" s="189">
        <v>0</v>
      </c>
      <c r="AJ1515" s="189">
        <v>0</v>
      </c>
      <c r="AK1515" s="189">
        <v>0</v>
      </c>
      <c r="AL1515" s="189">
        <v>0</v>
      </c>
      <c r="AM1515" s="190">
        <v>0</v>
      </c>
      <c r="AN1515" s="189">
        <v>0</v>
      </c>
      <c r="AO1515" s="189">
        <v>0</v>
      </c>
      <c r="AP1515" s="190">
        <v>0</v>
      </c>
      <c r="AQ1515" s="189">
        <v>0</v>
      </c>
      <c r="AR1515" s="182">
        <v>0</v>
      </c>
      <c r="AS1515" s="182">
        <v>0</v>
      </c>
    </row>
    <row r="1516" spans="1:69" s="182" customFormat="1" ht="36" customHeight="1" x14ac:dyDescent="0.25">
      <c r="A1516" s="182">
        <v>1</v>
      </c>
      <c r="B1516" s="221">
        <f>SUBTOTAL(103,$A$1509:A1516)</f>
        <v>8</v>
      </c>
      <c r="C1516" s="183" t="s">
        <v>2632</v>
      </c>
      <c r="D1516" s="184">
        <v>1984</v>
      </c>
      <c r="E1516" s="184" t="s">
        <v>262</v>
      </c>
      <c r="F1516" s="185" t="s">
        <v>311</v>
      </c>
      <c r="G1516" s="184">
        <v>9</v>
      </c>
      <c r="H1516" s="184">
        <v>7</v>
      </c>
      <c r="I1516" s="197">
        <v>13575</v>
      </c>
      <c r="J1516" s="197">
        <v>13357.6</v>
      </c>
      <c r="K1516" s="197">
        <v>13357.6</v>
      </c>
      <c r="L1516" s="186">
        <v>630</v>
      </c>
      <c r="M1516" s="184" t="s">
        <v>2761</v>
      </c>
      <c r="N1516" s="184" t="s">
        <v>263</v>
      </c>
      <c r="O1516" s="187" t="s">
        <v>341</v>
      </c>
      <c r="P1516" s="173">
        <v>14479500</v>
      </c>
      <c r="Q1516" s="173">
        <v>0</v>
      </c>
      <c r="R1516" s="173">
        <v>8008000</v>
      </c>
      <c r="S1516" s="173">
        <v>0</v>
      </c>
      <c r="T1516" s="173">
        <f t="shared" si="465"/>
        <v>6471500</v>
      </c>
      <c r="U1516" s="173">
        <f t="shared" si="464"/>
        <v>1066.6298342541436</v>
      </c>
      <c r="V1516" s="173">
        <v>1267.3738489871087</v>
      </c>
      <c r="W1516" s="188">
        <v>1267.3738489871087</v>
      </c>
      <c r="X1516" s="188">
        <f t="shared" si="466"/>
        <v>1267.3738489871087</v>
      </c>
      <c r="Y1516" s="188">
        <f t="shared" si="467"/>
        <v>200.74401473296507</v>
      </c>
      <c r="Z1516" s="189">
        <v>0</v>
      </c>
      <c r="AA1516" s="242">
        <v>0</v>
      </c>
      <c r="AB1516" s="189">
        <v>0</v>
      </c>
      <c r="AC1516" s="189">
        <v>0</v>
      </c>
      <c r="AD1516" s="189">
        <v>0</v>
      </c>
      <c r="AE1516" s="189">
        <v>0</v>
      </c>
      <c r="AF1516" s="189">
        <v>7</v>
      </c>
      <c r="AG1516" s="190">
        <f t="shared" si="468"/>
        <v>1267.3738489871087</v>
      </c>
      <c r="AH1516" s="189">
        <v>0</v>
      </c>
      <c r="AI1516" s="189">
        <v>0</v>
      </c>
      <c r="AJ1516" s="189">
        <v>0</v>
      </c>
      <c r="AK1516" s="189">
        <v>0</v>
      </c>
      <c r="AL1516" s="189">
        <v>0</v>
      </c>
      <c r="AM1516" s="190">
        <v>0</v>
      </c>
      <c r="AN1516" s="189">
        <v>0</v>
      </c>
      <c r="AO1516" s="189">
        <v>0</v>
      </c>
      <c r="AP1516" s="190">
        <v>0</v>
      </c>
      <c r="AQ1516" s="189">
        <v>0</v>
      </c>
      <c r="AR1516" s="182">
        <v>0</v>
      </c>
      <c r="AS1516" s="182">
        <v>0</v>
      </c>
    </row>
    <row r="1517" spans="1:69" s="182" customFormat="1" ht="36" customHeight="1" x14ac:dyDescent="0.25">
      <c r="A1517" s="182">
        <v>1</v>
      </c>
      <c r="B1517" s="221">
        <f>SUBTOTAL(103,$A$1509:A1517)</f>
        <v>9</v>
      </c>
      <c r="C1517" s="183" t="s">
        <v>2633</v>
      </c>
      <c r="D1517" s="184">
        <v>1992</v>
      </c>
      <c r="E1517" s="184" t="s">
        <v>262</v>
      </c>
      <c r="F1517" s="185" t="s">
        <v>311</v>
      </c>
      <c r="G1517" s="184">
        <v>9</v>
      </c>
      <c r="H1517" s="184">
        <v>6</v>
      </c>
      <c r="I1517" s="197">
        <v>12156.6</v>
      </c>
      <c r="J1517" s="197">
        <v>12021</v>
      </c>
      <c r="K1517" s="197">
        <v>12021</v>
      </c>
      <c r="L1517" s="186">
        <v>557</v>
      </c>
      <c r="M1517" s="184" t="s">
        <v>2761</v>
      </c>
      <c r="N1517" s="184" t="s">
        <v>263</v>
      </c>
      <c r="O1517" s="187" t="s">
        <v>341</v>
      </c>
      <c r="P1517" s="173">
        <v>12411000</v>
      </c>
      <c r="Q1517" s="173">
        <v>0</v>
      </c>
      <c r="R1517" s="173">
        <v>6864000</v>
      </c>
      <c r="S1517" s="173">
        <v>0</v>
      </c>
      <c r="T1517" s="173">
        <f t="shared" si="465"/>
        <v>5547000</v>
      </c>
      <c r="U1517" s="173">
        <f t="shared" si="464"/>
        <v>1020.9269039040521</v>
      </c>
      <c r="V1517" s="173">
        <v>1213.0694437589457</v>
      </c>
      <c r="W1517" s="188">
        <v>1213.0694437589457</v>
      </c>
      <c r="X1517" s="188">
        <f t="shared" si="466"/>
        <v>1213.0694437589457</v>
      </c>
      <c r="Y1517" s="188">
        <f t="shared" si="467"/>
        <v>192.14253985489358</v>
      </c>
      <c r="Z1517" s="189">
        <v>0</v>
      </c>
      <c r="AA1517" s="242">
        <v>0</v>
      </c>
      <c r="AB1517" s="189">
        <v>0</v>
      </c>
      <c r="AC1517" s="189">
        <v>0</v>
      </c>
      <c r="AD1517" s="189">
        <v>0</v>
      </c>
      <c r="AE1517" s="189">
        <v>0</v>
      </c>
      <c r="AF1517" s="189">
        <v>6</v>
      </c>
      <c r="AG1517" s="190">
        <f t="shared" si="468"/>
        <v>1213.0694437589457</v>
      </c>
      <c r="AH1517" s="189">
        <v>0</v>
      </c>
      <c r="AI1517" s="189">
        <v>0</v>
      </c>
      <c r="AJ1517" s="189">
        <v>0</v>
      </c>
      <c r="AK1517" s="189">
        <v>0</v>
      </c>
      <c r="AL1517" s="189">
        <v>0</v>
      </c>
      <c r="AM1517" s="190">
        <v>0</v>
      </c>
      <c r="AN1517" s="189">
        <v>0</v>
      </c>
      <c r="AO1517" s="189">
        <v>0</v>
      </c>
      <c r="AP1517" s="190">
        <v>0</v>
      </c>
      <c r="AQ1517" s="189">
        <v>0</v>
      </c>
      <c r="AR1517" s="182">
        <v>0</v>
      </c>
      <c r="AS1517" s="182">
        <v>0</v>
      </c>
    </row>
    <row r="1518" spans="1:69" s="182" customFormat="1" ht="36" customHeight="1" x14ac:dyDescent="0.25">
      <c r="A1518" s="182">
        <v>1</v>
      </c>
      <c r="B1518" s="221">
        <f>SUBTOTAL(103,$A$1509:A1518)</f>
        <v>10</v>
      </c>
      <c r="C1518" s="183" t="s">
        <v>2634</v>
      </c>
      <c r="D1518" s="184">
        <v>1994</v>
      </c>
      <c r="E1518" s="184" t="s">
        <v>262</v>
      </c>
      <c r="F1518" s="185" t="s">
        <v>1524</v>
      </c>
      <c r="G1518" s="184">
        <v>10</v>
      </c>
      <c r="H1518" s="184">
        <v>3</v>
      </c>
      <c r="I1518" s="197">
        <v>8628.7999999999993</v>
      </c>
      <c r="J1518" s="197">
        <v>6180</v>
      </c>
      <c r="K1518" s="197">
        <v>6180</v>
      </c>
      <c r="L1518" s="186">
        <v>282</v>
      </c>
      <c r="M1518" s="184" t="s">
        <v>2761</v>
      </c>
      <c r="N1518" s="184" t="s">
        <v>263</v>
      </c>
      <c r="O1518" s="187" t="s">
        <v>2625</v>
      </c>
      <c r="P1518" s="173">
        <v>7041108</v>
      </c>
      <c r="Q1518" s="173">
        <v>0</v>
      </c>
      <c r="R1518" s="173">
        <v>3468000</v>
      </c>
      <c r="S1518" s="173">
        <v>0</v>
      </c>
      <c r="T1518" s="173">
        <f t="shared" si="465"/>
        <v>3573108</v>
      </c>
      <c r="U1518" s="173">
        <f t="shared" si="464"/>
        <v>816.00083441498248</v>
      </c>
      <c r="V1518" s="173">
        <v>925.45626274800679</v>
      </c>
      <c r="W1518" s="188">
        <v>925.45626274800679</v>
      </c>
      <c r="X1518" s="188">
        <f t="shared" si="466"/>
        <v>925.45626274800679</v>
      </c>
      <c r="Y1518" s="188">
        <f t="shared" si="467"/>
        <v>109.45542833302432</v>
      </c>
      <c r="Z1518" s="189">
        <v>0</v>
      </c>
      <c r="AA1518" s="242">
        <v>0</v>
      </c>
      <c r="AB1518" s="189">
        <v>0</v>
      </c>
      <c r="AC1518" s="189">
        <v>0</v>
      </c>
      <c r="AD1518" s="189">
        <v>0</v>
      </c>
      <c r="AE1518" s="189">
        <v>0</v>
      </c>
      <c r="AF1518" s="189">
        <v>3</v>
      </c>
      <c r="AG1518" s="190">
        <f>2661859*AF1518/I1518</f>
        <v>925.45626274800679</v>
      </c>
      <c r="AH1518" s="189">
        <v>0</v>
      </c>
      <c r="AI1518" s="189">
        <v>0</v>
      </c>
      <c r="AJ1518" s="189">
        <v>0</v>
      </c>
      <c r="AK1518" s="189">
        <v>0</v>
      </c>
      <c r="AL1518" s="189">
        <v>0</v>
      </c>
      <c r="AM1518" s="190">
        <v>0</v>
      </c>
      <c r="AN1518" s="189">
        <v>0</v>
      </c>
      <c r="AO1518" s="189">
        <v>0</v>
      </c>
      <c r="AP1518" s="190">
        <v>0</v>
      </c>
      <c r="AQ1518" s="189">
        <v>0</v>
      </c>
      <c r="AR1518" s="182">
        <v>0</v>
      </c>
      <c r="AS1518" s="182">
        <v>0</v>
      </c>
    </row>
    <row r="1519" spans="1:69" s="182" customFormat="1" ht="36" customHeight="1" x14ac:dyDescent="0.25">
      <c r="A1519" s="182">
        <v>1</v>
      </c>
      <c r="B1519" s="221">
        <f>SUBTOTAL(103,$A$1509:A1519)</f>
        <v>11</v>
      </c>
      <c r="C1519" s="183" t="s">
        <v>2635</v>
      </c>
      <c r="D1519" s="184">
        <v>1993</v>
      </c>
      <c r="E1519" s="184" t="s">
        <v>262</v>
      </c>
      <c r="F1519" s="185" t="s">
        <v>1524</v>
      </c>
      <c r="G1519" s="184">
        <v>9</v>
      </c>
      <c r="H1519" s="184">
        <v>1</v>
      </c>
      <c r="I1519" s="197">
        <v>3554.1</v>
      </c>
      <c r="J1519" s="197">
        <v>3218.9</v>
      </c>
      <c r="K1519" s="197">
        <v>3218.9</v>
      </c>
      <c r="L1519" s="186">
        <v>113</v>
      </c>
      <c r="M1519" s="184" t="s">
        <v>2761</v>
      </c>
      <c r="N1519" s="184" t="s">
        <v>263</v>
      </c>
      <c r="O1519" s="187" t="s">
        <v>2625</v>
      </c>
      <c r="P1519" s="173">
        <v>2315488.7999999998</v>
      </c>
      <c r="Q1519" s="173">
        <v>0</v>
      </c>
      <c r="R1519" s="173">
        <v>1144000</v>
      </c>
      <c r="S1519" s="173">
        <v>0</v>
      </c>
      <c r="T1519" s="173">
        <f t="shared" si="465"/>
        <v>1171488.7999999998</v>
      </c>
      <c r="U1519" s="173">
        <f t="shared" si="464"/>
        <v>651.49793196589849</v>
      </c>
      <c r="V1519" s="173">
        <v>691.53934892096458</v>
      </c>
      <c r="W1519" s="188">
        <v>691.53934892096458</v>
      </c>
      <c r="X1519" s="188">
        <f t="shared" si="466"/>
        <v>691.53934892096458</v>
      </c>
      <c r="Y1519" s="188">
        <f t="shared" si="467"/>
        <v>40.041416955066097</v>
      </c>
      <c r="Z1519" s="189">
        <v>0</v>
      </c>
      <c r="AA1519" s="242">
        <v>0</v>
      </c>
      <c r="AB1519" s="189">
        <v>0</v>
      </c>
      <c r="AC1519" s="189">
        <v>0</v>
      </c>
      <c r="AD1519" s="189">
        <v>0</v>
      </c>
      <c r="AE1519" s="189">
        <v>0</v>
      </c>
      <c r="AF1519" s="189">
        <v>1</v>
      </c>
      <c r="AG1519" s="190">
        <f t="shared" ref="AG1519:AG1520" si="469">2457800*AF1519/I1519</f>
        <v>691.53934892096458</v>
      </c>
      <c r="AH1519" s="189">
        <v>0</v>
      </c>
      <c r="AI1519" s="189">
        <v>0</v>
      </c>
      <c r="AJ1519" s="189">
        <v>0</v>
      </c>
      <c r="AK1519" s="189">
        <v>0</v>
      </c>
      <c r="AL1519" s="189">
        <v>0</v>
      </c>
      <c r="AM1519" s="190">
        <v>0</v>
      </c>
      <c r="AN1519" s="189">
        <v>0</v>
      </c>
      <c r="AO1519" s="189">
        <v>0</v>
      </c>
      <c r="AP1519" s="190">
        <v>0</v>
      </c>
      <c r="AQ1519" s="189">
        <v>0</v>
      </c>
      <c r="AR1519" s="182">
        <v>0</v>
      </c>
      <c r="AS1519" s="182">
        <v>0</v>
      </c>
    </row>
    <row r="1520" spans="1:69" s="182" customFormat="1" ht="36" customHeight="1" x14ac:dyDescent="0.25">
      <c r="A1520" s="182">
        <v>1</v>
      </c>
      <c r="B1520" s="221">
        <f>SUBTOTAL(103,$A$1509:A1520)</f>
        <v>12</v>
      </c>
      <c r="C1520" s="183" t="s">
        <v>2636</v>
      </c>
      <c r="D1520" s="184">
        <v>1989</v>
      </c>
      <c r="E1520" s="184" t="s">
        <v>262</v>
      </c>
      <c r="F1520" s="185" t="s">
        <v>311</v>
      </c>
      <c r="G1520" s="184">
        <v>9</v>
      </c>
      <c r="H1520" s="184">
        <v>2</v>
      </c>
      <c r="I1520" s="197">
        <v>4280.3999999999996</v>
      </c>
      <c r="J1520" s="197">
        <v>3805.6</v>
      </c>
      <c r="K1520" s="197">
        <v>3805.6</v>
      </c>
      <c r="L1520" s="186">
        <v>171</v>
      </c>
      <c r="M1520" s="184" t="s">
        <v>2761</v>
      </c>
      <c r="N1520" s="184" t="s">
        <v>263</v>
      </c>
      <c r="O1520" s="187" t="s">
        <v>2625</v>
      </c>
      <c r="P1520" s="173">
        <v>4659986.4000000004</v>
      </c>
      <c r="Q1520" s="173">
        <v>0</v>
      </c>
      <c r="R1520" s="173">
        <v>2288000</v>
      </c>
      <c r="S1520" s="173">
        <v>0</v>
      </c>
      <c r="T1520" s="173">
        <f t="shared" si="465"/>
        <v>2371986.4000000004</v>
      </c>
      <c r="U1520" s="173">
        <f t="shared" si="464"/>
        <v>1088.6801233529579</v>
      </c>
      <c r="V1520" s="173">
        <v>1148.3973460424261</v>
      </c>
      <c r="W1520" s="188">
        <v>1148.3973460424261</v>
      </c>
      <c r="X1520" s="188">
        <f t="shared" si="466"/>
        <v>1148.3973460424261</v>
      </c>
      <c r="Y1520" s="188">
        <f t="shared" si="467"/>
        <v>59.717222689468144</v>
      </c>
      <c r="Z1520" s="189">
        <v>0</v>
      </c>
      <c r="AA1520" s="242">
        <v>0</v>
      </c>
      <c r="AB1520" s="189">
        <v>0</v>
      </c>
      <c r="AC1520" s="189">
        <v>0</v>
      </c>
      <c r="AD1520" s="189">
        <v>0</v>
      </c>
      <c r="AE1520" s="189">
        <v>0</v>
      </c>
      <c r="AF1520" s="189">
        <v>2</v>
      </c>
      <c r="AG1520" s="190">
        <f t="shared" si="469"/>
        <v>1148.3973460424261</v>
      </c>
      <c r="AH1520" s="189">
        <v>0</v>
      </c>
      <c r="AI1520" s="189">
        <v>0</v>
      </c>
      <c r="AJ1520" s="189">
        <v>0</v>
      </c>
      <c r="AK1520" s="189">
        <v>0</v>
      </c>
      <c r="AL1520" s="189">
        <v>0</v>
      </c>
      <c r="AM1520" s="190">
        <v>0</v>
      </c>
      <c r="AN1520" s="189">
        <v>0</v>
      </c>
      <c r="AO1520" s="189">
        <v>0</v>
      </c>
      <c r="AP1520" s="190">
        <v>0</v>
      </c>
      <c r="AQ1520" s="189">
        <v>0</v>
      </c>
      <c r="AR1520" s="182">
        <v>0</v>
      </c>
      <c r="AS1520" s="182">
        <v>0</v>
      </c>
    </row>
    <row r="1521" spans="1:69" s="182" customFormat="1" ht="36" customHeight="1" x14ac:dyDescent="0.25">
      <c r="A1521" s="182">
        <v>1</v>
      </c>
      <c r="B1521" s="221">
        <f>SUBTOTAL(103,$A$1509:A1521)</f>
        <v>13</v>
      </c>
      <c r="C1521" s="183" t="s">
        <v>2652</v>
      </c>
      <c r="D1521" s="184">
        <v>1990</v>
      </c>
      <c r="E1521" s="184" t="s">
        <v>262</v>
      </c>
      <c r="F1521" s="185" t="s">
        <v>311</v>
      </c>
      <c r="G1521" s="184">
        <v>7</v>
      </c>
      <c r="H1521" s="184">
        <v>4</v>
      </c>
      <c r="I1521" s="197">
        <v>9992.7000000000007</v>
      </c>
      <c r="J1521" s="197">
        <v>9992.7000000000007</v>
      </c>
      <c r="K1521" s="197">
        <v>9992.7000000000007</v>
      </c>
      <c r="L1521" s="186">
        <v>286</v>
      </c>
      <c r="M1521" s="184" t="s">
        <v>2761</v>
      </c>
      <c r="N1521" s="184" t="s">
        <v>263</v>
      </c>
      <c r="O1521" s="187" t="s">
        <v>2762</v>
      </c>
      <c r="P1521" s="173">
        <v>4058612</v>
      </c>
      <c r="Q1521" s="173">
        <v>0</v>
      </c>
      <c r="R1521" s="173">
        <v>2102400</v>
      </c>
      <c r="S1521" s="173">
        <v>0</v>
      </c>
      <c r="T1521" s="173">
        <f t="shared" si="465"/>
        <v>1956212</v>
      </c>
      <c r="U1521" s="173">
        <f t="shared" si="464"/>
        <v>406.15769511743571</v>
      </c>
      <c r="V1521" s="173">
        <v>462.2278263132086</v>
      </c>
      <c r="W1521" s="188">
        <v>462.2278263132086</v>
      </c>
      <c r="X1521" s="188">
        <f t="shared" si="466"/>
        <v>462.2278263132086</v>
      </c>
      <c r="Y1521" s="188">
        <f t="shared" si="467"/>
        <v>56.070131195772888</v>
      </c>
      <c r="Z1521" s="189">
        <v>0</v>
      </c>
      <c r="AA1521" s="242">
        <v>0</v>
      </c>
      <c r="AB1521" s="189">
        <v>0</v>
      </c>
      <c r="AC1521" s="189">
        <v>0</v>
      </c>
      <c r="AD1521" s="189">
        <v>0</v>
      </c>
      <c r="AE1521" s="189">
        <v>0</v>
      </c>
      <c r="AF1521" s="189">
        <v>2</v>
      </c>
      <c r="AG1521" s="190">
        <f>2309452*AF1521/I1521</f>
        <v>462.2278263132086</v>
      </c>
      <c r="AH1521" s="189">
        <v>0</v>
      </c>
      <c r="AI1521" s="189">
        <v>0</v>
      </c>
      <c r="AJ1521" s="189">
        <v>0</v>
      </c>
      <c r="AK1521" s="189">
        <v>0</v>
      </c>
      <c r="AL1521" s="189">
        <v>0</v>
      </c>
      <c r="AM1521" s="190">
        <v>0</v>
      </c>
      <c r="AN1521" s="189">
        <v>0</v>
      </c>
      <c r="AO1521" s="189">
        <v>0</v>
      </c>
      <c r="AP1521" s="190">
        <v>0</v>
      </c>
      <c r="AQ1521" s="189">
        <v>0</v>
      </c>
      <c r="AR1521" s="182">
        <v>0</v>
      </c>
      <c r="AS1521" s="182">
        <v>0</v>
      </c>
    </row>
    <row r="1522" spans="1:69" s="182" customFormat="1" ht="36" customHeight="1" x14ac:dyDescent="0.25">
      <c r="A1522" s="182">
        <v>1</v>
      </c>
      <c r="B1522" s="221">
        <f>SUBTOTAL(103,$A$1509:A1522)</f>
        <v>14</v>
      </c>
      <c r="C1522" s="183" t="s">
        <v>511</v>
      </c>
      <c r="D1522" s="184">
        <v>1996</v>
      </c>
      <c r="E1522" s="184" t="s">
        <v>262</v>
      </c>
      <c r="F1522" s="185" t="s">
        <v>311</v>
      </c>
      <c r="G1522" s="184" t="s">
        <v>350</v>
      </c>
      <c r="H1522" s="184" t="s">
        <v>301</v>
      </c>
      <c r="I1522" s="197">
        <v>8787.9</v>
      </c>
      <c r="J1522" s="197">
        <v>6287.1</v>
      </c>
      <c r="K1522" s="197">
        <v>5664.6</v>
      </c>
      <c r="L1522" s="186">
        <v>197</v>
      </c>
      <c r="M1522" s="184" t="s">
        <v>259</v>
      </c>
      <c r="N1522" s="184" t="s">
        <v>263</v>
      </c>
      <c r="O1522" s="187" t="s">
        <v>2625</v>
      </c>
      <c r="P1522" s="173">
        <v>4380955.5999999996</v>
      </c>
      <c r="Q1522" s="173">
        <v>0</v>
      </c>
      <c r="R1522" s="173">
        <v>2130400</v>
      </c>
      <c r="S1522" s="173">
        <v>0</v>
      </c>
      <c r="T1522" s="173">
        <f t="shared" si="465"/>
        <v>2250555.5999999996</v>
      </c>
      <c r="U1522" s="173">
        <f t="shared" si="464"/>
        <v>498.52133046575403</v>
      </c>
      <c r="V1522" s="173">
        <v>559.36002913096422</v>
      </c>
      <c r="W1522" s="188">
        <v>559.36002913096422</v>
      </c>
      <c r="X1522" s="188">
        <f t="shared" si="466"/>
        <v>559.36002913096422</v>
      </c>
      <c r="Y1522" s="188">
        <f t="shared" si="467"/>
        <v>60.838698665210188</v>
      </c>
      <c r="Z1522" s="189">
        <v>0</v>
      </c>
      <c r="AA1522" s="242">
        <v>0</v>
      </c>
      <c r="AB1522" s="189">
        <v>0</v>
      </c>
      <c r="AC1522" s="189">
        <v>0</v>
      </c>
      <c r="AD1522" s="189">
        <v>0</v>
      </c>
      <c r="AE1522" s="189">
        <v>0</v>
      </c>
      <c r="AF1522" s="189">
        <v>2</v>
      </c>
      <c r="AG1522" s="190">
        <f>2457800*AF1522/I1522</f>
        <v>559.36002913096422</v>
      </c>
      <c r="AH1522" s="189">
        <v>0</v>
      </c>
      <c r="AI1522" s="189">
        <v>0</v>
      </c>
      <c r="AJ1522" s="189">
        <v>0</v>
      </c>
      <c r="AK1522" s="189">
        <v>0</v>
      </c>
      <c r="AL1522" s="189">
        <v>0</v>
      </c>
      <c r="AM1522" s="190">
        <v>0</v>
      </c>
      <c r="AN1522" s="189">
        <v>0</v>
      </c>
      <c r="AO1522" s="189">
        <v>0</v>
      </c>
      <c r="AP1522" s="190">
        <v>0</v>
      </c>
      <c r="AQ1522" s="189">
        <v>0</v>
      </c>
      <c r="AR1522" s="182">
        <v>0</v>
      </c>
      <c r="AS1522" s="182">
        <v>0</v>
      </c>
    </row>
    <row r="1523" spans="1:69" s="105" customFormat="1" ht="33.75" customHeight="1" x14ac:dyDescent="0.25">
      <c r="B1523" s="183" t="s">
        <v>748</v>
      </c>
      <c r="C1523" s="238"/>
      <c r="D1523" s="184" t="s">
        <v>857</v>
      </c>
      <c r="E1523" s="184" t="s">
        <v>857</v>
      </c>
      <c r="F1523" s="187" t="s">
        <v>857</v>
      </c>
      <c r="G1523" s="184" t="s">
        <v>857</v>
      </c>
      <c r="H1523" s="184" t="s">
        <v>857</v>
      </c>
      <c r="I1523" s="197">
        <f>SUM(I1524:I1556)</f>
        <v>293012.36</v>
      </c>
      <c r="J1523" s="197">
        <f>SUM(J1524:J1556)</f>
        <v>285583.10999999993</v>
      </c>
      <c r="K1523" s="197">
        <f>SUM(K1524:K1556)</f>
        <v>225766.80000000002</v>
      </c>
      <c r="L1523" s="226">
        <f>SUM(L1524:L1556)</f>
        <v>9597</v>
      </c>
      <c r="M1523" s="184" t="s">
        <v>857</v>
      </c>
      <c r="N1523" s="184" t="s">
        <v>857</v>
      </c>
      <c r="O1523" s="184" t="s">
        <v>857</v>
      </c>
      <c r="P1523" s="197">
        <v>198564072.00000003</v>
      </c>
      <c r="Q1523" s="197">
        <f>SUM(Q1524:Q1556)</f>
        <v>0</v>
      </c>
      <c r="R1523" s="197">
        <f>SUM(R1524:R1556)</f>
        <v>119296640</v>
      </c>
      <c r="S1523" s="197">
        <f>SUM(S1524:S1556)</f>
        <v>0</v>
      </c>
      <c r="T1523" s="197">
        <f>SUM(T1524:T1556)</f>
        <v>79267432.000000015</v>
      </c>
      <c r="U1523" s="173">
        <f t="shared" si="464"/>
        <v>677.6644916958453</v>
      </c>
      <c r="V1523" s="173">
        <f>MAX(V1524:V1556)</f>
        <v>1131.1150996364306</v>
      </c>
      <c r="X1523" s="227"/>
      <c r="Y1523" s="182"/>
      <c r="Z1523" s="189">
        <v>0</v>
      </c>
      <c r="AA1523" s="242">
        <v>0</v>
      </c>
      <c r="AB1523" s="189">
        <v>0</v>
      </c>
      <c r="AC1523" s="193">
        <v>0</v>
      </c>
      <c r="AD1523" s="193">
        <v>0</v>
      </c>
      <c r="AE1523" s="193">
        <v>0</v>
      </c>
      <c r="AF1523" s="193">
        <v>112</v>
      </c>
      <c r="AG1523" s="189">
        <v>198564072.00000003</v>
      </c>
      <c r="AH1523" s="193">
        <v>0</v>
      </c>
      <c r="AI1523" s="193">
        <v>0</v>
      </c>
      <c r="AJ1523" s="193">
        <v>0</v>
      </c>
      <c r="AK1523" s="193">
        <v>0</v>
      </c>
      <c r="AL1523" s="193">
        <v>0</v>
      </c>
      <c r="AM1523" s="193">
        <v>0</v>
      </c>
      <c r="AN1523" s="193">
        <v>0</v>
      </c>
      <c r="AO1523" s="193">
        <v>0</v>
      </c>
      <c r="AP1523" s="193">
        <v>0</v>
      </c>
      <c r="AQ1523" s="193">
        <v>0</v>
      </c>
      <c r="AR1523" s="105">
        <v>0</v>
      </c>
      <c r="AS1523" s="105">
        <v>0</v>
      </c>
      <c r="AU1523" s="195"/>
      <c r="AV1523" s="195"/>
      <c r="AW1523" s="182"/>
      <c r="BQ1523" s="196"/>
    </row>
    <row r="1524" spans="1:69" s="182" customFormat="1" ht="36" customHeight="1" x14ac:dyDescent="0.25">
      <c r="A1524" s="182">
        <v>1</v>
      </c>
      <c r="B1524" s="221">
        <f>SUBTOTAL(103,$A$1509:A1524)</f>
        <v>15</v>
      </c>
      <c r="C1524" s="183" t="s">
        <v>752</v>
      </c>
      <c r="D1524" s="184">
        <v>1991</v>
      </c>
      <c r="E1524" s="184" t="s">
        <v>262</v>
      </c>
      <c r="F1524" s="185" t="s">
        <v>311</v>
      </c>
      <c r="G1524" s="184">
        <v>9</v>
      </c>
      <c r="H1524" s="184" t="s">
        <v>301</v>
      </c>
      <c r="I1524" s="197">
        <v>10990.1</v>
      </c>
      <c r="J1524" s="197">
        <v>7793.3</v>
      </c>
      <c r="K1524" s="197">
        <v>7793.3</v>
      </c>
      <c r="L1524" s="186">
        <v>318</v>
      </c>
      <c r="M1524" s="184" t="s">
        <v>259</v>
      </c>
      <c r="N1524" s="184" t="s">
        <v>263</v>
      </c>
      <c r="O1524" s="187" t="s">
        <v>774</v>
      </c>
      <c r="P1524" s="173">
        <v>7623859.2000000002</v>
      </c>
      <c r="Q1524" s="173">
        <v>0</v>
      </c>
      <c r="R1524" s="173">
        <v>4320320</v>
      </c>
      <c r="S1524" s="173">
        <v>0</v>
      </c>
      <c r="T1524" s="173">
        <f t="shared" ref="T1524:T1556" si="470">P1524-R1524-S1524</f>
        <v>3303539.2</v>
      </c>
      <c r="U1524" s="173">
        <f t="shared" si="464"/>
        <v>693.70244128806837</v>
      </c>
      <c r="V1524" s="173">
        <v>894.55055004049098</v>
      </c>
      <c r="W1524" s="188">
        <v>894.55055004049098</v>
      </c>
      <c r="X1524" s="188">
        <f t="shared" ref="X1524:X1556" si="471">Z1524+AA1524+AB1524+AC1524+AD1524+AG1524+AI1524+AK1524+AM1524+AO1524+AP1524+AQ1524+AR1524+AS1524</f>
        <v>894.55055004049098</v>
      </c>
      <c r="Y1524" s="188">
        <f t="shared" ref="Y1524:Y1556" si="472">V1524-U1524</f>
        <v>200.8481087524226</v>
      </c>
      <c r="Z1524" s="189">
        <v>0</v>
      </c>
      <c r="AA1524" s="242">
        <v>0</v>
      </c>
      <c r="AB1524" s="189">
        <v>0</v>
      </c>
      <c r="AC1524" s="189">
        <v>0</v>
      </c>
      <c r="AD1524" s="189">
        <v>0</v>
      </c>
      <c r="AE1524" s="189">
        <v>0</v>
      </c>
      <c r="AF1524" s="189">
        <v>4</v>
      </c>
      <c r="AG1524" s="190">
        <f t="shared" ref="AG1524:AG1556" si="473">2457800*AF1524/I1524</f>
        <v>894.55055004049098</v>
      </c>
      <c r="AH1524" s="189">
        <v>0</v>
      </c>
      <c r="AI1524" s="189">
        <v>0</v>
      </c>
      <c r="AJ1524" s="189">
        <v>0</v>
      </c>
      <c r="AK1524" s="189">
        <v>0</v>
      </c>
      <c r="AL1524" s="189">
        <v>0</v>
      </c>
      <c r="AM1524" s="190">
        <v>0</v>
      </c>
      <c r="AN1524" s="189">
        <v>0</v>
      </c>
      <c r="AO1524" s="189">
        <v>0</v>
      </c>
      <c r="AP1524" s="190">
        <v>0</v>
      </c>
      <c r="AQ1524" s="189">
        <v>0</v>
      </c>
      <c r="AR1524" s="182">
        <v>0</v>
      </c>
      <c r="AS1524" s="182">
        <v>0</v>
      </c>
    </row>
    <row r="1525" spans="1:69" s="182" customFormat="1" ht="36" customHeight="1" x14ac:dyDescent="0.25">
      <c r="A1525" s="182">
        <v>1</v>
      </c>
      <c r="B1525" s="221">
        <f>SUBTOTAL(103,$A$1509:A1525)</f>
        <v>16</v>
      </c>
      <c r="C1525" s="183" t="s">
        <v>1858</v>
      </c>
      <c r="D1525" s="184">
        <v>1989</v>
      </c>
      <c r="E1525" s="184" t="s">
        <v>262</v>
      </c>
      <c r="F1525" s="185" t="s">
        <v>311</v>
      </c>
      <c r="G1525" s="184">
        <v>9</v>
      </c>
      <c r="H1525" s="184" t="s">
        <v>296</v>
      </c>
      <c r="I1525" s="197">
        <v>4406.3999999999996</v>
      </c>
      <c r="J1525" s="197">
        <v>3895.4</v>
      </c>
      <c r="K1525" s="197">
        <v>3895.4</v>
      </c>
      <c r="L1525" s="186">
        <v>125</v>
      </c>
      <c r="M1525" s="184" t="s">
        <v>259</v>
      </c>
      <c r="N1525" s="184" t="s">
        <v>263</v>
      </c>
      <c r="O1525" s="187" t="s">
        <v>768</v>
      </c>
      <c r="P1525" s="173">
        <v>3354996</v>
      </c>
      <c r="Q1525" s="173">
        <v>0</v>
      </c>
      <c r="R1525" s="173">
        <v>2358400</v>
      </c>
      <c r="S1525" s="173">
        <v>0</v>
      </c>
      <c r="T1525" s="173">
        <f t="shared" si="470"/>
        <v>996596</v>
      </c>
      <c r="U1525" s="173">
        <f t="shared" si="464"/>
        <v>761.39161220043582</v>
      </c>
      <c r="V1525" s="173">
        <v>1115.559186637618</v>
      </c>
      <c r="W1525" s="188">
        <v>1115.559186637618</v>
      </c>
      <c r="X1525" s="188">
        <f t="shared" si="471"/>
        <v>1115.559186637618</v>
      </c>
      <c r="Y1525" s="188">
        <f t="shared" si="472"/>
        <v>354.16757443718222</v>
      </c>
      <c r="Z1525" s="189">
        <v>0</v>
      </c>
      <c r="AA1525" s="242">
        <v>0</v>
      </c>
      <c r="AB1525" s="189">
        <v>0</v>
      </c>
      <c r="AC1525" s="189">
        <v>0</v>
      </c>
      <c r="AD1525" s="189">
        <v>0</v>
      </c>
      <c r="AE1525" s="189">
        <v>0</v>
      </c>
      <c r="AF1525" s="189">
        <v>2</v>
      </c>
      <c r="AG1525" s="190">
        <f t="shared" si="473"/>
        <v>1115.559186637618</v>
      </c>
      <c r="AH1525" s="189">
        <v>0</v>
      </c>
      <c r="AI1525" s="189">
        <v>0</v>
      </c>
      <c r="AJ1525" s="189">
        <v>0</v>
      </c>
      <c r="AK1525" s="189">
        <v>0</v>
      </c>
      <c r="AL1525" s="189">
        <v>0</v>
      </c>
      <c r="AM1525" s="190">
        <v>0</v>
      </c>
      <c r="AN1525" s="189">
        <v>0</v>
      </c>
      <c r="AO1525" s="189">
        <v>0</v>
      </c>
      <c r="AP1525" s="190">
        <v>0</v>
      </c>
      <c r="AQ1525" s="189">
        <v>0</v>
      </c>
      <c r="AR1525" s="182">
        <v>0</v>
      </c>
      <c r="AS1525" s="182">
        <v>0</v>
      </c>
    </row>
    <row r="1526" spans="1:69" s="182" customFormat="1" ht="36" customHeight="1" x14ac:dyDescent="0.25">
      <c r="A1526" s="182">
        <v>1</v>
      </c>
      <c r="B1526" s="221">
        <f>SUBTOTAL(103,$A$1509:A1526)</f>
        <v>17</v>
      </c>
      <c r="C1526" s="183" t="s">
        <v>1857</v>
      </c>
      <c r="D1526" s="184">
        <v>1995</v>
      </c>
      <c r="E1526" s="184" t="s">
        <v>262</v>
      </c>
      <c r="F1526" s="185" t="s">
        <v>311</v>
      </c>
      <c r="G1526" s="184">
        <v>9</v>
      </c>
      <c r="H1526" s="184" t="s">
        <v>296</v>
      </c>
      <c r="I1526" s="197">
        <v>5022.6000000000004</v>
      </c>
      <c r="J1526" s="197">
        <v>3902.5</v>
      </c>
      <c r="K1526" s="197">
        <v>3902.5</v>
      </c>
      <c r="L1526" s="186">
        <v>111</v>
      </c>
      <c r="M1526" s="184" t="s">
        <v>259</v>
      </c>
      <c r="N1526" s="184" t="s">
        <v>263</v>
      </c>
      <c r="O1526" s="187" t="s">
        <v>1620</v>
      </c>
      <c r="P1526" s="173">
        <v>3358180.8</v>
      </c>
      <c r="Q1526" s="173">
        <v>0</v>
      </c>
      <c r="R1526" s="173">
        <v>2358400</v>
      </c>
      <c r="S1526" s="173">
        <v>0</v>
      </c>
      <c r="T1526" s="173">
        <f t="shared" si="470"/>
        <v>999780.79999999981</v>
      </c>
      <c r="U1526" s="173">
        <f t="shared" si="464"/>
        <v>668.61402460876832</v>
      </c>
      <c r="V1526" s="173">
        <v>978.69629275673947</v>
      </c>
      <c r="W1526" s="188">
        <v>978.69629275673947</v>
      </c>
      <c r="X1526" s="188">
        <f t="shared" si="471"/>
        <v>978.69629275673947</v>
      </c>
      <c r="Y1526" s="188">
        <f t="shared" si="472"/>
        <v>310.08226814797115</v>
      </c>
      <c r="Z1526" s="189">
        <v>0</v>
      </c>
      <c r="AA1526" s="242">
        <v>0</v>
      </c>
      <c r="AB1526" s="189">
        <v>0</v>
      </c>
      <c r="AC1526" s="189">
        <v>0</v>
      </c>
      <c r="AD1526" s="189">
        <v>0</v>
      </c>
      <c r="AE1526" s="189">
        <v>0</v>
      </c>
      <c r="AF1526" s="189">
        <v>2</v>
      </c>
      <c r="AG1526" s="190">
        <f t="shared" si="473"/>
        <v>978.69629275673947</v>
      </c>
      <c r="AH1526" s="189">
        <v>0</v>
      </c>
      <c r="AI1526" s="189">
        <v>0</v>
      </c>
      <c r="AJ1526" s="189">
        <v>0</v>
      </c>
      <c r="AK1526" s="189">
        <v>0</v>
      </c>
      <c r="AL1526" s="189">
        <v>0</v>
      </c>
      <c r="AM1526" s="190">
        <v>0</v>
      </c>
      <c r="AN1526" s="189">
        <v>0</v>
      </c>
      <c r="AO1526" s="189">
        <v>0</v>
      </c>
      <c r="AP1526" s="190">
        <v>0</v>
      </c>
      <c r="AQ1526" s="189">
        <v>0</v>
      </c>
      <c r="AR1526" s="182">
        <v>0</v>
      </c>
      <c r="AS1526" s="182">
        <v>0</v>
      </c>
    </row>
    <row r="1527" spans="1:69" s="182" customFormat="1" ht="36" customHeight="1" x14ac:dyDescent="0.25">
      <c r="A1527" s="182">
        <v>1</v>
      </c>
      <c r="B1527" s="221">
        <f>SUBTOTAL(103,$A$1509:A1527)</f>
        <v>18</v>
      </c>
      <c r="C1527" s="183" t="s">
        <v>2544</v>
      </c>
      <c r="D1527" s="184">
        <v>1994</v>
      </c>
      <c r="E1527" s="184" t="s">
        <v>262</v>
      </c>
      <c r="F1527" s="185" t="s">
        <v>311</v>
      </c>
      <c r="G1527" s="184" t="s">
        <v>350</v>
      </c>
      <c r="H1527" s="184" t="s">
        <v>305</v>
      </c>
      <c r="I1527" s="197">
        <v>7509.8</v>
      </c>
      <c r="J1527" s="197">
        <v>7509.8</v>
      </c>
      <c r="K1527" s="197">
        <v>5873.7</v>
      </c>
      <c r="L1527" s="186">
        <v>220</v>
      </c>
      <c r="M1527" s="184" t="s">
        <v>259</v>
      </c>
      <c r="N1527" s="184" t="s">
        <v>263</v>
      </c>
      <c r="O1527" s="187" t="s">
        <v>2354</v>
      </c>
      <c r="P1527" s="173">
        <v>5234436</v>
      </c>
      <c r="Q1527" s="173">
        <v>0</v>
      </c>
      <c r="R1527" s="173">
        <v>3159120</v>
      </c>
      <c r="S1527" s="173">
        <v>0</v>
      </c>
      <c r="T1527" s="173">
        <f t="shared" si="470"/>
        <v>2075316</v>
      </c>
      <c r="U1527" s="173">
        <f t="shared" si="464"/>
        <v>697.01403499427408</v>
      </c>
      <c r="V1527" s="173">
        <v>981.83706623345495</v>
      </c>
      <c r="W1527" s="188">
        <v>981.83706623345495</v>
      </c>
      <c r="X1527" s="188">
        <f t="shared" si="471"/>
        <v>981.83706623345495</v>
      </c>
      <c r="Y1527" s="188">
        <f t="shared" si="472"/>
        <v>284.82303123918086</v>
      </c>
      <c r="Z1527" s="189">
        <v>0</v>
      </c>
      <c r="AA1527" s="242">
        <v>0</v>
      </c>
      <c r="AB1527" s="189">
        <v>0</v>
      </c>
      <c r="AC1527" s="189">
        <v>0</v>
      </c>
      <c r="AD1527" s="189">
        <v>0</v>
      </c>
      <c r="AE1527" s="189">
        <v>0</v>
      </c>
      <c r="AF1527" s="189">
        <v>3</v>
      </c>
      <c r="AG1527" s="190">
        <f t="shared" si="473"/>
        <v>981.83706623345495</v>
      </c>
      <c r="AH1527" s="189">
        <v>0</v>
      </c>
      <c r="AI1527" s="189">
        <v>0</v>
      </c>
      <c r="AJ1527" s="189">
        <v>0</v>
      </c>
      <c r="AK1527" s="189">
        <v>0</v>
      </c>
      <c r="AL1527" s="189">
        <v>0</v>
      </c>
      <c r="AM1527" s="190">
        <v>0</v>
      </c>
      <c r="AN1527" s="189">
        <v>0</v>
      </c>
      <c r="AO1527" s="189">
        <v>0</v>
      </c>
      <c r="AP1527" s="190">
        <v>0</v>
      </c>
      <c r="AQ1527" s="189">
        <v>0</v>
      </c>
      <c r="AR1527" s="182">
        <v>0</v>
      </c>
      <c r="AS1527" s="182">
        <v>0</v>
      </c>
    </row>
    <row r="1528" spans="1:69" s="182" customFormat="1" ht="36" customHeight="1" x14ac:dyDescent="0.25">
      <c r="A1528" s="182">
        <v>1</v>
      </c>
      <c r="B1528" s="221">
        <f>SUBTOTAL(103,$A$1509:A1528)</f>
        <v>19</v>
      </c>
      <c r="C1528" s="183" t="s">
        <v>2545</v>
      </c>
      <c r="D1528" s="184">
        <v>1995</v>
      </c>
      <c r="E1528" s="184" t="s">
        <v>262</v>
      </c>
      <c r="F1528" s="185" t="s">
        <v>311</v>
      </c>
      <c r="G1528" s="184" t="s">
        <v>350</v>
      </c>
      <c r="H1528" s="184" t="s">
        <v>296</v>
      </c>
      <c r="I1528" s="197">
        <v>4981.6000000000004</v>
      </c>
      <c r="J1528" s="197">
        <v>4981.6000000000004</v>
      </c>
      <c r="K1528" s="197">
        <v>3855.3</v>
      </c>
      <c r="L1528" s="186">
        <v>151</v>
      </c>
      <c r="M1528" s="184" t="s">
        <v>259</v>
      </c>
      <c r="N1528" s="184" t="s">
        <v>263</v>
      </c>
      <c r="O1528" s="187" t="s">
        <v>2354</v>
      </c>
      <c r="P1528" s="173">
        <v>3480376.8</v>
      </c>
      <c r="Q1528" s="173">
        <v>0</v>
      </c>
      <c r="R1528" s="173">
        <v>2106080</v>
      </c>
      <c r="S1528" s="173">
        <v>0</v>
      </c>
      <c r="T1528" s="173">
        <f t="shared" si="470"/>
        <v>1374296.7999999998</v>
      </c>
      <c r="U1528" s="173">
        <f t="shared" si="464"/>
        <v>698.64637867351848</v>
      </c>
      <c r="V1528" s="173">
        <v>986.7512445800545</v>
      </c>
      <c r="W1528" s="188">
        <v>986.7512445800545</v>
      </c>
      <c r="X1528" s="188">
        <f t="shared" si="471"/>
        <v>986.7512445800545</v>
      </c>
      <c r="Y1528" s="188">
        <f t="shared" si="472"/>
        <v>288.10486590653602</v>
      </c>
      <c r="Z1528" s="189">
        <v>0</v>
      </c>
      <c r="AA1528" s="242">
        <v>0</v>
      </c>
      <c r="AB1528" s="189">
        <v>0</v>
      </c>
      <c r="AC1528" s="189">
        <v>0</v>
      </c>
      <c r="AD1528" s="189">
        <v>0</v>
      </c>
      <c r="AE1528" s="189">
        <v>0</v>
      </c>
      <c r="AF1528" s="189">
        <v>2</v>
      </c>
      <c r="AG1528" s="190">
        <f t="shared" si="473"/>
        <v>986.7512445800545</v>
      </c>
      <c r="AH1528" s="189">
        <v>0</v>
      </c>
      <c r="AI1528" s="189">
        <v>0</v>
      </c>
      <c r="AJ1528" s="189">
        <v>0</v>
      </c>
      <c r="AK1528" s="189">
        <v>0</v>
      </c>
      <c r="AL1528" s="189">
        <v>0</v>
      </c>
      <c r="AM1528" s="190">
        <v>0</v>
      </c>
      <c r="AN1528" s="189">
        <v>0</v>
      </c>
      <c r="AO1528" s="189">
        <v>0</v>
      </c>
      <c r="AP1528" s="190">
        <v>0</v>
      </c>
      <c r="AQ1528" s="189">
        <v>0</v>
      </c>
      <c r="AR1528" s="182">
        <v>0</v>
      </c>
      <c r="AS1528" s="182">
        <v>0</v>
      </c>
    </row>
    <row r="1529" spans="1:69" s="182" customFormat="1" ht="36" customHeight="1" x14ac:dyDescent="0.25">
      <c r="A1529" s="182">
        <v>1</v>
      </c>
      <c r="B1529" s="221">
        <f>SUBTOTAL(103,$A$1509:A1529)</f>
        <v>20</v>
      </c>
      <c r="C1529" s="183" t="s">
        <v>2546</v>
      </c>
      <c r="D1529" s="184">
        <v>1994</v>
      </c>
      <c r="E1529" s="184" t="s">
        <v>262</v>
      </c>
      <c r="F1529" s="185" t="s">
        <v>311</v>
      </c>
      <c r="G1529" s="184" t="s">
        <v>350</v>
      </c>
      <c r="H1529" s="184" t="s">
        <v>296</v>
      </c>
      <c r="I1529" s="197">
        <v>4945.1000000000004</v>
      </c>
      <c r="J1529" s="197">
        <v>4945.1000000000004</v>
      </c>
      <c r="K1529" s="197">
        <v>3847</v>
      </c>
      <c r="L1529" s="186">
        <v>160</v>
      </c>
      <c r="M1529" s="184" t="s">
        <v>259</v>
      </c>
      <c r="N1529" s="184" t="s">
        <v>263</v>
      </c>
      <c r="O1529" s="187" t="s">
        <v>2354</v>
      </c>
      <c r="P1529" s="173">
        <v>3480381.6</v>
      </c>
      <c r="Q1529" s="173">
        <v>0</v>
      </c>
      <c r="R1529" s="173">
        <v>2106080</v>
      </c>
      <c r="S1529" s="173">
        <v>0</v>
      </c>
      <c r="T1529" s="173">
        <f t="shared" si="470"/>
        <v>1374301.6</v>
      </c>
      <c r="U1529" s="173">
        <f t="shared" si="464"/>
        <v>703.80408889607895</v>
      </c>
      <c r="V1529" s="173">
        <v>994.03449879678863</v>
      </c>
      <c r="W1529" s="188">
        <v>994.03449879678863</v>
      </c>
      <c r="X1529" s="188">
        <f t="shared" si="471"/>
        <v>994.03449879678863</v>
      </c>
      <c r="Y1529" s="188">
        <f t="shared" si="472"/>
        <v>290.23040990070967</v>
      </c>
      <c r="Z1529" s="189">
        <v>0</v>
      </c>
      <c r="AA1529" s="242">
        <v>0</v>
      </c>
      <c r="AB1529" s="189">
        <v>0</v>
      </c>
      <c r="AC1529" s="189">
        <v>0</v>
      </c>
      <c r="AD1529" s="189">
        <v>0</v>
      </c>
      <c r="AE1529" s="189">
        <v>0</v>
      </c>
      <c r="AF1529" s="189">
        <v>2</v>
      </c>
      <c r="AG1529" s="190">
        <f t="shared" si="473"/>
        <v>994.03449879678863</v>
      </c>
      <c r="AH1529" s="189">
        <v>0</v>
      </c>
      <c r="AI1529" s="189">
        <v>0</v>
      </c>
      <c r="AJ1529" s="189">
        <v>0</v>
      </c>
      <c r="AK1529" s="189">
        <v>0</v>
      </c>
      <c r="AL1529" s="189">
        <v>0</v>
      </c>
      <c r="AM1529" s="190">
        <v>0</v>
      </c>
      <c r="AN1529" s="189">
        <v>0</v>
      </c>
      <c r="AO1529" s="189">
        <v>0</v>
      </c>
      <c r="AP1529" s="190">
        <v>0</v>
      </c>
      <c r="AQ1529" s="189">
        <v>0</v>
      </c>
      <c r="AR1529" s="182">
        <v>0</v>
      </c>
      <c r="AS1529" s="182">
        <v>0</v>
      </c>
    </row>
    <row r="1530" spans="1:69" s="182" customFormat="1" ht="36" customHeight="1" x14ac:dyDescent="0.25">
      <c r="A1530" s="182">
        <v>1</v>
      </c>
      <c r="B1530" s="221">
        <f>SUBTOTAL(103,$A$1509:A1530)</f>
        <v>21</v>
      </c>
      <c r="C1530" s="183" t="s">
        <v>2547</v>
      </c>
      <c r="D1530" s="184">
        <v>1989</v>
      </c>
      <c r="E1530" s="184" t="s">
        <v>262</v>
      </c>
      <c r="F1530" s="185" t="s">
        <v>311</v>
      </c>
      <c r="G1530" s="184" t="s">
        <v>350</v>
      </c>
      <c r="H1530" s="184">
        <v>12</v>
      </c>
      <c r="I1530" s="197">
        <v>33058.300000000003</v>
      </c>
      <c r="J1530" s="197">
        <v>32003.25</v>
      </c>
      <c r="K1530" s="197">
        <v>22816.2</v>
      </c>
      <c r="L1530" s="186">
        <v>977</v>
      </c>
      <c r="M1530" s="184" t="s">
        <v>259</v>
      </c>
      <c r="N1530" s="184" t="s">
        <v>263</v>
      </c>
      <c r="O1530" s="187" t="s">
        <v>2590</v>
      </c>
      <c r="P1530" s="173">
        <v>15799612.800000001</v>
      </c>
      <c r="Q1530" s="173">
        <v>0</v>
      </c>
      <c r="R1530" s="173">
        <v>9509680</v>
      </c>
      <c r="S1530" s="173">
        <v>0</v>
      </c>
      <c r="T1530" s="173">
        <f t="shared" si="470"/>
        <v>6289932.8000000007</v>
      </c>
      <c r="U1530" s="173">
        <f t="shared" si="464"/>
        <v>477.9317992758248</v>
      </c>
      <c r="V1530" s="173">
        <v>669.12696660142831</v>
      </c>
      <c r="W1530" s="188">
        <v>669.12696660142831</v>
      </c>
      <c r="X1530" s="188">
        <f t="shared" si="471"/>
        <v>669.12696660142831</v>
      </c>
      <c r="Y1530" s="188">
        <f t="shared" si="472"/>
        <v>191.19516732560351</v>
      </c>
      <c r="Z1530" s="189">
        <v>0</v>
      </c>
      <c r="AA1530" s="242">
        <v>0</v>
      </c>
      <c r="AB1530" s="189">
        <v>0</v>
      </c>
      <c r="AC1530" s="189">
        <v>0</v>
      </c>
      <c r="AD1530" s="189">
        <v>0</v>
      </c>
      <c r="AE1530" s="189">
        <v>0</v>
      </c>
      <c r="AF1530" s="189">
        <v>9</v>
      </c>
      <c r="AG1530" s="190">
        <f t="shared" si="473"/>
        <v>669.12696660142831</v>
      </c>
      <c r="AH1530" s="189">
        <v>0</v>
      </c>
      <c r="AI1530" s="189">
        <v>0</v>
      </c>
      <c r="AJ1530" s="189">
        <v>0</v>
      </c>
      <c r="AK1530" s="189">
        <v>0</v>
      </c>
      <c r="AL1530" s="189">
        <v>0</v>
      </c>
      <c r="AM1530" s="190">
        <v>0</v>
      </c>
      <c r="AN1530" s="189">
        <v>0</v>
      </c>
      <c r="AO1530" s="189">
        <v>0</v>
      </c>
      <c r="AP1530" s="190">
        <v>0</v>
      </c>
      <c r="AQ1530" s="189">
        <v>0</v>
      </c>
      <c r="AR1530" s="182">
        <v>0</v>
      </c>
      <c r="AS1530" s="182">
        <v>0</v>
      </c>
    </row>
    <row r="1531" spans="1:69" s="182" customFormat="1" ht="36" customHeight="1" x14ac:dyDescent="0.25">
      <c r="A1531" s="182">
        <v>1</v>
      </c>
      <c r="B1531" s="221">
        <f>SUBTOTAL(103,$A$1509:A1531)</f>
        <v>22</v>
      </c>
      <c r="C1531" s="183" t="s">
        <v>2548</v>
      </c>
      <c r="D1531" s="184">
        <v>1991</v>
      </c>
      <c r="E1531" s="184" t="s">
        <v>262</v>
      </c>
      <c r="F1531" s="185" t="s">
        <v>311</v>
      </c>
      <c r="G1531" s="184" t="s">
        <v>350</v>
      </c>
      <c r="H1531" s="184" t="s">
        <v>305</v>
      </c>
      <c r="I1531" s="197">
        <v>7550.6</v>
      </c>
      <c r="J1531" s="197">
        <v>7550.6</v>
      </c>
      <c r="K1531" s="197">
        <v>5871.8</v>
      </c>
      <c r="L1531" s="186">
        <v>256</v>
      </c>
      <c r="M1531" s="184" t="s">
        <v>259</v>
      </c>
      <c r="N1531" s="184" t="s">
        <v>263</v>
      </c>
      <c r="O1531" s="187" t="s">
        <v>2354</v>
      </c>
      <c r="P1531" s="173">
        <v>5236848</v>
      </c>
      <c r="Q1531" s="173">
        <v>0</v>
      </c>
      <c r="R1531" s="173">
        <v>3159120</v>
      </c>
      <c r="S1531" s="173">
        <v>0</v>
      </c>
      <c r="T1531" s="173">
        <f t="shared" si="470"/>
        <v>2077728</v>
      </c>
      <c r="U1531" s="173">
        <f t="shared" si="464"/>
        <v>693.56713373771618</v>
      </c>
      <c r="V1531" s="173">
        <v>976.53166635764046</v>
      </c>
      <c r="W1531" s="188">
        <v>976.53166635764046</v>
      </c>
      <c r="X1531" s="188">
        <f t="shared" si="471"/>
        <v>976.53166635764046</v>
      </c>
      <c r="Y1531" s="188">
        <f t="shared" si="472"/>
        <v>282.96453261992428</v>
      </c>
      <c r="Z1531" s="189">
        <v>0</v>
      </c>
      <c r="AA1531" s="242">
        <v>0</v>
      </c>
      <c r="AB1531" s="189">
        <v>0</v>
      </c>
      <c r="AC1531" s="189">
        <v>0</v>
      </c>
      <c r="AD1531" s="189">
        <v>0</v>
      </c>
      <c r="AE1531" s="189">
        <v>0</v>
      </c>
      <c r="AF1531" s="189">
        <v>3</v>
      </c>
      <c r="AG1531" s="190">
        <f t="shared" si="473"/>
        <v>976.53166635764046</v>
      </c>
      <c r="AH1531" s="189">
        <v>0</v>
      </c>
      <c r="AI1531" s="189">
        <v>0</v>
      </c>
      <c r="AJ1531" s="189">
        <v>0</v>
      </c>
      <c r="AK1531" s="189">
        <v>0</v>
      </c>
      <c r="AL1531" s="189">
        <v>0</v>
      </c>
      <c r="AM1531" s="190">
        <v>0</v>
      </c>
      <c r="AN1531" s="189">
        <v>0</v>
      </c>
      <c r="AO1531" s="189">
        <v>0</v>
      </c>
      <c r="AP1531" s="190">
        <v>0</v>
      </c>
      <c r="AQ1531" s="189">
        <v>0</v>
      </c>
      <c r="AR1531" s="182">
        <v>0</v>
      </c>
      <c r="AS1531" s="182">
        <v>0</v>
      </c>
    </row>
    <row r="1532" spans="1:69" s="182" customFormat="1" ht="36" customHeight="1" x14ac:dyDescent="0.25">
      <c r="A1532" s="182">
        <v>1</v>
      </c>
      <c r="B1532" s="221">
        <f>SUBTOTAL(103,$A$1509:A1532)</f>
        <v>23</v>
      </c>
      <c r="C1532" s="183" t="s">
        <v>2549</v>
      </c>
      <c r="D1532" s="184">
        <v>1984</v>
      </c>
      <c r="E1532" s="184" t="s">
        <v>262</v>
      </c>
      <c r="F1532" s="185" t="s">
        <v>311</v>
      </c>
      <c r="G1532" s="184" t="s">
        <v>350</v>
      </c>
      <c r="H1532" s="184" t="s">
        <v>305</v>
      </c>
      <c r="I1532" s="197">
        <v>8008.7</v>
      </c>
      <c r="J1532" s="197">
        <v>8008.3</v>
      </c>
      <c r="K1532" s="197">
        <v>6267.8</v>
      </c>
      <c r="L1532" s="186">
        <v>237</v>
      </c>
      <c r="M1532" s="184" t="s">
        <v>259</v>
      </c>
      <c r="N1532" s="184" t="s">
        <v>263</v>
      </c>
      <c r="O1532" s="187" t="s">
        <v>2354</v>
      </c>
      <c r="P1532" s="173">
        <v>5372874</v>
      </c>
      <c r="Q1532" s="173">
        <v>0</v>
      </c>
      <c r="R1532" s="173">
        <v>3207600</v>
      </c>
      <c r="S1532" s="173">
        <v>0</v>
      </c>
      <c r="T1532" s="173">
        <f t="shared" si="470"/>
        <v>2165274</v>
      </c>
      <c r="U1532" s="173">
        <f t="shared" si="464"/>
        <v>670.87966836065777</v>
      </c>
      <c r="V1532" s="173">
        <v>920.67376727808505</v>
      </c>
      <c r="W1532" s="188">
        <v>920.67376727808505</v>
      </c>
      <c r="X1532" s="188">
        <f t="shared" si="471"/>
        <v>920.67376727808505</v>
      </c>
      <c r="Y1532" s="188">
        <f t="shared" si="472"/>
        <v>249.79409891742728</v>
      </c>
      <c r="Z1532" s="189">
        <v>0</v>
      </c>
      <c r="AA1532" s="242">
        <v>0</v>
      </c>
      <c r="AB1532" s="189">
        <v>0</v>
      </c>
      <c r="AC1532" s="189">
        <v>0</v>
      </c>
      <c r="AD1532" s="189">
        <v>0</v>
      </c>
      <c r="AE1532" s="189">
        <v>0</v>
      </c>
      <c r="AF1532" s="189">
        <v>3</v>
      </c>
      <c r="AG1532" s="190">
        <f t="shared" si="473"/>
        <v>920.67376727808505</v>
      </c>
      <c r="AH1532" s="189">
        <v>0</v>
      </c>
      <c r="AI1532" s="189">
        <v>0</v>
      </c>
      <c r="AJ1532" s="189">
        <v>0</v>
      </c>
      <c r="AK1532" s="189">
        <v>0</v>
      </c>
      <c r="AL1532" s="189">
        <v>0</v>
      </c>
      <c r="AM1532" s="190">
        <v>0</v>
      </c>
      <c r="AN1532" s="189">
        <v>0</v>
      </c>
      <c r="AO1532" s="189">
        <v>0</v>
      </c>
      <c r="AP1532" s="190">
        <v>0</v>
      </c>
      <c r="AQ1532" s="189">
        <v>0</v>
      </c>
      <c r="AR1532" s="182">
        <v>0</v>
      </c>
      <c r="AS1532" s="182">
        <v>0</v>
      </c>
    </row>
    <row r="1533" spans="1:69" s="182" customFormat="1" ht="36" customHeight="1" x14ac:dyDescent="0.25">
      <c r="A1533" s="182">
        <v>1</v>
      </c>
      <c r="B1533" s="221">
        <f>SUBTOTAL(103,$A$1509:A1533)</f>
        <v>24</v>
      </c>
      <c r="C1533" s="183" t="s">
        <v>2550</v>
      </c>
      <c r="D1533" s="184">
        <v>1983</v>
      </c>
      <c r="E1533" s="184" t="s">
        <v>262</v>
      </c>
      <c r="F1533" s="185" t="s">
        <v>311</v>
      </c>
      <c r="G1533" s="184" t="s">
        <v>350</v>
      </c>
      <c r="H1533" s="184" t="s">
        <v>301</v>
      </c>
      <c r="I1533" s="197">
        <v>9628.9</v>
      </c>
      <c r="J1533" s="197">
        <v>9628.9</v>
      </c>
      <c r="K1533" s="197">
        <v>7113.7</v>
      </c>
      <c r="L1533" s="186">
        <v>330</v>
      </c>
      <c r="M1533" s="184" t="s">
        <v>259</v>
      </c>
      <c r="N1533" s="184" t="s">
        <v>263</v>
      </c>
      <c r="O1533" s="187" t="s">
        <v>2594</v>
      </c>
      <c r="P1533" s="173">
        <v>5421124.8000000007</v>
      </c>
      <c r="Q1533" s="173">
        <v>0</v>
      </c>
      <c r="R1533" s="173">
        <v>3207600</v>
      </c>
      <c r="S1533" s="173">
        <v>0</v>
      </c>
      <c r="T1533" s="173">
        <f t="shared" si="470"/>
        <v>2213524.8000000007</v>
      </c>
      <c r="U1533" s="173">
        <f t="shared" si="464"/>
        <v>563.00561850263284</v>
      </c>
      <c r="V1533" s="173">
        <v>765.75725160714103</v>
      </c>
      <c r="W1533" s="188">
        <v>765.75725160714103</v>
      </c>
      <c r="X1533" s="188">
        <f t="shared" si="471"/>
        <v>765.75725160714103</v>
      </c>
      <c r="Y1533" s="188">
        <f t="shared" si="472"/>
        <v>202.75163310450819</v>
      </c>
      <c r="Z1533" s="189">
        <v>0</v>
      </c>
      <c r="AA1533" s="242">
        <v>0</v>
      </c>
      <c r="AB1533" s="189">
        <v>0</v>
      </c>
      <c r="AC1533" s="189">
        <v>0</v>
      </c>
      <c r="AD1533" s="189">
        <v>0</v>
      </c>
      <c r="AE1533" s="189">
        <v>0</v>
      </c>
      <c r="AF1533" s="189">
        <v>3</v>
      </c>
      <c r="AG1533" s="190">
        <f t="shared" si="473"/>
        <v>765.75725160714103</v>
      </c>
      <c r="AH1533" s="189">
        <v>0</v>
      </c>
      <c r="AI1533" s="189">
        <v>0</v>
      </c>
      <c r="AJ1533" s="189">
        <v>0</v>
      </c>
      <c r="AK1533" s="189">
        <v>0</v>
      </c>
      <c r="AL1533" s="189">
        <v>0</v>
      </c>
      <c r="AM1533" s="190">
        <v>0</v>
      </c>
      <c r="AN1533" s="189">
        <v>0</v>
      </c>
      <c r="AO1533" s="189">
        <v>0</v>
      </c>
      <c r="AP1533" s="190">
        <v>0</v>
      </c>
      <c r="AQ1533" s="189">
        <v>0</v>
      </c>
      <c r="AR1533" s="182">
        <v>0</v>
      </c>
      <c r="AS1533" s="182">
        <v>0</v>
      </c>
    </row>
    <row r="1534" spans="1:69" s="182" customFormat="1" ht="36" customHeight="1" x14ac:dyDescent="0.25">
      <c r="A1534" s="182">
        <v>1</v>
      </c>
      <c r="B1534" s="221">
        <f>SUBTOTAL(103,$A$1509:A1534)</f>
        <v>25</v>
      </c>
      <c r="C1534" s="183" t="s">
        <v>2551</v>
      </c>
      <c r="D1534" s="184">
        <v>1982</v>
      </c>
      <c r="E1534" s="184" t="s">
        <v>262</v>
      </c>
      <c r="F1534" s="185" t="s">
        <v>311</v>
      </c>
      <c r="G1534" s="184" t="s">
        <v>350</v>
      </c>
      <c r="H1534" s="184" t="s">
        <v>301</v>
      </c>
      <c r="I1534" s="197">
        <v>9581.2999999999993</v>
      </c>
      <c r="J1534" s="197">
        <v>9581.2999999999993</v>
      </c>
      <c r="K1534" s="197">
        <v>7107.6</v>
      </c>
      <c r="L1534" s="186">
        <v>326</v>
      </c>
      <c r="M1534" s="184" t="s">
        <v>259</v>
      </c>
      <c r="N1534" s="184" t="s">
        <v>263</v>
      </c>
      <c r="O1534" s="187" t="s">
        <v>2596</v>
      </c>
      <c r="P1534" s="173">
        <v>7223596.7999999998</v>
      </c>
      <c r="Q1534" s="173">
        <v>0</v>
      </c>
      <c r="R1534" s="173">
        <v>4276800</v>
      </c>
      <c r="S1534" s="173">
        <v>0</v>
      </c>
      <c r="T1534" s="173">
        <f t="shared" si="470"/>
        <v>2946796.8</v>
      </c>
      <c r="U1534" s="173">
        <f t="shared" si="464"/>
        <v>753.92658616262929</v>
      </c>
      <c r="V1534" s="173">
        <v>1026.0820556709425</v>
      </c>
      <c r="W1534" s="188">
        <v>1026.0820556709425</v>
      </c>
      <c r="X1534" s="188">
        <f t="shared" si="471"/>
        <v>1026.0820556709425</v>
      </c>
      <c r="Y1534" s="188">
        <f t="shared" si="472"/>
        <v>272.15546950831322</v>
      </c>
      <c r="Z1534" s="189">
        <v>0</v>
      </c>
      <c r="AA1534" s="242">
        <v>0</v>
      </c>
      <c r="AB1534" s="189">
        <v>0</v>
      </c>
      <c r="AC1534" s="189">
        <v>0</v>
      </c>
      <c r="AD1534" s="189">
        <v>0</v>
      </c>
      <c r="AE1534" s="189">
        <v>0</v>
      </c>
      <c r="AF1534" s="189">
        <v>4</v>
      </c>
      <c r="AG1534" s="190">
        <f t="shared" si="473"/>
        <v>1026.0820556709425</v>
      </c>
      <c r="AH1534" s="189">
        <v>0</v>
      </c>
      <c r="AI1534" s="189">
        <v>0</v>
      </c>
      <c r="AJ1534" s="189">
        <v>0</v>
      </c>
      <c r="AK1534" s="189">
        <v>0</v>
      </c>
      <c r="AL1534" s="189">
        <v>0</v>
      </c>
      <c r="AM1534" s="190">
        <v>0</v>
      </c>
      <c r="AN1534" s="189">
        <v>0</v>
      </c>
      <c r="AO1534" s="189">
        <v>0</v>
      </c>
      <c r="AP1534" s="190">
        <v>0</v>
      </c>
      <c r="AQ1534" s="189">
        <v>0</v>
      </c>
      <c r="AR1534" s="182">
        <v>0</v>
      </c>
      <c r="AS1534" s="182">
        <v>0</v>
      </c>
    </row>
    <row r="1535" spans="1:69" s="182" customFormat="1" ht="36" customHeight="1" x14ac:dyDescent="0.25">
      <c r="A1535" s="182">
        <v>1</v>
      </c>
      <c r="B1535" s="221">
        <f>SUBTOTAL(103,$A$1509:A1535)</f>
        <v>26</v>
      </c>
      <c r="C1535" s="183" t="s">
        <v>2552</v>
      </c>
      <c r="D1535" s="184">
        <v>1983</v>
      </c>
      <c r="E1535" s="184" t="s">
        <v>262</v>
      </c>
      <c r="F1535" s="185" t="s">
        <v>311</v>
      </c>
      <c r="G1535" s="184" t="s">
        <v>350</v>
      </c>
      <c r="H1535" s="184" t="s">
        <v>296</v>
      </c>
      <c r="I1535" s="197">
        <v>4949.49</v>
      </c>
      <c r="J1535" s="197">
        <v>4949.49</v>
      </c>
      <c r="K1535" s="197">
        <v>3860.1</v>
      </c>
      <c r="L1535" s="186">
        <v>163</v>
      </c>
      <c r="M1535" s="184" t="s">
        <v>259</v>
      </c>
      <c r="N1535" s="184" t="s">
        <v>263</v>
      </c>
      <c r="O1535" s="187" t="s">
        <v>2594</v>
      </c>
      <c r="P1535" s="173">
        <v>3572692.8</v>
      </c>
      <c r="Q1535" s="173">
        <v>0</v>
      </c>
      <c r="R1535" s="173">
        <v>2138400</v>
      </c>
      <c r="S1535" s="173">
        <v>0</v>
      </c>
      <c r="T1535" s="173">
        <f t="shared" si="470"/>
        <v>1434292.7999999998</v>
      </c>
      <c r="U1535" s="173">
        <f t="shared" si="464"/>
        <v>721.83049162640998</v>
      </c>
      <c r="V1535" s="173">
        <v>993.15282988752381</v>
      </c>
      <c r="W1535" s="188">
        <v>993.15282988752381</v>
      </c>
      <c r="X1535" s="188">
        <f t="shared" si="471"/>
        <v>993.15282988752381</v>
      </c>
      <c r="Y1535" s="188">
        <f t="shared" si="472"/>
        <v>271.32233826111383</v>
      </c>
      <c r="Z1535" s="189">
        <v>0</v>
      </c>
      <c r="AA1535" s="242">
        <v>0</v>
      </c>
      <c r="AB1535" s="189">
        <v>0</v>
      </c>
      <c r="AC1535" s="189">
        <v>0</v>
      </c>
      <c r="AD1535" s="189">
        <v>0</v>
      </c>
      <c r="AE1535" s="189">
        <v>0</v>
      </c>
      <c r="AF1535" s="189">
        <v>2</v>
      </c>
      <c r="AG1535" s="190">
        <f t="shared" si="473"/>
        <v>993.15282988752381</v>
      </c>
      <c r="AH1535" s="189">
        <v>0</v>
      </c>
      <c r="AI1535" s="189">
        <v>0</v>
      </c>
      <c r="AJ1535" s="189">
        <v>0</v>
      </c>
      <c r="AK1535" s="189">
        <v>0</v>
      </c>
      <c r="AL1535" s="189">
        <v>0</v>
      </c>
      <c r="AM1535" s="190">
        <v>0</v>
      </c>
      <c r="AN1535" s="189">
        <v>0</v>
      </c>
      <c r="AO1535" s="189">
        <v>0</v>
      </c>
      <c r="AP1535" s="190">
        <v>0</v>
      </c>
      <c r="AQ1535" s="189">
        <v>0</v>
      </c>
      <c r="AR1535" s="182">
        <v>0</v>
      </c>
      <c r="AS1535" s="182">
        <v>0</v>
      </c>
    </row>
    <row r="1536" spans="1:69" s="182" customFormat="1" ht="36" customHeight="1" x14ac:dyDescent="0.25">
      <c r="A1536" s="182">
        <v>1</v>
      </c>
      <c r="B1536" s="221">
        <f>SUBTOTAL(103,$A$1509:A1536)</f>
        <v>27</v>
      </c>
      <c r="C1536" s="183" t="s">
        <v>2553</v>
      </c>
      <c r="D1536" s="184">
        <v>1982</v>
      </c>
      <c r="E1536" s="184" t="s">
        <v>262</v>
      </c>
      <c r="F1536" s="185" t="s">
        <v>311</v>
      </c>
      <c r="G1536" s="184" t="s">
        <v>350</v>
      </c>
      <c r="H1536" s="184" t="s">
        <v>296</v>
      </c>
      <c r="I1536" s="197">
        <v>4951.76</v>
      </c>
      <c r="J1536" s="197">
        <v>4951.76</v>
      </c>
      <c r="K1536" s="197">
        <v>3868.4</v>
      </c>
      <c r="L1536" s="186">
        <v>179</v>
      </c>
      <c r="M1536" s="184" t="s">
        <v>259</v>
      </c>
      <c r="N1536" s="184" t="s">
        <v>263</v>
      </c>
      <c r="O1536" s="187" t="s">
        <v>2594</v>
      </c>
      <c r="P1536" s="173">
        <v>3622476</v>
      </c>
      <c r="Q1536" s="173">
        <v>0</v>
      </c>
      <c r="R1536" s="173">
        <v>2138400</v>
      </c>
      <c r="S1536" s="173">
        <v>0</v>
      </c>
      <c r="T1536" s="173">
        <f t="shared" si="470"/>
        <v>1484076</v>
      </c>
      <c r="U1536" s="173">
        <f t="shared" si="464"/>
        <v>731.5532255198151</v>
      </c>
      <c r="V1536" s="173">
        <v>992.69754592306572</v>
      </c>
      <c r="W1536" s="188">
        <v>992.69754592306572</v>
      </c>
      <c r="X1536" s="188">
        <f t="shared" si="471"/>
        <v>992.69754592306572</v>
      </c>
      <c r="Y1536" s="188">
        <f t="shared" si="472"/>
        <v>261.14432040325062</v>
      </c>
      <c r="Z1536" s="189">
        <v>0</v>
      </c>
      <c r="AA1536" s="242">
        <v>0</v>
      </c>
      <c r="AB1536" s="189">
        <v>0</v>
      </c>
      <c r="AC1536" s="189">
        <v>0</v>
      </c>
      <c r="AD1536" s="189">
        <v>0</v>
      </c>
      <c r="AE1536" s="189">
        <v>0</v>
      </c>
      <c r="AF1536" s="189">
        <v>2</v>
      </c>
      <c r="AG1536" s="190">
        <f t="shared" si="473"/>
        <v>992.69754592306572</v>
      </c>
      <c r="AH1536" s="189">
        <v>0</v>
      </c>
      <c r="AI1536" s="189">
        <v>0</v>
      </c>
      <c r="AJ1536" s="189">
        <v>0</v>
      </c>
      <c r="AK1536" s="189">
        <v>0</v>
      </c>
      <c r="AL1536" s="189">
        <v>0</v>
      </c>
      <c r="AM1536" s="190">
        <v>0</v>
      </c>
      <c r="AN1536" s="189">
        <v>0</v>
      </c>
      <c r="AO1536" s="189">
        <v>0</v>
      </c>
      <c r="AP1536" s="190">
        <v>0</v>
      </c>
      <c r="AQ1536" s="189">
        <v>0</v>
      </c>
      <c r="AR1536" s="182">
        <v>0</v>
      </c>
      <c r="AS1536" s="182">
        <v>0</v>
      </c>
    </row>
    <row r="1537" spans="1:45" s="182" customFormat="1" ht="36" customHeight="1" x14ac:dyDescent="0.25">
      <c r="A1537" s="182">
        <v>1</v>
      </c>
      <c r="B1537" s="221">
        <f>SUBTOTAL(103,$A$1509:A1537)</f>
        <v>28</v>
      </c>
      <c r="C1537" s="183" t="s">
        <v>1747</v>
      </c>
      <c r="D1537" s="184">
        <v>1984</v>
      </c>
      <c r="E1537" s="184" t="s">
        <v>262</v>
      </c>
      <c r="F1537" s="185" t="s">
        <v>311</v>
      </c>
      <c r="G1537" s="184" t="s">
        <v>350</v>
      </c>
      <c r="H1537" s="184" t="s">
        <v>301</v>
      </c>
      <c r="I1537" s="197">
        <v>9011.44</v>
      </c>
      <c r="J1537" s="197">
        <v>9011.44</v>
      </c>
      <c r="K1537" s="197">
        <v>6852.4</v>
      </c>
      <c r="L1537" s="186">
        <v>304</v>
      </c>
      <c r="M1537" s="184" t="s">
        <v>259</v>
      </c>
      <c r="N1537" s="184" t="s">
        <v>263</v>
      </c>
      <c r="O1537" s="187" t="s">
        <v>2594</v>
      </c>
      <c r="P1537" s="173">
        <v>5435416.8000000007</v>
      </c>
      <c r="Q1537" s="173">
        <v>0</v>
      </c>
      <c r="R1537" s="173">
        <v>3207600</v>
      </c>
      <c r="S1537" s="173">
        <v>0</v>
      </c>
      <c r="T1537" s="173">
        <f t="shared" si="470"/>
        <v>2227816.8000000007</v>
      </c>
      <c r="U1537" s="173">
        <f t="shared" si="464"/>
        <v>603.16850581039216</v>
      </c>
      <c r="V1537" s="173">
        <v>818.22660973162999</v>
      </c>
      <c r="W1537" s="188">
        <v>818.22660973162999</v>
      </c>
      <c r="X1537" s="188">
        <f t="shared" si="471"/>
        <v>818.22660973162999</v>
      </c>
      <c r="Y1537" s="188">
        <f t="shared" si="472"/>
        <v>215.05810392123783</v>
      </c>
      <c r="Z1537" s="189">
        <v>0</v>
      </c>
      <c r="AA1537" s="242">
        <v>0</v>
      </c>
      <c r="AB1537" s="189">
        <v>0</v>
      </c>
      <c r="AC1537" s="189">
        <v>0</v>
      </c>
      <c r="AD1537" s="189">
        <v>0</v>
      </c>
      <c r="AE1537" s="189">
        <v>0</v>
      </c>
      <c r="AF1537" s="189">
        <v>3</v>
      </c>
      <c r="AG1537" s="190">
        <f t="shared" si="473"/>
        <v>818.22660973162999</v>
      </c>
      <c r="AH1537" s="189">
        <v>0</v>
      </c>
      <c r="AI1537" s="189">
        <v>0</v>
      </c>
      <c r="AJ1537" s="189">
        <v>0</v>
      </c>
      <c r="AK1537" s="189">
        <v>0</v>
      </c>
      <c r="AL1537" s="189">
        <v>0</v>
      </c>
      <c r="AM1537" s="190">
        <v>0</v>
      </c>
      <c r="AN1537" s="189">
        <v>0</v>
      </c>
      <c r="AO1537" s="189">
        <v>0</v>
      </c>
      <c r="AP1537" s="190">
        <v>0</v>
      </c>
      <c r="AQ1537" s="189">
        <v>0</v>
      </c>
      <c r="AR1537" s="182">
        <v>0</v>
      </c>
      <c r="AS1537" s="182">
        <v>0</v>
      </c>
    </row>
    <row r="1538" spans="1:45" s="182" customFormat="1" ht="36" customHeight="1" x14ac:dyDescent="0.25">
      <c r="A1538" s="182">
        <v>1</v>
      </c>
      <c r="B1538" s="221">
        <f>SUBTOTAL(103,$A$1509:A1538)</f>
        <v>29</v>
      </c>
      <c r="C1538" s="183" t="s">
        <v>2554</v>
      </c>
      <c r="D1538" s="184">
        <v>1986</v>
      </c>
      <c r="E1538" s="184" t="s">
        <v>262</v>
      </c>
      <c r="F1538" s="185" t="s">
        <v>311</v>
      </c>
      <c r="G1538" s="184" t="s">
        <v>350</v>
      </c>
      <c r="H1538" s="184" t="s">
        <v>301</v>
      </c>
      <c r="I1538" s="197">
        <v>8922.0400000000009</v>
      </c>
      <c r="J1538" s="197">
        <v>8922.0400000000009</v>
      </c>
      <c r="K1538" s="197">
        <v>6888</v>
      </c>
      <c r="L1538" s="186">
        <v>331</v>
      </c>
      <c r="M1538" s="184" t="s">
        <v>259</v>
      </c>
      <c r="N1538" s="184" t="s">
        <v>263</v>
      </c>
      <c r="O1538" s="187" t="s">
        <v>2594</v>
      </c>
      <c r="P1538" s="173">
        <v>7259352</v>
      </c>
      <c r="Q1538" s="173">
        <v>0</v>
      </c>
      <c r="R1538" s="173">
        <v>4276800</v>
      </c>
      <c r="S1538" s="173">
        <v>0</v>
      </c>
      <c r="T1538" s="173">
        <f t="shared" si="470"/>
        <v>2982552</v>
      </c>
      <c r="U1538" s="173">
        <f t="shared" si="464"/>
        <v>813.64261984927202</v>
      </c>
      <c r="V1538" s="173">
        <v>1101.9004622261275</v>
      </c>
      <c r="W1538" s="188">
        <v>1101.9004622261275</v>
      </c>
      <c r="X1538" s="188">
        <f t="shared" si="471"/>
        <v>1101.9004622261275</v>
      </c>
      <c r="Y1538" s="188">
        <f t="shared" si="472"/>
        <v>288.25784237685548</v>
      </c>
      <c r="Z1538" s="189">
        <v>0</v>
      </c>
      <c r="AA1538" s="242">
        <v>0</v>
      </c>
      <c r="AB1538" s="189">
        <v>0</v>
      </c>
      <c r="AC1538" s="189">
        <v>0</v>
      </c>
      <c r="AD1538" s="189">
        <v>0</v>
      </c>
      <c r="AE1538" s="189">
        <v>0</v>
      </c>
      <c r="AF1538" s="189">
        <v>4</v>
      </c>
      <c r="AG1538" s="190">
        <f t="shared" si="473"/>
        <v>1101.9004622261275</v>
      </c>
      <c r="AH1538" s="189">
        <v>0</v>
      </c>
      <c r="AI1538" s="189">
        <v>0</v>
      </c>
      <c r="AJ1538" s="189">
        <v>0</v>
      </c>
      <c r="AK1538" s="189">
        <v>0</v>
      </c>
      <c r="AL1538" s="189">
        <v>0</v>
      </c>
      <c r="AM1538" s="190">
        <v>0</v>
      </c>
      <c r="AN1538" s="189">
        <v>0</v>
      </c>
      <c r="AO1538" s="189">
        <v>0</v>
      </c>
      <c r="AP1538" s="190">
        <v>0</v>
      </c>
      <c r="AQ1538" s="189">
        <v>0</v>
      </c>
      <c r="AR1538" s="182">
        <v>0</v>
      </c>
      <c r="AS1538" s="182">
        <v>0</v>
      </c>
    </row>
    <row r="1539" spans="1:45" s="182" customFormat="1" ht="36" customHeight="1" x14ac:dyDescent="0.25">
      <c r="A1539" s="182">
        <v>1</v>
      </c>
      <c r="B1539" s="221">
        <f>SUBTOTAL(103,$A$1509:A1539)</f>
        <v>30</v>
      </c>
      <c r="C1539" s="183" t="s">
        <v>2454</v>
      </c>
      <c r="D1539" s="184">
        <v>1983</v>
      </c>
      <c r="E1539" s="184" t="s">
        <v>262</v>
      </c>
      <c r="F1539" s="185" t="s">
        <v>311</v>
      </c>
      <c r="G1539" s="184" t="s">
        <v>350</v>
      </c>
      <c r="H1539" s="184" t="s">
        <v>301</v>
      </c>
      <c r="I1539" s="197">
        <v>8995.5400000000009</v>
      </c>
      <c r="J1539" s="197">
        <v>8995.5400000000009</v>
      </c>
      <c r="K1539" s="197">
        <v>6957.5</v>
      </c>
      <c r="L1539" s="186">
        <v>359</v>
      </c>
      <c r="M1539" s="184" t="s">
        <v>259</v>
      </c>
      <c r="N1539" s="184" t="s">
        <v>263</v>
      </c>
      <c r="O1539" s="187" t="s">
        <v>2594</v>
      </c>
      <c r="P1539" s="173">
        <v>5435442</v>
      </c>
      <c r="Q1539" s="173">
        <v>0</v>
      </c>
      <c r="R1539" s="173">
        <v>3207600</v>
      </c>
      <c r="S1539" s="173">
        <v>0</v>
      </c>
      <c r="T1539" s="173">
        <f t="shared" si="470"/>
        <v>2227842</v>
      </c>
      <c r="U1539" s="173">
        <f t="shared" si="464"/>
        <v>604.23743321690517</v>
      </c>
      <c r="V1539" s="173">
        <v>819.67286010623036</v>
      </c>
      <c r="W1539" s="188">
        <v>819.67286010623036</v>
      </c>
      <c r="X1539" s="188">
        <f t="shared" si="471"/>
        <v>819.67286010623036</v>
      </c>
      <c r="Y1539" s="188">
        <f t="shared" si="472"/>
        <v>215.43542688932519</v>
      </c>
      <c r="Z1539" s="189">
        <v>0</v>
      </c>
      <c r="AA1539" s="242">
        <v>0</v>
      </c>
      <c r="AB1539" s="189">
        <v>0</v>
      </c>
      <c r="AC1539" s="189">
        <v>0</v>
      </c>
      <c r="AD1539" s="189">
        <v>0</v>
      </c>
      <c r="AE1539" s="189">
        <v>0</v>
      </c>
      <c r="AF1539" s="189">
        <v>3</v>
      </c>
      <c r="AG1539" s="190">
        <f t="shared" si="473"/>
        <v>819.67286010623036</v>
      </c>
      <c r="AH1539" s="189">
        <v>0</v>
      </c>
      <c r="AI1539" s="189">
        <v>0</v>
      </c>
      <c r="AJ1539" s="189">
        <v>0</v>
      </c>
      <c r="AK1539" s="189">
        <v>0</v>
      </c>
      <c r="AL1539" s="189">
        <v>0</v>
      </c>
      <c r="AM1539" s="190">
        <v>0</v>
      </c>
      <c r="AN1539" s="189">
        <v>0</v>
      </c>
      <c r="AO1539" s="189">
        <v>0</v>
      </c>
      <c r="AP1539" s="190">
        <v>0</v>
      </c>
      <c r="AQ1539" s="189">
        <v>0</v>
      </c>
      <c r="AR1539" s="182">
        <v>0</v>
      </c>
      <c r="AS1539" s="182">
        <v>0</v>
      </c>
    </row>
    <row r="1540" spans="1:45" s="182" customFormat="1" ht="36" customHeight="1" x14ac:dyDescent="0.25">
      <c r="A1540" s="182">
        <v>1</v>
      </c>
      <c r="B1540" s="221">
        <f>SUBTOTAL(103,$A$1509:A1540)</f>
        <v>31</v>
      </c>
      <c r="C1540" s="183" t="s">
        <v>2555</v>
      </c>
      <c r="D1540" s="184">
        <v>1990</v>
      </c>
      <c r="E1540" s="184" t="s">
        <v>262</v>
      </c>
      <c r="F1540" s="185" t="s">
        <v>311</v>
      </c>
      <c r="G1540" s="184" t="s">
        <v>350</v>
      </c>
      <c r="H1540" s="184" t="s">
        <v>344</v>
      </c>
      <c r="I1540" s="197">
        <v>12418.1</v>
      </c>
      <c r="J1540" s="197">
        <v>12414.2</v>
      </c>
      <c r="K1540" s="197">
        <v>9746.7999999999993</v>
      </c>
      <c r="L1540" s="186">
        <v>415</v>
      </c>
      <c r="M1540" s="184" t="s">
        <v>259</v>
      </c>
      <c r="N1540" s="184" t="s">
        <v>263</v>
      </c>
      <c r="O1540" s="187" t="s">
        <v>2354</v>
      </c>
      <c r="P1540" s="173">
        <v>8728080</v>
      </c>
      <c r="Q1540" s="173">
        <v>0</v>
      </c>
      <c r="R1540" s="173">
        <v>5265200</v>
      </c>
      <c r="S1540" s="173">
        <v>0</v>
      </c>
      <c r="T1540" s="173">
        <f t="shared" si="470"/>
        <v>3462880</v>
      </c>
      <c r="U1540" s="173">
        <f t="shared" si="464"/>
        <v>702.85148291606606</v>
      </c>
      <c r="V1540" s="173">
        <v>989.6038846522415</v>
      </c>
      <c r="W1540" s="188">
        <v>989.6038846522415</v>
      </c>
      <c r="X1540" s="188">
        <f t="shared" si="471"/>
        <v>989.6038846522415</v>
      </c>
      <c r="Y1540" s="188">
        <f t="shared" si="472"/>
        <v>286.75240173617544</v>
      </c>
      <c r="Z1540" s="189">
        <v>0</v>
      </c>
      <c r="AA1540" s="242">
        <v>0</v>
      </c>
      <c r="AB1540" s="189">
        <v>0</v>
      </c>
      <c r="AC1540" s="189">
        <v>0</v>
      </c>
      <c r="AD1540" s="189">
        <v>0</v>
      </c>
      <c r="AE1540" s="189">
        <v>0</v>
      </c>
      <c r="AF1540" s="189">
        <v>5</v>
      </c>
      <c r="AG1540" s="190">
        <f t="shared" si="473"/>
        <v>989.6038846522415</v>
      </c>
      <c r="AH1540" s="189">
        <v>0</v>
      </c>
      <c r="AI1540" s="189">
        <v>0</v>
      </c>
      <c r="AJ1540" s="189">
        <v>0</v>
      </c>
      <c r="AK1540" s="189">
        <v>0</v>
      </c>
      <c r="AL1540" s="189">
        <v>0</v>
      </c>
      <c r="AM1540" s="190">
        <v>0</v>
      </c>
      <c r="AN1540" s="189">
        <v>0</v>
      </c>
      <c r="AO1540" s="189">
        <v>0</v>
      </c>
      <c r="AP1540" s="190">
        <v>0</v>
      </c>
      <c r="AQ1540" s="189">
        <v>0</v>
      </c>
      <c r="AR1540" s="182">
        <v>0</v>
      </c>
      <c r="AS1540" s="182">
        <v>0</v>
      </c>
    </row>
    <row r="1541" spans="1:45" s="182" customFormat="1" ht="36" customHeight="1" x14ac:dyDescent="0.25">
      <c r="A1541" s="182">
        <v>1</v>
      </c>
      <c r="B1541" s="221">
        <f>SUBTOTAL(103,$A$1509:A1541)</f>
        <v>32</v>
      </c>
      <c r="C1541" s="183" t="s">
        <v>2556</v>
      </c>
      <c r="D1541" s="184">
        <v>1993</v>
      </c>
      <c r="E1541" s="184" t="s">
        <v>262</v>
      </c>
      <c r="F1541" s="185" t="s">
        <v>311</v>
      </c>
      <c r="G1541" s="184" t="s">
        <v>350</v>
      </c>
      <c r="H1541" s="184" t="s">
        <v>301</v>
      </c>
      <c r="I1541" s="197">
        <v>10031.700000000001</v>
      </c>
      <c r="J1541" s="197">
        <v>8599.4</v>
      </c>
      <c r="K1541" s="197">
        <v>5931.8</v>
      </c>
      <c r="L1541" s="186">
        <v>318</v>
      </c>
      <c r="M1541" s="184" t="s">
        <v>259</v>
      </c>
      <c r="N1541" s="184" t="s">
        <v>263</v>
      </c>
      <c r="O1541" s="187" t="s">
        <v>2354</v>
      </c>
      <c r="P1541" s="173">
        <v>6983966.4000000004</v>
      </c>
      <c r="Q1541" s="173">
        <v>0</v>
      </c>
      <c r="R1541" s="173">
        <v>4212160</v>
      </c>
      <c r="S1541" s="173">
        <v>0</v>
      </c>
      <c r="T1541" s="173">
        <f t="shared" si="470"/>
        <v>2771806.4000000004</v>
      </c>
      <c r="U1541" s="173">
        <f t="shared" si="464"/>
        <v>696.18971859206317</v>
      </c>
      <c r="V1541" s="173">
        <v>980.01335765622969</v>
      </c>
      <c r="W1541" s="188">
        <v>980.01335765622969</v>
      </c>
      <c r="X1541" s="188">
        <f t="shared" si="471"/>
        <v>980.01335765622969</v>
      </c>
      <c r="Y1541" s="188">
        <f t="shared" si="472"/>
        <v>283.82363906416651</v>
      </c>
      <c r="Z1541" s="189">
        <v>0</v>
      </c>
      <c r="AA1541" s="242">
        <v>0</v>
      </c>
      <c r="AB1541" s="189">
        <v>0</v>
      </c>
      <c r="AC1541" s="189">
        <v>0</v>
      </c>
      <c r="AD1541" s="189">
        <v>0</v>
      </c>
      <c r="AE1541" s="189">
        <v>0</v>
      </c>
      <c r="AF1541" s="189">
        <v>4</v>
      </c>
      <c r="AG1541" s="190">
        <f t="shared" si="473"/>
        <v>980.01335765622969</v>
      </c>
      <c r="AH1541" s="189">
        <v>0</v>
      </c>
      <c r="AI1541" s="189">
        <v>0</v>
      </c>
      <c r="AJ1541" s="189">
        <v>0</v>
      </c>
      <c r="AK1541" s="189">
        <v>0</v>
      </c>
      <c r="AL1541" s="189">
        <v>0</v>
      </c>
      <c r="AM1541" s="190">
        <v>0</v>
      </c>
      <c r="AN1541" s="189">
        <v>0</v>
      </c>
      <c r="AO1541" s="189">
        <v>0</v>
      </c>
      <c r="AP1541" s="190">
        <v>0</v>
      </c>
      <c r="AQ1541" s="189">
        <v>0</v>
      </c>
      <c r="AR1541" s="182">
        <v>0</v>
      </c>
      <c r="AS1541" s="182">
        <v>0</v>
      </c>
    </row>
    <row r="1542" spans="1:45" s="182" customFormat="1" ht="36" customHeight="1" x14ac:dyDescent="0.25">
      <c r="A1542" s="182">
        <v>1</v>
      </c>
      <c r="B1542" s="221">
        <f>SUBTOTAL(103,$A$1509:A1542)</f>
        <v>33</v>
      </c>
      <c r="C1542" s="183" t="s">
        <v>2557</v>
      </c>
      <c r="D1542" s="184">
        <v>1993</v>
      </c>
      <c r="E1542" s="184" t="s">
        <v>262</v>
      </c>
      <c r="F1542" s="185" t="s">
        <v>311</v>
      </c>
      <c r="G1542" s="184" t="s">
        <v>350</v>
      </c>
      <c r="H1542" s="184" t="s">
        <v>305</v>
      </c>
      <c r="I1542" s="197">
        <v>8599.4</v>
      </c>
      <c r="J1542" s="197">
        <v>8599.4</v>
      </c>
      <c r="K1542" s="197">
        <v>5931.8</v>
      </c>
      <c r="L1542" s="186">
        <v>249</v>
      </c>
      <c r="M1542" s="184" t="s">
        <v>259</v>
      </c>
      <c r="N1542" s="184" t="s">
        <v>263</v>
      </c>
      <c r="O1542" s="187" t="s">
        <v>2605</v>
      </c>
      <c r="P1542" s="173">
        <v>5374782</v>
      </c>
      <c r="Q1542" s="173">
        <v>0</v>
      </c>
      <c r="R1542" s="173">
        <v>3207600</v>
      </c>
      <c r="S1542" s="173">
        <v>0</v>
      </c>
      <c r="T1542" s="173">
        <f t="shared" si="470"/>
        <v>2167182</v>
      </c>
      <c r="U1542" s="173">
        <f t="shared" si="464"/>
        <v>625.01825708770377</v>
      </c>
      <c r="V1542" s="173">
        <v>857.43191385445505</v>
      </c>
      <c r="W1542" s="188">
        <v>857.43191385445505</v>
      </c>
      <c r="X1542" s="188">
        <f t="shared" si="471"/>
        <v>857.43191385445505</v>
      </c>
      <c r="Y1542" s="188">
        <f t="shared" si="472"/>
        <v>232.41365676675127</v>
      </c>
      <c r="Z1542" s="189">
        <v>0</v>
      </c>
      <c r="AA1542" s="242">
        <v>0</v>
      </c>
      <c r="AB1542" s="189">
        <v>0</v>
      </c>
      <c r="AC1542" s="189">
        <v>0</v>
      </c>
      <c r="AD1542" s="189">
        <v>0</v>
      </c>
      <c r="AE1542" s="189">
        <v>0</v>
      </c>
      <c r="AF1542" s="189">
        <v>3</v>
      </c>
      <c r="AG1542" s="190">
        <f t="shared" si="473"/>
        <v>857.43191385445505</v>
      </c>
      <c r="AH1542" s="189">
        <v>0</v>
      </c>
      <c r="AI1542" s="189">
        <v>0</v>
      </c>
      <c r="AJ1542" s="189">
        <v>0</v>
      </c>
      <c r="AK1542" s="189">
        <v>0</v>
      </c>
      <c r="AL1542" s="189">
        <v>0</v>
      </c>
      <c r="AM1542" s="190">
        <v>0</v>
      </c>
      <c r="AN1542" s="189">
        <v>0</v>
      </c>
      <c r="AO1542" s="189">
        <v>0</v>
      </c>
      <c r="AP1542" s="190">
        <v>0</v>
      </c>
      <c r="AQ1542" s="189">
        <v>0</v>
      </c>
      <c r="AR1542" s="182">
        <v>0</v>
      </c>
      <c r="AS1542" s="182">
        <v>0</v>
      </c>
    </row>
    <row r="1543" spans="1:45" s="182" customFormat="1" ht="36" customHeight="1" x14ac:dyDescent="0.25">
      <c r="A1543" s="182">
        <v>1</v>
      </c>
      <c r="B1543" s="221">
        <f>SUBTOTAL(103,$A$1509:A1543)</f>
        <v>34</v>
      </c>
      <c r="C1543" s="183" t="s">
        <v>2558</v>
      </c>
      <c r="D1543" s="184">
        <v>1983</v>
      </c>
      <c r="E1543" s="184" t="s">
        <v>262</v>
      </c>
      <c r="F1543" s="185" t="s">
        <v>2584</v>
      </c>
      <c r="G1543" s="184" t="s">
        <v>350</v>
      </c>
      <c r="H1543" s="184">
        <v>1</v>
      </c>
      <c r="I1543" s="197">
        <v>4378.03</v>
      </c>
      <c r="J1543" s="197">
        <v>4378.03</v>
      </c>
      <c r="K1543" s="197">
        <v>3117.3</v>
      </c>
      <c r="L1543" s="186">
        <v>146</v>
      </c>
      <c r="M1543" s="184" t="s">
        <v>259</v>
      </c>
      <c r="N1543" s="184" t="s">
        <v>263</v>
      </c>
      <c r="O1543" s="187" t="s">
        <v>2590</v>
      </c>
      <c r="P1543" s="173">
        <v>1790612.4</v>
      </c>
      <c r="Q1543" s="173">
        <v>0</v>
      </c>
      <c r="R1543" s="173">
        <v>1069200</v>
      </c>
      <c r="S1543" s="173">
        <v>0</v>
      </c>
      <c r="T1543" s="173">
        <f t="shared" si="470"/>
        <v>721412.39999999991</v>
      </c>
      <c r="U1543" s="173">
        <f t="shared" si="464"/>
        <v>408.9995728672485</v>
      </c>
      <c r="V1543" s="173">
        <v>561.39405166250572</v>
      </c>
      <c r="W1543" s="188">
        <v>561.39405166250572</v>
      </c>
      <c r="X1543" s="188">
        <f t="shared" si="471"/>
        <v>561.39405166250572</v>
      </c>
      <c r="Y1543" s="188">
        <f t="shared" si="472"/>
        <v>152.39447879525721</v>
      </c>
      <c r="Z1543" s="189">
        <v>0</v>
      </c>
      <c r="AA1543" s="242">
        <v>0</v>
      </c>
      <c r="AB1543" s="189">
        <v>0</v>
      </c>
      <c r="AC1543" s="189">
        <v>0</v>
      </c>
      <c r="AD1543" s="189">
        <v>0</v>
      </c>
      <c r="AE1543" s="189">
        <v>0</v>
      </c>
      <c r="AF1543" s="189">
        <v>1</v>
      </c>
      <c r="AG1543" s="190">
        <f t="shared" si="473"/>
        <v>561.39405166250572</v>
      </c>
      <c r="AH1543" s="189">
        <v>0</v>
      </c>
      <c r="AI1543" s="189">
        <v>0</v>
      </c>
      <c r="AJ1543" s="189">
        <v>0</v>
      </c>
      <c r="AK1543" s="189">
        <v>0</v>
      </c>
      <c r="AL1543" s="189">
        <v>0</v>
      </c>
      <c r="AM1543" s="190">
        <v>0</v>
      </c>
      <c r="AN1543" s="189">
        <v>0</v>
      </c>
      <c r="AO1543" s="189">
        <v>0</v>
      </c>
      <c r="AP1543" s="190">
        <v>0</v>
      </c>
      <c r="AQ1543" s="189">
        <v>0</v>
      </c>
      <c r="AR1543" s="182">
        <v>0</v>
      </c>
      <c r="AS1543" s="182">
        <v>0</v>
      </c>
    </row>
    <row r="1544" spans="1:45" s="182" customFormat="1" ht="36" customHeight="1" x14ac:dyDescent="0.25">
      <c r="A1544" s="182">
        <v>1</v>
      </c>
      <c r="B1544" s="221">
        <f>SUBTOTAL(103,$A$1509:A1544)</f>
        <v>35</v>
      </c>
      <c r="C1544" s="183" t="s">
        <v>2559</v>
      </c>
      <c r="D1544" s="184">
        <v>1993</v>
      </c>
      <c r="E1544" s="184" t="s">
        <v>262</v>
      </c>
      <c r="F1544" s="185" t="s">
        <v>311</v>
      </c>
      <c r="G1544" s="184" t="s">
        <v>350</v>
      </c>
      <c r="H1544" s="184" t="s">
        <v>296</v>
      </c>
      <c r="I1544" s="197">
        <v>4345.8</v>
      </c>
      <c r="J1544" s="197">
        <v>4345.8</v>
      </c>
      <c r="K1544" s="197">
        <v>3869.1</v>
      </c>
      <c r="L1544" s="186">
        <v>161</v>
      </c>
      <c r="M1544" s="184" t="s">
        <v>259</v>
      </c>
      <c r="N1544" s="184" t="s">
        <v>263</v>
      </c>
      <c r="O1544" s="187" t="s">
        <v>2596</v>
      </c>
      <c r="P1544" s="173">
        <v>3486403.2</v>
      </c>
      <c r="Q1544" s="173">
        <v>0</v>
      </c>
      <c r="R1544" s="173">
        <v>2106080</v>
      </c>
      <c r="S1544" s="173">
        <v>0</v>
      </c>
      <c r="T1544" s="173">
        <f t="shared" si="470"/>
        <v>1380323.2000000002</v>
      </c>
      <c r="U1544" s="173">
        <f t="shared" si="464"/>
        <v>802.246582907635</v>
      </c>
      <c r="V1544" s="173">
        <v>1131.1150996364306</v>
      </c>
      <c r="W1544" s="188">
        <v>1131.1150996364306</v>
      </c>
      <c r="X1544" s="188">
        <f t="shared" si="471"/>
        <v>1131.1150996364306</v>
      </c>
      <c r="Y1544" s="188">
        <f t="shared" si="472"/>
        <v>328.86851672879561</v>
      </c>
      <c r="Z1544" s="189">
        <v>0</v>
      </c>
      <c r="AA1544" s="242">
        <v>0</v>
      </c>
      <c r="AB1544" s="189">
        <v>0</v>
      </c>
      <c r="AC1544" s="189">
        <v>0</v>
      </c>
      <c r="AD1544" s="189">
        <v>0</v>
      </c>
      <c r="AE1544" s="189">
        <v>0</v>
      </c>
      <c r="AF1544" s="189">
        <v>2</v>
      </c>
      <c r="AG1544" s="190">
        <f t="shared" si="473"/>
        <v>1131.1150996364306</v>
      </c>
      <c r="AH1544" s="189">
        <v>0</v>
      </c>
      <c r="AI1544" s="189">
        <v>0</v>
      </c>
      <c r="AJ1544" s="189">
        <v>0</v>
      </c>
      <c r="AK1544" s="189">
        <v>0</v>
      </c>
      <c r="AL1544" s="189">
        <v>0</v>
      </c>
      <c r="AM1544" s="190">
        <v>0</v>
      </c>
      <c r="AN1544" s="189">
        <v>0</v>
      </c>
      <c r="AO1544" s="189">
        <v>0</v>
      </c>
      <c r="AP1544" s="190">
        <v>0</v>
      </c>
      <c r="AQ1544" s="189">
        <v>0</v>
      </c>
      <c r="AR1544" s="182">
        <v>0</v>
      </c>
      <c r="AS1544" s="182">
        <v>0</v>
      </c>
    </row>
    <row r="1545" spans="1:45" s="182" customFormat="1" ht="36" customHeight="1" x14ac:dyDescent="0.25">
      <c r="A1545" s="182">
        <v>1</v>
      </c>
      <c r="B1545" s="221">
        <f>SUBTOTAL(103,$A$1509:A1545)</f>
        <v>36</v>
      </c>
      <c r="C1545" s="183" t="s">
        <v>2047</v>
      </c>
      <c r="D1545" s="184">
        <v>1979</v>
      </c>
      <c r="E1545" s="184" t="s">
        <v>1479</v>
      </c>
      <c r="F1545" s="185" t="s">
        <v>311</v>
      </c>
      <c r="G1545" s="184" t="s">
        <v>350</v>
      </c>
      <c r="H1545" s="184">
        <v>4</v>
      </c>
      <c r="I1545" s="197">
        <v>8810.4</v>
      </c>
      <c r="J1545" s="197">
        <v>8733.6</v>
      </c>
      <c r="K1545" s="197">
        <v>7873.9</v>
      </c>
      <c r="L1545" s="186">
        <v>302</v>
      </c>
      <c r="M1545" s="184" t="s">
        <v>259</v>
      </c>
      <c r="N1545" s="184" t="s">
        <v>334</v>
      </c>
      <c r="O1545" s="187" t="s">
        <v>2609</v>
      </c>
      <c r="P1545" s="173">
        <v>7260115.2000000002</v>
      </c>
      <c r="Q1545" s="173">
        <v>0</v>
      </c>
      <c r="R1545" s="173">
        <v>4276800</v>
      </c>
      <c r="S1545" s="173">
        <v>0</v>
      </c>
      <c r="T1545" s="173">
        <f t="shared" si="470"/>
        <v>2983315.2</v>
      </c>
      <c r="U1545" s="173">
        <f t="shared" si="464"/>
        <v>824.03922636883692</v>
      </c>
      <c r="V1545" s="173">
        <v>1115.8630709161901</v>
      </c>
      <c r="W1545" s="188">
        <v>1115.8630709161901</v>
      </c>
      <c r="X1545" s="188">
        <f t="shared" si="471"/>
        <v>1115.8630709161901</v>
      </c>
      <c r="Y1545" s="188">
        <f t="shared" si="472"/>
        <v>291.82384454735313</v>
      </c>
      <c r="Z1545" s="189">
        <v>0</v>
      </c>
      <c r="AA1545" s="242">
        <v>0</v>
      </c>
      <c r="AB1545" s="189">
        <v>0</v>
      </c>
      <c r="AC1545" s="189">
        <v>0</v>
      </c>
      <c r="AD1545" s="189">
        <v>0</v>
      </c>
      <c r="AE1545" s="189">
        <v>0</v>
      </c>
      <c r="AF1545" s="189">
        <v>4</v>
      </c>
      <c r="AG1545" s="190">
        <f t="shared" si="473"/>
        <v>1115.8630709161901</v>
      </c>
      <c r="AH1545" s="189">
        <v>0</v>
      </c>
      <c r="AI1545" s="189">
        <v>0</v>
      </c>
      <c r="AJ1545" s="189">
        <v>0</v>
      </c>
      <c r="AK1545" s="189">
        <v>0</v>
      </c>
      <c r="AL1545" s="189">
        <v>0</v>
      </c>
      <c r="AM1545" s="190">
        <v>0</v>
      </c>
      <c r="AN1545" s="189">
        <v>0</v>
      </c>
      <c r="AO1545" s="189">
        <v>0</v>
      </c>
      <c r="AP1545" s="190">
        <v>0</v>
      </c>
      <c r="AQ1545" s="189">
        <v>0</v>
      </c>
      <c r="AR1545" s="182">
        <v>0</v>
      </c>
      <c r="AS1545" s="182">
        <v>0</v>
      </c>
    </row>
    <row r="1546" spans="1:45" s="182" customFormat="1" ht="36" customHeight="1" x14ac:dyDescent="0.25">
      <c r="A1546" s="182">
        <v>1</v>
      </c>
      <c r="B1546" s="221">
        <f>SUBTOTAL(103,$A$1509:A1546)</f>
        <v>37</v>
      </c>
      <c r="C1546" s="183" t="s">
        <v>2460</v>
      </c>
      <c r="D1546" s="184">
        <v>1981</v>
      </c>
      <c r="E1546" s="184" t="s">
        <v>262</v>
      </c>
      <c r="F1546" s="185" t="s">
        <v>311</v>
      </c>
      <c r="G1546" s="184" t="s">
        <v>350</v>
      </c>
      <c r="H1546" s="184" t="s">
        <v>301</v>
      </c>
      <c r="I1546" s="197">
        <v>8841</v>
      </c>
      <c r="J1546" s="197">
        <v>8841</v>
      </c>
      <c r="K1546" s="197">
        <v>7877.4</v>
      </c>
      <c r="L1546" s="186">
        <v>365</v>
      </c>
      <c r="M1546" s="184" t="s">
        <v>259</v>
      </c>
      <c r="N1546" s="184" t="s">
        <v>334</v>
      </c>
      <c r="O1546" s="187" t="s">
        <v>2611</v>
      </c>
      <c r="P1546" s="173">
        <v>7260115.2000000002</v>
      </c>
      <c r="Q1546" s="173">
        <v>0</v>
      </c>
      <c r="R1546" s="173">
        <v>4276800</v>
      </c>
      <c r="S1546" s="173">
        <v>0</v>
      </c>
      <c r="T1546" s="173">
        <f t="shared" si="470"/>
        <v>2983315.2</v>
      </c>
      <c r="U1546" s="173">
        <f t="shared" si="464"/>
        <v>821.18710553104859</v>
      </c>
      <c r="V1546" s="173">
        <v>1112.0009048750142</v>
      </c>
      <c r="W1546" s="188">
        <v>1112.0009048750142</v>
      </c>
      <c r="X1546" s="188">
        <f t="shared" si="471"/>
        <v>1112.0009048750142</v>
      </c>
      <c r="Y1546" s="188">
        <f t="shared" si="472"/>
        <v>290.81379934396557</v>
      </c>
      <c r="Z1546" s="189">
        <v>0</v>
      </c>
      <c r="AA1546" s="242">
        <v>0</v>
      </c>
      <c r="AB1546" s="189">
        <v>0</v>
      </c>
      <c r="AC1546" s="189">
        <v>0</v>
      </c>
      <c r="AD1546" s="189">
        <v>0</v>
      </c>
      <c r="AE1546" s="189">
        <v>0</v>
      </c>
      <c r="AF1546" s="189">
        <v>4</v>
      </c>
      <c r="AG1546" s="190">
        <f t="shared" si="473"/>
        <v>1112.0009048750142</v>
      </c>
      <c r="AH1546" s="189">
        <v>0</v>
      </c>
      <c r="AI1546" s="189">
        <v>0</v>
      </c>
      <c r="AJ1546" s="189">
        <v>0</v>
      </c>
      <c r="AK1546" s="189">
        <v>0</v>
      </c>
      <c r="AL1546" s="189">
        <v>0</v>
      </c>
      <c r="AM1546" s="190">
        <v>0</v>
      </c>
      <c r="AN1546" s="189">
        <v>0</v>
      </c>
      <c r="AO1546" s="189">
        <v>0</v>
      </c>
      <c r="AP1546" s="190">
        <v>0</v>
      </c>
      <c r="AQ1546" s="189">
        <v>0</v>
      </c>
      <c r="AR1546" s="182">
        <v>0</v>
      </c>
      <c r="AS1546" s="182">
        <v>0</v>
      </c>
    </row>
    <row r="1547" spans="1:45" s="182" customFormat="1" ht="36" customHeight="1" x14ac:dyDescent="0.25">
      <c r="A1547" s="182">
        <v>1</v>
      </c>
      <c r="B1547" s="221">
        <f>SUBTOTAL(103,$A$1509:A1547)</f>
        <v>38</v>
      </c>
      <c r="C1547" s="183" t="s">
        <v>1757</v>
      </c>
      <c r="D1547" s="184">
        <v>1989</v>
      </c>
      <c r="E1547" s="184" t="s">
        <v>262</v>
      </c>
      <c r="F1547" s="185" t="s">
        <v>311</v>
      </c>
      <c r="G1547" s="184" t="s">
        <v>350</v>
      </c>
      <c r="H1547" s="184">
        <v>6</v>
      </c>
      <c r="I1547" s="197">
        <v>13187.7</v>
      </c>
      <c r="J1547" s="197">
        <v>13187.7</v>
      </c>
      <c r="K1547" s="197">
        <v>10718.6</v>
      </c>
      <c r="L1547" s="186">
        <v>562</v>
      </c>
      <c r="M1547" s="184" t="s">
        <v>259</v>
      </c>
      <c r="N1547" s="184" t="s">
        <v>291</v>
      </c>
      <c r="O1547" s="187" t="s">
        <v>2613</v>
      </c>
      <c r="P1547" s="173">
        <v>10461448.800000001</v>
      </c>
      <c r="Q1547" s="173">
        <v>0</v>
      </c>
      <c r="R1547" s="173">
        <v>6318240</v>
      </c>
      <c r="S1547" s="173">
        <v>0</v>
      </c>
      <c r="T1547" s="173">
        <f t="shared" si="470"/>
        <v>4143208.8000000007</v>
      </c>
      <c r="U1547" s="173">
        <f t="shared" si="464"/>
        <v>793.27318637821611</v>
      </c>
      <c r="V1547" s="173">
        <v>1118.2237994494869</v>
      </c>
      <c r="W1547" s="188">
        <v>1118.2237994494869</v>
      </c>
      <c r="X1547" s="188">
        <f t="shared" si="471"/>
        <v>1118.2237994494869</v>
      </c>
      <c r="Y1547" s="188">
        <f t="shared" si="472"/>
        <v>324.95061307127082</v>
      </c>
      <c r="Z1547" s="189">
        <v>0</v>
      </c>
      <c r="AA1547" s="242">
        <v>0</v>
      </c>
      <c r="AB1547" s="189">
        <v>0</v>
      </c>
      <c r="AC1547" s="189">
        <v>0</v>
      </c>
      <c r="AD1547" s="189">
        <v>0</v>
      </c>
      <c r="AE1547" s="189">
        <v>0</v>
      </c>
      <c r="AF1547" s="189">
        <v>6</v>
      </c>
      <c r="AG1547" s="190">
        <f t="shared" si="473"/>
        <v>1118.2237994494869</v>
      </c>
      <c r="AH1547" s="189">
        <v>0</v>
      </c>
      <c r="AI1547" s="189">
        <v>0</v>
      </c>
      <c r="AJ1547" s="189">
        <v>0</v>
      </c>
      <c r="AK1547" s="189">
        <v>0</v>
      </c>
      <c r="AL1547" s="189">
        <v>0</v>
      </c>
      <c r="AM1547" s="190">
        <v>0</v>
      </c>
      <c r="AN1547" s="189">
        <v>0</v>
      </c>
      <c r="AO1547" s="189">
        <v>0</v>
      </c>
      <c r="AP1547" s="190">
        <v>0</v>
      </c>
      <c r="AQ1547" s="189">
        <v>0</v>
      </c>
      <c r="AR1547" s="182">
        <v>0</v>
      </c>
      <c r="AS1547" s="182">
        <v>0</v>
      </c>
    </row>
    <row r="1548" spans="1:45" s="182" customFormat="1" ht="36" customHeight="1" x14ac:dyDescent="0.25">
      <c r="A1548" s="182">
        <v>1</v>
      </c>
      <c r="B1548" s="221">
        <f>SUBTOTAL(103,$A$1509:A1548)</f>
        <v>39</v>
      </c>
      <c r="C1548" s="183" t="s">
        <v>2560</v>
      </c>
      <c r="D1548" s="184">
        <v>1995</v>
      </c>
      <c r="E1548" s="184" t="s">
        <v>262</v>
      </c>
      <c r="F1548" s="185" t="s">
        <v>311</v>
      </c>
      <c r="G1548" s="184" t="s">
        <v>350</v>
      </c>
      <c r="H1548" s="184">
        <v>2</v>
      </c>
      <c r="I1548" s="197">
        <v>5399.54</v>
      </c>
      <c r="J1548" s="197">
        <v>5399.54</v>
      </c>
      <c r="K1548" s="197">
        <v>3926.7</v>
      </c>
      <c r="L1548" s="186">
        <v>138</v>
      </c>
      <c r="M1548" s="184" t="s">
        <v>259</v>
      </c>
      <c r="N1548" s="184" t="s">
        <v>263</v>
      </c>
      <c r="O1548" s="187" t="s">
        <v>2590</v>
      </c>
      <c r="P1548" s="173">
        <v>3487149.6</v>
      </c>
      <c r="Q1548" s="173">
        <v>0</v>
      </c>
      <c r="R1548" s="173">
        <v>2106080</v>
      </c>
      <c r="S1548" s="173">
        <v>0</v>
      </c>
      <c r="T1548" s="173">
        <f t="shared" si="470"/>
        <v>1381069.6</v>
      </c>
      <c r="U1548" s="173">
        <f t="shared" si="464"/>
        <v>645.82345903539931</v>
      </c>
      <c r="V1548" s="173">
        <v>910.37384666101184</v>
      </c>
      <c r="W1548" s="188">
        <v>910.37384666101184</v>
      </c>
      <c r="X1548" s="188">
        <f t="shared" si="471"/>
        <v>910.37384666101184</v>
      </c>
      <c r="Y1548" s="188">
        <f t="shared" si="472"/>
        <v>264.55038762561253</v>
      </c>
      <c r="Z1548" s="189">
        <v>0</v>
      </c>
      <c r="AA1548" s="242">
        <v>0</v>
      </c>
      <c r="AB1548" s="189">
        <v>0</v>
      </c>
      <c r="AC1548" s="189">
        <v>0</v>
      </c>
      <c r="AD1548" s="189">
        <v>0</v>
      </c>
      <c r="AE1548" s="189">
        <v>0</v>
      </c>
      <c r="AF1548" s="189">
        <v>2</v>
      </c>
      <c r="AG1548" s="190">
        <f t="shared" si="473"/>
        <v>910.37384666101184</v>
      </c>
      <c r="AH1548" s="189">
        <v>0</v>
      </c>
      <c r="AI1548" s="189">
        <v>0</v>
      </c>
      <c r="AJ1548" s="189">
        <v>0</v>
      </c>
      <c r="AK1548" s="189">
        <v>0</v>
      </c>
      <c r="AL1548" s="189">
        <v>0</v>
      </c>
      <c r="AM1548" s="190">
        <v>0</v>
      </c>
      <c r="AN1548" s="189">
        <v>0</v>
      </c>
      <c r="AO1548" s="189">
        <v>0</v>
      </c>
      <c r="AP1548" s="190">
        <v>0</v>
      </c>
      <c r="AQ1548" s="189">
        <v>0</v>
      </c>
      <c r="AR1548" s="182">
        <v>0</v>
      </c>
      <c r="AS1548" s="182">
        <v>0</v>
      </c>
    </row>
    <row r="1549" spans="1:45" s="182" customFormat="1" ht="36" customHeight="1" x14ac:dyDescent="0.25">
      <c r="A1549" s="182">
        <v>1</v>
      </c>
      <c r="B1549" s="221">
        <f>SUBTOTAL(103,$A$1509:A1549)</f>
        <v>40</v>
      </c>
      <c r="C1549" s="183" t="s">
        <v>2561</v>
      </c>
      <c r="D1549" s="184">
        <v>1986</v>
      </c>
      <c r="E1549" s="184" t="s">
        <v>2615</v>
      </c>
      <c r="F1549" s="185" t="s">
        <v>311</v>
      </c>
      <c r="G1549" s="184" t="s">
        <v>350</v>
      </c>
      <c r="H1549" s="184" t="s">
        <v>301</v>
      </c>
      <c r="I1549" s="197">
        <v>8758.7999999999993</v>
      </c>
      <c r="J1549" s="197">
        <v>8758.8000000000011</v>
      </c>
      <c r="K1549" s="197">
        <v>7796.6</v>
      </c>
      <c r="L1549" s="186">
        <v>315</v>
      </c>
      <c r="M1549" s="184" t="s">
        <v>259</v>
      </c>
      <c r="N1549" s="184" t="s">
        <v>263</v>
      </c>
      <c r="O1549" s="187" t="s">
        <v>2617</v>
      </c>
      <c r="P1549" s="173">
        <v>7260768</v>
      </c>
      <c r="Q1549" s="173">
        <v>0</v>
      </c>
      <c r="R1549" s="173">
        <v>4276800</v>
      </c>
      <c r="S1549" s="173">
        <v>0</v>
      </c>
      <c r="T1549" s="173">
        <f t="shared" si="470"/>
        <v>2983968</v>
      </c>
      <c r="U1549" s="173">
        <f t="shared" si="464"/>
        <v>828.96835182901771</v>
      </c>
      <c r="V1549" s="173">
        <v>1122.4368634972827</v>
      </c>
      <c r="W1549" s="188">
        <v>1122.4368634972827</v>
      </c>
      <c r="X1549" s="188">
        <f t="shared" si="471"/>
        <v>1122.4368634972827</v>
      </c>
      <c r="Y1549" s="188">
        <f t="shared" si="472"/>
        <v>293.46851166826502</v>
      </c>
      <c r="Z1549" s="189">
        <v>0</v>
      </c>
      <c r="AA1549" s="242">
        <v>0</v>
      </c>
      <c r="AB1549" s="189">
        <v>0</v>
      </c>
      <c r="AC1549" s="189">
        <v>0</v>
      </c>
      <c r="AD1549" s="189">
        <v>0</v>
      </c>
      <c r="AE1549" s="189">
        <v>0</v>
      </c>
      <c r="AF1549" s="189">
        <v>4</v>
      </c>
      <c r="AG1549" s="190">
        <f t="shared" si="473"/>
        <v>1122.4368634972827</v>
      </c>
      <c r="AH1549" s="189">
        <v>0</v>
      </c>
      <c r="AI1549" s="189">
        <v>0</v>
      </c>
      <c r="AJ1549" s="189">
        <v>0</v>
      </c>
      <c r="AK1549" s="189">
        <v>0</v>
      </c>
      <c r="AL1549" s="189">
        <v>0</v>
      </c>
      <c r="AM1549" s="190">
        <v>0</v>
      </c>
      <c r="AN1549" s="189">
        <v>0</v>
      </c>
      <c r="AO1549" s="189">
        <v>0</v>
      </c>
      <c r="AP1549" s="190">
        <v>0</v>
      </c>
      <c r="AQ1549" s="189">
        <v>0</v>
      </c>
      <c r="AR1549" s="182">
        <v>0</v>
      </c>
      <c r="AS1549" s="182">
        <v>0</v>
      </c>
    </row>
    <row r="1550" spans="1:45" s="182" customFormat="1" ht="36" customHeight="1" x14ac:dyDescent="0.25">
      <c r="A1550" s="182">
        <v>1</v>
      </c>
      <c r="B1550" s="221">
        <f>SUBTOTAL(103,$A$1509:A1550)</f>
        <v>41</v>
      </c>
      <c r="C1550" s="183" t="s">
        <v>2562</v>
      </c>
      <c r="D1550" s="184">
        <v>1992</v>
      </c>
      <c r="E1550" s="184" t="s">
        <v>262</v>
      </c>
      <c r="F1550" s="185" t="s">
        <v>311</v>
      </c>
      <c r="G1550" s="184" t="s">
        <v>350</v>
      </c>
      <c r="H1550" s="184">
        <v>3</v>
      </c>
      <c r="I1550" s="197">
        <v>7999.52</v>
      </c>
      <c r="J1550" s="197">
        <v>7999.52</v>
      </c>
      <c r="K1550" s="197">
        <v>5812.1</v>
      </c>
      <c r="L1550" s="186">
        <v>240</v>
      </c>
      <c r="M1550" s="184" t="s">
        <v>259</v>
      </c>
      <c r="N1550" s="184" t="s">
        <v>263</v>
      </c>
      <c r="O1550" s="187" t="s">
        <v>2590</v>
      </c>
      <c r="P1550" s="173">
        <v>3488020.8</v>
      </c>
      <c r="Q1550" s="173">
        <v>0</v>
      </c>
      <c r="R1550" s="173">
        <v>2106080</v>
      </c>
      <c r="S1550" s="173">
        <v>0</v>
      </c>
      <c r="T1550" s="173">
        <f t="shared" si="470"/>
        <v>1381940.7999999998</v>
      </c>
      <c r="U1550" s="173">
        <f t="shared" si="464"/>
        <v>436.02876172570348</v>
      </c>
      <c r="V1550" s="173">
        <v>614.48686921215267</v>
      </c>
      <c r="W1550" s="188">
        <v>614.48686921215267</v>
      </c>
      <c r="X1550" s="188">
        <f t="shared" si="471"/>
        <v>614.48686921215267</v>
      </c>
      <c r="Y1550" s="188">
        <f t="shared" si="472"/>
        <v>178.45810748644919</v>
      </c>
      <c r="Z1550" s="189">
        <v>0</v>
      </c>
      <c r="AA1550" s="242">
        <v>0</v>
      </c>
      <c r="AB1550" s="189">
        <v>0</v>
      </c>
      <c r="AC1550" s="189">
        <v>0</v>
      </c>
      <c r="AD1550" s="189">
        <v>0</v>
      </c>
      <c r="AE1550" s="189">
        <v>0</v>
      </c>
      <c r="AF1550" s="189">
        <v>2</v>
      </c>
      <c r="AG1550" s="190">
        <f t="shared" si="473"/>
        <v>614.48686921215267</v>
      </c>
      <c r="AH1550" s="189">
        <v>0</v>
      </c>
      <c r="AI1550" s="189">
        <v>0</v>
      </c>
      <c r="AJ1550" s="189">
        <v>0</v>
      </c>
      <c r="AK1550" s="189">
        <v>0</v>
      </c>
      <c r="AL1550" s="189">
        <v>0</v>
      </c>
      <c r="AM1550" s="190">
        <v>0</v>
      </c>
      <c r="AN1550" s="189">
        <v>0</v>
      </c>
      <c r="AO1550" s="189">
        <v>0</v>
      </c>
      <c r="AP1550" s="190">
        <v>0</v>
      </c>
      <c r="AQ1550" s="189">
        <v>0</v>
      </c>
      <c r="AR1550" s="182">
        <v>0</v>
      </c>
      <c r="AS1550" s="182">
        <v>0</v>
      </c>
    </row>
    <row r="1551" spans="1:45" s="182" customFormat="1" ht="36" customHeight="1" x14ac:dyDescent="0.25">
      <c r="A1551" s="182">
        <v>1</v>
      </c>
      <c r="B1551" s="221">
        <f>SUBTOTAL(103,$A$1509:A1551)</f>
        <v>42</v>
      </c>
      <c r="C1551" s="183" t="s">
        <v>2563</v>
      </c>
      <c r="D1551" s="184">
        <v>1983</v>
      </c>
      <c r="E1551" s="184" t="s">
        <v>262</v>
      </c>
      <c r="F1551" s="185" t="s">
        <v>2584</v>
      </c>
      <c r="G1551" s="184" t="s">
        <v>350</v>
      </c>
      <c r="H1551" s="184">
        <v>4</v>
      </c>
      <c r="I1551" s="197">
        <v>8717.5</v>
      </c>
      <c r="J1551" s="197">
        <v>8684.7999999999993</v>
      </c>
      <c r="K1551" s="197">
        <v>7756.3</v>
      </c>
      <c r="L1551" s="186">
        <v>315</v>
      </c>
      <c r="M1551" s="184" t="s">
        <v>259</v>
      </c>
      <c r="N1551" s="184" t="s">
        <v>263</v>
      </c>
      <c r="O1551" s="187" t="s">
        <v>2590</v>
      </c>
      <c r="P1551" s="173">
        <v>7143820.7999999998</v>
      </c>
      <c r="Q1551" s="173">
        <v>0</v>
      </c>
      <c r="R1551" s="173">
        <v>4276800</v>
      </c>
      <c r="S1551" s="173">
        <v>0</v>
      </c>
      <c r="T1551" s="173">
        <f t="shared" si="470"/>
        <v>2867020.8</v>
      </c>
      <c r="U1551" s="173">
        <f t="shared" si="464"/>
        <v>819.48044737596786</v>
      </c>
      <c r="V1551" s="173">
        <v>1127.7545167765988</v>
      </c>
      <c r="W1551" s="188">
        <v>1127.7545167765988</v>
      </c>
      <c r="X1551" s="188">
        <f t="shared" si="471"/>
        <v>1127.7545167765988</v>
      </c>
      <c r="Y1551" s="188">
        <f t="shared" si="472"/>
        <v>308.27406940063099</v>
      </c>
      <c r="Z1551" s="189">
        <v>0</v>
      </c>
      <c r="AA1551" s="242">
        <v>0</v>
      </c>
      <c r="AB1551" s="189">
        <v>0</v>
      </c>
      <c r="AC1551" s="189">
        <v>0</v>
      </c>
      <c r="AD1551" s="189">
        <v>0</v>
      </c>
      <c r="AE1551" s="189">
        <v>0</v>
      </c>
      <c r="AF1551" s="189">
        <v>4</v>
      </c>
      <c r="AG1551" s="190">
        <f t="shared" si="473"/>
        <v>1127.7545167765988</v>
      </c>
      <c r="AH1551" s="189">
        <v>0</v>
      </c>
      <c r="AI1551" s="189">
        <v>0</v>
      </c>
      <c r="AJ1551" s="189">
        <v>0</v>
      </c>
      <c r="AK1551" s="189">
        <v>0</v>
      </c>
      <c r="AL1551" s="189">
        <v>0</v>
      </c>
      <c r="AM1551" s="190">
        <v>0</v>
      </c>
      <c r="AN1551" s="189">
        <v>0</v>
      </c>
      <c r="AO1551" s="189">
        <v>0</v>
      </c>
      <c r="AP1551" s="190">
        <v>0</v>
      </c>
      <c r="AQ1551" s="189">
        <v>0</v>
      </c>
      <c r="AR1551" s="182">
        <v>0</v>
      </c>
      <c r="AS1551" s="182">
        <v>0</v>
      </c>
    </row>
    <row r="1552" spans="1:45" s="182" customFormat="1" ht="36" customHeight="1" x14ac:dyDescent="0.25">
      <c r="A1552" s="182">
        <v>1</v>
      </c>
      <c r="B1552" s="221">
        <f>SUBTOTAL(103,$A$1509:A1552)</f>
        <v>43</v>
      </c>
      <c r="C1552" s="183" t="s">
        <v>2564</v>
      </c>
      <c r="D1552" s="184">
        <v>1995</v>
      </c>
      <c r="E1552" s="184" t="s">
        <v>262</v>
      </c>
      <c r="F1552" s="185" t="s">
        <v>311</v>
      </c>
      <c r="G1552" s="184" t="s">
        <v>350</v>
      </c>
      <c r="H1552" s="184" t="s">
        <v>305</v>
      </c>
      <c r="I1552" s="197">
        <v>6546.6</v>
      </c>
      <c r="J1552" s="197">
        <v>6546.6</v>
      </c>
      <c r="K1552" s="197">
        <v>5802.2</v>
      </c>
      <c r="L1552" s="186">
        <v>230</v>
      </c>
      <c r="M1552" s="184" t="s">
        <v>259</v>
      </c>
      <c r="N1552" s="184" t="s">
        <v>263</v>
      </c>
      <c r="O1552" s="187" t="s">
        <v>2617</v>
      </c>
      <c r="P1552" s="173">
        <v>5236740</v>
      </c>
      <c r="Q1552" s="173">
        <v>0</v>
      </c>
      <c r="R1552" s="173">
        <v>3159120</v>
      </c>
      <c r="S1552" s="173">
        <v>0</v>
      </c>
      <c r="T1552" s="173">
        <f t="shared" si="470"/>
        <v>2077620</v>
      </c>
      <c r="U1552" s="173">
        <f t="shared" si="464"/>
        <v>799.91751443497378</v>
      </c>
      <c r="V1552" s="173">
        <v>1126.2945651177711</v>
      </c>
      <c r="W1552" s="188">
        <v>1126.2945651177711</v>
      </c>
      <c r="X1552" s="188">
        <f t="shared" si="471"/>
        <v>1126.2945651177711</v>
      </c>
      <c r="Y1552" s="188">
        <f t="shared" si="472"/>
        <v>326.37705068279729</v>
      </c>
      <c r="Z1552" s="189">
        <v>0</v>
      </c>
      <c r="AA1552" s="242">
        <v>0</v>
      </c>
      <c r="AB1552" s="189">
        <v>0</v>
      </c>
      <c r="AC1552" s="189">
        <v>0</v>
      </c>
      <c r="AD1552" s="189">
        <v>0</v>
      </c>
      <c r="AE1552" s="189">
        <v>0</v>
      </c>
      <c r="AF1552" s="189">
        <v>3</v>
      </c>
      <c r="AG1552" s="190">
        <f t="shared" si="473"/>
        <v>1126.2945651177711</v>
      </c>
      <c r="AH1552" s="189">
        <v>0</v>
      </c>
      <c r="AI1552" s="189">
        <v>0</v>
      </c>
      <c r="AJ1552" s="189">
        <v>0</v>
      </c>
      <c r="AK1552" s="189">
        <v>0</v>
      </c>
      <c r="AL1552" s="189">
        <v>0</v>
      </c>
      <c r="AM1552" s="190">
        <v>0</v>
      </c>
      <c r="AN1552" s="189">
        <v>0</v>
      </c>
      <c r="AO1552" s="189">
        <v>0</v>
      </c>
      <c r="AP1552" s="190">
        <v>0</v>
      </c>
      <c r="AQ1552" s="189">
        <v>0</v>
      </c>
      <c r="AR1552" s="182">
        <v>0</v>
      </c>
      <c r="AS1552" s="182">
        <v>0</v>
      </c>
    </row>
    <row r="1553" spans="1:69" s="182" customFormat="1" ht="36" customHeight="1" x14ac:dyDescent="0.25">
      <c r="A1553" s="182">
        <v>1</v>
      </c>
      <c r="B1553" s="221">
        <f>SUBTOTAL(103,$A$1509:A1553)</f>
        <v>44</v>
      </c>
      <c r="C1553" s="183" t="s">
        <v>2565</v>
      </c>
      <c r="D1553" s="184">
        <v>1994</v>
      </c>
      <c r="E1553" s="184" t="s">
        <v>262</v>
      </c>
      <c r="F1553" s="185" t="s">
        <v>311</v>
      </c>
      <c r="G1553" s="184" t="s">
        <v>350</v>
      </c>
      <c r="H1553" s="184" t="s">
        <v>296</v>
      </c>
      <c r="I1553" s="197">
        <v>4979.8999999999996</v>
      </c>
      <c r="J1553" s="197">
        <v>4979.8999999999996</v>
      </c>
      <c r="K1553" s="197">
        <v>3884.9</v>
      </c>
      <c r="L1553" s="186">
        <v>141</v>
      </c>
      <c r="M1553" s="184" t="s">
        <v>259</v>
      </c>
      <c r="N1553" s="184" t="s">
        <v>263</v>
      </c>
      <c r="O1553" s="187" t="s">
        <v>2354</v>
      </c>
      <c r="P1553" s="173">
        <v>3488659.2</v>
      </c>
      <c r="Q1553" s="173">
        <v>0</v>
      </c>
      <c r="R1553" s="173">
        <v>2106080</v>
      </c>
      <c r="S1553" s="173">
        <v>0</v>
      </c>
      <c r="T1553" s="173">
        <f t="shared" si="470"/>
        <v>1382579.2000000002</v>
      </c>
      <c r="U1553" s="173">
        <f t="shared" si="464"/>
        <v>700.54804313339639</v>
      </c>
      <c r="V1553" s="173">
        <v>987.08809413843653</v>
      </c>
      <c r="W1553" s="188">
        <v>987.08809413843653</v>
      </c>
      <c r="X1553" s="188">
        <f t="shared" si="471"/>
        <v>987.08809413843653</v>
      </c>
      <c r="Y1553" s="188">
        <f t="shared" si="472"/>
        <v>286.54005100504014</v>
      </c>
      <c r="Z1553" s="189">
        <v>0</v>
      </c>
      <c r="AA1553" s="242">
        <v>0</v>
      </c>
      <c r="AB1553" s="189">
        <v>0</v>
      </c>
      <c r="AC1553" s="189">
        <v>0</v>
      </c>
      <c r="AD1553" s="189">
        <v>0</v>
      </c>
      <c r="AE1553" s="189">
        <v>0</v>
      </c>
      <c r="AF1553" s="189">
        <v>2</v>
      </c>
      <c r="AG1553" s="190">
        <f t="shared" si="473"/>
        <v>987.08809413843653</v>
      </c>
      <c r="AH1553" s="189">
        <v>0</v>
      </c>
      <c r="AI1553" s="189">
        <v>0</v>
      </c>
      <c r="AJ1553" s="189">
        <v>0</v>
      </c>
      <c r="AK1553" s="189">
        <v>0</v>
      </c>
      <c r="AL1553" s="189">
        <v>0</v>
      </c>
      <c r="AM1553" s="190">
        <v>0</v>
      </c>
      <c r="AN1553" s="189">
        <v>0</v>
      </c>
      <c r="AO1553" s="189">
        <v>0</v>
      </c>
      <c r="AP1553" s="190">
        <v>0</v>
      </c>
      <c r="AQ1553" s="189">
        <v>0</v>
      </c>
      <c r="AR1553" s="182">
        <v>0</v>
      </c>
      <c r="AS1553" s="182">
        <v>0</v>
      </c>
    </row>
    <row r="1554" spans="1:69" s="182" customFormat="1" ht="36" customHeight="1" x14ac:dyDescent="0.25">
      <c r="A1554" s="182">
        <v>1</v>
      </c>
      <c r="B1554" s="221">
        <f>SUBTOTAL(103,$A$1509:A1554)</f>
        <v>45</v>
      </c>
      <c r="C1554" s="183" t="s">
        <v>2566</v>
      </c>
      <c r="D1554" s="184">
        <v>1995</v>
      </c>
      <c r="E1554" s="184" t="s">
        <v>262</v>
      </c>
      <c r="F1554" s="185" t="s">
        <v>311</v>
      </c>
      <c r="G1554" s="184" t="s">
        <v>350</v>
      </c>
      <c r="H1554" s="184" t="s">
        <v>2185</v>
      </c>
      <c r="I1554" s="197">
        <v>17475.599999999999</v>
      </c>
      <c r="J1554" s="197">
        <v>17475.599999999999</v>
      </c>
      <c r="K1554" s="197">
        <v>13470.3</v>
      </c>
      <c r="L1554" s="186">
        <v>495</v>
      </c>
      <c r="M1554" s="184" t="s">
        <v>259</v>
      </c>
      <c r="N1554" s="184" t="s">
        <v>263</v>
      </c>
      <c r="O1554" s="187" t="s">
        <v>2354</v>
      </c>
      <c r="P1554" s="173">
        <v>12231550.799999999</v>
      </c>
      <c r="Q1554" s="173">
        <v>0</v>
      </c>
      <c r="R1554" s="173">
        <v>7371280</v>
      </c>
      <c r="S1554" s="173">
        <v>0</v>
      </c>
      <c r="T1554" s="173">
        <f t="shared" si="470"/>
        <v>4860270.7999999989</v>
      </c>
      <c r="U1554" s="173">
        <f t="shared" si="464"/>
        <v>699.92165075877222</v>
      </c>
      <c r="V1554" s="173">
        <v>984.4926640573143</v>
      </c>
      <c r="W1554" s="188">
        <v>984.4926640573143</v>
      </c>
      <c r="X1554" s="188">
        <f t="shared" si="471"/>
        <v>984.4926640573143</v>
      </c>
      <c r="Y1554" s="188">
        <f t="shared" si="472"/>
        <v>284.57101329854208</v>
      </c>
      <c r="Z1554" s="189">
        <v>0</v>
      </c>
      <c r="AA1554" s="242">
        <v>0</v>
      </c>
      <c r="AB1554" s="189">
        <v>0</v>
      </c>
      <c r="AC1554" s="189">
        <v>0</v>
      </c>
      <c r="AD1554" s="189">
        <v>0</v>
      </c>
      <c r="AE1554" s="189">
        <v>0</v>
      </c>
      <c r="AF1554" s="189">
        <v>7</v>
      </c>
      <c r="AG1554" s="190">
        <f t="shared" si="473"/>
        <v>984.4926640573143</v>
      </c>
      <c r="AH1554" s="189">
        <v>0</v>
      </c>
      <c r="AI1554" s="189">
        <v>0</v>
      </c>
      <c r="AJ1554" s="189">
        <v>0</v>
      </c>
      <c r="AK1554" s="189">
        <v>0</v>
      </c>
      <c r="AL1554" s="189">
        <v>0</v>
      </c>
      <c r="AM1554" s="190">
        <v>0</v>
      </c>
      <c r="AN1554" s="189">
        <v>0</v>
      </c>
      <c r="AO1554" s="189">
        <v>0</v>
      </c>
      <c r="AP1554" s="190">
        <v>0</v>
      </c>
      <c r="AQ1554" s="189">
        <v>0</v>
      </c>
      <c r="AR1554" s="182">
        <v>0</v>
      </c>
      <c r="AS1554" s="182">
        <v>0</v>
      </c>
    </row>
    <row r="1555" spans="1:69" s="182" customFormat="1" ht="36" customHeight="1" x14ac:dyDescent="0.25">
      <c r="A1555" s="182">
        <v>1</v>
      </c>
      <c r="B1555" s="221">
        <f>SUBTOTAL(103,$A$1509:A1555)</f>
        <v>46</v>
      </c>
      <c r="C1555" s="183" t="s">
        <v>2567</v>
      </c>
      <c r="D1555" s="184">
        <v>1995</v>
      </c>
      <c r="E1555" s="184" t="s">
        <v>262</v>
      </c>
      <c r="F1555" s="185" t="s">
        <v>311</v>
      </c>
      <c r="G1555" s="184" t="s">
        <v>350</v>
      </c>
      <c r="H1555" s="184" t="s">
        <v>305</v>
      </c>
      <c r="I1555" s="197">
        <v>7478.1</v>
      </c>
      <c r="J1555" s="197">
        <v>7478.1</v>
      </c>
      <c r="K1555" s="197">
        <v>5774.8</v>
      </c>
      <c r="L1555" s="186">
        <v>247</v>
      </c>
      <c r="M1555" s="184" t="s">
        <v>259</v>
      </c>
      <c r="N1555" s="184" t="s">
        <v>263</v>
      </c>
      <c r="O1555" s="187" t="s">
        <v>2354</v>
      </c>
      <c r="P1555" s="173">
        <v>5242093.1999999993</v>
      </c>
      <c r="Q1555" s="173">
        <v>0</v>
      </c>
      <c r="R1555" s="173">
        <v>3159120</v>
      </c>
      <c r="S1555" s="173">
        <v>0</v>
      </c>
      <c r="T1555" s="173">
        <f t="shared" si="470"/>
        <v>2082973.1999999993</v>
      </c>
      <c r="U1555" s="173">
        <f t="shared" si="464"/>
        <v>700.99265856300383</v>
      </c>
      <c r="V1555" s="173">
        <v>985.99911742287475</v>
      </c>
      <c r="W1555" s="188">
        <v>985.99911742287475</v>
      </c>
      <c r="X1555" s="188">
        <f t="shared" si="471"/>
        <v>985.99911742287475</v>
      </c>
      <c r="Y1555" s="188">
        <f t="shared" si="472"/>
        <v>285.00645885987092</v>
      </c>
      <c r="Z1555" s="189">
        <v>0</v>
      </c>
      <c r="AA1555" s="242">
        <v>0</v>
      </c>
      <c r="AB1555" s="189">
        <v>0</v>
      </c>
      <c r="AC1555" s="189">
        <v>0</v>
      </c>
      <c r="AD1555" s="189">
        <v>0</v>
      </c>
      <c r="AE1555" s="189">
        <v>0</v>
      </c>
      <c r="AF1555" s="189">
        <v>3</v>
      </c>
      <c r="AG1555" s="190">
        <f t="shared" si="473"/>
        <v>985.99911742287475</v>
      </c>
      <c r="AH1555" s="189">
        <v>0</v>
      </c>
      <c r="AI1555" s="189">
        <v>0</v>
      </c>
      <c r="AJ1555" s="189">
        <v>0</v>
      </c>
      <c r="AK1555" s="189">
        <v>0</v>
      </c>
      <c r="AL1555" s="189">
        <v>0</v>
      </c>
      <c r="AM1555" s="190">
        <v>0</v>
      </c>
      <c r="AN1555" s="189">
        <v>0</v>
      </c>
      <c r="AO1555" s="189">
        <v>0</v>
      </c>
      <c r="AP1555" s="190">
        <v>0</v>
      </c>
      <c r="AQ1555" s="189">
        <v>0</v>
      </c>
      <c r="AR1555" s="182">
        <v>0</v>
      </c>
      <c r="AS1555" s="182">
        <v>0</v>
      </c>
    </row>
    <row r="1556" spans="1:69" s="182" customFormat="1" ht="36" customHeight="1" x14ac:dyDescent="0.25">
      <c r="A1556" s="182">
        <v>1</v>
      </c>
      <c r="B1556" s="221">
        <f>SUBTOTAL(103,$A$1509:A1556)</f>
        <v>47</v>
      </c>
      <c r="C1556" s="183" t="s">
        <v>2568</v>
      </c>
      <c r="D1556" s="184">
        <v>1992</v>
      </c>
      <c r="E1556" s="184" t="s">
        <v>262</v>
      </c>
      <c r="F1556" s="185" t="s">
        <v>311</v>
      </c>
      <c r="G1556" s="184" t="s">
        <v>350</v>
      </c>
      <c r="H1556" s="184" t="s">
        <v>344</v>
      </c>
      <c r="I1556" s="197">
        <v>12531</v>
      </c>
      <c r="J1556" s="197">
        <v>12530.8</v>
      </c>
      <c r="K1556" s="197">
        <v>9705.5</v>
      </c>
      <c r="L1556" s="186">
        <v>411</v>
      </c>
      <c r="M1556" s="184" t="s">
        <v>259</v>
      </c>
      <c r="N1556" s="184" t="s">
        <v>263</v>
      </c>
      <c r="O1556" s="187" t="s">
        <v>2354</v>
      </c>
      <c r="P1556" s="173">
        <v>8728080</v>
      </c>
      <c r="Q1556" s="173">
        <v>0</v>
      </c>
      <c r="R1556" s="173">
        <v>5265200</v>
      </c>
      <c r="S1556" s="173">
        <v>0</v>
      </c>
      <c r="T1556" s="173">
        <f t="shared" si="470"/>
        <v>3462880</v>
      </c>
      <c r="U1556" s="173">
        <f t="shared" si="464"/>
        <v>696.51903279865928</v>
      </c>
      <c r="V1556" s="173">
        <v>980.68789402282334</v>
      </c>
      <c r="W1556" s="188">
        <v>980.68789402282334</v>
      </c>
      <c r="X1556" s="188">
        <f t="shared" si="471"/>
        <v>980.68789402282334</v>
      </c>
      <c r="Y1556" s="188">
        <f t="shared" si="472"/>
        <v>284.16886122416406</v>
      </c>
      <c r="Z1556" s="189">
        <v>0</v>
      </c>
      <c r="AA1556" s="242">
        <v>0</v>
      </c>
      <c r="AB1556" s="189">
        <v>0</v>
      </c>
      <c r="AC1556" s="189">
        <v>0</v>
      </c>
      <c r="AD1556" s="189">
        <v>0</v>
      </c>
      <c r="AE1556" s="189">
        <v>0</v>
      </c>
      <c r="AF1556" s="189">
        <v>5</v>
      </c>
      <c r="AG1556" s="190">
        <f t="shared" si="473"/>
        <v>980.68789402282334</v>
      </c>
      <c r="AH1556" s="189">
        <v>0</v>
      </c>
      <c r="AI1556" s="189">
        <v>0</v>
      </c>
      <c r="AJ1556" s="189">
        <v>0</v>
      </c>
      <c r="AK1556" s="189">
        <v>0</v>
      </c>
      <c r="AL1556" s="189">
        <v>0</v>
      </c>
      <c r="AM1556" s="190">
        <v>0</v>
      </c>
      <c r="AN1556" s="189">
        <v>0</v>
      </c>
      <c r="AO1556" s="189">
        <v>0</v>
      </c>
      <c r="AP1556" s="190">
        <v>0</v>
      </c>
      <c r="AQ1556" s="189">
        <v>0</v>
      </c>
      <c r="AR1556" s="182">
        <v>0</v>
      </c>
      <c r="AS1556" s="182">
        <v>0</v>
      </c>
    </row>
    <row r="1557" spans="1:69" s="105" customFormat="1" ht="33.75" customHeight="1" x14ac:dyDescent="0.25">
      <c r="B1557" s="183" t="s">
        <v>1360</v>
      </c>
      <c r="C1557" s="238"/>
      <c r="D1557" s="184" t="s">
        <v>857</v>
      </c>
      <c r="E1557" s="184" t="s">
        <v>857</v>
      </c>
      <c r="F1557" s="187" t="s">
        <v>857</v>
      </c>
      <c r="G1557" s="184" t="s">
        <v>857</v>
      </c>
      <c r="H1557" s="184" t="s">
        <v>857</v>
      </c>
      <c r="I1557" s="197">
        <f>SUM(I1558:I1561)</f>
        <v>21498.5</v>
      </c>
      <c r="J1557" s="197">
        <f>SUM(J1558:J1561)</f>
        <v>20729.72</v>
      </c>
      <c r="K1557" s="197">
        <f>SUM(K1558:K1561)</f>
        <v>19874.72</v>
      </c>
      <c r="L1557" s="226">
        <f>SUM(L1558:L1561)</f>
        <v>921</v>
      </c>
      <c r="M1557" s="184" t="s">
        <v>857</v>
      </c>
      <c r="N1557" s="184" t="s">
        <v>857</v>
      </c>
      <c r="O1557" s="184" t="s">
        <v>857</v>
      </c>
      <c r="P1557" s="197">
        <v>13438704.699999999</v>
      </c>
      <c r="Q1557" s="197">
        <f>SUM(Q1558:Q1561)</f>
        <v>0</v>
      </c>
      <c r="R1557" s="197">
        <f>SUM(R1558:R1561)</f>
        <v>8435280</v>
      </c>
      <c r="S1557" s="197">
        <f>SUM(S1558:S1561)</f>
        <v>0</v>
      </c>
      <c r="T1557" s="197">
        <f>SUM(T1558:T1561)</f>
        <v>5003424.6999999993</v>
      </c>
      <c r="U1557" s="173">
        <f t="shared" si="464"/>
        <v>625.09964416122057</v>
      </c>
      <c r="V1557" s="173">
        <f>MAX(V1558:V1561)</f>
        <v>1141.4903745674942</v>
      </c>
      <c r="X1557" s="227"/>
      <c r="Y1557" s="182"/>
      <c r="Z1557" s="189">
        <v>0</v>
      </c>
      <c r="AA1557" s="242">
        <v>0</v>
      </c>
      <c r="AB1557" s="189">
        <v>0</v>
      </c>
      <c r="AC1557" s="193">
        <v>0</v>
      </c>
      <c r="AD1557" s="193">
        <v>0</v>
      </c>
      <c r="AE1557" s="193">
        <v>0</v>
      </c>
      <c r="AF1557" s="193">
        <v>8</v>
      </c>
      <c r="AG1557" s="189">
        <v>13438704.699999999</v>
      </c>
      <c r="AH1557" s="193">
        <v>0</v>
      </c>
      <c r="AI1557" s="193">
        <v>0</v>
      </c>
      <c r="AJ1557" s="193">
        <v>0</v>
      </c>
      <c r="AK1557" s="193">
        <v>0</v>
      </c>
      <c r="AL1557" s="193">
        <v>0</v>
      </c>
      <c r="AM1557" s="193">
        <v>0</v>
      </c>
      <c r="AN1557" s="193">
        <v>0</v>
      </c>
      <c r="AO1557" s="193">
        <v>0</v>
      </c>
      <c r="AP1557" s="193">
        <v>0</v>
      </c>
      <c r="AQ1557" s="193">
        <v>0</v>
      </c>
      <c r="AR1557" s="105">
        <v>0</v>
      </c>
      <c r="AS1557" s="105">
        <v>0</v>
      </c>
      <c r="AU1557" s="195"/>
      <c r="AV1557" s="195"/>
      <c r="AW1557" s="182"/>
      <c r="BQ1557" s="196"/>
    </row>
    <row r="1558" spans="1:69" s="182" customFormat="1" ht="36" customHeight="1" x14ac:dyDescent="0.25">
      <c r="A1558" s="182">
        <v>1</v>
      </c>
      <c r="B1558" s="221">
        <f>SUBTOTAL(103,$A$1509:A1558)</f>
        <v>48</v>
      </c>
      <c r="C1558" s="183" t="s">
        <v>423</v>
      </c>
      <c r="D1558" s="184">
        <v>1994</v>
      </c>
      <c r="E1558" s="184" t="s">
        <v>262</v>
      </c>
      <c r="F1558" s="185" t="s">
        <v>304</v>
      </c>
      <c r="G1558" s="184">
        <v>9</v>
      </c>
      <c r="H1558" s="184" t="s">
        <v>296</v>
      </c>
      <c r="I1558" s="197">
        <v>4306.3</v>
      </c>
      <c r="J1558" s="197">
        <v>3866</v>
      </c>
      <c r="K1558" s="197">
        <v>3866</v>
      </c>
      <c r="L1558" s="186">
        <v>182</v>
      </c>
      <c r="M1558" s="184" t="s">
        <v>259</v>
      </c>
      <c r="N1558" s="184" t="s">
        <v>263</v>
      </c>
      <c r="O1558" s="187" t="s">
        <v>314</v>
      </c>
      <c r="P1558" s="173">
        <v>2957619.0999999996</v>
      </c>
      <c r="Q1558" s="173">
        <v>0</v>
      </c>
      <c r="R1558" s="173">
        <v>2030976</v>
      </c>
      <c r="S1558" s="173">
        <v>0</v>
      </c>
      <c r="T1558" s="173">
        <f>P1558-R1558-S1558</f>
        <v>926643.09999999963</v>
      </c>
      <c r="U1558" s="173">
        <f t="shared" si="464"/>
        <v>686.81213570814839</v>
      </c>
      <c r="V1558" s="173">
        <v>1141.4903745674942</v>
      </c>
      <c r="W1558" s="188">
        <v>1141.4903745674942</v>
      </c>
      <c r="X1558" s="188">
        <f t="shared" ref="X1558:X1561" si="474">Z1558+AA1558+AB1558+AC1558+AD1558+AG1558+AI1558+AK1558+AM1558+AO1558+AP1558+AQ1558+AR1558+AS1558</f>
        <v>1141.4903745674942</v>
      </c>
      <c r="Y1558" s="188">
        <f t="shared" ref="Y1558:Y1561" si="475">V1558-U1558</f>
        <v>454.67823885934581</v>
      </c>
      <c r="Z1558" s="189">
        <v>0</v>
      </c>
      <c r="AA1558" s="242">
        <v>0</v>
      </c>
      <c r="AB1558" s="189">
        <v>0</v>
      </c>
      <c r="AC1558" s="189">
        <v>0</v>
      </c>
      <c r="AD1558" s="189">
        <v>0</v>
      </c>
      <c r="AE1558" s="189">
        <v>0</v>
      </c>
      <c r="AF1558" s="189">
        <v>2</v>
      </c>
      <c r="AG1558" s="190">
        <f t="shared" ref="AG1558:AG1561" si="476">2457800*AF1558/I1558</f>
        <v>1141.4903745674942</v>
      </c>
      <c r="AH1558" s="189">
        <v>0</v>
      </c>
      <c r="AI1558" s="189">
        <v>0</v>
      </c>
      <c r="AJ1558" s="189">
        <v>0</v>
      </c>
      <c r="AK1558" s="189">
        <v>0</v>
      </c>
      <c r="AL1558" s="189">
        <v>0</v>
      </c>
      <c r="AM1558" s="190">
        <v>0</v>
      </c>
      <c r="AN1558" s="189">
        <v>0</v>
      </c>
      <c r="AO1558" s="189">
        <v>0</v>
      </c>
      <c r="AP1558" s="190">
        <v>0</v>
      </c>
      <c r="AQ1558" s="189">
        <v>0</v>
      </c>
      <c r="AR1558" s="182">
        <v>0</v>
      </c>
      <c r="AS1558" s="182">
        <v>0</v>
      </c>
    </row>
    <row r="1559" spans="1:69" s="182" customFormat="1" ht="36" customHeight="1" x14ac:dyDescent="0.25">
      <c r="A1559" s="182">
        <v>1</v>
      </c>
      <c r="B1559" s="221">
        <f>SUBTOTAL(103,$A$1509:A1559)</f>
        <v>49</v>
      </c>
      <c r="C1559" s="183" t="s">
        <v>2569</v>
      </c>
      <c r="D1559" s="184">
        <v>1996</v>
      </c>
      <c r="E1559" s="184" t="s">
        <v>262</v>
      </c>
      <c r="F1559" s="185" t="s">
        <v>2584</v>
      </c>
      <c r="G1559" s="184" t="s">
        <v>350</v>
      </c>
      <c r="H1559" s="184">
        <v>1</v>
      </c>
      <c r="I1559" s="197">
        <v>3077.8</v>
      </c>
      <c r="J1559" s="197">
        <v>2755.2</v>
      </c>
      <c r="K1559" s="197">
        <v>2755.2</v>
      </c>
      <c r="L1559" s="186">
        <v>140</v>
      </c>
      <c r="M1559" s="184" t="s">
        <v>259</v>
      </c>
      <c r="N1559" s="184" t="s">
        <v>263</v>
      </c>
      <c r="O1559" s="187" t="s">
        <v>315</v>
      </c>
      <c r="P1559" s="173">
        <v>1751182.8</v>
      </c>
      <c r="Q1559" s="173">
        <v>0</v>
      </c>
      <c r="R1559" s="173">
        <v>1054000</v>
      </c>
      <c r="S1559" s="173">
        <v>0</v>
      </c>
      <c r="T1559" s="173">
        <f>P1559-R1559-S1559</f>
        <v>697182.8</v>
      </c>
      <c r="U1559" s="173">
        <f t="shared" si="464"/>
        <v>568.97225290792119</v>
      </c>
      <c r="V1559" s="173">
        <v>798.55741113782562</v>
      </c>
      <c r="W1559" s="188">
        <v>798.55741113782562</v>
      </c>
      <c r="X1559" s="188">
        <f t="shared" si="474"/>
        <v>798.55741113782562</v>
      </c>
      <c r="Y1559" s="188">
        <f t="shared" si="475"/>
        <v>229.58515822990444</v>
      </c>
      <c r="Z1559" s="189">
        <v>0</v>
      </c>
      <c r="AA1559" s="242">
        <v>0</v>
      </c>
      <c r="AB1559" s="189">
        <v>0</v>
      </c>
      <c r="AC1559" s="189">
        <v>0</v>
      </c>
      <c r="AD1559" s="189">
        <v>0</v>
      </c>
      <c r="AE1559" s="189">
        <v>0</v>
      </c>
      <c r="AF1559" s="189">
        <v>1</v>
      </c>
      <c r="AG1559" s="190">
        <f t="shared" si="476"/>
        <v>798.55741113782562</v>
      </c>
      <c r="AH1559" s="189">
        <v>0</v>
      </c>
      <c r="AI1559" s="189">
        <v>0</v>
      </c>
      <c r="AJ1559" s="189">
        <v>0</v>
      </c>
      <c r="AK1559" s="189">
        <v>0</v>
      </c>
      <c r="AL1559" s="189">
        <v>0</v>
      </c>
      <c r="AM1559" s="190">
        <v>0</v>
      </c>
      <c r="AN1559" s="189">
        <v>0</v>
      </c>
      <c r="AO1559" s="189">
        <v>0</v>
      </c>
      <c r="AP1559" s="190">
        <v>0</v>
      </c>
      <c r="AQ1559" s="189">
        <v>0</v>
      </c>
      <c r="AR1559" s="182">
        <v>0</v>
      </c>
      <c r="AS1559" s="182">
        <v>0</v>
      </c>
    </row>
    <row r="1560" spans="1:69" s="182" customFormat="1" ht="36" customHeight="1" x14ac:dyDescent="0.25">
      <c r="A1560" s="182">
        <v>1</v>
      </c>
      <c r="B1560" s="221">
        <f>SUBTOTAL(103,$A$1509:A1560)</f>
        <v>50</v>
      </c>
      <c r="C1560" s="183" t="s">
        <v>2570</v>
      </c>
      <c r="D1560" s="184">
        <v>1996</v>
      </c>
      <c r="E1560" s="184" t="s">
        <v>262</v>
      </c>
      <c r="F1560" s="185" t="s">
        <v>2584</v>
      </c>
      <c r="G1560" s="184" t="s">
        <v>350</v>
      </c>
      <c r="H1560" s="184">
        <v>2</v>
      </c>
      <c r="I1560" s="197">
        <v>5535.7</v>
      </c>
      <c r="J1560" s="197">
        <v>5530.52</v>
      </c>
      <c r="K1560" s="197">
        <v>5530.52</v>
      </c>
      <c r="L1560" s="186">
        <v>278</v>
      </c>
      <c r="M1560" s="184" t="s">
        <v>259</v>
      </c>
      <c r="N1560" s="184" t="s">
        <v>263</v>
      </c>
      <c r="O1560" s="187" t="s">
        <v>315</v>
      </c>
      <c r="P1560" s="173">
        <v>3495952.8</v>
      </c>
      <c r="Q1560" s="173">
        <v>0</v>
      </c>
      <c r="R1560" s="173">
        <v>2108000</v>
      </c>
      <c r="S1560" s="173">
        <v>0</v>
      </c>
      <c r="T1560" s="173">
        <f>P1560-R1560-S1560</f>
        <v>1387952.7999999998</v>
      </c>
      <c r="U1560" s="173">
        <f t="shared" si="464"/>
        <v>631.52858717054755</v>
      </c>
      <c r="V1560" s="173">
        <v>887.98164640424886</v>
      </c>
      <c r="W1560" s="188">
        <v>887.98164640424886</v>
      </c>
      <c r="X1560" s="188">
        <f t="shared" si="474"/>
        <v>887.98164640424886</v>
      </c>
      <c r="Y1560" s="188">
        <f t="shared" si="475"/>
        <v>256.45305923370131</v>
      </c>
      <c r="Z1560" s="189">
        <v>0</v>
      </c>
      <c r="AA1560" s="242">
        <v>0</v>
      </c>
      <c r="AB1560" s="189">
        <v>0</v>
      </c>
      <c r="AC1560" s="189">
        <v>0</v>
      </c>
      <c r="AD1560" s="189">
        <v>0</v>
      </c>
      <c r="AE1560" s="189">
        <v>0</v>
      </c>
      <c r="AF1560" s="189">
        <v>2</v>
      </c>
      <c r="AG1560" s="190">
        <f t="shared" si="476"/>
        <v>887.98164640424886</v>
      </c>
      <c r="AH1560" s="189">
        <v>0</v>
      </c>
      <c r="AI1560" s="189">
        <v>0</v>
      </c>
      <c r="AJ1560" s="189">
        <v>0</v>
      </c>
      <c r="AK1560" s="189">
        <v>0</v>
      </c>
      <c r="AL1560" s="189">
        <v>0</v>
      </c>
      <c r="AM1560" s="190">
        <v>0</v>
      </c>
      <c r="AN1560" s="189">
        <v>0</v>
      </c>
      <c r="AO1560" s="189">
        <v>0</v>
      </c>
      <c r="AP1560" s="190">
        <v>0</v>
      </c>
      <c r="AQ1560" s="189">
        <v>0</v>
      </c>
      <c r="AR1560" s="182">
        <v>0</v>
      </c>
      <c r="AS1560" s="182">
        <v>0</v>
      </c>
    </row>
    <row r="1561" spans="1:69" s="182" customFormat="1" ht="36" customHeight="1" x14ac:dyDescent="0.25">
      <c r="A1561" s="182">
        <v>1</v>
      </c>
      <c r="B1561" s="221">
        <f>SUBTOTAL(103,$A$1509:A1561)</f>
        <v>51</v>
      </c>
      <c r="C1561" s="183" t="s">
        <v>2571</v>
      </c>
      <c r="D1561" s="184">
        <v>1996</v>
      </c>
      <c r="E1561" s="184" t="s">
        <v>262</v>
      </c>
      <c r="F1561" s="185" t="s">
        <v>311</v>
      </c>
      <c r="G1561" s="184" t="s">
        <v>350</v>
      </c>
      <c r="H1561" s="184" t="s">
        <v>301</v>
      </c>
      <c r="I1561" s="197">
        <v>8578.7000000000007</v>
      </c>
      <c r="J1561" s="197">
        <v>8578</v>
      </c>
      <c r="K1561" s="197">
        <v>7723</v>
      </c>
      <c r="L1561" s="186">
        <v>321</v>
      </c>
      <c r="M1561" s="184" t="s">
        <v>259</v>
      </c>
      <c r="N1561" s="184" t="s">
        <v>263</v>
      </c>
      <c r="O1561" s="187" t="s">
        <v>1308</v>
      </c>
      <c r="P1561" s="173">
        <v>5233950</v>
      </c>
      <c r="Q1561" s="173">
        <v>0</v>
      </c>
      <c r="R1561" s="173">
        <v>3242304</v>
      </c>
      <c r="S1561" s="173">
        <v>0</v>
      </c>
      <c r="T1561" s="173">
        <f>P1561-R1561-S1561</f>
        <v>1991646</v>
      </c>
      <c r="U1561" s="173">
        <f t="shared" si="464"/>
        <v>610.10992341496956</v>
      </c>
      <c r="V1561" s="173">
        <v>859.50085677317065</v>
      </c>
      <c r="W1561" s="188">
        <v>859.50085677317065</v>
      </c>
      <c r="X1561" s="188">
        <f t="shared" si="474"/>
        <v>859.50085677317065</v>
      </c>
      <c r="Y1561" s="188">
        <f t="shared" si="475"/>
        <v>249.3909333582011</v>
      </c>
      <c r="Z1561" s="189">
        <v>0</v>
      </c>
      <c r="AA1561" s="242">
        <v>0</v>
      </c>
      <c r="AB1561" s="189">
        <v>0</v>
      </c>
      <c r="AC1561" s="189">
        <v>0</v>
      </c>
      <c r="AD1561" s="189">
        <v>0</v>
      </c>
      <c r="AE1561" s="189">
        <v>0</v>
      </c>
      <c r="AF1561" s="189">
        <v>3</v>
      </c>
      <c r="AG1561" s="190">
        <f t="shared" si="476"/>
        <v>859.50085677317065</v>
      </c>
      <c r="AH1561" s="189">
        <v>0</v>
      </c>
      <c r="AI1561" s="189">
        <v>0</v>
      </c>
      <c r="AJ1561" s="189">
        <v>0</v>
      </c>
      <c r="AK1561" s="189">
        <v>0</v>
      </c>
      <c r="AL1561" s="189">
        <v>0</v>
      </c>
      <c r="AM1561" s="190">
        <v>0</v>
      </c>
      <c r="AN1561" s="189">
        <v>0</v>
      </c>
      <c r="AO1561" s="189">
        <v>0</v>
      </c>
      <c r="AP1561" s="190">
        <v>0</v>
      </c>
      <c r="AQ1561" s="189">
        <v>0</v>
      </c>
      <c r="AR1561" s="182">
        <v>0</v>
      </c>
      <c r="AS1561" s="182">
        <v>0</v>
      </c>
    </row>
    <row r="1562" spans="1:69" s="105" customFormat="1" ht="33.75" customHeight="1" x14ac:dyDescent="0.25">
      <c r="B1562" s="183" t="s">
        <v>725</v>
      </c>
      <c r="C1562" s="238"/>
      <c r="D1562" s="184" t="s">
        <v>857</v>
      </c>
      <c r="E1562" s="184" t="s">
        <v>857</v>
      </c>
      <c r="F1562" s="187" t="s">
        <v>857</v>
      </c>
      <c r="G1562" s="184" t="s">
        <v>857</v>
      </c>
      <c r="H1562" s="184" t="s">
        <v>857</v>
      </c>
      <c r="I1562" s="197">
        <f>SUM(I1563:I1568)</f>
        <v>56145.30000000001</v>
      </c>
      <c r="J1562" s="197">
        <f>SUM(J1563:J1568)</f>
        <v>51777.000000000007</v>
      </c>
      <c r="K1562" s="197">
        <f>SUM(K1563:K1568)</f>
        <v>46699.400000000009</v>
      </c>
      <c r="L1562" s="226">
        <f>SUM(L1563:L1568)</f>
        <v>2164</v>
      </c>
      <c r="M1562" s="184" t="s">
        <v>857</v>
      </c>
      <c r="N1562" s="184" t="s">
        <v>857</v>
      </c>
      <c r="O1562" s="184" t="s">
        <v>857</v>
      </c>
      <c r="P1562" s="197">
        <v>51913217.799999997</v>
      </c>
      <c r="Q1562" s="197">
        <f>SUM(Q1563:Q1568)</f>
        <v>0</v>
      </c>
      <c r="R1562" s="197">
        <f>SUM(R1563:R1568)</f>
        <v>26434432</v>
      </c>
      <c r="S1562" s="197">
        <f>SUM(S1563:S1568)</f>
        <v>0</v>
      </c>
      <c r="T1562" s="197">
        <f>SUM(T1563:T1568)</f>
        <v>25478785.799999997</v>
      </c>
      <c r="U1562" s="173">
        <f>P1562/I1562</f>
        <v>924.622680794296</v>
      </c>
      <c r="V1562" s="173">
        <f>MAX(V1563:V1568)</f>
        <v>1853.8862081304692</v>
      </c>
      <c r="X1562" s="227"/>
      <c r="Y1562" s="182"/>
      <c r="Z1562" s="189">
        <v>0</v>
      </c>
      <c r="AA1562" s="242">
        <v>0</v>
      </c>
      <c r="AB1562" s="189">
        <v>0</v>
      </c>
      <c r="AC1562" s="193">
        <v>0</v>
      </c>
      <c r="AD1562" s="193">
        <v>0</v>
      </c>
      <c r="AE1562" s="193">
        <v>0</v>
      </c>
      <c r="AF1562" s="193">
        <v>23</v>
      </c>
      <c r="AG1562" s="189">
        <v>51913217.799999997</v>
      </c>
      <c r="AH1562" s="193">
        <v>0</v>
      </c>
      <c r="AI1562" s="193">
        <v>0</v>
      </c>
      <c r="AJ1562" s="193">
        <v>0</v>
      </c>
      <c r="AK1562" s="193">
        <v>0</v>
      </c>
      <c r="AL1562" s="193">
        <v>0</v>
      </c>
      <c r="AM1562" s="193">
        <v>0</v>
      </c>
      <c r="AN1562" s="193">
        <v>0</v>
      </c>
      <c r="AO1562" s="193">
        <v>0</v>
      </c>
      <c r="AP1562" s="193">
        <v>0</v>
      </c>
      <c r="AQ1562" s="193">
        <v>0</v>
      </c>
      <c r="AR1562" s="105">
        <v>0</v>
      </c>
      <c r="AS1562" s="105">
        <v>0</v>
      </c>
      <c r="AU1562" s="195"/>
      <c r="AV1562" s="195"/>
      <c r="AW1562" s="182"/>
      <c r="BQ1562" s="196"/>
    </row>
    <row r="1563" spans="1:69" s="182" customFormat="1" ht="36" customHeight="1" x14ac:dyDescent="0.25">
      <c r="A1563" s="182">
        <v>1</v>
      </c>
      <c r="B1563" s="221">
        <f>SUBTOTAL(103,$A$1509:A1563)</f>
        <v>52</v>
      </c>
      <c r="C1563" s="183" t="s">
        <v>371</v>
      </c>
      <c r="D1563" s="184">
        <v>1982</v>
      </c>
      <c r="E1563" s="184">
        <v>2015</v>
      </c>
      <c r="F1563" s="185" t="s">
        <v>311</v>
      </c>
      <c r="G1563" s="184">
        <v>9</v>
      </c>
      <c r="H1563" s="184" t="s">
        <v>301</v>
      </c>
      <c r="I1563" s="197">
        <v>8597.2000000000007</v>
      </c>
      <c r="J1563" s="197">
        <v>7716.3</v>
      </c>
      <c r="K1563" s="197">
        <v>7660.3</v>
      </c>
      <c r="L1563" s="186">
        <v>370</v>
      </c>
      <c r="M1563" s="184" t="s">
        <v>259</v>
      </c>
      <c r="N1563" s="184" t="s">
        <v>263</v>
      </c>
      <c r="O1563" s="187" t="s">
        <v>312</v>
      </c>
      <c r="P1563" s="173">
        <v>6784672.5999999996</v>
      </c>
      <c r="Q1563" s="173">
        <v>0</v>
      </c>
      <c r="R1563" s="173">
        <v>4146432</v>
      </c>
      <c r="S1563" s="173">
        <v>0</v>
      </c>
      <c r="T1563" s="173">
        <f t="shared" ref="T1563:T1568" si="477">P1563-R1563-S1563</f>
        <v>2638240.5999999996</v>
      </c>
      <c r="U1563" s="173">
        <f t="shared" ref="U1563:U1568" si="478">P1563/I1563</f>
        <v>789.17235844228344</v>
      </c>
      <c r="V1563" s="173">
        <v>1143.5351044526124</v>
      </c>
      <c r="W1563" s="188">
        <v>1143.5351044526124</v>
      </c>
      <c r="X1563" s="188">
        <f t="shared" ref="X1563:X1568" si="479">Z1563+AA1563+AB1563+AC1563+AD1563+AG1563+AI1563+AK1563+AM1563+AO1563+AP1563+AQ1563+AR1563+AS1563</f>
        <v>1143.5351044526124</v>
      </c>
      <c r="Y1563" s="188">
        <f t="shared" ref="Y1563:Y1568" si="480">V1563-U1563</f>
        <v>354.36274601032892</v>
      </c>
      <c r="Z1563" s="189">
        <v>0</v>
      </c>
      <c r="AA1563" s="242">
        <v>0</v>
      </c>
      <c r="AB1563" s="189">
        <v>0</v>
      </c>
      <c r="AC1563" s="189">
        <v>0</v>
      </c>
      <c r="AD1563" s="189">
        <v>0</v>
      </c>
      <c r="AE1563" s="189">
        <v>0</v>
      </c>
      <c r="AF1563" s="189">
        <v>4</v>
      </c>
      <c r="AG1563" s="190">
        <f>2457800*AF1563/I1563</f>
        <v>1143.5351044526124</v>
      </c>
      <c r="AH1563" s="189">
        <v>0</v>
      </c>
      <c r="AI1563" s="189">
        <v>0</v>
      </c>
      <c r="AJ1563" s="189">
        <v>0</v>
      </c>
      <c r="AK1563" s="189">
        <v>0</v>
      </c>
      <c r="AL1563" s="189">
        <v>0</v>
      </c>
      <c r="AM1563" s="190">
        <v>0</v>
      </c>
      <c r="AN1563" s="189">
        <v>0</v>
      </c>
      <c r="AO1563" s="189">
        <v>0</v>
      </c>
      <c r="AP1563" s="190">
        <v>0</v>
      </c>
      <c r="AQ1563" s="189">
        <v>0</v>
      </c>
      <c r="AR1563" s="182">
        <v>0</v>
      </c>
      <c r="AS1563" s="182">
        <v>0</v>
      </c>
    </row>
    <row r="1564" spans="1:69" s="182" customFormat="1" ht="36" customHeight="1" x14ac:dyDescent="0.25">
      <c r="A1564" s="182">
        <v>1</v>
      </c>
      <c r="B1564" s="221">
        <f>SUBTOTAL(103,$A$1509:A1564)</f>
        <v>53</v>
      </c>
      <c r="C1564" s="183" t="s">
        <v>2572</v>
      </c>
      <c r="D1564" s="184">
        <v>1983</v>
      </c>
      <c r="E1564" s="184" t="s">
        <v>262</v>
      </c>
      <c r="F1564" s="185" t="s">
        <v>311</v>
      </c>
      <c r="G1564" s="184" t="s">
        <v>2188</v>
      </c>
      <c r="H1564" s="184">
        <v>3</v>
      </c>
      <c r="I1564" s="197">
        <v>9222.1</v>
      </c>
      <c r="J1564" s="197">
        <v>9222.1</v>
      </c>
      <c r="K1564" s="197">
        <v>8177.3</v>
      </c>
      <c r="L1564" s="186">
        <v>400</v>
      </c>
      <c r="M1564" s="184" t="s">
        <v>259</v>
      </c>
      <c r="N1564" s="184" t="s">
        <v>263</v>
      </c>
      <c r="O1564" s="187" t="s">
        <v>312</v>
      </c>
      <c r="P1564" s="173">
        <v>15527628</v>
      </c>
      <c r="Q1564" s="173">
        <v>0</v>
      </c>
      <c r="R1564" s="173">
        <v>7800000</v>
      </c>
      <c r="S1564" s="173">
        <v>0</v>
      </c>
      <c r="T1564" s="173">
        <f t="shared" si="477"/>
        <v>7727628</v>
      </c>
      <c r="U1564" s="173">
        <f t="shared" si="478"/>
        <v>1683.7410134351178</v>
      </c>
      <c r="V1564" s="173">
        <v>1853.8862081304692</v>
      </c>
      <c r="W1564" s="188">
        <v>1853.8862081304692</v>
      </c>
      <c r="X1564" s="188">
        <f t="shared" si="479"/>
        <v>1853.8862081304692</v>
      </c>
      <c r="Y1564" s="188">
        <f t="shared" si="480"/>
        <v>170.14519469535139</v>
      </c>
      <c r="Z1564" s="189">
        <v>0</v>
      </c>
      <c r="AA1564" s="242">
        <v>0</v>
      </c>
      <c r="AB1564" s="189">
        <v>0</v>
      </c>
      <c r="AC1564" s="189">
        <v>0</v>
      </c>
      <c r="AD1564" s="189">
        <v>0</v>
      </c>
      <c r="AE1564" s="189">
        <v>0</v>
      </c>
      <c r="AF1564" s="189">
        <v>6</v>
      </c>
      <c r="AG1564" s="190">
        <f>2849454*AF1564/I1564</f>
        <v>1853.8862081304692</v>
      </c>
      <c r="AH1564" s="189">
        <v>0</v>
      </c>
      <c r="AI1564" s="189">
        <v>0</v>
      </c>
      <c r="AJ1564" s="189">
        <v>0</v>
      </c>
      <c r="AK1564" s="189">
        <v>0</v>
      </c>
      <c r="AL1564" s="189">
        <v>0</v>
      </c>
      <c r="AM1564" s="190">
        <v>0</v>
      </c>
      <c r="AN1564" s="189">
        <v>0</v>
      </c>
      <c r="AO1564" s="189">
        <v>0</v>
      </c>
      <c r="AP1564" s="190">
        <v>0</v>
      </c>
      <c r="AQ1564" s="189">
        <v>0</v>
      </c>
      <c r="AR1564" s="182">
        <v>0</v>
      </c>
      <c r="AS1564" s="182">
        <v>0</v>
      </c>
    </row>
    <row r="1565" spans="1:69" s="182" customFormat="1" ht="36" customHeight="1" x14ac:dyDescent="0.25">
      <c r="A1565" s="182">
        <v>1</v>
      </c>
      <c r="B1565" s="221">
        <f>SUBTOTAL(103,$A$1509:A1565)</f>
        <v>54</v>
      </c>
      <c r="C1565" s="183" t="s">
        <v>2573</v>
      </c>
      <c r="D1565" s="184">
        <v>1996</v>
      </c>
      <c r="E1565" s="184" t="s">
        <v>1479</v>
      </c>
      <c r="F1565" s="185" t="s">
        <v>311</v>
      </c>
      <c r="G1565" s="184" t="s">
        <v>350</v>
      </c>
      <c r="H1565" s="184">
        <v>3</v>
      </c>
      <c r="I1565" s="197">
        <v>10830</v>
      </c>
      <c r="J1565" s="197">
        <v>7342.6</v>
      </c>
      <c r="K1565" s="197">
        <v>6528.8</v>
      </c>
      <c r="L1565" s="186">
        <v>266</v>
      </c>
      <c r="M1565" s="184" t="s">
        <v>259</v>
      </c>
      <c r="N1565" s="184" t="s">
        <v>263</v>
      </c>
      <c r="O1565" s="187" t="s">
        <v>312</v>
      </c>
      <c r="P1565" s="173">
        <v>2207168.4</v>
      </c>
      <c r="Q1565" s="173">
        <v>0</v>
      </c>
      <c r="R1565" s="173">
        <v>1062400</v>
      </c>
      <c r="S1565" s="173">
        <v>0</v>
      </c>
      <c r="T1565" s="173">
        <f t="shared" si="477"/>
        <v>1144768.3999999999</v>
      </c>
      <c r="U1565" s="173">
        <f t="shared" si="478"/>
        <v>203.80132963988919</v>
      </c>
      <c r="V1565" s="173">
        <v>226.94367497691599</v>
      </c>
      <c r="W1565" s="188">
        <v>226.94367497691599</v>
      </c>
      <c r="X1565" s="188">
        <f t="shared" si="479"/>
        <v>226.94367497691599</v>
      </c>
      <c r="Y1565" s="188">
        <f t="shared" si="480"/>
        <v>23.142345337026796</v>
      </c>
      <c r="Z1565" s="189">
        <v>0</v>
      </c>
      <c r="AA1565" s="242">
        <v>0</v>
      </c>
      <c r="AB1565" s="189">
        <v>0</v>
      </c>
      <c r="AC1565" s="189">
        <v>0</v>
      </c>
      <c r="AD1565" s="189">
        <v>0</v>
      </c>
      <c r="AE1565" s="189">
        <v>0</v>
      </c>
      <c r="AF1565" s="189">
        <v>1</v>
      </c>
      <c r="AG1565" s="190">
        <f t="shared" ref="AG1565:AG1568" si="481">2457800*AF1565/I1565</f>
        <v>226.94367497691599</v>
      </c>
      <c r="AH1565" s="189">
        <v>0</v>
      </c>
      <c r="AI1565" s="189">
        <v>0</v>
      </c>
      <c r="AJ1565" s="189">
        <v>0</v>
      </c>
      <c r="AK1565" s="189">
        <v>0</v>
      </c>
      <c r="AL1565" s="189">
        <v>0</v>
      </c>
      <c r="AM1565" s="190">
        <v>0</v>
      </c>
      <c r="AN1565" s="189">
        <v>0</v>
      </c>
      <c r="AO1565" s="189">
        <v>0</v>
      </c>
      <c r="AP1565" s="190">
        <v>0</v>
      </c>
      <c r="AQ1565" s="189">
        <v>0</v>
      </c>
      <c r="AR1565" s="182">
        <v>0</v>
      </c>
      <c r="AS1565" s="182">
        <v>0</v>
      </c>
    </row>
    <row r="1566" spans="1:69" s="182" customFormat="1" ht="36" customHeight="1" x14ac:dyDescent="0.25">
      <c r="A1566" s="182">
        <v>1</v>
      </c>
      <c r="B1566" s="221">
        <f>SUBTOTAL(103,$A$1509:A1566)</f>
        <v>55</v>
      </c>
      <c r="C1566" s="183" t="s">
        <v>2574</v>
      </c>
      <c r="D1566" s="184">
        <v>1995</v>
      </c>
      <c r="E1566" s="184" t="s">
        <v>1479</v>
      </c>
      <c r="F1566" s="185" t="s">
        <v>311</v>
      </c>
      <c r="G1566" s="184" t="s">
        <v>350</v>
      </c>
      <c r="H1566" s="184">
        <v>5</v>
      </c>
      <c r="I1566" s="197">
        <v>12058.8</v>
      </c>
      <c r="J1566" s="197">
        <v>12058.800000000001</v>
      </c>
      <c r="K1566" s="197">
        <v>10739.7</v>
      </c>
      <c r="L1566" s="186">
        <v>472</v>
      </c>
      <c r="M1566" s="184" t="s">
        <v>259</v>
      </c>
      <c r="N1566" s="184" t="s">
        <v>263</v>
      </c>
      <c r="O1566" s="187" t="s">
        <v>312</v>
      </c>
      <c r="P1566" s="173">
        <v>11432166</v>
      </c>
      <c r="Q1566" s="173">
        <v>0</v>
      </c>
      <c r="R1566" s="173">
        <v>5608000</v>
      </c>
      <c r="S1566" s="173">
        <v>0</v>
      </c>
      <c r="T1566" s="173">
        <f t="shared" si="477"/>
        <v>5824166</v>
      </c>
      <c r="U1566" s="173">
        <f t="shared" si="478"/>
        <v>948.03512787342027</v>
      </c>
      <c r="V1566" s="173">
        <v>1019.0897933459383</v>
      </c>
      <c r="W1566" s="188">
        <v>1019.0897933459383</v>
      </c>
      <c r="X1566" s="188">
        <f t="shared" si="479"/>
        <v>1019.0897933459383</v>
      </c>
      <c r="Y1566" s="188">
        <f t="shared" si="480"/>
        <v>71.054665472518082</v>
      </c>
      <c r="Z1566" s="189">
        <v>0</v>
      </c>
      <c r="AA1566" s="242">
        <v>0</v>
      </c>
      <c r="AB1566" s="189">
        <v>0</v>
      </c>
      <c r="AC1566" s="189">
        <v>0</v>
      </c>
      <c r="AD1566" s="189">
        <v>0</v>
      </c>
      <c r="AE1566" s="189">
        <v>0</v>
      </c>
      <c r="AF1566" s="189">
        <v>5</v>
      </c>
      <c r="AG1566" s="190">
        <f t="shared" si="481"/>
        <v>1019.0897933459383</v>
      </c>
      <c r="AH1566" s="189">
        <v>0</v>
      </c>
      <c r="AI1566" s="189">
        <v>0</v>
      </c>
      <c r="AJ1566" s="189">
        <v>0</v>
      </c>
      <c r="AK1566" s="189">
        <v>0</v>
      </c>
      <c r="AL1566" s="189">
        <v>0</v>
      </c>
      <c r="AM1566" s="190">
        <v>0</v>
      </c>
      <c r="AN1566" s="189">
        <v>0</v>
      </c>
      <c r="AO1566" s="189">
        <v>0</v>
      </c>
      <c r="AP1566" s="190">
        <v>0</v>
      </c>
      <c r="AQ1566" s="189">
        <v>0</v>
      </c>
      <c r="AR1566" s="182">
        <v>0</v>
      </c>
      <c r="AS1566" s="182">
        <v>0</v>
      </c>
    </row>
    <row r="1567" spans="1:69" s="182" customFormat="1" ht="36" customHeight="1" x14ac:dyDescent="0.25">
      <c r="A1567" s="182">
        <v>1</v>
      </c>
      <c r="B1567" s="221">
        <f>SUBTOTAL(103,$A$1509:A1567)</f>
        <v>56</v>
      </c>
      <c r="C1567" s="183" t="s">
        <v>2575</v>
      </c>
      <c r="D1567" s="184">
        <v>1987</v>
      </c>
      <c r="E1567" s="184" t="s">
        <v>262</v>
      </c>
      <c r="F1567" s="185" t="s">
        <v>311</v>
      </c>
      <c r="G1567" s="184" t="s">
        <v>350</v>
      </c>
      <c r="H1567" s="184">
        <v>4</v>
      </c>
      <c r="I1567" s="197">
        <v>8661.7999999999993</v>
      </c>
      <c r="J1567" s="197">
        <v>8661.7999999999993</v>
      </c>
      <c r="K1567" s="197">
        <v>7775</v>
      </c>
      <c r="L1567" s="186">
        <v>367</v>
      </c>
      <c r="M1567" s="184" t="s">
        <v>259</v>
      </c>
      <c r="N1567" s="184" t="s">
        <v>263</v>
      </c>
      <c r="O1567" s="187" t="s">
        <v>312</v>
      </c>
      <c r="P1567" s="173">
        <v>9134438.4000000004</v>
      </c>
      <c r="Q1567" s="173">
        <v>0</v>
      </c>
      <c r="R1567" s="173">
        <v>4438400</v>
      </c>
      <c r="S1567" s="173">
        <v>0</v>
      </c>
      <c r="T1567" s="173">
        <f t="shared" si="477"/>
        <v>4696038.4000000004</v>
      </c>
      <c r="U1567" s="173">
        <f t="shared" si="478"/>
        <v>1054.5658408183058</v>
      </c>
      <c r="V1567" s="173">
        <v>1135.0065806183472</v>
      </c>
      <c r="W1567" s="188">
        <v>1135.0065806183472</v>
      </c>
      <c r="X1567" s="188">
        <f t="shared" si="479"/>
        <v>1135.0065806183472</v>
      </c>
      <c r="Y1567" s="188">
        <f t="shared" si="480"/>
        <v>80.440739800041456</v>
      </c>
      <c r="Z1567" s="189">
        <v>0</v>
      </c>
      <c r="AA1567" s="242">
        <v>0</v>
      </c>
      <c r="AB1567" s="189">
        <v>0</v>
      </c>
      <c r="AC1567" s="189">
        <v>0</v>
      </c>
      <c r="AD1567" s="189">
        <v>0</v>
      </c>
      <c r="AE1567" s="189">
        <v>0</v>
      </c>
      <c r="AF1567" s="189">
        <v>4</v>
      </c>
      <c r="AG1567" s="190">
        <f t="shared" si="481"/>
        <v>1135.0065806183472</v>
      </c>
      <c r="AH1567" s="189">
        <v>0</v>
      </c>
      <c r="AI1567" s="189">
        <v>0</v>
      </c>
      <c r="AJ1567" s="189">
        <v>0</v>
      </c>
      <c r="AK1567" s="189">
        <v>0</v>
      </c>
      <c r="AL1567" s="189">
        <v>0</v>
      </c>
      <c r="AM1567" s="190">
        <v>0</v>
      </c>
      <c r="AN1567" s="189">
        <v>0</v>
      </c>
      <c r="AO1567" s="189">
        <v>0</v>
      </c>
      <c r="AP1567" s="190">
        <v>0</v>
      </c>
      <c r="AQ1567" s="189">
        <v>0</v>
      </c>
      <c r="AR1567" s="182">
        <v>0</v>
      </c>
      <c r="AS1567" s="182">
        <v>0</v>
      </c>
    </row>
    <row r="1568" spans="1:69" s="182" customFormat="1" ht="36" customHeight="1" x14ac:dyDescent="0.25">
      <c r="A1568" s="182">
        <v>1</v>
      </c>
      <c r="B1568" s="221">
        <f>SUBTOTAL(103,$A$1509:A1568)</f>
        <v>57</v>
      </c>
      <c r="C1568" s="183" t="s">
        <v>2576</v>
      </c>
      <c r="D1568" s="184">
        <v>1993</v>
      </c>
      <c r="E1568" s="184" t="s">
        <v>262</v>
      </c>
      <c r="F1568" s="185" t="s">
        <v>311</v>
      </c>
      <c r="G1568" s="184" t="s">
        <v>350</v>
      </c>
      <c r="H1568" s="184">
        <v>3</v>
      </c>
      <c r="I1568" s="197">
        <v>6775.4000000000005</v>
      </c>
      <c r="J1568" s="197">
        <v>6775.4000000000005</v>
      </c>
      <c r="K1568" s="197">
        <v>5818.3</v>
      </c>
      <c r="L1568" s="186">
        <v>289</v>
      </c>
      <c r="M1568" s="184" t="s">
        <v>259</v>
      </c>
      <c r="N1568" s="184" t="s">
        <v>263</v>
      </c>
      <c r="O1568" s="187" t="s">
        <v>312</v>
      </c>
      <c r="P1568" s="173">
        <v>6827144.3999999994</v>
      </c>
      <c r="Q1568" s="173">
        <v>0</v>
      </c>
      <c r="R1568" s="173">
        <v>3379200</v>
      </c>
      <c r="S1568" s="173">
        <v>0</v>
      </c>
      <c r="T1568" s="173">
        <f t="shared" si="477"/>
        <v>3447944.3999999994</v>
      </c>
      <c r="U1568" s="173">
        <f t="shared" si="478"/>
        <v>1007.6370989166689</v>
      </c>
      <c r="V1568" s="173">
        <v>1088.2604717064673</v>
      </c>
      <c r="W1568" s="188">
        <v>1088.2604717064673</v>
      </c>
      <c r="X1568" s="188">
        <f t="shared" si="479"/>
        <v>1088.2604717064673</v>
      </c>
      <c r="Y1568" s="188">
        <f t="shared" si="480"/>
        <v>80.623372789798395</v>
      </c>
      <c r="Z1568" s="189">
        <v>0</v>
      </c>
      <c r="AA1568" s="242">
        <v>0</v>
      </c>
      <c r="AB1568" s="189">
        <v>0</v>
      </c>
      <c r="AC1568" s="189">
        <v>0</v>
      </c>
      <c r="AD1568" s="189">
        <v>0</v>
      </c>
      <c r="AE1568" s="189">
        <v>0</v>
      </c>
      <c r="AF1568" s="189">
        <v>3</v>
      </c>
      <c r="AG1568" s="190">
        <f t="shared" si="481"/>
        <v>1088.2604717064673</v>
      </c>
      <c r="AH1568" s="189">
        <v>0</v>
      </c>
      <c r="AI1568" s="189">
        <v>0</v>
      </c>
      <c r="AJ1568" s="189">
        <v>0</v>
      </c>
      <c r="AK1568" s="189">
        <v>0</v>
      </c>
      <c r="AL1568" s="189">
        <v>0</v>
      </c>
      <c r="AM1568" s="190">
        <v>0</v>
      </c>
      <c r="AN1568" s="189">
        <v>0</v>
      </c>
      <c r="AO1568" s="189">
        <v>0</v>
      </c>
      <c r="AP1568" s="190">
        <v>0</v>
      </c>
      <c r="AQ1568" s="189">
        <v>0</v>
      </c>
      <c r="AR1568" s="182">
        <v>0</v>
      </c>
      <c r="AS1568" s="182">
        <v>0</v>
      </c>
    </row>
    <row r="1569" spans="2:69" s="105" customFormat="1" ht="84" customHeight="1" x14ac:dyDescent="0.25">
      <c r="B1569" s="371" t="s">
        <v>1843</v>
      </c>
      <c r="C1569" s="372"/>
      <c r="D1569" s="372"/>
      <c r="E1569" s="372"/>
      <c r="F1569" s="372"/>
      <c r="G1569" s="372"/>
      <c r="H1569" s="372"/>
      <c r="I1569" s="372"/>
      <c r="J1569" s="372"/>
      <c r="K1569" s="372"/>
      <c r="L1569" s="372"/>
      <c r="M1569" s="372"/>
      <c r="N1569" s="372"/>
      <c r="O1569" s="372"/>
      <c r="P1569" s="372"/>
      <c r="Q1569" s="372"/>
      <c r="R1569" s="372"/>
      <c r="S1569" s="372"/>
      <c r="T1569" s="372"/>
      <c r="U1569" s="372"/>
      <c r="V1569" s="373"/>
      <c r="Z1569" s="182"/>
      <c r="AA1569" s="182"/>
      <c r="AG1569" s="182"/>
    </row>
    <row r="1570" spans="2:69" s="105" customFormat="1" ht="33.75" customHeight="1" x14ac:dyDescent="0.25">
      <c r="B1570" s="374" t="s">
        <v>2360</v>
      </c>
      <c r="C1570" s="375"/>
      <c r="D1570" s="184" t="s">
        <v>857</v>
      </c>
      <c r="E1570" s="184" t="s">
        <v>857</v>
      </c>
      <c r="F1570" s="187" t="s">
        <v>857</v>
      </c>
      <c r="G1570" s="184" t="s">
        <v>857</v>
      </c>
      <c r="H1570" s="184" t="s">
        <v>857</v>
      </c>
      <c r="I1570" s="197">
        <f>I1571+I1580+I1597</f>
        <v>27001.699999999997</v>
      </c>
      <c r="J1570" s="197">
        <f t="shared" ref="J1570:L1570" si="482">J1571+J1580+J1597</f>
        <v>21886.49</v>
      </c>
      <c r="K1570" s="197">
        <f t="shared" si="482"/>
        <v>15717.82</v>
      </c>
      <c r="L1570" s="226">
        <f t="shared" si="482"/>
        <v>1161</v>
      </c>
      <c r="M1570" s="184" t="s">
        <v>857</v>
      </c>
      <c r="N1570" s="184" t="s">
        <v>857</v>
      </c>
      <c r="O1570" s="240" t="s">
        <v>857</v>
      </c>
      <c r="P1570" s="197">
        <f>P1571+P1580+P1597</f>
        <v>71182734.689999998</v>
      </c>
      <c r="Q1570" s="197">
        <f t="shared" ref="Q1570:T1570" si="483">Q1571+Q1580+Q1597</f>
        <v>0</v>
      </c>
      <c r="R1570" s="197">
        <f t="shared" si="483"/>
        <v>0</v>
      </c>
      <c r="S1570" s="197">
        <f t="shared" si="483"/>
        <v>0</v>
      </c>
      <c r="T1570" s="197">
        <f t="shared" si="483"/>
        <v>71182734.689999998</v>
      </c>
      <c r="U1570" s="173">
        <f>P1570/I1570</f>
        <v>2636.2315961587606</v>
      </c>
      <c r="V1570" s="173">
        <f>MAX(V1571:V1599)</f>
        <v>11454.813041177291</v>
      </c>
      <c r="Z1570" s="189">
        <v>0</v>
      </c>
      <c r="AA1570" s="189">
        <v>0</v>
      </c>
      <c r="AB1570" s="193">
        <v>1472849</v>
      </c>
      <c r="AC1570" s="193">
        <v>0</v>
      </c>
      <c r="AD1570" s="193">
        <v>1224682</v>
      </c>
      <c r="AE1570" s="193">
        <v>0</v>
      </c>
      <c r="AF1570" s="193">
        <v>0</v>
      </c>
      <c r="AG1570" s="189">
        <v>0</v>
      </c>
      <c r="AH1570" s="193">
        <v>12546.580000000002</v>
      </c>
      <c r="AI1570" s="193">
        <v>61224640.699999996</v>
      </c>
      <c r="AJ1570" s="193">
        <v>0</v>
      </c>
      <c r="AK1570" s="193">
        <v>0</v>
      </c>
      <c r="AL1570" s="193">
        <v>0</v>
      </c>
      <c r="AM1570" s="193">
        <v>0</v>
      </c>
      <c r="AN1570" s="193">
        <v>0</v>
      </c>
      <c r="AO1570" s="193">
        <v>0</v>
      </c>
      <c r="AP1570" s="193">
        <v>0</v>
      </c>
      <c r="AQ1570" s="193">
        <v>0</v>
      </c>
      <c r="AR1570" s="105">
        <v>0</v>
      </c>
      <c r="AW1570" s="182"/>
    </row>
    <row r="1571" spans="2:69" s="105" customFormat="1" ht="36" customHeight="1" x14ac:dyDescent="0.25">
      <c r="B1571" s="374" t="s">
        <v>1611</v>
      </c>
      <c r="C1571" s="375"/>
      <c r="D1571" s="184" t="s">
        <v>857</v>
      </c>
      <c r="E1571" s="184" t="s">
        <v>857</v>
      </c>
      <c r="F1571" s="187" t="s">
        <v>857</v>
      </c>
      <c r="G1571" s="184" t="s">
        <v>857</v>
      </c>
      <c r="H1571" s="184" t="s">
        <v>857</v>
      </c>
      <c r="I1571" s="197">
        <f>I1572+I1578+I1576</f>
        <v>9484.2999999999993</v>
      </c>
      <c r="J1571" s="197">
        <f>J1572+J1578+J1576</f>
        <v>7647.42</v>
      </c>
      <c r="K1571" s="197">
        <f>K1572+K1578+K1576</f>
        <v>7647.42</v>
      </c>
      <c r="L1571" s="226">
        <f>L1572+L1578+L1576</f>
        <v>424</v>
      </c>
      <c r="M1571" s="184" t="s">
        <v>857</v>
      </c>
      <c r="N1571" s="184" t="s">
        <v>857</v>
      </c>
      <c r="O1571" s="240" t="s">
        <v>857</v>
      </c>
      <c r="P1571" s="197">
        <v>17288357.709999997</v>
      </c>
      <c r="Q1571" s="197">
        <f>Q1572+Q1578+Q1576</f>
        <v>0</v>
      </c>
      <c r="R1571" s="197">
        <f>R1572+R1578+R1576</f>
        <v>0</v>
      </c>
      <c r="S1571" s="197">
        <f>S1572+S1578+S1576</f>
        <v>0</v>
      </c>
      <c r="T1571" s="197">
        <f>T1572+T1578+T1576</f>
        <v>17288357.709999997</v>
      </c>
      <c r="U1571" s="173">
        <f t="shared" ref="U1571:U1592" si="484">P1571/I1571</f>
        <v>1822.8396096707188</v>
      </c>
      <c r="V1571" s="173">
        <f>MAX(V1572:V1579)</f>
        <v>11454.813041177291</v>
      </c>
      <c r="Z1571" s="189">
        <v>0</v>
      </c>
      <c r="AA1571" s="189">
        <v>0</v>
      </c>
      <c r="AB1571" s="193">
        <v>994637</v>
      </c>
      <c r="AC1571" s="193">
        <v>0</v>
      </c>
      <c r="AD1571" s="193">
        <v>1224682</v>
      </c>
      <c r="AE1571" s="193">
        <v>0</v>
      </c>
      <c r="AF1571" s="193">
        <v>0</v>
      </c>
      <c r="AG1571" s="189">
        <v>0</v>
      </c>
      <c r="AH1571" s="193">
        <v>4580.72</v>
      </c>
      <c r="AI1571" s="193">
        <v>14965296.1</v>
      </c>
      <c r="AJ1571" s="193">
        <v>0</v>
      </c>
      <c r="AK1571" s="193">
        <v>0</v>
      </c>
      <c r="AL1571" s="193">
        <v>0</v>
      </c>
      <c r="AM1571" s="193">
        <v>0</v>
      </c>
      <c r="AN1571" s="193">
        <v>0</v>
      </c>
      <c r="AO1571" s="193">
        <v>0</v>
      </c>
      <c r="AP1571" s="193">
        <v>0</v>
      </c>
      <c r="AQ1571" s="193">
        <v>0</v>
      </c>
      <c r="AR1571" s="105">
        <v>0</v>
      </c>
      <c r="AW1571" s="182"/>
    </row>
    <row r="1572" spans="2:69" s="105" customFormat="1" ht="36" customHeight="1" x14ac:dyDescent="0.25">
      <c r="B1572" s="183" t="s">
        <v>805</v>
      </c>
      <c r="C1572" s="238"/>
      <c r="D1572" s="184" t="s">
        <v>857</v>
      </c>
      <c r="E1572" s="184" t="s">
        <v>857</v>
      </c>
      <c r="F1572" s="187" t="s">
        <v>857</v>
      </c>
      <c r="G1572" s="184" t="s">
        <v>857</v>
      </c>
      <c r="H1572" s="184" t="s">
        <v>857</v>
      </c>
      <c r="I1572" s="197">
        <f>SUM(I1573:I1575)</f>
        <v>7491.9</v>
      </c>
      <c r="J1572" s="197">
        <f>SUM(J1573:J1575)</f>
        <v>6281</v>
      </c>
      <c r="K1572" s="197">
        <f>SUM(K1573:K1575)</f>
        <v>6281</v>
      </c>
      <c r="L1572" s="226">
        <f>SUM(L1573:L1575)</f>
        <v>356</v>
      </c>
      <c r="M1572" s="184" t="s">
        <v>857</v>
      </c>
      <c r="N1572" s="184" t="s">
        <v>857</v>
      </c>
      <c r="O1572" s="240" t="s">
        <v>857</v>
      </c>
      <c r="P1572" s="197">
        <v>13535253.609999999</v>
      </c>
      <c r="Q1572" s="197">
        <f>SUM(Q1573:Q1575)</f>
        <v>0</v>
      </c>
      <c r="R1572" s="197">
        <f>SUM(R1573:R1575)</f>
        <v>0</v>
      </c>
      <c r="S1572" s="197">
        <f>SUM(S1573:S1575)</f>
        <v>0</v>
      </c>
      <c r="T1572" s="197">
        <f>SUM(T1573:T1575)</f>
        <v>13535253.609999999</v>
      </c>
      <c r="U1572" s="173">
        <f t="shared" si="484"/>
        <v>1806.6516651316756</v>
      </c>
      <c r="V1572" s="173">
        <f>MAX(V1573:V1575)</f>
        <v>11454.813041177291</v>
      </c>
      <c r="Z1572" s="189">
        <v>0</v>
      </c>
      <c r="AA1572" s="189">
        <v>0</v>
      </c>
      <c r="AB1572" s="193">
        <v>994637</v>
      </c>
      <c r="AC1572" s="193">
        <v>0</v>
      </c>
      <c r="AD1572" s="193">
        <v>1224682</v>
      </c>
      <c r="AE1572" s="193">
        <v>0</v>
      </c>
      <c r="AF1572" s="193">
        <v>0</v>
      </c>
      <c r="AG1572" s="189">
        <v>0</v>
      </c>
      <c r="AH1572" s="193">
        <v>3519.62</v>
      </c>
      <c r="AI1572" s="193">
        <v>11212192</v>
      </c>
      <c r="AJ1572" s="193">
        <v>0</v>
      </c>
      <c r="AK1572" s="193">
        <v>0</v>
      </c>
      <c r="AL1572" s="193">
        <v>0</v>
      </c>
      <c r="AM1572" s="193">
        <v>0</v>
      </c>
      <c r="AN1572" s="193">
        <v>0</v>
      </c>
      <c r="AO1572" s="193">
        <v>0</v>
      </c>
      <c r="AP1572" s="193">
        <v>0</v>
      </c>
      <c r="AQ1572" s="193">
        <v>0</v>
      </c>
      <c r="AR1572" s="105">
        <v>0</v>
      </c>
      <c r="AU1572" s="195"/>
      <c r="AV1572" s="195"/>
      <c r="AW1572" s="182"/>
      <c r="BQ1572" s="196"/>
    </row>
    <row r="1573" spans="2:69" s="105" customFormat="1" ht="36" customHeight="1" x14ac:dyDescent="0.25">
      <c r="B1573" s="221">
        <v>1</v>
      </c>
      <c r="C1573" s="238" t="s">
        <v>1811</v>
      </c>
      <c r="D1573" s="184">
        <v>2007</v>
      </c>
      <c r="E1573" s="184"/>
      <c r="F1573" s="199" t="s">
        <v>311</v>
      </c>
      <c r="G1573" s="184">
        <v>5</v>
      </c>
      <c r="H1573" s="184">
        <v>4</v>
      </c>
      <c r="I1573" s="197">
        <v>3049.5</v>
      </c>
      <c r="J1573" s="197">
        <v>3049.5</v>
      </c>
      <c r="K1573" s="197">
        <v>3049.5</v>
      </c>
      <c r="L1573" s="226">
        <v>195</v>
      </c>
      <c r="M1573" s="184" t="s">
        <v>259</v>
      </c>
      <c r="N1573" s="184" t="s">
        <v>334</v>
      </c>
      <c r="O1573" s="184" t="s">
        <v>1812</v>
      </c>
      <c r="P1573" s="197">
        <v>4228150.99</v>
      </c>
      <c r="Q1573" s="173">
        <v>0</v>
      </c>
      <c r="R1573" s="197">
        <v>0</v>
      </c>
      <c r="S1573" s="197">
        <v>0</v>
      </c>
      <c r="T1573" s="197">
        <f>P1573-R1573-S1573</f>
        <v>4228150.99</v>
      </c>
      <c r="U1573" s="173">
        <f t="shared" si="484"/>
        <v>1386.5063092310215</v>
      </c>
      <c r="V1573" s="173">
        <v>3282.7982609608139</v>
      </c>
      <c r="W1573" s="188">
        <v>3282.7982609608139</v>
      </c>
      <c r="X1573" s="188">
        <f t="shared" ref="X1573:X1575" si="485">Z1573+AA1573+AB1573+AC1573+AD1573+AG1573+AI1573+AK1573+AM1573+AO1573+AP1573+AQ1573+AR1573+AS1573</f>
        <v>3282.7982609608139</v>
      </c>
      <c r="Y1573" s="188">
        <f t="shared" ref="Y1573:Y1575" si="486">V1573-U1573</f>
        <v>1896.2919517297923</v>
      </c>
      <c r="Z1573" s="189">
        <v>0</v>
      </c>
      <c r="AA1573" s="189">
        <v>0</v>
      </c>
      <c r="AB1573" s="193">
        <v>0</v>
      </c>
      <c r="AC1573" s="193">
        <v>0</v>
      </c>
      <c r="AD1573" s="193">
        <v>0</v>
      </c>
      <c r="AE1573" s="193">
        <v>0</v>
      </c>
      <c r="AF1573" s="193">
        <v>0</v>
      </c>
      <c r="AG1573" s="190">
        <v>0</v>
      </c>
      <c r="AH1573" s="193">
        <v>1122.67</v>
      </c>
      <c r="AI1573" s="190">
        <f t="shared" ref="AI1573:AI1575" si="487">8917.04*AH1573/I1573</f>
        <v>3282.7982609608139</v>
      </c>
      <c r="AJ1573" s="193">
        <v>0</v>
      </c>
      <c r="AK1573" s="193">
        <v>0</v>
      </c>
      <c r="AL1573" s="193">
        <v>0</v>
      </c>
      <c r="AM1573" s="194">
        <v>0</v>
      </c>
      <c r="AN1573" s="193">
        <v>0</v>
      </c>
      <c r="AO1573" s="193">
        <v>0</v>
      </c>
      <c r="AP1573" s="194">
        <v>0</v>
      </c>
      <c r="AQ1573" s="193">
        <v>0</v>
      </c>
      <c r="AR1573" s="105">
        <v>0</v>
      </c>
      <c r="AU1573" s="195"/>
      <c r="AV1573" s="195"/>
      <c r="AW1573" s="195"/>
      <c r="BQ1573" s="196"/>
    </row>
    <row r="1574" spans="2:69" s="105" customFormat="1" ht="36" customHeight="1" x14ac:dyDescent="0.25">
      <c r="B1574" s="221">
        <v>2</v>
      </c>
      <c r="C1574" s="238" t="s">
        <v>1814</v>
      </c>
      <c r="D1574" s="184">
        <v>2008</v>
      </c>
      <c r="E1574" s="184"/>
      <c r="F1574" s="199" t="s">
        <v>311</v>
      </c>
      <c r="G1574" s="184">
        <v>5</v>
      </c>
      <c r="H1574" s="184">
        <v>3</v>
      </c>
      <c r="I1574" s="197">
        <v>2288.3000000000002</v>
      </c>
      <c r="J1574" s="197">
        <v>2288.3000000000002</v>
      </c>
      <c r="K1574" s="197">
        <v>2288.3000000000002</v>
      </c>
      <c r="L1574" s="226">
        <v>143</v>
      </c>
      <c r="M1574" s="184" t="s">
        <v>259</v>
      </c>
      <c r="N1574" s="184" t="s">
        <v>263</v>
      </c>
      <c r="O1574" s="184" t="s">
        <v>1816</v>
      </c>
      <c r="P1574" s="197">
        <v>2791765.62</v>
      </c>
      <c r="Q1574" s="173">
        <v>0</v>
      </c>
      <c r="R1574" s="197">
        <v>0</v>
      </c>
      <c r="S1574" s="197">
        <v>0</v>
      </c>
      <c r="T1574" s="197">
        <f>P1574-R1574-S1574</f>
        <v>2791765.62</v>
      </c>
      <c r="U1574" s="173">
        <f t="shared" si="484"/>
        <v>1220.0173141633527</v>
      </c>
      <c r="V1574" s="173">
        <v>3301.3662054800511</v>
      </c>
      <c r="W1574" s="188">
        <v>3301.3662054800511</v>
      </c>
      <c r="X1574" s="188">
        <f t="shared" si="485"/>
        <v>3301.3662054800511</v>
      </c>
      <c r="Y1574" s="188">
        <f t="shared" si="486"/>
        <v>2081.3488913166984</v>
      </c>
      <c r="Z1574" s="189">
        <v>0</v>
      </c>
      <c r="AA1574" s="189">
        <v>0</v>
      </c>
      <c r="AB1574" s="193">
        <v>0</v>
      </c>
      <c r="AC1574" s="193">
        <v>0</v>
      </c>
      <c r="AD1574" s="193">
        <v>0</v>
      </c>
      <c r="AE1574" s="193">
        <v>0</v>
      </c>
      <c r="AF1574" s="193">
        <v>0</v>
      </c>
      <c r="AG1574" s="190">
        <v>0</v>
      </c>
      <c r="AH1574" s="193">
        <v>847.2</v>
      </c>
      <c r="AI1574" s="190">
        <f t="shared" si="487"/>
        <v>3301.3662054800511</v>
      </c>
      <c r="AJ1574" s="193">
        <v>0</v>
      </c>
      <c r="AK1574" s="193">
        <v>0</v>
      </c>
      <c r="AL1574" s="193">
        <v>0</v>
      </c>
      <c r="AM1574" s="194">
        <v>0</v>
      </c>
      <c r="AN1574" s="193">
        <v>0</v>
      </c>
      <c r="AO1574" s="193">
        <v>0</v>
      </c>
      <c r="AP1574" s="194">
        <v>0</v>
      </c>
      <c r="AQ1574" s="193">
        <v>0</v>
      </c>
      <c r="AR1574" s="105">
        <v>0</v>
      </c>
      <c r="AU1574" s="195"/>
      <c r="AV1574" s="195"/>
      <c r="AW1574" s="195"/>
      <c r="BQ1574" s="196"/>
    </row>
    <row r="1575" spans="2:69" s="105" customFormat="1" ht="36" customHeight="1" x14ac:dyDescent="0.25">
      <c r="B1575" s="221">
        <v>3</v>
      </c>
      <c r="C1575" s="238" t="s">
        <v>1815</v>
      </c>
      <c r="D1575" s="184">
        <v>1914</v>
      </c>
      <c r="E1575" s="184"/>
      <c r="F1575" s="199" t="s">
        <v>261</v>
      </c>
      <c r="G1575" s="184">
        <v>4</v>
      </c>
      <c r="H1575" s="184">
        <v>2</v>
      </c>
      <c r="I1575" s="197">
        <v>2154.1</v>
      </c>
      <c r="J1575" s="197">
        <v>943.2</v>
      </c>
      <c r="K1575" s="197">
        <v>943.2</v>
      </c>
      <c r="L1575" s="226">
        <v>18</v>
      </c>
      <c r="M1575" s="184" t="s">
        <v>259</v>
      </c>
      <c r="N1575" s="184" t="s">
        <v>263</v>
      </c>
      <c r="O1575" s="184" t="s">
        <v>1817</v>
      </c>
      <c r="P1575" s="197">
        <v>6515337</v>
      </c>
      <c r="Q1575" s="173">
        <v>0</v>
      </c>
      <c r="R1575" s="197">
        <v>0</v>
      </c>
      <c r="S1575" s="197">
        <v>0</v>
      </c>
      <c r="T1575" s="197">
        <f>P1575-R1575-S1575</f>
        <v>6515337</v>
      </c>
      <c r="U1575" s="173">
        <f t="shared" si="484"/>
        <v>3024.6214196184023</v>
      </c>
      <c r="V1575" s="173">
        <v>11454.813041177291</v>
      </c>
      <c r="W1575" s="188">
        <v>10485.413041177291</v>
      </c>
      <c r="X1575" s="188">
        <f t="shared" si="485"/>
        <v>10485.413041177291</v>
      </c>
      <c r="Y1575" s="188">
        <f t="shared" si="486"/>
        <v>8430.1916215588881</v>
      </c>
      <c r="Z1575" s="189">
        <v>0</v>
      </c>
      <c r="AA1575" s="189">
        <v>0</v>
      </c>
      <c r="AB1575" s="189">
        <v>3259.66</v>
      </c>
      <c r="AC1575" s="193">
        <v>0</v>
      </c>
      <c r="AD1575" s="189">
        <v>810.46</v>
      </c>
      <c r="AE1575" s="193">
        <v>0</v>
      </c>
      <c r="AF1575" s="193">
        <v>0</v>
      </c>
      <c r="AG1575" s="190">
        <v>0</v>
      </c>
      <c r="AH1575" s="193">
        <v>1549.75</v>
      </c>
      <c r="AI1575" s="190">
        <f t="shared" si="487"/>
        <v>6415.2930411772913</v>
      </c>
      <c r="AJ1575" s="193">
        <v>0</v>
      </c>
      <c r="AK1575" s="193">
        <v>0</v>
      </c>
      <c r="AL1575" s="193">
        <v>0</v>
      </c>
      <c r="AM1575" s="194">
        <v>0</v>
      </c>
      <c r="AN1575" s="193">
        <v>0</v>
      </c>
      <c r="AO1575" s="193">
        <v>0</v>
      </c>
      <c r="AP1575" s="194">
        <v>0</v>
      </c>
      <c r="AQ1575" s="193">
        <v>0</v>
      </c>
      <c r="AR1575" s="105">
        <v>0</v>
      </c>
      <c r="AU1575" s="195"/>
      <c r="AV1575" s="195"/>
      <c r="AW1575" s="195"/>
      <c r="BQ1575" s="196"/>
    </row>
    <row r="1576" spans="2:69" s="105" customFormat="1" ht="36" customHeight="1" x14ac:dyDescent="0.25">
      <c r="B1576" s="183" t="s">
        <v>804</v>
      </c>
      <c r="C1576" s="238"/>
      <c r="D1576" s="184" t="s">
        <v>857</v>
      </c>
      <c r="E1576" s="184" t="s">
        <v>857</v>
      </c>
      <c r="F1576" s="187" t="s">
        <v>857</v>
      </c>
      <c r="G1576" s="184" t="s">
        <v>857</v>
      </c>
      <c r="H1576" s="184" t="s">
        <v>857</v>
      </c>
      <c r="I1576" s="197">
        <f>SUM(I1577:I1577)</f>
        <v>1298.5999999999999</v>
      </c>
      <c r="J1576" s="197">
        <f>SUM(J1577:J1577)</f>
        <v>989.4</v>
      </c>
      <c r="K1576" s="197">
        <f>SUM(K1577:K1577)</f>
        <v>989.4</v>
      </c>
      <c r="L1576" s="226">
        <f>SUM(L1577:L1577)</f>
        <v>47</v>
      </c>
      <c r="M1576" s="184" t="s">
        <v>857</v>
      </c>
      <c r="N1576" s="184" t="s">
        <v>857</v>
      </c>
      <c r="O1576" s="240" t="s">
        <v>857</v>
      </c>
      <c r="P1576" s="197">
        <v>1806013.41</v>
      </c>
      <c r="Q1576" s="197">
        <f>SUM(Q1577:Q1577)</f>
        <v>0</v>
      </c>
      <c r="R1576" s="197">
        <f>SUM(R1577:R1577)</f>
        <v>0</v>
      </c>
      <c r="S1576" s="197">
        <f>SUM(S1577:S1577)</f>
        <v>0</v>
      </c>
      <c r="T1576" s="197">
        <f>SUM(T1577:T1577)</f>
        <v>1806013.41</v>
      </c>
      <c r="U1576" s="173">
        <f t="shared" si="484"/>
        <v>1390.7388033266595</v>
      </c>
      <c r="V1576" s="173">
        <f>V1577</f>
        <v>4745.5462374865247</v>
      </c>
      <c r="Z1576" s="189">
        <v>0</v>
      </c>
      <c r="AA1576" s="189">
        <v>0</v>
      </c>
      <c r="AB1576" s="193">
        <v>0</v>
      </c>
      <c r="AC1576" s="193">
        <v>0</v>
      </c>
      <c r="AD1576" s="193">
        <v>0</v>
      </c>
      <c r="AE1576" s="193">
        <v>0</v>
      </c>
      <c r="AF1576" s="193">
        <v>0</v>
      </c>
      <c r="AG1576" s="189">
        <v>0</v>
      </c>
      <c r="AH1576" s="193">
        <v>691.1</v>
      </c>
      <c r="AI1576" s="193">
        <v>1806013.41</v>
      </c>
      <c r="AJ1576" s="193">
        <v>0</v>
      </c>
      <c r="AK1576" s="193">
        <v>0</v>
      </c>
      <c r="AL1576" s="193">
        <v>0</v>
      </c>
      <c r="AM1576" s="193">
        <v>0</v>
      </c>
      <c r="AN1576" s="193">
        <v>0</v>
      </c>
      <c r="AO1576" s="193">
        <v>0</v>
      </c>
      <c r="AP1576" s="193">
        <v>0</v>
      </c>
      <c r="AQ1576" s="193">
        <v>0</v>
      </c>
      <c r="AR1576" s="105">
        <v>0</v>
      </c>
      <c r="AU1576" s="195"/>
      <c r="AV1576" s="195"/>
      <c r="AW1576" s="182"/>
      <c r="BQ1576" s="196"/>
    </row>
    <row r="1577" spans="2:69" s="105" customFormat="1" ht="36" customHeight="1" x14ac:dyDescent="0.25">
      <c r="B1577" s="221">
        <v>4</v>
      </c>
      <c r="C1577" s="238" t="s">
        <v>1813</v>
      </c>
      <c r="D1577" s="184">
        <v>1984</v>
      </c>
      <c r="E1577" s="184"/>
      <c r="F1577" s="199" t="s">
        <v>261</v>
      </c>
      <c r="G1577" s="184">
        <v>2</v>
      </c>
      <c r="H1577" s="184">
        <v>3</v>
      </c>
      <c r="I1577" s="197">
        <v>1298.5999999999999</v>
      </c>
      <c r="J1577" s="197">
        <v>989.4</v>
      </c>
      <c r="K1577" s="197">
        <v>989.4</v>
      </c>
      <c r="L1577" s="226">
        <v>47</v>
      </c>
      <c r="M1577" s="184" t="s">
        <v>259</v>
      </c>
      <c r="N1577" s="184" t="s">
        <v>263</v>
      </c>
      <c r="O1577" s="184" t="s">
        <v>772</v>
      </c>
      <c r="P1577" s="197">
        <v>1806013.41</v>
      </c>
      <c r="Q1577" s="173">
        <v>0</v>
      </c>
      <c r="R1577" s="197">
        <v>0</v>
      </c>
      <c r="S1577" s="197">
        <v>0</v>
      </c>
      <c r="T1577" s="197">
        <f>P1577-R1577-S1577</f>
        <v>1806013.41</v>
      </c>
      <c r="U1577" s="173">
        <f t="shared" si="484"/>
        <v>1390.7388033266595</v>
      </c>
      <c r="V1577" s="173">
        <v>4745.5462374865247</v>
      </c>
      <c r="W1577" s="188">
        <v>4745.5462374865247</v>
      </c>
      <c r="X1577" s="188">
        <f>Z1577+AA1577+AB1577+AC1577+AD1577+AG1577+AI1577+AK1577+AM1577+AO1577+AP1577+AQ1577+AR1577+AS1577</f>
        <v>4745.5462374865247</v>
      </c>
      <c r="Y1577" s="188">
        <f>V1577-U1577</f>
        <v>3354.8074341598649</v>
      </c>
      <c r="Z1577" s="189">
        <v>0</v>
      </c>
      <c r="AA1577" s="189">
        <v>0</v>
      </c>
      <c r="AB1577" s="193">
        <v>0</v>
      </c>
      <c r="AC1577" s="193">
        <v>0</v>
      </c>
      <c r="AD1577" s="193">
        <v>0</v>
      </c>
      <c r="AE1577" s="193">
        <v>0</v>
      </c>
      <c r="AF1577" s="193">
        <v>0</v>
      </c>
      <c r="AG1577" s="190">
        <v>0</v>
      </c>
      <c r="AH1577" s="193">
        <v>691.1</v>
      </c>
      <c r="AI1577" s="190">
        <f>8917.04*AH1577/I1577</f>
        <v>4745.5462374865247</v>
      </c>
      <c r="AJ1577" s="193">
        <v>0</v>
      </c>
      <c r="AK1577" s="193">
        <v>0</v>
      </c>
      <c r="AL1577" s="193">
        <v>0</v>
      </c>
      <c r="AM1577" s="194">
        <v>0</v>
      </c>
      <c r="AN1577" s="193">
        <v>0</v>
      </c>
      <c r="AO1577" s="193">
        <v>0</v>
      </c>
      <c r="AP1577" s="194">
        <v>0</v>
      </c>
      <c r="AQ1577" s="193">
        <v>0</v>
      </c>
      <c r="AR1577" s="105">
        <v>0</v>
      </c>
      <c r="AU1577" s="195"/>
      <c r="AV1577" s="195"/>
      <c r="AW1577" s="195"/>
      <c r="BQ1577" s="196"/>
    </row>
    <row r="1578" spans="2:69" s="105" customFormat="1" ht="36" customHeight="1" x14ac:dyDescent="0.25">
      <c r="B1578" s="183" t="s">
        <v>858</v>
      </c>
      <c r="C1578" s="238"/>
      <c r="D1578" s="184" t="s">
        <v>857</v>
      </c>
      <c r="E1578" s="184" t="s">
        <v>857</v>
      </c>
      <c r="F1578" s="187" t="s">
        <v>857</v>
      </c>
      <c r="G1578" s="184" t="s">
        <v>857</v>
      </c>
      <c r="H1578" s="184" t="s">
        <v>857</v>
      </c>
      <c r="I1578" s="197">
        <f>SUM(I1579:I1579)</f>
        <v>693.8</v>
      </c>
      <c r="J1578" s="197">
        <f>SUM(J1579:J1579)</f>
        <v>377.02</v>
      </c>
      <c r="K1578" s="197">
        <f>SUM(K1579:K1579)</f>
        <v>377.02</v>
      </c>
      <c r="L1578" s="226">
        <f>SUM(L1579:L1579)</f>
        <v>21</v>
      </c>
      <c r="M1578" s="184" t="s">
        <v>857</v>
      </c>
      <c r="N1578" s="184" t="s">
        <v>857</v>
      </c>
      <c r="O1578" s="240" t="s">
        <v>857</v>
      </c>
      <c r="P1578" s="197">
        <v>1947090.69</v>
      </c>
      <c r="Q1578" s="197">
        <f>SUM(Q1579:Q1579)</f>
        <v>0</v>
      </c>
      <c r="R1578" s="197">
        <f>SUM(R1579:R1579)</f>
        <v>0</v>
      </c>
      <c r="S1578" s="197">
        <f>SUM(S1579:S1579)</f>
        <v>0</v>
      </c>
      <c r="T1578" s="197">
        <f>SUM(T1579:T1579)</f>
        <v>1947090.69</v>
      </c>
      <c r="U1578" s="173">
        <f t="shared" si="484"/>
        <v>2806.4149466705103</v>
      </c>
      <c r="V1578" s="173">
        <f>V1579</f>
        <v>4755.4119342750082</v>
      </c>
      <c r="Z1578" s="189">
        <v>0</v>
      </c>
      <c r="AA1578" s="189">
        <v>0</v>
      </c>
      <c r="AB1578" s="193">
        <v>0</v>
      </c>
      <c r="AC1578" s="193">
        <v>0</v>
      </c>
      <c r="AD1578" s="193">
        <v>0</v>
      </c>
      <c r="AE1578" s="193">
        <v>0</v>
      </c>
      <c r="AF1578" s="193">
        <v>0</v>
      </c>
      <c r="AG1578" s="189">
        <v>0</v>
      </c>
      <c r="AH1578" s="193">
        <v>370</v>
      </c>
      <c r="AI1578" s="193">
        <v>1947090.69</v>
      </c>
      <c r="AJ1578" s="193">
        <v>0</v>
      </c>
      <c r="AK1578" s="193">
        <v>0</v>
      </c>
      <c r="AL1578" s="193">
        <v>0</v>
      </c>
      <c r="AM1578" s="193">
        <v>0</v>
      </c>
      <c r="AN1578" s="193">
        <v>0</v>
      </c>
      <c r="AO1578" s="193">
        <v>0</v>
      </c>
      <c r="AP1578" s="193">
        <v>0</v>
      </c>
      <c r="AQ1578" s="193">
        <v>0</v>
      </c>
      <c r="AR1578" s="105">
        <v>0</v>
      </c>
      <c r="AU1578" s="195"/>
      <c r="AV1578" s="195"/>
      <c r="AW1578" s="182"/>
      <c r="BQ1578" s="196"/>
    </row>
    <row r="1579" spans="2:69" s="105" customFormat="1" ht="36" customHeight="1" x14ac:dyDescent="0.25">
      <c r="B1579" s="221">
        <v>5</v>
      </c>
      <c r="C1579" s="238" t="s">
        <v>1849</v>
      </c>
      <c r="D1579" s="184">
        <v>1987</v>
      </c>
      <c r="E1579" s="184"/>
      <c r="F1579" s="199" t="s">
        <v>261</v>
      </c>
      <c r="G1579" s="184">
        <v>2</v>
      </c>
      <c r="H1579" s="184">
        <v>1</v>
      </c>
      <c r="I1579" s="197">
        <v>693.8</v>
      </c>
      <c r="J1579" s="197">
        <v>377.02</v>
      </c>
      <c r="K1579" s="197">
        <v>377.02</v>
      </c>
      <c r="L1579" s="226">
        <v>21</v>
      </c>
      <c r="M1579" s="184" t="s">
        <v>259</v>
      </c>
      <c r="N1579" s="184" t="s">
        <v>260</v>
      </c>
      <c r="O1579" s="184" t="s">
        <v>262</v>
      </c>
      <c r="P1579" s="197">
        <v>1947090.69</v>
      </c>
      <c r="Q1579" s="173">
        <v>0</v>
      </c>
      <c r="R1579" s="197">
        <v>0</v>
      </c>
      <c r="S1579" s="197">
        <v>0</v>
      </c>
      <c r="T1579" s="197">
        <f>P1579-R1579-S1579</f>
        <v>1947090.69</v>
      </c>
      <c r="U1579" s="173">
        <f t="shared" si="484"/>
        <v>2806.4149466705103</v>
      </c>
      <c r="V1579" s="173">
        <v>4755.4119342750082</v>
      </c>
      <c r="W1579" s="188">
        <v>4755.4119342750082</v>
      </c>
      <c r="X1579" s="188">
        <f>Z1579+AA1579+AB1579+AC1579+AD1579+AG1579+AI1579+AK1579+AM1579+AO1579+AP1579+AQ1579+AR1579+AS1579</f>
        <v>4755.4119342750082</v>
      </c>
      <c r="Y1579" s="188">
        <f>V1579-U1579</f>
        <v>1948.9969876044979</v>
      </c>
      <c r="Z1579" s="189">
        <v>0</v>
      </c>
      <c r="AA1579" s="189">
        <v>0</v>
      </c>
      <c r="AB1579" s="193">
        <v>0</v>
      </c>
      <c r="AC1579" s="193">
        <v>0</v>
      </c>
      <c r="AD1579" s="193">
        <v>0</v>
      </c>
      <c r="AE1579" s="193">
        <v>0</v>
      </c>
      <c r="AF1579" s="193">
        <v>0</v>
      </c>
      <c r="AG1579" s="190">
        <v>0</v>
      </c>
      <c r="AH1579" s="193">
        <v>370</v>
      </c>
      <c r="AI1579" s="190">
        <f>8917.04*AH1579/I1579</f>
        <v>4755.4119342750082</v>
      </c>
      <c r="AJ1579" s="193">
        <v>0</v>
      </c>
      <c r="AK1579" s="193">
        <v>0</v>
      </c>
      <c r="AL1579" s="193">
        <v>0</v>
      </c>
      <c r="AM1579" s="194">
        <v>0</v>
      </c>
      <c r="AN1579" s="193">
        <v>0</v>
      </c>
      <c r="AO1579" s="193">
        <v>0</v>
      </c>
      <c r="AP1579" s="194">
        <v>0</v>
      </c>
      <c r="AQ1579" s="193">
        <v>0</v>
      </c>
      <c r="AR1579" s="105">
        <v>0</v>
      </c>
      <c r="AU1579" s="195"/>
      <c r="AV1579" s="195"/>
      <c r="AW1579" s="195"/>
      <c r="BQ1579" s="196"/>
    </row>
    <row r="1580" spans="2:69" s="105" customFormat="1" ht="36" customHeight="1" x14ac:dyDescent="0.25">
      <c r="B1580" s="374" t="s">
        <v>1863</v>
      </c>
      <c r="C1580" s="375"/>
      <c r="D1580" s="184" t="s">
        <v>857</v>
      </c>
      <c r="E1580" s="184" t="s">
        <v>857</v>
      </c>
      <c r="F1580" s="187" t="s">
        <v>857</v>
      </c>
      <c r="G1580" s="184" t="s">
        <v>857</v>
      </c>
      <c r="H1580" s="184" t="s">
        <v>857</v>
      </c>
      <c r="I1580" s="197">
        <f>I1581+I1589+I1591+I1585+I1587+I1593</f>
        <v>16557.3</v>
      </c>
      <c r="J1580" s="197">
        <f>J1581+J1589+J1591+J1585+J1587+J1593</f>
        <v>13374.869999999999</v>
      </c>
      <c r="K1580" s="197">
        <f>K1581+K1589+K1591+K1585+K1587+K1593</f>
        <v>7206.1999999999989</v>
      </c>
      <c r="L1580" s="226">
        <f>L1581+L1589+L1591+L1585+L1587+L1593</f>
        <v>708</v>
      </c>
      <c r="M1580" s="184" t="s">
        <v>857</v>
      </c>
      <c r="N1580" s="184" t="s">
        <v>857</v>
      </c>
      <c r="O1580" s="240" t="s">
        <v>857</v>
      </c>
      <c r="P1580" s="197">
        <v>47438619.980000004</v>
      </c>
      <c r="Q1580" s="197">
        <f>Q1581+Q1589+Q1591+Q1585+Q1587+Q1593</f>
        <v>0</v>
      </c>
      <c r="R1580" s="197">
        <f>R1581+R1589+R1591+R1585+R1587+R1593</f>
        <v>0</v>
      </c>
      <c r="S1580" s="197">
        <f>S1581+S1589+S1591+S1585+S1587+S1593</f>
        <v>0</v>
      </c>
      <c r="T1580" s="197">
        <f>T1581+T1589+T1591+T1585+T1587+T1593</f>
        <v>47438619.980000004</v>
      </c>
      <c r="U1580" s="173">
        <f t="shared" si="484"/>
        <v>2865.1181037971169</v>
      </c>
      <c r="V1580" s="173">
        <f>MAX(V1581:V1592)</f>
        <v>8774.732301223281</v>
      </c>
      <c r="Z1580" s="189">
        <v>0</v>
      </c>
      <c r="AA1580" s="189">
        <v>0</v>
      </c>
      <c r="AB1580" s="193">
        <v>478212</v>
      </c>
      <c r="AC1580" s="193">
        <v>0</v>
      </c>
      <c r="AD1580" s="193">
        <v>0</v>
      </c>
      <c r="AE1580" s="193">
        <v>0</v>
      </c>
      <c r="AF1580" s="193">
        <v>0</v>
      </c>
      <c r="AG1580" s="189">
        <v>0</v>
      </c>
      <c r="AH1580" s="193">
        <v>7965.8600000000006</v>
      </c>
      <c r="AI1580" s="193">
        <v>46259344.599999994</v>
      </c>
      <c r="AJ1580" s="193">
        <v>0</v>
      </c>
      <c r="AK1580" s="193">
        <v>0</v>
      </c>
      <c r="AL1580" s="193">
        <v>0</v>
      </c>
      <c r="AM1580" s="193">
        <v>0</v>
      </c>
      <c r="AN1580" s="193">
        <v>0</v>
      </c>
      <c r="AO1580" s="193">
        <v>0</v>
      </c>
      <c r="AP1580" s="193">
        <v>0</v>
      </c>
      <c r="AQ1580" s="193">
        <v>0</v>
      </c>
      <c r="AR1580" s="105">
        <v>0</v>
      </c>
      <c r="AW1580" s="182"/>
    </row>
    <row r="1581" spans="2:69" s="105" customFormat="1" ht="36" customHeight="1" x14ac:dyDescent="0.25">
      <c r="B1581" s="183" t="s">
        <v>791</v>
      </c>
      <c r="C1581" s="238"/>
      <c r="D1581" s="184" t="s">
        <v>857</v>
      </c>
      <c r="E1581" s="184" t="s">
        <v>857</v>
      </c>
      <c r="F1581" s="187" t="s">
        <v>857</v>
      </c>
      <c r="G1581" s="184" t="s">
        <v>857</v>
      </c>
      <c r="H1581" s="184" t="s">
        <v>857</v>
      </c>
      <c r="I1581" s="197">
        <f>SUM(I1582:I1584)</f>
        <v>7352.4</v>
      </c>
      <c r="J1581" s="197">
        <f>SUM(J1582:J1584)</f>
        <v>6337.7999999999993</v>
      </c>
      <c r="K1581" s="197">
        <f>SUM(K1582:K1584)</f>
        <v>6337.7999999999993</v>
      </c>
      <c r="L1581" s="226">
        <f>SUM(L1582:L1584)</f>
        <v>330</v>
      </c>
      <c r="M1581" s="184" t="s">
        <v>857</v>
      </c>
      <c r="N1581" s="184" t="s">
        <v>857</v>
      </c>
      <c r="O1581" s="240" t="s">
        <v>857</v>
      </c>
      <c r="P1581" s="197">
        <v>10963006.890000001</v>
      </c>
      <c r="Q1581" s="197">
        <f>SUM(Q1582:Q1584)</f>
        <v>0</v>
      </c>
      <c r="R1581" s="197">
        <f>SUM(R1582:R1584)</f>
        <v>0</v>
      </c>
      <c r="S1581" s="197">
        <f>SUM(S1582:S1584)</f>
        <v>0</v>
      </c>
      <c r="T1581" s="197">
        <f>SUM(T1582:T1584)</f>
        <v>10963006.890000001</v>
      </c>
      <c r="U1581" s="173">
        <f t="shared" si="484"/>
        <v>1491.0786804308798</v>
      </c>
      <c r="V1581" s="173">
        <f>MAX(V1582:V1584)</f>
        <v>7403.3911932773126</v>
      </c>
      <c r="Z1581" s="189">
        <v>0</v>
      </c>
      <c r="AA1581" s="189">
        <v>0</v>
      </c>
      <c r="AB1581" s="193">
        <v>0</v>
      </c>
      <c r="AC1581" s="193">
        <v>0</v>
      </c>
      <c r="AD1581" s="193">
        <v>0</v>
      </c>
      <c r="AE1581" s="193">
        <v>0</v>
      </c>
      <c r="AF1581" s="193">
        <v>0</v>
      </c>
      <c r="AG1581" s="189">
        <v>0</v>
      </c>
      <c r="AH1581" s="193">
        <v>2272.5500000000002</v>
      </c>
      <c r="AI1581" s="193">
        <v>10800992</v>
      </c>
      <c r="AJ1581" s="193">
        <v>0</v>
      </c>
      <c r="AK1581" s="193">
        <v>0</v>
      </c>
      <c r="AL1581" s="193">
        <v>0</v>
      </c>
      <c r="AM1581" s="193">
        <v>0</v>
      </c>
      <c r="AN1581" s="193">
        <v>0</v>
      </c>
      <c r="AO1581" s="193">
        <v>0</v>
      </c>
      <c r="AP1581" s="193">
        <v>0</v>
      </c>
      <c r="AQ1581" s="193">
        <v>0</v>
      </c>
      <c r="AR1581" s="105">
        <v>0</v>
      </c>
      <c r="AU1581" s="195"/>
      <c r="AV1581" s="195"/>
      <c r="AW1581" s="182"/>
      <c r="BQ1581" s="196"/>
    </row>
    <row r="1582" spans="2:69" s="105" customFormat="1" ht="36" customHeight="1" x14ac:dyDescent="0.25">
      <c r="B1582" s="221">
        <v>1</v>
      </c>
      <c r="C1582" s="238" t="s">
        <v>2637</v>
      </c>
      <c r="D1582" s="184">
        <v>1960</v>
      </c>
      <c r="E1582" s="184"/>
      <c r="F1582" s="199" t="s">
        <v>261</v>
      </c>
      <c r="G1582" s="184">
        <v>2</v>
      </c>
      <c r="H1582" s="184">
        <v>2</v>
      </c>
      <c r="I1582" s="197">
        <v>606.9</v>
      </c>
      <c r="J1582" s="197">
        <v>560.1</v>
      </c>
      <c r="K1582" s="197">
        <f>J1582</f>
        <v>560.1</v>
      </c>
      <c r="L1582" s="226">
        <v>23</v>
      </c>
      <c r="M1582" s="184" t="s">
        <v>259</v>
      </c>
      <c r="N1582" s="184" t="s">
        <v>263</v>
      </c>
      <c r="O1582" s="184" t="s">
        <v>2643</v>
      </c>
      <c r="P1582" s="197">
        <v>2367058.16</v>
      </c>
      <c r="Q1582" s="173">
        <v>0</v>
      </c>
      <c r="R1582" s="197">
        <v>0</v>
      </c>
      <c r="S1582" s="197">
        <v>0</v>
      </c>
      <c r="T1582" s="197">
        <f>P1582-R1582-S1582</f>
        <v>2367058.16</v>
      </c>
      <c r="U1582" s="173">
        <f t="shared" si="484"/>
        <v>3900.2441258856488</v>
      </c>
      <c r="V1582" s="173">
        <v>7403.3911932773126</v>
      </c>
      <c r="W1582" s="188">
        <f>X1582</f>
        <v>7403.3911932773126</v>
      </c>
      <c r="X1582" s="188">
        <f t="shared" ref="X1582:X1584" si="488">Z1582+AA1582+AB1582+AC1582+AD1582+AG1582+AI1582+AK1582+AM1582+AO1582+AP1582+AQ1582+AR1582+AS1582</f>
        <v>7403.3911932773126</v>
      </c>
      <c r="Y1582" s="188">
        <f t="shared" ref="Y1582:Y1584" si="489">V1582-U1582</f>
        <v>3503.1470673916638</v>
      </c>
      <c r="Z1582" s="189">
        <v>0</v>
      </c>
      <c r="AA1582" s="189">
        <v>0</v>
      </c>
      <c r="AB1582" s="193">
        <v>0</v>
      </c>
      <c r="AC1582" s="193">
        <v>0</v>
      </c>
      <c r="AD1582" s="193">
        <v>0</v>
      </c>
      <c r="AE1582" s="193">
        <v>0</v>
      </c>
      <c r="AF1582" s="193">
        <v>0</v>
      </c>
      <c r="AG1582" s="190">
        <v>0</v>
      </c>
      <c r="AH1582" s="193">
        <v>503.88</v>
      </c>
      <c r="AI1582" s="190">
        <f t="shared" ref="AI1582:AI1584" si="490">8917.04*AH1582/I1582</f>
        <v>7403.3911932773126</v>
      </c>
      <c r="AJ1582" s="193">
        <v>0</v>
      </c>
      <c r="AK1582" s="193">
        <v>0</v>
      </c>
      <c r="AL1582" s="193">
        <v>0</v>
      </c>
      <c r="AM1582" s="194">
        <v>0</v>
      </c>
      <c r="AN1582" s="193">
        <v>0</v>
      </c>
      <c r="AO1582" s="193">
        <v>0</v>
      </c>
      <c r="AP1582" s="194">
        <v>0</v>
      </c>
      <c r="AQ1582" s="193">
        <v>0</v>
      </c>
      <c r="AR1582" s="105">
        <v>0</v>
      </c>
      <c r="AU1582" s="195"/>
      <c r="AV1582" s="195"/>
      <c r="AW1582" s="195"/>
      <c r="BQ1582" s="196"/>
    </row>
    <row r="1583" spans="2:69" s="105" customFormat="1" ht="36" customHeight="1" x14ac:dyDescent="0.25">
      <c r="B1583" s="221">
        <v>2</v>
      </c>
      <c r="C1583" s="238" t="s">
        <v>2638</v>
      </c>
      <c r="D1583" s="184">
        <v>1990</v>
      </c>
      <c r="E1583" s="184"/>
      <c r="F1583" s="199" t="s">
        <v>261</v>
      </c>
      <c r="G1583" s="184">
        <v>5</v>
      </c>
      <c r="H1583" s="184">
        <v>2</v>
      </c>
      <c r="I1583" s="197">
        <v>4882.8999999999996</v>
      </c>
      <c r="J1583" s="197">
        <v>4089.6</v>
      </c>
      <c r="K1583" s="197">
        <f>J1583</f>
        <v>4089.6</v>
      </c>
      <c r="L1583" s="226">
        <v>221</v>
      </c>
      <c r="M1583" s="184" t="s">
        <v>259</v>
      </c>
      <c r="N1583" s="184" t="s">
        <v>263</v>
      </c>
      <c r="O1583" s="184" t="s">
        <v>326</v>
      </c>
      <c r="P1583" s="197">
        <v>5380543.4199999999</v>
      </c>
      <c r="Q1583" s="173">
        <v>0</v>
      </c>
      <c r="R1583" s="197">
        <v>0</v>
      </c>
      <c r="S1583" s="197">
        <v>0</v>
      </c>
      <c r="T1583" s="197">
        <f>P1583-R1583-S1583</f>
        <v>5380543.4199999999</v>
      </c>
      <c r="U1583" s="173">
        <f t="shared" si="484"/>
        <v>1101.9155460894142</v>
      </c>
      <c r="V1583" s="173">
        <v>2063.5800856048663</v>
      </c>
      <c r="W1583" s="188">
        <v>2063.5800856048663</v>
      </c>
      <c r="X1583" s="188">
        <f t="shared" si="488"/>
        <v>2063.5800856048663</v>
      </c>
      <c r="Y1583" s="188">
        <f t="shared" si="489"/>
        <v>961.66453951545213</v>
      </c>
      <c r="Z1583" s="189">
        <v>0</v>
      </c>
      <c r="AA1583" s="189">
        <v>0</v>
      </c>
      <c r="AB1583" s="193">
        <v>0</v>
      </c>
      <c r="AC1583" s="193">
        <v>0</v>
      </c>
      <c r="AD1583" s="193">
        <v>0</v>
      </c>
      <c r="AE1583" s="193">
        <v>0</v>
      </c>
      <c r="AF1583" s="193">
        <v>0</v>
      </c>
      <c r="AG1583" s="190">
        <v>0</v>
      </c>
      <c r="AH1583" s="193">
        <v>1130</v>
      </c>
      <c r="AI1583" s="190">
        <f t="shared" si="490"/>
        <v>2063.5800856048663</v>
      </c>
      <c r="AJ1583" s="193">
        <v>0</v>
      </c>
      <c r="AK1583" s="193">
        <v>0</v>
      </c>
      <c r="AL1583" s="193">
        <v>0</v>
      </c>
      <c r="AM1583" s="194">
        <v>0</v>
      </c>
      <c r="AN1583" s="193">
        <v>0</v>
      </c>
      <c r="AO1583" s="193">
        <v>0</v>
      </c>
      <c r="AP1583" s="194">
        <v>0</v>
      </c>
      <c r="AQ1583" s="193">
        <v>0</v>
      </c>
      <c r="AR1583" s="105">
        <v>0</v>
      </c>
      <c r="AU1583" s="195"/>
      <c r="AV1583" s="195"/>
      <c r="AW1583" s="195"/>
      <c r="BQ1583" s="196"/>
    </row>
    <row r="1584" spans="2:69" s="105" customFormat="1" ht="36" customHeight="1" x14ac:dyDescent="0.25">
      <c r="B1584" s="221">
        <v>3</v>
      </c>
      <c r="C1584" s="238" t="s">
        <v>2640</v>
      </c>
      <c r="D1584" s="184">
        <v>1992</v>
      </c>
      <c r="E1584" s="184"/>
      <c r="F1584" s="199" t="s">
        <v>261</v>
      </c>
      <c r="G1584" s="184">
        <v>5</v>
      </c>
      <c r="H1584" s="184">
        <v>2</v>
      </c>
      <c r="I1584" s="197">
        <v>1862.6</v>
      </c>
      <c r="J1584" s="197">
        <v>1688.1</v>
      </c>
      <c r="K1584" s="197">
        <f>J1584</f>
        <v>1688.1</v>
      </c>
      <c r="L1584" s="226">
        <v>86</v>
      </c>
      <c r="M1584" s="184" t="s">
        <v>259</v>
      </c>
      <c r="N1584" s="184" t="s">
        <v>260</v>
      </c>
      <c r="O1584" s="184" t="s">
        <v>262</v>
      </c>
      <c r="P1584" s="197">
        <v>3215405.31</v>
      </c>
      <c r="Q1584" s="173">
        <v>0</v>
      </c>
      <c r="R1584" s="197">
        <v>0</v>
      </c>
      <c r="S1584" s="197">
        <v>0</v>
      </c>
      <c r="T1584" s="197">
        <f>P1584-R1584-S1584</f>
        <v>3215405.31</v>
      </c>
      <c r="U1584" s="173">
        <f t="shared" si="484"/>
        <v>1726.2994255341996</v>
      </c>
      <c r="V1584" s="173">
        <v>3057.5786195640503</v>
      </c>
      <c r="W1584" s="188">
        <f>X1584</f>
        <v>3057.5786195640503</v>
      </c>
      <c r="X1584" s="188">
        <f t="shared" si="488"/>
        <v>3057.5786195640503</v>
      </c>
      <c r="Y1584" s="188">
        <f t="shared" si="489"/>
        <v>1331.2791940298507</v>
      </c>
      <c r="Z1584" s="189">
        <v>0</v>
      </c>
      <c r="AA1584" s="189">
        <v>0</v>
      </c>
      <c r="AB1584" s="193">
        <v>0</v>
      </c>
      <c r="AC1584" s="193">
        <v>0</v>
      </c>
      <c r="AD1584" s="193">
        <v>0</v>
      </c>
      <c r="AE1584" s="193">
        <v>0</v>
      </c>
      <c r="AF1584" s="193">
        <v>0</v>
      </c>
      <c r="AG1584" s="190">
        <v>0</v>
      </c>
      <c r="AH1584" s="193">
        <v>638.66999999999996</v>
      </c>
      <c r="AI1584" s="190">
        <f t="shared" si="490"/>
        <v>3057.5786195640503</v>
      </c>
      <c r="AJ1584" s="193">
        <v>0</v>
      </c>
      <c r="AK1584" s="193">
        <v>0</v>
      </c>
      <c r="AL1584" s="193">
        <v>0</v>
      </c>
      <c r="AM1584" s="194">
        <v>0</v>
      </c>
      <c r="AN1584" s="193">
        <v>0</v>
      </c>
      <c r="AO1584" s="193">
        <v>0</v>
      </c>
      <c r="AP1584" s="194">
        <v>0</v>
      </c>
      <c r="AQ1584" s="193">
        <v>0</v>
      </c>
      <c r="AR1584" s="105">
        <v>0</v>
      </c>
      <c r="AU1584" s="195"/>
      <c r="AV1584" s="195"/>
      <c r="AW1584" s="195"/>
      <c r="BQ1584" s="196"/>
    </row>
    <row r="1585" spans="2:69" s="105" customFormat="1" ht="36" customHeight="1" x14ac:dyDescent="0.25">
      <c r="B1585" s="183" t="s">
        <v>792</v>
      </c>
      <c r="C1585" s="238"/>
      <c r="D1585" s="184" t="s">
        <v>857</v>
      </c>
      <c r="E1585" s="184" t="s">
        <v>857</v>
      </c>
      <c r="F1585" s="187" t="s">
        <v>857</v>
      </c>
      <c r="G1585" s="184" t="s">
        <v>857</v>
      </c>
      <c r="H1585" s="184" t="s">
        <v>857</v>
      </c>
      <c r="I1585" s="197">
        <f>I1586</f>
        <v>594.6</v>
      </c>
      <c r="J1585" s="197">
        <f>J1586</f>
        <v>562</v>
      </c>
      <c r="K1585" s="197">
        <f>K1586</f>
        <v>562</v>
      </c>
      <c r="L1585" s="226">
        <f>L1586</f>
        <v>23</v>
      </c>
      <c r="M1585" s="184" t="s">
        <v>857</v>
      </c>
      <c r="N1585" s="184" t="s">
        <v>857</v>
      </c>
      <c r="O1585" s="240" t="s">
        <v>857</v>
      </c>
      <c r="P1585" s="197">
        <v>2415350.84</v>
      </c>
      <c r="Q1585" s="197">
        <f>SUM(Q1587:Q1587)</f>
        <v>0</v>
      </c>
      <c r="R1585" s="197">
        <f>SUM(R1587:R1587)</f>
        <v>0</v>
      </c>
      <c r="S1585" s="197">
        <f>SUM(S1587:S1587)</f>
        <v>0</v>
      </c>
      <c r="T1585" s="197">
        <f>T1586</f>
        <v>2415350.84</v>
      </c>
      <c r="U1585" s="173">
        <f t="shared" si="484"/>
        <v>4062.1440295997304</v>
      </c>
      <c r="V1585" s="173">
        <f>V1586</f>
        <v>7277.9002892700973</v>
      </c>
      <c r="Z1585" s="189">
        <v>0</v>
      </c>
      <c r="AA1585" s="189">
        <v>0</v>
      </c>
      <c r="AB1585" s="193">
        <v>0</v>
      </c>
      <c r="AC1585" s="193">
        <v>0</v>
      </c>
      <c r="AD1585" s="193">
        <v>0</v>
      </c>
      <c r="AE1585" s="193">
        <v>0</v>
      </c>
      <c r="AF1585" s="193">
        <v>0</v>
      </c>
      <c r="AG1585" s="189">
        <v>0</v>
      </c>
      <c r="AH1585" s="193">
        <v>485.3</v>
      </c>
      <c r="AI1585" s="193">
        <v>2379656</v>
      </c>
      <c r="AJ1585" s="193">
        <v>0</v>
      </c>
      <c r="AK1585" s="193">
        <v>0</v>
      </c>
      <c r="AL1585" s="193">
        <v>0</v>
      </c>
      <c r="AM1585" s="193">
        <v>0</v>
      </c>
      <c r="AN1585" s="193">
        <v>0</v>
      </c>
      <c r="AO1585" s="193">
        <v>0</v>
      </c>
      <c r="AP1585" s="193">
        <v>0</v>
      </c>
      <c r="AQ1585" s="193">
        <v>0</v>
      </c>
      <c r="AR1585" s="105">
        <v>0</v>
      </c>
      <c r="AU1585" s="195"/>
      <c r="AV1585" s="195"/>
      <c r="AW1585" s="182"/>
      <c r="BQ1585" s="196"/>
    </row>
    <row r="1586" spans="2:69" s="105" customFormat="1" ht="36" customHeight="1" x14ac:dyDescent="0.25">
      <c r="B1586" s="221">
        <v>4</v>
      </c>
      <c r="C1586" s="238" t="s">
        <v>2639</v>
      </c>
      <c r="D1586" s="184">
        <v>1985</v>
      </c>
      <c r="E1586" s="184"/>
      <c r="F1586" s="199" t="s">
        <v>311</v>
      </c>
      <c r="G1586" s="184">
        <v>2</v>
      </c>
      <c r="H1586" s="184">
        <v>1</v>
      </c>
      <c r="I1586" s="197">
        <v>594.6</v>
      </c>
      <c r="J1586" s="197">
        <v>562</v>
      </c>
      <c r="K1586" s="197">
        <f>J1586</f>
        <v>562</v>
      </c>
      <c r="L1586" s="226">
        <v>23</v>
      </c>
      <c r="M1586" s="184" t="s">
        <v>259</v>
      </c>
      <c r="N1586" s="184" t="s">
        <v>260</v>
      </c>
      <c r="O1586" s="184" t="s">
        <v>262</v>
      </c>
      <c r="P1586" s="197">
        <v>2415350.84</v>
      </c>
      <c r="Q1586" s="173">
        <v>0</v>
      </c>
      <c r="R1586" s="197">
        <v>0</v>
      </c>
      <c r="S1586" s="197">
        <v>0</v>
      </c>
      <c r="T1586" s="197">
        <f>P1586-R1586-S1586</f>
        <v>2415350.84</v>
      </c>
      <c r="U1586" s="173">
        <f t="shared" si="484"/>
        <v>4062.1440295997304</v>
      </c>
      <c r="V1586" s="173">
        <v>7277.9002892700973</v>
      </c>
      <c r="W1586" s="188">
        <f>X1586</f>
        <v>7277.9002892700973</v>
      </c>
      <c r="X1586" s="188">
        <f>Z1586+AA1586+AB1586+AC1586+AD1586+AG1586+AI1586+AK1586+AM1586+AO1586+AP1586+AQ1586+AR1586+AS1586</f>
        <v>7277.9002892700973</v>
      </c>
      <c r="Y1586" s="188">
        <f>V1586-U1586</f>
        <v>3215.7562596703669</v>
      </c>
      <c r="Z1586" s="189">
        <v>0</v>
      </c>
      <c r="AA1586" s="189">
        <v>0</v>
      </c>
      <c r="AB1586" s="193">
        <v>0</v>
      </c>
      <c r="AC1586" s="193">
        <v>0</v>
      </c>
      <c r="AD1586" s="193">
        <v>0</v>
      </c>
      <c r="AE1586" s="193">
        <v>0</v>
      </c>
      <c r="AF1586" s="193">
        <v>0</v>
      </c>
      <c r="AG1586" s="190">
        <v>0</v>
      </c>
      <c r="AH1586" s="193">
        <v>485.3</v>
      </c>
      <c r="AI1586" s="190">
        <f>8917.04*AH1586/I1586</f>
        <v>7277.9002892700973</v>
      </c>
      <c r="AJ1586" s="193">
        <v>0</v>
      </c>
      <c r="AK1586" s="193">
        <v>0</v>
      </c>
      <c r="AL1586" s="193">
        <v>0</v>
      </c>
      <c r="AM1586" s="194">
        <v>0</v>
      </c>
      <c r="AN1586" s="193">
        <v>0</v>
      </c>
      <c r="AO1586" s="193">
        <v>0</v>
      </c>
      <c r="AP1586" s="194">
        <v>0</v>
      </c>
      <c r="AQ1586" s="193">
        <v>0</v>
      </c>
      <c r="AR1586" s="105">
        <v>0</v>
      </c>
      <c r="AU1586" s="195"/>
      <c r="AV1586" s="195"/>
      <c r="AW1586" s="195"/>
      <c r="BQ1586" s="196"/>
    </row>
    <row r="1587" spans="2:69" s="105" customFormat="1" ht="36" customHeight="1" x14ac:dyDescent="0.25">
      <c r="B1587" s="183" t="s">
        <v>1360</v>
      </c>
      <c r="C1587" s="238"/>
      <c r="D1587" s="184" t="s">
        <v>857</v>
      </c>
      <c r="E1587" s="184" t="s">
        <v>857</v>
      </c>
      <c r="F1587" s="187" t="s">
        <v>857</v>
      </c>
      <c r="G1587" s="184" t="s">
        <v>857</v>
      </c>
      <c r="H1587" s="184" t="s">
        <v>857</v>
      </c>
      <c r="I1587" s="197">
        <f>I1588</f>
        <v>338.5</v>
      </c>
      <c r="J1587" s="197">
        <f>J1588</f>
        <v>306.39999999999998</v>
      </c>
      <c r="K1587" s="197">
        <f>K1588</f>
        <v>306.39999999999998</v>
      </c>
      <c r="L1587" s="226">
        <f>L1588</f>
        <v>27</v>
      </c>
      <c r="M1587" s="184" t="s">
        <v>857</v>
      </c>
      <c r="N1587" s="184" t="s">
        <v>857</v>
      </c>
      <c r="O1587" s="240" t="s">
        <v>857</v>
      </c>
      <c r="P1587" s="197">
        <v>2265399.8199999998</v>
      </c>
      <c r="Q1587" s="197">
        <f>SUM(Q1589:Q1589)</f>
        <v>0</v>
      </c>
      <c r="R1587" s="197">
        <f>SUM(R1589:R1589)</f>
        <v>0</v>
      </c>
      <c r="S1587" s="197">
        <f>SUM(S1589:S1589)</f>
        <v>0</v>
      </c>
      <c r="T1587" s="197">
        <f>T1588</f>
        <v>2265399.8199999998</v>
      </c>
      <c r="U1587" s="173">
        <f>P1587/I1587</f>
        <v>6692.46623338257</v>
      </c>
      <c r="V1587" s="173">
        <f>V1588</f>
        <v>8016.1160177252596</v>
      </c>
      <c r="Z1587" s="189">
        <v>0</v>
      </c>
      <c r="AA1587" s="189">
        <v>0</v>
      </c>
      <c r="AB1587" s="193">
        <v>0</v>
      </c>
      <c r="AC1587" s="193">
        <v>0</v>
      </c>
      <c r="AD1587" s="193">
        <v>0</v>
      </c>
      <c r="AE1587" s="193">
        <v>0</v>
      </c>
      <c r="AF1587" s="193">
        <v>0</v>
      </c>
      <c r="AG1587" s="189">
        <v>0</v>
      </c>
      <c r="AH1587" s="193">
        <v>304.3</v>
      </c>
      <c r="AI1587" s="193">
        <v>2231921</v>
      </c>
      <c r="AJ1587" s="193">
        <v>0</v>
      </c>
      <c r="AK1587" s="193">
        <v>0</v>
      </c>
      <c r="AL1587" s="193">
        <v>0</v>
      </c>
      <c r="AM1587" s="193">
        <v>0</v>
      </c>
      <c r="AN1587" s="193">
        <v>0</v>
      </c>
      <c r="AO1587" s="193">
        <v>0</v>
      </c>
      <c r="AP1587" s="193">
        <v>0</v>
      </c>
      <c r="AQ1587" s="193">
        <v>0</v>
      </c>
      <c r="AR1587" s="105">
        <v>0</v>
      </c>
      <c r="AU1587" s="195"/>
      <c r="AV1587" s="195"/>
      <c r="AW1587" s="182"/>
      <c r="BQ1587" s="196"/>
    </row>
    <row r="1588" spans="2:69" s="105" customFormat="1" ht="36" customHeight="1" x14ac:dyDescent="0.25">
      <c r="B1588" s="221">
        <v>5</v>
      </c>
      <c r="C1588" s="238" t="s">
        <v>2641</v>
      </c>
      <c r="D1588" s="184">
        <v>1967</v>
      </c>
      <c r="E1588" s="184"/>
      <c r="F1588" s="199" t="s">
        <v>261</v>
      </c>
      <c r="G1588" s="184">
        <v>2</v>
      </c>
      <c r="H1588" s="184">
        <v>1</v>
      </c>
      <c r="I1588" s="197">
        <v>338.5</v>
      </c>
      <c r="J1588" s="197">
        <v>306.39999999999998</v>
      </c>
      <c r="K1588" s="197">
        <f>J1588</f>
        <v>306.39999999999998</v>
      </c>
      <c r="L1588" s="226">
        <v>27</v>
      </c>
      <c r="M1588" s="184" t="s">
        <v>259</v>
      </c>
      <c r="N1588" s="184" t="s">
        <v>260</v>
      </c>
      <c r="O1588" s="184" t="s">
        <v>262</v>
      </c>
      <c r="P1588" s="197">
        <v>2265399.8199999998</v>
      </c>
      <c r="Q1588" s="173">
        <v>0</v>
      </c>
      <c r="R1588" s="197">
        <v>0</v>
      </c>
      <c r="S1588" s="197">
        <v>0</v>
      </c>
      <c r="T1588" s="197">
        <f>P1588-R1588-S1588</f>
        <v>2265399.8199999998</v>
      </c>
      <c r="U1588" s="173">
        <f t="shared" ref="U1588" si="491">P1588/I1588</f>
        <v>6692.46623338257</v>
      </c>
      <c r="V1588" s="173">
        <v>8016.1160177252596</v>
      </c>
      <c r="W1588" s="188">
        <v>8016.1160177252596</v>
      </c>
      <c r="X1588" s="188">
        <f>Z1588+AA1588+AB1588+AC1588+AD1588+AG1588+AI1588+AK1588+AM1588+AO1588+AP1588+AQ1588+AR1588+AS1588</f>
        <v>8016.1160177252596</v>
      </c>
      <c r="Y1588" s="188">
        <f>V1588-U1588</f>
        <v>1323.6497843426896</v>
      </c>
      <c r="Z1588" s="189">
        <v>0</v>
      </c>
      <c r="AA1588" s="189">
        <v>0</v>
      </c>
      <c r="AB1588" s="193">
        <v>0</v>
      </c>
      <c r="AC1588" s="193">
        <v>0</v>
      </c>
      <c r="AD1588" s="193">
        <v>0</v>
      </c>
      <c r="AE1588" s="193">
        <v>0</v>
      </c>
      <c r="AF1588" s="193">
        <v>0</v>
      </c>
      <c r="AG1588" s="190">
        <v>0</v>
      </c>
      <c r="AH1588" s="193">
        <v>304.3</v>
      </c>
      <c r="AI1588" s="190">
        <f>8917.04*AH1588/I1588</f>
        <v>8016.1160177252596</v>
      </c>
      <c r="AJ1588" s="193">
        <v>0</v>
      </c>
      <c r="AK1588" s="193">
        <v>0</v>
      </c>
      <c r="AL1588" s="193">
        <v>0</v>
      </c>
      <c r="AM1588" s="194">
        <v>0</v>
      </c>
      <c r="AN1588" s="193">
        <v>0</v>
      </c>
      <c r="AO1588" s="193">
        <v>0</v>
      </c>
      <c r="AP1588" s="194">
        <v>0</v>
      </c>
      <c r="AQ1588" s="193">
        <v>0</v>
      </c>
      <c r="AR1588" s="105">
        <v>0</v>
      </c>
      <c r="AU1588" s="195"/>
      <c r="AV1588" s="195"/>
      <c r="AW1588" s="195"/>
      <c r="BQ1588" s="196"/>
    </row>
    <row r="1589" spans="2:69" s="105" customFormat="1" ht="36" customHeight="1" x14ac:dyDescent="0.25">
      <c r="B1589" s="183" t="s">
        <v>787</v>
      </c>
      <c r="C1589" s="238"/>
      <c r="D1589" s="184" t="s">
        <v>857</v>
      </c>
      <c r="E1589" s="184" t="s">
        <v>857</v>
      </c>
      <c r="F1589" s="187" t="s">
        <v>857</v>
      </c>
      <c r="G1589" s="184" t="s">
        <v>857</v>
      </c>
      <c r="H1589" s="184" t="s">
        <v>857</v>
      </c>
      <c r="I1589" s="197">
        <f>I1590</f>
        <v>1247.73</v>
      </c>
      <c r="J1589" s="197">
        <f>J1590</f>
        <v>577.1</v>
      </c>
      <c r="K1589" s="197">
        <f>K1590</f>
        <v>0</v>
      </c>
      <c r="L1589" s="226">
        <f>L1590</f>
        <v>83</v>
      </c>
      <c r="M1589" s="184" t="s">
        <v>857</v>
      </c>
      <c r="N1589" s="184" t="s">
        <v>857</v>
      </c>
      <c r="O1589" s="240" t="s">
        <v>857</v>
      </c>
      <c r="P1589" s="197">
        <v>2975822.68</v>
      </c>
      <c r="Q1589" s="197">
        <f>SUM(Q1591:Q1591)</f>
        <v>0</v>
      </c>
      <c r="R1589" s="197">
        <f>SUM(R1591:R1591)</f>
        <v>0</v>
      </c>
      <c r="S1589" s="197">
        <f>SUM(S1591:S1591)</f>
        <v>0</v>
      </c>
      <c r="T1589" s="197">
        <f>T1590</f>
        <v>2975822.68</v>
      </c>
      <c r="U1589" s="173">
        <f>P1589/I1589</f>
        <v>2384.9892845407262</v>
      </c>
      <c r="V1589" s="173">
        <f>V1590</f>
        <v>5291.7075553204631</v>
      </c>
      <c r="Z1589" s="189">
        <v>0</v>
      </c>
      <c r="AA1589" s="189">
        <v>0</v>
      </c>
      <c r="AB1589" s="193">
        <v>0</v>
      </c>
      <c r="AC1589" s="193">
        <v>0</v>
      </c>
      <c r="AD1589" s="193">
        <v>0</v>
      </c>
      <c r="AE1589" s="193">
        <v>0</v>
      </c>
      <c r="AF1589" s="193">
        <v>0</v>
      </c>
      <c r="AG1589" s="189">
        <v>0</v>
      </c>
      <c r="AH1589" s="193">
        <v>740.45</v>
      </c>
      <c r="AI1589" s="193">
        <v>2931845</v>
      </c>
      <c r="AJ1589" s="193">
        <v>0</v>
      </c>
      <c r="AK1589" s="193">
        <v>0</v>
      </c>
      <c r="AL1589" s="193">
        <v>0</v>
      </c>
      <c r="AM1589" s="193">
        <v>0</v>
      </c>
      <c r="AN1589" s="193">
        <v>0</v>
      </c>
      <c r="AO1589" s="193">
        <v>0</v>
      </c>
      <c r="AP1589" s="193">
        <v>0</v>
      </c>
      <c r="AQ1589" s="193">
        <v>0</v>
      </c>
      <c r="AR1589" s="105">
        <v>0</v>
      </c>
      <c r="AU1589" s="195"/>
      <c r="AV1589" s="195"/>
      <c r="AW1589" s="182"/>
      <c r="BQ1589" s="196"/>
    </row>
    <row r="1590" spans="2:69" s="105" customFormat="1" ht="36" customHeight="1" x14ac:dyDescent="0.25">
      <c r="B1590" s="221">
        <v>6</v>
      </c>
      <c r="C1590" s="238" t="s">
        <v>2644</v>
      </c>
      <c r="D1590" s="184">
        <v>1966</v>
      </c>
      <c r="E1590" s="184"/>
      <c r="F1590" s="199" t="s">
        <v>261</v>
      </c>
      <c r="G1590" s="184">
        <v>2</v>
      </c>
      <c r="H1590" s="184">
        <v>2</v>
      </c>
      <c r="I1590" s="197">
        <v>1247.73</v>
      </c>
      <c r="J1590" s="197">
        <v>577.1</v>
      </c>
      <c r="K1590" s="197">
        <v>0</v>
      </c>
      <c r="L1590" s="226">
        <v>83</v>
      </c>
      <c r="M1590" s="184" t="s">
        <v>259</v>
      </c>
      <c r="N1590" s="184" t="s">
        <v>263</v>
      </c>
      <c r="O1590" s="184" t="s">
        <v>1290</v>
      </c>
      <c r="P1590" s="197">
        <v>2975822.68</v>
      </c>
      <c r="Q1590" s="173">
        <v>0</v>
      </c>
      <c r="R1590" s="197">
        <v>0</v>
      </c>
      <c r="S1590" s="197">
        <v>0</v>
      </c>
      <c r="T1590" s="197">
        <f>P1590-R1590-S1590</f>
        <v>2975822.68</v>
      </c>
      <c r="U1590" s="173">
        <f t="shared" ref="U1590" si="492">P1590/I1590</f>
        <v>2384.9892845407262</v>
      </c>
      <c r="V1590" s="173">
        <v>5291.7075553204631</v>
      </c>
      <c r="W1590" s="188">
        <f>X1590</f>
        <v>5291.7075553204631</v>
      </c>
      <c r="X1590" s="188">
        <f>Z1590+AA1590+AB1590+AC1590+AD1590+AG1590+AI1590+AK1590+AM1590+AO1590+AP1590+AQ1590+AR1590+AS1590</f>
        <v>5291.7075553204631</v>
      </c>
      <c r="Y1590" s="188">
        <f>V1590-U1590</f>
        <v>2906.7182707797369</v>
      </c>
      <c r="Z1590" s="189">
        <v>0</v>
      </c>
      <c r="AA1590" s="189">
        <v>0</v>
      </c>
      <c r="AB1590" s="193">
        <v>0</v>
      </c>
      <c r="AC1590" s="193">
        <v>0</v>
      </c>
      <c r="AD1590" s="193">
        <v>0</v>
      </c>
      <c r="AE1590" s="193">
        <v>0</v>
      </c>
      <c r="AF1590" s="193">
        <v>0</v>
      </c>
      <c r="AG1590" s="190">
        <v>0</v>
      </c>
      <c r="AH1590" s="193">
        <v>740.45</v>
      </c>
      <c r="AI1590" s="190">
        <f>8917.04*AH1590/I1590</f>
        <v>5291.7075553204631</v>
      </c>
      <c r="AJ1590" s="193">
        <v>0</v>
      </c>
      <c r="AK1590" s="193">
        <v>0</v>
      </c>
      <c r="AL1590" s="193">
        <v>0</v>
      </c>
      <c r="AM1590" s="194">
        <v>0</v>
      </c>
      <c r="AN1590" s="193">
        <v>0</v>
      </c>
      <c r="AO1590" s="193">
        <v>0</v>
      </c>
      <c r="AP1590" s="194">
        <v>0</v>
      </c>
      <c r="AQ1590" s="193">
        <v>0</v>
      </c>
      <c r="AR1590" s="105">
        <v>0</v>
      </c>
      <c r="AU1590" s="195"/>
      <c r="AV1590" s="195"/>
      <c r="AW1590" s="195"/>
      <c r="BQ1590" s="196"/>
    </row>
    <row r="1591" spans="2:69" s="105" customFormat="1" ht="36" customHeight="1" x14ac:dyDescent="0.25">
      <c r="B1591" s="183" t="s">
        <v>796</v>
      </c>
      <c r="C1591" s="238"/>
      <c r="D1591" s="184" t="s">
        <v>857</v>
      </c>
      <c r="E1591" s="184" t="s">
        <v>857</v>
      </c>
      <c r="F1591" s="187" t="s">
        <v>857</v>
      </c>
      <c r="G1591" s="184" t="s">
        <v>857</v>
      </c>
      <c r="H1591" s="184" t="s">
        <v>857</v>
      </c>
      <c r="I1591" s="197">
        <f>I1592</f>
        <v>3981.1</v>
      </c>
      <c r="J1591" s="197">
        <f>J1592</f>
        <v>2548.6</v>
      </c>
      <c r="K1591" s="197">
        <f>K1592</f>
        <v>0</v>
      </c>
      <c r="L1591" s="226">
        <f>L1592</f>
        <v>138</v>
      </c>
      <c r="M1591" s="184" t="s">
        <v>857</v>
      </c>
      <c r="N1591" s="184" t="s">
        <v>857</v>
      </c>
      <c r="O1591" s="240" t="s">
        <v>857</v>
      </c>
      <c r="P1591" s="197">
        <v>14050777.360000001</v>
      </c>
      <c r="Q1591" s="197">
        <f>SUM(Q1597:Q1597)</f>
        <v>0</v>
      </c>
      <c r="R1591" s="197">
        <f>SUM(R1597:R1597)</f>
        <v>0</v>
      </c>
      <c r="S1591" s="197">
        <f>SUM(S1597:S1597)</f>
        <v>0</v>
      </c>
      <c r="T1591" s="197">
        <f>T1592</f>
        <v>14050777.360000001</v>
      </c>
      <c r="U1591" s="173">
        <f t="shared" si="484"/>
        <v>3529.3706161613627</v>
      </c>
      <c r="V1591" s="173">
        <f>V1592</f>
        <v>8774.732301223281</v>
      </c>
      <c r="Z1591" s="189">
        <v>0</v>
      </c>
      <c r="AA1591" s="189">
        <v>0</v>
      </c>
      <c r="AB1591" s="193">
        <v>478212</v>
      </c>
      <c r="AC1591" s="193">
        <v>0</v>
      </c>
      <c r="AD1591" s="193">
        <v>0</v>
      </c>
      <c r="AE1591" s="193">
        <v>0</v>
      </c>
      <c r="AF1591" s="193">
        <v>0</v>
      </c>
      <c r="AG1591" s="189">
        <v>0</v>
      </c>
      <c r="AH1591" s="193">
        <v>2029.46</v>
      </c>
      <c r="AI1591" s="193">
        <v>13364918.4</v>
      </c>
      <c r="AJ1591" s="193">
        <v>0</v>
      </c>
      <c r="AK1591" s="193">
        <v>0</v>
      </c>
      <c r="AL1591" s="193">
        <v>0</v>
      </c>
      <c r="AM1591" s="193">
        <v>0</v>
      </c>
      <c r="AN1591" s="193">
        <v>0</v>
      </c>
      <c r="AO1591" s="193">
        <v>0</v>
      </c>
      <c r="AP1591" s="193">
        <v>0</v>
      </c>
      <c r="AQ1591" s="193">
        <v>0</v>
      </c>
      <c r="AR1591" s="105">
        <v>0</v>
      </c>
      <c r="AU1591" s="195"/>
      <c r="AV1591" s="195"/>
      <c r="AW1591" s="182"/>
      <c r="BQ1591" s="196"/>
    </row>
    <row r="1592" spans="2:69" s="105" customFormat="1" ht="36" customHeight="1" x14ac:dyDescent="0.25">
      <c r="B1592" s="221">
        <v>7</v>
      </c>
      <c r="C1592" s="238" t="s">
        <v>1176</v>
      </c>
      <c r="D1592" s="184">
        <v>1975</v>
      </c>
      <c r="E1592" s="184"/>
      <c r="F1592" s="199" t="s">
        <v>261</v>
      </c>
      <c r="G1592" s="184">
        <v>3</v>
      </c>
      <c r="H1592" s="184">
        <v>2</v>
      </c>
      <c r="I1592" s="197">
        <v>3981.1</v>
      </c>
      <c r="J1592" s="197">
        <v>2548.6</v>
      </c>
      <c r="K1592" s="197">
        <v>0</v>
      </c>
      <c r="L1592" s="226">
        <v>138</v>
      </c>
      <c r="M1592" s="184" t="s">
        <v>259</v>
      </c>
      <c r="N1592" s="184" t="s">
        <v>263</v>
      </c>
      <c r="O1592" s="184" t="s">
        <v>693</v>
      </c>
      <c r="P1592" s="197">
        <v>14050777.360000001</v>
      </c>
      <c r="Q1592" s="173">
        <v>0</v>
      </c>
      <c r="R1592" s="197">
        <v>0</v>
      </c>
      <c r="S1592" s="197">
        <v>0</v>
      </c>
      <c r="T1592" s="197">
        <f>P1592-R1592-S1592</f>
        <v>14050777.360000001</v>
      </c>
      <c r="U1592" s="173">
        <f t="shared" si="484"/>
        <v>3529.3706161613627</v>
      </c>
      <c r="V1592" s="173">
        <v>8774.732301223281</v>
      </c>
      <c r="W1592" s="188">
        <v>7805.3323012232804</v>
      </c>
      <c r="X1592" s="188">
        <f>Z1592+AA1592+AB1592+AC1592+AD1592+AG1592+AI1592+AK1592+AM1592+AO1592+AP1592+AQ1592+AR1592+AS1592</f>
        <v>7805.3323012232804</v>
      </c>
      <c r="Y1592" s="188">
        <f>V1592-U1592</f>
        <v>5245.3616850619183</v>
      </c>
      <c r="Z1592" s="189">
        <v>0</v>
      </c>
      <c r="AA1592" s="189">
        <v>0</v>
      </c>
      <c r="AB1592" s="189">
        <v>3259.66</v>
      </c>
      <c r="AC1592" s="193">
        <v>0</v>
      </c>
      <c r="AD1592" s="193">
        <v>0</v>
      </c>
      <c r="AE1592" s="193">
        <v>0</v>
      </c>
      <c r="AF1592" s="193">
        <v>0</v>
      </c>
      <c r="AG1592" s="190">
        <v>0</v>
      </c>
      <c r="AH1592" s="193">
        <v>2029.46</v>
      </c>
      <c r="AI1592" s="190">
        <f>8917.04*AH1592/I1592</f>
        <v>4545.6723012232806</v>
      </c>
      <c r="AJ1592" s="193">
        <v>0</v>
      </c>
      <c r="AK1592" s="193">
        <v>0</v>
      </c>
      <c r="AL1592" s="193">
        <v>0</v>
      </c>
      <c r="AM1592" s="194">
        <v>0</v>
      </c>
      <c r="AN1592" s="193">
        <v>0</v>
      </c>
      <c r="AO1592" s="193">
        <v>0</v>
      </c>
      <c r="AP1592" s="194">
        <v>0</v>
      </c>
      <c r="AQ1592" s="193">
        <v>0</v>
      </c>
      <c r="AR1592" s="105">
        <v>0</v>
      </c>
      <c r="AU1592" s="195"/>
      <c r="AV1592" s="195"/>
      <c r="AW1592" s="195"/>
      <c r="BQ1592" s="196"/>
    </row>
    <row r="1593" spans="2:69" s="105" customFormat="1" ht="36" customHeight="1" x14ac:dyDescent="0.25">
      <c r="B1593" s="183" t="s">
        <v>798</v>
      </c>
      <c r="C1593" s="238"/>
      <c r="D1593" s="184" t="s">
        <v>857</v>
      </c>
      <c r="E1593" s="184" t="s">
        <v>857</v>
      </c>
      <c r="F1593" s="187" t="s">
        <v>857</v>
      </c>
      <c r="G1593" s="184" t="s">
        <v>857</v>
      </c>
      <c r="H1593" s="184" t="s">
        <v>857</v>
      </c>
      <c r="I1593" s="197">
        <f>SUM(I1594:I1596)</f>
        <v>3042.9700000000003</v>
      </c>
      <c r="J1593" s="197">
        <f>SUM(J1594:J1596)</f>
        <v>3042.9700000000003</v>
      </c>
      <c r="K1593" s="197">
        <f>SUM(K1594:K1596)</f>
        <v>0</v>
      </c>
      <c r="L1593" s="226">
        <f>SUM(L1594:L1596)</f>
        <v>107</v>
      </c>
      <c r="M1593" s="184" t="s">
        <v>857</v>
      </c>
      <c r="N1593" s="184" t="s">
        <v>857</v>
      </c>
      <c r="O1593" s="240" t="s">
        <v>857</v>
      </c>
      <c r="P1593" s="197">
        <v>14768262.390000001</v>
      </c>
      <c r="Q1593" s="197">
        <f>SUM(Q1594:Q1596)</f>
        <v>0</v>
      </c>
      <c r="R1593" s="197">
        <f>SUM(R1594:R1596)</f>
        <v>0</v>
      </c>
      <c r="S1593" s="197">
        <f>SUM(S1594:S1596)</f>
        <v>0</v>
      </c>
      <c r="T1593" s="197">
        <f>SUM(T1594:T1596)</f>
        <v>14768262.390000001</v>
      </c>
      <c r="U1593" s="173">
        <f>P1593/I1593</f>
        <v>4853.2395620068546</v>
      </c>
      <c r="V1593" s="173">
        <f>MAX(V1594:V1596)</f>
        <v>7386.463708192915</v>
      </c>
      <c r="Z1593" s="189">
        <v>0</v>
      </c>
      <c r="AA1593" s="189">
        <v>0</v>
      </c>
      <c r="AB1593" s="193">
        <v>0</v>
      </c>
      <c r="AC1593" s="193">
        <v>0</v>
      </c>
      <c r="AD1593" s="193">
        <v>0</v>
      </c>
      <c r="AE1593" s="193">
        <v>0</v>
      </c>
      <c r="AF1593" s="193">
        <v>0</v>
      </c>
      <c r="AG1593" s="189">
        <v>0</v>
      </c>
      <c r="AH1593" s="193">
        <v>2133.8000000000002</v>
      </c>
      <c r="AI1593" s="193">
        <v>14550012.199999999</v>
      </c>
      <c r="AJ1593" s="193">
        <v>0</v>
      </c>
      <c r="AK1593" s="193">
        <v>0</v>
      </c>
      <c r="AL1593" s="193">
        <v>0</v>
      </c>
      <c r="AM1593" s="193">
        <v>0</v>
      </c>
      <c r="AN1593" s="193">
        <v>0</v>
      </c>
      <c r="AO1593" s="193">
        <v>0</v>
      </c>
      <c r="AP1593" s="193">
        <v>0</v>
      </c>
      <c r="AQ1593" s="193">
        <v>0</v>
      </c>
      <c r="AR1593" s="105">
        <v>0</v>
      </c>
      <c r="AU1593" s="195"/>
      <c r="AV1593" s="195"/>
      <c r="AW1593" s="182"/>
      <c r="BQ1593" s="196"/>
    </row>
    <row r="1594" spans="2:69" s="105" customFormat="1" ht="36" customHeight="1" x14ac:dyDescent="0.25">
      <c r="B1594" s="221">
        <v>8</v>
      </c>
      <c r="C1594" s="238" t="s">
        <v>2645</v>
      </c>
      <c r="D1594" s="184">
        <v>1982</v>
      </c>
      <c r="E1594" s="184"/>
      <c r="F1594" s="199" t="s">
        <v>261</v>
      </c>
      <c r="G1594" s="184">
        <v>2</v>
      </c>
      <c r="H1594" s="184">
        <v>3</v>
      </c>
      <c r="I1594" s="197">
        <v>1403</v>
      </c>
      <c r="J1594" s="197">
        <v>1403</v>
      </c>
      <c r="K1594" s="197">
        <v>0</v>
      </c>
      <c r="L1594" s="226">
        <v>28</v>
      </c>
      <c r="M1594" s="184" t="s">
        <v>259</v>
      </c>
      <c r="N1594" s="184" t="s">
        <v>263</v>
      </c>
      <c r="O1594" s="184" t="s">
        <v>1262</v>
      </c>
      <c r="P1594" s="197">
        <v>5649753.0899999999</v>
      </c>
      <c r="Q1594" s="173">
        <v>0</v>
      </c>
      <c r="R1594" s="197">
        <v>0</v>
      </c>
      <c r="S1594" s="197">
        <v>0</v>
      </c>
      <c r="T1594" s="197">
        <f>P1594-R1594-S1594</f>
        <v>5649753.0899999999</v>
      </c>
      <c r="U1594" s="173">
        <f t="shared" ref="U1594:U1596" si="493">P1594/I1594</f>
        <v>4026.908831076265</v>
      </c>
      <c r="V1594" s="173">
        <v>5201.500738417677</v>
      </c>
      <c r="W1594" s="188">
        <v>5201.500738417677</v>
      </c>
      <c r="X1594" s="188">
        <f t="shared" ref="X1594:X1596" si="494">Z1594+AA1594+AB1594+AC1594+AD1594+AG1594+AI1594+AK1594+AM1594+AO1594+AP1594+AQ1594+AR1594+AS1594</f>
        <v>5201.500738417677</v>
      </c>
      <c r="Y1594" s="188">
        <f t="shared" ref="Y1594:Y1597" si="495">V1594-U1594</f>
        <v>1174.591907341412</v>
      </c>
      <c r="Z1594" s="189">
        <v>0</v>
      </c>
      <c r="AA1594" s="189">
        <v>0</v>
      </c>
      <c r="AB1594" s="193">
        <v>0</v>
      </c>
      <c r="AC1594" s="193">
        <v>0</v>
      </c>
      <c r="AD1594" s="193">
        <v>0</v>
      </c>
      <c r="AE1594" s="193">
        <v>0</v>
      </c>
      <c r="AF1594" s="193">
        <v>0</v>
      </c>
      <c r="AG1594" s="190">
        <v>0</v>
      </c>
      <c r="AH1594" s="193">
        <v>818.4</v>
      </c>
      <c r="AI1594" s="190">
        <f t="shared" ref="AI1594:AI1596" si="496">8917.04*AH1594/I1594</f>
        <v>5201.500738417677</v>
      </c>
      <c r="AJ1594" s="193">
        <v>0</v>
      </c>
      <c r="AK1594" s="193">
        <v>0</v>
      </c>
      <c r="AL1594" s="193">
        <v>0</v>
      </c>
      <c r="AM1594" s="194">
        <v>0</v>
      </c>
      <c r="AN1594" s="193">
        <v>0</v>
      </c>
      <c r="AO1594" s="193">
        <v>0</v>
      </c>
      <c r="AP1594" s="194">
        <v>0</v>
      </c>
      <c r="AQ1594" s="193">
        <v>0</v>
      </c>
      <c r="AR1594" s="105">
        <v>0</v>
      </c>
      <c r="AU1594" s="195"/>
      <c r="AV1594" s="195"/>
      <c r="AW1594" s="195"/>
      <c r="BQ1594" s="196"/>
    </row>
    <row r="1595" spans="2:69" s="105" customFormat="1" ht="36" customHeight="1" x14ac:dyDescent="0.25">
      <c r="B1595" s="221">
        <v>9</v>
      </c>
      <c r="C1595" s="238" t="s">
        <v>2646</v>
      </c>
      <c r="D1595" s="184">
        <v>1966</v>
      </c>
      <c r="E1595" s="184"/>
      <c r="F1595" s="199" t="s">
        <v>261</v>
      </c>
      <c r="G1595" s="184">
        <v>2</v>
      </c>
      <c r="H1595" s="184">
        <v>3</v>
      </c>
      <c r="I1595" s="197">
        <v>933.75</v>
      </c>
      <c r="J1595" s="197">
        <v>933.75</v>
      </c>
      <c r="K1595" s="197">
        <v>0</v>
      </c>
      <c r="L1595" s="226">
        <v>50</v>
      </c>
      <c r="M1595" s="184" t="s">
        <v>259</v>
      </c>
      <c r="N1595" s="184" t="s">
        <v>263</v>
      </c>
      <c r="O1595" s="184" t="s">
        <v>1262</v>
      </c>
      <c r="P1595" s="197">
        <v>4715319.53</v>
      </c>
      <c r="Q1595" s="173">
        <v>0</v>
      </c>
      <c r="R1595" s="197">
        <v>0</v>
      </c>
      <c r="S1595" s="197">
        <v>0</v>
      </c>
      <c r="T1595" s="197">
        <f>P1595-R1595-S1595</f>
        <v>4715319.53</v>
      </c>
      <c r="U1595" s="173">
        <f t="shared" si="493"/>
        <v>5049.8736599732265</v>
      </c>
      <c r="V1595" s="173">
        <v>6975.1068444444454</v>
      </c>
      <c r="W1595" s="188">
        <v>6975.1068444444454</v>
      </c>
      <c r="X1595" s="188">
        <f t="shared" si="494"/>
        <v>6975.1068444444454</v>
      </c>
      <c r="Y1595" s="188">
        <f t="shared" si="495"/>
        <v>1925.2331844712189</v>
      </c>
      <c r="Z1595" s="189">
        <v>0</v>
      </c>
      <c r="AA1595" s="189">
        <v>0</v>
      </c>
      <c r="AB1595" s="193">
        <v>0</v>
      </c>
      <c r="AC1595" s="193">
        <v>0</v>
      </c>
      <c r="AD1595" s="193">
        <v>0</v>
      </c>
      <c r="AE1595" s="193">
        <v>0</v>
      </c>
      <c r="AF1595" s="193">
        <v>0</v>
      </c>
      <c r="AG1595" s="190">
        <v>0</v>
      </c>
      <c r="AH1595" s="193">
        <v>730.4</v>
      </c>
      <c r="AI1595" s="190">
        <f t="shared" si="496"/>
        <v>6975.1068444444454</v>
      </c>
      <c r="AJ1595" s="193">
        <v>0</v>
      </c>
      <c r="AK1595" s="193">
        <v>0</v>
      </c>
      <c r="AL1595" s="193">
        <v>0</v>
      </c>
      <c r="AM1595" s="194">
        <v>0</v>
      </c>
      <c r="AN1595" s="193">
        <v>0</v>
      </c>
      <c r="AO1595" s="193">
        <v>0</v>
      </c>
      <c r="AP1595" s="194">
        <v>0</v>
      </c>
      <c r="AQ1595" s="193">
        <v>0</v>
      </c>
      <c r="AR1595" s="105">
        <v>0</v>
      </c>
      <c r="AU1595" s="195"/>
      <c r="AV1595" s="195"/>
      <c r="AW1595" s="195"/>
      <c r="BQ1595" s="196"/>
    </row>
    <row r="1596" spans="2:69" s="105" customFormat="1" ht="36" customHeight="1" x14ac:dyDescent="0.25">
      <c r="B1596" s="221">
        <v>10</v>
      </c>
      <c r="C1596" s="238" t="s">
        <v>2647</v>
      </c>
      <c r="D1596" s="184">
        <v>1967</v>
      </c>
      <c r="E1596" s="184"/>
      <c r="F1596" s="199" t="s">
        <v>261</v>
      </c>
      <c r="G1596" s="184">
        <v>2</v>
      </c>
      <c r="H1596" s="184">
        <v>2</v>
      </c>
      <c r="I1596" s="197">
        <v>706.22</v>
      </c>
      <c r="J1596" s="197">
        <v>706.22</v>
      </c>
      <c r="K1596" s="197">
        <v>0</v>
      </c>
      <c r="L1596" s="226">
        <v>29</v>
      </c>
      <c r="M1596" s="184" t="s">
        <v>259</v>
      </c>
      <c r="N1596" s="184" t="s">
        <v>263</v>
      </c>
      <c r="O1596" s="184" t="s">
        <v>1262</v>
      </c>
      <c r="P1596" s="197">
        <v>4403189.7699999996</v>
      </c>
      <c r="Q1596" s="173">
        <v>0</v>
      </c>
      <c r="R1596" s="197">
        <v>0</v>
      </c>
      <c r="S1596" s="197">
        <v>0</v>
      </c>
      <c r="T1596" s="197">
        <f>P1596-R1596-S1596</f>
        <v>4403189.7699999996</v>
      </c>
      <c r="U1596" s="173">
        <f t="shared" si="493"/>
        <v>6234.869828098892</v>
      </c>
      <c r="V1596" s="173">
        <v>7386.463708192915</v>
      </c>
      <c r="W1596" s="188">
        <v>7386.463708192915</v>
      </c>
      <c r="X1596" s="188">
        <f t="shared" si="494"/>
        <v>7386.463708192915</v>
      </c>
      <c r="Y1596" s="188">
        <f t="shared" si="495"/>
        <v>1151.593880094023</v>
      </c>
      <c r="Z1596" s="189">
        <v>0</v>
      </c>
      <c r="AA1596" s="189">
        <v>0</v>
      </c>
      <c r="AB1596" s="193">
        <v>0</v>
      </c>
      <c r="AC1596" s="193">
        <v>0</v>
      </c>
      <c r="AD1596" s="193">
        <v>0</v>
      </c>
      <c r="AE1596" s="193">
        <v>0</v>
      </c>
      <c r="AF1596" s="193">
        <v>0</v>
      </c>
      <c r="AG1596" s="190">
        <v>0</v>
      </c>
      <c r="AH1596" s="193">
        <v>585</v>
      </c>
      <c r="AI1596" s="190">
        <f t="shared" si="496"/>
        <v>7386.463708192915</v>
      </c>
      <c r="AJ1596" s="193">
        <v>0</v>
      </c>
      <c r="AK1596" s="193">
        <v>0</v>
      </c>
      <c r="AL1596" s="193">
        <v>0</v>
      </c>
      <c r="AM1596" s="194">
        <v>0</v>
      </c>
      <c r="AN1596" s="193">
        <v>0</v>
      </c>
      <c r="AO1596" s="193">
        <v>0</v>
      </c>
      <c r="AP1596" s="194">
        <v>0</v>
      </c>
      <c r="AQ1596" s="193">
        <v>0</v>
      </c>
      <c r="AR1596" s="105">
        <v>0</v>
      </c>
      <c r="AU1596" s="195"/>
      <c r="AV1596" s="195"/>
      <c r="AW1596" s="195"/>
      <c r="BQ1596" s="196"/>
    </row>
    <row r="1597" spans="2:69" s="105" customFormat="1" ht="36" customHeight="1" x14ac:dyDescent="0.25">
      <c r="B1597" s="183" t="s">
        <v>3054</v>
      </c>
      <c r="C1597" s="238"/>
      <c r="D1597" s="184" t="s">
        <v>857</v>
      </c>
      <c r="E1597" s="184" t="s">
        <v>857</v>
      </c>
      <c r="F1597" s="187" t="s">
        <v>857</v>
      </c>
      <c r="G1597" s="184" t="s">
        <v>857</v>
      </c>
      <c r="H1597" s="184" t="s">
        <v>857</v>
      </c>
      <c r="I1597" s="197">
        <f>I1598</f>
        <v>960.1</v>
      </c>
      <c r="J1597" s="197">
        <f t="shared" ref="J1597:L1598" si="497">J1598</f>
        <v>864.2</v>
      </c>
      <c r="K1597" s="197">
        <f t="shared" si="497"/>
        <v>864.2</v>
      </c>
      <c r="L1597" s="226">
        <f t="shared" si="497"/>
        <v>29</v>
      </c>
      <c r="M1597" s="184" t="s">
        <v>857</v>
      </c>
      <c r="N1597" s="184" t="s">
        <v>857</v>
      </c>
      <c r="O1597" s="240" t="s">
        <v>857</v>
      </c>
      <c r="P1597" s="197">
        <f>P1598</f>
        <v>6455757</v>
      </c>
      <c r="Q1597" s="197">
        <f t="shared" ref="Q1597:T1598" si="498">Q1598</f>
        <v>0</v>
      </c>
      <c r="R1597" s="197">
        <f t="shared" si="498"/>
        <v>0</v>
      </c>
      <c r="S1597" s="197">
        <f t="shared" si="498"/>
        <v>0</v>
      </c>
      <c r="T1597" s="197">
        <f t="shared" si="498"/>
        <v>6455757</v>
      </c>
      <c r="U1597" s="173">
        <f>U1598</f>
        <v>6724.0464534944276</v>
      </c>
      <c r="V1597" s="173">
        <f>V1598</f>
        <v>7978.1549113634001</v>
      </c>
      <c r="Y1597" s="105">
        <f t="shared" si="495"/>
        <v>1254.1084578689724</v>
      </c>
      <c r="Z1597" s="189"/>
      <c r="AA1597" s="189"/>
      <c r="AB1597" s="193"/>
      <c r="AC1597" s="193"/>
      <c r="AD1597" s="193"/>
      <c r="AE1597" s="193"/>
      <c r="AF1597" s="193"/>
      <c r="AG1597" s="189"/>
      <c r="AH1597" s="193"/>
      <c r="AI1597" s="193"/>
      <c r="AJ1597" s="193"/>
      <c r="AK1597" s="193"/>
      <c r="AL1597" s="193"/>
      <c r="AM1597" s="193"/>
      <c r="AN1597" s="193"/>
      <c r="AO1597" s="193"/>
      <c r="AP1597" s="193"/>
      <c r="AQ1597" s="193"/>
      <c r="AU1597" s="195"/>
      <c r="AV1597" s="195"/>
      <c r="AW1597" s="182"/>
      <c r="BQ1597" s="196"/>
    </row>
    <row r="1598" spans="2:69" s="105" customFormat="1" ht="36" customHeight="1" x14ac:dyDescent="0.25">
      <c r="B1598" s="183" t="s">
        <v>837</v>
      </c>
      <c r="C1598" s="238"/>
      <c r="D1598" s="184" t="s">
        <v>857</v>
      </c>
      <c r="E1598" s="184" t="s">
        <v>857</v>
      </c>
      <c r="F1598" s="187" t="s">
        <v>857</v>
      </c>
      <c r="G1598" s="184" t="s">
        <v>857</v>
      </c>
      <c r="H1598" s="184" t="s">
        <v>857</v>
      </c>
      <c r="I1598" s="197">
        <f>I1599</f>
        <v>960.1</v>
      </c>
      <c r="J1598" s="197">
        <f t="shared" si="497"/>
        <v>864.2</v>
      </c>
      <c r="K1598" s="197">
        <f t="shared" si="497"/>
        <v>864.2</v>
      </c>
      <c r="L1598" s="226">
        <f t="shared" si="497"/>
        <v>29</v>
      </c>
      <c r="M1598" s="184" t="s">
        <v>857</v>
      </c>
      <c r="N1598" s="184" t="s">
        <v>857</v>
      </c>
      <c r="O1598" s="240" t="s">
        <v>857</v>
      </c>
      <c r="P1598" s="197">
        <f>P1599</f>
        <v>6455757</v>
      </c>
      <c r="Q1598" s="197">
        <f t="shared" si="498"/>
        <v>0</v>
      </c>
      <c r="R1598" s="197">
        <f t="shared" si="498"/>
        <v>0</v>
      </c>
      <c r="S1598" s="197">
        <f t="shared" si="498"/>
        <v>0</v>
      </c>
      <c r="T1598" s="197">
        <f t="shared" si="498"/>
        <v>6455757</v>
      </c>
      <c r="U1598" s="173">
        <f>U1599</f>
        <v>6724.0464534944276</v>
      </c>
      <c r="V1598" s="173">
        <f>V1599</f>
        <v>7978.1549113634001</v>
      </c>
      <c r="Z1598" s="189"/>
      <c r="AA1598" s="189"/>
      <c r="AB1598" s="193"/>
      <c r="AC1598" s="193"/>
      <c r="AD1598" s="193"/>
      <c r="AE1598" s="193"/>
      <c r="AF1598" s="193"/>
      <c r="AG1598" s="189"/>
      <c r="AH1598" s="193"/>
      <c r="AI1598" s="193"/>
      <c r="AJ1598" s="193"/>
      <c r="AK1598" s="193"/>
      <c r="AL1598" s="193"/>
      <c r="AM1598" s="193"/>
      <c r="AN1598" s="193"/>
      <c r="AO1598" s="193"/>
      <c r="AP1598" s="193"/>
      <c r="AQ1598" s="193"/>
      <c r="AU1598" s="195"/>
      <c r="AV1598" s="195"/>
      <c r="AW1598" s="182"/>
      <c r="BQ1598" s="196"/>
    </row>
    <row r="1599" spans="2:69" s="105" customFormat="1" ht="36" customHeight="1" x14ac:dyDescent="0.25">
      <c r="B1599" s="221">
        <v>1</v>
      </c>
      <c r="C1599" s="238" t="s">
        <v>3055</v>
      </c>
      <c r="D1599" s="184">
        <v>1980</v>
      </c>
      <c r="E1599" s="184"/>
      <c r="F1599" s="199" t="s">
        <v>1297</v>
      </c>
      <c r="G1599" s="184">
        <v>2</v>
      </c>
      <c r="H1599" s="184">
        <v>3</v>
      </c>
      <c r="I1599" s="197">
        <v>960.1</v>
      </c>
      <c r="J1599" s="197">
        <v>864.2</v>
      </c>
      <c r="K1599" s="197">
        <v>864.2</v>
      </c>
      <c r="L1599" s="226">
        <v>29</v>
      </c>
      <c r="M1599" s="184" t="s">
        <v>259</v>
      </c>
      <c r="N1599" s="184" t="s">
        <v>263</v>
      </c>
      <c r="O1599" s="184" t="s">
        <v>3274</v>
      </c>
      <c r="P1599" s="197">
        <v>6455757</v>
      </c>
      <c r="Q1599" s="173">
        <v>0</v>
      </c>
      <c r="R1599" s="197">
        <v>0</v>
      </c>
      <c r="S1599" s="197">
        <v>0</v>
      </c>
      <c r="T1599" s="197">
        <f>P1599-R1599-S1599</f>
        <v>6455757</v>
      </c>
      <c r="U1599" s="173">
        <f t="shared" ref="U1599" si="499">P1599/I1599</f>
        <v>6724.0464534944276</v>
      </c>
      <c r="V1599" s="173">
        <v>7978.1549113634001</v>
      </c>
      <c r="W1599" s="188"/>
      <c r="X1599" s="188"/>
      <c r="Y1599" s="188"/>
      <c r="Z1599" s="189"/>
      <c r="AA1599" s="189"/>
      <c r="AB1599" s="193"/>
      <c r="AC1599" s="193"/>
      <c r="AD1599" s="193"/>
      <c r="AE1599" s="193"/>
      <c r="AF1599" s="193"/>
      <c r="AG1599" s="190"/>
      <c r="AH1599" s="193"/>
      <c r="AI1599" s="190"/>
      <c r="AJ1599" s="193"/>
      <c r="AK1599" s="193"/>
      <c r="AL1599" s="193"/>
      <c r="AM1599" s="194"/>
      <c r="AN1599" s="193"/>
      <c r="AO1599" s="193"/>
      <c r="AP1599" s="194"/>
      <c r="AQ1599" s="193"/>
      <c r="AU1599" s="195"/>
      <c r="AV1599" s="195"/>
      <c r="AW1599" s="195"/>
      <c r="BQ1599" s="196"/>
    </row>
    <row r="1600" spans="2:69" ht="36" x14ac:dyDescent="0.55000000000000004">
      <c r="AQ1600" s="246"/>
    </row>
  </sheetData>
  <mergeCells count="37">
    <mergeCell ref="B1569:V1569"/>
    <mergeCell ref="B1570:C1570"/>
    <mergeCell ref="B1571:C1571"/>
    <mergeCell ref="B1580:C1580"/>
    <mergeCell ref="B1487:V1487"/>
    <mergeCell ref="B1488:C1488"/>
    <mergeCell ref="B1489:C1489"/>
    <mergeCell ref="B1505:V1505"/>
    <mergeCell ref="B1507:C1507"/>
    <mergeCell ref="B1506:C1506"/>
    <mergeCell ref="P9:P10"/>
    <mergeCell ref="R9:R10"/>
    <mergeCell ref="S9:S10"/>
    <mergeCell ref="T9:T10"/>
    <mergeCell ref="J8:K8"/>
    <mergeCell ref="L8:L10"/>
    <mergeCell ref="M8:M11"/>
    <mergeCell ref="N8:N11"/>
    <mergeCell ref="O8:O11"/>
    <mergeCell ref="P8:T8"/>
    <mergeCell ref="Q9:Q10"/>
    <mergeCell ref="T1:V1"/>
    <mergeCell ref="O2:V3"/>
    <mergeCell ref="B4:V6"/>
    <mergeCell ref="B8:B11"/>
    <mergeCell ref="C8:C11"/>
    <mergeCell ref="D8:E8"/>
    <mergeCell ref="F8:F11"/>
    <mergeCell ref="G8:G11"/>
    <mergeCell ref="H8:H11"/>
    <mergeCell ref="I8:I10"/>
    <mergeCell ref="U8:U10"/>
    <mergeCell ref="V8:V10"/>
    <mergeCell ref="D9:D11"/>
    <mergeCell ref="E9:E11"/>
    <mergeCell ref="J9:J10"/>
    <mergeCell ref="K9:K10"/>
  </mergeCells>
  <printOptions horizontalCentered="1"/>
  <pageMargins left="0.25" right="0.25" top="0.75" bottom="0.75" header="0.3" footer="0.3"/>
  <pageSetup paperSize="8" scale="20" fitToHeight="0" orientation="landscape" r:id="rId1"/>
  <headerFooter differentFirst="1">
    <oddHeader>&amp;C&amp;"Times New Roman,обычный"&amp;20&amp;P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6"/>
  <sheetViews>
    <sheetView topLeftCell="A40" zoomScale="60" zoomScaleNormal="60" workbookViewId="0">
      <selection activeCell="C46" sqref="C46"/>
    </sheetView>
  </sheetViews>
  <sheetFormatPr defaultRowHeight="15" x14ac:dyDescent="0.25"/>
  <cols>
    <col min="1" max="1" width="28.7109375" style="3" customWidth="1"/>
    <col min="2" max="2" width="43.42578125" style="3" customWidth="1"/>
    <col min="3" max="3" width="52.7109375" style="3" customWidth="1"/>
    <col min="4" max="4" width="9.140625" style="3" customWidth="1"/>
    <col min="5" max="5" width="19.5703125" style="3" bestFit="1" customWidth="1"/>
    <col min="6" max="6" width="16.5703125" style="3" bestFit="1" customWidth="1"/>
    <col min="7" max="7" width="15.28515625" style="3" bestFit="1" customWidth="1"/>
    <col min="8" max="8" width="19.5703125" style="3" bestFit="1" customWidth="1"/>
    <col min="9" max="16384" width="9.140625" style="3"/>
  </cols>
  <sheetData>
    <row r="1" spans="1:8" ht="18.75" x14ac:dyDescent="0.3">
      <c r="A1" s="174"/>
      <c r="B1" s="174"/>
      <c r="C1" s="175" t="s">
        <v>698</v>
      </c>
    </row>
    <row r="2" spans="1:8" ht="63.75" customHeight="1" x14ac:dyDescent="0.25">
      <c r="A2" s="381" t="s">
        <v>705</v>
      </c>
      <c r="B2" s="381"/>
      <c r="C2" s="381"/>
    </row>
    <row r="3" spans="1:8" ht="41.45" customHeight="1" x14ac:dyDescent="0.25">
      <c r="A3" s="378" t="s">
        <v>2753</v>
      </c>
      <c r="B3" s="379"/>
      <c r="C3" s="380"/>
    </row>
    <row r="4" spans="1:8" ht="18.75" customHeight="1" x14ac:dyDescent="0.25">
      <c r="A4" s="378" t="s">
        <v>699</v>
      </c>
      <c r="B4" s="380"/>
      <c r="C4" s="176" t="s">
        <v>706</v>
      </c>
    </row>
    <row r="5" spans="1:8" ht="18.75" x14ac:dyDescent="0.3">
      <c r="A5" s="376" t="s">
        <v>700</v>
      </c>
      <c r="B5" s="377"/>
      <c r="C5" s="177">
        <f>Перечень!P14</f>
        <v>1064965830.9899999</v>
      </c>
      <c r="E5" s="70"/>
      <c r="F5" s="70"/>
      <c r="G5" s="70"/>
      <c r="H5" s="70"/>
    </row>
    <row r="6" spans="1:8" ht="46.5" customHeight="1" x14ac:dyDescent="0.3">
      <c r="A6" s="376" t="s">
        <v>701</v>
      </c>
      <c r="B6" s="377"/>
      <c r="C6" s="177">
        <v>0</v>
      </c>
      <c r="E6" s="70"/>
      <c r="F6" s="70"/>
      <c r="G6" s="70"/>
      <c r="H6" s="70"/>
    </row>
    <row r="7" spans="1:8" ht="18.75" x14ac:dyDescent="0.3">
      <c r="A7" s="376" t="s">
        <v>702</v>
      </c>
      <c r="B7" s="377"/>
      <c r="C7" s="177">
        <v>0</v>
      </c>
    </row>
    <row r="8" spans="1:8" ht="18.75" x14ac:dyDescent="0.3">
      <c r="A8" s="376" t="s">
        <v>703</v>
      </c>
      <c r="B8" s="377"/>
      <c r="C8" s="177">
        <f>Перечень!S14</f>
        <v>2908349.77</v>
      </c>
      <c r="E8" s="8"/>
    </row>
    <row r="9" spans="1:8" ht="18.75" customHeight="1" x14ac:dyDescent="0.3">
      <c r="A9" s="376" t="s">
        <v>704</v>
      </c>
      <c r="B9" s="377"/>
      <c r="C9" s="177">
        <f>C5-C6-C7-C8</f>
        <v>1062057481.2199999</v>
      </c>
    </row>
    <row r="10" spans="1:8" ht="81.75" customHeight="1" x14ac:dyDescent="0.25">
      <c r="A10" s="378" t="s">
        <v>2754</v>
      </c>
      <c r="B10" s="379"/>
      <c r="C10" s="380"/>
    </row>
    <row r="11" spans="1:8" ht="18.75" customHeight="1" x14ac:dyDescent="0.25">
      <c r="A11" s="378" t="s">
        <v>699</v>
      </c>
      <c r="B11" s="380"/>
      <c r="C11" s="176" t="s">
        <v>706</v>
      </c>
      <c r="E11" s="70"/>
      <c r="F11" s="70"/>
      <c r="G11" s="70"/>
      <c r="H11" s="70"/>
    </row>
    <row r="12" spans="1:8" ht="18.75" customHeight="1" x14ac:dyDescent="0.3">
      <c r="A12" s="376" t="s">
        <v>700</v>
      </c>
      <c r="B12" s="377"/>
      <c r="C12" s="178">
        <f>Перечень!P1489</f>
        <v>7034201.7300000004</v>
      </c>
    </row>
    <row r="13" spans="1:8" ht="18.75" x14ac:dyDescent="0.3">
      <c r="A13" s="376" t="s">
        <v>2755</v>
      </c>
      <c r="B13" s="377"/>
      <c r="C13" s="177">
        <f>Перечень!R1489</f>
        <v>4599545.3899999997</v>
      </c>
    </row>
    <row r="14" spans="1:8" s="179" customFormat="1" ht="23.25" customHeight="1" x14ac:dyDescent="0.3">
      <c r="A14" s="376" t="s">
        <v>703</v>
      </c>
      <c r="B14" s="377"/>
      <c r="C14" s="177">
        <f>Перечень!S1489</f>
        <v>1178018</v>
      </c>
    </row>
    <row r="15" spans="1:8" s="179" customFormat="1" ht="27" customHeight="1" x14ac:dyDescent="0.3">
      <c r="A15" s="376" t="s">
        <v>704</v>
      </c>
      <c r="B15" s="377"/>
      <c r="C15" s="177">
        <f>Перечень!T1489</f>
        <v>1256638.3399999999</v>
      </c>
    </row>
    <row r="16" spans="1:8" ht="81.75" customHeight="1" x14ac:dyDescent="0.25">
      <c r="A16" s="378" t="s">
        <v>2758</v>
      </c>
      <c r="B16" s="379"/>
      <c r="C16" s="380"/>
    </row>
    <row r="17" spans="1:8" ht="18.75" customHeight="1" x14ac:dyDescent="0.25">
      <c r="A17" s="378" t="s">
        <v>699</v>
      </c>
      <c r="B17" s="380"/>
      <c r="C17" s="176" t="s">
        <v>706</v>
      </c>
    </row>
    <row r="18" spans="1:8" ht="18.75" x14ac:dyDescent="0.3">
      <c r="A18" s="376" t="s">
        <v>700</v>
      </c>
      <c r="B18" s="377"/>
      <c r="C18" s="177">
        <f>Реестр!D1578</f>
        <v>17288357.709999997</v>
      </c>
    </row>
    <row r="19" spans="1:8" ht="37.5" customHeight="1" x14ac:dyDescent="0.3">
      <c r="A19" s="376" t="s">
        <v>701</v>
      </c>
      <c r="B19" s="377"/>
      <c r="C19" s="177">
        <v>0</v>
      </c>
    </row>
    <row r="20" spans="1:8" ht="18.75" x14ac:dyDescent="0.3">
      <c r="A20" s="376" t="s">
        <v>702</v>
      </c>
      <c r="B20" s="377"/>
      <c r="C20" s="177">
        <f>Перечень!R47</f>
        <v>0</v>
      </c>
    </row>
    <row r="21" spans="1:8" ht="18.75" x14ac:dyDescent="0.3">
      <c r="A21" s="376" t="s">
        <v>703</v>
      </c>
      <c r="B21" s="377"/>
      <c r="C21" s="177">
        <f>Перечень!S47</f>
        <v>0</v>
      </c>
      <c r="E21" s="8"/>
    </row>
    <row r="22" spans="1:8" ht="18.75" customHeight="1" x14ac:dyDescent="0.3">
      <c r="A22" s="376" t="s">
        <v>704</v>
      </c>
      <c r="B22" s="377"/>
      <c r="C22" s="177">
        <f>C18-C19-C20-C21</f>
        <v>17288357.709999997</v>
      </c>
    </row>
    <row r="23" spans="1:8" ht="54" customHeight="1" x14ac:dyDescent="0.25">
      <c r="A23" s="378" t="s">
        <v>2757</v>
      </c>
      <c r="B23" s="379"/>
      <c r="C23" s="380"/>
    </row>
    <row r="24" spans="1:8" ht="18.75" customHeight="1" x14ac:dyDescent="0.25">
      <c r="A24" s="378" t="s">
        <v>699</v>
      </c>
      <c r="B24" s="380"/>
      <c r="C24" s="176" t="s">
        <v>707</v>
      </c>
      <c r="E24" s="70"/>
      <c r="F24" s="70"/>
      <c r="G24" s="70"/>
      <c r="H24" s="70"/>
    </row>
    <row r="25" spans="1:8" ht="18.75" x14ac:dyDescent="0.3">
      <c r="A25" s="376" t="s">
        <v>700</v>
      </c>
      <c r="B25" s="377"/>
      <c r="C25" s="177">
        <f>Перечень!P550</f>
        <v>1131295042.3399999</v>
      </c>
    </row>
    <row r="26" spans="1:8" ht="33.75" customHeight="1" x14ac:dyDescent="0.3">
      <c r="A26" s="376" t="s">
        <v>701</v>
      </c>
      <c r="B26" s="377"/>
      <c r="C26" s="177">
        <v>0</v>
      </c>
    </row>
    <row r="27" spans="1:8" ht="18.75" x14ac:dyDescent="0.3">
      <c r="A27" s="376" t="s">
        <v>702</v>
      </c>
      <c r="B27" s="377"/>
      <c r="C27" s="177">
        <f>Перечень!R550</f>
        <v>162877744</v>
      </c>
    </row>
    <row r="28" spans="1:8" ht="18.75" x14ac:dyDescent="0.3">
      <c r="A28" s="376" t="s">
        <v>703</v>
      </c>
      <c r="B28" s="377"/>
      <c r="C28" s="177">
        <f>Перечень!S550</f>
        <v>0</v>
      </c>
    </row>
    <row r="29" spans="1:8" ht="18.75" customHeight="1" x14ac:dyDescent="0.3">
      <c r="A29" s="376" t="s">
        <v>704</v>
      </c>
      <c r="B29" s="377"/>
      <c r="C29" s="177">
        <f>C25-C26-C27-C28</f>
        <v>968417298.33999991</v>
      </c>
    </row>
    <row r="30" spans="1:8" ht="86.25" customHeight="1" x14ac:dyDescent="0.25">
      <c r="A30" s="378" t="s">
        <v>2976</v>
      </c>
      <c r="B30" s="379"/>
      <c r="C30" s="380"/>
    </row>
    <row r="31" spans="1:8" ht="18.75" customHeight="1" x14ac:dyDescent="0.25">
      <c r="A31" s="378" t="s">
        <v>699</v>
      </c>
      <c r="B31" s="380"/>
      <c r="C31" s="176" t="s">
        <v>707</v>
      </c>
      <c r="E31" s="70"/>
      <c r="F31" s="70"/>
      <c r="G31" s="70"/>
      <c r="H31" s="70"/>
    </row>
    <row r="32" spans="1:8" ht="18.75" x14ac:dyDescent="0.3">
      <c r="A32" s="376" t="s">
        <v>700</v>
      </c>
      <c r="B32" s="377"/>
      <c r="C32" s="177">
        <f>Перечень!P1511+Перечень!P1512+Перечень!P1513+Перечень!P1514+Перечень!P1515+Перечень!P1516+Перечень!P1517+Перечень!P1518+Перечень!P1519+Перечень!P1520+Перечень!P1521</f>
        <v>84267195.200000003</v>
      </c>
    </row>
    <row r="33" spans="1:8" ht="33.75" customHeight="1" x14ac:dyDescent="0.3">
      <c r="A33" s="376" t="s">
        <v>701</v>
      </c>
      <c r="B33" s="377"/>
      <c r="C33" s="177">
        <v>0</v>
      </c>
    </row>
    <row r="34" spans="1:8" ht="18.75" x14ac:dyDescent="0.3">
      <c r="A34" s="376" t="s">
        <v>702</v>
      </c>
      <c r="B34" s="377"/>
      <c r="C34" s="177">
        <f>Перечень!R1511+Перечень!R1512+Перечень!R1513+Перечень!R1514+Перечень!R1515+Перечень!R1516+Перечень!R1517+Перечень!R1518+Перечень!R1519+Перечень!R1520+Перечень!R1521</f>
        <v>45548000</v>
      </c>
    </row>
    <row r="35" spans="1:8" ht="18.75" x14ac:dyDescent="0.3">
      <c r="A35" s="376" t="s">
        <v>703</v>
      </c>
      <c r="B35" s="377"/>
      <c r="C35" s="177">
        <v>0</v>
      </c>
    </row>
    <row r="36" spans="1:8" ht="18.75" customHeight="1" x14ac:dyDescent="0.3">
      <c r="A36" s="376" t="s">
        <v>704</v>
      </c>
      <c r="B36" s="377"/>
      <c r="C36" s="177">
        <f>C32-C33-C34-C35</f>
        <v>38719195.200000003</v>
      </c>
    </row>
    <row r="37" spans="1:8" ht="81.75" customHeight="1" x14ac:dyDescent="0.25">
      <c r="A37" s="378" t="s">
        <v>2758</v>
      </c>
      <c r="B37" s="379"/>
      <c r="C37" s="380"/>
    </row>
    <row r="38" spans="1:8" ht="18.75" customHeight="1" x14ac:dyDescent="0.25">
      <c r="A38" s="378" t="s">
        <v>699</v>
      </c>
      <c r="B38" s="380"/>
      <c r="C38" s="176" t="s">
        <v>707</v>
      </c>
    </row>
    <row r="39" spans="1:8" ht="18.75" x14ac:dyDescent="0.3">
      <c r="A39" s="376" t="s">
        <v>700</v>
      </c>
      <c r="B39" s="377"/>
      <c r="C39" s="177">
        <f>Реестр!D1587</f>
        <v>47438619.980000004</v>
      </c>
    </row>
    <row r="40" spans="1:8" ht="37.5" customHeight="1" x14ac:dyDescent="0.3">
      <c r="A40" s="376" t="s">
        <v>701</v>
      </c>
      <c r="B40" s="377"/>
      <c r="C40" s="177">
        <v>0</v>
      </c>
    </row>
    <row r="41" spans="1:8" ht="18.75" x14ac:dyDescent="0.3">
      <c r="A41" s="376" t="s">
        <v>702</v>
      </c>
      <c r="B41" s="377"/>
      <c r="C41" s="177">
        <f>Перечень!R53</f>
        <v>0</v>
      </c>
    </row>
    <row r="42" spans="1:8" ht="18.75" x14ac:dyDescent="0.3">
      <c r="A42" s="376" t="s">
        <v>703</v>
      </c>
      <c r="B42" s="377"/>
      <c r="C42" s="177">
        <f>Перечень!S53</f>
        <v>0</v>
      </c>
      <c r="E42" s="8"/>
    </row>
    <row r="43" spans="1:8" ht="18.75" customHeight="1" x14ac:dyDescent="0.3">
      <c r="A43" s="376" t="s">
        <v>704</v>
      </c>
      <c r="B43" s="377"/>
      <c r="C43" s="177">
        <f>C39-C40-C41-C42</f>
        <v>47438619.980000004</v>
      </c>
    </row>
    <row r="44" spans="1:8" ht="39.75" customHeight="1" x14ac:dyDescent="0.25">
      <c r="A44" s="378" t="s">
        <v>2757</v>
      </c>
      <c r="B44" s="379"/>
      <c r="C44" s="380"/>
    </row>
    <row r="45" spans="1:8" ht="18.75" customHeight="1" x14ac:dyDescent="0.25">
      <c r="A45" s="378" t="s">
        <v>699</v>
      </c>
      <c r="B45" s="380"/>
      <c r="C45" s="176" t="s">
        <v>708</v>
      </c>
    </row>
    <row r="46" spans="1:8" ht="18.75" x14ac:dyDescent="0.3">
      <c r="A46" s="376" t="s">
        <v>700</v>
      </c>
      <c r="B46" s="377"/>
      <c r="C46" s="177">
        <f>Перечень!P1024</f>
        <v>2384826999.0599995</v>
      </c>
      <c r="E46" s="70"/>
      <c r="F46" s="70"/>
      <c r="G46" s="70"/>
      <c r="H46" s="70"/>
    </row>
    <row r="47" spans="1:8" ht="41.25" customHeight="1" x14ac:dyDescent="0.3">
      <c r="A47" s="376" t="s">
        <v>701</v>
      </c>
      <c r="B47" s="377"/>
      <c r="C47" s="177">
        <v>1980117.59</v>
      </c>
    </row>
    <row r="48" spans="1:8" ht="18.75" x14ac:dyDescent="0.3">
      <c r="A48" s="376" t="s">
        <v>702</v>
      </c>
      <c r="B48" s="377"/>
      <c r="C48" s="177">
        <f>Перечень!R1020</f>
        <v>0</v>
      </c>
    </row>
    <row r="49" spans="1:5" ht="18.75" x14ac:dyDescent="0.3">
      <c r="A49" s="376" t="s">
        <v>703</v>
      </c>
      <c r="B49" s="377"/>
      <c r="C49" s="177">
        <f>Перечень!S1024</f>
        <v>3647879.94</v>
      </c>
    </row>
    <row r="50" spans="1:5" ht="18.75" customHeight="1" x14ac:dyDescent="0.3">
      <c r="A50" s="376" t="s">
        <v>704</v>
      </c>
      <c r="B50" s="377"/>
      <c r="C50" s="177">
        <f>C46-C47-C48-C49</f>
        <v>2379199001.5299993</v>
      </c>
    </row>
    <row r="51" spans="1:5" ht="81.75" customHeight="1" x14ac:dyDescent="0.25">
      <c r="A51" s="378" t="s">
        <v>2758</v>
      </c>
      <c r="B51" s="379"/>
      <c r="C51" s="380"/>
    </row>
    <row r="52" spans="1:5" ht="18.75" customHeight="1" x14ac:dyDescent="0.25">
      <c r="A52" s="378" t="s">
        <v>699</v>
      </c>
      <c r="B52" s="380"/>
      <c r="C52" s="176" t="s">
        <v>708</v>
      </c>
    </row>
    <row r="53" spans="1:5" ht="18.75" x14ac:dyDescent="0.3">
      <c r="A53" s="376" t="s">
        <v>700</v>
      </c>
      <c r="B53" s="377"/>
      <c r="C53" s="177">
        <v>6455757</v>
      </c>
    </row>
    <row r="54" spans="1:5" ht="37.5" customHeight="1" x14ac:dyDescent="0.3">
      <c r="A54" s="376" t="s">
        <v>701</v>
      </c>
      <c r="B54" s="377"/>
      <c r="C54" s="177">
        <v>0</v>
      </c>
    </row>
    <row r="55" spans="1:5" ht="18.75" x14ac:dyDescent="0.3">
      <c r="A55" s="376" t="s">
        <v>702</v>
      </c>
      <c r="B55" s="377"/>
      <c r="C55" s="177">
        <f>Перечень!R67</f>
        <v>0</v>
      </c>
    </row>
    <row r="56" spans="1:5" ht="18.75" x14ac:dyDescent="0.3">
      <c r="A56" s="376" t="s">
        <v>703</v>
      </c>
      <c r="B56" s="377"/>
      <c r="C56" s="177">
        <f>Перечень!S67</f>
        <v>0</v>
      </c>
      <c r="E56" s="8"/>
    </row>
    <row r="57" spans="1:5" ht="18.75" customHeight="1" x14ac:dyDescent="0.3">
      <c r="A57" s="376" t="s">
        <v>704</v>
      </c>
      <c r="B57" s="377"/>
      <c r="C57" s="177">
        <f>C53-C54-C55-C56</f>
        <v>6455757</v>
      </c>
    </row>
    <row r="58" spans="1:5" ht="61.5" customHeight="1" x14ac:dyDescent="0.25">
      <c r="A58" s="378" t="s">
        <v>2754</v>
      </c>
      <c r="B58" s="379"/>
      <c r="C58" s="380"/>
    </row>
    <row r="59" spans="1:5" ht="18.75" customHeight="1" x14ac:dyDescent="0.25">
      <c r="A59" s="378" t="s">
        <v>699</v>
      </c>
      <c r="B59" s="380"/>
      <c r="C59" s="176" t="s">
        <v>708</v>
      </c>
    </row>
    <row r="60" spans="1:5" ht="18.75" customHeight="1" x14ac:dyDescent="0.3">
      <c r="A60" s="376" t="s">
        <v>700</v>
      </c>
      <c r="B60" s="377"/>
      <c r="C60" s="178">
        <v>38116072</v>
      </c>
    </row>
    <row r="61" spans="1:5" ht="18.75" customHeight="1" x14ac:dyDescent="0.3">
      <c r="A61" s="376" t="s">
        <v>2755</v>
      </c>
      <c r="B61" s="377"/>
      <c r="C61" s="177">
        <v>29427314.030000001</v>
      </c>
    </row>
    <row r="62" spans="1:5" ht="18.75" customHeight="1" x14ac:dyDescent="0.3">
      <c r="A62" s="376" t="s">
        <v>703</v>
      </c>
      <c r="B62" s="377"/>
      <c r="C62" s="177">
        <v>2119251.14</v>
      </c>
    </row>
    <row r="63" spans="1:5" ht="18.75" customHeight="1" x14ac:dyDescent="0.3">
      <c r="A63" s="376" t="s">
        <v>704</v>
      </c>
      <c r="B63" s="377"/>
      <c r="C63" s="177">
        <f>C60-C61-C62</f>
        <v>6569506.8299999982</v>
      </c>
    </row>
    <row r="64" spans="1:5" ht="81" customHeight="1" x14ac:dyDescent="0.25">
      <c r="A64" s="378" t="s">
        <v>2756</v>
      </c>
      <c r="B64" s="379"/>
      <c r="C64" s="380"/>
    </row>
    <row r="65" spans="1:5" ht="18.75" customHeight="1" x14ac:dyDescent="0.25">
      <c r="A65" s="378" t="s">
        <v>699</v>
      </c>
      <c r="B65" s="380"/>
      <c r="C65" s="176" t="s">
        <v>708</v>
      </c>
    </row>
    <row r="66" spans="1:5" ht="18.75" x14ac:dyDescent="0.3">
      <c r="A66" s="376" t="s">
        <v>702</v>
      </c>
      <c r="B66" s="377"/>
      <c r="C66" s="177">
        <v>36727200</v>
      </c>
      <c r="E66" s="8"/>
    </row>
  </sheetData>
  <mergeCells count="65">
    <mergeCell ref="A62:B62"/>
    <mergeCell ref="A63:B63"/>
    <mergeCell ref="A13:B13"/>
    <mergeCell ref="A2:C2"/>
    <mergeCell ref="A3:C3"/>
    <mergeCell ref="A4:B4"/>
    <mergeCell ref="A5:B5"/>
    <mergeCell ref="A7:B7"/>
    <mergeCell ref="A8:B8"/>
    <mergeCell ref="A9:B9"/>
    <mergeCell ref="A10:C10"/>
    <mergeCell ref="A11:B11"/>
    <mergeCell ref="A12:B12"/>
    <mergeCell ref="A6:B6"/>
    <mergeCell ref="A39:B39"/>
    <mergeCell ref="A40:B40"/>
    <mergeCell ref="A41:B41"/>
    <mergeCell ref="A14:B14"/>
    <mergeCell ref="A15:B15"/>
    <mergeCell ref="A23:C23"/>
    <mergeCell ref="A24:B24"/>
    <mergeCell ref="A25:B25"/>
    <mergeCell ref="A26:B26"/>
    <mergeCell ref="A27:B27"/>
    <mergeCell ref="A28:B28"/>
    <mergeCell ref="A29:B29"/>
    <mergeCell ref="A16:C16"/>
    <mergeCell ref="A17:B17"/>
    <mergeCell ref="A18:B18"/>
    <mergeCell ref="A19:B19"/>
    <mergeCell ref="A20:B20"/>
    <mergeCell ref="A21:B21"/>
    <mergeCell ref="A42:B42"/>
    <mergeCell ref="A43:B43"/>
    <mergeCell ref="A48:B48"/>
    <mergeCell ref="A46:B46"/>
    <mergeCell ref="A47:B47"/>
    <mergeCell ref="A44:C44"/>
    <mergeCell ref="A45:B45"/>
    <mergeCell ref="A49:B49"/>
    <mergeCell ref="A50:B50"/>
    <mergeCell ref="A64:C64"/>
    <mergeCell ref="A65:B65"/>
    <mergeCell ref="A66:B66"/>
    <mergeCell ref="A51:C51"/>
    <mergeCell ref="A52:B52"/>
    <mergeCell ref="A53:B53"/>
    <mergeCell ref="A54:B54"/>
    <mergeCell ref="A55:B55"/>
    <mergeCell ref="A56:B56"/>
    <mergeCell ref="A57:B57"/>
    <mergeCell ref="A58:C58"/>
    <mergeCell ref="A59:B59"/>
    <mergeCell ref="A60:B60"/>
    <mergeCell ref="A61:B61"/>
    <mergeCell ref="A22:B22"/>
    <mergeCell ref="A37:C37"/>
    <mergeCell ref="A38:B38"/>
    <mergeCell ref="A30:C30"/>
    <mergeCell ref="A31:B31"/>
    <mergeCell ref="A32:B32"/>
    <mergeCell ref="A33:B33"/>
    <mergeCell ref="A34:B34"/>
    <mergeCell ref="A35:B35"/>
    <mergeCell ref="A36:B36"/>
  </mergeCells>
  <pageMargins left="0.25" right="0.25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O250"/>
  <sheetViews>
    <sheetView zoomScale="70" zoomScaleNormal="70" workbookViewId="0">
      <selection activeCell="M7" sqref="M7"/>
    </sheetView>
  </sheetViews>
  <sheetFormatPr defaultRowHeight="15" x14ac:dyDescent="0.25"/>
  <cols>
    <col min="1" max="1" width="9" style="3" customWidth="1"/>
    <col min="2" max="2" width="81" style="3" customWidth="1"/>
    <col min="3" max="3" width="31.42578125" style="3" customWidth="1"/>
    <col min="4" max="4" width="32.28515625" style="3" customWidth="1"/>
    <col min="5" max="5" width="22.140625" style="3" customWidth="1"/>
    <col min="6" max="6" width="32.28515625" style="3" customWidth="1"/>
    <col min="7" max="7" width="9" style="3" customWidth="1"/>
    <col min="8" max="8" width="9.140625" style="3" customWidth="1"/>
    <col min="9" max="9" width="16.28515625" style="3" customWidth="1"/>
    <col min="10" max="10" width="9.140625" style="3" customWidth="1"/>
    <col min="11" max="11" width="17" style="3" customWidth="1"/>
    <col min="12" max="12" width="11.7109375" style="3" bestFit="1" customWidth="1"/>
    <col min="13" max="13" width="16.85546875" style="3" bestFit="1" customWidth="1"/>
    <col min="14" max="14" width="11.85546875" style="3" bestFit="1" customWidth="1"/>
    <col min="15" max="15" width="16.85546875" style="3" bestFit="1" customWidth="1"/>
    <col min="16" max="16384" width="9.140625" style="3"/>
  </cols>
  <sheetData>
    <row r="1" spans="1:15" ht="20.25" x14ac:dyDescent="0.25">
      <c r="A1" s="2"/>
      <c r="B1" s="2"/>
      <c r="C1" s="2"/>
      <c r="D1" s="2"/>
      <c r="E1" s="388" t="s">
        <v>709</v>
      </c>
      <c r="F1" s="388"/>
    </row>
    <row r="2" spans="1:15" ht="95.25" customHeight="1" x14ac:dyDescent="0.25">
      <c r="B2" s="4"/>
      <c r="C2" s="4"/>
      <c r="D2" s="389" t="s">
        <v>716</v>
      </c>
      <c r="E2" s="389"/>
      <c r="F2" s="389"/>
    </row>
    <row r="3" spans="1:15" x14ac:dyDescent="0.25">
      <c r="A3" s="390" t="s">
        <v>717</v>
      </c>
      <c r="B3" s="390"/>
      <c r="C3" s="390"/>
      <c r="D3" s="390"/>
      <c r="E3" s="390"/>
      <c r="F3" s="390"/>
    </row>
    <row r="4" spans="1:15" ht="93" customHeight="1" x14ac:dyDescent="0.25">
      <c r="A4" s="390"/>
      <c r="B4" s="390"/>
      <c r="C4" s="390"/>
      <c r="D4" s="390"/>
      <c r="E4" s="390"/>
      <c r="F4" s="390"/>
    </row>
    <row r="5" spans="1:15" x14ac:dyDescent="0.25">
      <c r="A5" s="391" t="s">
        <v>6</v>
      </c>
      <c r="B5" s="394" t="s">
        <v>710</v>
      </c>
      <c r="C5" s="391" t="s">
        <v>711</v>
      </c>
      <c r="D5" s="391" t="s">
        <v>712</v>
      </c>
      <c r="E5" s="391" t="s">
        <v>713</v>
      </c>
      <c r="F5" s="391" t="s">
        <v>714</v>
      </c>
    </row>
    <row r="6" spans="1:15" x14ac:dyDescent="0.25">
      <c r="A6" s="392"/>
      <c r="B6" s="395"/>
      <c r="C6" s="397"/>
      <c r="D6" s="397"/>
      <c r="E6" s="397"/>
      <c r="F6" s="397"/>
    </row>
    <row r="7" spans="1:15" ht="101.25" customHeight="1" x14ac:dyDescent="0.25">
      <c r="A7" s="392"/>
      <c r="B7" s="395"/>
      <c r="C7" s="398"/>
      <c r="D7" s="398"/>
      <c r="E7" s="398"/>
      <c r="F7" s="398"/>
    </row>
    <row r="8" spans="1:15" ht="20.25" x14ac:dyDescent="0.3">
      <c r="A8" s="393"/>
      <c r="B8" s="396"/>
      <c r="C8" s="5" t="s">
        <v>715</v>
      </c>
      <c r="D8" s="5" t="s">
        <v>257</v>
      </c>
      <c r="E8" s="6" t="s">
        <v>37</v>
      </c>
      <c r="F8" s="6" t="s">
        <v>36</v>
      </c>
    </row>
    <row r="9" spans="1:15" ht="20.25" x14ac:dyDescent="0.3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</row>
    <row r="10" spans="1:15" ht="20.25" x14ac:dyDescent="0.3">
      <c r="A10" s="322" t="s">
        <v>719</v>
      </c>
      <c r="B10" s="326"/>
      <c r="C10" s="324">
        <v>3501090.45</v>
      </c>
      <c r="D10" s="325">
        <v>122321</v>
      </c>
      <c r="E10" s="146">
        <v>1270</v>
      </c>
      <c r="F10" s="324">
        <v>4581087872.3900003</v>
      </c>
      <c r="K10" s="70"/>
      <c r="M10" s="70"/>
      <c r="N10" s="70"/>
      <c r="O10" s="70"/>
    </row>
    <row r="11" spans="1:15" ht="20.25" x14ac:dyDescent="0.3">
      <c r="A11" s="322" t="s">
        <v>720</v>
      </c>
      <c r="B11" s="326"/>
      <c r="C11" s="324">
        <v>1282974.6400000004</v>
      </c>
      <c r="D11" s="325">
        <v>49293</v>
      </c>
      <c r="E11" s="325">
        <v>468</v>
      </c>
      <c r="F11" s="324">
        <v>1064965830.9899999</v>
      </c>
      <c r="K11" s="70"/>
    </row>
    <row r="12" spans="1:15" ht="20.25" x14ac:dyDescent="0.3">
      <c r="A12" s="140">
        <v>1</v>
      </c>
      <c r="B12" s="1" t="s">
        <v>952</v>
      </c>
      <c r="C12" s="54">
        <v>362242.11000000022</v>
      </c>
      <c r="D12" s="55">
        <v>13536</v>
      </c>
      <c r="E12" s="56">
        <v>104</v>
      </c>
      <c r="F12" s="141">
        <v>265883729</v>
      </c>
    </row>
    <row r="13" spans="1:15" ht="20.25" x14ac:dyDescent="0.3">
      <c r="A13" s="140">
        <v>2</v>
      </c>
      <c r="B13" s="1" t="s">
        <v>859</v>
      </c>
      <c r="C13" s="54">
        <v>54718.7</v>
      </c>
      <c r="D13" s="55">
        <v>2187</v>
      </c>
      <c r="E13" s="56">
        <v>29</v>
      </c>
      <c r="F13" s="141">
        <v>50842017.239999995</v>
      </c>
    </row>
    <row r="14" spans="1:15" ht="20.25" x14ac:dyDescent="0.3">
      <c r="A14" s="140">
        <v>3</v>
      </c>
      <c r="B14" s="1" t="s">
        <v>860</v>
      </c>
      <c r="C14" s="141">
        <v>122338.65999999997</v>
      </c>
      <c r="D14" s="56">
        <v>4539</v>
      </c>
      <c r="E14" s="56">
        <v>45</v>
      </c>
      <c r="F14" s="141">
        <v>112751259.44999994</v>
      </c>
    </row>
    <row r="15" spans="1:15" ht="20.25" x14ac:dyDescent="0.3">
      <c r="A15" s="140">
        <v>4</v>
      </c>
      <c r="B15" s="1" t="s">
        <v>915</v>
      </c>
      <c r="C15" s="141">
        <v>218132.8</v>
      </c>
      <c r="D15" s="56">
        <v>7911</v>
      </c>
      <c r="E15" s="56">
        <v>36</v>
      </c>
      <c r="F15" s="141">
        <v>128937901.11000001</v>
      </c>
    </row>
    <row r="16" spans="1:15" ht="20.25" x14ac:dyDescent="0.3">
      <c r="A16" s="140">
        <v>5</v>
      </c>
      <c r="B16" s="1" t="s">
        <v>862</v>
      </c>
      <c r="C16" s="54">
        <v>38189.1</v>
      </c>
      <c r="D16" s="55">
        <v>1569</v>
      </c>
      <c r="E16" s="56">
        <v>5</v>
      </c>
      <c r="F16" s="141">
        <v>11570369.789999999</v>
      </c>
    </row>
    <row r="17" spans="1:6" ht="20.25" x14ac:dyDescent="0.3">
      <c r="A17" s="140">
        <v>6</v>
      </c>
      <c r="B17" s="1" t="s">
        <v>863</v>
      </c>
      <c r="C17" s="141">
        <v>91721.91</v>
      </c>
      <c r="D17" s="56">
        <v>3374</v>
      </c>
      <c r="E17" s="56">
        <v>26</v>
      </c>
      <c r="F17" s="141">
        <v>65365711.729999989</v>
      </c>
    </row>
    <row r="18" spans="1:6" ht="20.25" x14ac:dyDescent="0.3">
      <c r="A18" s="140">
        <v>7</v>
      </c>
      <c r="B18" s="1" t="s">
        <v>864</v>
      </c>
      <c r="C18" s="141">
        <v>29543.5</v>
      </c>
      <c r="D18" s="56">
        <v>855</v>
      </c>
      <c r="E18" s="56">
        <v>5</v>
      </c>
      <c r="F18" s="141">
        <v>14114868.93</v>
      </c>
    </row>
    <row r="19" spans="1:6" ht="20.25" x14ac:dyDescent="0.3">
      <c r="A19" s="140">
        <v>8</v>
      </c>
      <c r="B19" s="1" t="s">
        <v>865</v>
      </c>
      <c r="C19" s="141">
        <v>10662.800000000001</v>
      </c>
      <c r="D19" s="56">
        <v>403</v>
      </c>
      <c r="E19" s="56">
        <v>6</v>
      </c>
      <c r="F19" s="141">
        <v>30964559.009999998</v>
      </c>
    </row>
    <row r="20" spans="1:6" ht="20.25" x14ac:dyDescent="0.3">
      <c r="A20" s="140">
        <v>9</v>
      </c>
      <c r="B20" s="1" t="s">
        <v>866</v>
      </c>
      <c r="C20" s="141">
        <v>14970.710000000001</v>
      </c>
      <c r="D20" s="56">
        <v>518</v>
      </c>
      <c r="E20" s="56">
        <v>4</v>
      </c>
      <c r="F20" s="141">
        <v>12442442.430000002</v>
      </c>
    </row>
    <row r="21" spans="1:6" ht="20.25" x14ac:dyDescent="0.3">
      <c r="A21" s="140">
        <v>10</v>
      </c>
      <c r="B21" s="1" t="s">
        <v>1318</v>
      </c>
      <c r="C21" s="141">
        <v>762</v>
      </c>
      <c r="D21" s="56">
        <v>42</v>
      </c>
      <c r="E21" s="56">
        <v>1</v>
      </c>
      <c r="F21" s="141">
        <v>345276.04000000004</v>
      </c>
    </row>
    <row r="22" spans="1:6" ht="20.25" x14ac:dyDescent="0.3">
      <c r="A22" s="140">
        <v>11</v>
      </c>
      <c r="B22" s="1" t="s">
        <v>867</v>
      </c>
      <c r="C22" s="141">
        <v>2259.1</v>
      </c>
      <c r="D22" s="56">
        <v>104</v>
      </c>
      <c r="E22" s="56">
        <v>2</v>
      </c>
      <c r="F22" s="141">
        <v>5773107.5300000003</v>
      </c>
    </row>
    <row r="23" spans="1:6" ht="20.25" x14ac:dyDescent="0.3">
      <c r="A23" s="140">
        <v>12</v>
      </c>
      <c r="B23" s="1" t="s">
        <v>868</v>
      </c>
      <c r="C23" s="141">
        <v>4271.2</v>
      </c>
      <c r="D23" s="56">
        <v>227</v>
      </c>
      <c r="E23" s="56">
        <v>5</v>
      </c>
      <c r="F23" s="141">
        <v>10624337.110000001</v>
      </c>
    </row>
    <row r="24" spans="1:6" ht="20.25" x14ac:dyDescent="0.3">
      <c r="A24" s="140">
        <v>13</v>
      </c>
      <c r="B24" s="1" t="s">
        <v>869</v>
      </c>
      <c r="C24" s="141">
        <v>3135.5000000000005</v>
      </c>
      <c r="D24" s="56">
        <v>130</v>
      </c>
      <c r="E24" s="56">
        <v>5</v>
      </c>
      <c r="F24" s="141">
        <v>4459924</v>
      </c>
    </row>
    <row r="25" spans="1:6" ht="20.25" x14ac:dyDescent="0.3">
      <c r="A25" s="140">
        <v>14</v>
      </c>
      <c r="B25" s="1" t="s">
        <v>871</v>
      </c>
      <c r="C25" s="141">
        <v>3504.3</v>
      </c>
      <c r="D25" s="56">
        <v>178</v>
      </c>
      <c r="E25" s="56">
        <v>1</v>
      </c>
      <c r="F25" s="141">
        <v>1997229.1400000001</v>
      </c>
    </row>
    <row r="26" spans="1:6" ht="20.25" x14ac:dyDescent="0.3">
      <c r="A26" s="140">
        <v>15</v>
      </c>
      <c r="B26" s="1" t="s">
        <v>872</v>
      </c>
      <c r="C26" s="141">
        <v>37828.900000000009</v>
      </c>
      <c r="D26" s="56">
        <v>1989</v>
      </c>
      <c r="E26" s="56">
        <v>15</v>
      </c>
      <c r="F26" s="141">
        <v>29976052.369999997</v>
      </c>
    </row>
    <row r="27" spans="1:6" ht="20.25" x14ac:dyDescent="0.3">
      <c r="A27" s="140">
        <v>16</v>
      </c>
      <c r="B27" s="1" t="s">
        <v>873</v>
      </c>
      <c r="C27" s="141">
        <v>12766.299999999997</v>
      </c>
      <c r="D27" s="56">
        <v>777</v>
      </c>
      <c r="E27" s="56">
        <v>16</v>
      </c>
      <c r="F27" s="141">
        <v>22830689.180000003</v>
      </c>
    </row>
    <row r="28" spans="1:6" ht="20.25" x14ac:dyDescent="0.3">
      <c r="A28" s="140">
        <v>17</v>
      </c>
      <c r="B28" s="1" t="s">
        <v>874</v>
      </c>
      <c r="C28" s="141">
        <v>1395.0000000000002</v>
      </c>
      <c r="D28" s="56">
        <v>56</v>
      </c>
      <c r="E28" s="56">
        <v>4</v>
      </c>
      <c r="F28" s="141">
        <v>2221160.0099999998</v>
      </c>
    </row>
    <row r="29" spans="1:6" ht="20.25" x14ac:dyDescent="0.3">
      <c r="A29" s="140">
        <v>18</v>
      </c>
      <c r="B29" s="1" t="s">
        <v>875</v>
      </c>
      <c r="C29" s="141">
        <v>1222.4000000000001</v>
      </c>
      <c r="D29" s="56">
        <v>44</v>
      </c>
      <c r="E29" s="56">
        <v>2</v>
      </c>
      <c r="F29" s="141">
        <v>4069083.7199999997</v>
      </c>
    </row>
    <row r="30" spans="1:6" ht="20.25" x14ac:dyDescent="0.3">
      <c r="A30" s="140">
        <v>19</v>
      </c>
      <c r="B30" s="1" t="s">
        <v>933</v>
      </c>
      <c r="C30" s="141">
        <v>1746.5</v>
      </c>
      <c r="D30" s="56">
        <v>78</v>
      </c>
      <c r="E30" s="56">
        <v>2</v>
      </c>
      <c r="F30" s="141">
        <v>5178138.5</v>
      </c>
    </row>
    <row r="31" spans="1:6" ht="20.25" x14ac:dyDescent="0.3">
      <c r="A31" s="140">
        <v>20</v>
      </c>
      <c r="B31" s="1" t="s">
        <v>878</v>
      </c>
      <c r="C31" s="54">
        <v>5843.6</v>
      </c>
      <c r="D31" s="55">
        <v>224</v>
      </c>
      <c r="E31" s="56">
        <v>3</v>
      </c>
      <c r="F31" s="141">
        <v>8426851.959999999</v>
      </c>
    </row>
    <row r="32" spans="1:6" ht="20.25" x14ac:dyDescent="0.3">
      <c r="A32" s="140">
        <v>21</v>
      </c>
      <c r="B32" s="1" t="s">
        <v>920</v>
      </c>
      <c r="C32" s="54">
        <v>9076.82</v>
      </c>
      <c r="D32" s="55">
        <v>298</v>
      </c>
      <c r="E32" s="56">
        <v>2</v>
      </c>
      <c r="F32" s="141">
        <v>7968708.8700000001</v>
      </c>
    </row>
    <row r="33" spans="1:6" ht="20.25" x14ac:dyDescent="0.3">
      <c r="A33" s="140">
        <v>22</v>
      </c>
      <c r="B33" s="1" t="s">
        <v>880</v>
      </c>
      <c r="C33" s="54">
        <v>846.4</v>
      </c>
      <c r="D33" s="55">
        <v>26</v>
      </c>
      <c r="E33" s="56">
        <v>1</v>
      </c>
      <c r="F33" s="141">
        <v>1861701.91</v>
      </c>
    </row>
    <row r="34" spans="1:6" ht="20.25" x14ac:dyDescent="0.3">
      <c r="A34" s="140">
        <v>23</v>
      </c>
      <c r="B34" s="1" t="s">
        <v>882</v>
      </c>
      <c r="C34" s="141">
        <v>50658.080000000002</v>
      </c>
      <c r="D34" s="56">
        <v>1648</v>
      </c>
      <c r="E34" s="56">
        <v>17</v>
      </c>
      <c r="F34" s="141">
        <v>44398957.329999998</v>
      </c>
    </row>
    <row r="35" spans="1:6" ht="20.25" x14ac:dyDescent="0.3">
      <c r="A35" s="140">
        <v>24</v>
      </c>
      <c r="B35" s="1" t="s">
        <v>934</v>
      </c>
      <c r="C35" s="141">
        <v>2529.2999999999997</v>
      </c>
      <c r="D35" s="56">
        <v>106</v>
      </c>
      <c r="E35" s="56">
        <v>2</v>
      </c>
      <c r="F35" s="141">
        <v>2076549.34</v>
      </c>
    </row>
    <row r="36" spans="1:6" ht="20.25" x14ac:dyDescent="0.3">
      <c r="A36" s="140">
        <v>25</v>
      </c>
      <c r="B36" s="1" t="s">
        <v>935</v>
      </c>
      <c r="C36" s="141">
        <v>375</v>
      </c>
      <c r="D36" s="56">
        <v>21</v>
      </c>
      <c r="E36" s="56">
        <v>1</v>
      </c>
      <c r="F36" s="141">
        <v>2005046.9200000002</v>
      </c>
    </row>
    <row r="37" spans="1:6" ht="20.25" x14ac:dyDescent="0.3">
      <c r="A37" s="140">
        <v>26</v>
      </c>
      <c r="B37" s="1" t="s">
        <v>936</v>
      </c>
      <c r="C37" s="141">
        <v>1156.21</v>
      </c>
      <c r="D37" s="56">
        <v>44</v>
      </c>
      <c r="E37" s="56">
        <v>1</v>
      </c>
      <c r="F37" s="141">
        <v>3682576.42</v>
      </c>
    </row>
    <row r="38" spans="1:6" ht="20.25" x14ac:dyDescent="0.3">
      <c r="A38" s="140">
        <v>27</v>
      </c>
      <c r="B38" s="1" t="s">
        <v>884</v>
      </c>
      <c r="C38" s="141">
        <v>2624.2</v>
      </c>
      <c r="D38" s="56">
        <v>125</v>
      </c>
      <c r="E38" s="56">
        <v>4</v>
      </c>
      <c r="F38" s="141">
        <v>4283070.8099999996</v>
      </c>
    </row>
    <row r="39" spans="1:6" ht="20.25" x14ac:dyDescent="0.3">
      <c r="A39" s="140">
        <v>28</v>
      </c>
      <c r="B39" s="1" t="s">
        <v>885</v>
      </c>
      <c r="C39" s="54">
        <v>1157</v>
      </c>
      <c r="D39" s="55">
        <v>40</v>
      </c>
      <c r="E39" s="56">
        <v>2</v>
      </c>
      <c r="F39" s="141">
        <v>3114731.1799999997</v>
      </c>
    </row>
    <row r="40" spans="1:6" ht="20.25" x14ac:dyDescent="0.3">
      <c r="A40" s="140">
        <v>29</v>
      </c>
      <c r="B40" s="1" t="s">
        <v>883</v>
      </c>
      <c r="C40" s="142">
        <v>407.9</v>
      </c>
      <c r="D40" s="143">
        <v>21</v>
      </c>
      <c r="E40" s="56">
        <v>1</v>
      </c>
      <c r="F40" s="141">
        <v>43566.44</v>
      </c>
    </row>
    <row r="41" spans="1:6" ht="20.25" x14ac:dyDescent="0.3">
      <c r="A41" s="140">
        <v>30</v>
      </c>
      <c r="B41" s="1" t="s">
        <v>886</v>
      </c>
      <c r="C41" s="141">
        <v>2253.2999999999997</v>
      </c>
      <c r="D41" s="56">
        <v>108</v>
      </c>
      <c r="E41" s="56">
        <v>4</v>
      </c>
      <c r="F41" s="141">
        <v>4166442.5</v>
      </c>
    </row>
    <row r="42" spans="1:6" ht="20.25" x14ac:dyDescent="0.3">
      <c r="A42" s="140">
        <v>31</v>
      </c>
      <c r="B42" s="1" t="s">
        <v>921</v>
      </c>
      <c r="C42" s="54">
        <v>829.4</v>
      </c>
      <c r="D42" s="55">
        <v>42</v>
      </c>
      <c r="E42" s="56">
        <v>1</v>
      </c>
      <c r="F42" s="141">
        <v>2786770.47</v>
      </c>
    </row>
    <row r="43" spans="1:6" ht="20.25" x14ac:dyDescent="0.3">
      <c r="A43" s="140">
        <v>32</v>
      </c>
      <c r="B43" s="1" t="s">
        <v>887</v>
      </c>
      <c r="C43" s="54">
        <v>10312.24</v>
      </c>
      <c r="D43" s="55">
        <v>425</v>
      </c>
      <c r="E43" s="56">
        <v>7</v>
      </c>
      <c r="F43" s="141">
        <v>8480737.0799999982</v>
      </c>
    </row>
    <row r="44" spans="1:6" ht="20.25" x14ac:dyDescent="0.3">
      <c r="A44" s="140">
        <v>33</v>
      </c>
      <c r="B44" s="1" t="s">
        <v>888</v>
      </c>
      <c r="C44" s="54">
        <v>613</v>
      </c>
      <c r="D44" s="55">
        <v>32</v>
      </c>
      <c r="E44" s="56">
        <v>1</v>
      </c>
      <c r="F44" s="141">
        <v>2358530.46</v>
      </c>
    </row>
    <row r="45" spans="1:6" ht="20.25" x14ac:dyDescent="0.3">
      <c r="A45" s="140">
        <v>34</v>
      </c>
      <c r="B45" s="1" t="s">
        <v>922</v>
      </c>
      <c r="C45" s="54">
        <v>866.6</v>
      </c>
      <c r="D45" s="55">
        <v>34</v>
      </c>
      <c r="E45" s="56">
        <v>3</v>
      </c>
      <c r="F45" s="141">
        <v>178408.21000000002</v>
      </c>
    </row>
    <row r="46" spans="1:6" ht="20.25" x14ac:dyDescent="0.3">
      <c r="A46" s="140">
        <v>35</v>
      </c>
      <c r="B46" s="1" t="s">
        <v>890</v>
      </c>
      <c r="C46" s="141">
        <v>3663.2799999999997</v>
      </c>
      <c r="D46" s="56">
        <v>115</v>
      </c>
      <c r="E46" s="56">
        <v>3</v>
      </c>
      <c r="F46" s="141">
        <v>8700170.3300000001</v>
      </c>
    </row>
    <row r="47" spans="1:6" ht="20.25" x14ac:dyDescent="0.3">
      <c r="A47" s="140">
        <v>36</v>
      </c>
      <c r="B47" s="1" t="s">
        <v>893</v>
      </c>
      <c r="C47" s="54">
        <v>2767.4</v>
      </c>
      <c r="D47" s="55">
        <v>31</v>
      </c>
      <c r="E47" s="56">
        <v>1</v>
      </c>
      <c r="F47" s="141">
        <v>4281723.32</v>
      </c>
    </row>
    <row r="48" spans="1:6" ht="20.25" x14ac:dyDescent="0.3">
      <c r="A48" s="140">
        <v>37</v>
      </c>
      <c r="B48" s="1" t="s">
        <v>899</v>
      </c>
      <c r="C48" s="54">
        <v>15666.63</v>
      </c>
      <c r="D48" s="55">
        <v>545</v>
      </c>
      <c r="E48" s="56">
        <v>3</v>
      </c>
      <c r="F48" s="141">
        <v>2434186.5899999994</v>
      </c>
    </row>
    <row r="49" spans="1:6" ht="20.25" x14ac:dyDescent="0.3">
      <c r="A49" s="140">
        <v>38</v>
      </c>
      <c r="B49" s="1" t="s">
        <v>894</v>
      </c>
      <c r="C49" s="54">
        <v>14224.350000000002</v>
      </c>
      <c r="D49" s="55">
        <v>742</v>
      </c>
      <c r="E49" s="56">
        <v>6</v>
      </c>
      <c r="F49" s="141">
        <v>19736488.859999999</v>
      </c>
    </row>
    <row r="50" spans="1:6" ht="20.25" x14ac:dyDescent="0.3">
      <c r="A50" s="140">
        <v>39</v>
      </c>
      <c r="B50" s="1" t="s">
        <v>895</v>
      </c>
      <c r="C50" s="54">
        <v>4806.5999999999995</v>
      </c>
      <c r="D50" s="55">
        <v>165</v>
      </c>
      <c r="E50" s="56">
        <v>5</v>
      </c>
      <c r="F50" s="141">
        <v>9389545.5499999989</v>
      </c>
    </row>
    <row r="51" spans="1:6" ht="20.25" x14ac:dyDescent="0.3">
      <c r="A51" s="140">
        <v>40</v>
      </c>
      <c r="B51" s="1" t="s">
        <v>896</v>
      </c>
      <c r="C51" s="54">
        <v>1322.5</v>
      </c>
      <c r="D51" s="55">
        <v>60</v>
      </c>
      <c r="E51" s="56">
        <v>2</v>
      </c>
      <c r="F51" s="141">
        <v>5138784.57</v>
      </c>
    </row>
    <row r="52" spans="1:6" ht="20.25" x14ac:dyDescent="0.3">
      <c r="A52" s="140">
        <v>41</v>
      </c>
      <c r="B52" s="1" t="s">
        <v>898</v>
      </c>
      <c r="C52" s="54">
        <v>13058.16</v>
      </c>
      <c r="D52" s="55">
        <v>529</v>
      </c>
      <c r="E52" s="56">
        <v>10</v>
      </c>
      <c r="F52" s="141">
        <v>17752085.210000001</v>
      </c>
    </row>
    <row r="53" spans="1:6" ht="20.25" x14ac:dyDescent="0.3">
      <c r="A53" s="140">
        <v>42</v>
      </c>
      <c r="B53" s="1" t="s">
        <v>897</v>
      </c>
      <c r="C53" s="54">
        <v>878.6</v>
      </c>
      <c r="D53" s="55">
        <v>55</v>
      </c>
      <c r="E53" s="56">
        <v>1</v>
      </c>
      <c r="F53" s="141">
        <v>3622790.6399999997</v>
      </c>
    </row>
    <row r="54" spans="1:6" ht="20.25" x14ac:dyDescent="0.3">
      <c r="A54" s="140">
        <v>43</v>
      </c>
      <c r="B54" s="1" t="s">
        <v>900</v>
      </c>
      <c r="C54" s="141">
        <v>940.6</v>
      </c>
      <c r="D54" s="56">
        <v>33</v>
      </c>
      <c r="E54" s="56">
        <v>1</v>
      </c>
      <c r="F54" s="141">
        <v>3515825.94</v>
      </c>
    </row>
    <row r="55" spans="1:6" ht="20.25" x14ac:dyDescent="0.3">
      <c r="A55" s="140">
        <v>44</v>
      </c>
      <c r="B55" s="1" t="s">
        <v>937</v>
      </c>
      <c r="C55" s="141">
        <v>340.3</v>
      </c>
      <c r="D55" s="56">
        <v>19</v>
      </c>
      <c r="E55" s="56">
        <v>1</v>
      </c>
      <c r="F55" s="141">
        <v>1371104.41</v>
      </c>
    </row>
    <row r="56" spans="1:6" ht="20.25" x14ac:dyDescent="0.3">
      <c r="A56" s="140">
        <v>45</v>
      </c>
      <c r="B56" s="1" t="s">
        <v>1319</v>
      </c>
      <c r="C56" s="141">
        <v>953.9</v>
      </c>
      <c r="D56" s="56">
        <v>28</v>
      </c>
      <c r="E56" s="56">
        <v>1</v>
      </c>
      <c r="F56" s="141">
        <v>40161.910000000003</v>
      </c>
    </row>
    <row r="57" spans="1:6" ht="20.25" x14ac:dyDescent="0.3">
      <c r="A57" s="140">
        <v>46</v>
      </c>
      <c r="B57" s="1" t="s">
        <v>926</v>
      </c>
      <c r="C57" s="141">
        <v>1446.38</v>
      </c>
      <c r="D57" s="56">
        <v>78</v>
      </c>
      <c r="E57" s="56">
        <v>1</v>
      </c>
      <c r="F57" s="141">
        <v>127877.6</v>
      </c>
    </row>
    <row r="58" spans="1:6" ht="20.25" x14ac:dyDescent="0.3">
      <c r="A58" s="140">
        <v>47</v>
      </c>
      <c r="B58" s="1" t="s">
        <v>938</v>
      </c>
      <c r="C58" s="54">
        <v>676.3</v>
      </c>
      <c r="D58" s="55">
        <v>32</v>
      </c>
      <c r="E58" s="56">
        <v>1</v>
      </c>
      <c r="F58" s="141">
        <v>87573.72</v>
      </c>
    </row>
    <row r="59" spans="1:6" ht="20.25" x14ac:dyDescent="0.3">
      <c r="A59" s="140">
        <v>48</v>
      </c>
      <c r="B59" s="1" t="s">
        <v>903</v>
      </c>
      <c r="C59" s="142">
        <v>3130</v>
      </c>
      <c r="D59" s="143">
        <v>140</v>
      </c>
      <c r="E59" s="56">
        <v>5</v>
      </c>
      <c r="F59" s="141">
        <v>3911488.5799999996</v>
      </c>
    </row>
    <row r="60" spans="1:6" ht="20.25" x14ac:dyDescent="0.3">
      <c r="A60" s="140">
        <v>49</v>
      </c>
      <c r="B60" s="1" t="s">
        <v>928</v>
      </c>
      <c r="C60" s="141">
        <v>36117.07</v>
      </c>
      <c r="D60" s="56">
        <v>1569</v>
      </c>
      <c r="E60" s="56">
        <v>11</v>
      </c>
      <c r="F60" s="141">
        <v>23897111.18</v>
      </c>
    </row>
    <row r="61" spans="1:6" ht="20.25" x14ac:dyDescent="0.3">
      <c r="A61" s="140">
        <v>50</v>
      </c>
      <c r="B61" s="1" t="s">
        <v>904</v>
      </c>
      <c r="C61" s="54">
        <v>32478.429999999997</v>
      </c>
      <c r="D61" s="55">
        <v>1444</v>
      </c>
      <c r="E61" s="56">
        <v>8</v>
      </c>
      <c r="F61" s="141">
        <v>24440368.16</v>
      </c>
    </row>
    <row r="62" spans="1:6" ht="20.25" x14ac:dyDescent="0.3">
      <c r="A62" s="140">
        <v>51</v>
      </c>
      <c r="B62" s="1" t="s">
        <v>1320</v>
      </c>
      <c r="C62" s="54">
        <v>546.02</v>
      </c>
      <c r="D62" s="55">
        <v>20</v>
      </c>
      <c r="E62" s="56">
        <v>1</v>
      </c>
      <c r="F62" s="141">
        <v>1483737.75</v>
      </c>
    </row>
    <row r="63" spans="1:6" ht="20.25" x14ac:dyDescent="0.3">
      <c r="A63" s="140">
        <v>52</v>
      </c>
      <c r="B63" s="1" t="s">
        <v>1317</v>
      </c>
      <c r="C63" s="54">
        <v>1598.9</v>
      </c>
      <c r="D63" s="55">
        <v>38</v>
      </c>
      <c r="E63" s="56">
        <v>1</v>
      </c>
      <c r="F63" s="141">
        <v>446142.85</v>
      </c>
    </row>
    <row r="64" spans="1:6" ht="20.25" x14ac:dyDescent="0.3">
      <c r="A64" s="140">
        <v>53</v>
      </c>
      <c r="B64" s="1" t="s">
        <v>901</v>
      </c>
      <c r="C64" s="54">
        <v>9103.2800000000007</v>
      </c>
      <c r="D64" s="55">
        <v>365</v>
      </c>
      <c r="E64" s="56">
        <v>4</v>
      </c>
      <c r="F64" s="141">
        <v>3380450.98</v>
      </c>
    </row>
    <row r="65" spans="1:14" ht="20.25" x14ac:dyDescent="0.3">
      <c r="A65" s="140">
        <v>54</v>
      </c>
      <c r="B65" s="1" t="s">
        <v>905</v>
      </c>
      <c r="C65" s="54">
        <v>2977.1</v>
      </c>
      <c r="D65" s="55">
        <v>125</v>
      </c>
      <c r="E65" s="56">
        <v>5</v>
      </c>
      <c r="F65" s="141">
        <v>7738017.7799999993</v>
      </c>
    </row>
    <row r="66" spans="1:14" ht="20.25" x14ac:dyDescent="0.3">
      <c r="A66" s="140">
        <v>55</v>
      </c>
      <c r="B66" s="1" t="s">
        <v>906</v>
      </c>
      <c r="C66" s="141">
        <v>1191.0999999999999</v>
      </c>
      <c r="D66" s="56">
        <v>26</v>
      </c>
      <c r="E66" s="56">
        <v>1</v>
      </c>
      <c r="F66" s="141">
        <v>2846268.34</v>
      </c>
    </row>
    <row r="67" spans="1:14" ht="20.25" x14ac:dyDescent="0.3">
      <c r="A67" s="140">
        <v>56</v>
      </c>
      <c r="B67" s="1" t="s">
        <v>907</v>
      </c>
      <c r="C67" s="54">
        <v>1414.1</v>
      </c>
      <c r="D67" s="55">
        <v>84</v>
      </c>
      <c r="E67" s="56">
        <v>2</v>
      </c>
      <c r="F67" s="141">
        <v>2794020.73</v>
      </c>
    </row>
    <row r="68" spans="1:14" ht="20.25" x14ac:dyDescent="0.3">
      <c r="A68" s="140">
        <v>57</v>
      </c>
      <c r="B68" s="1" t="s">
        <v>908</v>
      </c>
      <c r="C68" s="54">
        <v>2762.9</v>
      </c>
      <c r="D68" s="55">
        <v>125</v>
      </c>
      <c r="E68" s="56">
        <v>2</v>
      </c>
      <c r="F68" s="141">
        <v>4868704.13</v>
      </c>
    </row>
    <row r="69" spans="1:14" ht="20.25" x14ac:dyDescent="0.3">
      <c r="A69" s="140">
        <v>58</v>
      </c>
      <c r="B69" s="1" t="s">
        <v>930</v>
      </c>
      <c r="C69" s="54">
        <v>702.7</v>
      </c>
      <c r="D69" s="55">
        <v>16</v>
      </c>
      <c r="E69" s="56">
        <v>1</v>
      </c>
      <c r="F69" s="141">
        <v>2570556.2200000002</v>
      </c>
    </row>
    <row r="70" spans="1:14" ht="20.25" x14ac:dyDescent="0.3">
      <c r="A70" s="140">
        <v>59</v>
      </c>
      <c r="B70" s="1" t="s">
        <v>1321</v>
      </c>
      <c r="C70" s="54">
        <v>1625.9</v>
      </c>
      <c r="D70" s="55">
        <v>63</v>
      </c>
      <c r="E70" s="56">
        <v>2</v>
      </c>
      <c r="F70" s="141">
        <v>1181101.6800000002</v>
      </c>
    </row>
    <row r="71" spans="1:14" ht="20.25" x14ac:dyDescent="0.3">
      <c r="A71" s="140">
        <v>60</v>
      </c>
      <c r="B71" s="1" t="s">
        <v>909</v>
      </c>
      <c r="C71" s="54">
        <v>2462.8000000000002</v>
      </c>
      <c r="D71" s="55">
        <v>120</v>
      </c>
      <c r="E71" s="56">
        <v>5</v>
      </c>
      <c r="F71" s="141">
        <v>5058199.54</v>
      </c>
    </row>
    <row r="72" spans="1:14" ht="20.25" x14ac:dyDescent="0.3">
      <c r="A72" s="140">
        <v>61</v>
      </c>
      <c r="B72" s="1" t="s">
        <v>910</v>
      </c>
      <c r="C72" s="54">
        <v>1755.2</v>
      </c>
      <c r="D72" s="55">
        <v>62</v>
      </c>
      <c r="E72" s="56">
        <v>1</v>
      </c>
      <c r="F72" s="141">
        <v>3982171.62</v>
      </c>
    </row>
    <row r="73" spans="1:14" ht="20.25" x14ac:dyDescent="0.3">
      <c r="A73" s="140">
        <v>62</v>
      </c>
      <c r="B73" s="1" t="s">
        <v>931</v>
      </c>
      <c r="C73" s="54">
        <v>4921.7999999999993</v>
      </c>
      <c r="D73" s="55">
        <v>126</v>
      </c>
      <c r="E73" s="56">
        <v>2</v>
      </c>
      <c r="F73" s="141">
        <v>8046011.1599999992</v>
      </c>
    </row>
    <row r="74" spans="1:14" ht="20.25" x14ac:dyDescent="0.3">
      <c r="A74" s="140">
        <v>63</v>
      </c>
      <c r="B74" s="1" t="s">
        <v>911</v>
      </c>
      <c r="C74" s="54">
        <v>428.4</v>
      </c>
      <c r="D74" s="55">
        <v>20</v>
      </c>
      <c r="E74" s="56">
        <v>1</v>
      </c>
      <c r="F74" s="141">
        <v>1241065.97</v>
      </c>
    </row>
    <row r="75" spans="1:14" ht="20.25" x14ac:dyDescent="0.3">
      <c r="A75" s="140">
        <v>64</v>
      </c>
      <c r="B75" s="1" t="s">
        <v>913</v>
      </c>
      <c r="C75" s="54">
        <v>12546.099999999999</v>
      </c>
      <c r="D75" s="55">
        <v>564</v>
      </c>
      <c r="E75" s="56">
        <v>9</v>
      </c>
      <c r="F75" s="141">
        <v>9190793.5899999999</v>
      </c>
    </row>
    <row r="76" spans="1:14" ht="20.25" x14ac:dyDescent="0.3">
      <c r="A76" s="140">
        <v>65</v>
      </c>
      <c r="B76" s="1" t="s">
        <v>914</v>
      </c>
      <c r="C76" s="54">
        <v>2975.2</v>
      </c>
      <c r="D76" s="55">
        <v>130</v>
      </c>
      <c r="E76" s="56">
        <v>4</v>
      </c>
      <c r="F76" s="141">
        <v>3506290.42</v>
      </c>
    </row>
    <row r="77" spans="1:14" ht="20.25" x14ac:dyDescent="0.3">
      <c r="A77" s="140">
        <v>66</v>
      </c>
      <c r="B77" s="1" t="s">
        <v>939</v>
      </c>
      <c r="C77" s="54">
        <v>1422.8</v>
      </c>
      <c r="D77" s="55">
        <v>64</v>
      </c>
      <c r="E77" s="56">
        <v>2</v>
      </c>
      <c r="F77" s="141">
        <v>735510.79</v>
      </c>
    </row>
    <row r="78" spans="1:14" ht="20.25" x14ac:dyDescent="0.3">
      <c r="A78" s="140">
        <v>67</v>
      </c>
      <c r="B78" s="1" t="s">
        <v>932</v>
      </c>
      <c r="C78" s="54">
        <v>1109.3</v>
      </c>
      <c r="D78" s="55">
        <v>49</v>
      </c>
      <c r="E78" s="56">
        <v>2</v>
      </c>
      <c r="F78" s="141">
        <v>1268994.68</v>
      </c>
    </row>
    <row r="79" spans="1:14" ht="19.5" customHeight="1" x14ac:dyDescent="0.3">
      <c r="A79" s="322" t="s">
        <v>721</v>
      </c>
      <c r="B79" s="322"/>
      <c r="C79" s="324">
        <v>1275815.78</v>
      </c>
      <c r="D79" s="325">
        <v>36026</v>
      </c>
      <c r="E79" s="146">
        <v>407</v>
      </c>
      <c r="F79" s="324">
        <v>1131295042.3399999</v>
      </c>
      <c r="K79" s="70"/>
      <c r="L79" s="70"/>
      <c r="M79" s="70"/>
      <c r="N79" s="70"/>
    </row>
    <row r="80" spans="1:14" ht="20.25" x14ac:dyDescent="0.3">
      <c r="A80" s="140">
        <v>1</v>
      </c>
      <c r="B80" s="1" t="s">
        <v>952</v>
      </c>
      <c r="C80" s="54">
        <v>273707.57999999996</v>
      </c>
      <c r="D80" s="55">
        <v>10259</v>
      </c>
      <c r="E80" s="56">
        <v>88</v>
      </c>
      <c r="F80" s="141">
        <v>164966276.65999994</v>
      </c>
    </row>
    <row r="81" spans="1:6" ht="20.25" x14ac:dyDescent="0.3">
      <c r="A81" s="140">
        <v>2</v>
      </c>
      <c r="B81" s="1" t="s">
        <v>859</v>
      </c>
      <c r="C81" s="54">
        <v>39765.410000000003</v>
      </c>
      <c r="D81" s="55">
        <v>1664</v>
      </c>
      <c r="E81" s="56">
        <v>26</v>
      </c>
      <c r="F81" s="141">
        <v>58706347.549999997</v>
      </c>
    </row>
    <row r="82" spans="1:6" ht="20.25" x14ac:dyDescent="0.3">
      <c r="A82" s="140">
        <v>3</v>
      </c>
      <c r="B82" s="1" t="s">
        <v>860</v>
      </c>
      <c r="C82" s="54">
        <v>112703.84000000001</v>
      </c>
      <c r="D82" s="55">
        <v>3987</v>
      </c>
      <c r="E82" s="56">
        <v>43</v>
      </c>
      <c r="F82" s="141">
        <v>132238186.65000004</v>
      </c>
    </row>
    <row r="83" spans="1:6" ht="20.25" x14ac:dyDescent="0.3">
      <c r="A83" s="140">
        <v>4</v>
      </c>
      <c r="B83" s="1" t="s">
        <v>915</v>
      </c>
      <c r="C83" s="54">
        <v>401854.45999999996</v>
      </c>
      <c r="D83" s="55">
        <v>4103</v>
      </c>
      <c r="E83" s="56">
        <v>54</v>
      </c>
      <c r="F83" s="141">
        <v>286019553.19999999</v>
      </c>
    </row>
    <row r="84" spans="1:6" ht="20.25" x14ac:dyDescent="0.3">
      <c r="A84" s="140">
        <v>5</v>
      </c>
      <c r="B84" s="1" t="s">
        <v>862</v>
      </c>
      <c r="C84" s="54">
        <v>117812.8</v>
      </c>
      <c r="D84" s="55">
        <v>2907</v>
      </c>
      <c r="E84" s="56">
        <v>15</v>
      </c>
      <c r="F84" s="141">
        <v>102328424.23999999</v>
      </c>
    </row>
    <row r="85" spans="1:6" ht="20.25" x14ac:dyDescent="0.3">
      <c r="A85" s="140">
        <v>6</v>
      </c>
      <c r="B85" s="1" t="s">
        <v>863</v>
      </c>
      <c r="C85" s="54">
        <v>40250.310000000005</v>
      </c>
      <c r="D85" s="55">
        <v>1696</v>
      </c>
      <c r="E85" s="56">
        <v>21</v>
      </c>
      <c r="F85" s="141">
        <v>67308268.039999992</v>
      </c>
    </row>
    <row r="86" spans="1:6" ht="20.25" x14ac:dyDescent="0.3">
      <c r="A86" s="140">
        <v>7</v>
      </c>
      <c r="B86" s="1" t="s">
        <v>864</v>
      </c>
      <c r="C86" s="54">
        <v>35250.9</v>
      </c>
      <c r="D86" s="55">
        <v>902</v>
      </c>
      <c r="E86" s="56">
        <v>7</v>
      </c>
      <c r="F86" s="141">
        <v>8413669.7699999996</v>
      </c>
    </row>
    <row r="87" spans="1:6" ht="20.25" x14ac:dyDescent="0.3">
      <c r="A87" s="140">
        <v>8</v>
      </c>
      <c r="B87" s="1" t="s">
        <v>865</v>
      </c>
      <c r="C87" s="54">
        <v>5268.6</v>
      </c>
      <c r="D87" s="55">
        <v>209</v>
      </c>
      <c r="E87" s="56">
        <v>5</v>
      </c>
      <c r="F87" s="141">
        <v>7749775.5699999994</v>
      </c>
    </row>
    <row r="88" spans="1:6" ht="20.25" x14ac:dyDescent="0.3">
      <c r="A88" s="140">
        <v>9</v>
      </c>
      <c r="B88" s="1" t="s">
        <v>866</v>
      </c>
      <c r="C88" s="54">
        <v>11803.32</v>
      </c>
      <c r="D88" s="55">
        <v>483</v>
      </c>
      <c r="E88" s="56">
        <v>4</v>
      </c>
      <c r="F88" s="141">
        <v>8707199.9100000001</v>
      </c>
    </row>
    <row r="89" spans="1:6" ht="20.25" x14ac:dyDescent="0.3">
      <c r="A89" s="140">
        <v>10</v>
      </c>
      <c r="B89" s="1" t="s">
        <v>867</v>
      </c>
      <c r="C89" s="54">
        <v>2782.7</v>
      </c>
      <c r="D89" s="55">
        <v>103</v>
      </c>
      <c r="E89" s="56">
        <v>1</v>
      </c>
      <c r="F89" s="141">
        <v>3324897.97</v>
      </c>
    </row>
    <row r="90" spans="1:6" ht="20.25" x14ac:dyDescent="0.3">
      <c r="A90" s="140">
        <v>11</v>
      </c>
      <c r="B90" s="1" t="s">
        <v>869</v>
      </c>
      <c r="C90" s="54">
        <v>1151.5</v>
      </c>
      <c r="D90" s="55">
        <v>39</v>
      </c>
      <c r="E90" s="56">
        <v>2</v>
      </c>
      <c r="F90" s="141">
        <v>221036.09999999998</v>
      </c>
    </row>
    <row r="91" spans="1:6" ht="20.25" x14ac:dyDescent="0.3">
      <c r="A91" s="140">
        <v>12</v>
      </c>
      <c r="B91" s="1" t="s">
        <v>916</v>
      </c>
      <c r="C91" s="54">
        <v>618.29999999999995</v>
      </c>
      <c r="D91" s="55">
        <v>24</v>
      </c>
      <c r="E91" s="56">
        <v>1</v>
      </c>
      <c r="F91" s="141">
        <v>63207.3</v>
      </c>
    </row>
    <row r="92" spans="1:6" ht="20.25" x14ac:dyDescent="0.3">
      <c r="A92" s="140">
        <v>13</v>
      </c>
      <c r="B92" s="1" t="s">
        <v>871</v>
      </c>
      <c r="C92" s="54">
        <v>4097</v>
      </c>
      <c r="D92" s="55">
        <v>158</v>
      </c>
      <c r="E92" s="56">
        <v>1</v>
      </c>
      <c r="F92" s="141">
        <v>105310.57</v>
      </c>
    </row>
    <row r="93" spans="1:6" ht="20.25" x14ac:dyDescent="0.3">
      <c r="A93" s="140">
        <v>14</v>
      </c>
      <c r="B93" s="1" t="s">
        <v>872</v>
      </c>
      <c r="C93" s="54">
        <v>29874.799999999999</v>
      </c>
      <c r="D93" s="55">
        <v>1418</v>
      </c>
      <c r="E93" s="56">
        <v>13</v>
      </c>
      <c r="F93" s="141">
        <v>29546394.850000001</v>
      </c>
    </row>
    <row r="94" spans="1:6" ht="20.25" x14ac:dyDescent="0.3">
      <c r="A94" s="140">
        <v>15</v>
      </c>
      <c r="B94" s="1" t="s">
        <v>873</v>
      </c>
      <c r="C94" s="54">
        <v>10319.11</v>
      </c>
      <c r="D94" s="55">
        <v>712</v>
      </c>
      <c r="E94" s="56">
        <v>6</v>
      </c>
      <c r="F94" s="141">
        <v>19474666.420000002</v>
      </c>
    </row>
    <row r="95" spans="1:6" ht="20.25" x14ac:dyDescent="0.3">
      <c r="A95" s="140">
        <v>16</v>
      </c>
      <c r="B95" s="1" t="s">
        <v>1322</v>
      </c>
      <c r="C95" s="54">
        <v>2334.1999999999998</v>
      </c>
      <c r="D95" s="55">
        <v>72</v>
      </c>
      <c r="E95" s="56">
        <v>2</v>
      </c>
      <c r="F95" s="141">
        <v>189626.95</v>
      </c>
    </row>
    <row r="96" spans="1:6" ht="20.25" x14ac:dyDescent="0.3">
      <c r="A96" s="140">
        <v>17</v>
      </c>
      <c r="B96" s="1" t="s">
        <v>874</v>
      </c>
      <c r="C96" s="54">
        <v>383.8</v>
      </c>
      <c r="D96" s="55">
        <v>16</v>
      </c>
      <c r="E96" s="56">
        <v>1</v>
      </c>
      <c r="F96" s="141">
        <v>379110.22000000003</v>
      </c>
    </row>
    <row r="97" spans="1:6" ht="20.25" x14ac:dyDescent="0.3">
      <c r="A97" s="140">
        <v>18</v>
      </c>
      <c r="B97" s="1" t="s">
        <v>917</v>
      </c>
      <c r="C97" s="54">
        <v>924.3</v>
      </c>
      <c r="D97" s="55">
        <v>22</v>
      </c>
      <c r="E97" s="56">
        <v>1</v>
      </c>
      <c r="F97" s="141">
        <v>62038.82</v>
      </c>
    </row>
    <row r="98" spans="1:6" ht="20.25" x14ac:dyDescent="0.3">
      <c r="A98" s="140">
        <v>19</v>
      </c>
      <c r="B98" s="1" t="s">
        <v>918</v>
      </c>
      <c r="C98" s="54">
        <v>672</v>
      </c>
      <c r="D98" s="55">
        <v>35</v>
      </c>
      <c r="E98" s="56">
        <v>1</v>
      </c>
      <c r="F98" s="141">
        <v>2713692.58</v>
      </c>
    </row>
    <row r="99" spans="1:6" ht="20.25" x14ac:dyDescent="0.3">
      <c r="A99" s="140">
        <v>20</v>
      </c>
      <c r="B99" s="1" t="s">
        <v>919</v>
      </c>
      <c r="C99" s="54">
        <v>531.9</v>
      </c>
      <c r="D99" s="55">
        <v>14</v>
      </c>
      <c r="E99" s="56">
        <v>1</v>
      </c>
      <c r="F99" s="141">
        <v>2079679.89</v>
      </c>
    </row>
    <row r="100" spans="1:6" ht="20.25" x14ac:dyDescent="0.3">
      <c r="A100" s="140">
        <v>21</v>
      </c>
      <c r="B100" s="1" t="s">
        <v>878</v>
      </c>
      <c r="C100" s="54">
        <v>7845.75</v>
      </c>
      <c r="D100" s="55">
        <v>252</v>
      </c>
      <c r="E100" s="56">
        <v>1</v>
      </c>
      <c r="F100" s="141">
        <v>105976.66</v>
      </c>
    </row>
    <row r="101" spans="1:6" ht="20.25" x14ac:dyDescent="0.3">
      <c r="A101" s="140">
        <v>22</v>
      </c>
      <c r="B101" s="1" t="s">
        <v>879</v>
      </c>
      <c r="C101" s="54">
        <v>550.20000000000005</v>
      </c>
      <c r="D101" s="55">
        <v>20</v>
      </c>
      <c r="E101" s="56">
        <v>1</v>
      </c>
      <c r="F101" s="141">
        <v>65297.52</v>
      </c>
    </row>
    <row r="102" spans="1:6" ht="20.25" x14ac:dyDescent="0.3">
      <c r="A102" s="140">
        <v>23</v>
      </c>
      <c r="B102" s="1" t="s">
        <v>920</v>
      </c>
      <c r="C102" s="54">
        <v>4299.2</v>
      </c>
      <c r="D102" s="55">
        <v>181</v>
      </c>
      <c r="E102" s="56">
        <v>2</v>
      </c>
      <c r="F102" s="141">
        <v>3106581.3099999996</v>
      </c>
    </row>
    <row r="103" spans="1:6" ht="20.25" x14ac:dyDescent="0.3">
      <c r="A103" s="140">
        <v>24</v>
      </c>
      <c r="B103" s="1" t="s">
        <v>882</v>
      </c>
      <c r="C103" s="54">
        <v>16744.129999999997</v>
      </c>
      <c r="D103" s="55">
        <v>660</v>
      </c>
      <c r="E103" s="56">
        <v>11</v>
      </c>
      <c r="F103" s="141">
        <v>22328326.73</v>
      </c>
    </row>
    <row r="104" spans="1:6" ht="20.25" x14ac:dyDescent="0.3">
      <c r="A104" s="140">
        <v>25</v>
      </c>
      <c r="B104" s="1" t="s">
        <v>884</v>
      </c>
      <c r="C104" s="54">
        <v>1443.4</v>
      </c>
      <c r="D104" s="55">
        <v>68</v>
      </c>
      <c r="E104" s="56">
        <v>2</v>
      </c>
      <c r="F104" s="141">
        <v>5513180.9399999995</v>
      </c>
    </row>
    <row r="105" spans="1:6" ht="20.25" x14ac:dyDescent="0.3">
      <c r="A105" s="140">
        <v>26</v>
      </c>
      <c r="B105" s="1" t="s">
        <v>886</v>
      </c>
      <c r="C105" s="54">
        <v>1854.1999999999998</v>
      </c>
      <c r="D105" s="55">
        <v>87</v>
      </c>
      <c r="E105" s="56">
        <v>3</v>
      </c>
      <c r="F105" s="141">
        <v>4300110.49</v>
      </c>
    </row>
    <row r="106" spans="1:6" ht="20.25" x14ac:dyDescent="0.3">
      <c r="A106" s="140">
        <v>27</v>
      </c>
      <c r="B106" s="1" t="s">
        <v>885</v>
      </c>
      <c r="C106" s="54">
        <v>448.2</v>
      </c>
      <c r="D106" s="55">
        <v>21</v>
      </c>
      <c r="E106" s="56">
        <v>1</v>
      </c>
      <c r="F106" s="141">
        <v>63914.7</v>
      </c>
    </row>
    <row r="107" spans="1:6" ht="20.25" x14ac:dyDescent="0.3">
      <c r="A107" s="140">
        <v>28</v>
      </c>
      <c r="B107" s="1" t="s">
        <v>921</v>
      </c>
      <c r="C107" s="54">
        <v>1323.09</v>
      </c>
      <c r="D107" s="55">
        <v>68</v>
      </c>
      <c r="E107" s="56">
        <v>2</v>
      </c>
      <c r="F107" s="141">
        <v>5200378.79</v>
      </c>
    </row>
    <row r="108" spans="1:6" ht="20.25" x14ac:dyDescent="0.3">
      <c r="A108" s="140">
        <v>29</v>
      </c>
      <c r="B108" s="1" t="s">
        <v>883</v>
      </c>
      <c r="C108" s="54">
        <v>804.7</v>
      </c>
      <c r="D108" s="55">
        <v>36</v>
      </c>
      <c r="E108" s="56">
        <v>2</v>
      </c>
      <c r="F108" s="141">
        <v>1314396.72</v>
      </c>
    </row>
    <row r="109" spans="1:6" ht="20.25" x14ac:dyDescent="0.3">
      <c r="A109" s="140">
        <v>30</v>
      </c>
      <c r="B109" s="1" t="s">
        <v>887</v>
      </c>
      <c r="C109" s="54">
        <v>6122.7</v>
      </c>
      <c r="D109" s="55">
        <v>226</v>
      </c>
      <c r="E109" s="56">
        <v>8</v>
      </c>
      <c r="F109" s="141">
        <v>21705858.420000002</v>
      </c>
    </row>
    <row r="110" spans="1:6" ht="20.25" x14ac:dyDescent="0.3">
      <c r="A110" s="140">
        <v>31</v>
      </c>
      <c r="B110" s="1" t="s">
        <v>922</v>
      </c>
      <c r="C110" s="54">
        <v>1222.5999999999999</v>
      </c>
      <c r="D110" s="55">
        <v>66</v>
      </c>
      <c r="E110" s="56">
        <v>3</v>
      </c>
      <c r="F110" s="141">
        <v>2242341.23</v>
      </c>
    </row>
    <row r="111" spans="1:6" ht="20.25" x14ac:dyDescent="0.3">
      <c r="A111" s="140">
        <v>32</v>
      </c>
      <c r="B111" s="1" t="s">
        <v>923</v>
      </c>
      <c r="C111" s="54">
        <v>654.5</v>
      </c>
      <c r="D111" s="55">
        <v>32</v>
      </c>
      <c r="E111" s="56">
        <v>1</v>
      </c>
      <c r="F111" s="141">
        <v>3520710.77</v>
      </c>
    </row>
    <row r="112" spans="1:6" ht="20.25" x14ac:dyDescent="0.3">
      <c r="A112" s="140">
        <v>33</v>
      </c>
      <c r="B112" s="1" t="s">
        <v>890</v>
      </c>
      <c r="C112" s="54">
        <v>6768.3</v>
      </c>
      <c r="D112" s="55">
        <v>187</v>
      </c>
      <c r="E112" s="56">
        <v>3</v>
      </c>
      <c r="F112" s="141">
        <v>4927013.3100000005</v>
      </c>
    </row>
    <row r="113" spans="1:15" ht="20.25" x14ac:dyDescent="0.3">
      <c r="A113" s="140">
        <v>34</v>
      </c>
      <c r="B113" s="1" t="s">
        <v>2230</v>
      </c>
      <c r="C113" s="54">
        <v>327.60000000000002</v>
      </c>
      <c r="D113" s="55">
        <v>21</v>
      </c>
      <c r="E113" s="56">
        <v>1</v>
      </c>
      <c r="F113" s="141">
        <v>52057.33</v>
      </c>
    </row>
    <row r="114" spans="1:15" ht="20.25" x14ac:dyDescent="0.3">
      <c r="A114" s="140">
        <v>35</v>
      </c>
      <c r="B114" s="1" t="s">
        <v>924</v>
      </c>
      <c r="C114" s="54">
        <v>948.3</v>
      </c>
      <c r="D114" s="55">
        <v>64</v>
      </c>
      <c r="E114" s="56">
        <v>1</v>
      </c>
      <c r="F114" s="141">
        <v>3760087.36</v>
      </c>
    </row>
    <row r="115" spans="1:15" ht="20.25" x14ac:dyDescent="0.3">
      <c r="A115" s="140">
        <v>36</v>
      </c>
      <c r="B115" s="1" t="s">
        <v>891</v>
      </c>
      <c r="C115" s="54">
        <v>779.2</v>
      </c>
      <c r="D115" s="55">
        <v>33</v>
      </c>
      <c r="E115" s="56">
        <v>1</v>
      </c>
      <c r="F115" s="141">
        <v>2964091.65</v>
      </c>
      <c r="K115" s="8"/>
      <c r="L115" s="8"/>
      <c r="M115" s="8"/>
      <c r="N115" s="8"/>
      <c r="O115" s="8"/>
    </row>
    <row r="116" spans="1:15" ht="20.25" x14ac:dyDescent="0.3">
      <c r="A116" s="140">
        <v>37</v>
      </c>
      <c r="B116" s="1" t="s">
        <v>899</v>
      </c>
      <c r="C116" s="54">
        <v>17933</v>
      </c>
      <c r="D116" s="55">
        <v>625</v>
      </c>
      <c r="E116" s="56">
        <v>3</v>
      </c>
      <c r="F116" s="141">
        <v>11207892.280000001</v>
      </c>
    </row>
    <row r="117" spans="1:15" ht="20.25" x14ac:dyDescent="0.3">
      <c r="A117" s="140">
        <v>38</v>
      </c>
      <c r="B117" s="1" t="s">
        <v>894</v>
      </c>
      <c r="C117" s="54">
        <v>13217.54</v>
      </c>
      <c r="D117" s="55">
        <v>505</v>
      </c>
      <c r="E117" s="56">
        <v>5</v>
      </c>
      <c r="F117" s="141">
        <v>20102541.969999999</v>
      </c>
    </row>
    <row r="118" spans="1:15" ht="20.25" x14ac:dyDescent="0.3">
      <c r="A118" s="140">
        <v>39</v>
      </c>
      <c r="B118" s="1" t="s">
        <v>895</v>
      </c>
      <c r="C118" s="54">
        <v>8831.67</v>
      </c>
      <c r="D118" s="55">
        <v>282</v>
      </c>
      <c r="E118" s="56">
        <v>3</v>
      </c>
      <c r="F118" s="141">
        <v>462525.75</v>
      </c>
    </row>
    <row r="119" spans="1:15" ht="20.25" x14ac:dyDescent="0.3">
      <c r="A119" s="140">
        <v>40</v>
      </c>
      <c r="B119" s="1" t="s">
        <v>896</v>
      </c>
      <c r="C119" s="54">
        <v>485.3</v>
      </c>
      <c r="D119" s="55">
        <v>16</v>
      </c>
      <c r="E119" s="56">
        <v>1</v>
      </c>
      <c r="F119" s="141">
        <v>2077656.16</v>
      </c>
    </row>
    <row r="120" spans="1:15" ht="20.25" x14ac:dyDescent="0.3">
      <c r="A120" s="140">
        <v>41</v>
      </c>
      <c r="B120" s="1" t="s">
        <v>898</v>
      </c>
      <c r="C120" s="54">
        <v>6797.2400000000007</v>
      </c>
      <c r="D120" s="55">
        <v>308</v>
      </c>
      <c r="E120" s="56">
        <v>6</v>
      </c>
      <c r="F120" s="141">
        <v>20595957.049999997</v>
      </c>
    </row>
    <row r="121" spans="1:15" ht="20.25" x14ac:dyDescent="0.3">
      <c r="A121" s="140">
        <v>42</v>
      </c>
      <c r="B121" s="1" t="s">
        <v>893</v>
      </c>
      <c r="C121" s="54">
        <v>1752.3000000000002</v>
      </c>
      <c r="D121" s="55">
        <v>86</v>
      </c>
      <c r="E121" s="56">
        <v>2</v>
      </c>
      <c r="F121" s="141">
        <v>166016.51999999999</v>
      </c>
    </row>
    <row r="122" spans="1:15" ht="20.25" x14ac:dyDescent="0.3">
      <c r="A122" s="140">
        <v>43</v>
      </c>
      <c r="B122" s="1" t="s">
        <v>925</v>
      </c>
      <c r="C122" s="54">
        <v>822.2</v>
      </c>
      <c r="D122" s="55">
        <v>36</v>
      </c>
      <c r="E122" s="56">
        <v>1</v>
      </c>
      <c r="F122" s="141">
        <v>79976.490000000005</v>
      </c>
    </row>
    <row r="123" spans="1:15" ht="20.25" x14ac:dyDescent="0.3">
      <c r="A123" s="140">
        <v>44</v>
      </c>
      <c r="B123" s="1" t="s">
        <v>900</v>
      </c>
      <c r="C123" s="54">
        <v>4675.3</v>
      </c>
      <c r="D123" s="55">
        <v>143</v>
      </c>
      <c r="E123" s="56">
        <v>3</v>
      </c>
      <c r="F123" s="141">
        <v>4904419.7699999996</v>
      </c>
    </row>
    <row r="124" spans="1:15" ht="20.25" x14ac:dyDescent="0.3">
      <c r="A124" s="140">
        <v>45</v>
      </c>
      <c r="B124" s="1" t="s">
        <v>1319</v>
      </c>
      <c r="C124" s="54">
        <v>953.9</v>
      </c>
      <c r="D124" s="55">
        <v>28</v>
      </c>
      <c r="E124" s="56">
        <v>1</v>
      </c>
      <c r="F124" s="141">
        <v>3567998.53</v>
      </c>
    </row>
    <row r="125" spans="1:15" ht="20.25" x14ac:dyDescent="0.3">
      <c r="A125" s="140">
        <v>46</v>
      </c>
      <c r="B125" s="1" t="s">
        <v>926</v>
      </c>
      <c r="C125" s="54">
        <v>1446.38</v>
      </c>
      <c r="D125" s="55">
        <v>78</v>
      </c>
      <c r="E125" s="56">
        <v>1</v>
      </c>
      <c r="F125" s="141">
        <v>3892974.33</v>
      </c>
    </row>
    <row r="126" spans="1:15" ht="20.25" x14ac:dyDescent="0.3">
      <c r="A126" s="140">
        <v>47</v>
      </c>
      <c r="B126" s="1" t="s">
        <v>901</v>
      </c>
      <c r="C126" s="54">
        <v>3554.5</v>
      </c>
      <c r="D126" s="55">
        <v>158</v>
      </c>
      <c r="E126" s="56">
        <v>1</v>
      </c>
      <c r="F126" s="141">
        <v>7815780.1500000004</v>
      </c>
    </row>
    <row r="127" spans="1:15" ht="20.25" x14ac:dyDescent="0.3">
      <c r="A127" s="140">
        <v>48</v>
      </c>
      <c r="B127" s="1" t="s">
        <v>927</v>
      </c>
      <c r="C127" s="54">
        <v>938.37</v>
      </c>
      <c r="D127" s="55">
        <v>47</v>
      </c>
      <c r="E127" s="56">
        <v>1</v>
      </c>
      <c r="F127" s="141">
        <v>4539478.7399999993</v>
      </c>
    </row>
    <row r="128" spans="1:15" ht="20.25" x14ac:dyDescent="0.3">
      <c r="A128" s="140">
        <v>49</v>
      </c>
      <c r="B128" s="1" t="s">
        <v>902</v>
      </c>
      <c r="C128" s="54">
        <v>2587.6400000000003</v>
      </c>
      <c r="D128" s="55">
        <v>123</v>
      </c>
      <c r="E128" s="56">
        <v>2</v>
      </c>
      <c r="F128" s="141">
        <v>147928.20000000001</v>
      </c>
    </row>
    <row r="129" spans="1:6" ht="20.25" x14ac:dyDescent="0.3">
      <c r="A129" s="140">
        <v>50</v>
      </c>
      <c r="B129" s="1" t="s">
        <v>938</v>
      </c>
      <c r="C129" s="54">
        <v>676.3</v>
      </c>
      <c r="D129" s="55">
        <v>32</v>
      </c>
      <c r="E129" s="56">
        <v>1</v>
      </c>
      <c r="F129" s="141">
        <v>2352260.79</v>
      </c>
    </row>
    <row r="130" spans="1:6" ht="20.25" x14ac:dyDescent="0.3">
      <c r="A130" s="140">
        <v>51</v>
      </c>
      <c r="B130" s="1" t="s">
        <v>903</v>
      </c>
      <c r="C130" s="54">
        <v>5970.39</v>
      </c>
      <c r="D130" s="55">
        <v>236</v>
      </c>
      <c r="E130" s="56">
        <v>3</v>
      </c>
      <c r="F130" s="141">
        <v>2721719.48</v>
      </c>
    </row>
    <row r="131" spans="1:6" ht="20.25" x14ac:dyDescent="0.3">
      <c r="A131" s="140">
        <v>52</v>
      </c>
      <c r="B131" s="1" t="s">
        <v>928</v>
      </c>
      <c r="C131" s="54">
        <v>13232.08</v>
      </c>
      <c r="D131" s="55">
        <v>508</v>
      </c>
      <c r="E131" s="56">
        <v>4</v>
      </c>
      <c r="F131" s="141">
        <v>8302059.419999999</v>
      </c>
    </row>
    <row r="132" spans="1:6" ht="20.25" x14ac:dyDescent="0.3">
      <c r="A132" s="140">
        <v>53</v>
      </c>
      <c r="B132" s="1" t="s">
        <v>904</v>
      </c>
      <c r="C132" s="54">
        <v>24169.11</v>
      </c>
      <c r="D132" s="55">
        <v>990</v>
      </c>
      <c r="E132" s="56">
        <v>7</v>
      </c>
      <c r="F132" s="141">
        <v>26351691.239999998</v>
      </c>
    </row>
    <row r="133" spans="1:6" ht="20.25" x14ac:dyDescent="0.3">
      <c r="A133" s="140">
        <v>54</v>
      </c>
      <c r="B133" s="1" t="s">
        <v>905</v>
      </c>
      <c r="C133" s="54">
        <v>4721.28</v>
      </c>
      <c r="D133" s="55">
        <v>152</v>
      </c>
      <c r="E133" s="56">
        <v>3</v>
      </c>
      <c r="F133" s="141">
        <v>2052551.4100000001</v>
      </c>
    </row>
    <row r="134" spans="1:6" ht="20.25" x14ac:dyDescent="0.3">
      <c r="A134" s="140">
        <v>55</v>
      </c>
      <c r="B134" s="1" t="s">
        <v>907</v>
      </c>
      <c r="C134" s="54">
        <v>708.1</v>
      </c>
      <c r="D134" s="55">
        <v>42</v>
      </c>
      <c r="E134" s="56">
        <v>1</v>
      </c>
      <c r="F134" s="141">
        <v>3784795.35</v>
      </c>
    </row>
    <row r="135" spans="1:6" ht="20.25" x14ac:dyDescent="0.3">
      <c r="A135" s="140">
        <v>56</v>
      </c>
      <c r="B135" s="1" t="s">
        <v>929</v>
      </c>
      <c r="C135" s="54">
        <v>788.3</v>
      </c>
      <c r="D135" s="55">
        <v>16</v>
      </c>
      <c r="E135" s="56">
        <v>1</v>
      </c>
      <c r="F135" s="141">
        <v>3354785.3899999997</v>
      </c>
    </row>
    <row r="136" spans="1:6" ht="20.25" x14ac:dyDescent="0.3">
      <c r="A136" s="140">
        <v>57</v>
      </c>
      <c r="B136" s="1" t="s">
        <v>908</v>
      </c>
      <c r="C136" s="54">
        <v>758.5</v>
      </c>
      <c r="D136" s="55">
        <v>31</v>
      </c>
      <c r="E136" s="56">
        <v>1</v>
      </c>
      <c r="F136" s="141">
        <v>163805.13999999998</v>
      </c>
    </row>
    <row r="137" spans="1:6" ht="20.25" x14ac:dyDescent="0.3">
      <c r="A137" s="140">
        <v>58</v>
      </c>
      <c r="B137" s="1" t="s">
        <v>930</v>
      </c>
      <c r="C137" s="54">
        <v>707.1</v>
      </c>
      <c r="D137" s="55">
        <v>16</v>
      </c>
      <c r="E137" s="56">
        <v>1</v>
      </c>
      <c r="F137" s="141">
        <v>2903691.31</v>
      </c>
    </row>
    <row r="138" spans="1:6" ht="20.25" x14ac:dyDescent="0.3">
      <c r="A138" s="140">
        <v>59</v>
      </c>
      <c r="B138" s="1" t="s">
        <v>909</v>
      </c>
      <c r="C138" s="54">
        <v>4001.3</v>
      </c>
      <c r="D138" s="55">
        <v>145</v>
      </c>
      <c r="E138" s="56">
        <v>5</v>
      </c>
      <c r="F138" s="141">
        <v>5215743.3599999994</v>
      </c>
    </row>
    <row r="139" spans="1:6" ht="20.25" x14ac:dyDescent="0.3">
      <c r="A139" s="140">
        <v>60</v>
      </c>
      <c r="B139" s="1" t="s">
        <v>910</v>
      </c>
      <c r="C139" s="54">
        <v>1492</v>
      </c>
      <c r="D139" s="55">
        <v>70</v>
      </c>
      <c r="E139" s="56">
        <v>1</v>
      </c>
      <c r="F139" s="141">
        <v>68452.92</v>
      </c>
    </row>
    <row r="140" spans="1:6" ht="20.25" x14ac:dyDescent="0.3">
      <c r="A140" s="140">
        <v>61</v>
      </c>
      <c r="B140" s="1" t="s">
        <v>931</v>
      </c>
      <c r="C140" s="54">
        <v>834.7</v>
      </c>
      <c r="D140" s="55">
        <v>56</v>
      </c>
      <c r="E140" s="56">
        <v>1</v>
      </c>
      <c r="F140" s="141">
        <v>3897762.39</v>
      </c>
    </row>
    <row r="141" spans="1:6" ht="20.25" x14ac:dyDescent="0.3">
      <c r="A141" s="140">
        <v>62</v>
      </c>
      <c r="B141" s="1" t="s">
        <v>911</v>
      </c>
      <c r="C141" s="54">
        <v>350.9</v>
      </c>
      <c r="D141" s="55">
        <v>18</v>
      </c>
      <c r="E141" s="56">
        <v>1</v>
      </c>
      <c r="F141" s="141">
        <v>2331009.67</v>
      </c>
    </row>
    <row r="142" spans="1:6" ht="20.25" x14ac:dyDescent="0.3">
      <c r="A142" s="140">
        <v>63</v>
      </c>
      <c r="B142" s="1" t="s">
        <v>913</v>
      </c>
      <c r="C142" s="54">
        <v>6192.18</v>
      </c>
      <c r="D142" s="55">
        <v>315</v>
      </c>
      <c r="E142" s="56">
        <v>6</v>
      </c>
      <c r="F142" s="141">
        <v>6143252.4500000002</v>
      </c>
    </row>
    <row r="143" spans="1:6" ht="20.25" x14ac:dyDescent="0.3">
      <c r="A143" s="140">
        <v>64</v>
      </c>
      <c r="B143" s="1" t="s">
        <v>914</v>
      </c>
      <c r="C143" s="54">
        <v>1971.3</v>
      </c>
      <c r="D143" s="55">
        <v>85</v>
      </c>
      <c r="E143" s="56">
        <v>3</v>
      </c>
      <c r="F143" s="141">
        <v>3502383.27</v>
      </c>
    </row>
    <row r="144" spans="1:6" ht="20.25" x14ac:dyDescent="0.3">
      <c r="A144" s="140">
        <v>65</v>
      </c>
      <c r="B144" s="1" t="s">
        <v>932</v>
      </c>
      <c r="C144" s="54">
        <v>791.9</v>
      </c>
      <c r="D144" s="55">
        <v>27</v>
      </c>
      <c r="E144" s="56">
        <v>1</v>
      </c>
      <c r="F144" s="141">
        <v>2772593.48</v>
      </c>
    </row>
    <row r="145" spans="1:6" ht="20.25" x14ac:dyDescent="0.3">
      <c r="A145" s="140">
        <v>66</v>
      </c>
      <c r="B145" s="1" t="s">
        <v>939</v>
      </c>
      <c r="C145" s="54">
        <v>212.1</v>
      </c>
      <c r="D145" s="55">
        <v>7</v>
      </c>
      <c r="E145" s="56">
        <v>1</v>
      </c>
      <c r="F145" s="141">
        <v>47652.14</v>
      </c>
    </row>
    <row r="146" spans="1:6" ht="20.25" x14ac:dyDescent="0.3">
      <c r="A146" s="322" t="s">
        <v>722</v>
      </c>
      <c r="B146" s="323"/>
      <c r="C146" s="324">
        <v>942300.02999999991</v>
      </c>
      <c r="D146" s="325">
        <v>37002</v>
      </c>
      <c r="E146" s="146">
        <v>395</v>
      </c>
      <c r="F146" s="324">
        <v>2384826999.0600004</v>
      </c>
    </row>
    <row r="147" spans="1:6" ht="20.25" x14ac:dyDescent="0.3">
      <c r="A147" s="140">
        <v>1</v>
      </c>
      <c r="B147" s="1" t="s">
        <v>952</v>
      </c>
      <c r="C147" s="54">
        <v>338096.5</v>
      </c>
      <c r="D147" s="55">
        <v>13642</v>
      </c>
      <c r="E147" s="56">
        <v>105</v>
      </c>
      <c r="F147" s="141">
        <v>733683539.1500001</v>
      </c>
    </row>
    <row r="148" spans="1:6" ht="20.25" x14ac:dyDescent="0.3">
      <c r="A148" s="140">
        <v>2</v>
      </c>
      <c r="B148" s="1" t="s">
        <v>859</v>
      </c>
      <c r="C148" s="54">
        <v>27980.399999999998</v>
      </c>
      <c r="D148" s="55">
        <v>1352</v>
      </c>
      <c r="E148" s="56">
        <v>20</v>
      </c>
      <c r="F148" s="141">
        <v>88588612.629999995</v>
      </c>
    </row>
    <row r="149" spans="1:6" ht="20.25" x14ac:dyDescent="0.3">
      <c r="A149" s="140">
        <v>3</v>
      </c>
      <c r="B149" s="1" t="s">
        <v>860</v>
      </c>
      <c r="C149" s="54">
        <v>121585.48999999999</v>
      </c>
      <c r="D149" s="55">
        <v>4783</v>
      </c>
      <c r="E149" s="56">
        <v>43</v>
      </c>
      <c r="F149" s="141">
        <v>251358957.37</v>
      </c>
    </row>
    <row r="150" spans="1:6" ht="20.25" x14ac:dyDescent="0.3">
      <c r="A150" s="140">
        <v>4</v>
      </c>
      <c r="B150" s="144" t="s">
        <v>861</v>
      </c>
      <c r="C150" s="54">
        <v>54081.710000000006</v>
      </c>
      <c r="D150" s="55">
        <v>1638</v>
      </c>
      <c r="E150" s="56">
        <v>23</v>
      </c>
      <c r="F150" s="141">
        <v>118040609.45000002</v>
      </c>
    </row>
    <row r="151" spans="1:6" ht="20.25" x14ac:dyDescent="0.3">
      <c r="A151" s="140">
        <v>5</v>
      </c>
      <c r="B151" s="1" t="s">
        <v>862</v>
      </c>
      <c r="C151" s="54">
        <v>46582</v>
      </c>
      <c r="D151" s="55">
        <v>1855</v>
      </c>
      <c r="E151" s="56">
        <v>7</v>
      </c>
      <c r="F151" s="141">
        <v>98868726.679999992</v>
      </c>
    </row>
    <row r="152" spans="1:6" ht="20.25" x14ac:dyDescent="0.3">
      <c r="A152" s="140">
        <v>6</v>
      </c>
      <c r="B152" s="1" t="s">
        <v>863</v>
      </c>
      <c r="C152" s="54">
        <v>71900.890000000014</v>
      </c>
      <c r="D152" s="55">
        <v>2739</v>
      </c>
      <c r="E152" s="56">
        <v>17</v>
      </c>
      <c r="F152" s="141">
        <v>128705157.38000001</v>
      </c>
    </row>
    <row r="153" spans="1:6" ht="20.25" x14ac:dyDescent="0.3">
      <c r="A153" s="140">
        <v>7</v>
      </c>
      <c r="B153" s="1" t="s">
        <v>864</v>
      </c>
      <c r="C153" s="54">
        <v>21533</v>
      </c>
      <c r="D153" s="55">
        <v>531</v>
      </c>
      <c r="E153" s="56">
        <v>6</v>
      </c>
      <c r="F153" s="141">
        <v>31705623.59</v>
      </c>
    </row>
    <row r="154" spans="1:6" ht="20.25" x14ac:dyDescent="0.3">
      <c r="A154" s="140">
        <v>8</v>
      </c>
      <c r="B154" s="1" t="s">
        <v>865</v>
      </c>
      <c r="C154" s="54">
        <v>18562.29</v>
      </c>
      <c r="D154" s="55">
        <v>654</v>
      </c>
      <c r="E154" s="56">
        <v>7</v>
      </c>
      <c r="F154" s="141">
        <v>32829361.799999997</v>
      </c>
    </row>
    <row r="155" spans="1:6" ht="20.25" x14ac:dyDescent="0.3">
      <c r="A155" s="140">
        <v>9</v>
      </c>
      <c r="B155" s="1" t="s">
        <v>866</v>
      </c>
      <c r="C155" s="54">
        <v>11473.47</v>
      </c>
      <c r="D155" s="55">
        <v>422</v>
      </c>
      <c r="E155" s="56">
        <v>4</v>
      </c>
      <c r="F155" s="141">
        <v>22176130.079999994</v>
      </c>
    </row>
    <row r="156" spans="1:6" ht="20.25" x14ac:dyDescent="0.3">
      <c r="A156" s="140">
        <v>10</v>
      </c>
      <c r="B156" s="1" t="s">
        <v>867</v>
      </c>
      <c r="C156" s="54">
        <v>2584.6</v>
      </c>
      <c r="D156" s="55">
        <v>122</v>
      </c>
      <c r="E156" s="56">
        <v>2</v>
      </c>
      <c r="F156" s="141">
        <v>13512105.800000001</v>
      </c>
    </row>
    <row r="157" spans="1:6" ht="20.25" x14ac:dyDescent="0.3">
      <c r="A157" s="140">
        <v>11</v>
      </c>
      <c r="B157" s="1" t="s">
        <v>869</v>
      </c>
      <c r="C157" s="54">
        <v>2397.8000000000002</v>
      </c>
      <c r="D157" s="55">
        <v>94</v>
      </c>
      <c r="E157" s="56">
        <v>3</v>
      </c>
      <c r="F157" s="141">
        <v>13706623.690000001</v>
      </c>
    </row>
    <row r="158" spans="1:6" ht="20.25" x14ac:dyDescent="0.3">
      <c r="A158" s="140">
        <v>12</v>
      </c>
      <c r="B158" s="1" t="s">
        <v>870</v>
      </c>
      <c r="C158" s="54">
        <v>1139.0999999999999</v>
      </c>
      <c r="D158" s="55">
        <v>56</v>
      </c>
      <c r="E158" s="56">
        <v>2</v>
      </c>
      <c r="F158" s="141">
        <v>8300808.8700000001</v>
      </c>
    </row>
    <row r="159" spans="1:6" ht="20.25" x14ac:dyDescent="0.3">
      <c r="A159" s="140">
        <v>13</v>
      </c>
      <c r="B159" s="1" t="s">
        <v>871</v>
      </c>
      <c r="C159" s="54">
        <v>7253.2</v>
      </c>
      <c r="D159" s="55">
        <v>309</v>
      </c>
      <c r="E159" s="56">
        <v>2</v>
      </c>
      <c r="F159" s="141">
        <v>9059472.7400000002</v>
      </c>
    </row>
    <row r="160" spans="1:6" ht="20.25" x14ac:dyDescent="0.3">
      <c r="A160" s="140">
        <v>14</v>
      </c>
      <c r="B160" s="1" t="s">
        <v>872</v>
      </c>
      <c r="C160" s="54">
        <v>16954.300000000003</v>
      </c>
      <c r="D160" s="55">
        <v>823</v>
      </c>
      <c r="E160" s="56">
        <v>11</v>
      </c>
      <c r="F160" s="141">
        <v>85760799.50999999</v>
      </c>
    </row>
    <row r="161" spans="1:6" ht="20.25" x14ac:dyDescent="0.3">
      <c r="A161" s="140">
        <v>15</v>
      </c>
      <c r="B161" s="1" t="s">
        <v>868</v>
      </c>
      <c r="C161" s="54">
        <v>1070.8</v>
      </c>
      <c r="D161" s="55">
        <v>57</v>
      </c>
      <c r="E161" s="56">
        <v>1</v>
      </c>
      <c r="F161" s="141">
        <v>92390.85</v>
      </c>
    </row>
    <row r="162" spans="1:6" ht="20.25" x14ac:dyDescent="0.3">
      <c r="A162" s="140">
        <v>16</v>
      </c>
      <c r="B162" s="1" t="s">
        <v>873</v>
      </c>
      <c r="C162" s="54">
        <v>8368.2999999999993</v>
      </c>
      <c r="D162" s="55">
        <v>349</v>
      </c>
      <c r="E162" s="56">
        <v>6</v>
      </c>
      <c r="F162" s="141">
        <v>30861884.680000003</v>
      </c>
    </row>
    <row r="163" spans="1:6" ht="20.25" x14ac:dyDescent="0.3">
      <c r="A163" s="140">
        <v>17</v>
      </c>
      <c r="B163" s="1" t="s">
        <v>874</v>
      </c>
      <c r="C163" s="54">
        <v>780.8</v>
      </c>
      <c r="D163" s="55">
        <v>38</v>
      </c>
      <c r="E163" s="56">
        <v>2</v>
      </c>
      <c r="F163" s="141">
        <v>4707966.8100000005</v>
      </c>
    </row>
    <row r="164" spans="1:6" ht="20.25" x14ac:dyDescent="0.3">
      <c r="A164" s="140">
        <v>18</v>
      </c>
      <c r="B164" s="1" t="s">
        <v>875</v>
      </c>
      <c r="C164" s="54">
        <v>2825.3999999999996</v>
      </c>
      <c r="D164" s="55">
        <v>104</v>
      </c>
      <c r="E164" s="56">
        <v>3</v>
      </c>
      <c r="F164" s="141">
        <v>11804627.629999999</v>
      </c>
    </row>
    <row r="165" spans="1:6" ht="20.25" x14ac:dyDescent="0.3">
      <c r="A165" s="140">
        <v>19</v>
      </c>
      <c r="B165" s="1" t="s">
        <v>917</v>
      </c>
      <c r="C165" s="54">
        <v>924.3</v>
      </c>
      <c r="D165" s="55">
        <v>22</v>
      </c>
      <c r="E165" s="56">
        <v>1</v>
      </c>
      <c r="F165" s="141">
        <v>3215333.49</v>
      </c>
    </row>
    <row r="166" spans="1:6" ht="20.25" x14ac:dyDescent="0.3">
      <c r="A166" s="140">
        <v>20</v>
      </c>
      <c r="B166" s="1" t="s">
        <v>876</v>
      </c>
      <c r="C166" s="54">
        <v>594.20000000000005</v>
      </c>
      <c r="D166" s="55">
        <v>21</v>
      </c>
      <c r="E166" s="56">
        <v>1</v>
      </c>
      <c r="F166" s="141">
        <v>5420486.4100000001</v>
      </c>
    </row>
    <row r="167" spans="1:6" ht="20.25" x14ac:dyDescent="0.3">
      <c r="A167" s="140">
        <v>21</v>
      </c>
      <c r="B167" s="1" t="s">
        <v>933</v>
      </c>
      <c r="C167" s="54">
        <v>467.8</v>
      </c>
      <c r="D167" s="55">
        <v>24</v>
      </c>
      <c r="E167" s="56">
        <v>1</v>
      </c>
      <c r="F167" s="141">
        <v>2589358</v>
      </c>
    </row>
    <row r="168" spans="1:6" ht="20.25" x14ac:dyDescent="0.3">
      <c r="A168" s="140">
        <v>22</v>
      </c>
      <c r="B168" s="1" t="s">
        <v>2369</v>
      </c>
      <c r="C168" s="54">
        <v>886.1</v>
      </c>
      <c r="D168" s="55">
        <v>26</v>
      </c>
      <c r="E168" s="56">
        <v>1</v>
      </c>
      <c r="F168" s="141">
        <v>4550281.08</v>
      </c>
    </row>
    <row r="169" spans="1:6" ht="20.25" x14ac:dyDescent="0.3">
      <c r="A169" s="140">
        <v>23</v>
      </c>
      <c r="B169" s="1" t="s">
        <v>877</v>
      </c>
      <c r="C169" s="54">
        <v>1532.1</v>
      </c>
      <c r="D169" s="55">
        <v>39</v>
      </c>
      <c r="E169" s="56">
        <v>2</v>
      </c>
      <c r="F169" s="141">
        <v>7525625.1400000006</v>
      </c>
    </row>
    <row r="170" spans="1:6" ht="20.25" x14ac:dyDescent="0.3">
      <c r="A170" s="140">
        <v>24</v>
      </c>
      <c r="B170" s="1" t="s">
        <v>878</v>
      </c>
      <c r="C170" s="54">
        <v>10992.95</v>
      </c>
      <c r="D170" s="55">
        <v>347</v>
      </c>
      <c r="E170" s="56">
        <v>4</v>
      </c>
      <c r="F170" s="141">
        <v>25960413.68</v>
      </c>
    </row>
    <row r="171" spans="1:6" ht="20.25" x14ac:dyDescent="0.3">
      <c r="A171" s="140">
        <v>25</v>
      </c>
      <c r="B171" s="1" t="s">
        <v>879</v>
      </c>
      <c r="C171" s="54">
        <v>1619.7</v>
      </c>
      <c r="D171" s="55">
        <v>54</v>
      </c>
      <c r="E171" s="56">
        <v>2</v>
      </c>
      <c r="F171" s="141">
        <v>11968344.389999999</v>
      </c>
    </row>
    <row r="172" spans="1:6" ht="20.25" x14ac:dyDescent="0.3">
      <c r="A172" s="140">
        <v>26</v>
      </c>
      <c r="B172" s="1" t="s">
        <v>920</v>
      </c>
      <c r="C172" s="54">
        <v>7109.9</v>
      </c>
      <c r="D172" s="55">
        <v>209</v>
      </c>
      <c r="E172" s="56">
        <v>3</v>
      </c>
      <c r="F172" s="141">
        <v>7426200.4499999993</v>
      </c>
    </row>
    <row r="173" spans="1:6" ht="20.25" x14ac:dyDescent="0.3">
      <c r="A173" s="140">
        <v>27</v>
      </c>
      <c r="B173" s="1" t="s">
        <v>1519</v>
      </c>
      <c r="C173" s="54">
        <v>833.7</v>
      </c>
      <c r="D173" s="55">
        <v>33</v>
      </c>
      <c r="E173" s="56">
        <v>1</v>
      </c>
      <c r="F173" s="141">
        <v>5164816.51</v>
      </c>
    </row>
    <row r="174" spans="1:6" ht="20.25" x14ac:dyDescent="0.3">
      <c r="A174" s="140">
        <v>28</v>
      </c>
      <c r="B174" s="1" t="s">
        <v>880</v>
      </c>
      <c r="C174" s="54">
        <v>1513.8</v>
      </c>
      <c r="D174" s="55">
        <v>58</v>
      </c>
      <c r="E174" s="56">
        <v>2</v>
      </c>
      <c r="F174" s="141">
        <v>10315204.789999999</v>
      </c>
    </row>
    <row r="175" spans="1:6" ht="20.25" x14ac:dyDescent="0.3">
      <c r="A175" s="140">
        <v>29</v>
      </c>
      <c r="B175" s="1" t="s">
        <v>881</v>
      </c>
      <c r="C175" s="54">
        <v>569.20000000000005</v>
      </c>
      <c r="D175" s="55">
        <v>29</v>
      </c>
      <c r="E175" s="56">
        <v>1</v>
      </c>
      <c r="F175" s="141">
        <v>5122325.42</v>
      </c>
    </row>
    <row r="176" spans="1:6" ht="20.25" x14ac:dyDescent="0.3">
      <c r="A176" s="140">
        <v>30</v>
      </c>
      <c r="B176" s="1" t="s">
        <v>936</v>
      </c>
      <c r="C176" s="54">
        <v>402</v>
      </c>
      <c r="D176" s="55">
        <v>29</v>
      </c>
      <c r="E176" s="56">
        <v>1</v>
      </c>
      <c r="F176" s="141">
        <v>4291288.2</v>
      </c>
    </row>
    <row r="177" spans="1:6" ht="20.25" x14ac:dyDescent="0.3">
      <c r="A177" s="140">
        <v>31</v>
      </c>
      <c r="B177" s="1" t="s">
        <v>882</v>
      </c>
      <c r="C177" s="54">
        <v>25446.45</v>
      </c>
      <c r="D177" s="55">
        <v>911</v>
      </c>
      <c r="E177" s="56">
        <v>11</v>
      </c>
      <c r="F177" s="141">
        <v>66694274.740000002</v>
      </c>
    </row>
    <row r="178" spans="1:6" ht="20.25" x14ac:dyDescent="0.3">
      <c r="A178" s="140">
        <v>32</v>
      </c>
      <c r="B178" s="1" t="s">
        <v>921</v>
      </c>
      <c r="C178" s="54">
        <v>362.7</v>
      </c>
      <c r="D178" s="55">
        <v>21</v>
      </c>
      <c r="E178" s="56">
        <v>1</v>
      </c>
      <c r="F178" s="141">
        <v>2425889.1399999997</v>
      </c>
    </row>
    <row r="179" spans="1:6" ht="20.25" x14ac:dyDescent="0.3">
      <c r="A179" s="140">
        <v>33</v>
      </c>
      <c r="B179" s="1" t="s">
        <v>883</v>
      </c>
      <c r="C179" s="54">
        <v>1969.8</v>
      </c>
      <c r="D179" s="55">
        <v>101</v>
      </c>
      <c r="E179" s="56">
        <v>3</v>
      </c>
      <c r="F179" s="141">
        <v>7706569.8000000007</v>
      </c>
    </row>
    <row r="180" spans="1:6" ht="20.25" x14ac:dyDescent="0.3">
      <c r="A180" s="140">
        <v>34</v>
      </c>
      <c r="B180" s="1" t="s">
        <v>884</v>
      </c>
      <c r="C180" s="54">
        <v>1266.2</v>
      </c>
      <c r="D180" s="55">
        <v>63</v>
      </c>
      <c r="E180" s="56">
        <v>3</v>
      </c>
      <c r="F180" s="141">
        <v>6914945.1299999999</v>
      </c>
    </row>
    <row r="181" spans="1:6" ht="20.25" x14ac:dyDescent="0.3">
      <c r="A181" s="140">
        <v>35</v>
      </c>
      <c r="B181" s="1" t="s">
        <v>885</v>
      </c>
      <c r="C181" s="54">
        <v>1555.6000000000001</v>
      </c>
      <c r="D181" s="55">
        <v>81</v>
      </c>
      <c r="E181" s="56">
        <v>4</v>
      </c>
      <c r="F181" s="141">
        <v>10366919.720000001</v>
      </c>
    </row>
    <row r="182" spans="1:6" ht="20.25" x14ac:dyDescent="0.3">
      <c r="A182" s="140">
        <v>36</v>
      </c>
      <c r="B182" s="1" t="s">
        <v>886</v>
      </c>
      <c r="C182" s="54">
        <v>2008.7</v>
      </c>
      <c r="D182" s="55">
        <v>89</v>
      </c>
      <c r="E182" s="56">
        <v>2</v>
      </c>
      <c r="F182" s="141">
        <v>7375237.5300000003</v>
      </c>
    </row>
    <row r="183" spans="1:6" ht="20.25" x14ac:dyDescent="0.3">
      <c r="A183" s="140">
        <v>37</v>
      </c>
      <c r="B183" s="1" t="s">
        <v>887</v>
      </c>
      <c r="C183" s="54">
        <v>7826.4</v>
      </c>
      <c r="D183" s="55">
        <v>318</v>
      </c>
      <c r="E183" s="56">
        <v>7</v>
      </c>
      <c r="F183" s="141">
        <v>94810218.36999999</v>
      </c>
    </row>
    <row r="184" spans="1:6" ht="20.25" x14ac:dyDescent="0.3">
      <c r="A184" s="140">
        <v>38</v>
      </c>
      <c r="B184" s="1" t="s">
        <v>888</v>
      </c>
      <c r="C184" s="54">
        <v>609</v>
      </c>
      <c r="D184" s="55">
        <v>32</v>
      </c>
      <c r="E184" s="56">
        <v>1</v>
      </c>
      <c r="F184" s="141">
        <v>4968004.8100000005</v>
      </c>
    </row>
    <row r="185" spans="1:6" ht="20.25" x14ac:dyDescent="0.3">
      <c r="A185" s="140">
        <v>39</v>
      </c>
      <c r="B185" s="1" t="s">
        <v>889</v>
      </c>
      <c r="C185" s="54">
        <v>616.20000000000005</v>
      </c>
      <c r="D185" s="55">
        <v>21</v>
      </c>
      <c r="E185" s="56">
        <v>1</v>
      </c>
      <c r="F185" s="141">
        <v>4185842.17</v>
      </c>
    </row>
    <row r="186" spans="1:6" ht="20.25" x14ac:dyDescent="0.3">
      <c r="A186" s="140">
        <v>40</v>
      </c>
      <c r="B186" s="1" t="s">
        <v>890</v>
      </c>
      <c r="C186" s="54">
        <v>3449.3</v>
      </c>
      <c r="D186" s="55">
        <v>98</v>
      </c>
      <c r="E186" s="56">
        <v>3</v>
      </c>
      <c r="F186" s="141">
        <v>12172664.07</v>
      </c>
    </row>
    <row r="187" spans="1:6" ht="20.25" x14ac:dyDescent="0.3">
      <c r="A187" s="140">
        <v>41</v>
      </c>
      <c r="B187" s="1" t="s">
        <v>2230</v>
      </c>
      <c r="C187" s="54">
        <v>327.60000000000002</v>
      </c>
      <c r="D187" s="55">
        <v>21</v>
      </c>
      <c r="E187" s="56">
        <v>1</v>
      </c>
      <c r="F187" s="141">
        <v>1799537.25</v>
      </c>
    </row>
    <row r="188" spans="1:6" ht="20.25" x14ac:dyDescent="0.3">
      <c r="A188" s="140">
        <v>42</v>
      </c>
      <c r="B188" s="1" t="s">
        <v>891</v>
      </c>
      <c r="C188" s="54">
        <v>976.3</v>
      </c>
      <c r="D188" s="55">
        <v>36</v>
      </c>
      <c r="E188" s="56">
        <v>1</v>
      </c>
      <c r="F188" s="141">
        <v>4591631.78</v>
      </c>
    </row>
    <row r="189" spans="1:6" ht="20.25" x14ac:dyDescent="0.3">
      <c r="A189" s="140">
        <v>43</v>
      </c>
      <c r="B189" s="1" t="s">
        <v>892</v>
      </c>
      <c r="C189" s="54">
        <v>781.7</v>
      </c>
      <c r="D189" s="55">
        <v>40</v>
      </c>
      <c r="E189" s="56">
        <v>1</v>
      </c>
      <c r="F189" s="141">
        <v>5356928.37</v>
      </c>
    </row>
    <row r="190" spans="1:6" ht="20.25" x14ac:dyDescent="0.3">
      <c r="A190" s="140">
        <v>44</v>
      </c>
      <c r="B190" s="1" t="s">
        <v>893</v>
      </c>
      <c r="C190" s="54">
        <v>1752.3000000000002</v>
      </c>
      <c r="D190" s="55">
        <v>86</v>
      </c>
      <c r="E190" s="56">
        <v>2</v>
      </c>
      <c r="F190" s="141">
        <v>11659293.399999999</v>
      </c>
    </row>
    <row r="191" spans="1:6" ht="20.25" x14ac:dyDescent="0.3">
      <c r="A191" s="140">
        <v>45</v>
      </c>
      <c r="B191" s="1" t="s">
        <v>894</v>
      </c>
      <c r="C191" s="54">
        <v>12250.7</v>
      </c>
      <c r="D191" s="55">
        <v>563</v>
      </c>
      <c r="E191" s="56">
        <v>4</v>
      </c>
      <c r="F191" s="141">
        <v>45081722.079999998</v>
      </c>
    </row>
    <row r="192" spans="1:6" ht="20.25" x14ac:dyDescent="0.3">
      <c r="A192" s="140">
        <v>46</v>
      </c>
      <c r="B192" s="1" t="s">
        <v>895</v>
      </c>
      <c r="C192" s="54">
        <v>8853.9</v>
      </c>
      <c r="D192" s="55">
        <v>267</v>
      </c>
      <c r="E192" s="56">
        <v>3</v>
      </c>
      <c r="F192" s="141">
        <v>24371371.960000001</v>
      </c>
    </row>
    <row r="193" spans="1:6" ht="20.25" x14ac:dyDescent="0.3">
      <c r="A193" s="140">
        <v>47</v>
      </c>
      <c r="B193" s="1" t="s">
        <v>896</v>
      </c>
      <c r="C193" s="54">
        <v>780.3</v>
      </c>
      <c r="D193" s="55">
        <v>40</v>
      </c>
      <c r="E193" s="56">
        <v>1</v>
      </c>
      <c r="F193" s="141">
        <v>5421148.7400000002</v>
      </c>
    </row>
    <row r="194" spans="1:6" ht="20.25" x14ac:dyDescent="0.3">
      <c r="A194" s="140">
        <v>48</v>
      </c>
      <c r="B194" s="1" t="s">
        <v>925</v>
      </c>
      <c r="C194" s="54">
        <v>822.2</v>
      </c>
      <c r="D194" s="55">
        <v>36</v>
      </c>
      <c r="E194" s="56">
        <v>1</v>
      </c>
      <c r="F194" s="141">
        <v>4474316.24</v>
      </c>
    </row>
    <row r="195" spans="1:6" ht="20.25" x14ac:dyDescent="0.3">
      <c r="A195" s="140">
        <v>49</v>
      </c>
      <c r="B195" s="1" t="s">
        <v>898</v>
      </c>
      <c r="C195" s="54">
        <v>6649.35</v>
      </c>
      <c r="D195" s="55">
        <v>334</v>
      </c>
      <c r="E195" s="56">
        <v>5</v>
      </c>
      <c r="F195" s="141">
        <v>26521962.610000003</v>
      </c>
    </row>
    <row r="196" spans="1:6" ht="20.25" x14ac:dyDescent="0.3">
      <c r="A196" s="140">
        <v>50</v>
      </c>
      <c r="B196" s="1" t="s">
        <v>899</v>
      </c>
      <c r="C196" s="54">
        <v>11502.1</v>
      </c>
      <c r="D196" s="55">
        <v>425</v>
      </c>
      <c r="E196" s="56">
        <v>2</v>
      </c>
      <c r="F196" s="141">
        <v>22293060.630000003</v>
      </c>
    </row>
    <row r="197" spans="1:6" ht="20.25" x14ac:dyDescent="0.3">
      <c r="A197" s="140">
        <v>51</v>
      </c>
      <c r="B197" s="1" t="s">
        <v>900</v>
      </c>
      <c r="C197" s="54">
        <v>1668.4</v>
      </c>
      <c r="D197" s="55">
        <v>69</v>
      </c>
      <c r="E197" s="56">
        <v>2</v>
      </c>
      <c r="F197" s="141">
        <v>11141569.210000001</v>
      </c>
    </row>
    <row r="198" spans="1:6" ht="20.25" x14ac:dyDescent="0.3">
      <c r="A198" s="140">
        <v>52</v>
      </c>
      <c r="B198" s="1" t="s">
        <v>926</v>
      </c>
      <c r="C198" s="54">
        <v>7450.8</v>
      </c>
      <c r="D198" s="55">
        <v>425</v>
      </c>
      <c r="E198" s="56">
        <v>10</v>
      </c>
      <c r="F198" s="141">
        <v>7499275.6699999999</v>
      </c>
    </row>
    <row r="199" spans="1:6" ht="20.25" x14ac:dyDescent="0.3">
      <c r="A199" s="140">
        <v>53</v>
      </c>
      <c r="B199" s="1" t="s">
        <v>902</v>
      </c>
      <c r="C199" s="54">
        <v>4008.84</v>
      </c>
      <c r="D199" s="55">
        <v>170</v>
      </c>
      <c r="E199" s="56">
        <v>3</v>
      </c>
      <c r="F199" s="141">
        <v>17296561.550000001</v>
      </c>
    </row>
    <row r="200" spans="1:6" ht="20.25" x14ac:dyDescent="0.3">
      <c r="A200" s="140">
        <v>54</v>
      </c>
      <c r="B200" s="1" t="s">
        <v>903</v>
      </c>
      <c r="C200" s="54">
        <v>7467.59</v>
      </c>
      <c r="D200" s="55">
        <v>294</v>
      </c>
      <c r="E200" s="56">
        <v>5</v>
      </c>
      <c r="F200" s="141">
        <v>21114939.310000002</v>
      </c>
    </row>
    <row r="201" spans="1:6" ht="20.25" x14ac:dyDescent="0.3">
      <c r="A201" s="140">
        <v>55</v>
      </c>
      <c r="B201" s="1" t="s">
        <v>928</v>
      </c>
      <c r="C201" s="54">
        <v>15210.599999999999</v>
      </c>
      <c r="D201" s="55">
        <v>675</v>
      </c>
      <c r="E201" s="56">
        <v>5</v>
      </c>
      <c r="F201" s="141">
        <v>33832660.659999996</v>
      </c>
    </row>
    <row r="202" spans="1:6" ht="20.25" x14ac:dyDescent="0.3">
      <c r="A202" s="140">
        <v>56</v>
      </c>
      <c r="B202" s="1" t="s">
        <v>904</v>
      </c>
      <c r="C202" s="54">
        <v>5905.6099999999988</v>
      </c>
      <c r="D202" s="55">
        <v>312</v>
      </c>
      <c r="E202" s="56">
        <v>4</v>
      </c>
      <c r="F202" s="141">
        <v>16889624.600000001</v>
      </c>
    </row>
    <row r="203" spans="1:6" ht="20.25" x14ac:dyDescent="0.3">
      <c r="A203" s="140">
        <v>57</v>
      </c>
      <c r="B203" s="1" t="s">
        <v>905</v>
      </c>
      <c r="C203" s="54">
        <v>9503.18</v>
      </c>
      <c r="D203" s="55">
        <v>268</v>
      </c>
      <c r="E203" s="56">
        <v>4</v>
      </c>
      <c r="F203" s="141">
        <v>36996651.140000001</v>
      </c>
    </row>
    <row r="204" spans="1:6" ht="20.25" x14ac:dyDescent="0.3">
      <c r="A204" s="140">
        <v>58</v>
      </c>
      <c r="B204" s="1" t="s">
        <v>906</v>
      </c>
      <c r="C204" s="54">
        <v>783.81</v>
      </c>
      <c r="D204" s="55">
        <v>16</v>
      </c>
      <c r="E204" s="56">
        <v>1</v>
      </c>
      <c r="F204" s="141">
        <v>5421765.7599999998</v>
      </c>
    </row>
    <row r="205" spans="1:6" ht="20.25" x14ac:dyDescent="0.3">
      <c r="A205" s="140">
        <v>59</v>
      </c>
      <c r="B205" s="1" t="s">
        <v>907</v>
      </c>
      <c r="C205" s="54">
        <v>680.2</v>
      </c>
      <c r="D205" s="55">
        <v>33</v>
      </c>
      <c r="E205" s="56">
        <v>1</v>
      </c>
      <c r="F205" s="141">
        <v>4949954.29</v>
      </c>
    </row>
    <row r="206" spans="1:6" ht="20.25" x14ac:dyDescent="0.3">
      <c r="A206" s="140">
        <v>60</v>
      </c>
      <c r="B206" s="1" t="s">
        <v>908</v>
      </c>
      <c r="C206" s="54">
        <v>646.4</v>
      </c>
      <c r="D206" s="55">
        <v>15</v>
      </c>
      <c r="E206" s="56">
        <v>2</v>
      </c>
      <c r="F206" s="141">
        <v>4195116.42</v>
      </c>
    </row>
    <row r="207" spans="1:6" ht="20.25" x14ac:dyDescent="0.3">
      <c r="A207" s="140">
        <v>61</v>
      </c>
      <c r="B207" s="1" t="s">
        <v>909</v>
      </c>
      <c r="C207" s="54">
        <v>2387</v>
      </c>
      <c r="D207" s="55">
        <v>96</v>
      </c>
      <c r="E207" s="56">
        <v>4</v>
      </c>
      <c r="F207" s="141">
        <v>17014118.91</v>
      </c>
    </row>
    <row r="208" spans="1:6" ht="20.25" x14ac:dyDescent="0.3">
      <c r="A208" s="140">
        <v>62</v>
      </c>
      <c r="B208" s="1" t="s">
        <v>910</v>
      </c>
      <c r="C208" s="54">
        <v>2925.5</v>
      </c>
      <c r="D208" s="55">
        <v>127</v>
      </c>
      <c r="E208" s="56">
        <v>3</v>
      </c>
      <c r="F208" s="141">
        <v>12085814.91</v>
      </c>
    </row>
    <row r="209" spans="1:11" ht="20.25" x14ac:dyDescent="0.3">
      <c r="A209" s="140">
        <v>63</v>
      </c>
      <c r="B209" s="1" t="s">
        <v>911</v>
      </c>
      <c r="C209" s="54">
        <v>1047.5</v>
      </c>
      <c r="D209" s="55">
        <v>55</v>
      </c>
      <c r="E209" s="56">
        <v>1</v>
      </c>
      <c r="F209" s="141">
        <v>6137894.0300000003</v>
      </c>
    </row>
    <row r="210" spans="1:11" ht="20.25" x14ac:dyDescent="0.3">
      <c r="A210" s="140">
        <v>64</v>
      </c>
      <c r="B210" s="1" t="s">
        <v>912</v>
      </c>
      <c r="C210" s="54">
        <v>626</v>
      </c>
      <c r="D210" s="55">
        <v>31</v>
      </c>
      <c r="E210" s="56">
        <v>1</v>
      </c>
      <c r="F210" s="141">
        <v>5317787.45</v>
      </c>
    </row>
    <row r="211" spans="1:11" ht="20.25" x14ac:dyDescent="0.3">
      <c r="A211" s="140">
        <v>65</v>
      </c>
      <c r="B211" s="1" t="s">
        <v>913</v>
      </c>
      <c r="C211" s="54">
        <v>7563.4</v>
      </c>
      <c r="D211" s="55">
        <v>295</v>
      </c>
      <c r="E211" s="56">
        <v>5</v>
      </c>
      <c r="F211" s="141">
        <v>31266040.170000002</v>
      </c>
    </row>
    <row r="212" spans="1:11" ht="20.25" x14ac:dyDescent="0.3">
      <c r="A212" s="140">
        <v>66</v>
      </c>
      <c r="B212" s="1" t="s">
        <v>914</v>
      </c>
      <c r="C212" s="54">
        <v>1790.5</v>
      </c>
      <c r="D212" s="55">
        <v>72</v>
      </c>
      <c r="E212" s="56">
        <v>2</v>
      </c>
      <c r="F212" s="141">
        <v>6666034.5</v>
      </c>
    </row>
    <row r="213" spans="1:11" ht="20.25" x14ac:dyDescent="0.3">
      <c r="A213" s="140">
        <v>67</v>
      </c>
      <c r="B213" s="1" t="s">
        <v>939</v>
      </c>
      <c r="C213" s="54">
        <v>212.1</v>
      </c>
      <c r="D213" s="55">
        <v>7</v>
      </c>
      <c r="E213" s="56">
        <v>1</v>
      </c>
      <c r="F213" s="141">
        <v>496575.67</v>
      </c>
    </row>
    <row r="214" spans="1:11" ht="71.25" customHeight="1" x14ac:dyDescent="0.25">
      <c r="A214" s="382" t="s">
        <v>2967</v>
      </c>
      <c r="B214" s="382"/>
      <c r="C214" s="382"/>
      <c r="D214" s="382"/>
      <c r="E214" s="382"/>
      <c r="F214" s="382"/>
    </row>
    <row r="215" spans="1:11" ht="18.75" x14ac:dyDescent="0.3">
      <c r="A215" s="383" t="s">
        <v>2359</v>
      </c>
      <c r="B215" s="384"/>
      <c r="C215" s="145">
        <v>13790.6</v>
      </c>
      <c r="D215" s="146">
        <v>480</v>
      </c>
      <c r="E215" s="146">
        <v>7</v>
      </c>
      <c r="F215" s="145">
        <v>45150273.730000004</v>
      </c>
      <c r="K215" s="70"/>
    </row>
    <row r="216" spans="1:11" ht="18.75" x14ac:dyDescent="0.3">
      <c r="A216" s="383" t="s">
        <v>1612</v>
      </c>
      <c r="B216" s="384"/>
      <c r="C216" s="145">
        <v>3182.5</v>
      </c>
      <c r="D216" s="146">
        <v>134</v>
      </c>
      <c r="E216" s="146">
        <v>3</v>
      </c>
      <c r="F216" s="145">
        <v>7034201.7300000004</v>
      </c>
      <c r="K216" s="70"/>
    </row>
    <row r="217" spans="1:11" ht="20.25" x14ac:dyDescent="0.3">
      <c r="A217" s="147">
        <v>1</v>
      </c>
      <c r="B217" s="1" t="s">
        <v>913</v>
      </c>
      <c r="C217" s="141">
        <v>522.9</v>
      </c>
      <c r="D217" s="56">
        <v>31</v>
      </c>
      <c r="E217" s="56">
        <v>1</v>
      </c>
      <c r="F217" s="141">
        <v>1836114.4000000001</v>
      </c>
      <c r="K217" s="70"/>
    </row>
    <row r="218" spans="1:11" ht="20.25" x14ac:dyDescent="0.3">
      <c r="A218" s="147">
        <v>2</v>
      </c>
      <c r="B218" s="1" t="s">
        <v>863</v>
      </c>
      <c r="C218" s="141">
        <v>1826</v>
      </c>
      <c r="D218" s="56">
        <v>73</v>
      </c>
      <c r="E218" s="56">
        <v>1</v>
      </c>
      <c r="F218" s="141">
        <v>2643881</v>
      </c>
      <c r="K218" s="70"/>
    </row>
    <row r="219" spans="1:11" ht="20.25" x14ac:dyDescent="0.3">
      <c r="A219" s="147">
        <v>3</v>
      </c>
      <c r="B219" s="1" t="s">
        <v>877</v>
      </c>
      <c r="C219" s="141">
        <v>833.6</v>
      </c>
      <c r="D219" s="56">
        <v>30</v>
      </c>
      <c r="E219" s="56">
        <v>1</v>
      </c>
      <c r="F219" s="141">
        <v>2554206.3299999996</v>
      </c>
      <c r="K219" s="70"/>
    </row>
    <row r="220" spans="1:11" ht="18.75" x14ac:dyDescent="0.3">
      <c r="A220" s="383" t="s">
        <v>3320</v>
      </c>
      <c r="B220" s="384"/>
      <c r="C220" s="145">
        <v>10608.1</v>
      </c>
      <c r="D220" s="146">
        <v>346</v>
      </c>
      <c r="E220" s="146">
        <v>4</v>
      </c>
      <c r="F220" s="145">
        <v>38116072</v>
      </c>
      <c r="K220" s="70"/>
    </row>
    <row r="221" spans="1:11" ht="20.25" x14ac:dyDescent="0.3">
      <c r="A221" s="147">
        <v>1</v>
      </c>
      <c r="B221" s="1" t="s">
        <v>900</v>
      </c>
      <c r="C221" s="141">
        <v>944.3</v>
      </c>
      <c r="D221" s="56">
        <v>39</v>
      </c>
      <c r="E221" s="56">
        <v>1</v>
      </c>
      <c r="F221" s="141">
        <v>5767580</v>
      </c>
      <c r="K221" s="70"/>
    </row>
    <row r="222" spans="1:11" ht="20.25" x14ac:dyDescent="0.3">
      <c r="A222" s="147">
        <v>2</v>
      </c>
      <c r="B222" s="1" t="s">
        <v>912</v>
      </c>
      <c r="C222" s="141">
        <v>632.5</v>
      </c>
      <c r="D222" s="56">
        <v>38</v>
      </c>
      <c r="E222" s="56">
        <v>1</v>
      </c>
      <c r="F222" s="141">
        <v>3993630</v>
      </c>
      <c r="K222" s="70"/>
    </row>
    <row r="223" spans="1:11" ht="20.25" x14ac:dyDescent="0.3">
      <c r="A223" s="147">
        <v>3</v>
      </c>
      <c r="B223" s="1" t="s">
        <v>890</v>
      </c>
      <c r="C223" s="141">
        <v>2401.8000000000002</v>
      </c>
      <c r="D223" s="56">
        <v>128</v>
      </c>
      <c r="E223" s="56">
        <v>1</v>
      </c>
      <c r="F223" s="141">
        <v>8929742</v>
      </c>
      <c r="K223" s="70"/>
    </row>
    <row r="224" spans="1:11" ht="20.25" x14ac:dyDescent="0.3">
      <c r="A224" s="147">
        <v>4</v>
      </c>
      <c r="B224" s="1" t="s">
        <v>952</v>
      </c>
      <c r="C224" s="141">
        <v>6629.5</v>
      </c>
      <c r="D224" s="56">
        <v>141</v>
      </c>
      <c r="E224" s="56">
        <v>1</v>
      </c>
      <c r="F224" s="141">
        <v>19425120</v>
      </c>
      <c r="K224" s="70"/>
    </row>
    <row r="225" spans="1:11" ht="71.25" customHeight="1" x14ac:dyDescent="0.25">
      <c r="A225" s="382" t="s">
        <v>2968</v>
      </c>
      <c r="B225" s="382"/>
      <c r="C225" s="382"/>
      <c r="D225" s="382"/>
      <c r="E225" s="382"/>
      <c r="F225" s="382"/>
    </row>
    <row r="226" spans="1:11" ht="18.75" x14ac:dyDescent="0.3">
      <c r="A226" s="383" t="s">
        <v>2359</v>
      </c>
      <c r="B226" s="384"/>
      <c r="C226" s="145">
        <v>483262.35999999993</v>
      </c>
      <c r="D226" s="146">
        <v>17300</v>
      </c>
      <c r="E226" s="146">
        <v>57</v>
      </c>
      <c r="F226" s="145">
        <v>361861679.40000004</v>
      </c>
      <c r="K226" s="70"/>
    </row>
    <row r="227" spans="1:11" ht="18.75" x14ac:dyDescent="0.3">
      <c r="A227" s="383" t="s">
        <v>2358</v>
      </c>
      <c r="B227" s="384"/>
      <c r="C227" s="145">
        <v>483262.35999999993</v>
      </c>
      <c r="D227" s="146">
        <v>17300</v>
      </c>
      <c r="E227" s="146">
        <v>57</v>
      </c>
      <c r="F227" s="145">
        <v>361861679.40000004</v>
      </c>
      <c r="K227" s="70"/>
    </row>
    <row r="228" spans="1:11" ht="20.25" x14ac:dyDescent="0.3">
      <c r="A228" s="147">
        <v>1</v>
      </c>
      <c r="B228" s="1" t="s">
        <v>952</v>
      </c>
      <c r="C228" s="141">
        <v>112606.19999999998</v>
      </c>
      <c r="D228" s="56">
        <v>4618</v>
      </c>
      <c r="E228" s="56">
        <v>14</v>
      </c>
      <c r="F228" s="141">
        <v>97945684.899999991</v>
      </c>
      <c r="K228" s="70"/>
    </row>
    <row r="229" spans="1:11" ht="20.25" x14ac:dyDescent="0.3">
      <c r="A229" s="147">
        <v>2</v>
      </c>
      <c r="B229" s="1" t="s">
        <v>861</v>
      </c>
      <c r="C229" s="141">
        <v>293012.36</v>
      </c>
      <c r="D229" s="56">
        <v>9597</v>
      </c>
      <c r="E229" s="56">
        <v>33</v>
      </c>
      <c r="F229" s="141">
        <v>198564072.00000003</v>
      </c>
      <c r="K229" s="70"/>
    </row>
    <row r="230" spans="1:11" ht="19.5" customHeight="1" x14ac:dyDescent="0.3">
      <c r="A230" s="147">
        <v>3</v>
      </c>
      <c r="B230" s="1" t="s">
        <v>1517</v>
      </c>
      <c r="C230" s="141">
        <v>21498.5</v>
      </c>
      <c r="D230" s="56">
        <v>921</v>
      </c>
      <c r="E230" s="56">
        <v>4</v>
      </c>
      <c r="F230" s="141">
        <v>13438704.699999999</v>
      </c>
      <c r="K230" s="70"/>
    </row>
    <row r="231" spans="1:11" ht="20.25" x14ac:dyDescent="0.3">
      <c r="A231" s="147">
        <v>4</v>
      </c>
      <c r="B231" s="1" t="s">
        <v>862</v>
      </c>
      <c r="C231" s="141">
        <v>56145.30000000001</v>
      </c>
      <c r="D231" s="56">
        <v>2164</v>
      </c>
      <c r="E231" s="56">
        <v>6</v>
      </c>
      <c r="F231" s="141">
        <v>51913217.799999997</v>
      </c>
      <c r="K231" s="70"/>
    </row>
    <row r="232" spans="1:11" ht="72.75" customHeight="1" x14ac:dyDescent="0.25">
      <c r="A232" s="385" t="s">
        <v>1844</v>
      </c>
      <c r="B232" s="386"/>
      <c r="C232" s="386"/>
      <c r="D232" s="386"/>
      <c r="E232" s="386"/>
      <c r="F232" s="387"/>
    </row>
    <row r="233" spans="1:11" ht="18.75" x14ac:dyDescent="0.3">
      <c r="A233" s="383" t="s">
        <v>2359</v>
      </c>
      <c r="B233" s="384"/>
      <c r="C233" s="145">
        <v>27001.699999999997</v>
      </c>
      <c r="D233" s="146">
        <v>1161</v>
      </c>
      <c r="E233" s="146">
        <v>16</v>
      </c>
      <c r="F233" s="145">
        <v>71182734.689999998</v>
      </c>
      <c r="K233" s="70"/>
    </row>
    <row r="234" spans="1:11" ht="18.75" x14ac:dyDescent="0.3">
      <c r="A234" s="383" t="s">
        <v>1845</v>
      </c>
      <c r="B234" s="384"/>
      <c r="C234" s="145">
        <v>9484.2999999999993</v>
      </c>
      <c r="D234" s="146">
        <v>424</v>
      </c>
      <c r="E234" s="146">
        <v>5</v>
      </c>
      <c r="F234" s="145">
        <v>17288357.709999997</v>
      </c>
    </row>
    <row r="235" spans="1:11" ht="20.25" x14ac:dyDescent="0.3">
      <c r="A235" s="147">
        <v>1</v>
      </c>
      <c r="B235" s="1" t="s">
        <v>887</v>
      </c>
      <c r="C235" s="141">
        <v>7491.9</v>
      </c>
      <c r="D235" s="56">
        <v>356</v>
      </c>
      <c r="E235" s="56">
        <v>3</v>
      </c>
      <c r="F235" s="141">
        <v>13535253.609999999</v>
      </c>
    </row>
    <row r="236" spans="1:11" ht="20.25" x14ac:dyDescent="0.3">
      <c r="A236" s="147">
        <v>2</v>
      </c>
      <c r="B236" s="1" t="s">
        <v>883</v>
      </c>
      <c r="C236" s="141">
        <v>1298.5999999999999</v>
      </c>
      <c r="D236" s="56">
        <v>47</v>
      </c>
      <c r="E236" s="56">
        <v>1</v>
      </c>
      <c r="F236" s="141">
        <v>1806013.41</v>
      </c>
    </row>
    <row r="237" spans="1:11" ht="20.25" x14ac:dyDescent="0.3">
      <c r="A237" s="147">
        <v>3</v>
      </c>
      <c r="B237" s="1" t="s">
        <v>935</v>
      </c>
      <c r="C237" s="141">
        <v>693.8</v>
      </c>
      <c r="D237" s="56">
        <v>21</v>
      </c>
      <c r="E237" s="56">
        <v>1</v>
      </c>
      <c r="F237" s="141">
        <v>1947090.69</v>
      </c>
    </row>
    <row r="238" spans="1:11" ht="18.75" x14ac:dyDescent="0.3">
      <c r="A238" s="383" t="s">
        <v>2642</v>
      </c>
      <c r="B238" s="384"/>
      <c r="C238" s="145">
        <v>16557.3</v>
      </c>
      <c r="D238" s="146">
        <v>708</v>
      </c>
      <c r="E238" s="146">
        <v>10</v>
      </c>
      <c r="F238" s="145">
        <v>47438619.980000004</v>
      </c>
    </row>
    <row r="239" spans="1:11" ht="20.25" x14ac:dyDescent="0.3">
      <c r="A239" s="147">
        <v>1</v>
      </c>
      <c r="B239" s="1" t="s">
        <v>873</v>
      </c>
      <c r="C239" s="141">
        <v>7352.4</v>
      </c>
      <c r="D239" s="56">
        <v>330</v>
      </c>
      <c r="E239" s="56">
        <v>3</v>
      </c>
      <c r="F239" s="141">
        <v>10963006.890000001</v>
      </c>
    </row>
    <row r="240" spans="1:11" ht="20.25" x14ac:dyDescent="0.3">
      <c r="A240" s="147">
        <v>2</v>
      </c>
      <c r="B240" s="1" t="s">
        <v>874</v>
      </c>
      <c r="C240" s="141">
        <v>594.6</v>
      </c>
      <c r="D240" s="56">
        <v>23</v>
      </c>
      <c r="E240" s="56">
        <v>1</v>
      </c>
      <c r="F240" s="141">
        <v>2415350.84</v>
      </c>
    </row>
    <row r="241" spans="1:6" ht="20.25" x14ac:dyDescent="0.3">
      <c r="A241" s="147">
        <v>3</v>
      </c>
      <c r="B241" s="1" t="s">
        <v>860</v>
      </c>
      <c r="C241" s="141">
        <v>338.5</v>
      </c>
      <c r="D241" s="56">
        <v>27</v>
      </c>
      <c r="E241" s="56">
        <v>1</v>
      </c>
      <c r="F241" s="141">
        <v>2265399.8199999998</v>
      </c>
    </row>
    <row r="242" spans="1:6" ht="20.25" x14ac:dyDescent="0.3">
      <c r="A242" s="147">
        <v>4</v>
      </c>
      <c r="B242" s="1" t="s">
        <v>868</v>
      </c>
      <c r="C242" s="141">
        <v>1247.73</v>
      </c>
      <c r="D242" s="56">
        <v>83</v>
      </c>
      <c r="E242" s="56">
        <v>1</v>
      </c>
      <c r="F242" s="141">
        <v>2975822.68</v>
      </c>
    </row>
    <row r="243" spans="1:6" ht="20.25" x14ac:dyDescent="0.3">
      <c r="A243" s="147">
        <v>5</v>
      </c>
      <c r="B243" s="1" t="s">
        <v>920</v>
      </c>
      <c r="C243" s="141">
        <v>3981.1</v>
      </c>
      <c r="D243" s="56">
        <v>138</v>
      </c>
      <c r="E243" s="56">
        <v>1</v>
      </c>
      <c r="F243" s="141">
        <v>14050777.360000001</v>
      </c>
    </row>
    <row r="244" spans="1:6" ht="20.25" x14ac:dyDescent="0.3">
      <c r="A244" s="147">
        <v>6</v>
      </c>
      <c r="B244" s="1" t="s">
        <v>882</v>
      </c>
      <c r="C244" s="141">
        <v>3042.9700000000003</v>
      </c>
      <c r="D244" s="56">
        <v>107</v>
      </c>
      <c r="E244" s="56">
        <v>3</v>
      </c>
      <c r="F244" s="141">
        <v>14768262.390000001</v>
      </c>
    </row>
    <row r="245" spans="1:6" ht="18.75" x14ac:dyDescent="0.3">
      <c r="A245" s="383" t="s">
        <v>3275</v>
      </c>
      <c r="B245" s="384"/>
      <c r="C245" s="145">
        <v>960.1</v>
      </c>
      <c r="D245" s="146">
        <v>29</v>
      </c>
      <c r="E245" s="146">
        <v>1</v>
      </c>
      <c r="F245" s="145">
        <v>6455757</v>
      </c>
    </row>
    <row r="246" spans="1:6" ht="20.25" x14ac:dyDescent="0.3">
      <c r="A246" s="147">
        <v>1</v>
      </c>
      <c r="B246" s="1" t="s">
        <v>879</v>
      </c>
      <c r="C246" s="141">
        <v>960.1</v>
      </c>
      <c r="D246" s="56">
        <v>29</v>
      </c>
      <c r="E246" s="56">
        <v>1</v>
      </c>
      <c r="F246" s="141">
        <v>6455757</v>
      </c>
    </row>
    <row r="247" spans="1:6" x14ac:dyDescent="0.25">
      <c r="F247" s="85"/>
    </row>
    <row r="248" spans="1:6" x14ac:dyDescent="0.25">
      <c r="F248" s="85"/>
    </row>
    <row r="249" spans="1:6" x14ac:dyDescent="0.25">
      <c r="F249" s="85"/>
    </row>
    <row r="250" spans="1:6" x14ac:dyDescent="0.25">
      <c r="F250" s="85"/>
    </row>
  </sheetData>
  <mergeCells count="21">
    <mergeCell ref="A220:B220"/>
    <mergeCell ref="A214:F214"/>
    <mergeCell ref="A216:B216"/>
    <mergeCell ref="E1:F1"/>
    <mergeCell ref="D2:F2"/>
    <mergeCell ref="A3:F4"/>
    <mergeCell ref="A5:A8"/>
    <mergeCell ref="B5:B8"/>
    <mergeCell ref="C5:C7"/>
    <mergeCell ref="D5:D7"/>
    <mergeCell ref="E5:E7"/>
    <mergeCell ref="F5:F7"/>
    <mergeCell ref="A215:B215"/>
    <mergeCell ref="A225:F225"/>
    <mergeCell ref="A226:B226"/>
    <mergeCell ref="A227:B227"/>
    <mergeCell ref="A245:B245"/>
    <mergeCell ref="A238:B238"/>
    <mergeCell ref="A233:B233"/>
    <mergeCell ref="A232:F232"/>
    <mergeCell ref="A234:B234"/>
  </mergeCells>
  <pageMargins left="0" right="0" top="0.39370078740157483" bottom="0" header="0" footer="0"/>
  <pageSetup paperSize="9" scale="48" fitToHeight="0" orientation="portrait" r:id="rId1"/>
  <headerFooter differentFirst="1">
    <oddHeader>&amp;C&amp;"Times New Roman,обычный"&amp;P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IV1717"/>
  <sheetViews>
    <sheetView topLeftCell="B19" zoomScale="40" zoomScaleNormal="40" workbookViewId="0">
      <selection activeCell="D7" sqref="D7:AB1710"/>
    </sheetView>
  </sheetViews>
  <sheetFormatPr defaultRowHeight="15" x14ac:dyDescent="0.25"/>
  <cols>
    <col min="1" max="1" width="6.140625" hidden="1" customWidth="1"/>
    <col min="2" max="2" width="12.85546875" style="133" customWidth="1"/>
    <col min="3" max="3" width="142.85546875" customWidth="1"/>
    <col min="4" max="4" width="42.5703125" customWidth="1"/>
    <col min="5" max="5" width="37.140625" customWidth="1"/>
    <col min="6" max="6" width="37.85546875" customWidth="1"/>
    <col min="7" max="7" width="38.5703125" customWidth="1"/>
    <col min="8" max="8" width="34.28515625" customWidth="1"/>
    <col min="9" max="9" width="34.5703125" customWidth="1"/>
    <col min="10" max="10" width="35.28515625" customWidth="1"/>
    <col min="11" max="11" width="22" style="161" customWidth="1"/>
    <col min="12" max="12" width="38.5703125" customWidth="1"/>
    <col min="13" max="13" width="38.42578125" customWidth="1"/>
    <col min="14" max="14" width="34.42578125" customWidth="1"/>
    <col min="15" max="15" width="37.85546875" customWidth="1"/>
    <col min="16" max="16" width="37.5703125" customWidth="1"/>
    <col min="17" max="17" width="22.42578125" customWidth="1"/>
    <col min="18" max="18" width="36.42578125" customWidth="1"/>
    <col min="19" max="19" width="47.140625" customWidth="1"/>
    <col min="20" max="20" width="39.28515625" customWidth="1"/>
    <col min="21" max="21" width="24.5703125" customWidth="1"/>
    <col min="22" max="22" width="35" customWidth="1"/>
    <col min="23" max="23" width="69.5703125" customWidth="1"/>
    <col min="24" max="24" width="41.85546875" customWidth="1"/>
    <col min="25" max="25" width="31.5703125" customWidth="1"/>
    <col min="26" max="26" width="38.28515625" customWidth="1"/>
    <col min="27" max="27" width="31.42578125" customWidth="1"/>
    <col min="28" max="28" width="25.7109375" customWidth="1"/>
    <col min="29" max="29" width="142.42578125" customWidth="1"/>
    <col min="257" max="257" width="0" hidden="1" customWidth="1"/>
    <col min="258" max="258" width="12.85546875" customWidth="1"/>
    <col min="259" max="259" width="142.85546875" customWidth="1"/>
    <col min="260" max="260" width="42.5703125" customWidth="1"/>
    <col min="261" max="261" width="37.140625" customWidth="1"/>
    <col min="262" max="262" width="31.7109375" customWidth="1"/>
    <col min="263" max="263" width="35.28515625" customWidth="1"/>
    <col min="264" max="264" width="34.28515625" customWidth="1"/>
    <col min="265" max="265" width="34.5703125" customWidth="1"/>
    <col min="266" max="266" width="28.85546875" customWidth="1"/>
    <col min="267" max="267" width="22" customWidth="1"/>
    <col min="268" max="268" width="38.5703125" customWidth="1"/>
    <col min="269" max="269" width="38.42578125" customWidth="1"/>
    <col min="270" max="270" width="31.140625" customWidth="1"/>
    <col min="271" max="271" width="35" customWidth="1"/>
    <col min="272" max="272" width="34" customWidth="1"/>
    <col min="273" max="273" width="22.42578125" customWidth="1"/>
    <col min="274" max="274" width="36.42578125" customWidth="1"/>
    <col min="275" max="275" width="47.140625" customWidth="1"/>
    <col min="276" max="276" width="39.28515625" customWidth="1"/>
    <col min="277" max="277" width="24.5703125" customWidth="1"/>
    <col min="278" max="278" width="35" customWidth="1"/>
    <col min="279" max="279" width="62" customWidth="1"/>
    <col min="280" max="280" width="41.85546875" customWidth="1"/>
    <col min="281" max="281" width="25.42578125" customWidth="1"/>
    <col min="282" max="282" width="33.28515625" customWidth="1"/>
    <col min="283" max="283" width="31.42578125" customWidth="1"/>
    <col min="284" max="284" width="18.140625" customWidth="1"/>
    <col min="285" max="285" width="142.42578125" customWidth="1"/>
    <col min="513" max="513" width="0" hidden="1" customWidth="1"/>
    <col min="514" max="514" width="12.85546875" customWidth="1"/>
    <col min="515" max="515" width="142.85546875" customWidth="1"/>
    <col min="516" max="516" width="42.5703125" customWidth="1"/>
    <col min="517" max="517" width="37.140625" customWidth="1"/>
    <col min="518" max="518" width="31.7109375" customWidth="1"/>
    <col min="519" max="519" width="35.28515625" customWidth="1"/>
    <col min="520" max="520" width="34.28515625" customWidth="1"/>
    <col min="521" max="521" width="34.5703125" customWidth="1"/>
    <col min="522" max="522" width="28.85546875" customWidth="1"/>
    <col min="523" max="523" width="22" customWidth="1"/>
    <col min="524" max="524" width="38.5703125" customWidth="1"/>
    <col min="525" max="525" width="38.42578125" customWidth="1"/>
    <col min="526" max="526" width="31.140625" customWidth="1"/>
    <col min="527" max="527" width="35" customWidth="1"/>
    <col min="528" max="528" width="34" customWidth="1"/>
    <col min="529" max="529" width="22.42578125" customWidth="1"/>
    <col min="530" max="530" width="36.42578125" customWidth="1"/>
    <col min="531" max="531" width="47.140625" customWidth="1"/>
    <col min="532" max="532" width="39.28515625" customWidth="1"/>
    <col min="533" max="533" width="24.5703125" customWidth="1"/>
    <col min="534" max="534" width="35" customWidth="1"/>
    <col min="535" max="535" width="62" customWidth="1"/>
    <col min="536" max="536" width="41.85546875" customWidth="1"/>
    <col min="537" max="537" width="25.42578125" customWidth="1"/>
    <col min="538" max="538" width="33.28515625" customWidth="1"/>
    <col min="539" max="539" width="31.42578125" customWidth="1"/>
    <col min="540" max="540" width="18.140625" customWidth="1"/>
    <col min="541" max="541" width="142.42578125" customWidth="1"/>
    <col min="769" max="769" width="0" hidden="1" customWidth="1"/>
    <col min="770" max="770" width="12.85546875" customWidth="1"/>
    <col min="771" max="771" width="142.85546875" customWidth="1"/>
    <col min="772" max="772" width="42.5703125" customWidth="1"/>
    <col min="773" max="773" width="37.140625" customWidth="1"/>
    <col min="774" max="774" width="31.7109375" customWidth="1"/>
    <col min="775" max="775" width="35.28515625" customWidth="1"/>
    <col min="776" max="776" width="34.28515625" customWidth="1"/>
    <col min="777" max="777" width="34.5703125" customWidth="1"/>
    <col min="778" max="778" width="28.85546875" customWidth="1"/>
    <col min="779" max="779" width="22" customWidth="1"/>
    <col min="780" max="780" width="38.5703125" customWidth="1"/>
    <col min="781" max="781" width="38.42578125" customWidth="1"/>
    <col min="782" max="782" width="31.140625" customWidth="1"/>
    <col min="783" max="783" width="35" customWidth="1"/>
    <col min="784" max="784" width="34" customWidth="1"/>
    <col min="785" max="785" width="22.42578125" customWidth="1"/>
    <col min="786" max="786" width="36.42578125" customWidth="1"/>
    <col min="787" max="787" width="47.140625" customWidth="1"/>
    <col min="788" max="788" width="39.28515625" customWidth="1"/>
    <col min="789" max="789" width="24.5703125" customWidth="1"/>
    <col min="790" max="790" width="35" customWidth="1"/>
    <col min="791" max="791" width="62" customWidth="1"/>
    <col min="792" max="792" width="41.85546875" customWidth="1"/>
    <col min="793" max="793" width="25.42578125" customWidth="1"/>
    <col min="794" max="794" width="33.28515625" customWidth="1"/>
    <col min="795" max="795" width="31.42578125" customWidth="1"/>
    <col min="796" max="796" width="18.140625" customWidth="1"/>
    <col min="797" max="797" width="142.42578125" customWidth="1"/>
    <col min="1025" max="1025" width="0" hidden="1" customWidth="1"/>
    <col min="1026" max="1026" width="12.85546875" customWidth="1"/>
    <col min="1027" max="1027" width="142.85546875" customWidth="1"/>
    <col min="1028" max="1028" width="42.5703125" customWidth="1"/>
    <col min="1029" max="1029" width="37.140625" customWidth="1"/>
    <col min="1030" max="1030" width="31.7109375" customWidth="1"/>
    <col min="1031" max="1031" width="35.28515625" customWidth="1"/>
    <col min="1032" max="1032" width="34.28515625" customWidth="1"/>
    <col min="1033" max="1033" width="34.5703125" customWidth="1"/>
    <col min="1034" max="1034" width="28.85546875" customWidth="1"/>
    <col min="1035" max="1035" width="22" customWidth="1"/>
    <col min="1036" max="1036" width="38.5703125" customWidth="1"/>
    <col min="1037" max="1037" width="38.42578125" customWidth="1"/>
    <col min="1038" max="1038" width="31.140625" customWidth="1"/>
    <col min="1039" max="1039" width="35" customWidth="1"/>
    <col min="1040" max="1040" width="34" customWidth="1"/>
    <col min="1041" max="1041" width="22.42578125" customWidth="1"/>
    <col min="1042" max="1042" width="36.42578125" customWidth="1"/>
    <col min="1043" max="1043" width="47.140625" customWidth="1"/>
    <col min="1044" max="1044" width="39.28515625" customWidth="1"/>
    <col min="1045" max="1045" width="24.5703125" customWidth="1"/>
    <col min="1046" max="1046" width="35" customWidth="1"/>
    <col min="1047" max="1047" width="62" customWidth="1"/>
    <col min="1048" max="1048" width="41.85546875" customWidth="1"/>
    <col min="1049" max="1049" width="25.42578125" customWidth="1"/>
    <col min="1050" max="1050" width="33.28515625" customWidth="1"/>
    <col min="1051" max="1051" width="31.42578125" customWidth="1"/>
    <col min="1052" max="1052" width="18.140625" customWidth="1"/>
    <col min="1053" max="1053" width="142.42578125" customWidth="1"/>
    <col min="1281" max="1281" width="0" hidden="1" customWidth="1"/>
    <col min="1282" max="1282" width="12.85546875" customWidth="1"/>
    <col min="1283" max="1283" width="142.85546875" customWidth="1"/>
    <col min="1284" max="1284" width="42.5703125" customWidth="1"/>
    <col min="1285" max="1285" width="37.140625" customWidth="1"/>
    <col min="1286" max="1286" width="31.7109375" customWidth="1"/>
    <col min="1287" max="1287" width="35.28515625" customWidth="1"/>
    <col min="1288" max="1288" width="34.28515625" customWidth="1"/>
    <col min="1289" max="1289" width="34.5703125" customWidth="1"/>
    <col min="1290" max="1290" width="28.85546875" customWidth="1"/>
    <col min="1291" max="1291" width="22" customWidth="1"/>
    <col min="1292" max="1292" width="38.5703125" customWidth="1"/>
    <col min="1293" max="1293" width="38.42578125" customWidth="1"/>
    <col min="1294" max="1294" width="31.140625" customWidth="1"/>
    <col min="1295" max="1295" width="35" customWidth="1"/>
    <col min="1296" max="1296" width="34" customWidth="1"/>
    <col min="1297" max="1297" width="22.42578125" customWidth="1"/>
    <col min="1298" max="1298" width="36.42578125" customWidth="1"/>
    <col min="1299" max="1299" width="47.140625" customWidth="1"/>
    <col min="1300" max="1300" width="39.28515625" customWidth="1"/>
    <col min="1301" max="1301" width="24.5703125" customWidth="1"/>
    <col min="1302" max="1302" width="35" customWidth="1"/>
    <col min="1303" max="1303" width="62" customWidth="1"/>
    <col min="1304" max="1304" width="41.85546875" customWidth="1"/>
    <col min="1305" max="1305" width="25.42578125" customWidth="1"/>
    <col min="1306" max="1306" width="33.28515625" customWidth="1"/>
    <col min="1307" max="1307" width="31.42578125" customWidth="1"/>
    <col min="1308" max="1308" width="18.140625" customWidth="1"/>
    <col min="1309" max="1309" width="142.42578125" customWidth="1"/>
    <col min="1537" max="1537" width="0" hidden="1" customWidth="1"/>
    <col min="1538" max="1538" width="12.85546875" customWidth="1"/>
    <col min="1539" max="1539" width="142.85546875" customWidth="1"/>
    <col min="1540" max="1540" width="42.5703125" customWidth="1"/>
    <col min="1541" max="1541" width="37.140625" customWidth="1"/>
    <col min="1542" max="1542" width="31.7109375" customWidth="1"/>
    <col min="1543" max="1543" width="35.28515625" customWidth="1"/>
    <col min="1544" max="1544" width="34.28515625" customWidth="1"/>
    <col min="1545" max="1545" width="34.5703125" customWidth="1"/>
    <col min="1546" max="1546" width="28.85546875" customWidth="1"/>
    <col min="1547" max="1547" width="22" customWidth="1"/>
    <col min="1548" max="1548" width="38.5703125" customWidth="1"/>
    <col min="1549" max="1549" width="38.42578125" customWidth="1"/>
    <col min="1550" max="1550" width="31.140625" customWidth="1"/>
    <col min="1551" max="1551" width="35" customWidth="1"/>
    <col min="1552" max="1552" width="34" customWidth="1"/>
    <col min="1553" max="1553" width="22.42578125" customWidth="1"/>
    <col min="1554" max="1554" width="36.42578125" customWidth="1"/>
    <col min="1555" max="1555" width="47.140625" customWidth="1"/>
    <col min="1556" max="1556" width="39.28515625" customWidth="1"/>
    <col min="1557" max="1557" width="24.5703125" customWidth="1"/>
    <col min="1558" max="1558" width="35" customWidth="1"/>
    <col min="1559" max="1559" width="62" customWidth="1"/>
    <col min="1560" max="1560" width="41.85546875" customWidth="1"/>
    <col min="1561" max="1561" width="25.42578125" customWidth="1"/>
    <col min="1562" max="1562" width="33.28515625" customWidth="1"/>
    <col min="1563" max="1563" width="31.42578125" customWidth="1"/>
    <col min="1564" max="1564" width="18.140625" customWidth="1"/>
    <col min="1565" max="1565" width="142.42578125" customWidth="1"/>
    <col min="1793" max="1793" width="0" hidden="1" customWidth="1"/>
    <col min="1794" max="1794" width="12.85546875" customWidth="1"/>
    <col min="1795" max="1795" width="142.85546875" customWidth="1"/>
    <col min="1796" max="1796" width="42.5703125" customWidth="1"/>
    <col min="1797" max="1797" width="37.140625" customWidth="1"/>
    <col min="1798" max="1798" width="31.7109375" customWidth="1"/>
    <col min="1799" max="1799" width="35.28515625" customWidth="1"/>
    <col min="1800" max="1800" width="34.28515625" customWidth="1"/>
    <col min="1801" max="1801" width="34.5703125" customWidth="1"/>
    <col min="1802" max="1802" width="28.85546875" customWidth="1"/>
    <col min="1803" max="1803" width="22" customWidth="1"/>
    <col min="1804" max="1804" width="38.5703125" customWidth="1"/>
    <col min="1805" max="1805" width="38.42578125" customWidth="1"/>
    <col min="1806" max="1806" width="31.140625" customWidth="1"/>
    <col min="1807" max="1807" width="35" customWidth="1"/>
    <col min="1808" max="1808" width="34" customWidth="1"/>
    <col min="1809" max="1809" width="22.42578125" customWidth="1"/>
    <col min="1810" max="1810" width="36.42578125" customWidth="1"/>
    <col min="1811" max="1811" width="47.140625" customWidth="1"/>
    <col min="1812" max="1812" width="39.28515625" customWidth="1"/>
    <col min="1813" max="1813" width="24.5703125" customWidth="1"/>
    <col min="1814" max="1814" width="35" customWidth="1"/>
    <col min="1815" max="1815" width="62" customWidth="1"/>
    <col min="1816" max="1816" width="41.85546875" customWidth="1"/>
    <col min="1817" max="1817" width="25.42578125" customWidth="1"/>
    <col min="1818" max="1818" width="33.28515625" customWidth="1"/>
    <col min="1819" max="1819" width="31.42578125" customWidth="1"/>
    <col min="1820" max="1820" width="18.140625" customWidth="1"/>
    <col min="1821" max="1821" width="142.42578125" customWidth="1"/>
    <col min="2049" max="2049" width="0" hidden="1" customWidth="1"/>
    <col min="2050" max="2050" width="12.85546875" customWidth="1"/>
    <col min="2051" max="2051" width="142.85546875" customWidth="1"/>
    <col min="2052" max="2052" width="42.5703125" customWidth="1"/>
    <col min="2053" max="2053" width="37.140625" customWidth="1"/>
    <col min="2054" max="2054" width="31.7109375" customWidth="1"/>
    <col min="2055" max="2055" width="35.28515625" customWidth="1"/>
    <col min="2056" max="2056" width="34.28515625" customWidth="1"/>
    <col min="2057" max="2057" width="34.5703125" customWidth="1"/>
    <col min="2058" max="2058" width="28.85546875" customWidth="1"/>
    <col min="2059" max="2059" width="22" customWidth="1"/>
    <col min="2060" max="2060" width="38.5703125" customWidth="1"/>
    <col min="2061" max="2061" width="38.42578125" customWidth="1"/>
    <col min="2062" max="2062" width="31.140625" customWidth="1"/>
    <col min="2063" max="2063" width="35" customWidth="1"/>
    <col min="2064" max="2064" width="34" customWidth="1"/>
    <col min="2065" max="2065" width="22.42578125" customWidth="1"/>
    <col min="2066" max="2066" width="36.42578125" customWidth="1"/>
    <col min="2067" max="2067" width="47.140625" customWidth="1"/>
    <col min="2068" max="2068" width="39.28515625" customWidth="1"/>
    <col min="2069" max="2069" width="24.5703125" customWidth="1"/>
    <col min="2070" max="2070" width="35" customWidth="1"/>
    <col min="2071" max="2071" width="62" customWidth="1"/>
    <col min="2072" max="2072" width="41.85546875" customWidth="1"/>
    <col min="2073" max="2073" width="25.42578125" customWidth="1"/>
    <col min="2074" max="2074" width="33.28515625" customWidth="1"/>
    <col min="2075" max="2075" width="31.42578125" customWidth="1"/>
    <col min="2076" max="2076" width="18.140625" customWidth="1"/>
    <col min="2077" max="2077" width="142.42578125" customWidth="1"/>
    <col min="2305" max="2305" width="0" hidden="1" customWidth="1"/>
    <col min="2306" max="2306" width="12.85546875" customWidth="1"/>
    <col min="2307" max="2307" width="142.85546875" customWidth="1"/>
    <col min="2308" max="2308" width="42.5703125" customWidth="1"/>
    <col min="2309" max="2309" width="37.140625" customWidth="1"/>
    <col min="2310" max="2310" width="31.7109375" customWidth="1"/>
    <col min="2311" max="2311" width="35.28515625" customWidth="1"/>
    <col min="2312" max="2312" width="34.28515625" customWidth="1"/>
    <col min="2313" max="2313" width="34.5703125" customWidth="1"/>
    <col min="2314" max="2314" width="28.85546875" customWidth="1"/>
    <col min="2315" max="2315" width="22" customWidth="1"/>
    <col min="2316" max="2316" width="38.5703125" customWidth="1"/>
    <col min="2317" max="2317" width="38.42578125" customWidth="1"/>
    <col min="2318" max="2318" width="31.140625" customWidth="1"/>
    <col min="2319" max="2319" width="35" customWidth="1"/>
    <col min="2320" max="2320" width="34" customWidth="1"/>
    <col min="2321" max="2321" width="22.42578125" customWidth="1"/>
    <col min="2322" max="2322" width="36.42578125" customWidth="1"/>
    <col min="2323" max="2323" width="47.140625" customWidth="1"/>
    <col min="2324" max="2324" width="39.28515625" customWidth="1"/>
    <col min="2325" max="2325" width="24.5703125" customWidth="1"/>
    <col min="2326" max="2326" width="35" customWidth="1"/>
    <col min="2327" max="2327" width="62" customWidth="1"/>
    <col min="2328" max="2328" width="41.85546875" customWidth="1"/>
    <col min="2329" max="2329" width="25.42578125" customWidth="1"/>
    <col min="2330" max="2330" width="33.28515625" customWidth="1"/>
    <col min="2331" max="2331" width="31.42578125" customWidth="1"/>
    <col min="2332" max="2332" width="18.140625" customWidth="1"/>
    <col min="2333" max="2333" width="142.42578125" customWidth="1"/>
    <col min="2561" max="2561" width="0" hidden="1" customWidth="1"/>
    <col min="2562" max="2562" width="12.85546875" customWidth="1"/>
    <col min="2563" max="2563" width="142.85546875" customWidth="1"/>
    <col min="2564" max="2564" width="42.5703125" customWidth="1"/>
    <col min="2565" max="2565" width="37.140625" customWidth="1"/>
    <col min="2566" max="2566" width="31.7109375" customWidth="1"/>
    <col min="2567" max="2567" width="35.28515625" customWidth="1"/>
    <col min="2568" max="2568" width="34.28515625" customWidth="1"/>
    <col min="2569" max="2569" width="34.5703125" customWidth="1"/>
    <col min="2570" max="2570" width="28.85546875" customWidth="1"/>
    <col min="2571" max="2571" width="22" customWidth="1"/>
    <col min="2572" max="2572" width="38.5703125" customWidth="1"/>
    <col min="2573" max="2573" width="38.42578125" customWidth="1"/>
    <col min="2574" max="2574" width="31.140625" customWidth="1"/>
    <col min="2575" max="2575" width="35" customWidth="1"/>
    <col min="2576" max="2576" width="34" customWidth="1"/>
    <col min="2577" max="2577" width="22.42578125" customWidth="1"/>
    <col min="2578" max="2578" width="36.42578125" customWidth="1"/>
    <col min="2579" max="2579" width="47.140625" customWidth="1"/>
    <col min="2580" max="2580" width="39.28515625" customWidth="1"/>
    <col min="2581" max="2581" width="24.5703125" customWidth="1"/>
    <col min="2582" max="2582" width="35" customWidth="1"/>
    <col min="2583" max="2583" width="62" customWidth="1"/>
    <col min="2584" max="2584" width="41.85546875" customWidth="1"/>
    <col min="2585" max="2585" width="25.42578125" customWidth="1"/>
    <col min="2586" max="2586" width="33.28515625" customWidth="1"/>
    <col min="2587" max="2587" width="31.42578125" customWidth="1"/>
    <col min="2588" max="2588" width="18.140625" customWidth="1"/>
    <col min="2589" max="2589" width="142.42578125" customWidth="1"/>
    <col min="2817" max="2817" width="0" hidden="1" customWidth="1"/>
    <col min="2818" max="2818" width="12.85546875" customWidth="1"/>
    <col min="2819" max="2819" width="142.85546875" customWidth="1"/>
    <col min="2820" max="2820" width="42.5703125" customWidth="1"/>
    <col min="2821" max="2821" width="37.140625" customWidth="1"/>
    <col min="2822" max="2822" width="31.7109375" customWidth="1"/>
    <col min="2823" max="2823" width="35.28515625" customWidth="1"/>
    <col min="2824" max="2824" width="34.28515625" customWidth="1"/>
    <col min="2825" max="2825" width="34.5703125" customWidth="1"/>
    <col min="2826" max="2826" width="28.85546875" customWidth="1"/>
    <col min="2827" max="2827" width="22" customWidth="1"/>
    <col min="2828" max="2828" width="38.5703125" customWidth="1"/>
    <col min="2829" max="2829" width="38.42578125" customWidth="1"/>
    <col min="2830" max="2830" width="31.140625" customWidth="1"/>
    <col min="2831" max="2831" width="35" customWidth="1"/>
    <col min="2832" max="2832" width="34" customWidth="1"/>
    <col min="2833" max="2833" width="22.42578125" customWidth="1"/>
    <col min="2834" max="2834" width="36.42578125" customWidth="1"/>
    <col min="2835" max="2835" width="47.140625" customWidth="1"/>
    <col min="2836" max="2836" width="39.28515625" customWidth="1"/>
    <col min="2837" max="2837" width="24.5703125" customWidth="1"/>
    <col min="2838" max="2838" width="35" customWidth="1"/>
    <col min="2839" max="2839" width="62" customWidth="1"/>
    <col min="2840" max="2840" width="41.85546875" customWidth="1"/>
    <col min="2841" max="2841" width="25.42578125" customWidth="1"/>
    <col min="2842" max="2842" width="33.28515625" customWidth="1"/>
    <col min="2843" max="2843" width="31.42578125" customWidth="1"/>
    <col min="2844" max="2844" width="18.140625" customWidth="1"/>
    <col min="2845" max="2845" width="142.42578125" customWidth="1"/>
    <col min="3073" max="3073" width="0" hidden="1" customWidth="1"/>
    <col min="3074" max="3074" width="12.85546875" customWidth="1"/>
    <col min="3075" max="3075" width="142.85546875" customWidth="1"/>
    <col min="3076" max="3076" width="42.5703125" customWidth="1"/>
    <col min="3077" max="3077" width="37.140625" customWidth="1"/>
    <col min="3078" max="3078" width="31.7109375" customWidth="1"/>
    <col min="3079" max="3079" width="35.28515625" customWidth="1"/>
    <col min="3080" max="3080" width="34.28515625" customWidth="1"/>
    <col min="3081" max="3081" width="34.5703125" customWidth="1"/>
    <col min="3082" max="3082" width="28.85546875" customWidth="1"/>
    <col min="3083" max="3083" width="22" customWidth="1"/>
    <col min="3084" max="3084" width="38.5703125" customWidth="1"/>
    <col min="3085" max="3085" width="38.42578125" customWidth="1"/>
    <col min="3086" max="3086" width="31.140625" customWidth="1"/>
    <col min="3087" max="3087" width="35" customWidth="1"/>
    <col min="3088" max="3088" width="34" customWidth="1"/>
    <col min="3089" max="3089" width="22.42578125" customWidth="1"/>
    <col min="3090" max="3090" width="36.42578125" customWidth="1"/>
    <col min="3091" max="3091" width="47.140625" customWidth="1"/>
    <col min="3092" max="3092" width="39.28515625" customWidth="1"/>
    <col min="3093" max="3093" width="24.5703125" customWidth="1"/>
    <col min="3094" max="3094" width="35" customWidth="1"/>
    <col min="3095" max="3095" width="62" customWidth="1"/>
    <col min="3096" max="3096" width="41.85546875" customWidth="1"/>
    <col min="3097" max="3097" width="25.42578125" customWidth="1"/>
    <col min="3098" max="3098" width="33.28515625" customWidth="1"/>
    <col min="3099" max="3099" width="31.42578125" customWidth="1"/>
    <col min="3100" max="3100" width="18.140625" customWidth="1"/>
    <col min="3101" max="3101" width="142.42578125" customWidth="1"/>
    <col min="3329" max="3329" width="0" hidden="1" customWidth="1"/>
    <col min="3330" max="3330" width="12.85546875" customWidth="1"/>
    <col min="3331" max="3331" width="142.85546875" customWidth="1"/>
    <col min="3332" max="3332" width="42.5703125" customWidth="1"/>
    <col min="3333" max="3333" width="37.140625" customWidth="1"/>
    <col min="3334" max="3334" width="31.7109375" customWidth="1"/>
    <col min="3335" max="3335" width="35.28515625" customWidth="1"/>
    <col min="3336" max="3336" width="34.28515625" customWidth="1"/>
    <col min="3337" max="3337" width="34.5703125" customWidth="1"/>
    <col min="3338" max="3338" width="28.85546875" customWidth="1"/>
    <col min="3339" max="3339" width="22" customWidth="1"/>
    <col min="3340" max="3340" width="38.5703125" customWidth="1"/>
    <col min="3341" max="3341" width="38.42578125" customWidth="1"/>
    <col min="3342" max="3342" width="31.140625" customWidth="1"/>
    <col min="3343" max="3343" width="35" customWidth="1"/>
    <col min="3344" max="3344" width="34" customWidth="1"/>
    <col min="3345" max="3345" width="22.42578125" customWidth="1"/>
    <col min="3346" max="3346" width="36.42578125" customWidth="1"/>
    <col min="3347" max="3347" width="47.140625" customWidth="1"/>
    <col min="3348" max="3348" width="39.28515625" customWidth="1"/>
    <col min="3349" max="3349" width="24.5703125" customWidth="1"/>
    <col min="3350" max="3350" width="35" customWidth="1"/>
    <col min="3351" max="3351" width="62" customWidth="1"/>
    <col min="3352" max="3352" width="41.85546875" customWidth="1"/>
    <col min="3353" max="3353" width="25.42578125" customWidth="1"/>
    <col min="3354" max="3354" width="33.28515625" customWidth="1"/>
    <col min="3355" max="3355" width="31.42578125" customWidth="1"/>
    <col min="3356" max="3356" width="18.140625" customWidth="1"/>
    <col min="3357" max="3357" width="142.42578125" customWidth="1"/>
    <col min="3585" max="3585" width="0" hidden="1" customWidth="1"/>
    <col min="3586" max="3586" width="12.85546875" customWidth="1"/>
    <col min="3587" max="3587" width="142.85546875" customWidth="1"/>
    <col min="3588" max="3588" width="42.5703125" customWidth="1"/>
    <col min="3589" max="3589" width="37.140625" customWidth="1"/>
    <col min="3590" max="3590" width="31.7109375" customWidth="1"/>
    <col min="3591" max="3591" width="35.28515625" customWidth="1"/>
    <col min="3592" max="3592" width="34.28515625" customWidth="1"/>
    <col min="3593" max="3593" width="34.5703125" customWidth="1"/>
    <col min="3594" max="3594" width="28.85546875" customWidth="1"/>
    <col min="3595" max="3595" width="22" customWidth="1"/>
    <col min="3596" max="3596" width="38.5703125" customWidth="1"/>
    <col min="3597" max="3597" width="38.42578125" customWidth="1"/>
    <col min="3598" max="3598" width="31.140625" customWidth="1"/>
    <col min="3599" max="3599" width="35" customWidth="1"/>
    <col min="3600" max="3600" width="34" customWidth="1"/>
    <col min="3601" max="3601" width="22.42578125" customWidth="1"/>
    <col min="3602" max="3602" width="36.42578125" customWidth="1"/>
    <col min="3603" max="3603" width="47.140625" customWidth="1"/>
    <col min="3604" max="3604" width="39.28515625" customWidth="1"/>
    <col min="3605" max="3605" width="24.5703125" customWidth="1"/>
    <col min="3606" max="3606" width="35" customWidth="1"/>
    <col min="3607" max="3607" width="62" customWidth="1"/>
    <col min="3608" max="3608" width="41.85546875" customWidth="1"/>
    <col min="3609" max="3609" width="25.42578125" customWidth="1"/>
    <col min="3610" max="3610" width="33.28515625" customWidth="1"/>
    <col min="3611" max="3611" width="31.42578125" customWidth="1"/>
    <col min="3612" max="3612" width="18.140625" customWidth="1"/>
    <col min="3613" max="3613" width="142.42578125" customWidth="1"/>
    <col min="3841" max="3841" width="0" hidden="1" customWidth="1"/>
    <col min="3842" max="3842" width="12.85546875" customWidth="1"/>
    <col min="3843" max="3843" width="142.85546875" customWidth="1"/>
    <col min="3844" max="3844" width="42.5703125" customWidth="1"/>
    <col min="3845" max="3845" width="37.140625" customWidth="1"/>
    <col min="3846" max="3846" width="31.7109375" customWidth="1"/>
    <col min="3847" max="3847" width="35.28515625" customWidth="1"/>
    <col min="3848" max="3848" width="34.28515625" customWidth="1"/>
    <col min="3849" max="3849" width="34.5703125" customWidth="1"/>
    <col min="3850" max="3850" width="28.85546875" customWidth="1"/>
    <col min="3851" max="3851" width="22" customWidth="1"/>
    <col min="3852" max="3852" width="38.5703125" customWidth="1"/>
    <col min="3853" max="3853" width="38.42578125" customWidth="1"/>
    <col min="3854" max="3854" width="31.140625" customWidth="1"/>
    <col min="3855" max="3855" width="35" customWidth="1"/>
    <col min="3856" max="3856" width="34" customWidth="1"/>
    <col min="3857" max="3857" width="22.42578125" customWidth="1"/>
    <col min="3858" max="3858" width="36.42578125" customWidth="1"/>
    <col min="3859" max="3859" width="47.140625" customWidth="1"/>
    <col min="3860" max="3860" width="39.28515625" customWidth="1"/>
    <col min="3861" max="3861" width="24.5703125" customWidth="1"/>
    <col min="3862" max="3862" width="35" customWidth="1"/>
    <col min="3863" max="3863" width="62" customWidth="1"/>
    <col min="3864" max="3864" width="41.85546875" customWidth="1"/>
    <col min="3865" max="3865" width="25.42578125" customWidth="1"/>
    <col min="3866" max="3866" width="33.28515625" customWidth="1"/>
    <col min="3867" max="3867" width="31.42578125" customWidth="1"/>
    <col min="3868" max="3868" width="18.140625" customWidth="1"/>
    <col min="3869" max="3869" width="142.42578125" customWidth="1"/>
    <col min="4097" max="4097" width="0" hidden="1" customWidth="1"/>
    <col min="4098" max="4098" width="12.85546875" customWidth="1"/>
    <col min="4099" max="4099" width="142.85546875" customWidth="1"/>
    <col min="4100" max="4100" width="42.5703125" customWidth="1"/>
    <col min="4101" max="4101" width="37.140625" customWidth="1"/>
    <col min="4102" max="4102" width="31.7109375" customWidth="1"/>
    <col min="4103" max="4103" width="35.28515625" customWidth="1"/>
    <col min="4104" max="4104" width="34.28515625" customWidth="1"/>
    <col min="4105" max="4105" width="34.5703125" customWidth="1"/>
    <col min="4106" max="4106" width="28.85546875" customWidth="1"/>
    <col min="4107" max="4107" width="22" customWidth="1"/>
    <col min="4108" max="4108" width="38.5703125" customWidth="1"/>
    <col min="4109" max="4109" width="38.42578125" customWidth="1"/>
    <col min="4110" max="4110" width="31.140625" customWidth="1"/>
    <col min="4111" max="4111" width="35" customWidth="1"/>
    <col min="4112" max="4112" width="34" customWidth="1"/>
    <col min="4113" max="4113" width="22.42578125" customWidth="1"/>
    <col min="4114" max="4114" width="36.42578125" customWidth="1"/>
    <col min="4115" max="4115" width="47.140625" customWidth="1"/>
    <col min="4116" max="4116" width="39.28515625" customWidth="1"/>
    <col min="4117" max="4117" width="24.5703125" customWidth="1"/>
    <col min="4118" max="4118" width="35" customWidth="1"/>
    <col min="4119" max="4119" width="62" customWidth="1"/>
    <col min="4120" max="4120" width="41.85546875" customWidth="1"/>
    <col min="4121" max="4121" width="25.42578125" customWidth="1"/>
    <col min="4122" max="4122" width="33.28515625" customWidth="1"/>
    <col min="4123" max="4123" width="31.42578125" customWidth="1"/>
    <col min="4124" max="4124" width="18.140625" customWidth="1"/>
    <col min="4125" max="4125" width="142.42578125" customWidth="1"/>
    <col min="4353" max="4353" width="0" hidden="1" customWidth="1"/>
    <col min="4354" max="4354" width="12.85546875" customWidth="1"/>
    <col min="4355" max="4355" width="142.85546875" customWidth="1"/>
    <col min="4356" max="4356" width="42.5703125" customWidth="1"/>
    <col min="4357" max="4357" width="37.140625" customWidth="1"/>
    <col min="4358" max="4358" width="31.7109375" customWidth="1"/>
    <col min="4359" max="4359" width="35.28515625" customWidth="1"/>
    <col min="4360" max="4360" width="34.28515625" customWidth="1"/>
    <col min="4361" max="4361" width="34.5703125" customWidth="1"/>
    <col min="4362" max="4362" width="28.85546875" customWidth="1"/>
    <col min="4363" max="4363" width="22" customWidth="1"/>
    <col min="4364" max="4364" width="38.5703125" customWidth="1"/>
    <col min="4365" max="4365" width="38.42578125" customWidth="1"/>
    <col min="4366" max="4366" width="31.140625" customWidth="1"/>
    <col min="4367" max="4367" width="35" customWidth="1"/>
    <col min="4368" max="4368" width="34" customWidth="1"/>
    <col min="4369" max="4369" width="22.42578125" customWidth="1"/>
    <col min="4370" max="4370" width="36.42578125" customWidth="1"/>
    <col min="4371" max="4371" width="47.140625" customWidth="1"/>
    <col min="4372" max="4372" width="39.28515625" customWidth="1"/>
    <col min="4373" max="4373" width="24.5703125" customWidth="1"/>
    <col min="4374" max="4374" width="35" customWidth="1"/>
    <col min="4375" max="4375" width="62" customWidth="1"/>
    <col min="4376" max="4376" width="41.85546875" customWidth="1"/>
    <col min="4377" max="4377" width="25.42578125" customWidth="1"/>
    <col min="4378" max="4378" width="33.28515625" customWidth="1"/>
    <col min="4379" max="4379" width="31.42578125" customWidth="1"/>
    <col min="4380" max="4380" width="18.140625" customWidth="1"/>
    <col min="4381" max="4381" width="142.42578125" customWidth="1"/>
    <col min="4609" max="4609" width="0" hidden="1" customWidth="1"/>
    <col min="4610" max="4610" width="12.85546875" customWidth="1"/>
    <col min="4611" max="4611" width="142.85546875" customWidth="1"/>
    <col min="4612" max="4612" width="42.5703125" customWidth="1"/>
    <col min="4613" max="4613" width="37.140625" customWidth="1"/>
    <col min="4614" max="4614" width="31.7109375" customWidth="1"/>
    <col min="4615" max="4615" width="35.28515625" customWidth="1"/>
    <col min="4616" max="4616" width="34.28515625" customWidth="1"/>
    <col min="4617" max="4617" width="34.5703125" customWidth="1"/>
    <col min="4618" max="4618" width="28.85546875" customWidth="1"/>
    <col min="4619" max="4619" width="22" customWidth="1"/>
    <col min="4620" max="4620" width="38.5703125" customWidth="1"/>
    <col min="4621" max="4621" width="38.42578125" customWidth="1"/>
    <col min="4622" max="4622" width="31.140625" customWidth="1"/>
    <col min="4623" max="4623" width="35" customWidth="1"/>
    <col min="4624" max="4624" width="34" customWidth="1"/>
    <col min="4625" max="4625" width="22.42578125" customWidth="1"/>
    <col min="4626" max="4626" width="36.42578125" customWidth="1"/>
    <col min="4627" max="4627" width="47.140625" customWidth="1"/>
    <col min="4628" max="4628" width="39.28515625" customWidth="1"/>
    <col min="4629" max="4629" width="24.5703125" customWidth="1"/>
    <col min="4630" max="4630" width="35" customWidth="1"/>
    <col min="4631" max="4631" width="62" customWidth="1"/>
    <col min="4632" max="4632" width="41.85546875" customWidth="1"/>
    <col min="4633" max="4633" width="25.42578125" customWidth="1"/>
    <col min="4634" max="4634" width="33.28515625" customWidth="1"/>
    <col min="4635" max="4635" width="31.42578125" customWidth="1"/>
    <col min="4636" max="4636" width="18.140625" customWidth="1"/>
    <col min="4637" max="4637" width="142.42578125" customWidth="1"/>
    <col min="4865" max="4865" width="0" hidden="1" customWidth="1"/>
    <col min="4866" max="4866" width="12.85546875" customWidth="1"/>
    <col min="4867" max="4867" width="142.85546875" customWidth="1"/>
    <col min="4868" max="4868" width="42.5703125" customWidth="1"/>
    <col min="4869" max="4869" width="37.140625" customWidth="1"/>
    <col min="4870" max="4870" width="31.7109375" customWidth="1"/>
    <col min="4871" max="4871" width="35.28515625" customWidth="1"/>
    <col min="4872" max="4872" width="34.28515625" customWidth="1"/>
    <col min="4873" max="4873" width="34.5703125" customWidth="1"/>
    <col min="4874" max="4874" width="28.85546875" customWidth="1"/>
    <col min="4875" max="4875" width="22" customWidth="1"/>
    <col min="4876" max="4876" width="38.5703125" customWidth="1"/>
    <col min="4877" max="4877" width="38.42578125" customWidth="1"/>
    <col min="4878" max="4878" width="31.140625" customWidth="1"/>
    <col min="4879" max="4879" width="35" customWidth="1"/>
    <col min="4880" max="4880" width="34" customWidth="1"/>
    <col min="4881" max="4881" width="22.42578125" customWidth="1"/>
    <col min="4882" max="4882" width="36.42578125" customWidth="1"/>
    <col min="4883" max="4883" width="47.140625" customWidth="1"/>
    <col min="4884" max="4884" width="39.28515625" customWidth="1"/>
    <col min="4885" max="4885" width="24.5703125" customWidth="1"/>
    <col min="4886" max="4886" width="35" customWidth="1"/>
    <col min="4887" max="4887" width="62" customWidth="1"/>
    <col min="4888" max="4888" width="41.85546875" customWidth="1"/>
    <col min="4889" max="4889" width="25.42578125" customWidth="1"/>
    <col min="4890" max="4890" width="33.28515625" customWidth="1"/>
    <col min="4891" max="4891" width="31.42578125" customWidth="1"/>
    <col min="4892" max="4892" width="18.140625" customWidth="1"/>
    <col min="4893" max="4893" width="142.42578125" customWidth="1"/>
    <col min="5121" max="5121" width="0" hidden="1" customWidth="1"/>
    <col min="5122" max="5122" width="12.85546875" customWidth="1"/>
    <col min="5123" max="5123" width="142.85546875" customWidth="1"/>
    <col min="5124" max="5124" width="42.5703125" customWidth="1"/>
    <col min="5125" max="5125" width="37.140625" customWidth="1"/>
    <col min="5126" max="5126" width="31.7109375" customWidth="1"/>
    <col min="5127" max="5127" width="35.28515625" customWidth="1"/>
    <col min="5128" max="5128" width="34.28515625" customWidth="1"/>
    <col min="5129" max="5129" width="34.5703125" customWidth="1"/>
    <col min="5130" max="5130" width="28.85546875" customWidth="1"/>
    <col min="5131" max="5131" width="22" customWidth="1"/>
    <col min="5132" max="5132" width="38.5703125" customWidth="1"/>
    <col min="5133" max="5133" width="38.42578125" customWidth="1"/>
    <col min="5134" max="5134" width="31.140625" customWidth="1"/>
    <col min="5135" max="5135" width="35" customWidth="1"/>
    <col min="5136" max="5136" width="34" customWidth="1"/>
    <col min="5137" max="5137" width="22.42578125" customWidth="1"/>
    <col min="5138" max="5138" width="36.42578125" customWidth="1"/>
    <col min="5139" max="5139" width="47.140625" customWidth="1"/>
    <col min="5140" max="5140" width="39.28515625" customWidth="1"/>
    <col min="5141" max="5141" width="24.5703125" customWidth="1"/>
    <col min="5142" max="5142" width="35" customWidth="1"/>
    <col min="5143" max="5143" width="62" customWidth="1"/>
    <col min="5144" max="5144" width="41.85546875" customWidth="1"/>
    <col min="5145" max="5145" width="25.42578125" customWidth="1"/>
    <col min="5146" max="5146" width="33.28515625" customWidth="1"/>
    <col min="5147" max="5147" width="31.42578125" customWidth="1"/>
    <col min="5148" max="5148" width="18.140625" customWidth="1"/>
    <col min="5149" max="5149" width="142.42578125" customWidth="1"/>
    <col min="5377" max="5377" width="0" hidden="1" customWidth="1"/>
    <col min="5378" max="5378" width="12.85546875" customWidth="1"/>
    <col min="5379" max="5379" width="142.85546875" customWidth="1"/>
    <col min="5380" max="5380" width="42.5703125" customWidth="1"/>
    <col min="5381" max="5381" width="37.140625" customWidth="1"/>
    <col min="5382" max="5382" width="31.7109375" customWidth="1"/>
    <col min="5383" max="5383" width="35.28515625" customWidth="1"/>
    <col min="5384" max="5384" width="34.28515625" customWidth="1"/>
    <col min="5385" max="5385" width="34.5703125" customWidth="1"/>
    <col min="5386" max="5386" width="28.85546875" customWidth="1"/>
    <col min="5387" max="5387" width="22" customWidth="1"/>
    <col min="5388" max="5388" width="38.5703125" customWidth="1"/>
    <col min="5389" max="5389" width="38.42578125" customWidth="1"/>
    <col min="5390" max="5390" width="31.140625" customWidth="1"/>
    <col min="5391" max="5391" width="35" customWidth="1"/>
    <col min="5392" max="5392" width="34" customWidth="1"/>
    <col min="5393" max="5393" width="22.42578125" customWidth="1"/>
    <col min="5394" max="5394" width="36.42578125" customWidth="1"/>
    <col min="5395" max="5395" width="47.140625" customWidth="1"/>
    <col min="5396" max="5396" width="39.28515625" customWidth="1"/>
    <col min="5397" max="5397" width="24.5703125" customWidth="1"/>
    <col min="5398" max="5398" width="35" customWidth="1"/>
    <col min="5399" max="5399" width="62" customWidth="1"/>
    <col min="5400" max="5400" width="41.85546875" customWidth="1"/>
    <col min="5401" max="5401" width="25.42578125" customWidth="1"/>
    <col min="5402" max="5402" width="33.28515625" customWidth="1"/>
    <col min="5403" max="5403" width="31.42578125" customWidth="1"/>
    <col min="5404" max="5404" width="18.140625" customWidth="1"/>
    <col min="5405" max="5405" width="142.42578125" customWidth="1"/>
    <col min="5633" max="5633" width="0" hidden="1" customWidth="1"/>
    <col min="5634" max="5634" width="12.85546875" customWidth="1"/>
    <col min="5635" max="5635" width="142.85546875" customWidth="1"/>
    <col min="5636" max="5636" width="42.5703125" customWidth="1"/>
    <col min="5637" max="5637" width="37.140625" customWidth="1"/>
    <col min="5638" max="5638" width="31.7109375" customWidth="1"/>
    <col min="5639" max="5639" width="35.28515625" customWidth="1"/>
    <col min="5640" max="5640" width="34.28515625" customWidth="1"/>
    <col min="5641" max="5641" width="34.5703125" customWidth="1"/>
    <col min="5642" max="5642" width="28.85546875" customWidth="1"/>
    <col min="5643" max="5643" width="22" customWidth="1"/>
    <col min="5644" max="5644" width="38.5703125" customWidth="1"/>
    <col min="5645" max="5645" width="38.42578125" customWidth="1"/>
    <col min="5646" max="5646" width="31.140625" customWidth="1"/>
    <col min="5647" max="5647" width="35" customWidth="1"/>
    <col min="5648" max="5648" width="34" customWidth="1"/>
    <col min="5649" max="5649" width="22.42578125" customWidth="1"/>
    <col min="5650" max="5650" width="36.42578125" customWidth="1"/>
    <col min="5651" max="5651" width="47.140625" customWidth="1"/>
    <col min="5652" max="5652" width="39.28515625" customWidth="1"/>
    <col min="5653" max="5653" width="24.5703125" customWidth="1"/>
    <col min="5654" max="5654" width="35" customWidth="1"/>
    <col min="5655" max="5655" width="62" customWidth="1"/>
    <col min="5656" max="5656" width="41.85546875" customWidth="1"/>
    <col min="5657" max="5657" width="25.42578125" customWidth="1"/>
    <col min="5658" max="5658" width="33.28515625" customWidth="1"/>
    <col min="5659" max="5659" width="31.42578125" customWidth="1"/>
    <col min="5660" max="5660" width="18.140625" customWidth="1"/>
    <col min="5661" max="5661" width="142.42578125" customWidth="1"/>
    <col min="5889" max="5889" width="0" hidden="1" customWidth="1"/>
    <col min="5890" max="5890" width="12.85546875" customWidth="1"/>
    <col min="5891" max="5891" width="142.85546875" customWidth="1"/>
    <col min="5892" max="5892" width="42.5703125" customWidth="1"/>
    <col min="5893" max="5893" width="37.140625" customWidth="1"/>
    <col min="5894" max="5894" width="31.7109375" customWidth="1"/>
    <col min="5895" max="5895" width="35.28515625" customWidth="1"/>
    <col min="5896" max="5896" width="34.28515625" customWidth="1"/>
    <col min="5897" max="5897" width="34.5703125" customWidth="1"/>
    <col min="5898" max="5898" width="28.85546875" customWidth="1"/>
    <col min="5899" max="5899" width="22" customWidth="1"/>
    <col min="5900" max="5900" width="38.5703125" customWidth="1"/>
    <col min="5901" max="5901" width="38.42578125" customWidth="1"/>
    <col min="5902" max="5902" width="31.140625" customWidth="1"/>
    <col min="5903" max="5903" width="35" customWidth="1"/>
    <col min="5904" max="5904" width="34" customWidth="1"/>
    <col min="5905" max="5905" width="22.42578125" customWidth="1"/>
    <col min="5906" max="5906" width="36.42578125" customWidth="1"/>
    <col min="5907" max="5907" width="47.140625" customWidth="1"/>
    <col min="5908" max="5908" width="39.28515625" customWidth="1"/>
    <col min="5909" max="5909" width="24.5703125" customWidth="1"/>
    <col min="5910" max="5910" width="35" customWidth="1"/>
    <col min="5911" max="5911" width="62" customWidth="1"/>
    <col min="5912" max="5912" width="41.85546875" customWidth="1"/>
    <col min="5913" max="5913" width="25.42578125" customWidth="1"/>
    <col min="5914" max="5914" width="33.28515625" customWidth="1"/>
    <col min="5915" max="5915" width="31.42578125" customWidth="1"/>
    <col min="5916" max="5916" width="18.140625" customWidth="1"/>
    <col min="5917" max="5917" width="142.42578125" customWidth="1"/>
    <col min="6145" max="6145" width="0" hidden="1" customWidth="1"/>
    <col min="6146" max="6146" width="12.85546875" customWidth="1"/>
    <col min="6147" max="6147" width="142.85546875" customWidth="1"/>
    <col min="6148" max="6148" width="42.5703125" customWidth="1"/>
    <col min="6149" max="6149" width="37.140625" customWidth="1"/>
    <col min="6150" max="6150" width="31.7109375" customWidth="1"/>
    <col min="6151" max="6151" width="35.28515625" customWidth="1"/>
    <col min="6152" max="6152" width="34.28515625" customWidth="1"/>
    <col min="6153" max="6153" width="34.5703125" customWidth="1"/>
    <col min="6154" max="6154" width="28.85546875" customWidth="1"/>
    <col min="6155" max="6155" width="22" customWidth="1"/>
    <col min="6156" max="6156" width="38.5703125" customWidth="1"/>
    <col min="6157" max="6157" width="38.42578125" customWidth="1"/>
    <col min="6158" max="6158" width="31.140625" customWidth="1"/>
    <col min="6159" max="6159" width="35" customWidth="1"/>
    <col min="6160" max="6160" width="34" customWidth="1"/>
    <col min="6161" max="6161" width="22.42578125" customWidth="1"/>
    <col min="6162" max="6162" width="36.42578125" customWidth="1"/>
    <col min="6163" max="6163" width="47.140625" customWidth="1"/>
    <col min="6164" max="6164" width="39.28515625" customWidth="1"/>
    <col min="6165" max="6165" width="24.5703125" customWidth="1"/>
    <col min="6166" max="6166" width="35" customWidth="1"/>
    <col min="6167" max="6167" width="62" customWidth="1"/>
    <col min="6168" max="6168" width="41.85546875" customWidth="1"/>
    <col min="6169" max="6169" width="25.42578125" customWidth="1"/>
    <col min="6170" max="6170" width="33.28515625" customWidth="1"/>
    <col min="6171" max="6171" width="31.42578125" customWidth="1"/>
    <col min="6172" max="6172" width="18.140625" customWidth="1"/>
    <col min="6173" max="6173" width="142.42578125" customWidth="1"/>
    <col min="6401" max="6401" width="0" hidden="1" customWidth="1"/>
    <col min="6402" max="6402" width="12.85546875" customWidth="1"/>
    <col min="6403" max="6403" width="142.85546875" customWidth="1"/>
    <col min="6404" max="6404" width="42.5703125" customWidth="1"/>
    <col min="6405" max="6405" width="37.140625" customWidth="1"/>
    <col min="6406" max="6406" width="31.7109375" customWidth="1"/>
    <col min="6407" max="6407" width="35.28515625" customWidth="1"/>
    <col min="6408" max="6408" width="34.28515625" customWidth="1"/>
    <col min="6409" max="6409" width="34.5703125" customWidth="1"/>
    <col min="6410" max="6410" width="28.85546875" customWidth="1"/>
    <col min="6411" max="6411" width="22" customWidth="1"/>
    <col min="6412" max="6412" width="38.5703125" customWidth="1"/>
    <col min="6413" max="6413" width="38.42578125" customWidth="1"/>
    <col min="6414" max="6414" width="31.140625" customWidth="1"/>
    <col min="6415" max="6415" width="35" customWidth="1"/>
    <col min="6416" max="6416" width="34" customWidth="1"/>
    <col min="6417" max="6417" width="22.42578125" customWidth="1"/>
    <col min="6418" max="6418" width="36.42578125" customWidth="1"/>
    <col min="6419" max="6419" width="47.140625" customWidth="1"/>
    <col min="6420" max="6420" width="39.28515625" customWidth="1"/>
    <col min="6421" max="6421" width="24.5703125" customWidth="1"/>
    <col min="6422" max="6422" width="35" customWidth="1"/>
    <col min="6423" max="6423" width="62" customWidth="1"/>
    <col min="6424" max="6424" width="41.85546875" customWidth="1"/>
    <col min="6425" max="6425" width="25.42578125" customWidth="1"/>
    <col min="6426" max="6426" width="33.28515625" customWidth="1"/>
    <col min="6427" max="6427" width="31.42578125" customWidth="1"/>
    <col min="6428" max="6428" width="18.140625" customWidth="1"/>
    <col min="6429" max="6429" width="142.42578125" customWidth="1"/>
    <col min="6657" max="6657" width="0" hidden="1" customWidth="1"/>
    <col min="6658" max="6658" width="12.85546875" customWidth="1"/>
    <col min="6659" max="6659" width="142.85546875" customWidth="1"/>
    <col min="6660" max="6660" width="42.5703125" customWidth="1"/>
    <col min="6661" max="6661" width="37.140625" customWidth="1"/>
    <col min="6662" max="6662" width="31.7109375" customWidth="1"/>
    <col min="6663" max="6663" width="35.28515625" customWidth="1"/>
    <col min="6664" max="6664" width="34.28515625" customWidth="1"/>
    <col min="6665" max="6665" width="34.5703125" customWidth="1"/>
    <col min="6666" max="6666" width="28.85546875" customWidth="1"/>
    <col min="6667" max="6667" width="22" customWidth="1"/>
    <col min="6668" max="6668" width="38.5703125" customWidth="1"/>
    <col min="6669" max="6669" width="38.42578125" customWidth="1"/>
    <col min="6670" max="6670" width="31.140625" customWidth="1"/>
    <col min="6671" max="6671" width="35" customWidth="1"/>
    <col min="6672" max="6672" width="34" customWidth="1"/>
    <col min="6673" max="6673" width="22.42578125" customWidth="1"/>
    <col min="6674" max="6674" width="36.42578125" customWidth="1"/>
    <col min="6675" max="6675" width="47.140625" customWidth="1"/>
    <col min="6676" max="6676" width="39.28515625" customWidth="1"/>
    <col min="6677" max="6677" width="24.5703125" customWidth="1"/>
    <col min="6678" max="6678" width="35" customWidth="1"/>
    <col min="6679" max="6679" width="62" customWidth="1"/>
    <col min="6680" max="6680" width="41.85546875" customWidth="1"/>
    <col min="6681" max="6681" width="25.42578125" customWidth="1"/>
    <col min="6682" max="6682" width="33.28515625" customWidth="1"/>
    <col min="6683" max="6683" width="31.42578125" customWidth="1"/>
    <col min="6684" max="6684" width="18.140625" customWidth="1"/>
    <col min="6685" max="6685" width="142.42578125" customWidth="1"/>
    <col min="6913" max="6913" width="0" hidden="1" customWidth="1"/>
    <col min="6914" max="6914" width="12.85546875" customWidth="1"/>
    <col min="6915" max="6915" width="142.85546875" customWidth="1"/>
    <col min="6916" max="6916" width="42.5703125" customWidth="1"/>
    <col min="6917" max="6917" width="37.140625" customWidth="1"/>
    <col min="6918" max="6918" width="31.7109375" customWidth="1"/>
    <col min="6919" max="6919" width="35.28515625" customWidth="1"/>
    <col min="6920" max="6920" width="34.28515625" customWidth="1"/>
    <col min="6921" max="6921" width="34.5703125" customWidth="1"/>
    <col min="6922" max="6922" width="28.85546875" customWidth="1"/>
    <col min="6923" max="6923" width="22" customWidth="1"/>
    <col min="6924" max="6924" width="38.5703125" customWidth="1"/>
    <col min="6925" max="6925" width="38.42578125" customWidth="1"/>
    <col min="6926" max="6926" width="31.140625" customWidth="1"/>
    <col min="6927" max="6927" width="35" customWidth="1"/>
    <col min="6928" max="6928" width="34" customWidth="1"/>
    <col min="6929" max="6929" width="22.42578125" customWidth="1"/>
    <col min="6930" max="6930" width="36.42578125" customWidth="1"/>
    <col min="6931" max="6931" width="47.140625" customWidth="1"/>
    <col min="6932" max="6932" width="39.28515625" customWidth="1"/>
    <col min="6933" max="6933" width="24.5703125" customWidth="1"/>
    <col min="6934" max="6934" width="35" customWidth="1"/>
    <col min="6935" max="6935" width="62" customWidth="1"/>
    <col min="6936" max="6936" width="41.85546875" customWidth="1"/>
    <col min="6937" max="6937" width="25.42578125" customWidth="1"/>
    <col min="6938" max="6938" width="33.28515625" customWidth="1"/>
    <col min="6939" max="6939" width="31.42578125" customWidth="1"/>
    <col min="6940" max="6940" width="18.140625" customWidth="1"/>
    <col min="6941" max="6941" width="142.42578125" customWidth="1"/>
    <col min="7169" max="7169" width="0" hidden="1" customWidth="1"/>
    <col min="7170" max="7170" width="12.85546875" customWidth="1"/>
    <col min="7171" max="7171" width="142.85546875" customWidth="1"/>
    <col min="7172" max="7172" width="42.5703125" customWidth="1"/>
    <col min="7173" max="7173" width="37.140625" customWidth="1"/>
    <col min="7174" max="7174" width="31.7109375" customWidth="1"/>
    <col min="7175" max="7175" width="35.28515625" customWidth="1"/>
    <col min="7176" max="7176" width="34.28515625" customWidth="1"/>
    <col min="7177" max="7177" width="34.5703125" customWidth="1"/>
    <col min="7178" max="7178" width="28.85546875" customWidth="1"/>
    <col min="7179" max="7179" width="22" customWidth="1"/>
    <col min="7180" max="7180" width="38.5703125" customWidth="1"/>
    <col min="7181" max="7181" width="38.42578125" customWidth="1"/>
    <col min="7182" max="7182" width="31.140625" customWidth="1"/>
    <col min="7183" max="7183" width="35" customWidth="1"/>
    <col min="7184" max="7184" width="34" customWidth="1"/>
    <col min="7185" max="7185" width="22.42578125" customWidth="1"/>
    <col min="7186" max="7186" width="36.42578125" customWidth="1"/>
    <col min="7187" max="7187" width="47.140625" customWidth="1"/>
    <col min="7188" max="7188" width="39.28515625" customWidth="1"/>
    <col min="7189" max="7189" width="24.5703125" customWidth="1"/>
    <col min="7190" max="7190" width="35" customWidth="1"/>
    <col min="7191" max="7191" width="62" customWidth="1"/>
    <col min="7192" max="7192" width="41.85546875" customWidth="1"/>
    <col min="7193" max="7193" width="25.42578125" customWidth="1"/>
    <col min="7194" max="7194" width="33.28515625" customWidth="1"/>
    <col min="7195" max="7195" width="31.42578125" customWidth="1"/>
    <col min="7196" max="7196" width="18.140625" customWidth="1"/>
    <col min="7197" max="7197" width="142.42578125" customWidth="1"/>
    <col min="7425" max="7425" width="0" hidden="1" customWidth="1"/>
    <col min="7426" max="7426" width="12.85546875" customWidth="1"/>
    <col min="7427" max="7427" width="142.85546875" customWidth="1"/>
    <col min="7428" max="7428" width="42.5703125" customWidth="1"/>
    <col min="7429" max="7429" width="37.140625" customWidth="1"/>
    <col min="7430" max="7430" width="31.7109375" customWidth="1"/>
    <col min="7431" max="7431" width="35.28515625" customWidth="1"/>
    <col min="7432" max="7432" width="34.28515625" customWidth="1"/>
    <col min="7433" max="7433" width="34.5703125" customWidth="1"/>
    <col min="7434" max="7434" width="28.85546875" customWidth="1"/>
    <col min="7435" max="7435" width="22" customWidth="1"/>
    <col min="7436" max="7436" width="38.5703125" customWidth="1"/>
    <col min="7437" max="7437" width="38.42578125" customWidth="1"/>
    <col min="7438" max="7438" width="31.140625" customWidth="1"/>
    <col min="7439" max="7439" width="35" customWidth="1"/>
    <col min="7440" max="7440" width="34" customWidth="1"/>
    <col min="7441" max="7441" width="22.42578125" customWidth="1"/>
    <col min="7442" max="7442" width="36.42578125" customWidth="1"/>
    <col min="7443" max="7443" width="47.140625" customWidth="1"/>
    <col min="7444" max="7444" width="39.28515625" customWidth="1"/>
    <col min="7445" max="7445" width="24.5703125" customWidth="1"/>
    <col min="7446" max="7446" width="35" customWidth="1"/>
    <col min="7447" max="7447" width="62" customWidth="1"/>
    <col min="7448" max="7448" width="41.85546875" customWidth="1"/>
    <col min="7449" max="7449" width="25.42578125" customWidth="1"/>
    <col min="7450" max="7450" width="33.28515625" customWidth="1"/>
    <col min="7451" max="7451" width="31.42578125" customWidth="1"/>
    <col min="7452" max="7452" width="18.140625" customWidth="1"/>
    <col min="7453" max="7453" width="142.42578125" customWidth="1"/>
    <col min="7681" max="7681" width="0" hidden="1" customWidth="1"/>
    <col min="7682" max="7682" width="12.85546875" customWidth="1"/>
    <col min="7683" max="7683" width="142.85546875" customWidth="1"/>
    <col min="7684" max="7684" width="42.5703125" customWidth="1"/>
    <col min="7685" max="7685" width="37.140625" customWidth="1"/>
    <col min="7686" max="7686" width="31.7109375" customWidth="1"/>
    <col min="7687" max="7687" width="35.28515625" customWidth="1"/>
    <col min="7688" max="7688" width="34.28515625" customWidth="1"/>
    <col min="7689" max="7689" width="34.5703125" customWidth="1"/>
    <col min="7690" max="7690" width="28.85546875" customWidth="1"/>
    <col min="7691" max="7691" width="22" customWidth="1"/>
    <col min="7692" max="7692" width="38.5703125" customWidth="1"/>
    <col min="7693" max="7693" width="38.42578125" customWidth="1"/>
    <col min="7694" max="7694" width="31.140625" customWidth="1"/>
    <col min="7695" max="7695" width="35" customWidth="1"/>
    <col min="7696" max="7696" width="34" customWidth="1"/>
    <col min="7697" max="7697" width="22.42578125" customWidth="1"/>
    <col min="7698" max="7698" width="36.42578125" customWidth="1"/>
    <col min="7699" max="7699" width="47.140625" customWidth="1"/>
    <col min="7700" max="7700" width="39.28515625" customWidth="1"/>
    <col min="7701" max="7701" width="24.5703125" customWidth="1"/>
    <col min="7702" max="7702" width="35" customWidth="1"/>
    <col min="7703" max="7703" width="62" customWidth="1"/>
    <col min="7704" max="7704" width="41.85546875" customWidth="1"/>
    <col min="7705" max="7705" width="25.42578125" customWidth="1"/>
    <col min="7706" max="7706" width="33.28515625" customWidth="1"/>
    <col min="7707" max="7707" width="31.42578125" customWidth="1"/>
    <col min="7708" max="7708" width="18.140625" customWidth="1"/>
    <col min="7709" max="7709" width="142.42578125" customWidth="1"/>
    <col min="7937" max="7937" width="0" hidden="1" customWidth="1"/>
    <col min="7938" max="7938" width="12.85546875" customWidth="1"/>
    <col min="7939" max="7939" width="142.85546875" customWidth="1"/>
    <col min="7940" max="7940" width="42.5703125" customWidth="1"/>
    <col min="7941" max="7941" width="37.140625" customWidth="1"/>
    <col min="7942" max="7942" width="31.7109375" customWidth="1"/>
    <col min="7943" max="7943" width="35.28515625" customWidth="1"/>
    <col min="7944" max="7944" width="34.28515625" customWidth="1"/>
    <col min="7945" max="7945" width="34.5703125" customWidth="1"/>
    <col min="7946" max="7946" width="28.85546875" customWidth="1"/>
    <col min="7947" max="7947" width="22" customWidth="1"/>
    <col min="7948" max="7948" width="38.5703125" customWidth="1"/>
    <col min="7949" max="7949" width="38.42578125" customWidth="1"/>
    <col min="7950" max="7950" width="31.140625" customWidth="1"/>
    <col min="7951" max="7951" width="35" customWidth="1"/>
    <col min="7952" max="7952" width="34" customWidth="1"/>
    <col min="7953" max="7953" width="22.42578125" customWidth="1"/>
    <col min="7954" max="7954" width="36.42578125" customWidth="1"/>
    <col min="7955" max="7955" width="47.140625" customWidth="1"/>
    <col min="7956" max="7956" width="39.28515625" customWidth="1"/>
    <col min="7957" max="7957" width="24.5703125" customWidth="1"/>
    <col min="7958" max="7958" width="35" customWidth="1"/>
    <col min="7959" max="7959" width="62" customWidth="1"/>
    <col min="7960" max="7960" width="41.85546875" customWidth="1"/>
    <col min="7961" max="7961" width="25.42578125" customWidth="1"/>
    <col min="7962" max="7962" width="33.28515625" customWidth="1"/>
    <col min="7963" max="7963" width="31.42578125" customWidth="1"/>
    <col min="7964" max="7964" width="18.140625" customWidth="1"/>
    <col min="7965" max="7965" width="142.42578125" customWidth="1"/>
    <col min="8193" max="8193" width="0" hidden="1" customWidth="1"/>
    <col min="8194" max="8194" width="12.85546875" customWidth="1"/>
    <col min="8195" max="8195" width="142.85546875" customWidth="1"/>
    <col min="8196" max="8196" width="42.5703125" customWidth="1"/>
    <col min="8197" max="8197" width="37.140625" customWidth="1"/>
    <col min="8198" max="8198" width="31.7109375" customWidth="1"/>
    <col min="8199" max="8199" width="35.28515625" customWidth="1"/>
    <col min="8200" max="8200" width="34.28515625" customWidth="1"/>
    <col min="8201" max="8201" width="34.5703125" customWidth="1"/>
    <col min="8202" max="8202" width="28.85546875" customWidth="1"/>
    <col min="8203" max="8203" width="22" customWidth="1"/>
    <col min="8204" max="8204" width="38.5703125" customWidth="1"/>
    <col min="8205" max="8205" width="38.42578125" customWidth="1"/>
    <col min="8206" max="8206" width="31.140625" customWidth="1"/>
    <col min="8207" max="8207" width="35" customWidth="1"/>
    <col min="8208" max="8208" width="34" customWidth="1"/>
    <col min="8209" max="8209" width="22.42578125" customWidth="1"/>
    <col min="8210" max="8210" width="36.42578125" customWidth="1"/>
    <col min="8211" max="8211" width="47.140625" customWidth="1"/>
    <col min="8212" max="8212" width="39.28515625" customWidth="1"/>
    <col min="8213" max="8213" width="24.5703125" customWidth="1"/>
    <col min="8214" max="8214" width="35" customWidth="1"/>
    <col min="8215" max="8215" width="62" customWidth="1"/>
    <col min="8216" max="8216" width="41.85546875" customWidth="1"/>
    <col min="8217" max="8217" width="25.42578125" customWidth="1"/>
    <col min="8218" max="8218" width="33.28515625" customWidth="1"/>
    <col min="8219" max="8219" width="31.42578125" customWidth="1"/>
    <col min="8220" max="8220" width="18.140625" customWidth="1"/>
    <col min="8221" max="8221" width="142.42578125" customWidth="1"/>
    <col min="8449" max="8449" width="0" hidden="1" customWidth="1"/>
    <col min="8450" max="8450" width="12.85546875" customWidth="1"/>
    <col min="8451" max="8451" width="142.85546875" customWidth="1"/>
    <col min="8452" max="8452" width="42.5703125" customWidth="1"/>
    <col min="8453" max="8453" width="37.140625" customWidth="1"/>
    <col min="8454" max="8454" width="31.7109375" customWidth="1"/>
    <col min="8455" max="8455" width="35.28515625" customWidth="1"/>
    <col min="8456" max="8456" width="34.28515625" customWidth="1"/>
    <col min="8457" max="8457" width="34.5703125" customWidth="1"/>
    <col min="8458" max="8458" width="28.85546875" customWidth="1"/>
    <col min="8459" max="8459" width="22" customWidth="1"/>
    <col min="8460" max="8460" width="38.5703125" customWidth="1"/>
    <col min="8461" max="8461" width="38.42578125" customWidth="1"/>
    <col min="8462" max="8462" width="31.140625" customWidth="1"/>
    <col min="8463" max="8463" width="35" customWidth="1"/>
    <col min="8464" max="8464" width="34" customWidth="1"/>
    <col min="8465" max="8465" width="22.42578125" customWidth="1"/>
    <col min="8466" max="8466" width="36.42578125" customWidth="1"/>
    <col min="8467" max="8467" width="47.140625" customWidth="1"/>
    <col min="8468" max="8468" width="39.28515625" customWidth="1"/>
    <col min="8469" max="8469" width="24.5703125" customWidth="1"/>
    <col min="8470" max="8470" width="35" customWidth="1"/>
    <col min="8471" max="8471" width="62" customWidth="1"/>
    <col min="8472" max="8472" width="41.85546875" customWidth="1"/>
    <col min="8473" max="8473" width="25.42578125" customWidth="1"/>
    <col min="8474" max="8474" width="33.28515625" customWidth="1"/>
    <col min="8475" max="8475" width="31.42578125" customWidth="1"/>
    <col min="8476" max="8476" width="18.140625" customWidth="1"/>
    <col min="8477" max="8477" width="142.42578125" customWidth="1"/>
    <col min="8705" max="8705" width="0" hidden="1" customWidth="1"/>
    <col min="8706" max="8706" width="12.85546875" customWidth="1"/>
    <col min="8707" max="8707" width="142.85546875" customWidth="1"/>
    <col min="8708" max="8708" width="42.5703125" customWidth="1"/>
    <col min="8709" max="8709" width="37.140625" customWidth="1"/>
    <col min="8710" max="8710" width="31.7109375" customWidth="1"/>
    <col min="8711" max="8711" width="35.28515625" customWidth="1"/>
    <col min="8712" max="8712" width="34.28515625" customWidth="1"/>
    <col min="8713" max="8713" width="34.5703125" customWidth="1"/>
    <col min="8714" max="8714" width="28.85546875" customWidth="1"/>
    <col min="8715" max="8715" width="22" customWidth="1"/>
    <col min="8716" max="8716" width="38.5703125" customWidth="1"/>
    <col min="8717" max="8717" width="38.42578125" customWidth="1"/>
    <col min="8718" max="8718" width="31.140625" customWidth="1"/>
    <col min="8719" max="8719" width="35" customWidth="1"/>
    <col min="8720" max="8720" width="34" customWidth="1"/>
    <col min="8721" max="8721" width="22.42578125" customWidth="1"/>
    <col min="8722" max="8722" width="36.42578125" customWidth="1"/>
    <col min="8723" max="8723" width="47.140625" customWidth="1"/>
    <col min="8724" max="8724" width="39.28515625" customWidth="1"/>
    <col min="8725" max="8725" width="24.5703125" customWidth="1"/>
    <col min="8726" max="8726" width="35" customWidth="1"/>
    <col min="8727" max="8727" width="62" customWidth="1"/>
    <col min="8728" max="8728" width="41.85546875" customWidth="1"/>
    <col min="8729" max="8729" width="25.42578125" customWidth="1"/>
    <col min="8730" max="8730" width="33.28515625" customWidth="1"/>
    <col min="8731" max="8731" width="31.42578125" customWidth="1"/>
    <col min="8732" max="8732" width="18.140625" customWidth="1"/>
    <col min="8733" max="8733" width="142.42578125" customWidth="1"/>
    <col min="8961" max="8961" width="0" hidden="1" customWidth="1"/>
    <col min="8962" max="8962" width="12.85546875" customWidth="1"/>
    <col min="8963" max="8963" width="142.85546875" customWidth="1"/>
    <col min="8964" max="8964" width="42.5703125" customWidth="1"/>
    <col min="8965" max="8965" width="37.140625" customWidth="1"/>
    <col min="8966" max="8966" width="31.7109375" customWidth="1"/>
    <col min="8967" max="8967" width="35.28515625" customWidth="1"/>
    <col min="8968" max="8968" width="34.28515625" customWidth="1"/>
    <col min="8969" max="8969" width="34.5703125" customWidth="1"/>
    <col min="8970" max="8970" width="28.85546875" customWidth="1"/>
    <col min="8971" max="8971" width="22" customWidth="1"/>
    <col min="8972" max="8972" width="38.5703125" customWidth="1"/>
    <col min="8973" max="8973" width="38.42578125" customWidth="1"/>
    <col min="8974" max="8974" width="31.140625" customWidth="1"/>
    <col min="8975" max="8975" width="35" customWidth="1"/>
    <col min="8976" max="8976" width="34" customWidth="1"/>
    <col min="8977" max="8977" width="22.42578125" customWidth="1"/>
    <col min="8978" max="8978" width="36.42578125" customWidth="1"/>
    <col min="8979" max="8979" width="47.140625" customWidth="1"/>
    <col min="8980" max="8980" width="39.28515625" customWidth="1"/>
    <col min="8981" max="8981" width="24.5703125" customWidth="1"/>
    <col min="8982" max="8982" width="35" customWidth="1"/>
    <col min="8983" max="8983" width="62" customWidth="1"/>
    <col min="8984" max="8984" width="41.85546875" customWidth="1"/>
    <col min="8985" max="8985" width="25.42578125" customWidth="1"/>
    <col min="8986" max="8986" width="33.28515625" customWidth="1"/>
    <col min="8987" max="8987" width="31.42578125" customWidth="1"/>
    <col min="8988" max="8988" width="18.140625" customWidth="1"/>
    <col min="8989" max="8989" width="142.42578125" customWidth="1"/>
    <col min="9217" max="9217" width="0" hidden="1" customWidth="1"/>
    <col min="9218" max="9218" width="12.85546875" customWidth="1"/>
    <col min="9219" max="9219" width="142.85546875" customWidth="1"/>
    <col min="9220" max="9220" width="42.5703125" customWidth="1"/>
    <col min="9221" max="9221" width="37.140625" customWidth="1"/>
    <col min="9222" max="9222" width="31.7109375" customWidth="1"/>
    <col min="9223" max="9223" width="35.28515625" customWidth="1"/>
    <col min="9224" max="9224" width="34.28515625" customWidth="1"/>
    <col min="9225" max="9225" width="34.5703125" customWidth="1"/>
    <col min="9226" max="9226" width="28.85546875" customWidth="1"/>
    <col min="9227" max="9227" width="22" customWidth="1"/>
    <col min="9228" max="9228" width="38.5703125" customWidth="1"/>
    <col min="9229" max="9229" width="38.42578125" customWidth="1"/>
    <col min="9230" max="9230" width="31.140625" customWidth="1"/>
    <col min="9231" max="9231" width="35" customWidth="1"/>
    <col min="9232" max="9232" width="34" customWidth="1"/>
    <col min="9233" max="9233" width="22.42578125" customWidth="1"/>
    <col min="9234" max="9234" width="36.42578125" customWidth="1"/>
    <col min="9235" max="9235" width="47.140625" customWidth="1"/>
    <col min="9236" max="9236" width="39.28515625" customWidth="1"/>
    <col min="9237" max="9237" width="24.5703125" customWidth="1"/>
    <col min="9238" max="9238" width="35" customWidth="1"/>
    <col min="9239" max="9239" width="62" customWidth="1"/>
    <col min="9240" max="9240" width="41.85546875" customWidth="1"/>
    <col min="9241" max="9241" width="25.42578125" customWidth="1"/>
    <col min="9242" max="9242" width="33.28515625" customWidth="1"/>
    <col min="9243" max="9243" width="31.42578125" customWidth="1"/>
    <col min="9244" max="9244" width="18.140625" customWidth="1"/>
    <col min="9245" max="9245" width="142.42578125" customWidth="1"/>
    <col min="9473" max="9473" width="0" hidden="1" customWidth="1"/>
    <col min="9474" max="9474" width="12.85546875" customWidth="1"/>
    <col min="9475" max="9475" width="142.85546875" customWidth="1"/>
    <col min="9476" max="9476" width="42.5703125" customWidth="1"/>
    <col min="9477" max="9477" width="37.140625" customWidth="1"/>
    <col min="9478" max="9478" width="31.7109375" customWidth="1"/>
    <col min="9479" max="9479" width="35.28515625" customWidth="1"/>
    <col min="9480" max="9480" width="34.28515625" customWidth="1"/>
    <col min="9481" max="9481" width="34.5703125" customWidth="1"/>
    <col min="9482" max="9482" width="28.85546875" customWidth="1"/>
    <col min="9483" max="9483" width="22" customWidth="1"/>
    <col min="9484" max="9484" width="38.5703125" customWidth="1"/>
    <col min="9485" max="9485" width="38.42578125" customWidth="1"/>
    <col min="9486" max="9486" width="31.140625" customWidth="1"/>
    <col min="9487" max="9487" width="35" customWidth="1"/>
    <col min="9488" max="9488" width="34" customWidth="1"/>
    <col min="9489" max="9489" width="22.42578125" customWidth="1"/>
    <col min="9490" max="9490" width="36.42578125" customWidth="1"/>
    <col min="9491" max="9491" width="47.140625" customWidth="1"/>
    <col min="9492" max="9492" width="39.28515625" customWidth="1"/>
    <col min="9493" max="9493" width="24.5703125" customWidth="1"/>
    <col min="9494" max="9494" width="35" customWidth="1"/>
    <col min="9495" max="9495" width="62" customWidth="1"/>
    <col min="9496" max="9496" width="41.85546875" customWidth="1"/>
    <col min="9497" max="9497" width="25.42578125" customWidth="1"/>
    <col min="9498" max="9498" width="33.28515625" customWidth="1"/>
    <col min="9499" max="9499" width="31.42578125" customWidth="1"/>
    <col min="9500" max="9500" width="18.140625" customWidth="1"/>
    <col min="9501" max="9501" width="142.42578125" customWidth="1"/>
    <col min="9729" max="9729" width="0" hidden="1" customWidth="1"/>
    <col min="9730" max="9730" width="12.85546875" customWidth="1"/>
    <col min="9731" max="9731" width="142.85546875" customWidth="1"/>
    <col min="9732" max="9732" width="42.5703125" customWidth="1"/>
    <col min="9733" max="9733" width="37.140625" customWidth="1"/>
    <col min="9734" max="9734" width="31.7109375" customWidth="1"/>
    <col min="9735" max="9735" width="35.28515625" customWidth="1"/>
    <col min="9736" max="9736" width="34.28515625" customWidth="1"/>
    <col min="9737" max="9737" width="34.5703125" customWidth="1"/>
    <col min="9738" max="9738" width="28.85546875" customWidth="1"/>
    <col min="9739" max="9739" width="22" customWidth="1"/>
    <col min="9740" max="9740" width="38.5703125" customWidth="1"/>
    <col min="9741" max="9741" width="38.42578125" customWidth="1"/>
    <col min="9742" max="9742" width="31.140625" customWidth="1"/>
    <col min="9743" max="9743" width="35" customWidth="1"/>
    <col min="9744" max="9744" width="34" customWidth="1"/>
    <col min="9745" max="9745" width="22.42578125" customWidth="1"/>
    <col min="9746" max="9746" width="36.42578125" customWidth="1"/>
    <col min="9747" max="9747" width="47.140625" customWidth="1"/>
    <col min="9748" max="9748" width="39.28515625" customWidth="1"/>
    <col min="9749" max="9749" width="24.5703125" customWidth="1"/>
    <col min="9750" max="9750" width="35" customWidth="1"/>
    <col min="9751" max="9751" width="62" customWidth="1"/>
    <col min="9752" max="9752" width="41.85546875" customWidth="1"/>
    <col min="9753" max="9753" width="25.42578125" customWidth="1"/>
    <col min="9754" max="9754" width="33.28515625" customWidth="1"/>
    <col min="9755" max="9755" width="31.42578125" customWidth="1"/>
    <col min="9756" max="9756" width="18.140625" customWidth="1"/>
    <col min="9757" max="9757" width="142.42578125" customWidth="1"/>
    <col min="9985" max="9985" width="0" hidden="1" customWidth="1"/>
    <col min="9986" max="9986" width="12.85546875" customWidth="1"/>
    <col min="9987" max="9987" width="142.85546875" customWidth="1"/>
    <col min="9988" max="9988" width="42.5703125" customWidth="1"/>
    <col min="9989" max="9989" width="37.140625" customWidth="1"/>
    <col min="9990" max="9990" width="31.7109375" customWidth="1"/>
    <col min="9991" max="9991" width="35.28515625" customWidth="1"/>
    <col min="9992" max="9992" width="34.28515625" customWidth="1"/>
    <col min="9993" max="9993" width="34.5703125" customWidth="1"/>
    <col min="9994" max="9994" width="28.85546875" customWidth="1"/>
    <col min="9995" max="9995" width="22" customWidth="1"/>
    <col min="9996" max="9996" width="38.5703125" customWidth="1"/>
    <col min="9997" max="9997" width="38.42578125" customWidth="1"/>
    <col min="9998" max="9998" width="31.140625" customWidth="1"/>
    <col min="9999" max="9999" width="35" customWidth="1"/>
    <col min="10000" max="10000" width="34" customWidth="1"/>
    <col min="10001" max="10001" width="22.42578125" customWidth="1"/>
    <col min="10002" max="10002" width="36.42578125" customWidth="1"/>
    <col min="10003" max="10003" width="47.140625" customWidth="1"/>
    <col min="10004" max="10004" width="39.28515625" customWidth="1"/>
    <col min="10005" max="10005" width="24.5703125" customWidth="1"/>
    <col min="10006" max="10006" width="35" customWidth="1"/>
    <col min="10007" max="10007" width="62" customWidth="1"/>
    <col min="10008" max="10008" width="41.85546875" customWidth="1"/>
    <col min="10009" max="10009" width="25.42578125" customWidth="1"/>
    <col min="10010" max="10010" width="33.28515625" customWidth="1"/>
    <col min="10011" max="10011" width="31.42578125" customWidth="1"/>
    <col min="10012" max="10012" width="18.140625" customWidth="1"/>
    <col min="10013" max="10013" width="142.42578125" customWidth="1"/>
    <col min="10241" max="10241" width="0" hidden="1" customWidth="1"/>
    <col min="10242" max="10242" width="12.85546875" customWidth="1"/>
    <col min="10243" max="10243" width="142.85546875" customWidth="1"/>
    <col min="10244" max="10244" width="42.5703125" customWidth="1"/>
    <col min="10245" max="10245" width="37.140625" customWidth="1"/>
    <col min="10246" max="10246" width="31.7109375" customWidth="1"/>
    <col min="10247" max="10247" width="35.28515625" customWidth="1"/>
    <col min="10248" max="10248" width="34.28515625" customWidth="1"/>
    <col min="10249" max="10249" width="34.5703125" customWidth="1"/>
    <col min="10250" max="10250" width="28.85546875" customWidth="1"/>
    <col min="10251" max="10251" width="22" customWidth="1"/>
    <col min="10252" max="10252" width="38.5703125" customWidth="1"/>
    <col min="10253" max="10253" width="38.42578125" customWidth="1"/>
    <col min="10254" max="10254" width="31.140625" customWidth="1"/>
    <col min="10255" max="10255" width="35" customWidth="1"/>
    <col min="10256" max="10256" width="34" customWidth="1"/>
    <col min="10257" max="10257" width="22.42578125" customWidth="1"/>
    <col min="10258" max="10258" width="36.42578125" customWidth="1"/>
    <col min="10259" max="10259" width="47.140625" customWidth="1"/>
    <col min="10260" max="10260" width="39.28515625" customWidth="1"/>
    <col min="10261" max="10261" width="24.5703125" customWidth="1"/>
    <col min="10262" max="10262" width="35" customWidth="1"/>
    <col min="10263" max="10263" width="62" customWidth="1"/>
    <col min="10264" max="10264" width="41.85546875" customWidth="1"/>
    <col min="10265" max="10265" width="25.42578125" customWidth="1"/>
    <col min="10266" max="10266" width="33.28515625" customWidth="1"/>
    <col min="10267" max="10267" width="31.42578125" customWidth="1"/>
    <col min="10268" max="10268" width="18.140625" customWidth="1"/>
    <col min="10269" max="10269" width="142.42578125" customWidth="1"/>
    <col min="10497" max="10497" width="0" hidden="1" customWidth="1"/>
    <col min="10498" max="10498" width="12.85546875" customWidth="1"/>
    <col min="10499" max="10499" width="142.85546875" customWidth="1"/>
    <col min="10500" max="10500" width="42.5703125" customWidth="1"/>
    <col min="10501" max="10501" width="37.140625" customWidth="1"/>
    <col min="10502" max="10502" width="31.7109375" customWidth="1"/>
    <col min="10503" max="10503" width="35.28515625" customWidth="1"/>
    <col min="10504" max="10504" width="34.28515625" customWidth="1"/>
    <col min="10505" max="10505" width="34.5703125" customWidth="1"/>
    <col min="10506" max="10506" width="28.85546875" customWidth="1"/>
    <col min="10507" max="10507" width="22" customWidth="1"/>
    <col min="10508" max="10508" width="38.5703125" customWidth="1"/>
    <col min="10509" max="10509" width="38.42578125" customWidth="1"/>
    <col min="10510" max="10510" width="31.140625" customWidth="1"/>
    <col min="10511" max="10511" width="35" customWidth="1"/>
    <col min="10512" max="10512" width="34" customWidth="1"/>
    <col min="10513" max="10513" width="22.42578125" customWidth="1"/>
    <col min="10514" max="10514" width="36.42578125" customWidth="1"/>
    <col min="10515" max="10515" width="47.140625" customWidth="1"/>
    <col min="10516" max="10516" width="39.28515625" customWidth="1"/>
    <col min="10517" max="10517" width="24.5703125" customWidth="1"/>
    <col min="10518" max="10518" width="35" customWidth="1"/>
    <col min="10519" max="10519" width="62" customWidth="1"/>
    <col min="10520" max="10520" width="41.85546875" customWidth="1"/>
    <col min="10521" max="10521" width="25.42578125" customWidth="1"/>
    <col min="10522" max="10522" width="33.28515625" customWidth="1"/>
    <col min="10523" max="10523" width="31.42578125" customWidth="1"/>
    <col min="10524" max="10524" width="18.140625" customWidth="1"/>
    <col min="10525" max="10525" width="142.42578125" customWidth="1"/>
    <col min="10753" max="10753" width="0" hidden="1" customWidth="1"/>
    <col min="10754" max="10754" width="12.85546875" customWidth="1"/>
    <col min="10755" max="10755" width="142.85546875" customWidth="1"/>
    <col min="10756" max="10756" width="42.5703125" customWidth="1"/>
    <col min="10757" max="10757" width="37.140625" customWidth="1"/>
    <col min="10758" max="10758" width="31.7109375" customWidth="1"/>
    <col min="10759" max="10759" width="35.28515625" customWidth="1"/>
    <col min="10760" max="10760" width="34.28515625" customWidth="1"/>
    <col min="10761" max="10761" width="34.5703125" customWidth="1"/>
    <col min="10762" max="10762" width="28.85546875" customWidth="1"/>
    <col min="10763" max="10763" width="22" customWidth="1"/>
    <col min="10764" max="10764" width="38.5703125" customWidth="1"/>
    <col min="10765" max="10765" width="38.42578125" customWidth="1"/>
    <col min="10766" max="10766" width="31.140625" customWidth="1"/>
    <col min="10767" max="10767" width="35" customWidth="1"/>
    <col min="10768" max="10768" width="34" customWidth="1"/>
    <col min="10769" max="10769" width="22.42578125" customWidth="1"/>
    <col min="10770" max="10770" width="36.42578125" customWidth="1"/>
    <col min="10771" max="10771" width="47.140625" customWidth="1"/>
    <col min="10772" max="10772" width="39.28515625" customWidth="1"/>
    <col min="10773" max="10773" width="24.5703125" customWidth="1"/>
    <col min="10774" max="10774" width="35" customWidth="1"/>
    <col min="10775" max="10775" width="62" customWidth="1"/>
    <col min="10776" max="10776" width="41.85546875" customWidth="1"/>
    <col min="10777" max="10777" width="25.42578125" customWidth="1"/>
    <col min="10778" max="10778" width="33.28515625" customWidth="1"/>
    <col min="10779" max="10779" width="31.42578125" customWidth="1"/>
    <col min="10780" max="10780" width="18.140625" customWidth="1"/>
    <col min="10781" max="10781" width="142.42578125" customWidth="1"/>
    <col min="11009" max="11009" width="0" hidden="1" customWidth="1"/>
    <col min="11010" max="11010" width="12.85546875" customWidth="1"/>
    <col min="11011" max="11011" width="142.85546875" customWidth="1"/>
    <col min="11012" max="11012" width="42.5703125" customWidth="1"/>
    <col min="11013" max="11013" width="37.140625" customWidth="1"/>
    <col min="11014" max="11014" width="31.7109375" customWidth="1"/>
    <col min="11015" max="11015" width="35.28515625" customWidth="1"/>
    <col min="11016" max="11016" width="34.28515625" customWidth="1"/>
    <col min="11017" max="11017" width="34.5703125" customWidth="1"/>
    <col min="11018" max="11018" width="28.85546875" customWidth="1"/>
    <col min="11019" max="11019" width="22" customWidth="1"/>
    <col min="11020" max="11020" width="38.5703125" customWidth="1"/>
    <col min="11021" max="11021" width="38.42578125" customWidth="1"/>
    <col min="11022" max="11022" width="31.140625" customWidth="1"/>
    <col min="11023" max="11023" width="35" customWidth="1"/>
    <col min="11024" max="11024" width="34" customWidth="1"/>
    <col min="11025" max="11025" width="22.42578125" customWidth="1"/>
    <col min="11026" max="11026" width="36.42578125" customWidth="1"/>
    <col min="11027" max="11027" width="47.140625" customWidth="1"/>
    <col min="11028" max="11028" width="39.28515625" customWidth="1"/>
    <col min="11029" max="11029" width="24.5703125" customWidth="1"/>
    <col min="11030" max="11030" width="35" customWidth="1"/>
    <col min="11031" max="11031" width="62" customWidth="1"/>
    <col min="11032" max="11032" width="41.85546875" customWidth="1"/>
    <col min="11033" max="11033" width="25.42578125" customWidth="1"/>
    <col min="11034" max="11034" width="33.28515625" customWidth="1"/>
    <col min="11035" max="11035" width="31.42578125" customWidth="1"/>
    <col min="11036" max="11036" width="18.140625" customWidth="1"/>
    <col min="11037" max="11037" width="142.42578125" customWidth="1"/>
    <col min="11265" max="11265" width="0" hidden="1" customWidth="1"/>
    <col min="11266" max="11266" width="12.85546875" customWidth="1"/>
    <col min="11267" max="11267" width="142.85546875" customWidth="1"/>
    <col min="11268" max="11268" width="42.5703125" customWidth="1"/>
    <col min="11269" max="11269" width="37.140625" customWidth="1"/>
    <col min="11270" max="11270" width="31.7109375" customWidth="1"/>
    <col min="11271" max="11271" width="35.28515625" customWidth="1"/>
    <col min="11272" max="11272" width="34.28515625" customWidth="1"/>
    <col min="11273" max="11273" width="34.5703125" customWidth="1"/>
    <col min="11274" max="11274" width="28.85546875" customWidth="1"/>
    <col min="11275" max="11275" width="22" customWidth="1"/>
    <col min="11276" max="11276" width="38.5703125" customWidth="1"/>
    <col min="11277" max="11277" width="38.42578125" customWidth="1"/>
    <col min="11278" max="11278" width="31.140625" customWidth="1"/>
    <col min="11279" max="11279" width="35" customWidth="1"/>
    <col min="11280" max="11280" width="34" customWidth="1"/>
    <col min="11281" max="11281" width="22.42578125" customWidth="1"/>
    <col min="11282" max="11282" width="36.42578125" customWidth="1"/>
    <col min="11283" max="11283" width="47.140625" customWidth="1"/>
    <col min="11284" max="11284" width="39.28515625" customWidth="1"/>
    <col min="11285" max="11285" width="24.5703125" customWidth="1"/>
    <col min="11286" max="11286" width="35" customWidth="1"/>
    <col min="11287" max="11287" width="62" customWidth="1"/>
    <col min="11288" max="11288" width="41.85546875" customWidth="1"/>
    <col min="11289" max="11289" width="25.42578125" customWidth="1"/>
    <col min="11290" max="11290" width="33.28515625" customWidth="1"/>
    <col min="11291" max="11291" width="31.42578125" customWidth="1"/>
    <col min="11292" max="11292" width="18.140625" customWidth="1"/>
    <col min="11293" max="11293" width="142.42578125" customWidth="1"/>
    <col min="11521" max="11521" width="0" hidden="1" customWidth="1"/>
    <col min="11522" max="11522" width="12.85546875" customWidth="1"/>
    <col min="11523" max="11523" width="142.85546875" customWidth="1"/>
    <col min="11524" max="11524" width="42.5703125" customWidth="1"/>
    <col min="11525" max="11525" width="37.140625" customWidth="1"/>
    <col min="11526" max="11526" width="31.7109375" customWidth="1"/>
    <col min="11527" max="11527" width="35.28515625" customWidth="1"/>
    <col min="11528" max="11528" width="34.28515625" customWidth="1"/>
    <col min="11529" max="11529" width="34.5703125" customWidth="1"/>
    <col min="11530" max="11530" width="28.85546875" customWidth="1"/>
    <col min="11531" max="11531" width="22" customWidth="1"/>
    <col min="11532" max="11532" width="38.5703125" customWidth="1"/>
    <col min="11533" max="11533" width="38.42578125" customWidth="1"/>
    <col min="11534" max="11534" width="31.140625" customWidth="1"/>
    <col min="11535" max="11535" width="35" customWidth="1"/>
    <col min="11536" max="11536" width="34" customWidth="1"/>
    <col min="11537" max="11537" width="22.42578125" customWidth="1"/>
    <col min="11538" max="11538" width="36.42578125" customWidth="1"/>
    <col min="11539" max="11539" width="47.140625" customWidth="1"/>
    <col min="11540" max="11540" width="39.28515625" customWidth="1"/>
    <col min="11541" max="11541" width="24.5703125" customWidth="1"/>
    <col min="11542" max="11542" width="35" customWidth="1"/>
    <col min="11543" max="11543" width="62" customWidth="1"/>
    <col min="11544" max="11544" width="41.85546875" customWidth="1"/>
    <col min="11545" max="11545" width="25.42578125" customWidth="1"/>
    <col min="11546" max="11546" width="33.28515625" customWidth="1"/>
    <col min="11547" max="11547" width="31.42578125" customWidth="1"/>
    <col min="11548" max="11548" width="18.140625" customWidth="1"/>
    <col min="11549" max="11549" width="142.42578125" customWidth="1"/>
    <col min="11777" max="11777" width="0" hidden="1" customWidth="1"/>
    <col min="11778" max="11778" width="12.85546875" customWidth="1"/>
    <col min="11779" max="11779" width="142.85546875" customWidth="1"/>
    <col min="11780" max="11780" width="42.5703125" customWidth="1"/>
    <col min="11781" max="11781" width="37.140625" customWidth="1"/>
    <col min="11782" max="11782" width="31.7109375" customWidth="1"/>
    <col min="11783" max="11783" width="35.28515625" customWidth="1"/>
    <col min="11784" max="11784" width="34.28515625" customWidth="1"/>
    <col min="11785" max="11785" width="34.5703125" customWidth="1"/>
    <col min="11786" max="11786" width="28.85546875" customWidth="1"/>
    <col min="11787" max="11787" width="22" customWidth="1"/>
    <col min="11788" max="11788" width="38.5703125" customWidth="1"/>
    <col min="11789" max="11789" width="38.42578125" customWidth="1"/>
    <col min="11790" max="11790" width="31.140625" customWidth="1"/>
    <col min="11791" max="11791" width="35" customWidth="1"/>
    <col min="11792" max="11792" width="34" customWidth="1"/>
    <col min="11793" max="11793" width="22.42578125" customWidth="1"/>
    <col min="11794" max="11794" width="36.42578125" customWidth="1"/>
    <col min="11795" max="11795" width="47.140625" customWidth="1"/>
    <col min="11796" max="11796" width="39.28515625" customWidth="1"/>
    <col min="11797" max="11797" width="24.5703125" customWidth="1"/>
    <col min="11798" max="11798" width="35" customWidth="1"/>
    <col min="11799" max="11799" width="62" customWidth="1"/>
    <col min="11800" max="11800" width="41.85546875" customWidth="1"/>
    <col min="11801" max="11801" width="25.42578125" customWidth="1"/>
    <col min="11802" max="11802" width="33.28515625" customWidth="1"/>
    <col min="11803" max="11803" width="31.42578125" customWidth="1"/>
    <col min="11804" max="11804" width="18.140625" customWidth="1"/>
    <col min="11805" max="11805" width="142.42578125" customWidth="1"/>
    <col min="12033" max="12033" width="0" hidden="1" customWidth="1"/>
    <col min="12034" max="12034" width="12.85546875" customWidth="1"/>
    <col min="12035" max="12035" width="142.85546875" customWidth="1"/>
    <col min="12036" max="12036" width="42.5703125" customWidth="1"/>
    <col min="12037" max="12037" width="37.140625" customWidth="1"/>
    <col min="12038" max="12038" width="31.7109375" customWidth="1"/>
    <col min="12039" max="12039" width="35.28515625" customWidth="1"/>
    <col min="12040" max="12040" width="34.28515625" customWidth="1"/>
    <col min="12041" max="12041" width="34.5703125" customWidth="1"/>
    <col min="12042" max="12042" width="28.85546875" customWidth="1"/>
    <col min="12043" max="12043" width="22" customWidth="1"/>
    <col min="12044" max="12044" width="38.5703125" customWidth="1"/>
    <col min="12045" max="12045" width="38.42578125" customWidth="1"/>
    <col min="12046" max="12046" width="31.140625" customWidth="1"/>
    <col min="12047" max="12047" width="35" customWidth="1"/>
    <col min="12048" max="12048" width="34" customWidth="1"/>
    <col min="12049" max="12049" width="22.42578125" customWidth="1"/>
    <col min="12050" max="12050" width="36.42578125" customWidth="1"/>
    <col min="12051" max="12051" width="47.140625" customWidth="1"/>
    <col min="12052" max="12052" width="39.28515625" customWidth="1"/>
    <col min="12053" max="12053" width="24.5703125" customWidth="1"/>
    <col min="12054" max="12054" width="35" customWidth="1"/>
    <col min="12055" max="12055" width="62" customWidth="1"/>
    <col min="12056" max="12056" width="41.85546875" customWidth="1"/>
    <col min="12057" max="12057" width="25.42578125" customWidth="1"/>
    <col min="12058" max="12058" width="33.28515625" customWidth="1"/>
    <col min="12059" max="12059" width="31.42578125" customWidth="1"/>
    <col min="12060" max="12060" width="18.140625" customWidth="1"/>
    <col min="12061" max="12061" width="142.42578125" customWidth="1"/>
    <col min="12289" max="12289" width="0" hidden="1" customWidth="1"/>
    <col min="12290" max="12290" width="12.85546875" customWidth="1"/>
    <col min="12291" max="12291" width="142.85546875" customWidth="1"/>
    <col min="12292" max="12292" width="42.5703125" customWidth="1"/>
    <col min="12293" max="12293" width="37.140625" customWidth="1"/>
    <col min="12294" max="12294" width="31.7109375" customWidth="1"/>
    <col min="12295" max="12295" width="35.28515625" customWidth="1"/>
    <col min="12296" max="12296" width="34.28515625" customWidth="1"/>
    <col min="12297" max="12297" width="34.5703125" customWidth="1"/>
    <col min="12298" max="12298" width="28.85546875" customWidth="1"/>
    <col min="12299" max="12299" width="22" customWidth="1"/>
    <col min="12300" max="12300" width="38.5703125" customWidth="1"/>
    <col min="12301" max="12301" width="38.42578125" customWidth="1"/>
    <col min="12302" max="12302" width="31.140625" customWidth="1"/>
    <col min="12303" max="12303" width="35" customWidth="1"/>
    <col min="12304" max="12304" width="34" customWidth="1"/>
    <col min="12305" max="12305" width="22.42578125" customWidth="1"/>
    <col min="12306" max="12306" width="36.42578125" customWidth="1"/>
    <col min="12307" max="12307" width="47.140625" customWidth="1"/>
    <col min="12308" max="12308" width="39.28515625" customWidth="1"/>
    <col min="12309" max="12309" width="24.5703125" customWidth="1"/>
    <col min="12310" max="12310" width="35" customWidth="1"/>
    <col min="12311" max="12311" width="62" customWidth="1"/>
    <col min="12312" max="12312" width="41.85546875" customWidth="1"/>
    <col min="12313" max="12313" width="25.42578125" customWidth="1"/>
    <col min="12314" max="12314" width="33.28515625" customWidth="1"/>
    <col min="12315" max="12315" width="31.42578125" customWidth="1"/>
    <col min="12316" max="12316" width="18.140625" customWidth="1"/>
    <col min="12317" max="12317" width="142.42578125" customWidth="1"/>
    <col min="12545" max="12545" width="0" hidden="1" customWidth="1"/>
    <col min="12546" max="12546" width="12.85546875" customWidth="1"/>
    <col min="12547" max="12547" width="142.85546875" customWidth="1"/>
    <col min="12548" max="12548" width="42.5703125" customWidth="1"/>
    <col min="12549" max="12549" width="37.140625" customWidth="1"/>
    <col min="12550" max="12550" width="31.7109375" customWidth="1"/>
    <col min="12551" max="12551" width="35.28515625" customWidth="1"/>
    <col min="12552" max="12552" width="34.28515625" customWidth="1"/>
    <col min="12553" max="12553" width="34.5703125" customWidth="1"/>
    <col min="12554" max="12554" width="28.85546875" customWidth="1"/>
    <col min="12555" max="12555" width="22" customWidth="1"/>
    <col min="12556" max="12556" width="38.5703125" customWidth="1"/>
    <col min="12557" max="12557" width="38.42578125" customWidth="1"/>
    <col min="12558" max="12558" width="31.140625" customWidth="1"/>
    <col min="12559" max="12559" width="35" customWidth="1"/>
    <col min="12560" max="12560" width="34" customWidth="1"/>
    <col min="12561" max="12561" width="22.42578125" customWidth="1"/>
    <col min="12562" max="12562" width="36.42578125" customWidth="1"/>
    <col min="12563" max="12563" width="47.140625" customWidth="1"/>
    <col min="12564" max="12564" width="39.28515625" customWidth="1"/>
    <col min="12565" max="12565" width="24.5703125" customWidth="1"/>
    <col min="12566" max="12566" width="35" customWidth="1"/>
    <col min="12567" max="12567" width="62" customWidth="1"/>
    <col min="12568" max="12568" width="41.85546875" customWidth="1"/>
    <col min="12569" max="12569" width="25.42578125" customWidth="1"/>
    <col min="12570" max="12570" width="33.28515625" customWidth="1"/>
    <col min="12571" max="12571" width="31.42578125" customWidth="1"/>
    <col min="12572" max="12572" width="18.140625" customWidth="1"/>
    <col min="12573" max="12573" width="142.42578125" customWidth="1"/>
    <col min="12801" max="12801" width="0" hidden="1" customWidth="1"/>
    <col min="12802" max="12802" width="12.85546875" customWidth="1"/>
    <col min="12803" max="12803" width="142.85546875" customWidth="1"/>
    <col min="12804" max="12804" width="42.5703125" customWidth="1"/>
    <col min="12805" max="12805" width="37.140625" customWidth="1"/>
    <col min="12806" max="12806" width="31.7109375" customWidth="1"/>
    <col min="12807" max="12807" width="35.28515625" customWidth="1"/>
    <col min="12808" max="12808" width="34.28515625" customWidth="1"/>
    <col min="12809" max="12809" width="34.5703125" customWidth="1"/>
    <col min="12810" max="12810" width="28.85546875" customWidth="1"/>
    <col min="12811" max="12811" width="22" customWidth="1"/>
    <col min="12812" max="12812" width="38.5703125" customWidth="1"/>
    <col min="12813" max="12813" width="38.42578125" customWidth="1"/>
    <col min="12814" max="12814" width="31.140625" customWidth="1"/>
    <col min="12815" max="12815" width="35" customWidth="1"/>
    <col min="12816" max="12816" width="34" customWidth="1"/>
    <col min="12817" max="12817" width="22.42578125" customWidth="1"/>
    <col min="12818" max="12818" width="36.42578125" customWidth="1"/>
    <col min="12819" max="12819" width="47.140625" customWidth="1"/>
    <col min="12820" max="12820" width="39.28515625" customWidth="1"/>
    <col min="12821" max="12821" width="24.5703125" customWidth="1"/>
    <col min="12822" max="12822" width="35" customWidth="1"/>
    <col min="12823" max="12823" width="62" customWidth="1"/>
    <col min="12824" max="12824" width="41.85546875" customWidth="1"/>
    <col min="12825" max="12825" width="25.42578125" customWidth="1"/>
    <col min="12826" max="12826" width="33.28515625" customWidth="1"/>
    <col min="12827" max="12827" width="31.42578125" customWidth="1"/>
    <col min="12828" max="12828" width="18.140625" customWidth="1"/>
    <col min="12829" max="12829" width="142.42578125" customWidth="1"/>
    <col min="13057" max="13057" width="0" hidden="1" customWidth="1"/>
    <col min="13058" max="13058" width="12.85546875" customWidth="1"/>
    <col min="13059" max="13059" width="142.85546875" customWidth="1"/>
    <col min="13060" max="13060" width="42.5703125" customWidth="1"/>
    <col min="13061" max="13061" width="37.140625" customWidth="1"/>
    <col min="13062" max="13062" width="31.7109375" customWidth="1"/>
    <col min="13063" max="13063" width="35.28515625" customWidth="1"/>
    <col min="13064" max="13064" width="34.28515625" customWidth="1"/>
    <col min="13065" max="13065" width="34.5703125" customWidth="1"/>
    <col min="13066" max="13066" width="28.85546875" customWidth="1"/>
    <col min="13067" max="13067" width="22" customWidth="1"/>
    <col min="13068" max="13068" width="38.5703125" customWidth="1"/>
    <col min="13069" max="13069" width="38.42578125" customWidth="1"/>
    <col min="13070" max="13070" width="31.140625" customWidth="1"/>
    <col min="13071" max="13071" width="35" customWidth="1"/>
    <col min="13072" max="13072" width="34" customWidth="1"/>
    <col min="13073" max="13073" width="22.42578125" customWidth="1"/>
    <col min="13074" max="13074" width="36.42578125" customWidth="1"/>
    <col min="13075" max="13075" width="47.140625" customWidth="1"/>
    <col min="13076" max="13076" width="39.28515625" customWidth="1"/>
    <col min="13077" max="13077" width="24.5703125" customWidth="1"/>
    <col min="13078" max="13078" width="35" customWidth="1"/>
    <col min="13079" max="13079" width="62" customWidth="1"/>
    <col min="13080" max="13080" width="41.85546875" customWidth="1"/>
    <col min="13081" max="13081" width="25.42578125" customWidth="1"/>
    <col min="13082" max="13082" width="33.28515625" customWidth="1"/>
    <col min="13083" max="13083" width="31.42578125" customWidth="1"/>
    <col min="13084" max="13084" width="18.140625" customWidth="1"/>
    <col min="13085" max="13085" width="142.42578125" customWidth="1"/>
    <col min="13313" max="13313" width="0" hidden="1" customWidth="1"/>
    <col min="13314" max="13314" width="12.85546875" customWidth="1"/>
    <col min="13315" max="13315" width="142.85546875" customWidth="1"/>
    <col min="13316" max="13316" width="42.5703125" customWidth="1"/>
    <col min="13317" max="13317" width="37.140625" customWidth="1"/>
    <col min="13318" max="13318" width="31.7109375" customWidth="1"/>
    <col min="13319" max="13319" width="35.28515625" customWidth="1"/>
    <col min="13320" max="13320" width="34.28515625" customWidth="1"/>
    <col min="13321" max="13321" width="34.5703125" customWidth="1"/>
    <col min="13322" max="13322" width="28.85546875" customWidth="1"/>
    <col min="13323" max="13323" width="22" customWidth="1"/>
    <col min="13324" max="13324" width="38.5703125" customWidth="1"/>
    <col min="13325" max="13325" width="38.42578125" customWidth="1"/>
    <col min="13326" max="13326" width="31.140625" customWidth="1"/>
    <col min="13327" max="13327" width="35" customWidth="1"/>
    <col min="13328" max="13328" width="34" customWidth="1"/>
    <col min="13329" max="13329" width="22.42578125" customWidth="1"/>
    <col min="13330" max="13330" width="36.42578125" customWidth="1"/>
    <col min="13331" max="13331" width="47.140625" customWidth="1"/>
    <col min="13332" max="13332" width="39.28515625" customWidth="1"/>
    <col min="13333" max="13333" width="24.5703125" customWidth="1"/>
    <col min="13334" max="13334" width="35" customWidth="1"/>
    <col min="13335" max="13335" width="62" customWidth="1"/>
    <col min="13336" max="13336" width="41.85546875" customWidth="1"/>
    <col min="13337" max="13337" width="25.42578125" customWidth="1"/>
    <col min="13338" max="13338" width="33.28515625" customWidth="1"/>
    <col min="13339" max="13339" width="31.42578125" customWidth="1"/>
    <col min="13340" max="13340" width="18.140625" customWidth="1"/>
    <col min="13341" max="13341" width="142.42578125" customWidth="1"/>
    <col min="13569" max="13569" width="0" hidden="1" customWidth="1"/>
    <col min="13570" max="13570" width="12.85546875" customWidth="1"/>
    <col min="13571" max="13571" width="142.85546875" customWidth="1"/>
    <col min="13572" max="13572" width="42.5703125" customWidth="1"/>
    <col min="13573" max="13573" width="37.140625" customWidth="1"/>
    <col min="13574" max="13574" width="31.7109375" customWidth="1"/>
    <col min="13575" max="13575" width="35.28515625" customWidth="1"/>
    <col min="13576" max="13576" width="34.28515625" customWidth="1"/>
    <col min="13577" max="13577" width="34.5703125" customWidth="1"/>
    <col min="13578" max="13578" width="28.85546875" customWidth="1"/>
    <col min="13579" max="13579" width="22" customWidth="1"/>
    <col min="13580" max="13580" width="38.5703125" customWidth="1"/>
    <col min="13581" max="13581" width="38.42578125" customWidth="1"/>
    <col min="13582" max="13582" width="31.140625" customWidth="1"/>
    <col min="13583" max="13583" width="35" customWidth="1"/>
    <col min="13584" max="13584" width="34" customWidth="1"/>
    <col min="13585" max="13585" width="22.42578125" customWidth="1"/>
    <col min="13586" max="13586" width="36.42578125" customWidth="1"/>
    <col min="13587" max="13587" width="47.140625" customWidth="1"/>
    <col min="13588" max="13588" width="39.28515625" customWidth="1"/>
    <col min="13589" max="13589" width="24.5703125" customWidth="1"/>
    <col min="13590" max="13590" width="35" customWidth="1"/>
    <col min="13591" max="13591" width="62" customWidth="1"/>
    <col min="13592" max="13592" width="41.85546875" customWidth="1"/>
    <col min="13593" max="13593" width="25.42578125" customWidth="1"/>
    <col min="13594" max="13594" width="33.28515625" customWidth="1"/>
    <col min="13595" max="13595" width="31.42578125" customWidth="1"/>
    <col min="13596" max="13596" width="18.140625" customWidth="1"/>
    <col min="13597" max="13597" width="142.42578125" customWidth="1"/>
    <col min="13825" max="13825" width="0" hidden="1" customWidth="1"/>
    <col min="13826" max="13826" width="12.85546875" customWidth="1"/>
    <col min="13827" max="13827" width="142.85546875" customWidth="1"/>
    <col min="13828" max="13828" width="42.5703125" customWidth="1"/>
    <col min="13829" max="13829" width="37.140625" customWidth="1"/>
    <col min="13830" max="13830" width="31.7109375" customWidth="1"/>
    <col min="13831" max="13831" width="35.28515625" customWidth="1"/>
    <col min="13832" max="13832" width="34.28515625" customWidth="1"/>
    <col min="13833" max="13833" width="34.5703125" customWidth="1"/>
    <col min="13834" max="13834" width="28.85546875" customWidth="1"/>
    <col min="13835" max="13835" width="22" customWidth="1"/>
    <col min="13836" max="13836" width="38.5703125" customWidth="1"/>
    <col min="13837" max="13837" width="38.42578125" customWidth="1"/>
    <col min="13838" max="13838" width="31.140625" customWidth="1"/>
    <col min="13839" max="13839" width="35" customWidth="1"/>
    <col min="13840" max="13840" width="34" customWidth="1"/>
    <col min="13841" max="13841" width="22.42578125" customWidth="1"/>
    <col min="13842" max="13842" width="36.42578125" customWidth="1"/>
    <col min="13843" max="13843" width="47.140625" customWidth="1"/>
    <col min="13844" max="13844" width="39.28515625" customWidth="1"/>
    <col min="13845" max="13845" width="24.5703125" customWidth="1"/>
    <col min="13846" max="13846" width="35" customWidth="1"/>
    <col min="13847" max="13847" width="62" customWidth="1"/>
    <col min="13848" max="13848" width="41.85546875" customWidth="1"/>
    <col min="13849" max="13849" width="25.42578125" customWidth="1"/>
    <col min="13850" max="13850" width="33.28515625" customWidth="1"/>
    <col min="13851" max="13851" width="31.42578125" customWidth="1"/>
    <col min="13852" max="13852" width="18.140625" customWidth="1"/>
    <col min="13853" max="13853" width="142.42578125" customWidth="1"/>
    <col min="14081" max="14081" width="0" hidden="1" customWidth="1"/>
    <col min="14082" max="14082" width="12.85546875" customWidth="1"/>
    <col min="14083" max="14083" width="142.85546875" customWidth="1"/>
    <col min="14084" max="14084" width="42.5703125" customWidth="1"/>
    <col min="14085" max="14085" width="37.140625" customWidth="1"/>
    <col min="14086" max="14086" width="31.7109375" customWidth="1"/>
    <col min="14087" max="14087" width="35.28515625" customWidth="1"/>
    <col min="14088" max="14088" width="34.28515625" customWidth="1"/>
    <col min="14089" max="14089" width="34.5703125" customWidth="1"/>
    <col min="14090" max="14090" width="28.85546875" customWidth="1"/>
    <col min="14091" max="14091" width="22" customWidth="1"/>
    <col min="14092" max="14092" width="38.5703125" customWidth="1"/>
    <col min="14093" max="14093" width="38.42578125" customWidth="1"/>
    <col min="14094" max="14094" width="31.140625" customWidth="1"/>
    <col min="14095" max="14095" width="35" customWidth="1"/>
    <col min="14096" max="14096" width="34" customWidth="1"/>
    <col min="14097" max="14097" width="22.42578125" customWidth="1"/>
    <col min="14098" max="14098" width="36.42578125" customWidth="1"/>
    <col min="14099" max="14099" width="47.140625" customWidth="1"/>
    <col min="14100" max="14100" width="39.28515625" customWidth="1"/>
    <col min="14101" max="14101" width="24.5703125" customWidth="1"/>
    <col min="14102" max="14102" width="35" customWidth="1"/>
    <col min="14103" max="14103" width="62" customWidth="1"/>
    <col min="14104" max="14104" width="41.85546875" customWidth="1"/>
    <col min="14105" max="14105" width="25.42578125" customWidth="1"/>
    <col min="14106" max="14106" width="33.28515625" customWidth="1"/>
    <col min="14107" max="14107" width="31.42578125" customWidth="1"/>
    <col min="14108" max="14108" width="18.140625" customWidth="1"/>
    <col min="14109" max="14109" width="142.42578125" customWidth="1"/>
    <col min="14337" max="14337" width="0" hidden="1" customWidth="1"/>
    <col min="14338" max="14338" width="12.85546875" customWidth="1"/>
    <col min="14339" max="14339" width="142.85546875" customWidth="1"/>
    <col min="14340" max="14340" width="42.5703125" customWidth="1"/>
    <col min="14341" max="14341" width="37.140625" customWidth="1"/>
    <col min="14342" max="14342" width="31.7109375" customWidth="1"/>
    <col min="14343" max="14343" width="35.28515625" customWidth="1"/>
    <col min="14344" max="14344" width="34.28515625" customWidth="1"/>
    <col min="14345" max="14345" width="34.5703125" customWidth="1"/>
    <col min="14346" max="14346" width="28.85546875" customWidth="1"/>
    <col min="14347" max="14347" width="22" customWidth="1"/>
    <col min="14348" max="14348" width="38.5703125" customWidth="1"/>
    <col min="14349" max="14349" width="38.42578125" customWidth="1"/>
    <col min="14350" max="14350" width="31.140625" customWidth="1"/>
    <col min="14351" max="14351" width="35" customWidth="1"/>
    <col min="14352" max="14352" width="34" customWidth="1"/>
    <col min="14353" max="14353" width="22.42578125" customWidth="1"/>
    <col min="14354" max="14354" width="36.42578125" customWidth="1"/>
    <col min="14355" max="14355" width="47.140625" customWidth="1"/>
    <col min="14356" max="14356" width="39.28515625" customWidth="1"/>
    <col min="14357" max="14357" width="24.5703125" customWidth="1"/>
    <col min="14358" max="14358" width="35" customWidth="1"/>
    <col min="14359" max="14359" width="62" customWidth="1"/>
    <col min="14360" max="14360" width="41.85546875" customWidth="1"/>
    <col min="14361" max="14361" width="25.42578125" customWidth="1"/>
    <col min="14362" max="14362" width="33.28515625" customWidth="1"/>
    <col min="14363" max="14363" width="31.42578125" customWidth="1"/>
    <col min="14364" max="14364" width="18.140625" customWidth="1"/>
    <col min="14365" max="14365" width="142.42578125" customWidth="1"/>
    <col min="14593" max="14593" width="0" hidden="1" customWidth="1"/>
    <col min="14594" max="14594" width="12.85546875" customWidth="1"/>
    <col min="14595" max="14595" width="142.85546875" customWidth="1"/>
    <col min="14596" max="14596" width="42.5703125" customWidth="1"/>
    <col min="14597" max="14597" width="37.140625" customWidth="1"/>
    <col min="14598" max="14598" width="31.7109375" customWidth="1"/>
    <col min="14599" max="14599" width="35.28515625" customWidth="1"/>
    <col min="14600" max="14600" width="34.28515625" customWidth="1"/>
    <col min="14601" max="14601" width="34.5703125" customWidth="1"/>
    <col min="14602" max="14602" width="28.85546875" customWidth="1"/>
    <col min="14603" max="14603" width="22" customWidth="1"/>
    <col min="14604" max="14604" width="38.5703125" customWidth="1"/>
    <col min="14605" max="14605" width="38.42578125" customWidth="1"/>
    <col min="14606" max="14606" width="31.140625" customWidth="1"/>
    <col min="14607" max="14607" width="35" customWidth="1"/>
    <col min="14608" max="14608" width="34" customWidth="1"/>
    <col min="14609" max="14609" width="22.42578125" customWidth="1"/>
    <col min="14610" max="14610" width="36.42578125" customWidth="1"/>
    <col min="14611" max="14611" width="47.140625" customWidth="1"/>
    <col min="14612" max="14612" width="39.28515625" customWidth="1"/>
    <col min="14613" max="14613" width="24.5703125" customWidth="1"/>
    <col min="14614" max="14614" width="35" customWidth="1"/>
    <col min="14615" max="14615" width="62" customWidth="1"/>
    <col min="14616" max="14616" width="41.85546875" customWidth="1"/>
    <col min="14617" max="14617" width="25.42578125" customWidth="1"/>
    <col min="14618" max="14618" width="33.28515625" customWidth="1"/>
    <col min="14619" max="14619" width="31.42578125" customWidth="1"/>
    <col min="14620" max="14620" width="18.140625" customWidth="1"/>
    <col min="14621" max="14621" width="142.42578125" customWidth="1"/>
    <col min="14849" max="14849" width="0" hidden="1" customWidth="1"/>
    <col min="14850" max="14850" width="12.85546875" customWidth="1"/>
    <col min="14851" max="14851" width="142.85546875" customWidth="1"/>
    <col min="14852" max="14852" width="42.5703125" customWidth="1"/>
    <col min="14853" max="14853" width="37.140625" customWidth="1"/>
    <col min="14854" max="14854" width="31.7109375" customWidth="1"/>
    <col min="14855" max="14855" width="35.28515625" customWidth="1"/>
    <col min="14856" max="14856" width="34.28515625" customWidth="1"/>
    <col min="14857" max="14857" width="34.5703125" customWidth="1"/>
    <col min="14858" max="14858" width="28.85546875" customWidth="1"/>
    <col min="14859" max="14859" width="22" customWidth="1"/>
    <col min="14860" max="14860" width="38.5703125" customWidth="1"/>
    <col min="14861" max="14861" width="38.42578125" customWidth="1"/>
    <col min="14862" max="14862" width="31.140625" customWidth="1"/>
    <col min="14863" max="14863" width="35" customWidth="1"/>
    <col min="14864" max="14864" width="34" customWidth="1"/>
    <col min="14865" max="14865" width="22.42578125" customWidth="1"/>
    <col min="14866" max="14866" width="36.42578125" customWidth="1"/>
    <col min="14867" max="14867" width="47.140625" customWidth="1"/>
    <col min="14868" max="14868" width="39.28515625" customWidth="1"/>
    <col min="14869" max="14869" width="24.5703125" customWidth="1"/>
    <col min="14870" max="14870" width="35" customWidth="1"/>
    <col min="14871" max="14871" width="62" customWidth="1"/>
    <col min="14872" max="14872" width="41.85546875" customWidth="1"/>
    <col min="14873" max="14873" width="25.42578125" customWidth="1"/>
    <col min="14874" max="14874" width="33.28515625" customWidth="1"/>
    <col min="14875" max="14875" width="31.42578125" customWidth="1"/>
    <col min="14876" max="14876" width="18.140625" customWidth="1"/>
    <col min="14877" max="14877" width="142.42578125" customWidth="1"/>
    <col min="15105" max="15105" width="0" hidden="1" customWidth="1"/>
    <col min="15106" max="15106" width="12.85546875" customWidth="1"/>
    <col min="15107" max="15107" width="142.85546875" customWidth="1"/>
    <col min="15108" max="15108" width="42.5703125" customWidth="1"/>
    <col min="15109" max="15109" width="37.140625" customWidth="1"/>
    <col min="15110" max="15110" width="31.7109375" customWidth="1"/>
    <col min="15111" max="15111" width="35.28515625" customWidth="1"/>
    <col min="15112" max="15112" width="34.28515625" customWidth="1"/>
    <col min="15113" max="15113" width="34.5703125" customWidth="1"/>
    <col min="15114" max="15114" width="28.85546875" customWidth="1"/>
    <col min="15115" max="15115" width="22" customWidth="1"/>
    <col min="15116" max="15116" width="38.5703125" customWidth="1"/>
    <col min="15117" max="15117" width="38.42578125" customWidth="1"/>
    <col min="15118" max="15118" width="31.140625" customWidth="1"/>
    <col min="15119" max="15119" width="35" customWidth="1"/>
    <col min="15120" max="15120" width="34" customWidth="1"/>
    <col min="15121" max="15121" width="22.42578125" customWidth="1"/>
    <col min="15122" max="15122" width="36.42578125" customWidth="1"/>
    <col min="15123" max="15123" width="47.140625" customWidth="1"/>
    <col min="15124" max="15124" width="39.28515625" customWidth="1"/>
    <col min="15125" max="15125" width="24.5703125" customWidth="1"/>
    <col min="15126" max="15126" width="35" customWidth="1"/>
    <col min="15127" max="15127" width="62" customWidth="1"/>
    <col min="15128" max="15128" width="41.85546875" customWidth="1"/>
    <col min="15129" max="15129" width="25.42578125" customWidth="1"/>
    <col min="15130" max="15130" width="33.28515625" customWidth="1"/>
    <col min="15131" max="15131" width="31.42578125" customWidth="1"/>
    <col min="15132" max="15132" width="18.140625" customWidth="1"/>
    <col min="15133" max="15133" width="142.42578125" customWidth="1"/>
    <col min="15361" max="15361" width="0" hidden="1" customWidth="1"/>
    <col min="15362" max="15362" width="12.85546875" customWidth="1"/>
    <col min="15363" max="15363" width="142.85546875" customWidth="1"/>
    <col min="15364" max="15364" width="42.5703125" customWidth="1"/>
    <col min="15365" max="15365" width="37.140625" customWidth="1"/>
    <col min="15366" max="15366" width="31.7109375" customWidth="1"/>
    <col min="15367" max="15367" width="35.28515625" customWidth="1"/>
    <col min="15368" max="15368" width="34.28515625" customWidth="1"/>
    <col min="15369" max="15369" width="34.5703125" customWidth="1"/>
    <col min="15370" max="15370" width="28.85546875" customWidth="1"/>
    <col min="15371" max="15371" width="22" customWidth="1"/>
    <col min="15372" max="15372" width="38.5703125" customWidth="1"/>
    <col min="15373" max="15373" width="38.42578125" customWidth="1"/>
    <col min="15374" max="15374" width="31.140625" customWidth="1"/>
    <col min="15375" max="15375" width="35" customWidth="1"/>
    <col min="15376" max="15376" width="34" customWidth="1"/>
    <col min="15377" max="15377" width="22.42578125" customWidth="1"/>
    <col min="15378" max="15378" width="36.42578125" customWidth="1"/>
    <col min="15379" max="15379" width="47.140625" customWidth="1"/>
    <col min="15380" max="15380" width="39.28515625" customWidth="1"/>
    <col min="15381" max="15381" width="24.5703125" customWidth="1"/>
    <col min="15382" max="15382" width="35" customWidth="1"/>
    <col min="15383" max="15383" width="62" customWidth="1"/>
    <col min="15384" max="15384" width="41.85546875" customWidth="1"/>
    <col min="15385" max="15385" width="25.42578125" customWidth="1"/>
    <col min="15386" max="15386" width="33.28515625" customWidth="1"/>
    <col min="15387" max="15387" width="31.42578125" customWidth="1"/>
    <col min="15388" max="15388" width="18.140625" customWidth="1"/>
    <col min="15389" max="15389" width="142.42578125" customWidth="1"/>
    <col min="15617" max="15617" width="0" hidden="1" customWidth="1"/>
    <col min="15618" max="15618" width="12.85546875" customWidth="1"/>
    <col min="15619" max="15619" width="142.85546875" customWidth="1"/>
    <col min="15620" max="15620" width="42.5703125" customWidth="1"/>
    <col min="15621" max="15621" width="37.140625" customWidth="1"/>
    <col min="15622" max="15622" width="31.7109375" customWidth="1"/>
    <col min="15623" max="15623" width="35.28515625" customWidth="1"/>
    <col min="15624" max="15624" width="34.28515625" customWidth="1"/>
    <col min="15625" max="15625" width="34.5703125" customWidth="1"/>
    <col min="15626" max="15626" width="28.85546875" customWidth="1"/>
    <col min="15627" max="15627" width="22" customWidth="1"/>
    <col min="15628" max="15628" width="38.5703125" customWidth="1"/>
    <col min="15629" max="15629" width="38.42578125" customWidth="1"/>
    <col min="15630" max="15630" width="31.140625" customWidth="1"/>
    <col min="15631" max="15631" width="35" customWidth="1"/>
    <col min="15632" max="15632" width="34" customWidth="1"/>
    <col min="15633" max="15633" width="22.42578125" customWidth="1"/>
    <col min="15634" max="15634" width="36.42578125" customWidth="1"/>
    <col min="15635" max="15635" width="47.140625" customWidth="1"/>
    <col min="15636" max="15636" width="39.28515625" customWidth="1"/>
    <col min="15637" max="15637" width="24.5703125" customWidth="1"/>
    <col min="15638" max="15638" width="35" customWidth="1"/>
    <col min="15639" max="15639" width="62" customWidth="1"/>
    <col min="15640" max="15640" width="41.85546875" customWidth="1"/>
    <col min="15641" max="15641" width="25.42578125" customWidth="1"/>
    <col min="15642" max="15642" width="33.28515625" customWidth="1"/>
    <col min="15643" max="15643" width="31.42578125" customWidth="1"/>
    <col min="15644" max="15644" width="18.140625" customWidth="1"/>
    <col min="15645" max="15645" width="142.42578125" customWidth="1"/>
    <col min="15873" max="15873" width="0" hidden="1" customWidth="1"/>
    <col min="15874" max="15874" width="12.85546875" customWidth="1"/>
    <col min="15875" max="15875" width="142.85546875" customWidth="1"/>
    <col min="15876" max="15876" width="42.5703125" customWidth="1"/>
    <col min="15877" max="15877" width="37.140625" customWidth="1"/>
    <col min="15878" max="15878" width="31.7109375" customWidth="1"/>
    <col min="15879" max="15879" width="35.28515625" customWidth="1"/>
    <col min="15880" max="15880" width="34.28515625" customWidth="1"/>
    <col min="15881" max="15881" width="34.5703125" customWidth="1"/>
    <col min="15882" max="15882" width="28.85546875" customWidth="1"/>
    <col min="15883" max="15883" width="22" customWidth="1"/>
    <col min="15884" max="15884" width="38.5703125" customWidth="1"/>
    <col min="15885" max="15885" width="38.42578125" customWidth="1"/>
    <col min="15886" max="15886" width="31.140625" customWidth="1"/>
    <col min="15887" max="15887" width="35" customWidth="1"/>
    <col min="15888" max="15888" width="34" customWidth="1"/>
    <col min="15889" max="15889" width="22.42578125" customWidth="1"/>
    <col min="15890" max="15890" width="36.42578125" customWidth="1"/>
    <col min="15891" max="15891" width="47.140625" customWidth="1"/>
    <col min="15892" max="15892" width="39.28515625" customWidth="1"/>
    <col min="15893" max="15893" width="24.5703125" customWidth="1"/>
    <col min="15894" max="15894" width="35" customWidth="1"/>
    <col min="15895" max="15895" width="62" customWidth="1"/>
    <col min="15896" max="15896" width="41.85546875" customWidth="1"/>
    <col min="15897" max="15897" width="25.42578125" customWidth="1"/>
    <col min="15898" max="15898" width="33.28515625" customWidth="1"/>
    <col min="15899" max="15899" width="31.42578125" customWidth="1"/>
    <col min="15900" max="15900" width="18.140625" customWidth="1"/>
    <col min="15901" max="15901" width="142.42578125" customWidth="1"/>
    <col min="16129" max="16129" width="0" hidden="1" customWidth="1"/>
    <col min="16130" max="16130" width="12.85546875" customWidth="1"/>
    <col min="16131" max="16131" width="142.85546875" customWidth="1"/>
    <col min="16132" max="16132" width="42.5703125" customWidth="1"/>
    <col min="16133" max="16133" width="37.140625" customWidth="1"/>
    <col min="16134" max="16134" width="31.7109375" customWidth="1"/>
    <col min="16135" max="16135" width="35.28515625" customWidth="1"/>
    <col min="16136" max="16136" width="34.28515625" customWidth="1"/>
    <col min="16137" max="16137" width="34.5703125" customWidth="1"/>
    <col min="16138" max="16138" width="28.85546875" customWidth="1"/>
    <col min="16139" max="16139" width="22" customWidth="1"/>
    <col min="16140" max="16140" width="38.5703125" customWidth="1"/>
    <col min="16141" max="16141" width="38.42578125" customWidth="1"/>
    <col min="16142" max="16142" width="31.140625" customWidth="1"/>
    <col min="16143" max="16143" width="35" customWidth="1"/>
    <col min="16144" max="16144" width="34" customWidth="1"/>
    <col min="16145" max="16145" width="22.42578125" customWidth="1"/>
    <col min="16146" max="16146" width="36.42578125" customWidth="1"/>
    <col min="16147" max="16147" width="47.140625" customWidth="1"/>
    <col min="16148" max="16148" width="39.28515625" customWidth="1"/>
    <col min="16149" max="16149" width="24.5703125" customWidth="1"/>
    <col min="16150" max="16150" width="35" customWidth="1"/>
    <col min="16151" max="16151" width="62" customWidth="1"/>
    <col min="16152" max="16152" width="41.85546875" customWidth="1"/>
    <col min="16153" max="16153" width="25.42578125" customWidth="1"/>
    <col min="16154" max="16154" width="33.28515625" customWidth="1"/>
    <col min="16155" max="16155" width="31.42578125" customWidth="1"/>
    <col min="16156" max="16156" width="18.140625" customWidth="1"/>
    <col min="16157" max="16157" width="142.42578125" customWidth="1"/>
  </cols>
  <sheetData>
    <row r="1" spans="1:256" ht="214.5" customHeight="1" x14ac:dyDescent="0.25">
      <c r="A1" s="401" t="s">
        <v>1808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  <c r="X1" s="401"/>
      <c r="Y1" s="401"/>
      <c r="Z1" s="401"/>
      <c r="AA1" s="401"/>
      <c r="AB1" s="40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1"/>
      <c r="EZ1" s="71"/>
      <c r="FA1" s="71"/>
      <c r="FB1" s="71"/>
      <c r="FC1" s="71"/>
      <c r="FD1" s="71"/>
      <c r="FE1" s="71"/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  <c r="GT1" s="71"/>
      <c r="GU1" s="71"/>
      <c r="GV1" s="71"/>
      <c r="GW1" s="71"/>
      <c r="GX1" s="71"/>
      <c r="GY1" s="71"/>
      <c r="GZ1" s="71"/>
      <c r="HA1" s="71"/>
      <c r="HB1" s="71"/>
      <c r="HC1" s="71"/>
      <c r="HD1" s="71"/>
      <c r="HE1" s="71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71"/>
      <c r="IA1" s="71"/>
      <c r="IB1" s="71"/>
      <c r="IC1" s="71"/>
      <c r="ID1" s="71"/>
      <c r="IE1" s="71"/>
      <c r="IF1" s="71"/>
      <c r="IG1" s="71"/>
      <c r="IH1" s="71"/>
      <c r="II1" s="71"/>
      <c r="IJ1" s="71"/>
      <c r="IK1" s="71"/>
      <c r="IL1" s="71"/>
      <c r="IM1" s="71"/>
      <c r="IN1" s="71"/>
      <c r="IO1" s="71"/>
      <c r="IP1" s="71"/>
      <c r="IQ1" s="71"/>
      <c r="IR1" s="71"/>
      <c r="IS1" s="71"/>
      <c r="IT1" s="71"/>
      <c r="IU1" s="71"/>
      <c r="IV1" s="71"/>
    </row>
    <row r="2" spans="1:256" ht="66" customHeight="1" x14ac:dyDescent="0.5">
      <c r="A2" s="167"/>
      <c r="B2" s="402" t="s">
        <v>6</v>
      </c>
      <c r="C2" s="403" t="s">
        <v>7</v>
      </c>
      <c r="D2" s="406" t="s">
        <v>8</v>
      </c>
      <c r="E2" s="402" t="s">
        <v>951</v>
      </c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9" t="s">
        <v>9</v>
      </c>
      <c r="R2" s="410"/>
      <c r="S2" s="410"/>
      <c r="T2" s="410"/>
      <c r="U2" s="410"/>
      <c r="V2" s="410"/>
      <c r="W2" s="410"/>
      <c r="X2" s="410"/>
      <c r="Y2" s="410"/>
      <c r="Z2" s="410"/>
      <c r="AA2" s="411"/>
      <c r="AB2" s="412" t="s">
        <v>1663</v>
      </c>
    </row>
    <row r="3" spans="1:256" ht="102.75" customHeight="1" x14ac:dyDescent="0.5">
      <c r="A3" s="167"/>
      <c r="B3" s="402"/>
      <c r="C3" s="404"/>
      <c r="D3" s="407"/>
      <c r="E3" s="402" t="s">
        <v>13</v>
      </c>
      <c r="F3" s="402"/>
      <c r="G3" s="402"/>
      <c r="H3" s="402"/>
      <c r="I3" s="402"/>
      <c r="J3" s="402"/>
      <c r="K3" s="413" t="s">
        <v>14</v>
      </c>
      <c r="L3" s="413"/>
      <c r="M3" s="414" t="s">
        <v>15</v>
      </c>
      <c r="N3" s="414" t="s">
        <v>16</v>
      </c>
      <c r="O3" s="414" t="s">
        <v>17</v>
      </c>
      <c r="P3" s="414" t="s">
        <v>18</v>
      </c>
      <c r="Q3" s="400" t="s">
        <v>3056</v>
      </c>
      <c r="R3" s="400" t="s">
        <v>20</v>
      </c>
      <c r="S3" s="400" t="s">
        <v>3277</v>
      </c>
      <c r="T3" s="400" t="s">
        <v>22</v>
      </c>
      <c r="U3" s="400" t="s">
        <v>23</v>
      </c>
      <c r="V3" s="400" t="s">
        <v>24</v>
      </c>
      <c r="W3" s="415" t="s">
        <v>25</v>
      </c>
      <c r="X3" s="400" t="s">
        <v>26</v>
      </c>
      <c r="Y3" s="400" t="s">
        <v>27</v>
      </c>
      <c r="Z3" s="400" t="s">
        <v>28</v>
      </c>
      <c r="AA3" s="400" t="s">
        <v>1664</v>
      </c>
      <c r="AB3" s="412"/>
    </row>
    <row r="4" spans="1:256" ht="408.95" customHeight="1" x14ac:dyDescent="0.5">
      <c r="A4" s="167"/>
      <c r="B4" s="402"/>
      <c r="C4" s="404"/>
      <c r="D4" s="408"/>
      <c r="E4" s="168" t="s">
        <v>30</v>
      </c>
      <c r="F4" s="168" t="s">
        <v>31</v>
      </c>
      <c r="G4" s="168" t="s">
        <v>32</v>
      </c>
      <c r="H4" s="168" t="s">
        <v>33</v>
      </c>
      <c r="I4" s="168" t="s">
        <v>34</v>
      </c>
      <c r="J4" s="168" t="s">
        <v>35</v>
      </c>
      <c r="K4" s="413"/>
      <c r="L4" s="413"/>
      <c r="M4" s="414"/>
      <c r="N4" s="414"/>
      <c r="O4" s="414"/>
      <c r="P4" s="414"/>
      <c r="Q4" s="400"/>
      <c r="R4" s="400"/>
      <c r="S4" s="400"/>
      <c r="T4" s="400"/>
      <c r="U4" s="400"/>
      <c r="V4" s="400"/>
      <c r="W4" s="415"/>
      <c r="X4" s="400"/>
      <c r="Y4" s="400"/>
      <c r="Z4" s="400"/>
      <c r="AA4" s="400"/>
      <c r="AB4" s="412"/>
    </row>
    <row r="5" spans="1:256" ht="33" customHeight="1" x14ac:dyDescent="0.25">
      <c r="A5" s="169"/>
      <c r="B5" s="402"/>
      <c r="C5" s="405"/>
      <c r="D5" s="170" t="s">
        <v>36</v>
      </c>
      <c r="E5" s="171" t="s">
        <v>36</v>
      </c>
      <c r="F5" s="171" t="s">
        <v>36</v>
      </c>
      <c r="G5" s="171" t="s">
        <v>36</v>
      </c>
      <c r="H5" s="171" t="s">
        <v>36</v>
      </c>
      <c r="I5" s="171" t="s">
        <v>36</v>
      </c>
      <c r="J5" s="171" t="s">
        <v>36</v>
      </c>
      <c r="K5" s="172" t="s">
        <v>37</v>
      </c>
      <c r="L5" s="171" t="s">
        <v>36</v>
      </c>
      <c r="M5" s="171" t="s">
        <v>36</v>
      </c>
      <c r="N5" s="171" t="s">
        <v>36</v>
      </c>
      <c r="O5" s="171" t="s">
        <v>36</v>
      </c>
      <c r="P5" s="171" t="s">
        <v>36</v>
      </c>
      <c r="Q5" s="171" t="s">
        <v>36</v>
      </c>
      <c r="R5" s="171" t="s">
        <v>36</v>
      </c>
      <c r="S5" s="171" t="s">
        <v>36</v>
      </c>
      <c r="T5" s="171" t="s">
        <v>36</v>
      </c>
      <c r="U5" s="171" t="s">
        <v>36</v>
      </c>
      <c r="V5" s="171" t="s">
        <v>36</v>
      </c>
      <c r="W5" s="171" t="s">
        <v>36</v>
      </c>
      <c r="X5" s="171" t="s">
        <v>36</v>
      </c>
      <c r="Y5" s="171" t="s">
        <v>36</v>
      </c>
      <c r="Z5" s="171" t="s">
        <v>36</v>
      </c>
      <c r="AA5" s="171" t="s">
        <v>36</v>
      </c>
      <c r="AB5" s="412"/>
    </row>
    <row r="6" spans="1:256" ht="26.25" x14ac:dyDescent="0.4">
      <c r="A6" s="135"/>
      <c r="B6" s="136">
        <v>1</v>
      </c>
      <c r="C6" s="136">
        <v>2</v>
      </c>
      <c r="D6" s="136">
        <v>3</v>
      </c>
      <c r="E6" s="136">
        <v>4</v>
      </c>
      <c r="F6" s="136">
        <v>5</v>
      </c>
      <c r="G6" s="136">
        <v>6</v>
      </c>
      <c r="H6" s="136">
        <v>7</v>
      </c>
      <c r="I6" s="136">
        <v>8</v>
      </c>
      <c r="J6" s="136">
        <v>9</v>
      </c>
      <c r="K6" s="137">
        <v>10</v>
      </c>
      <c r="L6" s="136">
        <v>11</v>
      </c>
      <c r="M6" s="136">
        <v>12</v>
      </c>
      <c r="N6" s="136">
        <v>13</v>
      </c>
      <c r="O6" s="136">
        <v>14</v>
      </c>
      <c r="P6" s="136">
        <v>15</v>
      </c>
      <c r="Q6" s="136">
        <v>16</v>
      </c>
      <c r="R6" s="136">
        <v>17</v>
      </c>
      <c r="S6" s="136">
        <v>18</v>
      </c>
      <c r="T6" s="136">
        <v>19</v>
      </c>
      <c r="U6" s="136">
        <v>20</v>
      </c>
      <c r="V6" s="136">
        <v>21</v>
      </c>
      <c r="W6" s="136">
        <v>22</v>
      </c>
      <c r="X6" s="136">
        <v>23</v>
      </c>
      <c r="Y6" s="136">
        <v>24</v>
      </c>
      <c r="Z6" s="136">
        <v>25</v>
      </c>
      <c r="AA6" s="136">
        <v>26</v>
      </c>
      <c r="AB6" s="136">
        <v>27</v>
      </c>
    </row>
    <row r="7" spans="1:256" s="131" customFormat="1" ht="33" customHeight="1" x14ac:dyDescent="0.5">
      <c r="B7" s="148" t="s">
        <v>3057</v>
      </c>
      <c r="C7" s="149"/>
      <c r="D7" s="150">
        <v>1767052302.9200001</v>
      </c>
      <c r="E7" s="150">
        <v>28445626.359999999</v>
      </c>
      <c r="F7" s="150">
        <v>48180347.530000001</v>
      </c>
      <c r="G7" s="150">
        <v>140123503.37</v>
      </c>
      <c r="H7" s="150">
        <v>18683123.609999999</v>
      </c>
      <c r="I7" s="150">
        <v>54309704.109999999</v>
      </c>
      <c r="J7" s="150">
        <v>2397915.44</v>
      </c>
      <c r="K7" s="151">
        <v>226</v>
      </c>
      <c r="L7" s="150">
        <v>361845739.20000005</v>
      </c>
      <c r="M7" s="150">
        <v>572791969.32999992</v>
      </c>
      <c r="N7" s="150">
        <v>27148414.240000002</v>
      </c>
      <c r="O7" s="150">
        <v>488325335.56000006</v>
      </c>
      <c r="P7" s="150">
        <v>22224489.379999995</v>
      </c>
      <c r="Q7" s="150">
        <v>0</v>
      </c>
      <c r="R7" s="150">
        <v>0</v>
      </c>
      <c r="S7" s="150">
        <v>0</v>
      </c>
      <c r="T7" s="150">
        <v>0</v>
      </c>
      <c r="U7" s="150">
        <v>0</v>
      </c>
      <c r="V7" s="150">
        <v>0</v>
      </c>
      <c r="W7" s="150">
        <v>1031284</v>
      </c>
      <c r="X7" s="150">
        <v>0</v>
      </c>
      <c r="Y7" s="150">
        <v>13910</v>
      </c>
      <c r="Z7" s="150">
        <v>1530940.7900000003</v>
      </c>
      <c r="AA7" s="150">
        <v>0</v>
      </c>
      <c r="AB7" s="152" t="s">
        <v>857</v>
      </c>
    </row>
    <row r="8" spans="1:256" ht="35.25" x14ac:dyDescent="0.5">
      <c r="B8" s="153" t="s">
        <v>1658</v>
      </c>
      <c r="C8" s="125"/>
      <c r="D8" s="150">
        <v>726423084.9000001</v>
      </c>
      <c r="E8" s="150">
        <v>12004013.220000001</v>
      </c>
      <c r="F8" s="150">
        <v>29230209.030000001</v>
      </c>
      <c r="G8" s="150">
        <v>51952316.800000004</v>
      </c>
      <c r="H8" s="150">
        <v>9106737.5</v>
      </c>
      <c r="I8" s="150">
        <v>22392575.27</v>
      </c>
      <c r="J8" s="150">
        <v>88420.66</v>
      </c>
      <c r="K8" s="151">
        <v>90</v>
      </c>
      <c r="L8" s="150">
        <v>112898893.66</v>
      </c>
      <c r="M8" s="150">
        <v>269785584.08999997</v>
      </c>
      <c r="N8" s="150">
        <v>13457609.08</v>
      </c>
      <c r="O8" s="150">
        <v>194377552.93000001</v>
      </c>
      <c r="P8" s="150">
        <v>10976262.659999998</v>
      </c>
      <c r="Q8" s="150">
        <v>0</v>
      </c>
      <c r="R8" s="150">
        <v>0</v>
      </c>
      <c r="S8" s="150">
        <v>0</v>
      </c>
      <c r="T8" s="150">
        <v>0</v>
      </c>
      <c r="U8" s="150">
        <v>0</v>
      </c>
      <c r="V8" s="150">
        <v>0</v>
      </c>
      <c r="W8" s="150">
        <v>0</v>
      </c>
      <c r="X8" s="150">
        <v>0</v>
      </c>
      <c r="Y8" s="150">
        <v>13910</v>
      </c>
      <c r="Z8" s="150">
        <v>139000</v>
      </c>
      <c r="AA8" s="150">
        <v>0</v>
      </c>
      <c r="AB8" s="152" t="s">
        <v>857</v>
      </c>
    </row>
    <row r="9" spans="1:256" ht="35.25" customHeight="1" x14ac:dyDescent="0.5">
      <c r="B9" s="153" t="s">
        <v>1010</v>
      </c>
      <c r="C9" s="125"/>
      <c r="D9" s="150">
        <v>307480441.22999996</v>
      </c>
      <c r="E9" s="150">
        <v>7813423.2300000004</v>
      </c>
      <c r="F9" s="150">
        <v>17866332.009999998</v>
      </c>
      <c r="G9" s="150">
        <v>20982523.020000003</v>
      </c>
      <c r="H9" s="150">
        <v>5791447.0099999998</v>
      </c>
      <c r="I9" s="150">
        <v>9602503.5899999999</v>
      </c>
      <c r="J9" s="150">
        <v>0</v>
      </c>
      <c r="K9" s="151">
        <v>53</v>
      </c>
      <c r="L9" s="150">
        <v>45048154.100000001</v>
      </c>
      <c r="M9" s="150">
        <v>116511630.38999999</v>
      </c>
      <c r="N9" s="150">
        <v>5406179.25</v>
      </c>
      <c r="O9" s="150">
        <v>75780117.030000016</v>
      </c>
      <c r="P9" s="150">
        <v>2525221.5999999996</v>
      </c>
      <c r="Q9" s="150">
        <v>0</v>
      </c>
      <c r="R9" s="150">
        <v>0</v>
      </c>
      <c r="S9" s="150">
        <v>0</v>
      </c>
      <c r="T9" s="150">
        <v>0</v>
      </c>
      <c r="U9" s="150">
        <v>0</v>
      </c>
      <c r="V9" s="150">
        <v>0</v>
      </c>
      <c r="W9" s="150">
        <v>0</v>
      </c>
      <c r="X9" s="150">
        <v>0</v>
      </c>
      <c r="Y9" s="150">
        <v>13910</v>
      </c>
      <c r="Z9" s="150">
        <v>139000</v>
      </c>
      <c r="AA9" s="150">
        <v>0</v>
      </c>
      <c r="AB9" s="152" t="s">
        <v>857</v>
      </c>
    </row>
    <row r="10" spans="1:256" ht="35.25" customHeight="1" x14ac:dyDescent="0.5">
      <c r="A10">
        <v>1</v>
      </c>
      <c r="B10" s="124">
        <v>1</v>
      </c>
      <c r="C10" s="125" t="s">
        <v>1666</v>
      </c>
      <c r="D10" s="150">
        <v>259217</v>
      </c>
      <c r="E10" s="154">
        <v>0</v>
      </c>
      <c r="F10" s="154">
        <v>0</v>
      </c>
      <c r="G10" s="154">
        <v>259217</v>
      </c>
      <c r="H10" s="154">
        <v>0</v>
      </c>
      <c r="I10" s="154">
        <v>0</v>
      </c>
      <c r="J10" s="154">
        <v>0</v>
      </c>
      <c r="K10" s="155">
        <v>0</v>
      </c>
      <c r="L10" s="154">
        <v>0</v>
      </c>
      <c r="M10" s="154">
        <v>0</v>
      </c>
      <c r="N10" s="154">
        <v>0</v>
      </c>
      <c r="O10" s="154">
        <v>0</v>
      </c>
      <c r="P10" s="154">
        <v>0</v>
      </c>
      <c r="Q10" s="154">
        <v>0</v>
      </c>
      <c r="R10" s="154">
        <v>0</v>
      </c>
      <c r="S10" s="154">
        <v>0</v>
      </c>
      <c r="T10" s="154">
        <v>0</v>
      </c>
      <c r="U10" s="154">
        <v>0</v>
      </c>
      <c r="V10" s="154">
        <v>0</v>
      </c>
      <c r="W10" s="154">
        <v>0</v>
      </c>
      <c r="X10" s="154">
        <v>0</v>
      </c>
      <c r="Y10" s="154">
        <v>0</v>
      </c>
      <c r="Z10" s="154">
        <v>0</v>
      </c>
      <c r="AA10" s="154">
        <v>0</v>
      </c>
      <c r="AB10" s="156">
        <v>2020</v>
      </c>
    </row>
    <row r="11" spans="1:256" ht="35.25" customHeight="1" x14ac:dyDescent="0.5">
      <c r="A11">
        <v>1</v>
      </c>
      <c r="B11" s="124">
        <v>2</v>
      </c>
      <c r="C11" s="125" t="s">
        <v>1667</v>
      </c>
      <c r="D11" s="150">
        <v>389342</v>
      </c>
      <c r="E11" s="157">
        <v>0</v>
      </c>
      <c r="F11" s="157">
        <v>0</v>
      </c>
      <c r="G11" s="157">
        <v>0</v>
      </c>
      <c r="H11" s="157">
        <v>0</v>
      </c>
      <c r="I11" s="157">
        <v>0</v>
      </c>
      <c r="J11" s="157">
        <v>0</v>
      </c>
      <c r="K11" s="158">
        <v>0</v>
      </c>
      <c r="L11" s="157">
        <v>0</v>
      </c>
      <c r="M11" s="157">
        <v>0</v>
      </c>
      <c r="N11" s="157">
        <v>0</v>
      </c>
      <c r="O11" s="157">
        <v>389342</v>
      </c>
      <c r="P11" s="157">
        <v>0</v>
      </c>
      <c r="Q11" s="157">
        <v>0</v>
      </c>
      <c r="R11" s="157">
        <v>0</v>
      </c>
      <c r="S11" s="157">
        <v>0</v>
      </c>
      <c r="T11" s="157">
        <v>0</v>
      </c>
      <c r="U11" s="157">
        <v>0</v>
      </c>
      <c r="V11" s="157">
        <v>0</v>
      </c>
      <c r="W11" s="157">
        <v>0</v>
      </c>
      <c r="X11" s="157">
        <v>0</v>
      </c>
      <c r="Y11" s="157">
        <v>0</v>
      </c>
      <c r="Z11" s="157">
        <v>0</v>
      </c>
      <c r="AA11" s="157">
        <v>0</v>
      </c>
      <c r="AB11" s="156">
        <v>2020</v>
      </c>
    </row>
    <row r="12" spans="1:256" ht="35.25" customHeight="1" x14ac:dyDescent="0.5">
      <c r="A12">
        <v>1</v>
      </c>
      <c r="B12" s="124">
        <v>3</v>
      </c>
      <c r="C12" s="125" t="s">
        <v>2387</v>
      </c>
      <c r="D12" s="150">
        <v>880727</v>
      </c>
      <c r="E12" s="157">
        <v>0</v>
      </c>
      <c r="F12" s="157">
        <v>0</v>
      </c>
      <c r="G12" s="157">
        <v>0</v>
      </c>
      <c r="H12" s="157">
        <v>0</v>
      </c>
      <c r="I12" s="157">
        <v>0</v>
      </c>
      <c r="J12" s="157">
        <v>0</v>
      </c>
      <c r="K12" s="158">
        <v>2</v>
      </c>
      <c r="L12" s="157">
        <v>375931</v>
      </c>
      <c r="M12" s="157">
        <v>504796</v>
      </c>
      <c r="N12" s="157">
        <v>0</v>
      </c>
      <c r="O12" s="157">
        <v>0</v>
      </c>
      <c r="P12" s="157">
        <v>0</v>
      </c>
      <c r="Q12" s="157">
        <v>0</v>
      </c>
      <c r="R12" s="157">
        <v>0</v>
      </c>
      <c r="S12" s="157">
        <v>0</v>
      </c>
      <c r="T12" s="157">
        <v>0</v>
      </c>
      <c r="U12" s="157">
        <v>0</v>
      </c>
      <c r="V12" s="157">
        <v>0</v>
      </c>
      <c r="W12" s="157">
        <v>0</v>
      </c>
      <c r="X12" s="157">
        <v>0</v>
      </c>
      <c r="Y12" s="157">
        <v>0</v>
      </c>
      <c r="Z12" s="157">
        <v>0</v>
      </c>
      <c r="AA12" s="157">
        <v>0</v>
      </c>
      <c r="AB12" s="156">
        <v>2020</v>
      </c>
    </row>
    <row r="13" spans="1:256" ht="35.25" customHeight="1" x14ac:dyDescent="0.5">
      <c r="A13">
        <v>1</v>
      </c>
      <c r="B13" s="124">
        <v>4</v>
      </c>
      <c r="C13" s="125" t="s">
        <v>1668</v>
      </c>
      <c r="D13" s="150">
        <v>611403</v>
      </c>
      <c r="E13" s="154">
        <v>0</v>
      </c>
      <c r="F13" s="154">
        <v>0</v>
      </c>
      <c r="G13" s="154">
        <v>0</v>
      </c>
      <c r="H13" s="154">
        <v>0</v>
      </c>
      <c r="I13" s="154">
        <v>0</v>
      </c>
      <c r="J13" s="154">
        <v>0</v>
      </c>
      <c r="K13" s="155">
        <v>0</v>
      </c>
      <c r="L13" s="154">
        <v>0</v>
      </c>
      <c r="M13" s="154">
        <v>0</v>
      </c>
      <c r="N13" s="154">
        <v>0</v>
      </c>
      <c r="O13" s="154">
        <v>611403</v>
      </c>
      <c r="P13" s="154">
        <v>0</v>
      </c>
      <c r="Q13" s="154">
        <v>0</v>
      </c>
      <c r="R13" s="154">
        <v>0</v>
      </c>
      <c r="S13" s="154">
        <v>0</v>
      </c>
      <c r="T13" s="154">
        <v>0</v>
      </c>
      <c r="U13" s="154">
        <v>0</v>
      </c>
      <c r="V13" s="154">
        <v>0</v>
      </c>
      <c r="W13" s="154">
        <v>0</v>
      </c>
      <c r="X13" s="154">
        <v>0</v>
      </c>
      <c r="Y13" s="154">
        <v>0</v>
      </c>
      <c r="Z13" s="154">
        <v>0</v>
      </c>
      <c r="AA13" s="154">
        <v>0</v>
      </c>
      <c r="AB13" s="156">
        <v>2020</v>
      </c>
    </row>
    <row r="14" spans="1:256" ht="35.25" customHeight="1" x14ac:dyDescent="0.5">
      <c r="A14">
        <v>1</v>
      </c>
      <c r="B14" s="124">
        <v>5</v>
      </c>
      <c r="C14" s="125" t="s">
        <v>2388</v>
      </c>
      <c r="D14" s="150">
        <v>414375.91000000003</v>
      </c>
      <c r="E14" s="154">
        <v>138125</v>
      </c>
      <c r="F14" s="154">
        <v>138125</v>
      </c>
      <c r="G14" s="154">
        <v>0</v>
      </c>
      <c r="H14" s="154">
        <v>138125.91</v>
      </c>
      <c r="I14" s="154">
        <v>0</v>
      </c>
      <c r="J14" s="154">
        <v>0</v>
      </c>
      <c r="K14" s="155">
        <v>0</v>
      </c>
      <c r="L14" s="154">
        <v>0</v>
      </c>
      <c r="M14" s="154">
        <v>0</v>
      </c>
      <c r="N14" s="154">
        <v>0</v>
      </c>
      <c r="O14" s="154">
        <v>0</v>
      </c>
      <c r="P14" s="154">
        <v>0</v>
      </c>
      <c r="Q14" s="154">
        <v>0</v>
      </c>
      <c r="R14" s="154">
        <v>0</v>
      </c>
      <c r="S14" s="154">
        <v>0</v>
      </c>
      <c r="T14" s="154">
        <v>0</v>
      </c>
      <c r="U14" s="154">
        <v>0</v>
      </c>
      <c r="V14" s="154">
        <v>0</v>
      </c>
      <c r="W14" s="154">
        <v>0</v>
      </c>
      <c r="X14" s="154">
        <v>0</v>
      </c>
      <c r="Y14" s="154">
        <v>0</v>
      </c>
      <c r="Z14" s="154">
        <v>0</v>
      </c>
      <c r="AA14" s="154">
        <v>0</v>
      </c>
      <c r="AB14" s="156">
        <v>2020</v>
      </c>
    </row>
    <row r="15" spans="1:256" ht="35.25" customHeight="1" x14ac:dyDescent="0.5">
      <c r="A15">
        <v>1</v>
      </c>
      <c r="B15" s="124">
        <v>6</v>
      </c>
      <c r="C15" s="125" t="s">
        <v>2389</v>
      </c>
      <c r="D15" s="150">
        <v>139199.96</v>
      </c>
      <c r="E15" s="154">
        <v>0</v>
      </c>
      <c r="F15" s="154">
        <v>0</v>
      </c>
      <c r="G15" s="154">
        <v>0</v>
      </c>
      <c r="H15" s="154">
        <v>0</v>
      </c>
      <c r="I15" s="154">
        <v>0</v>
      </c>
      <c r="J15" s="154">
        <v>0</v>
      </c>
      <c r="K15" s="155">
        <v>0</v>
      </c>
      <c r="L15" s="154">
        <v>0</v>
      </c>
      <c r="M15" s="154">
        <v>0</v>
      </c>
      <c r="N15" s="154">
        <v>59199.96</v>
      </c>
      <c r="O15" s="154">
        <v>80000</v>
      </c>
      <c r="P15" s="154">
        <v>0</v>
      </c>
      <c r="Q15" s="154">
        <v>0</v>
      </c>
      <c r="R15" s="154">
        <v>0</v>
      </c>
      <c r="S15" s="154">
        <v>0</v>
      </c>
      <c r="T15" s="154">
        <v>0</v>
      </c>
      <c r="U15" s="154">
        <v>0</v>
      </c>
      <c r="V15" s="154">
        <v>0</v>
      </c>
      <c r="W15" s="154">
        <v>0</v>
      </c>
      <c r="X15" s="154">
        <v>0</v>
      </c>
      <c r="Y15" s="154">
        <v>0</v>
      </c>
      <c r="Z15" s="154">
        <v>0</v>
      </c>
      <c r="AA15" s="154">
        <v>0</v>
      </c>
      <c r="AB15" s="156">
        <v>2020</v>
      </c>
    </row>
    <row r="16" spans="1:256" ht="35.25" customHeight="1" x14ac:dyDescent="0.5">
      <c r="A16">
        <v>1</v>
      </c>
      <c r="B16" s="124">
        <v>7</v>
      </c>
      <c r="C16" s="125" t="s">
        <v>1669</v>
      </c>
      <c r="D16" s="150">
        <v>238788.19999999998</v>
      </c>
      <c r="E16" s="154">
        <v>0</v>
      </c>
      <c r="F16" s="154">
        <v>0</v>
      </c>
      <c r="G16" s="154">
        <v>0</v>
      </c>
      <c r="H16" s="154">
        <v>0</v>
      </c>
      <c r="I16" s="154">
        <v>0</v>
      </c>
      <c r="J16" s="154">
        <v>0</v>
      </c>
      <c r="K16" s="155">
        <v>0</v>
      </c>
      <c r="L16" s="154">
        <v>0</v>
      </c>
      <c r="M16" s="154">
        <v>0</v>
      </c>
      <c r="N16" s="154">
        <v>150788.79999999999</v>
      </c>
      <c r="O16" s="154">
        <v>87999.4</v>
      </c>
      <c r="P16" s="154">
        <v>0</v>
      </c>
      <c r="Q16" s="154">
        <v>0</v>
      </c>
      <c r="R16" s="154">
        <v>0</v>
      </c>
      <c r="S16" s="154">
        <v>0</v>
      </c>
      <c r="T16" s="154">
        <v>0</v>
      </c>
      <c r="U16" s="154">
        <v>0</v>
      </c>
      <c r="V16" s="154">
        <v>0</v>
      </c>
      <c r="W16" s="154">
        <v>0</v>
      </c>
      <c r="X16" s="154">
        <v>0</v>
      </c>
      <c r="Y16" s="154">
        <v>0</v>
      </c>
      <c r="Z16" s="154">
        <v>0</v>
      </c>
      <c r="AA16" s="154">
        <v>0</v>
      </c>
      <c r="AB16" s="156">
        <v>2020</v>
      </c>
    </row>
    <row r="17" spans="1:28" ht="35.25" customHeight="1" x14ac:dyDescent="0.5">
      <c r="A17">
        <v>1</v>
      </c>
      <c r="B17" s="124">
        <v>8</v>
      </c>
      <c r="C17" s="125" t="s">
        <v>1670</v>
      </c>
      <c r="D17" s="150">
        <v>860000</v>
      </c>
      <c r="E17" s="154">
        <v>0</v>
      </c>
      <c r="F17" s="154">
        <v>0</v>
      </c>
      <c r="G17" s="154">
        <v>0</v>
      </c>
      <c r="H17" s="154">
        <v>0</v>
      </c>
      <c r="I17" s="154">
        <v>860000</v>
      </c>
      <c r="J17" s="154">
        <v>0</v>
      </c>
      <c r="K17" s="155">
        <v>0</v>
      </c>
      <c r="L17" s="154">
        <v>0</v>
      </c>
      <c r="M17" s="154">
        <v>0</v>
      </c>
      <c r="N17" s="154">
        <v>0</v>
      </c>
      <c r="O17" s="154">
        <v>0</v>
      </c>
      <c r="P17" s="154">
        <v>0</v>
      </c>
      <c r="Q17" s="154">
        <v>0</v>
      </c>
      <c r="R17" s="154">
        <v>0</v>
      </c>
      <c r="S17" s="154">
        <v>0</v>
      </c>
      <c r="T17" s="154">
        <v>0</v>
      </c>
      <c r="U17" s="154">
        <v>0</v>
      </c>
      <c r="V17" s="154">
        <v>0</v>
      </c>
      <c r="W17" s="154">
        <v>0</v>
      </c>
      <c r="X17" s="154">
        <v>0</v>
      </c>
      <c r="Y17" s="154">
        <v>0</v>
      </c>
      <c r="Z17" s="154">
        <v>0</v>
      </c>
      <c r="AA17" s="154">
        <v>0</v>
      </c>
      <c r="AB17" s="156">
        <v>2020</v>
      </c>
    </row>
    <row r="18" spans="1:28" ht="35.25" customHeight="1" x14ac:dyDescent="0.5">
      <c r="A18">
        <v>1</v>
      </c>
      <c r="B18" s="124">
        <v>9</v>
      </c>
      <c r="C18" s="125" t="s">
        <v>1671</v>
      </c>
      <c r="D18" s="150">
        <v>120500</v>
      </c>
      <c r="E18" s="154">
        <v>0</v>
      </c>
      <c r="F18" s="154">
        <v>0</v>
      </c>
      <c r="G18" s="154">
        <v>0</v>
      </c>
      <c r="H18" s="154">
        <v>0</v>
      </c>
      <c r="I18" s="154">
        <v>0</v>
      </c>
      <c r="J18" s="154">
        <v>0</v>
      </c>
      <c r="K18" s="155">
        <v>0</v>
      </c>
      <c r="L18" s="154">
        <v>0</v>
      </c>
      <c r="M18" s="154">
        <v>120500</v>
      </c>
      <c r="N18" s="154">
        <v>0</v>
      </c>
      <c r="O18" s="154">
        <v>0</v>
      </c>
      <c r="P18" s="154">
        <v>0</v>
      </c>
      <c r="Q18" s="154">
        <v>0</v>
      </c>
      <c r="R18" s="154">
        <v>0</v>
      </c>
      <c r="S18" s="154">
        <v>0</v>
      </c>
      <c r="T18" s="154">
        <v>0</v>
      </c>
      <c r="U18" s="154">
        <v>0</v>
      </c>
      <c r="V18" s="154">
        <v>0</v>
      </c>
      <c r="W18" s="154">
        <v>0</v>
      </c>
      <c r="X18" s="154">
        <v>0</v>
      </c>
      <c r="Y18" s="154">
        <v>0</v>
      </c>
      <c r="Z18" s="154">
        <v>0</v>
      </c>
      <c r="AA18" s="154">
        <v>0</v>
      </c>
      <c r="AB18" s="156">
        <v>2020</v>
      </c>
    </row>
    <row r="19" spans="1:28" ht="35.25" customHeight="1" x14ac:dyDescent="0.5">
      <c r="A19">
        <v>1</v>
      </c>
      <c r="B19" s="124">
        <v>10</v>
      </c>
      <c r="C19" s="125" t="s">
        <v>1672</v>
      </c>
      <c r="D19" s="150">
        <v>102980</v>
      </c>
      <c r="E19" s="154">
        <v>0</v>
      </c>
      <c r="F19" s="154">
        <v>0</v>
      </c>
      <c r="G19" s="154">
        <v>0</v>
      </c>
      <c r="H19" s="154">
        <v>0</v>
      </c>
      <c r="I19" s="154">
        <v>0</v>
      </c>
      <c r="J19" s="154">
        <v>0</v>
      </c>
      <c r="K19" s="155">
        <v>0</v>
      </c>
      <c r="L19" s="154">
        <v>0</v>
      </c>
      <c r="M19" s="154">
        <v>0</v>
      </c>
      <c r="N19" s="154">
        <v>0</v>
      </c>
      <c r="O19" s="154">
        <v>102980</v>
      </c>
      <c r="P19" s="154">
        <v>0</v>
      </c>
      <c r="Q19" s="154">
        <v>0</v>
      </c>
      <c r="R19" s="154">
        <v>0</v>
      </c>
      <c r="S19" s="154">
        <v>0</v>
      </c>
      <c r="T19" s="154">
        <v>0</v>
      </c>
      <c r="U19" s="154">
        <v>0</v>
      </c>
      <c r="V19" s="154">
        <v>0</v>
      </c>
      <c r="W19" s="154">
        <v>0</v>
      </c>
      <c r="X19" s="154">
        <v>0</v>
      </c>
      <c r="Y19" s="154">
        <v>0</v>
      </c>
      <c r="Z19" s="154">
        <v>0</v>
      </c>
      <c r="AA19" s="154">
        <v>0</v>
      </c>
      <c r="AB19" s="156">
        <v>2020</v>
      </c>
    </row>
    <row r="20" spans="1:28" ht="35.25" customHeight="1" x14ac:dyDescent="0.5">
      <c r="A20">
        <v>1</v>
      </c>
      <c r="B20" s="124">
        <v>11</v>
      </c>
      <c r="C20" s="125" t="s">
        <v>1673</v>
      </c>
      <c r="D20" s="150">
        <v>548443</v>
      </c>
      <c r="E20" s="154">
        <v>0</v>
      </c>
      <c r="F20" s="154">
        <v>0</v>
      </c>
      <c r="G20" s="154">
        <v>0</v>
      </c>
      <c r="H20" s="154">
        <v>0</v>
      </c>
      <c r="I20" s="154">
        <v>0</v>
      </c>
      <c r="J20" s="154">
        <v>0</v>
      </c>
      <c r="K20" s="155">
        <v>0</v>
      </c>
      <c r="L20" s="154">
        <v>0</v>
      </c>
      <c r="M20" s="154">
        <v>0</v>
      </c>
      <c r="N20" s="154">
        <v>0</v>
      </c>
      <c r="O20" s="154">
        <v>548443</v>
      </c>
      <c r="P20" s="154">
        <v>0</v>
      </c>
      <c r="Q20" s="154">
        <v>0</v>
      </c>
      <c r="R20" s="154">
        <v>0</v>
      </c>
      <c r="S20" s="154">
        <v>0</v>
      </c>
      <c r="T20" s="154">
        <v>0</v>
      </c>
      <c r="U20" s="154">
        <v>0</v>
      </c>
      <c r="V20" s="154">
        <v>0</v>
      </c>
      <c r="W20" s="154">
        <v>0</v>
      </c>
      <c r="X20" s="154">
        <v>0</v>
      </c>
      <c r="Y20" s="154">
        <v>0</v>
      </c>
      <c r="Z20" s="154">
        <v>0</v>
      </c>
      <c r="AA20" s="154">
        <v>0</v>
      </c>
      <c r="AB20" s="156">
        <v>2020</v>
      </c>
    </row>
    <row r="21" spans="1:28" ht="35.25" customHeight="1" x14ac:dyDescent="0.5">
      <c r="A21">
        <v>1</v>
      </c>
      <c r="B21" s="124">
        <v>12</v>
      </c>
      <c r="C21" s="125" t="s">
        <v>1674</v>
      </c>
      <c r="D21" s="150">
        <v>302478.55</v>
      </c>
      <c r="E21" s="154">
        <v>0</v>
      </c>
      <c r="F21" s="154">
        <v>0</v>
      </c>
      <c r="G21" s="154">
        <v>0</v>
      </c>
      <c r="H21" s="154">
        <v>0</v>
      </c>
      <c r="I21" s="154">
        <v>0</v>
      </c>
      <c r="J21" s="154">
        <v>0</v>
      </c>
      <c r="K21" s="155">
        <v>0</v>
      </c>
      <c r="L21" s="154">
        <v>0</v>
      </c>
      <c r="M21" s="154">
        <v>0</v>
      </c>
      <c r="N21" s="154">
        <v>106078.31</v>
      </c>
      <c r="O21" s="154">
        <v>115798.74</v>
      </c>
      <c r="P21" s="154">
        <v>80601.5</v>
      </c>
      <c r="Q21" s="154">
        <v>0</v>
      </c>
      <c r="R21" s="154">
        <v>0</v>
      </c>
      <c r="S21" s="154">
        <v>0</v>
      </c>
      <c r="T21" s="154">
        <v>0</v>
      </c>
      <c r="U21" s="154">
        <v>0</v>
      </c>
      <c r="V21" s="154">
        <v>0</v>
      </c>
      <c r="W21" s="154">
        <v>0</v>
      </c>
      <c r="X21" s="154">
        <v>0</v>
      </c>
      <c r="Y21" s="154">
        <v>0</v>
      </c>
      <c r="Z21" s="154">
        <v>0</v>
      </c>
      <c r="AA21" s="154">
        <v>0</v>
      </c>
      <c r="AB21" s="156">
        <v>2020</v>
      </c>
    </row>
    <row r="22" spans="1:28" ht="35.25" customHeight="1" x14ac:dyDescent="0.5">
      <c r="A22">
        <v>1</v>
      </c>
      <c r="B22" s="124">
        <v>13</v>
      </c>
      <c r="C22" s="125" t="s">
        <v>1675</v>
      </c>
      <c r="D22" s="150">
        <v>373056.34</v>
      </c>
      <c r="E22" s="154">
        <v>0</v>
      </c>
      <c r="F22" s="154">
        <v>0</v>
      </c>
      <c r="G22" s="154">
        <v>251152.34000000003</v>
      </c>
      <c r="H22" s="154">
        <v>0</v>
      </c>
      <c r="I22" s="154">
        <v>0</v>
      </c>
      <c r="J22" s="154">
        <v>0</v>
      </c>
      <c r="K22" s="155">
        <v>1</v>
      </c>
      <c r="L22" s="154">
        <v>50907</v>
      </c>
      <c r="M22" s="154">
        <v>0</v>
      </c>
      <c r="N22" s="154">
        <v>70997</v>
      </c>
      <c r="O22" s="154">
        <v>0</v>
      </c>
      <c r="P22" s="154">
        <v>0</v>
      </c>
      <c r="Q22" s="154">
        <v>0</v>
      </c>
      <c r="R22" s="154">
        <v>0</v>
      </c>
      <c r="S22" s="154">
        <v>0</v>
      </c>
      <c r="T22" s="154">
        <v>0</v>
      </c>
      <c r="U22" s="154">
        <v>0</v>
      </c>
      <c r="V22" s="154">
        <v>0</v>
      </c>
      <c r="W22" s="154">
        <v>0</v>
      </c>
      <c r="X22" s="154">
        <v>0</v>
      </c>
      <c r="Y22" s="154">
        <v>0</v>
      </c>
      <c r="Z22" s="154">
        <v>0</v>
      </c>
      <c r="AA22" s="154">
        <v>0</v>
      </c>
      <c r="AB22" s="156">
        <v>2020</v>
      </c>
    </row>
    <row r="23" spans="1:28" ht="35.25" customHeight="1" x14ac:dyDescent="0.5">
      <c r="A23">
        <v>1</v>
      </c>
      <c r="B23" s="124">
        <v>14</v>
      </c>
      <c r="C23" s="125" t="s">
        <v>2390</v>
      </c>
      <c r="D23" s="150">
        <v>191000</v>
      </c>
      <c r="E23" s="154">
        <v>0</v>
      </c>
      <c r="F23" s="154">
        <v>0</v>
      </c>
      <c r="G23" s="154">
        <v>191000</v>
      </c>
      <c r="H23" s="154">
        <v>0</v>
      </c>
      <c r="I23" s="154">
        <v>0</v>
      </c>
      <c r="J23" s="154">
        <v>0</v>
      </c>
      <c r="K23" s="155">
        <v>0</v>
      </c>
      <c r="L23" s="154">
        <v>0</v>
      </c>
      <c r="M23" s="154">
        <v>0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4">
        <v>0</v>
      </c>
      <c r="W23" s="154">
        <v>0</v>
      </c>
      <c r="X23" s="154">
        <v>0</v>
      </c>
      <c r="Y23" s="154">
        <v>0</v>
      </c>
      <c r="Z23" s="154">
        <v>0</v>
      </c>
      <c r="AA23" s="154">
        <v>0</v>
      </c>
      <c r="AB23" s="156">
        <v>2020</v>
      </c>
    </row>
    <row r="24" spans="1:28" ht="35.25" customHeight="1" x14ac:dyDescent="0.5">
      <c r="A24">
        <v>1</v>
      </c>
      <c r="B24" s="124">
        <v>15</v>
      </c>
      <c r="C24" s="125" t="s">
        <v>2391</v>
      </c>
      <c r="D24" s="150">
        <v>405405</v>
      </c>
      <c r="E24" s="154">
        <v>0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5">
        <v>0</v>
      </c>
      <c r="L24" s="154">
        <v>0</v>
      </c>
      <c r="M24" s="154">
        <v>405405</v>
      </c>
      <c r="N24" s="154">
        <v>0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0</v>
      </c>
      <c r="U24" s="154">
        <v>0</v>
      </c>
      <c r="V24" s="154">
        <v>0</v>
      </c>
      <c r="W24" s="154">
        <v>0</v>
      </c>
      <c r="X24" s="154">
        <v>0</v>
      </c>
      <c r="Y24" s="154">
        <v>0</v>
      </c>
      <c r="Z24" s="154">
        <v>0</v>
      </c>
      <c r="AA24" s="154">
        <v>0</v>
      </c>
      <c r="AB24" s="156">
        <v>2020</v>
      </c>
    </row>
    <row r="25" spans="1:28" ht="35.25" customHeight="1" x14ac:dyDescent="0.5">
      <c r="A25">
        <v>1</v>
      </c>
      <c r="B25" s="124">
        <v>16</v>
      </c>
      <c r="C25" s="125" t="s">
        <v>2392</v>
      </c>
      <c r="D25" s="150">
        <v>291196</v>
      </c>
      <c r="E25" s="154">
        <v>0</v>
      </c>
      <c r="F25" s="154">
        <v>0</v>
      </c>
      <c r="G25" s="154">
        <v>0</v>
      </c>
      <c r="H25" s="154">
        <v>0</v>
      </c>
      <c r="I25" s="154">
        <v>0</v>
      </c>
      <c r="J25" s="154">
        <v>0</v>
      </c>
      <c r="K25" s="155">
        <v>0</v>
      </c>
      <c r="L25" s="154">
        <v>0</v>
      </c>
      <c r="M25" s="154">
        <v>0</v>
      </c>
      <c r="N25" s="154">
        <v>0</v>
      </c>
      <c r="O25" s="154">
        <v>291196</v>
      </c>
      <c r="P25" s="154">
        <v>0</v>
      </c>
      <c r="Q25" s="154">
        <v>0</v>
      </c>
      <c r="R25" s="154">
        <v>0</v>
      </c>
      <c r="S25" s="154">
        <v>0</v>
      </c>
      <c r="T25" s="154">
        <v>0</v>
      </c>
      <c r="U25" s="154">
        <v>0</v>
      </c>
      <c r="V25" s="154">
        <v>0</v>
      </c>
      <c r="W25" s="154">
        <v>0</v>
      </c>
      <c r="X25" s="154">
        <v>0</v>
      </c>
      <c r="Y25" s="154">
        <v>0</v>
      </c>
      <c r="Z25" s="154">
        <v>0</v>
      </c>
      <c r="AA25" s="154">
        <v>0</v>
      </c>
      <c r="AB25" s="156">
        <v>2020</v>
      </c>
    </row>
    <row r="26" spans="1:28" ht="35.25" customHeight="1" x14ac:dyDescent="0.5">
      <c r="A26">
        <v>1</v>
      </c>
      <c r="B26" s="124">
        <v>17</v>
      </c>
      <c r="C26" s="125" t="s">
        <v>1677</v>
      </c>
      <c r="D26" s="150">
        <v>1208460</v>
      </c>
      <c r="E26" s="154">
        <v>0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5">
        <v>0</v>
      </c>
      <c r="L26" s="154">
        <v>0</v>
      </c>
      <c r="M26" s="154">
        <v>0</v>
      </c>
      <c r="N26" s="154">
        <v>0</v>
      </c>
      <c r="O26" s="154">
        <v>1208460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4">
        <v>0</v>
      </c>
      <c r="W26" s="154">
        <v>0</v>
      </c>
      <c r="X26" s="154">
        <v>0</v>
      </c>
      <c r="Y26" s="154">
        <v>0</v>
      </c>
      <c r="Z26" s="154">
        <v>0</v>
      </c>
      <c r="AA26" s="154">
        <v>0</v>
      </c>
      <c r="AB26" s="156">
        <v>2020</v>
      </c>
    </row>
    <row r="27" spans="1:28" ht="35.25" customHeight="1" x14ac:dyDescent="0.5">
      <c r="A27">
        <v>1</v>
      </c>
      <c r="B27" s="124">
        <v>18</v>
      </c>
      <c r="C27" s="125" t="s">
        <v>1678</v>
      </c>
      <c r="D27" s="150">
        <v>120351</v>
      </c>
      <c r="E27" s="154">
        <v>0</v>
      </c>
      <c r="F27" s="154">
        <v>0</v>
      </c>
      <c r="G27" s="154">
        <v>0</v>
      </c>
      <c r="H27" s="154">
        <v>0</v>
      </c>
      <c r="I27" s="154">
        <v>0</v>
      </c>
      <c r="J27" s="154">
        <v>0</v>
      </c>
      <c r="K27" s="155">
        <v>1</v>
      </c>
      <c r="L27" s="154">
        <v>120351</v>
      </c>
      <c r="M27" s="154">
        <v>0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4">
        <v>0</v>
      </c>
      <c r="W27" s="154">
        <v>0</v>
      </c>
      <c r="X27" s="154">
        <v>0</v>
      </c>
      <c r="Y27" s="154">
        <v>0</v>
      </c>
      <c r="Z27" s="154">
        <v>0</v>
      </c>
      <c r="AA27" s="154">
        <v>0</v>
      </c>
      <c r="AB27" s="156">
        <v>2020</v>
      </c>
    </row>
    <row r="28" spans="1:28" ht="35.25" customHeight="1" x14ac:dyDescent="0.5">
      <c r="A28">
        <v>1</v>
      </c>
      <c r="B28" s="124">
        <v>19</v>
      </c>
      <c r="C28" s="125" t="s">
        <v>1679</v>
      </c>
      <c r="D28" s="150">
        <v>224568</v>
      </c>
      <c r="E28" s="154">
        <v>0</v>
      </c>
      <c r="F28" s="154">
        <v>0</v>
      </c>
      <c r="G28" s="154">
        <v>224568</v>
      </c>
      <c r="H28" s="154">
        <v>0</v>
      </c>
      <c r="I28" s="154">
        <v>0</v>
      </c>
      <c r="J28" s="154">
        <v>0</v>
      </c>
      <c r="K28" s="155">
        <v>0</v>
      </c>
      <c r="L28" s="154">
        <v>0</v>
      </c>
      <c r="M28" s="154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4">
        <v>0</v>
      </c>
      <c r="W28" s="154">
        <v>0</v>
      </c>
      <c r="X28" s="154">
        <v>0</v>
      </c>
      <c r="Y28" s="154">
        <v>0</v>
      </c>
      <c r="Z28" s="154">
        <v>0</v>
      </c>
      <c r="AA28" s="154">
        <v>0</v>
      </c>
      <c r="AB28" s="156">
        <v>2020</v>
      </c>
    </row>
    <row r="29" spans="1:28" ht="35.25" customHeight="1" x14ac:dyDescent="0.5">
      <c r="A29">
        <v>1</v>
      </c>
      <c r="B29" s="124">
        <v>20</v>
      </c>
      <c r="C29" s="125" t="s">
        <v>1680</v>
      </c>
      <c r="D29" s="150">
        <v>114203.1</v>
      </c>
      <c r="E29" s="154">
        <v>20000</v>
      </c>
      <c r="F29" s="154">
        <v>38650</v>
      </c>
      <c r="G29" s="154">
        <v>0</v>
      </c>
      <c r="H29" s="154">
        <v>0</v>
      </c>
      <c r="I29" s="154">
        <v>0</v>
      </c>
      <c r="J29" s="154">
        <v>0</v>
      </c>
      <c r="K29" s="155">
        <v>1</v>
      </c>
      <c r="L29" s="154">
        <v>55553.1</v>
      </c>
      <c r="M29" s="154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4">
        <v>0</v>
      </c>
      <c r="W29" s="154">
        <v>0</v>
      </c>
      <c r="X29" s="154">
        <v>0</v>
      </c>
      <c r="Y29" s="154">
        <v>0</v>
      </c>
      <c r="Z29" s="154">
        <v>0</v>
      </c>
      <c r="AA29" s="154">
        <v>0</v>
      </c>
      <c r="AB29" s="156">
        <v>2020</v>
      </c>
    </row>
    <row r="30" spans="1:28" ht="35.25" customHeight="1" x14ac:dyDescent="0.5">
      <c r="A30">
        <v>1</v>
      </c>
      <c r="B30" s="124">
        <v>21</v>
      </c>
      <c r="C30" s="125" t="s">
        <v>1681</v>
      </c>
      <c r="D30" s="150">
        <v>869766.7</v>
      </c>
      <c r="E30" s="154">
        <v>0</v>
      </c>
      <c r="F30" s="154">
        <v>677767</v>
      </c>
      <c r="G30" s="154">
        <v>0</v>
      </c>
      <c r="H30" s="154">
        <v>0</v>
      </c>
      <c r="I30" s="154">
        <v>0</v>
      </c>
      <c r="J30" s="154">
        <v>0</v>
      </c>
      <c r="K30" s="155">
        <v>0</v>
      </c>
      <c r="L30" s="154">
        <v>0</v>
      </c>
      <c r="M30" s="154">
        <v>0</v>
      </c>
      <c r="N30" s="154">
        <v>0</v>
      </c>
      <c r="O30" s="154">
        <v>0</v>
      </c>
      <c r="P30" s="154">
        <v>191999.7</v>
      </c>
      <c r="Q30" s="154">
        <v>0</v>
      </c>
      <c r="R30" s="154">
        <v>0</v>
      </c>
      <c r="S30" s="154">
        <v>0</v>
      </c>
      <c r="T30" s="154">
        <v>0</v>
      </c>
      <c r="U30" s="154">
        <v>0</v>
      </c>
      <c r="V30" s="154">
        <v>0</v>
      </c>
      <c r="W30" s="154">
        <v>0</v>
      </c>
      <c r="X30" s="154">
        <v>0</v>
      </c>
      <c r="Y30" s="154">
        <v>0</v>
      </c>
      <c r="Z30" s="154">
        <v>0</v>
      </c>
      <c r="AA30" s="154">
        <v>0</v>
      </c>
      <c r="AB30" s="156">
        <v>2020</v>
      </c>
    </row>
    <row r="31" spans="1:28" ht="35.25" customHeight="1" x14ac:dyDescent="0.5">
      <c r="A31">
        <v>1</v>
      </c>
      <c r="B31" s="124">
        <v>22</v>
      </c>
      <c r="C31" s="125" t="s">
        <v>1682</v>
      </c>
      <c r="D31" s="150">
        <v>255222.3</v>
      </c>
      <c r="E31" s="154">
        <v>0</v>
      </c>
      <c r="F31" s="154">
        <v>0</v>
      </c>
      <c r="G31" s="154">
        <v>0</v>
      </c>
      <c r="H31" s="154">
        <v>0</v>
      </c>
      <c r="I31" s="154">
        <v>0</v>
      </c>
      <c r="J31" s="154">
        <v>0</v>
      </c>
      <c r="K31" s="155">
        <v>1</v>
      </c>
      <c r="L31" s="154">
        <v>54271</v>
      </c>
      <c r="M31" s="154">
        <v>0</v>
      </c>
      <c r="N31" s="154">
        <v>0</v>
      </c>
      <c r="O31" s="154">
        <v>65890.55</v>
      </c>
      <c r="P31" s="154">
        <v>135060.75</v>
      </c>
      <c r="Q31" s="154">
        <v>0</v>
      </c>
      <c r="R31" s="154">
        <v>0</v>
      </c>
      <c r="S31" s="154">
        <v>0</v>
      </c>
      <c r="T31" s="154">
        <v>0</v>
      </c>
      <c r="U31" s="154">
        <v>0</v>
      </c>
      <c r="V31" s="154">
        <v>0</v>
      </c>
      <c r="W31" s="154">
        <v>0</v>
      </c>
      <c r="X31" s="154">
        <v>0</v>
      </c>
      <c r="Y31" s="154">
        <v>0</v>
      </c>
      <c r="Z31" s="154">
        <v>0</v>
      </c>
      <c r="AA31" s="154">
        <v>0</v>
      </c>
      <c r="AB31" s="156">
        <v>2020</v>
      </c>
    </row>
    <row r="32" spans="1:28" ht="35.25" customHeight="1" x14ac:dyDescent="0.5">
      <c r="A32">
        <v>1</v>
      </c>
      <c r="B32" s="124">
        <v>23</v>
      </c>
      <c r="C32" s="125" t="s">
        <v>2393</v>
      </c>
      <c r="D32" s="150">
        <v>370000</v>
      </c>
      <c r="E32" s="154">
        <v>0</v>
      </c>
      <c r="F32" s="154">
        <v>0</v>
      </c>
      <c r="G32" s="154">
        <v>0</v>
      </c>
      <c r="H32" s="154">
        <v>0</v>
      </c>
      <c r="I32" s="154">
        <v>0</v>
      </c>
      <c r="J32" s="154">
        <v>0</v>
      </c>
      <c r="K32" s="155">
        <v>1</v>
      </c>
      <c r="L32" s="154">
        <v>370000</v>
      </c>
      <c r="M32" s="154">
        <v>0</v>
      </c>
      <c r="N32" s="154">
        <v>0</v>
      </c>
      <c r="O32" s="154">
        <v>0</v>
      </c>
      <c r="P32" s="154">
        <v>0</v>
      </c>
      <c r="Q32" s="154">
        <v>0</v>
      </c>
      <c r="R32" s="154">
        <v>0</v>
      </c>
      <c r="S32" s="154">
        <v>0</v>
      </c>
      <c r="T32" s="154">
        <v>0</v>
      </c>
      <c r="U32" s="154">
        <v>0</v>
      </c>
      <c r="V32" s="154">
        <v>0</v>
      </c>
      <c r="W32" s="154">
        <v>0</v>
      </c>
      <c r="X32" s="154">
        <v>0</v>
      </c>
      <c r="Y32" s="154">
        <v>0</v>
      </c>
      <c r="Z32" s="154">
        <v>0</v>
      </c>
      <c r="AA32" s="154">
        <v>0</v>
      </c>
      <c r="AB32" s="156">
        <v>2020</v>
      </c>
    </row>
    <row r="33" spans="1:28" ht="35.25" customHeight="1" x14ac:dyDescent="0.5">
      <c r="A33">
        <v>1</v>
      </c>
      <c r="B33" s="124">
        <v>24</v>
      </c>
      <c r="C33" s="125" t="s">
        <v>2394</v>
      </c>
      <c r="D33" s="150">
        <v>400000</v>
      </c>
      <c r="E33" s="154">
        <v>0</v>
      </c>
      <c r="F33" s="154">
        <v>0</v>
      </c>
      <c r="G33" s="154">
        <v>0</v>
      </c>
      <c r="H33" s="154">
        <v>0</v>
      </c>
      <c r="I33" s="154">
        <v>0</v>
      </c>
      <c r="J33" s="154">
        <v>0</v>
      </c>
      <c r="K33" s="155">
        <v>0</v>
      </c>
      <c r="L33" s="154">
        <v>0</v>
      </c>
      <c r="M33" s="154">
        <v>400000</v>
      </c>
      <c r="N33" s="154">
        <v>0</v>
      </c>
      <c r="O33" s="154">
        <v>0</v>
      </c>
      <c r="P33" s="154">
        <v>0</v>
      </c>
      <c r="Q33" s="154">
        <v>0</v>
      </c>
      <c r="R33" s="154">
        <v>0</v>
      </c>
      <c r="S33" s="154">
        <v>0</v>
      </c>
      <c r="T33" s="154">
        <v>0</v>
      </c>
      <c r="U33" s="154">
        <v>0</v>
      </c>
      <c r="V33" s="154">
        <v>0</v>
      </c>
      <c r="W33" s="154">
        <v>0</v>
      </c>
      <c r="X33" s="154">
        <v>0</v>
      </c>
      <c r="Y33" s="154">
        <v>0</v>
      </c>
      <c r="Z33" s="154">
        <v>0</v>
      </c>
      <c r="AA33" s="154">
        <v>0</v>
      </c>
      <c r="AB33" s="156">
        <v>2020</v>
      </c>
    </row>
    <row r="34" spans="1:28" ht="35.25" customHeight="1" x14ac:dyDescent="0.5">
      <c r="A34">
        <v>1</v>
      </c>
      <c r="B34" s="124">
        <v>25</v>
      </c>
      <c r="C34" s="125" t="s">
        <v>1684</v>
      </c>
      <c r="D34" s="150">
        <v>1190676.6000000001</v>
      </c>
      <c r="E34" s="154">
        <v>0</v>
      </c>
      <c r="F34" s="154">
        <v>0</v>
      </c>
      <c r="G34" s="154">
        <v>808068.6</v>
      </c>
      <c r="H34" s="154">
        <v>0</v>
      </c>
      <c r="I34" s="154">
        <v>0</v>
      </c>
      <c r="J34" s="154">
        <v>0</v>
      </c>
      <c r="K34" s="155">
        <v>0</v>
      </c>
      <c r="L34" s="154">
        <v>0</v>
      </c>
      <c r="M34" s="154">
        <v>0</v>
      </c>
      <c r="N34" s="154">
        <v>0</v>
      </c>
      <c r="O34" s="154">
        <v>382608</v>
      </c>
      <c r="P34" s="154">
        <v>0</v>
      </c>
      <c r="Q34" s="154">
        <v>0</v>
      </c>
      <c r="R34" s="154">
        <v>0</v>
      </c>
      <c r="S34" s="154">
        <v>0</v>
      </c>
      <c r="T34" s="154">
        <v>0</v>
      </c>
      <c r="U34" s="154">
        <v>0</v>
      </c>
      <c r="V34" s="154">
        <v>0</v>
      </c>
      <c r="W34" s="154">
        <v>0</v>
      </c>
      <c r="X34" s="154">
        <v>0</v>
      </c>
      <c r="Y34" s="154">
        <v>0</v>
      </c>
      <c r="Z34" s="154">
        <v>0</v>
      </c>
      <c r="AA34" s="154">
        <v>0</v>
      </c>
      <c r="AB34" s="156">
        <v>2020</v>
      </c>
    </row>
    <row r="35" spans="1:28" ht="35.25" customHeight="1" x14ac:dyDescent="0.5">
      <c r="A35">
        <v>1</v>
      </c>
      <c r="B35" s="124">
        <v>26</v>
      </c>
      <c r="C35" s="125" t="s">
        <v>2395</v>
      </c>
      <c r="D35" s="150">
        <v>2451180</v>
      </c>
      <c r="E35" s="154">
        <v>0</v>
      </c>
      <c r="F35" s="154">
        <v>0</v>
      </c>
      <c r="G35" s="154">
        <v>0</v>
      </c>
      <c r="H35" s="154">
        <v>0</v>
      </c>
      <c r="I35" s="154">
        <v>0</v>
      </c>
      <c r="J35" s="154">
        <v>0</v>
      </c>
      <c r="K35" s="155">
        <v>1</v>
      </c>
      <c r="L35" s="154">
        <v>2451180</v>
      </c>
      <c r="M35" s="154">
        <v>0</v>
      </c>
      <c r="N35" s="154">
        <v>0</v>
      </c>
      <c r="O35" s="154">
        <v>0</v>
      </c>
      <c r="P35" s="154">
        <v>0</v>
      </c>
      <c r="Q35" s="154">
        <v>0</v>
      </c>
      <c r="R35" s="154">
        <v>0</v>
      </c>
      <c r="S35" s="154">
        <v>0</v>
      </c>
      <c r="T35" s="154">
        <v>0</v>
      </c>
      <c r="U35" s="154">
        <v>0</v>
      </c>
      <c r="V35" s="154">
        <v>0</v>
      </c>
      <c r="W35" s="154">
        <v>0</v>
      </c>
      <c r="X35" s="154">
        <v>0</v>
      </c>
      <c r="Y35" s="154">
        <v>0</v>
      </c>
      <c r="Z35" s="154">
        <v>0</v>
      </c>
      <c r="AA35" s="154">
        <v>0</v>
      </c>
      <c r="AB35" s="156">
        <v>2020</v>
      </c>
    </row>
    <row r="36" spans="1:28" ht="35.25" customHeight="1" x14ac:dyDescent="0.5">
      <c r="A36">
        <v>1</v>
      </c>
      <c r="B36" s="124">
        <v>27</v>
      </c>
      <c r="C36" s="125" t="s">
        <v>1685</v>
      </c>
      <c r="D36" s="150">
        <v>144000</v>
      </c>
      <c r="E36" s="154">
        <v>0</v>
      </c>
      <c r="F36" s="154">
        <v>0</v>
      </c>
      <c r="G36" s="154">
        <v>0</v>
      </c>
      <c r="H36" s="154">
        <v>0</v>
      </c>
      <c r="I36" s="154">
        <v>0</v>
      </c>
      <c r="J36" s="154">
        <v>0</v>
      </c>
      <c r="K36" s="155">
        <v>3</v>
      </c>
      <c r="L36" s="154">
        <v>144000</v>
      </c>
      <c r="M36" s="154">
        <v>0</v>
      </c>
      <c r="N36" s="154">
        <v>0</v>
      </c>
      <c r="O36" s="154">
        <v>0</v>
      </c>
      <c r="P36" s="154">
        <v>0</v>
      </c>
      <c r="Q36" s="154">
        <v>0</v>
      </c>
      <c r="R36" s="154">
        <v>0</v>
      </c>
      <c r="S36" s="154">
        <v>0</v>
      </c>
      <c r="T36" s="154">
        <v>0</v>
      </c>
      <c r="U36" s="154">
        <v>0</v>
      </c>
      <c r="V36" s="154">
        <v>0</v>
      </c>
      <c r="W36" s="154">
        <v>0</v>
      </c>
      <c r="X36" s="154">
        <v>0</v>
      </c>
      <c r="Y36" s="154">
        <v>0</v>
      </c>
      <c r="Z36" s="154">
        <v>0</v>
      </c>
      <c r="AA36" s="154">
        <v>0</v>
      </c>
      <c r="AB36" s="156">
        <v>2020</v>
      </c>
    </row>
    <row r="37" spans="1:28" ht="35.25" customHeight="1" x14ac:dyDescent="0.5">
      <c r="A37">
        <v>1</v>
      </c>
      <c r="B37" s="124">
        <v>28</v>
      </c>
      <c r="C37" s="125" t="s">
        <v>1686</v>
      </c>
      <c r="D37" s="150">
        <v>1628649.1</v>
      </c>
      <c r="E37" s="154">
        <v>0</v>
      </c>
      <c r="F37" s="154">
        <v>0</v>
      </c>
      <c r="G37" s="154">
        <v>394253</v>
      </c>
      <c r="H37" s="154">
        <v>0</v>
      </c>
      <c r="I37" s="154">
        <v>200096.1</v>
      </c>
      <c r="J37" s="154">
        <v>0</v>
      </c>
      <c r="K37" s="155">
        <v>1</v>
      </c>
      <c r="L37" s="154">
        <v>180000</v>
      </c>
      <c r="M37" s="154">
        <v>854300</v>
      </c>
      <c r="N37" s="154">
        <v>0</v>
      </c>
      <c r="O37" s="154">
        <v>0</v>
      </c>
      <c r="P37" s="154">
        <v>0</v>
      </c>
      <c r="Q37" s="154">
        <v>0</v>
      </c>
      <c r="R37" s="154">
        <v>0</v>
      </c>
      <c r="S37" s="154">
        <v>0</v>
      </c>
      <c r="T37" s="154">
        <v>0</v>
      </c>
      <c r="U37" s="154">
        <v>0</v>
      </c>
      <c r="V37" s="154">
        <v>0</v>
      </c>
      <c r="W37" s="154">
        <v>0</v>
      </c>
      <c r="X37" s="154">
        <v>0</v>
      </c>
      <c r="Y37" s="154">
        <v>0</v>
      </c>
      <c r="Z37" s="154">
        <v>0</v>
      </c>
      <c r="AA37" s="154">
        <v>0</v>
      </c>
      <c r="AB37" s="156">
        <v>2020</v>
      </c>
    </row>
    <row r="38" spans="1:28" ht="35.25" customHeight="1" x14ac:dyDescent="0.5">
      <c r="A38">
        <v>1</v>
      </c>
      <c r="B38" s="124">
        <v>29</v>
      </c>
      <c r="C38" s="125" t="s">
        <v>1687</v>
      </c>
      <c r="D38" s="150">
        <v>1151223.6000000001</v>
      </c>
      <c r="E38" s="154">
        <v>0</v>
      </c>
      <c r="F38" s="154">
        <v>0</v>
      </c>
      <c r="G38" s="154">
        <v>0</v>
      </c>
      <c r="H38" s="154">
        <v>0</v>
      </c>
      <c r="I38" s="154">
        <v>0</v>
      </c>
      <c r="J38" s="154">
        <v>0</v>
      </c>
      <c r="K38" s="155">
        <v>1</v>
      </c>
      <c r="L38" s="154">
        <v>357151.2</v>
      </c>
      <c r="M38" s="154">
        <v>0</v>
      </c>
      <c r="N38" s="154">
        <v>240306</v>
      </c>
      <c r="O38" s="154">
        <v>553766.40000000002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4">
        <v>0</v>
      </c>
      <c r="W38" s="154">
        <v>0</v>
      </c>
      <c r="X38" s="154">
        <v>0</v>
      </c>
      <c r="Y38" s="154">
        <v>0</v>
      </c>
      <c r="Z38" s="154">
        <v>0</v>
      </c>
      <c r="AA38" s="154">
        <v>0</v>
      </c>
      <c r="AB38" s="156">
        <v>2020</v>
      </c>
    </row>
    <row r="39" spans="1:28" ht="35.25" customHeight="1" x14ac:dyDescent="0.5">
      <c r="A39">
        <v>1</v>
      </c>
      <c r="B39" s="124">
        <v>30</v>
      </c>
      <c r="C39" s="125" t="s">
        <v>1688</v>
      </c>
      <c r="D39" s="150">
        <v>5100000</v>
      </c>
      <c r="E39" s="154">
        <v>0</v>
      </c>
      <c r="F39" s="154">
        <v>0</v>
      </c>
      <c r="G39" s="154">
        <v>0</v>
      </c>
      <c r="H39" s="154">
        <v>0</v>
      </c>
      <c r="I39" s="154">
        <v>0</v>
      </c>
      <c r="J39" s="154">
        <v>0</v>
      </c>
      <c r="K39" s="155">
        <v>3</v>
      </c>
      <c r="L39" s="154">
        <v>5100000</v>
      </c>
      <c r="M39" s="154">
        <v>0</v>
      </c>
      <c r="N39" s="154">
        <v>0</v>
      </c>
      <c r="O39" s="154">
        <v>0</v>
      </c>
      <c r="P39" s="154">
        <v>0</v>
      </c>
      <c r="Q39" s="154">
        <v>0</v>
      </c>
      <c r="R39" s="154">
        <v>0</v>
      </c>
      <c r="S39" s="154">
        <v>0</v>
      </c>
      <c r="T39" s="154">
        <v>0</v>
      </c>
      <c r="U39" s="154">
        <v>0</v>
      </c>
      <c r="V39" s="154">
        <v>0</v>
      </c>
      <c r="W39" s="154">
        <v>0</v>
      </c>
      <c r="X39" s="154">
        <v>0</v>
      </c>
      <c r="Y39" s="154">
        <v>0</v>
      </c>
      <c r="Z39" s="154">
        <v>0</v>
      </c>
      <c r="AA39" s="154">
        <v>0</v>
      </c>
      <c r="AB39" s="156">
        <v>2020</v>
      </c>
    </row>
    <row r="40" spans="1:28" ht="35.25" customHeight="1" x14ac:dyDescent="0.5">
      <c r="A40">
        <v>1</v>
      </c>
      <c r="B40" s="124">
        <v>31</v>
      </c>
      <c r="C40" s="125" t="s">
        <v>1689</v>
      </c>
      <c r="D40" s="150">
        <v>333729</v>
      </c>
      <c r="E40" s="154">
        <v>0</v>
      </c>
      <c r="F40" s="154">
        <v>0</v>
      </c>
      <c r="G40" s="154">
        <v>333729</v>
      </c>
      <c r="H40" s="154">
        <v>0</v>
      </c>
      <c r="I40" s="154">
        <v>0</v>
      </c>
      <c r="J40" s="154">
        <v>0</v>
      </c>
      <c r="K40" s="155">
        <v>0</v>
      </c>
      <c r="L40" s="154">
        <v>0</v>
      </c>
      <c r="M40" s="154">
        <v>0</v>
      </c>
      <c r="N40" s="154">
        <v>0</v>
      </c>
      <c r="O40" s="154">
        <v>0</v>
      </c>
      <c r="P40" s="154">
        <v>0</v>
      </c>
      <c r="Q40" s="154">
        <v>0</v>
      </c>
      <c r="R40" s="154">
        <v>0</v>
      </c>
      <c r="S40" s="154">
        <v>0</v>
      </c>
      <c r="T40" s="154">
        <v>0</v>
      </c>
      <c r="U40" s="154">
        <v>0</v>
      </c>
      <c r="V40" s="154">
        <v>0</v>
      </c>
      <c r="W40" s="154">
        <v>0</v>
      </c>
      <c r="X40" s="154">
        <v>0</v>
      </c>
      <c r="Y40" s="154">
        <v>0</v>
      </c>
      <c r="Z40" s="154">
        <v>0</v>
      </c>
      <c r="AA40" s="154">
        <v>0</v>
      </c>
      <c r="AB40" s="156">
        <v>2020</v>
      </c>
    </row>
    <row r="41" spans="1:28" ht="35.25" customHeight="1" x14ac:dyDescent="0.5">
      <c r="A41">
        <v>1</v>
      </c>
      <c r="B41" s="124">
        <v>32</v>
      </c>
      <c r="C41" s="125" t="s">
        <v>1690</v>
      </c>
      <c r="D41" s="150">
        <v>1881894</v>
      </c>
      <c r="E41" s="154">
        <v>195422.5</v>
      </c>
      <c r="F41" s="154">
        <v>111467.7</v>
      </c>
      <c r="G41" s="154">
        <v>322000</v>
      </c>
      <c r="H41" s="154">
        <v>213000</v>
      </c>
      <c r="I41" s="154">
        <v>330000</v>
      </c>
      <c r="J41" s="154">
        <v>0</v>
      </c>
      <c r="K41" s="155">
        <v>0</v>
      </c>
      <c r="L41" s="154">
        <v>0</v>
      </c>
      <c r="M41" s="154">
        <v>0</v>
      </c>
      <c r="N41" s="154">
        <v>0</v>
      </c>
      <c r="O41" s="154">
        <v>710003.8</v>
      </c>
      <c r="P41" s="154">
        <v>0</v>
      </c>
      <c r="Q41" s="154">
        <v>0</v>
      </c>
      <c r="R41" s="154">
        <v>0</v>
      </c>
      <c r="S41" s="154">
        <v>0</v>
      </c>
      <c r="T41" s="154">
        <v>0</v>
      </c>
      <c r="U41" s="154">
        <v>0</v>
      </c>
      <c r="V41" s="154">
        <v>0</v>
      </c>
      <c r="W41" s="154">
        <v>0</v>
      </c>
      <c r="X41" s="154">
        <v>0</v>
      </c>
      <c r="Y41" s="154">
        <v>0</v>
      </c>
      <c r="Z41" s="154">
        <v>0</v>
      </c>
      <c r="AA41" s="154">
        <v>0</v>
      </c>
      <c r="AB41" s="156">
        <v>2020</v>
      </c>
    </row>
    <row r="42" spans="1:28" ht="35.25" customHeight="1" x14ac:dyDescent="0.5">
      <c r="A42">
        <v>1</v>
      </c>
      <c r="B42" s="124">
        <v>33</v>
      </c>
      <c r="C42" s="125" t="s">
        <v>1691</v>
      </c>
      <c r="D42" s="150">
        <v>162333.46</v>
      </c>
      <c r="E42" s="154">
        <v>126516.64</v>
      </c>
      <c r="F42" s="154">
        <v>0</v>
      </c>
      <c r="G42" s="154">
        <v>0</v>
      </c>
      <c r="H42" s="154">
        <v>21109.82</v>
      </c>
      <c r="I42" s="154">
        <v>0</v>
      </c>
      <c r="J42" s="154">
        <v>0</v>
      </c>
      <c r="K42" s="155">
        <v>1</v>
      </c>
      <c r="L42" s="154">
        <v>14707</v>
      </c>
      <c r="M42" s="154">
        <v>0</v>
      </c>
      <c r="N42" s="154">
        <v>0</v>
      </c>
      <c r="O42" s="154">
        <v>0</v>
      </c>
      <c r="P42" s="154">
        <v>0</v>
      </c>
      <c r="Q42" s="154">
        <v>0</v>
      </c>
      <c r="R42" s="154">
        <v>0</v>
      </c>
      <c r="S42" s="154">
        <v>0</v>
      </c>
      <c r="T42" s="154">
        <v>0</v>
      </c>
      <c r="U42" s="154">
        <v>0</v>
      </c>
      <c r="V42" s="154">
        <v>0</v>
      </c>
      <c r="W42" s="154">
        <v>0</v>
      </c>
      <c r="X42" s="154">
        <v>0</v>
      </c>
      <c r="Y42" s="154">
        <v>0</v>
      </c>
      <c r="Z42" s="154">
        <v>0</v>
      </c>
      <c r="AA42" s="154">
        <v>0</v>
      </c>
      <c r="AB42" s="156">
        <v>2020</v>
      </c>
    </row>
    <row r="43" spans="1:28" ht="35.25" customHeight="1" x14ac:dyDescent="0.5">
      <c r="A43">
        <v>1</v>
      </c>
      <c r="B43" s="124">
        <v>34</v>
      </c>
      <c r="C43" s="125" t="s">
        <v>1692</v>
      </c>
      <c r="D43" s="150">
        <v>375942</v>
      </c>
      <c r="E43" s="154">
        <v>0</v>
      </c>
      <c r="F43" s="154">
        <v>0</v>
      </c>
      <c r="G43" s="154">
        <v>375942</v>
      </c>
      <c r="H43" s="154">
        <v>0</v>
      </c>
      <c r="I43" s="154">
        <v>0</v>
      </c>
      <c r="J43" s="154">
        <v>0</v>
      </c>
      <c r="K43" s="155">
        <v>0</v>
      </c>
      <c r="L43" s="154">
        <v>0</v>
      </c>
      <c r="M43" s="154">
        <v>0</v>
      </c>
      <c r="N43" s="154">
        <v>0</v>
      </c>
      <c r="O43" s="154">
        <v>0</v>
      </c>
      <c r="P43" s="154">
        <v>0</v>
      </c>
      <c r="Q43" s="154">
        <v>0</v>
      </c>
      <c r="R43" s="154">
        <v>0</v>
      </c>
      <c r="S43" s="154">
        <v>0</v>
      </c>
      <c r="T43" s="154">
        <v>0</v>
      </c>
      <c r="U43" s="154">
        <v>0</v>
      </c>
      <c r="V43" s="154">
        <v>0</v>
      </c>
      <c r="W43" s="154">
        <v>0</v>
      </c>
      <c r="X43" s="154">
        <v>0</v>
      </c>
      <c r="Y43" s="154">
        <v>0</v>
      </c>
      <c r="Z43" s="154">
        <v>0</v>
      </c>
      <c r="AA43" s="154">
        <v>0</v>
      </c>
      <c r="AB43" s="156">
        <v>2020</v>
      </c>
    </row>
    <row r="44" spans="1:28" ht="35.25" customHeight="1" x14ac:dyDescent="0.5">
      <c r="A44">
        <v>1</v>
      </c>
      <c r="B44" s="124">
        <v>35</v>
      </c>
      <c r="C44" s="125" t="s">
        <v>1693</v>
      </c>
      <c r="D44" s="150">
        <v>116700.38</v>
      </c>
      <c r="E44" s="154">
        <v>0</v>
      </c>
      <c r="F44" s="154">
        <v>0</v>
      </c>
      <c r="G44" s="154">
        <v>0</v>
      </c>
      <c r="H44" s="154">
        <v>0</v>
      </c>
      <c r="I44" s="154">
        <v>0</v>
      </c>
      <c r="J44" s="154">
        <v>0</v>
      </c>
      <c r="K44" s="155">
        <v>0</v>
      </c>
      <c r="L44" s="154">
        <v>0</v>
      </c>
      <c r="M44" s="154">
        <v>0</v>
      </c>
      <c r="N44" s="154">
        <v>0</v>
      </c>
      <c r="O44" s="154">
        <v>116700.38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4">
        <v>0</v>
      </c>
      <c r="W44" s="154">
        <v>0</v>
      </c>
      <c r="X44" s="154">
        <v>0</v>
      </c>
      <c r="Y44" s="154">
        <v>0</v>
      </c>
      <c r="Z44" s="154">
        <v>0</v>
      </c>
      <c r="AA44" s="154">
        <v>0</v>
      </c>
      <c r="AB44" s="156">
        <v>2020</v>
      </c>
    </row>
    <row r="45" spans="1:28" ht="35.25" customHeight="1" x14ac:dyDescent="0.5">
      <c r="A45">
        <v>1</v>
      </c>
      <c r="B45" s="124">
        <v>36</v>
      </c>
      <c r="C45" s="125" t="s">
        <v>1695</v>
      </c>
      <c r="D45" s="150">
        <v>821518</v>
      </c>
      <c r="E45" s="154">
        <v>0</v>
      </c>
      <c r="F45" s="154">
        <v>0</v>
      </c>
      <c r="G45" s="154">
        <v>0</v>
      </c>
      <c r="H45" s="154">
        <v>0</v>
      </c>
      <c r="I45" s="154">
        <v>0</v>
      </c>
      <c r="J45" s="154">
        <v>0</v>
      </c>
      <c r="K45" s="155">
        <v>0</v>
      </c>
      <c r="L45" s="154">
        <v>0</v>
      </c>
      <c r="M45" s="154">
        <v>821518</v>
      </c>
      <c r="N45" s="154">
        <v>0</v>
      </c>
      <c r="O45" s="154">
        <v>0</v>
      </c>
      <c r="P45" s="154">
        <v>0</v>
      </c>
      <c r="Q45" s="154">
        <v>0</v>
      </c>
      <c r="R45" s="154">
        <v>0</v>
      </c>
      <c r="S45" s="154">
        <v>0</v>
      </c>
      <c r="T45" s="154">
        <v>0</v>
      </c>
      <c r="U45" s="154">
        <v>0</v>
      </c>
      <c r="V45" s="154">
        <v>0</v>
      </c>
      <c r="W45" s="154">
        <v>0</v>
      </c>
      <c r="X45" s="154">
        <v>0</v>
      </c>
      <c r="Y45" s="154">
        <v>0</v>
      </c>
      <c r="Z45" s="154">
        <v>0</v>
      </c>
      <c r="AA45" s="154">
        <v>0</v>
      </c>
      <c r="AB45" s="156">
        <v>2020</v>
      </c>
    </row>
    <row r="46" spans="1:28" ht="35.25" customHeight="1" x14ac:dyDescent="0.5">
      <c r="A46">
        <v>1</v>
      </c>
      <c r="B46" s="124">
        <v>37</v>
      </c>
      <c r="C46" s="125" t="s">
        <v>1696</v>
      </c>
      <c r="D46" s="150">
        <v>177700</v>
      </c>
      <c r="E46" s="154">
        <v>0</v>
      </c>
      <c r="F46" s="154">
        <v>0</v>
      </c>
      <c r="G46" s="154">
        <v>0</v>
      </c>
      <c r="H46" s="154">
        <v>0</v>
      </c>
      <c r="I46" s="154">
        <v>0</v>
      </c>
      <c r="J46" s="154">
        <v>0</v>
      </c>
      <c r="K46" s="155">
        <v>1</v>
      </c>
      <c r="L46" s="154">
        <v>177700</v>
      </c>
      <c r="M46" s="154">
        <v>0</v>
      </c>
      <c r="N46" s="154">
        <v>0</v>
      </c>
      <c r="O46" s="154">
        <v>0</v>
      </c>
      <c r="P46" s="154">
        <v>0</v>
      </c>
      <c r="Q46" s="154">
        <v>0</v>
      </c>
      <c r="R46" s="154">
        <v>0</v>
      </c>
      <c r="S46" s="154">
        <v>0</v>
      </c>
      <c r="T46" s="154">
        <v>0</v>
      </c>
      <c r="U46" s="154">
        <v>0</v>
      </c>
      <c r="V46" s="154">
        <v>0</v>
      </c>
      <c r="W46" s="154">
        <v>0</v>
      </c>
      <c r="X46" s="154">
        <v>0</v>
      </c>
      <c r="Y46" s="154">
        <v>0</v>
      </c>
      <c r="Z46" s="154">
        <v>0</v>
      </c>
      <c r="AA46" s="154">
        <v>0</v>
      </c>
      <c r="AB46" s="156">
        <v>2020</v>
      </c>
    </row>
    <row r="47" spans="1:28" ht="35.25" customHeight="1" x14ac:dyDescent="0.5">
      <c r="A47">
        <v>1</v>
      </c>
      <c r="B47" s="124">
        <v>38</v>
      </c>
      <c r="C47" s="125" t="s">
        <v>1697</v>
      </c>
      <c r="D47" s="150">
        <v>3600000</v>
      </c>
      <c r="E47" s="154">
        <v>0</v>
      </c>
      <c r="F47" s="154">
        <v>0</v>
      </c>
      <c r="G47" s="154">
        <v>0</v>
      </c>
      <c r="H47" s="154">
        <v>0</v>
      </c>
      <c r="I47" s="154">
        <v>0</v>
      </c>
      <c r="J47" s="154">
        <v>0</v>
      </c>
      <c r="K47" s="155">
        <v>2</v>
      </c>
      <c r="L47" s="154">
        <v>3600000</v>
      </c>
      <c r="M47" s="154">
        <v>0</v>
      </c>
      <c r="N47" s="154">
        <v>0</v>
      </c>
      <c r="O47" s="154">
        <v>0</v>
      </c>
      <c r="P47" s="154">
        <v>0</v>
      </c>
      <c r="Q47" s="154">
        <v>0</v>
      </c>
      <c r="R47" s="154">
        <v>0</v>
      </c>
      <c r="S47" s="154">
        <v>0</v>
      </c>
      <c r="T47" s="154">
        <v>0</v>
      </c>
      <c r="U47" s="154">
        <v>0</v>
      </c>
      <c r="V47" s="154">
        <v>0</v>
      </c>
      <c r="W47" s="154">
        <v>0</v>
      </c>
      <c r="X47" s="154">
        <v>0</v>
      </c>
      <c r="Y47" s="154">
        <v>0</v>
      </c>
      <c r="Z47" s="154">
        <v>0</v>
      </c>
      <c r="AA47" s="154">
        <v>0</v>
      </c>
      <c r="AB47" s="156">
        <v>2020</v>
      </c>
    </row>
    <row r="48" spans="1:28" ht="35.25" customHeight="1" x14ac:dyDescent="0.5">
      <c r="A48">
        <v>1</v>
      </c>
      <c r="B48" s="124">
        <v>39</v>
      </c>
      <c r="C48" s="125" t="s">
        <v>1698</v>
      </c>
      <c r="D48" s="150">
        <v>132450</v>
      </c>
      <c r="E48" s="154">
        <v>0</v>
      </c>
      <c r="F48" s="154">
        <v>0</v>
      </c>
      <c r="G48" s="154">
        <v>0</v>
      </c>
      <c r="H48" s="154">
        <v>0</v>
      </c>
      <c r="I48" s="154">
        <v>0</v>
      </c>
      <c r="J48" s="154">
        <v>0</v>
      </c>
      <c r="K48" s="155">
        <v>0</v>
      </c>
      <c r="L48" s="154">
        <v>0</v>
      </c>
      <c r="M48" s="154">
        <v>132450</v>
      </c>
      <c r="N48" s="154">
        <v>0</v>
      </c>
      <c r="O48" s="154">
        <v>0</v>
      </c>
      <c r="P48" s="154">
        <v>0</v>
      </c>
      <c r="Q48" s="154">
        <v>0</v>
      </c>
      <c r="R48" s="154">
        <v>0</v>
      </c>
      <c r="S48" s="154">
        <v>0</v>
      </c>
      <c r="T48" s="154">
        <v>0</v>
      </c>
      <c r="U48" s="154">
        <v>0</v>
      </c>
      <c r="V48" s="154">
        <v>0</v>
      </c>
      <c r="W48" s="154">
        <v>0</v>
      </c>
      <c r="X48" s="154">
        <v>0</v>
      </c>
      <c r="Y48" s="154">
        <v>0</v>
      </c>
      <c r="Z48" s="154">
        <v>0</v>
      </c>
      <c r="AA48" s="154">
        <v>0</v>
      </c>
      <c r="AB48" s="156">
        <v>2020</v>
      </c>
    </row>
    <row r="49" spans="1:28" ht="35.25" customHeight="1" x14ac:dyDescent="0.5">
      <c r="A49">
        <v>1</v>
      </c>
      <c r="B49" s="124">
        <v>40</v>
      </c>
      <c r="C49" s="125" t="s">
        <v>2396</v>
      </c>
      <c r="D49" s="150">
        <v>469667</v>
      </c>
      <c r="E49" s="154">
        <v>0</v>
      </c>
      <c r="F49" s="154">
        <v>469667</v>
      </c>
      <c r="G49" s="154">
        <v>0</v>
      </c>
      <c r="H49" s="154">
        <v>0</v>
      </c>
      <c r="I49" s="154">
        <v>0</v>
      </c>
      <c r="J49" s="154">
        <v>0</v>
      </c>
      <c r="K49" s="155">
        <v>0</v>
      </c>
      <c r="L49" s="154">
        <v>0</v>
      </c>
      <c r="M49" s="154">
        <v>0</v>
      </c>
      <c r="N49" s="154">
        <v>0</v>
      </c>
      <c r="O49" s="154">
        <v>0</v>
      </c>
      <c r="P49" s="154">
        <v>0</v>
      </c>
      <c r="Q49" s="154">
        <v>0</v>
      </c>
      <c r="R49" s="154">
        <v>0</v>
      </c>
      <c r="S49" s="154">
        <v>0</v>
      </c>
      <c r="T49" s="154">
        <v>0</v>
      </c>
      <c r="U49" s="154">
        <v>0</v>
      </c>
      <c r="V49" s="154">
        <v>0</v>
      </c>
      <c r="W49" s="154">
        <v>0</v>
      </c>
      <c r="X49" s="154">
        <v>0</v>
      </c>
      <c r="Y49" s="154">
        <v>0</v>
      </c>
      <c r="Z49" s="154">
        <v>0</v>
      </c>
      <c r="AA49" s="154">
        <v>0</v>
      </c>
      <c r="AB49" s="156">
        <v>2020</v>
      </c>
    </row>
    <row r="50" spans="1:28" ht="35.25" customHeight="1" x14ac:dyDescent="0.5">
      <c r="A50">
        <v>1</v>
      </c>
      <c r="B50" s="124">
        <v>41</v>
      </c>
      <c r="C50" s="125" t="s">
        <v>1700</v>
      </c>
      <c r="D50" s="150">
        <v>1039214</v>
      </c>
      <c r="E50" s="154">
        <v>0</v>
      </c>
      <c r="F50" s="154">
        <v>0</v>
      </c>
      <c r="G50" s="154">
        <v>68214</v>
      </c>
      <c r="H50" s="154">
        <v>0</v>
      </c>
      <c r="I50" s="154">
        <v>0</v>
      </c>
      <c r="J50" s="154">
        <v>0</v>
      </c>
      <c r="K50" s="155">
        <v>0</v>
      </c>
      <c r="L50" s="154">
        <v>0</v>
      </c>
      <c r="M50" s="154">
        <v>575500</v>
      </c>
      <c r="N50" s="154">
        <v>395500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4">
        <v>0</v>
      </c>
      <c r="W50" s="154">
        <v>0</v>
      </c>
      <c r="X50" s="154">
        <v>0</v>
      </c>
      <c r="Y50" s="154">
        <v>0</v>
      </c>
      <c r="Z50" s="154">
        <v>0</v>
      </c>
      <c r="AA50" s="154">
        <v>0</v>
      </c>
      <c r="AB50" s="156">
        <v>2020</v>
      </c>
    </row>
    <row r="51" spans="1:28" ht="35.25" customHeight="1" x14ac:dyDescent="0.5">
      <c r="A51">
        <v>1</v>
      </c>
      <c r="B51" s="124">
        <v>42</v>
      </c>
      <c r="C51" s="125" t="s">
        <v>1701</v>
      </c>
      <c r="D51" s="150">
        <v>580372</v>
      </c>
      <c r="E51" s="154">
        <v>0</v>
      </c>
      <c r="F51" s="154">
        <v>0</v>
      </c>
      <c r="G51" s="154">
        <v>0</v>
      </c>
      <c r="H51" s="154">
        <v>0</v>
      </c>
      <c r="I51" s="154">
        <v>0</v>
      </c>
      <c r="J51" s="154">
        <v>0</v>
      </c>
      <c r="K51" s="155">
        <v>1</v>
      </c>
      <c r="L51" s="154">
        <v>174530</v>
      </c>
      <c r="M51" s="154">
        <v>0</v>
      </c>
      <c r="N51" s="154">
        <v>0</v>
      </c>
      <c r="O51" s="154">
        <v>405842</v>
      </c>
      <c r="P51" s="154">
        <v>0</v>
      </c>
      <c r="Q51" s="154">
        <v>0</v>
      </c>
      <c r="R51" s="154">
        <v>0</v>
      </c>
      <c r="S51" s="154">
        <v>0</v>
      </c>
      <c r="T51" s="154">
        <v>0</v>
      </c>
      <c r="U51" s="154">
        <v>0</v>
      </c>
      <c r="V51" s="154">
        <v>0</v>
      </c>
      <c r="W51" s="154">
        <v>0</v>
      </c>
      <c r="X51" s="154">
        <v>0</v>
      </c>
      <c r="Y51" s="154">
        <v>0</v>
      </c>
      <c r="Z51" s="154">
        <v>0</v>
      </c>
      <c r="AA51" s="154">
        <v>0</v>
      </c>
      <c r="AB51" s="156">
        <v>2020</v>
      </c>
    </row>
    <row r="52" spans="1:28" ht="35.25" customHeight="1" x14ac:dyDescent="0.5">
      <c r="A52">
        <v>1</v>
      </c>
      <c r="B52" s="124">
        <v>43</v>
      </c>
      <c r="C52" s="125" t="s">
        <v>1702</v>
      </c>
      <c r="D52" s="150">
        <v>1750000</v>
      </c>
      <c r="E52" s="154">
        <v>0</v>
      </c>
      <c r="F52" s="154">
        <v>0</v>
      </c>
      <c r="G52" s="154">
        <v>0</v>
      </c>
      <c r="H52" s="154">
        <v>0</v>
      </c>
      <c r="I52" s="154">
        <v>0</v>
      </c>
      <c r="J52" s="154">
        <v>0</v>
      </c>
      <c r="K52" s="155">
        <v>1</v>
      </c>
      <c r="L52" s="154">
        <v>1750000</v>
      </c>
      <c r="M52" s="154">
        <v>0</v>
      </c>
      <c r="N52" s="154">
        <v>0</v>
      </c>
      <c r="O52" s="154">
        <v>0</v>
      </c>
      <c r="P52" s="154">
        <v>0</v>
      </c>
      <c r="Q52" s="154">
        <v>0</v>
      </c>
      <c r="R52" s="154">
        <v>0</v>
      </c>
      <c r="S52" s="154">
        <v>0</v>
      </c>
      <c r="T52" s="154">
        <v>0</v>
      </c>
      <c r="U52" s="154">
        <v>0</v>
      </c>
      <c r="V52" s="154">
        <v>0</v>
      </c>
      <c r="W52" s="154">
        <v>0</v>
      </c>
      <c r="X52" s="154">
        <v>0</v>
      </c>
      <c r="Y52" s="154">
        <v>0</v>
      </c>
      <c r="Z52" s="154">
        <v>0</v>
      </c>
      <c r="AA52" s="154">
        <v>0</v>
      </c>
      <c r="AB52" s="156">
        <v>2020</v>
      </c>
    </row>
    <row r="53" spans="1:28" ht="35.25" customHeight="1" x14ac:dyDescent="0.5">
      <c r="A53">
        <v>1</v>
      </c>
      <c r="B53" s="124">
        <v>44</v>
      </c>
      <c r="C53" s="125" t="s">
        <v>1706</v>
      </c>
      <c r="D53" s="150">
        <v>550000</v>
      </c>
      <c r="E53" s="154">
        <v>0</v>
      </c>
      <c r="F53" s="154">
        <v>0</v>
      </c>
      <c r="G53" s="154">
        <v>0</v>
      </c>
      <c r="H53" s="154">
        <v>0</v>
      </c>
      <c r="I53" s="154">
        <v>0</v>
      </c>
      <c r="J53" s="154">
        <v>0</v>
      </c>
      <c r="K53" s="155">
        <v>0</v>
      </c>
      <c r="L53" s="154">
        <v>0</v>
      </c>
      <c r="M53" s="154">
        <v>0</v>
      </c>
      <c r="N53" s="154">
        <v>0</v>
      </c>
      <c r="O53" s="154">
        <v>550000</v>
      </c>
      <c r="P53" s="154">
        <v>0</v>
      </c>
      <c r="Q53" s="154">
        <v>0</v>
      </c>
      <c r="R53" s="154">
        <v>0</v>
      </c>
      <c r="S53" s="154">
        <v>0</v>
      </c>
      <c r="T53" s="154">
        <v>0</v>
      </c>
      <c r="U53" s="154">
        <v>0</v>
      </c>
      <c r="V53" s="154">
        <v>0</v>
      </c>
      <c r="W53" s="154">
        <v>0</v>
      </c>
      <c r="X53" s="154">
        <v>0</v>
      </c>
      <c r="Y53" s="154">
        <v>0</v>
      </c>
      <c r="Z53" s="154">
        <v>0</v>
      </c>
      <c r="AA53" s="154">
        <v>0</v>
      </c>
      <c r="AB53" s="156">
        <v>2020</v>
      </c>
    </row>
    <row r="54" spans="1:28" ht="35.25" customHeight="1" x14ac:dyDescent="0.5">
      <c r="A54">
        <v>1</v>
      </c>
      <c r="B54" s="124">
        <v>45</v>
      </c>
      <c r="C54" s="125" t="s">
        <v>1707</v>
      </c>
      <c r="D54" s="150">
        <v>767597.9</v>
      </c>
      <c r="E54" s="154">
        <v>261568.6</v>
      </c>
      <c r="F54" s="154">
        <v>353140.57</v>
      </c>
      <c r="G54" s="154">
        <v>0</v>
      </c>
      <c r="H54" s="154">
        <v>152888.73000000001</v>
      </c>
      <c r="I54" s="154">
        <v>0</v>
      </c>
      <c r="J54" s="154">
        <v>0</v>
      </c>
      <c r="K54" s="155">
        <v>0</v>
      </c>
      <c r="L54" s="154">
        <v>0</v>
      </c>
      <c r="M54" s="154">
        <v>0</v>
      </c>
      <c r="N54" s="154">
        <v>0</v>
      </c>
      <c r="O54" s="154">
        <v>0</v>
      </c>
      <c r="P54" s="154">
        <v>0</v>
      </c>
      <c r="Q54" s="154">
        <v>0</v>
      </c>
      <c r="R54" s="154">
        <v>0</v>
      </c>
      <c r="S54" s="154">
        <v>0</v>
      </c>
      <c r="T54" s="154">
        <v>0</v>
      </c>
      <c r="U54" s="154">
        <v>0</v>
      </c>
      <c r="V54" s="154">
        <v>0</v>
      </c>
      <c r="W54" s="154">
        <v>0</v>
      </c>
      <c r="X54" s="154">
        <v>0</v>
      </c>
      <c r="Y54" s="154">
        <v>0</v>
      </c>
      <c r="Z54" s="154">
        <v>0</v>
      </c>
      <c r="AA54" s="154">
        <v>0</v>
      </c>
      <c r="AB54" s="156">
        <v>2020</v>
      </c>
    </row>
    <row r="55" spans="1:28" ht="35.25" customHeight="1" x14ac:dyDescent="0.5">
      <c r="A55">
        <v>1</v>
      </c>
      <c r="B55" s="124">
        <v>46</v>
      </c>
      <c r="C55" s="125" t="s">
        <v>1708</v>
      </c>
      <c r="D55" s="150">
        <v>1459045.55</v>
      </c>
      <c r="E55" s="154">
        <v>0</v>
      </c>
      <c r="F55" s="154">
        <v>0</v>
      </c>
      <c r="G55" s="154">
        <v>0</v>
      </c>
      <c r="H55" s="154">
        <v>0</v>
      </c>
      <c r="I55" s="154">
        <v>0</v>
      </c>
      <c r="J55" s="154">
        <v>0</v>
      </c>
      <c r="K55" s="155">
        <v>0</v>
      </c>
      <c r="L55" s="154">
        <v>0</v>
      </c>
      <c r="M55" s="154">
        <v>1459045.55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4">
        <v>0</v>
      </c>
      <c r="V55" s="154">
        <v>0</v>
      </c>
      <c r="W55" s="154">
        <v>0</v>
      </c>
      <c r="X55" s="154">
        <v>0</v>
      </c>
      <c r="Y55" s="154">
        <v>0</v>
      </c>
      <c r="Z55" s="154">
        <v>0</v>
      </c>
      <c r="AA55" s="154">
        <v>0</v>
      </c>
      <c r="AB55" s="156">
        <v>2020</v>
      </c>
    </row>
    <row r="56" spans="1:28" ht="35.25" customHeight="1" x14ac:dyDescent="0.5">
      <c r="A56">
        <v>1</v>
      </c>
      <c r="B56" s="124">
        <v>47</v>
      </c>
      <c r="C56" s="125" t="s">
        <v>1709</v>
      </c>
      <c r="D56" s="150">
        <v>293676</v>
      </c>
      <c r="E56" s="154">
        <v>0</v>
      </c>
      <c r="F56" s="154">
        <v>0</v>
      </c>
      <c r="G56" s="154">
        <v>0</v>
      </c>
      <c r="H56" s="154">
        <v>0</v>
      </c>
      <c r="I56" s="154">
        <v>0</v>
      </c>
      <c r="J56" s="154">
        <v>0</v>
      </c>
      <c r="K56" s="155">
        <v>1</v>
      </c>
      <c r="L56" s="154">
        <v>293676</v>
      </c>
      <c r="M56" s="154">
        <v>0</v>
      </c>
      <c r="N56" s="154">
        <v>0</v>
      </c>
      <c r="O56" s="154">
        <v>0</v>
      </c>
      <c r="P56" s="154">
        <v>0</v>
      </c>
      <c r="Q56" s="154">
        <v>0</v>
      </c>
      <c r="R56" s="154">
        <v>0</v>
      </c>
      <c r="S56" s="154">
        <v>0</v>
      </c>
      <c r="T56" s="154">
        <v>0</v>
      </c>
      <c r="U56" s="154">
        <v>0</v>
      </c>
      <c r="V56" s="154">
        <v>0</v>
      </c>
      <c r="W56" s="154">
        <v>0</v>
      </c>
      <c r="X56" s="154">
        <v>0</v>
      </c>
      <c r="Y56" s="154">
        <v>0</v>
      </c>
      <c r="Z56" s="154">
        <v>0</v>
      </c>
      <c r="AA56" s="154">
        <v>0</v>
      </c>
      <c r="AB56" s="156">
        <v>2020</v>
      </c>
    </row>
    <row r="57" spans="1:28" ht="35.25" customHeight="1" x14ac:dyDescent="0.5">
      <c r="A57">
        <v>1</v>
      </c>
      <c r="B57" s="124">
        <v>48</v>
      </c>
      <c r="C57" s="125" t="s">
        <v>2397</v>
      </c>
      <c r="D57" s="150">
        <v>141800</v>
      </c>
      <c r="E57" s="154">
        <v>141800</v>
      </c>
      <c r="F57" s="154">
        <v>0</v>
      </c>
      <c r="G57" s="154">
        <v>0</v>
      </c>
      <c r="H57" s="154">
        <v>0</v>
      </c>
      <c r="I57" s="154">
        <v>0</v>
      </c>
      <c r="J57" s="154">
        <v>0</v>
      </c>
      <c r="K57" s="155">
        <v>0</v>
      </c>
      <c r="L57" s="154">
        <v>0</v>
      </c>
      <c r="M57" s="154">
        <v>0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4">
        <v>0</v>
      </c>
      <c r="W57" s="154">
        <v>0</v>
      </c>
      <c r="X57" s="154">
        <v>0</v>
      </c>
      <c r="Y57" s="154">
        <v>0</v>
      </c>
      <c r="Z57" s="154">
        <v>0</v>
      </c>
      <c r="AA57" s="154">
        <v>0</v>
      </c>
      <c r="AB57" s="156">
        <v>2020</v>
      </c>
    </row>
    <row r="58" spans="1:28" ht="35.25" customHeight="1" x14ac:dyDescent="0.5">
      <c r="A58">
        <v>1</v>
      </c>
      <c r="B58" s="124">
        <v>49</v>
      </c>
      <c r="C58" s="125" t="s">
        <v>1710</v>
      </c>
      <c r="D58" s="150">
        <v>2123411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55">
        <v>0</v>
      </c>
      <c r="L58" s="154">
        <v>0</v>
      </c>
      <c r="M58" s="154">
        <v>2123411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4">
        <v>0</v>
      </c>
      <c r="W58" s="154">
        <v>0</v>
      </c>
      <c r="X58" s="154">
        <v>0</v>
      </c>
      <c r="Y58" s="154">
        <v>0</v>
      </c>
      <c r="Z58" s="154">
        <v>0</v>
      </c>
      <c r="AA58" s="154">
        <v>0</v>
      </c>
      <c r="AB58" s="156">
        <v>2020</v>
      </c>
    </row>
    <row r="59" spans="1:28" ht="35.25" customHeight="1" x14ac:dyDescent="0.5">
      <c r="A59">
        <v>1</v>
      </c>
      <c r="B59" s="124">
        <v>50</v>
      </c>
      <c r="C59" s="125" t="s">
        <v>1711</v>
      </c>
      <c r="D59" s="150">
        <v>363447</v>
      </c>
      <c r="E59" s="154">
        <v>0</v>
      </c>
      <c r="F59" s="154">
        <v>0</v>
      </c>
      <c r="G59" s="154">
        <v>133000</v>
      </c>
      <c r="H59" s="154">
        <v>0</v>
      </c>
      <c r="I59" s="154">
        <v>0</v>
      </c>
      <c r="J59" s="154">
        <v>0</v>
      </c>
      <c r="K59" s="155">
        <v>0</v>
      </c>
      <c r="L59" s="154">
        <v>0</v>
      </c>
      <c r="M59" s="154">
        <v>0</v>
      </c>
      <c r="N59" s="154">
        <v>0</v>
      </c>
      <c r="O59" s="154">
        <v>230447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4">
        <v>0</v>
      </c>
      <c r="W59" s="154">
        <v>0</v>
      </c>
      <c r="X59" s="154">
        <v>0</v>
      </c>
      <c r="Y59" s="154">
        <v>0</v>
      </c>
      <c r="Z59" s="154">
        <v>0</v>
      </c>
      <c r="AA59" s="154">
        <v>0</v>
      </c>
      <c r="AB59" s="156">
        <v>2020</v>
      </c>
    </row>
    <row r="60" spans="1:28" ht="35.25" customHeight="1" x14ac:dyDescent="0.5">
      <c r="A60">
        <v>1</v>
      </c>
      <c r="B60" s="124">
        <v>51</v>
      </c>
      <c r="C60" s="125" t="s">
        <v>1712</v>
      </c>
      <c r="D60" s="150">
        <v>532382.57999999996</v>
      </c>
      <c r="E60" s="154">
        <v>0</v>
      </c>
      <c r="F60" s="154">
        <v>0</v>
      </c>
      <c r="G60" s="154">
        <v>0</v>
      </c>
      <c r="H60" s="154">
        <v>0</v>
      </c>
      <c r="I60" s="154">
        <v>532382.57999999996</v>
      </c>
      <c r="J60" s="154">
        <v>0</v>
      </c>
      <c r="K60" s="155">
        <v>0</v>
      </c>
      <c r="L60" s="154">
        <v>0</v>
      </c>
      <c r="M60" s="154">
        <v>0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4">
        <v>0</v>
      </c>
      <c r="W60" s="154">
        <v>0</v>
      </c>
      <c r="X60" s="154">
        <v>0</v>
      </c>
      <c r="Y60" s="154">
        <v>0</v>
      </c>
      <c r="Z60" s="154">
        <v>0</v>
      </c>
      <c r="AA60" s="154">
        <v>0</v>
      </c>
      <c r="AB60" s="156">
        <v>2020</v>
      </c>
    </row>
    <row r="61" spans="1:28" ht="35.25" customHeight="1" x14ac:dyDescent="0.5">
      <c r="A61">
        <v>1</v>
      </c>
      <c r="B61" s="124">
        <v>52</v>
      </c>
      <c r="C61" s="125" t="s">
        <v>1713</v>
      </c>
      <c r="D61" s="150">
        <v>368373.54000000004</v>
      </c>
      <c r="E61" s="154">
        <v>175244.79</v>
      </c>
      <c r="F61" s="154">
        <v>193128.75</v>
      </c>
      <c r="G61" s="154">
        <v>0</v>
      </c>
      <c r="H61" s="154">
        <v>0</v>
      </c>
      <c r="I61" s="154">
        <v>0</v>
      </c>
      <c r="J61" s="154">
        <v>0</v>
      </c>
      <c r="K61" s="155">
        <v>0</v>
      </c>
      <c r="L61" s="154">
        <v>0</v>
      </c>
      <c r="M61" s="154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4">
        <v>0</v>
      </c>
      <c r="W61" s="154">
        <v>0</v>
      </c>
      <c r="X61" s="154">
        <v>0</v>
      </c>
      <c r="Y61" s="154">
        <v>0</v>
      </c>
      <c r="Z61" s="154">
        <v>0</v>
      </c>
      <c r="AA61" s="154">
        <v>0</v>
      </c>
      <c r="AB61" s="156">
        <v>2020</v>
      </c>
    </row>
    <row r="62" spans="1:28" ht="35.25" customHeight="1" x14ac:dyDescent="0.5">
      <c r="A62">
        <v>1</v>
      </c>
      <c r="B62" s="124">
        <v>53</v>
      </c>
      <c r="C62" s="125" t="s">
        <v>1714</v>
      </c>
      <c r="D62" s="150">
        <v>1008901</v>
      </c>
      <c r="E62" s="154">
        <v>0</v>
      </c>
      <c r="F62" s="154">
        <v>0</v>
      </c>
      <c r="G62" s="154">
        <v>404448</v>
      </c>
      <c r="H62" s="154">
        <v>0</v>
      </c>
      <c r="I62" s="154">
        <v>0</v>
      </c>
      <c r="J62" s="154">
        <v>0</v>
      </c>
      <c r="K62" s="155">
        <v>0</v>
      </c>
      <c r="L62" s="154">
        <v>0</v>
      </c>
      <c r="M62" s="154">
        <v>0</v>
      </c>
      <c r="N62" s="154">
        <v>554453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4">
        <v>0</v>
      </c>
      <c r="W62" s="154">
        <v>0</v>
      </c>
      <c r="X62" s="154">
        <v>0</v>
      </c>
      <c r="Y62" s="154">
        <v>0</v>
      </c>
      <c r="Z62" s="154">
        <v>50000</v>
      </c>
      <c r="AA62" s="154">
        <v>0</v>
      </c>
      <c r="AB62" s="156">
        <v>2020</v>
      </c>
    </row>
    <row r="63" spans="1:28" ht="35.25" customHeight="1" x14ac:dyDescent="0.5">
      <c r="A63">
        <v>1</v>
      </c>
      <c r="B63" s="124">
        <v>54</v>
      </c>
      <c r="C63" s="125" t="s">
        <v>1715</v>
      </c>
      <c r="D63" s="150">
        <v>1164297</v>
      </c>
      <c r="E63" s="154">
        <v>0</v>
      </c>
      <c r="F63" s="154">
        <v>0</v>
      </c>
      <c r="G63" s="154">
        <v>0</v>
      </c>
      <c r="H63" s="154">
        <v>0</v>
      </c>
      <c r="I63" s="154">
        <v>0</v>
      </c>
      <c r="J63" s="154">
        <v>0</v>
      </c>
      <c r="K63" s="155">
        <v>0</v>
      </c>
      <c r="L63" s="154">
        <v>0</v>
      </c>
      <c r="M63" s="154">
        <v>1164297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4">
        <v>0</v>
      </c>
      <c r="W63" s="154">
        <v>0</v>
      </c>
      <c r="X63" s="154">
        <v>0</v>
      </c>
      <c r="Y63" s="154">
        <v>0</v>
      </c>
      <c r="Z63" s="154">
        <v>0</v>
      </c>
      <c r="AA63" s="154">
        <v>0</v>
      </c>
      <c r="AB63" s="156">
        <v>2020</v>
      </c>
    </row>
    <row r="64" spans="1:28" ht="35.25" customHeight="1" x14ac:dyDescent="0.5">
      <c r="A64">
        <v>1</v>
      </c>
      <c r="B64" s="124">
        <v>55</v>
      </c>
      <c r="C64" s="125" t="s">
        <v>1716</v>
      </c>
      <c r="D64" s="150">
        <v>2377591.96</v>
      </c>
      <c r="E64" s="154">
        <v>877591.96</v>
      </c>
      <c r="F64" s="154">
        <v>1500000</v>
      </c>
      <c r="G64" s="154">
        <v>0</v>
      </c>
      <c r="H64" s="154">
        <v>0</v>
      </c>
      <c r="I64" s="154">
        <v>0</v>
      </c>
      <c r="J64" s="154">
        <v>0</v>
      </c>
      <c r="K64" s="155">
        <v>0</v>
      </c>
      <c r="L64" s="154">
        <v>0</v>
      </c>
      <c r="M64" s="154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4">
        <v>0</v>
      </c>
      <c r="W64" s="154">
        <v>0</v>
      </c>
      <c r="X64" s="154">
        <v>0</v>
      </c>
      <c r="Y64" s="154">
        <v>0</v>
      </c>
      <c r="Z64" s="154">
        <v>0</v>
      </c>
      <c r="AA64" s="154">
        <v>0</v>
      </c>
      <c r="AB64" s="156">
        <v>2020</v>
      </c>
    </row>
    <row r="65" spans="1:28" ht="35.25" customHeight="1" x14ac:dyDescent="0.5">
      <c r="A65">
        <v>1</v>
      </c>
      <c r="B65" s="124">
        <v>56</v>
      </c>
      <c r="C65" s="125" t="s">
        <v>1717</v>
      </c>
      <c r="D65" s="150">
        <v>659346.14</v>
      </c>
      <c r="E65" s="154">
        <v>0</v>
      </c>
      <c r="F65" s="154">
        <v>659346.14</v>
      </c>
      <c r="G65" s="154">
        <v>0</v>
      </c>
      <c r="H65" s="154">
        <v>0</v>
      </c>
      <c r="I65" s="154">
        <v>0</v>
      </c>
      <c r="J65" s="154">
        <v>0</v>
      </c>
      <c r="K65" s="155">
        <v>0</v>
      </c>
      <c r="L65" s="154">
        <v>0</v>
      </c>
      <c r="M65" s="154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4">
        <v>0</v>
      </c>
      <c r="W65" s="154">
        <v>0</v>
      </c>
      <c r="X65" s="154">
        <v>0</v>
      </c>
      <c r="Y65" s="154">
        <v>0</v>
      </c>
      <c r="Z65" s="154">
        <v>0</v>
      </c>
      <c r="AA65" s="154">
        <v>0</v>
      </c>
      <c r="AB65" s="156">
        <v>2020</v>
      </c>
    </row>
    <row r="66" spans="1:28" ht="35.25" customHeight="1" x14ac:dyDescent="0.5">
      <c r="A66">
        <v>1</v>
      </c>
      <c r="B66" s="124">
        <v>57</v>
      </c>
      <c r="C66" s="125" t="s">
        <v>1718</v>
      </c>
      <c r="D66" s="150">
        <v>441089</v>
      </c>
      <c r="E66" s="154">
        <v>0</v>
      </c>
      <c r="F66" s="154">
        <v>441089</v>
      </c>
      <c r="G66" s="154">
        <v>0</v>
      </c>
      <c r="H66" s="154">
        <v>0</v>
      </c>
      <c r="I66" s="154">
        <v>0</v>
      </c>
      <c r="J66" s="154">
        <v>0</v>
      </c>
      <c r="K66" s="155">
        <v>0</v>
      </c>
      <c r="L66" s="154">
        <v>0</v>
      </c>
      <c r="M66" s="154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4">
        <v>0</v>
      </c>
      <c r="W66" s="154">
        <v>0</v>
      </c>
      <c r="X66" s="154">
        <v>0</v>
      </c>
      <c r="Y66" s="154">
        <v>0</v>
      </c>
      <c r="Z66" s="154">
        <v>0</v>
      </c>
      <c r="AA66" s="154">
        <v>0</v>
      </c>
      <c r="AB66" s="156">
        <v>2020</v>
      </c>
    </row>
    <row r="67" spans="1:28" ht="35.25" customHeight="1" x14ac:dyDescent="0.5">
      <c r="A67">
        <v>1</v>
      </c>
      <c r="B67" s="124">
        <v>58</v>
      </c>
      <c r="C67" s="125" t="s">
        <v>1719</v>
      </c>
      <c r="D67" s="150">
        <v>5773987.0600000005</v>
      </c>
      <c r="E67" s="154">
        <v>0</v>
      </c>
      <c r="F67" s="154">
        <v>0</v>
      </c>
      <c r="G67" s="154">
        <v>0</v>
      </c>
      <c r="H67" s="154">
        <v>0</v>
      </c>
      <c r="I67" s="154">
        <v>0</v>
      </c>
      <c r="J67" s="154">
        <v>0</v>
      </c>
      <c r="K67" s="155">
        <v>1</v>
      </c>
      <c r="L67" s="154">
        <v>190756</v>
      </c>
      <c r="M67" s="154">
        <v>0</v>
      </c>
      <c r="N67" s="154">
        <v>0</v>
      </c>
      <c r="O67" s="154">
        <v>5583231.0600000005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4">
        <v>0</v>
      </c>
      <c r="W67" s="154">
        <v>0</v>
      </c>
      <c r="X67" s="154">
        <v>0</v>
      </c>
      <c r="Y67" s="154">
        <v>0</v>
      </c>
      <c r="Z67" s="154">
        <v>0</v>
      </c>
      <c r="AA67" s="154">
        <v>0</v>
      </c>
      <c r="AB67" s="156">
        <v>2020</v>
      </c>
    </row>
    <row r="68" spans="1:28" ht="35.25" customHeight="1" x14ac:dyDescent="0.5">
      <c r="A68">
        <v>1</v>
      </c>
      <c r="B68" s="124">
        <v>59</v>
      </c>
      <c r="C68" s="125" t="s">
        <v>1720</v>
      </c>
      <c r="D68" s="150">
        <v>141772</v>
      </c>
      <c r="E68" s="154">
        <v>0</v>
      </c>
      <c r="F68" s="154">
        <v>0</v>
      </c>
      <c r="G68" s="154">
        <v>0</v>
      </c>
      <c r="H68" s="154">
        <v>0</v>
      </c>
      <c r="I68" s="154">
        <v>0</v>
      </c>
      <c r="J68" s="154">
        <v>0</v>
      </c>
      <c r="K68" s="155">
        <v>0</v>
      </c>
      <c r="L68" s="154">
        <v>0</v>
      </c>
      <c r="M68" s="154">
        <v>0</v>
      </c>
      <c r="N68" s="154">
        <v>0</v>
      </c>
      <c r="O68" s="154">
        <v>141772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4">
        <v>0</v>
      </c>
      <c r="V68" s="154">
        <v>0</v>
      </c>
      <c r="W68" s="154">
        <v>0</v>
      </c>
      <c r="X68" s="154">
        <v>0</v>
      </c>
      <c r="Y68" s="154">
        <v>0</v>
      </c>
      <c r="Z68" s="154">
        <v>0</v>
      </c>
      <c r="AA68" s="154">
        <v>0</v>
      </c>
      <c r="AB68" s="156">
        <v>2020</v>
      </c>
    </row>
    <row r="69" spans="1:28" ht="35.25" customHeight="1" x14ac:dyDescent="0.5">
      <c r="A69">
        <v>1</v>
      </c>
      <c r="B69" s="124">
        <v>60</v>
      </c>
      <c r="C69" s="125" t="s">
        <v>1721</v>
      </c>
      <c r="D69" s="150">
        <v>693476.3600000001</v>
      </c>
      <c r="E69" s="154">
        <v>54114.93</v>
      </c>
      <c r="F69" s="154">
        <v>0</v>
      </c>
      <c r="G69" s="154">
        <v>583956.53</v>
      </c>
      <c r="H69" s="154">
        <v>22561.9</v>
      </c>
      <c r="I69" s="154">
        <v>0</v>
      </c>
      <c r="J69" s="154">
        <v>0</v>
      </c>
      <c r="K69" s="155">
        <v>0</v>
      </c>
      <c r="L69" s="154">
        <v>0</v>
      </c>
      <c r="M69" s="154">
        <v>0</v>
      </c>
      <c r="N69" s="154">
        <v>32843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4">
        <v>0</v>
      </c>
      <c r="W69" s="154">
        <v>0</v>
      </c>
      <c r="X69" s="154">
        <v>0</v>
      </c>
      <c r="Y69" s="154">
        <v>0</v>
      </c>
      <c r="Z69" s="154">
        <v>0</v>
      </c>
      <c r="AA69" s="154">
        <v>0</v>
      </c>
      <c r="AB69" s="156">
        <v>2020</v>
      </c>
    </row>
    <row r="70" spans="1:28" ht="35.25" customHeight="1" x14ac:dyDescent="0.5">
      <c r="A70">
        <v>1</v>
      </c>
      <c r="B70" s="124">
        <v>61</v>
      </c>
      <c r="C70" s="125" t="s">
        <v>1722</v>
      </c>
      <c r="D70" s="150">
        <v>69666</v>
      </c>
      <c r="E70" s="154">
        <v>0</v>
      </c>
      <c r="F70" s="154">
        <v>0</v>
      </c>
      <c r="G70" s="154">
        <v>0</v>
      </c>
      <c r="H70" s="154">
        <v>0</v>
      </c>
      <c r="I70" s="154">
        <v>0</v>
      </c>
      <c r="J70" s="154">
        <v>0</v>
      </c>
      <c r="K70" s="155">
        <v>0</v>
      </c>
      <c r="L70" s="154">
        <v>0</v>
      </c>
      <c r="M70" s="154">
        <v>0</v>
      </c>
      <c r="N70" s="154">
        <v>69666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4">
        <v>0</v>
      </c>
      <c r="W70" s="154">
        <v>0</v>
      </c>
      <c r="X70" s="154">
        <v>0</v>
      </c>
      <c r="Y70" s="154">
        <v>0</v>
      </c>
      <c r="Z70" s="154">
        <v>0</v>
      </c>
      <c r="AA70" s="154">
        <v>0</v>
      </c>
      <c r="AB70" s="156">
        <v>2020</v>
      </c>
    </row>
    <row r="71" spans="1:28" ht="35.25" customHeight="1" x14ac:dyDescent="0.5">
      <c r="A71">
        <v>1</v>
      </c>
      <c r="B71" s="124">
        <v>62</v>
      </c>
      <c r="C71" s="125" t="s">
        <v>1723</v>
      </c>
      <c r="D71" s="150">
        <v>452575.38</v>
      </c>
      <c r="E71" s="154">
        <v>222826.38</v>
      </c>
      <c r="F71" s="154">
        <v>0</v>
      </c>
      <c r="G71" s="154">
        <v>0</v>
      </c>
      <c r="H71" s="154">
        <v>0</v>
      </c>
      <c r="I71" s="154">
        <v>0</v>
      </c>
      <c r="J71" s="154">
        <v>0</v>
      </c>
      <c r="K71" s="155">
        <v>0</v>
      </c>
      <c r="L71" s="154">
        <v>0</v>
      </c>
      <c r="M71" s="154">
        <v>0</v>
      </c>
      <c r="N71" s="154">
        <v>152567</v>
      </c>
      <c r="O71" s="154">
        <v>77182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4">
        <v>0</v>
      </c>
      <c r="W71" s="154">
        <v>0</v>
      </c>
      <c r="X71" s="154">
        <v>0</v>
      </c>
      <c r="Y71" s="154">
        <v>0</v>
      </c>
      <c r="Z71" s="154">
        <v>0</v>
      </c>
      <c r="AA71" s="154">
        <v>0</v>
      </c>
      <c r="AB71" s="156">
        <v>2020</v>
      </c>
    </row>
    <row r="72" spans="1:28" ht="35.25" customHeight="1" x14ac:dyDescent="0.5">
      <c r="A72">
        <v>1</v>
      </c>
      <c r="B72" s="124">
        <v>63</v>
      </c>
      <c r="C72" s="125" t="s">
        <v>1724</v>
      </c>
      <c r="D72" s="150">
        <v>1654683.92</v>
      </c>
      <c r="E72" s="154">
        <v>0</v>
      </c>
      <c r="F72" s="154">
        <v>0</v>
      </c>
      <c r="G72" s="154">
        <v>0</v>
      </c>
      <c r="H72" s="154">
        <v>0</v>
      </c>
      <c r="I72" s="154">
        <v>0</v>
      </c>
      <c r="J72" s="154">
        <v>0</v>
      </c>
      <c r="K72" s="155">
        <v>0</v>
      </c>
      <c r="L72" s="154">
        <v>0</v>
      </c>
      <c r="M72" s="154">
        <v>1624695.92</v>
      </c>
      <c r="N72" s="154">
        <v>29988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4">
        <v>0</v>
      </c>
      <c r="W72" s="154">
        <v>0</v>
      </c>
      <c r="X72" s="154">
        <v>0</v>
      </c>
      <c r="Y72" s="154">
        <v>0</v>
      </c>
      <c r="Z72" s="154">
        <v>0</v>
      </c>
      <c r="AA72" s="154">
        <v>0</v>
      </c>
      <c r="AB72" s="156">
        <v>2020</v>
      </c>
    </row>
    <row r="73" spans="1:28" ht="35.25" customHeight="1" x14ac:dyDescent="0.5">
      <c r="A73">
        <v>1</v>
      </c>
      <c r="B73" s="124">
        <v>64</v>
      </c>
      <c r="C73" s="125" t="s">
        <v>1725</v>
      </c>
      <c r="D73" s="150">
        <v>131422</v>
      </c>
      <c r="E73" s="154">
        <v>0</v>
      </c>
      <c r="F73" s="154">
        <v>0</v>
      </c>
      <c r="G73" s="154">
        <v>0</v>
      </c>
      <c r="H73" s="154">
        <v>0</v>
      </c>
      <c r="I73" s="154">
        <v>0</v>
      </c>
      <c r="J73" s="154">
        <v>0</v>
      </c>
      <c r="K73" s="155">
        <v>0</v>
      </c>
      <c r="L73" s="154">
        <v>0</v>
      </c>
      <c r="M73" s="154">
        <v>0</v>
      </c>
      <c r="N73" s="154">
        <v>0</v>
      </c>
      <c r="O73" s="154">
        <v>131422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4">
        <v>0</v>
      </c>
      <c r="W73" s="154">
        <v>0</v>
      </c>
      <c r="X73" s="154">
        <v>0</v>
      </c>
      <c r="Y73" s="154">
        <v>0</v>
      </c>
      <c r="Z73" s="154">
        <v>0</v>
      </c>
      <c r="AA73" s="154">
        <v>0</v>
      </c>
      <c r="AB73" s="156">
        <v>2020</v>
      </c>
    </row>
    <row r="74" spans="1:28" ht="35.25" customHeight="1" x14ac:dyDescent="0.5">
      <c r="A74">
        <v>1</v>
      </c>
      <c r="B74" s="124">
        <v>65</v>
      </c>
      <c r="C74" s="125" t="s">
        <v>1726</v>
      </c>
      <c r="D74" s="150">
        <v>232205.73</v>
      </c>
      <c r="E74" s="154">
        <v>0</v>
      </c>
      <c r="F74" s="154">
        <v>0</v>
      </c>
      <c r="G74" s="154">
        <v>0</v>
      </c>
      <c r="H74" s="154">
        <v>0</v>
      </c>
      <c r="I74" s="154">
        <v>0</v>
      </c>
      <c r="J74" s="154">
        <v>0</v>
      </c>
      <c r="K74" s="155">
        <v>0</v>
      </c>
      <c r="L74" s="154">
        <v>0</v>
      </c>
      <c r="M74" s="154">
        <v>0</v>
      </c>
      <c r="N74" s="154">
        <v>0</v>
      </c>
      <c r="O74" s="154">
        <v>232205.73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4">
        <v>0</v>
      </c>
      <c r="W74" s="154">
        <v>0</v>
      </c>
      <c r="X74" s="154">
        <v>0</v>
      </c>
      <c r="Y74" s="154">
        <v>0</v>
      </c>
      <c r="Z74" s="154">
        <v>0</v>
      </c>
      <c r="AA74" s="154">
        <v>0</v>
      </c>
      <c r="AB74" s="156">
        <v>2020</v>
      </c>
    </row>
    <row r="75" spans="1:28" ht="35.25" customHeight="1" x14ac:dyDescent="0.5">
      <c r="A75">
        <v>1</v>
      </c>
      <c r="B75" s="124">
        <v>66</v>
      </c>
      <c r="C75" s="125" t="s">
        <v>1727</v>
      </c>
      <c r="D75" s="150">
        <v>664946.64</v>
      </c>
      <c r="E75" s="154">
        <v>281247.58</v>
      </c>
      <c r="F75" s="154">
        <v>383699.06</v>
      </c>
      <c r="G75" s="154">
        <v>0</v>
      </c>
      <c r="H75" s="154">
        <v>0</v>
      </c>
      <c r="I75" s="154">
        <v>0</v>
      </c>
      <c r="J75" s="154">
        <v>0</v>
      </c>
      <c r="K75" s="155">
        <v>0</v>
      </c>
      <c r="L75" s="154">
        <v>0</v>
      </c>
      <c r="M75" s="154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4">
        <v>0</v>
      </c>
      <c r="W75" s="154">
        <v>0</v>
      </c>
      <c r="X75" s="154">
        <v>0</v>
      </c>
      <c r="Y75" s="154">
        <v>0</v>
      </c>
      <c r="Z75" s="154">
        <v>0</v>
      </c>
      <c r="AA75" s="154">
        <v>0</v>
      </c>
      <c r="AB75" s="156">
        <v>2020</v>
      </c>
    </row>
    <row r="76" spans="1:28" ht="35.25" customHeight="1" x14ac:dyDescent="0.5">
      <c r="A76">
        <v>1</v>
      </c>
      <c r="B76" s="124">
        <v>67</v>
      </c>
      <c r="C76" s="125" t="s">
        <v>1728</v>
      </c>
      <c r="D76" s="150">
        <v>967198</v>
      </c>
      <c r="E76" s="154">
        <v>0</v>
      </c>
      <c r="F76" s="154">
        <v>0</v>
      </c>
      <c r="G76" s="154">
        <v>0</v>
      </c>
      <c r="H76" s="154">
        <v>0</v>
      </c>
      <c r="I76" s="154">
        <v>0</v>
      </c>
      <c r="J76" s="154">
        <v>0</v>
      </c>
      <c r="K76" s="155">
        <v>0</v>
      </c>
      <c r="L76" s="154">
        <v>0</v>
      </c>
      <c r="M76" s="154">
        <v>967198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4">
        <v>0</v>
      </c>
      <c r="W76" s="154">
        <v>0</v>
      </c>
      <c r="X76" s="154">
        <v>0</v>
      </c>
      <c r="Y76" s="154">
        <v>0</v>
      </c>
      <c r="Z76" s="154">
        <v>0</v>
      </c>
      <c r="AA76" s="154">
        <v>0</v>
      </c>
      <c r="AB76" s="156">
        <v>2020</v>
      </c>
    </row>
    <row r="77" spans="1:28" ht="35.25" customHeight="1" x14ac:dyDescent="0.5">
      <c r="A77">
        <v>1</v>
      </c>
      <c r="B77" s="124">
        <v>68</v>
      </c>
      <c r="C77" s="125" t="s">
        <v>1729</v>
      </c>
      <c r="D77" s="150">
        <v>1503268</v>
      </c>
      <c r="E77" s="154">
        <v>0</v>
      </c>
      <c r="F77" s="154">
        <v>0</v>
      </c>
      <c r="G77" s="154">
        <v>0</v>
      </c>
      <c r="H77" s="154">
        <v>0</v>
      </c>
      <c r="I77" s="154">
        <v>0</v>
      </c>
      <c r="J77" s="154">
        <v>0</v>
      </c>
      <c r="K77" s="155">
        <v>0</v>
      </c>
      <c r="L77" s="154">
        <v>0</v>
      </c>
      <c r="M77" s="154">
        <v>1503268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4">
        <v>0</v>
      </c>
      <c r="W77" s="154">
        <v>0</v>
      </c>
      <c r="X77" s="154">
        <v>0</v>
      </c>
      <c r="Y77" s="154">
        <v>0</v>
      </c>
      <c r="Z77" s="154">
        <v>0</v>
      </c>
      <c r="AA77" s="154">
        <v>0</v>
      </c>
      <c r="AB77" s="156">
        <v>2020</v>
      </c>
    </row>
    <row r="78" spans="1:28" ht="35.25" customHeight="1" x14ac:dyDescent="0.5">
      <c r="A78">
        <v>1</v>
      </c>
      <c r="B78" s="124">
        <v>69</v>
      </c>
      <c r="C78" s="125" t="s">
        <v>1730</v>
      </c>
      <c r="D78" s="150">
        <v>493206.56</v>
      </c>
      <c r="E78" s="154">
        <v>0</v>
      </c>
      <c r="F78" s="154">
        <v>0</v>
      </c>
      <c r="G78" s="154">
        <v>493206.56</v>
      </c>
      <c r="H78" s="154">
        <v>0</v>
      </c>
      <c r="I78" s="154">
        <v>0</v>
      </c>
      <c r="J78" s="154">
        <v>0</v>
      </c>
      <c r="K78" s="155">
        <v>0</v>
      </c>
      <c r="L78" s="154">
        <v>0</v>
      </c>
      <c r="M78" s="154">
        <v>0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4">
        <v>0</v>
      </c>
      <c r="W78" s="154">
        <v>0</v>
      </c>
      <c r="X78" s="154">
        <v>0</v>
      </c>
      <c r="Y78" s="154">
        <v>0</v>
      </c>
      <c r="Z78" s="154">
        <v>0</v>
      </c>
      <c r="AA78" s="154">
        <v>0</v>
      </c>
      <c r="AB78" s="156">
        <v>2020</v>
      </c>
    </row>
    <row r="79" spans="1:28" ht="35.25" customHeight="1" x14ac:dyDescent="0.5">
      <c r="A79">
        <v>1</v>
      </c>
      <c r="B79" s="124">
        <v>70</v>
      </c>
      <c r="C79" s="125" t="s">
        <v>1731</v>
      </c>
      <c r="D79" s="150">
        <v>1822887.23</v>
      </c>
      <c r="E79" s="154">
        <v>0</v>
      </c>
      <c r="F79" s="154">
        <v>1137641</v>
      </c>
      <c r="G79" s="154">
        <v>0</v>
      </c>
      <c r="H79" s="154">
        <v>0</v>
      </c>
      <c r="I79" s="154">
        <v>0</v>
      </c>
      <c r="J79" s="154">
        <v>0</v>
      </c>
      <c r="K79" s="155">
        <v>0</v>
      </c>
      <c r="L79" s="154">
        <v>0</v>
      </c>
      <c r="M79" s="154">
        <v>0</v>
      </c>
      <c r="N79" s="154">
        <v>0</v>
      </c>
      <c r="O79" s="154">
        <v>685246.23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4">
        <v>0</v>
      </c>
      <c r="W79" s="154">
        <v>0</v>
      </c>
      <c r="X79" s="154">
        <v>0</v>
      </c>
      <c r="Y79" s="154">
        <v>0</v>
      </c>
      <c r="Z79" s="154">
        <v>0</v>
      </c>
      <c r="AA79" s="154">
        <v>0</v>
      </c>
      <c r="AB79" s="156">
        <v>2020</v>
      </c>
    </row>
    <row r="80" spans="1:28" ht="35.25" customHeight="1" x14ac:dyDescent="0.5">
      <c r="A80">
        <v>1</v>
      </c>
      <c r="B80" s="124">
        <v>71</v>
      </c>
      <c r="C80" s="125" t="s">
        <v>1732</v>
      </c>
      <c r="D80" s="150">
        <v>1312347.23</v>
      </c>
      <c r="E80" s="154">
        <v>0</v>
      </c>
      <c r="F80" s="154">
        <v>0</v>
      </c>
      <c r="G80" s="154">
        <v>0</v>
      </c>
      <c r="H80" s="154">
        <v>0</v>
      </c>
      <c r="I80" s="154">
        <v>0</v>
      </c>
      <c r="J80" s="154">
        <v>0</v>
      </c>
      <c r="K80" s="155">
        <v>0</v>
      </c>
      <c r="L80" s="154">
        <v>0</v>
      </c>
      <c r="M80" s="154">
        <v>1312347.23</v>
      </c>
      <c r="N80" s="154">
        <v>0</v>
      </c>
      <c r="O80" s="154">
        <v>0</v>
      </c>
      <c r="P80" s="154">
        <v>0</v>
      </c>
      <c r="Q80" s="154">
        <v>0</v>
      </c>
      <c r="R80" s="154">
        <v>0</v>
      </c>
      <c r="S80" s="154">
        <v>0</v>
      </c>
      <c r="T80" s="154">
        <v>0</v>
      </c>
      <c r="U80" s="154">
        <v>0</v>
      </c>
      <c r="V80" s="154">
        <v>0</v>
      </c>
      <c r="W80" s="154">
        <v>0</v>
      </c>
      <c r="X80" s="154">
        <v>0</v>
      </c>
      <c r="Y80" s="154">
        <v>0</v>
      </c>
      <c r="Z80" s="154">
        <v>0</v>
      </c>
      <c r="AA80" s="154">
        <v>0</v>
      </c>
      <c r="AB80" s="156">
        <v>2020</v>
      </c>
    </row>
    <row r="81" spans="1:28" ht="35.25" customHeight="1" x14ac:dyDescent="0.5">
      <c r="A81">
        <v>1</v>
      </c>
      <c r="B81" s="124">
        <v>72</v>
      </c>
      <c r="C81" s="125" t="s">
        <v>1733</v>
      </c>
      <c r="D81" s="150">
        <v>823785</v>
      </c>
      <c r="E81" s="154">
        <v>240259</v>
      </c>
      <c r="F81" s="154">
        <v>340000</v>
      </c>
      <c r="G81" s="154">
        <v>0</v>
      </c>
      <c r="H81" s="154">
        <v>243526</v>
      </c>
      <c r="I81" s="154">
        <v>0</v>
      </c>
      <c r="J81" s="154">
        <v>0</v>
      </c>
      <c r="K81" s="155">
        <v>0</v>
      </c>
      <c r="L81" s="154">
        <v>0</v>
      </c>
      <c r="M81" s="154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4">
        <v>0</v>
      </c>
      <c r="W81" s="154">
        <v>0</v>
      </c>
      <c r="X81" s="154">
        <v>0</v>
      </c>
      <c r="Y81" s="154">
        <v>0</v>
      </c>
      <c r="Z81" s="154">
        <v>0</v>
      </c>
      <c r="AA81" s="154">
        <v>0</v>
      </c>
      <c r="AB81" s="156">
        <v>2020</v>
      </c>
    </row>
    <row r="82" spans="1:28" ht="35.25" customHeight="1" x14ac:dyDescent="0.5">
      <c r="A82">
        <v>1</v>
      </c>
      <c r="B82" s="124">
        <v>73</v>
      </c>
      <c r="C82" s="125" t="s">
        <v>1734</v>
      </c>
      <c r="D82" s="150">
        <v>4014184</v>
      </c>
      <c r="E82" s="154">
        <v>403161</v>
      </c>
      <c r="F82" s="154">
        <v>685470</v>
      </c>
      <c r="G82" s="154">
        <v>0</v>
      </c>
      <c r="H82" s="154">
        <v>0</v>
      </c>
      <c r="I82" s="154">
        <v>0</v>
      </c>
      <c r="J82" s="154">
        <v>0</v>
      </c>
      <c r="K82" s="155">
        <v>0</v>
      </c>
      <c r="L82" s="154">
        <v>0</v>
      </c>
      <c r="M82" s="154">
        <v>0</v>
      </c>
      <c r="N82" s="154">
        <v>0</v>
      </c>
      <c r="O82" s="154">
        <v>2925553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4">
        <v>0</v>
      </c>
      <c r="W82" s="154">
        <v>0</v>
      </c>
      <c r="X82" s="154">
        <v>0</v>
      </c>
      <c r="Y82" s="154">
        <v>0</v>
      </c>
      <c r="Z82" s="154">
        <v>0</v>
      </c>
      <c r="AA82" s="154">
        <v>0</v>
      </c>
      <c r="AB82" s="156">
        <v>2020</v>
      </c>
    </row>
    <row r="83" spans="1:28" ht="35.25" customHeight="1" x14ac:dyDescent="0.5">
      <c r="A83">
        <v>1</v>
      </c>
      <c r="B83" s="124">
        <v>74</v>
      </c>
      <c r="C83" s="125" t="s">
        <v>2398</v>
      </c>
      <c r="D83" s="150">
        <v>367400</v>
      </c>
      <c r="E83" s="154">
        <v>0</v>
      </c>
      <c r="F83" s="154">
        <v>0</v>
      </c>
      <c r="G83" s="154">
        <v>0</v>
      </c>
      <c r="H83" s="154">
        <v>0</v>
      </c>
      <c r="I83" s="154">
        <v>0</v>
      </c>
      <c r="J83" s="154">
        <v>0</v>
      </c>
      <c r="K83" s="155">
        <v>0</v>
      </c>
      <c r="L83" s="154">
        <v>0</v>
      </c>
      <c r="M83" s="154">
        <v>0</v>
      </c>
      <c r="N83" s="154">
        <v>0</v>
      </c>
      <c r="O83" s="154">
        <v>367400</v>
      </c>
      <c r="P83" s="154">
        <v>0</v>
      </c>
      <c r="Q83" s="154">
        <v>0</v>
      </c>
      <c r="R83" s="154">
        <v>0</v>
      </c>
      <c r="S83" s="154">
        <v>0</v>
      </c>
      <c r="T83" s="154">
        <v>0</v>
      </c>
      <c r="U83" s="154">
        <v>0</v>
      </c>
      <c r="V83" s="154">
        <v>0</v>
      </c>
      <c r="W83" s="154">
        <v>0</v>
      </c>
      <c r="X83" s="154">
        <v>0</v>
      </c>
      <c r="Y83" s="154">
        <v>0</v>
      </c>
      <c r="Z83" s="154">
        <v>0</v>
      </c>
      <c r="AA83" s="154">
        <v>0</v>
      </c>
      <c r="AB83" s="156">
        <v>2020</v>
      </c>
    </row>
    <row r="84" spans="1:28" ht="35.25" customHeight="1" x14ac:dyDescent="0.5">
      <c r="A84">
        <v>1</v>
      </c>
      <c r="B84" s="124">
        <v>75</v>
      </c>
      <c r="C84" s="125" t="s">
        <v>1735</v>
      </c>
      <c r="D84" s="150">
        <v>246963</v>
      </c>
      <c r="E84" s="154">
        <v>0</v>
      </c>
      <c r="F84" s="154">
        <v>246963</v>
      </c>
      <c r="G84" s="154">
        <v>0</v>
      </c>
      <c r="H84" s="154">
        <v>0</v>
      </c>
      <c r="I84" s="154">
        <v>0</v>
      </c>
      <c r="J84" s="154">
        <v>0</v>
      </c>
      <c r="K84" s="155">
        <v>0</v>
      </c>
      <c r="L84" s="154">
        <v>0</v>
      </c>
      <c r="M84" s="154">
        <v>0</v>
      </c>
      <c r="N84" s="154">
        <v>0</v>
      </c>
      <c r="O84" s="154">
        <v>0</v>
      </c>
      <c r="P84" s="154">
        <v>0</v>
      </c>
      <c r="Q84" s="154">
        <v>0</v>
      </c>
      <c r="R84" s="154">
        <v>0</v>
      </c>
      <c r="S84" s="154">
        <v>0</v>
      </c>
      <c r="T84" s="154">
        <v>0</v>
      </c>
      <c r="U84" s="154">
        <v>0</v>
      </c>
      <c r="V84" s="154">
        <v>0</v>
      </c>
      <c r="W84" s="154">
        <v>0</v>
      </c>
      <c r="X84" s="154">
        <v>0</v>
      </c>
      <c r="Y84" s="154">
        <v>0</v>
      </c>
      <c r="Z84" s="154">
        <v>0</v>
      </c>
      <c r="AA84" s="154">
        <v>0</v>
      </c>
      <c r="AB84" s="156">
        <v>2020</v>
      </c>
    </row>
    <row r="85" spans="1:28" ht="35.25" customHeight="1" x14ac:dyDescent="0.5">
      <c r="A85">
        <v>1</v>
      </c>
      <c r="B85" s="124">
        <v>76</v>
      </c>
      <c r="C85" s="125" t="s">
        <v>1736</v>
      </c>
      <c r="D85" s="150">
        <v>1291286</v>
      </c>
      <c r="E85" s="154">
        <v>0</v>
      </c>
      <c r="F85" s="154">
        <v>0</v>
      </c>
      <c r="G85" s="154">
        <v>0</v>
      </c>
      <c r="H85" s="154">
        <v>0</v>
      </c>
      <c r="I85" s="154">
        <v>0</v>
      </c>
      <c r="J85" s="154">
        <v>0</v>
      </c>
      <c r="K85" s="155">
        <v>0</v>
      </c>
      <c r="L85" s="154">
        <v>0</v>
      </c>
      <c r="M85" s="154">
        <v>1291286</v>
      </c>
      <c r="N85" s="154">
        <v>0</v>
      </c>
      <c r="O85" s="154">
        <v>0</v>
      </c>
      <c r="P85" s="154">
        <v>0</v>
      </c>
      <c r="Q85" s="154">
        <v>0</v>
      </c>
      <c r="R85" s="154">
        <v>0</v>
      </c>
      <c r="S85" s="154">
        <v>0</v>
      </c>
      <c r="T85" s="154">
        <v>0</v>
      </c>
      <c r="U85" s="154">
        <v>0</v>
      </c>
      <c r="V85" s="154">
        <v>0</v>
      </c>
      <c r="W85" s="154">
        <v>0</v>
      </c>
      <c r="X85" s="154">
        <v>0</v>
      </c>
      <c r="Y85" s="154">
        <v>0</v>
      </c>
      <c r="Z85" s="154">
        <v>0</v>
      </c>
      <c r="AA85" s="154">
        <v>0</v>
      </c>
      <c r="AB85" s="156">
        <v>2020</v>
      </c>
    </row>
    <row r="86" spans="1:28" ht="35.25" customHeight="1" x14ac:dyDescent="0.5">
      <c r="A86">
        <v>1</v>
      </c>
      <c r="B86" s="124">
        <v>77</v>
      </c>
      <c r="C86" s="125" t="s">
        <v>1737</v>
      </c>
      <c r="D86" s="150">
        <v>1390877.8599999999</v>
      </c>
      <c r="E86" s="154">
        <v>0</v>
      </c>
      <c r="F86" s="154">
        <v>0</v>
      </c>
      <c r="G86" s="154">
        <v>847860</v>
      </c>
      <c r="H86" s="154">
        <v>0</v>
      </c>
      <c r="I86" s="154">
        <v>0</v>
      </c>
      <c r="J86" s="154">
        <v>0</v>
      </c>
      <c r="K86" s="155">
        <v>0</v>
      </c>
      <c r="L86" s="154">
        <v>0</v>
      </c>
      <c r="M86" s="154">
        <v>0</v>
      </c>
      <c r="N86" s="154">
        <v>0</v>
      </c>
      <c r="O86" s="154">
        <v>543017.86</v>
      </c>
      <c r="P86" s="154">
        <v>0</v>
      </c>
      <c r="Q86" s="154">
        <v>0</v>
      </c>
      <c r="R86" s="154">
        <v>0</v>
      </c>
      <c r="S86" s="154">
        <v>0</v>
      </c>
      <c r="T86" s="154">
        <v>0</v>
      </c>
      <c r="U86" s="154">
        <v>0</v>
      </c>
      <c r="V86" s="154">
        <v>0</v>
      </c>
      <c r="W86" s="154">
        <v>0</v>
      </c>
      <c r="X86" s="154">
        <v>0</v>
      </c>
      <c r="Y86" s="154">
        <v>0</v>
      </c>
      <c r="Z86" s="154">
        <v>0</v>
      </c>
      <c r="AA86" s="154">
        <v>0</v>
      </c>
      <c r="AB86" s="156">
        <v>2020</v>
      </c>
    </row>
    <row r="87" spans="1:28" ht="35.25" customHeight="1" x14ac:dyDescent="0.5">
      <c r="A87">
        <v>1</v>
      </c>
      <c r="B87" s="124">
        <v>78</v>
      </c>
      <c r="C87" s="125" t="s">
        <v>1738</v>
      </c>
      <c r="D87" s="150">
        <v>866755.67</v>
      </c>
      <c r="E87" s="154">
        <v>179437.21</v>
      </c>
      <c r="F87" s="154">
        <v>297679.21000000002</v>
      </c>
      <c r="G87" s="154">
        <v>0</v>
      </c>
      <c r="H87" s="154">
        <v>0</v>
      </c>
      <c r="I87" s="154">
        <v>0</v>
      </c>
      <c r="J87" s="154">
        <v>0</v>
      </c>
      <c r="K87" s="155">
        <v>0</v>
      </c>
      <c r="L87" s="154">
        <v>0</v>
      </c>
      <c r="M87" s="154">
        <v>0</v>
      </c>
      <c r="N87" s="154">
        <v>0</v>
      </c>
      <c r="O87" s="154">
        <v>389639.25</v>
      </c>
      <c r="P87" s="154">
        <v>0</v>
      </c>
      <c r="Q87" s="154">
        <v>0</v>
      </c>
      <c r="R87" s="154">
        <v>0</v>
      </c>
      <c r="S87" s="154">
        <v>0</v>
      </c>
      <c r="T87" s="154">
        <v>0</v>
      </c>
      <c r="U87" s="154">
        <v>0</v>
      </c>
      <c r="V87" s="154">
        <v>0</v>
      </c>
      <c r="W87" s="154">
        <v>0</v>
      </c>
      <c r="X87" s="154">
        <v>0</v>
      </c>
      <c r="Y87" s="154">
        <v>0</v>
      </c>
      <c r="Z87" s="154">
        <v>0</v>
      </c>
      <c r="AA87" s="154">
        <v>0</v>
      </c>
      <c r="AB87" s="156">
        <v>2020</v>
      </c>
    </row>
    <row r="88" spans="1:28" ht="35.25" customHeight="1" x14ac:dyDescent="0.5">
      <c r="A88">
        <v>1</v>
      </c>
      <c r="B88" s="124">
        <v>79</v>
      </c>
      <c r="C88" s="129" t="s">
        <v>1878</v>
      </c>
      <c r="D88" s="150">
        <v>1468076</v>
      </c>
      <c r="E88" s="157">
        <v>0</v>
      </c>
      <c r="F88" s="157">
        <v>0</v>
      </c>
      <c r="G88" s="157">
        <v>0</v>
      </c>
      <c r="H88" s="157">
        <v>0</v>
      </c>
      <c r="I88" s="157">
        <v>0</v>
      </c>
      <c r="J88" s="157">
        <v>0</v>
      </c>
      <c r="K88" s="158">
        <v>0</v>
      </c>
      <c r="L88" s="157">
        <v>0</v>
      </c>
      <c r="M88" s="157">
        <v>1468076</v>
      </c>
      <c r="N88" s="157">
        <v>0</v>
      </c>
      <c r="O88" s="157">
        <v>0</v>
      </c>
      <c r="P88" s="157">
        <v>0</v>
      </c>
      <c r="Q88" s="157">
        <v>0</v>
      </c>
      <c r="R88" s="157">
        <v>0</v>
      </c>
      <c r="S88" s="157">
        <v>0</v>
      </c>
      <c r="T88" s="157">
        <v>0</v>
      </c>
      <c r="U88" s="157">
        <v>0</v>
      </c>
      <c r="V88" s="157">
        <v>0</v>
      </c>
      <c r="W88" s="157">
        <v>0</v>
      </c>
      <c r="X88" s="157">
        <v>0</v>
      </c>
      <c r="Y88" s="157">
        <v>0</v>
      </c>
      <c r="Z88" s="157">
        <v>0</v>
      </c>
      <c r="AA88" s="157">
        <v>0</v>
      </c>
      <c r="AB88" s="156">
        <v>2020</v>
      </c>
    </row>
    <row r="89" spans="1:28" ht="35.25" customHeight="1" x14ac:dyDescent="0.5">
      <c r="A89">
        <v>1</v>
      </c>
      <c r="B89" s="124">
        <v>80</v>
      </c>
      <c r="C89" s="129" t="s">
        <v>1879</v>
      </c>
      <c r="D89" s="150">
        <v>364586</v>
      </c>
      <c r="E89" s="157">
        <v>0</v>
      </c>
      <c r="F89" s="157">
        <v>0</v>
      </c>
      <c r="G89" s="157">
        <v>0</v>
      </c>
      <c r="H89" s="157">
        <v>0</v>
      </c>
      <c r="I89" s="157">
        <v>0</v>
      </c>
      <c r="J89" s="157">
        <v>0</v>
      </c>
      <c r="K89" s="158">
        <v>0</v>
      </c>
      <c r="L89" s="157">
        <v>0</v>
      </c>
      <c r="M89" s="157">
        <v>0</v>
      </c>
      <c r="N89" s="157">
        <v>0</v>
      </c>
      <c r="O89" s="157">
        <v>364586</v>
      </c>
      <c r="P89" s="157">
        <v>0</v>
      </c>
      <c r="Q89" s="157">
        <v>0</v>
      </c>
      <c r="R89" s="157">
        <v>0</v>
      </c>
      <c r="S89" s="157">
        <v>0</v>
      </c>
      <c r="T89" s="157">
        <v>0</v>
      </c>
      <c r="U89" s="157">
        <v>0</v>
      </c>
      <c r="V89" s="157">
        <v>0</v>
      </c>
      <c r="W89" s="157">
        <v>0</v>
      </c>
      <c r="X89" s="157">
        <v>0</v>
      </c>
      <c r="Y89" s="157">
        <v>0</v>
      </c>
      <c r="Z89" s="157">
        <v>0</v>
      </c>
      <c r="AA89" s="157">
        <v>0</v>
      </c>
      <c r="AB89" s="156">
        <v>2020</v>
      </c>
    </row>
    <row r="90" spans="1:28" ht="35.25" customHeight="1" x14ac:dyDescent="0.5">
      <c r="A90">
        <v>1</v>
      </c>
      <c r="B90" s="124">
        <v>81</v>
      </c>
      <c r="C90" s="129" t="s">
        <v>1880</v>
      </c>
      <c r="D90" s="150">
        <v>371366.51</v>
      </c>
      <c r="E90" s="157">
        <v>0</v>
      </c>
      <c r="F90" s="157">
        <v>216731.11</v>
      </c>
      <c r="G90" s="157">
        <v>0</v>
      </c>
      <c r="H90" s="157">
        <v>154635.4</v>
      </c>
      <c r="I90" s="157">
        <v>0</v>
      </c>
      <c r="J90" s="157">
        <v>0</v>
      </c>
      <c r="K90" s="158">
        <v>0</v>
      </c>
      <c r="L90" s="157">
        <v>0</v>
      </c>
      <c r="M90" s="157">
        <v>0</v>
      </c>
      <c r="N90" s="157">
        <v>0</v>
      </c>
      <c r="O90" s="157">
        <v>0</v>
      </c>
      <c r="P90" s="157">
        <v>0</v>
      </c>
      <c r="Q90" s="157">
        <v>0</v>
      </c>
      <c r="R90" s="157">
        <v>0</v>
      </c>
      <c r="S90" s="157">
        <v>0</v>
      </c>
      <c r="T90" s="157">
        <v>0</v>
      </c>
      <c r="U90" s="157">
        <v>0</v>
      </c>
      <c r="V90" s="157">
        <v>0</v>
      </c>
      <c r="W90" s="157">
        <v>0</v>
      </c>
      <c r="X90" s="157">
        <v>0</v>
      </c>
      <c r="Y90" s="157">
        <v>0</v>
      </c>
      <c r="Z90" s="157">
        <v>0</v>
      </c>
      <c r="AA90" s="157">
        <v>0</v>
      </c>
      <c r="AB90" s="156">
        <v>2020</v>
      </c>
    </row>
    <row r="91" spans="1:28" ht="35.25" customHeight="1" x14ac:dyDescent="0.5">
      <c r="A91">
        <v>1</v>
      </c>
      <c r="B91" s="124">
        <v>82</v>
      </c>
      <c r="C91" s="129" t="s">
        <v>2399</v>
      </c>
      <c r="D91" s="150">
        <v>116208</v>
      </c>
      <c r="E91" s="157">
        <v>0</v>
      </c>
      <c r="F91" s="157">
        <v>0</v>
      </c>
      <c r="G91" s="157">
        <v>0</v>
      </c>
      <c r="H91" s="157">
        <v>0</v>
      </c>
      <c r="I91" s="157">
        <v>0</v>
      </c>
      <c r="J91" s="157">
        <v>0</v>
      </c>
      <c r="K91" s="158">
        <v>2</v>
      </c>
      <c r="L91" s="157">
        <v>80776</v>
      </c>
      <c r="M91" s="157">
        <v>0</v>
      </c>
      <c r="N91" s="157">
        <v>0</v>
      </c>
      <c r="O91" s="157">
        <v>35432</v>
      </c>
      <c r="P91" s="157">
        <v>0</v>
      </c>
      <c r="Q91" s="157">
        <v>0</v>
      </c>
      <c r="R91" s="157">
        <v>0</v>
      </c>
      <c r="S91" s="157">
        <v>0</v>
      </c>
      <c r="T91" s="157">
        <v>0</v>
      </c>
      <c r="U91" s="157">
        <v>0</v>
      </c>
      <c r="V91" s="157">
        <v>0</v>
      </c>
      <c r="W91" s="157">
        <v>0</v>
      </c>
      <c r="X91" s="157">
        <v>0</v>
      </c>
      <c r="Y91" s="157">
        <v>0</v>
      </c>
      <c r="Z91" s="157">
        <v>0</v>
      </c>
      <c r="AA91" s="157">
        <v>0</v>
      </c>
      <c r="AB91" s="156">
        <v>2020</v>
      </c>
    </row>
    <row r="92" spans="1:28" ht="35.25" customHeight="1" x14ac:dyDescent="0.5">
      <c r="A92">
        <v>1</v>
      </c>
      <c r="B92" s="124">
        <v>83</v>
      </c>
      <c r="C92" s="129" t="s">
        <v>1881</v>
      </c>
      <c r="D92" s="150">
        <v>610300</v>
      </c>
      <c r="E92" s="157">
        <v>0</v>
      </c>
      <c r="F92" s="157">
        <v>0</v>
      </c>
      <c r="G92" s="157">
        <v>0</v>
      </c>
      <c r="H92" s="157">
        <v>0</v>
      </c>
      <c r="I92" s="157">
        <v>0</v>
      </c>
      <c r="J92" s="157">
        <v>0</v>
      </c>
      <c r="K92" s="158">
        <v>0</v>
      </c>
      <c r="L92" s="157">
        <v>0</v>
      </c>
      <c r="M92" s="157">
        <v>0</v>
      </c>
      <c r="N92" s="157">
        <v>0</v>
      </c>
      <c r="O92" s="157">
        <v>610300</v>
      </c>
      <c r="P92" s="157">
        <v>0</v>
      </c>
      <c r="Q92" s="157">
        <v>0</v>
      </c>
      <c r="R92" s="157">
        <v>0</v>
      </c>
      <c r="S92" s="157">
        <v>0</v>
      </c>
      <c r="T92" s="157">
        <v>0</v>
      </c>
      <c r="U92" s="157">
        <v>0</v>
      </c>
      <c r="V92" s="157">
        <v>0</v>
      </c>
      <c r="W92" s="157">
        <v>0</v>
      </c>
      <c r="X92" s="157">
        <v>0</v>
      </c>
      <c r="Y92" s="157">
        <v>0</v>
      </c>
      <c r="Z92" s="157">
        <v>0</v>
      </c>
      <c r="AA92" s="157">
        <v>0</v>
      </c>
      <c r="AB92" s="156">
        <v>2020</v>
      </c>
    </row>
    <row r="93" spans="1:28" ht="35.25" customHeight="1" x14ac:dyDescent="0.5">
      <c r="A93">
        <v>1</v>
      </c>
      <c r="B93" s="124">
        <v>84</v>
      </c>
      <c r="C93" s="129" t="s">
        <v>1882</v>
      </c>
      <c r="D93" s="150">
        <v>478757.53</v>
      </c>
      <c r="E93" s="157">
        <v>0</v>
      </c>
      <c r="F93" s="157">
        <v>57079.75</v>
      </c>
      <c r="G93" s="157">
        <v>0</v>
      </c>
      <c r="H93" s="157">
        <v>0</v>
      </c>
      <c r="I93" s="157">
        <v>0</v>
      </c>
      <c r="J93" s="157">
        <v>0</v>
      </c>
      <c r="K93" s="158">
        <v>0</v>
      </c>
      <c r="L93" s="157">
        <v>0</v>
      </c>
      <c r="M93" s="157">
        <v>344154</v>
      </c>
      <c r="N93" s="157">
        <v>0</v>
      </c>
      <c r="O93" s="157">
        <v>77523.78</v>
      </c>
      <c r="P93" s="157">
        <v>0</v>
      </c>
      <c r="Q93" s="157">
        <v>0</v>
      </c>
      <c r="R93" s="157">
        <v>0</v>
      </c>
      <c r="S93" s="157">
        <v>0</v>
      </c>
      <c r="T93" s="157">
        <v>0</v>
      </c>
      <c r="U93" s="157">
        <v>0</v>
      </c>
      <c r="V93" s="157">
        <v>0</v>
      </c>
      <c r="W93" s="157">
        <v>0</v>
      </c>
      <c r="X93" s="157">
        <v>0</v>
      </c>
      <c r="Y93" s="157">
        <v>0</v>
      </c>
      <c r="Z93" s="157">
        <v>0</v>
      </c>
      <c r="AA93" s="157">
        <v>0</v>
      </c>
      <c r="AB93" s="156">
        <v>2020</v>
      </c>
    </row>
    <row r="94" spans="1:28" ht="35.25" customHeight="1" x14ac:dyDescent="0.5">
      <c r="A94">
        <v>1</v>
      </c>
      <c r="B94" s="124">
        <v>85</v>
      </c>
      <c r="C94" s="129" t="s">
        <v>1883</v>
      </c>
      <c r="D94" s="150">
        <v>1394395.75</v>
      </c>
      <c r="E94" s="157">
        <v>0</v>
      </c>
      <c r="F94" s="157">
        <v>0</v>
      </c>
      <c r="G94" s="157">
        <v>0</v>
      </c>
      <c r="H94" s="157">
        <v>0</v>
      </c>
      <c r="I94" s="157">
        <v>0</v>
      </c>
      <c r="J94" s="157">
        <v>0</v>
      </c>
      <c r="K94" s="158">
        <v>0</v>
      </c>
      <c r="L94" s="157">
        <v>0</v>
      </c>
      <c r="M94" s="157">
        <v>1394395.75</v>
      </c>
      <c r="N94" s="157">
        <v>0</v>
      </c>
      <c r="O94" s="157">
        <v>0</v>
      </c>
      <c r="P94" s="157">
        <v>0</v>
      </c>
      <c r="Q94" s="157">
        <v>0</v>
      </c>
      <c r="R94" s="157">
        <v>0</v>
      </c>
      <c r="S94" s="157">
        <v>0</v>
      </c>
      <c r="T94" s="157">
        <v>0</v>
      </c>
      <c r="U94" s="157">
        <v>0</v>
      </c>
      <c r="V94" s="157">
        <v>0</v>
      </c>
      <c r="W94" s="157">
        <v>0</v>
      </c>
      <c r="X94" s="157">
        <v>0</v>
      </c>
      <c r="Y94" s="157">
        <v>0</v>
      </c>
      <c r="Z94" s="157">
        <v>0</v>
      </c>
      <c r="AA94" s="157">
        <v>0</v>
      </c>
      <c r="AB94" s="156">
        <v>2020</v>
      </c>
    </row>
    <row r="95" spans="1:28" ht="35.25" customHeight="1" x14ac:dyDescent="0.5">
      <c r="A95">
        <v>1</v>
      </c>
      <c r="B95" s="124">
        <v>86</v>
      </c>
      <c r="C95" s="129" t="s">
        <v>1884</v>
      </c>
      <c r="D95" s="150">
        <v>592148.92000000004</v>
      </c>
      <c r="E95" s="157">
        <v>592148.92000000004</v>
      </c>
      <c r="F95" s="157">
        <v>0</v>
      </c>
      <c r="G95" s="157">
        <v>0</v>
      </c>
      <c r="H95" s="157">
        <v>0</v>
      </c>
      <c r="I95" s="157">
        <v>0</v>
      </c>
      <c r="J95" s="157">
        <v>0</v>
      </c>
      <c r="K95" s="158">
        <v>0</v>
      </c>
      <c r="L95" s="157">
        <v>0</v>
      </c>
      <c r="M95" s="157">
        <v>0</v>
      </c>
      <c r="N95" s="157">
        <v>0</v>
      </c>
      <c r="O95" s="157">
        <v>0</v>
      </c>
      <c r="P95" s="157">
        <v>0</v>
      </c>
      <c r="Q95" s="157">
        <v>0</v>
      </c>
      <c r="R95" s="157">
        <v>0</v>
      </c>
      <c r="S95" s="157">
        <v>0</v>
      </c>
      <c r="T95" s="157">
        <v>0</v>
      </c>
      <c r="U95" s="157">
        <v>0</v>
      </c>
      <c r="V95" s="157">
        <v>0</v>
      </c>
      <c r="W95" s="157">
        <v>0</v>
      </c>
      <c r="X95" s="157">
        <v>0</v>
      </c>
      <c r="Y95" s="157">
        <v>0</v>
      </c>
      <c r="Z95" s="157">
        <v>0</v>
      </c>
      <c r="AA95" s="157">
        <v>0</v>
      </c>
      <c r="AB95" s="156">
        <v>2020</v>
      </c>
    </row>
    <row r="96" spans="1:28" ht="35.25" customHeight="1" x14ac:dyDescent="0.5">
      <c r="A96">
        <v>1</v>
      </c>
      <c r="B96" s="124">
        <v>87</v>
      </c>
      <c r="C96" s="129" t="s">
        <v>1885</v>
      </c>
      <c r="D96" s="150">
        <v>3000000</v>
      </c>
      <c r="E96" s="157">
        <v>0</v>
      </c>
      <c r="F96" s="157">
        <v>0</v>
      </c>
      <c r="G96" s="157">
        <v>0</v>
      </c>
      <c r="H96" s="157">
        <v>0</v>
      </c>
      <c r="I96" s="157">
        <v>0</v>
      </c>
      <c r="J96" s="157">
        <v>0</v>
      </c>
      <c r="K96" s="158">
        <v>0</v>
      </c>
      <c r="L96" s="157">
        <v>0</v>
      </c>
      <c r="M96" s="157">
        <v>3000000</v>
      </c>
      <c r="N96" s="157">
        <v>0</v>
      </c>
      <c r="O96" s="157">
        <v>0</v>
      </c>
      <c r="P96" s="157">
        <v>0</v>
      </c>
      <c r="Q96" s="157">
        <v>0</v>
      </c>
      <c r="R96" s="157">
        <v>0</v>
      </c>
      <c r="S96" s="157">
        <v>0</v>
      </c>
      <c r="T96" s="157">
        <v>0</v>
      </c>
      <c r="U96" s="157">
        <v>0</v>
      </c>
      <c r="V96" s="157">
        <v>0</v>
      </c>
      <c r="W96" s="157">
        <v>0</v>
      </c>
      <c r="X96" s="157">
        <v>0</v>
      </c>
      <c r="Y96" s="157">
        <v>0</v>
      </c>
      <c r="Z96" s="157">
        <v>0</v>
      </c>
      <c r="AA96" s="157">
        <v>0</v>
      </c>
      <c r="AB96" s="156">
        <v>2020</v>
      </c>
    </row>
    <row r="97" spans="1:28" ht="35.25" customHeight="1" x14ac:dyDescent="0.5">
      <c r="A97">
        <v>1</v>
      </c>
      <c r="B97" s="124">
        <v>88</v>
      </c>
      <c r="C97" s="129" t="s">
        <v>1886</v>
      </c>
      <c r="D97" s="150">
        <v>1004458</v>
      </c>
      <c r="E97" s="157">
        <v>0</v>
      </c>
      <c r="F97" s="157">
        <v>0</v>
      </c>
      <c r="G97" s="157">
        <v>0</v>
      </c>
      <c r="H97" s="157">
        <v>0</v>
      </c>
      <c r="I97" s="157">
        <v>0</v>
      </c>
      <c r="J97" s="157">
        <v>0</v>
      </c>
      <c r="K97" s="158">
        <v>0</v>
      </c>
      <c r="L97" s="157">
        <v>0</v>
      </c>
      <c r="M97" s="157">
        <v>1004458</v>
      </c>
      <c r="N97" s="157">
        <v>0</v>
      </c>
      <c r="O97" s="157">
        <v>0</v>
      </c>
      <c r="P97" s="157">
        <v>0</v>
      </c>
      <c r="Q97" s="157">
        <v>0</v>
      </c>
      <c r="R97" s="157">
        <v>0</v>
      </c>
      <c r="S97" s="157">
        <v>0</v>
      </c>
      <c r="T97" s="157">
        <v>0</v>
      </c>
      <c r="U97" s="157">
        <v>0</v>
      </c>
      <c r="V97" s="157">
        <v>0</v>
      </c>
      <c r="W97" s="157">
        <v>0</v>
      </c>
      <c r="X97" s="157">
        <v>0</v>
      </c>
      <c r="Y97" s="157">
        <v>0</v>
      </c>
      <c r="Z97" s="157">
        <v>0</v>
      </c>
      <c r="AA97" s="157">
        <v>0</v>
      </c>
      <c r="AB97" s="156">
        <v>2020</v>
      </c>
    </row>
    <row r="98" spans="1:28" ht="35.25" customHeight="1" x14ac:dyDescent="0.5">
      <c r="A98">
        <v>1</v>
      </c>
      <c r="B98" s="124">
        <v>89</v>
      </c>
      <c r="C98" s="129" t="s">
        <v>1887</v>
      </c>
      <c r="D98" s="150">
        <v>897668.63</v>
      </c>
      <c r="E98" s="157">
        <v>0</v>
      </c>
      <c r="F98" s="157">
        <v>0</v>
      </c>
      <c r="G98" s="157">
        <v>0</v>
      </c>
      <c r="H98" s="157">
        <v>0</v>
      </c>
      <c r="I98" s="157">
        <v>0</v>
      </c>
      <c r="J98" s="157">
        <v>0</v>
      </c>
      <c r="K98" s="158">
        <v>0</v>
      </c>
      <c r="L98" s="157">
        <v>0</v>
      </c>
      <c r="M98" s="157">
        <v>811166.63</v>
      </c>
      <c r="N98" s="157">
        <v>0</v>
      </c>
      <c r="O98" s="157">
        <v>86502</v>
      </c>
      <c r="P98" s="157">
        <v>0</v>
      </c>
      <c r="Q98" s="157">
        <v>0</v>
      </c>
      <c r="R98" s="157">
        <v>0</v>
      </c>
      <c r="S98" s="157">
        <v>0</v>
      </c>
      <c r="T98" s="157">
        <v>0</v>
      </c>
      <c r="U98" s="157">
        <v>0</v>
      </c>
      <c r="V98" s="157">
        <v>0</v>
      </c>
      <c r="W98" s="157">
        <v>0</v>
      </c>
      <c r="X98" s="157">
        <v>0</v>
      </c>
      <c r="Y98" s="157">
        <v>0</v>
      </c>
      <c r="Z98" s="157">
        <v>0</v>
      </c>
      <c r="AA98" s="157">
        <v>0</v>
      </c>
      <c r="AB98" s="156">
        <v>2020</v>
      </c>
    </row>
    <row r="99" spans="1:28" ht="35.25" customHeight="1" x14ac:dyDescent="0.5">
      <c r="A99">
        <v>1</v>
      </c>
      <c r="B99" s="124">
        <v>90</v>
      </c>
      <c r="C99" s="129" t="s">
        <v>1888</v>
      </c>
      <c r="D99" s="150">
        <v>1450004</v>
      </c>
      <c r="E99" s="157">
        <v>0</v>
      </c>
      <c r="F99" s="157">
        <v>0</v>
      </c>
      <c r="G99" s="157">
        <v>0</v>
      </c>
      <c r="H99" s="157">
        <v>0</v>
      </c>
      <c r="I99" s="157">
        <v>0</v>
      </c>
      <c r="J99" s="157">
        <v>0</v>
      </c>
      <c r="K99" s="158">
        <v>0</v>
      </c>
      <c r="L99" s="157">
        <v>0</v>
      </c>
      <c r="M99" s="157">
        <v>1450004</v>
      </c>
      <c r="N99" s="157">
        <v>0</v>
      </c>
      <c r="O99" s="157">
        <v>0</v>
      </c>
      <c r="P99" s="157">
        <v>0</v>
      </c>
      <c r="Q99" s="157">
        <v>0</v>
      </c>
      <c r="R99" s="157">
        <v>0</v>
      </c>
      <c r="S99" s="157">
        <v>0</v>
      </c>
      <c r="T99" s="157">
        <v>0</v>
      </c>
      <c r="U99" s="157">
        <v>0</v>
      </c>
      <c r="V99" s="157">
        <v>0</v>
      </c>
      <c r="W99" s="157">
        <v>0</v>
      </c>
      <c r="X99" s="157">
        <v>0</v>
      </c>
      <c r="Y99" s="157">
        <v>0</v>
      </c>
      <c r="Z99" s="157">
        <v>0</v>
      </c>
      <c r="AA99" s="157">
        <v>0</v>
      </c>
      <c r="AB99" s="156">
        <v>2020</v>
      </c>
    </row>
    <row r="100" spans="1:28" ht="35.25" customHeight="1" x14ac:dyDescent="0.5">
      <c r="A100">
        <v>1</v>
      </c>
      <c r="B100" s="124">
        <v>91</v>
      </c>
      <c r="C100" s="129" t="s">
        <v>1889</v>
      </c>
      <c r="D100" s="150">
        <v>448868</v>
      </c>
      <c r="E100" s="157">
        <v>130822</v>
      </c>
      <c r="F100" s="157">
        <v>130822</v>
      </c>
      <c r="G100" s="157">
        <v>0</v>
      </c>
      <c r="H100" s="157">
        <v>0</v>
      </c>
      <c r="I100" s="157">
        <v>0</v>
      </c>
      <c r="J100" s="157">
        <v>0</v>
      </c>
      <c r="K100" s="158">
        <v>0</v>
      </c>
      <c r="L100" s="157">
        <v>0</v>
      </c>
      <c r="M100" s="157">
        <v>0</v>
      </c>
      <c r="N100" s="157">
        <v>0</v>
      </c>
      <c r="O100" s="157">
        <v>187224</v>
      </c>
      <c r="P100" s="157">
        <v>0</v>
      </c>
      <c r="Q100" s="157">
        <v>0</v>
      </c>
      <c r="R100" s="157">
        <v>0</v>
      </c>
      <c r="S100" s="157">
        <v>0</v>
      </c>
      <c r="T100" s="157">
        <v>0</v>
      </c>
      <c r="U100" s="157">
        <v>0</v>
      </c>
      <c r="V100" s="157">
        <v>0</v>
      </c>
      <c r="W100" s="157">
        <v>0</v>
      </c>
      <c r="X100" s="157">
        <v>0</v>
      </c>
      <c r="Y100" s="157">
        <v>0</v>
      </c>
      <c r="Z100" s="157">
        <v>0</v>
      </c>
      <c r="AA100" s="157">
        <v>0</v>
      </c>
      <c r="AB100" s="156">
        <v>2020</v>
      </c>
    </row>
    <row r="101" spans="1:28" ht="35.25" customHeight="1" x14ac:dyDescent="0.5">
      <c r="A101">
        <v>1</v>
      </c>
      <c r="B101" s="124">
        <v>92</v>
      </c>
      <c r="C101" s="129" t="s">
        <v>1890</v>
      </c>
      <c r="D101" s="150">
        <v>1111226.33</v>
      </c>
      <c r="E101" s="157">
        <v>0</v>
      </c>
      <c r="F101" s="157">
        <v>0</v>
      </c>
      <c r="G101" s="157">
        <v>0</v>
      </c>
      <c r="H101" s="157">
        <v>0</v>
      </c>
      <c r="I101" s="157">
        <v>0</v>
      </c>
      <c r="J101" s="157">
        <v>0</v>
      </c>
      <c r="K101" s="158">
        <v>0</v>
      </c>
      <c r="L101" s="157">
        <v>0</v>
      </c>
      <c r="M101" s="157">
        <v>1111226.33</v>
      </c>
      <c r="N101" s="157">
        <v>0</v>
      </c>
      <c r="O101" s="157">
        <v>0</v>
      </c>
      <c r="P101" s="157">
        <v>0</v>
      </c>
      <c r="Q101" s="157">
        <v>0</v>
      </c>
      <c r="R101" s="157">
        <v>0</v>
      </c>
      <c r="S101" s="157">
        <v>0</v>
      </c>
      <c r="T101" s="157">
        <v>0</v>
      </c>
      <c r="U101" s="157">
        <v>0</v>
      </c>
      <c r="V101" s="157">
        <v>0</v>
      </c>
      <c r="W101" s="157">
        <v>0</v>
      </c>
      <c r="X101" s="157">
        <v>0</v>
      </c>
      <c r="Y101" s="157">
        <v>0</v>
      </c>
      <c r="Z101" s="157">
        <v>0</v>
      </c>
      <c r="AA101" s="157">
        <v>0</v>
      </c>
      <c r="AB101" s="156">
        <v>2020</v>
      </c>
    </row>
    <row r="102" spans="1:28" ht="35.25" customHeight="1" x14ac:dyDescent="0.5">
      <c r="A102">
        <v>1</v>
      </c>
      <c r="B102" s="124">
        <v>93</v>
      </c>
      <c r="C102" s="129" t="s">
        <v>1891</v>
      </c>
      <c r="D102" s="150">
        <v>252000</v>
      </c>
      <c r="E102" s="157">
        <v>0</v>
      </c>
      <c r="F102" s="157">
        <v>0</v>
      </c>
      <c r="G102" s="157">
        <v>0</v>
      </c>
      <c r="H102" s="157">
        <v>0</v>
      </c>
      <c r="I102" s="157">
        <v>0</v>
      </c>
      <c r="J102" s="157">
        <v>0</v>
      </c>
      <c r="K102" s="158">
        <v>0</v>
      </c>
      <c r="L102" s="157">
        <v>0</v>
      </c>
      <c r="M102" s="157">
        <v>0</v>
      </c>
      <c r="N102" s="157">
        <v>0</v>
      </c>
      <c r="O102" s="157">
        <v>252000</v>
      </c>
      <c r="P102" s="157">
        <v>0</v>
      </c>
      <c r="Q102" s="157">
        <v>0</v>
      </c>
      <c r="R102" s="157">
        <v>0</v>
      </c>
      <c r="S102" s="157">
        <v>0</v>
      </c>
      <c r="T102" s="157">
        <v>0</v>
      </c>
      <c r="U102" s="157">
        <v>0</v>
      </c>
      <c r="V102" s="157">
        <v>0</v>
      </c>
      <c r="W102" s="157">
        <v>0</v>
      </c>
      <c r="X102" s="157">
        <v>0</v>
      </c>
      <c r="Y102" s="157">
        <v>0</v>
      </c>
      <c r="Z102" s="157">
        <v>0</v>
      </c>
      <c r="AA102" s="157">
        <v>0</v>
      </c>
      <c r="AB102" s="156">
        <v>2020</v>
      </c>
    </row>
    <row r="103" spans="1:28" ht="35.25" customHeight="1" x14ac:dyDescent="0.5">
      <c r="A103">
        <v>1</v>
      </c>
      <c r="B103" s="124">
        <v>94</v>
      </c>
      <c r="C103" s="129" t="s">
        <v>1892</v>
      </c>
      <c r="D103" s="150">
        <v>1736821</v>
      </c>
      <c r="E103" s="157">
        <v>0</v>
      </c>
      <c r="F103" s="157">
        <v>0</v>
      </c>
      <c r="G103" s="157">
        <v>0</v>
      </c>
      <c r="H103" s="157">
        <v>0</v>
      </c>
      <c r="I103" s="157">
        <v>0</v>
      </c>
      <c r="J103" s="157">
        <v>0</v>
      </c>
      <c r="K103" s="158">
        <v>0</v>
      </c>
      <c r="L103" s="157">
        <v>0</v>
      </c>
      <c r="M103" s="157">
        <v>1736821</v>
      </c>
      <c r="N103" s="157">
        <v>0</v>
      </c>
      <c r="O103" s="157">
        <v>0</v>
      </c>
      <c r="P103" s="157">
        <v>0</v>
      </c>
      <c r="Q103" s="157">
        <v>0</v>
      </c>
      <c r="R103" s="157">
        <v>0</v>
      </c>
      <c r="S103" s="157">
        <v>0</v>
      </c>
      <c r="T103" s="157">
        <v>0</v>
      </c>
      <c r="U103" s="157">
        <v>0</v>
      </c>
      <c r="V103" s="157">
        <v>0</v>
      </c>
      <c r="W103" s="157">
        <v>0</v>
      </c>
      <c r="X103" s="157">
        <v>0</v>
      </c>
      <c r="Y103" s="157">
        <v>0</v>
      </c>
      <c r="Z103" s="157">
        <v>0</v>
      </c>
      <c r="AA103" s="157">
        <v>0</v>
      </c>
      <c r="AB103" s="156">
        <v>2020</v>
      </c>
    </row>
    <row r="104" spans="1:28" ht="35.25" customHeight="1" x14ac:dyDescent="0.5">
      <c r="A104">
        <v>1</v>
      </c>
      <c r="B104" s="124">
        <v>95</v>
      </c>
      <c r="C104" s="129" t="s">
        <v>1893</v>
      </c>
      <c r="D104" s="150">
        <v>1164297</v>
      </c>
      <c r="E104" s="157">
        <v>0</v>
      </c>
      <c r="F104" s="157">
        <v>0</v>
      </c>
      <c r="G104" s="157">
        <v>0</v>
      </c>
      <c r="H104" s="157">
        <v>0</v>
      </c>
      <c r="I104" s="157">
        <v>0</v>
      </c>
      <c r="J104" s="157">
        <v>0</v>
      </c>
      <c r="K104" s="158">
        <v>0</v>
      </c>
      <c r="L104" s="157">
        <v>0</v>
      </c>
      <c r="M104" s="157">
        <v>1164297</v>
      </c>
      <c r="N104" s="157">
        <v>0</v>
      </c>
      <c r="O104" s="157">
        <v>0</v>
      </c>
      <c r="P104" s="157">
        <v>0</v>
      </c>
      <c r="Q104" s="157">
        <v>0</v>
      </c>
      <c r="R104" s="157">
        <v>0</v>
      </c>
      <c r="S104" s="157">
        <v>0</v>
      </c>
      <c r="T104" s="157">
        <v>0</v>
      </c>
      <c r="U104" s="157">
        <v>0</v>
      </c>
      <c r="V104" s="157">
        <v>0</v>
      </c>
      <c r="W104" s="157">
        <v>0</v>
      </c>
      <c r="X104" s="157">
        <v>0</v>
      </c>
      <c r="Y104" s="157">
        <v>0</v>
      </c>
      <c r="Z104" s="157">
        <v>0</v>
      </c>
      <c r="AA104" s="157">
        <v>0</v>
      </c>
      <c r="AB104" s="156">
        <v>2020</v>
      </c>
    </row>
    <row r="105" spans="1:28" ht="35.25" customHeight="1" x14ac:dyDescent="0.5">
      <c r="A105">
        <v>1</v>
      </c>
      <c r="B105" s="124">
        <v>96</v>
      </c>
      <c r="C105" s="129" t="s">
        <v>1894</v>
      </c>
      <c r="D105" s="150">
        <v>1475513.91</v>
      </c>
      <c r="E105" s="157">
        <v>0</v>
      </c>
      <c r="F105" s="157">
        <v>0</v>
      </c>
      <c r="G105" s="157">
        <v>0</v>
      </c>
      <c r="H105" s="157">
        <v>0</v>
      </c>
      <c r="I105" s="157">
        <v>0</v>
      </c>
      <c r="J105" s="157">
        <v>0</v>
      </c>
      <c r="K105" s="158">
        <v>0</v>
      </c>
      <c r="L105" s="157">
        <v>0</v>
      </c>
      <c r="M105" s="157">
        <v>1475513.91</v>
      </c>
      <c r="N105" s="157">
        <v>0</v>
      </c>
      <c r="O105" s="157">
        <v>0</v>
      </c>
      <c r="P105" s="157">
        <v>0</v>
      </c>
      <c r="Q105" s="157">
        <v>0</v>
      </c>
      <c r="R105" s="157">
        <v>0</v>
      </c>
      <c r="S105" s="157">
        <v>0</v>
      </c>
      <c r="T105" s="157">
        <v>0</v>
      </c>
      <c r="U105" s="157">
        <v>0</v>
      </c>
      <c r="V105" s="157">
        <v>0</v>
      </c>
      <c r="W105" s="157">
        <v>0</v>
      </c>
      <c r="X105" s="157">
        <v>0</v>
      </c>
      <c r="Y105" s="157">
        <v>0</v>
      </c>
      <c r="Z105" s="157">
        <v>0</v>
      </c>
      <c r="AA105" s="157">
        <v>0</v>
      </c>
      <c r="AB105" s="156">
        <v>2020</v>
      </c>
    </row>
    <row r="106" spans="1:28" ht="35.25" customHeight="1" x14ac:dyDescent="0.5">
      <c r="A106">
        <v>1</v>
      </c>
      <c r="B106" s="124">
        <v>97</v>
      </c>
      <c r="C106" s="129" t="s">
        <v>1895</v>
      </c>
      <c r="D106" s="150">
        <v>256701.14</v>
      </c>
      <c r="E106" s="157">
        <v>0</v>
      </c>
      <c r="F106" s="157">
        <v>0</v>
      </c>
      <c r="G106" s="157">
        <v>0</v>
      </c>
      <c r="H106" s="157">
        <v>0</v>
      </c>
      <c r="I106" s="157">
        <v>0</v>
      </c>
      <c r="J106" s="157">
        <v>0</v>
      </c>
      <c r="K106" s="158">
        <v>0</v>
      </c>
      <c r="L106" s="157">
        <v>0</v>
      </c>
      <c r="M106" s="157">
        <v>0</v>
      </c>
      <c r="N106" s="157">
        <v>0</v>
      </c>
      <c r="O106" s="157">
        <v>256701.14</v>
      </c>
      <c r="P106" s="157">
        <v>0</v>
      </c>
      <c r="Q106" s="157">
        <v>0</v>
      </c>
      <c r="R106" s="157">
        <v>0</v>
      </c>
      <c r="S106" s="157">
        <v>0</v>
      </c>
      <c r="T106" s="157">
        <v>0</v>
      </c>
      <c r="U106" s="157">
        <v>0</v>
      </c>
      <c r="V106" s="157">
        <v>0</v>
      </c>
      <c r="W106" s="157">
        <v>0</v>
      </c>
      <c r="X106" s="157">
        <v>0</v>
      </c>
      <c r="Y106" s="157">
        <v>0</v>
      </c>
      <c r="Z106" s="157">
        <v>0</v>
      </c>
      <c r="AA106" s="157">
        <v>0</v>
      </c>
      <c r="AB106" s="156">
        <v>2020</v>
      </c>
    </row>
    <row r="107" spans="1:28" ht="35.25" customHeight="1" x14ac:dyDescent="0.5">
      <c r="A107">
        <v>1</v>
      </c>
      <c r="B107" s="124">
        <v>98</v>
      </c>
      <c r="C107" s="129" t="s">
        <v>1896</v>
      </c>
      <c r="D107" s="150">
        <v>428327</v>
      </c>
      <c r="E107" s="157">
        <v>0</v>
      </c>
      <c r="F107" s="157">
        <v>0</v>
      </c>
      <c r="G107" s="157">
        <v>0</v>
      </c>
      <c r="H107" s="157">
        <v>0</v>
      </c>
      <c r="I107" s="157">
        <v>0</v>
      </c>
      <c r="J107" s="157">
        <v>0</v>
      </c>
      <c r="K107" s="158">
        <v>0</v>
      </c>
      <c r="L107" s="157">
        <v>0</v>
      </c>
      <c r="M107" s="157">
        <v>0</v>
      </c>
      <c r="N107" s="157">
        <v>35600</v>
      </c>
      <c r="O107" s="157">
        <v>392727</v>
      </c>
      <c r="P107" s="157">
        <v>0</v>
      </c>
      <c r="Q107" s="157">
        <v>0</v>
      </c>
      <c r="R107" s="157">
        <v>0</v>
      </c>
      <c r="S107" s="157">
        <v>0</v>
      </c>
      <c r="T107" s="157">
        <v>0</v>
      </c>
      <c r="U107" s="157">
        <v>0</v>
      </c>
      <c r="V107" s="157">
        <v>0</v>
      </c>
      <c r="W107" s="157">
        <v>0</v>
      </c>
      <c r="X107" s="157">
        <v>0</v>
      </c>
      <c r="Y107" s="157">
        <v>0</v>
      </c>
      <c r="Z107" s="157">
        <v>0</v>
      </c>
      <c r="AA107" s="157">
        <v>0</v>
      </c>
      <c r="AB107" s="156">
        <v>2020</v>
      </c>
    </row>
    <row r="108" spans="1:28" ht="35.25" customHeight="1" x14ac:dyDescent="0.5">
      <c r="A108">
        <v>1</v>
      </c>
      <c r="B108" s="124">
        <v>99</v>
      </c>
      <c r="C108" s="129" t="s">
        <v>1897</v>
      </c>
      <c r="D108" s="150">
        <v>351887.78</v>
      </c>
      <c r="E108" s="157">
        <v>0</v>
      </c>
      <c r="F108" s="157">
        <v>0</v>
      </c>
      <c r="G108" s="157">
        <v>351887.78</v>
      </c>
      <c r="H108" s="157">
        <v>0</v>
      </c>
      <c r="I108" s="157">
        <v>0</v>
      </c>
      <c r="J108" s="157">
        <v>0</v>
      </c>
      <c r="K108" s="158">
        <v>0</v>
      </c>
      <c r="L108" s="157">
        <v>0</v>
      </c>
      <c r="M108" s="157">
        <v>0</v>
      </c>
      <c r="N108" s="157">
        <v>0</v>
      </c>
      <c r="O108" s="157">
        <v>0</v>
      </c>
      <c r="P108" s="157">
        <v>0</v>
      </c>
      <c r="Q108" s="157">
        <v>0</v>
      </c>
      <c r="R108" s="157">
        <v>0</v>
      </c>
      <c r="S108" s="157">
        <v>0</v>
      </c>
      <c r="T108" s="157">
        <v>0</v>
      </c>
      <c r="U108" s="157">
        <v>0</v>
      </c>
      <c r="V108" s="157">
        <v>0</v>
      </c>
      <c r="W108" s="157">
        <v>0</v>
      </c>
      <c r="X108" s="157">
        <v>0</v>
      </c>
      <c r="Y108" s="157">
        <v>0</v>
      </c>
      <c r="Z108" s="157">
        <v>0</v>
      </c>
      <c r="AA108" s="157">
        <v>0</v>
      </c>
      <c r="AB108" s="156">
        <v>2020</v>
      </c>
    </row>
    <row r="109" spans="1:28" ht="35.25" customHeight="1" x14ac:dyDescent="0.5">
      <c r="A109">
        <v>1</v>
      </c>
      <c r="B109" s="124">
        <v>100</v>
      </c>
      <c r="C109" s="129" t="s">
        <v>1898</v>
      </c>
      <c r="D109" s="150">
        <v>459499</v>
      </c>
      <c r="E109" s="157">
        <v>0</v>
      </c>
      <c r="F109" s="157">
        <v>370499</v>
      </c>
      <c r="G109" s="157">
        <v>0</v>
      </c>
      <c r="H109" s="157">
        <v>0</v>
      </c>
      <c r="I109" s="157">
        <v>0</v>
      </c>
      <c r="J109" s="157">
        <v>0</v>
      </c>
      <c r="K109" s="158">
        <v>0</v>
      </c>
      <c r="L109" s="157">
        <v>0</v>
      </c>
      <c r="M109" s="157">
        <v>0</v>
      </c>
      <c r="N109" s="157">
        <v>0</v>
      </c>
      <c r="O109" s="157">
        <v>0</v>
      </c>
      <c r="P109" s="157">
        <v>0</v>
      </c>
      <c r="Q109" s="157">
        <v>0</v>
      </c>
      <c r="R109" s="157">
        <v>0</v>
      </c>
      <c r="S109" s="157">
        <v>0</v>
      </c>
      <c r="T109" s="157">
        <v>0</v>
      </c>
      <c r="U109" s="157">
        <v>0</v>
      </c>
      <c r="V109" s="157">
        <v>0</v>
      </c>
      <c r="W109" s="157">
        <v>0</v>
      </c>
      <c r="X109" s="157">
        <v>0</v>
      </c>
      <c r="Y109" s="157">
        <v>0</v>
      </c>
      <c r="Z109" s="157">
        <v>89000</v>
      </c>
      <c r="AA109" s="157">
        <v>0</v>
      </c>
      <c r="AB109" s="156">
        <v>2020</v>
      </c>
    </row>
    <row r="110" spans="1:28" ht="35.25" customHeight="1" x14ac:dyDescent="0.5">
      <c r="A110">
        <v>1</v>
      </c>
      <c r="B110" s="124">
        <v>101</v>
      </c>
      <c r="C110" s="129" t="s">
        <v>1899</v>
      </c>
      <c r="D110" s="150">
        <v>349658</v>
      </c>
      <c r="E110" s="157">
        <v>0</v>
      </c>
      <c r="F110" s="157">
        <v>0</v>
      </c>
      <c r="G110" s="157">
        <v>0</v>
      </c>
      <c r="H110" s="157">
        <v>0</v>
      </c>
      <c r="I110" s="157">
        <v>0</v>
      </c>
      <c r="J110" s="157">
        <v>0</v>
      </c>
      <c r="K110" s="158">
        <v>0</v>
      </c>
      <c r="L110" s="157">
        <v>0</v>
      </c>
      <c r="M110" s="157">
        <v>349658</v>
      </c>
      <c r="N110" s="157">
        <v>0</v>
      </c>
      <c r="O110" s="157">
        <v>0</v>
      </c>
      <c r="P110" s="157">
        <v>0</v>
      </c>
      <c r="Q110" s="157">
        <v>0</v>
      </c>
      <c r="R110" s="157">
        <v>0</v>
      </c>
      <c r="S110" s="157">
        <v>0</v>
      </c>
      <c r="T110" s="157">
        <v>0</v>
      </c>
      <c r="U110" s="157">
        <v>0</v>
      </c>
      <c r="V110" s="157">
        <v>0</v>
      </c>
      <c r="W110" s="157">
        <v>0</v>
      </c>
      <c r="X110" s="157">
        <v>0</v>
      </c>
      <c r="Y110" s="157">
        <v>0</v>
      </c>
      <c r="Z110" s="157">
        <v>0</v>
      </c>
      <c r="AA110" s="157">
        <v>0</v>
      </c>
      <c r="AB110" s="156">
        <v>2020</v>
      </c>
    </row>
    <row r="111" spans="1:28" ht="35.25" customHeight="1" x14ac:dyDescent="0.5">
      <c r="A111">
        <v>1</v>
      </c>
      <c r="B111" s="124">
        <v>102</v>
      </c>
      <c r="C111" s="129" t="s">
        <v>1900</v>
      </c>
      <c r="D111" s="150">
        <v>883385</v>
      </c>
      <c r="E111" s="157">
        <v>0</v>
      </c>
      <c r="F111" s="157">
        <v>0</v>
      </c>
      <c r="G111" s="157">
        <v>0</v>
      </c>
      <c r="H111" s="157">
        <v>0</v>
      </c>
      <c r="I111" s="157">
        <v>883385</v>
      </c>
      <c r="J111" s="157">
        <v>0</v>
      </c>
      <c r="K111" s="158">
        <v>0</v>
      </c>
      <c r="L111" s="157">
        <v>0</v>
      </c>
      <c r="M111" s="157">
        <v>0</v>
      </c>
      <c r="N111" s="157">
        <v>0</v>
      </c>
      <c r="O111" s="157">
        <v>0</v>
      </c>
      <c r="P111" s="157">
        <v>0</v>
      </c>
      <c r="Q111" s="157">
        <v>0</v>
      </c>
      <c r="R111" s="157">
        <v>0</v>
      </c>
      <c r="S111" s="157">
        <v>0</v>
      </c>
      <c r="T111" s="157">
        <v>0</v>
      </c>
      <c r="U111" s="157">
        <v>0</v>
      </c>
      <c r="V111" s="157">
        <v>0</v>
      </c>
      <c r="W111" s="157">
        <v>0</v>
      </c>
      <c r="X111" s="157">
        <v>0</v>
      </c>
      <c r="Y111" s="157">
        <v>0</v>
      </c>
      <c r="Z111" s="157">
        <v>0</v>
      </c>
      <c r="AA111" s="157">
        <v>0</v>
      </c>
      <c r="AB111" s="156">
        <v>2020</v>
      </c>
    </row>
    <row r="112" spans="1:28" ht="35.25" customHeight="1" x14ac:dyDescent="0.5">
      <c r="A112">
        <v>1</v>
      </c>
      <c r="B112" s="124">
        <v>103</v>
      </c>
      <c r="C112" s="129" t="s">
        <v>1901</v>
      </c>
      <c r="D112" s="150">
        <v>1287000</v>
      </c>
      <c r="E112" s="157">
        <v>0</v>
      </c>
      <c r="F112" s="157">
        <v>0</v>
      </c>
      <c r="G112" s="157">
        <v>0</v>
      </c>
      <c r="H112" s="157">
        <v>0</v>
      </c>
      <c r="I112" s="157">
        <v>0</v>
      </c>
      <c r="J112" s="157">
        <v>0</v>
      </c>
      <c r="K112" s="158">
        <v>0</v>
      </c>
      <c r="L112" s="157">
        <v>0</v>
      </c>
      <c r="M112" s="157">
        <v>1287000</v>
      </c>
      <c r="N112" s="157">
        <v>0</v>
      </c>
      <c r="O112" s="157">
        <v>0</v>
      </c>
      <c r="P112" s="157">
        <v>0</v>
      </c>
      <c r="Q112" s="157">
        <v>0</v>
      </c>
      <c r="R112" s="157">
        <v>0</v>
      </c>
      <c r="S112" s="157">
        <v>0</v>
      </c>
      <c r="T112" s="157">
        <v>0</v>
      </c>
      <c r="U112" s="157">
        <v>0</v>
      </c>
      <c r="V112" s="157">
        <v>0</v>
      </c>
      <c r="W112" s="157">
        <v>0</v>
      </c>
      <c r="X112" s="157">
        <v>0</v>
      </c>
      <c r="Y112" s="157">
        <v>0</v>
      </c>
      <c r="Z112" s="157">
        <v>0</v>
      </c>
      <c r="AA112" s="157">
        <v>0</v>
      </c>
      <c r="AB112" s="156">
        <v>2020</v>
      </c>
    </row>
    <row r="113" spans="1:28" ht="35.25" customHeight="1" x14ac:dyDescent="0.5">
      <c r="A113">
        <v>1</v>
      </c>
      <c r="B113" s="124">
        <v>104</v>
      </c>
      <c r="C113" s="129" t="s">
        <v>1902</v>
      </c>
      <c r="D113" s="150">
        <v>1372008</v>
      </c>
      <c r="E113" s="157">
        <v>0</v>
      </c>
      <c r="F113" s="157">
        <v>0</v>
      </c>
      <c r="G113" s="157">
        <v>0</v>
      </c>
      <c r="H113" s="157">
        <v>0</v>
      </c>
      <c r="I113" s="157">
        <v>0</v>
      </c>
      <c r="J113" s="157">
        <v>0</v>
      </c>
      <c r="K113" s="158">
        <v>0</v>
      </c>
      <c r="L113" s="157">
        <v>0</v>
      </c>
      <c r="M113" s="157">
        <v>0</v>
      </c>
      <c r="N113" s="157">
        <v>0</v>
      </c>
      <c r="O113" s="157">
        <v>1372008</v>
      </c>
      <c r="P113" s="157">
        <v>0</v>
      </c>
      <c r="Q113" s="157">
        <v>0</v>
      </c>
      <c r="R113" s="157">
        <v>0</v>
      </c>
      <c r="S113" s="157">
        <v>0</v>
      </c>
      <c r="T113" s="157">
        <v>0</v>
      </c>
      <c r="U113" s="157">
        <v>0</v>
      </c>
      <c r="V113" s="157">
        <v>0</v>
      </c>
      <c r="W113" s="157">
        <v>0</v>
      </c>
      <c r="X113" s="157">
        <v>0</v>
      </c>
      <c r="Y113" s="157">
        <v>0</v>
      </c>
      <c r="Z113" s="157">
        <v>0</v>
      </c>
      <c r="AA113" s="157">
        <v>0</v>
      </c>
      <c r="AB113" s="156">
        <v>2020</v>
      </c>
    </row>
    <row r="114" spans="1:28" ht="35.25" customHeight="1" x14ac:dyDescent="0.5">
      <c r="A114">
        <v>1</v>
      </c>
      <c r="B114" s="124">
        <v>105</v>
      </c>
      <c r="C114" s="129" t="s">
        <v>1903</v>
      </c>
      <c r="D114" s="150">
        <v>478936.86</v>
      </c>
      <c r="E114" s="157">
        <v>0</v>
      </c>
      <c r="F114" s="157">
        <v>0</v>
      </c>
      <c r="G114" s="157">
        <v>0</v>
      </c>
      <c r="H114" s="157">
        <v>0</v>
      </c>
      <c r="I114" s="157">
        <v>0</v>
      </c>
      <c r="J114" s="157">
        <v>0</v>
      </c>
      <c r="K114" s="158">
        <v>0</v>
      </c>
      <c r="L114" s="157">
        <v>0</v>
      </c>
      <c r="M114" s="157">
        <v>0</v>
      </c>
      <c r="N114" s="157">
        <v>0</v>
      </c>
      <c r="O114" s="157">
        <v>478936.86</v>
      </c>
      <c r="P114" s="157">
        <v>0</v>
      </c>
      <c r="Q114" s="157">
        <v>0</v>
      </c>
      <c r="R114" s="157">
        <v>0</v>
      </c>
      <c r="S114" s="157">
        <v>0</v>
      </c>
      <c r="T114" s="157">
        <v>0</v>
      </c>
      <c r="U114" s="157">
        <v>0</v>
      </c>
      <c r="V114" s="157">
        <v>0</v>
      </c>
      <c r="W114" s="157">
        <v>0</v>
      </c>
      <c r="X114" s="157">
        <v>0</v>
      </c>
      <c r="Y114" s="157">
        <v>0</v>
      </c>
      <c r="Z114" s="157">
        <v>0</v>
      </c>
      <c r="AA114" s="157">
        <v>0</v>
      </c>
      <c r="AB114" s="156">
        <v>2020</v>
      </c>
    </row>
    <row r="115" spans="1:28" ht="35.25" customHeight="1" x14ac:dyDescent="0.5">
      <c r="A115">
        <v>1</v>
      </c>
      <c r="B115" s="124">
        <v>106</v>
      </c>
      <c r="C115" s="129" t="s">
        <v>1904</v>
      </c>
      <c r="D115" s="150">
        <v>2071816</v>
      </c>
      <c r="E115" s="157">
        <v>0</v>
      </c>
      <c r="F115" s="157">
        <v>0</v>
      </c>
      <c r="G115" s="157">
        <v>0</v>
      </c>
      <c r="H115" s="157">
        <v>0</v>
      </c>
      <c r="I115" s="157">
        <v>0</v>
      </c>
      <c r="J115" s="157">
        <v>0</v>
      </c>
      <c r="K115" s="158">
        <v>1</v>
      </c>
      <c r="L115" s="157">
        <v>2071816</v>
      </c>
      <c r="M115" s="157">
        <v>0</v>
      </c>
      <c r="N115" s="157">
        <v>0</v>
      </c>
      <c r="O115" s="157">
        <v>0</v>
      </c>
      <c r="P115" s="157">
        <v>0</v>
      </c>
      <c r="Q115" s="157">
        <v>0</v>
      </c>
      <c r="R115" s="157">
        <v>0</v>
      </c>
      <c r="S115" s="157">
        <v>0</v>
      </c>
      <c r="T115" s="157">
        <v>0</v>
      </c>
      <c r="U115" s="157">
        <v>0</v>
      </c>
      <c r="V115" s="157">
        <v>0</v>
      </c>
      <c r="W115" s="157">
        <v>0</v>
      </c>
      <c r="X115" s="157">
        <v>0</v>
      </c>
      <c r="Y115" s="157">
        <v>0</v>
      </c>
      <c r="Z115" s="157">
        <v>0</v>
      </c>
      <c r="AA115" s="157">
        <v>0</v>
      </c>
      <c r="AB115" s="156">
        <v>2020</v>
      </c>
    </row>
    <row r="116" spans="1:28" ht="35.25" customHeight="1" x14ac:dyDescent="0.5">
      <c r="A116">
        <v>1</v>
      </c>
      <c r="B116" s="124">
        <v>107</v>
      </c>
      <c r="C116" s="129" t="s">
        <v>1905</v>
      </c>
      <c r="D116" s="150">
        <v>537756.66999999993</v>
      </c>
      <c r="E116" s="157">
        <v>0</v>
      </c>
      <c r="F116" s="157">
        <v>0</v>
      </c>
      <c r="G116" s="157">
        <v>0</v>
      </c>
      <c r="H116" s="157">
        <v>0</v>
      </c>
      <c r="I116" s="157">
        <v>0</v>
      </c>
      <c r="J116" s="157">
        <v>0</v>
      </c>
      <c r="K116" s="158">
        <v>0</v>
      </c>
      <c r="L116" s="157">
        <v>0</v>
      </c>
      <c r="M116" s="157">
        <v>0</v>
      </c>
      <c r="N116" s="157">
        <v>0</v>
      </c>
      <c r="O116" s="157">
        <v>537756.66999999993</v>
      </c>
      <c r="P116" s="157">
        <v>0</v>
      </c>
      <c r="Q116" s="157">
        <v>0</v>
      </c>
      <c r="R116" s="157">
        <v>0</v>
      </c>
      <c r="S116" s="157">
        <v>0</v>
      </c>
      <c r="T116" s="157">
        <v>0</v>
      </c>
      <c r="U116" s="157">
        <v>0</v>
      </c>
      <c r="V116" s="157">
        <v>0</v>
      </c>
      <c r="W116" s="157">
        <v>0</v>
      </c>
      <c r="X116" s="157">
        <v>0</v>
      </c>
      <c r="Y116" s="157">
        <v>0</v>
      </c>
      <c r="Z116" s="157">
        <v>0</v>
      </c>
      <c r="AA116" s="157">
        <v>0</v>
      </c>
      <c r="AB116" s="156">
        <v>2020</v>
      </c>
    </row>
    <row r="117" spans="1:28" ht="35.25" customHeight="1" x14ac:dyDescent="0.5">
      <c r="A117">
        <v>1</v>
      </c>
      <c r="B117" s="124">
        <v>108</v>
      </c>
      <c r="C117" s="129" t="s">
        <v>2400</v>
      </c>
      <c r="D117" s="150">
        <v>64563.32</v>
      </c>
      <c r="E117" s="157">
        <v>0</v>
      </c>
      <c r="F117" s="157">
        <v>0</v>
      </c>
      <c r="G117" s="157">
        <v>0</v>
      </c>
      <c r="H117" s="157">
        <v>0</v>
      </c>
      <c r="I117" s="157">
        <v>0</v>
      </c>
      <c r="J117" s="157">
        <v>0</v>
      </c>
      <c r="K117" s="158">
        <v>0</v>
      </c>
      <c r="L117" s="157">
        <v>0</v>
      </c>
      <c r="M117" s="157">
        <v>0</v>
      </c>
      <c r="N117" s="157">
        <v>0</v>
      </c>
      <c r="O117" s="157">
        <v>64563.32</v>
      </c>
      <c r="P117" s="157">
        <v>0</v>
      </c>
      <c r="Q117" s="157">
        <v>0</v>
      </c>
      <c r="R117" s="157">
        <v>0</v>
      </c>
      <c r="S117" s="157">
        <v>0</v>
      </c>
      <c r="T117" s="157">
        <v>0</v>
      </c>
      <c r="U117" s="157">
        <v>0</v>
      </c>
      <c r="V117" s="157">
        <v>0</v>
      </c>
      <c r="W117" s="157">
        <v>0</v>
      </c>
      <c r="X117" s="157">
        <v>0</v>
      </c>
      <c r="Y117" s="157">
        <v>0</v>
      </c>
      <c r="Z117" s="157">
        <v>0</v>
      </c>
      <c r="AA117" s="157">
        <v>0</v>
      </c>
      <c r="AB117" s="156">
        <v>2020</v>
      </c>
    </row>
    <row r="118" spans="1:28" ht="35.25" customHeight="1" x14ac:dyDescent="0.5">
      <c r="A118">
        <v>1</v>
      </c>
      <c r="B118" s="124">
        <v>109</v>
      </c>
      <c r="C118" s="129" t="s">
        <v>1906</v>
      </c>
      <c r="D118" s="150">
        <v>455847</v>
      </c>
      <c r="E118" s="157">
        <v>0</v>
      </c>
      <c r="F118" s="157">
        <v>0</v>
      </c>
      <c r="G118" s="157">
        <v>0</v>
      </c>
      <c r="H118" s="157">
        <v>0</v>
      </c>
      <c r="I118" s="157">
        <v>0</v>
      </c>
      <c r="J118" s="157">
        <v>0</v>
      </c>
      <c r="K118" s="158">
        <v>0</v>
      </c>
      <c r="L118" s="157">
        <v>0</v>
      </c>
      <c r="M118" s="157">
        <v>0</v>
      </c>
      <c r="N118" s="157">
        <v>455847</v>
      </c>
      <c r="O118" s="157">
        <v>0</v>
      </c>
      <c r="P118" s="157">
        <v>0</v>
      </c>
      <c r="Q118" s="157">
        <v>0</v>
      </c>
      <c r="R118" s="157">
        <v>0</v>
      </c>
      <c r="S118" s="157">
        <v>0</v>
      </c>
      <c r="T118" s="157">
        <v>0</v>
      </c>
      <c r="U118" s="157">
        <v>0</v>
      </c>
      <c r="V118" s="157">
        <v>0</v>
      </c>
      <c r="W118" s="157">
        <v>0</v>
      </c>
      <c r="X118" s="157">
        <v>0</v>
      </c>
      <c r="Y118" s="157">
        <v>0</v>
      </c>
      <c r="Z118" s="157">
        <v>0</v>
      </c>
      <c r="AA118" s="157">
        <v>0</v>
      </c>
      <c r="AB118" s="156">
        <v>2020</v>
      </c>
    </row>
    <row r="119" spans="1:28" ht="35.25" customHeight="1" x14ac:dyDescent="0.5">
      <c r="A119">
        <v>1</v>
      </c>
      <c r="B119" s="124">
        <v>110</v>
      </c>
      <c r="C119" s="129" t="s">
        <v>1907</v>
      </c>
      <c r="D119" s="150">
        <v>3818053</v>
      </c>
      <c r="E119" s="157">
        <v>638417</v>
      </c>
      <c r="F119" s="157">
        <v>638417</v>
      </c>
      <c r="G119" s="157">
        <v>0</v>
      </c>
      <c r="H119" s="157">
        <v>638417</v>
      </c>
      <c r="I119" s="157">
        <v>0</v>
      </c>
      <c r="J119" s="157">
        <v>0</v>
      </c>
      <c r="K119" s="158">
        <v>0</v>
      </c>
      <c r="L119" s="157">
        <v>0</v>
      </c>
      <c r="M119" s="157">
        <v>0</v>
      </c>
      <c r="N119" s="157">
        <v>0</v>
      </c>
      <c r="O119" s="157">
        <v>1902802</v>
      </c>
      <c r="P119" s="157">
        <v>0</v>
      </c>
      <c r="Q119" s="157">
        <v>0</v>
      </c>
      <c r="R119" s="157">
        <v>0</v>
      </c>
      <c r="S119" s="157">
        <v>0</v>
      </c>
      <c r="T119" s="157">
        <v>0</v>
      </c>
      <c r="U119" s="157">
        <v>0</v>
      </c>
      <c r="V119" s="157">
        <v>0</v>
      </c>
      <c r="W119" s="157">
        <v>0</v>
      </c>
      <c r="X119" s="157">
        <v>0</v>
      </c>
      <c r="Y119" s="157">
        <v>0</v>
      </c>
      <c r="Z119" s="157">
        <v>0</v>
      </c>
      <c r="AA119" s="157">
        <v>0</v>
      </c>
      <c r="AB119" s="156">
        <v>2020</v>
      </c>
    </row>
    <row r="120" spans="1:28" ht="35.25" customHeight="1" x14ac:dyDescent="0.5">
      <c r="A120">
        <v>1</v>
      </c>
      <c r="B120" s="124">
        <v>111</v>
      </c>
      <c r="C120" s="125" t="s">
        <v>1908</v>
      </c>
      <c r="D120" s="150">
        <v>951303.2</v>
      </c>
      <c r="E120" s="154">
        <v>0</v>
      </c>
      <c r="F120" s="154">
        <v>0</v>
      </c>
      <c r="G120" s="154">
        <v>0</v>
      </c>
      <c r="H120" s="154">
        <v>0</v>
      </c>
      <c r="I120" s="154">
        <v>0</v>
      </c>
      <c r="J120" s="154">
        <v>0</v>
      </c>
      <c r="K120" s="155">
        <v>0</v>
      </c>
      <c r="L120" s="154">
        <v>0</v>
      </c>
      <c r="M120" s="154">
        <v>951303.2</v>
      </c>
      <c r="N120" s="154">
        <v>0</v>
      </c>
      <c r="O120" s="154">
        <v>0</v>
      </c>
      <c r="P120" s="154">
        <v>0</v>
      </c>
      <c r="Q120" s="154">
        <v>0</v>
      </c>
      <c r="R120" s="154">
        <v>0</v>
      </c>
      <c r="S120" s="154">
        <v>0</v>
      </c>
      <c r="T120" s="154">
        <v>0</v>
      </c>
      <c r="U120" s="154">
        <v>0</v>
      </c>
      <c r="V120" s="154">
        <v>0</v>
      </c>
      <c r="W120" s="154">
        <v>0</v>
      </c>
      <c r="X120" s="154">
        <v>0</v>
      </c>
      <c r="Y120" s="154">
        <v>0</v>
      </c>
      <c r="Z120" s="154">
        <v>0</v>
      </c>
      <c r="AA120" s="154">
        <v>0</v>
      </c>
      <c r="AB120" s="156">
        <v>2020</v>
      </c>
    </row>
    <row r="121" spans="1:28" ht="35.25" customHeight="1" x14ac:dyDescent="0.5">
      <c r="A121">
        <v>1</v>
      </c>
      <c r="B121" s="124">
        <v>112</v>
      </c>
      <c r="C121" s="125" t="s">
        <v>1909</v>
      </c>
      <c r="D121" s="150">
        <v>1732658.14</v>
      </c>
      <c r="E121" s="154">
        <v>322129.44</v>
      </c>
      <c r="F121" s="154">
        <v>0</v>
      </c>
      <c r="G121" s="154">
        <v>152312</v>
      </c>
      <c r="H121" s="154">
        <v>0</v>
      </c>
      <c r="I121" s="154">
        <v>0</v>
      </c>
      <c r="J121" s="154">
        <v>0</v>
      </c>
      <c r="K121" s="155">
        <v>1</v>
      </c>
      <c r="L121" s="154">
        <v>81177</v>
      </c>
      <c r="M121" s="154">
        <v>0</v>
      </c>
      <c r="N121" s="154">
        <v>0</v>
      </c>
      <c r="O121" s="154">
        <v>1177039.7</v>
      </c>
      <c r="P121" s="154">
        <v>0</v>
      </c>
      <c r="Q121" s="154">
        <v>0</v>
      </c>
      <c r="R121" s="154">
        <v>0</v>
      </c>
      <c r="S121" s="154">
        <v>0</v>
      </c>
      <c r="T121" s="154">
        <v>0</v>
      </c>
      <c r="U121" s="154">
        <v>0</v>
      </c>
      <c r="V121" s="154">
        <v>0</v>
      </c>
      <c r="W121" s="154">
        <v>0</v>
      </c>
      <c r="X121" s="154">
        <v>0</v>
      </c>
      <c r="Y121" s="154">
        <v>0</v>
      </c>
      <c r="Z121" s="154">
        <v>0</v>
      </c>
      <c r="AA121" s="154">
        <v>0</v>
      </c>
      <c r="AB121" s="156">
        <v>2020</v>
      </c>
    </row>
    <row r="122" spans="1:28" ht="35.25" customHeight="1" x14ac:dyDescent="0.5">
      <c r="A122">
        <v>1</v>
      </c>
      <c r="B122" s="124">
        <v>113</v>
      </c>
      <c r="C122" s="125" t="s">
        <v>1910</v>
      </c>
      <c r="D122" s="150">
        <v>279192.32000000001</v>
      </c>
      <c r="E122" s="154">
        <v>0</v>
      </c>
      <c r="F122" s="154">
        <v>0</v>
      </c>
      <c r="G122" s="154">
        <v>0</v>
      </c>
      <c r="H122" s="154">
        <v>0</v>
      </c>
      <c r="I122" s="154">
        <v>0</v>
      </c>
      <c r="J122" s="154">
        <v>0</v>
      </c>
      <c r="K122" s="155">
        <v>0</v>
      </c>
      <c r="L122" s="154">
        <v>0</v>
      </c>
      <c r="M122" s="154">
        <v>0</v>
      </c>
      <c r="N122" s="154">
        <v>0</v>
      </c>
      <c r="O122" s="154">
        <v>279192.32000000001</v>
      </c>
      <c r="P122" s="154">
        <v>0</v>
      </c>
      <c r="Q122" s="154">
        <v>0</v>
      </c>
      <c r="R122" s="154">
        <v>0</v>
      </c>
      <c r="S122" s="154">
        <v>0</v>
      </c>
      <c r="T122" s="154">
        <v>0</v>
      </c>
      <c r="U122" s="154">
        <v>0</v>
      </c>
      <c r="V122" s="154">
        <v>0</v>
      </c>
      <c r="W122" s="154">
        <v>0</v>
      </c>
      <c r="X122" s="154">
        <v>0</v>
      </c>
      <c r="Y122" s="154">
        <v>0</v>
      </c>
      <c r="Z122" s="154">
        <v>0</v>
      </c>
      <c r="AA122" s="154">
        <v>0</v>
      </c>
      <c r="AB122" s="156">
        <v>2020</v>
      </c>
    </row>
    <row r="123" spans="1:28" ht="35.25" customHeight="1" x14ac:dyDescent="0.5">
      <c r="A123">
        <v>1</v>
      </c>
      <c r="B123" s="124">
        <v>114</v>
      </c>
      <c r="C123" s="125" t="s">
        <v>1911</v>
      </c>
      <c r="D123" s="150">
        <v>170090</v>
      </c>
      <c r="E123" s="154">
        <v>0</v>
      </c>
      <c r="F123" s="154">
        <v>0</v>
      </c>
      <c r="G123" s="154">
        <v>0</v>
      </c>
      <c r="H123" s="154">
        <v>0</v>
      </c>
      <c r="I123" s="154">
        <v>0</v>
      </c>
      <c r="J123" s="154">
        <v>0</v>
      </c>
      <c r="K123" s="155">
        <v>0</v>
      </c>
      <c r="L123" s="154">
        <v>0</v>
      </c>
      <c r="M123" s="154">
        <v>0</v>
      </c>
      <c r="N123" s="154">
        <v>170090</v>
      </c>
      <c r="O123" s="154">
        <v>0</v>
      </c>
      <c r="P123" s="154">
        <v>0</v>
      </c>
      <c r="Q123" s="154">
        <v>0</v>
      </c>
      <c r="R123" s="154">
        <v>0</v>
      </c>
      <c r="S123" s="154">
        <v>0</v>
      </c>
      <c r="T123" s="154">
        <v>0</v>
      </c>
      <c r="U123" s="154">
        <v>0</v>
      </c>
      <c r="V123" s="154">
        <v>0</v>
      </c>
      <c r="W123" s="154">
        <v>0</v>
      </c>
      <c r="X123" s="154">
        <v>0</v>
      </c>
      <c r="Y123" s="154">
        <v>0</v>
      </c>
      <c r="Z123" s="154">
        <v>0</v>
      </c>
      <c r="AA123" s="154">
        <v>0</v>
      </c>
      <c r="AB123" s="156">
        <v>2020</v>
      </c>
    </row>
    <row r="124" spans="1:28" ht="35.25" customHeight="1" x14ac:dyDescent="0.5">
      <c r="A124">
        <v>1</v>
      </c>
      <c r="B124" s="124">
        <v>115</v>
      </c>
      <c r="C124" s="125" t="s">
        <v>1912</v>
      </c>
      <c r="D124" s="150">
        <v>992921</v>
      </c>
      <c r="E124" s="154">
        <v>0</v>
      </c>
      <c r="F124" s="154">
        <v>0</v>
      </c>
      <c r="G124" s="154">
        <v>0</v>
      </c>
      <c r="H124" s="154">
        <v>0</v>
      </c>
      <c r="I124" s="154">
        <v>0</v>
      </c>
      <c r="J124" s="154">
        <v>0</v>
      </c>
      <c r="K124" s="155">
        <v>0</v>
      </c>
      <c r="L124" s="154">
        <v>0</v>
      </c>
      <c r="M124" s="154">
        <v>954136</v>
      </c>
      <c r="N124" s="154">
        <v>0</v>
      </c>
      <c r="O124" s="154">
        <v>38785</v>
      </c>
      <c r="P124" s="154">
        <v>0</v>
      </c>
      <c r="Q124" s="154">
        <v>0</v>
      </c>
      <c r="R124" s="154">
        <v>0</v>
      </c>
      <c r="S124" s="154">
        <v>0</v>
      </c>
      <c r="T124" s="154">
        <v>0</v>
      </c>
      <c r="U124" s="154">
        <v>0</v>
      </c>
      <c r="V124" s="154">
        <v>0</v>
      </c>
      <c r="W124" s="154">
        <v>0</v>
      </c>
      <c r="X124" s="154">
        <v>0</v>
      </c>
      <c r="Y124" s="154">
        <v>0</v>
      </c>
      <c r="Z124" s="154">
        <v>0</v>
      </c>
      <c r="AA124" s="154">
        <v>0</v>
      </c>
      <c r="AB124" s="156">
        <v>2020</v>
      </c>
    </row>
    <row r="125" spans="1:28" ht="35.25" customHeight="1" x14ac:dyDescent="0.5">
      <c r="A125">
        <v>1</v>
      </c>
      <c r="B125" s="124">
        <v>116</v>
      </c>
      <c r="C125" s="125" t="s">
        <v>1913</v>
      </c>
      <c r="D125" s="150">
        <v>277962</v>
      </c>
      <c r="E125" s="154">
        <v>0</v>
      </c>
      <c r="F125" s="154">
        <v>0</v>
      </c>
      <c r="G125" s="154">
        <v>0</v>
      </c>
      <c r="H125" s="154">
        <v>0</v>
      </c>
      <c r="I125" s="154">
        <v>0</v>
      </c>
      <c r="J125" s="154">
        <v>0</v>
      </c>
      <c r="K125" s="155">
        <v>0</v>
      </c>
      <c r="L125" s="154">
        <v>0</v>
      </c>
      <c r="M125" s="154">
        <v>0</v>
      </c>
      <c r="N125" s="154">
        <v>0</v>
      </c>
      <c r="O125" s="154">
        <v>277962</v>
      </c>
      <c r="P125" s="154">
        <v>0</v>
      </c>
      <c r="Q125" s="154">
        <v>0</v>
      </c>
      <c r="R125" s="154">
        <v>0</v>
      </c>
      <c r="S125" s="154">
        <v>0</v>
      </c>
      <c r="T125" s="154">
        <v>0</v>
      </c>
      <c r="U125" s="154">
        <v>0</v>
      </c>
      <c r="V125" s="154">
        <v>0</v>
      </c>
      <c r="W125" s="154">
        <v>0</v>
      </c>
      <c r="X125" s="154">
        <v>0</v>
      </c>
      <c r="Y125" s="154">
        <v>0</v>
      </c>
      <c r="Z125" s="154">
        <v>0</v>
      </c>
      <c r="AA125" s="154">
        <v>0</v>
      </c>
      <c r="AB125" s="156">
        <v>2020</v>
      </c>
    </row>
    <row r="126" spans="1:28" ht="35.25" customHeight="1" x14ac:dyDescent="0.5">
      <c r="A126">
        <v>1</v>
      </c>
      <c r="B126" s="124">
        <v>117</v>
      </c>
      <c r="C126" s="125" t="s">
        <v>1914</v>
      </c>
      <c r="D126" s="150">
        <v>610544</v>
      </c>
      <c r="E126" s="154">
        <v>0</v>
      </c>
      <c r="F126" s="154">
        <v>0</v>
      </c>
      <c r="G126" s="154">
        <v>0</v>
      </c>
      <c r="H126" s="154">
        <v>0</v>
      </c>
      <c r="I126" s="154">
        <v>0</v>
      </c>
      <c r="J126" s="154">
        <v>0</v>
      </c>
      <c r="K126" s="155">
        <v>0</v>
      </c>
      <c r="L126" s="154">
        <v>0</v>
      </c>
      <c r="M126" s="154">
        <v>610544</v>
      </c>
      <c r="N126" s="154">
        <v>0</v>
      </c>
      <c r="O126" s="154">
        <v>0</v>
      </c>
      <c r="P126" s="154">
        <v>0</v>
      </c>
      <c r="Q126" s="154">
        <v>0</v>
      </c>
      <c r="R126" s="154">
        <v>0</v>
      </c>
      <c r="S126" s="154">
        <v>0</v>
      </c>
      <c r="T126" s="154">
        <v>0</v>
      </c>
      <c r="U126" s="154">
        <v>0</v>
      </c>
      <c r="V126" s="154">
        <v>0</v>
      </c>
      <c r="W126" s="154">
        <v>0</v>
      </c>
      <c r="X126" s="154">
        <v>0</v>
      </c>
      <c r="Y126" s="154">
        <v>0</v>
      </c>
      <c r="Z126" s="154">
        <v>0</v>
      </c>
      <c r="AA126" s="154">
        <v>0</v>
      </c>
      <c r="AB126" s="156">
        <v>2020</v>
      </c>
    </row>
    <row r="127" spans="1:28" ht="35.25" customHeight="1" x14ac:dyDescent="0.5">
      <c r="A127">
        <v>1</v>
      </c>
      <c r="B127" s="124">
        <v>118</v>
      </c>
      <c r="C127" s="125" t="s">
        <v>1915</v>
      </c>
      <c r="D127" s="150">
        <v>2009254.69</v>
      </c>
      <c r="E127" s="154">
        <v>0</v>
      </c>
      <c r="F127" s="154">
        <v>0</v>
      </c>
      <c r="G127" s="154">
        <v>0</v>
      </c>
      <c r="H127" s="154">
        <v>105390</v>
      </c>
      <c r="I127" s="154">
        <v>0</v>
      </c>
      <c r="J127" s="154">
        <v>0</v>
      </c>
      <c r="K127" s="155">
        <v>0</v>
      </c>
      <c r="L127" s="154">
        <v>0</v>
      </c>
      <c r="M127" s="154">
        <v>1903864.69</v>
      </c>
      <c r="N127" s="154">
        <v>0</v>
      </c>
      <c r="O127" s="154">
        <v>0</v>
      </c>
      <c r="P127" s="154">
        <v>0</v>
      </c>
      <c r="Q127" s="154">
        <v>0</v>
      </c>
      <c r="R127" s="154">
        <v>0</v>
      </c>
      <c r="S127" s="154">
        <v>0</v>
      </c>
      <c r="T127" s="154">
        <v>0</v>
      </c>
      <c r="U127" s="154">
        <v>0</v>
      </c>
      <c r="V127" s="154">
        <v>0</v>
      </c>
      <c r="W127" s="154">
        <v>0</v>
      </c>
      <c r="X127" s="154">
        <v>0</v>
      </c>
      <c r="Y127" s="154">
        <v>0</v>
      </c>
      <c r="Z127" s="154">
        <v>0</v>
      </c>
      <c r="AA127" s="154">
        <v>0</v>
      </c>
      <c r="AB127" s="156">
        <v>2020</v>
      </c>
    </row>
    <row r="128" spans="1:28" ht="35.25" customHeight="1" x14ac:dyDescent="0.5">
      <c r="A128">
        <v>1</v>
      </c>
      <c r="B128" s="124">
        <v>119</v>
      </c>
      <c r="C128" s="125" t="s">
        <v>2401</v>
      </c>
      <c r="D128" s="150">
        <v>875842</v>
      </c>
      <c r="E128" s="154">
        <v>0</v>
      </c>
      <c r="F128" s="154">
        <v>0</v>
      </c>
      <c r="G128" s="154">
        <v>0</v>
      </c>
      <c r="H128" s="154">
        <v>0</v>
      </c>
      <c r="I128" s="154">
        <v>0</v>
      </c>
      <c r="J128" s="154">
        <v>0</v>
      </c>
      <c r="K128" s="155">
        <v>0</v>
      </c>
      <c r="L128" s="154">
        <v>0</v>
      </c>
      <c r="M128" s="154">
        <v>875842</v>
      </c>
      <c r="N128" s="154">
        <v>0</v>
      </c>
      <c r="O128" s="154">
        <v>0</v>
      </c>
      <c r="P128" s="154">
        <v>0</v>
      </c>
      <c r="Q128" s="154">
        <v>0</v>
      </c>
      <c r="R128" s="154">
        <v>0</v>
      </c>
      <c r="S128" s="154">
        <v>0</v>
      </c>
      <c r="T128" s="154">
        <v>0</v>
      </c>
      <c r="U128" s="154">
        <v>0</v>
      </c>
      <c r="V128" s="154">
        <v>0</v>
      </c>
      <c r="W128" s="154">
        <v>0</v>
      </c>
      <c r="X128" s="154">
        <v>0</v>
      </c>
      <c r="Y128" s="154">
        <v>0</v>
      </c>
      <c r="Z128" s="154">
        <v>0</v>
      </c>
      <c r="AA128" s="154">
        <v>0</v>
      </c>
      <c r="AB128" s="156">
        <v>2020</v>
      </c>
    </row>
    <row r="129" spans="1:28" ht="35.25" customHeight="1" x14ac:dyDescent="0.5">
      <c r="A129">
        <v>1</v>
      </c>
      <c r="B129" s="124">
        <v>120</v>
      </c>
      <c r="C129" s="125" t="s">
        <v>1916</v>
      </c>
      <c r="D129" s="150">
        <v>169304</v>
      </c>
      <c r="E129" s="154">
        <v>0</v>
      </c>
      <c r="F129" s="154">
        <v>0</v>
      </c>
      <c r="G129" s="154">
        <v>0</v>
      </c>
      <c r="H129" s="154">
        <v>0</v>
      </c>
      <c r="I129" s="154">
        <v>0</v>
      </c>
      <c r="J129" s="154">
        <v>0</v>
      </c>
      <c r="K129" s="155">
        <v>0</v>
      </c>
      <c r="L129" s="154">
        <v>0</v>
      </c>
      <c r="M129" s="154">
        <v>0</v>
      </c>
      <c r="N129" s="154">
        <v>0</v>
      </c>
      <c r="O129" s="154">
        <v>169304</v>
      </c>
      <c r="P129" s="154">
        <v>0</v>
      </c>
      <c r="Q129" s="154">
        <v>0</v>
      </c>
      <c r="R129" s="154">
        <v>0</v>
      </c>
      <c r="S129" s="154">
        <v>0</v>
      </c>
      <c r="T129" s="154">
        <v>0</v>
      </c>
      <c r="U129" s="154">
        <v>0</v>
      </c>
      <c r="V129" s="154">
        <v>0</v>
      </c>
      <c r="W129" s="154">
        <v>0</v>
      </c>
      <c r="X129" s="154">
        <v>0</v>
      </c>
      <c r="Y129" s="154">
        <v>0</v>
      </c>
      <c r="Z129" s="154">
        <v>0</v>
      </c>
      <c r="AA129" s="154">
        <v>0</v>
      </c>
      <c r="AB129" s="156">
        <v>2020</v>
      </c>
    </row>
    <row r="130" spans="1:28" ht="35.25" customHeight="1" x14ac:dyDescent="0.5">
      <c r="A130">
        <v>1</v>
      </c>
      <c r="B130" s="124">
        <v>121</v>
      </c>
      <c r="C130" s="125" t="s">
        <v>1917</v>
      </c>
      <c r="D130" s="150">
        <v>311932</v>
      </c>
      <c r="E130" s="154">
        <v>0</v>
      </c>
      <c r="F130" s="154">
        <v>0</v>
      </c>
      <c r="G130" s="154">
        <v>0</v>
      </c>
      <c r="H130" s="154">
        <v>0</v>
      </c>
      <c r="I130" s="154">
        <v>0</v>
      </c>
      <c r="J130" s="154">
        <v>0</v>
      </c>
      <c r="K130" s="155">
        <v>0</v>
      </c>
      <c r="L130" s="154">
        <v>0</v>
      </c>
      <c r="M130" s="154">
        <v>0</v>
      </c>
      <c r="N130" s="154">
        <v>0</v>
      </c>
      <c r="O130" s="154">
        <v>311932</v>
      </c>
      <c r="P130" s="154">
        <v>0</v>
      </c>
      <c r="Q130" s="154">
        <v>0</v>
      </c>
      <c r="R130" s="154">
        <v>0</v>
      </c>
      <c r="S130" s="154">
        <v>0</v>
      </c>
      <c r="T130" s="154">
        <v>0</v>
      </c>
      <c r="U130" s="154">
        <v>0</v>
      </c>
      <c r="V130" s="154">
        <v>0</v>
      </c>
      <c r="W130" s="154">
        <v>0</v>
      </c>
      <c r="X130" s="154">
        <v>0</v>
      </c>
      <c r="Y130" s="154">
        <v>0</v>
      </c>
      <c r="Z130" s="154">
        <v>0</v>
      </c>
      <c r="AA130" s="154">
        <v>0</v>
      </c>
      <c r="AB130" s="156">
        <v>2020</v>
      </c>
    </row>
    <row r="131" spans="1:28" ht="35.25" customHeight="1" x14ac:dyDescent="0.5">
      <c r="A131">
        <v>1</v>
      </c>
      <c r="B131" s="124">
        <v>122</v>
      </c>
      <c r="C131" s="125" t="s">
        <v>2403</v>
      </c>
      <c r="D131" s="150">
        <v>85484.76</v>
      </c>
      <c r="E131" s="154">
        <v>0</v>
      </c>
      <c r="F131" s="154">
        <v>0</v>
      </c>
      <c r="G131" s="154">
        <v>0</v>
      </c>
      <c r="H131" s="154">
        <v>10990</v>
      </c>
      <c r="I131" s="154">
        <v>0</v>
      </c>
      <c r="J131" s="154">
        <v>0</v>
      </c>
      <c r="K131" s="155">
        <v>0</v>
      </c>
      <c r="L131" s="154">
        <v>0</v>
      </c>
      <c r="M131" s="154">
        <v>0</v>
      </c>
      <c r="N131" s="154">
        <v>0</v>
      </c>
      <c r="O131" s="154">
        <v>0</v>
      </c>
      <c r="P131" s="154">
        <v>74494.759999999995</v>
      </c>
      <c r="Q131" s="154">
        <v>0</v>
      </c>
      <c r="R131" s="154">
        <v>0</v>
      </c>
      <c r="S131" s="154">
        <v>0</v>
      </c>
      <c r="T131" s="154">
        <v>0</v>
      </c>
      <c r="U131" s="154">
        <v>0</v>
      </c>
      <c r="V131" s="154">
        <v>0</v>
      </c>
      <c r="W131" s="154">
        <v>0</v>
      </c>
      <c r="X131" s="154">
        <v>0</v>
      </c>
      <c r="Y131" s="154">
        <v>0</v>
      </c>
      <c r="Z131" s="154">
        <v>0</v>
      </c>
      <c r="AA131" s="154">
        <v>0</v>
      </c>
      <c r="AB131" s="156">
        <v>2020</v>
      </c>
    </row>
    <row r="132" spans="1:28" ht="35.25" customHeight="1" x14ac:dyDescent="0.5">
      <c r="A132">
        <v>1</v>
      </c>
      <c r="B132" s="124">
        <v>123</v>
      </c>
      <c r="C132" s="125" t="s">
        <v>1918</v>
      </c>
      <c r="D132" s="150">
        <v>259061</v>
      </c>
      <c r="E132" s="154">
        <v>0</v>
      </c>
      <c r="F132" s="154">
        <v>0</v>
      </c>
      <c r="G132" s="154">
        <v>0</v>
      </c>
      <c r="H132" s="154">
        <v>0</v>
      </c>
      <c r="I132" s="154">
        <v>0</v>
      </c>
      <c r="J132" s="154">
        <v>0</v>
      </c>
      <c r="K132" s="155">
        <v>0</v>
      </c>
      <c r="L132" s="154">
        <v>0</v>
      </c>
      <c r="M132" s="154">
        <v>0</v>
      </c>
      <c r="N132" s="154">
        <v>259061</v>
      </c>
      <c r="O132" s="154">
        <v>0</v>
      </c>
      <c r="P132" s="154">
        <v>0</v>
      </c>
      <c r="Q132" s="154">
        <v>0</v>
      </c>
      <c r="R132" s="154">
        <v>0</v>
      </c>
      <c r="S132" s="154">
        <v>0</v>
      </c>
      <c r="T132" s="154">
        <v>0</v>
      </c>
      <c r="U132" s="154">
        <v>0</v>
      </c>
      <c r="V132" s="154">
        <v>0</v>
      </c>
      <c r="W132" s="154">
        <v>0</v>
      </c>
      <c r="X132" s="154">
        <v>0</v>
      </c>
      <c r="Y132" s="154">
        <v>0</v>
      </c>
      <c r="Z132" s="154">
        <v>0</v>
      </c>
      <c r="AA132" s="154">
        <v>0</v>
      </c>
      <c r="AB132" s="156">
        <v>2020</v>
      </c>
    </row>
    <row r="133" spans="1:28" ht="35.25" customHeight="1" x14ac:dyDescent="0.5">
      <c r="A133">
        <v>1</v>
      </c>
      <c r="B133" s="124">
        <v>124</v>
      </c>
      <c r="C133" s="125" t="s">
        <v>1676</v>
      </c>
      <c r="D133" s="150">
        <v>1810000</v>
      </c>
      <c r="E133" s="154">
        <v>0</v>
      </c>
      <c r="F133" s="154">
        <v>0</v>
      </c>
      <c r="G133" s="154">
        <v>0</v>
      </c>
      <c r="H133" s="154">
        <v>0</v>
      </c>
      <c r="I133" s="154">
        <v>0</v>
      </c>
      <c r="J133" s="154">
        <v>0</v>
      </c>
      <c r="K133" s="155">
        <v>1</v>
      </c>
      <c r="L133" s="154">
        <v>1810000</v>
      </c>
      <c r="M133" s="154">
        <v>0</v>
      </c>
      <c r="N133" s="154">
        <v>0</v>
      </c>
      <c r="O133" s="154">
        <v>0</v>
      </c>
      <c r="P133" s="154">
        <v>0</v>
      </c>
      <c r="Q133" s="154">
        <v>0</v>
      </c>
      <c r="R133" s="154">
        <v>0</v>
      </c>
      <c r="S133" s="154">
        <v>0</v>
      </c>
      <c r="T133" s="154">
        <v>0</v>
      </c>
      <c r="U133" s="154">
        <v>0</v>
      </c>
      <c r="V133" s="154">
        <v>0</v>
      </c>
      <c r="W133" s="154">
        <v>0</v>
      </c>
      <c r="X133" s="154">
        <v>0</v>
      </c>
      <c r="Y133" s="154">
        <v>0</v>
      </c>
      <c r="Z133" s="154">
        <v>0</v>
      </c>
      <c r="AA133" s="154">
        <v>0</v>
      </c>
      <c r="AB133" s="156">
        <v>2020</v>
      </c>
    </row>
    <row r="134" spans="1:28" ht="35.25" customHeight="1" x14ac:dyDescent="0.5">
      <c r="A134">
        <v>1</v>
      </c>
      <c r="B134" s="124">
        <v>125</v>
      </c>
      <c r="C134" s="125" t="s">
        <v>1919</v>
      </c>
      <c r="D134" s="150">
        <v>689694.49</v>
      </c>
      <c r="E134" s="154">
        <v>0</v>
      </c>
      <c r="F134" s="154">
        <v>0</v>
      </c>
      <c r="G134" s="154">
        <v>0</v>
      </c>
      <c r="H134" s="154">
        <v>0</v>
      </c>
      <c r="I134" s="154">
        <v>0</v>
      </c>
      <c r="J134" s="154">
        <v>0</v>
      </c>
      <c r="K134" s="155">
        <v>0</v>
      </c>
      <c r="L134" s="154">
        <v>0</v>
      </c>
      <c r="M134" s="154">
        <v>0</v>
      </c>
      <c r="N134" s="154">
        <v>0</v>
      </c>
      <c r="O134" s="154">
        <v>239435.8</v>
      </c>
      <c r="P134" s="154">
        <v>450258.68999999994</v>
      </c>
      <c r="Q134" s="154">
        <v>0</v>
      </c>
      <c r="R134" s="154">
        <v>0</v>
      </c>
      <c r="S134" s="154">
        <v>0</v>
      </c>
      <c r="T134" s="154">
        <v>0</v>
      </c>
      <c r="U134" s="154">
        <v>0</v>
      </c>
      <c r="V134" s="154">
        <v>0</v>
      </c>
      <c r="W134" s="154">
        <v>0</v>
      </c>
      <c r="X134" s="154">
        <v>0</v>
      </c>
      <c r="Y134" s="154">
        <v>0</v>
      </c>
      <c r="Z134" s="154">
        <v>0</v>
      </c>
      <c r="AA134" s="154">
        <v>0</v>
      </c>
      <c r="AB134" s="156">
        <v>2020</v>
      </c>
    </row>
    <row r="135" spans="1:28" ht="35.25" customHeight="1" x14ac:dyDescent="0.5">
      <c r="A135">
        <v>1</v>
      </c>
      <c r="B135" s="124">
        <v>126</v>
      </c>
      <c r="C135" s="125" t="s">
        <v>1920</v>
      </c>
      <c r="D135" s="150">
        <v>465174.3</v>
      </c>
      <c r="E135" s="154">
        <v>0</v>
      </c>
      <c r="F135" s="154">
        <v>0</v>
      </c>
      <c r="G135" s="154">
        <v>0</v>
      </c>
      <c r="H135" s="154">
        <v>0</v>
      </c>
      <c r="I135" s="154">
        <v>0</v>
      </c>
      <c r="J135" s="154">
        <v>0</v>
      </c>
      <c r="K135" s="155">
        <v>0</v>
      </c>
      <c r="L135" s="154">
        <v>0</v>
      </c>
      <c r="M135" s="154">
        <v>185479.3</v>
      </c>
      <c r="N135" s="154">
        <v>0</v>
      </c>
      <c r="O135" s="154">
        <v>279695</v>
      </c>
      <c r="P135" s="154">
        <v>0</v>
      </c>
      <c r="Q135" s="154">
        <v>0</v>
      </c>
      <c r="R135" s="154">
        <v>0</v>
      </c>
      <c r="S135" s="154">
        <v>0</v>
      </c>
      <c r="T135" s="154">
        <v>0</v>
      </c>
      <c r="U135" s="154">
        <v>0</v>
      </c>
      <c r="V135" s="154">
        <v>0</v>
      </c>
      <c r="W135" s="154">
        <v>0</v>
      </c>
      <c r="X135" s="154">
        <v>0</v>
      </c>
      <c r="Y135" s="154">
        <v>0</v>
      </c>
      <c r="Z135" s="154">
        <v>0</v>
      </c>
      <c r="AA135" s="154">
        <v>0</v>
      </c>
      <c r="AB135" s="156">
        <v>2020</v>
      </c>
    </row>
    <row r="136" spans="1:28" ht="35.25" customHeight="1" x14ac:dyDescent="0.5">
      <c r="A136">
        <v>1</v>
      </c>
      <c r="B136" s="124">
        <v>127</v>
      </c>
      <c r="C136" s="125" t="s">
        <v>1921</v>
      </c>
      <c r="D136" s="150">
        <v>1134646</v>
      </c>
      <c r="E136" s="154">
        <v>0</v>
      </c>
      <c r="F136" s="154">
        <v>0</v>
      </c>
      <c r="G136" s="154">
        <v>0</v>
      </c>
      <c r="H136" s="154">
        <v>0</v>
      </c>
      <c r="I136" s="154">
        <v>0</v>
      </c>
      <c r="J136" s="154">
        <v>0</v>
      </c>
      <c r="K136" s="155">
        <v>0</v>
      </c>
      <c r="L136" s="154">
        <v>0</v>
      </c>
      <c r="M136" s="154">
        <v>1134646</v>
      </c>
      <c r="N136" s="154">
        <v>0</v>
      </c>
      <c r="O136" s="154">
        <v>0</v>
      </c>
      <c r="P136" s="154">
        <v>0</v>
      </c>
      <c r="Q136" s="154">
        <v>0</v>
      </c>
      <c r="R136" s="154">
        <v>0</v>
      </c>
      <c r="S136" s="154">
        <v>0</v>
      </c>
      <c r="T136" s="154">
        <v>0</v>
      </c>
      <c r="U136" s="154">
        <v>0</v>
      </c>
      <c r="V136" s="154">
        <v>0</v>
      </c>
      <c r="W136" s="154">
        <v>0</v>
      </c>
      <c r="X136" s="154">
        <v>0</v>
      </c>
      <c r="Y136" s="154">
        <v>0</v>
      </c>
      <c r="Z136" s="154">
        <v>0</v>
      </c>
      <c r="AA136" s="154">
        <v>0</v>
      </c>
      <c r="AB136" s="156">
        <v>2020</v>
      </c>
    </row>
    <row r="137" spans="1:28" ht="35.25" customHeight="1" x14ac:dyDescent="0.5">
      <c r="A137">
        <v>1</v>
      </c>
      <c r="B137" s="124">
        <v>128</v>
      </c>
      <c r="C137" s="125" t="s">
        <v>1922</v>
      </c>
      <c r="D137" s="150">
        <v>437000</v>
      </c>
      <c r="E137" s="154">
        <v>0</v>
      </c>
      <c r="F137" s="154">
        <v>0</v>
      </c>
      <c r="G137" s="154">
        <v>0</v>
      </c>
      <c r="H137" s="154">
        <v>0</v>
      </c>
      <c r="I137" s="154">
        <v>0</v>
      </c>
      <c r="J137" s="154">
        <v>0</v>
      </c>
      <c r="K137" s="155">
        <v>0</v>
      </c>
      <c r="L137" s="154">
        <v>0</v>
      </c>
      <c r="M137" s="154">
        <v>0</v>
      </c>
      <c r="N137" s="154">
        <v>0</v>
      </c>
      <c r="O137" s="154">
        <v>437000</v>
      </c>
      <c r="P137" s="154">
        <v>0</v>
      </c>
      <c r="Q137" s="154">
        <v>0</v>
      </c>
      <c r="R137" s="154">
        <v>0</v>
      </c>
      <c r="S137" s="154">
        <v>0</v>
      </c>
      <c r="T137" s="154">
        <v>0</v>
      </c>
      <c r="U137" s="154">
        <v>0</v>
      </c>
      <c r="V137" s="154">
        <v>0</v>
      </c>
      <c r="W137" s="154">
        <v>0</v>
      </c>
      <c r="X137" s="154">
        <v>0</v>
      </c>
      <c r="Y137" s="154">
        <v>0</v>
      </c>
      <c r="Z137" s="154">
        <v>0</v>
      </c>
      <c r="AA137" s="154">
        <v>0</v>
      </c>
      <c r="AB137" s="156">
        <v>2020</v>
      </c>
    </row>
    <row r="138" spans="1:28" ht="35.25" customHeight="1" x14ac:dyDescent="0.5">
      <c r="A138">
        <v>1</v>
      </c>
      <c r="B138" s="124">
        <v>129</v>
      </c>
      <c r="C138" s="125" t="s">
        <v>1923</v>
      </c>
      <c r="D138" s="150">
        <v>128771.87</v>
      </c>
      <c r="E138" s="154">
        <v>0</v>
      </c>
      <c r="F138" s="154">
        <v>0</v>
      </c>
      <c r="G138" s="154">
        <v>128771.87</v>
      </c>
      <c r="H138" s="154">
        <v>0</v>
      </c>
      <c r="I138" s="154">
        <v>0</v>
      </c>
      <c r="J138" s="154">
        <v>0</v>
      </c>
      <c r="K138" s="155">
        <v>0</v>
      </c>
      <c r="L138" s="154">
        <v>0</v>
      </c>
      <c r="M138" s="154">
        <v>0</v>
      </c>
      <c r="N138" s="154">
        <v>0</v>
      </c>
      <c r="O138" s="154">
        <v>0</v>
      </c>
      <c r="P138" s="154">
        <v>0</v>
      </c>
      <c r="Q138" s="154">
        <v>0</v>
      </c>
      <c r="R138" s="154">
        <v>0</v>
      </c>
      <c r="S138" s="154">
        <v>0</v>
      </c>
      <c r="T138" s="154">
        <v>0</v>
      </c>
      <c r="U138" s="154">
        <v>0</v>
      </c>
      <c r="V138" s="154">
        <v>0</v>
      </c>
      <c r="W138" s="154">
        <v>0</v>
      </c>
      <c r="X138" s="154">
        <v>0</v>
      </c>
      <c r="Y138" s="154">
        <v>0</v>
      </c>
      <c r="Z138" s="154">
        <v>0</v>
      </c>
      <c r="AA138" s="154">
        <v>0</v>
      </c>
      <c r="AB138" s="156">
        <v>2020</v>
      </c>
    </row>
    <row r="139" spans="1:28" ht="35.25" customHeight="1" x14ac:dyDescent="0.5">
      <c r="A139">
        <v>1</v>
      </c>
      <c r="B139" s="124">
        <v>130</v>
      </c>
      <c r="C139" s="125" t="s">
        <v>1924</v>
      </c>
      <c r="D139" s="150">
        <v>317712.78000000003</v>
      </c>
      <c r="E139" s="154">
        <v>317712.78000000003</v>
      </c>
      <c r="F139" s="154">
        <v>0</v>
      </c>
      <c r="G139" s="154">
        <v>0</v>
      </c>
      <c r="H139" s="154">
        <v>0</v>
      </c>
      <c r="I139" s="154">
        <v>0</v>
      </c>
      <c r="J139" s="154">
        <v>0</v>
      </c>
      <c r="K139" s="155">
        <v>0</v>
      </c>
      <c r="L139" s="154">
        <v>0</v>
      </c>
      <c r="M139" s="154">
        <v>0</v>
      </c>
      <c r="N139" s="154">
        <v>0</v>
      </c>
      <c r="O139" s="154">
        <v>0</v>
      </c>
      <c r="P139" s="154">
        <v>0</v>
      </c>
      <c r="Q139" s="154">
        <v>0</v>
      </c>
      <c r="R139" s="154">
        <v>0</v>
      </c>
      <c r="S139" s="154">
        <v>0</v>
      </c>
      <c r="T139" s="154">
        <v>0</v>
      </c>
      <c r="U139" s="154">
        <v>0</v>
      </c>
      <c r="V139" s="154">
        <v>0</v>
      </c>
      <c r="W139" s="154">
        <v>0</v>
      </c>
      <c r="X139" s="154">
        <v>0</v>
      </c>
      <c r="Y139" s="154">
        <v>0</v>
      </c>
      <c r="Z139" s="154">
        <v>0</v>
      </c>
      <c r="AA139" s="154">
        <v>0</v>
      </c>
      <c r="AB139" s="156">
        <v>2020</v>
      </c>
    </row>
    <row r="140" spans="1:28" ht="35.25" customHeight="1" x14ac:dyDescent="0.5">
      <c r="A140">
        <v>1</v>
      </c>
      <c r="B140" s="124">
        <v>131</v>
      </c>
      <c r="C140" s="125" t="s">
        <v>1925</v>
      </c>
      <c r="D140" s="150">
        <v>723801.52</v>
      </c>
      <c r="E140" s="154">
        <v>0</v>
      </c>
      <c r="F140" s="154">
        <v>0</v>
      </c>
      <c r="G140" s="154">
        <v>174204</v>
      </c>
      <c r="H140" s="154">
        <v>0</v>
      </c>
      <c r="I140" s="154">
        <v>0</v>
      </c>
      <c r="J140" s="154">
        <v>0</v>
      </c>
      <c r="K140" s="155">
        <v>0</v>
      </c>
      <c r="L140" s="154">
        <v>0</v>
      </c>
      <c r="M140" s="154">
        <v>549597.52</v>
      </c>
      <c r="N140" s="154">
        <v>0</v>
      </c>
      <c r="O140" s="154">
        <v>0</v>
      </c>
      <c r="P140" s="154">
        <v>0</v>
      </c>
      <c r="Q140" s="154">
        <v>0</v>
      </c>
      <c r="R140" s="154">
        <v>0</v>
      </c>
      <c r="S140" s="154">
        <v>0</v>
      </c>
      <c r="T140" s="154">
        <v>0</v>
      </c>
      <c r="U140" s="154">
        <v>0</v>
      </c>
      <c r="V140" s="154">
        <v>0</v>
      </c>
      <c r="W140" s="154">
        <v>0</v>
      </c>
      <c r="X140" s="154">
        <v>0</v>
      </c>
      <c r="Y140" s="154">
        <v>0</v>
      </c>
      <c r="Z140" s="154">
        <v>0</v>
      </c>
      <c r="AA140" s="154">
        <v>0</v>
      </c>
      <c r="AB140" s="156">
        <v>2020</v>
      </c>
    </row>
    <row r="141" spans="1:28" ht="35.25" customHeight="1" x14ac:dyDescent="0.5">
      <c r="A141">
        <v>1</v>
      </c>
      <c r="B141" s="124">
        <v>132</v>
      </c>
      <c r="C141" s="125" t="s">
        <v>1926</v>
      </c>
      <c r="D141" s="150">
        <v>460900</v>
      </c>
      <c r="E141" s="154">
        <v>0</v>
      </c>
      <c r="F141" s="154">
        <v>0</v>
      </c>
      <c r="G141" s="154">
        <v>0</v>
      </c>
      <c r="H141" s="154">
        <v>0</v>
      </c>
      <c r="I141" s="154">
        <v>0</v>
      </c>
      <c r="J141" s="154">
        <v>0</v>
      </c>
      <c r="K141" s="155">
        <v>0</v>
      </c>
      <c r="L141" s="154">
        <v>0</v>
      </c>
      <c r="M141" s="154">
        <v>0</v>
      </c>
      <c r="N141" s="154">
        <v>0</v>
      </c>
      <c r="O141" s="154">
        <v>460900</v>
      </c>
      <c r="P141" s="154">
        <v>0</v>
      </c>
      <c r="Q141" s="154">
        <v>0</v>
      </c>
      <c r="R141" s="154">
        <v>0</v>
      </c>
      <c r="S141" s="154">
        <v>0</v>
      </c>
      <c r="T141" s="154">
        <v>0</v>
      </c>
      <c r="U141" s="154">
        <v>0</v>
      </c>
      <c r="V141" s="154">
        <v>0</v>
      </c>
      <c r="W141" s="154">
        <v>0</v>
      </c>
      <c r="X141" s="154">
        <v>0</v>
      </c>
      <c r="Y141" s="154">
        <v>0</v>
      </c>
      <c r="Z141" s="154">
        <v>0</v>
      </c>
      <c r="AA141" s="154">
        <v>0</v>
      </c>
      <c r="AB141" s="156">
        <v>2020</v>
      </c>
    </row>
    <row r="142" spans="1:28" ht="35.25" customHeight="1" x14ac:dyDescent="0.5">
      <c r="A142">
        <v>1</v>
      </c>
      <c r="B142" s="124">
        <v>133</v>
      </c>
      <c r="C142" s="125" t="s">
        <v>1927</v>
      </c>
      <c r="D142" s="150">
        <v>251475</v>
      </c>
      <c r="E142" s="154">
        <v>0</v>
      </c>
      <c r="F142" s="154">
        <v>0</v>
      </c>
      <c r="G142" s="154">
        <v>97440</v>
      </c>
      <c r="H142" s="154">
        <v>0</v>
      </c>
      <c r="I142" s="154">
        <v>15485</v>
      </c>
      <c r="J142" s="154">
        <v>0</v>
      </c>
      <c r="K142" s="155">
        <v>0</v>
      </c>
      <c r="L142" s="154">
        <v>0</v>
      </c>
      <c r="M142" s="154">
        <v>138550</v>
      </c>
      <c r="N142" s="154">
        <v>0</v>
      </c>
      <c r="O142" s="154">
        <v>0</v>
      </c>
      <c r="P142" s="154">
        <v>0</v>
      </c>
      <c r="Q142" s="154">
        <v>0</v>
      </c>
      <c r="R142" s="154">
        <v>0</v>
      </c>
      <c r="S142" s="154">
        <v>0</v>
      </c>
      <c r="T142" s="154">
        <v>0</v>
      </c>
      <c r="U142" s="154">
        <v>0</v>
      </c>
      <c r="V142" s="154">
        <v>0</v>
      </c>
      <c r="W142" s="154">
        <v>0</v>
      </c>
      <c r="X142" s="154">
        <v>0</v>
      </c>
      <c r="Y142" s="154">
        <v>0</v>
      </c>
      <c r="Z142" s="154">
        <v>0</v>
      </c>
      <c r="AA142" s="154">
        <v>0</v>
      </c>
      <c r="AB142" s="156">
        <v>2020</v>
      </c>
    </row>
    <row r="143" spans="1:28" ht="35.25" customHeight="1" x14ac:dyDescent="0.5">
      <c r="A143">
        <v>1</v>
      </c>
      <c r="B143" s="124">
        <v>134</v>
      </c>
      <c r="C143" s="125" t="s">
        <v>1928</v>
      </c>
      <c r="D143" s="150">
        <v>329973</v>
      </c>
      <c r="E143" s="154">
        <v>0</v>
      </c>
      <c r="F143" s="154">
        <v>0</v>
      </c>
      <c r="G143" s="154">
        <v>0</v>
      </c>
      <c r="H143" s="154">
        <v>0</v>
      </c>
      <c r="I143" s="154">
        <v>0</v>
      </c>
      <c r="J143" s="154">
        <v>0</v>
      </c>
      <c r="K143" s="155">
        <v>0</v>
      </c>
      <c r="L143" s="154">
        <v>0</v>
      </c>
      <c r="M143" s="154">
        <v>0</v>
      </c>
      <c r="N143" s="154">
        <v>0</v>
      </c>
      <c r="O143" s="154">
        <v>329973</v>
      </c>
      <c r="P143" s="154">
        <v>0</v>
      </c>
      <c r="Q143" s="154">
        <v>0</v>
      </c>
      <c r="R143" s="154">
        <v>0</v>
      </c>
      <c r="S143" s="154">
        <v>0</v>
      </c>
      <c r="T143" s="154">
        <v>0</v>
      </c>
      <c r="U143" s="154">
        <v>0</v>
      </c>
      <c r="V143" s="154">
        <v>0</v>
      </c>
      <c r="W143" s="154">
        <v>0</v>
      </c>
      <c r="X143" s="154">
        <v>0</v>
      </c>
      <c r="Y143" s="154">
        <v>0</v>
      </c>
      <c r="Z143" s="154">
        <v>0</v>
      </c>
      <c r="AA143" s="154">
        <v>0</v>
      </c>
      <c r="AB143" s="156">
        <v>2020</v>
      </c>
    </row>
    <row r="144" spans="1:28" ht="35.25" customHeight="1" x14ac:dyDescent="0.5">
      <c r="A144">
        <v>1</v>
      </c>
      <c r="B144" s="124">
        <v>135</v>
      </c>
      <c r="C144" s="125" t="s">
        <v>1929</v>
      </c>
      <c r="D144" s="150">
        <v>500731.2</v>
      </c>
      <c r="E144" s="154">
        <v>0</v>
      </c>
      <c r="F144" s="154">
        <v>0</v>
      </c>
      <c r="G144" s="154">
        <v>0</v>
      </c>
      <c r="H144" s="154">
        <v>0</v>
      </c>
      <c r="I144" s="154">
        <v>0</v>
      </c>
      <c r="J144" s="154">
        <v>0</v>
      </c>
      <c r="K144" s="155">
        <v>0</v>
      </c>
      <c r="L144" s="154">
        <v>0</v>
      </c>
      <c r="M144" s="154">
        <v>0</v>
      </c>
      <c r="N144" s="154">
        <v>0</v>
      </c>
      <c r="O144" s="154">
        <v>0</v>
      </c>
      <c r="P144" s="154">
        <v>500731.2</v>
      </c>
      <c r="Q144" s="154">
        <v>0</v>
      </c>
      <c r="R144" s="154">
        <v>0</v>
      </c>
      <c r="S144" s="154">
        <v>0</v>
      </c>
      <c r="T144" s="154">
        <v>0</v>
      </c>
      <c r="U144" s="154">
        <v>0</v>
      </c>
      <c r="V144" s="154">
        <v>0</v>
      </c>
      <c r="W144" s="154">
        <v>0</v>
      </c>
      <c r="X144" s="154">
        <v>0</v>
      </c>
      <c r="Y144" s="154">
        <v>0</v>
      </c>
      <c r="Z144" s="154">
        <v>0</v>
      </c>
      <c r="AA144" s="154">
        <v>0</v>
      </c>
      <c r="AB144" s="156">
        <v>2020</v>
      </c>
    </row>
    <row r="145" spans="1:28" ht="35.25" customHeight="1" x14ac:dyDescent="0.5">
      <c r="A145">
        <v>1</v>
      </c>
      <c r="B145" s="124">
        <v>136</v>
      </c>
      <c r="C145" s="125" t="s">
        <v>1930</v>
      </c>
      <c r="D145" s="150">
        <v>169106</v>
      </c>
      <c r="E145" s="154">
        <v>0</v>
      </c>
      <c r="F145" s="154">
        <v>0</v>
      </c>
      <c r="G145" s="154">
        <v>0</v>
      </c>
      <c r="H145" s="154">
        <v>0</v>
      </c>
      <c r="I145" s="154">
        <v>0</v>
      </c>
      <c r="J145" s="154">
        <v>0</v>
      </c>
      <c r="K145" s="155">
        <v>0</v>
      </c>
      <c r="L145" s="154">
        <v>0</v>
      </c>
      <c r="M145" s="154">
        <v>169106</v>
      </c>
      <c r="N145" s="154">
        <v>0</v>
      </c>
      <c r="O145" s="154">
        <v>0</v>
      </c>
      <c r="P145" s="154">
        <v>0</v>
      </c>
      <c r="Q145" s="154">
        <v>0</v>
      </c>
      <c r="R145" s="154">
        <v>0</v>
      </c>
      <c r="S145" s="154">
        <v>0</v>
      </c>
      <c r="T145" s="154">
        <v>0</v>
      </c>
      <c r="U145" s="154">
        <v>0</v>
      </c>
      <c r="V145" s="154">
        <v>0</v>
      </c>
      <c r="W145" s="154">
        <v>0</v>
      </c>
      <c r="X145" s="154">
        <v>0</v>
      </c>
      <c r="Y145" s="154">
        <v>0</v>
      </c>
      <c r="Z145" s="154">
        <v>0</v>
      </c>
      <c r="AA145" s="154">
        <v>0</v>
      </c>
      <c r="AB145" s="156">
        <v>2020</v>
      </c>
    </row>
    <row r="146" spans="1:28" ht="35.25" customHeight="1" x14ac:dyDescent="0.5">
      <c r="A146">
        <v>1</v>
      </c>
      <c r="B146" s="124">
        <v>137</v>
      </c>
      <c r="C146" s="125" t="s">
        <v>1705</v>
      </c>
      <c r="D146" s="150">
        <v>221206.97</v>
      </c>
      <c r="E146" s="154">
        <v>0</v>
      </c>
      <c r="F146" s="154">
        <v>159320.97</v>
      </c>
      <c r="G146" s="154">
        <v>0</v>
      </c>
      <c r="H146" s="154">
        <v>0</v>
      </c>
      <c r="I146" s="154">
        <v>0</v>
      </c>
      <c r="J146" s="154">
        <v>0</v>
      </c>
      <c r="K146" s="155">
        <v>2</v>
      </c>
      <c r="L146" s="154">
        <v>61886</v>
      </c>
      <c r="M146" s="154">
        <v>0</v>
      </c>
      <c r="N146" s="154">
        <v>0</v>
      </c>
      <c r="O146" s="154">
        <v>0</v>
      </c>
      <c r="P146" s="154">
        <v>0</v>
      </c>
      <c r="Q146" s="154">
        <v>0</v>
      </c>
      <c r="R146" s="154">
        <v>0</v>
      </c>
      <c r="S146" s="154">
        <v>0</v>
      </c>
      <c r="T146" s="154">
        <v>0</v>
      </c>
      <c r="U146" s="154">
        <v>0</v>
      </c>
      <c r="V146" s="154">
        <v>0</v>
      </c>
      <c r="W146" s="154">
        <v>0</v>
      </c>
      <c r="X146" s="154">
        <v>0</v>
      </c>
      <c r="Y146" s="154">
        <v>0</v>
      </c>
      <c r="Z146" s="154">
        <v>0</v>
      </c>
      <c r="AA146" s="154">
        <v>0</v>
      </c>
      <c r="AB146" s="156">
        <v>2020</v>
      </c>
    </row>
    <row r="147" spans="1:28" ht="35.25" customHeight="1" x14ac:dyDescent="0.5">
      <c r="A147">
        <v>1</v>
      </c>
      <c r="B147" s="124">
        <v>138</v>
      </c>
      <c r="C147" s="125" t="s">
        <v>1931</v>
      </c>
      <c r="D147" s="150">
        <v>827847.37</v>
      </c>
      <c r="E147" s="154">
        <v>0</v>
      </c>
      <c r="F147" s="154">
        <v>0</v>
      </c>
      <c r="G147" s="154">
        <v>329415.37</v>
      </c>
      <c r="H147" s="154">
        <v>0</v>
      </c>
      <c r="I147" s="154">
        <v>0</v>
      </c>
      <c r="J147" s="154">
        <v>0</v>
      </c>
      <c r="K147" s="155">
        <v>0</v>
      </c>
      <c r="L147" s="154">
        <v>0</v>
      </c>
      <c r="M147" s="154">
        <v>498432</v>
      </c>
      <c r="N147" s="154">
        <v>0</v>
      </c>
      <c r="O147" s="154">
        <v>0</v>
      </c>
      <c r="P147" s="154">
        <v>0</v>
      </c>
      <c r="Q147" s="154">
        <v>0</v>
      </c>
      <c r="R147" s="154">
        <v>0</v>
      </c>
      <c r="S147" s="154">
        <v>0</v>
      </c>
      <c r="T147" s="154">
        <v>0</v>
      </c>
      <c r="U147" s="154">
        <v>0</v>
      </c>
      <c r="V147" s="154">
        <v>0</v>
      </c>
      <c r="W147" s="154">
        <v>0</v>
      </c>
      <c r="X147" s="154">
        <v>0</v>
      </c>
      <c r="Y147" s="154">
        <v>0</v>
      </c>
      <c r="Z147" s="154">
        <v>0</v>
      </c>
      <c r="AA147" s="154">
        <v>0</v>
      </c>
      <c r="AB147" s="156">
        <v>2020</v>
      </c>
    </row>
    <row r="148" spans="1:28" ht="35.25" customHeight="1" x14ac:dyDescent="0.5">
      <c r="A148">
        <v>1</v>
      </c>
      <c r="B148" s="124">
        <v>139</v>
      </c>
      <c r="C148" s="125" t="s">
        <v>1932</v>
      </c>
      <c r="D148" s="150">
        <v>354653</v>
      </c>
      <c r="E148" s="154">
        <v>177326.5</v>
      </c>
      <c r="F148" s="154">
        <v>177326.5</v>
      </c>
      <c r="G148" s="154">
        <v>0</v>
      </c>
      <c r="H148" s="154">
        <v>0</v>
      </c>
      <c r="I148" s="154">
        <v>0</v>
      </c>
      <c r="J148" s="154">
        <v>0</v>
      </c>
      <c r="K148" s="155">
        <v>0</v>
      </c>
      <c r="L148" s="154">
        <v>0</v>
      </c>
      <c r="M148" s="154">
        <v>0</v>
      </c>
      <c r="N148" s="154">
        <v>0</v>
      </c>
      <c r="O148" s="154">
        <v>0</v>
      </c>
      <c r="P148" s="154">
        <v>0</v>
      </c>
      <c r="Q148" s="154">
        <v>0</v>
      </c>
      <c r="R148" s="154">
        <v>0</v>
      </c>
      <c r="S148" s="154">
        <v>0</v>
      </c>
      <c r="T148" s="154">
        <v>0</v>
      </c>
      <c r="U148" s="154">
        <v>0</v>
      </c>
      <c r="V148" s="154">
        <v>0</v>
      </c>
      <c r="W148" s="154">
        <v>0</v>
      </c>
      <c r="X148" s="154">
        <v>0</v>
      </c>
      <c r="Y148" s="154">
        <v>0</v>
      </c>
      <c r="Z148" s="154">
        <v>0</v>
      </c>
      <c r="AA148" s="154">
        <v>0</v>
      </c>
      <c r="AB148" s="156">
        <v>2020</v>
      </c>
    </row>
    <row r="149" spans="1:28" ht="35.25" customHeight="1" x14ac:dyDescent="0.5">
      <c r="A149">
        <v>1</v>
      </c>
      <c r="B149" s="124">
        <v>140</v>
      </c>
      <c r="C149" s="125" t="s">
        <v>1933</v>
      </c>
      <c r="D149" s="150">
        <v>202672.4</v>
      </c>
      <c r="E149" s="154">
        <v>0</v>
      </c>
      <c r="F149" s="154">
        <v>0</v>
      </c>
      <c r="G149" s="154">
        <v>0</v>
      </c>
      <c r="H149" s="154">
        <v>0</v>
      </c>
      <c r="I149" s="154">
        <v>202672.4</v>
      </c>
      <c r="J149" s="154">
        <v>0</v>
      </c>
      <c r="K149" s="155">
        <v>0</v>
      </c>
      <c r="L149" s="154">
        <v>0</v>
      </c>
      <c r="M149" s="154">
        <v>0</v>
      </c>
      <c r="N149" s="154">
        <v>0</v>
      </c>
      <c r="O149" s="154">
        <v>0</v>
      </c>
      <c r="P149" s="154">
        <v>0</v>
      </c>
      <c r="Q149" s="154">
        <v>0</v>
      </c>
      <c r="R149" s="154">
        <v>0</v>
      </c>
      <c r="S149" s="154">
        <v>0</v>
      </c>
      <c r="T149" s="154">
        <v>0</v>
      </c>
      <c r="U149" s="154">
        <v>0</v>
      </c>
      <c r="V149" s="154">
        <v>0</v>
      </c>
      <c r="W149" s="154">
        <v>0</v>
      </c>
      <c r="X149" s="154">
        <v>0</v>
      </c>
      <c r="Y149" s="154">
        <v>0</v>
      </c>
      <c r="Z149" s="154">
        <v>0</v>
      </c>
      <c r="AA149" s="154">
        <v>0</v>
      </c>
      <c r="AB149" s="156">
        <v>2020</v>
      </c>
    </row>
    <row r="150" spans="1:28" ht="35.25" customHeight="1" x14ac:dyDescent="0.5">
      <c r="A150">
        <v>1</v>
      </c>
      <c r="B150" s="124">
        <v>141</v>
      </c>
      <c r="C150" s="125" t="s">
        <v>1934</v>
      </c>
      <c r="D150" s="150">
        <v>694266.46</v>
      </c>
      <c r="E150" s="154">
        <v>0</v>
      </c>
      <c r="F150" s="154">
        <v>0</v>
      </c>
      <c r="G150" s="154">
        <v>0</v>
      </c>
      <c r="H150" s="154">
        <v>0</v>
      </c>
      <c r="I150" s="154">
        <v>62413.85</v>
      </c>
      <c r="J150" s="154">
        <v>0</v>
      </c>
      <c r="K150" s="155">
        <v>0</v>
      </c>
      <c r="L150" s="154">
        <v>0</v>
      </c>
      <c r="M150" s="154">
        <v>631852.61</v>
      </c>
      <c r="N150" s="154">
        <v>0</v>
      </c>
      <c r="O150" s="154">
        <v>0</v>
      </c>
      <c r="P150" s="154">
        <v>0</v>
      </c>
      <c r="Q150" s="154">
        <v>0</v>
      </c>
      <c r="R150" s="154">
        <v>0</v>
      </c>
      <c r="S150" s="154">
        <v>0</v>
      </c>
      <c r="T150" s="154">
        <v>0</v>
      </c>
      <c r="U150" s="154">
        <v>0</v>
      </c>
      <c r="V150" s="154">
        <v>0</v>
      </c>
      <c r="W150" s="154">
        <v>0</v>
      </c>
      <c r="X150" s="154">
        <v>0</v>
      </c>
      <c r="Y150" s="154">
        <v>0</v>
      </c>
      <c r="Z150" s="154">
        <v>0</v>
      </c>
      <c r="AA150" s="154">
        <v>0</v>
      </c>
      <c r="AB150" s="156">
        <v>2020</v>
      </c>
    </row>
    <row r="151" spans="1:28" ht="35.25" customHeight="1" x14ac:dyDescent="0.5">
      <c r="A151">
        <v>1</v>
      </c>
      <c r="B151" s="124">
        <v>142</v>
      </c>
      <c r="C151" s="125" t="s">
        <v>1935</v>
      </c>
      <c r="D151" s="150">
        <v>254624</v>
      </c>
      <c r="E151" s="154">
        <v>0</v>
      </c>
      <c r="F151" s="154">
        <v>0</v>
      </c>
      <c r="G151" s="154">
        <v>254624</v>
      </c>
      <c r="H151" s="154">
        <v>0</v>
      </c>
      <c r="I151" s="154">
        <v>0</v>
      </c>
      <c r="J151" s="154">
        <v>0</v>
      </c>
      <c r="K151" s="155">
        <v>0</v>
      </c>
      <c r="L151" s="154">
        <v>0</v>
      </c>
      <c r="M151" s="154">
        <v>0</v>
      </c>
      <c r="N151" s="154">
        <v>0</v>
      </c>
      <c r="O151" s="154">
        <v>0</v>
      </c>
      <c r="P151" s="154">
        <v>0</v>
      </c>
      <c r="Q151" s="154">
        <v>0</v>
      </c>
      <c r="R151" s="154">
        <v>0</v>
      </c>
      <c r="S151" s="154">
        <v>0</v>
      </c>
      <c r="T151" s="154">
        <v>0</v>
      </c>
      <c r="U151" s="154">
        <v>0</v>
      </c>
      <c r="V151" s="154">
        <v>0</v>
      </c>
      <c r="W151" s="154">
        <v>0</v>
      </c>
      <c r="X151" s="154">
        <v>0</v>
      </c>
      <c r="Y151" s="154">
        <v>0</v>
      </c>
      <c r="Z151" s="154">
        <v>0</v>
      </c>
      <c r="AA151" s="154">
        <v>0</v>
      </c>
      <c r="AB151" s="156">
        <v>2020</v>
      </c>
    </row>
    <row r="152" spans="1:28" ht="35.25" customHeight="1" x14ac:dyDescent="0.5">
      <c r="A152">
        <v>1</v>
      </c>
      <c r="B152" s="124">
        <v>143</v>
      </c>
      <c r="C152" s="125" t="s">
        <v>1936</v>
      </c>
      <c r="D152" s="150">
        <v>279930.7</v>
      </c>
      <c r="E152" s="154">
        <v>0</v>
      </c>
      <c r="F152" s="154">
        <v>0</v>
      </c>
      <c r="G152" s="154">
        <v>0</v>
      </c>
      <c r="H152" s="154">
        <v>0</v>
      </c>
      <c r="I152" s="154">
        <v>0</v>
      </c>
      <c r="J152" s="154">
        <v>0</v>
      </c>
      <c r="K152" s="155">
        <v>0</v>
      </c>
      <c r="L152" s="154">
        <v>0</v>
      </c>
      <c r="M152" s="154">
        <v>0</v>
      </c>
      <c r="N152" s="154">
        <v>0</v>
      </c>
      <c r="O152" s="154">
        <v>279930.7</v>
      </c>
      <c r="P152" s="154">
        <v>0</v>
      </c>
      <c r="Q152" s="154">
        <v>0</v>
      </c>
      <c r="R152" s="154">
        <v>0</v>
      </c>
      <c r="S152" s="154">
        <v>0</v>
      </c>
      <c r="T152" s="154">
        <v>0</v>
      </c>
      <c r="U152" s="154">
        <v>0</v>
      </c>
      <c r="V152" s="154">
        <v>0</v>
      </c>
      <c r="W152" s="154">
        <v>0</v>
      </c>
      <c r="X152" s="154">
        <v>0</v>
      </c>
      <c r="Y152" s="154">
        <v>0</v>
      </c>
      <c r="Z152" s="154">
        <v>0</v>
      </c>
      <c r="AA152" s="154">
        <v>0</v>
      </c>
      <c r="AB152" s="156">
        <v>2020</v>
      </c>
    </row>
    <row r="153" spans="1:28" ht="35.25" customHeight="1" x14ac:dyDescent="0.5">
      <c r="A153">
        <v>1</v>
      </c>
      <c r="B153" s="124">
        <v>144</v>
      </c>
      <c r="C153" s="125" t="s">
        <v>1937</v>
      </c>
      <c r="D153" s="150">
        <v>1403305.8</v>
      </c>
      <c r="E153" s="154">
        <v>0</v>
      </c>
      <c r="F153" s="154">
        <v>0</v>
      </c>
      <c r="G153" s="154">
        <v>0</v>
      </c>
      <c r="H153" s="154">
        <v>0</v>
      </c>
      <c r="I153" s="154">
        <v>0</v>
      </c>
      <c r="J153" s="154">
        <v>0</v>
      </c>
      <c r="K153" s="155">
        <v>0</v>
      </c>
      <c r="L153" s="154">
        <v>0</v>
      </c>
      <c r="M153" s="154">
        <v>0</v>
      </c>
      <c r="N153" s="154">
        <v>0</v>
      </c>
      <c r="O153" s="154">
        <v>1403305.8</v>
      </c>
      <c r="P153" s="154">
        <v>0</v>
      </c>
      <c r="Q153" s="154">
        <v>0</v>
      </c>
      <c r="R153" s="154">
        <v>0</v>
      </c>
      <c r="S153" s="154">
        <v>0</v>
      </c>
      <c r="T153" s="154">
        <v>0</v>
      </c>
      <c r="U153" s="154">
        <v>0</v>
      </c>
      <c r="V153" s="154">
        <v>0</v>
      </c>
      <c r="W153" s="154">
        <v>0</v>
      </c>
      <c r="X153" s="154">
        <v>0</v>
      </c>
      <c r="Y153" s="154">
        <v>0</v>
      </c>
      <c r="Z153" s="154">
        <v>0</v>
      </c>
      <c r="AA153" s="154">
        <v>0</v>
      </c>
      <c r="AB153" s="156">
        <v>2020</v>
      </c>
    </row>
    <row r="154" spans="1:28" ht="35.25" customHeight="1" x14ac:dyDescent="0.5">
      <c r="A154">
        <v>1</v>
      </c>
      <c r="B154" s="124">
        <v>145</v>
      </c>
      <c r="C154" s="125" t="s">
        <v>1683</v>
      </c>
      <c r="D154" s="150">
        <v>7398819</v>
      </c>
      <c r="E154" s="154">
        <v>0</v>
      </c>
      <c r="F154" s="154">
        <v>0</v>
      </c>
      <c r="G154" s="154">
        <v>0</v>
      </c>
      <c r="H154" s="154">
        <v>0</v>
      </c>
      <c r="I154" s="154">
        <v>0</v>
      </c>
      <c r="J154" s="154">
        <v>0</v>
      </c>
      <c r="K154" s="155">
        <v>7</v>
      </c>
      <c r="L154" s="154">
        <v>1200000</v>
      </c>
      <c r="M154" s="154">
        <v>4954168</v>
      </c>
      <c r="N154" s="154">
        <v>0</v>
      </c>
      <c r="O154" s="154">
        <v>1244651</v>
      </c>
      <c r="P154" s="154">
        <v>0</v>
      </c>
      <c r="Q154" s="154">
        <v>0</v>
      </c>
      <c r="R154" s="154">
        <v>0</v>
      </c>
      <c r="S154" s="154">
        <v>0</v>
      </c>
      <c r="T154" s="154">
        <v>0</v>
      </c>
      <c r="U154" s="154">
        <v>0</v>
      </c>
      <c r="V154" s="154">
        <v>0</v>
      </c>
      <c r="W154" s="154">
        <v>0</v>
      </c>
      <c r="X154" s="154">
        <v>0</v>
      </c>
      <c r="Y154" s="154">
        <v>0</v>
      </c>
      <c r="Z154" s="154">
        <v>0</v>
      </c>
      <c r="AA154" s="154">
        <v>0</v>
      </c>
      <c r="AB154" s="156">
        <v>2020</v>
      </c>
    </row>
    <row r="155" spans="1:28" ht="35.25" customHeight="1" x14ac:dyDescent="0.5">
      <c r="A155">
        <v>1</v>
      </c>
      <c r="B155" s="124">
        <v>146</v>
      </c>
      <c r="C155" s="125" t="s">
        <v>1938</v>
      </c>
      <c r="D155" s="150">
        <v>1079600</v>
      </c>
      <c r="E155" s="154">
        <v>0</v>
      </c>
      <c r="F155" s="154">
        <v>0</v>
      </c>
      <c r="G155" s="154">
        <v>0</v>
      </c>
      <c r="H155" s="154">
        <v>0</v>
      </c>
      <c r="I155" s="154">
        <v>0</v>
      </c>
      <c r="J155" s="154">
        <v>0</v>
      </c>
      <c r="K155" s="155">
        <v>0</v>
      </c>
      <c r="L155" s="154">
        <v>0</v>
      </c>
      <c r="M155" s="154">
        <v>1079600</v>
      </c>
      <c r="N155" s="154">
        <v>0</v>
      </c>
      <c r="O155" s="154">
        <v>0</v>
      </c>
      <c r="P155" s="154">
        <v>0</v>
      </c>
      <c r="Q155" s="154">
        <v>0</v>
      </c>
      <c r="R155" s="154">
        <v>0</v>
      </c>
      <c r="S155" s="154">
        <v>0</v>
      </c>
      <c r="T155" s="154">
        <v>0</v>
      </c>
      <c r="U155" s="154">
        <v>0</v>
      </c>
      <c r="V155" s="154">
        <v>0</v>
      </c>
      <c r="W155" s="154">
        <v>0</v>
      </c>
      <c r="X155" s="154">
        <v>0</v>
      </c>
      <c r="Y155" s="154">
        <v>0</v>
      </c>
      <c r="Z155" s="154">
        <v>0</v>
      </c>
      <c r="AA155" s="154">
        <v>0</v>
      </c>
      <c r="AB155" s="156">
        <v>2020</v>
      </c>
    </row>
    <row r="156" spans="1:28" ht="35.25" customHeight="1" x14ac:dyDescent="0.5">
      <c r="A156">
        <v>1</v>
      </c>
      <c r="B156" s="124">
        <v>147</v>
      </c>
      <c r="C156" s="125" t="s">
        <v>1939</v>
      </c>
      <c r="D156" s="150">
        <v>285704</v>
      </c>
      <c r="E156" s="154">
        <v>0</v>
      </c>
      <c r="F156" s="154">
        <v>0</v>
      </c>
      <c r="G156" s="154">
        <v>0</v>
      </c>
      <c r="H156" s="154">
        <v>0</v>
      </c>
      <c r="I156" s="154">
        <v>0</v>
      </c>
      <c r="J156" s="154">
        <v>0</v>
      </c>
      <c r="K156" s="155">
        <v>0</v>
      </c>
      <c r="L156" s="154">
        <v>0</v>
      </c>
      <c r="M156" s="154">
        <v>0</v>
      </c>
      <c r="N156" s="154">
        <v>68000</v>
      </c>
      <c r="O156" s="154">
        <v>217704</v>
      </c>
      <c r="P156" s="154">
        <v>0</v>
      </c>
      <c r="Q156" s="154">
        <v>0</v>
      </c>
      <c r="R156" s="154">
        <v>0</v>
      </c>
      <c r="S156" s="154">
        <v>0</v>
      </c>
      <c r="T156" s="154">
        <v>0</v>
      </c>
      <c r="U156" s="154">
        <v>0</v>
      </c>
      <c r="V156" s="154">
        <v>0</v>
      </c>
      <c r="W156" s="154">
        <v>0</v>
      </c>
      <c r="X156" s="154">
        <v>0</v>
      </c>
      <c r="Y156" s="154">
        <v>0</v>
      </c>
      <c r="Z156" s="154">
        <v>0</v>
      </c>
      <c r="AA156" s="154">
        <v>0</v>
      </c>
      <c r="AB156" s="156">
        <v>2020</v>
      </c>
    </row>
    <row r="157" spans="1:28" ht="35.25" customHeight="1" x14ac:dyDescent="0.5">
      <c r="A157">
        <v>1</v>
      </c>
      <c r="B157" s="124">
        <v>148</v>
      </c>
      <c r="C157" s="125" t="s">
        <v>1940</v>
      </c>
      <c r="D157" s="150">
        <v>165037</v>
      </c>
      <c r="E157" s="154">
        <v>0</v>
      </c>
      <c r="F157" s="154">
        <v>165037</v>
      </c>
      <c r="G157" s="154">
        <v>0</v>
      </c>
      <c r="H157" s="154">
        <v>0</v>
      </c>
      <c r="I157" s="154">
        <v>0</v>
      </c>
      <c r="J157" s="154">
        <v>0</v>
      </c>
      <c r="K157" s="155">
        <v>0</v>
      </c>
      <c r="L157" s="154">
        <v>0</v>
      </c>
      <c r="M157" s="154">
        <v>0</v>
      </c>
      <c r="N157" s="154">
        <v>0</v>
      </c>
      <c r="O157" s="154">
        <v>0</v>
      </c>
      <c r="P157" s="154">
        <v>0</v>
      </c>
      <c r="Q157" s="154">
        <v>0</v>
      </c>
      <c r="R157" s="154">
        <v>0</v>
      </c>
      <c r="S157" s="154">
        <v>0</v>
      </c>
      <c r="T157" s="154">
        <v>0</v>
      </c>
      <c r="U157" s="154">
        <v>0</v>
      </c>
      <c r="V157" s="154">
        <v>0</v>
      </c>
      <c r="W157" s="154">
        <v>0</v>
      </c>
      <c r="X157" s="154">
        <v>0</v>
      </c>
      <c r="Y157" s="154">
        <v>0</v>
      </c>
      <c r="Z157" s="154">
        <v>0</v>
      </c>
      <c r="AA157" s="154">
        <v>0</v>
      </c>
      <c r="AB157" s="156">
        <v>2020</v>
      </c>
    </row>
    <row r="158" spans="1:28" ht="35.25" customHeight="1" x14ac:dyDescent="0.5">
      <c r="A158">
        <v>1</v>
      </c>
      <c r="B158" s="124">
        <v>149</v>
      </c>
      <c r="C158" s="125" t="s">
        <v>1941</v>
      </c>
      <c r="D158" s="150">
        <v>589000</v>
      </c>
      <c r="E158" s="154">
        <v>0</v>
      </c>
      <c r="F158" s="154">
        <v>0</v>
      </c>
      <c r="G158" s="154">
        <v>0</v>
      </c>
      <c r="H158" s="154">
        <v>0</v>
      </c>
      <c r="I158" s="154">
        <v>589000</v>
      </c>
      <c r="J158" s="154">
        <v>0</v>
      </c>
      <c r="K158" s="155">
        <v>0</v>
      </c>
      <c r="L158" s="154">
        <v>0</v>
      </c>
      <c r="M158" s="154">
        <v>0</v>
      </c>
      <c r="N158" s="154">
        <v>0</v>
      </c>
      <c r="O158" s="154">
        <v>0</v>
      </c>
      <c r="P158" s="154">
        <v>0</v>
      </c>
      <c r="Q158" s="154">
        <v>0</v>
      </c>
      <c r="R158" s="154">
        <v>0</v>
      </c>
      <c r="S158" s="154">
        <v>0</v>
      </c>
      <c r="T158" s="154">
        <v>0</v>
      </c>
      <c r="U158" s="154">
        <v>0</v>
      </c>
      <c r="V158" s="154">
        <v>0</v>
      </c>
      <c r="W158" s="154">
        <v>0</v>
      </c>
      <c r="X158" s="154">
        <v>0</v>
      </c>
      <c r="Y158" s="154">
        <v>0</v>
      </c>
      <c r="Z158" s="154">
        <v>0</v>
      </c>
      <c r="AA158" s="154">
        <v>0</v>
      </c>
      <c r="AB158" s="156">
        <v>2020</v>
      </c>
    </row>
    <row r="159" spans="1:28" ht="35.25" customHeight="1" x14ac:dyDescent="0.5">
      <c r="A159">
        <v>1</v>
      </c>
      <c r="B159" s="124">
        <v>150</v>
      </c>
      <c r="C159" s="125" t="s">
        <v>1942</v>
      </c>
      <c r="D159" s="150">
        <v>2370868.27</v>
      </c>
      <c r="E159" s="154">
        <v>0</v>
      </c>
      <c r="F159" s="154">
        <v>298952.02</v>
      </c>
      <c r="G159" s="154">
        <v>1793579.5499999998</v>
      </c>
      <c r="H159" s="154">
        <v>278336.7</v>
      </c>
      <c r="I159" s="154">
        <v>0</v>
      </c>
      <c r="J159" s="154">
        <v>0</v>
      </c>
      <c r="K159" s="155">
        <v>0</v>
      </c>
      <c r="L159" s="154">
        <v>0</v>
      </c>
      <c r="M159" s="154">
        <v>0</v>
      </c>
      <c r="N159" s="154">
        <v>0</v>
      </c>
      <c r="O159" s="154">
        <v>0</v>
      </c>
      <c r="P159" s="154">
        <v>0</v>
      </c>
      <c r="Q159" s="154">
        <v>0</v>
      </c>
      <c r="R159" s="154">
        <v>0</v>
      </c>
      <c r="S159" s="154">
        <v>0</v>
      </c>
      <c r="T159" s="154">
        <v>0</v>
      </c>
      <c r="U159" s="154">
        <v>0</v>
      </c>
      <c r="V159" s="154">
        <v>0</v>
      </c>
      <c r="W159" s="154">
        <v>0</v>
      </c>
      <c r="X159" s="154">
        <v>0</v>
      </c>
      <c r="Y159" s="154">
        <v>0</v>
      </c>
      <c r="Z159" s="154">
        <v>0</v>
      </c>
      <c r="AA159" s="154">
        <v>0</v>
      </c>
      <c r="AB159" s="156">
        <v>2020</v>
      </c>
    </row>
    <row r="160" spans="1:28" ht="35.25" customHeight="1" x14ac:dyDescent="0.5">
      <c r="A160">
        <v>1</v>
      </c>
      <c r="B160" s="124">
        <v>151</v>
      </c>
      <c r="C160" s="125" t="s">
        <v>1943</v>
      </c>
      <c r="D160" s="150">
        <v>758999.85</v>
      </c>
      <c r="E160" s="154">
        <v>0</v>
      </c>
      <c r="F160" s="154">
        <v>0</v>
      </c>
      <c r="G160" s="154">
        <v>0</v>
      </c>
      <c r="H160" s="154">
        <v>0</v>
      </c>
      <c r="I160" s="154">
        <v>0</v>
      </c>
      <c r="J160" s="154">
        <v>0</v>
      </c>
      <c r="K160" s="155">
        <v>0</v>
      </c>
      <c r="L160" s="154">
        <v>0</v>
      </c>
      <c r="M160" s="154">
        <v>758999.85</v>
      </c>
      <c r="N160" s="154">
        <v>0</v>
      </c>
      <c r="O160" s="154">
        <v>0</v>
      </c>
      <c r="P160" s="154">
        <v>0</v>
      </c>
      <c r="Q160" s="154">
        <v>0</v>
      </c>
      <c r="R160" s="154">
        <v>0</v>
      </c>
      <c r="S160" s="154">
        <v>0</v>
      </c>
      <c r="T160" s="154">
        <v>0</v>
      </c>
      <c r="U160" s="154">
        <v>0</v>
      </c>
      <c r="V160" s="154">
        <v>0</v>
      </c>
      <c r="W160" s="154">
        <v>0</v>
      </c>
      <c r="X160" s="154">
        <v>0</v>
      </c>
      <c r="Y160" s="154">
        <v>0</v>
      </c>
      <c r="Z160" s="154">
        <v>0</v>
      </c>
      <c r="AA160" s="154">
        <v>0</v>
      </c>
      <c r="AB160" s="156">
        <v>2020</v>
      </c>
    </row>
    <row r="161" spans="1:28" ht="35.25" customHeight="1" x14ac:dyDescent="0.5">
      <c r="A161">
        <v>1</v>
      </c>
      <c r="B161" s="124">
        <v>152</v>
      </c>
      <c r="C161" s="125" t="s">
        <v>1944</v>
      </c>
      <c r="D161" s="150">
        <v>214233.77000000002</v>
      </c>
      <c r="E161" s="154">
        <v>0</v>
      </c>
      <c r="F161" s="154">
        <v>0</v>
      </c>
      <c r="G161" s="154">
        <v>214233.77000000002</v>
      </c>
      <c r="H161" s="154">
        <v>0</v>
      </c>
      <c r="I161" s="154">
        <v>0</v>
      </c>
      <c r="J161" s="154">
        <v>0</v>
      </c>
      <c r="K161" s="155">
        <v>0</v>
      </c>
      <c r="L161" s="154">
        <v>0</v>
      </c>
      <c r="M161" s="154">
        <v>0</v>
      </c>
      <c r="N161" s="154">
        <v>0</v>
      </c>
      <c r="O161" s="154">
        <v>0</v>
      </c>
      <c r="P161" s="154">
        <v>0</v>
      </c>
      <c r="Q161" s="154">
        <v>0</v>
      </c>
      <c r="R161" s="154">
        <v>0</v>
      </c>
      <c r="S161" s="154">
        <v>0</v>
      </c>
      <c r="T161" s="154">
        <v>0</v>
      </c>
      <c r="U161" s="154">
        <v>0</v>
      </c>
      <c r="V161" s="154">
        <v>0</v>
      </c>
      <c r="W161" s="154">
        <v>0</v>
      </c>
      <c r="X161" s="154">
        <v>0</v>
      </c>
      <c r="Y161" s="154">
        <v>0</v>
      </c>
      <c r="Z161" s="154">
        <v>0</v>
      </c>
      <c r="AA161" s="154">
        <v>0</v>
      </c>
      <c r="AB161" s="156">
        <v>2020</v>
      </c>
    </row>
    <row r="162" spans="1:28" ht="35.25" customHeight="1" x14ac:dyDescent="0.5">
      <c r="A162">
        <v>1</v>
      </c>
      <c r="B162" s="124">
        <v>153</v>
      </c>
      <c r="C162" s="125" t="s">
        <v>1945</v>
      </c>
      <c r="D162" s="150">
        <v>512800</v>
      </c>
      <c r="E162" s="154">
        <v>0</v>
      </c>
      <c r="F162" s="154">
        <v>0</v>
      </c>
      <c r="G162" s="154">
        <v>0</v>
      </c>
      <c r="H162" s="154">
        <v>0</v>
      </c>
      <c r="I162" s="154">
        <v>0</v>
      </c>
      <c r="J162" s="154">
        <v>0</v>
      </c>
      <c r="K162" s="155">
        <v>0</v>
      </c>
      <c r="L162" s="154">
        <v>0</v>
      </c>
      <c r="M162" s="154">
        <v>0</v>
      </c>
      <c r="N162" s="154">
        <v>0</v>
      </c>
      <c r="O162" s="154">
        <v>512800</v>
      </c>
      <c r="P162" s="154">
        <v>0</v>
      </c>
      <c r="Q162" s="154">
        <v>0</v>
      </c>
      <c r="R162" s="154">
        <v>0</v>
      </c>
      <c r="S162" s="154">
        <v>0</v>
      </c>
      <c r="T162" s="154">
        <v>0</v>
      </c>
      <c r="U162" s="154">
        <v>0</v>
      </c>
      <c r="V162" s="154">
        <v>0</v>
      </c>
      <c r="W162" s="154">
        <v>0</v>
      </c>
      <c r="X162" s="154">
        <v>0</v>
      </c>
      <c r="Y162" s="154">
        <v>0</v>
      </c>
      <c r="Z162" s="154">
        <v>0</v>
      </c>
      <c r="AA162" s="154">
        <v>0</v>
      </c>
      <c r="AB162" s="156">
        <v>2020</v>
      </c>
    </row>
    <row r="163" spans="1:28" ht="35.25" customHeight="1" x14ac:dyDescent="0.5">
      <c r="A163">
        <v>1</v>
      </c>
      <c r="B163" s="124">
        <v>154</v>
      </c>
      <c r="C163" s="125" t="s">
        <v>1946</v>
      </c>
      <c r="D163" s="150">
        <v>222265</v>
      </c>
      <c r="E163" s="154">
        <v>0</v>
      </c>
      <c r="F163" s="154">
        <v>0</v>
      </c>
      <c r="G163" s="154">
        <v>0</v>
      </c>
      <c r="H163" s="154">
        <v>0</v>
      </c>
      <c r="I163" s="154">
        <v>0</v>
      </c>
      <c r="J163" s="154">
        <v>0</v>
      </c>
      <c r="K163" s="155">
        <v>0</v>
      </c>
      <c r="L163" s="154">
        <v>0</v>
      </c>
      <c r="M163" s="154">
        <v>0</v>
      </c>
      <c r="N163" s="154">
        <v>186025</v>
      </c>
      <c r="O163" s="154">
        <v>36240</v>
      </c>
      <c r="P163" s="154">
        <v>0</v>
      </c>
      <c r="Q163" s="154">
        <v>0</v>
      </c>
      <c r="R163" s="154">
        <v>0</v>
      </c>
      <c r="S163" s="154">
        <v>0</v>
      </c>
      <c r="T163" s="154">
        <v>0</v>
      </c>
      <c r="U163" s="154">
        <v>0</v>
      </c>
      <c r="V163" s="154">
        <v>0</v>
      </c>
      <c r="W163" s="154">
        <v>0</v>
      </c>
      <c r="X163" s="154">
        <v>0</v>
      </c>
      <c r="Y163" s="154">
        <v>0</v>
      </c>
      <c r="Z163" s="154">
        <v>0</v>
      </c>
      <c r="AA163" s="154">
        <v>0</v>
      </c>
      <c r="AB163" s="156">
        <v>2020</v>
      </c>
    </row>
    <row r="164" spans="1:28" ht="35.25" customHeight="1" x14ac:dyDescent="0.5">
      <c r="A164">
        <v>1</v>
      </c>
      <c r="B164" s="124">
        <v>155</v>
      </c>
      <c r="C164" s="125" t="s">
        <v>1947</v>
      </c>
      <c r="D164" s="150">
        <v>204454</v>
      </c>
      <c r="E164" s="154">
        <v>48377</v>
      </c>
      <c r="F164" s="154">
        <v>48377</v>
      </c>
      <c r="G164" s="154">
        <v>107700</v>
      </c>
      <c r="H164" s="154">
        <v>0</v>
      </c>
      <c r="I164" s="154">
        <v>0</v>
      </c>
      <c r="J164" s="154">
        <v>0</v>
      </c>
      <c r="K164" s="155">
        <v>0</v>
      </c>
      <c r="L164" s="154">
        <v>0</v>
      </c>
      <c r="M164" s="154">
        <v>0</v>
      </c>
      <c r="N164" s="154">
        <v>0</v>
      </c>
      <c r="O164" s="154">
        <v>0</v>
      </c>
      <c r="P164" s="154">
        <v>0</v>
      </c>
      <c r="Q164" s="154">
        <v>0</v>
      </c>
      <c r="R164" s="154">
        <v>0</v>
      </c>
      <c r="S164" s="154">
        <v>0</v>
      </c>
      <c r="T164" s="154">
        <v>0</v>
      </c>
      <c r="U164" s="154">
        <v>0</v>
      </c>
      <c r="V164" s="154">
        <v>0</v>
      </c>
      <c r="W164" s="154">
        <v>0</v>
      </c>
      <c r="X164" s="154">
        <v>0</v>
      </c>
      <c r="Y164" s="154">
        <v>0</v>
      </c>
      <c r="Z164" s="154">
        <v>0</v>
      </c>
      <c r="AA164" s="154">
        <v>0</v>
      </c>
      <c r="AB164" s="156">
        <v>2020</v>
      </c>
    </row>
    <row r="165" spans="1:28" ht="35.25" customHeight="1" x14ac:dyDescent="0.5">
      <c r="A165">
        <v>1</v>
      </c>
      <c r="B165" s="124">
        <v>156</v>
      </c>
      <c r="C165" s="125" t="s">
        <v>1948</v>
      </c>
      <c r="D165" s="150">
        <v>143710.21</v>
      </c>
      <c r="E165" s="154">
        <v>143710.21</v>
      </c>
      <c r="F165" s="154">
        <v>0</v>
      </c>
      <c r="G165" s="154">
        <v>0</v>
      </c>
      <c r="H165" s="154">
        <v>0</v>
      </c>
      <c r="I165" s="154">
        <v>0</v>
      </c>
      <c r="J165" s="154">
        <v>0</v>
      </c>
      <c r="K165" s="155">
        <v>0</v>
      </c>
      <c r="L165" s="154">
        <v>0</v>
      </c>
      <c r="M165" s="154">
        <v>0</v>
      </c>
      <c r="N165" s="154">
        <v>0</v>
      </c>
      <c r="O165" s="154">
        <v>0</v>
      </c>
      <c r="P165" s="154">
        <v>0</v>
      </c>
      <c r="Q165" s="154">
        <v>0</v>
      </c>
      <c r="R165" s="154">
        <v>0</v>
      </c>
      <c r="S165" s="154">
        <v>0</v>
      </c>
      <c r="T165" s="154">
        <v>0</v>
      </c>
      <c r="U165" s="154">
        <v>0</v>
      </c>
      <c r="V165" s="154">
        <v>0</v>
      </c>
      <c r="W165" s="154">
        <v>0</v>
      </c>
      <c r="X165" s="154">
        <v>0</v>
      </c>
      <c r="Y165" s="154">
        <v>0</v>
      </c>
      <c r="Z165" s="154">
        <v>0</v>
      </c>
      <c r="AA165" s="154">
        <v>0</v>
      </c>
      <c r="AB165" s="156">
        <v>2020</v>
      </c>
    </row>
    <row r="166" spans="1:28" ht="35.25" customHeight="1" x14ac:dyDescent="0.5">
      <c r="A166">
        <v>1</v>
      </c>
      <c r="B166" s="124">
        <v>157</v>
      </c>
      <c r="C166" s="125" t="s">
        <v>1949</v>
      </c>
      <c r="D166" s="150">
        <v>129672.73</v>
      </c>
      <c r="E166" s="154">
        <v>0</v>
      </c>
      <c r="F166" s="154">
        <v>0</v>
      </c>
      <c r="G166" s="154">
        <v>0</v>
      </c>
      <c r="H166" s="154">
        <v>0</v>
      </c>
      <c r="I166" s="154">
        <v>0</v>
      </c>
      <c r="J166" s="154">
        <v>0</v>
      </c>
      <c r="K166" s="155">
        <v>0</v>
      </c>
      <c r="L166" s="154">
        <v>0</v>
      </c>
      <c r="M166" s="154">
        <v>0</v>
      </c>
      <c r="N166" s="154">
        <v>0</v>
      </c>
      <c r="O166" s="154">
        <v>129672.73</v>
      </c>
      <c r="P166" s="154">
        <v>0</v>
      </c>
      <c r="Q166" s="154">
        <v>0</v>
      </c>
      <c r="R166" s="154">
        <v>0</v>
      </c>
      <c r="S166" s="154">
        <v>0</v>
      </c>
      <c r="T166" s="154">
        <v>0</v>
      </c>
      <c r="U166" s="154">
        <v>0</v>
      </c>
      <c r="V166" s="154">
        <v>0</v>
      </c>
      <c r="W166" s="154">
        <v>0</v>
      </c>
      <c r="X166" s="154">
        <v>0</v>
      </c>
      <c r="Y166" s="154">
        <v>0</v>
      </c>
      <c r="Z166" s="154">
        <v>0</v>
      </c>
      <c r="AA166" s="154">
        <v>0</v>
      </c>
      <c r="AB166" s="156">
        <v>2020</v>
      </c>
    </row>
    <row r="167" spans="1:28" ht="35.25" customHeight="1" x14ac:dyDescent="0.5">
      <c r="A167">
        <v>1</v>
      </c>
      <c r="B167" s="124">
        <v>158</v>
      </c>
      <c r="C167" s="125" t="s">
        <v>1950</v>
      </c>
      <c r="D167" s="150">
        <v>338000</v>
      </c>
      <c r="E167" s="154">
        <v>0</v>
      </c>
      <c r="F167" s="154">
        <v>0</v>
      </c>
      <c r="G167" s="154">
        <v>0</v>
      </c>
      <c r="H167" s="154">
        <v>0</v>
      </c>
      <c r="I167" s="154">
        <v>0</v>
      </c>
      <c r="J167" s="154">
        <v>0</v>
      </c>
      <c r="K167" s="155">
        <v>0</v>
      </c>
      <c r="L167" s="154">
        <v>0</v>
      </c>
      <c r="M167" s="154">
        <v>0</v>
      </c>
      <c r="N167" s="154">
        <v>0</v>
      </c>
      <c r="O167" s="154">
        <v>338000</v>
      </c>
      <c r="P167" s="154">
        <v>0</v>
      </c>
      <c r="Q167" s="154">
        <v>0</v>
      </c>
      <c r="R167" s="154">
        <v>0</v>
      </c>
      <c r="S167" s="154">
        <v>0</v>
      </c>
      <c r="T167" s="154">
        <v>0</v>
      </c>
      <c r="U167" s="154">
        <v>0</v>
      </c>
      <c r="V167" s="154">
        <v>0</v>
      </c>
      <c r="W167" s="154">
        <v>0</v>
      </c>
      <c r="X167" s="154">
        <v>0</v>
      </c>
      <c r="Y167" s="154">
        <v>0</v>
      </c>
      <c r="Z167" s="154">
        <v>0</v>
      </c>
      <c r="AA167" s="154">
        <v>0</v>
      </c>
      <c r="AB167" s="156">
        <v>2020</v>
      </c>
    </row>
    <row r="168" spans="1:28" ht="35.25" customHeight="1" x14ac:dyDescent="0.5">
      <c r="A168">
        <v>1</v>
      </c>
      <c r="B168" s="124">
        <v>159</v>
      </c>
      <c r="C168" s="125" t="s">
        <v>1951</v>
      </c>
      <c r="D168" s="150">
        <v>232842.47</v>
      </c>
      <c r="E168" s="154">
        <v>0</v>
      </c>
      <c r="F168" s="154">
        <v>0</v>
      </c>
      <c r="G168" s="154">
        <v>0</v>
      </c>
      <c r="H168" s="154">
        <v>0</v>
      </c>
      <c r="I168" s="154">
        <v>0</v>
      </c>
      <c r="J168" s="154">
        <v>0</v>
      </c>
      <c r="K168" s="155">
        <v>0</v>
      </c>
      <c r="L168" s="154">
        <v>0</v>
      </c>
      <c r="M168" s="154">
        <v>0</v>
      </c>
      <c r="N168" s="154">
        <v>0</v>
      </c>
      <c r="O168" s="154">
        <v>232842.47</v>
      </c>
      <c r="P168" s="154">
        <v>0</v>
      </c>
      <c r="Q168" s="154">
        <v>0</v>
      </c>
      <c r="R168" s="154">
        <v>0</v>
      </c>
      <c r="S168" s="154">
        <v>0</v>
      </c>
      <c r="T168" s="154">
        <v>0</v>
      </c>
      <c r="U168" s="154">
        <v>0</v>
      </c>
      <c r="V168" s="154">
        <v>0</v>
      </c>
      <c r="W168" s="154">
        <v>0</v>
      </c>
      <c r="X168" s="154">
        <v>0</v>
      </c>
      <c r="Y168" s="154">
        <v>0</v>
      </c>
      <c r="Z168" s="154">
        <v>0</v>
      </c>
      <c r="AA168" s="154">
        <v>0</v>
      </c>
      <c r="AB168" s="156">
        <v>2020</v>
      </c>
    </row>
    <row r="169" spans="1:28" ht="35.25" customHeight="1" x14ac:dyDescent="0.5">
      <c r="A169">
        <v>1</v>
      </c>
      <c r="B169" s="124">
        <v>160</v>
      </c>
      <c r="C169" s="125" t="s">
        <v>1952</v>
      </c>
      <c r="D169" s="150">
        <v>1004030</v>
      </c>
      <c r="E169" s="154">
        <v>0</v>
      </c>
      <c r="F169" s="154">
        <v>0</v>
      </c>
      <c r="G169" s="154">
        <v>0</v>
      </c>
      <c r="H169" s="154">
        <v>0</v>
      </c>
      <c r="I169" s="154">
        <v>0</v>
      </c>
      <c r="J169" s="154">
        <v>0</v>
      </c>
      <c r="K169" s="155">
        <v>0</v>
      </c>
      <c r="L169" s="154">
        <v>0</v>
      </c>
      <c r="M169" s="154">
        <v>1004030</v>
      </c>
      <c r="N169" s="154">
        <v>0</v>
      </c>
      <c r="O169" s="154">
        <v>0</v>
      </c>
      <c r="P169" s="154">
        <v>0</v>
      </c>
      <c r="Q169" s="154">
        <v>0</v>
      </c>
      <c r="R169" s="154">
        <v>0</v>
      </c>
      <c r="S169" s="154">
        <v>0</v>
      </c>
      <c r="T169" s="154">
        <v>0</v>
      </c>
      <c r="U169" s="154">
        <v>0</v>
      </c>
      <c r="V169" s="154">
        <v>0</v>
      </c>
      <c r="W169" s="154">
        <v>0</v>
      </c>
      <c r="X169" s="154">
        <v>0</v>
      </c>
      <c r="Y169" s="154">
        <v>0</v>
      </c>
      <c r="Z169" s="154">
        <v>0</v>
      </c>
      <c r="AA169" s="154">
        <v>0</v>
      </c>
      <c r="AB169" s="156">
        <v>2020</v>
      </c>
    </row>
    <row r="170" spans="1:28" ht="35.25" customHeight="1" x14ac:dyDescent="0.5">
      <c r="A170">
        <v>1</v>
      </c>
      <c r="B170" s="124">
        <v>161</v>
      </c>
      <c r="C170" s="125" t="s">
        <v>1953</v>
      </c>
      <c r="D170" s="150">
        <v>533500</v>
      </c>
      <c r="E170" s="154">
        <v>0</v>
      </c>
      <c r="F170" s="154">
        <v>0</v>
      </c>
      <c r="G170" s="154">
        <v>0</v>
      </c>
      <c r="H170" s="154">
        <v>0</v>
      </c>
      <c r="I170" s="154">
        <v>0</v>
      </c>
      <c r="J170" s="154">
        <v>0</v>
      </c>
      <c r="K170" s="155">
        <v>0</v>
      </c>
      <c r="L170" s="154">
        <v>0</v>
      </c>
      <c r="M170" s="154">
        <v>533500</v>
      </c>
      <c r="N170" s="154">
        <v>0</v>
      </c>
      <c r="O170" s="154">
        <v>0</v>
      </c>
      <c r="P170" s="154">
        <v>0</v>
      </c>
      <c r="Q170" s="154">
        <v>0</v>
      </c>
      <c r="R170" s="154">
        <v>0</v>
      </c>
      <c r="S170" s="154">
        <v>0</v>
      </c>
      <c r="T170" s="154">
        <v>0</v>
      </c>
      <c r="U170" s="154">
        <v>0</v>
      </c>
      <c r="V170" s="154">
        <v>0</v>
      </c>
      <c r="W170" s="154">
        <v>0</v>
      </c>
      <c r="X170" s="154">
        <v>0</v>
      </c>
      <c r="Y170" s="154">
        <v>0</v>
      </c>
      <c r="Z170" s="154">
        <v>0</v>
      </c>
      <c r="AA170" s="154">
        <v>0</v>
      </c>
      <c r="AB170" s="156">
        <v>2020</v>
      </c>
    </row>
    <row r="171" spans="1:28" ht="35.25" customHeight="1" x14ac:dyDescent="0.5">
      <c r="A171">
        <v>1</v>
      </c>
      <c r="B171" s="124">
        <v>162</v>
      </c>
      <c r="C171" s="125" t="s">
        <v>1954</v>
      </c>
      <c r="D171" s="150">
        <v>126461.17</v>
      </c>
      <c r="E171" s="154">
        <v>0</v>
      </c>
      <c r="F171" s="154">
        <v>0</v>
      </c>
      <c r="G171" s="154">
        <v>0</v>
      </c>
      <c r="H171" s="154">
        <v>0</v>
      </c>
      <c r="I171" s="154">
        <v>0</v>
      </c>
      <c r="J171" s="154">
        <v>0</v>
      </c>
      <c r="K171" s="155">
        <v>0</v>
      </c>
      <c r="L171" s="154">
        <v>0</v>
      </c>
      <c r="M171" s="154">
        <v>0</v>
      </c>
      <c r="N171" s="154">
        <v>0</v>
      </c>
      <c r="O171" s="154">
        <v>126461.17</v>
      </c>
      <c r="P171" s="154">
        <v>0</v>
      </c>
      <c r="Q171" s="154">
        <v>0</v>
      </c>
      <c r="R171" s="154">
        <v>0</v>
      </c>
      <c r="S171" s="154">
        <v>0</v>
      </c>
      <c r="T171" s="154">
        <v>0</v>
      </c>
      <c r="U171" s="154">
        <v>0</v>
      </c>
      <c r="V171" s="154">
        <v>0</v>
      </c>
      <c r="W171" s="154">
        <v>0</v>
      </c>
      <c r="X171" s="154">
        <v>0</v>
      </c>
      <c r="Y171" s="154">
        <v>0</v>
      </c>
      <c r="Z171" s="154">
        <v>0</v>
      </c>
      <c r="AA171" s="154">
        <v>0</v>
      </c>
      <c r="AB171" s="156">
        <v>2020</v>
      </c>
    </row>
    <row r="172" spans="1:28" ht="35.25" customHeight="1" x14ac:dyDescent="0.5">
      <c r="A172">
        <v>1</v>
      </c>
      <c r="B172" s="124">
        <v>163</v>
      </c>
      <c r="C172" s="125" t="s">
        <v>1955</v>
      </c>
      <c r="D172" s="150">
        <v>1886545</v>
      </c>
      <c r="E172" s="154">
        <v>0</v>
      </c>
      <c r="F172" s="154">
        <v>0</v>
      </c>
      <c r="G172" s="154">
        <v>0</v>
      </c>
      <c r="H172" s="154">
        <v>0</v>
      </c>
      <c r="I172" s="154">
        <v>0</v>
      </c>
      <c r="J172" s="154">
        <v>0</v>
      </c>
      <c r="K172" s="155">
        <v>0</v>
      </c>
      <c r="L172" s="154">
        <v>0</v>
      </c>
      <c r="M172" s="154">
        <v>794470</v>
      </c>
      <c r="N172" s="154">
        <v>0</v>
      </c>
      <c r="O172" s="154">
        <v>0</v>
      </c>
      <c r="P172" s="154">
        <v>1092075</v>
      </c>
      <c r="Q172" s="154">
        <v>0</v>
      </c>
      <c r="R172" s="154">
        <v>0</v>
      </c>
      <c r="S172" s="154">
        <v>0</v>
      </c>
      <c r="T172" s="154">
        <v>0</v>
      </c>
      <c r="U172" s="154">
        <v>0</v>
      </c>
      <c r="V172" s="154">
        <v>0</v>
      </c>
      <c r="W172" s="154">
        <v>0</v>
      </c>
      <c r="X172" s="154">
        <v>0</v>
      </c>
      <c r="Y172" s="154">
        <v>0</v>
      </c>
      <c r="Z172" s="154">
        <v>0</v>
      </c>
      <c r="AA172" s="154">
        <v>0</v>
      </c>
      <c r="AB172" s="156">
        <v>2020</v>
      </c>
    </row>
    <row r="173" spans="1:28" ht="35.25" customHeight="1" x14ac:dyDescent="0.5">
      <c r="A173">
        <v>1</v>
      </c>
      <c r="B173" s="124">
        <v>164</v>
      </c>
      <c r="C173" s="125" t="s">
        <v>1694</v>
      </c>
      <c r="D173" s="150">
        <v>1800000</v>
      </c>
      <c r="E173" s="154">
        <v>0</v>
      </c>
      <c r="F173" s="154">
        <v>0</v>
      </c>
      <c r="G173" s="154">
        <v>0</v>
      </c>
      <c r="H173" s="154">
        <v>0</v>
      </c>
      <c r="I173" s="154">
        <v>0</v>
      </c>
      <c r="J173" s="154">
        <v>0</v>
      </c>
      <c r="K173" s="155">
        <v>1</v>
      </c>
      <c r="L173" s="154">
        <v>1800000</v>
      </c>
      <c r="M173" s="154">
        <v>0</v>
      </c>
      <c r="N173" s="154">
        <v>0</v>
      </c>
      <c r="O173" s="154">
        <v>0</v>
      </c>
      <c r="P173" s="154">
        <v>0</v>
      </c>
      <c r="Q173" s="154">
        <v>0</v>
      </c>
      <c r="R173" s="154">
        <v>0</v>
      </c>
      <c r="S173" s="154">
        <v>0</v>
      </c>
      <c r="T173" s="154">
        <v>0</v>
      </c>
      <c r="U173" s="154">
        <v>0</v>
      </c>
      <c r="V173" s="154">
        <v>0</v>
      </c>
      <c r="W173" s="154">
        <v>0</v>
      </c>
      <c r="X173" s="154">
        <v>0</v>
      </c>
      <c r="Y173" s="154">
        <v>0</v>
      </c>
      <c r="Z173" s="154">
        <v>0</v>
      </c>
      <c r="AA173" s="154">
        <v>0</v>
      </c>
      <c r="AB173" s="156">
        <v>2020</v>
      </c>
    </row>
    <row r="174" spans="1:28" ht="35.25" customHeight="1" x14ac:dyDescent="0.5">
      <c r="A174">
        <v>1</v>
      </c>
      <c r="B174" s="124">
        <v>165</v>
      </c>
      <c r="C174" s="125" t="s">
        <v>1956</v>
      </c>
      <c r="D174" s="150">
        <v>1842506</v>
      </c>
      <c r="E174" s="154">
        <v>0</v>
      </c>
      <c r="F174" s="154">
        <v>0</v>
      </c>
      <c r="G174" s="154">
        <v>0</v>
      </c>
      <c r="H174" s="154">
        <v>0</v>
      </c>
      <c r="I174" s="154">
        <v>0</v>
      </c>
      <c r="J174" s="154">
        <v>0</v>
      </c>
      <c r="K174" s="155">
        <v>0</v>
      </c>
      <c r="L174" s="154">
        <v>0</v>
      </c>
      <c r="M174" s="154">
        <v>0</v>
      </c>
      <c r="N174" s="154">
        <v>0</v>
      </c>
      <c r="O174" s="154">
        <v>1842506</v>
      </c>
      <c r="P174" s="154">
        <v>0</v>
      </c>
      <c r="Q174" s="154">
        <v>0</v>
      </c>
      <c r="R174" s="154">
        <v>0</v>
      </c>
      <c r="S174" s="154">
        <v>0</v>
      </c>
      <c r="T174" s="154">
        <v>0</v>
      </c>
      <c r="U174" s="154">
        <v>0</v>
      </c>
      <c r="V174" s="154">
        <v>0</v>
      </c>
      <c r="W174" s="154">
        <v>0</v>
      </c>
      <c r="X174" s="154">
        <v>0</v>
      </c>
      <c r="Y174" s="154">
        <v>0</v>
      </c>
      <c r="Z174" s="154">
        <v>0</v>
      </c>
      <c r="AA174" s="154">
        <v>0</v>
      </c>
      <c r="AB174" s="156">
        <v>2020</v>
      </c>
    </row>
    <row r="175" spans="1:28" ht="35.25" customHeight="1" x14ac:dyDescent="0.5">
      <c r="A175">
        <v>1</v>
      </c>
      <c r="B175" s="124">
        <v>166</v>
      </c>
      <c r="C175" s="125" t="s">
        <v>1957</v>
      </c>
      <c r="D175" s="150">
        <v>357798</v>
      </c>
      <c r="E175" s="154">
        <v>0</v>
      </c>
      <c r="F175" s="154">
        <v>0</v>
      </c>
      <c r="G175" s="154">
        <v>0</v>
      </c>
      <c r="H175" s="154">
        <v>0</v>
      </c>
      <c r="I175" s="154">
        <v>0</v>
      </c>
      <c r="J175" s="154">
        <v>0</v>
      </c>
      <c r="K175" s="155">
        <v>0</v>
      </c>
      <c r="L175" s="154">
        <v>0</v>
      </c>
      <c r="M175" s="154">
        <v>357798</v>
      </c>
      <c r="N175" s="154">
        <v>0</v>
      </c>
      <c r="O175" s="154">
        <v>0</v>
      </c>
      <c r="P175" s="154">
        <v>0</v>
      </c>
      <c r="Q175" s="154">
        <v>0</v>
      </c>
      <c r="R175" s="154">
        <v>0</v>
      </c>
      <c r="S175" s="154">
        <v>0</v>
      </c>
      <c r="T175" s="154">
        <v>0</v>
      </c>
      <c r="U175" s="154">
        <v>0</v>
      </c>
      <c r="V175" s="154">
        <v>0</v>
      </c>
      <c r="W175" s="154">
        <v>0</v>
      </c>
      <c r="X175" s="154">
        <v>0</v>
      </c>
      <c r="Y175" s="154">
        <v>0</v>
      </c>
      <c r="Z175" s="154">
        <v>0</v>
      </c>
      <c r="AA175" s="154">
        <v>0</v>
      </c>
      <c r="AB175" s="156">
        <v>2020</v>
      </c>
    </row>
    <row r="176" spans="1:28" ht="35.25" customHeight="1" x14ac:dyDescent="0.5">
      <c r="A176">
        <v>1</v>
      </c>
      <c r="B176" s="124">
        <v>167</v>
      </c>
      <c r="C176" s="125" t="s">
        <v>2404</v>
      </c>
      <c r="D176" s="150">
        <v>152127</v>
      </c>
      <c r="E176" s="154">
        <v>0</v>
      </c>
      <c r="F176" s="154">
        <v>0</v>
      </c>
      <c r="G176" s="154">
        <v>152127</v>
      </c>
      <c r="H176" s="154">
        <v>0</v>
      </c>
      <c r="I176" s="154">
        <v>0</v>
      </c>
      <c r="J176" s="154">
        <v>0</v>
      </c>
      <c r="K176" s="155">
        <v>0</v>
      </c>
      <c r="L176" s="154">
        <v>0</v>
      </c>
      <c r="M176" s="154">
        <v>0</v>
      </c>
      <c r="N176" s="154">
        <v>0</v>
      </c>
      <c r="O176" s="154">
        <v>0</v>
      </c>
      <c r="P176" s="154">
        <v>0</v>
      </c>
      <c r="Q176" s="154">
        <v>0</v>
      </c>
      <c r="R176" s="154">
        <v>0</v>
      </c>
      <c r="S176" s="154">
        <v>0</v>
      </c>
      <c r="T176" s="154">
        <v>0</v>
      </c>
      <c r="U176" s="154">
        <v>0</v>
      </c>
      <c r="V176" s="154">
        <v>0</v>
      </c>
      <c r="W176" s="154">
        <v>0</v>
      </c>
      <c r="X176" s="154">
        <v>0</v>
      </c>
      <c r="Y176" s="154">
        <v>0</v>
      </c>
      <c r="Z176" s="154">
        <v>0</v>
      </c>
      <c r="AA176" s="154">
        <v>0</v>
      </c>
      <c r="AB176" s="156">
        <v>2020</v>
      </c>
    </row>
    <row r="177" spans="1:28" ht="35.25" customHeight="1" x14ac:dyDescent="0.5">
      <c r="A177">
        <v>1</v>
      </c>
      <c r="B177" s="124">
        <v>168</v>
      </c>
      <c r="C177" s="125" t="s">
        <v>1958</v>
      </c>
      <c r="D177" s="150">
        <v>949535</v>
      </c>
      <c r="E177" s="154">
        <v>139194</v>
      </c>
      <c r="F177" s="154">
        <v>0</v>
      </c>
      <c r="G177" s="154">
        <v>0</v>
      </c>
      <c r="H177" s="154">
        <v>0</v>
      </c>
      <c r="I177" s="154">
        <v>0</v>
      </c>
      <c r="J177" s="154">
        <v>0</v>
      </c>
      <c r="K177" s="155">
        <v>0</v>
      </c>
      <c r="L177" s="154">
        <v>0</v>
      </c>
      <c r="M177" s="154">
        <v>0</v>
      </c>
      <c r="N177" s="154">
        <v>0</v>
      </c>
      <c r="O177" s="154">
        <v>810341</v>
      </c>
      <c r="P177" s="154">
        <v>0</v>
      </c>
      <c r="Q177" s="154">
        <v>0</v>
      </c>
      <c r="R177" s="154">
        <v>0</v>
      </c>
      <c r="S177" s="154">
        <v>0</v>
      </c>
      <c r="T177" s="154">
        <v>0</v>
      </c>
      <c r="U177" s="154">
        <v>0</v>
      </c>
      <c r="V177" s="154">
        <v>0</v>
      </c>
      <c r="W177" s="154">
        <v>0</v>
      </c>
      <c r="X177" s="154">
        <v>0</v>
      </c>
      <c r="Y177" s="154">
        <v>0</v>
      </c>
      <c r="Z177" s="154">
        <v>0</v>
      </c>
      <c r="AA177" s="154">
        <v>0</v>
      </c>
      <c r="AB177" s="156">
        <v>2020</v>
      </c>
    </row>
    <row r="178" spans="1:28" ht="35.25" customHeight="1" x14ac:dyDescent="0.5">
      <c r="A178">
        <v>1</v>
      </c>
      <c r="B178" s="124">
        <v>169</v>
      </c>
      <c r="C178" s="125" t="s">
        <v>1959</v>
      </c>
      <c r="D178" s="150">
        <v>562718</v>
      </c>
      <c r="E178" s="154">
        <v>0</v>
      </c>
      <c r="F178" s="154">
        <v>0</v>
      </c>
      <c r="G178" s="154">
        <v>0</v>
      </c>
      <c r="H178" s="154">
        <v>0</v>
      </c>
      <c r="I178" s="154">
        <v>0</v>
      </c>
      <c r="J178" s="154">
        <v>0</v>
      </c>
      <c r="K178" s="155">
        <v>0</v>
      </c>
      <c r="L178" s="154">
        <v>0</v>
      </c>
      <c r="M178" s="154">
        <v>0</v>
      </c>
      <c r="N178" s="154">
        <v>562718</v>
      </c>
      <c r="O178" s="154">
        <v>0</v>
      </c>
      <c r="P178" s="154">
        <v>0</v>
      </c>
      <c r="Q178" s="154">
        <v>0</v>
      </c>
      <c r="R178" s="154">
        <v>0</v>
      </c>
      <c r="S178" s="154">
        <v>0</v>
      </c>
      <c r="T178" s="154">
        <v>0</v>
      </c>
      <c r="U178" s="154">
        <v>0</v>
      </c>
      <c r="V178" s="154">
        <v>0</v>
      </c>
      <c r="W178" s="154">
        <v>0</v>
      </c>
      <c r="X178" s="154">
        <v>0</v>
      </c>
      <c r="Y178" s="154">
        <v>0</v>
      </c>
      <c r="Z178" s="154">
        <v>0</v>
      </c>
      <c r="AA178" s="154">
        <v>0</v>
      </c>
      <c r="AB178" s="156">
        <v>2020</v>
      </c>
    </row>
    <row r="179" spans="1:28" ht="35.25" customHeight="1" x14ac:dyDescent="0.5">
      <c r="A179">
        <v>1</v>
      </c>
      <c r="B179" s="124">
        <v>170</v>
      </c>
      <c r="C179" s="125" t="s">
        <v>1960</v>
      </c>
      <c r="D179" s="150">
        <v>523273.69</v>
      </c>
      <c r="E179" s="154">
        <v>0</v>
      </c>
      <c r="F179" s="154">
        <v>0</v>
      </c>
      <c r="G179" s="154">
        <v>0</v>
      </c>
      <c r="H179" s="154">
        <v>0</v>
      </c>
      <c r="I179" s="154">
        <v>0</v>
      </c>
      <c r="J179" s="154">
        <v>0</v>
      </c>
      <c r="K179" s="155">
        <v>0</v>
      </c>
      <c r="L179" s="154">
        <v>0</v>
      </c>
      <c r="M179" s="154">
        <v>523273.69</v>
      </c>
      <c r="N179" s="154">
        <v>0</v>
      </c>
      <c r="O179" s="154">
        <v>0</v>
      </c>
      <c r="P179" s="154">
        <v>0</v>
      </c>
      <c r="Q179" s="154">
        <v>0</v>
      </c>
      <c r="R179" s="154">
        <v>0</v>
      </c>
      <c r="S179" s="154">
        <v>0</v>
      </c>
      <c r="T179" s="154">
        <v>0</v>
      </c>
      <c r="U179" s="154">
        <v>0</v>
      </c>
      <c r="V179" s="154">
        <v>0</v>
      </c>
      <c r="W179" s="154">
        <v>0</v>
      </c>
      <c r="X179" s="154">
        <v>0</v>
      </c>
      <c r="Y179" s="154">
        <v>0</v>
      </c>
      <c r="Z179" s="154">
        <v>0</v>
      </c>
      <c r="AA179" s="154">
        <v>0</v>
      </c>
      <c r="AB179" s="156">
        <v>2020</v>
      </c>
    </row>
    <row r="180" spans="1:28" ht="35.25" customHeight="1" x14ac:dyDescent="0.5">
      <c r="A180">
        <v>1</v>
      </c>
      <c r="B180" s="124">
        <v>171</v>
      </c>
      <c r="C180" s="125" t="s">
        <v>1961</v>
      </c>
      <c r="D180" s="150">
        <v>405244</v>
      </c>
      <c r="E180" s="154">
        <v>0</v>
      </c>
      <c r="F180" s="154">
        <v>405244</v>
      </c>
      <c r="G180" s="154">
        <v>0</v>
      </c>
      <c r="H180" s="154">
        <v>0</v>
      </c>
      <c r="I180" s="154">
        <v>0</v>
      </c>
      <c r="J180" s="154">
        <v>0</v>
      </c>
      <c r="K180" s="155">
        <v>0</v>
      </c>
      <c r="L180" s="154">
        <v>0</v>
      </c>
      <c r="M180" s="154">
        <v>0</v>
      </c>
      <c r="N180" s="154">
        <v>0</v>
      </c>
      <c r="O180" s="154">
        <v>0</v>
      </c>
      <c r="P180" s="154">
        <v>0</v>
      </c>
      <c r="Q180" s="154">
        <v>0</v>
      </c>
      <c r="R180" s="154">
        <v>0</v>
      </c>
      <c r="S180" s="154">
        <v>0</v>
      </c>
      <c r="T180" s="154">
        <v>0</v>
      </c>
      <c r="U180" s="154">
        <v>0</v>
      </c>
      <c r="V180" s="154">
        <v>0</v>
      </c>
      <c r="W180" s="154">
        <v>0</v>
      </c>
      <c r="X180" s="154">
        <v>0</v>
      </c>
      <c r="Y180" s="154">
        <v>0</v>
      </c>
      <c r="Z180" s="154">
        <v>0</v>
      </c>
      <c r="AA180" s="154">
        <v>0</v>
      </c>
      <c r="AB180" s="156">
        <v>2020</v>
      </c>
    </row>
    <row r="181" spans="1:28" ht="35.25" customHeight="1" x14ac:dyDescent="0.5">
      <c r="A181">
        <v>1</v>
      </c>
      <c r="B181" s="124">
        <v>172</v>
      </c>
      <c r="C181" s="125" t="s">
        <v>1962</v>
      </c>
      <c r="D181" s="150">
        <v>31500</v>
      </c>
      <c r="E181" s="154">
        <v>0</v>
      </c>
      <c r="F181" s="154">
        <v>0</v>
      </c>
      <c r="G181" s="154">
        <v>0</v>
      </c>
      <c r="H181" s="154">
        <v>0</v>
      </c>
      <c r="I181" s="154">
        <v>0</v>
      </c>
      <c r="J181" s="154">
        <v>0</v>
      </c>
      <c r="K181" s="155">
        <v>0</v>
      </c>
      <c r="L181" s="154">
        <v>0</v>
      </c>
      <c r="M181" s="154">
        <v>31500</v>
      </c>
      <c r="N181" s="154">
        <v>0</v>
      </c>
      <c r="O181" s="154">
        <v>0</v>
      </c>
      <c r="P181" s="154">
        <v>0</v>
      </c>
      <c r="Q181" s="154">
        <v>0</v>
      </c>
      <c r="R181" s="154">
        <v>0</v>
      </c>
      <c r="S181" s="154">
        <v>0</v>
      </c>
      <c r="T181" s="154">
        <v>0</v>
      </c>
      <c r="U181" s="154">
        <v>0</v>
      </c>
      <c r="V181" s="154">
        <v>0</v>
      </c>
      <c r="W181" s="154">
        <v>0</v>
      </c>
      <c r="X181" s="154">
        <v>0</v>
      </c>
      <c r="Y181" s="154">
        <v>0</v>
      </c>
      <c r="Z181" s="154">
        <v>0</v>
      </c>
      <c r="AA181" s="154">
        <v>0</v>
      </c>
      <c r="AB181" s="156">
        <v>2020</v>
      </c>
    </row>
    <row r="182" spans="1:28" ht="35.25" customHeight="1" x14ac:dyDescent="0.5">
      <c r="A182">
        <v>1</v>
      </c>
      <c r="B182" s="124">
        <v>173</v>
      </c>
      <c r="C182" s="125" t="s">
        <v>1699</v>
      </c>
      <c r="D182" s="150">
        <v>739065.53</v>
      </c>
      <c r="E182" s="154">
        <v>0</v>
      </c>
      <c r="F182" s="154">
        <v>0</v>
      </c>
      <c r="G182" s="154">
        <v>0</v>
      </c>
      <c r="H182" s="154">
        <v>0</v>
      </c>
      <c r="I182" s="154">
        <v>0</v>
      </c>
      <c r="J182" s="154">
        <v>0</v>
      </c>
      <c r="K182" s="155">
        <v>1</v>
      </c>
      <c r="L182" s="154">
        <v>226848.8</v>
      </c>
      <c r="M182" s="154">
        <v>247409</v>
      </c>
      <c r="N182" s="154">
        <v>0</v>
      </c>
      <c r="O182" s="154">
        <v>264807.73</v>
      </c>
      <c r="P182" s="154">
        <v>0</v>
      </c>
      <c r="Q182" s="154">
        <v>0</v>
      </c>
      <c r="R182" s="154">
        <v>0</v>
      </c>
      <c r="S182" s="154">
        <v>0</v>
      </c>
      <c r="T182" s="154">
        <v>0</v>
      </c>
      <c r="U182" s="154">
        <v>0</v>
      </c>
      <c r="V182" s="154">
        <v>0</v>
      </c>
      <c r="W182" s="154">
        <v>0</v>
      </c>
      <c r="X182" s="154">
        <v>0</v>
      </c>
      <c r="Y182" s="154">
        <v>0</v>
      </c>
      <c r="Z182" s="154">
        <v>0</v>
      </c>
      <c r="AA182" s="154">
        <v>0</v>
      </c>
      <c r="AB182" s="156">
        <v>2020</v>
      </c>
    </row>
    <row r="183" spans="1:28" ht="35.25" customHeight="1" x14ac:dyDescent="0.5">
      <c r="A183">
        <v>1</v>
      </c>
      <c r="B183" s="124">
        <v>174</v>
      </c>
      <c r="C183" s="125" t="s">
        <v>1963</v>
      </c>
      <c r="D183" s="150">
        <v>389342</v>
      </c>
      <c r="E183" s="154">
        <v>0</v>
      </c>
      <c r="F183" s="154">
        <v>0</v>
      </c>
      <c r="G183" s="154">
        <v>0</v>
      </c>
      <c r="H183" s="154">
        <v>0</v>
      </c>
      <c r="I183" s="154">
        <v>0</v>
      </c>
      <c r="J183" s="154">
        <v>0</v>
      </c>
      <c r="K183" s="155">
        <v>0</v>
      </c>
      <c r="L183" s="154">
        <v>0</v>
      </c>
      <c r="M183" s="154">
        <v>0</v>
      </c>
      <c r="N183" s="154">
        <v>0</v>
      </c>
      <c r="O183" s="154">
        <v>389342</v>
      </c>
      <c r="P183" s="154">
        <v>0</v>
      </c>
      <c r="Q183" s="154">
        <v>0</v>
      </c>
      <c r="R183" s="154">
        <v>0</v>
      </c>
      <c r="S183" s="154">
        <v>0</v>
      </c>
      <c r="T183" s="154">
        <v>0</v>
      </c>
      <c r="U183" s="154">
        <v>0</v>
      </c>
      <c r="V183" s="154">
        <v>0</v>
      </c>
      <c r="W183" s="154">
        <v>0</v>
      </c>
      <c r="X183" s="154">
        <v>0</v>
      </c>
      <c r="Y183" s="154">
        <v>0</v>
      </c>
      <c r="Z183" s="154">
        <v>0</v>
      </c>
      <c r="AA183" s="154">
        <v>0</v>
      </c>
      <c r="AB183" s="156">
        <v>2020</v>
      </c>
    </row>
    <row r="184" spans="1:28" ht="35.25" customHeight="1" x14ac:dyDescent="0.5">
      <c r="A184">
        <v>1</v>
      </c>
      <c r="B184" s="124">
        <v>175</v>
      </c>
      <c r="C184" s="125" t="s">
        <v>1964</v>
      </c>
      <c r="D184" s="150">
        <v>909165.72</v>
      </c>
      <c r="E184" s="154">
        <v>0</v>
      </c>
      <c r="F184" s="154">
        <v>0</v>
      </c>
      <c r="G184" s="154">
        <v>192500</v>
      </c>
      <c r="H184" s="154">
        <v>0</v>
      </c>
      <c r="I184" s="154">
        <v>0</v>
      </c>
      <c r="J184" s="154">
        <v>0</v>
      </c>
      <c r="K184" s="155">
        <v>0</v>
      </c>
      <c r="L184" s="154">
        <v>0</v>
      </c>
      <c r="M184" s="154">
        <v>0</v>
      </c>
      <c r="N184" s="154">
        <v>0</v>
      </c>
      <c r="O184" s="154">
        <v>716665.72</v>
      </c>
      <c r="P184" s="154">
        <v>0</v>
      </c>
      <c r="Q184" s="154">
        <v>0</v>
      </c>
      <c r="R184" s="154">
        <v>0</v>
      </c>
      <c r="S184" s="154">
        <v>0</v>
      </c>
      <c r="T184" s="154">
        <v>0</v>
      </c>
      <c r="U184" s="154">
        <v>0</v>
      </c>
      <c r="V184" s="154">
        <v>0</v>
      </c>
      <c r="W184" s="154">
        <v>0</v>
      </c>
      <c r="X184" s="154">
        <v>0</v>
      </c>
      <c r="Y184" s="154">
        <v>0</v>
      </c>
      <c r="Z184" s="154">
        <v>0</v>
      </c>
      <c r="AA184" s="154">
        <v>0</v>
      </c>
      <c r="AB184" s="156">
        <v>2020</v>
      </c>
    </row>
    <row r="185" spans="1:28" ht="35.25" customHeight="1" x14ac:dyDescent="0.5">
      <c r="A185">
        <v>1</v>
      </c>
      <c r="B185" s="124">
        <v>176</v>
      </c>
      <c r="C185" s="125" t="s">
        <v>1965</v>
      </c>
      <c r="D185" s="150">
        <v>2060881.02</v>
      </c>
      <c r="E185" s="154">
        <v>0</v>
      </c>
      <c r="F185" s="154">
        <v>0</v>
      </c>
      <c r="G185" s="154">
        <v>0</v>
      </c>
      <c r="H185" s="154">
        <v>0</v>
      </c>
      <c r="I185" s="154">
        <v>0</v>
      </c>
      <c r="J185" s="154">
        <v>0</v>
      </c>
      <c r="K185" s="155">
        <v>0</v>
      </c>
      <c r="L185" s="154">
        <v>0</v>
      </c>
      <c r="M185" s="154">
        <v>1768030</v>
      </c>
      <c r="N185" s="154">
        <v>0</v>
      </c>
      <c r="O185" s="154">
        <v>292851.02</v>
      </c>
      <c r="P185" s="154">
        <v>0</v>
      </c>
      <c r="Q185" s="154">
        <v>0</v>
      </c>
      <c r="R185" s="154">
        <v>0</v>
      </c>
      <c r="S185" s="154">
        <v>0</v>
      </c>
      <c r="T185" s="154">
        <v>0</v>
      </c>
      <c r="U185" s="154">
        <v>0</v>
      </c>
      <c r="V185" s="154">
        <v>0</v>
      </c>
      <c r="W185" s="154">
        <v>0</v>
      </c>
      <c r="X185" s="154">
        <v>0</v>
      </c>
      <c r="Y185" s="154">
        <v>0</v>
      </c>
      <c r="Z185" s="154">
        <v>0</v>
      </c>
      <c r="AA185" s="154">
        <v>0</v>
      </c>
      <c r="AB185" s="156">
        <v>2020</v>
      </c>
    </row>
    <row r="186" spans="1:28" ht="35.25" customHeight="1" x14ac:dyDescent="0.5">
      <c r="A186">
        <v>1</v>
      </c>
      <c r="B186" s="124">
        <v>177</v>
      </c>
      <c r="C186" s="125" t="s">
        <v>1966</v>
      </c>
      <c r="D186" s="150">
        <v>498750</v>
      </c>
      <c r="E186" s="154">
        <v>0</v>
      </c>
      <c r="F186" s="154">
        <v>0</v>
      </c>
      <c r="G186" s="154">
        <v>0</v>
      </c>
      <c r="H186" s="154">
        <v>0</v>
      </c>
      <c r="I186" s="154">
        <v>0</v>
      </c>
      <c r="J186" s="154">
        <v>0</v>
      </c>
      <c r="K186" s="155">
        <v>0</v>
      </c>
      <c r="L186" s="154">
        <v>0</v>
      </c>
      <c r="M186" s="154">
        <v>0</v>
      </c>
      <c r="N186" s="154">
        <v>0</v>
      </c>
      <c r="O186" s="154">
        <v>498750</v>
      </c>
      <c r="P186" s="154">
        <v>0</v>
      </c>
      <c r="Q186" s="154">
        <v>0</v>
      </c>
      <c r="R186" s="154">
        <v>0</v>
      </c>
      <c r="S186" s="154">
        <v>0</v>
      </c>
      <c r="T186" s="154">
        <v>0</v>
      </c>
      <c r="U186" s="154">
        <v>0</v>
      </c>
      <c r="V186" s="154">
        <v>0</v>
      </c>
      <c r="W186" s="154">
        <v>0</v>
      </c>
      <c r="X186" s="154">
        <v>0</v>
      </c>
      <c r="Y186" s="154">
        <v>0</v>
      </c>
      <c r="Z186" s="154">
        <v>0</v>
      </c>
      <c r="AA186" s="154">
        <v>0</v>
      </c>
      <c r="AB186" s="156">
        <v>2020</v>
      </c>
    </row>
    <row r="187" spans="1:28" ht="35.25" customHeight="1" x14ac:dyDescent="0.5">
      <c r="A187">
        <v>1</v>
      </c>
      <c r="B187" s="124">
        <v>178</v>
      </c>
      <c r="C187" s="125" t="s">
        <v>1967</v>
      </c>
      <c r="D187" s="150">
        <v>781837.52</v>
      </c>
      <c r="E187" s="154">
        <v>0</v>
      </c>
      <c r="F187" s="154">
        <v>0</v>
      </c>
      <c r="G187" s="154">
        <v>0</v>
      </c>
      <c r="H187" s="154">
        <v>0</v>
      </c>
      <c r="I187" s="154">
        <v>0</v>
      </c>
      <c r="J187" s="154">
        <v>0</v>
      </c>
      <c r="K187" s="155">
        <v>0</v>
      </c>
      <c r="L187" s="154">
        <v>0</v>
      </c>
      <c r="M187" s="154">
        <v>72227.39</v>
      </c>
      <c r="N187" s="154">
        <v>380731.18</v>
      </c>
      <c r="O187" s="154">
        <v>328878.95</v>
      </c>
      <c r="P187" s="154">
        <v>0</v>
      </c>
      <c r="Q187" s="154">
        <v>0</v>
      </c>
      <c r="R187" s="154">
        <v>0</v>
      </c>
      <c r="S187" s="154">
        <v>0</v>
      </c>
      <c r="T187" s="154">
        <v>0</v>
      </c>
      <c r="U187" s="154">
        <v>0</v>
      </c>
      <c r="V187" s="154">
        <v>0</v>
      </c>
      <c r="W187" s="154">
        <v>0</v>
      </c>
      <c r="X187" s="154">
        <v>0</v>
      </c>
      <c r="Y187" s="154">
        <v>0</v>
      </c>
      <c r="Z187" s="154">
        <v>0</v>
      </c>
      <c r="AA187" s="154">
        <v>0</v>
      </c>
      <c r="AB187" s="156">
        <v>2020</v>
      </c>
    </row>
    <row r="188" spans="1:28" ht="35.25" customHeight="1" x14ac:dyDescent="0.5">
      <c r="A188">
        <v>1</v>
      </c>
      <c r="B188" s="124">
        <v>179</v>
      </c>
      <c r="C188" s="125" t="s">
        <v>1968</v>
      </c>
      <c r="D188" s="150">
        <v>105000</v>
      </c>
      <c r="E188" s="154">
        <v>105000</v>
      </c>
      <c r="F188" s="154">
        <v>0</v>
      </c>
      <c r="G188" s="154">
        <v>0</v>
      </c>
      <c r="H188" s="154">
        <v>0</v>
      </c>
      <c r="I188" s="154">
        <v>0</v>
      </c>
      <c r="J188" s="154">
        <v>0</v>
      </c>
      <c r="K188" s="155">
        <v>0</v>
      </c>
      <c r="L188" s="154">
        <v>0</v>
      </c>
      <c r="M188" s="154">
        <v>0</v>
      </c>
      <c r="N188" s="154">
        <v>0</v>
      </c>
      <c r="O188" s="154">
        <v>0</v>
      </c>
      <c r="P188" s="154">
        <v>0</v>
      </c>
      <c r="Q188" s="154">
        <v>0</v>
      </c>
      <c r="R188" s="154">
        <v>0</v>
      </c>
      <c r="S188" s="154">
        <v>0</v>
      </c>
      <c r="T188" s="154">
        <v>0</v>
      </c>
      <c r="U188" s="154">
        <v>0</v>
      </c>
      <c r="V188" s="154">
        <v>0</v>
      </c>
      <c r="W188" s="154">
        <v>0</v>
      </c>
      <c r="X188" s="154">
        <v>0</v>
      </c>
      <c r="Y188" s="154">
        <v>0</v>
      </c>
      <c r="Z188" s="154">
        <v>0</v>
      </c>
      <c r="AA188" s="154">
        <v>0</v>
      </c>
      <c r="AB188" s="156">
        <v>2020</v>
      </c>
    </row>
    <row r="189" spans="1:28" ht="35.25" customHeight="1" x14ac:dyDescent="0.5">
      <c r="A189">
        <v>1</v>
      </c>
      <c r="B189" s="124">
        <v>180</v>
      </c>
      <c r="C189" s="125" t="s">
        <v>1969</v>
      </c>
      <c r="D189" s="150">
        <v>525162</v>
      </c>
      <c r="E189" s="154">
        <v>0</v>
      </c>
      <c r="F189" s="154">
        <v>0</v>
      </c>
      <c r="G189" s="154">
        <v>0</v>
      </c>
      <c r="H189" s="154">
        <v>0</v>
      </c>
      <c r="I189" s="154">
        <v>0</v>
      </c>
      <c r="J189" s="154">
        <v>0</v>
      </c>
      <c r="K189" s="155">
        <v>0</v>
      </c>
      <c r="L189" s="154">
        <v>0</v>
      </c>
      <c r="M189" s="154">
        <v>525162</v>
      </c>
      <c r="N189" s="154">
        <v>0</v>
      </c>
      <c r="O189" s="154">
        <v>0</v>
      </c>
      <c r="P189" s="154">
        <v>0</v>
      </c>
      <c r="Q189" s="154">
        <v>0</v>
      </c>
      <c r="R189" s="154">
        <v>0</v>
      </c>
      <c r="S189" s="154">
        <v>0</v>
      </c>
      <c r="T189" s="154">
        <v>0</v>
      </c>
      <c r="U189" s="154">
        <v>0</v>
      </c>
      <c r="V189" s="154">
        <v>0</v>
      </c>
      <c r="W189" s="154">
        <v>0</v>
      </c>
      <c r="X189" s="154">
        <v>0</v>
      </c>
      <c r="Y189" s="154">
        <v>0</v>
      </c>
      <c r="Z189" s="154">
        <v>0</v>
      </c>
      <c r="AA189" s="154">
        <v>0</v>
      </c>
      <c r="AB189" s="156">
        <v>2020</v>
      </c>
    </row>
    <row r="190" spans="1:28" ht="35.25" customHeight="1" x14ac:dyDescent="0.5">
      <c r="A190">
        <v>1</v>
      </c>
      <c r="B190" s="124">
        <v>181</v>
      </c>
      <c r="C190" s="125" t="s">
        <v>1703</v>
      </c>
      <c r="D190" s="150">
        <v>1389500</v>
      </c>
      <c r="E190" s="154">
        <v>0</v>
      </c>
      <c r="F190" s="154">
        <v>0</v>
      </c>
      <c r="G190" s="154">
        <v>0</v>
      </c>
      <c r="H190" s="154">
        <v>0</v>
      </c>
      <c r="I190" s="154">
        <v>0</v>
      </c>
      <c r="J190" s="154">
        <v>0</v>
      </c>
      <c r="K190" s="155">
        <v>0</v>
      </c>
      <c r="L190" s="154">
        <v>0</v>
      </c>
      <c r="M190" s="154">
        <v>1389500</v>
      </c>
      <c r="N190" s="154">
        <v>0</v>
      </c>
      <c r="O190" s="154">
        <v>0</v>
      </c>
      <c r="P190" s="154">
        <v>0</v>
      </c>
      <c r="Q190" s="154">
        <v>0</v>
      </c>
      <c r="R190" s="154">
        <v>0</v>
      </c>
      <c r="S190" s="154">
        <v>0</v>
      </c>
      <c r="T190" s="154">
        <v>0</v>
      </c>
      <c r="U190" s="154">
        <v>0</v>
      </c>
      <c r="V190" s="154">
        <v>0</v>
      </c>
      <c r="W190" s="154">
        <v>0</v>
      </c>
      <c r="X190" s="154">
        <v>0</v>
      </c>
      <c r="Y190" s="154">
        <v>0</v>
      </c>
      <c r="Z190" s="154">
        <v>0</v>
      </c>
      <c r="AA190" s="154">
        <v>0</v>
      </c>
      <c r="AB190" s="156">
        <v>2020</v>
      </c>
    </row>
    <row r="191" spans="1:28" ht="35.25" customHeight="1" x14ac:dyDescent="0.5">
      <c r="A191">
        <v>1</v>
      </c>
      <c r="B191" s="124">
        <v>182</v>
      </c>
      <c r="C191" s="125" t="s">
        <v>1704</v>
      </c>
      <c r="D191" s="150">
        <v>1178009</v>
      </c>
      <c r="E191" s="154">
        <v>215265</v>
      </c>
      <c r="F191" s="154">
        <v>85000</v>
      </c>
      <c r="G191" s="154">
        <v>0</v>
      </c>
      <c r="H191" s="154">
        <v>0</v>
      </c>
      <c r="I191" s="154">
        <v>184629</v>
      </c>
      <c r="J191" s="154">
        <v>0</v>
      </c>
      <c r="K191" s="155">
        <v>0</v>
      </c>
      <c r="L191" s="154">
        <v>0</v>
      </c>
      <c r="M191" s="154">
        <v>486000</v>
      </c>
      <c r="N191" s="154">
        <v>174615</v>
      </c>
      <c r="O191" s="154">
        <v>32500</v>
      </c>
      <c r="P191" s="154">
        <v>0</v>
      </c>
      <c r="Q191" s="154">
        <v>0</v>
      </c>
      <c r="R191" s="154">
        <v>0</v>
      </c>
      <c r="S191" s="154">
        <v>0</v>
      </c>
      <c r="T191" s="154">
        <v>0</v>
      </c>
      <c r="U191" s="154">
        <v>0</v>
      </c>
      <c r="V191" s="154">
        <v>0</v>
      </c>
      <c r="W191" s="154">
        <v>0</v>
      </c>
      <c r="X191" s="154">
        <v>0</v>
      </c>
      <c r="Y191" s="154">
        <v>0</v>
      </c>
      <c r="Z191" s="154">
        <v>0</v>
      </c>
      <c r="AA191" s="154">
        <v>0</v>
      </c>
      <c r="AB191" s="156">
        <v>2020</v>
      </c>
    </row>
    <row r="192" spans="1:28" ht="35.25" customHeight="1" x14ac:dyDescent="0.5">
      <c r="A192">
        <v>1</v>
      </c>
      <c r="B192" s="124">
        <v>183</v>
      </c>
      <c r="C192" s="125" t="s">
        <v>1970</v>
      </c>
      <c r="D192" s="150">
        <v>403507.08</v>
      </c>
      <c r="E192" s="154">
        <v>201753.54</v>
      </c>
      <c r="F192" s="154">
        <v>201753.54</v>
      </c>
      <c r="G192" s="154">
        <v>0</v>
      </c>
      <c r="H192" s="154">
        <v>0</v>
      </c>
      <c r="I192" s="154">
        <v>0</v>
      </c>
      <c r="J192" s="154">
        <v>0</v>
      </c>
      <c r="K192" s="155">
        <v>0</v>
      </c>
      <c r="L192" s="154">
        <v>0</v>
      </c>
      <c r="M192" s="154">
        <v>0</v>
      </c>
      <c r="N192" s="154">
        <v>0</v>
      </c>
      <c r="O192" s="154">
        <v>0</v>
      </c>
      <c r="P192" s="154">
        <v>0</v>
      </c>
      <c r="Q192" s="154">
        <v>0</v>
      </c>
      <c r="R192" s="154">
        <v>0</v>
      </c>
      <c r="S192" s="154">
        <v>0</v>
      </c>
      <c r="T192" s="154">
        <v>0</v>
      </c>
      <c r="U192" s="154">
        <v>0</v>
      </c>
      <c r="V192" s="154">
        <v>0</v>
      </c>
      <c r="W192" s="154">
        <v>0</v>
      </c>
      <c r="X192" s="154">
        <v>0</v>
      </c>
      <c r="Y192" s="154">
        <v>0</v>
      </c>
      <c r="Z192" s="154">
        <v>0</v>
      </c>
      <c r="AA192" s="154">
        <v>0</v>
      </c>
      <c r="AB192" s="156">
        <v>2020</v>
      </c>
    </row>
    <row r="193" spans="1:28" ht="35.25" customHeight="1" x14ac:dyDescent="0.5">
      <c r="A193">
        <v>1</v>
      </c>
      <c r="B193" s="124">
        <v>184</v>
      </c>
      <c r="C193" s="125" t="s">
        <v>1971</v>
      </c>
      <c r="D193" s="150">
        <v>515016</v>
      </c>
      <c r="E193" s="154">
        <v>0</v>
      </c>
      <c r="F193" s="154">
        <v>0</v>
      </c>
      <c r="G193" s="154">
        <v>0</v>
      </c>
      <c r="H193" s="154">
        <v>0</v>
      </c>
      <c r="I193" s="154">
        <v>0</v>
      </c>
      <c r="J193" s="154">
        <v>0</v>
      </c>
      <c r="K193" s="155">
        <v>0</v>
      </c>
      <c r="L193" s="154">
        <v>0</v>
      </c>
      <c r="M193" s="154">
        <v>515016</v>
      </c>
      <c r="N193" s="154">
        <v>0</v>
      </c>
      <c r="O193" s="154">
        <v>0</v>
      </c>
      <c r="P193" s="154">
        <v>0</v>
      </c>
      <c r="Q193" s="154">
        <v>0</v>
      </c>
      <c r="R193" s="154">
        <v>0</v>
      </c>
      <c r="S193" s="154">
        <v>0</v>
      </c>
      <c r="T193" s="154">
        <v>0</v>
      </c>
      <c r="U193" s="154">
        <v>0</v>
      </c>
      <c r="V193" s="154">
        <v>0</v>
      </c>
      <c r="W193" s="154">
        <v>0</v>
      </c>
      <c r="X193" s="154">
        <v>0</v>
      </c>
      <c r="Y193" s="154">
        <v>0</v>
      </c>
      <c r="Z193" s="154">
        <v>0</v>
      </c>
      <c r="AA193" s="154">
        <v>0</v>
      </c>
      <c r="AB193" s="156">
        <v>2020</v>
      </c>
    </row>
    <row r="194" spans="1:28" ht="35.25" customHeight="1" x14ac:dyDescent="0.5">
      <c r="A194">
        <v>1</v>
      </c>
      <c r="B194" s="124">
        <v>185</v>
      </c>
      <c r="C194" s="125" t="s">
        <v>1972</v>
      </c>
      <c r="D194" s="150">
        <v>145556.29999999999</v>
      </c>
      <c r="E194" s="154">
        <v>0</v>
      </c>
      <c r="F194" s="154">
        <v>0</v>
      </c>
      <c r="G194" s="154">
        <v>145556.29999999999</v>
      </c>
      <c r="H194" s="154">
        <v>0</v>
      </c>
      <c r="I194" s="154">
        <v>0</v>
      </c>
      <c r="J194" s="154">
        <v>0</v>
      </c>
      <c r="K194" s="155">
        <v>0</v>
      </c>
      <c r="L194" s="154">
        <v>0</v>
      </c>
      <c r="M194" s="154">
        <v>0</v>
      </c>
      <c r="N194" s="154">
        <v>0</v>
      </c>
      <c r="O194" s="154">
        <v>0</v>
      </c>
      <c r="P194" s="154">
        <v>0</v>
      </c>
      <c r="Q194" s="154">
        <v>0</v>
      </c>
      <c r="R194" s="154">
        <v>0</v>
      </c>
      <c r="S194" s="154">
        <v>0</v>
      </c>
      <c r="T194" s="154">
        <v>0</v>
      </c>
      <c r="U194" s="154">
        <v>0</v>
      </c>
      <c r="V194" s="154">
        <v>0</v>
      </c>
      <c r="W194" s="154">
        <v>0</v>
      </c>
      <c r="X194" s="154">
        <v>0</v>
      </c>
      <c r="Y194" s="154">
        <v>0</v>
      </c>
      <c r="Z194" s="154">
        <v>0</v>
      </c>
      <c r="AA194" s="154">
        <v>0</v>
      </c>
      <c r="AB194" s="156">
        <v>2020</v>
      </c>
    </row>
    <row r="195" spans="1:28" ht="35.25" customHeight="1" x14ac:dyDescent="0.5">
      <c r="A195">
        <v>1</v>
      </c>
      <c r="B195" s="124">
        <v>186</v>
      </c>
      <c r="C195" s="125" t="s">
        <v>1973</v>
      </c>
      <c r="D195" s="150">
        <v>422807</v>
      </c>
      <c r="E195" s="154">
        <v>0</v>
      </c>
      <c r="F195" s="154">
        <v>0</v>
      </c>
      <c r="G195" s="154">
        <v>0</v>
      </c>
      <c r="H195" s="154">
        <v>0</v>
      </c>
      <c r="I195" s="154">
        <v>0</v>
      </c>
      <c r="J195" s="154">
        <v>0</v>
      </c>
      <c r="K195" s="155">
        <v>0</v>
      </c>
      <c r="L195" s="154">
        <v>0</v>
      </c>
      <c r="M195" s="154">
        <v>0</v>
      </c>
      <c r="N195" s="154">
        <v>0</v>
      </c>
      <c r="O195" s="154">
        <v>422807</v>
      </c>
      <c r="P195" s="154">
        <v>0</v>
      </c>
      <c r="Q195" s="154">
        <v>0</v>
      </c>
      <c r="R195" s="154">
        <v>0</v>
      </c>
      <c r="S195" s="154">
        <v>0</v>
      </c>
      <c r="T195" s="154">
        <v>0</v>
      </c>
      <c r="U195" s="154">
        <v>0</v>
      </c>
      <c r="V195" s="154">
        <v>0</v>
      </c>
      <c r="W195" s="154">
        <v>0</v>
      </c>
      <c r="X195" s="154">
        <v>0</v>
      </c>
      <c r="Y195" s="154">
        <v>0</v>
      </c>
      <c r="Z195" s="154">
        <v>0</v>
      </c>
      <c r="AA195" s="154">
        <v>0</v>
      </c>
      <c r="AB195" s="156">
        <v>2020</v>
      </c>
    </row>
    <row r="196" spans="1:28" ht="35.25" customHeight="1" x14ac:dyDescent="0.5">
      <c r="A196">
        <v>1</v>
      </c>
      <c r="B196" s="124">
        <v>187</v>
      </c>
      <c r="C196" s="125" t="s">
        <v>1974</v>
      </c>
      <c r="D196" s="150">
        <v>1415725</v>
      </c>
      <c r="E196" s="154">
        <v>0</v>
      </c>
      <c r="F196" s="154">
        <v>0</v>
      </c>
      <c r="G196" s="154">
        <v>0</v>
      </c>
      <c r="H196" s="154">
        <v>0</v>
      </c>
      <c r="I196" s="154">
        <v>0</v>
      </c>
      <c r="J196" s="154">
        <v>0</v>
      </c>
      <c r="K196" s="155">
        <v>0</v>
      </c>
      <c r="L196" s="154">
        <v>0</v>
      </c>
      <c r="M196" s="154">
        <v>1415725</v>
      </c>
      <c r="N196" s="154">
        <v>0</v>
      </c>
      <c r="O196" s="154">
        <v>0</v>
      </c>
      <c r="P196" s="154">
        <v>0</v>
      </c>
      <c r="Q196" s="154">
        <v>0</v>
      </c>
      <c r="R196" s="154">
        <v>0</v>
      </c>
      <c r="S196" s="154">
        <v>0</v>
      </c>
      <c r="T196" s="154">
        <v>0</v>
      </c>
      <c r="U196" s="154">
        <v>0</v>
      </c>
      <c r="V196" s="154">
        <v>0</v>
      </c>
      <c r="W196" s="154">
        <v>0</v>
      </c>
      <c r="X196" s="154">
        <v>0</v>
      </c>
      <c r="Y196" s="154">
        <v>0</v>
      </c>
      <c r="Z196" s="154">
        <v>0</v>
      </c>
      <c r="AA196" s="154">
        <v>0</v>
      </c>
      <c r="AB196" s="156">
        <v>2020</v>
      </c>
    </row>
    <row r="197" spans="1:28" ht="35.25" customHeight="1" x14ac:dyDescent="0.5">
      <c r="A197">
        <v>1</v>
      </c>
      <c r="B197" s="124">
        <v>188</v>
      </c>
      <c r="C197" s="125" t="s">
        <v>2242</v>
      </c>
      <c r="D197" s="150">
        <v>375709.22</v>
      </c>
      <c r="E197" s="154">
        <v>0</v>
      </c>
      <c r="F197" s="154">
        <v>0</v>
      </c>
      <c r="G197" s="154">
        <v>0</v>
      </c>
      <c r="H197" s="154">
        <v>0</v>
      </c>
      <c r="I197" s="154">
        <v>0</v>
      </c>
      <c r="J197" s="154">
        <v>0</v>
      </c>
      <c r="K197" s="155">
        <v>0</v>
      </c>
      <c r="L197" s="154">
        <v>0</v>
      </c>
      <c r="M197" s="154">
        <v>0</v>
      </c>
      <c r="N197" s="154">
        <v>0</v>
      </c>
      <c r="O197" s="154">
        <v>375709.22</v>
      </c>
      <c r="P197" s="154">
        <v>0</v>
      </c>
      <c r="Q197" s="154">
        <v>0</v>
      </c>
      <c r="R197" s="154">
        <v>0</v>
      </c>
      <c r="S197" s="154">
        <v>0</v>
      </c>
      <c r="T197" s="154">
        <v>0</v>
      </c>
      <c r="U197" s="154">
        <v>0</v>
      </c>
      <c r="V197" s="154">
        <v>0</v>
      </c>
      <c r="W197" s="154">
        <v>0</v>
      </c>
      <c r="X197" s="154">
        <v>0</v>
      </c>
      <c r="Y197" s="154">
        <v>0</v>
      </c>
      <c r="Z197" s="154">
        <v>0</v>
      </c>
      <c r="AA197" s="154">
        <v>0</v>
      </c>
      <c r="AB197" s="156">
        <v>2020</v>
      </c>
    </row>
    <row r="198" spans="1:28" ht="35.25" customHeight="1" x14ac:dyDescent="0.5">
      <c r="A198">
        <v>1</v>
      </c>
      <c r="B198" s="124">
        <v>189</v>
      </c>
      <c r="C198" s="125" t="s">
        <v>2243</v>
      </c>
      <c r="D198" s="150">
        <v>2342000</v>
      </c>
      <c r="E198" s="154">
        <v>0</v>
      </c>
      <c r="F198" s="154">
        <v>0</v>
      </c>
      <c r="G198" s="154">
        <v>0</v>
      </c>
      <c r="H198" s="154">
        <v>0</v>
      </c>
      <c r="I198" s="154">
        <v>0</v>
      </c>
      <c r="J198" s="154">
        <v>0</v>
      </c>
      <c r="K198" s="155">
        <v>1</v>
      </c>
      <c r="L198" s="154">
        <v>2342000</v>
      </c>
      <c r="M198" s="154">
        <v>0</v>
      </c>
      <c r="N198" s="154">
        <v>0</v>
      </c>
      <c r="O198" s="154">
        <v>0</v>
      </c>
      <c r="P198" s="154">
        <v>0</v>
      </c>
      <c r="Q198" s="154">
        <v>0</v>
      </c>
      <c r="R198" s="154">
        <v>0</v>
      </c>
      <c r="S198" s="154">
        <v>0</v>
      </c>
      <c r="T198" s="154">
        <v>0</v>
      </c>
      <c r="U198" s="154">
        <v>0</v>
      </c>
      <c r="V198" s="154">
        <v>0</v>
      </c>
      <c r="W198" s="154">
        <v>0</v>
      </c>
      <c r="X198" s="154">
        <v>0</v>
      </c>
      <c r="Y198" s="154">
        <v>0</v>
      </c>
      <c r="Z198" s="154">
        <v>0</v>
      </c>
      <c r="AA198" s="154">
        <v>0</v>
      </c>
      <c r="AB198" s="156">
        <v>2020</v>
      </c>
    </row>
    <row r="199" spans="1:28" ht="35.25" customHeight="1" x14ac:dyDescent="0.5">
      <c r="A199">
        <v>1</v>
      </c>
      <c r="B199" s="124">
        <v>190</v>
      </c>
      <c r="C199" s="125" t="s">
        <v>2244</v>
      </c>
      <c r="D199" s="150">
        <v>3560254.02</v>
      </c>
      <c r="E199" s="154">
        <v>0</v>
      </c>
      <c r="F199" s="154">
        <v>0</v>
      </c>
      <c r="G199" s="154">
        <v>0</v>
      </c>
      <c r="H199" s="154">
        <v>0</v>
      </c>
      <c r="I199" s="154">
        <v>2895732.04</v>
      </c>
      <c r="J199" s="154">
        <v>0</v>
      </c>
      <c r="K199" s="155">
        <v>0</v>
      </c>
      <c r="L199" s="154">
        <v>0</v>
      </c>
      <c r="M199" s="154">
        <v>0</v>
      </c>
      <c r="N199" s="154">
        <v>0</v>
      </c>
      <c r="O199" s="154">
        <v>664521.98</v>
      </c>
      <c r="P199" s="154">
        <v>0</v>
      </c>
      <c r="Q199" s="154">
        <v>0</v>
      </c>
      <c r="R199" s="154">
        <v>0</v>
      </c>
      <c r="S199" s="154">
        <v>0</v>
      </c>
      <c r="T199" s="154">
        <v>0</v>
      </c>
      <c r="U199" s="154">
        <v>0</v>
      </c>
      <c r="V199" s="154">
        <v>0</v>
      </c>
      <c r="W199" s="154">
        <v>0</v>
      </c>
      <c r="X199" s="154">
        <v>0</v>
      </c>
      <c r="Y199" s="154">
        <v>0</v>
      </c>
      <c r="Z199" s="154">
        <v>0</v>
      </c>
      <c r="AA199" s="154">
        <v>0</v>
      </c>
      <c r="AB199" s="156">
        <v>2020</v>
      </c>
    </row>
    <row r="200" spans="1:28" ht="35.25" customHeight="1" x14ac:dyDescent="0.5">
      <c r="A200">
        <v>1</v>
      </c>
      <c r="B200" s="124">
        <v>191</v>
      </c>
      <c r="C200" s="125" t="s">
        <v>2245</v>
      </c>
      <c r="D200" s="150">
        <v>538864</v>
      </c>
      <c r="E200" s="154">
        <v>0</v>
      </c>
      <c r="F200" s="154">
        <v>0</v>
      </c>
      <c r="G200" s="154">
        <v>0</v>
      </c>
      <c r="H200" s="154">
        <v>0</v>
      </c>
      <c r="I200" s="154">
        <v>0</v>
      </c>
      <c r="J200" s="154">
        <v>0</v>
      </c>
      <c r="K200" s="155">
        <v>0</v>
      </c>
      <c r="L200" s="154">
        <v>0</v>
      </c>
      <c r="M200" s="154">
        <v>0</v>
      </c>
      <c r="N200" s="154">
        <v>0</v>
      </c>
      <c r="O200" s="154">
        <v>538864</v>
      </c>
      <c r="P200" s="154">
        <v>0</v>
      </c>
      <c r="Q200" s="154">
        <v>0</v>
      </c>
      <c r="R200" s="154">
        <v>0</v>
      </c>
      <c r="S200" s="154">
        <v>0</v>
      </c>
      <c r="T200" s="154">
        <v>0</v>
      </c>
      <c r="U200" s="154">
        <v>0</v>
      </c>
      <c r="V200" s="154">
        <v>0</v>
      </c>
      <c r="W200" s="154">
        <v>0</v>
      </c>
      <c r="X200" s="154">
        <v>0</v>
      </c>
      <c r="Y200" s="154">
        <v>0</v>
      </c>
      <c r="Z200" s="154">
        <v>0</v>
      </c>
      <c r="AA200" s="154">
        <v>0</v>
      </c>
      <c r="AB200" s="156">
        <v>2020</v>
      </c>
    </row>
    <row r="201" spans="1:28" ht="35.25" customHeight="1" x14ac:dyDescent="0.5">
      <c r="A201">
        <v>1</v>
      </c>
      <c r="B201" s="124">
        <v>192</v>
      </c>
      <c r="C201" s="125" t="s">
        <v>2246</v>
      </c>
      <c r="D201" s="150">
        <v>1887319.95</v>
      </c>
      <c r="E201" s="154">
        <v>0</v>
      </c>
      <c r="F201" s="154">
        <v>0</v>
      </c>
      <c r="G201" s="154">
        <v>0</v>
      </c>
      <c r="H201" s="154">
        <v>0</v>
      </c>
      <c r="I201" s="154">
        <v>0</v>
      </c>
      <c r="J201" s="154">
        <v>0</v>
      </c>
      <c r="K201" s="155">
        <v>0</v>
      </c>
      <c r="L201" s="154">
        <v>0</v>
      </c>
      <c r="M201" s="154">
        <v>1110620</v>
      </c>
      <c r="N201" s="154">
        <v>0</v>
      </c>
      <c r="O201" s="154">
        <v>776699.95</v>
      </c>
      <c r="P201" s="154">
        <v>0</v>
      </c>
      <c r="Q201" s="154">
        <v>0</v>
      </c>
      <c r="R201" s="154">
        <v>0</v>
      </c>
      <c r="S201" s="154">
        <v>0</v>
      </c>
      <c r="T201" s="154">
        <v>0</v>
      </c>
      <c r="U201" s="154">
        <v>0</v>
      </c>
      <c r="V201" s="154">
        <v>0</v>
      </c>
      <c r="W201" s="154">
        <v>0</v>
      </c>
      <c r="X201" s="154">
        <v>0</v>
      </c>
      <c r="Y201" s="154">
        <v>0</v>
      </c>
      <c r="Z201" s="154">
        <v>0</v>
      </c>
      <c r="AA201" s="154">
        <v>0</v>
      </c>
      <c r="AB201" s="156">
        <v>2020</v>
      </c>
    </row>
    <row r="202" spans="1:28" ht="35.25" customHeight="1" x14ac:dyDescent="0.5">
      <c r="A202">
        <v>1</v>
      </c>
      <c r="B202" s="124">
        <v>193</v>
      </c>
      <c r="C202" s="125" t="s">
        <v>2247</v>
      </c>
      <c r="D202" s="150">
        <v>1695916.99</v>
      </c>
      <c r="E202" s="154">
        <v>0</v>
      </c>
      <c r="F202" s="154">
        <v>591889.99</v>
      </c>
      <c r="G202" s="154">
        <v>1104027</v>
      </c>
      <c r="H202" s="154">
        <v>0</v>
      </c>
      <c r="I202" s="154">
        <v>0</v>
      </c>
      <c r="J202" s="154">
        <v>0</v>
      </c>
      <c r="K202" s="155">
        <v>0</v>
      </c>
      <c r="L202" s="154">
        <v>0</v>
      </c>
      <c r="M202" s="154">
        <v>0</v>
      </c>
      <c r="N202" s="154">
        <v>0</v>
      </c>
      <c r="O202" s="154">
        <v>0</v>
      </c>
      <c r="P202" s="154">
        <v>0</v>
      </c>
      <c r="Q202" s="154">
        <v>0</v>
      </c>
      <c r="R202" s="154">
        <v>0</v>
      </c>
      <c r="S202" s="154">
        <v>0</v>
      </c>
      <c r="T202" s="154">
        <v>0</v>
      </c>
      <c r="U202" s="154">
        <v>0</v>
      </c>
      <c r="V202" s="154">
        <v>0</v>
      </c>
      <c r="W202" s="154">
        <v>0</v>
      </c>
      <c r="X202" s="154">
        <v>0</v>
      </c>
      <c r="Y202" s="154">
        <v>0</v>
      </c>
      <c r="Z202" s="154">
        <v>0</v>
      </c>
      <c r="AA202" s="154">
        <v>0</v>
      </c>
      <c r="AB202" s="156">
        <v>2020</v>
      </c>
    </row>
    <row r="203" spans="1:28" ht="35.25" customHeight="1" x14ac:dyDescent="0.5">
      <c r="A203">
        <v>1</v>
      </c>
      <c r="B203" s="124">
        <v>194</v>
      </c>
      <c r="C203" s="125" t="s">
        <v>2405</v>
      </c>
      <c r="D203" s="150">
        <v>887671</v>
      </c>
      <c r="E203" s="154">
        <v>0</v>
      </c>
      <c r="F203" s="154">
        <v>0</v>
      </c>
      <c r="G203" s="154">
        <v>0</v>
      </c>
      <c r="H203" s="154">
        <v>0</v>
      </c>
      <c r="I203" s="154">
        <v>0</v>
      </c>
      <c r="J203" s="154">
        <v>0</v>
      </c>
      <c r="K203" s="155">
        <v>0</v>
      </c>
      <c r="L203" s="154">
        <v>0</v>
      </c>
      <c r="M203" s="154">
        <v>0</v>
      </c>
      <c r="N203" s="154">
        <v>0</v>
      </c>
      <c r="O203" s="154">
        <v>887671</v>
      </c>
      <c r="P203" s="154">
        <v>0</v>
      </c>
      <c r="Q203" s="154">
        <v>0</v>
      </c>
      <c r="R203" s="154">
        <v>0</v>
      </c>
      <c r="S203" s="154">
        <v>0</v>
      </c>
      <c r="T203" s="154">
        <v>0</v>
      </c>
      <c r="U203" s="154">
        <v>0</v>
      </c>
      <c r="V203" s="154">
        <v>0</v>
      </c>
      <c r="W203" s="154">
        <v>0</v>
      </c>
      <c r="X203" s="154">
        <v>0</v>
      </c>
      <c r="Y203" s="154">
        <v>0</v>
      </c>
      <c r="Z203" s="154">
        <v>0</v>
      </c>
      <c r="AA203" s="154">
        <v>0</v>
      </c>
      <c r="AB203" s="156">
        <v>2020</v>
      </c>
    </row>
    <row r="204" spans="1:28" ht="35.25" customHeight="1" x14ac:dyDescent="0.5">
      <c r="A204">
        <v>1</v>
      </c>
      <c r="B204" s="124">
        <v>195</v>
      </c>
      <c r="C204" s="125" t="s">
        <v>2248</v>
      </c>
      <c r="D204" s="150">
        <v>1420838</v>
      </c>
      <c r="E204" s="154">
        <v>0</v>
      </c>
      <c r="F204" s="154">
        <v>0</v>
      </c>
      <c r="G204" s="154">
        <v>0</v>
      </c>
      <c r="H204" s="154">
        <v>0</v>
      </c>
      <c r="I204" s="154">
        <v>0</v>
      </c>
      <c r="J204" s="154">
        <v>0</v>
      </c>
      <c r="K204" s="155">
        <v>0</v>
      </c>
      <c r="L204" s="154">
        <v>0</v>
      </c>
      <c r="M204" s="154">
        <v>0</v>
      </c>
      <c r="N204" s="154">
        <v>0</v>
      </c>
      <c r="O204" s="154">
        <v>1420838</v>
      </c>
      <c r="P204" s="154">
        <v>0</v>
      </c>
      <c r="Q204" s="154">
        <v>0</v>
      </c>
      <c r="R204" s="154">
        <v>0</v>
      </c>
      <c r="S204" s="154">
        <v>0</v>
      </c>
      <c r="T204" s="154">
        <v>0</v>
      </c>
      <c r="U204" s="154">
        <v>0</v>
      </c>
      <c r="V204" s="154">
        <v>0</v>
      </c>
      <c r="W204" s="154">
        <v>0</v>
      </c>
      <c r="X204" s="154">
        <v>0</v>
      </c>
      <c r="Y204" s="154">
        <v>0</v>
      </c>
      <c r="Z204" s="154">
        <v>0</v>
      </c>
      <c r="AA204" s="154">
        <v>0</v>
      </c>
      <c r="AB204" s="156">
        <v>2020</v>
      </c>
    </row>
    <row r="205" spans="1:28" ht="35.25" customHeight="1" x14ac:dyDescent="0.5">
      <c r="A205">
        <v>1</v>
      </c>
      <c r="B205" s="124">
        <v>196</v>
      </c>
      <c r="C205" s="125" t="s">
        <v>2249</v>
      </c>
      <c r="D205" s="150">
        <v>304235.02</v>
      </c>
      <c r="E205" s="154">
        <v>0</v>
      </c>
      <c r="F205" s="154">
        <v>0</v>
      </c>
      <c r="G205" s="154">
        <v>0</v>
      </c>
      <c r="H205" s="154">
        <v>0</v>
      </c>
      <c r="I205" s="154">
        <v>0</v>
      </c>
      <c r="J205" s="154">
        <v>0</v>
      </c>
      <c r="K205" s="155">
        <v>0</v>
      </c>
      <c r="L205" s="154">
        <v>0</v>
      </c>
      <c r="M205" s="154">
        <v>0</v>
      </c>
      <c r="N205" s="154">
        <v>0</v>
      </c>
      <c r="O205" s="154">
        <v>304235.02</v>
      </c>
      <c r="P205" s="154">
        <v>0</v>
      </c>
      <c r="Q205" s="154">
        <v>0</v>
      </c>
      <c r="R205" s="154">
        <v>0</v>
      </c>
      <c r="S205" s="154">
        <v>0</v>
      </c>
      <c r="T205" s="154">
        <v>0</v>
      </c>
      <c r="U205" s="154">
        <v>0</v>
      </c>
      <c r="V205" s="154">
        <v>0</v>
      </c>
      <c r="W205" s="154">
        <v>0</v>
      </c>
      <c r="X205" s="154">
        <v>0</v>
      </c>
      <c r="Y205" s="154">
        <v>0</v>
      </c>
      <c r="Z205" s="154">
        <v>0</v>
      </c>
      <c r="AA205" s="154">
        <v>0</v>
      </c>
      <c r="AB205" s="156">
        <v>2020</v>
      </c>
    </row>
    <row r="206" spans="1:28" ht="35.25" customHeight="1" x14ac:dyDescent="0.5">
      <c r="A206">
        <v>1</v>
      </c>
      <c r="B206" s="124">
        <v>197</v>
      </c>
      <c r="C206" s="129" t="s">
        <v>1975</v>
      </c>
      <c r="D206" s="150">
        <v>1295506</v>
      </c>
      <c r="E206" s="157">
        <v>0</v>
      </c>
      <c r="F206" s="157">
        <v>0</v>
      </c>
      <c r="G206" s="157">
        <v>0</v>
      </c>
      <c r="H206" s="157">
        <v>0</v>
      </c>
      <c r="I206" s="157">
        <v>0</v>
      </c>
      <c r="J206" s="157">
        <v>0</v>
      </c>
      <c r="K206" s="155">
        <v>0</v>
      </c>
      <c r="L206" s="157">
        <v>0</v>
      </c>
      <c r="M206" s="157">
        <v>1295506</v>
      </c>
      <c r="N206" s="157">
        <v>0</v>
      </c>
      <c r="O206" s="157">
        <v>0</v>
      </c>
      <c r="P206" s="157">
        <v>0</v>
      </c>
      <c r="Q206" s="157">
        <v>0</v>
      </c>
      <c r="R206" s="157">
        <v>0</v>
      </c>
      <c r="S206" s="157">
        <v>0</v>
      </c>
      <c r="T206" s="157">
        <v>0</v>
      </c>
      <c r="U206" s="157">
        <v>0</v>
      </c>
      <c r="V206" s="157">
        <v>0</v>
      </c>
      <c r="W206" s="157">
        <v>0</v>
      </c>
      <c r="X206" s="157">
        <v>0</v>
      </c>
      <c r="Y206" s="157">
        <v>0</v>
      </c>
      <c r="Z206" s="157">
        <v>0</v>
      </c>
      <c r="AA206" s="157">
        <v>0</v>
      </c>
      <c r="AB206" s="156">
        <v>2020</v>
      </c>
    </row>
    <row r="207" spans="1:28" ht="35.25" customHeight="1" x14ac:dyDescent="0.5">
      <c r="A207">
        <v>1</v>
      </c>
      <c r="B207" s="124">
        <v>198</v>
      </c>
      <c r="C207" s="129" t="s">
        <v>2250</v>
      </c>
      <c r="D207" s="150">
        <v>794440</v>
      </c>
      <c r="E207" s="157">
        <v>0</v>
      </c>
      <c r="F207" s="157">
        <v>0</v>
      </c>
      <c r="G207" s="157">
        <v>0</v>
      </c>
      <c r="H207" s="157">
        <v>0</v>
      </c>
      <c r="I207" s="157">
        <v>0</v>
      </c>
      <c r="J207" s="157">
        <v>0</v>
      </c>
      <c r="K207" s="155">
        <v>0</v>
      </c>
      <c r="L207" s="157">
        <v>0</v>
      </c>
      <c r="M207" s="157">
        <v>794440</v>
      </c>
      <c r="N207" s="157">
        <v>0</v>
      </c>
      <c r="O207" s="157">
        <v>0</v>
      </c>
      <c r="P207" s="157">
        <v>0</v>
      </c>
      <c r="Q207" s="157">
        <v>0</v>
      </c>
      <c r="R207" s="157">
        <v>0</v>
      </c>
      <c r="S207" s="157">
        <v>0</v>
      </c>
      <c r="T207" s="157">
        <v>0</v>
      </c>
      <c r="U207" s="157">
        <v>0</v>
      </c>
      <c r="V207" s="157">
        <v>0</v>
      </c>
      <c r="W207" s="157">
        <v>0</v>
      </c>
      <c r="X207" s="157">
        <v>0</v>
      </c>
      <c r="Y207" s="157">
        <v>0</v>
      </c>
      <c r="Z207" s="157">
        <v>0</v>
      </c>
      <c r="AA207" s="157">
        <v>0</v>
      </c>
      <c r="AB207" s="156">
        <v>2020</v>
      </c>
    </row>
    <row r="208" spans="1:28" ht="35.25" customHeight="1" x14ac:dyDescent="0.5">
      <c r="A208">
        <v>1</v>
      </c>
      <c r="B208" s="124">
        <v>199</v>
      </c>
      <c r="C208" s="129" t="s">
        <v>2251</v>
      </c>
      <c r="D208" s="150">
        <v>549279.94999999995</v>
      </c>
      <c r="E208" s="157">
        <v>0</v>
      </c>
      <c r="F208" s="157">
        <v>0</v>
      </c>
      <c r="G208" s="157">
        <v>0</v>
      </c>
      <c r="H208" s="157">
        <v>0</v>
      </c>
      <c r="I208" s="157">
        <v>0</v>
      </c>
      <c r="J208" s="157">
        <v>0</v>
      </c>
      <c r="K208" s="155">
        <v>0</v>
      </c>
      <c r="L208" s="157">
        <v>0</v>
      </c>
      <c r="M208" s="157">
        <v>0</v>
      </c>
      <c r="N208" s="157">
        <v>0</v>
      </c>
      <c r="O208" s="157">
        <v>549279.94999999995</v>
      </c>
      <c r="P208" s="157">
        <v>0</v>
      </c>
      <c r="Q208" s="157">
        <v>0</v>
      </c>
      <c r="R208" s="157">
        <v>0</v>
      </c>
      <c r="S208" s="157">
        <v>0</v>
      </c>
      <c r="T208" s="157">
        <v>0</v>
      </c>
      <c r="U208" s="157">
        <v>0</v>
      </c>
      <c r="V208" s="157">
        <v>0</v>
      </c>
      <c r="W208" s="157">
        <v>0</v>
      </c>
      <c r="X208" s="157">
        <v>0</v>
      </c>
      <c r="Y208" s="157">
        <v>0</v>
      </c>
      <c r="Z208" s="157">
        <v>0</v>
      </c>
      <c r="AA208" s="157">
        <v>0</v>
      </c>
      <c r="AB208" s="156">
        <v>2020</v>
      </c>
    </row>
    <row r="209" spans="1:28" ht="35.25" customHeight="1" x14ac:dyDescent="0.5">
      <c r="A209">
        <v>1</v>
      </c>
      <c r="B209" s="124">
        <v>200</v>
      </c>
      <c r="C209" s="129" t="s">
        <v>2252</v>
      </c>
      <c r="D209" s="150">
        <v>1197698.17</v>
      </c>
      <c r="E209" s="157">
        <v>0</v>
      </c>
      <c r="F209" s="157">
        <v>0</v>
      </c>
      <c r="G209" s="157">
        <v>0</v>
      </c>
      <c r="H209" s="157">
        <v>154635.4</v>
      </c>
      <c r="I209" s="157">
        <v>0</v>
      </c>
      <c r="J209" s="157">
        <v>0</v>
      </c>
      <c r="K209" s="155">
        <v>0</v>
      </c>
      <c r="L209" s="157">
        <v>0</v>
      </c>
      <c r="M209" s="157">
        <v>1043062.77</v>
      </c>
      <c r="N209" s="157">
        <v>0</v>
      </c>
      <c r="O209" s="157">
        <v>0</v>
      </c>
      <c r="P209" s="157">
        <v>0</v>
      </c>
      <c r="Q209" s="157">
        <v>0</v>
      </c>
      <c r="R209" s="157">
        <v>0</v>
      </c>
      <c r="S209" s="157">
        <v>0</v>
      </c>
      <c r="T209" s="157">
        <v>0</v>
      </c>
      <c r="U209" s="157">
        <v>0</v>
      </c>
      <c r="V209" s="157">
        <v>0</v>
      </c>
      <c r="W209" s="157">
        <v>0</v>
      </c>
      <c r="X209" s="157">
        <v>0</v>
      </c>
      <c r="Y209" s="157">
        <v>0</v>
      </c>
      <c r="Z209" s="157">
        <v>0</v>
      </c>
      <c r="AA209" s="157">
        <v>0</v>
      </c>
      <c r="AB209" s="156">
        <v>2020</v>
      </c>
    </row>
    <row r="210" spans="1:28" ht="35.25" customHeight="1" x14ac:dyDescent="0.5">
      <c r="A210">
        <v>1</v>
      </c>
      <c r="B210" s="124">
        <v>201</v>
      </c>
      <c r="C210" s="129" t="s">
        <v>2406</v>
      </c>
      <c r="D210" s="150">
        <v>3472000</v>
      </c>
      <c r="E210" s="157">
        <v>0</v>
      </c>
      <c r="F210" s="157">
        <v>0</v>
      </c>
      <c r="G210" s="157">
        <v>0</v>
      </c>
      <c r="H210" s="157">
        <v>0</v>
      </c>
      <c r="I210" s="157">
        <v>0</v>
      </c>
      <c r="J210" s="157">
        <v>0</v>
      </c>
      <c r="K210" s="155">
        <v>2</v>
      </c>
      <c r="L210" s="157">
        <v>3472000</v>
      </c>
      <c r="M210" s="157">
        <v>0</v>
      </c>
      <c r="N210" s="157">
        <v>0</v>
      </c>
      <c r="O210" s="157">
        <v>0</v>
      </c>
      <c r="P210" s="157">
        <v>0</v>
      </c>
      <c r="Q210" s="157">
        <v>0</v>
      </c>
      <c r="R210" s="157">
        <v>0</v>
      </c>
      <c r="S210" s="157">
        <v>0</v>
      </c>
      <c r="T210" s="157">
        <v>0</v>
      </c>
      <c r="U210" s="157">
        <v>0</v>
      </c>
      <c r="V210" s="157">
        <v>0</v>
      </c>
      <c r="W210" s="157">
        <v>0</v>
      </c>
      <c r="X210" s="157">
        <v>0</v>
      </c>
      <c r="Y210" s="157">
        <v>0</v>
      </c>
      <c r="Z210" s="157">
        <v>0</v>
      </c>
      <c r="AA210" s="157">
        <v>0</v>
      </c>
      <c r="AB210" s="156">
        <v>2020</v>
      </c>
    </row>
    <row r="211" spans="1:28" ht="35.25" customHeight="1" x14ac:dyDescent="0.5">
      <c r="A211">
        <v>1</v>
      </c>
      <c r="B211" s="124">
        <v>202</v>
      </c>
      <c r="C211" s="129" t="s">
        <v>2407</v>
      </c>
      <c r="D211" s="150">
        <v>494000</v>
      </c>
      <c r="E211" s="157">
        <v>0</v>
      </c>
      <c r="F211" s="157">
        <v>494000</v>
      </c>
      <c r="G211" s="157">
        <v>0</v>
      </c>
      <c r="H211" s="157">
        <v>0</v>
      </c>
      <c r="I211" s="157">
        <v>0</v>
      </c>
      <c r="J211" s="157">
        <v>0</v>
      </c>
      <c r="K211" s="155">
        <v>0</v>
      </c>
      <c r="L211" s="157">
        <v>0</v>
      </c>
      <c r="M211" s="157">
        <v>0</v>
      </c>
      <c r="N211" s="157">
        <v>0</v>
      </c>
      <c r="O211" s="157">
        <v>0</v>
      </c>
      <c r="P211" s="157">
        <v>0</v>
      </c>
      <c r="Q211" s="157">
        <v>0</v>
      </c>
      <c r="R211" s="157">
        <v>0</v>
      </c>
      <c r="S211" s="157">
        <v>0</v>
      </c>
      <c r="T211" s="157">
        <v>0</v>
      </c>
      <c r="U211" s="157">
        <v>0</v>
      </c>
      <c r="V211" s="157">
        <v>0</v>
      </c>
      <c r="W211" s="157">
        <v>0</v>
      </c>
      <c r="X211" s="157">
        <v>0</v>
      </c>
      <c r="Y211" s="157">
        <v>0</v>
      </c>
      <c r="Z211" s="157">
        <v>0</v>
      </c>
      <c r="AA211" s="157">
        <v>0</v>
      </c>
      <c r="AB211" s="156">
        <v>2020</v>
      </c>
    </row>
    <row r="212" spans="1:28" ht="35.25" customHeight="1" x14ac:dyDescent="0.5">
      <c r="A212">
        <v>1</v>
      </c>
      <c r="B212" s="124">
        <v>203</v>
      </c>
      <c r="C212" s="129" t="s">
        <v>2408</v>
      </c>
      <c r="D212" s="150">
        <v>316391</v>
      </c>
      <c r="E212" s="157">
        <v>0</v>
      </c>
      <c r="F212" s="157">
        <v>76452</v>
      </c>
      <c r="G212" s="157">
        <v>239939</v>
      </c>
      <c r="H212" s="157">
        <v>0</v>
      </c>
      <c r="I212" s="157">
        <v>0</v>
      </c>
      <c r="J212" s="157">
        <v>0</v>
      </c>
      <c r="K212" s="155">
        <v>0</v>
      </c>
      <c r="L212" s="157">
        <v>0</v>
      </c>
      <c r="M212" s="157">
        <v>0</v>
      </c>
      <c r="N212" s="157">
        <v>0</v>
      </c>
      <c r="O212" s="157">
        <v>0</v>
      </c>
      <c r="P212" s="157">
        <v>0</v>
      </c>
      <c r="Q212" s="157">
        <v>0</v>
      </c>
      <c r="R212" s="157">
        <v>0</v>
      </c>
      <c r="S212" s="157">
        <v>0</v>
      </c>
      <c r="T212" s="157">
        <v>0</v>
      </c>
      <c r="U212" s="157">
        <v>0</v>
      </c>
      <c r="V212" s="157">
        <v>0</v>
      </c>
      <c r="W212" s="157">
        <v>0</v>
      </c>
      <c r="X212" s="157">
        <v>0</v>
      </c>
      <c r="Y212" s="157">
        <v>0</v>
      </c>
      <c r="Z212" s="157">
        <v>0</v>
      </c>
      <c r="AA212" s="157">
        <v>0</v>
      </c>
      <c r="AB212" s="156">
        <v>2020</v>
      </c>
    </row>
    <row r="213" spans="1:28" ht="35.25" customHeight="1" x14ac:dyDescent="0.5">
      <c r="A213">
        <v>1</v>
      </c>
      <c r="B213" s="124">
        <v>204</v>
      </c>
      <c r="C213" s="129" t="s">
        <v>2409</v>
      </c>
      <c r="D213" s="150">
        <v>1672066.6</v>
      </c>
      <c r="E213" s="157">
        <v>0</v>
      </c>
      <c r="F213" s="157">
        <v>0</v>
      </c>
      <c r="G213" s="157">
        <v>479418.5</v>
      </c>
      <c r="H213" s="157">
        <v>0</v>
      </c>
      <c r="I213" s="157">
        <v>62648.1</v>
      </c>
      <c r="J213" s="157">
        <v>0</v>
      </c>
      <c r="K213" s="155">
        <v>0</v>
      </c>
      <c r="L213" s="157">
        <v>0</v>
      </c>
      <c r="M213" s="157">
        <v>1130000</v>
      </c>
      <c r="N213" s="157">
        <v>0</v>
      </c>
      <c r="O213" s="157">
        <v>0</v>
      </c>
      <c r="P213" s="157">
        <v>0</v>
      </c>
      <c r="Q213" s="157">
        <v>0</v>
      </c>
      <c r="R213" s="157">
        <v>0</v>
      </c>
      <c r="S213" s="157">
        <v>0</v>
      </c>
      <c r="T213" s="157">
        <v>0</v>
      </c>
      <c r="U213" s="157">
        <v>0</v>
      </c>
      <c r="V213" s="157">
        <v>0</v>
      </c>
      <c r="W213" s="157">
        <v>0</v>
      </c>
      <c r="X213" s="157">
        <v>0</v>
      </c>
      <c r="Y213" s="157">
        <v>0</v>
      </c>
      <c r="Z213" s="157">
        <v>0</v>
      </c>
      <c r="AA213" s="157">
        <v>0</v>
      </c>
      <c r="AB213" s="156">
        <v>2020</v>
      </c>
    </row>
    <row r="214" spans="1:28" ht="35.25" customHeight="1" x14ac:dyDescent="0.5">
      <c r="A214">
        <v>1</v>
      </c>
      <c r="B214" s="124">
        <v>205</v>
      </c>
      <c r="C214" s="129" t="s">
        <v>2410</v>
      </c>
      <c r="D214" s="150">
        <v>72770</v>
      </c>
      <c r="E214" s="157">
        <v>72770</v>
      </c>
      <c r="F214" s="157">
        <v>0</v>
      </c>
      <c r="G214" s="157">
        <v>0</v>
      </c>
      <c r="H214" s="157">
        <v>0</v>
      </c>
      <c r="I214" s="157">
        <v>0</v>
      </c>
      <c r="J214" s="157">
        <v>0</v>
      </c>
      <c r="K214" s="155">
        <v>0</v>
      </c>
      <c r="L214" s="157">
        <v>0</v>
      </c>
      <c r="M214" s="157">
        <v>0</v>
      </c>
      <c r="N214" s="157">
        <v>0</v>
      </c>
      <c r="O214" s="157">
        <v>0</v>
      </c>
      <c r="P214" s="157">
        <v>0</v>
      </c>
      <c r="Q214" s="157">
        <v>0</v>
      </c>
      <c r="R214" s="157">
        <v>0</v>
      </c>
      <c r="S214" s="157">
        <v>0</v>
      </c>
      <c r="T214" s="157">
        <v>0</v>
      </c>
      <c r="U214" s="157">
        <v>0</v>
      </c>
      <c r="V214" s="157">
        <v>0</v>
      </c>
      <c r="W214" s="157">
        <v>0</v>
      </c>
      <c r="X214" s="157">
        <v>0</v>
      </c>
      <c r="Y214" s="157">
        <v>0</v>
      </c>
      <c r="Z214" s="157">
        <v>0</v>
      </c>
      <c r="AA214" s="157">
        <v>0</v>
      </c>
      <c r="AB214" s="156">
        <v>2020</v>
      </c>
    </row>
    <row r="215" spans="1:28" ht="35.25" customHeight="1" x14ac:dyDescent="0.5">
      <c r="A215">
        <v>1</v>
      </c>
      <c r="B215" s="124">
        <v>206</v>
      </c>
      <c r="C215" s="129" t="s">
        <v>2253</v>
      </c>
      <c r="D215" s="150">
        <v>884816.16</v>
      </c>
      <c r="E215" s="157">
        <v>0</v>
      </c>
      <c r="F215" s="157">
        <v>0</v>
      </c>
      <c r="G215" s="157">
        <v>0</v>
      </c>
      <c r="H215" s="157">
        <v>0</v>
      </c>
      <c r="I215" s="157">
        <v>0</v>
      </c>
      <c r="J215" s="157">
        <v>0</v>
      </c>
      <c r="K215" s="155">
        <v>0</v>
      </c>
      <c r="L215" s="157">
        <v>0</v>
      </c>
      <c r="M215" s="157">
        <v>753243.91</v>
      </c>
      <c r="N215" s="157">
        <v>0</v>
      </c>
      <c r="O215" s="157">
        <v>131572.25</v>
      </c>
      <c r="P215" s="157">
        <v>0</v>
      </c>
      <c r="Q215" s="157">
        <v>0</v>
      </c>
      <c r="R215" s="157">
        <v>0</v>
      </c>
      <c r="S215" s="157">
        <v>0</v>
      </c>
      <c r="T215" s="157">
        <v>0</v>
      </c>
      <c r="U215" s="157">
        <v>0</v>
      </c>
      <c r="V215" s="157">
        <v>0</v>
      </c>
      <c r="W215" s="157">
        <v>0</v>
      </c>
      <c r="X215" s="157">
        <v>0</v>
      </c>
      <c r="Y215" s="157">
        <v>0</v>
      </c>
      <c r="Z215" s="157">
        <v>0</v>
      </c>
      <c r="AA215" s="157">
        <v>0</v>
      </c>
      <c r="AB215" s="156">
        <v>2020</v>
      </c>
    </row>
    <row r="216" spans="1:28" ht="35.25" customHeight="1" x14ac:dyDescent="0.5">
      <c r="A216">
        <v>1</v>
      </c>
      <c r="B216" s="124">
        <v>207</v>
      </c>
      <c r="C216" s="129" t="s">
        <v>2254</v>
      </c>
      <c r="D216" s="150">
        <v>435227</v>
      </c>
      <c r="E216" s="157">
        <v>0</v>
      </c>
      <c r="F216" s="157">
        <v>0</v>
      </c>
      <c r="G216" s="157">
        <v>0</v>
      </c>
      <c r="H216" s="157">
        <v>0</v>
      </c>
      <c r="I216" s="157">
        <v>0</v>
      </c>
      <c r="J216" s="157">
        <v>0</v>
      </c>
      <c r="K216" s="155">
        <v>0</v>
      </c>
      <c r="L216" s="157">
        <v>0</v>
      </c>
      <c r="M216" s="157">
        <v>435227</v>
      </c>
      <c r="N216" s="157">
        <v>0</v>
      </c>
      <c r="O216" s="157">
        <v>0</v>
      </c>
      <c r="P216" s="157">
        <v>0</v>
      </c>
      <c r="Q216" s="157">
        <v>0</v>
      </c>
      <c r="R216" s="157">
        <v>0</v>
      </c>
      <c r="S216" s="157">
        <v>0</v>
      </c>
      <c r="T216" s="157">
        <v>0</v>
      </c>
      <c r="U216" s="157">
        <v>0</v>
      </c>
      <c r="V216" s="157">
        <v>0</v>
      </c>
      <c r="W216" s="157">
        <v>0</v>
      </c>
      <c r="X216" s="157">
        <v>0</v>
      </c>
      <c r="Y216" s="157">
        <v>0</v>
      </c>
      <c r="Z216" s="157">
        <v>0</v>
      </c>
      <c r="AA216" s="157">
        <v>0</v>
      </c>
      <c r="AB216" s="156">
        <v>2020</v>
      </c>
    </row>
    <row r="217" spans="1:28" ht="35.25" customHeight="1" x14ac:dyDescent="0.5">
      <c r="A217">
        <v>1</v>
      </c>
      <c r="B217" s="124">
        <v>208</v>
      </c>
      <c r="C217" s="129" t="s">
        <v>2255</v>
      </c>
      <c r="D217" s="150">
        <v>820280.67</v>
      </c>
      <c r="E217" s="157">
        <v>0</v>
      </c>
      <c r="F217" s="157">
        <v>0</v>
      </c>
      <c r="G217" s="157">
        <v>0</v>
      </c>
      <c r="H217" s="157">
        <v>0</v>
      </c>
      <c r="I217" s="157">
        <v>820280.67</v>
      </c>
      <c r="J217" s="157">
        <v>0</v>
      </c>
      <c r="K217" s="155">
        <v>0</v>
      </c>
      <c r="L217" s="157">
        <v>0</v>
      </c>
      <c r="M217" s="157">
        <v>0</v>
      </c>
      <c r="N217" s="157">
        <v>0</v>
      </c>
      <c r="O217" s="157">
        <v>0</v>
      </c>
      <c r="P217" s="157">
        <v>0</v>
      </c>
      <c r="Q217" s="157">
        <v>0</v>
      </c>
      <c r="R217" s="157">
        <v>0</v>
      </c>
      <c r="S217" s="157">
        <v>0</v>
      </c>
      <c r="T217" s="157">
        <v>0</v>
      </c>
      <c r="U217" s="157">
        <v>0</v>
      </c>
      <c r="V217" s="157">
        <v>0</v>
      </c>
      <c r="W217" s="157">
        <v>0</v>
      </c>
      <c r="X217" s="157">
        <v>0</v>
      </c>
      <c r="Y217" s="157">
        <v>0</v>
      </c>
      <c r="Z217" s="157">
        <v>0</v>
      </c>
      <c r="AA217" s="157">
        <v>0</v>
      </c>
      <c r="AB217" s="156">
        <v>2020</v>
      </c>
    </row>
    <row r="218" spans="1:28" ht="35.25" customHeight="1" x14ac:dyDescent="0.5">
      <c r="A218">
        <v>1</v>
      </c>
      <c r="B218" s="124">
        <v>209</v>
      </c>
      <c r="C218" s="129" t="s">
        <v>2256</v>
      </c>
      <c r="D218" s="150">
        <v>6916836</v>
      </c>
      <c r="E218" s="157">
        <v>0</v>
      </c>
      <c r="F218" s="157">
        <v>0</v>
      </c>
      <c r="G218" s="157">
        <v>0</v>
      </c>
      <c r="H218" s="157">
        <v>1738372</v>
      </c>
      <c r="I218" s="157">
        <v>0</v>
      </c>
      <c r="J218" s="157">
        <v>0</v>
      </c>
      <c r="K218" s="155">
        <v>0</v>
      </c>
      <c r="L218" s="157">
        <v>0</v>
      </c>
      <c r="M218" s="157">
        <v>5178464</v>
      </c>
      <c r="N218" s="157">
        <v>0</v>
      </c>
      <c r="O218" s="157">
        <v>0</v>
      </c>
      <c r="P218" s="157">
        <v>0</v>
      </c>
      <c r="Q218" s="157">
        <v>0</v>
      </c>
      <c r="R218" s="157">
        <v>0</v>
      </c>
      <c r="S218" s="157">
        <v>0</v>
      </c>
      <c r="T218" s="157">
        <v>0</v>
      </c>
      <c r="U218" s="157">
        <v>0</v>
      </c>
      <c r="V218" s="157">
        <v>0</v>
      </c>
      <c r="W218" s="157">
        <v>0</v>
      </c>
      <c r="X218" s="157">
        <v>0</v>
      </c>
      <c r="Y218" s="157">
        <v>0</v>
      </c>
      <c r="Z218" s="157">
        <v>0</v>
      </c>
      <c r="AA218" s="157">
        <v>0</v>
      </c>
      <c r="AB218" s="156">
        <v>2020</v>
      </c>
    </row>
    <row r="219" spans="1:28" ht="35.25" customHeight="1" x14ac:dyDescent="0.5">
      <c r="A219">
        <v>1</v>
      </c>
      <c r="B219" s="124">
        <v>210</v>
      </c>
      <c r="C219" s="129" t="s">
        <v>2257</v>
      </c>
      <c r="D219" s="150">
        <v>997903.56</v>
      </c>
      <c r="E219" s="157">
        <v>0</v>
      </c>
      <c r="F219" s="157">
        <v>0</v>
      </c>
      <c r="G219" s="157">
        <v>0</v>
      </c>
      <c r="H219" s="157">
        <v>0</v>
      </c>
      <c r="I219" s="157">
        <v>0</v>
      </c>
      <c r="J219" s="157">
        <v>0</v>
      </c>
      <c r="K219" s="155">
        <v>0</v>
      </c>
      <c r="L219" s="157">
        <v>0</v>
      </c>
      <c r="M219" s="157">
        <v>997903.56</v>
      </c>
      <c r="N219" s="157">
        <v>0</v>
      </c>
      <c r="O219" s="157">
        <v>0</v>
      </c>
      <c r="P219" s="157">
        <v>0</v>
      </c>
      <c r="Q219" s="157">
        <v>0</v>
      </c>
      <c r="R219" s="157">
        <v>0</v>
      </c>
      <c r="S219" s="157">
        <v>0</v>
      </c>
      <c r="T219" s="157">
        <v>0</v>
      </c>
      <c r="U219" s="157">
        <v>0</v>
      </c>
      <c r="V219" s="157">
        <v>0</v>
      </c>
      <c r="W219" s="157">
        <v>0</v>
      </c>
      <c r="X219" s="157">
        <v>0</v>
      </c>
      <c r="Y219" s="157">
        <v>0</v>
      </c>
      <c r="Z219" s="157">
        <v>0</v>
      </c>
      <c r="AA219" s="157">
        <v>0</v>
      </c>
      <c r="AB219" s="156">
        <v>2020</v>
      </c>
    </row>
    <row r="220" spans="1:28" ht="35.25" customHeight="1" x14ac:dyDescent="0.5">
      <c r="A220">
        <v>1</v>
      </c>
      <c r="B220" s="124">
        <v>211</v>
      </c>
      <c r="C220" s="129" t="s">
        <v>2258</v>
      </c>
      <c r="D220" s="150">
        <v>192471</v>
      </c>
      <c r="E220" s="157">
        <v>0</v>
      </c>
      <c r="F220" s="157">
        <v>0</v>
      </c>
      <c r="G220" s="157">
        <v>0</v>
      </c>
      <c r="H220" s="157">
        <v>192471</v>
      </c>
      <c r="I220" s="157">
        <v>0</v>
      </c>
      <c r="J220" s="157">
        <v>0</v>
      </c>
      <c r="K220" s="155">
        <v>0</v>
      </c>
      <c r="L220" s="157">
        <v>0</v>
      </c>
      <c r="M220" s="157">
        <v>0</v>
      </c>
      <c r="N220" s="157">
        <v>0</v>
      </c>
      <c r="O220" s="157">
        <v>0</v>
      </c>
      <c r="P220" s="157">
        <v>0</v>
      </c>
      <c r="Q220" s="157">
        <v>0</v>
      </c>
      <c r="R220" s="157">
        <v>0</v>
      </c>
      <c r="S220" s="157">
        <v>0</v>
      </c>
      <c r="T220" s="157">
        <v>0</v>
      </c>
      <c r="U220" s="157">
        <v>0</v>
      </c>
      <c r="V220" s="157">
        <v>0</v>
      </c>
      <c r="W220" s="157">
        <v>0</v>
      </c>
      <c r="X220" s="157">
        <v>0</v>
      </c>
      <c r="Y220" s="157">
        <v>0</v>
      </c>
      <c r="Z220" s="157">
        <v>0</v>
      </c>
      <c r="AA220" s="157">
        <v>0</v>
      </c>
      <c r="AB220" s="156">
        <v>2020</v>
      </c>
    </row>
    <row r="221" spans="1:28" ht="35.25" customHeight="1" x14ac:dyDescent="0.5">
      <c r="A221">
        <v>1</v>
      </c>
      <c r="B221" s="124">
        <v>212</v>
      </c>
      <c r="C221" s="129" t="s">
        <v>2259</v>
      </c>
      <c r="D221" s="150">
        <v>192603</v>
      </c>
      <c r="E221" s="157">
        <v>0</v>
      </c>
      <c r="F221" s="157">
        <v>192603</v>
      </c>
      <c r="G221" s="157">
        <v>0</v>
      </c>
      <c r="H221" s="157">
        <v>0</v>
      </c>
      <c r="I221" s="157">
        <v>0</v>
      </c>
      <c r="J221" s="157">
        <v>0</v>
      </c>
      <c r="K221" s="155">
        <v>0</v>
      </c>
      <c r="L221" s="157">
        <v>0</v>
      </c>
      <c r="M221" s="157">
        <v>0</v>
      </c>
      <c r="N221" s="157">
        <v>0</v>
      </c>
      <c r="O221" s="157">
        <v>0</v>
      </c>
      <c r="P221" s="157">
        <v>0</v>
      </c>
      <c r="Q221" s="157">
        <v>0</v>
      </c>
      <c r="R221" s="157">
        <v>0</v>
      </c>
      <c r="S221" s="157">
        <v>0</v>
      </c>
      <c r="T221" s="157">
        <v>0</v>
      </c>
      <c r="U221" s="157">
        <v>0</v>
      </c>
      <c r="V221" s="157">
        <v>0</v>
      </c>
      <c r="W221" s="157">
        <v>0</v>
      </c>
      <c r="X221" s="157">
        <v>0</v>
      </c>
      <c r="Y221" s="157">
        <v>0</v>
      </c>
      <c r="Z221" s="157">
        <v>0</v>
      </c>
      <c r="AA221" s="157">
        <v>0</v>
      </c>
      <c r="AB221" s="156">
        <v>2020</v>
      </c>
    </row>
    <row r="222" spans="1:28" ht="35.25" customHeight="1" x14ac:dyDescent="0.5">
      <c r="A222">
        <v>1</v>
      </c>
      <c r="B222" s="124">
        <v>213</v>
      </c>
      <c r="C222" s="129" t="s">
        <v>2260</v>
      </c>
      <c r="D222" s="150">
        <v>1699103.6</v>
      </c>
      <c r="E222" s="157">
        <v>0</v>
      </c>
      <c r="F222" s="157">
        <v>0</v>
      </c>
      <c r="G222" s="157">
        <v>0</v>
      </c>
      <c r="H222" s="157">
        <v>0</v>
      </c>
      <c r="I222" s="157">
        <v>0</v>
      </c>
      <c r="J222" s="157">
        <v>0</v>
      </c>
      <c r="K222" s="155">
        <v>0</v>
      </c>
      <c r="L222" s="157">
        <v>0</v>
      </c>
      <c r="M222" s="157">
        <v>0</v>
      </c>
      <c r="N222" s="157">
        <v>0</v>
      </c>
      <c r="O222" s="157">
        <v>1699103.6</v>
      </c>
      <c r="P222" s="157">
        <v>0</v>
      </c>
      <c r="Q222" s="157">
        <v>0</v>
      </c>
      <c r="R222" s="157">
        <v>0</v>
      </c>
      <c r="S222" s="157">
        <v>0</v>
      </c>
      <c r="T222" s="157">
        <v>0</v>
      </c>
      <c r="U222" s="157">
        <v>0</v>
      </c>
      <c r="V222" s="157">
        <v>0</v>
      </c>
      <c r="W222" s="157">
        <v>0</v>
      </c>
      <c r="X222" s="157">
        <v>0</v>
      </c>
      <c r="Y222" s="157">
        <v>0</v>
      </c>
      <c r="Z222" s="157">
        <v>0</v>
      </c>
      <c r="AA222" s="157">
        <v>0</v>
      </c>
      <c r="AB222" s="156">
        <v>2020</v>
      </c>
    </row>
    <row r="223" spans="1:28" ht="35.25" customHeight="1" x14ac:dyDescent="0.5">
      <c r="A223">
        <v>1</v>
      </c>
      <c r="B223" s="124">
        <v>214</v>
      </c>
      <c r="C223" s="129" t="s">
        <v>2261</v>
      </c>
      <c r="D223" s="150">
        <v>1931052.7</v>
      </c>
      <c r="E223" s="157">
        <v>0</v>
      </c>
      <c r="F223" s="157">
        <v>0</v>
      </c>
      <c r="G223" s="157">
        <v>0</v>
      </c>
      <c r="H223" s="157">
        <v>0</v>
      </c>
      <c r="I223" s="157">
        <v>0</v>
      </c>
      <c r="J223" s="157">
        <v>0</v>
      </c>
      <c r="K223" s="155">
        <v>0</v>
      </c>
      <c r="L223" s="157">
        <v>0</v>
      </c>
      <c r="M223" s="157">
        <v>1449300.96</v>
      </c>
      <c r="N223" s="157">
        <v>0</v>
      </c>
      <c r="O223" s="157">
        <v>481751.74</v>
      </c>
      <c r="P223" s="157">
        <v>0</v>
      </c>
      <c r="Q223" s="157">
        <v>0</v>
      </c>
      <c r="R223" s="157">
        <v>0</v>
      </c>
      <c r="S223" s="157">
        <v>0</v>
      </c>
      <c r="T223" s="157">
        <v>0</v>
      </c>
      <c r="U223" s="157">
        <v>0</v>
      </c>
      <c r="V223" s="157">
        <v>0</v>
      </c>
      <c r="W223" s="157">
        <v>0</v>
      </c>
      <c r="X223" s="157">
        <v>0</v>
      </c>
      <c r="Y223" s="157">
        <v>0</v>
      </c>
      <c r="Z223" s="157">
        <v>0</v>
      </c>
      <c r="AA223" s="157">
        <v>0</v>
      </c>
      <c r="AB223" s="156">
        <v>2020</v>
      </c>
    </row>
    <row r="224" spans="1:28" ht="35.25" customHeight="1" x14ac:dyDescent="0.5">
      <c r="A224">
        <v>1</v>
      </c>
      <c r="B224" s="124">
        <v>215</v>
      </c>
      <c r="C224" s="129" t="s">
        <v>2262</v>
      </c>
      <c r="D224" s="150">
        <v>342268</v>
      </c>
      <c r="E224" s="157">
        <v>0</v>
      </c>
      <c r="F224" s="157">
        <v>0</v>
      </c>
      <c r="G224" s="157">
        <v>0</v>
      </c>
      <c r="H224" s="157">
        <v>121521</v>
      </c>
      <c r="I224" s="157">
        <v>0</v>
      </c>
      <c r="J224" s="157">
        <v>0</v>
      </c>
      <c r="K224" s="155">
        <v>0</v>
      </c>
      <c r="L224" s="157">
        <v>0</v>
      </c>
      <c r="M224" s="157">
        <v>0</v>
      </c>
      <c r="N224" s="157">
        <v>0</v>
      </c>
      <c r="O224" s="157">
        <v>220747</v>
      </c>
      <c r="P224" s="157">
        <v>0</v>
      </c>
      <c r="Q224" s="157">
        <v>0</v>
      </c>
      <c r="R224" s="157">
        <v>0</v>
      </c>
      <c r="S224" s="157">
        <v>0</v>
      </c>
      <c r="T224" s="157">
        <v>0</v>
      </c>
      <c r="U224" s="157">
        <v>0</v>
      </c>
      <c r="V224" s="157">
        <v>0</v>
      </c>
      <c r="W224" s="157">
        <v>0</v>
      </c>
      <c r="X224" s="157">
        <v>0</v>
      </c>
      <c r="Y224" s="157">
        <v>0</v>
      </c>
      <c r="Z224" s="157">
        <v>0</v>
      </c>
      <c r="AA224" s="157">
        <v>0</v>
      </c>
      <c r="AB224" s="156">
        <v>2020</v>
      </c>
    </row>
    <row r="225" spans="1:28" ht="35.25" customHeight="1" x14ac:dyDescent="0.5">
      <c r="A225">
        <v>1</v>
      </c>
      <c r="B225" s="124">
        <v>216</v>
      </c>
      <c r="C225" s="129" t="s">
        <v>2263</v>
      </c>
      <c r="D225" s="150">
        <v>1164297</v>
      </c>
      <c r="E225" s="157">
        <v>0</v>
      </c>
      <c r="F225" s="157">
        <v>0</v>
      </c>
      <c r="G225" s="157">
        <v>0</v>
      </c>
      <c r="H225" s="157">
        <v>0</v>
      </c>
      <c r="I225" s="157">
        <v>0</v>
      </c>
      <c r="J225" s="157">
        <v>0</v>
      </c>
      <c r="K225" s="155">
        <v>0</v>
      </c>
      <c r="L225" s="157">
        <v>0</v>
      </c>
      <c r="M225" s="157">
        <v>1164297</v>
      </c>
      <c r="N225" s="157">
        <v>0</v>
      </c>
      <c r="O225" s="157">
        <v>0</v>
      </c>
      <c r="P225" s="157">
        <v>0</v>
      </c>
      <c r="Q225" s="157">
        <v>0</v>
      </c>
      <c r="R225" s="157">
        <v>0</v>
      </c>
      <c r="S225" s="157">
        <v>0</v>
      </c>
      <c r="T225" s="157">
        <v>0</v>
      </c>
      <c r="U225" s="157">
        <v>0</v>
      </c>
      <c r="V225" s="157">
        <v>0</v>
      </c>
      <c r="W225" s="157">
        <v>0</v>
      </c>
      <c r="X225" s="157">
        <v>0</v>
      </c>
      <c r="Y225" s="157">
        <v>0</v>
      </c>
      <c r="Z225" s="157">
        <v>0</v>
      </c>
      <c r="AA225" s="157">
        <v>0</v>
      </c>
      <c r="AB225" s="156">
        <v>2020</v>
      </c>
    </row>
    <row r="226" spans="1:28" ht="35.25" customHeight="1" x14ac:dyDescent="0.5">
      <c r="A226">
        <v>1</v>
      </c>
      <c r="B226" s="124">
        <v>217</v>
      </c>
      <c r="C226" s="129" t="s">
        <v>2264</v>
      </c>
      <c r="D226" s="150">
        <v>1111344</v>
      </c>
      <c r="E226" s="157">
        <v>0</v>
      </c>
      <c r="F226" s="157">
        <v>0</v>
      </c>
      <c r="G226" s="157">
        <v>0</v>
      </c>
      <c r="H226" s="157">
        <v>0</v>
      </c>
      <c r="I226" s="157">
        <v>0</v>
      </c>
      <c r="J226" s="157">
        <v>0</v>
      </c>
      <c r="K226" s="155">
        <v>0</v>
      </c>
      <c r="L226" s="157">
        <v>0</v>
      </c>
      <c r="M226" s="157">
        <v>0</v>
      </c>
      <c r="N226" s="157">
        <v>0</v>
      </c>
      <c r="O226" s="157">
        <v>1111344</v>
      </c>
      <c r="P226" s="157">
        <v>0</v>
      </c>
      <c r="Q226" s="157">
        <v>0</v>
      </c>
      <c r="R226" s="157">
        <v>0</v>
      </c>
      <c r="S226" s="157">
        <v>0</v>
      </c>
      <c r="T226" s="157">
        <v>0</v>
      </c>
      <c r="U226" s="157">
        <v>0</v>
      </c>
      <c r="V226" s="157">
        <v>0</v>
      </c>
      <c r="W226" s="157">
        <v>0</v>
      </c>
      <c r="X226" s="157">
        <v>0</v>
      </c>
      <c r="Y226" s="157">
        <v>0</v>
      </c>
      <c r="Z226" s="157">
        <v>0</v>
      </c>
      <c r="AA226" s="157">
        <v>0</v>
      </c>
      <c r="AB226" s="156">
        <v>2020</v>
      </c>
    </row>
    <row r="227" spans="1:28" ht="35.25" customHeight="1" x14ac:dyDescent="0.5">
      <c r="A227">
        <v>1</v>
      </c>
      <c r="B227" s="124">
        <v>218</v>
      </c>
      <c r="C227" s="129" t="s">
        <v>2265</v>
      </c>
      <c r="D227" s="150">
        <v>73067</v>
      </c>
      <c r="E227" s="157">
        <v>0</v>
      </c>
      <c r="F227" s="157">
        <v>0</v>
      </c>
      <c r="G227" s="157">
        <v>0</v>
      </c>
      <c r="H227" s="157">
        <v>0</v>
      </c>
      <c r="I227" s="157">
        <v>0</v>
      </c>
      <c r="J227" s="157">
        <v>0</v>
      </c>
      <c r="K227" s="155">
        <v>1</v>
      </c>
      <c r="L227" s="157">
        <v>73067</v>
      </c>
      <c r="M227" s="157">
        <v>0</v>
      </c>
      <c r="N227" s="157">
        <v>0</v>
      </c>
      <c r="O227" s="157">
        <v>0</v>
      </c>
      <c r="P227" s="157">
        <v>0</v>
      </c>
      <c r="Q227" s="157">
        <v>0</v>
      </c>
      <c r="R227" s="157">
        <v>0</v>
      </c>
      <c r="S227" s="157">
        <v>0</v>
      </c>
      <c r="T227" s="157">
        <v>0</v>
      </c>
      <c r="U227" s="157">
        <v>0</v>
      </c>
      <c r="V227" s="157">
        <v>0</v>
      </c>
      <c r="W227" s="157">
        <v>0</v>
      </c>
      <c r="X227" s="157">
        <v>0</v>
      </c>
      <c r="Y227" s="157">
        <v>0</v>
      </c>
      <c r="Z227" s="157">
        <v>0</v>
      </c>
      <c r="AA227" s="157">
        <v>0</v>
      </c>
      <c r="AB227" s="156">
        <v>2020</v>
      </c>
    </row>
    <row r="228" spans="1:28" ht="35.25" customHeight="1" x14ac:dyDescent="0.5">
      <c r="A228">
        <v>1</v>
      </c>
      <c r="B228" s="124">
        <v>219</v>
      </c>
      <c r="C228" s="129" t="s">
        <v>2266</v>
      </c>
      <c r="D228" s="150">
        <v>493124.1</v>
      </c>
      <c r="E228" s="157">
        <v>0</v>
      </c>
      <c r="F228" s="157">
        <v>0</v>
      </c>
      <c r="G228" s="157">
        <v>0</v>
      </c>
      <c r="H228" s="157">
        <v>0</v>
      </c>
      <c r="I228" s="157">
        <v>0</v>
      </c>
      <c r="J228" s="157">
        <v>0</v>
      </c>
      <c r="K228" s="155">
        <v>0</v>
      </c>
      <c r="L228" s="157">
        <v>0</v>
      </c>
      <c r="M228" s="157">
        <v>0</v>
      </c>
      <c r="N228" s="157">
        <v>0</v>
      </c>
      <c r="O228" s="157">
        <v>493124.1</v>
      </c>
      <c r="P228" s="157">
        <v>0</v>
      </c>
      <c r="Q228" s="157">
        <v>0</v>
      </c>
      <c r="R228" s="157">
        <v>0</v>
      </c>
      <c r="S228" s="157">
        <v>0</v>
      </c>
      <c r="T228" s="157">
        <v>0</v>
      </c>
      <c r="U228" s="157">
        <v>0</v>
      </c>
      <c r="V228" s="157">
        <v>0</v>
      </c>
      <c r="W228" s="157">
        <v>0</v>
      </c>
      <c r="X228" s="157">
        <v>0</v>
      </c>
      <c r="Y228" s="157">
        <v>0</v>
      </c>
      <c r="Z228" s="157">
        <v>0</v>
      </c>
      <c r="AA228" s="157">
        <v>0</v>
      </c>
      <c r="AB228" s="156">
        <v>2020</v>
      </c>
    </row>
    <row r="229" spans="1:28" ht="35.25" customHeight="1" x14ac:dyDescent="0.5">
      <c r="A229">
        <v>1</v>
      </c>
      <c r="B229" s="124">
        <v>220</v>
      </c>
      <c r="C229" s="129" t="s">
        <v>2267</v>
      </c>
      <c r="D229" s="150">
        <v>636988.72</v>
      </c>
      <c r="E229" s="157">
        <v>0</v>
      </c>
      <c r="F229" s="157">
        <v>0</v>
      </c>
      <c r="G229" s="157">
        <v>636988.72</v>
      </c>
      <c r="H229" s="157">
        <v>0</v>
      </c>
      <c r="I229" s="157">
        <v>0</v>
      </c>
      <c r="J229" s="157">
        <v>0</v>
      </c>
      <c r="K229" s="155">
        <v>0</v>
      </c>
      <c r="L229" s="157">
        <v>0</v>
      </c>
      <c r="M229" s="157">
        <v>0</v>
      </c>
      <c r="N229" s="157">
        <v>0</v>
      </c>
      <c r="O229" s="157">
        <v>0</v>
      </c>
      <c r="P229" s="157">
        <v>0</v>
      </c>
      <c r="Q229" s="157">
        <v>0</v>
      </c>
      <c r="R229" s="157">
        <v>0</v>
      </c>
      <c r="S229" s="157">
        <v>0</v>
      </c>
      <c r="T229" s="157">
        <v>0</v>
      </c>
      <c r="U229" s="157">
        <v>0</v>
      </c>
      <c r="V229" s="157">
        <v>0</v>
      </c>
      <c r="W229" s="157">
        <v>0</v>
      </c>
      <c r="X229" s="157">
        <v>0</v>
      </c>
      <c r="Y229" s="157">
        <v>0</v>
      </c>
      <c r="Z229" s="157">
        <v>0</v>
      </c>
      <c r="AA229" s="157">
        <v>0</v>
      </c>
      <c r="AB229" s="156">
        <v>2020</v>
      </c>
    </row>
    <row r="230" spans="1:28" ht="35.25" customHeight="1" x14ac:dyDescent="0.5">
      <c r="A230">
        <v>1</v>
      </c>
      <c r="B230" s="124">
        <v>221</v>
      </c>
      <c r="C230" s="129" t="s">
        <v>2268</v>
      </c>
      <c r="D230" s="150">
        <v>663910</v>
      </c>
      <c r="E230" s="157">
        <v>0</v>
      </c>
      <c r="F230" s="157">
        <v>0</v>
      </c>
      <c r="G230" s="157">
        <v>0</v>
      </c>
      <c r="H230" s="157">
        <v>0</v>
      </c>
      <c r="I230" s="157">
        <v>650000</v>
      </c>
      <c r="J230" s="157">
        <v>0</v>
      </c>
      <c r="K230" s="155">
        <v>0</v>
      </c>
      <c r="L230" s="157">
        <v>0</v>
      </c>
      <c r="M230" s="157">
        <v>0</v>
      </c>
      <c r="N230" s="157">
        <v>0</v>
      </c>
      <c r="O230" s="157">
        <v>0</v>
      </c>
      <c r="P230" s="157">
        <v>0</v>
      </c>
      <c r="Q230" s="157">
        <v>0</v>
      </c>
      <c r="R230" s="157">
        <v>0</v>
      </c>
      <c r="S230" s="157">
        <v>0</v>
      </c>
      <c r="T230" s="157">
        <v>0</v>
      </c>
      <c r="U230" s="157">
        <v>0</v>
      </c>
      <c r="V230" s="157">
        <v>0</v>
      </c>
      <c r="W230" s="157">
        <v>0</v>
      </c>
      <c r="X230" s="157">
        <v>0</v>
      </c>
      <c r="Y230" s="157">
        <v>13910</v>
      </c>
      <c r="Z230" s="157">
        <v>0</v>
      </c>
      <c r="AA230" s="157">
        <v>0</v>
      </c>
      <c r="AB230" s="156">
        <v>2020</v>
      </c>
    </row>
    <row r="231" spans="1:28" ht="35.25" customHeight="1" x14ac:dyDescent="0.5">
      <c r="A231">
        <v>1</v>
      </c>
      <c r="B231" s="124">
        <v>222</v>
      </c>
      <c r="C231" s="129" t="s">
        <v>2269</v>
      </c>
      <c r="D231" s="150">
        <v>265705</v>
      </c>
      <c r="E231" s="157">
        <v>0</v>
      </c>
      <c r="F231" s="157">
        <v>0</v>
      </c>
      <c r="G231" s="157">
        <v>0</v>
      </c>
      <c r="H231" s="157">
        <v>0</v>
      </c>
      <c r="I231" s="157">
        <v>0</v>
      </c>
      <c r="J231" s="157">
        <v>0</v>
      </c>
      <c r="K231" s="155">
        <v>0</v>
      </c>
      <c r="L231" s="157">
        <v>0</v>
      </c>
      <c r="M231" s="157">
        <v>0</v>
      </c>
      <c r="N231" s="157">
        <v>69848</v>
      </c>
      <c r="O231" s="157">
        <v>195857</v>
      </c>
      <c r="P231" s="157">
        <v>0</v>
      </c>
      <c r="Q231" s="157">
        <v>0</v>
      </c>
      <c r="R231" s="157">
        <v>0</v>
      </c>
      <c r="S231" s="157">
        <v>0</v>
      </c>
      <c r="T231" s="157">
        <v>0</v>
      </c>
      <c r="U231" s="157">
        <v>0</v>
      </c>
      <c r="V231" s="157">
        <v>0</v>
      </c>
      <c r="W231" s="157">
        <v>0</v>
      </c>
      <c r="X231" s="157">
        <v>0</v>
      </c>
      <c r="Y231" s="157">
        <v>0</v>
      </c>
      <c r="Z231" s="157">
        <v>0</v>
      </c>
      <c r="AA231" s="157">
        <v>0</v>
      </c>
      <c r="AB231" s="156">
        <v>2020</v>
      </c>
    </row>
    <row r="232" spans="1:28" ht="35.25" customHeight="1" x14ac:dyDescent="0.5">
      <c r="A232">
        <v>1</v>
      </c>
      <c r="B232" s="124">
        <v>223</v>
      </c>
      <c r="C232" s="129" t="s">
        <v>2270</v>
      </c>
      <c r="D232" s="150">
        <v>873135</v>
      </c>
      <c r="E232" s="157">
        <v>0</v>
      </c>
      <c r="F232" s="157">
        <v>0</v>
      </c>
      <c r="G232" s="157">
        <v>0</v>
      </c>
      <c r="H232" s="157">
        <v>0</v>
      </c>
      <c r="I232" s="157">
        <v>0</v>
      </c>
      <c r="J232" s="157">
        <v>0</v>
      </c>
      <c r="K232" s="155">
        <v>0</v>
      </c>
      <c r="L232" s="157">
        <v>0</v>
      </c>
      <c r="M232" s="157">
        <v>873135</v>
      </c>
      <c r="N232" s="157">
        <v>0</v>
      </c>
      <c r="O232" s="157">
        <v>0</v>
      </c>
      <c r="P232" s="157">
        <v>0</v>
      </c>
      <c r="Q232" s="157">
        <v>0</v>
      </c>
      <c r="R232" s="157">
        <v>0</v>
      </c>
      <c r="S232" s="157">
        <v>0</v>
      </c>
      <c r="T232" s="157">
        <v>0</v>
      </c>
      <c r="U232" s="157">
        <v>0</v>
      </c>
      <c r="V232" s="157">
        <v>0</v>
      </c>
      <c r="W232" s="157">
        <v>0</v>
      </c>
      <c r="X232" s="157">
        <v>0</v>
      </c>
      <c r="Y232" s="157">
        <v>0</v>
      </c>
      <c r="Z232" s="157">
        <v>0</v>
      </c>
      <c r="AA232" s="157">
        <v>0</v>
      </c>
      <c r="AB232" s="156">
        <v>2020</v>
      </c>
    </row>
    <row r="233" spans="1:28" ht="35.25" customHeight="1" x14ac:dyDescent="0.5">
      <c r="A233">
        <v>1</v>
      </c>
      <c r="B233" s="124">
        <v>224</v>
      </c>
      <c r="C233" s="129" t="s">
        <v>2271</v>
      </c>
      <c r="D233" s="150">
        <v>2222992.2000000002</v>
      </c>
      <c r="E233" s="157">
        <v>0</v>
      </c>
      <c r="F233" s="157">
        <v>0</v>
      </c>
      <c r="G233" s="157">
        <v>450000</v>
      </c>
      <c r="H233" s="157">
        <v>440000</v>
      </c>
      <c r="I233" s="157">
        <v>0</v>
      </c>
      <c r="J233" s="157">
        <v>0</v>
      </c>
      <c r="K233" s="155">
        <v>0</v>
      </c>
      <c r="L233" s="157">
        <v>0</v>
      </c>
      <c r="M233" s="157">
        <v>0</v>
      </c>
      <c r="N233" s="157">
        <v>0</v>
      </c>
      <c r="O233" s="157">
        <v>1332992.2</v>
      </c>
      <c r="P233" s="157">
        <v>0</v>
      </c>
      <c r="Q233" s="157">
        <v>0</v>
      </c>
      <c r="R233" s="157">
        <v>0</v>
      </c>
      <c r="S233" s="157">
        <v>0</v>
      </c>
      <c r="T233" s="157">
        <v>0</v>
      </c>
      <c r="U233" s="157">
        <v>0</v>
      </c>
      <c r="V233" s="157">
        <v>0</v>
      </c>
      <c r="W233" s="157">
        <v>0</v>
      </c>
      <c r="X233" s="157">
        <v>0</v>
      </c>
      <c r="Y233" s="157">
        <v>0</v>
      </c>
      <c r="Z233" s="157">
        <v>0</v>
      </c>
      <c r="AA233" s="157">
        <v>0</v>
      </c>
      <c r="AB233" s="156">
        <v>2020</v>
      </c>
    </row>
    <row r="234" spans="1:28" ht="35.25" customHeight="1" x14ac:dyDescent="0.5">
      <c r="A234">
        <v>1</v>
      </c>
      <c r="B234" s="124">
        <v>225</v>
      </c>
      <c r="C234" s="129" t="s">
        <v>2272</v>
      </c>
      <c r="D234" s="150">
        <v>761914.32000000007</v>
      </c>
      <c r="E234" s="157">
        <v>300000</v>
      </c>
      <c r="F234" s="157">
        <v>461914.32</v>
      </c>
      <c r="G234" s="157">
        <v>0</v>
      </c>
      <c r="H234" s="157">
        <v>0</v>
      </c>
      <c r="I234" s="157">
        <v>0</v>
      </c>
      <c r="J234" s="157">
        <v>0</v>
      </c>
      <c r="K234" s="155">
        <v>0</v>
      </c>
      <c r="L234" s="157">
        <v>0</v>
      </c>
      <c r="M234" s="157">
        <v>0</v>
      </c>
      <c r="N234" s="157">
        <v>0</v>
      </c>
      <c r="O234" s="157">
        <v>0</v>
      </c>
      <c r="P234" s="157">
        <v>0</v>
      </c>
      <c r="Q234" s="157">
        <v>0</v>
      </c>
      <c r="R234" s="157">
        <v>0</v>
      </c>
      <c r="S234" s="157">
        <v>0</v>
      </c>
      <c r="T234" s="157">
        <v>0</v>
      </c>
      <c r="U234" s="157">
        <v>0</v>
      </c>
      <c r="V234" s="157">
        <v>0</v>
      </c>
      <c r="W234" s="157">
        <v>0</v>
      </c>
      <c r="X234" s="157">
        <v>0</v>
      </c>
      <c r="Y234" s="157">
        <v>0</v>
      </c>
      <c r="Z234" s="157">
        <v>0</v>
      </c>
      <c r="AA234" s="157">
        <v>0</v>
      </c>
      <c r="AB234" s="156">
        <v>2020</v>
      </c>
    </row>
    <row r="235" spans="1:28" ht="35.25" customHeight="1" x14ac:dyDescent="0.5">
      <c r="A235">
        <v>1</v>
      </c>
      <c r="B235" s="124">
        <v>226</v>
      </c>
      <c r="C235" s="129" t="s">
        <v>2273</v>
      </c>
      <c r="D235" s="150">
        <v>3177311.76</v>
      </c>
      <c r="E235" s="157">
        <v>237230.25</v>
      </c>
      <c r="F235" s="157">
        <v>1850000</v>
      </c>
      <c r="G235" s="157">
        <v>1024754.21</v>
      </c>
      <c r="H235" s="157">
        <v>0</v>
      </c>
      <c r="I235" s="157">
        <v>65327.3</v>
      </c>
      <c r="J235" s="157">
        <v>0</v>
      </c>
      <c r="K235" s="155">
        <v>0</v>
      </c>
      <c r="L235" s="157">
        <v>0</v>
      </c>
      <c r="M235" s="157">
        <v>0</v>
      </c>
      <c r="N235" s="157">
        <v>0</v>
      </c>
      <c r="O235" s="157">
        <v>0</v>
      </c>
      <c r="P235" s="157">
        <v>0</v>
      </c>
      <c r="Q235" s="157">
        <v>0</v>
      </c>
      <c r="R235" s="157">
        <v>0</v>
      </c>
      <c r="S235" s="157">
        <v>0</v>
      </c>
      <c r="T235" s="157">
        <v>0</v>
      </c>
      <c r="U235" s="157">
        <v>0</v>
      </c>
      <c r="V235" s="157">
        <v>0</v>
      </c>
      <c r="W235" s="157">
        <v>0</v>
      </c>
      <c r="X235" s="157">
        <v>0</v>
      </c>
      <c r="Y235" s="157">
        <v>0</v>
      </c>
      <c r="Z235" s="157">
        <v>0</v>
      </c>
      <c r="AA235" s="157">
        <v>0</v>
      </c>
      <c r="AB235" s="156">
        <v>2020</v>
      </c>
    </row>
    <row r="236" spans="1:28" ht="35.25" customHeight="1" x14ac:dyDescent="0.5">
      <c r="A236">
        <v>1</v>
      </c>
      <c r="B236" s="124">
        <v>227</v>
      </c>
      <c r="C236" s="129" t="s">
        <v>2274</v>
      </c>
      <c r="D236" s="150">
        <v>1380740</v>
      </c>
      <c r="E236" s="157">
        <v>0</v>
      </c>
      <c r="F236" s="157">
        <v>0</v>
      </c>
      <c r="G236" s="157">
        <v>1380740</v>
      </c>
      <c r="H236" s="157">
        <v>0</v>
      </c>
      <c r="I236" s="157">
        <v>0</v>
      </c>
      <c r="J236" s="157">
        <v>0</v>
      </c>
      <c r="K236" s="155">
        <v>0</v>
      </c>
      <c r="L236" s="157">
        <v>0</v>
      </c>
      <c r="M236" s="157">
        <v>0</v>
      </c>
      <c r="N236" s="157">
        <v>0</v>
      </c>
      <c r="O236" s="157">
        <v>0</v>
      </c>
      <c r="P236" s="157">
        <v>0</v>
      </c>
      <c r="Q236" s="157">
        <v>0</v>
      </c>
      <c r="R236" s="157">
        <v>0</v>
      </c>
      <c r="S236" s="157">
        <v>0</v>
      </c>
      <c r="T236" s="157">
        <v>0</v>
      </c>
      <c r="U236" s="157">
        <v>0</v>
      </c>
      <c r="V236" s="157">
        <v>0</v>
      </c>
      <c r="W236" s="157">
        <v>0</v>
      </c>
      <c r="X236" s="157">
        <v>0</v>
      </c>
      <c r="Y236" s="157">
        <v>0</v>
      </c>
      <c r="Z236" s="157">
        <v>0</v>
      </c>
      <c r="AA236" s="157">
        <v>0</v>
      </c>
      <c r="AB236" s="156">
        <v>2020</v>
      </c>
    </row>
    <row r="237" spans="1:28" ht="35.25" customHeight="1" x14ac:dyDescent="0.5">
      <c r="A237">
        <v>1</v>
      </c>
      <c r="B237" s="124">
        <v>228</v>
      </c>
      <c r="C237" s="129" t="s">
        <v>2275</v>
      </c>
      <c r="D237" s="150">
        <v>513090.3</v>
      </c>
      <c r="E237" s="157">
        <v>0</v>
      </c>
      <c r="F237" s="157">
        <v>513090.3</v>
      </c>
      <c r="G237" s="157">
        <v>0</v>
      </c>
      <c r="H237" s="157">
        <v>0</v>
      </c>
      <c r="I237" s="157">
        <v>0</v>
      </c>
      <c r="J237" s="157">
        <v>0</v>
      </c>
      <c r="K237" s="155">
        <v>0</v>
      </c>
      <c r="L237" s="157">
        <v>0</v>
      </c>
      <c r="M237" s="157">
        <v>0</v>
      </c>
      <c r="N237" s="157">
        <v>0</v>
      </c>
      <c r="O237" s="157">
        <v>0</v>
      </c>
      <c r="P237" s="157">
        <v>0</v>
      </c>
      <c r="Q237" s="157">
        <v>0</v>
      </c>
      <c r="R237" s="157">
        <v>0</v>
      </c>
      <c r="S237" s="157">
        <v>0</v>
      </c>
      <c r="T237" s="157">
        <v>0</v>
      </c>
      <c r="U237" s="157">
        <v>0</v>
      </c>
      <c r="V237" s="157">
        <v>0</v>
      </c>
      <c r="W237" s="157">
        <v>0</v>
      </c>
      <c r="X237" s="157">
        <v>0</v>
      </c>
      <c r="Y237" s="157">
        <v>0</v>
      </c>
      <c r="Z237" s="157">
        <v>0</v>
      </c>
      <c r="AA237" s="157">
        <v>0</v>
      </c>
      <c r="AB237" s="156">
        <v>2020</v>
      </c>
    </row>
    <row r="238" spans="1:28" ht="35.25" customHeight="1" x14ac:dyDescent="0.5">
      <c r="A238">
        <v>1</v>
      </c>
      <c r="B238" s="124">
        <v>229</v>
      </c>
      <c r="C238" s="129" t="s">
        <v>2276</v>
      </c>
      <c r="D238" s="150">
        <v>1821751.04</v>
      </c>
      <c r="E238" s="157">
        <v>0</v>
      </c>
      <c r="F238" s="157">
        <v>0</v>
      </c>
      <c r="G238" s="157">
        <v>0</v>
      </c>
      <c r="H238" s="157">
        <v>0</v>
      </c>
      <c r="I238" s="157">
        <v>643366.04</v>
      </c>
      <c r="J238" s="157">
        <v>0</v>
      </c>
      <c r="K238" s="155">
        <v>0</v>
      </c>
      <c r="L238" s="157">
        <v>0</v>
      </c>
      <c r="M238" s="157">
        <v>0</v>
      </c>
      <c r="N238" s="157">
        <v>0</v>
      </c>
      <c r="O238" s="157">
        <v>1178385</v>
      </c>
      <c r="P238" s="157">
        <v>0</v>
      </c>
      <c r="Q238" s="157">
        <v>0</v>
      </c>
      <c r="R238" s="157">
        <v>0</v>
      </c>
      <c r="S238" s="157">
        <v>0</v>
      </c>
      <c r="T238" s="157">
        <v>0</v>
      </c>
      <c r="U238" s="157">
        <v>0</v>
      </c>
      <c r="V238" s="157">
        <v>0</v>
      </c>
      <c r="W238" s="157">
        <v>0</v>
      </c>
      <c r="X238" s="157">
        <v>0</v>
      </c>
      <c r="Y238" s="157">
        <v>0</v>
      </c>
      <c r="Z238" s="157">
        <v>0</v>
      </c>
      <c r="AA238" s="157">
        <v>0</v>
      </c>
      <c r="AB238" s="156">
        <v>2020</v>
      </c>
    </row>
    <row r="239" spans="1:28" ht="35.25" customHeight="1" x14ac:dyDescent="0.5">
      <c r="A239">
        <v>1</v>
      </c>
      <c r="B239" s="124">
        <v>230</v>
      </c>
      <c r="C239" s="129" t="s">
        <v>2277</v>
      </c>
      <c r="D239" s="150">
        <v>1885350</v>
      </c>
      <c r="E239" s="157">
        <v>0</v>
      </c>
      <c r="F239" s="157">
        <v>0</v>
      </c>
      <c r="G239" s="157">
        <v>0</v>
      </c>
      <c r="H239" s="157">
        <v>0</v>
      </c>
      <c r="I239" s="157">
        <v>0</v>
      </c>
      <c r="J239" s="157">
        <v>0</v>
      </c>
      <c r="K239" s="155">
        <v>0</v>
      </c>
      <c r="L239" s="157">
        <v>0</v>
      </c>
      <c r="M239" s="157">
        <v>1885350</v>
      </c>
      <c r="N239" s="157">
        <v>0</v>
      </c>
      <c r="O239" s="157">
        <v>0</v>
      </c>
      <c r="P239" s="157">
        <v>0</v>
      </c>
      <c r="Q239" s="157">
        <v>0</v>
      </c>
      <c r="R239" s="157">
        <v>0</v>
      </c>
      <c r="S239" s="157">
        <v>0</v>
      </c>
      <c r="T239" s="157">
        <v>0</v>
      </c>
      <c r="U239" s="157">
        <v>0</v>
      </c>
      <c r="V239" s="157">
        <v>0</v>
      </c>
      <c r="W239" s="157">
        <v>0</v>
      </c>
      <c r="X239" s="157">
        <v>0</v>
      </c>
      <c r="Y239" s="157">
        <v>0</v>
      </c>
      <c r="Z239" s="157">
        <v>0</v>
      </c>
      <c r="AA239" s="157">
        <v>0</v>
      </c>
      <c r="AB239" s="156">
        <v>2020</v>
      </c>
    </row>
    <row r="240" spans="1:28" ht="35.25" customHeight="1" x14ac:dyDescent="0.5">
      <c r="A240">
        <v>1</v>
      </c>
      <c r="B240" s="124">
        <v>231</v>
      </c>
      <c r="C240" s="129" t="s">
        <v>2278</v>
      </c>
      <c r="D240" s="150">
        <v>2377338</v>
      </c>
      <c r="E240" s="157">
        <v>0</v>
      </c>
      <c r="F240" s="157">
        <v>0</v>
      </c>
      <c r="G240" s="157">
        <v>0</v>
      </c>
      <c r="H240" s="157">
        <v>0</v>
      </c>
      <c r="I240" s="157">
        <v>0</v>
      </c>
      <c r="J240" s="157">
        <v>0</v>
      </c>
      <c r="K240" s="155">
        <v>0</v>
      </c>
      <c r="L240" s="157">
        <v>0</v>
      </c>
      <c r="M240" s="157">
        <v>2377338</v>
      </c>
      <c r="N240" s="157">
        <v>0</v>
      </c>
      <c r="O240" s="157">
        <v>0</v>
      </c>
      <c r="P240" s="157">
        <v>0</v>
      </c>
      <c r="Q240" s="157">
        <v>0</v>
      </c>
      <c r="R240" s="157">
        <v>0</v>
      </c>
      <c r="S240" s="157">
        <v>0</v>
      </c>
      <c r="T240" s="157">
        <v>0</v>
      </c>
      <c r="U240" s="157">
        <v>0</v>
      </c>
      <c r="V240" s="157">
        <v>0</v>
      </c>
      <c r="W240" s="157">
        <v>0</v>
      </c>
      <c r="X240" s="157">
        <v>0</v>
      </c>
      <c r="Y240" s="157">
        <v>0</v>
      </c>
      <c r="Z240" s="157">
        <v>0</v>
      </c>
      <c r="AA240" s="157">
        <v>0</v>
      </c>
      <c r="AB240" s="156">
        <v>2020</v>
      </c>
    </row>
    <row r="241" spans="1:28" ht="35.25" customHeight="1" x14ac:dyDescent="0.5">
      <c r="A241">
        <v>1</v>
      </c>
      <c r="B241" s="124">
        <v>232</v>
      </c>
      <c r="C241" s="129" t="s">
        <v>2279</v>
      </c>
      <c r="D241" s="150">
        <v>1858100</v>
      </c>
      <c r="E241" s="157">
        <v>0</v>
      </c>
      <c r="F241" s="157">
        <v>0</v>
      </c>
      <c r="G241" s="157">
        <v>0</v>
      </c>
      <c r="H241" s="157">
        <v>0</v>
      </c>
      <c r="I241" s="157">
        <v>0</v>
      </c>
      <c r="J241" s="157">
        <v>0</v>
      </c>
      <c r="K241" s="155">
        <v>0</v>
      </c>
      <c r="L241" s="157">
        <v>0</v>
      </c>
      <c r="M241" s="157">
        <v>1858100</v>
      </c>
      <c r="N241" s="157">
        <v>0</v>
      </c>
      <c r="O241" s="157">
        <v>0</v>
      </c>
      <c r="P241" s="157">
        <v>0</v>
      </c>
      <c r="Q241" s="157">
        <v>0</v>
      </c>
      <c r="R241" s="157">
        <v>0</v>
      </c>
      <c r="S241" s="157">
        <v>0</v>
      </c>
      <c r="T241" s="157">
        <v>0</v>
      </c>
      <c r="U241" s="157">
        <v>0</v>
      </c>
      <c r="V241" s="157">
        <v>0</v>
      </c>
      <c r="W241" s="157">
        <v>0</v>
      </c>
      <c r="X241" s="157">
        <v>0</v>
      </c>
      <c r="Y241" s="157">
        <v>0</v>
      </c>
      <c r="Z241" s="157">
        <v>0</v>
      </c>
      <c r="AA241" s="157">
        <v>0</v>
      </c>
      <c r="AB241" s="156">
        <v>2020</v>
      </c>
    </row>
    <row r="242" spans="1:28" ht="35.25" customHeight="1" x14ac:dyDescent="0.5">
      <c r="A242">
        <v>1</v>
      </c>
      <c r="B242" s="124">
        <v>233</v>
      </c>
      <c r="C242" s="129" t="s">
        <v>2280</v>
      </c>
      <c r="D242" s="150">
        <v>296650.3</v>
      </c>
      <c r="E242" s="157">
        <v>0</v>
      </c>
      <c r="F242" s="157">
        <v>0</v>
      </c>
      <c r="G242" s="157">
        <v>0</v>
      </c>
      <c r="H242" s="157">
        <v>0</v>
      </c>
      <c r="I242" s="157">
        <v>0</v>
      </c>
      <c r="J242" s="157">
        <v>0</v>
      </c>
      <c r="K242" s="155">
        <v>0</v>
      </c>
      <c r="L242" s="157">
        <v>0</v>
      </c>
      <c r="M242" s="157">
        <v>0</v>
      </c>
      <c r="N242" s="157">
        <v>0</v>
      </c>
      <c r="O242" s="157">
        <v>296650.3</v>
      </c>
      <c r="P242" s="157">
        <v>0</v>
      </c>
      <c r="Q242" s="157">
        <v>0</v>
      </c>
      <c r="R242" s="157">
        <v>0</v>
      </c>
      <c r="S242" s="157">
        <v>0</v>
      </c>
      <c r="T242" s="157">
        <v>0</v>
      </c>
      <c r="U242" s="157">
        <v>0</v>
      </c>
      <c r="V242" s="157">
        <v>0</v>
      </c>
      <c r="W242" s="157">
        <v>0</v>
      </c>
      <c r="X242" s="157">
        <v>0</v>
      </c>
      <c r="Y242" s="157">
        <v>0</v>
      </c>
      <c r="Z242" s="157">
        <v>0</v>
      </c>
      <c r="AA242" s="157">
        <v>0</v>
      </c>
      <c r="AB242" s="156">
        <v>2020</v>
      </c>
    </row>
    <row r="243" spans="1:28" ht="35.25" customHeight="1" x14ac:dyDescent="0.5">
      <c r="A243">
        <v>1</v>
      </c>
      <c r="B243" s="124">
        <v>234</v>
      </c>
      <c r="C243" s="129" t="s">
        <v>2281</v>
      </c>
      <c r="D243" s="150">
        <v>487005</v>
      </c>
      <c r="E243" s="157">
        <v>0</v>
      </c>
      <c r="F243" s="157">
        <v>0</v>
      </c>
      <c r="G243" s="157">
        <v>0</v>
      </c>
      <c r="H243" s="157">
        <v>487005</v>
      </c>
      <c r="I243" s="157">
        <v>0</v>
      </c>
      <c r="J243" s="157">
        <v>0</v>
      </c>
      <c r="K243" s="155">
        <v>0</v>
      </c>
      <c r="L243" s="157">
        <v>0</v>
      </c>
      <c r="M243" s="157">
        <v>0</v>
      </c>
      <c r="N243" s="157">
        <v>0</v>
      </c>
      <c r="O243" s="157">
        <v>0</v>
      </c>
      <c r="P243" s="157">
        <v>0</v>
      </c>
      <c r="Q243" s="157">
        <v>0</v>
      </c>
      <c r="R243" s="157">
        <v>0</v>
      </c>
      <c r="S243" s="157">
        <v>0</v>
      </c>
      <c r="T243" s="157">
        <v>0</v>
      </c>
      <c r="U243" s="157">
        <v>0</v>
      </c>
      <c r="V243" s="157">
        <v>0</v>
      </c>
      <c r="W243" s="157">
        <v>0</v>
      </c>
      <c r="X243" s="157">
        <v>0</v>
      </c>
      <c r="Y243" s="157">
        <v>0</v>
      </c>
      <c r="Z243" s="157">
        <v>0</v>
      </c>
      <c r="AA243" s="157">
        <v>0</v>
      </c>
      <c r="AB243" s="156">
        <v>2020</v>
      </c>
    </row>
    <row r="244" spans="1:28" ht="35.25" customHeight="1" x14ac:dyDescent="0.5">
      <c r="A244">
        <v>1</v>
      </c>
      <c r="B244" s="124">
        <v>235</v>
      </c>
      <c r="C244" s="129" t="s">
        <v>2282</v>
      </c>
      <c r="D244" s="150">
        <v>397000</v>
      </c>
      <c r="E244" s="157">
        <v>0</v>
      </c>
      <c r="F244" s="157">
        <v>397000</v>
      </c>
      <c r="G244" s="157">
        <v>0</v>
      </c>
      <c r="H244" s="157">
        <v>0</v>
      </c>
      <c r="I244" s="157">
        <v>0</v>
      </c>
      <c r="J244" s="157">
        <v>0</v>
      </c>
      <c r="K244" s="155">
        <v>0</v>
      </c>
      <c r="L244" s="157">
        <v>0</v>
      </c>
      <c r="M244" s="157">
        <v>0</v>
      </c>
      <c r="N244" s="157">
        <v>0</v>
      </c>
      <c r="O244" s="157">
        <v>0</v>
      </c>
      <c r="P244" s="157">
        <v>0</v>
      </c>
      <c r="Q244" s="157">
        <v>0</v>
      </c>
      <c r="R244" s="157">
        <v>0</v>
      </c>
      <c r="S244" s="157">
        <v>0</v>
      </c>
      <c r="T244" s="157">
        <v>0</v>
      </c>
      <c r="U244" s="157">
        <v>0</v>
      </c>
      <c r="V244" s="157">
        <v>0</v>
      </c>
      <c r="W244" s="157">
        <v>0</v>
      </c>
      <c r="X244" s="157">
        <v>0</v>
      </c>
      <c r="Y244" s="157">
        <v>0</v>
      </c>
      <c r="Z244" s="157">
        <v>0</v>
      </c>
      <c r="AA244" s="157">
        <v>0</v>
      </c>
      <c r="AB244" s="156">
        <v>2020</v>
      </c>
    </row>
    <row r="245" spans="1:28" ht="35.25" customHeight="1" x14ac:dyDescent="0.5">
      <c r="A245">
        <v>1</v>
      </c>
      <c r="B245" s="124">
        <v>236</v>
      </c>
      <c r="C245" s="129" t="s">
        <v>2283</v>
      </c>
      <c r="D245" s="150">
        <v>311046</v>
      </c>
      <c r="E245" s="157">
        <v>0</v>
      </c>
      <c r="F245" s="157">
        <v>0</v>
      </c>
      <c r="G245" s="157">
        <v>0</v>
      </c>
      <c r="H245" s="157">
        <v>0</v>
      </c>
      <c r="I245" s="157">
        <v>0</v>
      </c>
      <c r="J245" s="157">
        <v>0</v>
      </c>
      <c r="K245" s="155">
        <v>0</v>
      </c>
      <c r="L245" s="157">
        <v>0</v>
      </c>
      <c r="M245" s="157">
        <v>0</v>
      </c>
      <c r="N245" s="157">
        <v>0</v>
      </c>
      <c r="O245" s="157">
        <v>311046</v>
      </c>
      <c r="P245" s="157">
        <v>0</v>
      </c>
      <c r="Q245" s="157">
        <v>0</v>
      </c>
      <c r="R245" s="157">
        <v>0</v>
      </c>
      <c r="S245" s="157">
        <v>0</v>
      </c>
      <c r="T245" s="157">
        <v>0</v>
      </c>
      <c r="U245" s="157">
        <v>0</v>
      </c>
      <c r="V245" s="157">
        <v>0</v>
      </c>
      <c r="W245" s="157">
        <v>0</v>
      </c>
      <c r="X245" s="157">
        <v>0</v>
      </c>
      <c r="Y245" s="157">
        <v>0</v>
      </c>
      <c r="Z245" s="157">
        <v>0</v>
      </c>
      <c r="AA245" s="157">
        <v>0</v>
      </c>
      <c r="AB245" s="156">
        <v>2020</v>
      </c>
    </row>
    <row r="246" spans="1:28" ht="35.25" customHeight="1" x14ac:dyDescent="0.5">
      <c r="A246">
        <v>1</v>
      </c>
      <c r="B246" s="124">
        <v>237</v>
      </c>
      <c r="C246" s="129" t="s">
        <v>2284</v>
      </c>
      <c r="D246" s="150">
        <v>1196427.08</v>
      </c>
      <c r="E246" s="157">
        <v>200000</v>
      </c>
      <c r="F246" s="157">
        <v>296352.34999999998</v>
      </c>
      <c r="G246" s="157">
        <v>0</v>
      </c>
      <c r="H246" s="157">
        <v>61507.85</v>
      </c>
      <c r="I246" s="157">
        <v>0</v>
      </c>
      <c r="J246" s="157">
        <v>0</v>
      </c>
      <c r="K246" s="155">
        <v>0</v>
      </c>
      <c r="L246" s="157">
        <v>0</v>
      </c>
      <c r="M246" s="157">
        <v>0</v>
      </c>
      <c r="N246" s="157">
        <v>0</v>
      </c>
      <c r="O246" s="157">
        <v>638566.88</v>
      </c>
      <c r="P246" s="157">
        <v>0</v>
      </c>
      <c r="Q246" s="157">
        <v>0</v>
      </c>
      <c r="R246" s="157">
        <v>0</v>
      </c>
      <c r="S246" s="157">
        <v>0</v>
      </c>
      <c r="T246" s="157">
        <v>0</v>
      </c>
      <c r="U246" s="157">
        <v>0</v>
      </c>
      <c r="V246" s="157">
        <v>0</v>
      </c>
      <c r="W246" s="157">
        <v>0</v>
      </c>
      <c r="X246" s="157">
        <v>0</v>
      </c>
      <c r="Y246" s="157">
        <v>0</v>
      </c>
      <c r="Z246" s="157">
        <v>0</v>
      </c>
      <c r="AA246" s="157">
        <v>0</v>
      </c>
      <c r="AB246" s="156">
        <v>2020</v>
      </c>
    </row>
    <row r="247" spans="1:28" ht="35.25" customHeight="1" x14ac:dyDescent="0.5">
      <c r="A247">
        <v>1</v>
      </c>
      <c r="B247" s="124">
        <v>238</v>
      </c>
      <c r="C247" s="129" t="s">
        <v>2411</v>
      </c>
      <c r="D247" s="150">
        <v>1585441</v>
      </c>
      <c r="E247" s="157">
        <v>554251</v>
      </c>
      <c r="F247" s="157">
        <v>0</v>
      </c>
      <c r="G247" s="157">
        <v>0</v>
      </c>
      <c r="H247" s="157">
        <v>467603</v>
      </c>
      <c r="I247" s="157">
        <v>0</v>
      </c>
      <c r="J247" s="157">
        <v>0</v>
      </c>
      <c r="K247" s="155">
        <v>0</v>
      </c>
      <c r="L247" s="157">
        <v>0</v>
      </c>
      <c r="M247" s="157">
        <v>0</v>
      </c>
      <c r="N247" s="157">
        <v>0</v>
      </c>
      <c r="O247" s="157">
        <v>563587</v>
      </c>
      <c r="P247" s="157">
        <v>0</v>
      </c>
      <c r="Q247" s="157">
        <v>0</v>
      </c>
      <c r="R247" s="157">
        <v>0</v>
      </c>
      <c r="S247" s="157">
        <v>0</v>
      </c>
      <c r="T247" s="157">
        <v>0</v>
      </c>
      <c r="U247" s="157">
        <v>0</v>
      </c>
      <c r="V247" s="157">
        <v>0</v>
      </c>
      <c r="W247" s="157">
        <v>0</v>
      </c>
      <c r="X247" s="157">
        <v>0</v>
      </c>
      <c r="Y247" s="157">
        <v>0</v>
      </c>
      <c r="Z247" s="157">
        <v>0</v>
      </c>
      <c r="AA247" s="157">
        <v>0</v>
      </c>
      <c r="AB247" s="156">
        <v>2020</v>
      </c>
    </row>
    <row r="248" spans="1:28" ht="35.25" customHeight="1" x14ac:dyDescent="0.5">
      <c r="A248">
        <v>1</v>
      </c>
      <c r="B248" s="124">
        <v>239</v>
      </c>
      <c r="C248" s="129" t="s">
        <v>2412</v>
      </c>
      <c r="D248" s="150">
        <v>855181.06</v>
      </c>
      <c r="E248" s="157">
        <v>100000</v>
      </c>
      <c r="F248" s="157">
        <v>150095.54999999999</v>
      </c>
      <c r="G248" s="157">
        <v>0</v>
      </c>
      <c r="H248" s="157">
        <v>0</v>
      </c>
      <c r="I248" s="157">
        <v>605085.51</v>
      </c>
      <c r="J248" s="157">
        <v>0</v>
      </c>
      <c r="K248" s="155">
        <v>0</v>
      </c>
      <c r="L248" s="157">
        <v>0</v>
      </c>
      <c r="M248" s="157">
        <v>0</v>
      </c>
      <c r="N248" s="157">
        <v>0</v>
      </c>
      <c r="O248" s="157">
        <v>0</v>
      </c>
      <c r="P248" s="157">
        <v>0</v>
      </c>
      <c r="Q248" s="157">
        <v>0</v>
      </c>
      <c r="R248" s="157">
        <v>0</v>
      </c>
      <c r="S248" s="157">
        <v>0</v>
      </c>
      <c r="T248" s="157">
        <v>0</v>
      </c>
      <c r="U248" s="157">
        <v>0</v>
      </c>
      <c r="V248" s="157">
        <v>0</v>
      </c>
      <c r="W248" s="157">
        <v>0</v>
      </c>
      <c r="X248" s="157">
        <v>0</v>
      </c>
      <c r="Y248" s="157">
        <v>0</v>
      </c>
      <c r="Z248" s="157">
        <v>0</v>
      </c>
      <c r="AA248" s="157">
        <v>0</v>
      </c>
      <c r="AB248" s="156">
        <v>2020</v>
      </c>
    </row>
    <row r="249" spans="1:28" ht="35.25" customHeight="1" x14ac:dyDescent="0.5">
      <c r="A249">
        <v>1</v>
      </c>
      <c r="B249" s="124">
        <v>240</v>
      </c>
      <c r="C249" s="129" t="s">
        <v>2413</v>
      </c>
      <c r="D249" s="150">
        <v>2047666.8599999999</v>
      </c>
      <c r="E249" s="157">
        <v>0</v>
      </c>
      <c r="F249" s="157">
        <v>380940.18</v>
      </c>
      <c r="G249" s="157">
        <v>1666726.68</v>
      </c>
      <c r="H249" s="157">
        <v>0</v>
      </c>
      <c r="I249" s="157">
        <v>0</v>
      </c>
      <c r="J249" s="157">
        <v>0</v>
      </c>
      <c r="K249" s="155">
        <v>0</v>
      </c>
      <c r="L249" s="157">
        <v>0</v>
      </c>
      <c r="M249" s="157">
        <v>0</v>
      </c>
      <c r="N249" s="157">
        <v>0</v>
      </c>
      <c r="O249" s="157">
        <v>0</v>
      </c>
      <c r="P249" s="157">
        <v>0</v>
      </c>
      <c r="Q249" s="157">
        <v>0</v>
      </c>
      <c r="R249" s="157">
        <v>0</v>
      </c>
      <c r="S249" s="157">
        <v>0</v>
      </c>
      <c r="T249" s="157">
        <v>0</v>
      </c>
      <c r="U249" s="157">
        <v>0</v>
      </c>
      <c r="V249" s="157">
        <v>0</v>
      </c>
      <c r="W249" s="157">
        <v>0</v>
      </c>
      <c r="X249" s="157">
        <v>0</v>
      </c>
      <c r="Y249" s="157">
        <v>0</v>
      </c>
      <c r="Z249" s="157">
        <v>0</v>
      </c>
      <c r="AA249" s="157">
        <v>0</v>
      </c>
      <c r="AB249" s="156">
        <v>2020</v>
      </c>
    </row>
    <row r="250" spans="1:28" ht="35.25" customHeight="1" x14ac:dyDescent="0.5">
      <c r="A250">
        <v>1</v>
      </c>
      <c r="B250" s="124">
        <v>241</v>
      </c>
      <c r="C250" s="129" t="s">
        <v>2414</v>
      </c>
      <c r="D250" s="150">
        <v>980000</v>
      </c>
      <c r="E250" s="157">
        <v>0</v>
      </c>
      <c r="F250" s="157">
        <v>0</v>
      </c>
      <c r="G250" s="157">
        <v>980000</v>
      </c>
      <c r="H250" s="157">
        <v>0</v>
      </c>
      <c r="I250" s="157">
        <v>0</v>
      </c>
      <c r="J250" s="157">
        <v>0</v>
      </c>
      <c r="K250" s="155">
        <v>0</v>
      </c>
      <c r="L250" s="157">
        <v>0</v>
      </c>
      <c r="M250" s="157">
        <v>0</v>
      </c>
      <c r="N250" s="157">
        <v>0</v>
      </c>
      <c r="O250" s="157">
        <v>0</v>
      </c>
      <c r="P250" s="157">
        <v>0</v>
      </c>
      <c r="Q250" s="157">
        <v>0</v>
      </c>
      <c r="R250" s="157">
        <v>0</v>
      </c>
      <c r="S250" s="157">
        <v>0</v>
      </c>
      <c r="T250" s="157">
        <v>0</v>
      </c>
      <c r="U250" s="157">
        <v>0</v>
      </c>
      <c r="V250" s="157">
        <v>0</v>
      </c>
      <c r="W250" s="157">
        <v>0</v>
      </c>
      <c r="X250" s="157">
        <v>0</v>
      </c>
      <c r="Y250" s="157">
        <v>0</v>
      </c>
      <c r="Z250" s="157">
        <v>0</v>
      </c>
      <c r="AA250" s="157">
        <v>0</v>
      </c>
      <c r="AB250" s="156">
        <v>2020</v>
      </c>
    </row>
    <row r="251" spans="1:28" ht="35.25" customHeight="1" x14ac:dyDescent="0.5">
      <c r="A251">
        <v>1</v>
      </c>
      <c r="B251" s="124">
        <v>242</v>
      </c>
      <c r="C251" s="129" t="s">
        <v>2415</v>
      </c>
      <c r="D251" s="150">
        <v>425926</v>
      </c>
      <c r="E251" s="157">
        <v>0</v>
      </c>
      <c r="F251" s="157">
        <v>0</v>
      </c>
      <c r="G251" s="157">
        <v>425926</v>
      </c>
      <c r="H251" s="157">
        <v>0</v>
      </c>
      <c r="I251" s="157">
        <v>0</v>
      </c>
      <c r="J251" s="157">
        <v>0</v>
      </c>
      <c r="K251" s="155">
        <v>0</v>
      </c>
      <c r="L251" s="157">
        <v>0</v>
      </c>
      <c r="M251" s="157">
        <v>0</v>
      </c>
      <c r="N251" s="157">
        <v>0</v>
      </c>
      <c r="O251" s="157">
        <v>0</v>
      </c>
      <c r="P251" s="157">
        <v>0</v>
      </c>
      <c r="Q251" s="157">
        <v>0</v>
      </c>
      <c r="R251" s="157">
        <v>0</v>
      </c>
      <c r="S251" s="157">
        <v>0</v>
      </c>
      <c r="T251" s="157">
        <v>0</v>
      </c>
      <c r="U251" s="157">
        <v>0</v>
      </c>
      <c r="V251" s="157">
        <v>0</v>
      </c>
      <c r="W251" s="157">
        <v>0</v>
      </c>
      <c r="X251" s="157">
        <v>0</v>
      </c>
      <c r="Y251" s="157">
        <v>0</v>
      </c>
      <c r="Z251" s="157">
        <v>0</v>
      </c>
      <c r="AA251" s="157">
        <v>0</v>
      </c>
      <c r="AB251" s="156">
        <v>2020</v>
      </c>
    </row>
    <row r="252" spans="1:28" ht="35.25" customHeight="1" x14ac:dyDescent="0.5">
      <c r="A252">
        <v>1</v>
      </c>
      <c r="B252" s="124">
        <v>243</v>
      </c>
      <c r="C252" s="129" t="s">
        <v>2416</v>
      </c>
      <c r="D252" s="150">
        <v>149350.29999999999</v>
      </c>
      <c r="E252" s="157">
        <v>0</v>
      </c>
      <c r="F252" s="157">
        <v>0</v>
      </c>
      <c r="G252" s="157">
        <v>0</v>
      </c>
      <c r="H252" s="157">
        <v>149350.29999999999</v>
      </c>
      <c r="I252" s="157">
        <v>0</v>
      </c>
      <c r="J252" s="157">
        <v>0</v>
      </c>
      <c r="K252" s="155">
        <v>0</v>
      </c>
      <c r="L252" s="157">
        <v>0</v>
      </c>
      <c r="M252" s="157">
        <v>0</v>
      </c>
      <c r="N252" s="157">
        <v>0</v>
      </c>
      <c r="O252" s="157">
        <v>0</v>
      </c>
      <c r="P252" s="157">
        <v>0</v>
      </c>
      <c r="Q252" s="157">
        <v>0</v>
      </c>
      <c r="R252" s="157">
        <v>0</v>
      </c>
      <c r="S252" s="157">
        <v>0</v>
      </c>
      <c r="T252" s="157">
        <v>0</v>
      </c>
      <c r="U252" s="157">
        <v>0</v>
      </c>
      <c r="V252" s="157">
        <v>0</v>
      </c>
      <c r="W252" s="157">
        <v>0</v>
      </c>
      <c r="X252" s="157">
        <v>0</v>
      </c>
      <c r="Y252" s="157">
        <v>0</v>
      </c>
      <c r="Z252" s="157">
        <v>0</v>
      </c>
      <c r="AA252" s="157">
        <v>0</v>
      </c>
      <c r="AB252" s="156">
        <v>2020</v>
      </c>
    </row>
    <row r="253" spans="1:28" ht="35.25" customHeight="1" x14ac:dyDescent="0.5">
      <c r="A253">
        <v>1</v>
      </c>
      <c r="B253" s="124">
        <v>244</v>
      </c>
      <c r="C253" s="129" t="s">
        <v>2417</v>
      </c>
      <c r="D253" s="150">
        <v>450000</v>
      </c>
      <c r="E253" s="157">
        <v>0</v>
      </c>
      <c r="F253" s="157">
        <v>0</v>
      </c>
      <c r="G253" s="157">
        <v>0</v>
      </c>
      <c r="H253" s="157">
        <v>0</v>
      </c>
      <c r="I253" s="157">
        <v>0</v>
      </c>
      <c r="J253" s="157">
        <v>0</v>
      </c>
      <c r="K253" s="155">
        <v>0</v>
      </c>
      <c r="L253" s="157">
        <v>0</v>
      </c>
      <c r="M253" s="157">
        <v>450000</v>
      </c>
      <c r="N253" s="157">
        <v>0</v>
      </c>
      <c r="O253" s="157">
        <v>0</v>
      </c>
      <c r="P253" s="157">
        <v>0</v>
      </c>
      <c r="Q253" s="157">
        <v>0</v>
      </c>
      <c r="R253" s="157">
        <v>0</v>
      </c>
      <c r="S253" s="157">
        <v>0</v>
      </c>
      <c r="T253" s="157">
        <v>0</v>
      </c>
      <c r="U253" s="157">
        <v>0</v>
      </c>
      <c r="V253" s="157">
        <v>0</v>
      </c>
      <c r="W253" s="157">
        <v>0</v>
      </c>
      <c r="X253" s="157">
        <v>0</v>
      </c>
      <c r="Y253" s="157">
        <v>0</v>
      </c>
      <c r="Z253" s="157">
        <v>0</v>
      </c>
      <c r="AA253" s="157">
        <v>0</v>
      </c>
      <c r="AB253" s="156">
        <v>2020</v>
      </c>
    </row>
    <row r="254" spans="1:28" ht="35.25" customHeight="1" x14ac:dyDescent="0.5">
      <c r="A254">
        <v>1</v>
      </c>
      <c r="B254" s="124">
        <v>245</v>
      </c>
      <c r="C254" s="129" t="s">
        <v>2418</v>
      </c>
      <c r="D254" s="150">
        <v>1075923</v>
      </c>
      <c r="E254" s="157">
        <v>0</v>
      </c>
      <c r="F254" s="157">
        <v>0</v>
      </c>
      <c r="G254" s="157">
        <v>0</v>
      </c>
      <c r="H254" s="157">
        <v>0</v>
      </c>
      <c r="I254" s="157">
        <v>0</v>
      </c>
      <c r="J254" s="157">
        <v>0</v>
      </c>
      <c r="K254" s="155">
        <v>0</v>
      </c>
      <c r="L254" s="157">
        <v>0</v>
      </c>
      <c r="M254" s="157">
        <v>1075923</v>
      </c>
      <c r="N254" s="157">
        <v>0</v>
      </c>
      <c r="O254" s="157">
        <v>0</v>
      </c>
      <c r="P254" s="157">
        <v>0</v>
      </c>
      <c r="Q254" s="157">
        <v>0</v>
      </c>
      <c r="R254" s="157">
        <v>0</v>
      </c>
      <c r="S254" s="157">
        <v>0</v>
      </c>
      <c r="T254" s="157">
        <v>0</v>
      </c>
      <c r="U254" s="157">
        <v>0</v>
      </c>
      <c r="V254" s="157">
        <v>0</v>
      </c>
      <c r="W254" s="157">
        <v>0</v>
      </c>
      <c r="X254" s="157">
        <v>0</v>
      </c>
      <c r="Y254" s="157">
        <v>0</v>
      </c>
      <c r="Z254" s="157">
        <v>0</v>
      </c>
      <c r="AA254" s="157">
        <v>0</v>
      </c>
      <c r="AB254" s="156">
        <v>2020</v>
      </c>
    </row>
    <row r="255" spans="1:28" ht="35.25" customHeight="1" x14ac:dyDescent="0.5">
      <c r="A255">
        <v>1</v>
      </c>
      <c r="B255" s="124">
        <v>246</v>
      </c>
      <c r="C255" s="129" t="s">
        <v>2419</v>
      </c>
      <c r="D255" s="150">
        <v>2961445</v>
      </c>
      <c r="E255" s="157">
        <v>0</v>
      </c>
      <c r="F255" s="157">
        <v>0</v>
      </c>
      <c r="G255" s="157">
        <v>0</v>
      </c>
      <c r="H255" s="157">
        <v>0</v>
      </c>
      <c r="I255" s="157">
        <v>0</v>
      </c>
      <c r="J255" s="157">
        <v>0</v>
      </c>
      <c r="K255" s="155">
        <v>0</v>
      </c>
      <c r="L255" s="157">
        <v>0</v>
      </c>
      <c r="M255" s="157">
        <v>2961445</v>
      </c>
      <c r="N255" s="157">
        <v>0</v>
      </c>
      <c r="O255" s="157">
        <v>0</v>
      </c>
      <c r="P255" s="157">
        <v>0</v>
      </c>
      <c r="Q255" s="157">
        <v>0</v>
      </c>
      <c r="R255" s="157">
        <v>0</v>
      </c>
      <c r="S255" s="157">
        <v>0</v>
      </c>
      <c r="T255" s="157">
        <v>0</v>
      </c>
      <c r="U255" s="157">
        <v>0</v>
      </c>
      <c r="V255" s="157">
        <v>0</v>
      </c>
      <c r="W255" s="157">
        <v>0</v>
      </c>
      <c r="X255" s="157">
        <v>0</v>
      </c>
      <c r="Y255" s="157">
        <v>0</v>
      </c>
      <c r="Z255" s="157">
        <v>0</v>
      </c>
      <c r="AA255" s="157">
        <v>0</v>
      </c>
      <c r="AB255" s="156">
        <v>2020</v>
      </c>
    </row>
    <row r="256" spans="1:28" ht="35.25" customHeight="1" x14ac:dyDescent="0.5">
      <c r="A256">
        <v>1</v>
      </c>
      <c r="B256" s="124">
        <v>247</v>
      </c>
      <c r="C256" s="129" t="s">
        <v>2420</v>
      </c>
      <c r="D256" s="150">
        <v>1343555</v>
      </c>
      <c r="E256" s="157">
        <v>0</v>
      </c>
      <c r="F256" s="157">
        <v>0</v>
      </c>
      <c r="G256" s="157">
        <v>0</v>
      </c>
      <c r="H256" s="157">
        <v>0</v>
      </c>
      <c r="I256" s="157">
        <v>0</v>
      </c>
      <c r="J256" s="157">
        <v>0</v>
      </c>
      <c r="K256" s="155">
        <v>0</v>
      </c>
      <c r="L256" s="157">
        <v>0</v>
      </c>
      <c r="M256" s="157">
        <v>1343555</v>
      </c>
      <c r="N256" s="157">
        <v>0</v>
      </c>
      <c r="O256" s="157">
        <v>0</v>
      </c>
      <c r="P256" s="157">
        <v>0</v>
      </c>
      <c r="Q256" s="157">
        <v>0</v>
      </c>
      <c r="R256" s="157">
        <v>0</v>
      </c>
      <c r="S256" s="157">
        <v>0</v>
      </c>
      <c r="T256" s="157">
        <v>0</v>
      </c>
      <c r="U256" s="157">
        <v>0</v>
      </c>
      <c r="V256" s="157">
        <v>0</v>
      </c>
      <c r="W256" s="157">
        <v>0</v>
      </c>
      <c r="X256" s="157">
        <v>0</v>
      </c>
      <c r="Y256" s="157">
        <v>0</v>
      </c>
      <c r="Z256" s="157">
        <v>0</v>
      </c>
      <c r="AA256" s="157">
        <v>0</v>
      </c>
      <c r="AB256" s="156">
        <v>2020</v>
      </c>
    </row>
    <row r="257" spans="1:28" ht="35.25" customHeight="1" x14ac:dyDescent="0.5">
      <c r="A257">
        <v>1</v>
      </c>
      <c r="B257" s="124">
        <v>248</v>
      </c>
      <c r="C257" s="129" t="s">
        <v>2421</v>
      </c>
      <c r="D257" s="150">
        <v>346790.11</v>
      </c>
      <c r="E257" s="157">
        <v>0</v>
      </c>
      <c r="F257" s="157">
        <v>0</v>
      </c>
      <c r="G257" s="157">
        <v>0</v>
      </c>
      <c r="H257" s="157">
        <v>0</v>
      </c>
      <c r="I257" s="157">
        <v>0</v>
      </c>
      <c r="J257" s="157">
        <v>0</v>
      </c>
      <c r="K257" s="155">
        <v>0</v>
      </c>
      <c r="L257" s="157">
        <v>0</v>
      </c>
      <c r="M257" s="157">
        <v>346790.11</v>
      </c>
      <c r="N257" s="157">
        <v>0</v>
      </c>
      <c r="O257" s="157">
        <v>0</v>
      </c>
      <c r="P257" s="157">
        <v>0</v>
      </c>
      <c r="Q257" s="157">
        <v>0</v>
      </c>
      <c r="R257" s="157">
        <v>0</v>
      </c>
      <c r="S257" s="157">
        <v>0</v>
      </c>
      <c r="T257" s="157">
        <v>0</v>
      </c>
      <c r="U257" s="157">
        <v>0</v>
      </c>
      <c r="V257" s="157">
        <v>0</v>
      </c>
      <c r="W257" s="157">
        <v>0</v>
      </c>
      <c r="X257" s="157">
        <v>0</v>
      </c>
      <c r="Y257" s="157">
        <v>0</v>
      </c>
      <c r="Z257" s="157">
        <v>0</v>
      </c>
      <c r="AA257" s="157">
        <v>0</v>
      </c>
      <c r="AB257" s="156">
        <v>2020</v>
      </c>
    </row>
    <row r="258" spans="1:28" ht="35.25" customHeight="1" x14ac:dyDescent="0.5">
      <c r="A258">
        <v>1</v>
      </c>
      <c r="B258" s="124">
        <v>249</v>
      </c>
      <c r="C258" s="129" t="s">
        <v>2422</v>
      </c>
      <c r="D258" s="150">
        <v>643122.06999999995</v>
      </c>
      <c r="E258" s="157">
        <v>0</v>
      </c>
      <c r="F258" s="157">
        <v>0</v>
      </c>
      <c r="G258" s="157">
        <v>0</v>
      </c>
      <c r="H258" s="157">
        <v>0</v>
      </c>
      <c r="I258" s="157">
        <v>0</v>
      </c>
      <c r="J258" s="157">
        <v>0</v>
      </c>
      <c r="K258" s="155">
        <v>0</v>
      </c>
      <c r="L258" s="157">
        <v>0</v>
      </c>
      <c r="M258" s="157">
        <v>643122.06999999995</v>
      </c>
      <c r="N258" s="157">
        <v>0</v>
      </c>
      <c r="O258" s="157">
        <v>0</v>
      </c>
      <c r="P258" s="157">
        <v>0</v>
      </c>
      <c r="Q258" s="157">
        <v>0</v>
      </c>
      <c r="R258" s="157">
        <v>0</v>
      </c>
      <c r="S258" s="157">
        <v>0</v>
      </c>
      <c r="T258" s="157">
        <v>0</v>
      </c>
      <c r="U258" s="157">
        <v>0</v>
      </c>
      <c r="V258" s="157">
        <v>0</v>
      </c>
      <c r="W258" s="157">
        <v>0</v>
      </c>
      <c r="X258" s="157">
        <v>0</v>
      </c>
      <c r="Y258" s="157">
        <v>0</v>
      </c>
      <c r="Z258" s="157">
        <v>0</v>
      </c>
      <c r="AA258" s="157">
        <v>0</v>
      </c>
      <c r="AB258" s="156">
        <v>2020</v>
      </c>
    </row>
    <row r="259" spans="1:28" ht="35.25" customHeight="1" x14ac:dyDescent="0.5">
      <c r="A259">
        <v>1</v>
      </c>
      <c r="B259" s="124">
        <v>250</v>
      </c>
      <c r="C259" s="129" t="s">
        <v>2423</v>
      </c>
      <c r="D259" s="150">
        <v>1757469.85</v>
      </c>
      <c r="E259" s="157">
        <v>0</v>
      </c>
      <c r="F259" s="157">
        <v>0</v>
      </c>
      <c r="G259" s="157">
        <v>0</v>
      </c>
      <c r="H259" s="157">
        <v>0</v>
      </c>
      <c r="I259" s="157">
        <v>0</v>
      </c>
      <c r="J259" s="157">
        <v>0</v>
      </c>
      <c r="K259" s="155">
        <v>0</v>
      </c>
      <c r="L259" s="157">
        <v>0</v>
      </c>
      <c r="M259" s="157">
        <v>1757469.85</v>
      </c>
      <c r="N259" s="157">
        <v>0</v>
      </c>
      <c r="O259" s="157">
        <v>0</v>
      </c>
      <c r="P259" s="157">
        <v>0</v>
      </c>
      <c r="Q259" s="157">
        <v>0</v>
      </c>
      <c r="R259" s="157">
        <v>0</v>
      </c>
      <c r="S259" s="157">
        <v>0</v>
      </c>
      <c r="T259" s="157">
        <v>0</v>
      </c>
      <c r="U259" s="157">
        <v>0</v>
      </c>
      <c r="V259" s="157">
        <v>0</v>
      </c>
      <c r="W259" s="157">
        <v>0</v>
      </c>
      <c r="X259" s="157">
        <v>0</v>
      </c>
      <c r="Y259" s="157">
        <v>0</v>
      </c>
      <c r="Z259" s="157">
        <v>0</v>
      </c>
      <c r="AA259" s="157">
        <v>0</v>
      </c>
      <c r="AB259" s="156">
        <v>2020</v>
      </c>
    </row>
    <row r="260" spans="1:28" ht="35.25" customHeight="1" x14ac:dyDescent="0.5">
      <c r="A260">
        <v>1</v>
      </c>
      <c r="B260" s="124">
        <v>251</v>
      </c>
      <c r="C260" s="129" t="s">
        <v>2424</v>
      </c>
      <c r="D260" s="150">
        <v>594797.81000000006</v>
      </c>
      <c r="E260" s="157">
        <v>0</v>
      </c>
      <c r="F260" s="157">
        <v>0</v>
      </c>
      <c r="G260" s="157">
        <v>0</v>
      </c>
      <c r="H260" s="157">
        <v>0</v>
      </c>
      <c r="I260" s="157">
        <v>0</v>
      </c>
      <c r="J260" s="157">
        <v>0</v>
      </c>
      <c r="K260" s="155">
        <v>0</v>
      </c>
      <c r="L260" s="157">
        <v>0</v>
      </c>
      <c r="M260" s="157">
        <v>594797.81000000006</v>
      </c>
      <c r="N260" s="157">
        <v>0</v>
      </c>
      <c r="O260" s="157">
        <v>0</v>
      </c>
      <c r="P260" s="157">
        <v>0</v>
      </c>
      <c r="Q260" s="157">
        <v>0</v>
      </c>
      <c r="R260" s="157">
        <v>0</v>
      </c>
      <c r="S260" s="157">
        <v>0</v>
      </c>
      <c r="T260" s="157">
        <v>0</v>
      </c>
      <c r="U260" s="157">
        <v>0</v>
      </c>
      <c r="V260" s="157">
        <v>0</v>
      </c>
      <c r="W260" s="157">
        <v>0</v>
      </c>
      <c r="X260" s="157">
        <v>0</v>
      </c>
      <c r="Y260" s="157">
        <v>0</v>
      </c>
      <c r="Z260" s="157">
        <v>0</v>
      </c>
      <c r="AA260" s="157">
        <v>0</v>
      </c>
      <c r="AB260" s="156">
        <v>2020</v>
      </c>
    </row>
    <row r="261" spans="1:28" ht="35.25" customHeight="1" x14ac:dyDescent="0.5">
      <c r="A261">
        <v>1</v>
      </c>
      <c r="B261" s="124">
        <v>252</v>
      </c>
      <c r="C261" s="129" t="s">
        <v>2425</v>
      </c>
      <c r="D261" s="150">
        <v>2675878</v>
      </c>
      <c r="E261" s="157">
        <v>0</v>
      </c>
      <c r="F261" s="157">
        <v>0</v>
      </c>
      <c r="G261" s="157">
        <v>0</v>
      </c>
      <c r="H261" s="157">
        <v>0</v>
      </c>
      <c r="I261" s="157">
        <v>0</v>
      </c>
      <c r="J261" s="157">
        <v>0</v>
      </c>
      <c r="K261" s="155">
        <v>0</v>
      </c>
      <c r="L261" s="157">
        <v>0</v>
      </c>
      <c r="M261" s="157">
        <v>2675878</v>
      </c>
      <c r="N261" s="157">
        <v>0</v>
      </c>
      <c r="O261" s="157">
        <v>0</v>
      </c>
      <c r="P261" s="157">
        <v>0</v>
      </c>
      <c r="Q261" s="157">
        <v>0</v>
      </c>
      <c r="R261" s="157">
        <v>0</v>
      </c>
      <c r="S261" s="157">
        <v>0</v>
      </c>
      <c r="T261" s="157">
        <v>0</v>
      </c>
      <c r="U261" s="157">
        <v>0</v>
      </c>
      <c r="V261" s="157">
        <v>0</v>
      </c>
      <c r="W261" s="157">
        <v>0</v>
      </c>
      <c r="X261" s="157">
        <v>0</v>
      </c>
      <c r="Y261" s="157">
        <v>0</v>
      </c>
      <c r="Z261" s="157">
        <v>0</v>
      </c>
      <c r="AA261" s="157">
        <v>0</v>
      </c>
      <c r="AB261" s="156">
        <v>2020</v>
      </c>
    </row>
    <row r="262" spans="1:28" ht="35.25" customHeight="1" x14ac:dyDescent="0.5">
      <c r="A262">
        <v>1</v>
      </c>
      <c r="B262" s="124">
        <v>253</v>
      </c>
      <c r="C262" s="129" t="s">
        <v>2426</v>
      </c>
      <c r="D262" s="150">
        <v>650000</v>
      </c>
      <c r="E262" s="157">
        <v>0</v>
      </c>
      <c r="F262" s="157">
        <v>0</v>
      </c>
      <c r="G262" s="157">
        <v>0</v>
      </c>
      <c r="H262" s="157">
        <v>0</v>
      </c>
      <c r="I262" s="157">
        <v>0</v>
      </c>
      <c r="J262" s="157">
        <v>0</v>
      </c>
      <c r="K262" s="155">
        <v>0</v>
      </c>
      <c r="L262" s="157">
        <v>0</v>
      </c>
      <c r="M262" s="157">
        <v>0</v>
      </c>
      <c r="N262" s="157">
        <v>0</v>
      </c>
      <c r="O262" s="157">
        <v>650000</v>
      </c>
      <c r="P262" s="157">
        <v>0</v>
      </c>
      <c r="Q262" s="157">
        <v>0</v>
      </c>
      <c r="R262" s="157">
        <v>0</v>
      </c>
      <c r="S262" s="157">
        <v>0</v>
      </c>
      <c r="T262" s="157">
        <v>0</v>
      </c>
      <c r="U262" s="157">
        <v>0</v>
      </c>
      <c r="V262" s="157">
        <v>0</v>
      </c>
      <c r="W262" s="157">
        <v>0</v>
      </c>
      <c r="X262" s="157">
        <v>0</v>
      </c>
      <c r="Y262" s="157">
        <v>0</v>
      </c>
      <c r="Z262" s="157">
        <v>0</v>
      </c>
      <c r="AA262" s="157">
        <v>0</v>
      </c>
      <c r="AB262" s="156">
        <v>2020</v>
      </c>
    </row>
    <row r="263" spans="1:28" ht="35.25" customHeight="1" x14ac:dyDescent="0.5">
      <c r="A263">
        <v>1</v>
      </c>
      <c r="B263" s="124">
        <v>254</v>
      </c>
      <c r="C263" s="129" t="s">
        <v>2427</v>
      </c>
      <c r="D263" s="150">
        <v>2089000</v>
      </c>
      <c r="E263" s="157">
        <v>0</v>
      </c>
      <c r="F263" s="157">
        <v>0</v>
      </c>
      <c r="G263" s="157">
        <v>0</v>
      </c>
      <c r="H263" s="157">
        <v>0</v>
      </c>
      <c r="I263" s="157">
        <v>0</v>
      </c>
      <c r="J263" s="157">
        <v>0</v>
      </c>
      <c r="K263" s="155">
        <v>0</v>
      </c>
      <c r="L263" s="157">
        <v>0</v>
      </c>
      <c r="M263" s="157">
        <v>0</v>
      </c>
      <c r="N263" s="157">
        <v>0</v>
      </c>
      <c r="O263" s="157">
        <v>2089000</v>
      </c>
      <c r="P263" s="157">
        <v>0</v>
      </c>
      <c r="Q263" s="157">
        <v>0</v>
      </c>
      <c r="R263" s="157">
        <v>0</v>
      </c>
      <c r="S263" s="157">
        <v>0</v>
      </c>
      <c r="T263" s="157">
        <v>0</v>
      </c>
      <c r="U263" s="157">
        <v>0</v>
      </c>
      <c r="V263" s="157">
        <v>0</v>
      </c>
      <c r="W263" s="157">
        <v>0</v>
      </c>
      <c r="X263" s="157">
        <v>0</v>
      </c>
      <c r="Y263" s="157">
        <v>0</v>
      </c>
      <c r="Z263" s="157">
        <v>0</v>
      </c>
      <c r="AA263" s="157">
        <v>0</v>
      </c>
      <c r="AB263" s="156">
        <v>2020</v>
      </c>
    </row>
    <row r="264" spans="1:28" ht="35.25" customHeight="1" x14ac:dyDescent="0.5">
      <c r="A264">
        <v>1</v>
      </c>
      <c r="B264" s="124">
        <v>255</v>
      </c>
      <c r="C264" s="129" t="s">
        <v>2428</v>
      </c>
      <c r="D264" s="150">
        <v>346530.56</v>
      </c>
      <c r="E264" s="157">
        <v>0</v>
      </c>
      <c r="F264" s="157">
        <v>0</v>
      </c>
      <c r="G264" s="157">
        <v>0</v>
      </c>
      <c r="H264" s="157">
        <v>0</v>
      </c>
      <c r="I264" s="157">
        <v>0</v>
      </c>
      <c r="J264" s="157">
        <v>0</v>
      </c>
      <c r="K264" s="155">
        <v>0</v>
      </c>
      <c r="L264" s="157">
        <v>0</v>
      </c>
      <c r="M264" s="157">
        <v>0</v>
      </c>
      <c r="N264" s="157">
        <v>0</v>
      </c>
      <c r="O264" s="157">
        <v>346530.56</v>
      </c>
      <c r="P264" s="157">
        <v>0</v>
      </c>
      <c r="Q264" s="157">
        <v>0</v>
      </c>
      <c r="R264" s="157">
        <v>0</v>
      </c>
      <c r="S264" s="157">
        <v>0</v>
      </c>
      <c r="T264" s="157">
        <v>0</v>
      </c>
      <c r="U264" s="157">
        <v>0</v>
      </c>
      <c r="V264" s="157">
        <v>0</v>
      </c>
      <c r="W264" s="157">
        <v>0</v>
      </c>
      <c r="X264" s="157">
        <v>0</v>
      </c>
      <c r="Y264" s="157">
        <v>0</v>
      </c>
      <c r="Z264" s="157">
        <v>0</v>
      </c>
      <c r="AA264" s="157">
        <v>0</v>
      </c>
      <c r="AB264" s="156">
        <v>2020</v>
      </c>
    </row>
    <row r="265" spans="1:28" ht="35.25" customHeight="1" x14ac:dyDescent="0.5">
      <c r="A265">
        <v>1</v>
      </c>
      <c r="B265" s="124">
        <v>256</v>
      </c>
      <c r="C265" s="129" t="s">
        <v>2653</v>
      </c>
      <c r="D265" s="150">
        <v>2845323</v>
      </c>
      <c r="E265" s="157">
        <v>0</v>
      </c>
      <c r="F265" s="157">
        <v>0</v>
      </c>
      <c r="G265" s="157">
        <v>0</v>
      </c>
      <c r="H265" s="157">
        <v>0</v>
      </c>
      <c r="I265" s="157">
        <v>0</v>
      </c>
      <c r="J265" s="157">
        <v>0</v>
      </c>
      <c r="K265" s="158">
        <v>0</v>
      </c>
      <c r="L265" s="157">
        <v>0</v>
      </c>
      <c r="M265" s="157">
        <v>2845323</v>
      </c>
      <c r="N265" s="157">
        <v>0</v>
      </c>
      <c r="O265" s="157">
        <v>0</v>
      </c>
      <c r="P265" s="157">
        <v>0</v>
      </c>
      <c r="Q265" s="157">
        <v>0</v>
      </c>
      <c r="R265" s="157">
        <v>0</v>
      </c>
      <c r="S265" s="157">
        <v>0</v>
      </c>
      <c r="T265" s="157">
        <v>0</v>
      </c>
      <c r="U265" s="157">
        <v>0</v>
      </c>
      <c r="V265" s="157">
        <v>0</v>
      </c>
      <c r="W265" s="157">
        <v>0</v>
      </c>
      <c r="X265" s="157">
        <v>0</v>
      </c>
      <c r="Y265" s="157">
        <v>0</v>
      </c>
      <c r="Z265" s="157">
        <v>0</v>
      </c>
      <c r="AA265" s="157">
        <v>0</v>
      </c>
      <c r="AB265" s="159">
        <v>2020</v>
      </c>
    </row>
    <row r="266" spans="1:28" ht="35.25" customHeight="1" x14ac:dyDescent="0.5">
      <c r="A266">
        <v>1</v>
      </c>
      <c r="B266" s="124">
        <v>257</v>
      </c>
      <c r="C266" s="129" t="s">
        <v>2654</v>
      </c>
      <c r="D266" s="150">
        <v>8795105</v>
      </c>
      <c r="E266" s="157">
        <v>0</v>
      </c>
      <c r="F266" s="157">
        <v>0</v>
      </c>
      <c r="G266" s="157">
        <v>0</v>
      </c>
      <c r="H266" s="157">
        <v>0</v>
      </c>
      <c r="I266" s="157">
        <v>0</v>
      </c>
      <c r="J266" s="157">
        <v>0</v>
      </c>
      <c r="K266" s="158">
        <v>0</v>
      </c>
      <c r="L266" s="157">
        <v>0</v>
      </c>
      <c r="M266" s="157">
        <v>0</v>
      </c>
      <c r="N266" s="157">
        <v>0</v>
      </c>
      <c r="O266" s="157">
        <v>8795105</v>
      </c>
      <c r="P266" s="157">
        <v>0</v>
      </c>
      <c r="Q266" s="157">
        <v>0</v>
      </c>
      <c r="R266" s="157">
        <v>0</v>
      </c>
      <c r="S266" s="157">
        <v>0</v>
      </c>
      <c r="T266" s="157">
        <v>0</v>
      </c>
      <c r="U266" s="157">
        <v>0</v>
      </c>
      <c r="V266" s="157">
        <v>0</v>
      </c>
      <c r="W266" s="157">
        <v>0</v>
      </c>
      <c r="X266" s="157">
        <v>0</v>
      </c>
      <c r="Y266" s="157">
        <v>0</v>
      </c>
      <c r="Z266" s="157">
        <v>0</v>
      </c>
      <c r="AA266" s="157">
        <v>0</v>
      </c>
      <c r="AB266" s="159">
        <v>2020</v>
      </c>
    </row>
    <row r="267" spans="1:28" ht="35.25" customHeight="1" x14ac:dyDescent="0.5">
      <c r="A267">
        <v>1</v>
      </c>
      <c r="B267" s="124">
        <v>258</v>
      </c>
      <c r="C267" s="129" t="s">
        <v>2655</v>
      </c>
      <c r="D267" s="150">
        <v>7368560</v>
      </c>
      <c r="E267" s="157">
        <v>0</v>
      </c>
      <c r="F267" s="157">
        <v>0</v>
      </c>
      <c r="G267" s="157">
        <v>0</v>
      </c>
      <c r="H267" s="157">
        <v>0</v>
      </c>
      <c r="I267" s="157">
        <v>0</v>
      </c>
      <c r="J267" s="157">
        <v>0</v>
      </c>
      <c r="K267" s="158">
        <v>4</v>
      </c>
      <c r="L267" s="157">
        <v>7368560</v>
      </c>
      <c r="M267" s="157">
        <v>0</v>
      </c>
      <c r="N267" s="157">
        <v>0</v>
      </c>
      <c r="O267" s="157">
        <v>0</v>
      </c>
      <c r="P267" s="157">
        <v>0</v>
      </c>
      <c r="Q267" s="157">
        <v>0</v>
      </c>
      <c r="R267" s="157">
        <v>0</v>
      </c>
      <c r="S267" s="157">
        <v>0</v>
      </c>
      <c r="T267" s="157">
        <v>0</v>
      </c>
      <c r="U267" s="157">
        <v>0</v>
      </c>
      <c r="V267" s="157">
        <v>0</v>
      </c>
      <c r="W267" s="157">
        <v>0</v>
      </c>
      <c r="X267" s="157">
        <v>0</v>
      </c>
      <c r="Y267" s="157">
        <v>0</v>
      </c>
      <c r="Z267" s="157">
        <v>0</v>
      </c>
      <c r="AA267" s="157">
        <v>0</v>
      </c>
      <c r="AB267" s="159">
        <v>2020</v>
      </c>
    </row>
    <row r="268" spans="1:28" ht="35.25" customHeight="1" x14ac:dyDescent="0.5">
      <c r="A268">
        <v>1</v>
      </c>
      <c r="B268" s="124">
        <v>259</v>
      </c>
      <c r="C268" s="129" t="s">
        <v>2656</v>
      </c>
      <c r="D268" s="150">
        <v>2500000</v>
      </c>
      <c r="E268" s="157">
        <v>0</v>
      </c>
      <c r="F268" s="157">
        <v>0</v>
      </c>
      <c r="G268" s="157">
        <v>0</v>
      </c>
      <c r="H268" s="157">
        <v>0</v>
      </c>
      <c r="I268" s="157">
        <v>0</v>
      </c>
      <c r="J268" s="157">
        <v>0</v>
      </c>
      <c r="K268" s="158">
        <v>0</v>
      </c>
      <c r="L268" s="157">
        <v>0</v>
      </c>
      <c r="M268" s="157">
        <v>2500000</v>
      </c>
      <c r="N268" s="157">
        <v>0</v>
      </c>
      <c r="O268" s="157">
        <v>0</v>
      </c>
      <c r="P268" s="157">
        <v>0</v>
      </c>
      <c r="Q268" s="157">
        <v>0</v>
      </c>
      <c r="R268" s="157">
        <v>0</v>
      </c>
      <c r="S268" s="157">
        <v>0</v>
      </c>
      <c r="T268" s="157">
        <v>0</v>
      </c>
      <c r="U268" s="157">
        <v>0</v>
      </c>
      <c r="V268" s="157">
        <v>0</v>
      </c>
      <c r="W268" s="157">
        <v>0</v>
      </c>
      <c r="X268" s="157">
        <v>0</v>
      </c>
      <c r="Y268" s="157">
        <v>0</v>
      </c>
      <c r="Z268" s="157">
        <v>0</v>
      </c>
      <c r="AA268" s="157">
        <v>0</v>
      </c>
      <c r="AB268" s="159">
        <v>2020</v>
      </c>
    </row>
    <row r="269" spans="1:28" ht="35.25" customHeight="1" x14ac:dyDescent="0.5">
      <c r="A269">
        <v>1</v>
      </c>
      <c r="B269" s="124">
        <v>260</v>
      </c>
      <c r="C269" s="129" t="s">
        <v>2657</v>
      </c>
      <c r="D269" s="150">
        <v>2300000</v>
      </c>
      <c r="E269" s="157">
        <v>0</v>
      </c>
      <c r="F269" s="157">
        <v>0</v>
      </c>
      <c r="G269" s="157">
        <v>0</v>
      </c>
      <c r="H269" s="157">
        <v>0</v>
      </c>
      <c r="I269" s="157">
        <v>0</v>
      </c>
      <c r="J269" s="157">
        <v>0</v>
      </c>
      <c r="K269" s="158">
        <v>0</v>
      </c>
      <c r="L269" s="157">
        <v>0</v>
      </c>
      <c r="M269" s="157">
        <v>2300000</v>
      </c>
      <c r="N269" s="157">
        <v>0</v>
      </c>
      <c r="O269" s="157">
        <v>0</v>
      </c>
      <c r="P269" s="157">
        <v>0</v>
      </c>
      <c r="Q269" s="157">
        <v>0</v>
      </c>
      <c r="R269" s="157">
        <v>0</v>
      </c>
      <c r="S269" s="157">
        <v>0</v>
      </c>
      <c r="T269" s="157">
        <v>0</v>
      </c>
      <c r="U269" s="157">
        <v>0</v>
      </c>
      <c r="V269" s="157">
        <v>0</v>
      </c>
      <c r="W269" s="157">
        <v>0</v>
      </c>
      <c r="X269" s="157">
        <v>0</v>
      </c>
      <c r="Y269" s="157">
        <v>0</v>
      </c>
      <c r="Z269" s="157">
        <v>0</v>
      </c>
      <c r="AA269" s="157">
        <v>0</v>
      </c>
      <c r="AB269" s="159">
        <v>2020</v>
      </c>
    </row>
    <row r="270" spans="1:28" ht="35.25" customHeight="1" x14ac:dyDescent="0.5">
      <c r="A270">
        <v>1</v>
      </c>
      <c r="B270" s="124">
        <v>261</v>
      </c>
      <c r="C270" s="129" t="s">
        <v>2658</v>
      </c>
      <c r="D270" s="150">
        <v>3753310</v>
      </c>
      <c r="E270" s="157">
        <v>0</v>
      </c>
      <c r="F270" s="157">
        <v>0</v>
      </c>
      <c r="G270" s="157">
        <v>0</v>
      </c>
      <c r="H270" s="157">
        <v>0</v>
      </c>
      <c r="I270" s="157">
        <v>0</v>
      </c>
      <c r="J270" s="157">
        <v>0</v>
      </c>
      <c r="K270" s="158">
        <v>2</v>
      </c>
      <c r="L270" s="157">
        <v>3753310</v>
      </c>
      <c r="M270" s="157">
        <v>0</v>
      </c>
      <c r="N270" s="157">
        <v>0</v>
      </c>
      <c r="O270" s="157">
        <v>0</v>
      </c>
      <c r="P270" s="157">
        <v>0</v>
      </c>
      <c r="Q270" s="157">
        <v>0</v>
      </c>
      <c r="R270" s="157">
        <v>0</v>
      </c>
      <c r="S270" s="157">
        <v>0</v>
      </c>
      <c r="T270" s="157">
        <v>0</v>
      </c>
      <c r="U270" s="157">
        <v>0</v>
      </c>
      <c r="V270" s="157">
        <v>0</v>
      </c>
      <c r="W270" s="157">
        <v>0</v>
      </c>
      <c r="X270" s="157">
        <v>0</v>
      </c>
      <c r="Y270" s="157">
        <v>0</v>
      </c>
      <c r="Z270" s="157">
        <v>0</v>
      </c>
      <c r="AA270" s="157">
        <v>0</v>
      </c>
      <c r="AB270" s="159">
        <v>2020</v>
      </c>
    </row>
    <row r="271" spans="1:28" ht="35.25" customHeight="1" x14ac:dyDescent="0.5">
      <c r="A271">
        <v>1</v>
      </c>
      <c r="B271" s="124">
        <v>262</v>
      </c>
      <c r="C271" s="129" t="s">
        <v>2659</v>
      </c>
      <c r="D271" s="150">
        <v>2182148</v>
      </c>
      <c r="E271" s="157">
        <v>0</v>
      </c>
      <c r="F271" s="157">
        <v>0</v>
      </c>
      <c r="G271" s="157">
        <v>0</v>
      </c>
      <c r="H271" s="157">
        <v>0</v>
      </c>
      <c r="I271" s="157">
        <v>0</v>
      </c>
      <c r="J271" s="157">
        <v>0</v>
      </c>
      <c r="K271" s="158">
        <v>0</v>
      </c>
      <c r="L271" s="157">
        <v>0</v>
      </c>
      <c r="M271" s="157">
        <v>2182148</v>
      </c>
      <c r="N271" s="157">
        <v>0</v>
      </c>
      <c r="O271" s="157">
        <v>0</v>
      </c>
      <c r="P271" s="157">
        <v>0</v>
      </c>
      <c r="Q271" s="157">
        <v>0</v>
      </c>
      <c r="R271" s="157">
        <v>0</v>
      </c>
      <c r="S271" s="157">
        <v>0</v>
      </c>
      <c r="T271" s="157">
        <v>0</v>
      </c>
      <c r="U271" s="157">
        <v>0</v>
      </c>
      <c r="V271" s="157">
        <v>0</v>
      </c>
      <c r="W271" s="157">
        <v>0</v>
      </c>
      <c r="X271" s="157">
        <v>0</v>
      </c>
      <c r="Y271" s="157">
        <v>0</v>
      </c>
      <c r="Z271" s="157">
        <v>0</v>
      </c>
      <c r="AA271" s="157">
        <v>0</v>
      </c>
      <c r="AB271" s="159">
        <v>2020</v>
      </c>
    </row>
    <row r="272" spans="1:28" ht="35.25" customHeight="1" x14ac:dyDescent="0.5">
      <c r="A272">
        <v>1</v>
      </c>
      <c r="B272" s="124">
        <v>263</v>
      </c>
      <c r="C272" s="129" t="s">
        <v>2660</v>
      </c>
      <c r="D272" s="150">
        <v>2042389</v>
      </c>
      <c r="E272" s="157">
        <v>0</v>
      </c>
      <c r="F272" s="157">
        <v>0</v>
      </c>
      <c r="G272" s="157">
        <v>0</v>
      </c>
      <c r="H272" s="157">
        <v>0</v>
      </c>
      <c r="I272" s="157">
        <v>0</v>
      </c>
      <c r="J272" s="157">
        <v>0</v>
      </c>
      <c r="K272" s="158">
        <v>0</v>
      </c>
      <c r="L272" s="157">
        <v>0</v>
      </c>
      <c r="M272" s="157">
        <v>2042389</v>
      </c>
      <c r="N272" s="157">
        <v>0</v>
      </c>
      <c r="O272" s="157">
        <v>0</v>
      </c>
      <c r="P272" s="157">
        <v>0</v>
      </c>
      <c r="Q272" s="157">
        <v>0</v>
      </c>
      <c r="R272" s="157">
        <v>0</v>
      </c>
      <c r="S272" s="157">
        <v>0</v>
      </c>
      <c r="T272" s="157">
        <v>0</v>
      </c>
      <c r="U272" s="157">
        <v>0</v>
      </c>
      <c r="V272" s="157">
        <v>0</v>
      </c>
      <c r="W272" s="157">
        <v>0</v>
      </c>
      <c r="X272" s="157">
        <v>0</v>
      </c>
      <c r="Y272" s="157">
        <v>0</v>
      </c>
      <c r="Z272" s="157">
        <v>0</v>
      </c>
      <c r="AA272" s="157">
        <v>0</v>
      </c>
      <c r="AB272" s="159">
        <v>2020</v>
      </c>
    </row>
    <row r="273" spans="1:28" ht="35.25" customHeight="1" x14ac:dyDescent="0.5">
      <c r="A273">
        <v>1</v>
      </c>
      <c r="B273" s="124">
        <v>264</v>
      </c>
      <c r="C273" s="129" t="s">
        <v>2661</v>
      </c>
      <c r="D273" s="150">
        <v>1288716</v>
      </c>
      <c r="E273" s="157">
        <v>0</v>
      </c>
      <c r="F273" s="157">
        <v>0</v>
      </c>
      <c r="G273" s="157">
        <v>0</v>
      </c>
      <c r="H273" s="157">
        <v>0</v>
      </c>
      <c r="I273" s="157">
        <v>0</v>
      </c>
      <c r="J273" s="157">
        <v>0</v>
      </c>
      <c r="K273" s="158">
        <v>0</v>
      </c>
      <c r="L273" s="157">
        <v>0</v>
      </c>
      <c r="M273" s="157">
        <v>0</v>
      </c>
      <c r="N273" s="157">
        <v>0</v>
      </c>
      <c r="O273" s="157">
        <v>1288716</v>
      </c>
      <c r="P273" s="157">
        <v>0</v>
      </c>
      <c r="Q273" s="157">
        <v>0</v>
      </c>
      <c r="R273" s="157">
        <v>0</v>
      </c>
      <c r="S273" s="157">
        <v>0</v>
      </c>
      <c r="T273" s="157">
        <v>0</v>
      </c>
      <c r="U273" s="157">
        <v>0</v>
      </c>
      <c r="V273" s="157">
        <v>0</v>
      </c>
      <c r="W273" s="157">
        <v>0</v>
      </c>
      <c r="X273" s="157">
        <v>0</v>
      </c>
      <c r="Y273" s="157">
        <v>0</v>
      </c>
      <c r="Z273" s="157">
        <v>0</v>
      </c>
      <c r="AA273" s="157">
        <v>0</v>
      </c>
      <c r="AB273" s="159">
        <v>2020</v>
      </c>
    </row>
    <row r="274" spans="1:28" ht="35.25" customHeight="1" x14ac:dyDescent="0.5">
      <c r="A274">
        <v>1</v>
      </c>
      <c r="B274" s="124">
        <v>265</v>
      </c>
      <c r="C274" s="129" t="s">
        <v>2662</v>
      </c>
      <c r="D274" s="150">
        <v>6356183</v>
      </c>
      <c r="E274" s="157">
        <v>0</v>
      </c>
      <c r="F274" s="157">
        <v>0</v>
      </c>
      <c r="G274" s="157">
        <v>0</v>
      </c>
      <c r="H274" s="157">
        <v>0</v>
      </c>
      <c r="I274" s="157">
        <v>0</v>
      </c>
      <c r="J274" s="157">
        <v>0</v>
      </c>
      <c r="K274" s="158">
        <v>0</v>
      </c>
      <c r="L274" s="157">
        <v>0</v>
      </c>
      <c r="M274" s="157">
        <v>0</v>
      </c>
      <c r="N274" s="157">
        <v>0</v>
      </c>
      <c r="O274" s="157">
        <v>6356183</v>
      </c>
      <c r="P274" s="157">
        <v>0</v>
      </c>
      <c r="Q274" s="157">
        <v>0</v>
      </c>
      <c r="R274" s="157">
        <v>0</v>
      </c>
      <c r="S274" s="157">
        <v>0</v>
      </c>
      <c r="T274" s="157">
        <v>0</v>
      </c>
      <c r="U274" s="157">
        <v>0</v>
      </c>
      <c r="V274" s="157">
        <v>0</v>
      </c>
      <c r="W274" s="157">
        <v>0</v>
      </c>
      <c r="X274" s="157">
        <v>0</v>
      </c>
      <c r="Y274" s="157">
        <v>0</v>
      </c>
      <c r="Z274" s="157">
        <v>0</v>
      </c>
      <c r="AA274" s="157">
        <v>0</v>
      </c>
      <c r="AB274" s="159">
        <v>2020</v>
      </c>
    </row>
    <row r="275" spans="1:28" ht="35.25" customHeight="1" x14ac:dyDescent="0.5">
      <c r="A275">
        <v>1</v>
      </c>
      <c r="B275" s="124">
        <v>266</v>
      </c>
      <c r="C275" s="129" t="s">
        <v>2663</v>
      </c>
      <c r="D275" s="150">
        <v>2500000</v>
      </c>
      <c r="E275" s="157">
        <v>0</v>
      </c>
      <c r="F275" s="157">
        <v>0</v>
      </c>
      <c r="G275" s="157">
        <v>0</v>
      </c>
      <c r="H275" s="157">
        <v>0</v>
      </c>
      <c r="I275" s="157">
        <v>0</v>
      </c>
      <c r="J275" s="157">
        <v>0</v>
      </c>
      <c r="K275" s="158">
        <v>0</v>
      </c>
      <c r="L275" s="157">
        <v>0</v>
      </c>
      <c r="M275" s="157">
        <v>2500000</v>
      </c>
      <c r="N275" s="157">
        <v>0</v>
      </c>
      <c r="O275" s="157">
        <v>0</v>
      </c>
      <c r="P275" s="157">
        <v>0</v>
      </c>
      <c r="Q275" s="157">
        <v>0</v>
      </c>
      <c r="R275" s="157">
        <v>0</v>
      </c>
      <c r="S275" s="157">
        <v>0</v>
      </c>
      <c r="T275" s="157">
        <v>0</v>
      </c>
      <c r="U275" s="157">
        <v>0</v>
      </c>
      <c r="V275" s="157">
        <v>0</v>
      </c>
      <c r="W275" s="157">
        <v>0</v>
      </c>
      <c r="X275" s="157">
        <v>0</v>
      </c>
      <c r="Y275" s="157">
        <v>0</v>
      </c>
      <c r="Z275" s="157">
        <v>0</v>
      </c>
      <c r="AA275" s="157">
        <v>0</v>
      </c>
      <c r="AB275" s="159">
        <v>2020</v>
      </c>
    </row>
    <row r="276" spans="1:28" ht="35.25" customHeight="1" x14ac:dyDescent="0.5">
      <c r="A276">
        <v>1</v>
      </c>
      <c r="B276" s="124">
        <v>267</v>
      </c>
      <c r="C276" s="129" t="s">
        <v>2664</v>
      </c>
      <c r="D276" s="150">
        <v>1899999</v>
      </c>
      <c r="E276" s="157">
        <v>0</v>
      </c>
      <c r="F276" s="157">
        <v>0</v>
      </c>
      <c r="G276" s="157">
        <v>0</v>
      </c>
      <c r="H276" s="157">
        <v>0</v>
      </c>
      <c r="I276" s="157">
        <v>0</v>
      </c>
      <c r="J276" s="157">
        <v>0</v>
      </c>
      <c r="K276" s="158">
        <v>0</v>
      </c>
      <c r="L276" s="157">
        <v>0</v>
      </c>
      <c r="M276" s="157">
        <v>1899999</v>
      </c>
      <c r="N276" s="157">
        <v>0</v>
      </c>
      <c r="O276" s="157">
        <v>0</v>
      </c>
      <c r="P276" s="157">
        <v>0</v>
      </c>
      <c r="Q276" s="157">
        <v>0</v>
      </c>
      <c r="R276" s="157">
        <v>0</v>
      </c>
      <c r="S276" s="157">
        <v>0</v>
      </c>
      <c r="T276" s="157">
        <v>0</v>
      </c>
      <c r="U276" s="157">
        <v>0</v>
      </c>
      <c r="V276" s="157">
        <v>0</v>
      </c>
      <c r="W276" s="157">
        <v>0</v>
      </c>
      <c r="X276" s="157">
        <v>0</v>
      </c>
      <c r="Y276" s="157">
        <v>0</v>
      </c>
      <c r="Z276" s="157">
        <v>0</v>
      </c>
      <c r="AA276" s="157">
        <v>0</v>
      </c>
      <c r="AB276" s="159">
        <v>2020</v>
      </c>
    </row>
    <row r="277" spans="1:28" ht="35.25" customHeight="1" x14ac:dyDescent="0.5">
      <c r="A277">
        <v>1</v>
      </c>
      <c r="B277" s="124">
        <v>268</v>
      </c>
      <c r="C277" s="129" t="s">
        <v>2665</v>
      </c>
      <c r="D277" s="150">
        <v>1950165</v>
      </c>
      <c r="E277" s="157">
        <v>0</v>
      </c>
      <c r="F277" s="157">
        <v>0</v>
      </c>
      <c r="G277" s="157">
        <v>0</v>
      </c>
      <c r="H277" s="157">
        <v>0</v>
      </c>
      <c r="I277" s="157">
        <v>0</v>
      </c>
      <c r="J277" s="157">
        <v>0</v>
      </c>
      <c r="K277" s="158">
        <v>0</v>
      </c>
      <c r="L277" s="157">
        <v>0</v>
      </c>
      <c r="M277" s="157">
        <v>1950165</v>
      </c>
      <c r="N277" s="157">
        <v>0</v>
      </c>
      <c r="O277" s="157">
        <v>0</v>
      </c>
      <c r="P277" s="157">
        <v>0</v>
      </c>
      <c r="Q277" s="157">
        <v>0</v>
      </c>
      <c r="R277" s="157">
        <v>0</v>
      </c>
      <c r="S277" s="157">
        <v>0</v>
      </c>
      <c r="T277" s="157">
        <v>0</v>
      </c>
      <c r="U277" s="157">
        <v>0</v>
      </c>
      <c r="V277" s="157">
        <v>0</v>
      </c>
      <c r="W277" s="157">
        <v>0</v>
      </c>
      <c r="X277" s="157">
        <v>0</v>
      </c>
      <c r="Y277" s="157">
        <v>0</v>
      </c>
      <c r="Z277" s="157">
        <v>0</v>
      </c>
      <c r="AA277" s="157">
        <v>0</v>
      </c>
      <c r="AB277" s="159">
        <v>2020</v>
      </c>
    </row>
    <row r="278" spans="1:28" ht="35.25" customHeight="1" x14ac:dyDescent="0.5">
      <c r="A278">
        <v>1</v>
      </c>
      <c r="B278" s="124">
        <v>269</v>
      </c>
      <c r="C278" s="129" t="s">
        <v>2666</v>
      </c>
      <c r="D278" s="150">
        <v>2073808</v>
      </c>
      <c r="E278" s="157">
        <v>0</v>
      </c>
      <c r="F278" s="157">
        <v>0</v>
      </c>
      <c r="G278" s="157">
        <v>0</v>
      </c>
      <c r="H278" s="157">
        <v>0</v>
      </c>
      <c r="I278" s="157">
        <v>0</v>
      </c>
      <c r="J278" s="157">
        <v>0</v>
      </c>
      <c r="K278" s="158">
        <v>0</v>
      </c>
      <c r="L278" s="157">
        <v>0</v>
      </c>
      <c r="M278" s="157">
        <v>0</v>
      </c>
      <c r="N278" s="157">
        <v>0</v>
      </c>
      <c r="O278" s="157">
        <v>2073808</v>
      </c>
      <c r="P278" s="157">
        <v>0</v>
      </c>
      <c r="Q278" s="157">
        <v>0</v>
      </c>
      <c r="R278" s="157">
        <v>0</v>
      </c>
      <c r="S278" s="157">
        <v>0</v>
      </c>
      <c r="T278" s="157">
        <v>0</v>
      </c>
      <c r="U278" s="157">
        <v>0</v>
      </c>
      <c r="V278" s="157">
        <v>0</v>
      </c>
      <c r="W278" s="157">
        <v>0</v>
      </c>
      <c r="X278" s="157">
        <v>0</v>
      </c>
      <c r="Y278" s="157">
        <v>0</v>
      </c>
      <c r="Z278" s="157">
        <v>0</v>
      </c>
      <c r="AA278" s="157">
        <v>0</v>
      </c>
      <c r="AB278" s="159">
        <v>2020</v>
      </c>
    </row>
    <row r="279" spans="1:28" ht="35.25" customHeight="1" x14ac:dyDescent="0.5">
      <c r="A279">
        <v>1</v>
      </c>
      <c r="B279" s="124">
        <v>270</v>
      </c>
      <c r="C279" s="129" t="s">
        <v>2667</v>
      </c>
      <c r="D279" s="150">
        <v>1292478</v>
      </c>
      <c r="E279" s="157">
        <v>0</v>
      </c>
      <c r="F279" s="157">
        <v>0</v>
      </c>
      <c r="G279" s="157">
        <v>1292478</v>
      </c>
      <c r="H279" s="157">
        <v>0</v>
      </c>
      <c r="I279" s="157">
        <v>0</v>
      </c>
      <c r="J279" s="157">
        <v>0</v>
      </c>
      <c r="K279" s="158">
        <v>0</v>
      </c>
      <c r="L279" s="157">
        <v>0</v>
      </c>
      <c r="M279" s="157">
        <v>0</v>
      </c>
      <c r="N279" s="157">
        <v>0</v>
      </c>
      <c r="O279" s="157">
        <v>0</v>
      </c>
      <c r="P279" s="157">
        <v>0</v>
      </c>
      <c r="Q279" s="157">
        <v>0</v>
      </c>
      <c r="R279" s="157">
        <v>0</v>
      </c>
      <c r="S279" s="157">
        <v>0</v>
      </c>
      <c r="T279" s="157">
        <v>0</v>
      </c>
      <c r="U279" s="157">
        <v>0</v>
      </c>
      <c r="V279" s="157">
        <v>0</v>
      </c>
      <c r="W279" s="157">
        <v>0</v>
      </c>
      <c r="X279" s="157">
        <v>0</v>
      </c>
      <c r="Y279" s="157">
        <v>0</v>
      </c>
      <c r="Z279" s="157">
        <v>0</v>
      </c>
      <c r="AA279" s="157">
        <v>0</v>
      </c>
      <c r="AB279" s="159">
        <v>2020</v>
      </c>
    </row>
    <row r="280" spans="1:28" ht="35.25" customHeight="1" x14ac:dyDescent="0.5">
      <c r="A280">
        <v>1</v>
      </c>
      <c r="B280" s="124">
        <v>271</v>
      </c>
      <c r="C280" s="129" t="s">
        <v>2668</v>
      </c>
      <c r="D280" s="150">
        <v>1489838</v>
      </c>
      <c r="E280" s="157">
        <v>0</v>
      </c>
      <c r="F280" s="157">
        <v>0</v>
      </c>
      <c r="G280" s="157">
        <v>0</v>
      </c>
      <c r="H280" s="157">
        <v>0</v>
      </c>
      <c r="I280" s="157">
        <v>0</v>
      </c>
      <c r="J280" s="157">
        <v>0</v>
      </c>
      <c r="K280" s="158">
        <v>0</v>
      </c>
      <c r="L280" s="157">
        <v>0</v>
      </c>
      <c r="M280" s="157">
        <v>0</v>
      </c>
      <c r="N280" s="157">
        <v>0</v>
      </c>
      <c r="O280" s="157">
        <v>1489838</v>
      </c>
      <c r="P280" s="157">
        <v>0</v>
      </c>
      <c r="Q280" s="157">
        <v>0</v>
      </c>
      <c r="R280" s="157">
        <v>0</v>
      </c>
      <c r="S280" s="157">
        <v>0</v>
      </c>
      <c r="T280" s="157">
        <v>0</v>
      </c>
      <c r="U280" s="157">
        <v>0</v>
      </c>
      <c r="V280" s="157">
        <v>0</v>
      </c>
      <c r="W280" s="157">
        <v>0</v>
      </c>
      <c r="X280" s="157">
        <v>0</v>
      </c>
      <c r="Y280" s="157">
        <v>0</v>
      </c>
      <c r="Z280" s="157">
        <v>0</v>
      </c>
      <c r="AA280" s="157">
        <v>0</v>
      </c>
      <c r="AB280" s="159">
        <v>2020</v>
      </c>
    </row>
    <row r="281" spans="1:28" ht="35.25" customHeight="1" x14ac:dyDescent="0.5">
      <c r="A281">
        <v>1</v>
      </c>
      <c r="B281" s="124">
        <v>272</v>
      </c>
      <c r="C281" s="129" t="s">
        <v>2669</v>
      </c>
      <c r="D281" s="150">
        <v>1833601</v>
      </c>
      <c r="E281" s="157">
        <v>0</v>
      </c>
      <c r="F281" s="157">
        <v>1833601</v>
      </c>
      <c r="G281" s="157">
        <v>0</v>
      </c>
      <c r="H281" s="157">
        <v>0</v>
      </c>
      <c r="I281" s="157">
        <v>0</v>
      </c>
      <c r="J281" s="157">
        <v>0</v>
      </c>
      <c r="K281" s="158">
        <v>0</v>
      </c>
      <c r="L281" s="157">
        <v>0</v>
      </c>
      <c r="M281" s="157">
        <v>0</v>
      </c>
      <c r="N281" s="157">
        <v>0</v>
      </c>
      <c r="O281" s="157">
        <v>0</v>
      </c>
      <c r="P281" s="157">
        <v>0</v>
      </c>
      <c r="Q281" s="157">
        <v>0</v>
      </c>
      <c r="R281" s="157">
        <v>0</v>
      </c>
      <c r="S281" s="157">
        <v>0</v>
      </c>
      <c r="T281" s="157">
        <v>0</v>
      </c>
      <c r="U281" s="157">
        <v>0</v>
      </c>
      <c r="V281" s="157">
        <v>0</v>
      </c>
      <c r="W281" s="157">
        <v>0</v>
      </c>
      <c r="X281" s="157">
        <v>0</v>
      </c>
      <c r="Y281" s="157">
        <v>0</v>
      </c>
      <c r="Z281" s="157">
        <v>0</v>
      </c>
      <c r="AA281" s="157">
        <v>0</v>
      </c>
      <c r="AB281" s="159">
        <v>2020</v>
      </c>
    </row>
    <row r="282" spans="1:28" ht="35.25" customHeight="1" x14ac:dyDescent="0.5">
      <c r="A282">
        <v>1</v>
      </c>
      <c r="B282" s="124">
        <v>273</v>
      </c>
      <c r="C282" s="129" t="s">
        <v>2670</v>
      </c>
      <c r="D282" s="150">
        <v>283406.09999999998</v>
      </c>
      <c r="E282" s="157">
        <v>0</v>
      </c>
      <c r="F282" s="157">
        <v>0</v>
      </c>
      <c r="G282" s="157">
        <v>283406.09999999998</v>
      </c>
      <c r="H282" s="157">
        <v>0</v>
      </c>
      <c r="I282" s="157">
        <v>0</v>
      </c>
      <c r="J282" s="157">
        <v>0</v>
      </c>
      <c r="K282" s="158">
        <v>0</v>
      </c>
      <c r="L282" s="157">
        <v>0</v>
      </c>
      <c r="M282" s="157">
        <v>0</v>
      </c>
      <c r="N282" s="157">
        <v>0</v>
      </c>
      <c r="O282" s="157">
        <v>0</v>
      </c>
      <c r="P282" s="157">
        <v>0</v>
      </c>
      <c r="Q282" s="157">
        <v>0</v>
      </c>
      <c r="R282" s="157">
        <v>0</v>
      </c>
      <c r="S282" s="157">
        <v>0</v>
      </c>
      <c r="T282" s="157">
        <v>0</v>
      </c>
      <c r="U282" s="157">
        <v>0</v>
      </c>
      <c r="V282" s="157">
        <v>0</v>
      </c>
      <c r="W282" s="157">
        <v>0</v>
      </c>
      <c r="X282" s="157">
        <v>0</v>
      </c>
      <c r="Y282" s="157">
        <v>0</v>
      </c>
      <c r="Z282" s="157">
        <v>0</v>
      </c>
      <c r="AA282" s="157">
        <v>0</v>
      </c>
      <c r="AB282" s="159">
        <v>2020</v>
      </c>
    </row>
    <row r="283" spans="1:28" ht="35.25" customHeight="1" x14ac:dyDescent="0.5">
      <c r="A283">
        <v>1</v>
      </c>
      <c r="B283" s="124">
        <v>274</v>
      </c>
      <c r="C283" s="129" t="s">
        <v>2671</v>
      </c>
      <c r="D283" s="150">
        <v>1233152.1399999999</v>
      </c>
      <c r="E283" s="157">
        <v>0</v>
      </c>
      <c r="F283" s="157">
        <v>0</v>
      </c>
      <c r="G283" s="157">
        <v>1233152.1399999999</v>
      </c>
      <c r="H283" s="157">
        <v>0</v>
      </c>
      <c r="I283" s="157">
        <v>0</v>
      </c>
      <c r="J283" s="157">
        <v>0</v>
      </c>
      <c r="K283" s="158">
        <v>0</v>
      </c>
      <c r="L283" s="157">
        <v>0</v>
      </c>
      <c r="M283" s="157">
        <v>0</v>
      </c>
      <c r="N283" s="157">
        <v>0</v>
      </c>
      <c r="O283" s="157">
        <v>0</v>
      </c>
      <c r="P283" s="157">
        <v>0</v>
      </c>
      <c r="Q283" s="157">
        <v>0</v>
      </c>
      <c r="R283" s="157">
        <v>0</v>
      </c>
      <c r="S283" s="157">
        <v>0</v>
      </c>
      <c r="T283" s="157">
        <v>0</v>
      </c>
      <c r="U283" s="157">
        <v>0</v>
      </c>
      <c r="V283" s="157">
        <v>0</v>
      </c>
      <c r="W283" s="157">
        <v>0</v>
      </c>
      <c r="X283" s="157">
        <v>0</v>
      </c>
      <c r="Y283" s="157">
        <v>0</v>
      </c>
      <c r="Z283" s="157">
        <v>0</v>
      </c>
      <c r="AA283" s="157">
        <v>0</v>
      </c>
      <c r="AB283" s="159">
        <v>2020</v>
      </c>
    </row>
    <row r="284" spans="1:28" ht="35.25" customHeight="1" x14ac:dyDescent="0.5">
      <c r="A284">
        <v>1</v>
      </c>
      <c r="B284" s="124">
        <v>275</v>
      </c>
      <c r="C284" s="129" t="s">
        <v>2672</v>
      </c>
      <c r="D284" s="150">
        <v>1475821.78</v>
      </c>
      <c r="E284" s="157">
        <v>0</v>
      </c>
      <c r="F284" s="157">
        <v>0</v>
      </c>
      <c r="G284" s="157">
        <v>0</v>
      </c>
      <c r="H284" s="157">
        <v>0</v>
      </c>
      <c r="I284" s="157">
        <v>0</v>
      </c>
      <c r="J284" s="157">
        <v>0</v>
      </c>
      <c r="K284" s="158">
        <v>0</v>
      </c>
      <c r="L284" s="157">
        <v>0</v>
      </c>
      <c r="M284" s="157">
        <v>1475821.78</v>
      </c>
      <c r="N284" s="157">
        <v>0</v>
      </c>
      <c r="O284" s="157">
        <v>0</v>
      </c>
      <c r="P284" s="157">
        <v>0</v>
      </c>
      <c r="Q284" s="157">
        <v>0</v>
      </c>
      <c r="R284" s="157">
        <v>0</v>
      </c>
      <c r="S284" s="157">
        <v>0</v>
      </c>
      <c r="T284" s="157">
        <v>0</v>
      </c>
      <c r="U284" s="157">
        <v>0</v>
      </c>
      <c r="V284" s="157">
        <v>0</v>
      </c>
      <c r="W284" s="157">
        <v>0</v>
      </c>
      <c r="X284" s="157">
        <v>0</v>
      </c>
      <c r="Y284" s="157">
        <v>0</v>
      </c>
      <c r="Z284" s="157">
        <v>0</v>
      </c>
      <c r="AA284" s="157">
        <v>0</v>
      </c>
      <c r="AB284" s="159">
        <v>2020</v>
      </c>
    </row>
    <row r="285" spans="1:28" ht="35.25" customHeight="1" x14ac:dyDescent="0.5">
      <c r="A285">
        <v>1</v>
      </c>
      <c r="B285" s="124">
        <v>276</v>
      </c>
      <c r="C285" s="129" t="s">
        <v>2769</v>
      </c>
      <c r="D285" s="150">
        <v>1181257</v>
      </c>
      <c r="E285" s="157">
        <v>0</v>
      </c>
      <c r="F285" s="157">
        <v>0</v>
      </c>
      <c r="G285" s="157">
        <v>0</v>
      </c>
      <c r="H285" s="157">
        <v>0</v>
      </c>
      <c r="I285" s="157">
        <v>0</v>
      </c>
      <c r="J285" s="157">
        <v>0</v>
      </c>
      <c r="K285" s="158">
        <v>0</v>
      </c>
      <c r="L285" s="157">
        <v>0</v>
      </c>
      <c r="M285" s="157">
        <v>0</v>
      </c>
      <c r="N285" s="157">
        <v>1181257</v>
      </c>
      <c r="O285" s="157">
        <v>0</v>
      </c>
      <c r="P285" s="157">
        <v>0</v>
      </c>
      <c r="Q285" s="157">
        <v>0</v>
      </c>
      <c r="R285" s="157">
        <v>0</v>
      </c>
      <c r="S285" s="157">
        <v>0</v>
      </c>
      <c r="T285" s="157">
        <v>0</v>
      </c>
      <c r="U285" s="157">
        <v>0</v>
      </c>
      <c r="V285" s="157">
        <v>0</v>
      </c>
      <c r="W285" s="157">
        <v>0</v>
      </c>
      <c r="X285" s="157">
        <v>0</v>
      </c>
      <c r="Y285" s="157">
        <v>0</v>
      </c>
      <c r="Z285" s="157">
        <v>0</v>
      </c>
      <c r="AA285" s="157">
        <v>0</v>
      </c>
      <c r="AB285" s="159">
        <v>2020</v>
      </c>
    </row>
    <row r="286" spans="1:28" ht="35.25" customHeight="1" x14ac:dyDescent="0.5">
      <c r="A286">
        <v>1</v>
      </c>
      <c r="B286" s="124">
        <v>277</v>
      </c>
      <c r="C286" s="129" t="s">
        <v>3058</v>
      </c>
      <c r="D286" s="150">
        <v>989860</v>
      </c>
      <c r="E286" s="157">
        <v>0</v>
      </c>
      <c r="F286" s="157">
        <v>0</v>
      </c>
      <c r="G286" s="157">
        <v>0</v>
      </c>
      <c r="H286" s="157">
        <v>0</v>
      </c>
      <c r="I286" s="157">
        <v>0</v>
      </c>
      <c r="J286" s="157">
        <v>0</v>
      </c>
      <c r="K286" s="158">
        <v>0</v>
      </c>
      <c r="L286" s="157">
        <v>0</v>
      </c>
      <c r="M286" s="157">
        <v>989860</v>
      </c>
      <c r="N286" s="157">
        <v>0</v>
      </c>
      <c r="O286" s="157">
        <v>0</v>
      </c>
      <c r="P286" s="157">
        <v>0</v>
      </c>
      <c r="Q286" s="157">
        <v>0</v>
      </c>
      <c r="R286" s="157">
        <v>0</v>
      </c>
      <c r="S286" s="157">
        <v>0</v>
      </c>
      <c r="T286" s="157">
        <v>0</v>
      </c>
      <c r="U286" s="157">
        <v>0</v>
      </c>
      <c r="V286" s="157">
        <v>0</v>
      </c>
      <c r="W286" s="157">
        <v>0</v>
      </c>
      <c r="X286" s="157">
        <v>0</v>
      </c>
      <c r="Y286" s="157">
        <v>0</v>
      </c>
      <c r="Z286" s="157">
        <v>0</v>
      </c>
      <c r="AA286" s="157">
        <v>0</v>
      </c>
      <c r="AB286" s="159">
        <v>2020</v>
      </c>
    </row>
    <row r="287" spans="1:28" ht="35.25" customHeight="1" x14ac:dyDescent="0.5">
      <c r="A287">
        <v>1</v>
      </c>
      <c r="B287" s="124">
        <v>278</v>
      </c>
      <c r="C287" s="129" t="s">
        <v>3059</v>
      </c>
      <c r="D287" s="150">
        <v>2257590</v>
      </c>
      <c r="E287" s="157">
        <v>0</v>
      </c>
      <c r="F287" s="157">
        <v>0</v>
      </c>
      <c r="G287" s="157">
        <v>0</v>
      </c>
      <c r="H287" s="157">
        <v>0</v>
      </c>
      <c r="I287" s="157">
        <v>0</v>
      </c>
      <c r="J287" s="157">
        <v>0</v>
      </c>
      <c r="K287" s="158">
        <v>0</v>
      </c>
      <c r="L287" s="157">
        <v>0</v>
      </c>
      <c r="M287" s="157">
        <v>2257590</v>
      </c>
      <c r="N287" s="157">
        <v>0</v>
      </c>
      <c r="O287" s="157">
        <v>0</v>
      </c>
      <c r="P287" s="157">
        <v>0</v>
      </c>
      <c r="Q287" s="157">
        <v>0</v>
      </c>
      <c r="R287" s="157">
        <v>0</v>
      </c>
      <c r="S287" s="157">
        <v>0</v>
      </c>
      <c r="T287" s="157">
        <v>0</v>
      </c>
      <c r="U287" s="157">
        <v>0</v>
      </c>
      <c r="V287" s="157">
        <v>0</v>
      </c>
      <c r="W287" s="157">
        <v>0</v>
      </c>
      <c r="X287" s="157">
        <v>0</v>
      </c>
      <c r="Y287" s="157">
        <v>0</v>
      </c>
      <c r="Z287" s="157">
        <v>0</v>
      </c>
      <c r="AA287" s="157">
        <v>0</v>
      </c>
      <c r="AB287" s="159">
        <v>2020</v>
      </c>
    </row>
    <row r="288" spans="1:28" ht="35.25" customHeight="1" x14ac:dyDescent="0.5">
      <c r="A288">
        <v>1</v>
      </c>
      <c r="B288" s="124">
        <v>279</v>
      </c>
      <c r="C288" s="129" t="s">
        <v>3060</v>
      </c>
      <c r="D288" s="150">
        <v>2456815</v>
      </c>
      <c r="E288" s="157">
        <v>0</v>
      </c>
      <c r="F288" s="157">
        <v>0</v>
      </c>
      <c r="G288" s="157">
        <v>0</v>
      </c>
      <c r="H288" s="157">
        <v>0</v>
      </c>
      <c r="I288" s="157">
        <v>0</v>
      </c>
      <c r="J288" s="157">
        <v>0</v>
      </c>
      <c r="K288" s="158">
        <v>0</v>
      </c>
      <c r="L288" s="157">
        <v>0</v>
      </c>
      <c r="M288" s="157">
        <v>2456815</v>
      </c>
      <c r="N288" s="157">
        <v>0</v>
      </c>
      <c r="O288" s="157">
        <v>0</v>
      </c>
      <c r="P288" s="157">
        <v>0</v>
      </c>
      <c r="Q288" s="157">
        <v>0</v>
      </c>
      <c r="R288" s="157">
        <v>0</v>
      </c>
      <c r="S288" s="157">
        <v>0</v>
      </c>
      <c r="T288" s="157">
        <v>0</v>
      </c>
      <c r="U288" s="157">
        <v>0</v>
      </c>
      <c r="V288" s="157">
        <v>0</v>
      </c>
      <c r="W288" s="157">
        <v>0</v>
      </c>
      <c r="X288" s="157">
        <v>0</v>
      </c>
      <c r="Y288" s="157">
        <v>0</v>
      </c>
      <c r="Z288" s="157">
        <v>0</v>
      </c>
      <c r="AA288" s="157">
        <v>0</v>
      </c>
      <c r="AB288" s="159">
        <v>2020</v>
      </c>
    </row>
    <row r="289" spans="1:28" ht="35.25" customHeight="1" x14ac:dyDescent="0.5">
      <c r="A289">
        <v>1</v>
      </c>
      <c r="B289" s="124">
        <v>280</v>
      </c>
      <c r="C289" s="129" t="s">
        <v>3061</v>
      </c>
      <c r="D289" s="150">
        <v>249502</v>
      </c>
      <c r="E289" s="157">
        <v>0</v>
      </c>
      <c r="F289" s="157">
        <v>0</v>
      </c>
      <c r="G289" s="157">
        <v>0</v>
      </c>
      <c r="H289" s="157">
        <v>0</v>
      </c>
      <c r="I289" s="157">
        <v>0</v>
      </c>
      <c r="J289" s="157">
        <v>0</v>
      </c>
      <c r="K289" s="158">
        <v>0</v>
      </c>
      <c r="L289" s="157">
        <v>0</v>
      </c>
      <c r="M289" s="157">
        <v>0</v>
      </c>
      <c r="N289" s="157">
        <v>0</v>
      </c>
      <c r="O289" s="157">
        <v>249502</v>
      </c>
      <c r="P289" s="157">
        <v>0</v>
      </c>
      <c r="Q289" s="157">
        <v>0</v>
      </c>
      <c r="R289" s="157">
        <v>0</v>
      </c>
      <c r="S289" s="157">
        <v>0</v>
      </c>
      <c r="T289" s="157">
        <v>0</v>
      </c>
      <c r="U289" s="157">
        <v>0</v>
      </c>
      <c r="V289" s="157">
        <v>0</v>
      </c>
      <c r="W289" s="157">
        <v>0</v>
      </c>
      <c r="X289" s="157">
        <v>0</v>
      </c>
      <c r="Y289" s="157">
        <v>0</v>
      </c>
      <c r="Z289" s="157">
        <v>0</v>
      </c>
      <c r="AA289" s="157">
        <v>0</v>
      </c>
      <c r="AB289" s="159">
        <v>2020</v>
      </c>
    </row>
    <row r="290" spans="1:28" ht="35.25" customHeight="1" x14ac:dyDescent="0.5">
      <c r="A290">
        <v>1</v>
      </c>
      <c r="B290" s="124">
        <v>281</v>
      </c>
      <c r="C290" s="125" t="s">
        <v>2785</v>
      </c>
      <c r="D290" s="150">
        <v>3446000</v>
      </c>
      <c r="E290" s="154">
        <v>0</v>
      </c>
      <c r="F290" s="154">
        <v>0</v>
      </c>
      <c r="G290" s="154">
        <v>0</v>
      </c>
      <c r="H290" s="154">
        <v>0</v>
      </c>
      <c r="I290" s="154">
        <v>0</v>
      </c>
      <c r="J290" s="154">
        <v>0</v>
      </c>
      <c r="K290" s="155">
        <v>2</v>
      </c>
      <c r="L290" s="154">
        <v>3446000</v>
      </c>
      <c r="M290" s="154">
        <v>0</v>
      </c>
      <c r="N290" s="154">
        <v>0</v>
      </c>
      <c r="O290" s="154">
        <v>0</v>
      </c>
      <c r="P290" s="154">
        <v>0</v>
      </c>
      <c r="Q290" s="154">
        <v>0</v>
      </c>
      <c r="R290" s="154">
        <v>0</v>
      </c>
      <c r="S290" s="154">
        <v>0</v>
      </c>
      <c r="T290" s="154">
        <v>0</v>
      </c>
      <c r="U290" s="154">
        <v>0</v>
      </c>
      <c r="V290" s="154">
        <v>0</v>
      </c>
      <c r="W290" s="154">
        <v>0</v>
      </c>
      <c r="X290" s="154">
        <v>0</v>
      </c>
      <c r="Y290" s="154">
        <v>0</v>
      </c>
      <c r="Z290" s="154">
        <v>0</v>
      </c>
      <c r="AA290" s="154">
        <v>0</v>
      </c>
      <c r="AB290" s="156">
        <v>2019</v>
      </c>
    </row>
    <row r="291" spans="1:28" ht="35.25" customHeight="1" x14ac:dyDescent="0.5">
      <c r="A291">
        <v>1</v>
      </c>
      <c r="B291" s="124">
        <v>282</v>
      </c>
      <c r="C291" s="129" t="s">
        <v>2285</v>
      </c>
      <c r="D291" s="150">
        <v>1800000</v>
      </c>
      <c r="E291" s="157">
        <v>0</v>
      </c>
      <c r="F291" s="157">
        <v>0</v>
      </c>
      <c r="G291" s="157">
        <v>0</v>
      </c>
      <c r="H291" s="157">
        <v>0</v>
      </c>
      <c r="I291" s="157">
        <v>0</v>
      </c>
      <c r="J291" s="157">
        <v>0</v>
      </c>
      <c r="K291" s="155">
        <v>1</v>
      </c>
      <c r="L291" s="157">
        <v>1800000</v>
      </c>
      <c r="M291" s="157">
        <v>0</v>
      </c>
      <c r="N291" s="157">
        <v>0</v>
      </c>
      <c r="O291" s="157">
        <v>0</v>
      </c>
      <c r="P291" s="157">
        <v>0</v>
      </c>
      <c r="Q291" s="157">
        <v>0</v>
      </c>
      <c r="R291" s="157">
        <v>0</v>
      </c>
      <c r="S291" s="157">
        <v>0</v>
      </c>
      <c r="T291" s="157">
        <v>0</v>
      </c>
      <c r="U291" s="157">
        <v>0</v>
      </c>
      <c r="V291" s="157">
        <v>0</v>
      </c>
      <c r="W291" s="157">
        <v>0</v>
      </c>
      <c r="X291" s="157">
        <v>0</v>
      </c>
      <c r="Y291" s="157">
        <v>0</v>
      </c>
      <c r="Z291" s="157">
        <v>0</v>
      </c>
      <c r="AA291" s="157">
        <v>0</v>
      </c>
      <c r="AB291" s="156">
        <v>2020</v>
      </c>
    </row>
    <row r="292" spans="1:28" ht="35.25" customHeight="1" x14ac:dyDescent="0.5">
      <c r="B292" s="153" t="s">
        <v>782</v>
      </c>
      <c r="C292" s="125"/>
      <c r="D292" s="150">
        <v>22573519.260000002</v>
      </c>
      <c r="E292" s="150">
        <v>642127.88000000012</v>
      </c>
      <c r="F292" s="150">
        <v>300000</v>
      </c>
      <c r="G292" s="150">
        <v>805999</v>
      </c>
      <c r="H292" s="150">
        <v>208577.90999999997</v>
      </c>
      <c r="I292" s="150">
        <v>0</v>
      </c>
      <c r="J292" s="150">
        <v>0</v>
      </c>
      <c r="K292" s="151">
        <v>1</v>
      </c>
      <c r="L292" s="150">
        <v>1080000</v>
      </c>
      <c r="M292" s="150">
        <v>15035883.4</v>
      </c>
      <c r="N292" s="150">
        <v>0</v>
      </c>
      <c r="O292" s="150">
        <v>2564081.0699999998</v>
      </c>
      <c r="P292" s="150">
        <v>1936850</v>
      </c>
      <c r="Q292" s="150">
        <v>0</v>
      </c>
      <c r="R292" s="150">
        <v>0</v>
      </c>
      <c r="S292" s="150">
        <v>0</v>
      </c>
      <c r="T292" s="150">
        <v>0</v>
      </c>
      <c r="U292" s="150">
        <v>0</v>
      </c>
      <c r="V292" s="150">
        <v>0</v>
      </c>
      <c r="W292" s="150">
        <v>0</v>
      </c>
      <c r="X292" s="150">
        <v>0</v>
      </c>
      <c r="Y292" s="150">
        <v>0</v>
      </c>
      <c r="Z292" s="150">
        <v>0</v>
      </c>
      <c r="AA292" s="150">
        <v>0</v>
      </c>
      <c r="AB292" s="152" t="s">
        <v>857</v>
      </c>
    </row>
    <row r="293" spans="1:28" ht="35.25" customHeight="1" x14ac:dyDescent="0.5">
      <c r="A293">
        <v>1</v>
      </c>
      <c r="B293" s="124">
        <v>283</v>
      </c>
      <c r="C293" s="125" t="s">
        <v>1976</v>
      </c>
      <c r="D293" s="150">
        <v>2640608</v>
      </c>
      <c r="E293" s="154">
        <v>0</v>
      </c>
      <c r="F293" s="154">
        <v>0</v>
      </c>
      <c r="G293" s="154">
        <v>0</v>
      </c>
      <c r="H293" s="154">
        <v>0</v>
      </c>
      <c r="I293" s="154">
        <v>0</v>
      </c>
      <c r="J293" s="154">
        <v>0</v>
      </c>
      <c r="K293" s="155">
        <v>0</v>
      </c>
      <c r="L293" s="154">
        <v>0</v>
      </c>
      <c r="M293" s="154">
        <v>2640608</v>
      </c>
      <c r="N293" s="154">
        <v>0</v>
      </c>
      <c r="O293" s="154">
        <v>0</v>
      </c>
      <c r="P293" s="154">
        <v>0</v>
      </c>
      <c r="Q293" s="154">
        <v>0</v>
      </c>
      <c r="R293" s="154">
        <v>0</v>
      </c>
      <c r="S293" s="154">
        <v>0</v>
      </c>
      <c r="T293" s="154">
        <v>0</v>
      </c>
      <c r="U293" s="154">
        <v>0</v>
      </c>
      <c r="V293" s="154">
        <v>0</v>
      </c>
      <c r="W293" s="154">
        <v>0</v>
      </c>
      <c r="X293" s="154">
        <v>0</v>
      </c>
      <c r="Y293" s="154">
        <v>0</v>
      </c>
      <c r="Z293" s="154">
        <v>0</v>
      </c>
      <c r="AA293" s="154">
        <v>0</v>
      </c>
      <c r="AB293" s="156">
        <v>2020</v>
      </c>
    </row>
    <row r="294" spans="1:28" ht="35.25" customHeight="1" x14ac:dyDescent="0.5">
      <c r="A294">
        <v>1</v>
      </c>
      <c r="B294" s="124">
        <v>284</v>
      </c>
      <c r="C294" s="125" t="s">
        <v>1977</v>
      </c>
      <c r="D294" s="150">
        <v>1098000.3799999999</v>
      </c>
      <c r="E294" s="154">
        <v>0</v>
      </c>
      <c r="F294" s="154">
        <v>0</v>
      </c>
      <c r="G294" s="154">
        <v>0</v>
      </c>
      <c r="H294" s="154">
        <v>0</v>
      </c>
      <c r="I294" s="154">
        <v>0</v>
      </c>
      <c r="J294" s="154">
        <v>0</v>
      </c>
      <c r="K294" s="155">
        <v>0</v>
      </c>
      <c r="L294" s="154">
        <v>0</v>
      </c>
      <c r="M294" s="154">
        <v>1098000.3799999999</v>
      </c>
      <c r="N294" s="154">
        <v>0</v>
      </c>
      <c r="O294" s="154">
        <v>0</v>
      </c>
      <c r="P294" s="154">
        <v>0</v>
      </c>
      <c r="Q294" s="154">
        <v>0</v>
      </c>
      <c r="R294" s="154">
        <v>0</v>
      </c>
      <c r="S294" s="154">
        <v>0</v>
      </c>
      <c r="T294" s="154">
        <v>0</v>
      </c>
      <c r="U294" s="154">
        <v>0</v>
      </c>
      <c r="V294" s="154">
        <v>0</v>
      </c>
      <c r="W294" s="154">
        <v>0</v>
      </c>
      <c r="X294" s="154">
        <v>0</v>
      </c>
      <c r="Y294" s="154">
        <v>0</v>
      </c>
      <c r="Z294" s="154">
        <v>0</v>
      </c>
      <c r="AA294" s="154">
        <v>0</v>
      </c>
      <c r="AB294" s="156">
        <v>2020</v>
      </c>
    </row>
    <row r="295" spans="1:28" ht="35.25" customHeight="1" x14ac:dyDescent="0.5">
      <c r="A295">
        <v>1</v>
      </c>
      <c r="B295" s="124">
        <v>285</v>
      </c>
      <c r="C295" s="125" t="s">
        <v>1978</v>
      </c>
      <c r="D295" s="150">
        <v>100000</v>
      </c>
      <c r="E295" s="154">
        <v>0</v>
      </c>
      <c r="F295" s="154">
        <v>0</v>
      </c>
      <c r="G295" s="154">
        <v>0</v>
      </c>
      <c r="H295" s="154">
        <v>0</v>
      </c>
      <c r="I295" s="154">
        <v>0</v>
      </c>
      <c r="J295" s="154">
        <v>0</v>
      </c>
      <c r="K295" s="155">
        <v>0</v>
      </c>
      <c r="L295" s="154">
        <v>0</v>
      </c>
      <c r="M295" s="154">
        <v>100000</v>
      </c>
      <c r="N295" s="154">
        <v>0</v>
      </c>
      <c r="O295" s="154">
        <v>0</v>
      </c>
      <c r="P295" s="154">
        <v>0</v>
      </c>
      <c r="Q295" s="154">
        <v>0</v>
      </c>
      <c r="R295" s="154">
        <v>0</v>
      </c>
      <c r="S295" s="154">
        <v>0</v>
      </c>
      <c r="T295" s="154">
        <v>0</v>
      </c>
      <c r="U295" s="154">
        <v>0</v>
      </c>
      <c r="V295" s="154">
        <v>0</v>
      </c>
      <c r="W295" s="154">
        <v>0</v>
      </c>
      <c r="X295" s="154">
        <v>0</v>
      </c>
      <c r="Y295" s="154">
        <v>0</v>
      </c>
      <c r="Z295" s="154">
        <v>0</v>
      </c>
      <c r="AA295" s="154">
        <v>0</v>
      </c>
      <c r="AB295" s="156">
        <v>2020</v>
      </c>
    </row>
    <row r="296" spans="1:28" ht="35.25" customHeight="1" x14ac:dyDescent="0.5">
      <c r="A296">
        <v>1</v>
      </c>
      <c r="B296" s="124">
        <v>286</v>
      </c>
      <c r="C296" s="125" t="s">
        <v>1979</v>
      </c>
      <c r="D296" s="150">
        <v>204559.94</v>
      </c>
      <c r="E296" s="154">
        <v>0</v>
      </c>
      <c r="F296" s="154">
        <v>0</v>
      </c>
      <c r="G296" s="154">
        <v>0</v>
      </c>
      <c r="H296" s="154">
        <v>0</v>
      </c>
      <c r="I296" s="154">
        <v>0</v>
      </c>
      <c r="J296" s="154">
        <v>0</v>
      </c>
      <c r="K296" s="155">
        <v>0</v>
      </c>
      <c r="L296" s="154">
        <v>0</v>
      </c>
      <c r="M296" s="154">
        <v>0</v>
      </c>
      <c r="N296" s="154">
        <v>0</v>
      </c>
      <c r="O296" s="154">
        <v>204559.94</v>
      </c>
      <c r="P296" s="154">
        <v>0</v>
      </c>
      <c r="Q296" s="154">
        <v>0</v>
      </c>
      <c r="R296" s="154">
        <v>0</v>
      </c>
      <c r="S296" s="154">
        <v>0</v>
      </c>
      <c r="T296" s="154">
        <v>0</v>
      </c>
      <c r="U296" s="154">
        <v>0</v>
      </c>
      <c r="V296" s="154">
        <v>0</v>
      </c>
      <c r="W296" s="154">
        <v>0</v>
      </c>
      <c r="X296" s="154">
        <v>0</v>
      </c>
      <c r="Y296" s="154">
        <v>0</v>
      </c>
      <c r="Z296" s="154">
        <v>0</v>
      </c>
      <c r="AA296" s="154">
        <v>0</v>
      </c>
      <c r="AB296" s="156">
        <v>2020</v>
      </c>
    </row>
    <row r="297" spans="1:28" ht="35.25" customHeight="1" x14ac:dyDescent="0.5">
      <c r="A297">
        <v>1</v>
      </c>
      <c r="B297" s="124">
        <v>287</v>
      </c>
      <c r="C297" s="125" t="s">
        <v>1980</v>
      </c>
      <c r="D297" s="150">
        <v>1760038</v>
      </c>
      <c r="E297" s="154">
        <v>0</v>
      </c>
      <c r="F297" s="154">
        <v>0</v>
      </c>
      <c r="G297" s="154">
        <v>0</v>
      </c>
      <c r="H297" s="154">
        <v>0</v>
      </c>
      <c r="I297" s="154">
        <v>0</v>
      </c>
      <c r="J297" s="154">
        <v>0</v>
      </c>
      <c r="K297" s="155">
        <v>0</v>
      </c>
      <c r="L297" s="154">
        <v>0</v>
      </c>
      <c r="M297" s="154">
        <v>1760038</v>
      </c>
      <c r="N297" s="154">
        <v>0</v>
      </c>
      <c r="O297" s="154">
        <v>0</v>
      </c>
      <c r="P297" s="154">
        <v>0</v>
      </c>
      <c r="Q297" s="154">
        <v>0</v>
      </c>
      <c r="R297" s="154">
        <v>0</v>
      </c>
      <c r="S297" s="154">
        <v>0</v>
      </c>
      <c r="T297" s="154">
        <v>0</v>
      </c>
      <c r="U297" s="154">
        <v>0</v>
      </c>
      <c r="V297" s="154">
        <v>0</v>
      </c>
      <c r="W297" s="154">
        <v>0</v>
      </c>
      <c r="X297" s="154">
        <v>0</v>
      </c>
      <c r="Y297" s="154">
        <v>0</v>
      </c>
      <c r="Z297" s="154">
        <v>0</v>
      </c>
      <c r="AA297" s="154">
        <v>0</v>
      </c>
      <c r="AB297" s="156">
        <v>2020</v>
      </c>
    </row>
    <row r="298" spans="1:28" ht="35.25" customHeight="1" x14ac:dyDescent="0.5">
      <c r="A298">
        <v>1</v>
      </c>
      <c r="B298" s="124">
        <v>288</v>
      </c>
      <c r="C298" s="125" t="s">
        <v>1981</v>
      </c>
      <c r="D298" s="150">
        <v>337102.5</v>
      </c>
      <c r="E298" s="154">
        <v>0</v>
      </c>
      <c r="F298" s="154">
        <v>0</v>
      </c>
      <c r="G298" s="154">
        <v>0</v>
      </c>
      <c r="H298" s="154">
        <v>0</v>
      </c>
      <c r="I298" s="154">
        <v>0</v>
      </c>
      <c r="J298" s="154">
        <v>0</v>
      </c>
      <c r="K298" s="155">
        <v>0</v>
      </c>
      <c r="L298" s="154">
        <v>0</v>
      </c>
      <c r="M298" s="154">
        <v>0</v>
      </c>
      <c r="N298" s="154">
        <v>0</v>
      </c>
      <c r="O298" s="154">
        <v>337102.5</v>
      </c>
      <c r="P298" s="154">
        <v>0</v>
      </c>
      <c r="Q298" s="154">
        <v>0</v>
      </c>
      <c r="R298" s="154">
        <v>0</v>
      </c>
      <c r="S298" s="154">
        <v>0</v>
      </c>
      <c r="T298" s="154">
        <v>0</v>
      </c>
      <c r="U298" s="154">
        <v>0</v>
      </c>
      <c r="V298" s="154">
        <v>0</v>
      </c>
      <c r="W298" s="154">
        <v>0</v>
      </c>
      <c r="X298" s="154">
        <v>0</v>
      </c>
      <c r="Y298" s="154">
        <v>0</v>
      </c>
      <c r="Z298" s="154">
        <v>0</v>
      </c>
      <c r="AA298" s="154">
        <v>0</v>
      </c>
      <c r="AB298" s="156">
        <v>2020</v>
      </c>
    </row>
    <row r="299" spans="1:28" ht="35.25" customHeight="1" x14ac:dyDescent="0.5">
      <c r="A299">
        <v>1</v>
      </c>
      <c r="B299" s="124">
        <v>289</v>
      </c>
      <c r="C299" s="125" t="s">
        <v>1982</v>
      </c>
      <c r="D299" s="150">
        <v>116978.6</v>
      </c>
      <c r="E299" s="154">
        <v>0</v>
      </c>
      <c r="F299" s="154">
        <v>0</v>
      </c>
      <c r="G299" s="154">
        <v>0</v>
      </c>
      <c r="H299" s="154">
        <v>0</v>
      </c>
      <c r="I299" s="154">
        <v>0</v>
      </c>
      <c r="J299" s="154">
        <v>0</v>
      </c>
      <c r="K299" s="155">
        <v>0</v>
      </c>
      <c r="L299" s="154">
        <v>0</v>
      </c>
      <c r="M299" s="154">
        <v>0</v>
      </c>
      <c r="N299" s="154">
        <v>0</v>
      </c>
      <c r="O299" s="154">
        <v>116978.6</v>
      </c>
      <c r="P299" s="154">
        <v>0</v>
      </c>
      <c r="Q299" s="154">
        <v>0</v>
      </c>
      <c r="R299" s="154">
        <v>0</v>
      </c>
      <c r="S299" s="154">
        <v>0</v>
      </c>
      <c r="T299" s="154">
        <v>0</v>
      </c>
      <c r="U299" s="154">
        <v>0</v>
      </c>
      <c r="V299" s="154">
        <v>0</v>
      </c>
      <c r="W299" s="154">
        <v>0</v>
      </c>
      <c r="X299" s="154">
        <v>0</v>
      </c>
      <c r="Y299" s="154">
        <v>0</v>
      </c>
      <c r="Z299" s="154">
        <v>0</v>
      </c>
      <c r="AA299" s="154">
        <v>0</v>
      </c>
      <c r="AB299" s="156">
        <v>2020</v>
      </c>
    </row>
    <row r="300" spans="1:28" ht="35.25" customHeight="1" x14ac:dyDescent="0.5">
      <c r="A300">
        <v>1</v>
      </c>
      <c r="B300" s="124">
        <v>290</v>
      </c>
      <c r="C300" s="125" t="s">
        <v>1983</v>
      </c>
      <c r="D300" s="150">
        <v>1743260</v>
      </c>
      <c r="E300" s="154">
        <v>0</v>
      </c>
      <c r="F300" s="154">
        <v>0</v>
      </c>
      <c r="G300" s="154">
        <v>0</v>
      </c>
      <c r="H300" s="154">
        <v>0</v>
      </c>
      <c r="I300" s="154">
        <v>0</v>
      </c>
      <c r="J300" s="154">
        <v>0</v>
      </c>
      <c r="K300" s="155">
        <v>0</v>
      </c>
      <c r="L300" s="154">
        <v>0</v>
      </c>
      <c r="M300" s="154">
        <v>1743260</v>
      </c>
      <c r="N300" s="154">
        <v>0</v>
      </c>
      <c r="O300" s="154">
        <v>0</v>
      </c>
      <c r="P300" s="154">
        <v>0</v>
      </c>
      <c r="Q300" s="154">
        <v>0</v>
      </c>
      <c r="R300" s="154">
        <v>0</v>
      </c>
      <c r="S300" s="154">
        <v>0</v>
      </c>
      <c r="T300" s="154">
        <v>0</v>
      </c>
      <c r="U300" s="154">
        <v>0</v>
      </c>
      <c r="V300" s="154">
        <v>0</v>
      </c>
      <c r="W300" s="154">
        <v>0</v>
      </c>
      <c r="X300" s="154">
        <v>0</v>
      </c>
      <c r="Y300" s="154">
        <v>0</v>
      </c>
      <c r="Z300" s="154">
        <v>0</v>
      </c>
      <c r="AA300" s="154">
        <v>0</v>
      </c>
      <c r="AB300" s="156">
        <v>2020</v>
      </c>
    </row>
    <row r="301" spans="1:28" ht="35.25" customHeight="1" x14ac:dyDescent="0.5">
      <c r="A301">
        <v>1</v>
      </c>
      <c r="B301" s="124">
        <v>291</v>
      </c>
      <c r="C301" s="125" t="s">
        <v>1984</v>
      </c>
      <c r="D301" s="150">
        <v>1477169.3</v>
      </c>
      <c r="E301" s="154">
        <v>0</v>
      </c>
      <c r="F301" s="154">
        <v>0</v>
      </c>
      <c r="G301" s="154">
        <v>0</v>
      </c>
      <c r="H301" s="154">
        <v>0</v>
      </c>
      <c r="I301" s="154">
        <v>0</v>
      </c>
      <c r="J301" s="154">
        <v>0</v>
      </c>
      <c r="K301" s="155">
        <v>0</v>
      </c>
      <c r="L301" s="154">
        <v>0</v>
      </c>
      <c r="M301" s="154">
        <v>1477169.3</v>
      </c>
      <c r="N301" s="154">
        <v>0</v>
      </c>
      <c r="O301" s="154">
        <v>0</v>
      </c>
      <c r="P301" s="154">
        <v>0</v>
      </c>
      <c r="Q301" s="154">
        <v>0</v>
      </c>
      <c r="R301" s="154">
        <v>0</v>
      </c>
      <c r="S301" s="154">
        <v>0</v>
      </c>
      <c r="T301" s="154">
        <v>0</v>
      </c>
      <c r="U301" s="154">
        <v>0</v>
      </c>
      <c r="V301" s="154">
        <v>0</v>
      </c>
      <c r="W301" s="154">
        <v>0</v>
      </c>
      <c r="X301" s="154">
        <v>0</v>
      </c>
      <c r="Y301" s="154">
        <v>0</v>
      </c>
      <c r="Z301" s="154">
        <v>0</v>
      </c>
      <c r="AA301" s="154">
        <v>0</v>
      </c>
      <c r="AB301" s="156">
        <v>2020</v>
      </c>
    </row>
    <row r="302" spans="1:28" ht="35.25" customHeight="1" x14ac:dyDescent="0.5">
      <c r="A302">
        <v>1</v>
      </c>
      <c r="B302" s="124">
        <v>292</v>
      </c>
      <c r="C302" s="125" t="s">
        <v>1985</v>
      </c>
      <c r="D302" s="150">
        <v>257497.1</v>
      </c>
      <c r="E302" s="154">
        <v>0</v>
      </c>
      <c r="F302" s="154">
        <v>0</v>
      </c>
      <c r="G302" s="154">
        <v>0</v>
      </c>
      <c r="H302" s="154">
        <v>0</v>
      </c>
      <c r="I302" s="154">
        <v>0</v>
      </c>
      <c r="J302" s="154">
        <v>0</v>
      </c>
      <c r="K302" s="155">
        <v>0</v>
      </c>
      <c r="L302" s="154">
        <v>0</v>
      </c>
      <c r="M302" s="154">
        <v>0</v>
      </c>
      <c r="N302" s="154">
        <v>0</v>
      </c>
      <c r="O302" s="154">
        <v>257497.1</v>
      </c>
      <c r="P302" s="154">
        <v>0</v>
      </c>
      <c r="Q302" s="154">
        <v>0</v>
      </c>
      <c r="R302" s="154">
        <v>0</v>
      </c>
      <c r="S302" s="154">
        <v>0</v>
      </c>
      <c r="T302" s="154">
        <v>0</v>
      </c>
      <c r="U302" s="154">
        <v>0</v>
      </c>
      <c r="V302" s="154">
        <v>0</v>
      </c>
      <c r="W302" s="154">
        <v>0</v>
      </c>
      <c r="X302" s="154">
        <v>0</v>
      </c>
      <c r="Y302" s="154">
        <v>0</v>
      </c>
      <c r="Z302" s="154">
        <v>0</v>
      </c>
      <c r="AA302" s="154">
        <v>0</v>
      </c>
      <c r="AB302" s="156">
        <v>2020</v>
      </c>
    </row>
    <row r="303" spans="1:28" ht="35.25" customHeight="1" x14ac:dyDescent="0.5">
      <c r="A303">
        <v>1</v>
      </c>
      <c r="B303" s="124">
        <v>293</v>
      </c>
      <c r="C303" s="125" t="s">
        <v>1986</v>
      </c>
      <c r="D303" s="150">
        <v>2108431.7200000002</v>
      </c>
      <c r="E303" s="154">
        <v>0</v>
      </c>
      <c r="F303" s="154">
        <v>0</v>
      </c>
      <c r="G303" s="154">
        <v>0</v>
      </c>
      <c r="H303" s="154">
        <v>0</v>
      </c>
      <c r="I303" s="154">
        <v>0</v>
      </c>
      <c r="J303" s="154">
        <v>0</v>
      </c>
      <c r="K303" s="155">
        <v>0</v>
      </c>
      <c r="L303" s="154">
        <v>0</v>
      </c>
      <c r="M303" s="154">
        <v>2108431.7200000002</v>
      </c>
      <c r="N303" s="154">
        <v>0</v>
      </c>
      <c r="O303" s="154">
        <v>0</v>
      </c>
      <c r="P303" s="154">
        <v>0</v>
      </c>
      <c r="Q303" s="154">
        <v>0</v>
      </c>
      <c r="R303" s="154">
        <v>0</v>
      </c>
      <c r="S303" s="154">
        <v>0</v>
      </c>
      <c r="T303" s="154">
        <v>0</v>
      </c>
      <c r="U303" s="154">
        <v>0</v>
      </c>
      <c r="V303" s="154">
        <v>0</v>
      </c>
      <c r="W303" s="154">
        <v>0</v>
      </c>
      <c r="X303" s="154">
        <v>0</v>
      </c>
      <c r="Y303" s="154">
        <v>0</v>
      </c>
      <c r="Z303" s="154">
        <v>0</v>
      </c>
      <c r="AA303" s="154">
        <v>0</v>
      </c>
      <c r="AB303" s="156">
        <v>2020</v>
      </c>
    </row>
    <row r="304" spans="1:28" ht="35.25" customHeight="1" x14ac:dyDescent="0.5">
      <c r="A304">
        <v>1</v>
      </c>
      <c r="B304" s="124">
        <v>294</v>
      </c>
      <c r="C304" s="125" t="s">
        <v>2429</v>
      </c>
      <c r="D304" s="150">
        <v>323572.78000000003</v>
      </c>
      <c r="E304" s="154">
        <v>0</v>
      </c>
      <c r="F304" s="154">
        <v>0</v>
      </c>
      <c r="G304" s="154">
        <v>0</v>
      </c>
      <c r="H304" s="154">
        <v>0</v>
      </c>
      <c r="I304" s="154">
        <v>0</v>
      </c>
      <c r="J304" s="154">
        <v>0</v>
      </c>
      <c r="K304" s="155">
        <v>0</v>
      </c>
      <c r="L304" s="154">
        <v>0</v>
      </c>
      <c r="M304" s="154">
        <v>0</v>
      </c>
      <c r="N304" s="154">
        <v>0</v>
      </c>
      <c r="O304" s="154">
        <v>323572.78000000003</v>
      </c>
      <c r="P304" s="154">
        <v>0</v>
      </c>
      <c r="Q304" s="154">
        <v>0</v>
      </c>
      <c r="R304" s="154">
        <v>0</v>
      </c>
      <c r="S304" s="154">
        <v>0</v>
      </c>
      <c r="T304" s="154">
        <v>0</v>
      </c>
      <c r="U304" s="154">
        <v>0</v>
      </c>
      <c r="V304" s="154">
        <v>0</v>
      </c>
      <c r="W304" s="154">
        <v>0</v>
      </c>
      <c r="X304" s="154">
        <v>0</v>
      </c>
      <c r="Y304" s="154">
        <v>0</v>
      </c>
      <c r="Z304" s="154">
        <v>0</v>
      </c>
      <c r="AA304" s="154">
        <v>0</v>
      </c>
      <c r="AB304" s="156">
        <v>2020</v>
      </c>
    </row>
    <row r="305" spans="1:28" ht="35.25" customHeight="1" x14ac:dyDescent="0.5">
      <c r="A305">
        <v>1</v>
      </c>
      <c r="B305" s="124">
        <v>295</v>
      </c>
      <c r="C305" s="125" t="s">
        <v>2430</v>
      </c>
      <c r="D305" s="150">
        <v>568987</v>
      </c>
      <c r="E305" s="154">
        <v>0</v>
      </c>
      <c r="F305" s="154">
        <v>0</v>
      </c>
      <c r="G305" s="154">
        <v>0</v>
      </c>
      <c r="H305" s="154">
        <v>0</v>
      </c>
      <c r="I305" s="154">
        <v>0</v>
      </c>
      <c r="J305" s="154">
        <v>0</v>
      </c>
      <c r="K305" s="155">
        <v>0</v>
      </c>
      <c r="L305" s="154">
        <v>0</v>
      </c>
      <c r="M305" s="154">
        <v>0</v>
      </c>
      <c r="N305" s="154">
        <v>0</v>
      </c>
      <c r="O305" s="154">
        <v>568987</v>
      </c>
      <c r="P305" s="154">
        <v>0</v>
      </c>
      <c r="Q305" s="154">
        <v>0</v>
      </c>
      <c r="R305" s="154">
        <v>0</v>
      </c>
      <c r="S305" s="154">
        <v>0</v>
      </c>
      <c r="T305" s="154">
        <v>0</v>
      </c>
      <c r="U305" s="154">
        <v>0</v>
      </c>
      <c r="V305" s="154">
        <v>0</v>
      </c>
      <c r="W305" s="154">
        <v>0</v>
      </c>
      <c r="X305" s="154">
        <v>0</v>
      </c>
      <c r="Y305" s="154">
        <v>0</v>
      </c>
      <c r="Z305" s="154">
        <v>0</v>
      </c>
      <c r="AA305" s="154">
        <v>0</v>
      </c>
      <c r="AB305" s="156">
        <v>2020</v>
      </c>
    </row>
    <row r="306" spans="1:28" ht="35.25" customHeight="1" x14ac:dyDescent="0.5">
      <c r="A306">
        <v>1</v>
      </c>
      <c r="B306" s="124">
        <v>296</v>
      </c>
      <c r="C306" s="125" t="s">
        <v>1987</v>
      </c>
      <c r="D306" s="150">
        <v>380650.85</v>
      </c>
      <c r="E306" s="154">
        <v>0</v>
      </c>
      <c r="F306" s="154">
        <v>0</v>
      </c>
      <c r="G306" s="154">
        <v>0</v>
      </c>
      <c r="H306" s="154">
        <v>0</v>
      </c>
      <c r="I306" s="154">
        <v>0</v>
      </c>
      <c r="J306" s="154">
        <v>0</v>
      </c>
      <c r="K306" s="155">
        <v>0</v>
      </c>
      <c r="L306" s="154">
        <v>0</v>
      </c>
      <c r="M306" s="154">
        <v>86162</v>
      </c>
      <c r="N306" s="154">
        <v>0</v>
      </c>
      <c r="O306" s="154">
        <v>294488.84999999998</v>
      </c>
      <c r="P306" s="154">
        <v>0</v>
      </c>
      <c r="Q306" s="154">
        <v>0</v>
      </c>
      <c r="R306" s="154">
        <v>0</v>
      </c>
      <c r="S306" s="154">
        <v>0</v>
      </c>
      <c r="T306" s="154">
        <v>0</v>
      </c>
      <c r="U306" s="154">
        <v>0</v>
      </c>
      <c r="V306" s="154">
        <v>0</v>
      </c>
      <c r="W306" s="154">
        <v>0</v>
      </c>
      <c r="X306" s="154">
        <v>0</v>
      </c>
      <c r="Y306" s="154">
        <v>0</v>
      </c>
      <c r="Z306" s="154">
        <v>0</v>
      </c>
      <c r="AA306" s="154">
        <v>0</v>
      </c>
      <c r="AB306" s="156">
        <v>2020</v>
      </c>
    </row>
    <row r="307" spans="1:28" ht="35.25" customHeight="1" x14ac:dyDescent="0.5">
      <c r="A307">
        <v>1</v>
      </c>
      <c r="B307" s="124">
        <v>297</v>
      </c>
      <c r="C307" s="125" t="s">
        <v>1988</v>
      </c>
      <c r="D307" s="150">
        <v>1818274</v>
      </c>
      <c r="E307" s="154">
        <v>0</v>
      </c>
      <c r="F307" s="154">
        <v>0</v>
      </c>
      <c r="G307" s="154">
        <v>0</v>
      </c>
      <c r="H307" s="154">
        <v>0</v>
      </c>
      <c r="I307" s="154">
        <v>0</v>
      </c>
      <c r="J307" s="154">
        <v>0</v>
      </c>
      <c r="K307" s="155">
        <v>0</v>
      </c>
      <c r="L307" s="154">
        <v>0</v>
      </c>
      <c r="M307" s="154">
        <v>1818274</v>
      </c>
      <c r="N307" s="154">
        <v>0</v>
      </c>
      <c r="O307" s="154">
        <v>0</v>
      </c>
      <c r="P307" s="154">
        <v>0</v>
      </c>
      <c r="Q307" s="154">
        <v>0</v>
      </c>
      <c r="R307" s="154">
        <v>0</v>
      </c>
      <c r="S307" s="154">
        <v>0</v>
      </c>
      <c r="T307" s="154">
        <v>0</v>
      </c>
      <c r="U307" s="154">
        <v>0</v>
      </c>
      <c r="V307" s="154">
        <v>0</v>
      </c>
      <c r="W307" s="154">
        <v>0</v>
      </c>
      <c r="X307" s="154">
        <v>0</v>
      </c>
      <c r="Y307" s="154">
        <v>0</v>
      </c>
      <c r="Z307" s="154">
        <v>0</v>
      </c>
      <c r="AA307" s="154">
        <v>0</v>
      </c>
      <c r="AB307" s="156">
        <v>2020</v>
      </c>
    </row>
    <row r="308" spans="1:28" ht="35.25" customHeight="1" x14ac:dyDescent="0.5">
      <c r="A308">
        <v>1</v>
      </c>
      <c r="B308" s="124">
        <v>298</v>
      </c>
      <c r="C308" s="125" t="s">
        <v>2431</v>
      </c>
      <c r="D308" s="150">
        <v>333408.43999999994</v>
      </c>
      <c r="E308" s="154">
        <v>0</v>
      </c>
      <c r="F308" s="154">
        <v>0</v>
      </c>
      <c r="G308" s="154">
        <v>0</v>
      </c>
      <c r="H308" s="154">
        <v>208577.90999999997</v>
      </c>
      <c r="I308" s="154">
        <v>0</v>
      </c>
      <c r="J308" s="154">
        <v>0</v>
      </c>
      <c r="K308" s="155">
        <v>0</v>
      </c>
      <c r="L308" s="154">
        <v>0</v>
      </c>
      <c r="M308" s="154">
        <v>0</v>
      </c>
      <c r="N308" s="154">
        <v>0</v>
      </c>
      <c r="O308" s="154">
        <v>124830.53</v>
      </c>
      <c r="P308" s="154">
        <v>0</v>
      </c>
      <c r="Q308" s="154">
        <v>0</v>
      </c>
      <c r="R308" s="154">
        <v>0</v>
      </c>
      <c r="S308" s="154">
        <v>0</v>
      </c>
      <c r="T308" s="154">
        <v>0</v>
      </c>
      <c r="U308" s="154">
        <v>0</v>
      </c>
      <c r="V308" s="154">
        <v>0</v>
      </c>
      <c r="W308" s="154">
        <v>0</v>
      </c>
      <c r="X308" s="154">
        <v>0</v>
      </c>
      <c r="Y308" s="154">
        <v>0</v>
      </c>
      <c r="Z308" s="154">
        <v>0</v>
      </c>
      <c r="AA308" s="154">
        <v>0</v>
      </c>
      <c r="AB308" s="156">
        <v>2020</v>
      </c>
    </row>
    <row r="309" spans="1:28" ht="35.25" customHeight="1" x14ac:dyDescent="0.5">
      <c r="A309">
        <v>1</v>
      </c>
      <c r="B309" s="124">
        <v>299</v>
      </c>
      <c r="C309" s="125" t="s">
        <v>2432</v>
      </c>
      <c r="D309" s="150">
        <v>661000</v>
      </c>
      <c r="E309" s="154">
        <v>0</v>
      </c>
      <c r="F309" s="154">
        <v>0</v>
      </c>
      <c r="G309" s="154">
        <v>0</v>
      </c>
      <c r="H309" s="154">
        <v>0</v>
      </c>
      <c r="I309" s="154">
        <v>0</v>
      </c>
      <c r="J309" s="154">
        <v>0</v>
      </c>
      <c r="K309" s="155">
        <v>0</v>
      </c>
      <c r="L309" s="154">
        <v>0</v>
      </c>
      <c r="M309" s="154">
        <v>0</v>
      </c>
      <c r="N309" s="154">
        <v>0</v>
      </c>
      <c r="O309" s="154">
        <v>0</v>
      </c>
      <c r="P309" s="154">
        <v>661000</v>
      </c>
      <c r="Q309" s="154">
        <v>0</v>
      </c>
      <c r="R309" s="154">
        <v>0</v>
      </c>
      <c r="S309" s="154">
        <v>0</v>
      </c>
      <c r="T309" s="154">
        <v>0</v>
      </c>
      <c r="U309" s="154">
        <v>0</v>
      </c>
      <c r="V309" s="154">
        <v>0</v>
      </c>
      <c r="W309" s="154">
        <v>0</v>
      </c>
      <c r="X309" s="154">
        <v>0</v>
      </c>
      <c r="Y309" s="154">
        <v>0</v>
      </c>
      <c r="Z309" s="154">
        <v>0</v>
      </c>
      <c r="AA309" s="154">
        <v>0</v>
      </c>
      <c r="AB309" s="156">
        <v>2020</v>
      </c>
    </row>
    <row r="310" spans="1:28" ht="35.25" customHeight="1" x14ac:dyDescent="0.5">
      <c r="A310">
        <v>1</v>
      </c>
      <c r="B310" s="124">
        <v>300</v>
      </c>
      <c r="C310" s="125" t="s">
        <v>2433</v>
      </c>
      <c r="D310" s="150">
        <v>581500</v>
      </c>
      <c r="E310" s="154">
        <v>0</v>
      </c>
      <c r="F310" s="154">
        <v>0</v>
      </c>
      <c r="G310" s="154">
        <v>0</v>
      </c>
      <c r="H310" s="154">
        <v>0</v>
      </c>
      <c r="I310" s="154">
        <v>0</v>
      </c>
      <c r="J310" s="154">
        <v>0</v>
      </c>
      <c r="K310" s="155">
        <v>0</v>
      </c>
      <c r="L310" s="154">
        <v>0</v>
      </c>
      <c r="M310" s="154">
        <v>0</v>
      </c>
      <c r="N310" s="154">
        <v>0</v>
      </c>
      <c r="O310" s="154">
        <v>0</v>
      </c>
      <c r="P310" s="154">
        <v>581500</v>
      </c>
      <c r="Q310" s="154">
        <v>0</v>
      </c>
      <c r="R310" s="154">
        <v>0</v>
      </c>
      <c r="S310" s="154">
        <v>0</v>
      </c>
      <c r="T310" s="154">
        <v>0</v>
      </c>
      <c r="U310" s="154">
        <v>0</v>
      </c>
      <c r="V310" s="154">
        <v>0</v>
      </c>
      <c r="W310" s="154">
        <v>0</v>
      </c>
      <c r="X310" s="154">
        <v>0</v>
      </c>
      <c r="Y310" s="154">
        <v>0</v>
      </c>
      <c r="Z310" s="154">
        <v>0</v>
      </c>
      <c r="AA310" s="154">
        <v>0</v>
      </c>
      <c r="AB310" s="156">
        <v>2020</v>
      </c>
    </row>
    <row r="311" spans="1:28" ht="35.25" customHeight="1" x14ac:dyDescent="0.5">
      <c r="A311">
        <v>1</v>
      </c>
      <c r="B311" s="124">
        <v>301</v>
      </c>
      <c r="C311" s="125" t="s">
        <v>2434</v>
      </c>
      <c r="D311" s="150">
        <v>694350</v>
      </c>
      <c r="E311" s="154">
        <v>0</v>
      </c>
      <c r="F311" s="154">
        <v>0</v>
      </c>
      <c r="G311" s="154">
        <v>0</v>
      </c>
      <c r="H311" s="154">
        <v>0</v>
      </c>
      <c r="I311" s="154">
        <v>0</v>
      </c>
      <c r="J311" s="154">
        <v>0</v>
      </c>
      <c r="K311" s="155">
        <v>0</v>
      </c>
      <c r="L311" s="154">
        <v>0</v>
      </c>
      <c r="M311" s="154">
        <v>0</v>
      </c>
      <c r="N311" s="154">
        <v>0</v>
      </c>
      <c r="O311" s="154">
        <v>0</v>
      </c>
      <c r="P311" s="154">
        <v>694350</v>
      </c>
      <c r="Q311" s="154">
        <v>0</v>
      </c>
      <c r="R311" s="154">
        <v>0</v>
      </c>
      <c r="S311" s="154">
        <v>0</v>
      </c>
      <c r="T311" s="154">
        <v>0</v>
      </c>
      <c r="U311" s="154">
        <v>0</v>
      </c>
      <c r="V311" s="154">
        <v>0</v>
      </c>
      <c r="W311" s="154">
        <v>0</v>
      </c>
      <c r="X311" s="154">
        <v>0</v>
      </c>
      <c r="Y311" s="154">
        <v>0</v>
      </c>
      <c r="Z311" s="154">
        <v>0</v>
      </c>
      <c r="AA311" s="154">
        <v>0</v>
      </c>
      <c r="AB311" s="156">
        <v>2020</v>
      </c>
    </row>
    <row r="312" spans="1:28" ht="35.25" customHeight="1" x14ac:dyDescent="0.5">
      <c r="A312">
        <v>1</v>
      </c>
      <c r="B312" s="124">
        <v>302</v>
      </c>
      <c r="C312" s="125" t="s">
        <v>2435</v>
      </c>
      <c r="D312" s="150">
        <v>805999</v>
      </c>
      <c r="E312" s="154">
        <v>0</v>
      </c>
      <c r="F312" s="154">
        <v>0</v>
      </c>
      <c r="G312" s="154">
        <v>805999</v>
      </c>
      <c r="H312" s="154">
        <v>0</v>
      </c>
      <c r="I312" s="154">
        <v>0</v>
      </c>
      <c r="J312" s="154">
        <v>0</v>
      </c>
      <c r="K312" s="155">
        <v>0</v>
      </c>
      <c r="L312" s="154">
        <v>0</v>
      </c>
      <c r="M312" s="154">
        <v>0</v>
      </c>
      <c r="N312" s="154">
        <v>0</v>
      </c>
      <c r="O312" s="154">
        <v>0</v>
      </c>
      <c r="P312" s="154">
        <v>0</v>
      </c>
      <c r="Q312" s="154">
        <v>0</v>
      </c>
      <c r="R312" s="154">
        <v>0</v>
      </c>
      <c r="S312" s="154">
        <v>0</v>
      </c>
      <c r="T312" s="154">
        <v>0</v>
      </c>
      <c r="U312" s="154">
        <v>0</v>
      </c>
      <c r="V312" s="154">
        <v>0</v>
      </c>
      <c r="W312" s="154">
        <v>0</v>
      </c>
      <c r="X312" s="154">
        <v>0</v>
      </c>
      <c r="Y312" s="154">
        <v>0</v>
      </c>
      <c r="Z312" s="154">
        <v>0</v>
      </c>
      <c r="AA312" s="154">
        <v>0</v>
      </c>
      <c r="AB312" s="156">
        <v>2020</v>
      </c>
    </row>
    <row r="313" spans="1:28" ht="35.25" customHeight="1" x14ac:dyDescent="0.5">
      <c r="A313">
        <v>1</v>
      </c>
      <c r="B313" s="124">
        <v>303</v>
      </c>
      <c r="C313" s="125" t="s">
        <v>2436</v>
      </c>
      <c r="D313" s="150">
        <v>1080000</v>
      </c>
      <c r="E313" s="154">
        <v>0</v>
      </c>
      <c r="F313" s="154">
        <v>0</v>
      </c>
      <c r="G313" s="154">
        <v>0</v>
      </c>
      <c r="H313" s="154">
        <v>0</v>
      </c>
      <c r="I313" s="154">
        <v>0</v>
      </c>
      <c r="J313" s="154">
        <v>0</v>
      </c>
      <c r="K313" s="155">
        <v>1</v>
      </c>
      <c r="L313" s="154">
        <v>1080000</v>
      </c>
      <c r="M313" s="154">
        <v>0</v>
      </c>
      <c r="N313" s="154">
        <v>0</v>
      </c>
      <c r="O313" s="154">
        <v>0</v>
      </c>
      <c r="P313" s="154">
        <v>0</v>
      </c>
      <c r="Q313" s="154">
        <v>0</v>
      </c>
      <c r="R313" s="154">
        <v>0</v>
      </c>
      <c r="S313" s="154">
        <v>0</v>
      </c>
      <c r="T313" s="154">
        <v>0</v>
      </c>
      <c r="U313" s="154">
        <v>0</v>
      </c>
      <c r="V313" s="154">
        <v>0</v>
      </c>
      <c r="W313" s="154">
        <v>0</v>
      </c>
      <c r="X313" s="154">
        <v>0</v>
      </c>
      <c r="Y313" s="154">
        <v>0</v>
      </c>
      <c r="Z313" s="154">
        <v>0</v>
      </c>
      <c r="AA313" s="154">
        <v>0</v>
      </c>
      <c r="AB313" s="156">
        <v>2020</v>
      </c>
    </row>
    <row r="314" spans="1:28" ht="35.25" customHeight="1" x14ac:dyDescent="0.5">
      <c r="A314">
        <v>1</v>
      </c>
      <c r="B314" s="124">
        <v>304</v>
      </c>
      <c r="C314" s="125" t="s">
        <v>2437</v>
      </c>
      <c r="D314" s="150">
        <v>2203940</v>
      </c>
      <c r="E314" s="154">
        <v>0</v>
      </c>
      <c r="F314" s="154">
        <v>0</v>
      </c>
      <c r="G314" s="154">
        <v>0</v>
      </c>
      <c r="H314" s="154">
        <v>0</v>
      </c>
      <c r="I314" s="154">
        <v>0</v>
      </c>
      <c r="J314" s="154">
        <v>0</v>
      </c>
      <c r="K314" s="155">
        <v>0</v>
      </c>
      <c r="L314" s="154">
        <v>0</v>
      </c>
      <c r="M314" s="154">
        <v>2203940</v>
      </c>
      <c r="N314" s="154">
        <v>0</v>
      </c>
      <c r="O314" s="154">
        <v>0</v>
      </c>
      <c r="P314" s="154">
        <v>0</v>
      </c>
      <c r="Q314" s="154">
        <v>0</v>
      </c>
      <c r="R314" s="154">
        <v>0</v>
      </c>
      <c r="S314" s="154">
        <v>0</v>
      </c>
      <c r="T314" s="154">
        <v>0</v>
      </c>
      <c r="U314" s="154">
        <v>0</v>
      </c>
      <c r="V314" s="154">
        <v>0</v>
      </c>
      <c r="W314" s="154">
        <v>0</v>
      </c>
      <c r="X314" s="154">
        <v>0</v>
      </c>
      <c r="Y314" s="154">
        <v>0</v>
      </c>
      <c r="Z314" s="154">
        <v>0</v>
      </c>
      <c r="AA314" s="154">
        <v>0</v>
      </c>
      <c r="AB314" s="156">
        <v>2020</v>
      </c>
    </row>
    <row r="315" spans="1:28" ht="35.25" customHeight="1" x14ac:dyDescent="0.5">
      <c r="A315">
        <v>1</v>
      </c>
      <c r="B315" s="124">
        <v>305</v>
      </c>
      <c r="C315" s="125" t="s">
        <v>2770</v>
      </c>
      <c r="D315" s="150">
        <v>170783.77</v>
      </c>
      <c r="E315" s="154">
        <v>0</v>
      </c>
      <c r="F315" s="154">
        <v>0</v>
      </c>
      <c r="G315" s="154">
        <v>0</v>
      </c>
      <c r="H315" s="154">
        <v>0</v>
      </c>
      <c r="I315" s="154">
        <v>0</v>
      </c>
      <c r="J315" s="154">
        <v>0</v>
      </c>
      <c r="K315" s="155">
        <v>0</v>
      </c>
      <c r="L315" s="154">
        <v>0</v>
      </c>
      <c r="M315" s="154">
        <v>0</v>
      </c>
      <c r="N315" s="154">
        <v>0</v>
      </c>
      <c r="O315" s="154">
        <v>170783.77</v>
      </c>
      <c r="P315" s="154">
        <v>0</v>
      </c>
      <c r="Q315" s="154">
        <v>0</v>
      </c>
      <c r="R315" s="154">
        <v>0</v>
      </c>
      <c r="S315" s="154">
        <v>0</v>
      </c>
      <c r="T315" s="154">
        <v>0</v>
      </c>
      <c r="U315" s="154">
        <v>0</v>
      </c>
      <c r="V315" s="154">
        <v>0</v>
      </c>
      <c r="W315" s="154">
        <v>0</v>
      </c>
      <c r="X315" s="154">
        <v>0</v>
      </c>
      <c r="Y315" s="154">
        <v>0</v>
      </c>
      <c r="Z315" s="154">
        <v>0</v>
      </c>
      <c r="AA315" s="154">
        <v>0</v>
      </c>
      <c r="AB315" s="156">
        <v>2020</v>
      </c>
    </row>
    <row r="316" spans="1:28" ht="35.25" customHeight="1" x14ac:dyDescent="0.5">
      <c r="A316">
        <v>1</v>
      </c>
      <c r="B316" s="124">
        <v>306</v>
      </c>
      <c r="C316" s="125" t="s">
        <v>2771</v>
      </c>
      <c r="D316" s="150">
        <v>165280</v>
      </c>
      <c r="E316" s="154">
        <v>0</v>
      </c>
      <c r="F316" s="154">
        <v>0</v>
      </c>
      <c r="G316" s="154">
        <v>0</v>
      </c>
      <c r="H316" s="154">
        <v>0</v>
      </c>
      <c r="I316" s="154">
        <v>0</v>
      </c>
      <c r="J316" s="154">
        <v>0</v>
      </c>
      <c r="K316" s="155">
        <v>0</v>
      </c>
      <c r="L316" s="154">
        <v>0</v>
      </c>
      <c r="M316" s="154">
        <v>0</v>
      </c>
      <c r="N316" s="154">
        <v>0</v>
      </c>
      <c r="O316" s="154">
        <v>165280</v>
      </c>
      <c r="P316" s="154">
        <v>0</v>
      </c>
      <c r="Q316" s="154">
        <v>0</v>
      </c>
      <c r="R316" s="154">
        <v>0</v>
      </c>
      <c r="S316" s="154">
        <v>0</v>
      </c>
      <c r="T316" s="154">
        <v>0</v>
      </c>
      <c r="U316" s="154">
        <v>0</v>
      </c>
      <c r="V316" s="154">
        <v>0</v>
      </c>
      <c r="W316" s="154">
        <v>0</v>
      </c>
      <c r="X316" s="154">
        <v>0</v>
      </c>
      <c r="Y316" s="154">
        <v>0</v>
      </c>
      <c r="Z316" s="154">
        <v>0</v>
      </c>
      <c r="AA316" s="154">
        <v>0</v>
      </c>
      <c r="AB316" s="156">
        <v>2020</v>
      </c>
    </row>
    <row r="317" spans="1:28" ht="35.25" customHeight="1" x14ac:dyDescent="0.5">
      <c r="A317">
        <v>1</v>
      </c>
      <c r="B317" s="124">
        <v>307</v>
      </c>
      <c r="C317" s="125" t="s">
        <v>2772</v>
      </c>
      <c r="D317" s="150">
        <v>475086.32</v>
      </c>
      <c r="E317" s="154">
        <v>175086.32</v>
      </c>
      <c r="F317" s="154">
        <v>300000</v>
      </c>
      <c r="G317" s="154">
        <v>0</v>
      </c>
      <c r="H317" s="154">
        <v>0</v>
      </c>
      <c r="I317" s="154">
        <v>0</v>
      </c>
      <c r="J317" s="154">
        <v>0</v>
      </c>
      <c r="K317" s="155">
        <v>0</v>
      </c>
      <c r="L317" s="154">
        <v>0</v>
      </c>
      <c r="M317" s="154">
        <v>0</v>
      </c>
      <c r="N317" s="154">
        <v>0</v>
      </c>
      <c r="O317" s="154">
        <v>0</v>
      </c>
      <c r="P317" s="154">
        <v>0</v>
      </c>
      <c r="Q317" s="154">
        <v>0</v>
      </c>
      <c r="R317" s="154">
        <v>0</v>
      </c>
      <c r="S317" s="154">
        <v>0</v>
      </c>
      <c r="T317" s="154">
        <v>0</v>
      </c>
      <c r="U317" s="154">
        <v>0</v>
      </c>
      <c r="V317" s="154">
        <v>0</v>
      </c>
      <c r="W317" s="154">
        <v>0</v>
      </c>
      <c r="X317" s="154">
        <v>0</v>
      </c>
      <c r="Y317" s="154">
        <v>0</v>
      </c>
      <c r="Z317" s="154">
        <v>0</v>
      </c>
      <c r="AA317" s="154">
        <v>0</v>
      </c>
      <c r="AB317" s="156">
        <v>2020</v>
      </c>
    </row>
    <row r="318" spans="1:28" ht="35.25" customHeight="1" x14ac:dyDescent="0.5">
      <c r="A318">
        <v>1</v>
      </c>
      <c r="B318" s="124">
        <v>308</v>
      </c>
      <c r="C318" s="125" t="s">
        <v>1739</v>
      </c>
      <c r="D318" s="150">
        <v>467041.56000000006</v>
      </c>
      <c r="E318" s="154">
        <v>467041.56000000006</v>
      </c>
      <c r="F318" s="154">
        <v>0</v>
      </c>
      <c r="G318" s="154">
        <v>0</v>
      </c>
      <c r="H318" s="154">
        <v>0</v>
      </c>
      <c r="I318" s="154">
        <v>0</v>
      </c>
      <c r="J318" s="154">
        <v>0</v>
      </c>
      <c r="K318" s="155">
        <v>0</v>
      </c>
      <c r="L318" s="154">
        <v>0</v>
      </c>
      <c r="M318" s="154">
        <v>0</v>
      </c>
      <c r="N318" s="154">
        <v>0</v>
      </c>
      <c r="O318" s="154">
        <v>0</v>
      </c>
      <c r="P318" s="154">
        <v>0</v>
      </c>
      <c r="Q318" s="154">
        <v>0</v>
      </c>
      <c r="R318" s="154">
        <v>0</v>
      </c>
      <c r="S318" s="154">
        <v>0</v>
      </c>
      <c r="T318" s="154">
        <v>0</v>
      </c>
      <c r="U318" s="154">
        <v>0</v>
      </c>
      <c r="V318" s="154">
        <v>0</v>
      </c>
      <c r="W318" s="154">
        <v>0</v>
      </c>
      <c r="X318" s="154">
        <v>0</v>
      </c>
      <c r="Y318" s="154">
        <v>0</v>
      </c>
      <c r="Z318" s="154">
        <v>0</v>
      </c>
      <c r="AA318" s="154">
        <v>0</v>
      </c>
      <c r="AB318" s="156">
        <v>2020</v>
      </c>
    </row>
    <row r="319" spans="1:28" ht="35.25" customHeight="1" x14ac:dyDescent="0.5">
      <c r="B319" s="148" t="s">
        <v>1011</v>
      </c>
      <c r="C319" s="125"/>
      <c r="D319" s="150">
        <v>27797295.780000005</v>
      </c>
      <c r="E319" s="150">
        <v>0</v>
      </c>
      <c r="F319" s="150">
        <v>158850</v>
      </c>
      <c r="G319" s="150">
        <v>4331032.5999999996</v>
      </c>
      <c r="H319" s="150">
        <v>565533</v>
      </c>
      <c r="I319" s="150">
        <v>2136365</v>
      </c>
      <c r="J319" s="150">
        <v>0</v>
      </c>
      <c r="K319" s="151">
        <v>0</v>
      </c>
      <c r="L319" s="150">
        <v>0</v>
      </c>
      <c r="M319" s="150">
        <v>13690875.590000002</v>
      </c>
      <c r="N319" s="150">
        <v>927774</v>
      </c>
      <c r="O319" s="150">
        <v>5374072.5800000001</v>
      </c>
      <c r="P319" s="150">
        <v>612793.01</v>
      </c>
      <c r="Q319" s="150">
        <v>0</v>
      </c>
      <c r="R319" s="150">
        <v>0</v>
      </c>
      <c r="S319" s="150">
        <v>0</v>
      </c>
      <c r="T319" s="150">
        <v>0</v>
      </c>
      <c r="U319" s="150">
        <v>0</v>
      </c>
      <c r="V319" s="150">
        <v>0</v>
      </c>
      <c r="W319" s="150">
        <v>0</v>
      </c>
      <c r="X319" s="150">
        <v>0</v>
      </c>
      <c r="Y319" s="150">
        <v>0</v>
      </c>
      <c r="Z319" s="150">
        <v>0</v>
      </c>
      <c r="AA319" s="150">
        <v>0</v>
      </c>
      <c r="AB319" s="152" t="s">
        <v>857</v>
      </c>
    </row>
    <row r="320" spans="1:28" ht="35.25" customHeight="1" x14ac:dyDescent="0.5">
      <c r="A320">
        <v>1</v>
      </c>
      <c r="B320" s="124">
        <v>309</v>
      </c>
      <c r="C320" s="125" t="s">
        <v>1740</v>
      </c>
      <c r="D320" s="150">
        <v>2417121</v>
      </c>
      <c r="E320" s="154">
        <v>0</v>
      </c>
      <c r="F320" s="154">
        <v>0</v>
      </c>
      <c r="G320" s="154">
        <v>0</v>
      </c>
      <c r="H320" s="154">
        <v>0</v>
      </c>
      <c r="I320" s="154">
        <v>0</v>
      </c>
      <c r="J320" s="154">
        <v>0</v>
      </c>
      <c r="K320" s="155">
        <v>0</v>
      </c>
      <c r="L320" s="154">
        <v>0</v>
      </c>
      <c r="M320" s="154">
        <v>2417121</v>
      </c>
      <c r="N320" s="154">
        <v>0</v>
      </c>
      <c r="O320" s="154">
        <v>0</v>
      </c>
      <c r="P320" s="154">
        <v>0</v>
      </c>
      <c r="Q320" s="154">
        <v>0</v>
      </c>
      <c r="R320" s="154">
        <v>0</v>
      </c>
      <c r="S320" s="154">
        <v>0</v>
      </c>
      <c r="T320" s="154">
        <v>0</v>
      </c>
      <c r="U320" s="154">
        <v>0</v>
      </c>
      <c r="V320" s="154">
        <v>0</v>
      </c>
      <c r="W320" s="154">
        <v>0</v>
      </c>
      <c r="X320" s="154">
        <v>0</v>
      </c>
      <c r="Y320" s="154">
        <v>0</v>
      </c>
      <c r="Z320" s="154">
        <v>0</v>
      </c>
      <c r="AA320" s="154">
        <v>0</v>
      </c>
      <c r="AB320" s="156">
        <v>2020</v>
      </c>
    </row>
    <row r="321" spans="1:28" ht="35.25" customHeight="1" x14ac:dyDescent="0.5">
      <c r="A321">
        <v>1</v>
      </c>
      <c r="B321" s="124">
        <v>310</v>
      </c>
      <c r="C321" s="125" t="s">
        <v>1741</v>
      </c>
      <c r="D321" s="150">
        <v>649639</v>
      </c>
      <c r="E321" s="154">
        <v>0</v>
      </c>
      <c r="F321" s="154">
        <v>0</v>
      </c>
      <c r="G321" s="154">
        <v>0</v>
      </c>
      <c r="H321" s="154">
        <v>0</v>
      </c>
      <c r="I321" s="154">
        <v>649639</v>
      </c>
      <c r="J321" s="154">
        <v>0</v>
      </c>
      <c r="K321" s="155">
        <v>0</v>
      </c>
      <c r="L321" s="154">
        <v>0</v>
      </c>
      <c r="M321" s="154">
        <v>0</v>
      </c>
      <c r="N321" s="154">
        <v>0</v>
      </c>
      <c r="O321" s="154">
        <v>0</v>
      </c>
      <c r="P321" s="154">
        <v>0</v>
      </c>
      <c r="Q321" s="154">
        <v>0</v>
      </c>
      <c r="R321" s="154">
        <v>0</v>
      </c>
      <c r="S321" s="154">
        <v>0</v>
      </c>
      <c r="T321" s="154">
        <v>0</v>
      </c>
      <c r="U321" s="154">
        <v>0</v>
      </c>
      <c r="V321" s="154">
        <v>0</v>
      </c>
      <c r="W321" s="154">
        <v>0</v>
      </c>
      <c r="X321" s="154">
        <v>0</v>
      </c>
      <c r="Y321" s="154">
        <v>0</v>
      </c>
      <c r="Z321" s="154">
        <v>0</v>
      </c>
      <c r="AA321" s="154">
        <v>0</v>
      </c>
      <c r="AB321" s="156">
        <v>2020</v>
      </c>
    </row>
    <row r="322" spans="1:28" ht="35.25" customHeight="1" x14ac:dyDescent="0.5">
      <c r="A322">
        <v>1</v>
      </c>
      <c r="B322" s="124">
        <v>311</v>
      </c>
      <c r="C322" s="125" t="s">
        <v>1742</v>
      </c>
      <c r="D322" s="150">
        <v>158850</v>
      </c>
      <c r="E322" s="154">
        <v>0</v>
      </c>
      <c r="F322" s="154">
        <v>158850</v>
      </c>
      <c r="G322" s="154">
        <v>0</v>
      </c>
      <c r="H322" s="154">
        <v>0</v>
      </c>
      <c r="I322" s="154">
        <v>0</v>
      </c>
      <c r="J322" s="154">
        <v>0</v>
      </c>
      <c r="K322" s="155">
        <v>0</v>
      </c>
      <c r="L322" s="154">
        <v>0</v>
      </c>
      <c r="M322" s="154">
        <v>0</v>
      </c>
      <c r="N322" s="154">
        <v>0</v>
      </c>
      <c r="O322" s="154">
        <v>0</v>
      </c>
      <c r="P322" s="154">
        <v>0</v>
      </c>
      <c r="Q322" s="154">
        <v>0</v>
      </c>
      <c r="R322" s="154">
        <v>0</v>
      </c>
      <c r="S322" s="154">
        <v>0</v>
      </c>
      <c r="T322" s="154">
        <v>0</v>
      </c>
      <c r="U322" s="154">
        <v>0</v>
      </c>
      <c r="V322" s="154">
        <v>0</v>
      </c>
      <c r="W322" s="154">
        <v>0</v>
      </c>
      <c r="X322" s="154">
        <v>0</v>
      </c>
      <c r="Y322" s="154">
        <v>0</v>
      </c>
      <c r="Z322" s="154">
        <v>0</v>
      </c>
      <c r="AA322" s="154">
        <v>0</v>
      </c>
      <c r="AB322" s="156">
        <v>2020</v>
      </c>
    </row>
    <row r="323" spans="1:28" ht="35.25" customHeight="1" x14ac:dyDescent="0.5">
      <c r="A323">
        <v>1</v>
      </c>
      <c r="B323" s="124">
        <v>312</v>
      </c>
      <c r="C323" s="125" t="s">
        <v>1989</v>
      </c>
      <c r="D323" s="150">
        <v>254000</v>
      </c>
      <c r="E323" s="154">
        <v>0</v>
      </c>
      <c r="F323" s="154">
        <v>0</v>
      </c>
      <c r="G323" s="154">
        <v>0</v>
      </c>
      <c r="H323" s="154">
        <v>0</v>
      </c>
      <c r="I323" s="154">
        <v>0</v>
      </c>
      <c r="J323" s="154">
        <v>0</v>
      </c>
      <c r="K323" s="155">
        <v>0</v>
      </c>
      <c r="L323" s="154">
        <v>0</v>
      </c>
      <c r="M323" s="154">
        <v>254000</v>
      </c>
      <c r="N323" s="154">
        <v>0</v>
      </c>
      <c r="O323" s="154">
        <v>0</v>
      </c>
      <c r="P323" s="154">
        <v>0</v>
      </c>
      <c r="Q323" s="154">
        <v>0</v>
      </c>
      <c r="R323" s="154">
        <v>0</v>
      </c>
      <c r="S323" s="154">
        <v>0</v>
      </c>
      <c r="T323" s="154">
        <v>0</v>
      </c>
      <c r="U323" s="154">
        <v>0</v>
      </c>
      <c r="V323" s="154">
        <v>0</v>
      </c>
      <c r="W323" s="154">
        <v>0</v>
      </c>
      <c r="X323" s="154">
        <v>0</v>
      </c>
      <c r="Y323" s="154">
        <v>0</v>
      </c>
      <c r="Z323" s="154">
        <v>0</v>
      </c>
      <c r="AA323" s="154">
        <v>0</v>
      </c>
      <c r="AB323" s="156">
        <v>2020</v>
      </c>
    </row>
    <row r="324" spans="1:28" ht="35.25" customHeight="1" x14ac:dyDescent="0.5">
      <c r="A324">
        <v>1</v>
      </c>
      <c r="B324" s="124">
        <v>313</v>
      </c>
      <c r="C324" s="125" t="s">
        <v>1990</v>
      </c>
      <c r="D324" s="150">
        <v>405002</v>
      </c>
      <c r="E324" s="154">
        <v>0</v>
      </c>
      <c r="F324" s="154">
        <v>0</v>
      </c>
      <c r="G324" s="154">
        <v>0</v>
      </c>
      <c r="H324" s="154">
        <v>0</v>
      </c>
      <c r="I324" s="154">
        <v>0</v>
      </c>
      <c r="J324" s="154">
        <v>0</v>
      </c>
      <c r="K324" s="155">
        <v>0</v>
      </c>
      <c r="L324" s="154">
        <v>0</v>
      </c>
      <c r="M324" s="154">
        <v>0</v>
      </c>
      <c r="N324" s="154">
        <v>405002</v>
      </c>
      <c r="O324" s="154">
        <v>0</v>
      </c>
      <c r="P324" s="154">
        <v>0</v>
      </c>
      <c r="Q324" s="154">
        <v>0</v>
      </c>
      <c r="R324" s="154">
        <v>0</v>
      </c>
      <c r="S324" s="154">
        <v>0</v>
      </c>
      <c r="T324" s="154">
        <v>0</v>
      </c>
      <c r="U324" s="154">
        <v>0</v>
      </c>
      <c r="V324" s="154">
        <v>0</v>
      </c>
      <c r="W324" s="154">
        <v>0</v>
      </c>
      <c r="X324" s="154">
        <v>0</v>
      </c>
      <c r="Y324" s="154">
        <v>0</v>
      </c>
      <c r="Z324" s="154">
        <v>0</v>
      </c>
      <c r="AA324" s="154">
        <v>0</v>
      </c>
      <c r="AB324" s="156">
        <v>2020</v>
      </c>
    </row>
    <row r="325" spans="1:28" ht="35.25" customHeight="1" x14ac:dyDescent="0.5">
      <c r="A325">
        <v>1</v>
      </c>
      <c r="B325" s="124">
        <v>314</v>
      </c>
      <c r="C325" s="125" t="s">
        <v>1991</v>
      </c>
      <c r="D325" s="150">
        <v>2256715</v>
      </c>
      <c r="E325" s="154">
        <v>0</v>
      </c>
      <c r="F325" s="154">
        <v>0</v>
      </c>
      <c r="G325" s="154">
        <v>1362535</v>
      </c>
      <c r="H325" s="154">
        <v>0</v>
      </c>
      <c r="I325" s="154">
        <v>0</v>
      </c>
      <c r="J325" s="154">
        <v>0</v>
      </c>
      <c r="K325" s="155">
        <v>0</v>
      </c>
      <c r="L325" s="154">
        <v>0</v>
      </c>
      <c r="M325" s="154">
        <v>0</v>
      </c>
      <c r="N325" s="154">
        <v>0</v>
      </c>
      <c r="O325" s="154">
        <v>894180</v>
      </c>
      <c r="P325" s="154">
        <v>0</v>
      </c>
      <c r="Q325" s="154">
        <v>0</v>
      </c>
      <c r="R325" s="154">
        <v>0</v>
      </c>
      <c r="S325" s="154">
        <v>0</v>
      </c>
      <c r="T325" s="154">
        <v>0</v>
      </c>
      <c r="U325" s="154">
        <v>0</v>
      </c>
      <c r="V325" s="154">
        <v>0</v>
      </c>
      <c r="W325" s="154">
        <v>0</v>
      </c>
      <c r="X325" s="154">
        <v>0</v>
      </c>
      <c r="Y325" s="154">
        <v>0</v>
      </c>
      <c r="Z325" s="154">
        <v>0</v>
      </c>
      <c r="AA325" s="154">
        <v>0</v>
      </c>
      <c r="AB325" s="156">
        <v>2020</v>
      </c>
    </row>
    <row r="326" spans="1:28" ht="35.25" customHeight="1" x14ac:dyDescent="0.5">
      <c r="A326">
        <v>1</v>
      </c>
      <c r="B326" s="124">
        <v>315</v>
      </c>
      <c r="C326" s="125" t="s">
        <v>1992</v>
      </c>
      <c r="D326" s="150">
        <v>464094</v>
      </c>
      <c r="E326" s="154">
        <v>0</v>
      </c>
      <c r="F326" s="154">
        <v>0</v>
      </c>
      <c r="G326" s="154">
        <v>0</v>
      </c>
      <c r="H326" s="154">
        <v>0</v>
      </c>
      <c r="I326" s="154">
        <v>0</v>
      </c>
      <c r="J326" s="154">
        <v>0</v>
      </c>
      <c r="K326" s="155">
        <v>0</v>
      </c>
      <c r="L326" s="154">
        <v>0</v>
      </c>
      <c r="M326" s="154">
        <v>0</v>
      </c>
      <c r="N326" s="154">
        <v>0</v>
      </c>
      <c r="O326" s="154">
        <v>464094</v>
      </c>
      <c r="P326" s="154">
        <v>0</v>
      </c>
      <c r="Q326" s="154">
        <v>0</v>
      </c>
      <c r="R326" s="154">
        <v>0</v>
      </c>
      <c r="S326" s="154">
        <v>0</v>
      </c>
      <c r="T326" s="154">
        <v>0</v>
      </c>
      <c r="U326" s="154">
        <v>0</v>
      </c>
      <c r="V326" s="154">
        <v>0</v>
      </c>
      <c r="W326" s="154">
        <v>0</v>
      </c>
      <c r="X326" s="154">
        <v>0</v>
      </c>
      <c r="Y326" s="154">
        <v>0</v>
      </c>
      <c r="Z326" s="154">
        <v>0</v>
      </c>
      <c r="AA326" s="154">
        <v>0</v>
      </c>
      <c r="AB326" s="156">
        <v>2020</v>
      </c>
    </row>
    <row r="327" spans="1:28" ht="35.25" customHeight="1" x14ac:dyDescent="0.5">
      <c r="A327">
        <v>1</v>
      </c>
      <c r="B327" s="124">
        <v>316</v>
      </c>
      <c r="C327" s="125" t="s">
        <v>1993</v>
      </c>
      <c r="D327" s="150">
        <v>410000</v>
      </c>
      <c r="E327" s="154">
        <v>0</v>
      </c>
      <c r="F327" s="154">
        <v>0</v>
      </c>
      <c r="G327" s="154">
        <v>0</v>
      </c>
      <c r="H327" s="154">
        <v>0</v>
      </c>
      <c r="I327" s="154">
        <v>0</v>
      </c>
      <c r="J327" s="154">
        <v>0</v>
      </c>
      <c r="K327" s="155">
        <v>0</v>
      </c>
      <c r="L327" s="154">
        <v>0</v>
      </c>
      <c r="M327" s="154">
        <v>0</v>
      </c>
      <c r="N327" s="154">
        <v>0</v>
      </c>
      <c r="O327" s="154">
        <v>0</v>
      </c>
      <c r="P327" s="154">
        <v>410000</v>
      </c>
      <c r="Q327" s="154">
        <v>0</v>
      </c>
      <c r="R327" s="154">
        <v>0</v>
      </c>
      <c r="S327" s="154">
        <v>0</v>
      </c>
      <c r="T327" s="154">
        <v>0</v>
      </c>
      <c r="U327" s="154">
        <v>0</v>
      </c>
      <c r="V327" s="154">
        <v>0</v>
      </c>
      <c r="W327" s="154">
        <v>0</v>
      </c>
      <c r="X327" s="154">
        <v>0</v>
      </c>
      <c r="Y327" s="154">
        <v>0</v>
      </c>
      <c r="Z327" s="154">
        <v>0</v>
      </c>
      <c r="AA327" s="154">
        <v>0</v>
      </c>
      <c r="AB327" s="156">
        <v>2020</v>
      </c>
    </row>
    <row r="328" spans="1:28" ht="35.25" customHeight="1" x14ac:dyDescent="0.5">
      <c r="A328">
        <v>1</v>
      </c>
      <c r="B328" s="124">
        <v>317</v>
      </c>
      <c r="C328" s="125" t="s">
        <v>1994</v>
      </c>
      <c r="D328" s="150">
        <v>924000</v>
      </c>
      <c r="E328" s="154">
        <v>0</v>
      </c>
      <c r="F328" s="154">
        <v>0</v>
      </c>
      <c r="G328" s="154">
        <v>0</v>
      </c>
      <c r="H328" s="154">
        <v>0</v>
      </c>
      <c r="I328" s="154">
        <v>0</v>
      </c>
      <c r="J328" s="154">
        <v>0</v>
      </c>
      <c r="K328" s="155">
        <v>0</v>
      </c>
      <c r="L328" s="154">
        <v>0</v>
      </c>
      <c r="M328" s="154">
        <v>924000</v>
      </c>
      <c r="N328" s="154">
        <v>0</v>
      </c>
      <c r="O328" s="154">
        <v>0</v>
      </c>
      <c r="P328" s="154">
        <v>0</v>
      </c>
      <c r="Q328" s="154">
        <v>0</v>
      </c>
      <c r="R328" s="154">
        <v>0</v>
      </c>
      <c r="S328" s="154">
        <v>0</v>
      </c>
      <c r="T328" s="154">
        <v>0</v>
      </c>
      <c r="U328" s="154">
        <v>0</v>
      </c>
      <c r="V328" s="154">
        <v>0</v>
      </c>
      <c r="W328" s="154">
        <v>0</v>
      </c>
      <c r="X328" s="154">
        <v>0</v>
      </c>
      <c r="Y328" s="154">
        <v>0</v>
      </c>
      <c r="Z328" s="154">
        <v>0</v>
      </c>
      <c r="AA328" s="154">
        <v>0</v>
      </c>
      <c r="AB328" s="156">
        <v>2020</v>
      </c>
    </row>
    <row r="329" spans="1:28" ht="35.25" customHeight="1" x14ac:dyDescent="0.5">
      <c r="A329">
        <v>1</v>
      </c>
      <c r="B329" s="124">
        <v>318</v>
      </c>
      <c r="C329" s="125" t="s">
        <v>1995</v>
      </c>
      <c r="D329" s="150">
        <v>118000</v>
      </c>
      <c r="E329" s="154">
        <v>0</v>
      </c>
      <c r="F329" s="154">
        <v>0</v>
      </c>
      <c r="G329" s="154">
        <v>0</v>
      </c>
      <c r="H329" s="154">
        <v>0</v>
      </c>
      <c r="I329" s="154">
        <v>118000</v>
      </c>
      <c r="J329" s="154">
        <v>0</v>
      </c>
      <c r="K329" s="155">
        <v>0</v>
      </c>
      <c r="L329" s="154">
        <v>0</v>
      </c>
      <c r="M329" s="154">
        <v>0</v>
      </c>
      <c r="N329" s="154">
        <v>0</v>
      </c>
      <c r="O329" s="154">
        <v>0</v>
      </c>
      <c r="P329" s="154">
        <v>0</v>
      </c>
      <c r="Q329" s="154">
        <v>0</v>
      </c>
      <c r="R329" s="154">
        <v>0</v>
      </c>
      <c r="S329" s="154">
        <v>0</v>
      </c>
      <c r="T329" s="154">
        <v>0</v>
      </c>
      <c r="U329" s="154">
        <v>0</v>
      </c>
      <c r="V329" s="154">
        <v>0</v>
      </c>
      <c r="W329" s="154">
        <v>0</v>
      </c>
      <c r="X329" s="154">
        <v>0</v>
      </c>
      <c r="Y329" s="154">
        <v>0</v>
      </c>
      <c r="Z329" s="154">
        <v>0</v>
      </c>
      <c r="AA329" s="154">
        <v>0</v>
      </c>
      <c r="AB329" s="156">
        <v>2020</v>
      </c>
    </row>
    <row r="330" spans="1:28" ht="35.25" customHeight="1" x14ac:dyDescent="0.5">
      <c r="A330">
        <v>1</v>
      </c>
      <c r="B330" s="124">
        <v>319</v>
      </c>
      <c r="C330" s="125" t="s">
        <v>2438</v>
      </c>
      <c r="D330" s="150">
        <v>1386050.39</v>
      </c>
      <c r="E330" s="154">
        <v>0</v>
      </c>
      <c r="F330" s="154">
        <v>0</v>
      </c>
      <c r="G330" s="154">
        <v>0</v>
      </c>
      <c r="H330" s="154">
        <v>0</v>
      </c>
      <c r="I330" s="154">
        <v>0</v>
      </c>
      <c r="J330" s="154">
        <v>0</v>
      </c>
      <c r="K330" s="155">
        <v>0</v>
      </c>
      <c r="L330" s="154">
        <v>0</v>
      </c>
      <c r="M330" s="154">
        <v>1386050.39</v>
      </c>
      <c r="N330" s="154">
        <v>0</v>
      </c>
      <c r="O330" s="154">
        <v>0</v>
      </c>
      <c r="P330" s="154">
        <v>0</v>
      </c>
      <c r="Q330" s="154">
        <v>0</v>
      </c>
      <c r="R330" s="154">
        <v>0</v>
      </c>
      <c r="S330" s="154">
        <v>0</v>
      </c>
      <c r="T330" s="154">
        <v>0</v>
      </c>
      <c r="U330" s="154">
        <v>0</v>
      </c>
      <c r="V330" s="154">
        <v>0</v>
      </c>
      <c r="W330" s="154">
        <v>0</v>
      </c>
      <c r="X330" s="154">
        <v>0</v>
      </c>
      <c r="Y330" s="154">
        <v>0</v>
      </c>
      <c r="Z330" s="154">
        <v>0</v>
      </c>
      <c r="AA330" s="154">
        <v>0</v>
      </c>
      <c r="AB330" s="156">
        <v>2020</v>
      </c>
    </row>
    <row r="331" spans="1:28" ht="35.25" customHeight="1" x14ac:dyDescent="0.5">
      <c r="A331">
        <v>1</v>
      </c>
      <c r="B331" s="124">
        <v>320</v>
      </c>
      <c r="C331" s="125" t="s">
        <v>1996</v>
      </c>
      <c r="D331" s="150">
        <v>717639.7</v>
      </c>
      <c r="E331" s="154">
        <v>0</v>
      </c>
      <c r="F331" s="154">
        <v>0</v>
      </c>
      <c r="G331" s="154">
        <v>0</v>
      </c>
      <c r="H331" s="154">
        <v>0</v>
      </c>
      <c r="I331" s="154">
        <v>0</v>
      </c>
      <c r="J331" s="154">
        <v>0</v>
      </c>
      <c r="K331" s="155">
        <v>0</v>
      </c>
      <c r="L331" s="154">
        <v>0</v>
      </c>
      <c r="M331" s="154">
        <v>717639.7</v>
      </c>
      <c r="N331" s="154">
        <v>0</v>
      </c>
      <c r="O331" s="154">
        <v>0</v>
      </c>
      <c r="P331" s="154">
        <v>0</v>
      </c>
      <c r="Q331" s="154">
        <v>0</v>
      </c>
      <c r="R331" s="154">
        <v>0</v>
      </c>
      <c r="S331" s="154">
        <v>0</v>
      </c>
      <c r="T331" s="154">
        <v>0</v>
      </c>
      <c r="U331" s="154">
        <v>0</v>
      </c>
      <c r="V331" s="154">
        <v>0</v>
      </c>
      <c r="W331" s="154">
        <v>0</v>
      </c>
      <c r="X331" s="154">
        <v>0</v>
      </c>
      <c r="Y331" s="154">
        <v>0</v>
      </c>
      <c r="Z331" s="154">
        <v>0</v>
      </c>
      <c r="AA331" s="154">
        <v>0</v>
      </c>
      <c r="AB331" s="156">
        <v>2020</v>
      </c>
    </row>
    <row r="332" spans="1:28" ht="35.25" customHeight="1" x14ac:dyDescent="0.5">
      <c r="A332">
        <v>1</v>
      </c>
      <c r="B332" s="124">
        <v>321</v>
      </c>
      <c r="C332" s="125" t="s">
        <v>2439</v>
      </c>
      <c r="D332" s="150">
        <v>225772</v>
      </c>
      <c r="E332" s="154">
        <v>0</v>
      </c>
      <c r="F332" s="154">
        <v>0</v>
      </c>
      <c r="G332" s="154">
        <v>0</v>
      </c>
      <c r="H332" s="154">
        <v>0</v>
      </c>
      <c r="I332" s="154">
        <v>0</v>
      </c>
      <c r="J332" s="154">
        <v>0</v>
      </c>
      <c r="K332" s="155">
        <v>0</v>
      </c>
      <c r="L332" s="154">
        <v>0</v>
      </c>
      <c r="M332" s="154">
        <v>0</v>
      </c>
      <c r="N332" s="154">
        <v>225772</v>
      </c>
      <c r="O332" s="154">
        <v>0</v>
      </c>
      <c r="P332" s="154">
        <v>0</v>
      </c>
      <c r="Q332" s="154">
        <v>0</v>
      </c>
      <c r="R332" s="154">
        <v>0</v>
      </c>
      <c r="S332" s="154">
        <v>0</v>
      </c>
      <c r="T332" s="154">
        <v>0</v>
      </c>
      <c r="U332" s="154">
        <v>0</v>
      </c>
      <c r="V332" s="154">
        <v>0</v>
      </c>
      <c r="W332" s="154">
        <v>0</v>
      </c>
      <c r="X332" s="154">
        <v>0</v>
      </c>
      <c r="Y332" s="154">
        <v>0</v>
      </c>
      <c r="Z332" s="154">
        <v>0</v>
      </c>
      <c r="AA332" s="154">
        <v>0</v>
      </c>
      <c r="AB332" s="156">
        <v>2020</v>
      </c>
    </row>
    <row r="333" spans="1:28" ht="35.25" customHeight="1" x14ac:dyDescent="0.5">
      <c r="A333">
        <v>1</v>
      </c>
      <c r="B333" s="124">
        <v>322</v>
      </c>
      <c r="C333" s="125" t="s">
        <v>2440</v>
      </c>
      <c r="D333" s="150">
        <v>611554.78</v>
      </c>
      <c r="E333" s="154">
        <v>0</v>
      </c>
      <c r="F333" s="154">
        <v>0</v>
      </c>
      <c r="G333" s="154">
        <v>0</v>
      </c>
      <c r="H333" s="154">
        <v>0</v>
      </c>
      <c r="I333" s="154">
        <v>0</v>
      </c>
      <c r="J333" s="154">
        <v>0</v>
      </c>
      <c r="K333" s="155">
        <v>0</v>
      </c>
      <c r="L333" s="154">
        <v>0</v>
      </c>
      <c r="M333" s="154">
        <v>0</v>
      </c>
      <c r="N333" s="154">
        <v>0</v>
      </c>
      <c r="O333" s="154">
        <v>611554.78</v>
      </c>
      <c r="P333" s="154">
        <v>0</v>
      </c>
      <c r="Q333" s="154">
        <v>0</v>
      </c>
      <c r="R333" s="154">
        <v>0</v>
      </c>
      <c r="S333" s="154">
        <v>0</v>
      </c>
      <c r="T333" s="154">
        <v>0</v>
      </c>
      <c r="U333" s="154">
        <v>0</v>
      </c>
      <c r="V333" s="154">
        <v>0</v>
      </c>
      <c r="W333" s="154">
        <v>0</v>
      </c>
      <c r="X333" s="154">
        <v>0</v>
      </c>
      <c r="Y333" s="154">
        <v>0</v>
      </c>
      <c r="Z333" s="154">
        <v>0</v>
      </c>
      <c r="AA333" s="154">
        <v>0</v>
      </c>
      <c r="AB333" s="156">
        <v>2020</v>
      </c>
    </row>
    <row r="334" spans="1:28" ht="35.25" customHeight="1" x14ac:dyDescent="0.5">
      <c r="A334">
        <v>1</v>
      </c>
      <c r="B334" s="124">
        <v>323</v>
      </c>
      <c r="C334" s="125" t="s">
        <v>1997</v>
      </c>
      <c r="D334" s="150">
        <v>1642029.6</v>
      </c>
      <c r="E334" s="154">
        <v>0</v>
      </c>
      <c r="F334" s="154">
        <v>0</v>
      </c>
      <c r="G334" s="154">
        <v>721737.6</v>
      </c>
      <c r="H334" s="154">
        <v>0</v>
      </c>
      <c r="I334" s="154">
        <v>0</v>
      </c>
      <c r="J334" s="154">
        <v>0</v>
      </c>
      <c r="K334" s="155">
        <v>0</v>
      </c>
      <c r="L334" s="154">
        <v>0</v>
      </c>
      <c r="M334" s="154">
        <v>920292</v>
      </c>
      <c r="N334" s="154">
        <v>0</v>
      </c>
      <c r="O334" s="154">
        <v>0</v>
      </c>
      <c r="P334" s="154">
        <v>0</v>
      </c>
      <c r="Q334" s="154">
        <v>0</v>
      </c>
      <c r="R334" s="154">
        <v>0</v>
      </c>
      <c r="S334" s="154">
        <v>0</v>
      </c>
      <c r="T334" s="154">
        <v>0</v>
      </c>
      <c r="U334" s="154">
        <v>0</v>
      </c>
      <c r="V334" s="154">
        <v>0</v>
      </c>
      <c r="W334" s="154">
        <v>0</v>
      </c>
      <c r="X334" s="154">
        <v>0</v>
      </c>
      <c r="Y334" s="154">
        <v>0</v>
      </c>
      <c r="Z334" s="154">
        <v>0</v>
      </c>
      <c r="AA334" s="154">
        <v>0</v>
      </c>
      <c r="AB334" s="156">
        <v>2020</v>
      </c>
    </row>
    <row r="335" spans="1:28" ht="35.25" customHeight="1" x14ac:dyDescent="0.5">
      <c r="A335">
        <v>1</v>
      </c>
      <c r="B335" s="124">
        <v>324</v>
      </c>
      <c r="C335" s="125" t="s">
        <v>1998</v>
      </c>
      <c r="D335" s="150">
        <v>1680000</v>
      </c>
      <c r="E335" s="154">
        <v>0</v>
      </c>
      <c r="F335" s="154">
        <v>0</v>
      </c>
      <c r="G335" s="154">
        <v>1680000</v>
      </c>
      <c r="H335" s="154">
        <v>0</v>
      </c>
      <c r="I335" s="154">
        <v>0</v>
      </c>
      <c r="J335" s="154">
        <v>0</v>
      </c>
      <c r="K335" s="155">
        <v>0</v>
      </c>
      <c r="L335" s="154">
        <v>0</v>
      </c>
      <c r="M335" s="154">
        <v>0</v>
      </c>
      <c r="N335" s="154">
        <v>0</v>
      </c>
      <c r="O335" s="154">
        <v>0</v>
      </c>
      <c r="P335" s="154">
        <v>0</v>
      </c>
      <c r="Q335" s="154">
        <v>0</v>
      </c>
      <c r="R335" s="154">
        <v>0</v>
      </c>
      <c r="S335" s="154">
        <v>0</v>
      </c>
      <c r="T335" s="154">
        <v>0</v>
      </c>
      <c r="U335" s="154">
        <v>0</v>
      </c>
      <c r="V335" s="154">
        <v>0</v>
      </c>
      <c r="W335" s="154">
        <v>0</v>
      </c>
      <c r="X335" s="154">
        <v>0</v>
      </c>
      <c r="Y335" s="154">
        <v>0</v>
      </c>
      <c r="Z335" s="154">
        <v>0</v>
      </c>
      <c r="AA335" s="154">
        <v>0</v>
      </c>
      <c r="AB335" s="156">
        <v>2020</v>
      </c>
    </row>
    <row r="336" spans="1:28" ht="35.25" customHeight="1" x14ac:dyDescent="0.5">
      <c r="A336">
        <v>1</v>
      </c>
      <c r="B336" s="124">
        <v>325</v>
      </c>
      <c r="C336" s="125" t="s">
        <v>1999</v>
      </c>
      <c r="D336" s="150">
        <v>1112945</v>
      </c>
      <c r="E336" s="154">
        <v>0</v>
      </c>
      <c r="F336" s="154">
        <v>0</v>
      </c>
      <c r="G336" s="154">
        <v>0</v>
      </c>
      <c r="H336" s="154">
        <v>180729</v>
      </c>
      <c r="I336" s="154">
        <v>0</v>
      </c>
      <c r="J336" s="154">
        <v>0</v>
      </c>
      <c r="K336" s="155">
        <v>0</v>
      </c>
      <c r="L336" s="154">
        <v>0</v>
      </c>
      <c r="M336" s="154">
        <v>932216</v>
      </c>
      <c r="N336" s="154">
        <v>0</v>
      </c>
      <c r="O336" s="154">
        <v>0</v>
      </c>
      <c r="P336" s="154">
        <v>0</v>
      </c>
      <c r="Q336" s="154">
        <v>0</v>
      </c>
      <c r="R336" s="154">
        <v>0</v>
      </c>
      <c r="S336" s="154">
        <v>0</v>
      </c>
      <c r="T336" s="154">
        <v>0</v>
      </c>
      <c r="U336" s="154">
        <v>0</v>
      </c>
      <c r="V336" s="154">
        <v>0</v>
      </c>
      <c r="W336" s="154">
        <v>0</v>
      </c>
      <c r="X336" s="154">
        <v>0</v>
      </c>
      <c r="Y336" s="154">
        <v>0</v>
      </c>
      <c r="Z336" s="154">
        <v>0</v>
      </c>
      <c r="AA336" s="154">
        <v>0</v>
      </c>
      <c r="AB336" s="156">
        <v>2020</v>
      </c>
    </row>
    <row r="337" spans="1:28" ht="35.25" customHeight="1" x14ac:dyDescent="0.5">
      <c r="A337">
        <v>1</v>
      </c>
      <c r="B337" s="124">
        <v>326</v>
      </c>
      <c r="C337" s="125" t="s">
        <v>2000</v>
      </c>
      <c r="D337" s="150">
        <v>202793.01</v>
      </c>
      <c r="E337" s="154">
        <v>0</v>
      </c>
      <c r="F337" s="154">
        <v>0</v>
      </c>
      <c r="G337" s="154">
        <v>0</v>
      </c>
      <c r="H337" s="154">
        <v>0</v>
      </c>
      <c r="I337" s="154">
        <v>0</v>
      </c>
      <c r="J337" s="154">
        <v>0</v>
      </c>
      <c r="K337" s="155">
        <v>0</v>
      </c>
      <c r="L337" s="154">
        <v>0</v>
      </c>
      <c r="M337" s="154">
        <v>0</v>
      </c>
      <c r="N337" s="154">
        <v>0</v>
      </c>
      <c r="O337" s="154">
        <v>0</v>
      </c>
      <c r="P337" s="154">
        <v>202793.01</v>
      </c>
      <c r="Q337" s="154">
        <v>0</v>
      </c>
      <c r="R337" s="154">
        <v>0</v>
      </c>
      <c r="S337" s="154">
        <v>0</v>
      </c>
      <c r="T337" s="154">
        <v>0</v>
      </c>
      <c r="U337" s="154">
        <v>0</v>
      </c>
      <c r="V337" s="154">
        <v>0</v>
      </c>
      <c r="W337" s="154">
        <v>0</v>
      </c>
      <c r="X337" s="154">
        <v>0</v>
      </c>
      <c r="Y337" s="154">
        <v>0</v>
      </c>
      <c r="Z337" s="154">
        <v>0</v>
      </c>
      <c r="AA337" s="154">
        <v>0</v>
      </c>
      <c r="AB337" s="156">
        <v>2020</v>
      </c>
    </row>
    <row r="338" spans="1:28" ht="35.25" customHeight="1" x14ac:dyDescent="0.5">
      <c r="A338">
        <v>1</v>
      </c>
      <c r="B338" s="124">
        <v>327</v>
      </c>
      <c r="C338" s="125" t="s">
        <v>2441</v>
      </c>
      <c r="D338" s="150">
        <v>384804</v>
      </c>
      <c r="E338" s="154">
        <v>0</v>
      </c>
      <c r="F338" s="154">
        <v>0</v>
      </c>
      <c r="G338" s="154">
        <v>0</v>
      </c>
      <c r="H338" s="154">
        <v>384804</v>
      </c>
      <c r="I338" s="154">
        <v>0</v>
      </c>
      <c r="J338" s="154">
        <v>0</v>
      </c>
      <c r="K338" s="155">
        <v>0</v>
      </c>
      <c r="L338" s="154">
        <v>0</v>
      </c>
      <c r="M338" s="154">
        <v>0</v>
      </c>
      <c r="N338" s="154">
        <v>0</v>
      </c>
      <c r="O338" s="154">
        <v>0</v>
      </c>
      <c r="P338" s="154">
        <v>0</v>
      </c>
      <c r="Q338" s="154">
        <v>0</v>
      </c>
      <c r="R338" s="154">
        <v>0</v>
      </c>
      <c r="S338" s="154">
        <v>0</v>
      </c>
      <c r="T338" s="154">
        <v>0</v>
      </c>
      <c r="U338" s="154">
        <v>0</v>
      </c>
      <c r="V338" s="154">
        <v>0</v>
      </c>
      <c r="W338" s="154">
        <v>0</v>
      </c>
      <c r="X338" s="154">
        <v>0</v>
      </c>
      <c r="Y338" s="154">
        <v>0</v>
      </c>
      <c r="Z338" s="154">
        <v>0</v>
      </c>
      <c r="AA338" s="154">
        <v>0</v>
      </c>
      <c r="AB338" s="156">
        <v>2020</v>
      </c>
    </row>
    <row r="339" spans="1:28" ht="35.25" customHeight="1" x14ac:dyDescent="0.5">
      <c r="A339">
        <v>1</v>
      </c>
      <c r="B339" s="124">
        <v>328</v>
      </c>
      <c r="C339" s="125" t="s">
        <v>2442</v>
      </c>
      <c r="D339" s="150">
        <v>125000</v>
      </c>
      <c r="E339" s="154">
        <v>0</v>
      </c>
      <c r="F339" s="154">
        <v>0</v>
      </c>
      <c r="G339" s="154">
        <v>0</v>
      </c>
      <c r="H339" s="154">
        <v>0</v>
      </c>
      <c r="I339" s="154">
        <v>0</v>
      </c>
      <c r="J339" s="154">
        <v>0</v>
      </c>
      <c r="K339" s="155">
        <v>0</v>
      </c>
      <c r="L339" s="154">
        <v>0</v>
      </c>
      <c r="M339" s="154">
        <v>125000</v>
      </c>
      <c r="N339" s="154">
        <v>0</v>
      </c>
      <c r="O339" s="154">
        <v>0</v>
      </c>
      <c r="P339" s="154">
        <v>0</v>
      </c>
      <c r="Q339" s="154">
        <v>0</v>
      </c>
      <c r="R339" s="154">
        <v>0</v>
      </c>
      <c r="S339" s="154">
        <v>0</v>
      </c>
      <c r="T339" s="154">
        <v>0</v>
      </c>
      <c r="U339" s="154">
        <v>0</v>
      </c>
      <c r="V339" s="154">
        <v>0</v>
      </c>
      <c r="W339" s="154">
        <v>0</v>
      </c>
      <c r="X339" s="154">
        <v>0</v>
      </c>
      <c r="Y339" s="154">
        <v>0</v>
      </c>
      <c r="Z339" s="154">
        <v>0</v>
      </c>
      <c r="AA339" s="154">
        <v>0</v>
      </c>
      <c r="AB339" s="156">
        <v>2020</v>
      </c>
    </row>
    <row r="340" spans="1:28" ht="35.25" customHeight="1" x14ac:dyDescent="0.5">
      <c r="A340">
        <v>1</v>
      </c>
      <c r="B340" s="124">
        <v>329</v>
      </c>
      <c r="C340" s="125" t="s">
        <v>2443</v>
      </c>
      <c r="D340" s="150">
        <v>480000</v>
      </c>
      <c r="E340" s="154">
        <v>0</v>
      </c>
      <c r="F340" s="154">
        <v>0</v>
      </c>
      <c r="G340" s="154">
        <v>0</v>
      </c>
      <c r="H340" s="154">
        <v>0</v>
      </c>
      <c r="I340" s="154">
        <v>0</v>
      </c>
      <c r="J340" s="154">
        <v>0</v>
      </c>
      <c r="K340" s="155">
        <v>0</v>
      </c>
      <c r="L340" s="154">
        <v>0</v>
      </c>
      <c r="M340" s="154">
        <v>480000</v>
      </c>
      <c r="N340" s="154">
        <v>0</v>
      </c>
      <c r="O340" s="154">
        <v>0</v>
      </c>
      <c r="P340" s="154">
        <v>0</v>
      </c>
      <c r="Q340" s="154">
        <v>0</v>
      </c>
      <c r="R340" s="154">
        <v>0</v>
      </c>
      <c r="S340" s="154">
        <v>0</v>
      </c>
      <c r="T340" s="154">
        <v>0</v>
      </c>
      <c r="U340" s="154">
        <v>0</v>
      </c>
      <c r="V340" s="154">
        <v>0</v>
      </c>
      <c r="W340" s="154">
        <v>0</v>
      </c>
      <c r="X340" s="154">
        <v>0</v>
      </c>
      <c r="Y340" s="154">
        <v>0</v>
      </c>
      <c r="Z340" s="154">
        <v>0</v>
      </c>
      <c r="AA340" s="154">
        <v>0</v>
      </c>
      <c r="AB340" s="156">
        <v>2020</v>
      </c>
    </row>
    <row r="341" spans="1:28" ht="35.25" customHeight="1" x14ac:dyDescent="0.5">
      <c r="A341">
        <v>1</v>
      </c>
      <c r="B341" s="124">
        <v>330</v>
      </c>
      <c r="C341" s="125" t="s">
        <v>2001</v>
      </c>
      <c r="D341" s="150">
        <v>1721544</v>
      </c>
      <c r="E341" s="154">
        <v>0</v>
      </c>
      <c r="F341" s="154">
        <v>0</v>
      </c>
      <c r="G341" s="154">
        <v>0</v>
      </c>
      <c r="H341" s="154">
        <v>0</v>
      </c>
      <c r="I341" s="154">
        <v>0</v>
      </c>
      <c r="J341" s="154">
        <v>0</v>
      </c>
      <c r="K341" s="155">
        <v>0</v>
      </c>
      <c r="L341" s="154">
        <v>0</v>
      </c>
      <c r="M341" s="154">
        <v>0</v>
      </c>
      <c r="N341" s="154">
        <v>0</v>
      </c>
      <c r="O341" s="154">
        <v>1721544</v>
      </c>
      <c r="P341" s="154">
        <v>0</v>
      </c>
      <c r="Q341" s="154">
        <v>0</v>
      </c>
      <c r="R341" s="154">
        <v>0</v>
      </c>
      <c r="S341" s="154">
        <v>0</v>
      </c>
      <c r="T341" s="154">
        <v>0</v>
      </c>
      <c r="U341" s="154">
        <v>0</v>
      </c>
      <c r="V341" s="154">
        <v>0</v>
      </c>
      <c r="W341" s="154">
        <v>0</v>
      </c>
      <c r="X341" s="154">
        <v>0</v>
      </c>
      <c r="Y341" s="154">
        <v>0</v>
      </c>
      <c r="Z341" s="154">
        <v>0</v>
      </c>
      <c r="AA341" s="154">
        <v>0</v>
      </c>
      <c r="AB341" s="156">
        <v>2020</v>
      </c>
    </row>
    <row r="342" spans="1:28" ht="35.25" customHeight="1" x14ac:dyDescent="0.5">
      <c r="A342">
        <v>1</v>
      </c>
      <c r="B342" s="124">
        <v>331</v>
      </c>
      <c r="C342" s="125" t="s">
        <v>2002</v>
      </c>
      <c r="D342" s="150">
        <v>212766.8</v>
      </c>
      <c r="E342" s="154">
        <v>0</v>
      </c>
      <c r="F342" s="154">
        <v>0</v>
      </c>
      <c r="G342" s="154">
        <v>0</v>
      </c>
      <c r="H342" s="154">
        <v>0</v>
      </c>
      <c r="I342" s="154">
        <v>0</v>
      </c>
      <c r="J342" s="154">
        <v>0</v>
      </c>
      <c r="K342" s="155">
        <v>0</v>
      </c>
      <c r="L342" s="154">
        <v>0</v>
      </c>
      <c r="M342" s="154">
        <v>0</v>
      </c>
      <c r="N342" s="154">
        <v>0</v>
      </c>
      <c r="O342" s="154">
        <v>212766.8</v>
      </c>
      <c r="P342" s="154">
        <v>0</v>
      </c>
      <c r="Q342" s="154">
        <v>0</v>
      </c>
      <c r="R342" s="154">
        <v>0</v>
      </c>
      <c r="S342" s="154">
        <v>0</v>
      </c>
      <c r="T342" s="154">
        <v>0</v>
      </c>
      <c r="U342" s="154">
        <v>0</v>
      </c>
      <c r="V342" s="154">
        <v>0</v>
      </c>
      <c r="W342" s="154">
        <v>0</v>
      </c>
      <c r="X342" s="154">
        <v>0</v>
      </c>
      <c r="Y342" s="154">
        <v>0</v>
      </c>
      <c r="Z342" s="154">
        <v>0</v>
      </c>
      <c r="AA342" s="154">
        <v>0</v>
      </c>
      <c r="AB342" s="156">
        <v>2020</v>
      </c>
    </row>
    <row r="343" spans="1:28" ht="35.25" customHeight="1" x14ac:dyDescent="0.5">
      <c r="A343">
        <v>1</v>
      </c>
      <c r="B343" s="124">
        <v>332</v>
      </c>
      <c r="C343" s="125" t="s">
        <v>2444</v>
      </c>
      <c r="D343" s="150">
        <v>310000</v>
      </c>
      <c r="E343" s="154">
        <v>0</v>
      </c>
      <c r="F343" s="154">
        <v>0</v>
      </c>
      <c r="G343" s="154">
        <v>0</v>
      </c>
      <c r="H343" s="154">
        <v>0</v>
      </c>
      <c r="I343" s="154">
        <v>0</v>
      </c>
      <c r="J343" s="154">
        <v>0</v>
      </c>
      <c r="K343" s="155">
        <v>0</v>
      </c>
      <c r="L343" s="154">
        <v>0</v>
      </c>
      <c r="M343" s="154">
        <v>310000</v>
      </c>
      <c r="N343" s="154">
        <v>0</v>
      </c>
      <c r="O343" s="154">
        <v>0</v>
      </c>
      <c r="P343" s="154">
        <v>0</v>
      </c>
      <c r="Q343" s="154">
        <v>0</v>
      </c>
      <c r="R343" s="154">
        <v>0</v>
      </c>
      <c r="S343" s="154">
        <v>0</v>
      </c>
      <c r="T343" s="154">
        <v>0</v>
      </c>
      <c r="U343" s="154">
        <v>0</v>
      </c>
      <c r="V343" s="154">
        <v>0</v>
      </c>
      <c r="W343" s="154">
        <v>0</v>
      </c>
      <c r="X343" s="154">
        <v>0</v>
      </c>
      <c r="Y343" s="154">
        <v>0</v>
      </c>
      <c r="Z343" s="154">
        <v>0</v>
      </c>
      <c r="AA343" s="154">
        <v>0</v>
      </c>
      <c r="AB343" s="156">
        <v>2020</v>
      </c>
    </row>
    <row r="344" spans="1:28" ht="35.25" customHeight="1" x14ac:dyDescent="0.5">
      <c r="A344">
        <v>1</v>
      </c>
      <c r="B344" s="124">
        <v>333</v>
      </c>
      <c r="C344" s="125" t="s">
        <v>2003</v>
      </c>
      <c r="D344" s="150">
        <v>566760</v>
      </c>
      <c r="E344" s="154">
        <v>0</v>
      </c>
      <c r="F344" s="154">
        <v>0</v>
      </c>
      <c r="G344" s="154">
        <v>566760</v>
      </c>
      <c r="H344" s="154">
        <v>0</v>
      </c>
      <c r="I344" s="154">
        <v>0</v>
      </c>
      <c r="J344" s="154">
        <v>0</v>
      </c>
      <c r="K344" s="155">
        <v>0</v>
      </c>
      <c r="L344" s="154">
        <v>0</v>
      </c>
      <c r="M344" s="154">
        <v>0</v>
      </c>
      <c r="N344" s="154">
        <v>0</v>
      </c>
      <c r="O344" s="154">
        <v>0</v>
      </c>
      <c r="P344" s="154">
        <v>0</v>
      </c>
      <c r="Q344" s="154">
        <v>0</v>
      </c>
      <c r="R344" s="154">
        <v>0</v>
      </c>
      <c r="S344" s="154">
        <v>0</v>
      </c>
      <c r="T344" s="154">
        <v>0</v>
      </c>
      <c r="U344" s="154">
        <v>0</v>
      </c>
      <c r="V344" s="154">
        <v>0</v>
      </c>
      <c r="W344" s="154">
        <v>0</v>
      </c>
      <c r="X344" s="154">
        <v>0</v>
      </c>
      <c r="Y344" s="154">
        <v>0</v>
      </c>
      <c r="Z344" s="154">
        <v>0</v>
      </c>
      <c r="AA344" s="154">
        <v>0</v>
      </c>
      <c r="AB344" s="156">
        <v>2020</v>
      </c>
    </row>
    <row r="345" spans="1:28" ht="35.25" customHeight="1" x14ac:dyDescent="0.5">
      <c r="A345">
        <v>1</v>
      </c>
      <c r="B345" s="124">
        <v>334</v>
      </c>
      <c r="C345" s="125" t="s">
        <v>1743</v>
      </c>
      <c r="D345" s="150">
        <v>391550</v>
      </c>
      <c r="E345" s="154">
        <v>0</v>
      </c>
      <c r="F345" s="154">
        <v>0</v>
      </c>
      <c r="G345" s="154">
        <v>0</v>
      </c>
      <c r="H345" s="154">
        <v>0</v>
      </c>
      <c r="I345" s="154">
        <v>0</v>
      </c>
      <c r="J345" s="154">
        <v>0</v>
      </c>
      <c r="K345" s="155">
        <v>0</v>
      </c>
      <c r="L345" s="154">
        <v>0</v>
      </c>
      <c r="M345" s="154">
        <v>0</v>
      </c>
      <c r="N345" s="154">
        <v>0</v>
      </c>
      <c r="O345" s="154">
        <v>391550</v>
      </c>
      <c r="P345" s="154">
        <v>0</v>
      </c>
      <c r="Q345" s="154">
        <v>0</v>
      </c>
      <c r="R345" s="154">
        <v>0</v>
      </c>
      <c r="S345" s="154">
        <v>0</v>
      </c>
      <c r="T345" s="154">
        <v>0</v>
      </c>
      <c r="U345" s="154">
        <v>0</v>
      </c>
      <c r="V345" s="154">
        <v>0</v>
      </c>
      <c r="W345" s="154">
        <v>0</v>
      </c>
      <c r="X345" s="154">
        <v>0</v>
      </c>
      <c r="Y345" s="154">
        <v>0</v>
      </c>
      <c r="Z345" s="154">
        <v>0</v>
      </c>
      <c r="AA345" s="154">
        <v>0</v>
      </c>
      <c r="AB345" s="156">
        <v>2020</v>
      </c>
    </row>
    <row r="346" spans="1:28" ht="35.25" customHeight="1" x14ac:dyDescent="0.5">
      <c r="A346">
        <v>1</v>
      </c>
      <c r="B346" s="124">
        <v>335</v>
      </c>
      <c r="C346" s="125" t="s">
        <v>2286</v>
      </c>
      <c r="D346" s="150">
        <v>1569463</v>
      </c>
      <c r="E346" s="154">
        <v>0</v>
      </c>
      <c r="F346" s="154">
        <v>0</v>
      </c>
      <c r="G346" s="154">
        <v>0</v>
      </c>
      <c r="H346" s="154">
        <v>0</v>
      </c>
      <c r="I346" s="154">
        <v>0</v>
      </c>
      <c r="J346" s="154">
        <v>0</v>
      </c>
      <c r="K346" s="155">
        <v>0</v>
      </c>
      <c r="L346" s="154">
        <v>0</v>
      </c>
      <c r="M346" s="154">
        <v>1569463</v>
      </c>
      <c r="N346" s="154">
        <v>0</v>
      </c>
      <c r="O346" s="154">
        <v>0</v>
      </c>
      <c r="P346" s="154">
        <v>0</v>
      </c>
      <c r="Q346" s="154">
        <v>0</v>
      </c>
      <c r="R346" s="154">
        <v>0</v>
      </c>
      <c r="S346" s="154">
        <v>0</v>
      </c>
      <c r="T346" s="154">
        <v>0</v>
      </c>
      <c r="U346" s="154">
        <v>0</v>
      </c>
      <c r="V346" s="154">
        <v>0</v>
      </c>
      <c r="W346" s="154">
        <v>0</v>
      </c>
      <c r="X346" s="154">
        <v>0</v>
      </c>
      <c r="Y346" s="154">
        <v>0</v>
      </c>
      <c r="Z346" s="154">
        <v>0</v>
      </c>
      <c r="AA346" s="154">
        <v>0</v>
      </c>
      <c r="AB346" s="156">
        <v>2020</v>
      </c>
    </row>
    <row r="347" spans="1:28" ht="35.25" customHeight="1" x14ac:dyDescent="0.5">
      <c r="A347">
        <v>1</v>
      </c>
      <c r="B347" s="124">
        <v>336</v>
      </c>
      <c r="C347" s="125" t="s">
        <v>2673</v>
      </c>
      <c r="D347" s="150">
        <v>629115</v>
      </c>
      <c r="E347" s="154">
        <v>0</v>
      </c>
      <c r="F347" s="154">
        <v>0</v>
      </c>
      <c r="G347" s="154">
        <v>0</v>
      </c>
      <c r="H347" s="154">
        <v>0</v>
      </c>
      <c r="I347" s="154">
        <v>0</v>
      </c>
      <c r="J347" s="154">
        <v>0</v>
      </c>
      <c r="K347" s="155">
        <v>0</v>
      </c>
      <c r="L347" s="154">
        <v>0</v>
      </c>
      <c r="M347" s="154">
        <v>629115</v>
      </c>
      <c r="N347" s="154">
        <v>0</v>
      </c>
      <c r="O347" s="154">
        <v>0</v>
      </c>
      <c r="P347" s="154">
        <v>0</v>
      </c>
      <c r="Q347" s="154">
        <v>0</v>
      </c>
      <c r="R347" s="154">
        <v>0</v>
      </c>
      <c r="S347" s="154">
        <v>0</v>
      </c>
      <c r="T347" s="154">
        <v>0</v>
      </c>
      <c r="U347" s="154">
        <v>0</v>
      </c>
      <c r="V347" s="154">
        <v>0</v>
      </c>
      <c r="W347" s="154">
        <v>0</v>
      </c>
      <c r="X347" s="154">
        <v>0</v>
      </c>
      <c r="Y347" s="154">
        <v>0</v>
      </c>
      <c r="Z347" s="154">
        <v>0</v>
      </c>
      <c r="AA347" s="154">
        <v>0</v>
      </c>
      <c r="AB347" s="156">
        <v>2020</v>
      </c>
    </row>
    <row r="348" spans="1:28" ht="35.25" customHeight="1" x14ac:dyDescent="0.5">
      <c r="A348">
        <v>1</v>
      </c>
      <c r="B348" s="124">
        <v>337</v>
      </c>
      <c r="C348" s="125" t="s">
        <v>2773</v>
      </c>
      <c r="D348" s="150">
        <v>1592930.8</v>
      </c>
      <c r="E348" s="154">
        <v>0</v>
      </c>
      <c r="F348" s="154">
        <v>0</v>
      </c>
      <c r="G348" s="154">
        <v>0</v>
      </c>
      <c r="H348" s="154">
        <v>0</v>
      </c>
      <c r="I348" s="154">
        <v>764726</v>
      </c>
      <c r="J348" s="154">
        <v>0</v>
      </c>
      <c r="K348" s="155">
        <v>0</v>
      </c>
      <c r="L348" s="154">
        <v>0</v>
      </c>
      <c r="M348" s="154">
        <v>828204.8</v>
      </c>
      <c r="N348" s="154">
        <v>0</v>
      </c>
      <c r="O348" s="154">
        <v>0</v>
      </c>
      <c r="P348" s="154">
        <v>0</v>
      </c>
      <c r="Q348" s="154">
        <v>0</v>
      </c>
      <c r="R348" s="154">
        <v>0</v>
      </c>
      <c r="S348" s="154">
        <v>0</v>
      </c>
      <c r="T348" s="154">
        <v>0</v>
      </c>
      <c r="U348" s="154">
        <v>0</v>
      </c>
      <c r="V348" s="154">
        <v>0</v>
      </c>
      <c r="W348" s="154">
        <v>0</v>
      </c>
      <c r="X348" s="154">
        <v>0</v>
      </c>
      <c r="Y348" s="154">
        <v>0</v>
      </c>
      <c r="Z348" s="154">
        <v>0</v>
      </c>
      <c r="AA348" s="154">
        <v>0</v>
      </c>
      <c r="AB348" s="156">
        <v>2020</v>
      </c>
    </row>
    <row r="349" spans="1:28" ht="35.25" customHeight="1" x14ac:dyDescent="0.5">
      <c r="A349">
        <v>1</v>
      </c>
      <c r="B349" s="124">
        <v>338</v>
      </c>
      <c r="C349" s="125" t="s">
        <v>2774</v>
      </c>
      <c r="D349" s="150">
        <v>1741897.9</v>
      </c>
      <c r="E349" s="154">
        <v>0</v>
      </c>
      <c r="F349" s="154">
        <v>0</v>
      </c>
      <c r="G349" s="154">
        <v>0</v>
      </c>
      <c r="H349" s="154">
        <v>0</v>
      </c>
      <c r="I349" s="154">
        <v>0</v>
      </c>
      <c r="J349" s="154">
        <v>0</v>
      </c>
      <c r="K349" s="155">
        <v>0</v>
      </c>
      <c r="L349" s="154">
        <v>0</v>
      </c>
      <c r="M349" s="154">
        <v>663514.9</v>
      </c>
      <c r="N349" s="154">
        <v>0</v>
      </c>
      <c r="O349" s="154">
        <v>1078383</v>
      </c>
      <c r="P349" s="154">
        <v>0</v>
      </c>
      <c r="Q349" s="154">
        <v>0</v>
      </c>
      <c r="R349" s="154">
        <v>0</v>
      </c>
      <c r="S349" s="154">
        <v>0</v>
      </c>
      <c r="T349" s="154">
        <v>0</v>
      </c>
      <c r="U349" s="154">
        <v>0</v>
      </c>
      <c r="V349" s="154">
        <v>0</v>
      </c>
      <c r="W349" s="154">
        <v>0</v>
      </c>
      <c r="X349" s="154">
        <v>0</v>
      </c>
      <c r="Y349" s="154">
        <v>0</v>
      </c>
      <c r="Z349" s="154">
        <v>0</v>
      </c>
      <c r="AA349" s="154">
        <v>0</v>
      </c>
      <c r="AB349" s="156">
        <v>2020</v>
      </c>
    </row>
    <row r="350" spans="1:28" ht="35.25" customHeight="1" x14ac:dyDescent="0.5">
      <c r="A350">
        <v>1</v>
      </c>
      <c r="B350" s="124">
        <v>339</v>
      </c>
      <c r="C350" s="125" t="s">
        <v>2775</v>
      </c>
      <c r="D350" s="150">
        <v>604000</v>
      </c>
      <c r="E350" s="154">
        <v>0</v>
      </c>
      <c r="F350" s="154">
        <v>0</v>
      </c>
      <c r="G350" s="154">
        <v>0</v>
      </c>
      <c r="H350" s="154">
        <v>0</v>
      </c>
      <c r="I350" s="154">
        <v>604000</v>
      </c>
      <c r="J350" s="154">
        <v>0</v>
      </c>
      <c r="K350" s="155">
        <v>0</v>
      </c>
      <c r="L350" s="154">
        <v>0</v>
      </c>
      <c r="M350" s="154">
        <v>0</v>
      </c>
      <c r="N350" s="154">
        <v>0</v>
      </c>
      <c r="O350" s="154">
        <v>0</v>
      </c>
      <c r="P350" s="154">
        <v>0</v>
      </c>
      <c r="Q350" s="154">
        <v>0</v>
      </c>
      <c r="R350" s="154">
        <v>0</v>
      </c>
      <c r="S350" s="154">
        <v>0</v>
      </c>
      <c r="T350" s="154">
        <v>0</v>
      </c>
      <c r="U350" s="154">
        <v>0</v>
      </c>
      <c r="V350" s="154">
        <v>0</v>
      </c>
      <c r="W350" s="154">
        <v>0</v>
      </c>
      <c r="X350" s="154">
        <v>0</v>
      </c>
      <c r="Y350" s="154">
        <v>0</v>
      </c>
      <c r="Z350" s="154">
        <v>0</v>
      </c>
      <c r="AA350" s="154">
        <v>0</v>
      </c>
      <c r="AB350" s="156">
        <v>2020</v>
      </c>
    </row>
    <row r="351" spans="1:28" ht="35.25" customHeight="1" x14ac:dyDescent="0.5">
      <c r="A351">
        <v>1</v>
      </c>
      <c r="B351" s="124">
        <v>340</v>
      </c>
      <c r="C351" s="125" t="s">
        <v>3062</v>
      </c>
      <c r="D351" s="150">
        <v>1534258.8</v>
      </c>
      <c r="E351" s="154">
        <v>0</v>
      </c>
      <c r="F351" s="154">
        <v>0</v>
      </c>
      <c r="G351" s="154">
        <v>0</v>
      </c>
      <c r="H351" s="154">
        <v>0</v>
      </c>
      <c r="I351" s="154">
        <v>0</v>
      </c>
      <c r="J351" s="154">
        <v>0</v>
      </c>
      <c r="K351" s="155">
        <v>0</v>
      </c>
      <c r="L351" s="154">
        <v>0</v>
      </c>
      <c r="M351" s="154">
        <v>1534258.8</v>
      </c>
      <c r="N351" s="154">
        <v>0</v>
      </c>
      <c r="O351" s="154">
        <v>0</v>
      </c>
      <c r="P351" s="154">
        <v>0</v>
      </c>
      <c r="Q351" s="154">
        <v>0</v>
      </c>
      <c r="R351" s="154">
        <v>0</v>
      </c>
      <c r="S351" s="154">
        <v>0</v>
      </c>
      <c r="T351" s="154">
        <v>0</v>
      </c>
      <c r="U351" s="154">
        <v>0</v>
      </c>
      <c r="V351" s="154">
        <v>0</v>
      </c>
      <c r="W351" s="154">
        <v>0</v>
      </c>
      <c r="X351" s="154">
        <v>0</v>
      </c>
      <c r="Y351" s="154">
        <v>0</v>
      </c>
      <c r="Z351" s="154">
        <v>0</v>
      </c>
      <c r="AA351" s="154">
        <v>0</v>
      </c>
      <c r="AB351" s="156" t="s">
        <v>3063</v>
      </c>
    </row>
    <row r="352" spans="1:28" ht="35.25" customHeight="1" x14ac:dyDescent="0.5">
      <c r="A352">
        <v>1</v>
      </c>
      <c r="B352" s="124">
        <v>341</v>
      </c>
      <c r="C352" s="125" t="s">
        <v>2287</v>
      </c>
      <c r="D352" s="150">
        <v>297000</v>
      </c>
      <c r="E352" s="154">
        <v>0</v>
      </c>
      <c r="F352" s="154">
        <v>0</v>
      </c>
      <c r="G352" s="154">
        <v>0</v>
      </c>
      <c r="H352" s="154">
        <v>0</v>
      </c>
      <c r="I352" s="154">
        <v>0</v>
      </c>
      <c r="J352" s="154">
        <v>0</v>
      </c>
      <c r="K352" s="155">
        <v>0</v>
      </c>
      <c r="L352" s="154">
        <v>0</v>
      </c>
      <c r="M352" s="154">
        <v>0</v>
      </c>
      <c r="N352" s="154">
        <v>297000</v>
      </c>
      <c r="O352" s="154">
        <v>0</v>
      </c>
      <c r="P352" s="154">
        <v>0</v>
      </c>
      <c r="Q352" s="154">
        <v>0</v>
      </c>
      <c r="R352" s="154">
        <v>0</v>
      </c>
      <c r="S352" s="154">
        <v>0</v>
      </c>
      <c r="T352" s="154">
        <v>0</v>
      </c>
      <c r="U352" s="154">
        <v>0</v>
      </c>
      <c r="V352" s="154">
        <v>0</v>
      </c>
      <c r="W352" s="154">
        <v>0</v>
      </c>
      <c r="X352" s="154">
        <v>0</v>
      </c>
      <c r="Y352" s="154">
        <v>0</v>
      </c>
      <c r="Z352" s="154">
        <v>0</v>
      </c>
      <c r="AA352" s="154">
        <v>0</v>
      </c>
      <c r="AB352" s="156">
        <v>2020</v>
      </c>
    </row>
    <row r="353" spans="1:28" ht="35.25" customHeight="1" x14ac:dyDescent="0.5">
      <c r="B353" s="148" t="s">
        <v>727</v>
      </c>
      <c r="C353" s="125"/>
      <c r="D353" s="150">
        <v>127570546.29000002</v>
      </c>
      <c r="E353" s="150">
        <v>1384852.21</v>
      </c>
      <c r="F353" s="150">
        <v>702173</v>
      </c>
      <c r="G353" s="150">
        <v>5515664.8600000003</v>
      </c>
      <c r="H353" s="150">
        <v>853696</v>
      </c>
      <c r="I353" s="150">
        <v>1727276.42</v>
      </c>
      <c r="J353" s="150">
        <v>0</v>
      </c>
      <c r="K353" s="151">
        <v>18</v>
      </c>
      <c r="L353" s="150">
        <v>35349534.560000002</v>
      </c>
      <c r="M353" s="150">
        <v>44420066.25</v>
      </c>
      <c r="N353" s="150">
        <v>0</v>
      </c>
      <c r="O353" s="150">
        <v>36486121.49000001</v>
      </c>
      <c r="P353" s="150">
        <v>1131161.5</v>
      </c>
      <c r="Q353" s="150">
        <v>0</v>
      </c>
      <c r="R353" s="150">
        <v>0</v>
      </c>
      <c r="S353" s="150">
        <v>0</v>
      </c>
      <c r="T353" s="150">
        <v>0</v>
      </c>
      <c r="U353" s="150">
        <v>0</v>
      </c>
      <c r="V353" s="150">
        <v>0</v>
      </c>
      <c r="W353" s="150">
        <v>0</v>
      </c>
      <c r="X353" s="150">
        <v>0</v>
      </c>
      <c r="Y353" s="150">
        <v>0</v>
      </c>
      <c r="Z353" s="150">
        <v>0</v>
      </c>
      <c r="AA353" s="150">
        <v>0</v>
      </c>
      <c r="AB353" s="152" t="s">
        <v>857</v>
      </c>
    </row>
    <row r="354" spans="1:28" ht="35.25" customHeight="1" x14ac:dyDescent="0.5">
      <c r="A354">
        <v>1</v>
      </c>
      <c r="B354" s="124">
        <v>342</v>
      </c>
      <c r="C354" s="125" t="s">
        <v>1744</v>
      </c>
      <c r="D354" s="150">
        <v>523951</v>
      </c>
      <c r="E354" s="154">
        <v>0</v>
      </c>
      <c r="F354" s="154">
        <v>0</v>
      </c>
      <c r="G354" s="154">
        <v>0</v>
      </c>
      <c r="H354" s="154">
        <v>0</v>
      </c>
      <c r="I354" s="154">
        <v>0</v>
      </c>
      <c r="J354" s="154">
        <v>0</v>
      </c>
      <c r="K354" s="155">
        <v>0</v>
      </c>
      <c r="L354" s="154">
        <v>0</v>
      </c>
      <c r="M354" s="154">
        <v>523951</v>
      </c>
      <c r="N354" s="154">
        <v>0</v>
      </c>
      <c r="O354" s="154">
        <v>0</v>
      </c>
      <c r="P354" s="154">
        <v>0</v>
      </c>
      <c r="Q354" s="154">
        <v>0</v>
      </c>
      <c r="R354" s="154">
        <v>0</v>
      </c>
      <c r="S354" s="154">
        <v>0</v>
      </c>
      <c r="T354" s="154">
        <v>0</v>
      </c>
      <c r="U354" s="154">
        <v>0</v>
      </c>
      <c r="V354" s="154">
        <v>0</v>
      </c>
      <c r="W354" s="154">
        <v>0</v>
      </c>
      <c r="X354" s="154">
        <v>0</v>
      </c>
      <c r="Y354" s="154">
        <v>0</v>
      </c>
      <c r="Z354" s="154">
        <v>0</v>
      </c>
      <c r="AA354" s="154">
        <v>0</v>
      </c>
      <c r="AB354" s="156">
        <v>2020</v>
      </c>
    </row>
    <row r="355" spans="1:28" ht="35.25" customHeight="1" x14ac:dyDescent="0.5">
      <c r="A355">
        <v>1</v>
      </c>
      <c r="B355" s="124">
        <v>343</v>
      </c>
      <c r="C355" s="125" t="s">
        <v>2445</v>
      </c>
      <c r="D355" s="150">
        <v>2127359</v>
      </c>
      <c r="E355" s="154">
        <v>0</v>
      </c>
      <c r="F355" s="154">
        <v>0</v>
      </c>
      <c r="G355" s="154">
        <v>0</v>
      </c>
      <c r="H355" s="154">
        <v>0</v>
      </c>
      <c r="I355" s="154">
        <v>0</v>
      </c>
      <c r="J355" s="154">
        <v>0</v>
      </c>
      <c r="K355" s="155">
        <v>0</v>
      </c>
      <c r="L355" s="154">
        <v>0</v>
      </c>
      <c r="M355" s="154">
        <v>2127359</v>
      </c>
      <c r="N355" s="154">
        <v>0</v>
      </c>
      <c r="O355" s="154">
        <v>0</v>
      </c>
      <c r="P355" s="154">
        <v>0</v>
      </c>
      <c r="Q355" s="154">
        <v>0</v>
      </c>
      <c r="R355" s="154">
        <v>0</v>
      </c>
      <c r="S355" s="154">
        <v>0</v>
      </c>
      <c r="T355" s="154">
        <v>0</v>
      </c>
      <c r="U355" s="154">
        <v>0</v>
      </c>
      <c r="V355" s="154">
        <v>0</v>
      </c>
      <c r="W355" s="154">
        <v>0</v>
      </c>
      <c r="X355" s="154">
        <v>0</v>
      </c>
      <c r="Y355" s="154">
        <v>0</v>
      </c>
      <c r="Z355" s="154">
        <v>0</v>
      </c>
      <c r="AA355" s="154">
        <v>0</v>
      </c>
      <c r="AB355" s="156">
        <v>2020</v>
      </c>
    </row>
    <row r="356" spans="1:28" ht="35.25" customHeight="1" x14ac:dyDescent="0.5">
      <c r="A356">
        <v>1</v>
      </c>
      <c r="B356" s="124">
        <v>344</v>
      </c>
      <c r="C356" s="125" t="s">
        <v>1745</v>
      </c>
      <c r="D356" s="150">
        <v>1832821</v>
      </c>
      <c r="E356" s="154">
        <v>0</v>
      </c>
      <c r="F356" s="154">
        <v>0</v>
      </c>
      <c r="G356" s="154">
        <v>0</v>
      </c>
      <c r="H356" s="154">
        <v>0</v>
      </c>
      <c r="I356" s="154">
        <v>0</v>
      </c>
      <c r="J356" s="154">
        <v>0</v>
      </c>
      <c r="K356" s="155">
        <v>1</v>
      </c>
      <c r="L356" s="154">
        <v>1832821</v>
      </c>
      <c r="M356" s="154">
        <v>0</v>
      </c>
      <c r="N356" s="154">
        <v>0</v>
      </c>
      <c r="O356" s="154">
        <v>0</v>
      </c>
      <c r="P356" s="154">
        <v>0</v>
      </c>
      <c r="Q356" s="154">
        <v>0</v>
      </c>
      <c r="R356" s="154">
        <v>0</v>
      </c>
      <c r="S356" s="154">
        <v>0</v>
      </c>
      <c r="T356" s="154">
        <v>0</v>
      </c>
      <c r="U356" s="154">
        <v>0</v>
      </c>
      <c r="V356" s="154">
        <v>0</v>
      </c>
      <c r="W356" s="154">
        <v>0</v>
      </c>
      <c r="X356" s="154">
        <v>0</v>
      </c>
      <c r="Y356" s="154">
        <v>0</v>
      </c>
      <c r="Z356" s="154">
        <v>0</v>
      </c>
      <c r="AA356" s="154">
        <v>0</v>
      </c>
      <c r="AB356" s="156">
        <v>2020</v>
      </c>
    </row>
    <row r="357" spans="1:28" ht="35.25" customHeight="1" x14ac:dyDescent="0.5">
      <c r="A357">
        <v>1</v>
      </c>
      <c r="B357" s="124">
        <v>345</v>
      </c>
      <c r="C357" s="125" t="s">
        <v>1746</v>
      </c>
      <c r="D357" s="150">
        <v>1028728</v>
      </c>
      <c r="E357" s="154">
        <v>0</v>
      </c>
      <c r="F357" s="154">
        <v>0</v>
      </c>
      <c r="G357" s="154">
        <v>0</v>
      </c>
      <c r="H357" s="154">
        <v>0</v>
      </c>
      <c r="I357" s="154">
        <v>0</v>
      </c>
      <c r="J357" s="154">
        <v>0</v>
      </c>
      <c r="K357" s="155">
        <v>0</v>
      </c>
      <c r="L357" s="154">
        <v>0</v>
      </c>
      <c r="M357" s="154">
        <v>529458</v>
      </c>
      <c r="N357" s="154">
        <v>0</v>
      </c>
      <c r="O357" s="154">
        <v>499270</v>
      </c>
      <c r="P357" s="154">
        <v>0</v>
      </c>
      <c r="Q357" s="154">
        <v>0</v>
      </c>
      <c r="R357" s="154">
        <v>0</v>
      </c>
      <c r="S357" s="154">
        <v>0</v>
      </c>
      <c r="T357" s="154">
        <v>0</v>
      </c>
      <c r="U357" s="154">
        <v>0</v>
      </c>
      <c r="V357" s="154">
        <v>0</v>
      </c>
      <c r="W357" s="154">
        <v>0</v>
      </c>
      <c r="X357" s="154">
        <v>0</v>
      </c>
      <c r="Y357" s="154">
        <v>0</v>
      </c>
      <c r="Z357" s="154">
        <v>0</v>
      </c>
      <c r="AA357" s="154">
        <v>0</v>
      </c>
      <c r="AB357" s="156">
        <v>2020</v>
      </c>
    </row>
    <row r="358" spans="1:28" ht="35.25" customHeight="1" x14ac:dyDescent="0.5">
      <c r="A358">
        <v>1</v>
      </c>
      <c r="B358" s="124">
        <v>346</v>
      </c>
      <c r="C358" s="125" t="s">
        <v>1747</v>
      </c>
      <c r="D358" s="150">
        <v>1864325</v>
      </c>
      <c r="E358" s="154">
        <v>0</v>
      </c>
      <c r="F358" s="154">
        <v>0</v>
      </c>
      <c r="G358" s="154">
        <v>0</v>
      </c>
      <c r="H358" s="154">
        <v>0</v>
      </c>
      <c r="I358" s="154">
        <v>0</v>
      </c>
      <c r="J358" s="154">
        <v>0</v>
      </c>
      <c r="K358" s="155">
        <v>1</v>
      </c>
      <c r="L358" s="154">
        <v>1864325</v>
      </c>
      <c r="M358" s="154">
        <v>0</v>
      </c>
      <c r="N358" s="154">
        <v>0</v>
      </c>
      <c r="O358" s="154">
        <v>0</v>
      </c>
      <c r="P358" s="154">
        <v>0</v>
      </c>
      <c r="Q358" s="154">
        <v>0</v>
      </c>
      <c r="R358" s="154">
        <v>0</v>
      </c>
      <c r="S358" s="154">
        <v>0</v>
      </c>
      <c r="T358" s="154">
        <v>0</v>
      </c>
      <c r="U358" s="154">
        <v>0</v>
      </c>
      <c r="V358" s="154">
        <v>0</v>
      </c>
      <c r="W358" s="154">
        <v>0</v>
      </c>
      <c r="X358" s="154">
        <v>0</v>
      </c>
      <c r="Y358" s="154">
        <v>0</v>
      </c>
      <c r="Z358" s="154">
        <v>0</v>
      </c>
      <c r="AA358" s="154">
        <v>0</v>
      </c>
      <c r="AB358" s="156">
        <v>2020</v>
      </c>
    </row>
    <row r="359" spans="1:28" ht="35.25" customHeight="1" x14ac:dyDescent="0.5">
      <c r="A359">
        <v>1</v>
      </c>
      <c r="B359" s="124">
        <v>347</v>
      </c>
      <c r="C359" s="125" t="s">
        <v>1748</v>
      </c>
      <c r="D359" s="150">
        <v>120998</v>
      </c>
      <c r="E359" s="154">
        <v>0</v>
      </c>
      <c r="F359" s="154">
        <v>0</v>
      </c>
      <c r="G359" s="154">
        <v>0</v>
      </c>
      <c r="H359" s="154">
        <v>0</v>
      </c>
      <c r="I359" s="154">
        <v>0</v>
      </c>
      <c r="J359" s="154">
        <v>0</v>
      </c>
      <c r="K359" s="155">
        <v>0</v>
      </c>
      <c r="L359" s="154">
        <v>0</v>
      </c>
      <c r="M359" s="154">
        <v>0</v>
      </c>
      <c r="N359" s="154">
        <v>0</v>
      </c>
      <c r="O359" s="154">
        <v>120998</v>
      </c>
      <c r="P359" s="154">
        <v>0</v>
      </c>
      <c r="Q359" s="154">
        <v>0</v>
      </c>
      <c r="R359" s="154">
        <v>0</v>
      </c>
      <c r="S359" s="154">
        <v>0</v>
      </c>
      <c r="T359" s="154">
        <v>0</v>
      </c>
      <c r="U359" s="154">
        <v>0</v>
      </c>
      <c r="V359" s="154">
        <v>0</v>
      </c>
      <c r="W359" s="154">
        <v>0</v>
      </c>
      <c r="X359" s="154">
        <v>0</v>
      </c>
      <c r="Y359" s="154">
        <v>0</v>
      </c>
      <c r="Z359" s="154">
        <v>0</v>
      </c>
      <c r="AA359" s="154">
        <v>0</v>
      </c>
      <c r="AB359" s="156">
        <v>2020</v>
      </c>
    </row>
    <row r="360" spans="1:28" ht="35.25" customHeight="1" x14ac:dyDescent="0.5">
      <c r="A360">
        <v>1</v>
      </c>
      <c r="B360" s="124">
        <v>348</v>
      </c>
      <c r="C360" s="125" t="s">
        <v>1749</v>
      </c>
      <c r="D360" s="150">
        <v>320995</v>
      </c>
      <c r="E360" s="154">
        <v>0</v>
      </c>
      <c r="F360" s="154">
        <v>320995</v>
      </c>
      <c r="G360" s="154">
        <v>0</v>
      </c>
      <c r="H360" s="154">
        <v>0</v>
      </c>
      <c r="I360" s="154">
        <v>0</v>
      </c>
      <c r="J360" s="154">
        <v>0</v>
      </c>
      <c r="K360" s="155">
        <v>0</v>
      </c>
      <c r="L360" s="154">
        <v>0</v>
      </c>
      <c r="M360" s="154">
        <v>0</v>
      </c>
      <c r="N360" s="154">
        <v>0</v>
      </c>
      <c r="O360" s="154">
        <v>0</v>
      </c>
      <c r="P360" s="154">
        <v>0</v>
      </c>
      <c r="Q360" s="154">
        <v>0</v>
      </c>
      <c r="R360" s="154">
        <v>0</v>
      </c>
      <c r="S360" s="154">
        <v>0</v>
      </c>
      <c r="T360" s="154">
        <v>0</v>
      </c>
      <c r="U360" s="154">
        <v>0</v>
      </c>
      <c r="V360" s="154">
        <v>0</v>
      </c>
      <c r="W360" s="154">
        <v>0</v>
      </c>
      <c r="X360" s="154">
        <v>0</v>
      </c>
      <c r="Y360" s="154">
        <v>0</v>
      </c>
      <c r="Z360" s="154">
        <v>0</v>
      </c>
      <c r="AA360" s="154">
        <v>0</v>
      </c>
      <c r="AB360" s="156">
        <v>2020</v>
      </c>
    </row>
    <row r="361" spans="1:28" ht="35.25" customHeight="1" x14ac:dyDescent="0.5">
      <c r="A361">
        <v>1</v>
      </c>
      <c r="B361" s="124">
        <v>349</v>
      </c>
      <c r="C361" s="125" t="s">
        <v>2446</v>
      </c>
      <c r="D361" s="150">
        <v>54117</v>
      </c>
      <c r="E361" s="154">
        <v>0</v>
      </c>
      <c r="F361" s="154">
        <v>0</v>
      </c>
      <c r="G361" s="154">
        <v>0</v>
      </c>
      <c r="H361" s="154">
        <v>54117</v>
      </c>
      <c r="I361" s="154">
        <v>0</v>
      </c>
      <c r="J361" s="154">
        <v>0</v>
      </c>
      <c r="K361" s="155">
        <v>0</v>
      </c>
      <c r="L361" s="154">
        <v>0</v>
      </c>
      <c r="M361" s="154">
        <v>0</v>
      </c>
      <c r="N361" s="154">
        <v>0</v>
      </c>
      <c r="O361" s="154">
        <v>0</v>
      </c>
      <c r="P361" s="154">
        <v>0</v>
      </c>
      <c r="Q361" s="154">
        <v>0</v>
      </c>
      <c r="R361" s="154">
        <v>0</v>
      </c>
      <c r="S361" s="154">
        <v>0</v>
      </c>
      <c r="T361" s="154">
        <v>0</v>
      </c>
      <c r="U361" s="154">
        <v>0</v>
      </c>
      <c r="V361" s="154">
        <v>0</v>
      </c>
      <c r="W361" s="154">
        <v>0</v>
      </c>
      <c r="X361" s="154">
        <v>0</v>
      </c>
      <c r="Y361" s="154">
        <v>0</v>
      </c>
      <c r="Z361" s="154">
        <v>0</v>
      </c>
      <c r="AA361" s="154">
        <v>0</v>
      </c>
      <c r="AB361" s="156">
        <v>2020</v>
      </c>
    </row>
    <row r="362" spans="1:28" ht="35.25" customHeight="1" x14ac:dyDescent="0.5">
      <c r="A362">
        <v>1</v>
      </c>
      <c r="B362" s="124">
        <v>350</v>
      </c>
      <c r="C362" s="125" t="s">
        <v>1750</v>
      </c>
      <c r="D362" s="150">
        <v>1972978</v>
      </c>
      <c r="E362" s="154">
        <v>0</v>
      </c>
      <c r="F362" s="154">
        <v>0</v>
      </c>
      <c r="G362" s="154">
        <v>0</v>
      </c>
      <c r="H362" s="154">
        <v>0</v>
      </c>
      <c r="I362" s="154">
        <v>0</v>
      </c>
      <c r="J362" s="154">
        <v>0</v>
      </c>
      <c r="K362" s="155">
        <v>0</v>
      </c>
      <c r="L362" s="154">
        <v>0</v>
      </c>
      <c r="M362" s="154">
        <v>0</v>
      </c>
      <c r="N362" s="154">
        <v>0</v>
      </c>
      <c r="O362" s="154">
        <v>1972978</v>
      </c>
      <c r="P362" s="154">
        <v>0</v>
      </c>
      <c r="Q362" s="154">
        <v>0</v>
      </c>
      <c r="R362" s="154">
        <v>0</v>
      </c>
      <c r="S362" s="154">
        <v>0</v>
      </c>
      <c r="T362" s="154">
        <v>0</v>
      </c>
      <c r="U362" s="154">
        <v>0</v>
      </c>
      <c r="V362" s="154">
        <v>0</v>
      </c>
      <c r="W362" s="154">
        <v>0</v>
      </c>
      <c r="X362" s="154">
        <v>0</v>
      </c>
      <c r="Y362" s="154">
        <v>0</v>
      </c>
      <c r="Z362" s="154">
        <v>0</v>
      </c>
      <c r="AA362" s="154">
        <v>0</v>
      </c>
      <c r="AB362" s="156">
        <v>2020</v>
      </c>
    </row>
    <row r="363" spans="1:28" ht="35.25" customHeight="1" x14ac:dyDescent="0.5">
      <c r="A363">
        <v>1</v>
      </c>
      <c r="B363" s="124">
        <v>351</v>
      </c>
      <c r="C363" s="125" t="s">
        <v>1751</v>
      </c>
      <c r="D363" s="150">
        <v>5202748</v>
      </c>
      <c r="E363" s="154">
        <v>0</v>
      </c>
      <c r="F363" s="154">
        <v>0</v>
      </c>
      <c r="G363" s="154">
        <v>0</v>
      </c>
      <c r="H363" s="154">
        <v>0</v>
      </c>
      <c r="I363" s="154">
        <v>0</v>
      </c>
      <c r="J363" s="154">
        <v>0</v>
      </c>
      <c r="K363" s="155">
        <v>2</v>
      </c>
      <c r="L363" s="154">
        <v>4412417</v>
      </c>
      <c r="M363" s="154">
        <v>790331</v>
      </c>
      <c r="N363" s="154">
        <v>0</v>
      </c>
      <c r="O363" s="154">
        <v>0</v>
      </c>
      <c r="P363" s="154">
        <v>0</v>
      </c>
      <c r="Q363" s="154">
        <v>0</v>
      </c>
      <c r="R363" s="154">
        <v>0</v>
      </c>
      <c r="S363" s="154">
        <v>0</v>
      </c>
      <c r="T363" s="154">
        <v>0</v>
      </c>
      <c r="U363" s="154">
        <v>0</v>
      </c>
      <c r="V363" s="154">
        <v>0</v>
      </c>
      <c r="W363" s="154">
        <v>0</v>
      </c>
      <c r="X363" s="154">
        <v>0</v>
      </c>
      <c r="Y363" s="154">
        <v>0</v>
      </c>
      <c r="Z363" s="154">
        <v>0</v>
      </c>
      <c r="AA363" s="154">
        <v>0</v>
      </c>
      <c r="AB363" s="156">
        <v>2020</v>
      </c>
    </row>
    <row r="364" spans="1:28" ht="35.25" customHeight="1" x14ac:dyDescent="0.5">
      <c r="A364">
        <v>1</v>
      </c>
      <c r="B364" s="124">
        <v>352</v>
      </c>
      <c r="C364" s="125" t="s">
        <v>1752</v>
      </c>
      <c r="D364" s="150">
        <v>2200000</v>
      </c>
      <c r="E364" s="154">
        <v>0</v>
      </c>
      <c r="F364" s="154">
        <v>0</v>
      </c>
      <c r="G364" s="154">
        <v>0</v>
      </c>
      <c r="H364" s="154">
        <v>0</v>
      </c>
      <c r="I364" s="154">
        <v>0</v>
      </c>
      <c r="J364" s="154">
        <v>0</v>
      </c>
      <c r="K364" s="155">
        <v>1</v>
      </c>
      <c r="L364" s="154">
        <v>2200000</v>
      </c>
      <c r="M364" s="154">
        <v>0</v>
      </c>
      <c r="N364" s="154">
        <v>0</v>
      </c>
      <c r="O364" s="154">
        <v>0</v>
      </c>
      <c r="P364" s="154">
        <v>0</v>
      </c>
      <c r="Q364" s="154">
        <v>0</v>
      </c>
      <c r="R364" s="154">
        <v>0</v>
      </c>
      <c r="S364" s="154">
        <v>0</v>
      </c>
      <c r="T364" s="154">
        <v>0</v>
      </c>
      <c r="U364" s="154">
        <v>0</v>
      </c>
      <c r="V364" s="154">
        <v>0</v>
      </c>
      <c r="W364" s="154">
        <v>0</v>
      </c>
      <c r="X364" s="154">
        <v>0</v>
      </c>
      <c r="Y364" s="154">
        <v>0</v>
      </c>
      <c r="Z364" s="154">
        <v>0</v>
      </c>
      <c r="AA364" s="154">
        <v>0</v>
      </c>
      <c r="AB364" s="156">
        <v>2020</v>
      </c>
    </row>
    <row r="365" spans="1:28" ht="35.25" customHeight="1" x14ac:dyDescent="0.5">
      <c r="A365">
        <v>1</v>
      </c>
      <c r="B365" s="124">
        <v>353</v>
      </c>
      <c r="C365" s="125" t="s">
        <v>1753</v>
      </c>
      <c r="D365" s="150">
        <v>3261013.2700000005</v>
      </c>
      <c r="E365" s="154">
        <v>0</v>
      </c>
      <c r="F365" s="154">
        <v>0</v>
      </c>
      <c r="G365" s="154">
        <v>0</v>
      </c>
      <c r="H365" s="154">
        <v>0</v>
      </c>
      <c r="I365" s="154">
        <v>0</v>
      </c>
      <c r="J365" s="154">
        <v>0</v>
      </c>
      <c r="K365" s="155">
        <v>0</v>
      </c>
      <c r="L365" s="154">
        <v>0</v>
      </c>
      <c r="M365" s="154">
        <v>2635509.2700000005</v>
      </c>
      <c r="N365" s="154">
        <v>0</v>
      </c>
      <c r="O365" s="154">
        <v>625504</v>
      </c>
      <c r="P365" s="154">
        <v>0</v>
      </c>
      <c r="Q365" s="154">
        <v>0</v>
      </c>
      <c r="R365" s="154">
        <v>0</v>
      </c>
      <c r="S365" s="154">
        <v>0</v>
      </c>
      <c r="T365" s="154">
        <v>0</v>
      </c>
      <c r="U365" s="154">
        <v>0</v>
      </c>
      <c r="V365" s="154">
        <v>0</v>
      </c>
      <c r="W365" s="154">
        <v>0</v>
      </c>
      <c r="X365" s="154">
        <v>0</v>
      </c>
      <c r="Y365" s="154">
        <v>0</v>
      </c>
      <c r="Z365" s="154">
        <v>0</v>
      </c>
      <c r="AA365" s="154">
        <v>0</v>
      </c>
      <c r="AB365" s="156">
        <v>2020</v>
      </c>
    </row>
    <row r="366" spans="1:28" ht="35.25" customHeight="1" x14ac:dyDescent="0.5">
      <c r="A366">
        <v>1</v>
      </c>
      <c r="B366" s="124">
        <v>354</v>
      </c>
      <c r="C366" s="125" t="s">
        <v>1754</v>
      </c>
      <c r="D366" s="150">
        <v>4818845</v>
      </c>
      <c r="E366" s="154">
        <v>218845</v>
      </c>
      <c r="F366" s="154">
        <v>0</v>
      </c>
      <c r="G366" s="154">
        <v>0</v>
      </c>
      <c r="H366" s="154">
        <v>0</v>
      </c>
      <c r="I366" s="154">
        <v>0</v>
      </c>
      <c r="J366" s="154">
        <v>0</v>
      </c>
      <c r="K366" s="155">
        <v>2</v>
      </c>
      <c r="L366" s="154">
        <v>4600000</v>
      </c>
      <c r="M366" s="154">
        <v>0</v>
      </c>
      <c r="N366" s="154">
        <v>0</v>
      </c>
      <c r="O366" s="154">
        <v>0</v>
      </c>
      <c r="P366" s="154">
        <v>0</v>
      </c>
      <c r="Q366" s="154">
        <v>0</v>
      </c>
      <c r="R366" s="154">
        <v>0</v>
      </c>
      <c r="S366" s="154">
        <v>0</v>
      </c>
      <c r="T366" s="154">
        <v>0</v>
      </c>
      <c r="U366" s="154">
        <v>0</v>
      </c>
      <c r="V366" s="154">
        <v>0</v>
      </c>
      <c r="W366" s="154">
        <v>0</v>
      </c>
      <c r="X366" s="154">
        <v>0</v>
      </c>
      <c r="Y366" s="154">
        <v>0</v>
      </c>
      <c r="Z366" s="154">
        <v>0</v>
      </c>
      <c r="AA366" s="154">
        <v>0</v>
      </c>
      <c r="AB366" s="156">
        <v>2020</v>
      </c>
    </row>
    <row r="367" spans="1:28" ht="35.25" customHeight="1" x14ac:dyDescent="0.5">
      <c r="A367">
        <v>1</v>
      </c>
      <c r="B367" s="124">
        <v>355</v>
      </c>
      <c r="C367" s="125" t="s">
        <v>1755</v>
      </c>
      <c r="D367" s="150">
        <v>2271787</v>
      </c>
      <c r="E367" s="154">
        <v>0</v>
      </c>
      <c r="F367" s="154">
        <v>0</v>
      </c>
      <c r="G367" s="154">
        <v>0</v>
      </c>
      <c r="H367" s="154">
        <v>0</v>
      </c>
      <c r="I367" s="154">
        <v>0</v>
      </c>
      <c r="J367" s="154">
        <v>0</v>
      </c>
      <c r="K367" s="155">
        <v>1</v>
      </c>
      <c r="L367" s="154">
        <v>1782611</v>
      </c>
      <c r="M367" s="154">
        <v>489176</v>
      </c>
      <c r="N367" s="154">
        <v>0</v>
      </c>
      <c r="O367" s="154">
        <v>0</v>
      </c>
      <c r="P367" s="154">
        <v>0</v>
      </c>
      <c r="Q367" s="154">
        <v>0</v>
      </c>
      <c r="R367" s="154">
        <v>0</v>
      </c>
      <c r="S367" s="154">
        <v>0</v>
      </c>
      <c r="T367" s="154">
        <v>0</v>
      </c>
      <c r="U367" s="154">
        <v>0</v>
      </c>
      <c r="V367" s="154">
        <v>0</v>
      </c>
      <c r="W367" s="154">
        <v>0</v>
      </c>
      <c r="X367" s="154">
        <v>0</v>
      </c>
      <c r="Y367" s="154">
        <v>0</v>
      </c>
      <c r="Z367" s="154">
        <v>0</v>
      </c>
      <c r="AA367" s="154">
        <v>0</v>
      </c>
      <c r="AB367" s="156">
        <v>2020</v>
      </c>
    </row>
    <row r="368" spans="1:28" ht="35.25" customHeight="1" x14ac:dyDescent="0.5">
      <c r="A368">
        <v>1</v>
      </c>
      <c r="B368" s="124">
        <v>356</v>
      </c>
      <c r="C368" s="125" t="s">
        <v>1757</v>
      </c>
      <c r="D368" s="150">
        <v>1604873</v>
      </c>
      <c r="E368" s="154">
        <v>0</v>
      </c>
      <c r="F368" s="154">
        <v>0</v>
      </c>
      <c r="G368" s="154">
        <v>0</v>
      </c>
      <c r="H368" s="154">
        <v>0</v>
      </c>
      <c r="I368" s="154">
        <v>0</v>
      </c>
      <c r="J368" s="154">
        <v>0</v>
      </c>
      <c r="K368" s="155">
        <v>0</v>
      </c>
      <c r="L368" s="154">
        <v>0</v>
      </c>
      <c r="M368" s="154">
        <v>1604873</v>
      </c>
      <c r="N368" s="154">
        <v>0</v>
      </c>
      <c r="O368" s="154">
        <v>0</v>
      </c>
      <c r="P368" s="154">
        <v>0</v>
      </c>
      <c r="Q368" s="154">
        <v>0</v>
      </c>
      <c r="R368" s="154">
        <v>0</v>
      </c>
      <c r="S368" s="154">
        <v>0</v>
      </c>
      <c r="T368" s="154">
        <v>0</v>
      </c>
      <c r="U368" s="154">
        <v>0</v>
      </c>
      <c r="V368" s="154">
        <v>0</v>
      </c>
      <c r="W368" s="154">
        <v>0</v>
      </c>
      <c r="X368" s="154">
        <v>0</v>
      </c>
      <c r="Y368" s="154">
        <v>0</v>
      </c>
      <c r="Z368" s="154">
        <v>0</v>
      </c>
      <c r="AA368" s="154">
        <v>0</v>
      </c>
      <c r="AB368" s="156">
        <v>2020</v>
      </c>
    </row>
    <row r="369" spans="1:28" ht="35.25" customHeight="1" x14ac:dyDescent="0.5">
      <c r="A369">
        <v>1</v>
      </c>
      <c r="B369" s="124">
        <v>357</v>
      </c>
      <c r="C369" s="125" t="s">
        <v>1758</v>
      </c>
      <c r="D369" s="150">
        <v>1735000</v>
      </c>
      <c r="E369" s="154">
        <v>0</v>
      </c>
      <c r="F369" s="154">
        <v>0</v>
      </c>
      <c r="G369" s="154">
        <v>0</v>
      </c>
      <c r="H369" s="154">
        <v>0</v>
      </c>
      <c r="I369" s="154">
        <v>0</v>
      </c>
      <c r="J369" s="154">
        <v>0</v>
      </c>
      <c r="K369" s="155">
        <v>1</v>
      </c>
      <c r="L369" s="154">
        <v>1735000</v>
      </c>
      <c r="M369" s="154">
        <v>0</v>
      </c>
      <c r="N369" s="154">
        <v>0</v>
      </c>
      <c r="O369" s="154">
        <v>0</v>
      </c>
      <c r="P369" s="154">
        <v>0</v>
      </c>
      <c r="Q369" s="154">
        <v>0</v>
      </c>
      <c r="R369" s="154">
        <v>0</v>
      </c>
      <c r="S369" s="154">
        <v>0</v>
      </c>
      <c r="T369" s="154">
        <v>0</v>
      </c>
      <c r="U369" s="154">
        <v>0</v>
      </c>
      <c r="V369" s="154">
        <v>0</v>
      </c>
      <c r="W369" s="154">
        <v>0</v>
      </c>
      <c r="X369" s="154">
        <v>0</v>
      </c>
      <c r="Y369" s="154">
        <v>0</v>
      </c>
      <c r="Z369" s="154">
        <v>0</v>
      </c>
      <c r="AA369" s="154">
        <v>0</v>
      </c>
      <c r="AB369" s="156">
        <v>2020</v>
      </c>
    </row>
    <row r="370" spans="1:28" ht="35.25" customHeight="1" x14ac:dyDescent="0.5">
      <c r="A370">
        <v>1</v>
      </c>
      <c r="B370" s="124">
        <v>358</v>
      </c>
      <c r="C370" s="125" t="s">
        <v>2447</v>
      </c>
      <c r="D370" s="150">
        <v>15863.49</v>
      </c>
      <c r="E370" s="154">
        <v>15863.49</v>
      </c>
      <c r="F370" s="154">
        <v>0</v>
      </c>
      <c r="G370" s="154">
        <v>0</v>
      </c>
      <c r="H370" s="154">
        <v>0</v>
      </c>
      <c r="I370" s="154">
        <v>0</v>
      </c>
      <c r="J370" s="154">
        <v>0</v>
      </c>
      <c r="K370" s="155">
        <v>0</v>
      </c>
      <c r="L370" s="154">
        <v>0</v>
      </c>
      <c r="M370" s="154">
        <v>0</v>
      </c>
      <c r="N370" s="154">
        <v>0</v>
      </c>
      <c r="O370" s="154">
        <v>0</v>
      </c>
      <c r="P370" s="154">
        <v>0</v>
      </c>
      <c r="Q370" s="154">
        <v>0</v>
      </c>
      <c r="R370" s="154">
        <v>0</v>
      </c>
      <c r="S370" s="154">
        <v>0</v>
      </c>
      <c r="T370" s="154">
        <v>0</v>
      </c>
      <c r="U370" s="154">
        <v>0</v>
      </c>
      <c r="V370" s="154">
        <v>0</v>
      </c>
      <c r="W370" s="154">
        <v>0</v>
      </c>
      <c r="X370" s="154">
        <v>0</v>
      </c>
      <c r="Y370" s="154">
        <v>0</v>
      </c>
      <c r="Z370" s="154">
        <v>0</v>
      </c>
      <c r="AA370" s="154">
        <v>0</v>
      </c>
      <c r="AB370" s="156">
        <v>2020</v>
      </c>
    </row>
    <row r="371" spans="1:28" ht="35.25" customHeight="1" x14ac:dyDescent="0.5">
      <c r="A371">
        <v>1</v>
      </c>
      <c r="B371" s="124">
        <v>359</v>
      </c>
      <c r="C371" s="125" t="s">
        <v>1759</v>
      </c>
      <c r="D371" s="150">
        <v>1135891.8</v>
      </c>
      <c r="E371" s="154">
        <v>0</v>
      </c>
      <c r="F371" s="154">
        <v>0</v>
      </c>
      <c r="G371" s="154">
        <v>0</v>
      </c>
      <c r="H371" s="154">
        <v>0</v>
      </c>
      <c r="I371" s="154">
        <v>0</v>
      </c>
      <c r="J371" s="154">
        <v>0</v>
      </c>
      <c r="K371" s="155">
        <v>0</v>
      </c>
      <c r="L371" s="154">
        <v>0</v>
      </c>
      <c r="M371" s="154">
        <v>0</v>
      </c>
      <c r="N371" s="154">
        <v>0</v>
      </c>
      <c r="O371" s="154">
        <v>1135891.8</v>
      </c>
      <c r="P371" s="154">
        <v>0</v>
      </c>
      <c r="Q371" s="154">
        <v>0</v>
      </c>
      <c r="R371" s="154">
        <v>0</v>
      </c>
      <c r="S371" s="154">
        <v>0</v>
      </c>
      <c r="T371" s="154">
        <v>0</v>
      </c>
      <c r="U371" s="154">
        <v>0</v>
      </c>
      <c r="V371" s="154">
        <v>0</v>
      </c>
      <c r="W371" s="154">
        <v>0</v>
      </c>
      <c r="X371" s="154">
        <v>0</v>
      </c>
      <c r="Y371" s="154">
        <v>0</v>
      </c>
      <c r="Z371" s="154">
        <v>0</v>
      </c>
      <c r="AA371" s="154">
        <v>0</v>
      </c>
      <c r="AB371" s="156">
        <v>2020</v>
      </c>
    </row>
    <row r="372" spans="1:28" ht="35.25" customHeight="1" x14ac:dyDescent="0.5">
      <c r="A372">
        <v>1</v>
      </c>
      <c r="B372" s="124">
        <v>360</v>
      </c>
      <c r="C372" s="125" t="s">
        <v>1760</v>
      </c>
      <c r="D372" s="150">
        <v>1815298</v>
      </c>
      <c r="E372" s="154">
        <v>0</v>
      </c>
      <c r="F372" s="154">
        <v>0</v>
      </c>
      <c r="G372" s="154">
        <v>0</v>
      </c>
      <c r="H372" s="154">
        <v>0</v>
      </c>
      <c r="I372" s="154">
        <v>0</v>
      </c>
      <c r="J372" s="154">
        <v>0</v>
      </c>
      <c r="K372" s="155">
        <v>0</v>
      </c>
      <c r="L372" s="154">
        <v>0</v>
      </c>
      <c r="M372" s="154">
        <v>1815298</v>
      </c>
      <c r="N372" s="154">
        <v>0</v>
      </c>
      <c r="O372" s="154">
        <v>0</v>
      </c>
      <c r="P372" s="154">
        <v>0</v>
      </c>
      <c r="Q372" s="154">
        <v>0</v>
      </c>
      <c r="R372" s="154">
        <v>0</v>
      </c>
      <c r="S372" s="154">
        <v>0</v>
      </c>
      <c r="T372" s="154">
        <v>0</v>
      </c>
      <c r="U372" s="154">
        <v>0</v>
      </c>
      <c r="V372" s="154">
        <v>0</v>
      </c>
      <c r="W372" s="154">
        <v>0</v>
      </c>
      <c r="X372" s="154">
        <v>0</v>
      </c>
      <c r="Y372" s="154">
        <v>0</v>
      </c>
      <c r="Z372" s="154">
        <v>0</v>
      </c>
      <c r="AA372" s="154">
        <v>0</v>
      </c>
      <c r="AB372" s="156">
        <v>2020</v>
      </c>
    </row>
    <row r="373" spans="1:28" ht="35.25" customHeight="1" x14ac:dyDescent="0.5">
      <c r="A373">
        <v>1</v>
      </c>
      <c r="B373" s="124">
        <v>361</v>
      </c>
      <c r="C373" s="125" t="s">
        <v>1761</v>
      </c>
      <c r="D373" s="150">
        <v>773255</v>
      </c>
      <c r="E373" s="154">
        <v>0</v>
      </c>
      <c r="F373" s="154">
        <v>0</v>
      </c>
      <c r="G373" s="154">
        <v>0</v>
      </c>
      <c r="H373" s="154">
        <v>604137</v>
      </c>
      <c r="I373" s="154">
        <v>0</v>
      </c>
      <c r="J373" s="154">
        <v>0</v>
      </c>
      <c r="K373" s="155">
        <v>0</v>
      </c>
      <c r="L373" s="154">
        <v>0</v>
      </c>
      <c r="M373" s="154">
        <v>0</v>
      </c>
      <c r="N373" s="154">
        <v>0</v>
      </c>
      <c r="O373" s="154">
        <v>169118</v>
      </c>
      <c r="P373" s="154">
        <v>0</v>
      </c>
      <c r="Q373" s="154">
        <v>0</v>
      </c>
      <c r="R373" s="154">
        <v>0</v>
      </c>
      <c r="S373" s="154">
        <v>0</v>
      </c>
      <c r="T373" s="154">
        <v>0</v>
      </c>
      <c r="U373" s="154">
        <v>0</v>
      </c>
      <c r="V373" s="154">
        <v>0</v>
      </c>
      <c r="W373" s="154">
        <v>0</v>
      </c>
      <c r="X373" s="154">
        <v>0</v>
      </c>
      <c r="Y373" s="154">
        <v>0</v>
      </c>
      <c r="Z373" s="154">
        <v>0</v>
      </c>
      <c r="AA373" s="154">
        <v>0</v>
      </c>
      <c r="AB373" s="156">
        <v>2020</v>
      </c>
    </row>
    <row r="374" spans="1:28" ht="35.25" customHeight="1" x14ac:dyDescent="0.5">
      <c r="A374">
        <v>1</v>
      </c>
      <c r="B374" s="124">
        <v>362</v>
      </c>
      <c r="C374" s="125" t="s">
        <v>1762</v>
      </c>
      <c r="D374" s="150">
        <v>1102124.94</v>
      </c>
      <c r="E374" s="154">
        <v>0</v>
      </c>
      <c r="F374" s="154">
        <v>0</v>
      </c>
      <c r="G374" s="154">
        <v>0</v>
      </c>
      <c r="H374" s="154">
        <v>0</v>
      </c>
      <c r="I374" s="154">
        <v>0</v>
      </c>
      <c r="J374" s="154">
        <v>0</v>
      </c>
      <c r="K374" s="155">
        <v>0</v>
      </c>
      <c r="L374" s="154">
        <v>0</v>
      </c>
      <c r="M374" s="154">
        <v>1102124.94</v>
      </c>
      <c r="N374" s="154">
        <v>0</v>
      </c>
      <c r="O374" s="154">
        <v>0</v>
      </c>
      <c r="P374" s="154">
        <v>0</v>
      </c>
      <c r="Q374" s="154">
        <v>0</v>
      </c>
      <c r="R374" s="154">
        <v>0</v>
      </c>
      <c r="S374" s="154">
        <v>0</v>
      </c>
      <c r="T374" s="154">
        <v>0</v>
      </c>
      <c r="U374" s="154">
        <v>0</v>
      </c>
      <c r="V374" s="154">
        <v>0</v>
      </c>
      <c r="W374" s="154">
        <v>0</v>
      </c>
      <c r="X374" s="154">
        <v>0</v>
      </c>
      <c r="Y374" s="154">
        <v>0</v>
      </c>
      <c r="Z374" s="154">
        <v>0</v>
      </c>
      <c r="AA374" s="154">
        <v>0</v>
      </c>
      <c r="AB374" s="156">
        <v>2020</v>
      </c>
    </row>
    <row r="375" spans="1:28" ht="35.25" customHeight="1" x14ac:dyDescent="0.5">
      <c r="A375">
        <v>1</v>
      </c>
      <c r="B375" s="124">
        <v>363</v>
      </c>
      <c r="C375" s="125" t="s">
        <v>2448</v>
      </c>
      <c r="D375" s="150">
        <v>520000</v>
      </c>
      <c r="E375" s="154">
        <v>0</v>
      </c>
      <c r="F375" s="154">
        <v>0</v>
      </c>
      <c r="G375" s="154">
        <v>0</v>
      </c>
      <c r="H375" s="154">
        <v>0</v>
      </c>
      <c r="I375" s="154">
        <v>0</v>
      </c>
      <c r="J375" s="154">
        <v>0</v>
      </c>
      <c r="K375" s="155">
        <v>0</v>
      </c>
      <c r="L375" s="154">
        <v>0</v>
      </c>
      <c r="M375" s="154">
        <v>520000</v>
      </c>
      <c r="N375" s="154">
        <v>0</v>
      </c>
      <c r="O375" s="154">
        <v>0</v>
      </c>
      <c r="P375" s="154">
        <v>0</v>
      </c>
      <c r="Q375" s="154">
        <v>0</v>
      </c>
      <c r="R375" s="154">
        <v>0</v>
      </c>
      <c r="S375" s="154">
        <v>0</v>
      </c>
      <c r="T375" s="154">
        <v>0</v>
      </c>
      <c r="U375" s="154">
        <v>0</v>
      </c>
      <c r="V375" s="154">
        <v>0</v>
      </c>
      <c r="W375" s="154">
        <v>0</v>
      </c>
      <c r="X375" s="154">
        <v>0</v>
      </c>
      <c r="Y375" s="154">
        <v>0</v>
      </c>
      <c r="Z375" s="154">
        <v>0</v>
      </c>
      <c r="AA375" s="154">
        <v>0</v>
      </c>
      <c r="AB375" s="156">
        <v>2020</v>
      </c>
    </row>
    <row r="376" spans="1:28" ht="35.25" customHeight="1" x14ac:dyDescent="0.5">
      <c r="A376">
        <v>1</v>
      </c>
      <c r="B376" s="124">
        <v>364</v>
      </c>
      <c r="C376" s="125" t="s">
        <v>2449</v>
      </c>
      <c r="D376" s="150">
        <v>2027140.56</v>
      </c>
      <c r="E376" s="154">
        <v>0</v>
      </c>
      <c r="F376" s="154">
        <v>0</v>
      </c>
      <c r="G376" s="154">
        <v>0</v>
      </c>
      <c r="H376" s="154">
        <v>0</v>
      </c>
      <c r="I376" s="154">
        <v>0</v>
      </c>
      <c r="J376" s="154">
        <v>0</v>
      </c>
      <c r="K376" s="155">
        <v>1</v>
      </c>
      <c r="L376" s="154">
        <v>2027140.56</v>
      </c>
      <c r="M376" s="154">
        <v>0</v>
      </c>
      <c r="N376" s="154">
        <v>0</v>
      </c>
      <c r="O376" s="154">
        <v>0</v>
      </c>
      <c r="P376" s="154">
        <v>0</v>
      </c>
      <c r="Q376" s="154">
        <v>0</v>
      </c>
      <c r="R376" s="154">
        <v>0</v>
      </c>
      <c r="S376" s="154">
        <v>0</v>
      </c>
      <c r="T376" s="154">
        <v>0</v>
      </c>
      <c r="U376" s="154">
        <v>0</v>
      </c>
      <c r="V376" s="154">
        <v>0</v>
      </c>
      <c r="W376" s="154">
        <v>0</v>
      </c>
      <c r="X376" s="154">
        <v>0</v>
      </c>
      <c r="Y376" s="154">
        <v>0</v>
      </c>
      <c r="Z376" s="154">
        <v>0</v>
      </c>
      <c r="AA376" s="154">
        <v>0</v>
      </c>
      <c r="AB376" s="156">
        <v>2020</v>
      </c>
    </row>
    <row r="377" spans="1:28" ht="35.25" customHeight="1" x14ac:dyDescent="0.5">
      <c r="A377">
        <v>1</v>
      </c>
      <c r="B377" s="124">
        <v>365</v>
      </c>
      <c r="C377" s="125" t="s">
        <v>2909</v>
      </c>
      <c r="D377" s="150">
        <v>1940000</v>
      </c>
      <c r="E377" s="154">
        <v>0</v>
      </c>
      <c r="F377" s="154">
        <v>0</v>
      </c>
      <c r="G377" s="154">
        <v>0</v>
      </c>
      <c r="H377" s="154">
        <v>0</v>
      </c>
      <c r="I377" s="154">
        <v>0</v>
      </c>
      <c r="J377" s="154">
        <v>0</v>
      </c>
      <c r="K377" s="155">
        <v>1</v>
      </c>
      <c r="L377" s="154">
        <v>1940000</v>
      </c>
      <c r="M377" s="154">
        <v>0</v>
      </c>
      <c r="N377" s="154">
        <v>0</v>
      </c>
      <c r="O377" s="154">
        <v>0</v>
      </c>
      <c r="P377" s="154">
        <v>0</v>
      </c>
      <c r="Q377" s="154">
        <v>0</v>
      </c>
      <c r="R377" s="154">
        <v>0</v>
      </c>
      <c r="S377" s="154">
        <v>0</v>
      </c>
      <c r="T377" s="154">
        <v>0</v>
      </c>
      <c r="U377" s="154">
        <v>0</v>
      </c>
      <c r="V377" s="154">
        <v>0</v>
      </c>
      <c r="W377" s="154">
        <v>0</v>
      </c>
      <c r="X377" s="154">
        <v>0</v>
      </c>
      <c r="Y377" s="154">
        <v>0</v>
      </c>
      <c r="Z377" s="154">
        <v>0</v>
      </c>
      <c r="AA377" s="154">
        <v>0</v>
      </c>
      <c r="AB377" s="156">
        <v>2020</v>
      </c>
    </row>
    <row r="378" spans="1:28" ht="35.25" customHeight="1" x14ac:dyDescent="0.5">
      <c r="A378">
        <v>1</v>
      </c>
      <c r="B378" s="124">
        <v>366</v>
      </c>
      <c r="C378" s="125" t="s">
        <v>1763</v>
      </c>
      <c r="D378" s="150">
        <v>190602.5</v>
      </c>
      <c r="E378" s="154">
        <v>0</v>
      </c>
      <c r="F378" s="154">
        <v>0</v>
      </c>
      <c r="G378" s="154">
        <v>0</v>
      </c>
      <c r="H378" s="154">
        <v>0</v>
      </c>
      <c r="I378" s="154">
        <v>0</v>
      </c>
      <c r="J378" s="154">
        <v>0</v>
      </c>
      <c r="K378" s="155">
        <v>0</v>
      </c>
      <c r="L378" s="154">
        <v>0</v>
      </c>
      <c r="M378" s="154">
        <v>0</v>
      </c>
      <c r="N378" s="154">
        <v>0</v>
      </c>
      <c r="O378" s="154">
        <v>125600</v>
      </c>
      <c r="P378" s="154">
        <v>65002.5</v>
      </c>
      <c r="Q378" s="154">
        <v>0</v>
      </c>
      <c r="R378" s="154">
        <v>0</v>
      </c>
      <c r="S378" s="154">
        <v>0</v>
      </c>
      <c r="T378" s="154">
        <v>0</v>
      </c>
      <c r="U378" s="154">
        <v>0</v>
      </c>
      <c r="V378" s="154">
        <v>0</v>
      </c>
      <c r="W378" s="154">
        <v>0</v>
      </c>
      <c r="X378" s="154">
        <v>0</v>
      </c>
      <c r="Y378" s="154">
        <v>0</v>
      </c>
      <c r="Z378" s="154">
        <v>0</v>
      </c>
      <c r="AA378" s="154">
        <v>0</v>
      </c>
      <c r="AB378" s="156">
        <v>2020</v>
      </c>
    </row>
    <row r="379" spans="1:28" ht="35.25" customHeight="1" x14ac:dyDescent="0.5">
      <c r="A379">
        <v>1</v>
      </c>
      <c r="B379" s="124">
        <v>367</v>
      </c>
      <c r="C379" s="125" t="s">
        <v>1764</v>
      </c>
      <c r="D379" s="150">
        <v>499878</v>
      </c>
      <c r="E379" s="154">
        <v>0</v>
      </c>
      <c r="F379" s="154">
        <v>0</v>
      </c>
      <c r="G379" s="154">
        <v>0</v>
      </c>
      <c r="H379" s="154">
        <v>0</v>
      </c>
      <c r="I379" s="154">
        <v>30850</v>
      </c>
      <c r="J379" s="154">
        <v>0</v>
      </c>
      <c r="K379" s="155">
        <v>0</v>
      </c>
      <c r="L379" s="154">
        <v>0</v>
      </c>
      <c r="M379" s="154">
        <v>0</v>
      </c>
      <c r="N379" s="154">
        <v>0</v>
      </c>
      <c r="O379" s="154">
        <v>469028</v>
      </c>
      <c r="P379" s="154">
        <v>0</v>
      </c>
      <c r="Q379" s="154">
        <v>0</v>
      </c>
      <c r="R379" s="154">
        <v>0</v>
      </c>
      <c r="S379" s="154">
        <v>0</v>
      </c>
      <c r="T379" s="154">
        <v>0</v>
      </c>
      <c r="U379" s="154">
        <v>0</v>
      </c>
      <c r="V379" s="154">
        <v>0</v>
      </c>
      <c r="W379" s="154">
        <v>0</v>
      </c>
      <c r="X379" s="154">
        <v>0</v>
      </c>
      <c r="Y379" s="154">
        <v>0</v>
      </c>
      <c r="Z379" s="154">
        <v>0</v>
      </c>
      <c r="AA379" s="154">
        <v>0</v>
      </c>
      <c r="AB379" s="156">
        <v>2020</v>
      </c>
    </row>
    <row r="380" spans="1:28" ht="35.25" customHeight="1" x14ac:dyDescent="0.5">
      <c r="A380">
        <v>1</v>
      </c>
      <c r="B380" s="124">
        <v>368</v>
      </c>
      <c r="C380" s="125" t="s">
        <v>1765</v>
      </c>
      <c r="D380" s="150">
        <v>1715000</v>
      </c>
      <c r="E380" s="154">
        <v>0</v>
      </c>
      <c r="F380" s="154">
        <v>0</v>
      </c>
      <c r="G380" s="154">
        <v>0</v>
      </c>
      <c r="H380" s="154">
        <v>0</v>
      </c>
      <c r="I380" s="154">
        <v>0</v>
      </c>
      <c r="J380" s="154">
        <v>0</v>
      </c>
      <c r="K380" s="155">
        <v>1</v>
      </c>
      <c r="L380" s="154">
        <v>1715000</v>
      </c>
      <c r="M380" s="154">
        <v>0</v>
      </c>
      <c r="N380" s="154">
        <v>0</v>
      </c>
      <c r="O380" s="154">
        <v>0</v>
      </c>
      <c r="P380" s="154">
        <v>0</v>
      </c>
      <c r="Q380" s="154">
        <v>0</v>
      </c>
      <c r="R380" s="154">
        <v>0</v>
      </c>
      <c r="S380" s="154">
        <v>0</v>
      </c>
      <c r="T380" s="154">
        <v>0</v>
      </c>
      <c r="U380" s="154">
        <v>0</v>
      </c>
      <c r="V380" s="154">
        <v>0</v>
      </c>
      <c r="W380" s="154">
        <v>0</v>
      </c>
      <c r="X380" s="154">
        <v>0</v>
      </c>
      <c r="Y380" s="154">
        <v>0</v>
      </c>
      <c r="Z380" s="154">
        <v>0</v>
      </c>
      <c r="AA380" s="154">
        <v>0</v>
      </c>
      <c r="AB380" s="156">
        <v>2020</v>
      </c>
    </row>
    <row r="381" spans="1:28" ht="35.25" customHeight="1" x14ac:dyDescent="0.5">
      <c r="A381">
        <v>1</v>
      </c>
      <c r="B381" s="124">
        <v>369</v>
      </c>
      <c r="C381" s="125" t="s">
        <v>2450</v>
      </c>
      <c r="D381" s="150">
        <v>1850000</v>
      </c>
      <c r="E381" s="154">
        <v>0</v>
      </c>
      <c r="F381" s="154">
        <v>0</v>
      </c>
      <c r="G381" s="154">
        <v>0</v>
      </c>
      <c r="H381" s="154">
        <v>0</v>
      </c>
      <c r="I381" s="154">
        <v>0</v>
      </c>
      <c r="J381" s="154">
        <v>0</v>
      </c>
      <c r="K381" s="155">
        <v>1</v>
      </c>
      <c r="L381" s="154">
        <v>1850000</v>
      </c>
      <c r="M381" s="154">
        <v>0</v>
      </c>
      <c r="N381" s="154">
        <v>0</v>
      </c>
      <c r="O381" s="154">
        <v>0</v>
      </c>
      <c r="P381" s="154">
        <v>0</v>
      </c>
      <c r="Q381" s="154">
        <v>0</v>
      </c>
      <c r="R381" s="154">
        <v>0</v>
      </c>
      <c r="S381" s="154">
        <v>0</v>
      </c>
      <c r="T381" s="154">
        <v>0</v>
      </c>
      <c r="U381" s="154">
        <v>0</v>
      </c>
      <c r="V381" s="154">
        <v>0</v>
      </c>
      <c r="W381" s="154">
        <v>0</v>
      </c>
      <c r="X381" s="154">
        <v>0</v>
      </c>
      <c r="Y381" s="154">
        <v>0</v>
      </c>
      <c r="Z381" s="154">
        <v>0</v>
      </c>
      <c r="AA381" s="154">
        <v>0</v>
      </c>
      <c r="AB381" s="156">
        <v>2020</v>
      </c>
    </row>
    <row r="382" spans="1:28" ht="35.25" customHeight="1" x14ac:dyDescent="0.5">
      <c r="A382">
        <v>1</v>
      </c>
      <c r="B382" s="124">
        <v>370</v>
      </c>
      <c r="C382" s="125" t="s">
        <v>2004</v>
      </c>
      <c r="D382" s="150">
        <v>242201.66</v>
      </c>
      <c r="E382" s="157">
        <v>0</v>
      </c>
      <c r="F382" s="157">
        <v>0</v>
      </c>
      <c r="G382" s="157">
        <v>0</v>
      </c>
      <c r="H382" s="157">
        <v>0</v>
      </c>
      <c r="I382" s="157">
        <v>0</v>
      </c>
      <c r="J382" s="157">
        <v>0</v>
      </c>
      <c r="K382" s="158">
        <v>0</v>
      </c>
      <c r="L382" s="157">
        <v>0</v>
      </c>
      <c r="M382" s="157">
        <v>0</v>
      </c>
      <c r="N382" s="157">
        <v>0</v>
      </c>
      <c r="O382" s="157">
        <v>242201.66</v>
      </c>
      <c r="P382" s="157">
        <v>0</v>
      </c>
      <c r="Q382" s="157">
        <v>0</v>
      </c>
      <c r="R382" s="157">
        <v>0</v>
      </c>
      <c r="S382" s="157">
        <v>0</v>
      </c>
      <c r="T382" s="157">
        <v>0</v>
      </c>
      <c r="U382" s="157">
        <v>0</v>
      </c>
      <c r="V382" s="157">
        <v>0</v>
      </c>
      <c r="W382" s="157">
        <v>0</v>
      </c>
      <c r="X382" s="157">
        <v>0</v>
      </c>
      <c r="Y382" s="157">
        <v>0</v>
      </c>
      <c r="Z382" s="157">
        <v>0</v>
      </c>
      <c r="AA382" s="157">
        <v>0</v>
      </c>
      <c r="AB382" s="156">
        <v>2020</v>
      </c>
    </row>
    <row r="383" spans="1:28" ht="35.25" customHeight="1" x14ac:dyDescent="0.5">
      <c r="A383">
        <v>1</v>
      </c>
      <c r="B383" s="124">
        <v>371</v>
      </c>
      <c r="C383" s="125" t="s">
        <v>2005</v>
      </c>
      <c r="D383" s="150">
        <v>508550.07</v>
      </c>
      <c r="E383" s="157">
        <v>0</v>
      </c>
      <c r="F383" s="157">
        <v>0</v>
      </c>
      <c r="G383" s="157">
        <v>0</v>
      </c>
      <c r="H383" s="157">
        <v>0</v>
      </c>
      <c r="I383" s="157">
        <v>0</v>
      </c>
      <c r="J383" s="157">
        <v>0</v>
      </c>
      <c r="K383" s="158">
        <v>0</v>
      </c>
      <c r="L383" s="157">
        <v>0</v>
      </c>
      <c r="M383" s="157">
        <v>0</v>
      </c>
      <c r="N383" s="157">
        <v>0</v>
      </c>
      <c r="O383" s="157">
        <v>508550.07</v>
      </c>
      <c r="P383" s="157">
        <v>0</v>
      </c>
      <c r="Q383" s="157">
        <v>0</v>
      </c>
      <c r="R383" s="157">
        <v>0</v>
      </c>
      <c r="S383" s="157">
        <v>0</v>
      </c>
      <c r="T383" s="157">
        <v>0</v>
      </c>
      <c r="U383" s="157">
        <v>0</v>
      </c>
      <c r="V383" s="157">
        <v>0</v>
      </c>
      <c r="W383" s="157">
        <v>0</v>
      </c>
      <c r="X383" s="157">
        <v>0</v>
      </c>
      <c r="Y383" s="157">
        <v>0</v>
      </c>
      <c r="Z383" s="157">
        <v>0</v>
      </c>
      <c r="AA383" s="157">
        <v>0</v>
      </c>
      <c r="AB383" s="156">
        <v>2020</v>
      </c>
    </row>
    <row r="384" spans="1:28" ht="35.25" customHeight="1" x14ac:dyDescent="0.5">
      <c r="A384">
        <v>1</v>
      </c>
      <c r="B384" s="124">
        <v>372</v>
      </c>
      <c r="C384" s="125" t="s">
        <v>2451</v>
      </c>
      <c r="D384" s="150">
        <v>91462</v>
      </c>
      <c r="E384" s="150">
        <v>0</v>
      </c>
      <c r="F384" s="150">
        <v>45334</v>
      </c>
      <c r="G384" s="150">
        <v>46128</v>
      </c>
      <c r="H384" s="150">
        <v>0</v>
      </c>
      <c r="I384" s="150">
        <v>0</v>
      </c>
      <c r="J384" s="150">
        <v>0</v>
      </c>
      <c r="K384" s="151">
        <v>0</v>
      </c>
      <c r="L384" s="150">
        <v>0</v>
      </c>
      <c r="M384" s="150">
        <v>0</v>
      </c>
      <c r="N384" s="150">
        <v>0</v>
      </c>
      <c r="O384" s="150">
        <v>0</v>
      </c>
      <c r="P384" s="150">
        <v>0</v>
      </c>
      <c r="Q384" s="150">
        <v>0</v>
      </c>
      <c r="R384" s="150">
        <v>0</v>
      </c>
      <c r="S384" s="150">
        <v>0</v>
      </c>
      <c r="T384" s="150">
        <v>0</v>
      </c>
      <c r="U384" s="150">
        <v>0</v>
      </c>
      <c r="V384" s="150">
        <v>0</v>
      </c>
      <c r="W384" s="150">
        <v>0</v>
      </c>
      <c r="X384" s="150">
        <v>0</v>
      </c>
      <c r="Y384" s="150">
        <v>0</v>
      </c>
      <c r="Z384" s="150">
        <v>0</v>
      </c>
      <c r="AA384" s="150">
        <v>0</v>
      </c>
      <c r="AB384" s="156">
        <v>2020</v>
      </c>
    </row>
    <row r="385" spans="1:28" ht="35.25" customHeight="1" x14ac:dyDescent="0.5">
      <c r="A385">
        <v>1</v>
      </c>
      <c r="B385" s="124">
        <v>373</v>
      </c>
      <c r="C385" s="125" t="s">
        <v>2006</v>
      </c>
      <c r="D385" s="150">
        <v>1247325.5900000001</v>
      </c>
      <c r="E385" s="157">
        <v>0</v>
      </c>
      <c r="F385" s="157">
        <v>0</v>
      </c>
      <c r="G385" s="157">
        <v>0</v>
      </c>
      <c r="H385" s="157">
        <v>0</v>
      </c>
      <c r="I385" s="157">
        <v>0</v>
      </c>
      <c r="J385" s="157">
        <v>0</v>
      </c>
      <c r="K385" s="158">
        <v>0</v>
      </c>
      <c r="L385" s="157">
        <v>0</v>
      </c>
      <c r="M385" s="157">
        <v>1247325.5900000001</v>
      </c>
      <c r="N385" s="157">
        <v>0</v>
      </c>
      <c r="O385" s="157">
        <v>0</v>
      </c>
      <c r="P385" s="157">
        <v>0</v>
      </c>
      <c r="Q385" s="157">
        <v>0</v>
      </c>
      <c r="R385" s="157">
        <v>0</v>
      </c>
      <c r="S385" s="157">
        <v>0</v>
      </c>
      <c r="T385" s="157">
        <v>0</v>
      </c>
      <c r="U385" s="157">
        <v>0</v>
      </c>
      <c r="V385" s="157">
        <v>0</v>
      </c>
      <c r="W385" s="157">
        <v>0</v>
      </c>
      <c r="X385" s="157">
        <v>0</v>
      </c>
      <c r="Y385" s="157">
        <v>0</v>
      </c>
      <c r="Z385" s="157">
        <v>0</v>
      </c>
      <c r="AA385" s="157">
        <v>0</v>
      </c>
      <c r="AB385" s="156">
        <v>2020</v>
      </c>
    </row>
    <row r="386" spans="1:28" ht="35.25" customHeight="1" x14ac:dyDescent="0.5">
      <c r="A386">
        <v>1</v>
      </c>
      <c r="B386" s="124">
        <v>374</v>
      </c>
      <c r="C386" s="125" t="s">
        <v>2007</v>
      </c>
      <c r="D386" s="150">
        <v>1278007.1000000001</v>
      </c>
      <c r="E386" s="157">
        <v>0</v>
      </c>
      <c r="F386" s="157">
        <v>0</v>
      </c>
      <c r="G386" s="157">
        <v>0</v>
      </c>
      <c r="H386" s="157">
        <v>0</v>
      </c>
      <c r="I386" s="157">
        <v>0</v>
      </c>
      <c r="J386" s="157">
        <v>0</v>
      </c>
      <c r="K386" s="158">
        <v>0</v>
      </c>
      <c r="L386" s="157">
        <v>0</v>
      </c>
      <c r="M386" s="157">
        <v>0</v>
      </c>
      <c r="N386" s="157">
        <v>0</v>
      </c>
      <c r="O386" s="157">
        <v>1278007.1000000001</v>
      </c>
      <c r="P386" s="157">
        <v>0</v>
      </c>
      <c r="Q386" s="157">
        <v>0</v>
      </c>
      <c r="R386" s="157">
        <v>0</v>
      </c>
      <c r="S386" s="157">
        <v>0</v>
      </c>
      <c r="T386" s="157">
        <v>0</v>
      </c>
      <c r="U386" s="157">
        <v>0</v>
      </c>
      <c r="V386" s="157">
        <v>0</v>
      </c>
      <c r="W386" s="157">
        <v>0</v>
      </c>
      <c r="X386" s="157">
        <v>0</v>
      </c>
      <c r="Y386" s="157">
        <v>0</v>
      </c>
      <c r="Z386" s="157">
        <v>0</v>
      </c>
      <c r="AA386" s="157">
        <v>0</v>
      </c>
      <c r="AB386" s="156">
        <v>2020</v>
      </c>
    </row>
    <row r="387" spans="1:28" ht="35.25" customHeight="1" x14ac:dyDescent="0.5">
      <c r="A387">
        <v>1</v>
      </c>
      <c r="B387" s="124">
        <v>375</v>
      </c>
      <c r="C387" s="125" t="s">
        <v>2008</v>
      </c>
      <c r="D387" s="150">
        <v>1573506.01</v>
      </c>
      <c r="E387" s="157">
        <v>0</v>
      </c>
      <c r="F387" s="157">
        <v>0</v>
      </c>
      <c r="G387" s="157">
        <v>0</v>
      </c>
      <c r="H387" s="157">
        <v>0</v>
      </c>
      <c r="I387" s="157">
        <v>0</v>
      </c>
      <c r="J387" s="157">
        <v>0</v>
      </c>
      <c r="K387" s="158">
        <v>0</v>
      </c>
      <c r="L387" s="157">
        <v>0</v>
      </c>
      <c r="M387" s="157">
        <v>1573506.01</v>
      </c>
      <c r="N387" s="157">
        <v>0</v>
      </c>
      <c r="O387" s="157">
        <v>0</v>
      </c>
      <c r="P387" s="157">
        <v>0</v>
      </c>
      <c r="Q387" s="157">
        <v>0</v>
      </c>
      <c r="R387" s="157">
        <v>0</v>
      </c>
      <c r="S387" s="157">
        <v>0</v>
      </c>
      <c r="T387" s="157">
        <v>0</v>
      </c>
      <c r="U387" s="157">
        <v>0</v>
      </c>
      <c r="V387" s="157">
        <v>0</v>
      </c>
      <c r="W387" s="157">
        <v>0</v>
      </c>
      <c r="X387" s="157">
        <v>0</v>
      </c>
      <c r="Y387" s="157">
        <v>0</v>
      </c>
      <c r="Z387" s="157">
        <v>0</v>
      </c>
      <c r="AA387" s="157">
        <v>0</v>
      </c>
      <c r="AB387" s="156">
        <v>2020</v>
      </c>
    </row>
    <row r="388" spans="1:28" ht="35.25" customHeight="1" x14ac:dyDescent="0.5">
      <c r="A388">
        <v>1</v>
      </c>
      <c r="B388" s="124">
        <v>376</v>
      </c>
      <c r="C388" s="125" t="s">
        <v>1858</v>
      </c>
      <c r="D388" s="150">
        <v>589794.53</v>
      </c>
      <c r="E388" s="157">
        <v>0</v>
      </c>
      <c r="F388" s="157">
        <v>0</v>
      </c>
      <c r="G388" s="157">
        <v>0</v>
      </c>
      <c r="H388" s="157">
        <v>0</v>
      </c>
      <c r="I388" s="157">
        <v>0</v>
      </c>
      <c r="J388" s="157">
        <v>0</v>
      </c>
      <c r="K388" s="158">
        <v>0</v>
      </c>
      <c r="L388" s="157">
        <v>0</v>
      </c>
      <c r="M388" s="157">
        <v>0</v>
      </c>
      <c r="N388" s="157">
        <v>0</v>
      </c>
      <c r="O388" s="157">
        <v>589794.53</v>
      </c>
      <c r="P388" s="157">
        <v>0</v>
      </c>
      <c r="Q388" s="157">
        <v>0</v>
      </c>
      <c r="R388" s="157">
        <v>0</v>
      </c>
      <c r="S388" s="157">
        <v>0</v>
      </c>
      <c r="T388" s="157">
        <v>0</v>
      </c>
      <c r="U388" s="157">
        <v>0</v>
      </c>
      <c r="V388" s="157">
        <v>0</v>
      </c>
      <c r="W388" s="157">
        <v>0</v>
      </c>
      <c r="X388" s="157">
        <v>0</v>
      </c>
      <c r="Y388" s="157">
        <v>0</v>
      </c>
      <c r="Z388" s="157">
        <v>0</v>
      </c>
      <c r="AA388" s="157">
        <v>0</v>
      </c>
      <c r="AB388" s="156">
        <v>2020</v>
      </c>
    </row>
    <row r="389" spans="1:28" ht="35.25" customHeight="1" x14ac:dyDescent="0.5">
      <c r="A389">
        <v>1</v>
      </c>
      <c r="B389" s="124">
        <v>377</v>
      </c>
      <c r="C389" s="125" t="s">
        <v>2009</v>
      </c>
      <c r="D389" s="150">
        <v>1815600.86</v>
      </c>
      <c r="E389" s="157">
        <v>0</v>
      </c>
      <c r="F389" s="157">
        <v>0</v>
      </c>
      <c r="G389" s="157">
        <v>1815600.86</v>
      </c>
      <c r="H389" s="157">
        <v>0</v>
      </c>
      <c r="I389" s="157">
        <v>0</v>
      </c>
      <c r="J389" s="157">
        <v>0</v>
      </c>
      <c r="K389" s="158">
        <v>0</v>
      </c>
      <c r="L389" s="157">
        <v>0</v>
      </c>
      <c r="M389" s="157">
        <v>0</v>
      </c>
      <c r="N389" s="157">
        <v>0</v>
      </c>
      <c r="O389" s="157">
        <v>0</v>
      </c>
      <c r="P389" s="157">
        <v>0</v>
      </c>
      <c r="Q389" s="157">
        <v>0</v>
      </c>
      <c r="R389" s="157">
        <v>0</v>
      </c>
      <c r="S389" s="157">
        <v>0</v>
      </c>
      <c r="T389" s="157">
        <v>0</v>
      </c>
      <c r="U389" s="157">
        <v>0</v>
      </c>
      <c r="V389" s="157">
        <v>0</v>
      </c>
      <c r="W389" s="157">
        <v>0</v>
      </c>
      <c r="X389" s="157">
        <v>0</v>
      </c>
      <c r="Y389" s="157">
        <v>0</v>
      </c>
      <c r="Z389" s="157">
        <v>0</v>
      </c>
      <c r="AA389" s="157">
        <v>0</v>
      </c>
      <c r="AB389" s="156">
        <v>2020</v>
      </c>
    </row>
    <row r="390" spans="1:28" ht="35.25" customHeight="1" x14ac:dyDescent="0.5">
      <c r="A390">
        <v>1</v>
      </c>
      <c r="B390" s="124">
        <v>378</v>
      </c>
      <c r="C390" s="125" t="s">
        <v>2010</v>
      </c>
      <c r="D390" s="150">
        <v>1078229.55</v>
      </c>
      <c r="E390" s="157">
        <v>0</v>
      </c>
      <c r="F390" s="157">
        <v>0</v>
      </c>
      <c r="G390" s="157">
        <v>0</v>
      </c>
      <c r="H390" s="157">
        <v>0</v>
      </c>
      <c r="I390" s="157">
        <v>0</v>
      </c>
      <c r="J390" s="157">
        <v>0</v>
      </c>
      <c r="K390" s="158">
        <v>0</v>
      </c>
      <c r="L390" s="157">
        <v>0</v>
      </c>
      <c r="M390" s="157">
        <v>0</v>
      </c>
      <c r="N390" s="157">
        <v>0</v>
      </c>
      <c r="O390" s="157">
        <v>1078229.55</v>
      </c>
      <c r="P390" s="157">
        <v>0</v>
      </c>
      <c r="Q390" s="157">
        <v>0</v>
      </c>
      <c r="R390" s="157">
        <v>0</v>
      </c>
      <c r="S390" s="157">
        <v>0</v>
      </c>
      <c r="T390" s="157">
        <v>0</v>
      </c>
      <c r="U390" s="157">
        <v>0</v>
      </c>
      <c r="V390" s="157">
        <v>0</v>
      </c>
      <c r="W390" s="157">
        <v>0</v>
      </c>
      <c r="X390" s="157">
        <v>0</v>
      </c>
      <c r="Y390" s="157">
        <v>0</v>
      </c>
      <c r="Z390" s="157">
        <v>0</v>
      </c>
      <c r="AA390" s="157">
        <v>0</v>
      </c>
      <c r="AB390" s="156">
        <v>2020</v>
      </c>
    </row>
    <row r="391" spans="1:28" ht="35.25" customHeight="1" x14ac:dyDescent="0.5">
      <c r="A391">
        <v>1</v>
      </c>
      <c r="B391" s="124">
        <v>379</v>
      </c>
      <c r="C391" s="125" t="s">
        <v>2452</v>
      </c>
      <c r="D391" s="150">
        <v>475402</v>
      </c>
      <c r="E391" s="157">
        <v>0</v>
      </c>
      <c r="F391" s="157">
        <v>0</v>
      </c>
      <c r="G391" s="157">
        <v>0</v>
      </c>
      <c r="H391" s="157">
        <v>0</v>
      </c>
      <c r="I391" s="157">
        <v>475402</v>
      </c>
      <c r="J391" s="157">
        <v>0</v>
      </c>
      <c r="K391" s="158">
        <v>0</v>
      </c>
      <c r="L391" s="157">
        <v>0</v>
      </c>
      <c r="M391" s="157">
        <v>0</v>
      </c>
      <c r="N391" s="157">
        <v>0</v>
      </c>
      <c r="O391" s="157">
        <v>0</v>
      </c>
      <c r="P391" s="157">
        <v>0</v>
      </c>
      <c r="Q391" s="157">
        <v>0</v>
      </c>
      <c r="R391" s="157">
        <v>0</v>
      </c>
      <c r="S391" s="157">
        <v>0</v>
      </c>
      <c r="T391" s="157">
        <v>0</v>
      </c>
      <c r="U391" s="157">
        <v>0</v>
      </c>
      <c r="V391" s="157">
        <v>0</v>
      </c>
      <c r="W391" s="157">
        <v>0</v>
      </c>
      <c r="X391" s="157">
        <v>0</v>
      </c>
      <c r="Y391" s="157">
        <v>0</v>
      </c>
      <c r="Z391" s="157">
        <v>0</v>
      </c>
      <c r="AA391" s="157">
        <v>0</v>
      </c>
      <c r="AB391" s="156">
        <v>2020</v>
      </c>
    </row>
    <row r="392" spans="1:28" ht="35.25" customHeight="1" x14ac:dyDescent="0.5">
      <c r="A392">
        <v>1</v>
      </c>
      <c r="B392" s="124">
        <v>380</v>
      </c>
      <c r="C392" s="125" t="s">
        <v>2011</v>
      </c>
      <c r="D392" s="150">
        <v>231984</v>
      </c>
      <c r="E392" s="157">
        <v>0</v>
      </c>
      <c r="F392" s="157">
        <v>0</v>
      </c>
      <c r="G392" s="157">
        <v>0</v>
      </c>
      <c r="H392" s="157">
        <v>0</v>
      </c>
      <c r="I392" s="157">
        <v>0</v>
      </c>
      <c r="J392" s="157">
        <v>0</v>
      </c>
      <c r="K392" s="158">
        <v>0</v>
      </c>
      <c r="L392" s="157">
        <v>0</v>
      </c>
      <c r="M392" s="157">
        <v>0</v>
      </c>
      <c r="N392" s="157">
        <v>0</v>
      </c>
      <c r="O392" s="157">
        <v>0</v>
      </c>
      <c r="P392" s="157">
        <v>231984</v>
      </c>
      <c r="Q392" s="157">
        <v>0</v>
      </c>
      <c r="R392" s="157">
        <v>0</v>
      </c>
      <c r="S392" s="157">
        <v>0</v>
      </c>
      <c r="T392" s="157">
        <v>0</v>
      </c>
      <c r="U392" s="157">
        <v>0</v>
      </c>
      <c r="V392" s="157">
        <v>0</v>
      </c>
      <c r="W392" s="157">
        <v>0</v>
      </c>
      <c r="X392" s="157">
        <v>0</v>
      </c>
      <c r="Y392" s="157">
        <v>0</v>
      </c>
      <c r="Z392" s="157">
        <v>0</v>
      </c>
      <c r="AA392" s="157">
        <v>0</v>
      </c>
      <c r="AB392" s="156">
        <v>2020</v>
      </c>
    </row>
    <row r="393" spans="1:28" ht="35.25" customHeight="1" x14ac:dyDescent="0.5">
      <c r="A393">
        <v>1</v>
      </c>
      <c r="B393" s="124">
        <v>381</v>
      </c>
      <c r="C393" s="125" t="s">
        <v>2012</v>
      </c>
      <c r="D393" s="150">
        <v>1578380.8</v>
      </c>
      <c r="E393" s="157">
        <v>0</v>
      </c>
      <c r="F393" s="157">
        <v>0</v>
      </c>
      <c r="G393" s="157">
        <v>0</v>
      </c>
      <c r="H393" s="157">
        <v>0</v>
      </c>
      <c r="I393" s="157">
        <v>0</v>
      </c>
      <c r="J393" s="157">
        <v>0</v>
      </c>
      <c r="K393" s="158">
        <v>0</v>
      </c>
      <c r="L393" s="157">
        <v>0</v>
      </c>
      <c r="M393" s="157">
        <v>1028291</v>
      </c>
      <c r="N393" s="157">
        <v>0</v>
      </c>
      <c r="O393" s="157">
        <v>550089.80000000005</v>
      </c>
      <c r="P393" s="157">
        <v>0</v>
      </c>
      <c r="Q393" s="157">
        <v>0</v>
      </c>
      <c r="R393" s="157">
        <v>0</v>
      </c>
      <c r="S393" s="157">
        <v>0</v>
      </c>
      <c r="T393" s="157">
        <v>0</v>
      </c>
      <c r="U393" s="157">
        <v>0</v>
      </c>
      <c r="V393" s="157">
        <v>0</v>
      </c>
      <c r="W393" s="157">
        <v>0</v>
      </c>
      <c r="X393" s="157">
        <v>0</v>
      </c>
      <c r="Y393" s="157">
        <v>0</v>
      </c>
      <c r="Z393" s="157">
        <v>0</v>
      </c>
      <c r="AA393" s="157">
        <v>0</v>
      </c>
      <c r="AB393" s="156">
        <v>2020</v>
      </c>
    </row>
    <row r="394" spans="1:28" ht="35.25" customHeight="1" x14ac:dyDescent="0.5">
      <c r="A394">
        <v>1</v>
      </c>
      <c r="B394" s="124">
        <v>382</v>
      </c>
      <c r="C394" s="125" t="s">
        <v>2013</v>
      </c>
      <c r="D394" s="150">
        <v>567062.04</v>
      </c>
      <c r="E394" s="157">
        <v>0</v>
      </c>
      <c r="F394" s="157">
        <v>0</v>
      </c>
      <c r="G394" s="157">
        <v>0</v>
      </c>
      <c r="H394" s="157">
        <v>0</v>
      </c>
      <c r="I394" s="157">
        <v>567062.04</v>
      </c>
      <c r="J394" s="157">
        <v>0</v>
      </c>
      <c r="K394" s="158">
        <v>0</v>
      </c>
      <c r="L394" s="157">
        <v>0</v>
      </c>
      <c r="M394" s="157">
        <v>0</v>
      </c>
      <c r="N394" s="157">
        <v>0</v>
      </c>
      <c r="O394" s="157">
        <v>0</v>
      </c>
      <c r="P394" s="157">
        <v>0</v>
      </c>
      <c r="Q394" s="157">
        <v>0</v>
      </c>
      <c r="R394" s="157">
        <v>0</v>
      </c>
      <c r="S394" s="157">
        <v>0</v>
      </c>
      <c r="T394" s="157">
        <v>0</v>
      </c>
      <c r="U394" s="157">
        <v>0</v>
      </c>
      <c r="V394" s="157">
        <v>0</v>
      </c>
      <c r="W394" s="157">
        <v>0</v>
      </c>
      <c r="X394" s="157">
        <v>0</v>
      </c>
      <c r="Y394" s="157">
        <v>0</v>
      </c>
      <c r="Z394" s="157">
        <v>0</v>
      </c>
      <c r="AA394" s="157">
        <v>0</v>
      </c>
      <c r="AB394" s="156">
        <v>2020</v>
      </c>
    </row>
    <row r="395" spans="1:28" ht="35.25" customHeight="1" x14ac:dyDescent="0.5">
      <c r="A395">
        <v>1</v>
      </c>
      <c r="B395" s="124">
        <v>383</v>
      </c>
      <c r="C395" s="125" t="s">
        <v>2014</v>
      </c>
      <c r="D395" s="150">
        <v>2516334.0499999998</v>
      </c>
      <c r="E395" s="157">
        <v>0</v>
      </c>
      <c r="F395" s="157">
        <v>0</v>
      </c>
      <c r="G395" s="157">
        <v>0</v>
      </c>
      <c r="H395" s="157">
        <v>0</v>
      </c>
      <c r="I395" s="157">
        <v>0</v>
      </c>
      <c r="J395" s="157">
        <v>0</v>
      </c>
      <c r="K395" s="158">
        <v>0</v>
      </c>
      <c r="L395" s="157">
        <v>0</v>
      </c>
      <c r="M395" s="157">
        <v>2516334.0499999998</v>
      </c>
      <c r="N395" s="157">
        <v>0</v>
      </c>
      <c r="O395" s="157">
        <v>0</v>
      </c>
      <c r="P395" s="157">
        <v>0</v>
      </c>
      <c r="Q395" s="157">
        <v>0</v>
      </c>
      <c r="R395" s="157">
        <v>0</v>
      </c>
      <c r="S395" s="157">
        <v>0</v>
      </c>
      <c r="T395" s="157">
        <v>0</v>
      </c>
      <c r="U395" s="157">
        <v>0</v>
      </c>
      <c r="V395" s="157">
        <v>0</v>
      </c>
      <c r="W395" s="157">
        <v>0</v>
      </c>
      <c r="X395" s="157">
        <v>0</v>
      </c>
      <c r="Y395" s="157">
        <v>0</v>
      </c>
      <c r="Z395" s="157">
        <v>0</v>
      </c>
      <c r="AA395" s="157">
        <v>0</v>
      </c>
      <c r="AB395" s="156">
        <v>2020</v>
      </c>
    </row>
    <row r="396" spans="1:28" ht="35.25" customHeight="1" x14ac:dyDescent="0.5">
      <c r="A396">
        <v>1</v>
      </c>
      <c r="B396" s="124">
        <v>384</v>
      </c>
      <c r="C396" s="125" t="s">
        <v>2015</v>
      </c>
      <c r="D396" s="150">
        <v>294657.71999999997</v>
      </c>
      <c r="E396" s="157">
        <v>294657.71999999997</v>
      </c>
      <c r="F396" s="157">
        <v>0</v>
      </c>
      <c r="G396" s="157">
        <v>0</v>
      </c>
      <c r="H396" s="157">
        <v>0</v>
      </c>
      <c r="I396" s="157">
        <v>0</v>
      </c>
      <c r="J396" s="157">
        <v>0</v>
      </c>
      <c r="K396" s="158">
        <v>0</v>
      </c>
      <c r="L396" s="157">
        <v>0</v>
      </c>
      <c r="M396" s="157">
        <v>0</v>
      </c>
      <c r="N396" s="157">
        <v>0</v>
      </c>
      <c r="O396" s="157">
        <v>0</v>
      </c>
      <c r="P396" s="157">
        <v>0</v>
      </c>
      <c r="Q396" s="157">
        <v>0</v>
      </c>
      <c r="R396" s="157">
        <v>0</v>
      </c>
      <c r="S396" s="157">
        <v>0</v>
      </c>
      <c r="T396" s="157">
        <v>0</v>
      </c>
      <c r="U396" s="157">
        <v>0</v>
      </c>
      <c r="V396" s="157">
        <v>0</v>
      </c>
      <c r="W396" s="157">
        <v>0</v>
      </c>
      <c r="X396" s="157">
        <v>0</v>
      </c>
      <c r="Y396" s="157">
        <v>0</v>
      </c>
      <c r="Z396" s="157">
        <v>0</v>
      </c>
      <c r="AA396" s="157">
        <v>0</v>
      </c>
      <c r="AB396" s="156">
        <v>2020</v>
      </c>
    </row>
    <row r="397" spans="1:28" ht="35.25" customHeight="1" x14ac:dyDescent="0.5">
      <c r="A397">
        <v>1</v>
      </c>
      <c r="B397" s="124">
        <v>385</v>
      </c>
      <c r="C397" s="125" t="s">
        <v>2016</v>
      </c>
      <c r="D397" s="150">
        <v>1230830.94</v>
      </c>
      <c r="E397" s="157">
        <v>0</v>
      </c>
      <c r="F397" s="157">
        <v>0</v>
      </c>
      <c r="G397" s="157">
        <v>0</v>
      </c>
      <c r="H397" s="157">
        <v>0</v>
      </c>
      <c r="I397" s="157">
        <v>0</v>
      </c>
      <c r="J397" s="157">
        <v>0</v>
      </c>
      <c r="K397" s="158">
        <v>0</v>
      </c>
      <c r="L397" s="157">
        <v>0</v>
      </c>
      <c r="M397" s="157">
        <v>1230830.94</v>
      </c>
      <c r="N397" s="157">
        <v>0</v>
      </c>
      <c r="O397" s="157">
        <v>0</v>
      </c>
      <c r="P397" s="157">
        <v>0</v>
      </c>
      <c r="Q397" s="157">
        <v>0</v>
      </c>
      <c r="R397" s="157">
        <v>0</v>
      </c>
      <c r="S397" s="157">
        <v>0</v>
      </c>
      <c r="T397" s="157">
        <v>0</v>
      </c>
      <c r="U397" s="157">
        <v>0</v>
      </c>
      <c r="V397" s="157">
        <v>0</v>
      </c>
      <c r="W397" s="157">
        <v>0</v>
      </c>
      <c r="X397" s="157">
        <v>0</v>
      </c>
      <c r="Y397" s="157">
        <v>0</v>
      </c>
      <c r="Z397" s="157">
        <v>0</v>
      </c>
      <c r="AA397" s="157">
        <v>0</v>
      </c>
      <c r="AB397" s="156">
        <v>2020</v>
      </c>
    </row>
    <row r="398" spans="1:28" ht="35.25" customHeight="1" x14ac:dyDescent="0.5">
      <c r="A398">
        <v>1</v>
      </c>
      <c r="B398" s="124">
        <v>386</v>
      </c>
      <c r="C398" s="125" t="s">
        <v>2017</v>
      </c>
      <c r="D398" s="150">
        <v>1052055</v>
      </c>
      <c r="E398" s="157">
        <v>0</v>
      </c>
      <c r="F398" s="157">
        <v>0</v>
      </c>
      <c r="G398" s="157">
        <v>1052055</v>
      </c>
      <c r="H398" s="157">
        <v>0</v>
      </c>
      <c r="I398" s="157">
        <v>0</v>
      </c>
      <c r="J398" s="157">
        <v>0</v>
      </c>
      <c r="K398" s="158">
        <v>0</v>
      </c>
      <c r="L398" s="157">
        <v>0</v>
      </c>
      <c r="M398" s="157">
        <v>0</v>
      </c>
      <c r="N398" s="157">
        <v>0</v>
      </c>
      <c r="O398" s="157">
        <v>0</v>
      </c>
      <c r="P398" s="157">
        <v>0</v>
      </c>
      <c r="Q398" s="157">
        <v>0</v>
      </c>
      <c r="R398" s="157">
        <v>0</v>
      </c>
      <c r="S398" s="157">
        <v>0</v>
      </c>
      <c r="T398" s="157">
        <v>0</v>
      </c>
      <c r="U398" s="157">
        <v>0</v>
      </c>
      <c r="V398" s="157">
        <v>0</v>
      </c>
      <c r="W398" s="157">
        <v>0</v>
      </c>
      <c r="X398" s="157">
        <v>0</v>
      </c>
      <c r="Y398" s="157">
        <v>0</v>
      </c>
      <c r="Z398" s="157">
        <v>0</v>
      </c>
      <c r="AA398" s="157">
        <v>0</v>
      </c>
      <c r="AB398" s="156">
        <v>2020</v>
      </c>
    </row>
    <row r="399" spans="1:28" ht="35.25" customHeight="1" x14ac:dyDescent="0.5">
      <c r="A399">
        <v>1</v>
      </c>
      <c r="B399" s="124">
        <v>387</v>
      </c>
      <c r="C399" s="125" t="s">
        <v>2018</v>
      </c>
      <c r="D399" s="150">
        <v>527399.5</v>
      </c>
      <c r="E399" s="157">
        <v>0</v>
      </c>
      <c r="F399" s="157">
        <v>0</v>
      </c>
      <c r="G399" s="157">
        <v>0</v>
      </c>
      <c r="H399" s="157">
        <v>0</v>
      </c>
      <c r="I399" s="157">
        <v>0</v>
      </c>
      <c r="J399" s="157">
        <v>0</v>
      </c>
      <c r="K399" s="158">
        <v>0</v>
      </c>
      <c r="L399" s="157">
        <v>0</v>
      </c>
      <c r="M399" s="157">
        <v>527399.5</v>
      </c>
      <c r="N399" s="157">
        <v>0</v>
      </c>
      <c r="O399" s="157">
        <v>0</v>
      </c>
      <c r="P399" s="157">
        <v>0</v>
      </c>
      <c r="Q399" s="157">
        <v>0</v>
      </c>
      <c r="R399" s="157">
        <v>0</v>
      </c>
      <c r="S399" s="157">
        <v>0</v>
      </c>
      <c r="T399" s="157">
        <v>0</v>
      </c>
      <c r="U399" s="157">
        <v>0</v>
      </c>
      <c r="V399" s="157">
        <v>0</v>
      </c>
      <c r="W399" s="157">
        <v>0</v>
      </c>
      <c r="X399" s="157">
        <v>0</v>
      </c>
      <c r="Y399" s="157">
        <v>0</v>
      </c>
      <c r="Z399" s="157">
        <v>0</v>
      </c>
      <c r="AA399" s="157">
        <v>0</v>
      </c>
      <c r="AB399" s="156">
        <v>2020</v>
      </c>
    </row>
    <row r="400" spans="1:28" ht="35.25" customHeight="1" x14ac:dyDescent="0.5">
      <c r="A400">
        <v>1</v>
      </c>
      <c r="B400" s="124">
        <v>388</v>
      </c>
      <c r="C400" s="125" t="s">
        <v>2019</v>
      </c>
      <c r="D400" s="150">
        <v>687319</v>
      </c>
      <c r="E400" s="157">
        <v>0</v>
      </c>
      <c r="F400" s="157">
        <v>0</v>
      </c>
      <c r="G400" s="157">
        <v>0</v>
      </c>
      <c r="H400" s="157">
        <v>0</v>
      </c>
      <c r="I400" s="157">
        <v>0</v>
      </c>
      <c r="J400" s="157">
        <v>0</v>
      </c>
      <c r="K400" s="158">
        <v>0</v>
      </c>
      <c r="L400" s="157">
        <v>0</v>
      </c>
      <c r="M400" s="157">
        <v>687319</v>
      </c>
      <c r="N400" s="157">
        <v>0</v>
      </c>
      <c r="O400" s="157">
        <v>0</v>
      </c>
      <c r="P400" s="157">
        <v>0</v>
      </c>
      <c r="Q400" s="157">
        <v>0</v>
      </c>
      <c r="R400" s="157">
        <v>0</v>
      </c>
      <c r="S400" s="157">
        <v>0</v>
      </c>
      <c r="T400" s="157">
        <v>0</v>
      </c>
      <c r="U400" s="157">
        <v>0</v>
      </c>
      <c r="V400" s="157">
        <v>0</v>
      </c>
      <c r="W400" s="157">
        <v>0</v>
      </c>
      <c r="X400" s="157">
        <v>0</v>
      </c>
      <c r="Y400" s="157">
        <v>0</v>
      </c>
      <c r="Z400" s="157">
        <v>0</v>
      </c>
      <c r="AA400" s="157">
        <v>0</v>
      </c>
      <c r="AB400" s="156">
        <v>2020</v>
      </c>
    </row>
    <row r="401" spans="1:28" ht="35.25" customHeight="1" x14ac:dyDescent="0.5">
      <c r="A401">
        <v>1</v>
      </c>
      <c r="B401" s="124">
        <v>389</v>
      </c>
      <c r="C401" s="125" t="s">
        <v>2020</v>
      </c>
      <c r="D401" s="150">
        <v>350000</v>
      </c>
      <c r="E401" s="157">
        <v>0</v>
      </c>
      <c r="F401" s="157">
        <v>0</v>
      </c>
      <c r="G401" s="157">
        <v>0</v>
      </c>
      <c r="H401" s="157">
        <v>0</v>
      </c>
      <c r="I401" s="157">
        <v>0</v>
      </c>
      <c r="J401" s="157">
        <v>0</v>
      </c>
      <c r="K401" s="158">
        <v>0</v>
      </c>
      <c r="L401" s="157">
        <v>0</v>
      </c>
      <c r="M401" s="157">
        <v>350000</v>
      </c>
      <c r="N401" s="157">
        <v>0</v>
      </c>
      <c r="O401" s="157">
        <v>0</v>
      </c>
      <c r="P401" s="157">
        <v>0</v>
      </c>
      <c r="Q401" s="157">
        <v>0</v>
      </c>
      <c r="R401" s="157">
        <v>0</v>
      </c>
      <c r="S401" s="157">
        <v>0</v>
      </c>
      <c r="T401" s="157">
        <v>0</v>
      </c>
      <c r="U401" s="157">
        <v>0</v>
      </c>
      <c r="V401" s="157">
        <v>0</v>
      </c>
      <c r="W401" s="157">
        <v>0</v>
      </c>
      <c r="X401" s="157">
        <v>0</v>
      </c>
      <c r="Y401" s="157">
        <v>0</v>
      </c>
      <c r="Z401" s="157">
        <v>0</v>
      </c>
      <c r="AA401" s="157">
        <v>0</v>
      </c>
      <c r="AB401" s="156">
        <v>2020</v>
      </c>
    </row>
    <row r="402" spans="1:28" ht="35.25" customHeight="1" x14ac:dyDescent="0.5">
      <c r="A402">
        <v>1</v>
      </c>
      <c r="B402" s="124">
        <v>390</v>
      </c>
      <c r="C402" s="125" t="s">
        <v>2021</v>
      </c>
      <c r="D402" s="150">
        <v>571302</v>
      </c>
      <c r="E402" s="157">
        <v>0</v>
      </c>
      <c r="F402" s="157">
        <v>0</v>
      </c>
      <c r="G402" s="157">
        <v>0</v>
      </c>
      <c r="H402" s="157">
        <v>0</v>
      </c>
      <c r="I402" s="157">
        <v>0</v>
      </c>
      <c r="J402" s="157">
        <v>0</v>
      </c>
      <c r="K402" s="158">
        <v>0</v>
      </c>
      <c r="L402" s="157">
        <v>0</v>
      </c>
      <c r="M402" s="157">
        <v>0</v>
      </c>
      <c r="N402" s="157">
        <v>0</v>
      </c>
      <c r="O402" s="157">
        <v>571302</v>
      </c>
      <c r="P402" s="157">
        <v>0</v>
      </c>
      <c r="Q402" s="157">
        <v>0</v>
      </c>
      <c r="R402" s="157">
        <v>0</v>
      </c>
      <c r="S402" s="157">
        <v>0</v>
      </c>
      <c r="T402" s="157">
        <v>0</v>
      </c>
      <c r="U402" s="157">
        <v>0</v>
      </c>
      <c r="V402" s="157">
        <v>0</v>
      </c>
      <c r="W402" s="157">
        <v>0</v>
      </c>
      <c r="X402" s="157">
        <v>0</v>
      </c>
      <c r="Y402" s="157">
        <v>0</v>
      </c>
      <c r="Z402" s="157">
        <v>0</v>
      </c>
      <c r="AA402" s="157">
        <v>0</v>
      </c>
      <c r="AB402" s="156">
        <v>2020</v>
      </c>
    </row>
    <row r="403" spans="1:28" ht="35.25" customHeight="1" x14ac:dyDescent="0.5">
      <c r="A403">
        <v>1</v>
      </c>
      <c r="B403" s="124">
        <v>391</v>
      </c>
      <c r="C403" s="125" t="s">
        <v>2022</v>
      </c>
      <c r="D403" s="150">
        <v>283242</v>
      </c>
      <c r="E403" s="157">
        <v>0</v>
      </c>
      <c r="F403" s="157">
        <v>0</v>
      </c>
      <c r="G403" s="157">
        <v>0</v>
      </c>
      <c r="H403" s="157">
        <v>0</v>
      </c>
      <c r="I403" s="157">
        <v>0</v>
      </c>
      <c r="J403" s="157">
        <v>0</v>
      </c>
      <c r="K403" s="158">
        <v>0</v>
      </c>
      <c r="L403" s="157">
        <v>0</v>
      </c>
      <c r="M403" s="157">
        <v>283242</v>
      </c>
      <c r="N403" s="157">
        <v>0</v>
      </c>
      <c r="O403" s="157">
        <v>0</v>
      </c>
      <c r="P403" s="157">
        <v>0</v>
      </c>
      <c r="Q403" s="157">
        <v>0</v>
      </c>
      <c r="R403" s="157">
        <v>0</v>
      </c>
      <c r="S403" s="157">
        <v>0</v>
      </c>
      <c r="T403" s="157">
        <v>0</v>
      </c>
      <c r="U403" s="157">
        <v>0</v>
      </c>
      <c r="V403" s="157">
        <v>0</v>
      </c>
      <c r="W403" s="157">
        <v>0</v>
      </c>
      <c r="X403" s="157">
        <v>0</v>
      </c>
      <c r="Y403" s="157">
        <v>0</v>
      </c>
      <c r="Z403" s="157">
        <v>0</v>
      </c>
      <c r="AA403" s="157">
        <v>0</v>
      </c>
      <c r="AB403" s="156">
        <v>2020</v>
      </c>
    </row>
    <row r="404" spans="1:28" ht="35.25" customHeight="1" x14ac:dyDescent="0.5">
      <c r="A404">
        <v>1</v>
      </c>
      <c r="B404" s="124">
        <v>392</v>
      </c>
      <c r="C404" s="125" t="s">
        <v>2023</v>
      </c>
      <c r="D404" s="150">
        <v>210000</v>
      </c>
      <c r="E404" s="157">
        <v>0</v>
      </c>
      <c r="F404" s="157">
        <v>0</v>
      </c>
      <c r="G404" s="157">
        <v>0</v>
      </c>
      <c r="H404" s="157">
        <v>0</v>
      </c>
      <c r="I404" s="157">
        <v>0</v>
      </c>
      <c r="J404" s="157">
        <v>0</v>
      </c>
      <c r="K404" s="158">
        <v>0</v>
      </c>
      <c r="L404" s="157">
        <v>0</v>
      </c>
      <c r="M404" s="157">
        <v>210000</v>
      </c>
      <c r="N404" s="157">
        <v>0</v>
      </c>
      <c r="O404" s="157">
        <v>0</v>
      </c>
      <c r="P404" s="157">
        <v>0</v>
      </c>
      <c r="Q404" s="157">
        <v>0</v>
      </c>
      <c r="R404" s="157">
        <v>0</v>
      </c>
      <c r="S404" s="157">
        <v>0</v>
      </c>
      <c r="T404" s="157">
        <v>0</v>
      </c>
      <c r="U404" s="157">
        <v>0</v>
      </c>
      <c r="V404" s="157">
        <v>0</v>
      </c>
      <c r="W404" s="157">
        <v>0</v>
      </c>
      <c r="X404" s="157">
        <v>0</v>
      </c>
      <c r="Y404" s="157">
        <v>0</v>
      </c>
      <c r="Z404" s="157">
        <v>0</v>
      </c>
      <c r="AA404" s="157">
        <v>0</v>
      </c>
      <c r="AB404" s="156">
        <v>2020</v>
      </c>
    </row>
    <row r="405" spans="1:28" ht="35.25" customHeight="1" x14ac:dyDescent="0.5">
      <c r="A405">
        <v>1</v>
      </c>
      <c r="B405" s="124">
        <v>393</v>
      </c>
      <c r="C405" s="125" t="s">
        <v>2024</v>
      </c>
      <c r="D405" s="150">
        <v>482863</v>
      </c>
      <c r="E405" s="157">
        <v>0</v>
      </c>
      <c r="F405" s="157">
        <v>0</v>
      </c>
      <c r="G405" s="157">
        <v>482863</v>
      </c>
      <c r="H405" s="157">
        <v>0</v>
      </c>
      <c r="I405" s="157">
        <v>0</v>
      </c>
      <c r="J405" s="157">
        <v>0</v>
      </c>
      <c r="K405" s="158">
        <v>0</v>
      </c>
      <c r="L405" s="157">
        <v>0</v>
      </c>
      <c r="M405" s="157">
        <v>0</v>
      </c>
      <c r="N405" s="157">
        <v>0</v>
      </c>
      <c r="O405" s="157">
        <v>0</v>
      </c>
      <c r="P405" s="157">
        <v>0</v>
      </c>
      <c r="Q405" s="157">
        <v>0</v>
      </c>
      <c r="R405" s="157">
        <v>0</v>
      </c>
      <c r="S405" s="157">
        <v>0</v>
      </c>
      <c r="T405" s="157">
        <v>0</v>
      </c>
      <c r="U405" s="157">
        <v>0</v>
      </c>
      <c r="V405" s="157">
        <v>0</v>
      </c>
      <c r="W405" s="157">
        <v>0</v>
      </c>
      <c r="X405" s="157">
        <v>0</v>
      </c>
      <c r="Y405" s="157">
        <v>0</v>
      </c>
      <c r="Z405" s="157">
        <v>0</v>
      </c>
      <c r="AA405" s="157">
        <v>0</v>
      </c>
      <c r="AB405" s="156">
        <v>2020</v>
      </c>
    </row>
    <row r="406" spans="1:28" ht="35.25" customHeight="1" x14ac:dyDescent="0.5">
      <c r="A406">
        <v>1</v>
      </c>
      <c r="B406" s="124">
        <v>394</v>
      </c>
      <c r="C406" s="125" t="s">
        <v>2025</v>
      </c>
      <c r="D406" s="150">
        <v>237404</v>
      </c>
      <c r="E406" s="157">
        <v>0</v>
      </c>
      <c r="F406" s="157">
        <v>0</v>
      </c>
      <c r="G406" s="157">
        <v>0</v>
      </c>
      <c r="H406" s="157">
        <v>0</v>
      </c>
      <c r="I406" s="157">
        <v>0</v>
      </c>
      <c r="J406" s="157">
        <v>0</v>
      </c>
      <c r="K406" s="158">
        <v>0</v>
      </c>
      <c r="L406" s="157">
        <v>0</v>
      </c>
      <c r="M406" s="157">
        <v>237404</v>
      </c>
      <c r="N406" s="157">
        <v>0</v>
      </c>
      <c r="O406" s="157">
        <v>0</v>
      </c>
      <c r="P406" s="157">
        <v>0</v>
      </c>
      <c r="Q406" s="157">
        <v>0</v>
      </c>
      <c r="R406" s="157">
        <v>0</v>
      </c>
      <c r="S406" s="157">
        <v>0</v>
      </c>
      <c r="T406" s="157">
        <v>0</v>
      </c>
      <c r="U406" s="157">
        <v>0</v>
      </c>
      <c r="V406" s="157">
        <v>0</v>
      </c>
      <c r="W406" s="157">
        <v>0</v>
      </c>
      <c r="X406" s="157">
        <v>0</v>
      </c>
      <c r="Y406" s="157">
        <v>0</v>
      </c>
      <c r="Z406" s="157">
        <v>0</v>
      </c>
      <c r="AA406" s="157">
        <v>0</v>
      </c>
      <c r="AB406" s="156">
        <v>2020</v>
      </c>
    </row>
    <row r="407" spans="1:28" ht="35.25" customHeight="1" x14ac:dyDescent="0.5">
      <c r="A407">
        <v>1</v>
      </c>
      <c r="B407" s="124">
        <v>395</v>
      </c>
      <c r="C407" s="125" t="s">
        <v>2026</v>
      </c>
      <c r="D407" s="150">
        <v>265768</v>
      </c>
      <c r="E407" s="157">
        <v>0</v>
      </c>
      <c r="F407" s="157">
        <v>0</v>
      </c>
      <c r="G407" s="157">
        <v>265768</v>
      </c>
      <c r="H407" s="157">
        <v>0</v>
      </c>
      <c r="I407" s="157">
        <v>0</v>
      </c>
      <c r="J407" s="157">
        <v>0</v>
      </c>
      <c r="K407" s="158">
        <v>0</v>
      </c>
      <c r="L407" s="157">
        <v>0</v>
      </c>
      <c r="M407" s="157">
        <v>0</v>
      </c>
      <c r="N407" s="157">
        <v>0</v>
      </c>
      <c r="O407" s="157">
        <v>0</v>
      </c>
      <c r="P407" s="157">
        <v>0</v>
      </c>
      <c r="Q407" s="157">
        <v>0</v>
      </c>
      <c r="R407" s="157">
        <v>0</v>
      </c>
      <c r="S407" s="157">
        <v>0</v>
      </c>
      <c r="T407" s="157">
        <v>0</v>
      </c>
      <c r="U407" s="157">
        <v>0</v>
      </c>
      <c r="V407" s="157">
        <v>0</v>
      </c>
      <c r="W407" s="157">
        <v>0</v>
      </c>
      <c r="X407" s="157">
        <v>0</v>
      </c>
      <c r="Y407" s="157">
        <v>0</v>
      </c>
      <c r="Z407" s="157">
        <v>0</v>
      </c>
      <c r="AA407" s="157">
        <v>0</v>
      </c>
      <c r="AB407" s="156">
        <v>2020</v>
      </c>
    </row>
    <row r="408" spans="1:28" ht="35.25" customHeight="1" x14ac:dyDescent="0.5">
      <c r="A408">
        <v>1</v>
      </c>
      <c r="B408" s="124">
        <v>396</v>
      </c>
      <c r="C408" s="125" t="s">
        <v>2027</v>
      </c>
      <c r="D408" s="150">
        <v>643076</v>
      </c>
      <c r="E408" s="157">
        <v>0</v>
      </c>
      <c r="F408" s="157">
        <v>0</v>
      </c>
      <c r="G408" s="157">
        <v>0</v>
      </c>
      <c r="H408" s="157">
        <v>13076</v>
      </c>
      <c r="I408" s="157">
        <v>0</v>
      </c>
      <c r="J408" s="157">
        <v>0</v>
      </c>
      <c r="K408" s="158">
        <v>0</v>
      </c>
      <c r="L408" s="157">
        <v>0</v>
      </c>
      <c r="M408" s="157">
        <v>0</v>
      </c>
      <c r="N408" s="157">
        <v>0</v>
      </c>
      <c r="O408" s="157">
        <v>630000</v>
      </c>
      <c r="P408" s="157">
        <v>0</v>
      </c>
      <c r="Q408" s="157">
        <v>0</v>
      </c>
      <c r="R408" s="157">
        <v>0</v>
      </c>
      <c r="S408" s="157">
        <v>0</v>
      </c>
      <c r="T408" s="157">
        <v>0</v>
      </c>
      <c r="U408" s="157">
        <v>0</v>
      </c>
      <c r="V408" s="157">
        <v>0</v>
      </c>
      <c r="W408" s="157">
        <v>0</v>
      </c>
      <c r="X408" s="157">
        <v>0</v>
      </c>
      <c r="Y408" s="157">
        <v>0</v>
      </c>
      <c r="Z408" s="157">
        <v>0</v>
      </c>
      <c r="AA408" s="157">
        <v>0</v>
      </c>
      <c r="AB408" s="156">
        <v>2020</v>
      </c>
    </row>
    <row r="409" spans="1:28" ht="35.25" customHeight="1" x14ac:dyDescent="0.5">
      <c r="A409">
        <v>1</v>
      </c>
      <c r="B409" s="124">
        <v>397</v>
      </c>
      <c r="C409" s="125" t="s">
        <v>2028</v>
      </c>
      <c r="D409" s="150">
        <v>682931</v>
      </c>
      <c r="E409" s="157">
        <v>0</v>
      </c>
      <c r="F409" s="157">
        <v>0</v>
      </c>
      <c r="G409" s="157">
        <v>0</v>
      </c>
      <c r="H409" s="157">
        <v>0</v>
      </c>
      <c r="I409" s="157">
        <v>0</v>
      </c>
      <c r="J409" s="157">
        <v>0</v>
      </c>
      <c r="K409" s="158">
        <v>0</v>
      </c>
      <c r="L409" s="157">
        <v>0</v>
      </c>
      <c r="M409" s="157">
        <v>0</v>
      </c>
      <c r="N409" s="157">
        <v>0</v>
      </c>
      <c r="O409" s="157">
        <v>682931</v>
      </c>
      <c r="P409" s="157">
        <v>0</v>
      </c>
      <c r="Q409" s="157">
        <v>0</v>
      </c>
      <c r="R409" s="157">
        <v>0</v>
      </c>
      <c r="S409" s="157">
        <v>0</v>
      </c>
      <c r="T409" s="157">
        <v>0</v>
      </c>
      <c r="U409" s="157">
        <v>0</v>
      </c>
      <c r="V409" s="157">
        <v>0</v>
      </c>
      <c r="W409" s="157">
        <v>0</v>
      </c>
      <c r="X409" s="157">
        <v>0</v>
      </c>
      <c r="Y409" s="157">
        <v>0</v>
      </c>
      <c r="Z409" s="157">
        <v>0</v>
      </c>
      <c r="AA409" s="157">
        <v>0</v>
      </c>
      <c r="AB409" s="156">
        <v>2020</v>
      </c>
    </row>
    <row r="410" spans="1:28" ht="35.25" customHeight="1" x14ac:dyDescent="0.5">
      <c r="A410">
        <v>1</v>
      </c>
      <c r="B410" s="124">
        <v>398</v>
      </c>
      <c r="C410" s="125" t="s">
        <v>2029</v>
      </c>
      <c r="D410" s="150">
        <v>67129</v>
      </c>
      <c r="E410" s="157">
        <v>0</v>
      </c>
      <c r="F410" s="157">
        <v>0</v>
      </c>
      <c r="G410" s="157">
        <v>0</v>
      </c>
      <c r="H410" s="157">
        <v>0</v>
      </c>
      <c r="I410" s="157">
        <v>0</v>
      </c>
      <c r="J410" s="157">
        <v>0</v>
      </c>
      <c r="K410" s="158">
        <v>0</v>
      </c>
      <c r="L410" s="157">
        <v>0</v>
      </c>
      <c r="M410" s="157">
        <v>0</v>
      </c>
      <c r="N410" s="157">
        <v>0</v>
      </c>
      <c r="O410" s="157">
        <v>67129</v>
      </c>
      <c r="P410" s="157">
        <v>0</v>
      </c>
      <c r="Q410" s="157">
        <v>0</v>
      </c>
      <c r="R410" s="157">
        <v>0</v>
      </c>
      <c r="S410" s="157">
        <v>0</v>
      </c>
      <c r="T410" s="157">
        <v>0</v>
      </c>
      <c r="U410" s="157">
        <v>0</v>
      </c>
      <c r="V410" s="157">
        <v>0</v>
      </c>
      <c r="W410" s="157">
        <v>0</v>
      </c>
      <c r="X410" s="157">
        <v>0</v>
      </c>
      <c r="Y410" s="157">
        <v>0</v>
      </c>
      <c r="Z410" s="157">
        <v>0</v>
      </c>
      <c r="AA410" s="157">
        <v>0</v>
      </c>
      <c r="AB410" s="156">
        <v>2020</v>
      </c>
    </row>
    <row r="411" spans="1:28" ht="35.25" customHeight="1" x14ac:dyDescent="0.5">
      <c r="A411">
        <v>1</v>
      </c>
      <c r="B411" s="124">
        <v>399</v>
      </c>
      <c r="C411" s="125" t="s">
        <v>2453</v>
      </c>
      <c r="D411" s="150">
        <v>1150780</v>
      </c>
      <c r="E411" s="157">
        <v>0</v>
      </c>
      <c r="F411" s="157">
        <v>0</v>
      </c>
      <c r="G411" s="157">
        <v>0</v>
      </c>
      <c r="H411" s="157">
        <v>0</v>
      </c>
      <c r="I411" s="157">
        <v>0</v>
      </c>
      <c r="J411" s="157">
        <v>0</v>
      </c>
      <c r="K411" s="158">
        <v>0</v>
      </c>
      <c r="L411" s="157">
        <v>0</v>
      </c>
      <c r="M411" s="157">
        <v>0</v>
      </c>
      <c r="N411" s="157">
        <v>0</v>
      </c>
      <c r="O411" s="157">
        <v>1150780</v>
      </c>
      <c r="P411" s="157">
        <v>0</v>
      </c>
      <c r="Q411" s="157">
        <v>0</v>
      </c>
      <c r="R411" s="157">
        <v>0</v>
      </c>
      <c r="S411" s="157">
        <v>0</v>
      </c>
      <c r="T411" s="157">
        <v>0</v>
      </c>
      <c r="U411" s="157">
        <v>0</v>
      </c>
      <c r="V411" s="157">
        <v>0</v>
      </c>
      <c r="W411" s="157">
        <v>0</v>
      </c>
      <c r="X411" s="157">
        <v>0</v>
      </c>
      <c r="Y411" s="157">
        <v>0</v>
      </c>
      <c r="Z411" s="157">
        <v>0</v>
      </c>
      <c r="AA411" s="157">
        <v>0</v>
      </c>
      <c r="AB411" s="156">
        <v>2020</v>
      </c>
    </row>
    <row r="412" spans="1:28" ht="35.25" customHeight="1" x14ac:dyDescent="0.5">
      <c r="A412">
        <v>1</v>
      </c>
      <c r="B412" s="124">
        <v>400</v>
      </c>
      <c r="C412" s="125" t="s">
        <v>2454</v>
      </c>
      <c r="D412" s="150">
        <v>1950220</v>
      </c>
      <c r="E412" s="157">
        <v>0</v>
      </c>
      <c r="F412" s="157">
        <v>0</v>
      </c>
      <c r="G412" s="157">
        <v>0</v>
      </c>
      <c r="H412" s="157">
        <v>0</v>
      </c>
      <c r="I412" s="157">
        <v>0</v>
      </c>
      <c r="J412" s="157">
        <v>0</v>
      </c>
      <c r="K412" s="158">
        <v>1</v>
      </c>
      <c r="L412" s="157">
        <v>1950220</v>
      </c>
      <c r="M412" s="157">
        <v>0</v>
      </c>
      <c r="N412" s="157">
        <v>0</v>
      </c>
      <c r="O412" s="157">
        <v>0</v>
      </c>
      <c r="P412" s="157">
        <v>0</v>
      </c>
      <c r="Q412" s="157">
        <v>0</v>
      </c>
      <c r="R412" s="157">
        <v>0</v>
      </c>
      <c r="S412" s="157">
        <v>0</v>
      </c>
      <c r="T412" s="157">
        <v>0</v>
      </c>
      <c r="U412" s="157">
        <v>0</v>
      </c>
      <c r="V412" s="157">
        <v>0</v>
      </c>
      <c r="W412" s="157">
        <v>0</v>
      </c>
      <c r="X412" s="157">
        <v>0</v>
      </c>
      <c r="Y412" s="157">
        <v>0</v>
      </c>
      <c r="Z412" s="157">
        <v>0</v>
      </c>
      <c r="AA412" s="157">
        <v>0</v>
      </c>
      <c r="AB412" s="156">
        <v>2020</v>
      </c>
    </row>
    <row r="413" spans="1:28" ht="35.25" customHeight="1" x14ac:dyDescent="0.5">
      <c r="A413">
        <v>1</v>
      </c>
      <c r="B413" s="124">
        <v>401</v>
      </c>
      <c r="C413" s="125" t="s">
        <v>2030</v>
      </c>
      <c r="D413" s="150">
        <v>304016</v>
      </c>
      <c r="E413" s="157">
        <v>0</v>
      </c>
      <c r="F413" s="157">
        <v>0</v>
      </c>
      <c r="G413" s="157">
        <v>0</v>
      </c>
      <c r="H413" s="157">
        <v>0</v>
      </c>
      <c r="I413" s="157">
        <v>0</v>
      </c>
      <c r="J413" s="157">
        <v>0</v>
      </c>
      <c r="K413" s="158">
        <v>0</v>
      </c>
      <c r="L413" s="157">
        <v>0</v>
      </c>
      <c r="M413" s="157">
        <v>304016</v>
      </c>
      <c r="N413" s="157">
        <v>0</v>
      </c>
      <c r="O413" s="157">
        <v>0</v>
      </c>
      <c r="P413" s="157">
        <v>0</v>
      </c>
      <c r="Q413" s="157">
        <v>0</v>
      </c>
      <c r="R413" s="157">
        <v>0</v>
      </c>
      <c r="S413" s="157">
        <v>0</v>
      </c>
      <c r="T413" s="157">
        <v>0</v>
      </c>
      <c r="U413" s="157">
        <v>0</v>
      </c>
      <c r="V413" s="157">
        <v>0</v>
      </c>
      <c r="W413" s="157">
        <v>0</v>
      </c>
      <c r="X413" s="157">
        <v>0</v>
      </c>
      <c r="Y413" s="157">
        <v>0</v>
      </c>
      <c r="Z413" s="157">
        <v>0</v>
      </c>
      <c r="AA413" s="157">
        <v>0</v>
      </c>
      <c r="AB413" s="156">
        <v>2020</v>
      </c>
    </row>
    <row r="414" spans="1:28" ht="35.25" customHeight="1" x14ac:dyDescent="0.5">
      <c r="A414">
        <v>1</v>
      </c>
      <c r="B414" s="124">
        <v>402</v>
      </c>
      <c r="C414" s="125" t="s">
        <v>2031</v>
      </c>
      <c r="D414" s="150">
        <v>155485</v>
      </c>
      <c r="E414" s="157">
        <v>0</v>
      </c>
      <c r="F414" s="157">
        <v>0</v>
      </c>
      <c r="G414" s="157">
        <v>0</v>
      </c>
      <c r="H414" s="157">
        <v>0</v>
      </c>
      <c r="I414" s="157">
        <v>0</v>
      </c>
      <c r="J414" s="157">
        <v>0</v>
      </c>
      <c r="K414" s="158">
        <v>0</v>
      </c>
      <c r="L414" s="157">
        <v>0</v>
      </c>
      <c r="M414" s="157">
        <v>0</v>
      </c>
      <c r="N414" s="157">
        <v>0</v>
      </c>
      <c r="O414" s="157">
        <v>155485</v>
      </c>
      <c r="P414" s="157">
        <v>0</v>
      </c>
      <c r="Q414" s="157">
        <v>0</v>
      </c>
      <c r="R414" s="157">
        <v>0</v>
      </c>
      <c r="S414" s="157">
        <v>0</v>
      </c>
      <c r="T414" s="157">
        <v>0</v>
      </c>
      <c r="U414" s="157">
        <v>0</v>
      </c>
      <c r="V414" s="157">
        <v>0</v>
      </c>
      <c r="W414" s="157">
        <v>0</v>
      </c>
      <c r="X414" s="157">
        <v>0</v>
      </c>
      <c r="Y414" s="157">
        <v>0</v>
      </c>
      <c r="Z414" s="157">
        <v>0</v>
      </c>
      <c r="AA414" s="157">
        <v>0</v>
      </c>
      <c r="AB414" s="156">
        <v>2020</v>
      </c>
    </row>
    <row r="415" spans="1:28" ht="35.25" customHeight="1" x14ac:dyDescent="0.5">
      <c r="A415">
        <v>1</v>
      </c>
      <c r="B415" s="124">
        <v>403</v>
      </c>
      <c r="C415" s="125" t="s">
        <v>2032</v>
      </c>
      <c r="D415" s="150">
        <v>690218</v>
      </c>
      <c r="E415" s="157">
        <v>0</v>
      </c>
      <c r="F415" s="157">
        <v>0</v>
      </c>
      <c r="G415" s="157">
        <v>0</v>
      </c>
      <c r="H415" s="157">
        <v>0</v>
      </c>
      <c r="I415" s="157">
        <v>0</v>
      </c>
      <c r="J415" s="157">
        <v>0</v>
      </c>
      <c r="K415" s="158">
        <v>0</v>
      </c>
      <c r="L415" s="157">
        <v>0</v>
      </c>
      <c r="M415" s="157">
        <v>690218</v>
      </c>
      <c r="N415" s="157">
        <v>0</v>
      </c>
      <c r="O415" s="157">
        <v>0</v>
      </c>
      <c r="P415" s="157">
        <v>0</v>
      </c>
      <c r="Q415" s="157">
        <v>0</v>
      </c>
      <c r="R415" s="157">
        <v>0</v>
      </c>
      <c r="S415" s="157">
        <v>0</v>
      </c>
      <c r="T415" s="157">
        <v>0</v>
      </c>
      <c r="U415" s="157">
        <v>0</v>
      </c>
      <c r="V415" s="157">
        <v>0</v>
      </c>
      <c r="W415" s="157">
        <v>0</v>
      </c>
      <c r="X415" s="157">
        <v>0</v>
      </c>
      <c r="Y415" s="157">
        <v>0</v>
      </c>
      <c r="Z415" s="157">
        <v>0</v>
      </c>
      <c r="AA415" s="157">
        <v>0</v>
      </c>
      <c r="AB415" s="156">
        <v>2020</v>
      </c>
    </row>
    <row r="416" spans="1:28" ht="35.25" customHeight="1" x14ac:dyDescent="0.5">
      <c r="A416">
        <v>1</v>
      </c>
      <c r="B416" s="124">
        <v>404</v>
      </c>
      <c r="C416" s="125" t="s">
        <v>2033</v>
      </c>
      <c r="D416" s="150">
        <v>714020</v>
      </c>
      <c r="E416" s="157">
        <v>0</v>
      </c>
      <c r="F416" s="157">
        <v>0</v>
      </c>
      <c r="G416" s="157">
        <v>0</v>
      </c>
      <c r="H416" s="157">
        <v>0</v>
      </c>
      <c r="I416" s="157">
        <v>0</v>
      </c>
      <c r="J416" s="157">
        <v>0</v>
      </c>
      <c r="K416" s="158">
        <v>0</v>
      </c>
      <c r="L416" s="157">
        <v>0</v>
      </c>
      <c r="M416" s="157">
        <v>714020</v>
      </c>
      <c r="N416" s="157">
        <v>0</v>
      </c>
      <c r="O416" s="157">
        <v>0</v>
      </c>
      <c r="P416" s="157">
        <v>0</v>
      </c>
      <c r="Q416" s="157">
        <v>0</v>
      </c>
      <c r="R416" s="157">
        <v>0</v>
      </c>
      <c r="S416" s="157">
        <v>0</v>
      </c>
      <c r="T416" s="157">
        <v>0</v>
      </c>
      <c r="U416" s="157">
        <v>0</v>
      </c>
      <c r="V416" s="157">
        <v>0</v>
      </c>
      <c r="W416" s="157">
        <v>0</v>
      </c>
      <c r="X416" s="157">
        <v>0</v>
      </c>
      <c r="Y416" s="157">
        <v>0</v>
      </c>
      <c r="Z416" s="157">
        <v>0</v>
      </c>
      <c r="AA416" s="157">
        <v>0</v>
      </c>
      <c r="AB416" s="156">
        <v>2020</v>
      </c>
    </row>
    <row r="417" spans="1:28" ht="35.25" customHeight="1" x14ac:dyDescent="0.5">
      <c r="A417">
        <v>1</v>
      </c>
      <c r="B417" s="124">
        <v>405</v>
      </c>
      <c r="C417" s="125" t="s">
        <v>2034</v>
      </c>
      <c r="D417" s="150">
        <v>362535</v>
      </c>
      <c r="E417" s="157">
        <v>0</v>
      </c>
      <c r="F417" s="157">
        <v>0</v>
      </c>
      <c r="G417" s="157">
        <v>0</v>
      </c>
      <c r="H417" s="157">
        <v>131566</v>
      </c>
      <c r="I417" s="157">
        <v>0</v>
      </c>
      <c r="J417" s="157">
        <v>0</v>
      </c>
      <c r="K417" s="158">
        <v>0</v>
      </c>
      <c r="L417" s="157">
        <v>0</v>
      </c>
      <c r="M417" s="157">
        <v>0</v>
      </c>
      <c r="N417" s="157">
        <v>0</v>
      </c>
      <c r="O417" s="157">
        <v>230969</v>
      </c>
      <c r="P417" s="157">
        <v>0</v>
      </c>
      <c r="Q417" s="157">
        <v>0</v>
      </c>
      <c r="R417" s="157">
        <v>0</v>
      </c>
      <c r="S417" s="157">
        <v>0</v>
      </c>
      <c r="T417" s="157">
        <v>0</v>
      </c>
      <c r="U417" s="157">
        <v>0</v>
      </c>
      <c r="V417" s="157">
        <v>0</v>
      </c>
      <c r="W417" s="157">
        <v>0</v>
      </c>
      <c r="X417" s="157">
        <v>0</v>
      </c>
      <c r="Y417" s="157">
        <v>0</v>
      </c>
      <c r="Z417" s="157">
        <v>0</v>
      </c>
      <c r="AA417" s="157">
        <v>0</v>
      </c>
      <c r="AB417" s="156">
        <v>2020</v>
      </c>
    </row>
    <row r="418" spans="1:28" ht="35.25" customHeight="1" x14ac:dyDescent="0.5">
      <c r="A418">
        <v>1</v>
      </c>
      <c r="B418" s="124">
        <v>406</v>
      </c>
      <c r="C418" s="125" t="s">
        <v>2035</v>
      </c>
      <c r="D418" s="150">
        <v>1143898</v>
      </c>
      <c r="E418" s="157">
        <v>0</v>
      </c>
      <c r="F418" s="157">
        <v>0</v>
      </c>
      <c r="G418" s="157">
        <v>0</v>
      </c>
      <c r="H418" s="157">
        <v>0</v>
      </c>
      <c r="I418" s="157">
        <v>0</v>
      </c>
      <c r="J418" s="157">
        <v>0</v>
      </c>
      <c r="K418" s="158">
        <v>0</v>
      </c>
      <c r="L418" s="157">
        <v>0</v>
      </c>
      <c r="M418" s="157">
        <v>0</v>
      </c>
      <c r="N418" s="157">
        <v>0</v>
      </c>
      <c r="O418" s="157">
        <v>1143898</v>
      </c>
      <c r="P418" s="157">
        <v>0</v>
      </c>
      <c r="Q418" s="157">
        <v>0</v>
      </c>
      <c r="R418" s="157">
        <v>0</v>
      </c>
      <c r="S418" s="157">
        <v>0</v>
      </c>
      <c r="T418" s="157">
        <v>0</v>
      </c>
      <c r="U418" s="157">
        <v>0</v>
      </c>
      <c r="V418" s="157">
        <v>0</v>
      </c>
      <c r="W418" s="157">
        <v>0</v>
      </c>
      <c r="X418" s="157">
        <v>0</v>
      </c>
      <c r="Y418" s="157">
        <v>0</v>
      </c>
      <c r="Z418" s="157">
        <v>0</v>
      </c>
      <c r="AA418" s="157">
        <v>0</v>
      </c>
      <c r="AB418" s="156">
        <v>2020</v>
      </c>
    </row>
    <row r="419" spans="1:28" ht="35.25" customHeight="1" x14ac:dyDescent="0.5">
      <c r="A419">
        <v>1</v>
      </c>
      <c r="B419" s="124">
        <v>407</v>
      </c>
      <c r="C419" s="125" t="s">
        <v>2036</v>
      </c>
      <c r="D419" s="150">
        <v>295760</v>
      </c>
      <c r="E419" s="157">
        <v>0</v>
      </c>
      <c r="F419" s="157">
        <v>0</v>
      </c>
      <c r="G419" s="157">
        <v>0</v>
      </c>
      <c r="H419" s="157">
        <v>0</v>
      </c>
      <c r="I419" s="157">
        <v>0</v>
      </c>
      <c r="J419" s="157">
        <v>0</v>
      </c>
      <c r="K419" s="158">
        <v>0</v>
      </c>
      <c r="L419" s="157">
        <v>0</v>
      </c>
      <c r="M419" s="157">
        <v>0</v>
      </c>
      <c r="N419" s="157">
        <v>0</v>
      </c>
      <c r="O419" s="157">
        <v>295760</v>
      </c>
      <c r="P419" s="157">
        <v>0</v>
      </c>
      <c r="Q419" s="157">
        <v>0</v>
      </c>
      <c r="R419" s="157">
        <v>0</v>
      </c>
      <c r="S419" s="157">
        <v>0</v>
      </c>
      <c r="T419" s="157">
        <v>0</v>
      </c>
      <c r="U419" s="157">
        <v>0</v>
      </c>
      <c r="V419" s="157">
        <v>0</v>
      </c>
      <c r="W419" s="157">
        <v>0</v>
      </c>
      <c r="X419" s="157">
        <v>0</v>
      </c>
      <c r="Y419" s="157">
        <v>0</v>
      </c>
      <c r="Z419" s="157">
        <v>0</v>
      </c>
      <c r="AA419" s="157">
        <v>0</v>
      </c>
      <c r="AB419" s="156">
        <v>2020</v>
      </c>
    </row>
    <row r="420" spans="1:28" ht="35.25" customHeight="1" x14ac:dyDescent="0.5">
      <c r="A420">
        <v>1</v>
      </c>
      <c r="B420" s="124">
        <v>408</v>
      </c>
      <c r="C420" s="125" t="s">
        <v>2037</v>
      </c>
      <c r="D420" s="150">
        <v>998880</v>
      </c>
      <c r="E420" s="157">
        <v>0</v>
      </c>
      <c r="F420" s="157">
        <v>0</v>
      </c>
      <c r="G420" s="157">
        <v>0</v>
      </c>
      <c r="H420" s="157">
        <v>0</v>
      </c>
      <c r="I420" s="157">
        <v>0</v>
      </c>
      <c r="J420" s="157">
        <v>0</v>
      </c>
      <c r="K420" s="158">
        <v>0</v>
      </c>
      <c r="L420" s="157">
        <v>0</v>
      </c>
      <c r="M420" s="157">
        <v>998880</v>
      </c>
      <c r="N420" s="157">
        <v>0</v>
      </c>
      <c r="O420" s="157">
        <v>0</v>
      </c>
      <c r="P420" s="157">
        <v>0</v>
      </c>
      <c r="Q420" s="157">
        <v>0</v>
      </c>
      <c r="R420" s="157">
        <v>0</v>
      </c>
      <c r="S420" s="157">
        <v>0</v>
      </c>
      <c r="T420" s="157">
        <v>0</v>
      </c>
      <c r="U420" s="157">
        <v>0</v>
      </c>
      <c r="V420" s="157">
        <v>0</v>
      </c>
      <c r="W420" s="157">
        <v>0</v>
      </c>
      <c r="X420" s="157">
        <v>0</v>
      </c>
      <c r="Y420" s="157">
        <v>0</v>
      </c>
      <c r="Z420" s="157">
        <v>0</v>
      </c>
      <c r="AA420" s="157">
        <v>0</v>
      </c>
      <c r="AB420" s="156">
        <v>2020</v>
      </c>
    </row>
    <row r="421" spans="1:28" ht="35.25" customHeight="1" x14ac:dyDescent="0.5">
      <c r="A421">
        <v>1</v>
      </c>
      <c r="B421" s="124">
        <v>409</v>
      </c>
      <c r="C421" s="125" t="s">
        <v>2456</v>
      </c>
      <c r="D421" s="150">
        <v>27770</v>
      </c>
      <c r="E421" s="157">
        <v>27770</v>
      </c>
      <c r="F421" s="157">
        <v>0</v>
      </c>
      <c r="G421" s="157">
        <v>0</v>
      </c>
      <c r="H421" s="157">
        <v>0</v>
      </c>
      <c r="I421" s="157">
        <v>0</v>
      </c>
      <c r="J421" s="157">
        <v>0</v>
      </c>
      <c r="K421" s="158">
        <v>0</v>
      </c>
      <c r="L421" s="157">
        <v>0</v>
      </c>
      <c r="M421" s="157">
        <v>0</v>
      </c>
      <c r="N421" s="157">
        <v>0</v>
      </c>
      <c r="O421" s="157">
        <v>0</v>
      </c>
      <c r="P421" s="157">
        <v>0</v>
      </c>
      <c r="Q421" s="157">
        <v>0</v>
      </c>
      <c r="R421" s="157">
        <v>0</v>
      </c>
      <c r="S421" s="157">
        <v>0</v>
      </c>
      <c r="T421" s="157">
        <v>0</v>
      </c>
      <c r="U421" s="157">
        <v>0</v>
      </c>
      <c r="V421" s="157">
        <v>0</v>
      </c>
      <c r="W421" s="157">
        <v>0</v>
      </c>
      <c r="X421" s="157">
        <v>0</v>
      </c>
      <c r="Y421" s="157">
        <v>0</v>
      </c>
      <c r="Z421" s="157">
        <v>0</v>
      </c>
      <c r="AA421" s="157">
        <v>0</v>
      </c>
      <c r="AB421" s="156">
        <v>2020</v>
      </c>
    </row>
    <row r="422" spans="1:28" ht="35.25" customHeight="1" x14ac:dyDescent="0.5">
      <c r="A422">
        <v>1</v>
      </c>
      <c r="B422" s="124">
        <v>410</v>
      </c>
      <c r="C422" s="125" t="s">
        <v>2038</v>
      </c>
      <c r="D422" s="150">
        <v>169491</v>
      </c>
      <c r="E422" s="157">
        <v>0</v>
      </c>
      <c r="F422" s="157">
        <v>0</v>
      </c>
      <c r="G422" s="157">
        <v>0</v>
      </c>
      <c r="H422" s="157">
        <v>0</v>
      </c>
      <c r="I422" s="157">
        <v>0</v>
      </c>
      <c r="J422" s="157">
        <v>0</v>
      </c>
      <c r="K422" s="158">
        <v>0</v>
      </c>
      <c r="L422" s="157">
        <v>0</v>
      </c>
      <c r="M422" s="157">
        <v>169491</v>
      </c>
      <c r="N422" s="157">
        <v>0</v>
      </c>
      <c r="O422" s="157">
        <v>0</v>
      </c>
      <c r="P422" s="157">
        <v>0</v>
      </c>
      <c r="Q422" s="157">
        <v>0</v>
      </c>
      <c r="R422" s="157">
        <v>0</v>
      </c>
      <c r="S422" s="157">
        <v>0</v>
      </c>
      <c r="T422" s="157">
        <v>0</v>
      </c>
      <c r="U422" s="157">
        <v>0</v>
      </c>
      <c r="V422" s="157">
        <v>0</v>
      </c>
      <c r="W422" s="157">
        <v>0</v>
      </c>
      <c r="X422" s="157">
        <v>0</v>
      </c>
      <c r="Y422" s="157">
        <v>0</v>
      </c>
      <c r="Z422" s="157">
        <v>0</v>
      </c>
      <c r="AA422" s="157">
        <v>0</v>
      </c>
      <c r="AB422" s="156">
        <v>2020</v>
      </c>
    </row>
    <row r="423" spans="1:28" ht="35.25" customHeight="1" x14ac:dyDescent="0.5">
      <c r="A423">
        <v>1</v>
      </c>
      <c r="B423" s="124">
        <v>411</v>
      </c>
      <c r="C423" s="125" t="s">
        <v>2039</v>
      </c>
      <c r="D423" s="150">
        <v>563800</v>
      </c>
      <c r="E423" s="157">
        <v>0</v>
      </c>
      <c r="F423" s="157">
        <v>0</v>
      </c>
      <c r="G423" s="157">
        <v>563800</v>
      </c>
      <c r="H423" s="157">
        <v>0</v>
      </c>
      <c r="I423" s="157">
        <v>0</v>
      </c>
      <c r="J423" s="157">
        <v>0</v>
      </c>
      <c r="K423" s="158">
        <v>0</v>
      </c>
      <c r="L423" s="157">
        <v>0</v>
      </c>
      <c r="M423" s="157">
        <v>0</v>
      </c>
      <c r="N423" s="157">
        <v>0</v>
      </c>
      <c r="O423" s="157">
        <v>0</v>
      </c>
      <c r="P423" s="157">
        <v>0</v>
      </c>
      <c r="Q423" s="157">
        <v>0</v>
      </c>
      <c r="R423" s="157">
        <v>0</v>
      </c>
      <c r="S423" s="157">
        <v>0</v>
      </c>
      <c r="T423" s="157">
        <v>0</v>
      </c>
      <c r="U423" s="157">
        <v>0</v>
      </c>
      <c r="V423" s="157">
        <v>0</v>
      </c>
      <c r="W423" s="157">
        <v>0</v>
      </c>
      <c r="X423" s="157">
        <v>0</v>
      </c>
      <c r="Y423" s="157">
        <v>0</v>
      </c>
      <c r="Z423" s="157">
        <v>0</v>
      </c>
      <c r="AA423" s="157">
        <v>0</v>
      </c>
      <c r="AB423" s="156">
        <v>2020</v>
      </c>
    </row>
    <row r="424" spans="1:28" ht="35.25" customHeight="1" x14ac:dyDescent="0.5">
      <c r="A424">
        <v>1</v>
      </c>
      <c r="B424" s="124">
        <v>412</v>
      </c>
      <c r="C424" s="125" t="s">
        <v>2040</v>
      </c>
      <c r="D424" s="150">
        <v>806650</v>
      </c>
      <c r="E424" s="157">
        <v>0</v>
      </c>
      <c r="F424" s="157">
        <v>0</v>
      </c>
      <c r="G424" s="157">
        <v>0</v>
      </c>
      <c r="H424" s="157">
        <v>0</v>
      </c>
      <c r="I424" s="157">
        <v>0</v>
      </c>
      <c r="J424" s="157">
        <v>0</v>
      </c>
      <c r="K424" s="158">
        <v>0</v>
      </c>
      <c r="L424" s="157">
        <v>0</v>
      </c>
      <c r="M424" s="157">
        <v>0</v>
      </c>
      <c r="N424" s="157">
        <v>0</v>
      </c>
      <c r="O424" s="157">
        <v>806650</v>
      </c>
      <c r="P424" s="157">
        <v>0</v>
      </c>
      <c r="Q424" s="157">
        <v>0</v>
      </c>
      <c r="R424" s="157">
        <v>0</v>
      </c>
      <c r="S424" s="157">
        <v>0</v>
      </c>
      <c r="T424" s="157">
        <v>0</v>
      </c>
      <c r="U424" s="157">
        <v>0</v>
      </c>
      <c r="V424" s="157">
        <v>0</v>
      </c>
      <c r="W424" s="157">
        <v>0</v>
      </c>
      <c r="X424" s="157">
        <v>0</v>
      </c>
      <c r="Y424" s="157">
        <v>0</v>
      </c>
      <c r="Z424" s="157">
        <v>0</v>
      </c>
      <c r="AA424" s="157">
        <v>0</v>
      </c>
      <c r="AB424" s="156">
        <v>2020</v>
      </c>
    </row>
    <row r="425" spans="1:28" ht="35.25" customHeight="1" x14ac:dyDescent="0.5">
      <c r="A425">
        <v>1</v>
      </c>
      <c r="B425" s="124">
        <v>413</v>
      </c>
      <c r="C425" s="125" t="s">
        <v>2041</v>
      </c>
      <c r="D425" s="150">
        <v>454614</v>
      </c>
      <c r="E425" s="157">
        <v>0</v>
      </c>
      <c r="F425" s="157">
        <v>0</v>
      </c>
      <c r="G425" s="157">
        <v>0</v>
      </c>
      <c r="H425" s="157">
        <v>0</v>
      </c>
      <c r="I425" s="157">
        <v>0</v>
      </c>
      <c r="J425" s="157">
        <v>0</v>
      </c>
      <c r="K425" s="158">
        <v>0</v>
      </c>
      <c r="L425" s="157">
        <v>0</v>
      </c>
      <c r="M425" s="157">
        <v>0</v>
      </c>
      <c r="N425" s="157">
        <v>0</v>
      </c>
      <c r="O425" s="157">
        <v>454614</v>
      </c>
      <c r="P425" s="157">
        <v>0</v>
      </c>
      <c r="Q425" s="157">
        <v>0</v>
      </c>
      <c r="R425" s="157">
        <v>0</v>
      </c>
      <c r="S425" s="157">
        <v>0</v>
      </c>
      <c r="T425" s="157">
        <v>0</v>
      </c>
      <c r="U425" s="157">
        <v>0</v>
      </c>
      <c r="V425" s="157">
        <v>0</v>
      </c>
      <c r="W425" s="157">
        <v>0</v>
      </c>
      <c r="X425" s="157">
        <v>0</v>
      </c>
      <c r="Y425" s="157">
        <v>0</v>
      </c>
      <c r="Z425" s="157">
        <v>0</v>
      </c>
      <c r="AA425" s="157">
        <v>0</v>
      </c>
      <c r="AB425" s="156">
        <v>2020</v>
      </c>
    </row>
    <row r="426" spans="1:28" ht="35.25" customHeight="1" x14ac:dyDescent="0.5">
      <c r="A426">
        <v>1</v>
      </c>
      <c r="B426" s="124">
        <v>414</v>
      </c>
      <c r="C426" s="125" t="s">
        <v>2042</v>
      </c>
      <c r="D426" s="150">
        <v>131148</v>
      </c>
      <c r="E426" s="157">
        <v>0</v>
      </c>
      <c r="F426" s="157">
        <v>0</v>
      </c>
      <c r="G426" s="157">
        <v>0</v>
      </c>
      <c r="H426" s="157">
        <v>0</v>
      </c>
      <c r="I426" s="157">
        <v>0</v>
      </c>
      <c r="J426" s="157">
        <v>0</v>
      </c>
      <c r="K426" s="158">
        <v>0</v>
      </c>
      <c r="L426" s="157">
        <v>0</v>
      </c>
      <c r="M426" s="157">
        <v>131148</v>
      </c>
      <c r="N426" s="157">
        <v>0</v>
      </c>
      <c r="O426" s="157">
        <v>0</v>
      </c>
      <c r="P426" s="157">
        <v>0</v>
      </c>
      <c r="Q426" s="157">
        <v>0</v>
      </c>
      <c r="R426" s="157">
        <v>0</v>
      </c>
      <c r="S426" s="157">
        <v>0</v>
      </c>
      <c r="T426" s="157">
        <v>0</v>
      </c>
      <c r="U426" s="157">
        <v>0</v>
      </c>
      <c r="V426" s="157">
        <v>0</v>
      </c>
      <c r="W426" s="157">
        <v>0</v>
      </c>
      <c r="X426" s="157">
        <v>0</v>
      </c>
      <c r="Y426" s="157">
        <v>0</v>
      </c>
      <c r="Z426" s="157">
        <v>0</v>
      </c>
      <c r="AA426" s="157">
        <v>0</v>
      </c>
      <c r="AB426" s="156">
        <v>2020</v>
      </c>
    </row>
    <row r="427" spans="1:28" ht="35.25" customHeight="1" x14ac:dyDescent="0.5">
      <c r="A427">
        <v>1</v>
      </c>
      <c r="B427" s="124">
        <v>415</v>
      </c>
      <c r="C427" s="125" t="s">
        <v>2043</v>
      </c>
      <c r="D427" s="150">
        <v>228931</v>
      </c>
      <c r="E427" s="157">
        <v>0</v>
      </c>
      <c r="F427" s="157">
        <v>0</v>
      </c>
      <c r="G427" s="157">
        <v>0</v>
      </c>
      <c r="H427" s="157">
        <v>0</v>
      </c>
      <c r="I427" s="157">
        <v>0</v>
      </c>
      <c r="J427" s="157">
        <v>0</v>
      </c>
      <c r="K427" s="158">
        <v>0</v>
      </c>
      <c r="L427" s="157">
        <v>0</v>
      </c>
      <c r="M427" s="157">
        <v>0</v>
      </c>
      <c r="N427" s="157">
        <v>0</v>
      </c>
      <c r="O427" s="157">
        <v>228931</v>
      </c>
      <c r="P427" s="157">
        <v>0</v>
      </c>
      <c r="Q427" s="157">
        <v>0</v>
      </c>
      <c r="R427" s="157">
        <v>0</v>
      </c>
      <c r="S427" s="157">
        <v>0</v>
      </c>
      <c r="T427" s="157">
        <v>0</v>
      </c>
      <c r="U427" s="157">
        <v>0</v>
      </c>
      <c r="V427" s="157">
        <v>0</v>
      </c>
      <c r="W427" s="157">
        <v>0</v>
      </c>
      <c r="X427" s="157">
        <v>0</v>
      </c>
      <c r="Y427" s="157">
        <v>0</v>
      </c>
      <c r="Z427" s="157">
        <v>0</v>
      </c>
      <c r="AA427" s="157">
        <v>0</v>
      </c>
      <c r="AB427" s="156">
        <v>2020</v>
      </c>
    </row>
    <row r="428" spans="1:28" ht="35.25" customHeight="1" x14ac:dyDescent="0.5">
      <c r="A428">
        <v>1</v>
      </c>
      <c r="B428" s="124">
        <v>416</v>
      </c>
      <c r="C428" s="125" t="s">
        <v>2044</v>
      </c>
      <c r="D428" s="150">
        <v>409967</v>
      </c>
      <c r="E428" s="157">
        <v>409967</v>
      </c>
      <c r="F428" s="157">
        <v>0</v>
      </c>
      <c r="G428" s="157">
        <v>0</v>
      </c>
      <c r="H428" s="157">
        <v>0</v>
      </c>
      <c r="I428" s="157">
        <v>0</v>
      </c>
      <c r="J428" s="157">
        <v>0</v>
      </c>
      <c r="K428" s="158">
        <v>0</v>
      </c>
      <c r="L428" s="157">
        <v>0</v>
      </c>
      <c r="M428" s="157">
        <v>0</v>
      </c>
      <c r="N428" s="157">
        <v>0</v>
      </c>
      <c r="O428" s="157">
        <v>0</v>
      </c>
      <c r="P428" s="157">
        <v>0</v>
      </c>
      <c r="Q428" s="157">
        <v>0</v>
      </c>
      <c r="R428" s="157">
        <v>0</v>
      </c>
      <c r="S428" s="157">
        <v>0</v>
      </c>
      <c r="T428" s="157">
        <v>0</v>
      </c>
      <c r="U428" s="157">
        <v>0</v>
      </c>
      <c r="V428" s="157">
        <v>0</v>
      </c>
      <c r="W428" s="157">
        <v>0</v>
      </c>
      <c r="X428" s="157">
        <v>0</v>
      </c>
      <c r="Y428" s="157">
        <v>0</v>
      </c>
      <c r="Z428" s="157">
        <v>0</v>
      </c>
      <c r="AA428" s="157">
        <v>0</v>
      </c>
      <c r="AB428" s="156">
        <v>2020</v>
      </c>
    </row>
    <row r="429" spans="1:28" ht="35.25" customHeight="1" x14ac:dyDescent="0.5">
      <c r="A429">
        <v>1</v>
      </c>
      <c r="B429" s="124">
        <v>417</v>
      </c>
      <c r="C429" s="125" t="s">
        <v>2045</v>
      </c>
      <c r="D429" s="150">
        <v>216187</v>
      </c>
      <c r="E429" s="157">
        <v>0</v>
      </c>
      <c r="F429" s="157">
        <v>0</v>
      </c>
      <c r="G429" s="157">
        <v>0</v>
      </c>
      <c r="H429" s="157">
        <v>0</v>
      </c>
      <c r="I429" s="157">
        <v>0</v>
      </c>
      <c r="J429" s="157">
        <v>0</v>
      </c>
      <c r="K429" s="158">
        <v>0</v>
      </c>
      <c r="L429" s="157">
        <v>0</v>
      </c>
      <c r="M429" s="157">
        <v>0</v>
      </c>
      <c r="N429" s="157">
        <v>0</v>
      </c>
      <c r="O429" s="157">
        <v>95414</v>
      </c>
      <c r="P429" s="157">
        <v>120773</v>
      </c>
      <c r="Q429" s="157">
        <v>0</v>
      </c>
      <c r="R429" s="157">
        <v>0</v>
      </c>
      <c r="S429" s="157">
        <v>0</v>
      </c>
      <c r="T429" s="157">
        <v>0</v>
      </c>
      <c r="U429" s="157">
        <v>0</v>
      </c>
      <c r="V429" s="157">
        <v>0</v>
      </c>
      <c r="W429" s="157">
        <v>0</v>
      </c>
      <c r="X429" s="157">
        <v>0</v>
      </c>
      <c r="Y429" s="157">
        <v>0</v>
      </c>
      <c r="Z429" s="157">
        <v>0</v>
      </c>
      <c r="AA429" s="157">
        <v>0</v>
      </c>
      <c r="AB429" s="156">
        <v>2020</v>
      </c>
    </row>
    <row r="430" spans="1:28" ht="35.25" customHeight="1" x14ac:dyDescent="0.5">
      <c r="A430">
        <v>1</v>
      </c>
      <c r="B430" s="124">
        <v>418</v>
      </c>
      <c r="C430" s="125" t="s">
        <v>2457</v>
      </c>
      <c r="D430" s="150">
        <v>888203</v>
      </c>
      <c r="E430" s="157">
        <v>0</v>
      </c>
      <c r="F430" s="157">
        <v>0</v>
      </c>
      <c r="G430" s="157">
        <v>0</v>
      </c>
      <c r="H430" s="157">
        <v>0</v>
      </c>
      <c r="I430" s="157">
        <v>0</v>
      </c>
      <c r="J430" s="157">
        <v>0</v>
      </c>
      <c r="K430" s="158">
        <v>0</v>
      </c>
      <c r="L430" s="157">
        <v>0</v>
      </c>
      <c r="M430" s="157">
        <v>0</v>
      </c>
      <c r="N430" s="157">
        <v>0</v>
      </c>
      <c r="O430" s="157">
        <v>888203</v>
      </c>
      <c r="P430" s="157">
        <v>0</v>
      </c>
      <c r="Q430" s="157">
        <v>0</v>
      </c>
      <c r="R430" s="157">
        <v>0</v>
      </c>
      <c r="S430" s="157">
        <v>0</v>
      </c>
      <c r="T430" s="157">
        <v>0</v>
      </c>
      <c r="U430" s="157">
        <v>0</v>
      </c>
      <c r="V430" s="157">
        <v>0</v>
      </c>
      <c r="W430" s="157">
        <v>0</v>
      </c>
      <c r="X430" s="157">
        <v>0</v>
      </c>
      <c r="Y430" s="157">
        <v>0</v>
      </c>
      <c r="Z430" s="157">
        <v>0</v>
      </c>
      <c r="AA430" s="157">
        <v>0</v>
      </c>
      <c r="AB430" s="156">
        <v>2020</v>
      </c>
    </row>
    <row r="431" spans="1:28" ht="35.25" customHeight="1" x14ac:dyDescent="0.5">
      <c r="A431">
        <v>1</v>
      </c>
      <c r="B431" s="124">
        <v>419</v>
      </c>
      <c r="C431" s="125" t="s">
        <v>2458</v>
      </c>
      <c r="D431" s="150">
        <v>138268</v>
      </c>
      <c r="E431" s="157">
        <v>0</v>
      </c>
      <c r="F431" s="157">
        <v>0</v>
      </c>
      <c r="G431" s="157">
        <v>0</v>
      </c>
      <c r="H431" s="157">
        <v>0</v>
      </c>
      <c r="I431" s="157">
        <v>0</v>
      </c>
      <c r="J431" s="157">
        <v>0</v>
      </c>
      <c r="K431" s="158">
        <v>0</v>
      </c>
      <c r="L431" s="157">
        <v>0</v>
      </c>
      <c r="M431" s="157">
        <v>0</v>
      </c>
      <c r="N431" s="157">
        <v>0</v>
      </c>
      <c r="O431" s="157">
        <v>138268</v>
      </c>
      <c r="P431" s="157">
        <v>0</v>
      </c>
      <c r="Q431" s="157">
        <v>0</v>
      </c>
      <c r="R431" s="157">
        <v>0</v>
      </c>
      <c r="S431" s="157">
        <v>0</v>
      </c>
      <c r="T431" s="157">
        <v>0</v>
      </c>
      <c r="U431" s="157">
        <v>0</v>
      </c>
      <c r="V431" s="157">
        <v>0</v>
      </c>
      <c r="W431" s="157">
        <v>0</v>
      </c>
      <c r="X431" s="157">
        <v>0</v>
      </c>
      <c r="Y431" s="157">
        <v>0</v>
      </c>
      <c r="Z431" s="157">
        <v>0</v>
      </c>
      <c r="AA431" s="157">
        <v>0</v>
      </c>
      <c r="AB431" s="156">
        <v>2020</v>
      </c>
    </row>
    <row r="432" spans="1:28" ht="35.25" customHeight="1" x14ac:dyDescent="0.5">
      <c r="A432">
        <v>1</v>
      </c>
      <c r="B432" s="124">
        <v>420</v>
      </c>
      <c r="C432" s="125" t="s">
        <v>2046</v>
      </c>
      <c r="D432" s="150">
        <v>151306</v>
      </c>
      <c r="E432" s="157">
        <v>0</v>
      </c>
      <c r="F432" s="157">
        <v>0</v>
      </c>
      <c r="G432" s="157">
        <v>151306</v>
      </c>
      <c r="H432" s="157">
        <v>0</v>
      </c>
      <c r="I432" s="157">
        <v>0</v>
      </c>
      <c r="J432" s="157">
        <v>0</v>
      </c>
      <c r="K432" s="158">
        <v>0</v>
      </c>
      <c r="L432" s="157">
        <v>0</v>
      </c>
      <c r="M432" s="157">
        <v>0</v>
      </c>
      <c r="N432" s="157">
        <v>0</v>
      </c>
      <c r="O432" s="157">
        <v>0</v>
      </c>
      <c r="P432" s="157">
        <v>0</v>
      </c>
      <c r="Q432" s="157">
        <v>0</v>
      </c>
      <c r="R432" s="157">
        <v>0</v>
      </c>
      <c r="S432" s="157">
        <v>0</v>
      </c>
      <c r="T432" s="157">
        <v>0</v>
      </c>
      <c r="U432" s="157">
        <v>0</v>
      </c>
      <c r="V432" s="157">
        <v>0</v>
      </c>
      <c r="W432" s="157">
        <v>0</v>
      </c>
      <c r="X432" s="157">
        <v>0</v>
      </c>
      <c r="Y432" s="157">
        <v>0</v>
      </c>
      <c r="Z432" s="157">
        <v>0</v>
      </c>
      <c r="AA432" s="157">
        <v>0</v>
      </c>
      <c r="AB432" s="156">
        <v>2020</v>
      </c>
    </row>
    <row r="433" spans="1:28" ht="35.25" customHeight="1" x14ac:dyDescent="0.5">
      <c r="A433">
        <v>1</v>
      </c>
      <c r="B433" s="124">
        <v>421</v>
      </c>
      <c r="C433" s="125" t="s">
        <v>2459</v>
      </c>
      <c r="D433" s="150">
        <v>46213</v>
      </c>
      <c r="E433" s="157">
        <v>0</v>
      </c>
      <c r="F433" s="157">
        <v>0</v>
      </c>
      <c r="G433" s="157">
        <v>46213</v>
      </c>
      <c r="H433" s="157">
        <v>0</v>
      </c>
      <c r="I433" s="157">
        <v>0</v>
      </c>
      <c r="J433" s="157">
        <v>0</v>
      </c>
      <c r="K433" s="158">
        <v>0</v>
      </c>
      <c r="L433" s="157">
        <v>0</v>
      </c>
      <c r="M433" s="157">
        <v>0</v>
      </c>
      <c r="N433" s="157">
        <v>0</v>
      </c>
      <c r="O433" s="157">
        <v>0</v>
      </c>
      <c r="P433" s="157">
        <v>0</v>
      </c>
      <c r="Q433" s="157">
        <v>0</v>
      </c>
      <c r="R433" s="157">
        <v>0</v>
      </c>
      <c r="S433" s="157">
        <v>0</v>
      </c>
      <c r="T433" s="157">
        <v>0</v>
      </c>
      <c r="U433" s="157">
        <v>0</v>
      </c>
      <c r="V433" s="157">
        <v>0</v>
      </c>
      <c r="W433" s="157">
        <v>0</v>
      </c>
      <c r="X433" s="157">
        <v>0</v>
      </c>
      <c r="Y433" s="157">
        <v>0</v>
      </c>
      <c r="Z433" s="157">
        <v>0</v>
      </c>
      <c r="AA433" s="157">
        <v>0</v>
      </c>
      <c r="AB433" s="156">
        <v>2020</v>
      </c>
    </row>
    <row r="434" spans="1:28" ht="35.25" customHeight="1" x14ac:dyDescent="0.5">
      <c r="A434">
        <v>1</v>
      </c>
      <c r="B434" s="124">
        <v>422</v>
      </c>
      <c r="C434" s="125" t="s">
        <v>2047</v>
      </c>
      <c r="D434" s="150">
        <v>1078317</v>
      </c>
      <c r="E434" s="157">
        <v>0</v>
      </c>
      <c r="F434" s="157">
        <v>0</v>
      </c>
      <c r="G434" s="157">
        <v>0</v>
      </c>
      <c r="H434" s="157">
        <v>0</v>
      </c>
      <c r="I434" s="157">
        <v>0</v>
      </c>
      <c r="J434" s="157">
        <v>0</v>
      </c>
      <c r="K434" s="158">
        <v>0</v>
      </c>
      <c r="L434" s="157">
        <v>0</v>
      </c>
      <c r="M434" s="157">
        <v>0</v>
      </c>
      <c r="N434" s="157">
        <v>0</v>
      </c>
      <c r="O434" s="157">
        <v>1078317</v>
      </c>
      <c r="P434" s="157">
        <v>0</v>
      </c>
      <c r="Q434" s="157">
        <v>0</v>
      </c>
      <c r="R434" s="157">
        <v>0</v>
      </c>
      <c r="S434" s="157">
        <v>0</v>
      </c>
      <c r="T434" s="157">
        <v>0</v>
      </c>
      <c r="U434" s="157">
        <v>0</v>
      </c>
      <c r="V434" s="157">
        <v>0</v>
      </c>
      <c r="W434" s="157">
        <v>0</v>
      </c>
      <c r="X434" s="157">
        <v>0</v>
      </c>
      <c r="Y434" s="157">
        <v>0</v>
      </c>
      <c r="Z434" s="157">
        <v>0</v>
      </c>
      <c r="AA434" s="157">
        <v>0</v>
      </c>
      <c r="AB434" s="156">
        <v>2020</v>
      </c>
    </row>
    <row r="435" spans="1:28" ht="35.25" customHeight="1" x14ac:dyDescent="0.5">
      <c r="A435">
        <v>1</v>
      </c>
      <c r="B435" s="124">
        <v>423</v>
      </c>
      <c r="C435" s="125" t="s">
        <v>2460</v>
      </c>
      <c r="D435" s="150">
        <v>240000</v>
      </c>
      <c r="E435" s="157">
        <v>189200</v>
      </c>
      <c r="F435" s="157">
        <v>0</v>
      </c>
      <c r="G435" s="157">
        <v>0</v>
      </c>
      <c r="H435" s="157">
        <v>50800</v>
      </c>
      <c r="I435" s="157">
        <v>0</v>
      </c>
      <c r="J435" s="157">
        <v>0</v>
      </c>
      <c r="K435" s="158">
        <v>0</v>
      </c>
      <c r="L435" s="157">
        <v>0</v>
      </c>
      <c r="M435" s="157">
        <v>0</v>
      </c>
      <c r="N435" s="157">
        <v>0</v>
      </c>
      <c r="O435" s="157">
        <v>0</v>
      </c>
      <c r="P435" s="157">
        <v>0</v>
      </c>
      <c r="Q435" s="157">
        <v>0</v>
      </c>
      <c r="R435" s="157">
        <v>0</v>
      </c>
      <c r="S435" s="157">
        <v>0</v>
      </c>
      <c r="T435" s="157">
        <v>0</v>
      </c>
      <c r="U435" s="157">
        <v>0</v>
      </c>
      <c r="V435" s="157">
        <v>0</v>
      </c>
      <c r="W435" s="157">
        <v>0</v>
      </c>
      <c r="X435" s="157">
        <v>0</v>
      </c>
      <c r="Y435" s="157">
        <v>0</v>
      </c>
      <c r="Z435" s="157">
        <v>0</v>
      </c>
      <c r="AA435" s="157">
        <v>0</v>
      </c>
      <c r="AB435" s="156">
        <v>2020</v>
      </c>
    </row>
    <row r="436" spans="1:28" ht="35.25" customHeight="1" x14ac:dyDescent="0.5">
      <c r="A436">
        <v>1</v>
      </c>
      <c r="B436" s="124">
        <v>424</v>
      </c>
      <c r="C436" s="125" t="s">
        <v>2048</v>
      </c>
      <c r="D436" s="150">
        <v>617228.15999999992</v>
      </c>
      <c r="E436" s="157">
        <v>0</v>
      </c>
      <c r="F436" s="157">
        <v>0</v>
      </c>
      <c r="G436" s="157">
        <v>0</v>
      </c>
      <c r="H436" s="157">
        <v>0</v>
      </c>
      <c r="I436" s="157">
        <v>0</v>
      </c>
      <c r="J436" s="157">
        <v>0</v>
      </c>
      <c r="K436" s="158">
        <v>0</v>
      </c>
      <c r="L436" s="157">
        <v>0</v>
      </c>
      <c r="M436" s="157">
        <v>0</v>
      </c>
      <c r="N436" s="157">
        <v>0</v>
      </c>
      <c r="O436" s="157">
        <v>617228.15999999992</v>
      </c>
      <c r="P436" s="157">
        <v>0</v>
      </c>
      <c r="Q436" s="157">
        <v>0</v>
      </c>
      <c r="R436" s="157">
        <v>0</v>
      </c>
      <c r="S436" s="157">
        <v>0</v>
      </c>
      <c r="T436" s="157">
        <v>0</v>
      </c>
      <c r="U436" s="157">
        <v>0</v>
      </c>
      <c r="V436" s="157">
        <v>0</v>
      </c>
      <c r="W436" s="157">
        <v>0</v>
      </c>
      <c r="X436" s="157">
        <v>0</v>
      </c>
      <c r="Y436" s="157">
        <v>0</v>
      </c>
      <c r="Z436" s="157">
        <v>0</v>
      </c>
      <c r="AA436" s="157">
        <v>0</v>
      </c>
      <c r="AB436" s="156">
        <v>2020</v>
      </c>
    </row>
    <row r="437" spans="1:28" ht="35.25" customHeight="1" x14ac:dyDescent="0.5">
      <c r="A437">
        <v>1</v>
      </c>
      <c r="B437" s="124">
        <v>425</v>
      </c>
      <c r="C437" s="125" t="s">
        <v>2049</v>
      </c>
      <c r="D437" s="150">
        <v>536083</v>
      </c>
      <c r="E437" s="157">
        <v>127342</v>
      </c>
      <c r="F437" s="157">
        <v>161294</v>
      </c>
      <c r="G437" s="157">
        <v>0</v>
      </c>
      <c r="H437" s="157">
        <v>0</v>
      </c>
      <c r="I437" s="157">
        <v>48447</v>
      </c>
      <c r="J437" s="157">
        <v>0</v>
      </c>
      <c r="K437" s="158">
        <v>0</v>
      </c>
      <c r="L437" s="157">
        <v>0</v>
      </c>
      <c r="M437" s="157">
        <v>0</v>
      </c>
      <c r="N437" s="157">
        <v>0</v>
      </c>
      <c r="O437" s="157">
        <v>199000</v>
      </c>
      <c r="P437" s="157">
        <v>0</v>
      </c>
      <c r="Q437" s="157">
        <v>0</v>
      </c>
      <c r="R437" s="157">
        <v>0</v>
      </c>
      <c r="S437" s="157">
        <v>0</v>
      </c>
      <c r="T437" s="157">
        <v>0</v>
      </c>
      <c r="U437" s="157">
        <v>0</v>
      </c>
      <c r="V437" s="157">
        <v>0</v>
      </c>
      <c r="W437" s="157">
        <v>0</v>
      </c>
      <c r="X437" s="157">
        <v>0</v>
      </c>
      <c r="Y437" s="157">
        <v>0</v>
      </c>
      <c r="Z437" s="157">
        <v>0</v>
      </c>
      <c r="AA437" s="157">
        <v>0</v>
      </c>
      <c r="AB437" s="156">
        <v>2020</v>
      </c>
    </row>
    <row r="438" spans="1:28" ht="35.25" customHeight="1" x14ac:dyDescent="0.5">
      <c r="A438">
        <v>1</v>
      </c>
      <c r="B438" s="124">
        <v>426</v>
      </c>
      <c r="C438" s="125" t="s">
        <v>2050</v>
      </c>
      <c r="D438" s="150">
        <v>1195423</v>
      </c>
      <c r="E438" s="157">
        <v>0</v>
      </c>
      <c r="F438" s="157">
        <v>0</v>
      </c>
      <c r="G438" s="157">
        <v>0</v>
      </c>
      <c r="H438" s="157">
        <v>0</v>
      </c>
      <c r="I438" s="157">
        <v>0</v>
      </c>
      <c r="J438" s="157">
        <v>0</v>
      </c>
      <c r="K438" s="158">
        <v>0</v>
      </c>
      <c r="L438" s="157">
        <v>0</v>
      </c>
      <c r="M438" s="157">
        <v>0</v>
      </c>
      <c r="N438" s="157">
        <v>0</v>
      </c>
      <c r="O438" s="157">
        <v>1195423</v>
      </c>
      <c r="P438" s="157">
        <v>0</v>
      </c>
      <c r="Q438" s="157">
        <v>0</v>
      </c>
      <c r="R438" s="157">
        <v>0</v>
      </c>
      <c r="S438" s="157">
        <v>0</v>
      </c>
      <c r="T438" s="157">
        <v>0</v>
      </c>
      <c r="U438" s="157">
        <v>0</v>
      </c>
      <c r="V438" s="157">
        <v>0</v>
      </c>
      <c r="W438" s="157">
        <v>0</v>
      </c>
      <c r="X438" s="157">
        <v>0</v>
      </c>
      <c r="Y438" s="157">
        <v>0</v>
      </c>
      <c r="Z438" s="157">
        <v>0</v>
      </c>
      <c r="AA438" s="157">
        <v>0</v>
      </c>
      <c r="AB438" s="156">
        <v>2020</v>
      </c>
    </row>
    <row r="439" spans="1:28" ht="35.25" customHeight="1" x14ac:dyDescent="0.5">
      <c r="A439">
        <v>1</v>
      </c>
      <c r="B439" s="124">
        <v>427</v>
      </c>
      <c r="C439" s="125" t="s">
        <v>2051</v>
      </c>
      <c r="D439" s="150">
        <v>381537</v>
      </c>
      <c r="E439" s="157">
        <v>0</v>
      </c>
      <c r="F439" s="157">
        <v>0</v>
      </c>
      <c r="G439" s="157">
        <v>0</v>
      </c>
      <c r="H439" s="157">
        <v>0</v>
      </c>
      <c r="I439" s="157">
        <v>170882</v>
      </c>
      <c r="J439" s="157">
        <v>0</v>
      </c>
      <c r="K439" s="158">
        <v>0</v>
      </c>
      <c r="L439" s="157">
        <v>0</v>
      </c>
      <c r="M439" s="157">
        <v>0</v>
      </c>
      <c r="N439" s="157">
        <v>0</v>
      </c>
      <c r="O439" s="157">
        <v>210655</v>
      </c>
      <c r="P439" s="157">
        <v>0</v>
      </c>
      <c r="Q439" s="157">
        <v>0</v>
      </c>
      <c r="R439" s="157">
        <v>0</v>
      </c>
      <c r="S439" s="157">
        <v>0</v>
      </c>
      <c r="T439" s="157">
        <v>0</v>
      </c>
      <c r="U439" s="157">
        <v>0</v>
      </c>
      <c r="V439" s="157">
        <v>0</v>
      </c>
      <c r="W439" s="157">
        <v>0</v>
      </c>
      <c r="X439" s="157">
        <v>0</v>
      </c>
      <c r="Y439" s="157">
        <v>0</v>
      </c>
      <c r="Z439" s="157">
        <v>0</v>
      </c>
      <c r="AA439" s="157">
        <v>0</v>
      </c>
      <c r="AB439" s="156">
        <v>2020</v>
      </c>
    </row>
    <row r="440" spans="1:28" ht="35.25" customHeight="1" x14ac:dyDescent="0.5">
      <c r="A440">
        <v>1</v>
      </c>
      <c r="B440" s="124">
        <v>428</v>
      </c>
      <c r="C440" s="125" t="s">
        <v>2052</v>
      </c>
      <c r="D440" s="150">
        <v>239525</v>
      </c>
      <c r="E440" s="157">
        <v>0</v>
      </c>
      <c r="F440" s="157">
        <v>0</v>
      </c>
      <c r="G440" s="157">
        <v>0</v>
      </c>
      <c r="H440" s="157">
        <v>0</v>
      </c>
      <c r="I440" s="157">
        <v>0</v>
      </c>
      <c r="J440" s="157">
        <v>0</v>
      </c>
      <c r="K440" s="158">
        <v>0</v>
      </c>
      <c r="L440" s="157">
        <v>0</v>
      </c>
      <c r="M440" s="157">
        <v>0</v>
      </c>
      <c r="N440" s="157">
        <v>0</v>
      </c>
      <c r="O440" s="157">
        <v>239525</v>
      </c>
      <c r="P440" s="157">
        <v>0</v>
      </c>
      <c r="Q440" s="157">
        <v>0</v>
      </c>
      <c r="R440" s="157">
        <v>0</v>
      </c>
      <c r="S440" s="157">
        <v>0</v>
      </c>
      <c r="T440" s="157">
        <v>0</v>
      </c>
      <c r="U440" s="157">
        <v>0</v>
      </c>
      <c r="V440" s="157">
        <v>0</v>
      </c>
      <c r="W440" s="157">
        <v>0</v>
      </c>
      <c r="X440" s="157">
        <v>0</v>
      </c>
      <c r="Y440" s="157">
        <v>0</v>
      </c>
      <c r="Z440" s="157">
        <v>0</v>
      </c>
      <c r="AA440" s="157">
        <v>0</v>
      </c>
      <c r="AB440" s="156">
        <v>2020</v>
      </c>
    </row>
    <row r="441" spans="1:28" ht="35.25" customHeight="1" x14ac:dyDescent="0.5">
      <c r="A441">
        <v>1</v>
      </c>
      <c r="B441" s="124">
        <v>429</v>
      </c>
      <c r="C441" s="125" t="s">
        <v>2236</v>
      </c>
      <c r="D441" s="150">
        <v>926256</v>
      </c>
      <c r="E441" s="157">
        <v>0</v>
      </c>
      <c r="F441" s="157">
        <v>0</v>
      </c>
      <c r="G441" s="157">
        <v>0</v>
      </c>
      <c r="H441" s="157">
        <v>0</v>
      </c>
      <c r="I441" s="157">
        <v>0</v>
      </c>
      <c r="J441" s="157">
        <v>0</v>
      </c>
      <c r="K441" s="158">
        <v>0</v>
      </c>
      <c r="L441" s="157">
        <v>0</v>
      </c>
      <c r="M441" s="157">
        <v>0</v>
      </c>
      <c r="N441" s="157">
        <v>0</v>
      </c>
      <c r="O441" s="157">
        <v>926256</v>
      </c>
      <c r="P441" s="157">
        <v>0</v>
      </c>
      <c r="Q441" s="157">
        <v>0</v>
      </c>
      <c r="R441" s="157">
        <v>0</v>
      </c>
      <c r="S441" s="157">
        <v>0</v>
      </c>
      <c r="T441" s="157">
        <v>0</v>
      </c>
      <c r="U441" s="157">
        <v>0</v>
      </c>
      <c r="V441" s="157">
        <v>0</v>
      </c>
      <c r="W441" s="157">
        <v>0</v>
      </c>
      <c r="X441" s="157">
        <v>0</v>
      </c>
      <c r="Y441" s="157">
        <v>0</v>
      </c>
      <c r="Z441" s="157">
        <v>0</v>
      </c>
      <c r="AA441" s="157">
        <v>0</v>
      </c>
      <c r="AB441" s="156">
        <v>2020</v>
      </c>
    </row>
    <row r="442" spans="1:28" ht="35.25" customHeight="1" x14ac:dyDescent="0.5">
      <c r="A442">
        <v>1</v>
      </c>
      <c r="B442" s="124">
        <v>430</v>
      </c>
      <c r="C442" s="125" t="s">
        <v>2237</v>
      </c>
      <c r="D442" s="150">
        <v>815800</v>
      </c>
      <c r="E442" s="157">
        <v>0</v>
      </c>
      <c r="F442" s="157">
        <v>0</v>
      </c>
      <c r="G442" s="157">
        <v>0</v>
      </c>
      <c r="H442" s="157">
        <v>0</v>
      </c>
      <c r="I442" s="157">
        <v>0</v>
      </c>
      <c r="J442" s="157">
        <v>0</v>
      </c>
      <c r="K442" s="158">
        <v>0</v>
      </c>
      <c r="L442" s="157">
        <v>0</v>
      </c>
      <c r="M442" s="157">
        <v>0</v>
      </c>
      <c r="N442" s="157">
        <v>0</v>
      </c>
      <c r="O442" s="157">
        <v>815800</v>
      </c>
      <c r="P442" s="157">
        <v>0</v>
      </c>
      <c r="Q442" s="157">
        <v>0</v>
      </c>
      <c r="R442" s="157">
        <v>0</v>
      </c>
      <c r="S442" s="157">
        <v>0</v>
      </c>
      <c r="T442" s="157">
        <v>0</v>
      </c>
      <c r="U442" s="157">
        <v>0</v>
      </c>
      <c r="V442" s="157">
        <v>0</v>
      </c>
      <c r="W442" s="157">
        <v>0</v>
      </c>
      <c r="X442" s="157">
        <v>0</v>
      </c>
      <c r="Y442" s="157">
        <v>0</v>
      </c>
      <c r="Z442" s="157">
        <v>0</v>
      </c>
      <c r="AA442" s="157">
        <v>0</v>
      </c>
      <c r="AB442" s="156">
        <v>2020</v>
      </c>
    </row>
    <row r="443" spans="1:28" ht="35.25" customHeight="1" x14ac:dyDescent="0.5">
      <c r="A443">
        <v>1</v>
      </c>
      <c r="B443" s="124">
        <v>431</v>
      </c>
      <c r="C443" s="125" t="s">
        <v>2238</v>
      </c>
      <c r="D443" s="150">
        <v>902997</v>
      </c>
      <c r="E443" s="157">
        <v>0</v>
      </c>
      <c r="F443" s="157">
        <v>0</v>
      </c>
      <c r="G443" s="157">
        <v>0</v>
      </c>
      <c r="H443" s="157">
        <v>0</v>
      </c>
      <c r="I443" s="157">
        <v>0</v>
      </c>
      <c r="J443" s="157">
        <v>0</v>
      </c>
      <c r="K443" s="158">
        <v>0</v>
      </c>
      <c r="L443" s="157">
        <v>0</v>
      </c>
      <c r="M443" s="157">
        <v>0</v>
      </c>
      <c r="N443" s="157">
        <v>0</v>
      </c>
      <c r="O443" s="157">
        <v>902997</v>
      </c>
      <c r="P443" s="157">
        <v>0</v>
      </c>
      <c r="Q443" s="157">
        <v>0</v>
      </c>
      <c r="R443" s="157">
        <v>0</v>
      </c>
      <c r="S443" s="157">
        <v>0</v>
      </c>
      <c r="T443" s="157">
        <v>0</v>
      </c>
      <c r="U443" s="157">
        <v>0</v>
      </c>
      <c r="V443" s="157">
        <v>0</v>
      </c>
      <c r="W443" s="157">
        <v>0</v>
      </c>
      <c r="X443" s="157">
        <v>0</v>
      </c>
      <c r="Y443" s="157">
        <v>0</v>
      </c>
      <c r="Z443" s="157">
        <v>0</v>
      </c>
      <c r="AA443" s="157">
        <v>0</v>
      </c>
      <c r="AB443" s="156">
        <v>2020</v>
      </c>
    </row>
    <row r="444" spans="1:28" ht="35.25" customHeight="1" x14ac:dyDescent="0.5">
      <c r="A444">
        <v>1</v>
      </c>
      <c r="B444" s="124">
        <v>432</v>
      </c>
      <c r="C444" s="125" t="s">
        <v>2053</v>
      </c>
      <c r="D444" s="150">
        <v>443675</v>
      </c>
      <c r="E444" s="157">
        <v>0</v>
      </c>
      <c r="F444" s="157">
        <v>0</v>
      </c>
      <c r="G444" s="157">
        <v>0</v>
      </c>
      <c r="H444" s="157">
        <v>0</v>
      </c>
      <c r="I444" s="157">
        <v>0</v>
      </c>
      <c r="J444" s="157">
        <v>0</v>
      </c>
      <c r="K444" s="158">
        <v>0</v>
      </c>
      <c r="L444" s="157">
        <v>0</v>
      </c>
      <c r="M444" s="157">
        <v>0</v>
      </c>
      <c r="N444" s="157">
        <v>0</v>
      </c>
      <c r="O444" s="157">
        <v>443675</v>
      </c>
      <c r="P444" s="157">
        <v>0</v>
      </c>
      <c r="Q444" s="157">
        <v>0</v>
      </c>
      <c r="R444" s="157">
        <v>0</v>
      </c>
      <c r="S444" s="157">
        <v>0</v>
      </c>
      <c r="T444" s="157">
        <v>0</v>
      </c>
      <c r="U444" s="157">
        <v>0</v>
      </c>
      <c r="V444" s="157">
        <v>0</v>
      </c>
      <c r="W444" s="157">
        <v>0</v>
      </c>
      <c r="X444" s="157">
        <v>0</v>
      </c>
      <c r="Y444" s="157">
        <v>0</v>
      </c>
      <c r="Z444" s="157">
        <v>0</v>
      </c>
      <c r="AA444" s="157">
        <v>0</v>
      </c>
      <c r="AB444" s="156">
        <v>2020</v>
      </c>
    </row>
    <row r="445" spans="1:28" ht="35.25" customHeight="1" x14ac:dyDescent="0.5">
      <c r="A445">
        <v>1</v>
      </c>
      <c r="B445" s="124">
        <v>433</v>
      </c>
      <c r="C445" s="125" t="s">
        <v>2054</v>
      </c>
      <c r="D445" s="150">
        <v>278300</v>
      </c>
      <c r="E445" s="157">
        <v>0</v>
      </c>
      <c r="F445" s="157">
        <v>0</v>
      </c>
      <c r="G445" s="157">
        <v>0</v>
      </c>
      <c r="H445" s="157">
        <v>0</v>
      </c>
      <c r="I445" s="157">
        <v>0</v>
      </c>
      <c r="J445" s="157">
        <v>0</v>
      </c>
      <c r="K445" s="158">
        <v>0</v>
      </c>
      <c r="L445" s="157">
        <v>0</v>
      </c>
      <c r="M445" s="157">
        <v>0</v>
      </c>
      <c r="N445" s="157">
        <v>0</v>
      </c>
      <c r="O445" s="157">
        <v>278300</v>
      </c>
      <c r="P445" s="157">
        <v>0</v>
      </c>
      <c r="Q445" s="157">
        <v>0</v>
      </c>
      <c r="R445" s="157">
        <v>0</v>
      </c>
      <c r="S445" s="157">
        <v>0</v>
      </c>
      <c r="T445" s="157">
        <v>0</v>
      </c>
      <c r="U445" s="157">
        <v>0</v>
      </c>
      <c r="V445" s="157">
        <v>0</v>
      </c>
      <c r="W445" s="157">
        <v>0</v>
      </c>
      <c r="X445" s="157">
        <v>0</v>
      </c>
      <c r="Y445" s="157">
        <v>0</v>
      </c>
      <c r="Z445" s="157">
        <v>0</v>
      </c>
      <c r="AA445" s="157">
        <v>0</v>
      </c>
      <c r="AB445" s="156">
        <v>2020</v>
      </c>
    </row>
    <row r="446" spans="1:28" ht="35.25" customHeight="1" x14ac:dyDescent="0.5">
      <c r="A446">
        <v>1</v>
      </c>
      <c r="B446" s="124">
        <v>434</v>
      </c>
      <c r="C446" s="125" t="s">
        <v>2055</v>
      </c>
      <c r="D446" s="150">
        <v>400000</v>
      </c>
      <c r="E446" s="157">
        <v>0</v>
      </c>
      <c r="F446" s="157">
        <v>0</v>
      </c>
      <c r="G446" s="157">
        <v>0</v>
      </c>
      <c r="H446" s="157">
        <v>0</v>
      </c>
      <c r="I446" s="157">
        <v>0</v>
      </c>
      <c r="J446" s="157">
        <v>0</v>
      </c>
      <c r="K446" s="158">
        <v>0</v>
      </c>
      <c r="L446" s="157">
        <v>0</v>
      </c>
      <c r="M446" s="157">
        <v>0</v>
      </c>
      <c r="N446" s="157">
        <v>0</v>
      </c>
      <c r="O446" s="157">
        <v>400000</v>
      </c>
      <c r="P446" s="157">
        <v>0</v>
      </c>
      <c r="Q446" s="157">
        <v>0</v>
      </c>
      <c r="R446" s="157">
        <v>0</v>
      </c>
      <c r="S446" s="157">
        <v>0</v>
      </c>
      <c r="T446" s="157">
        <v>0</v>
      </c>
      <c r="U446" s="157">
        <v>0</v>
      </c>
      <c r="V446" s="157">
        <v>0</v>
      </c>
      <c r="W446" s="157">
        <v>0</v>
      </c>
      <c r="X446" s="157">
        <v>0</v>
      </c>
      <c r="Y446" s="157">
        <v>0</v>
      </c>
      <c r="Z446" s="157">
        <v>0</v>
      </c>
      <c r="AA446" s="157">
        <v>0</v>
      </c>
      <c r="AB446" s="156">
        <v>2020</v>
      </c>
    </row>
    <row r="447" spans="1:28" ht="35.25" customHeight="1" x14ac:dyDescent="0.5">
      <c r="A447">
        <v>1</v>
      </c>
      <c r="B447" s="124">
        <v>435</v>
      </c>
      <c r="C447" s="125" t="s">
        <v>2056</v>
      </c>
      <c r="D447" s="150">
        <v>223100</v>
      </c>
      <c r="E447" s="157">
        <v>0</v>
      </c>
      <c r="F447" s="157">
        <v>0</v>
      </c>
      <c r="G447" s="157">
        <v>0</v>
      </c>
      <c r="H447" s="157">
        <v>0</v>
      </c>
      <c r="I447" s="157">
        <v>0</v>
      </c>
      <c r="J447" s="157">
        <v>0</v>
      </c>
      <c r="K447" s="158">
        <v>0</v>
      </c>
      <c r="L447" s="157">
        <v>0</v>
      </c>
      <c r="M447" s="157">
        <v>223100</v>
      </c>
      <c r="N447" s="157">
        <v>0</v>
      </c>
      <c r="O447" s="157">
        <v>0</v>
      </c>
      <c r="P447" s="157">
        <v>0</v>
      </c>
      <c r="Q447" s="157">
        <v>0</v>
      </c>
      <c r="R447" s="157">
        <v>0</v>
      </c>
      <c r="S447" s="157">
        <v>0</v>
      </c>
      <c r="T447" s="157">
        <v>0</v>
      </c>
      <c r="U447" s="157">
        <v>0</v>
      </c>
      <c r="V447" s="157">
        <v>0</v>
      </c>
      <c r="W447" s="157">
        <v>0</v>
      </c>
      <c r="X447" s="157">
        <v>0</v>
      </c>
      <c r="Y447" s="157">
        <v>0</v>
      </c>
      <c r="Z447" s="157">
        <v>0</v>
      </c>
      <c r="AA447" s="157">
        <v>0</v>
      </c>
      <c r="AB447" s="156">
        <v>2020</v>
      </c>
    </row>
    <row r="448" spans="1:28" ht="35.25" customHeight="1" x14ac:dyDescent="0.5">
      <c r="A448">
        <v>1</v>
      </c>
      <c r="B448" s="124">
        <v>436</v>
      </c>
      <c r="C448" s="125" t="s">
        <v>2057</v>
      </c>
      <c r="D448" s="150">
        <v>255750</v>
      </c>
      <c r="E448" s="157">
        <v>0</v>
      </c>
      <c r="F448" s="157">
        <v>0</v>
      </c>
      <c r="G448" s="157">
        <v>0</v>
      </c>
      <c r="H448" s="157">
        <v>0</v>
      </c>
      <c r="I448" s="157">
        <v>0</v>
      </c>
      <c r="J448" s="157">
        <v>0</v>
      </c>
      <c r="K448" s="158">
        <v>0</v>
      </c>
      <c r="L448" s="157">
        <v>0</v>
      </c>
      <c r="M448" s="157">
        <v>255750</v>
      </c>
      <c r="N448" s="157">
        <v>0</v>
      </c>
      <c r="O448" s="157">
        <v>0</v>
      </c>
      <c r="P448" s="157">
        <v>0</v>
      </c>
      <c r="Q448" s="157">
        <v>0</v>
      </c>
      <c r="R448" s="157">
        <v>0</v>
      </c>
      <c r="S448" s="157">
        <v>0</v>
      </c>
      <c r="T448" s="157">
        <v>0</v>
      </c>
      <c r="U448" s="157">
        <v>0</v>
      </c>
      <c r="V448" s="157">
        <v>0</v>
      </c>
      <c r="W448" s="157">
        <v>0</v>
      </c>
      <c r="X448" s="157">
        <v>0</v>
      </c>
      <c r="Y448" s="157">
        <v>0</v>
      </c>
      <c r="Z448" s="157">
        <v>0</v>
      </c>
      <c r="AA448" s="157">
        <v>0</v>
      </c>
      <c r="AB448" s="156">
        <v>2020</v>
      </c>
    </row>
    <row r="449" spans="1:28" ht="35.25" customHeight="1" x14ac:dyDescent="0.5">
      <c r="A449">
        <v>1</v>
      </c>
      <c r="B449" s="124">
        <v>437</v>
      </c>
      <c r="C449" s="125" t="s">
        <v>2058</v>
      </c>
      <c r="D449" s="150">
        <v>333783</v>
      </c>
      <c r="E449" s="157">
        <v>0</v>
      </c>
      <c r="F449" s="157">
        <v>0</v>
      </c>
      <c r="G449" s="157">
        <v>0</v>
      </c>
      <c r="H449" s="157">
        <v>0</v>
      </c>
      <c r="I449" s="157">
        <v>0</v>
      </c>
      <c r="J449" s="157">
        <v>0</v>
      </c>
      <c r="K449" s="158">
        <v>0</v>
      </c>
      <c r="L449" s="157">
        <v>0</v>
      </c>
      <c r="M449" s="157">
        <v>0</v>
      </c>
      <c r="N449" s="157">
        <v>0</v>
      </c>
      <c r="O449" s="157">
        <v>0</v>
      </c>
      <c r="P449" s="157">
        <v>333783</v>
      </c>
      <c r="Q449" s="157">
        <v>0</v>
      </c>
      <c r="R449" s="157">
        <v>0</v>
      </c>
      <c r="S449" s="157">
        <v>0</v>
      </c>
      <c r="T449" s="157">
        <v>0</v>
      </c>
      <c r="U449" s="157">
        <v>0</v>
      </c>
      <c r="V449" s="157">
        <v>0</v>
      </c>
      <c r="W449" s="157">
        <v>0</v>
      </c>
      <c r="X449" s="157">
        <v>0</v>
      </c>
      <c r="Y449" s="157">
        <v>0</v>
      </c>
      <c r="Z449" s="157">
        <v>0</v>
      </c>
      <c r="AA449" s="157">
        <v>0</v>
      </c>
      <c r="AB449" s="156">
        <v>2020</v>
      </c>
    </row>
    <row r="450" spans="1:28" ht="35.25" customHeight="1" x14ac:dyDescent="0.5">
      <c r="A450">
        <v>1</v>
      </c>
      <c r="B450" s="124">
        <v>438</v>
      </c>
      <c r="C450" s="125" t="s">
        <v>2462</v>
      </c>
      <c r="D450" s="150">
        <v>1198793</v>
      </c>
      <c r="E450" s="157">
        <v>0</v>
      </c>
      <c r="F450" s="157">
        <v>0</v>
      </c>
      <c r="G450" s="157">
        <v>0</v>
      </c>
      <c r="H450" s="157">
        <v>0</v>
      </c>
      <c r="I450" s="157">
        <v>0</v>
      </c>
      <c r="J450" s="157">
        <v>0</v>
      </c>
      <c r="K450" s="158">
        <v>0</v>
      </c>
      <c r="L450" s="157">
        <v>0</v>
      </c>
      <c r="M450" s="157">
        <v>1198793</v>
      </c>
      <c r="N450" s="157">
        <v>0</v>
      </c>
      <c r="O450" s="157">
        <v>0</v>
      </c>
      <c r="P450" s="157">
        <v>0</v>
      </c>
      <c r="Q450" s="157">
        <v>0</v>
      </c>
      <c r="R450" s="157">
        <v>0</v>
      </c>
      <c r="S450" s="157">
        <v>0</v>
      </c>
      <c r="T450" s="157">
        <v>0</v>
      </c>
      <c r="U450" s="157">
        <v>0</v>
      </c>
      <c r="V450" s="157">
        <v>0</v>
      </c>
      <c r="W450" s="157">
        <v>0</v>
      </c>
      <c r="X450" s="157">
        <v>0</v>
      </c>
      <c r="Y450" s="157">
        <v>0</v>
      </c>
      <c r="Z450" s="157">
        <v>0</v>
      </c>
      <c r="AA450" s="157">
        <v>0</v>
      </c>
      <c r="AB450" s="156">
        <v>2020</v>
      </c>
    </row>
    <row r="451" spans="1:28" ht="35.25" customHeight="1" x14ac:dyDescent="0.5">
      <c r="A451">
        <v>1</v>
      </c>
      <c r="B451" s="124">
        <v>439</v>
      </c>
      <c r="C451" s="125" t="s">
        <v>2463</v>
      </c>
      <c r="D451" s="150">
        <v>709838</v>
      </c>
      <c r="E451" s="157">
        <v>0</v>
      </c>
      <c r="F451" s="157">
        <v>0</v>
      </c>
      <c r="G451" s="157">
        <v>0</v>
      </c>
      <c r="H451" s="157">
        <v>0</v>
      </c>
      <c r="I451" s="157">
        <v>0</v>
      </c>
      <c r="J451" s="157">
        <v>0</v>
      </c>
      <c r="K451" s="158">
        <v>0</v>
      </c>
      <c r="L451" s="157">
        <v>0</v>
      </c>
      <c r="M451" s="157">
        <v>709838</v>
      </c>
      <c r="N451" s="157">
        <v>0</v>
      </c>
      <c r="O451" s="157">
        <v>0</v>
      </c>
      <c r="P451" s="157">
        <v>0</v>
      </c>
      <c r="Q451" s="157">
        <v>0</v>
      </c>
      <c r="R451" s="157">
        <v>0</v>
      </c>
      <c r="S451" s="157">
        <v>0</v>
      </c>
      <c r="T451" s="157">
        <v>0</v>
      </c>
      <c r="U451" s="157">
        <v>0</v>
      </c>
      <c r="V451" s="157">
        <v>0</v>
      </c>
      <c r="W451" s="157">
        <v>0</v>
      </c>
      <c r="X451" s="157">
        <v>0</v>
      </c>
      <c r="Y451" s="157">
        <v>0</v>
      </c>
      <c r="Z451" s="157">
        <v>0</v>
      </c>
      <c r="AA451" s="157">
        <v>0</v>
      </c>
      <c r="AB451" s="156">
        <v>2020</v>
      </c>
    </row>
    <row r="452" spans="1:28" ht="35.25" customHeight="1" x14ac:dyDescent="0.5">
      <c r="A452">
        <v>1</v>
      </c>
      <c r="B452" s="124">
        <v>440</v>
      </c>
      <c r="C452" s="125" t="s">
        <v>2059</v>
      </c>
      <c r="D452" s="150">
        <v>524585</v>
      </c>
      <c r="E452" s="157">
        <v>0</v>
      </c>
      <c r="F452" s="157">
        <v>0</v>
      </c>
      <c r="G452" s="157">
        <v>0</v>
      </c>
      <c r="H452" s="157">
        <v>0</v>
      </c>
      <c r="I452" s="157">
        <v>0</v>
      </c>
      <c r="J452" s="157">
        <v>0</v>
      </c>
      <c r="K452" s="158">
        <v>0</v>
      </c>
      <c r="L452" s="157">
        <v>0</v>
      </c>
      <c r="M452" s="157">
        <v>0</v>
      </c>
      <c r="N452" s="157">
        <v>0</v>
      </c>
      <c r="O452" s="157">
        <v>524585</v>
      </c>
      <c r="P452" s="157">
        <v>0</v>
      </c>
      <c r="Q452" s="157">
        <v>0</v>
      </c>
      <c r="R452" s="157">
        <v>0</v>
      </c>
      <c r="S452" s="157">
        <v>0</v>
      </c>
      <c r="T452" s="157">
        <v>0</v>
      </c>
      <c r="U452" s="157">
        <v>0</v>
      </c>
      <c r="V452" s="157">
        <v>0</v>
      </c>
      <c r="W452" s="157">
        <v>0</v>
      </c>
      <c r="X452" s="157">
        <v>0</v>
      </c>
      <c r="Y452" s="157">
        <v>0</v>
      </c>
      <c r="Z452" s="157">
        <v>0</v>
      </c>
      <c r="AA452" s="157">
        <v>0</v>
      </c>
      <c r="AB452" s="156">
        <v>2020</v>
      </c>
    </row>
    <row r="453" spans="1:28" ht="35.25" customHeight="1" x14ac:dyDescent="0.5">
      <c r="A453">
        <v>1</v>
      </c>
      <c r="B453" s="124">
        <v>441</v>
      </c>
      <c r="C453" s="125" t="s">
        <v>2060</v>
      </c>
      <c r="D453" s="150">
        <v>523713.59</v>
      </c>
      <c r="E453" s="157">
        <v>0</v>
      </c>
      <c r="F453" s="157">
        <v>0</v>
      </c>
      <c r="G453" s="157">
        <v>0</v>
      </c>
      <c r="H453" s="157">
        <v>0</v>
      </c>
      <c r="I453" s="157">
        <v>0</v>
      </c>
      <c r="J453" s="157">
        <v>0</v>
      </c>
      <c r="K453" s="158">
        <v>0</v>
      </c>
      <c r="L453" s="157">
        <v>0</v>
      </c>
      <c r="M453" s="157">
        <v>0</v>
      </c>
      <c r="N453" s="157">
        <v>0</v>
      </c>
      <c r="O453" s="157">
        <v>523713.59</v>
      </c>
      <c r="P453" s="157">
        <v>0</v>
      </c>
      <c r="Q453" s="157">
        <v>0</v>
      </c>
      <c r="R453" s="157">
        <v>0</v>
      </c>
      <c r="S453" s="157">
        <v>0</v>
      </c>
      <c r="T453" s="157">
        <v>0</v>
      </c>
      <c r="U453" s="157">
        <v>0</v>
      </c>
      <c r="V453" s="157">
        <v>0</v>
      </c>
      <c r="W453" s="157">
        <v>0</v>
      </c>
      <c r="X453" s="157">
        <v>0</v>
      </c>
      <c r="Y453" s="157">
        <v>0</v>
      </c>
      <c r="Z453" s="157">
        <v>0</v>
      </c>
      <c r="AA453" s="157">
        <v>0</v>
      </c>
      <c r="AB453" s="156">
        <v>2020</v>
      </c>
    </row>
    <row r="454" spans="1:28" ht="35.25" customHeight="1" x14ac:dyDescent="0.5">
      <c r="A454">
        <v>1</v>
      </c>
      <c r="B454" s="124">
        <v>442</v>
      </c>
      <c r="C454" s="125" t="s">
        <v>2061</v>
      </c>
      <c r="D454" s="150">
        <v>1050321.76</v>
      </c>
      <c r="E454" s="157">
        <v>0</v>
      </c>
      <c r="F454" s="157">
        <v>0</v>
      </c>
      <c r="G454" s="157">
        <v>637270</v>
      </c>
      <c r="H454" s="157">
        <v>0</v>
      </c>
      <c r="I454" s="157">
        <v>0</v>
      </c>
      <c r="J454" s="157">
        <v>0</v>
      </c>
      <c r="K454" s="158">
        <v>0</v>
      </c>
      <c r="L454" s="157">
        <v>0</v>
      </c>
      <c r="M454" s="157">
        <v>0</v>
      </c>
      <c r="N454" s="157">
        <v>0</v>
      </c>
      <c r="O454" s="157">
        <v>413051.76</v>
      </c>
      <c r="P454" s="157">
        <v>0</v>
      </c>
      <c r="Q454" s="157">
        <v>0</v>
      </c>
      <c r="R454" s="157">
        <v>0</v>
      </c>
      <c r="S454" s="157">
        <v>0</v>
      </c>
      <c r="T454" s="157">
        <v>0</v>
      </c>
      <c r="U454" s="157">
        <v>0</v>
      </c>
      <c r="V454" s="157">
        <v>0</v>
      </c>
      <c r="W454" s="157">
        <v>0</v>
      </c>
      <c r="X454" s="157">
        <v>0</v>
      </c>
      <c r="Y454" s="157">
        <v>0</v>
      </c>
      <c r="Z454" s="157">
        <v>0</v>
      </c>
      <c r="AA454" s="157">
        <v>0</v>
      </c>
      <c r="AB454" s="156">
        <v>2020</v>
      </c>
    </row>
    <row r="455" spans="1:28" ht="35.25" customHeight="1" x14ac:dyDescent="0.5">
      <c r="A455">
        <v>1</v>
      </c>
      <c r="B455" s="124">
        <v>443</v>
      </c>
      <c r="C455" s="125" t="s">
        <v>2062</v>
      </c>
      <c r="D455" s="150">
        <v>46494</v>
      </c>
      <c r="E455" s="157">
        <v>0</v>
      </c>
      <c r="F455" s="157">
        <v>0</v>
      </c>
      <c r="G455" s="157">
        <v>46494</v>
      </c>
      <c r="H455" s="157">
        <v>0</v>
      </c>
      <c r="I455" s="157">
        <v>0</v>
      </c>
      <c r="J455" s="157">
        <v>0</v>
      </c>
      <c r="K455" s="158">
        <v>0</v>
      </c>
      <c r="L455" s="157">
        <v>0</v>
      </c>
      <c r="M455" s="157">
        <v>0</v>
      </c>
      <c r="N455" s="157">
        <v>0</v>
      </c>
      <c r="O455" s="157">
        <v>0</v>
      </c>
      <c r="P455" s="157">
        <v>0</v>
      </c>
      <c r="Q455" s="157">
        <v>0</v>
      </c>
      <c r="R455" s="157">
        <v>0</v>
      </c>
      <c r="S455" s="157">
        <v>0</v>
      </c>
      <c r="T455" s="157">
        <v>0</v>
      </c>
      <c r="U455" s="157">
        <v>0</v>
      </c>
      <c r="V455" s="157">
        <v>0</v>
      </c>
      <c r="W455" s="157">
        <v>0</v>
      </c>
      <c r="X455" s="157">
        <v>0</v>
      </c>
      <c r="Y455" s="157">
        <v>0</v>
      </c>
      <c r="Z455" s="157">
        <v>0</v>
      </c>
      <c r="AA455" s="157">
        <v>0</v>
      </c>
      <c r="AB455" s="156">
        <v>2020</v>
      </c>
    </row>
    <row r="456" spans="1:28" ht="35.25" customHeight="1" x14ac:dyDescent="0.5">
      <c r="A456">
        <v>1</v>
      </c>
      <c r="B456" s="124">
        <v>444</v>
      </c>
      <c r="C456" s="125" t="s">
        <v>2063</v>
      </c>
      <c r="D456" s="150">
        <v>160278</v>
      </c>
      <c r="E456" s="157">
        <v>0</v>
      </c>
      <c r="F456" s="157">
        <v>0</v>
      </c>
      <c r="G456" s="157">
        <v>160278</v>
      </c>
      <c r="H456" s="157">
        <v>0</v>
      </c>
      <c r="I456" s="157">
        <v>0</v>
      </c>
      <c r="J456" s="157">
        <v>0</v>
      </c>
      <c r="K456" s="158">
        <v>0</v>
      </c>
      <c r="L456" s="157">
        <v>0</v>
      </c>
      <c r="M456" s="157">
        <v>0</v>
      </c>
      <c r="N456" s="157">
        <v>0</v>
      </c>
      <c r="O456" s="157">
        <v>0</v>
      </c>
      <c r="P456" s="157">
        <v>0</v>
      </c>
      <c r="Q456" s="157">
        <v>0</v>
      </c>
      <c r="R456" s="157">
        <v>0</v>
      </c>
      <c r="S456" s="157">
        <v>0</v>
      </c>
      <c r="T456" s="157">
        <v>0</v>
      </c>
      <c r="U456" s="157">
        <v>0</v>
      </c>
      <c r="V456" s="157">
        <v>0</v>
      </c>
      <c r="W456" s="157">
        <v>0</v>
      </c>
      <c r="X456" s="157">
        <v>0</v>
      </c>
      <c r="Y456" s="157">
        <v>0</v>
      </c>
      <c r="Z456" s="157">
        <v>0</v>
      </c>
      <c r="AA456" s="157">
        <v>0</v>
      </c>
      <c r="AB456" s="156">
        <v>2020</v>
      </c>
    </row>
    <row r="457" spans="1:28" ht="35.25" customHeight="1" x14ac:dyDescent="0.5">
      <c r="A457">
        <v>1</v>
      </c>
      <c r="B457" s="124">
        <v>445</v>
      </c>
      <c r="C457" s="125" t="s">
        <v>2464</v>
      </c>
      <c r="D457" s="150">
        <v>1960000</v>
      </c>
      <c r="E457" s="157">
        <v>0</v>
      </c>
      <c r="F457" s="157">
        <v>0</v>
      </c>
      <c r="G457" s="157">
        <v>0</v>
      </c>
      <c r="H457" s="157">
        <v>0</v>
      </c>
      <c r="I457" s="157">
        <v>0</v>
      </c>
      <c r="J457" s="157">
        <v>0</v>
      </c>
      <c r="K457" s="158">
        <v>1</v>
      </c>
      <c r="L457" s="157">
        <v>1960000</v>
      </c>
      <c r="M457" s="157">
        <v>0</v>
      </c>
      <c r="N457" s="157">
        <v>0</v>
      </c>
      <c r="O457" s="157">
        <v>0</v>
      </c>
      <c r="P457" s="157">
        <v>0</v>
      </c>
      <c r="Q457" s="157">
        <v>0</v>
      </c>
      <c r="R457" s="157">
        <v>0</v>
      </c>
      <c r="S457" s="157">
        <v>0</v>
      </c>
      <c r="T457" s="157">
        <v>0</v>
      </c>
      <c r="U457" s="157">
        <v>0</v>
      </c>
      <c r="V457" s="157">
        <v>0</v>
      </c>
      <c r="W457" s="157">
        <v>0</v>
      </c>
      <c r="X457" s="157">
        <v>0</v>
      </c>
      <c r="Y457" s="157">
        <v>0</v>
      </c>
      <c r="Z457" s="157">
        <v>0</v>
      </c>
      <c r="AA457" s="157">
        <v>0</v>
      </c>
      <c r="AB457" s="156">
        <v>2020</v>
      </c>
    </row>
    <row r="458" spans="1:28" ht="35.25" customHeight="1" x14ac:dyDescent="0.5">
      <c r="A458">
        <v>1</v>
      </c>
      <c r="B458" s="124">
        <v>446</v>
      </c>
      <c r="C458" s="125" t="s">
        <v>2465</v>
      </c>
      <c r="D458" s="150">
        <v>1431814.77</v>
      </c>
      <c r="E458" s="157">
        <v>0</v>
      </c>
      <c r="F458" s="157">
        <v>0</v>
      </c>
      <c r="G458" s="157">
        <v>0</v>
      </c>
      <c r="H458" s="157">
        <v>0</v>
      </c>
      <c r="I458" s="157">
        <v>0</v>
      </c>
      <c r="J458" s="157">
        <v>0</v>
      </c>
      <c r="K458" s="158">
        <v>0</v>
      </c>
      <c r="L458" s="157">
        <v>0</v>
      </c>
      <c r="M458" s="157">
        <v>1431814.77</v>
      </c>
      <c r="N458" s="157">
        <v>0</v>
      </c>
      <c r="O458" s="157">
        <v>0</v>
      </c>
      <c r="P458" s="157">
        <v>0</v>
      </c>
      <c r="Q458" s="157">
        <v>0</v>
      </c>
      <c r="R458" s="157">
        <v>0</v>
      </c>
      <c r="S458" s="157">
        <v>0</v>
      </c>
      <c r="T458" s="157">
        <v>0</v>
      </c>
      <c r="U458" s="157">
        <v>0</v>
      </c>
      <c r="V458" s="157">
        <v>0</v>
      </c>
      <c r="W458" s="157">
        <v>0</v>
      </c>
      <c r="X458" s="157">
        <v>0</v>
      </c>
      <c r="Y458" s="157">
        <v>0</v>
      </c>
      <c r="Z458" s="157">
        <v>0</v>
      </c>
      <c r="AA458" s="157">
        <v>0</v>
      </c>
      <c r="AB458" s="156">
        <v>2020</v>
      </c>
    </row>
    <row r="459" spans="1:28" ht="35.25" customHeight="1" x14ac:dyDescent="0.5">
      <c r="A459">
        <v>1</v>
      </c>
      <c r="B459" s="124">
        <v>447</v>
      </c>
      <c r="C459" s="125" t="s">
        <v>2064</v>
      </c>
      <c r="D459" s="150">
        <v>174550</v>
      </c>
      <c r="E459" s="157">
        <v>0</v>
      </c>
      <c r="F459" s="157">
        <v>174550</v>
      </c>
      <c r="G459" s="157">
        <v>0</v>
      </c>
      <c r="H459" s="157">
        <v>0</v>
      </c>
      <c r="I459" s="157">
        <v>0</v>
      </c>
      <c r="J459" s="157">
        <v>0</v>
      </c>
      <c r="K459" s="158">
        <v>0</v>
      </c>
      <c r="L459" s="157">
        <v>0</v>
      </c>
      <c r="M459" s="157">
        <v>0</v>
      </c>
      <c r="N459" s="157">
        <v>0</v>
      </c>
      <c r="O459" s="157">
        <v>0</v>
      </c>
      <c r="P459" s="157">
        <v>0</v>
      </c>
      <c r="Q459" s="157">
        <v>0</v>
      </c>
      <c r="R459" s="157">
        <v>0</v>
      </c>
      <c r="S459" s="157">
        <v>0</v>
      </c>
      <c r="T459" s="157">
        <v>0</v>
      </c>
      <c r="U459" s="157">
        <v>0</v>
      </c>
      <c r="V459" s="157">
        <v>0</v>
      </c>
      <c r="W459" s="157">
        <v>0</v>
      </c>
      <c r="X459" s="157">
        <v>0</v>
      </c>
      <c r="Y459" s="157">
        <v>0</v>
      </c>
      <c r="Z459" s="157">
        <v>0</v>
      </c>
      <c r="AA459" s="157">
        <v>0</v>
      </c>
      <c r="AB459" s="156">
        <v>2020</v>
      </c>
    </row>
    <row r="460" spans="1:28" ht="35.25" customHeight="1" x14ac:dyDescent="0.5">
      <c r="A460">
        <v>1</v>
      </c>
      <c r="B460" s="124">
        <v>448</v>
      </c>
      <c r="C460" s="125" t="s">
        <v>2065</v>
      </c>
      <c r="D460" s="150">
        <v>403107</v>
      </c>
      <c r="E460" s="157">
        <v>0</v>
      </c>
      <c r="F460" s="157">
        <v>0</v>
      </c>
      <c r="G460" s="157">
        <v>0</v>
      </c>
      <c r="H460" s="157">
        <v>0</v>
      </c>
      <c r="I460" s="157">
        <v>0</v>
      </c>
      <c r="J460" s="157">
        <v>0</v>
      </c>
      <c r="K460" s="158">
        <v>0</v>
      </c>
      <c r="L460" s="157">
        <v>0</v>
      </c>
      <c r="M460" s="157">
        <v>0</v>
      </c>
      <c r="N460" s="157">
        <v>0</v>
      </c>
      <c r="O460" s="157">
        <v>403107</v>
      </c>
      <c r="P460" s="157">
        <v>0</v>
      </c>
      <c r="Q460" s="157">
        <v>0</v>
      </c>
      <c r="R460" s="157">
        <v>0</v>
      </c>
      <c r="S460" s="157">
        <v>0</v>
      </c>
      <c r="T460" s="157">
        <v>0</v>
      </c>
      <c r="U460" s="157">
        <v>0</v>
      </c>
      <c r="V460" s="157">
        <v>0</v>
      </c>
      <c r="W460" s="157">
        <v>0</v>
      </c>
      <c r="X460" s="157">
        <v>0</v>
      </c>
      <c r="Y460" s="157">
        <v>0</v>
      </c>
      <c r="Z460" s="157">
        <v>0</v>
      </c>
      <c r="AA460" s="157">
        <v>0</v>
      </c>
      <c r="AB460" s="156">
        <v>2020</v>
      </c>
    </row>
    <row r="461" spans="1:28" ht="35.25" customHeight="1" x14ac:dyDescent="0.5">
      <c r="A461">
        <v>1</v>
      </c>
      <c r="B461" s="124">
        <v>449</v>
      </c>
      <c r="C461" s="125" t="s">
        <v>2066</v>
      </c>
      <c r="D461" s="150">
        <v>431437</v>
      </c>
      <c r="E461" s="157">
        <v>0</v>
      </c>
      <c r="F461" s="157">
        <v>0</v>
      </c>
      <c r="G461" s="157">
        <v>0</v>
      </c>
      <c r="H461" s="157">
        <v>0</v>
      </c>
      <c r="I461" s="157">
        <v>0</v>
      </c>
      <c r="J461" s="157">
        <v>0</v>
      </c>
      <c r="K461" s="158">
        <v>0</v>
      </c>
      <c r="L461" s="157">
        <v>0</v>
      </c>
      <c r="M461" s="157">
        <v>0</v>
      </c>
      <c r="N461" s="157">
        <v>0</v>
      </c>
      <c r="O461" s="157">
        <v>431437</v>
      </c>
      <c r="P461" s="157">
        <v>0</v>
      </c>
      <c r="Q461" s="157">
        <v>0</v>
      </c>
      <c r="R461" s="157">
        <v>0</v>
      </c>
      <c r="S461" s="157">
        <v>0</v>
      </c>
      <c r="T461" s="157">
        <v>0</v>
      </c>
      <c r="U461" s="157">
        <v>0</v>
      </c>
      <c r="V461" s="157">
        <v>0</v>
      </c>
      <c r="W461" s="157">
        <v>0</v>
      </c>
      <c r="X461" s="157">
        <v>0</v>
      </c>
      <c r="Y461" s="157">
        <v>0</v>
      </c>
      <c r="Z461" s="157">
        <v>0</v>
      </c>
      <c r="AA461" s="157">
        <v>0</v>
      </c>
      <c r="AB461" s="156">
        <v>2020</v>
      </c>
    </row>
    <row r="462" spans="1:28" ht="35.25" customHeight="1" x14ac:dyDescent="0.5">
      <c r="A462">
        <v>1</v>
      </c>
      <c r="B462" s="124">
        <v>450</v>
      </c>
      <c r="C462" s="125" t="s">
        <v>2067</v>
      </c>
      <c r="D462" s="150">
        <v>380000</v>
      </c>
      <c r="E462" s="157">
        <v>0</v>
      </c>
      <c r="F462" s="157">
        <v>0</v>
      </c>
      <c r="G462" s="157">
        <v>0</v>
      </c>
      <c r="H462" s="157">
        <v>0</v>
      </c>
      <c r="I462" s="157">
        <v>0</v>
      </c>
      <c r="J462" s="157">
        <v>0</v>
      </c>
      <c r="K462" s="158">
        <v>0</v>
      </c>
      <c r="L462" s="157">
        <v>0</v>
      </c>
      <c r="M462" s="157">
        <v>380000</v>
      </c>
      <c r="N462" s="157">
        <v>0</v>
      </c>
      <c r="O462" s="157">
        <v>0</v>
      </c>
      <c r="P462" s="157">
        <v>0</v>
      </c>
      <c r="Q462" s="157">
        <v>0</v>
      </c>
      <c r="R462" s="157">
        <v>0</v>
      </c>
      <c r="S462" s="157">
        <v>0</v>
      </c>
      <c r="T462" s="157">
        <v>0</v>
      </c>
      <c r="U462" s="157">
        <v>0</v>
      </c>
      <c r="V462" s="157">
        <v>0</v>
      </c>
      <c r="W462" s="157">
        <v>0</v>
      </c>
      <c r="X462" s="157">
        <v>0</v>
      </c>
      <c r="Y462" s="157">
        <v>0</v>
      </c>
      <c r="Z462" s="157">
        <v>0</v>
      </c>
      <c r="AA462" s="157">
        <v>0</v>
      </c>
      <c r="AB462" s="156">
        <v>2020</v>
      </c>
    </row>
    <row r="463" spans="1:28" ht="35.25" customHeight="1" x14ac:dyDescent="0.5">
      <c r="A463">
        <v>1</v>
      </c>
      <c r="B463" s="124">
        <v>451</v>
      </c>
      <c r="C463" s="125" t="s">
        <v>2068</v>
      </c>
      <c r="D463" s="150">
        <v>379775.77</v>
      </c>
      <c r="E463" s="157">
        <v>0</v>
      </c>
      <c r="F463" s="157">
        <v>0</v>
      </c>
      <c r="G463" s="157">
        <v>0</v>
      </c>
      <c r="H463" s="157">
        <v>0</v>
      </c>
      <c r="I463" s="157">
        <v>0</v>
      </c>
      <c r="J463" s="157">
        <v>0</v>
      </c>
      <c r="K463" s="158">
        <v>0</v>
      </c>
      <c r="L463" s="157">
        <v>0</v>
      </c>
      <c r="M463" s="157">
        <v>379775.77</v>
      </c>
      <c r="N463" s="157">
        <v>0</v>
      </c>
      <c r="O463" s="157">
        <v>0</v>
      </c>
      <c r="P463" s="157">
        <v>0</v>
      </c>
      <c r="Q463" s="157">
        <v>0</v>
      </c>
      <c r="R463" s="157">
        <v>0</v>
      </c>
      <c r="S463" s="157">
        <v>0</v>
      </c>
      <c r="T463" s="157">
        <v>0</v>
      </c>
      <c r="U463" s="157">
        <v>0</v>
      </c>
      <c r="V463" s="157">
        <v>0</v>
      </c>
      <c r="W463" s="157">
        <v>0</v>
      </c>
      <c r="X463" s="157">
        <v>0</v>
      </c>
      <c r="Y463" s="157">
        <v>0</v>
      </c>
      <c r="Z463" s="157">
        <v>0</v>
      </c>
      <c r="AA463" s="157">
        <v>0</v>
      </c>
      <c r="AB463" s="156">
        <v>2020</v>
      </c>
    </row>
    <row r="464" spans="1:28" ht="35.25" customHeight="1" x14ac:dyDescent="0.5">
      <c r="A464">
        <v>1</v>
      </c>
      <c r="B464" s="124">
        <v>452</v>
      </c>
      <c r="C464" s="125" t="s">
        <v>2069</v>
      </c>
      <c r="D464" s="150">
        <v>220000</v>
      </c>
      <c r="E464" s="157">
        <v>0</v>
      </c>
      <c r="F464" s="157">
        <v>0</v>
      </c>
      <c r="G464" s="157">
        <v>0</v>
      </c>
      <c r="H464" s="157">
        <v>0</v>
      </c>
      <c r="I464" s="157">
        <v>0</v>
      </c>
      <c r="J464" s="157">
        <v>0</v>
      </c>
      <c r="K464" s="158">
        <v>0</v>
      </c>
      <c r="L464" s="157">
        <v>0</v>
      </c>
      <c r="M464" s="157">
        <v>0</v>
      </c>
      <c r="N464" s="157">
        <v>0</v>
      </c>
      <c r="O464" s="157">
        <v>220000</v>
      </c>
      <c r="P464" s="157">
        <v>0</v>
      </c>
      <c r="Q464" s="157">
        <v>0</v>
      </c>
      <c r="R464" s="157">
        <v>0</v>
      </c>
      <c r="S464" s="157">
        <v>0</v>
      </c>
      <c r="T464" s="157">
        <v>0</v>
      </c>
      <c r="U464" s="157">
        <v>0</v>
      </c>
      <c r="V464" s="157">
        <v>0</v>
      </c>
      <c r="W464" s="157">
        <v>0</v>
      </c>
      <c r="X464" s="157">
        <v>0</v>
      </c>
      <c r="Y464" s="157">
        <v>0</v>
      </c>
      <c r="Z464" s="157">
        <v>0</v>
      </c>
      <c r="AA464" s="157">
        <v>0</v>
      </c>
      <c r="AB464" s="156">
        <v>2020</v>
      </c>
    </row>
    <row r="465" spans="1:28" ht="35.25" customHeight="1" x14ac:dyDescent="0.5">
      <c r="A465">
        <v>1</v>
      </c>
      <c r="B465" s="124">
        <v>453</v>
      </c>
      <c r="C465" s="125" t="s">
        <v>2070</v>
      </c>
      <c r="D465" s="150">
        <v>964015</v>
      </c>
      <c r="E465" s="157">
        <v>0</v>
      </c>
      <c r="F465" s="157">
        <v>0</v>
      </c>
      <c r="G465" s="157">
        <v>0</v>
      </c>
      <c r="H465" s="157">
        <v>0</v>
      </c>
      <c r="I465" s="157">
        <v>0</v>
      </c>
      <c r="J465" s="157">
        <v>0</v>
      </c>
      <c r="K465" s="158">
        <v>0</v>
      </c>
      <c r="L465" s="157">
        <v>0</v>
      </c>
      <c r="M465" s="157">
        <v>0</v>
      </c>
      <c r="N465" s="157">
        <v>0</v>
      </c>
      <c r="O465" s="157">
        <v>964015</v>
      </c>
      <c r="P465" s="157">
        <v>0</v>
      </c>
      <c r="Q465" s="157">
        <v>0</v>
      </c>
      <c r="R465" s="157">
        <v>0</v>
      </c>
      <c r="S465" s="157">
        <v>0</v>
      </c>
      <c r="T465" s="157">
        <v>0</v>
      </c>
      <c r="U465" s="157">
        <v>0</v>
      </c>
      <c r="V465" s="157">
        <v>0</v>
      </c>
      <c r="W465" s="157">
        <v>0</v>
      </c>
      <c r="X465" s="157">
        <v>0</v>
      </c>
      <c r="Y465" s="157">
        <v>0</v>
      </c>
      <c r="Z465" s="157">
        <v>0</v>
      </c>
      <c r="AA465" s="157">
        <v>0</v>
      </c>
      <c r="AB465" s="156">
        <v>2020</v>
      </c>
    </row>
    <row r="466" spans="1:28" ht="35.25" customHeight="1" x14ac:dyDescent="0.5">
      <c r="A466">
        <v>1</v>
      </c>
      <c r="B466" s="124">
        <v>454</v>
      </c>
      <c r="C466" s="125" t="s">
        <v>2071</v>
      </c>
      <c r="D466" s="150">
        <v>290444</v>
      </c>
      <c r="E466" s="157">
        <v>0</v>
      </c>
      <c r="F466" s="157">
        <v>0</v>
      </c>
      <c r="G466" s="157">
        <v>0</v>
      </c>
      <c r="H466" s="157">
        <v>0</v>
      </c>
      <c r="I466" s="157">
        <v>0</v>
      </c>
      <c r="J466" s="157">
        <v>0</v>
      </c>
      <c r="K466" s="158">
        <v>0</v>
      </c>
      <c r="L466" s="157">
        <v>0</v>
      </c>
      <c r="M466" s="157">
        <v>290444</v>
      </c>
      <c r="N466" s="157">
        <v>0</v>
      </c>
      <c r="O466" s="157">
        <v>0</v>
      </c>
      <c r="P466" s="157">
        <v>0</v>
      </c>
      <c r="Q466" s="157">
        <v>0</v>
      </c>
      <c r="R466" s="157">
        <v>0</v>
      </c>
      <c r="S466" s="157">
        <v>0</v>
      </c>
      <c r="T466" s="157">
        <v>0</v>
      </c>
      <c r="U466" s="157">
        <v>0</v>
      </c>
      <c r="V466" s="157">
        <v>0</v>
      </c>
      <c r="W466" s="157">
        <v>0</v>
      </c>
      <c r="X466" s="157">
        <v>0</v>
      </c>
      <c r="Y466" s="157">
        <v>0</v>
      </c>
      <c r="Z466" s="157">
        <v>0</v>
      </c>
      <c r="AA466" s="157">
        <v>0</v>
      </c>
      <c r="AB466" s="156">
        <v>2020</v>
      </c>
    </row>
    <row r="467" spans="1:28" ht="35.25" customHeight="1" x14ac:dyDescent="0.5">
      <c r="A467">
        <v>1</v>
      </c>
      <c r="B467" s="124">
        <v>455</v>
      </c>
      <c r="C467" s="125" t="s">
        <v>2072</v>
      </c>
      <c r="D467" s="150">
        <v>897533</v>
      </c>
      <c r="E467" s="157">
        <v>0</v>
      </c>
      <c r="F467" s="157">
        <v>0</v>
      </c>
      <c r="G467" s="157">
        <v>0</v>
      </c>
      <c r="H467" s="157">
        <v>0</v>
      </c>
      <c r="I467" s="157">
        <v>0</v>
      </c>
      <c r="J467" s="157">
        <v>0</v>
      </c>
      <c r="K467" s="158">
        <v>0</v>
      </c>
      <c r="L467" s="157">
        <v>0</v>
      </c>
      <c r="M467" s="157">
        <v>0</v>
      </c>
      <c r="N467" s="157">
        <v>0</v>
      </c>
      <c r="O467" s="157">
        <v>897533</v>
      </c>
      <c r="P467" s="157">
        <v>0</v>
      </c>
      <c r="Q467" s="157">
        <v>0</v>
      </c>
      <c r="R467" s="157">
        <v>0</v>
      </c>
      <c r="S467" s="157">
        <v>0</v>
      </c>
      <c r="T467" s="157">
        <v>0</v>
      </c>
      <c r="U467" s="157">
        <v>0</v>
      </c>
      <c r="V467" s="157">
        <v>0</v>
      </c>
      <c r="W467" s="157">
        <v>0</v>
      </c>
      <c r="X467" s="157">
        <v>0</v>
      </c>
      <c r="Y467" s="157">
        <v>0</v>
      </c>
      <c r="Z467" s="157">
        <v>0</v>
      </c>
      <c r="AA467" s="157">
        <v>0</v>
      </c>
      <c r="AB467" s="156">
        <v>2020</v>
      </c>
    </row>
    <row r="468" spans="1:28" ht="35.25" customHeight="1" x14ac:dyDescent="0.5">
      <c r="A468">
        <v>1</v>
      </c>
      <c r="B468" s="124">
        <v>456</v>
      </c>
      <c r="C468" s="125" t="s">
        <v>2073</v>
      </c>
      <c r="D468" s="150">
        <v>1077326.6200000001</v>
      </c>
      <c r="E468" s="157">
        <v>0</v>
      </c>
      <c r="F468" s="157">
        <v>0</v>
      </c>
      <c r="G468" s="157">
        <v>0</v>
      </c>
      <c r="H468" s="157">
        <v>0</v>
      </c>
      <c r="I468" s="157">
        <v>0</v>
      </c>
      <c r="J468" s="157">
        <v>0</v>
      </c>
      <c r="K468" s="158">
        <v>0</v>
      </c>
      <c r="L468" s="157">
        <v>0</v>
      </c>
      <c r="M468" s="157">
        <v>498818.62</v>
      </c>
      <c r="N468" s="157">
        <v>0</v>
      </c>
      <c r="O468" s="157">
        <v>578508</v>
      </c>
      <c r="P468" s="157">
        <v>0</v>
      </c>
      <c r="Q468" s="157">
        <v>0</v>
      </c>
      <c r="R468" s="157">
        <v>0</v>
      </c>
      <c r="S468" s="157">
        <v>0</v>
      </c>
      <c r="T468" s="157">
        <v>0</v>
      </c>
      <c r="U468" s="157">
        <v>0</v>
      </c>
      <c r="V468" s="157">
        <v>0</v>
      </c>
      <c r="W468" s="157">
        <v>0</v>
      </c>
      <c r="X468" s="157">
        <v>0</v>
      </c>
      <c r="Y468" s="157">
        <v>0</v>
      </c>
      <c r="Z468" s="157">
        <v>0</v>
      </c>
      <c r="AA468" s="157">
        <v>0</v>
      </c>
      <c r="AB468" s="156">
        <v>2020</v>
      </c>
    </row>
    <row r="469" spans="1:28" ht="35.25" customHeight="1" x14ac:dyDescent="0.5">
      <c r="A469">
        <v>1</v>
      </c>
      <c r="B469" s="124">
        <v>457</v>
      </c>
      <c r="C469" s="125" t="s">
        <v>2466</v>
      </c>
      <c r="D469" s="150">
        <v>520000</v>
      </c>
      <c r="E469" s="157">
        <v>0</v>
      </c>
      <c r="F469" s="157">
        <v>0</v>
      </c>
      <c r="G469" s="157">
        <v>0</v>
      </c>
      <c r="H469" s="157">
        <v>0</v>
      </c>
      <c r="I469" s="157">
        <v>0</v>
      </c>
      <c r="J469" s="157">
        <v>0</v>
      </c>
      <c r="K469" s="158">
        <v>0</v>
      </c>
      <c r="L469" s="157">
        <v>0</v>
      </c>
      <c r="M469" s="157">
        <v>0</v>
      </c>
      <c r="N469" s="157">
        <v>0</v>
      </c>
      <c r="O469" s="157">
        <v>520000</v>
      </c>
      <c r="P469" s="157">
        <v>0</v>
      </c>
      <c r="Q469" s="157">
        <v>0</v>
      </c>
      <c r="R469" s="157">
        <v>0</v>
      </c>
      <c r="S469" s="157">
        <v>0</v>
      </c>
      <c r="T469" s="157">
        <v>0</v>
      </c>
      <c r="U469" s="157">
        <v>0</v>
      </c>
      <c r="V469" s="157">
        <v>0</v>
      </c>
      <c r="W469" s="157">
        <v>0</v>
      </c>
      <c r="X469" s="157">
        <v>0</v>
      </c>
      <c r="Y469" s="157">
        <v>0</v>
      </c>
      <c r="Z469" s="157">
        <v>0</v>
      </c>
      <c r="AA469" s="157">
        <v>0</v>
      </c>
      <c r="AB469" s="156">
        <v>2020</v>
      </c>
    </row>
    <row r="470" spans="1:28" ht="35.25" customHeight="1" x14ac:dyDescent="0.5">
      <c r="A470">
        <v>1</v>
      </c>
      <c r="B470" s="124">
        <v>458</v>
      </c>
      <c r="C470" s="125" t="s">
        <v>2074</v>
      </c>
      <c r="D470" s="150">
        <v>444403</v>
      </c>
      <c r="E470" s="157">
        <v>0</v>
      </c>
      <c r="F470" s="157">
        <v>0</v>
      </c>
      <c r="G470" s="157">
        <v>0</v>
      </c>
      <c r="H470" s="157">
        <v>0</v>
      </c>
      <c r="I470" s="157">
        <v>0</v>
      </c>
      <c r="J470" s="157">
        <v>0</v>
      </c>
      <c r="K470" s="158">
        <v>0</v>
      </c>
      <c r="L470" s="157">
        <v>0</v>
      </c>
      <c r="M470" s="157">
        <v>444403</v>
      </c>
      <c r="N470" s="157">
        <v>0</v>
      </c>
      <c r="O470" s="157">
        <v>0</v>
      </c>
      <c r="P470" s="157">
        <v>0</v>
      </c>
      <c r="Q470" s="157">
        <v>0</v>
      </c>
      <c r="R470" s="157">
        <v>0</v>
      </c>
      <c r="S470" s="157">
        <v>0</v>
      </c>
      <c r="T470" s="157">
        <v>0</v>
      </c>
      <c r="U470" s="157">
        <v>0</v>
      </c>
      <c r="V470" s="157">
        <v>0</v>
      </c>
      <c r="W470" s="157">
        <v>0</v>
      </c>
      <c r="X470" s="157">
        <v>0</v>
      </c>
      <c r="Y470" s="157">
        <v>0</v>
      </c>
      <c r="Z470" s="157">
        <v>0</v>
      </c>
      <c r="AA470" s="157">
        <v>0</v>
      </c>
      <c r="AB470" s="156">
        <v>2020</v>
      </c>
    </row>
    <row r="471" spans="1:28" ht="35.25" customHeight="1" x14ac:dyDescent="0.5">
      <c r="A471">
        <v>1</v>
      </c>
      <c r="B471" s="124">
        <v>459</v>
      </c>
      <c r="C471" s="125" t="s">
        <v>2075</v>
      </c>
      <c r="D471" s="150">
        <v>379619</v>
      </c>
      <c r="E471" s="157">
        <v>0</v>
      </c>
      <c r="F471" s="157">
        <v>0</v>
      </c>
      <c r="G471" s="157">
        <v>0</v>
      </c>
      <c r="H471" s="157">
        <v>0</v>
      </c>
      <c r="I471" s="157">
        <v>0</v>
      </c>
      <c r="J471" s="157">
        <v>0</v>
      </c>
      <c r="K471" s="158">
        <v>0</v>
      </c>
      <c r="L471" s="157">
        <v>0</v>
      </c>
      <c r="M471" s="157">
        <v>0</v>
      </c>
      <c r="N471" s="157">
        <v>0</v>
      </c>
      <c r="O471" s="157">
        <v>0</v>
      </c>
      <c r="P471" s="157">
        <v>379619</v>
      </c>
      <c r="Q471" s="157">
        <v>0</v>
      </c>
      <c r="R471" s="157">
        <v>0</v>
      </c>
      <c r="S471" s="157">
        <v>0</v>
      </c>
      <c r="T471" s="157">
        <v>0</v>
      </c>
      <c r="U471" s="157">
        <v>0</v>
      </c>
      <c r="V471" s="157">
        <v>0</v>
      </c>
      <c r="W471" s="157">
        <v>0</v>
      </c>
      <c r="X471" s="157">
        <v>0</v>
      </c>
      <c r="Y471" s="157">
        <v>0</v>
      </c>
      <c r="Z471" s="157">
        <v>0</v>
      </c>
      <c r="AA471" s="157">
        <v>0</v>
      </c>
      <c r="AB471" s="156">
        <v>2020</v>
      </c>
    </row>
    <row r="472" spans="1:28" ht="35.25" customHeight="1" x14ac:dyDescent="0.5">
      <c r="A472">
        <v>1</v>
      </c>
      <c r="B472" s="124">
        <v>460</v>
      </c>
      <c r="C472" s="125" t="s">
        <v>2076</v>
      </c>
      <c r="D472" s="150">
        <v>796865</v>
      </c>
      <c r="E472" s="157">
        <v>0</v>
      </c>
      <c r="F472" s="157">
        <v>0</v>
      </c>
      <c r="G472" s="157">
        <v>0</v>
      </c>
      <c r="H472" s="157">
        <v>0</v>
      </c>
      <c r="I472" s="157">
        <v>0</v>
      </c>
      <c r="J472" s="157">
        <v>0</v>
      </c>
      <c r="K472" s="158">
        <v>0</v>
      </c>
      <c r="L472" s="157">
        <v>0</v>
      </c>
      <c r="M472" s="157">
        <v>796865</v>
      </c>
      <c r="N472" s="157">
        <v>0</v>
      </c>
      <c r="O472" s="157">
        <v>0</v>
      </c>
      <c r="P472" s="157">
        <v>0</v>
      </c>
      <c r="Q472" s="157">
        <v>0</v>
      </c>
      <c r="R472" s="157">
        <v>0</v>
      </c>
      <c r="S472" s="157">
        <v>0</v>
      </c>
      <c r="T472" s="157">
        <v>0</v>
      </c>
      <c r="U472" s="157">
        <v>0</v>
      </c>
      <c r="V472" s="157">
        <v>0</v>
      </c>
      <c r="W472" s="157">
        <v>0</v>
      </c>
      <c r="X472" s="157">
        <v>0</v>
      </c>
      <c r="Y472" s="157">
        <v>0</v>
      </c>
      <c r="Z472" s="157">
        <v>0</v>
      </c>
      <c r="AA472" s="157">
        <v>0</v>
      </c>
      <c r="AB472" s="156">
        <v>2020</v>
      </c>
    </row>
    <row r="473" spans="1:28" ht="35.25" customHeight="1" x14ac:dyDescent="0.5">
      <c r="A473">
        <v>1</v>
      </c>
      <c r="B473" s="124">
        <v>461</v>
      </c>
      <c r="C473" s="125" t="s">
        <v>2077</v>
      </c>
      <c r="D473" s="150">
        <v>363729</v>
      </c>
      <c r="E473" s="157">
        <v>0</v>
      </c>
      <c r="F473" s="157">
        <v>0</v>
      </c>
      <c r="G473" s="157">
        <v>0</v>
      </c>
      <c r="H473" s="157">
        <v>0</v>
      </c>
      <c r="I473" s="157">
        <v>0</v>
      </c>
      <c r="J473" s="157">
        <v>0</v>
      </c>
      <c r="K473" s="158">
        <v>0</v>
      </c>
      <c r="L473" s="157">
        <v>0</v>
      </c>
      <c r="M473" s="157">
        <v>363729</v>
      </c>
      <c r="N473" s="157">
        <v>0</v>
      </c>
      <c r="O473" s="157">
        <v>0</v>
      </c>
      <c r="P473" s="157">
        <v>0</v>
      </c>
      <c r="Q473" s="157">
        <v>0</v>
      </c>
      <c r="R473" s="157">
        <v>0</v>
      </c>
      <c r="S473" s="157">
        <v>0</v>
      </c>
      <c r="T473" s="157">
        <v>0</v>
      </c>
      <c r="U473" s="157">
        <v>0</v>
      </c>
      <c r="V473" s="157">
        <v>0</v>
      </c>
      <c r="W473" s="157">
        <v>0</v>
      </c>
      <c r="X473" s="157">
        <v>0</v>
      </c>
      <c r="Y473" s="157">
        <v>0</v>
      </c>
      <c r="Z473" s="157">
        <v>0</v>
      </c>
      <c r="AA473" s="157">
        <v>0</v>
      </c>
      <c r="AB473" s="156">
        <v>2020</v>
      </c>
    </row>
    <row r="474" spans="1:28" ht="35.25" customHeight="1" x14ac:dyDescent="0.5">
      <c r="A474">
        <v>1</v>
      </c>
      <c r="B474" s="124">
        <v>462</v>
      </c>
      <c r="C474" s="125" t="s">
        <v>2078</v>
      </c>
      <c r="D474" s="150">
        <v>294325</v>
      </c>
      <c r="E474" s="157">
        <v>0</v>
      </c>
      <c r="F474" s="157">
        <v>0</v>
      </c>
      <c r="G474" s="157">
        <v>0</v>
      </c>
      <c r="H474" s="157">
        <v>0</v>
      </c>
      <c r="I474" s="157">
        <v>0</v>
      </c>
      <c r="J474" s="157">
        <v>0</v>
      </c>
      <c r="K474" s="158">
        <v>0</v>
      </c>
      <c r="L474" s="157">
        <v>0</v>
      </c>
      <c r="M474" s="157">
        <v>0</v>
      </c>
      <c r="N474" s="157">
        <v>0</v>
      </c>
      <c r="O474" s="157">
        <v>294325</v>
      </c>
      <c r="P474" s="157">
        <v>0</v>
      </c>
      <c r="Q474" s="157">
        <v>0</v>
      </c>
      <c r="R474" s="157">
        <v>0</v>
      </c>
      <c r="S474" s="157">
        <v>0</v>
      </c>
      <c r="T474" s="157">
        <v>0</v>
      </c>
      <c r="U474" s="157">
        <v>0</v>
      </c>
      <c r="V474" s="157">
        <v>0</v>
      </c>
      <c r="W474" s="157">
        <v>0</v>
      </c>
      <c r="X474" s="157">
        <v>0</v>
      </c>
      <c r="Y474" s="157">
        <v>0</v>
      </c>
      <c r="Z474" s="157">
        <v>0</v>
      </c>
      <c r="AA474" s="157">
        <v>0</v>
      </c>
      <c r="AB474" s="156">
        <v>2020</v>
      </c>
    </row>
    <row r="475" spans="1:28" ht="35.25" customHeight="1" x14ac:dyDescent="0.5">
      <c r="A475">
        <v>1</v>
      </c>
      <c r="B475" s="124">
        <v>463</v>
      </c>
      <c r="C475" s="125" t="s">
        <v>2467</v>
      </c>
      <c r="D475" s="150">
        <v>1350806.19</v>
      </c>
      <c r="E475" s="157">
        <v>0</v>
      </c>
      <c r="F475" s="157">
        <v>0</v>
      </c>
      <c r="G475" s="157">
        <v>0</v>
      </c>
      <c r="H475" s="157">
        <v>0</v>
      </c>
      <c r="I475" s="157">
        <v>0</v>
      </c>
      <c r="J475" s="157">
        <v>0</v>
      </c>
      <c r="K475" s="158">
        <v>0</v>
      </c>
      <c r="L475" s="157">
        <v>0</v>
      </c>
      <c r="M475" s="157">
        <v>1350806.19</v>
      </c>
      <c r="N475" s="157">
        <v>0</v>
      </c>
      <c r="O475" s="157">
        <v>0</v>
      </c>
      <c r="P475" s="157">
        <v>0</v>
      </c>
      <c r="Q475" s="157">
        <v>0</v>
      </c>
      <c r="R475" s="157">
        <v>0</v>
      </c>
      <c r="S475" s="157">
        <v>0</v>
      </c>
      <c r="T475" s="157">
        <v>0</v>
      </c>
      <c r="U475" s="157">
        <v>0</v>
      </c>
      <c r="V475" s="157">
        <v>0</v>
      </c>
      <c r="W475" s="157">
        <v>0</v>
      </c>
      <c r="X475" s="157">
        <v>0</v>
      </c>
      <c r="Y475" s="157">
        <v>0</v>
      </c>
      <c r="Z475" s="157">
        <v>0</v>
      </c>
      <c r="AA475" s="157">
        <v>0</v>
      </c>
      <c r="AB475" s="156">
        <v>2020</v>
      </c>
    </row>
    <row r="476" spans="1:28" ht="35.25" customHeight="1" x14ac:dyDescent="0.5">
      <c r="A476">
        <v>1</v>
      </c>
      <c r="B476" s="124">
        <v>464</v>
      </c>
      <c r="C476" s="125" t="s">
        <v>2468</v>
      </c>
      <c r="D476" s="150">
        <v>1687575.33</v>
      </c>
      <c r="E476" s="157">
        <v>0</v>
      </c>
      <c r="F476" s="157">
        <v>0</v>
      </c>
      <c r="G476" s="157">
        <v>0</v>
      </c>
      <c r="H476" s="157">
        <v>0</v>
      </c>
      <c r="I476" s="157">
        <v>0</v>
      </c>
      <c r="J476" s="157">
        <v>0</v>
      </c>
      <c r="K476" s="158">
        <v>0</v>
      </c>
      <c r="L476" s="157">
        <v>0</v>
      </c>
      <c r="M476" s="157">
        <v>1390355.33</v>
      </c>
      <c r="N476" s="157">
        <v>0</v>
      </c>
      <c r="O476" s="157">
        <v>297220</v>
      </c>
      <c r="P476" s="157">
        <v>0</v>
      </c>
      <c r="Q476" s="157">
        <v>0</v>
      </c>
      <c r="R476" s="157">
        <v>0</v>
      </c>
      <c r="S476" s="157">
        <v>0</v>
      </c>
      <c r="T476" s="157">
        <v>0</v>
      </c>
      <c r="U476" s="157">
        <v>0</v>
      </c>
      <c r="V476" s="157">
        <v>0</v>
      </c>
      <c r="W476" s="157">
        <v>0</v>
      </c>
      <c r="X476" s="157">
        <v>0</v>
      </c>
      <c r="Y476" s="157">
        <v>0</v>
      </c>
      <c r="Z476" s="157">
        <v>0</v>
      </c>
      <c r="AA476" s="157">
        <v>0</v>
      </c>
      <c r="AB476" s="156">
        <v>2020</v>
      </c>
    </row>
    <row r="477" spans="1:28" ht="35.25" customHeight="1" x14ac:dyDescent="0.5">
      <c r="A477">
        <v>1</v>
      </c>
      <c r="B477" s="124">
        <v>465</v>
      </c>
      <c r="C477" s="125" t="s">
        <v>2469</v>
      </c>
      <c r="D477" s="150">
        <v>189919</v>
      </c>
      <c r="E477" s="157">
        <v>0</v>
      </c>
      <c r="F477" s="157">
        <v>0</v>
      </c>
      <c r="G477" s="157">
        <v>0</v>
      </c>
      <c r="H477" s="157">
        <v>0</v>
      </c>
      <c r="I477" s="157">
        <v>189919</v>
      </c>
      <c r="J477" s="157">
        <v>0</v>
      </c>
      <c r="K477" s="158">
        <v>0</v>
      </c>
      <c r="L477" s="157">
        <v>0</v>
      </c>
      <c r="M477" s="157">
        <v>0</v>
      </c>
      <c r="N477" s="157">
        <v>0</v>
      </c>
      <c r="O477" s="157">
        <v>0</v>
      </c>
      <c r="P477" s="157">
        <v>0</v>
      </c>
      <c r="Q477" s="157">
        <v>0</v>
      </c>
      <c r="R477" s="157">
        <v>0</v>
      </c>
      <c r="S477" s="157">
        <v>0</v>
      </c>
      <c r="T477" s="157">
        <v>0</v>
      </c>
      <c r="U477" s="157">
        <v>0</v>
      </c>
      <c r="V477" s="157">
        <v>0</v>
      </c>
      <c r="W477" s="157">
        <v>0</v>
      </c>
      <c r="X477" s="157">
        <v>0</v>
      </c>
      <c r="Y477" s="157">
        <v>0</v>
      </c>
      <c r="Z477" s="157">
        <v>0</v>
      </c>
      <c r="AA477" s="157">
        <v>0</v>
      </c>
      <c r="AB477" s="156">
        <v>2020</v>
      </c>
    </row>
    <row r="478" spans="1:28" ht="35.25" customHeight="1" x14ac:dyDescent="0.5">
      <c r="A478">
        <v>1</v>
      </c>
      <c r="B478" s="124">
        <v>466</v>
      </c>
      <c r="C478" s="125" t="s">
        <v>2079</v>
      </c>
      <c r="D478" s="150">
        <v>412286</v>
      </c>
      <c r="E478" s="157">
        <v>0</v>
      </c>
      <c r="F478" s="157">
        <v>0</v>
      </c>
      <c r="G478" s="157">
        <v>0</v>
      </c>
      <c r="H478" s="157">
        <v>0</v>
      </c>
      <c r="I478" s="157">
        <v>0</v>
      </c>
      <c r="J478" s="157">
        <v>0</v>
      </c>
      <c r="K478" s="158">
        <v>0</v>
      </c>
      <c r="L478" s="157">
        <v>0</v>
      </c>
      <c r="M478" s="157">
        <v>0</v>
      </c>
      <c r="N478" s="157">
        <v>0</v>
      </c>
      <c r="O478" s="157">
        <v>412286</v>
      </c>
      <c r="P478" s="157">
        <v>0</v>
      </c>
      <c r="Q478" s="157">
        <v>0</v>
      </c>
      <c r="R478" s="157">
        <v>0</v>
      </c>
      <c r="S478" s="157">
        <v>0</v>
      </c>
      <c r="T478" s="157">
        <v>0</v>
      </c>
      <c r="U478" s="157">
        <v>0</v>
      </c>
      <c r="V478" s="157">
        <v>0</v>
      </c>
      <c r="W478" s="157">
        <v>0</v>
      </c>
      <c r="X478" s="157">
        <v>0</v>
      </c>
      <c r="Y478" s="157">
        <v>0</v>
      </c>
      <c r="Z478" s="157">
        <v>0</v>
      </c>
      <c r="AA478" s="157">
        <v>0</v>
      </c>
      <c r="AB478" s="156">
        <v>2020</v>
      </c>
    </row>
    <row r="479" spans="1:28" ht="35.25" customHeight="1" x14ac:dyDescent="0.5">
      <c r="A479">
        <v>1</v>
      </c>
      <c r="B479" s="124">
        <v>467</v>
      </c>
      <c r="C479" s="125" t="s">
        <v>2080</v>
      </c>
      <c r="D479" s="150">
        <v>544685</v>
      </c>
      <c r="E479" s="157">
        <v>0</v>
      </c>
      <c r="F479" s="157">
        <v>0</v>
      </c>
      <c r="G479" s="157">
        <v>0</v>
      </c>
      <c r="H479" s="157">
        <v>0</v>
      </c>
      <c r="I479" s="157">
        <v>0</v>
      </c>
      <c r="J479" s="157">
        <v>0</v>
      </c>
      <c r="K479" s="158">
        <v>0</v>
      </c>
      <c r="L479" s="157">
        <v>0</v>
      </c>
      <c r="M479" s="157">
        <v>0</v>
      </c>
      <c r="N479" s="157">
        <v>0</v>
      </c>
      <c r="O479" s="157">
        <v>544685</v>
      </c>
      <c r="P479" s="157">
        <v>0</v>
      </c>
      <c r="Q479" s="157">
        <v>0</v>
      </c>
      <c r="R479" s="157">
        <v>0</v>
      </c>
      <c r="S479" s="157">
        <v>0</v>
      </c>
      <c r="T479" s="157">
        <v>0</v>
      </c>
      <c r="U479" s="157">
        <v>0</v>
      </c>
      <c r="V479" s="157">
        <v>0</v>
      </c>
      <c r="W479" s="157">
        <v>0</v>
      </c>
      <c r="X479" s="157">
        <v>0</v>
      </c>
      <c r="Y479" s="157">
        <v>0</v>
      </c>
      <c r="Z479" s="157">
        <v>0</v>
      </c>
      <c r="AA479" s="157">
        <v>0</v>
      </c>
      <c r="AB479" s="156">
        <v>2020</v>
      </c>
    </row>
    <row r="480" spans="1:28" ht="35.25" customHeight="1" x14ac:dyDescent="0.5">
      <c r="A480">
        <v>1</v>
      </c>
      <c r="B480" s="124">
        <v>468</v>
      </c>
      <c r="C480" s="125" t="s">
        <v>2081</v>
      </c>
      <c r="D480" s="150">
        <v>48000</v>
      </c>
      <c r="E480" s="157">
        <v>0</v>
      </c>
      <c r="F480" s="157">
        <v>0</v>
      </c>
      <c r="G480" s="157">
        <v>48000</v>
      </c>
      <c r="H480" s="157">
        <v>0</v>
      </c>
      <c r="I480" s="157">
        <v>0</v>
      </c>
      <c r="J480" s="157">
        <v>0</v>
      </c>
      <c r="K480" s="158">
        <v>0</v>
      </c>
      <c r="L480" s="157">
        <v>0</v>
      </c>
      <c r="M480" s="157">
        <v>0</v>
      </c>
      <c r="N480" s="157">
        <v>0</v>
      </c>
      <c r="O480" s="157">
        <v>0</v>
      </c>
      <c r="P480" s="157">
        <v>0</v>
      </c>
      <c r="Q480" s="157">
        <v>0</v>
      </c>
      <c r="R480" s="157">
        <v>0</v>
      </c>
      <c r="S480" s="157">
        <v>0</v>
      </c>
      <c r="T480" s="157">
        <v>0</v>
      </c>
      <c r="U480" s="157">
        <v>0</v>
      </c>
      <c r="V480" s="157">
        <v>0</v>
      </c>
      <c r="W480" s="157">
        <v>0</v>
      </c>
      <c r="X480" s="157">
        <v>0</v>
      </c>
      <c r="Y480" s="157">
        <v>0</v>
      </c>
      <c r="Z480" s="157">
        <v>0</v>
      </c>
      <c r="AA480" s="157">
        <v>0</v>
      </c>
      <c r="AB480" s="156">
        <v>2020</v>
      </c>
    </row>
    <row r="481" spans="1:28" ht="35.25" customHeight="1" x14ac:dyDescent="0.5">
      <c r="A481">
        <v>1</v>
      </c>
      <c r="B481" s="124">
        <v>469</v>
      </c>
      <c r="C481" s="125" t="s">
        <v>2470</v>
      </c>
      <c r="D481" s="150">
        <v>375000</v>
      </c>
      <c r="E481" s="157">
        <v>0</v>
      </c>
      <c r="F481" s="157">
        <v>0</v>
      </c>
      <c r="G481" s="157">
        <v>0</v>
      </c>
      <c r="H481" s="157">
        <v>0</v>
      </c>
      <c r="I481" s="157">
        <v>0</v>
      </c>
      <c r="J481" s="157">
        <v>0</v>
      </c>
      <c r="K481" s="158">
        <v>0</v>
      </c>
      <c r="L481" s="157">
        <v>0</v>
      </c>
      <c r="M481" s="157">
        <v>0</v>
      </c>
      <c r="N481" s="157">
        <v>0</v>
      </c>
      <c r="O481" s="157">
        <v>375000</v>
      </c>
      <c r="P481" s="157">
        <v>0</v>
      </c>
      <c r="Q481" s="157">
        <v>0</v>
      </c>
      <c r="R481" s="157">
        <v>0</v>
      </c>
      <c r="S481" s="157">
        <v>0</v>
      </c>
      <c r="T481" s="157">
        <v>0</v>
      </c>
      <c r="U481" s="157">
        <v>0</v>
      </c>
      <c r="V481" s="157">
        <v>0</v>
      </c>
      <c r="W481" s="157">
        <v>0</v>
      </c>
      <c r="X481" s="157">
        <v>0</v>
      </c>
      <c r="Y481" s="157">
        <v>0</v>
      </c>
      <c r="Z481" s="157">
        <v>0</v>
      </c>
      <c r="AA481" s="157">
        <v>0</v>
      </c>
      <c r="AB481" s="156">
        <v>2020</v>
      </c>
    </row>
    <row r="482" spans="1:28" ht="35.25" customHeight="1" x14ac:dyDescent="0.5">
      <c r="A482">
        <v>1</v>
      </c>
      <c r="B482" s="124">
        <v>470</v>
      </c>
      <c r="C482" s="125" t="s">
        <v>2082</v>
      </c>
      <c r="D482" s="150">
        <v>46128</v>
      </c>
      <c r="E482" s="157">
        <v>0</v>
      </c>
      <c r="F482" s="157">
        <v>0</v>
      </c>
      <c r="G482" s="157">
        <v>46128</v>
      </c>
      <c r="H482" s="157">
        <v>0</v>
      </c>
      <c r="I482" s="157">
        <v>0</v>
      </c>
      <c r="J482" s="157">
        <v>0</v>
      </c>
      <c r="K482" s="158">
        <v>0</v>
      </c>
      <c r="L482" s="157">
        <v>0</v>
      </c>
      <c r="M482" s="157">
        <v>0</v>
      </c>
      <c r="N482" s="157">
        <v>0</v>
      </c>
      <c r="O482" s="157">
        <v>0</v>
      </c>
      <c r="P482" s="157">
        <v>0</v>
      </c>
      <c r="Q482" s="157">
        <v>0</v>
      </c>
      <c r="R482" s="157">
        <v>0</v>
      </c>
      <c r="S482" s="157">
        <v>0</v>
      </c>
      <c r="T482" s="157">
        <v>0</v>
      </c>
      <c r="U482" s="157">
        <v>0</v>
      </c>
      <c r="V482" s="157">
        <v>0</v>
      </c>
      <c r="W482" s="157">
        <v>0</v>
      </c>
      <c r="X482" s="157">
        <v>0</v>
      </c>
      <c r="Y482" s="157">
        <v>0</v>
      </c>
      <c r="Z482" s="157">
        <v>0</v>
      </c>
      <c r="AA482" s="157">
        <v>0</v>
      </c>
      <c r="AB482" s="156">
        <v>2020</v>
      </c>
    </row>
    <row r="483" spans="1:28" ht="35.25" customHeight="1" x14ac:dyDescent="0.5">
      <c r="A483">
        <v>1</v>
      </c>
      <c r="B483" s="124">
        <v>471</v>
      </c>
      <c r="C483" s="125" t="s">
        <v>2083</v>
      </c>
      <c r="D483" s="150">
        <v>153761</v>
      </c>
      <c r="E483" s="157">
        <v>0</v>
      </c>
      <c r="F483" s="157">
        <v>0</v>
      </c>
      <c r="G483" s="157">
        <v>153761</v>
      </c>
      <c r="H483" s="157">
        <v>0</v>
      </c>
      <c r="I483" s="157">
        <v>0</v>
      </c>
      <c r="J483" s="157">
        <v>0</v>
      </c>
      <c r="K483" s="158">
        <v>0</v>
      </c>
      <c r="L483" s="157">
        <v>0</v>
      </c>
      <c r="M483" s="157">
        <v>0</v>
      </c>
      <c r="N483" s="157">
        <v>0</v>
      </c>
      <c r="O483" s="157">
        <v>0</v>
      </c>
      <c r="P483" s="157">
        <v>0</v>
      </c>
      <c r="Q483" s="157">
        <v>0</v>
      </c>
      <c r="R483" s="157">
        <v>0</v>
      </c>
      <c r="S483" s="157">
        <v>0</v>
      </c>
      <c r="T483" s="157">
        <v>0</v>
      </c>
      <c r="U483" s="157">
        <v>0</v>
      </c>
      <c r="V483" s="157">
        <v>0</v>
      </c>
      <c r="W483" s="157">
        <v>0</v>
      </c>
      <c r="X483" s="157">
        <v>0</v>
      </c>
      <c r="Y483" s="157">
        <v>0</v>
      </c>
      <c r="Z483" s="157">
        <v>0</v>
      </c>
      <c r="AA483" s="157">
        <v>0</v>
      </c>
      <c r="AB483" s="156">
        <v>2020</v>
      </c>
    </row>
    <row r="484" spans="1:28" ht="35.25" customHeight="1" x14ac:dyDescent="0.5">
      <c r="A484">
        <v>1</v>
      </c>
      <c r="B484" s="124">
        <v>472</v>
      </c>
      <c r="C484" s="125" t="s">
        <v>2084</v>
      </c>
      <c r="D484" s="150">
        <v>1146813</v>
      </c>
      <c r="E484" s="157">
        <v>0</v>
      </c>
      <c r="F484" s="157">
        <v>0</v>
      </c>
      <c r="G484" s="157">
        <v>0</v>
      </c>
      <c r="H484" s="157">
        <v>0</v>
      </c>
      <c r="I484" s="157">
        <v>0</v>
      </c>
      <c r="J484" s="157">
        <v>0</v>
      </c>
      <c r="K484" s="158">
        <v>0</v>
      </c>
      <c r="L484" s="157">
        <v>0</v>
      </c>
      <c r="M484" s="157">
        <v>1146813</v>
      </c>
      <c r="N484" s="157">
        <v>0</v>
      </c>
      <c r="O484" s="157">
        <v>0</v>
      </c>
      <c r="P484" s="157">
        <v>0</v>
      </c>
      <c r="Q484" s="157">
        <v>0</v>
      </c>
      <c r="R484" s="157">
        <v>0</v>
      </c>
      <c r="S484" s="157">
        <v>0</v>
      </c>
      <c r="T484" s="157">
        <v>0</v>
      </c>
      <c r="U484" s="157">
        <v>0</v>
      </c>
      <c r="V484" s="157">
        <v>0</v>
      </c>
      <c r="W484" s="157">
        <v>0</v>
      </c>
      <c r="X484" s="157">
        <v>0</v>
      </c>
      <c r="Y484" s="157">
        <v>0</v>
      </c>
      <c r="Z484" s="157">
        <v>0</v>
      </c>
      <c r="AA484" s="157">
        <v>0</v>
      </c>
      <c r="AB484" s="156">
        <v>2020</v>
      </c>
    </row>
    <row r="485" spans="1:28" ht="35.25" customHeight="1" x14ac:dyDescent="0.5">
      <c r="A485">
        <v>1</v>
      </c>
      <c r="B485" s="124">
        <v>473</v>
      </c>
      <c r="C485" s="125" t="s">
        <v>2288</v>
      </c>
      <c r="D485" s="150">
        <v>1337521.6599999999</v>
      </c>
      <c r="E485" s="157">
        <v>0</v>
      </c>
      <c r="F485" s="157">
        <v>0</v>
      </c>
      <c r="G485" s="157">
        <v>0</v>
      </c>
      <c r="H485" s="157">
        <v>0</v>
      </c>
      <c r="I485" s="157">
        <v>0</v>
      </c>
      <c r="J485" s="157">
        <v>0</v>
      </c>
      <c r="K485" s="158">
        <v>0</v>
      </c>
      <c r="L485" s="157">
        <v>0</v>
      </c>
      <c r="M485" s="157">
        <v>0</v>
      </c>
      <c r="N485" s="157">
        <v>0</v>
      </c>
      <c r="O485" s="157">
        <v>1337521.6599999999</v>
      </c>
      <c r="P485" s="157">
        <v>0</v>
      </c>
      <c r="Q485" s="157">
        <v>0</v>
      </c>
      <c r="R485" s="157">
        <v>0</v>
      </c>
      <c r="S485" s="157">
        <v>0</v>
      </c>
      <c r="T485" s="157">
        <v>0</v>
      </c>
      <c r="U485" s="157">
        <v>0</v>
      </c>
      <c r="V485" s="157">
        <v>0</v>
      </c>
      <c r="W485" s="157">
        <v>0</v>
      </c>
      <c r="X485" s="157">
        <v>0</v>
      </c>
      <c r="Y485" s="157">
        <v>0</v>
      </c>
      <c r="Z485" s="157">
        <v>0</v>
      </c>
      <c r="AA485" s="157">
        <v>0</v>
      </c>
      <c r="AB485" s="156">
        <v>2020</v>
      </c>
    </row>
    <row r="486" spans="1:28" ht="35.25" customHeight="1" x14ac:dyDescent="0.5">
      <c r="A486">
        <v>1</v>
      </c>
      <c r="B486" s="124">
        <v>474</v>
      </c>
      <c r="C486" s="125" t="s">
        <v>2289</v>
      </c>
      <c r="D486" s="150">
        <v>1269369.8500000001</v>
      </c>
      <c r="E486" s="157">
        <v>0</v>
      </c>
      <c r="F486" s="157">
        <v>0</v>
      </c>
      <c r="G486" s="157">
        <v>0</v>
      </c>
      <c r="H486" s="157">
        <v>0</v>
      </c>
      <c r="I486" s="157">
        <v>0</v>
      </c>
      <c r="J486" s="157">
        <v>0</v>
      </c>
      <c r="K486" s="158">
        <v>0</v>
      </c>
      <c r="L486" s="157">
        <v>0</v>
      </c>
      <c r="M486" s="157">
        <v>1269369.8500000001</v>
      </c>
      <c r="N486" s="157">
        <v>0</v>
      </c>
      <c r="O486" s="157">
        <v>0</v>
      </c>
      <c r="P486" s="157">
        <v>0</v>
      </c>
      <c r="Q486" s="157">
        <v>0</v>
      </c>
      <c r="R486" s="157">
        <v>0</v>
      </c>
      <c r="S486" s="157">
        <v>0</v>
      </c>
      <c r="T486" s="157">
        <v>0</v>
      </c>
      <c r="U486" s="157">
        <v>0</v>
      </c>
      <c r="V486" s="157">
        <v>0</v>
      </c>
      <c r="W486" s="157">
        <v>0</v>
      </c>
      <c r="X486" s="157">
        <v>0</v>
      </c>
      <c r="Y486" s="157">
        <v>0</v>
      </c>
      <c r="Z486" s="157">
        <v>0</v>
      </c>
      <c r="AA486" s="157">
        <v>0</v>
      </c>
      <c r="AB486" s="156">
        <v>2020</v>
      </c>
    </row>
    <row r="487" spans="1:28" ht="35.25" customHeight="1" x14ac:dyDescent="0.5">
      <c r="A487">
        <v>1</v>
      </c>
      <c r="B487" s="124">
        <v>475</v>
      </c>
      <c r="C487" s="125" t="s">
        <v>2290</v>
      </c>
      <c r="D487" s="150">
        <v>1780000</v>
      </c>
      <c r="E487" s="157">
        <v>0</v>
      </c>
      <c r="F487" s="157">
        <v>0</v>
      </c>
      <c r="G487" s="157">
        <v>0</v>
      </c>
      <c r="H487" s="157">
        <v>0</v>
      </c>
      <c r="I487" s="157">
        <v>0</v>
      </c>
      <c r="J487" s="157">
        <v>0</v>
      </c>
      <c r="K487" s="158">
        <v>1</v>
      </c>
      <c r="L487" s="157">
        <v>1780000</v>
      </c>
      <c r="M487" s="157">
        <v>0</v>
      </c>
      <c r="N487" s="157">
        <v>0</v>
      </c>
      <c r="O487" s="157">
        <v>0</v>
      </c>
      <c r="P487" s="157">
        <v>0</v>
      </c>
      <c r="Q487" s="157">
        <v>0</v>
      </c>
      <c r="R487" s="157">
        <v>0</v>
      </c>
      <c r="S487" s="157">
        <v>0</v>
      </c>
      <c r="T487" s="157">
        <v>0</v>
      </c>
      <c r="U487" s="157">
        <v>0</v>
      </c>
      <c r="V487" s="157">
        <v>0</v>
      </c>
      <c r="W487" s="157">
        <v>0</v>
      </c>
      <c r="X487" s="157">
        <v>0</v>
      </c>
      <c r="Y487" s="157">
        <v>0</v>
      </c>
      <c r="Z487" s="157">
        <v>0</v>
      </c>
      <c r="AA487" s="157">
        <v>0</v>
      </c>
      <c r="AB487" s="156">
        <v>2020</v>
      </c>
    </row>
    <row r="488" spans="1:28" ht="35.25" customHeight="1" x14ac:dyDescent="0.5">
      <c r="A488">
        <v>1</v>
      </c>
      <c r="B488" s="124">
        <v>476</v>
      </c>
      <c r="C488" s="125" t="s">
        <v>2291</v>
      </c>
      <c r="D488" s="150">
        <v>320000</v>
      </c>
      <c r="E488" s="157">
        <v>0</v>
      </c>
      <c r="F488" s="157">
        <v>0</v>
      </c>
      <c r="G488" s="157">
        <v>0</v>
      </c>
      <c r="H488" s="157">
        <v>0</v>
      </c>
      <c r="I488" s="157">
        <v>0</v>
      </c>
      <c r="J488" s="157">
        <v>0</v>
      </c>
      <c r="K488" s="158">
        <v>0</v>
      </c>
      <c r="L488" s="157">
        <v>0</v>
      </c>
      <c r="M488" s="157">
        <v>0</v>
      </c>
      <c r="N488" s="157">
        <v>0</v>
      </c>
      <c r="O488" s="157">
        <v>320000</v>
      </c>
      <c r="P488" s="157">
        <v>0</v>
      </c>
      <c r="Q488" s="157">
        <v>0</v>
      </c>
      <c r="R488" s="157">
        <v>0</v>
      </c>
      <c r="S488" s="157">
        <v>0</v>
      </c>
      <c r="T488" s="157">
        <v>0</v>
      </c>
      <c r="U488" s="157">
        <v>0</v>
      </c>
      <c r="V488" s="157">
        <v>0</v>
      </c>
      <c r="W488" s="157">
        <v>0</v>
      </c>
      <c r="X488" s="157">
        <v>0</v>
      </c>
      <c r="Y488" s="157">
        <v>0</v>
      </c>
      <c r="Z488" s="157">
        <v>0</v>
      </c>
      <c r="AA488" s="157">
        <v>0</v>
      </c>
      <c r="AB488" s="156">
        <v>2020</v>
      </c>
    </row>
    <row r="489" spans="1:28" ht="35.25" customHeight="1" x14ac:dyDescent="0.5">
      <c r="A489">
        <v>1</v>
      </c>
      <c r="B489" s="124">
        <v>477</v>
      </c>
      <c r="C489" s="125" t="s">
        <v>2292</v>
      </c>
      <c r="D489" s="150">
        <v>616295.82999999996</v>
      </c>
      <c r="E489" s="157">
        <v>0</v>
      </c>
      <c r="F489" s="157">
        <v>0</v>
      </c>
      <c r="G489" s="157">
        <v>0</v>
      </c>
      <c r="H489" s="157">
        <v>0</v>
      </c>
      <c r="I489" s="157">
        <v>0</v>
      </c>
      <c r="J489" s="157">
        <v>0</v>
      </c>
      <c r="K489" s="158">
        <v>0</v>
      </c>
      <c r="L489" s="157">
        <v>0</v>
      </c>
      <c r="M489" s="157">
        <v>0</v>
      </c>
      <c r="N489" s="157">
        <v>0</v>
      </c>
      <c r="O489" s="157">
        <v>616295.82999999996</v>
      </c>
      <c r="P489" s="157">
        <v>0</v>
      </c>
      <c r="Q489" s="157">
        <v>0</v>
      </c>
      <c r="R489" s="157">
        <v>0</v>
      </c>
      <c r="S489" s="157">
        <v>0</v>
      </c>
      <c r="T489" s="157">
        <v>0</v>
      </c>
      <c r="U489" s="157">
        <v>0</v>
      </c>
      <c r="V489" s="157">
        <v>0</v>
      </c>
      <c r="W489" s="157">
        <v>0</v>
      </c>
      <c r="X489" s="157">
        <v>0</v>
      </c>
      <c r="Y489" s="157">
        <v>0</v>
      </c>
      <c r="Z489" s="157">
        <v>0</v>
      </c>
      <c r="AA489" s="157">
        <v>0</v>
      </c>
      <c r="AB489" s="156">
        <v>2020</v>
      </c>
    </row>
    <row r="490" spans="1:28" ht="35.25" customHeight="1" x14ac:dyDescent="0.5">
      <c r="A490">
        <v>1</v>
      </c>
      <c r="B490" s="124">
        <v>478</v>
      </c>
      <c r="C490" s="125" t="s">
        <v>2293</v>
      </c>
      <c r="D490" s="150">
        <v>1850000</v>
      </c>
      <c r="E490" s="157">
        <v>0</v>
      </c>
      <c r="F490" s="157">
        <v>0</v>
      </c>
      <c r="G490" s="157">
        <v>0</v>
      </c>
      <c r="H490" s="157">
        <v>0</v>
      </c>
      <c r="I490" s="157">
        <v>0</v>
      </c>
      <c r="J490" s="157">
        <v>0</v>
      </c>
      <c r="K490" s="158">
        <v>1</v>
      </c>
      <c r="L490" s="157">
        <v>1850000</v>
      </c>
      <c r="M490" s="157">
        <v>0</v>
      </c>
      <c r="N490" s="157">
        <v>0</v>
      </c>
      <c r="O490" s="157">
        <v>0</v>
      </c>
      <c r="P490" s="157">
        <v>0</v>
      </c>
      <c r="Q490" s="157">
        <v>0</v>
      </c>
      <c r="R490" s="157">
        <v>0</v>
      </c>
      <c r="S490" s="157">
        <v>0</v>
      </c>
      <c r="T490" s="157">
        <v>0</v>
      </c>
      <c r="U490" s="157">
        <v>0</v>
      </c>
      <c r="V490" s="157">
        <v>0</v>
      </c>
      <c r="W490" s="157">
        <v>0</v>
      </c>
      <c r="X490" s="157">
        <v>0</v>
      </c>
      <c r="Y490" s="157">
        <v>0</v>
      </c>
      <c r="Z490" s="157">
        <v>0</v>
      </c>
      <c r="AA490" s="157">
        <v>0</v>
      </c>
      <c r="AB490" s="156">
        <v>2020</v>
      </c>
    </row>
    <row r="491" spans="1:28" ht="35.25" customHeight="1" x14ac:dyDescent="0.5">
      <c r="A491">
        <v>1</v>
      </c>
      <c r="B491" s="124">
        <v>479</v>
      </c>
      <c r="C491" s="125" t="s">
        <v>2294</v>
      </c>
      <c r="D491" s="150">
        <v>2371003.2999999998</v>
      </c>
      <c r="E491" s="157">
        <v>0</v>
      </c>
      <c r="F491" s="157">
        <v>0</v>
      </c>
      <c r="G491" s="157">
        <v>0</v>
      </c>
      <c r="H491" s="157">
        <v>0</v>
      </c>
      <c r="I491" s="157">
        <v>0</v>
      </c>
      <c r="J491" s="157">
        <v>0</v>
      </c>
      <c r="K491" s="158">
        <v>0</v>
      </c>
      <c r="L491" s="157">
        <v>0</v>
      </c>
      <c r="M491" s="157">
        <v>2371003.2999999998</v>
      </c>
      <c r="N491" s="157">
        <v>0</v>
      </c>
      <c r="O491" s="157">
        <v>0</v>
      </c>
      <c r="P491" s="157">
        <v>0</v>
      </c>
      <c r="Q491" s="157">
        <v>0</v>
      </c>
      <c r="R491" s="157">
        <v>0</v>
      </c>
      <c r="S491" s="157">
        <v>0</v>
      </c>
      <c r="T491" s="157">
        <v>0</v>
      </c>
      <c r="U491" s="157">
        <v>0</v>
      </c>
      <c r="V491" s="157">
        <v>0</v>
      </c>
      <c r="W491" s="157">
        <v>0</v>
      </c>
      <c r="X491" s="157">
        <v>0</v>
      </c>
      <c r="Y491" s="157">
        <v>0</v>
      </c>
      <c r="Z491" s="157">
        <v>0</v>
      </c>
      <c r="AA491" s="157">
        <v>0</v>
      </c>
      <c r="AB491" s="156">
        <v>2020</v>
      </c>
    </row>
    <row r="492" spans="1:28" ht="35.25" customHeight="1" x14ac:dyDescent="0.5">
      <c r="A492">
        <v>1</v>
      </c>
      <c r="B492" s="124">
        <v>480</v>
      </c>
      <c r="C492" s="125" t="s">
        <v>2295</v>
      </c>
      <c r="D492" s="150">
        <v>928991.4</v>
      </c>
      <c r="E492" s="157">
        <v>0</v>
      </c>
      <c r="F492" s="157">
        <v>0</v>
      </c>
      <c r="G492" s="157">
        <v>0</v>
      </c>
      <c r="H492" s="157">
        <v>0</v>
      </c>
      <c r="I492" s="157">
        <v>0</v>
      </c>
      <c r="J492" s="157">
        <v>0</v>
      </c>
      <c r="K492" s="158">
        <v>0</v>
      </c>
      <c r="L492" s="157">
        <v>0</v>
      </c>
      <c r="M492" s="157">
        <v>928991.4</v>
      </c>
      <c r="N492" s="157">
        <v>0</v>
      </c>
      <c r="O492" s="157">
        <v>0</v>
      </c>
      <c r="P492" s="157">
        <v>0</v>
      </c>
      <c r="Q492" s="157">
        <v>0</v>
      </c>
      <c r="R492" s="157">
        <v>0</v>
      </c>
      <c r="S492" s="157">
        <v>0</v>
      </c>
      <c r="T492" s="157">
        <v>0</v>
      </c>
      <c r="U492" s="157">
        <v>0</v>
      </c>
      <c r="V492" s="157">
        <v>0</v>
      </c>
      <c r="W492" s="157">
        <v>0</v>
      </c>
      <c r="X492" s="157">
        <v>0</v>
      </c>
      <c r="Y492" s="157">
        <v>0</v>
      </c>
      <c r="Z492" s="157">
        <v>0</v>
      </c>
      <c r="AA492" s="157">
        <v>0</v>
      </c>
      <c r="AB492" s="156">
        <v>2020</v>
      </c>
    </row>
    <row r="493" spans="1:28" ht="35.25" customHeight="1" x14ac:dyDescent="0.5">
      <c r="A493">
        <v>1</v>
      </c>
      <c r="B493" s="124">
        <v>481</v>
      </c>
      <c r="C493" s="125" t="s">
        <v>2296</v>
      </c>
      <c r="D493" s="150">
        <v>244714.38</v>
      </c>
      <c r="E493" s="157">
        <v>0</v>
      </c>
      <c r="F493" s="157">
        <v>0</v>
      </c>
      <c r="G493" s="157">
        <v>0</v>
      </c>
      <c r="H493" s="157">
        <v>0</v>
      </c>
      <c r="I493" s="157">
        <v>244714.38</v>
      </c>
      <c r="J493" s="157">
        <v>0</v>
      </c>
      <c r="K493" s="158">
        <v>0</v>
      </c>
      <c r="L493" s="157">
        <v>0</v>
      </c>
      <c r="M493" s="157">
        <v>0</v>
      </c>
      <c r="N493" s="157">
        <v>0</v>
      </c>
      <c r="O493" s="157">
        <v>0</v>
      </c>
      <c r="P493" s="157">
        <v>0</v>
      </c>
      <c r="Q493" s="157">
        <v>0</v>
      </c>
      <c r="R493" s="157">
        <v>0</v>
      </c>
      <c r="S493" s="157">
        <v>0</v>
      </c>
      <c r="T493" s="157">
        <v>0</v>
      </c>
      <c r="U493" s="157">
        <v>0</v>
      </c>
      <c r="V493" s="157">
        <v>0</v>
      </c>
      <c r="W493" s="157">
        <v>0</v>
      </c>
      <c r="X493" s="157">
        <v>0</v>
      </c>
      <c r="Y493" s="157">
        <v>0</v>
      </c>
      <c r="Z493" s="157">
        <v>0</v>
      </c>
      <c r="AA493" s="157">
        <v>0</v>
      </c>
      <c r="AB493" s="156">
        <v>2020</v>
      </c>
    </row>
    <row r="494" spans="1:28" ht="35.25" customHeight="1" x14ac:dyDescent="0.5">
      <c r="A494">
        <v>1</v>
      </c>
      <c r="B494" s="124">
        <v>482</v>
      </c>
      <c r="C494" s="125" t="s">
        <v>2297</v>
      </c>
      <c r="D494" s="150">
        <v>173096</v>
      </c>
      <c r="E494" s="157">
        <v>0</v>
      </c>
      <c r="F494" s="157">
        <v>0</v>
      </c>
      <c r="G494" s="157">
        <v>0</v>
      </c>
      <c r="H494" s="157">
        <v>0</v>
      </c>
      <c r="I494" s="157">
        <v>0</v>
      </c>
      <c r="J494" s="157">
        <v>0</v>
      </c>
      <c r="K494" s="158">
        <v>0</v>
      </c>
      <c r="L494" s="157">
        <v>0</v>
      </c>
      <c r="M494" s="157">
        <v>0</v>
      </c>
      <c r="N494" s="157">
        <v>0</v>
      </c>
      <c r="O494" s="157">
        <v>173096</v>
      </c>
      <c r="P494" s="157">
        <v>0</v>
      </c>
      <c r="Q494" s="157">
        <v>0</v>
      </c>
      <c r="R494" s="157">
        <v>0</v>
      </c>
      <c r="S494" s="157">
        <v>0</v>
      </c>
      <c r="T494" s="157">
        <v>0</v>
      </c>
      <c r="U494" s="157">
        <v>0</v>
      </c>
      <c r="V494" s="157">
        <v>0</v>
      </c>
      <c r="W494" s="157">
        <v>0</v>
      </c>
      <c r="X494" s="157">
        <v>0</v>
      </c>
      <c r="Y494" s="157">
        <v>0</v>
      </c>
      <c r="Z494" s="157">
        <v>0</v>
      </c>
      <c r="AA494" s="157">
        <v>0</v>
      </c>
      <c r="AB494" s="156">
        <v>2020</v>
      </c>
    </row>
    <row r="495" spans="1:28" ht="35.25" customHeight="1" x14ac:dyDescent="0.5">
      <c r="A495">
        <v>1</v>
      </c>
      <c r="B495" s="124">
        <v>483</v>
      </c>
      <c r="C495" s="125" t="s">
        <v>2298</v>
      </c>
      <c r="D495" s="150">
        <v>1395005.36</v>
      </c>
      <c r="E495" s="157">
        <v>0</v>
      </c>
      <c r="F495" s="157">
        <v>0</v>
      </c>
      <c r="G495" s="157">
        <v>0</v>
      </c>
      <c r="H495" s="157">
        <v>0</v>
      </c>
      <c r="I495" s="157">
        <v>0</v>
      </c>
      <c r="J495" s="157">
        <v>0</v>
      </c>
      <c r="K495" s="158">
        <v>0</v>
      </c>
      <c r="L495" s="157">
        <v>0</v>
      </c>
      <c r="M495" s="157">
        <v>1395005.36</v>
      </c>
      <c r="N495" s="157">
        <v>0</v>
      </c>
      <c r="O495" s="157">
        <v>0</v>
      </c>
      <c r="P495" s="157">
        <v>0</v>
      </c>
      <c r="Q495" s="157">
        <v>0</v>
      </c>
      <c r="R495" s="157">
        <v>0</v>
      </c>
      <c r="S495" s="157">
        <v>0</v>
      </c>
      <c r="T495" s="157">
        <v>0</v>
      </c>
      <c r="U495" s="157">
        <v>0</v>
      </c>
      <c r="V495" s="157">
        <v>0</v>
      </c>
      <c r="W495" s="157">
        <v>0</v>
      </c>
      <c r="X495" s="157">
        <v>0</v>
      </c>
      <c r="Y495" s="157">
        <v>0</v>
      </c>
      <c r="Z495" s="157">
        <v>0</v>
      </c>
      <c r="AA495" s="157">
        <v>0</v>
      </c>
      <c r="AB495" s="156">
        <v>2020</v>
      </c>
    </row>
    <row r="496" spans="1:28" ht="35.25" customHeight="1" x14ac:dyDescent="0.5">
      <c r="A496">
        <v>1</v>
      </c>
      <c r="B496" s="124">
        <v>484</v>
      </c>
      <c r="C496" s="125" t="s">
        <v>2471</v>
      </c>
      <c r="D496" s="150">
        <v>1850000</v>
      </c>
      <c r="E496" s="154">
        <v>0</v>
      </c>
      <c r="F496" s="154">
        <v>0</v>
      </c>
      <c r="G496" s="154">
        <v>0</v>
      </c>
      <c r="H496" s="154">
        <v>0</v>
      </c>
      <c r="I496" s="154">
        <v>0</v>
      </c>
      <c r="J496" s="154">
        <v>0</v>
      </c>
      <c r="K496" s="155">
        <v>1</v>
      </c>
      <c r="L496" s="154">
        <v>1850000</v>
      </c>
      <c r="M496" s="154">
        <v>0</v>
      </c>
      <c r="N496" s="154">
        <v>0</v>
      </c>
      <c r="O496" s="154">
        <v>0</v>
      </c>
      <c r="P496" s="154">
        <v>0</v>
      </c>
      <c r="Q496" s="154">
        <v>0</v>
      </c>
      <c r="R496" s="154">
        <v>0</v>
      </c>
      <c r="S496" s="154">
        <v>0</v>
      </c>
      <c r="T496" s="154">
        <v>0</v>
      </c>
      <c r="U496" s="154">
        <v>0</v>
      </c>
      <c r="V496" s="154">
        <v>0</v>
      </c>
      <c r="W496" s="154">
        <v>0</v>
      </c>
      <c r="X496" s="154">
        <v>0</v>
      </c>
      <c r="Y496" s="154">
        <v>0</v>
      </c>
      <c r="Z496" s="154">
        <v>0</v>
      </c>
      <c r="AA496" s="154">
        <v>0</v>
      </c>
      <c r="AB496" s="156">
        <v>2020</v>
      </c>
    </row>
    <row r="497" spans="1:28" ht="35.25" customHeight="1" x14ac:dyDescent="0.5">
      <c r="A497">
        <v>1</v>
      </c>
      <c r="B497" s="124">
        <v>485</v>
      </c>
      <c r="C497" s="125" t="s">
        <v>2472</v>
      </c>
      <c r="D497" s="150">
        <v>588722</v>
      </c>
      <c r="E497" s="154">
        <v>0</v>
      </c>
      <c r="F497" s="154">
        <v>0</v>
      </c>
      <c r="G497" s="154">
        <v>0</v>
      </c>
      <c r="H497" s="154">
        <v>0</v>
      </c>
      <c r="I497" s="154">
        <v>0</v>
      </c>
      <c r="J497" s="154">
        <v>0</v>
      </c>
      <c r="K497" s="155">
        <v>0</v>
      </c>
      <c r="L497" s="154">
        <v>0</v>
      </c>
      <c r="M497" s="154">
        <v>588722</v>
      </c>
      <c r="N497" s="154">
        <v>0</v>
      </c>
      <c r="O497" s="154">
        <v>0</v>
      </c>
      <c r="P497" s="154">
        <v>0</v>
      </c>
      <c r="Q497" s="154">
        <v>0</v>
      </c>
      <c r="R497" s="154">
        <v>0</v>
      </c>
      <c r="S497" s="154">
        <v>0</v>
      </c>
      <c r="T497" s="154">
        <v>0</v>
      </c>
      <c r="U497" s="154">
        <v>0</v>
      </c>
      <c r="V497" s="154">
        <v>0</v>
      </c>
      <c r="W497" s="154">
        <v>0</v>
      </c>
      <c r="X497" s="154">
        <v>0</v>
      </c>
      <c r="Y497" s="154">
        <v>0</v>
      </c>
      <c r="Z497" s="154">
        <v>0</v>
      </c>
      <c r="AA497" s="154">
        <v>0</v>
      </c>
      <c r="AB497" s="156">
        <v>2020</v>
      </c>
    </row>
    <row r="498" spans="1:28" ht="35.25" customHeight="1" x14ac:dyDescent="0.5">
      <c r="A498">
        <v>1</v>
      </c>
      <c r="B498" s="124">
        <v>486</v>
      </c>
      <c r="C498" s="125" t="s">
        <v>2473</v>
      </c>
      <c r="D498" s="150">
        <v>1370115.5</v>
      </c>
      <c r="E498" s="154">
        <v>0</v>
      </c>
      <c r="F498" s="154">
        <v>0</v>
      </c>
      <c r="G498" s="154">
        <v>0</v>
      </c>
      <c r="H498" s="154">
        <v>0</v>
      </c>
      <c r="I498" s="154">
        <v>0</v>
      </c>
      <c r="J498" s="154">
        <v>0</v>
      </c>
      <c r="K498" s="155">
        <v>0</v>
      </c>
      <c r="L498" s="154">
        <v>0</v>
      </c>
      <c r="M498" s="154">
        <v>1370115.5</v>
      </c>
      <c r="N498" s="154">
        <v>0</v>
      </c>
      <c r="O498" s="154">
        <v>0</v>
      </c>
      <c r="P498" s="154">
        <v>0</v>
      </c>
      <c r="Q498" s="154">
        <v>0</v>
      </c>
      <c r="R498" s="154">
        <v>0</v>
      </c>
      <c r="S498" s="154">
        <v>0</v>
      </c>
      <c r="T498" s="154">
        <v>0</v>
      </c>
      <c r="U498" s="154">
        <v>0</v>
      </c>
      <c r="V498" s="154">
        <v>0</v>
      </c>
      <c r="W498" s="154">
        <v>0</v>
      </c>
      <c r="X498" s="154">
        <v>0</v>
      </c>
      <c r="Y498" s="154">
        <v>0</v>
      </c>
      <c r="Z498" s="154">
        <v>0</v>
      </c>
      <c r="AA498" s="154">
        <v>0</v>
      </c>
      <c r="AB498" s="156">
        <v>2020</v>
      </c>
    </row>
    <row r="499" spans="1:28" ht="35.25" customHeight="1" x14ac:dyDescent="0.5">
      <c r="A499">
        <v>1</v>
      </c>
      <c r="B499" s="124">
        <v>487</v>
      </c>
      <c r="C499" s="125" t="s">
        <v>2474</v>
      </c>
      <c r="D499" s="150">
        <v>1078498.99</v>
      </c>
      <c r="E499" s="154">
        <v>0</v>
      </c>
      <c r="F499" s="154">
        <v>0</v>
      </c>
      <c r="G499" s="154">
        <v>0</v>
      </c>
      <c r="H499" s="154">
        <v>0</v>
      </c>
      <c r="I499" s="154">
        <v>0</v>
      </c>
      <c r="J499" s="154">
        <v>0</v>
      </c>
      <c r="K499" s="155">
        <v>0</v>
      </c>
      <c r="L499" s="154">
        <v>0</v>
      </c>
      <c r="M499" s="154">
        <v>598047.86</v>
      </c>
      <c r="N499" s="154">
        <v>0</v>
      </c>
      <c r="O499" s="154">
        <v>480451.13</v>
      </c>
      <c r="P499" s="154">
        <v>0</v>
      </c>
      <c r="Q499" s="154">
        <v>0</v>
      </c>
      <c r="R499" s="154">
        <v>0</v>
      </c>
      <c r="S499" s="154">
        <v>0</v>
      </c>
      <c r="T499" s="154">
        <v>0</v>
      </c>
      <c r="U499" s="154">
        <v>0</v>
      </c>
      <c r="V499" s="154">
        <v>0</v>
      </c>
      <c r="W499" s="154">
        <v>0</v>
      </c>
      <c r="X499" s="154">
        <v>0</v>
      </c>
      <c r="Y499" s="154">
        <v>0</v>
      </c>
      <c r="Z499" s="154">
        <v>0</v>
      </c>
      <c r="AA499" s="154">
        <v>0</v>
      </c>
      <c r="AB499" s="156">
        <v>2020</v>
      </c>
    </row>
    <row r="500" spans="1:28" ht="35.25" customHeight="1" x14ac:dyDescent="0.5">
      <c r="A500">
        <v>1</v>
      </c>
      <c r="B500" s="124">
        <v>488</v>
      </c>
      <c r="C500" s="125" t="s">
        <v>3064</v>
      </c>
      <c r="D500" s="150">
        <v>101207</v>
      </c>
      <c r="E500" s="154">
        <v>101207</v>
      </c>
      <c r="F500" s="154">
        <v>0</v>
      </c>
      <c r="G500" s="154">
        <v>0</v>
      </c>
      <c r="H500" s="154">
        <v>0</v>
      </c>
      <c r="I500" s="154">
        <v>0</v>
      </c>
      <c r="J500" s="154">
        <v>0</v>
      </c>
      <c r="K500" s="155">
        <v>0</v>
      </c>
      <c r="L500" s="154">
        <v>0</v>
      </c>
      <c r="M500" s="154">
        <v>0</v>
      </c>
      <c r="N500" s="154">
        <v>0</v>
      </c>
      <c r="O500" s="154">
        <v>0</v>
      </c>
      <c r="P500" s="154">
        <v>0</v>
      </c>
      <c r="Q500" s="154">
        <v>0</v>
      </c>
      <c r="R500" s="154">
        <v>0</v>
      </c>
      <c r="S500" s="154">
        <v>0</v>
      </c>
      <c r="T500" s="154">
        <v>0</v>
      </c>
      <c r="U500" s="154">
        <v>0</v>
      </c>
      <c r="V500" s="154">
        <v>0</v>
      </c>
      <c r="W500" s="154">
        <v>0</v>
      </c>
      <c r="X500" s="154">
        <v>0</v>
      </c>
      <c r="Y500" s="154">
        <v>0</v>
      </c>
      <c r="Z500" s="154">
        <v>0</v>
      </c>
      <c r="AA500" s="154">
        <v>0</v>
      </c>
      <c r="AB500" s="156">
        <v>2020</v>
      </c>
    </row>
    <row r="501" spans="1:28" ht="35.25" customHeight="1" x14ac:dyDescent="0.5">
      <c r="A501">
        <v>1</v>
      </c>
      <c r="B501" s="124">
        <v>489</v>
      </c>
      <c r="C501" s="125" t="s">
        <v>2776</v>
      </c>
      <c r="D501" s="150">
        <v>748477</v>
      </c>
      <c r="E501" s="154">
        <v>0</v>
      </c>
      <c r="F501" s="154">
        <v>0</v>
      </c>
      <c r="G501" s="154">
        <v>0</v>
      </c>
      <c r="H501" s="154">
        <v>0</v>
      </c>
      <c r="I501" s="154">
        <v>0</v>
      </c>
      <c r="J501" s="154">
        <v>0</v>
      </c>
      <c r="K501" s="155">
        <v>0</v>
      </c>
      <c r="L501" s="154">
        <v>0</v>
      </c>
      <c r="M501" s="154">
        <v>0</v>
      </c>
      <c r="N501" s="154">
        <v>0</v>
      </c>
      <c r="O501" s="154">
        <v>748477</v>
      </c>
      <c r="P501" s="154">
        <v>0</v>
      </c>
      <c r="Q501" s="154">
        <v>0</v>
      </c>
      <c r="R501" s="154">
        <v>0</v>
      </c>
      <c r="S501" s="154">
        <v>0</v>
      </c>
      <c r="T501" s="154">
        <v>0</v>
      </c>
      <c r="U501" s="154">
        <v>0</v>
      </c>
      <c r="V501" s="154">
        <v>0</v>
      </c>
      <c r="W501" s="154">
        <v>0</v>
      </c>
      <c r="X501" s="154">
        <v>0</v>
      </c>
      <c r="Y501" s="154">
        <v>0</v>
      </c>
      <c r="Z501" s="154">
        <v>0</v>
      </c>
      <c r="AA501" s="154">
        <v>0</v>
      </c>
      <c r="AB501" s="156">
        <v>2020</v>
      </c>
    </row>
    <row r="502" spans="1:28" ht="35.25" customHeight="1" x14ac:dyDescent="0.5">
      <c r="A502">
        <v>1</v>
      </c>
      <c r="B502" s="124">
        <v>490</v>
      </c>
      <c r="C502" s="125" t="s">
        <v>2085</v>
      </c>
      <c r="D502" s="150">
        <v>1198042.8500000001</v>
      </c>
      <c r="E502" s="157">
        <v>0</v>
      </c>
      <c r="F502" s="157">
        <v>0</v>
      </c>
      <c r="G502" s="157">
        <v>0</v>
      </c>
      <c r="H502" s="157">
        <v>0</v>
      </c>
      <c r="I502" s="157">
        <v>0</v>
      </c>
      <c r="J502" s="157">
        <v>0</v>
      </c>
      <c r="K502" s="158">
        <v>0</v>
      </c>
      <c r="L502" s="157">
        <v>0</v>
      </c>
      <c r="M502" s="157">
        <v>0</v>
      </c>
      <c r="N502" s="157">
        <v>0</v>
      </c>
      <c r="O502" s="157">
        <v>1198042.8500000001</v>
      </c>
      <c r="P502" s="157">
        <v>0</v>
      </c>
      <c r="Q502" s="157">
        <v>0</v>
      </c>
      <c r="R502" s="157">
        <v>0</v>
      </c>
      <c r="S502" s="157">
        <v>0</v>
      </c>
      <c r="T502" s="157">
        <v>0</v>
      </c>
      <c r="U502" s="157">
        <v>0</v>
      </c>
      <c r="V502" s="157">
        <v>0</v>
      </c>
      <c r="W502" s="157">
        <v>0</v>
      </c>
      <c r="X502" s="157">
        <v>0</v>
      </c>
      <c r="Y502" s="157">
        <v>0</v>
      </c>
      <c r="Z502" s="157">
        <v>0</v>
      </c>
      <c r="AA502" s="157">
        <v>0</v>
      </c>
      <c r="AB502" s="156">
        <v>2020</v>
      </c>
    </row>
    <row r="503" spans="1:28" ht="35.25" customHeight="1" x14ac:dyDescent="0.5">
      <c r="B503" s="153" t="s">
        <v>1766</v>
      </c>
      <c r="C503" s="125"/>
      <c r="D503" s="150">
        <v>1368433</v>
      </c>
      <c r="E503" s="150">
        <v>0</v>
      </c>
      <c r="F503" s="150">
        <v>0</v>
      </c>
      <c r="G503" s="150">
        <v>0</v>
      </c>
      <c r="H503" s="150">
        <v>0</v>
      </c>
      <c r="I503" s="150">
        <v>914164</v>
      </c>
      <c r="J503" s="150">
        <v>0</v>
      </c>
      <c r="K503" s="151">
        <v>0</v>
      </c>
      <c r="L503" s="150">
        <v>0</v>
      </c>
      <c r="M503" s="150">
        <v>0</v>
      </c>
      <c r="N503" s="150">
        <v>0</v>
      </c>
      <c r="O503" s="150">
        <v>454269</v>
      </c>
      <c r="P503" s="150">
        <v>0</v>
      </c>
      <c r="Q503" s="150">
        <v>0</v>
      </c>
      <c r="R503" s="150">
        <v>0</v>
      </c>
      <c r="S503" s="150">
        <v>0</v>
      </c>
      <c r="T503" s="150">
        <v>0</v>
      </c>
      <c r="U503" s="150">
        <v>0</v>
      </c>
      <c r="V503" s="150">
        <v>0</v>
      </c>
      <c r="W503" s="150">
        <v>0</v>
      </c>
      <c r="X503" s="150">
        <v>0</v>
      </c>
      <c r="Y503" s="150">
        <v>0</v>
      </c>
      <c r="Z503" s="150">
        <v>0</v>
      </c>
      <c r="AA503" s="150">
        <v>0</v>
      </c>
      <c r="AB503" s="152" t="s">
        <v>857</v>
      </c>
    </row>
    <row r="504" spans="1:28" ht="35.25" customHeight="1" x14ac:dyDescent="0.5">
      <c r="A504">
        <v>1</v>
      </c>
      <c r="B504" s="124">
        <v>491</v>
      </c>
      <c r="C504" s="125" t="s">
        <v>1767</v>
      </c>
      <c r="D504" s="150">
        <v>228541</v>
      </c>
      <c r="E504" s="154">
        <v>0</v>
      </c>
      <c r="F504" s="154">
        <v>0</v>
      </c>
      <c r="G504" s="154">
        <v>0</v>
      </c>
      <c r="H504" s="154">
        <v>0</v>
      </c>
      <c r="I504" s="154">
        <v>228541</v>
      </c>
      <c r="J504" s="154">
        <v>0</v>
      </c>
      <c r="K504" s="155">
        <v>0</v>
      </c>
      <c r="L504" s="154">
        <v>0</v>
      </c>
      <c r="M504" s="154">
        <v>0</v>
      </c>
      <c r="N504" s="154">
        <v>0</v>
      </c>
      <c r="O504" s="154">
        <v>0</v>
      </c>
      <c r="P504" s="154">
        <v>0</v>
      </c>
      <c r="Q504" s="154">
        <v>0</v>
      </c>
      <c r="R504" s="154">
        <v>0</v>
      </c>
      <c r="S504" s="154">
        <v>0</v>
      </c>
      <c r="T504" s="154">
        <v>0</v>
      </c>
      <c r="U504" s="154">
        <v>0</v>
      </c>
      <c r="V504" s="154">
        <v>0</v>
      </c>
      <c r="W504" s="154">
        <v>0</v>
      </c>
      <c r="X504" s="154">
        <v>0</v>
      </c>
      <c r="Y504" s="154">
        <v>0</v>
      </c>
      <c r="Z504" s="154">
        <v>0</v>
      </c>
      <c r="AA504" s="154">
        <v>0</v>
      </c>
      <c r="AB504" s="156">
        <v>2020</v>
      </c>
    </row>
    <row r="505" spans="1:28" ht="35.25" customHeight="1" x14ac:dyDescent="0.5">
      <c r="A505">
        <v>1</v>
      </c>
      <c r="B505" s="124">
        <v>492</v>
      </c>
      <c r="C505" s="125" t="s">
        <v>1768</v>
      </c>
      <c r="D505" s="150">
        <v>228541</v>
      </c>
      <c r="E505" s="154">
        <v>0</v>
      </c>
      <c r="F505" s="154">
        <v>0</v>
      </c>
      <c r="G505" s="154">
        <v>0</v>
      </c>
      <c r="H505" s="154">
        <v>0</v>
      </c>
      <c r="I505" s="154">
        <v>228541</v>
      </c>
      <c r="J505" s="154">
        <v>0</v>
      </c>
      <c r="K505" s="155">
        <v>0</v>
      </c>
      <c r="L505" s="154">
        <v>0</v>
      </c>
      <c r="M505" s="154">
        <v>0</v>
      </c>
      <c r="N505" s="154">
        <v>0</v>
      </c>
      <c r="O505" s="154">
        <v>0</v>
      </c>
      <c r="P505" s="154">
        <v>0</v>
      </c>
      <c r="Q505" s="154">
        <v>0</v>
      </c>
      <c r="R505" s="154">
        <v>0</v>
      </c>
      <c r="S505" s="154">
        <v>0</v>
      </c>
      <c r="T505" s="154">
        <v>0</v>
      </c>
      <c r="U505" s="154">
        <v>0</v>
      </c>
      <c r="V505" s="154">
        <v>0</v>
      </c>
      <c r="W505" s="154">
        <v>0</v>
      </c>
      <c r="X505" s="154">
        <v>0</v>
      </c>
      <c r="Y505" s="154">
        <v>0</v>
      </c>
      <c r="Z505" s="154">
        <v>0</v>
      </c>
      <c r="AA505" s="154">
        <v>0</v>
      </c>
      <c r="AB505" s="156">
        <v>2020</v>
      </c>
    </row>
    <row r="506" spans="1:28" ht="35.25" customHeight="1" x14ac:dyDescent="0.5">
      <c r="A506">
        <v>1</v>
      </c>
      <c r="B506" s="124">
        <v>493</v>
      </c>
      <c r="C506" s="125" t="s">
        <v>1769</v>
      </c>
      <c r="D506" s="150">
        <v>274766</v>
      </c>
      <c r="E506" s="154">
        <v>0</v>
      </c>
      <c r="F506" s="154">
        <v>0</v>
      </c>
      <c r="G506" s="154">
        <v>0</v>
      </c>
      <c r="H506" s="154">
        <v>0</v>
      </c>
      <c r="I506" s="154">
        <v>228541</v>
      </c>
      <c r="J506" s="154">
        <v>0</v>
      </c>
      <c r="K506" s="155">
        <v>0</v>
      </c>
      <c r="L506" s="154">
        <v>0</v>
      </c>
      <c r="M506" s="154">
        <v>0</v>
      </c>
      <c r="N506" s="154">
        <v>0</v>
      </c>
      <c r="O506" s="154">
        <v>46225</v>
      </c>
      <c r="P506" s="154">
        <v>0</v>
      </c>
      <c r="Q506" s="154">
        <v>0</v>
      </c>
      <c r="R506" s="154">
        <v>0</v>
      </c>
      <c r="S506" s="154">
        <v>0</v>
      </c>
      <c r="T506" s="154">
        <v>0</v>
      </c>
      <c r="U506" s="154">
        <v>0</v>
      </c>
      <c r="V506" s="154">
        <v>0</v>
      </c>
      <c r="W506" s="154">
        <v>0</v>
      </c>
      <c r="X506" s="154">
        <v>0</v>
      </c>
      <c r="Y506" s="154">
        <v>0</v>
      </c>
      <c r="Z506" s="154">
        <v>0</v>
      </c>
      <c r="AA506" s="154">
        <v>0</v>
      </c>
      <c r="AB506" s="156">
        <v>2020</v>
      </c>
    </row>
    <row r="507" spans="1:28" ht="35.25" customHeight="1" x14ac:dyDescent="0.5">
      <c r="A507">
        <v>1</v>
      </c>
      <c r="B507" s="124">
        <v>494</v>
      </c>
      <c r="C507" s="125" t="s">
        <v>1770</v>
      </c>
      <c r="D507" s="150">
        <v>636585</v>
      </c>
      <c r="E507" s="154">
        <v>0</v>
      </c>
      <c r="F507" s="154">
        <v>0</v>
      </c>
      <c r="G507" s="154">
        <v>0</v>
      </c>
      <c r="H507" s="154">
        <v>0</v>
      </c>
      <c r="I507" s="154">
        <v>228541</v>
      </c>
      <c r="J507" s="154">
        <v>0</v>
      </c>
      <c r="K507" s="155">
        <v>0</v>
      </c>
      <c r="L507" s="154">
        <v>0</v>
      </c>
      <c r="M507" s="154">
        <v>0</v>
      </c>
      <c r="N507" s="154">
        <v>0</v>
      </c>
      <c r="O507" s="154">
        <v>408044</v>
      </c>
      <c r="P507" s="154">
        <v>0</v>
      </c>
      <c r="Q507" s="154">
        <v>0</v>
      </c>
      <c r="R507" s="154">
        <v>0</v>
      </c>
      <c r="S507" s="154">
        <v>0</v>
      </c>
      <c r="T507" s="154">
        <v>0</v>
      </c>
      <c r="U507" s="154">
        <v>0</v>
      </c>
      <c r="V507" s="154">
        <v>0</v>
      </c>
      <c r="W507" s="154">
        <v>0</v>
      </c>
      <c r="X507" s="154">
        <v>0</v>
      </c>
      <c r="Y507" s="154">
        <v>0</v>
      </c>
      <c r="Z507" s="154">
        <v>0</v>
      </c>
      <c r="AA507" s="154">
        <v>0</v>
      </c>
      <c r="AB507" s="156">
        <v>2020</v>
      </c>
    </row>
    <row r="508" spans="1:28" ht="35.25" customHeight="1" x14ac:dyDescent="0.5">
      <c r="B508" s="153" t="s">
        <v>852</v>
      </c>
      <c r="C508" s="125"/>
      <c r="D508" s="150">
        <v>797497</v>
      </c>
      <c r="E508" s="150">
        <v>0</v>
      </c>
      <c r="F508" s="150">
        <v>0</v>
      </c>
      <c r="G508" s="150">
        <v>0</v>
      </c>
      <c r="H508" s="150">
        <v>0</v>
      </c>
      <c r="I508" s="150">
        <v>0</v>
      </c>
      <c r="J508" s="150">
        <v>0</v>
      </c>
      <c r="K508" s="155">
        <v>0</v>
      </c>
      <c r="L508" s="150">
        <v>0</v>
      </c>
      <c r="M508" s="150">
        <v>797497</v>
      </c>
      <c r="N508" s="150">
        <v>0</v>
      </c>
      <c r="O508" s="150">
        <v>0</v>
      </c>
      <c r="P508" s="150">
        <v>0</v>
      </c>
      <c r="Q508" s="150">
        <v>0</v>
      </c>
      <c r="R508" s="150">
        <v>0</v>
      </c>
      <c r="S508" s="150">
        <v>0</v>
      </c>
      <c r="T508" s="150">
        <v>0</v>
      </c>
      <c r="U508" s="150">
        <v>0</v>
      </c>
      <c r="V508" s="150">
        <v>0</v>
      </c>
      <c r="W508" s="150">
        <v>0</v>
      </c>
      <c r="X508" s="150">
        <v>0</v>
      </c>
      <c r="Y508" s="150">
        <v>0</v>
      </c>
      <c r="Z508" s="150">
        <v>0</v>
      </c>
      <c r="AA508" s="150">
        <v>0</v>
      </c>
      <c r="AB508" s="152" t="s">
        <v>857</v>
      </c>
    </row>
    <row r="509" spans="1:28" ht="35.25" customHeight="1" x14ac:dyDescent="0.5">
      <c r="A509">
        <v>1</v>
      </c>
      <c r="B509" s="124">
        <v>495</v>
      </c>
      <c r="C509" s="125" t="s">
        <v>2086</v>
      </c>
      <c r="D509" s="150">
        <v>797497</v>
      </c>
      <c r="E509" s="150">
        <v>0</v>
      </c>
      <c r="F509" s="150">
        <v>0</v>
      </c>
      <c r="G509" s="150">
        <v>0</v>
      </c>
      <c r="H509" s="150">
        <v>0</v>
      </c>
      <c r="I509" s="150">
        <v>0</v>
      </c>
      <c r="J509" s="150">
        <v>0</v>
      </c>
      <c r="K509" s="155">
        <v>0</v>
      </c>
      <c r="L509" s="150">
        <v>0</v>
      </c>
      <c r="M509" s="154">
        <v>797497</v>
      </c>
      <c r="N509" s="154">
        <v>0</v>
      </c>
      <c r="O509" s="154">
        <v>0</v>
      </c>
      <c r="P509" s="154">
        <v>0</v>
      </c>
      <c r="Q509" s="154">
        <v>0</v>
      </c>
      <c r="R509" s="154">
        <v>0</v>
      </c>
      <c r="S509" s="154">
        <v>0</v>
      </c>
      <c r="T509" s="154">
        <v>0</v>
      </c>
      <c r="U509" s="154">
        <v>0</v>
      </c>
      <c r="V509" s="154">
        <v>0</v>
      </c>
      <c r="W509" s="154">
        <v>0</v>
      </c>
      <c r="X509" s="154">
        <v>0</v>
      </c>
      <c r="Y509" s="154">
        <v>0</v>
      </c>
      <c r="Z509" s="154">
        <v>0</v>
      </c>
      <c r="AA509" s="154">
        <v>0</v>
      </c>
      <c r="AB509" s="156">
        <v>2020</v>
      </c>
    </row>
    <row r="510" spans="1:28" ht="35.25" customHeight="1" x14ac:dyDescent="0.5">
      <c r="B510" s="153" t="s">
        <v>796</v>
      </c>
      <c r="C510" s="125"/>
      <c r="D510" s="150">
        <v>967981.25</v>
      </c>
      <c r="E510" s="150">
        <v>0</v>
      </c>
      <c r="F510" s="150">
        <v>0</v>
      </c>
      <c r="G510" s="150">
        <v>0</v>
      </c>
      <c r="H510" s="150">
        <v>0</v>
      </c>
      <c r="I510" s="150">
        <v>0</v>
      </c>
      <c r="J510" s="150">
        <v>0</v>
      </c>
      <c r="K510" s="155">
        <v>0</v>
      </c>
      <c r="L510" s="150">
        <v>0</v>
      </c>
      <c r="M510" s="150">
        <v>967981.25</v>
      </c>
      <c r="N510" s="150">
        <v>0</v>
      </c>
      <c r="O510" s="150">
        <v>0</v>
      </c>
      <c r="P510" s="150">
        <v>0</v>
      </c>
      <c r="Q510" s="150">
        <v>0</v>
      </c>
      <c r="R510" s="150">
        <v>0</v>
      </c>
      <c r="S510" s="150">
        <v>0</v>
      </c>
      <c r="T510" s="150">
        <v>0</v>
      </c>
      <c r="U510" s="150">
        <v>0</v>
      </c>
      <c r="V510" s="150">
        <v>0</v>
      </c>
      <c r="W510" s="150">
        <v>0</v>
      </c>
      <c r="X510" s="150">
        <v>0</v>
      </c>
      <c r="Y510" s="150">
        <v>0</v>
      </c>
      <c r="Z510" s="150">
        <v>0</v>
      </c>
      <c r="AA510" s="150">
        <v>0</v>
      </c>
      <c r="AB510" s="152" t="s">
        <v>857</v>
      </c>
    </row>
    <row r="511" spans="1:28" ht="35.25" customHeight="1" x14ac:dyDescent="0.5">
      <c r="A511">
        <v>1</v>
      </c>
      <c r="B511" s="124">
        <v>496</v>
      </c>
      <c r="C511" s="125" t="s">
        <v>1771</v>
      </c>
      <c r="D511" s="150">
        <v>967981.25</v>
      </c>
      <c r="E511" s="154">
        <v>0</v>
      </c>
      <c r="F511" s="154">
        <v>0</v>
      </c>
      <c r="G511" s="154">
        <v>0</v>
      </c>
      <c r="H511" s="154">
        <v>0</v>
      </c>
      <c r="I511" s="154">
        <v>0</v>
      </c>
      <c r="J511" s="154">
        <v>0</v>
      </c>
      <c r="K511" s="155">
        <v>0</v>
      </c>
      <c r="L511" s="154">
        <v>0</v>
      </c>
      <c r="M511" s="154">
        <v>967981.25</v>
      </c>
      <c r="N511" s="154">
        <v>0</v>
      </c>
      <c r="O511" s="154">
        <v>0</v>
      </c>
      <c r="P511" s="154">
        <v>0</v>
      </c>
      <c r="Q511" s="154">
        <v>0</v>
      </c>
      <c r="R511" s="154">
        <v>0</v>
      </c>
      <c r="S511" s="154">
        <v>0</v>
      </c>
      <c r="T511" s="154">
        <v>0</v>
      </c>
      <c r="U511" s="154">
        <v>0</v>
      </c>
      <c r="V511" s="154">
        <v>0</v>
      </c>
      <c r="W511" s="154">
        <v>0</v>
      </c>
      <c r="X511" s="154">
        <v>0</v>
      </c>
      <c r="Y511" s="154">
        <v>0</v>
      </c>
      <c r="Z511" s="154">
        <v>0</v>
      </c>
      <c r="AA511" s="154">
        <v>0</v>
      </c>
      <c r="AB511" s="156">
        <v>2020</v>
      </c>
    </row>
    <row r="512" spans="1:28" ht="35.25" customHeight="1" x14ac:dyDescent="0.5">
      <c r="B512" s="153" t="s">
        <v>805</v>
      </c>
      <c r="C512" s="125"/>
      <c r="D512" s="150">
        <v>70895755.519999996</v>
      </c>
      <c r="E512" s="150">
        <v>417838.4</v>
      </c>
      <c r="F512" s="150">
        <v>2894835.5700000003</v>
      </c>
      <c r="G512" s="150">
        <v>3478663.09</v>
      </c>
      <c r="H512" s="150">
        <v>499518.68999999994</v>
      </c>
      <c r="I512" s="150">
        <v>1549375.81</v>
      </c>
      <c r="J512" s="150">
        <v>88420.66</v>
      </c>
      <c r="K512" s="151">
        <v>10</v>
      </c>
      <c r="L512" s="150">
        <v>18571829</v>
      </c>
      <c r="M512" s="150">
        <v>17339108.560000002</v>
      </c>
      <c r="N512" s="150">
        <v>317206</v>
      </c>
      <c r="O512" s="150">
        <v>25453097.359999996</v>
      </c>
      <c r="P512" s="150">
        <v>285862.38</v>
      </c>
      <c r="Q512" s="150">
        <v>0</v>
      </c>
      <c r="R512" s="150">
        <v>0</v>
      </c>
      <c r="S512" s="150">
        <v>0</v>
      </c>
      <c r="T512" s="150">
        <v>0</v>
      </c>
      <c r="U512" s="150">
        <v>0</v>
      </c>
      <c r="V512" s="150">
        <v>0</v>
      </c>
      <c r="W512" s="150">
        <v>0</v>
      </c>
      <c r="X512" s="150">
        <v>0</v>
      </c>
      <c r="Y512" s="150">
        <v>0</v>
      </c>
      <c r="Z512" s="150">
        <v>0</v>
      </c>
      <c r="AA512" s="150">
        <v>0</v>
      </c>
      <c r="AB512" s="152" t="s">
        <v>857</v>
      </c>
    </row>
    <row r="513" spans="1:28" ht="35.25" customHeight="1" x14ac:dyDescent="0.5">
      <c r="A513">
        <v>1</v>
      </c>
      <c r="B513" s="124">
        <v>497</v>
      </c>
      <c r="C513" s="125" t="s">
        <v>1772</v>
      </c>
      <c r="D513" s="150">
        <v>263000</v>
      </c>
      <c r="E513" s="154">
        <v>0</v>
      </c>
      <c r="F513" s="154">
        <v>0</v>
      </c>
      <c r="G513" s="154">
        <v>0</v>
      </c>
      <c r="H513" s="154">
        <v>0</v>
      </c>
      <c r="I513" s="154">
        <v>0</v>
      </c>
      <c r="J513" s="154">
        <v>0</v>
      </c>
      <c r="K513" s="155">
        <v>0</v>
      </c>
      <c r="L513" s="154">
        <v>0</v>
      </c>
      <c r="M513" s="154">
        <v>0</v>
      </c>
      <c r="N513" s="154">
        <v>0</v>
      </c>
      <c r="O513" s="154">
        <v>263000</v>
      </c>
      <c r="P513" s="154">
        <v>0</v>
      </c>
      <c r="Q513" s="154">
        <v>0</v>
      </c>
      <c r="R513" s="154">
        <v>0</v>
      </c>
      <c r="S513" s="154">
        <v>0</v>
      </c>
      <c r="T513" s="154">
        <v>0</v>
      </c>
      <c r="U513" s="154">
        <v>0</v>
      </c>
      <c r="V513" s="154">
        <v>0</v>
      </c>
      <c r="W513" s="154">
        <v>0</v>
      </c>
      <c r="X513" s="154">
        <v>0</v>
      </c>
      <c r="Y513" s="154">
        <v>0</v>
      </c>
      <c r="Z513" s="154">
        <v>0</v>
      </c>
      <c r="AA513" s="154">
        <v>0</v>
      </c>
      <c r="AB513" s="156">
        <v>2020</v>
      </c>
    </row>
    <row r="514" spans="1:28" ht="35.25" customHeight="1" x14ac:dyDescent="0.5">
      <c r="A514">
        <v>1</v>
      </c>
      <c r="B514" s="124">
        <v>498</v>
      </c>
      <c r="C514" s="125" t="s">
        <v>1774</v>
      </c>
      <c r="D514" s="150">
        <v>1538017.81</v>
      </c>
      <c r="E514" s="154">
        <v>0</v>
      </c>
      <c r="F514" s="154">
        <v>0</v>
      </c>
      <c r="G514" s="154">
        <v>0</v>
      </c>
      <c r="H514" s="154">
        <v>0</v>
      </c>
      <c r="I514" s="154">
        <v>1538017.81</v>
      </c>
      <c r="J514" s="154">
        <v>0</v>
      </c>
      <c r="K514" s="155">
        <v>0</v>
      </c>
      <c r="L514" s="154">
        <v>0</v>
      </c>
      <c r="M514" s="154">
        <v>0</v>
      </c>
      <c r="N514" s="154">
        <v>0</v>
      </c>
      <c r="O514" s="154">
        <v>0</v>
      </c>
      <c r="P514" s="154">
        <v>0</v>
      </c>
      <c r="Q514" s="154">
        <v>0</v>
      </c>
      <c r="R514" s="154">
        <v>0</v>
      </c>
      <c r="S514" s="154">
        <v>0</v>
      </c>
      <c r="T514" s="154">
        <v>0</v>
      </c>
      <c r="U514" s="154">
        <v>0</v>
      </c>
      <c r="V514" s="154">
        <v>0</v>
      </c>
      <c r="W514" s="154">
        <v>0</v>
      </c>
      <c r="X514" s="154">
        <v>0</v>
      </c>
      <c r="Y514" s="154">
        <v>0</v>
      </c>
      <c r="Z514" s="154">
        <v>0</v>
      </c>
      <c r="AA514" s="154">
        <v>0</v>
      </c>
      <c r="AB514" s="156">
        <v>2020</v>
      </c>
    </row>
    <row r="515" spans="1:28" ht="35.25" customHeight="1" x14ac:dyDescent="0.5">
      <c r="A515">
        <v>1</v>
      </c>
      <c r="B515" s="124">
        <v>499</v>
      </c>
      <c r="C515" s="125" t="s">
        <v>2475</v>
      </c>
      <c r="D515" s="150">
        <v>132446</v>
      </c>
      <c r="E515" s="154">
        <v>0</v>
      </c>
      <c r="F515" s="154">
        <v>0</v>
      </c>
      <c r="G515" s="154">
        <v>0</v>
      </c>
      <c r="H515" s="154">
        <v>0</v>
      </c>
      <c r="I515" s="154">
        <v>0</v>
      </c>
      <c r="J515" s="154">
        <v>0</v>
      </c>
      <c r="K515" s="155">
        <v>0</v>
      </c>
      <c r="L515" s="154">
        <v>0</v>
      </c>
      <c r="M515" s="154">
        <v>0</v>
      </c>
      <c r="N515" s="154">
        <v>0</v>
      </c>
      <c r="O515" s="154">
        <v>132446</v>
      </c>
      <c r="P515" s="154">
        <v>0</v>
      </c>
      <c r="Q515" s="154">
        <v>0</v>
      </c>
      <c r="R515" s="154">
        <v>0</v>
      </c>
      <c r="S515" s="154">
        <v>0</v>
      </c>
      <c r="T515" s="154">
        <v>0</v>
      </c>
      <c r="U515" s="154">
        <v>0</v>
      </c>
      <c r="V515" s="154">
        <v>0</v>
      </c>
      <c r="W515" s="154">
        <v>0</v>
      </c>
      <c r="X515" s="154">
        <v>0</v>
      </c>
      <c r="Y515" s="154">
        <v>0</v>
      </c>
      <c r="Z515" s="154">
        <v>0</v>
      </c>
      <c r="AA515" s="154">
        <v>0</v>
      </c>
      <c r="AB515" s="156">
        <v>2020</v>
      </c>
    </row>
    <row r="516" spans="1:28" ht="35.25" customHeight="1" x14ac:dyDescent="0.5">
      <c r="A516">
        <v>1</v>
      </c>
      <c r="B516" s="124">
        <v>500</v>
      </c>
      <c r="C516" s="125" t="s">
        <v>1775</v>
      </c>
      <c r="D516" s="150">
        <v>1103428.53</v>
      </c>
      <c r="E516" s="154">
        <v>0</v>
      </c>
      <c r="F516" s="154">
        <v>0</v>
      </c>
      <c r="G516" s="154">
        <v>0</v>
      </c>
      <c r="H516" s="154">
        <v>0</v>
      </c>
      <c r="I516" s="154">
        <v>0</v>
      </c>
      <c r="J516" s="154">
        <v>0</v>
      </c>
      <c r="K516" s="155">
        <v>0</v>
      </c>
      <c r="L516" s="154">
        <v>0</v>
      </c>
      <c r="M516" s="154">
        <v>1103428.53</v>
      </c>
      <c r="N516" s="154">
        <v>0</v>
      </c>
      <c r="O516" s="154">
        <v>0</v>
      </c>
      <c r="P516" s="154">
        <v>0</v>
      </c>
      <c r="Q516" s="154">
        <v>0</v>
      </c>
      <c r="R516" s="154">
        <v>0</v>
      </c>
      <c r="S516" s="154">
        <v>0</v>
      </c>
      <c r="T516" s="154">
        <v>0</v>
      </c>
      <c r="U516" s="154">
        <v>0</v>
      </c>
      <c r="V516" s="154">
        <v>0</v>
      </c>
      <c r="W516" s="154">
        <v>0</v>
      </c>
      <c r="X516" s="154">
        <v>0</v>
      </c>
      <c r="Y516" s="154">
        <v>0</v>
      </c>
      <c r="Z516" s="154">
        <v>0</v>
      </c>
      <c r="AA516" s="154">
        <v>0</v>
      </c>
      <c r="AB516" s="156">
        <v>2020</v>
      </c>
    </row>
    <row r="517" spans="1:28" ht="35.25" customHeight="1" x14ac:dyDescent="0.5">
      <c r="A517">
        <v>1</v>
      </c>
      <c r="B517" s="124">
        <v>501</v>
      </c>
      <c r="C517" s="125" t="s">
        <v>1776</v>
      </c>
      <c r="D517" s="150">
        <v>558176.29</v>
      </c>
      <c r="E517" s="154">
        <v>0</v>
      </c>
      <c r="F517" s="154">
        <v>287727.55</v>
      </c>
      <c r="G517" s="154">
        <v>0</v>
      </c>
      <c r="H517" s="154">
        <v>0</v>
      </c>
      <c r="I517" s="154">
        <v>0</v>
      </c>
      <c r="J517" s="154">
        <v>0</v>
      </c>
      <c r="K517" s="155">
        <v>0</v>
      </c>
      <c r="L517" s="154">
        <v>0</v>
      </c>
      <c r="M517" s="154">
        <v>0</v>
      </c>
      <c r="N517" s="154">
        <v>0</v>
      </c>
      <c r="O517" s="154">
        <v>270448.74</v>
      </c>
      <c r="P517" s="154">
        <v>0</v>
      </c>
      <c r="Q517" s="154">
        <v>0</v>
      </c>
      <c r="R517" s="154">
        <v>0</v>
      </c>
      <c r="S517" s="154">
        <v>0</v>
      </c>
      <c r="T517" s="154">
        <v>0</v>
      </c>
      <c r="U517" s="154">
        <v>0</v>
      </c>
      <c r="V517" s="154">
        <v>0</v>
      </c>
      <c r="W517" s="154">
        <v>0</v>
      </c>
      <c r="X517" s="154">
        <v>0</v>
      </c>
      <c r="Y517" s="154">
        <v>0</v>
      </c>
      <c r="Z517" s="154">
        <v>0</v>
      </c>
      <c r="AA517" s="154">
        <v>0</v>
      </c>
      <c r="AB517" s="156">
        <v>2020</v>
      </c>
    </row>
    <row r="518" spans="1:28" ht="35.25" customHeight="1" x14ac:dyDescent="0.5">
      <c r="A518">
        <v>1</v>
      </c>
      <c r="B518" s="124">
        <v>502</v>
      </c>
      <c r="C518" s="125" t="s">
        <v>1777</v>
      </c>
      <c r="D518" s="150">
        <v>663461.02</v>
      </c>
      <c r="E518" s="154">
        <v>0</v>
      </c>
      <c r="F518" s="154">
        <v>0</v>
      </c>
      <c r="G518" s="154">
        <v>0</v>
      </c>
      <c r="H518" s="154">
        <v>0</v>
      </c>
      <c r="I518" s="154">
        <v>0</v>
      </c>
      <c r="J518" s="154">
        <v>0</v>
      </c>
      <c r="K518" s="155">
        <v>0</v>
      </c>
      <c r="L518" s="154">
        <v>0</v>
      </c>
      <c r="M518" s="154">
        <v>0</v>
      </c>
      <c r="N518" s="154">
        <v>0</v>
      </c>
      <c r="O518" s="154">
        <v>663461.02</v>
      </c>
      <c r="P518" s="154">
        <v>0</v>
      </c>
      <c r="Q518" s="154">
        <v>0</v>
      </c>
      <c r="R518" s="154">
        <v>0</v>
      </c>
      <c r="S518" s="154">
        <v>0</v>
      </c>
      <c r="T518" s="154">
        <v>0</v>
      </c>
      <c r="U518" s="154">
        <v>0</v>
      </c>
      <c r="V518" s="154">
        <v>0</v>
      </c>
      <c r="W518" s="154">
        <v>0</v>
      </c>
      <c r="X518" s="154">
        <v>0</v>
      </c>
      <c r="Y518" s="154">
        <v>0</v>
      </c>
      <c r="Z518" s="154">
        <v>0</v>
      </c>
      <c r="AA518" s="154">
        <v>0</v>
      </c>
      <c r="AB518" s="156">
        <v>2020</v>
      </c>
    </row>
    <row r="519" spans="1:28" ht="35.25" customHeight="1" x14ac:dyDescent="0.5">
      <c r="A519">
        <v>1</v>
      </c>
      <c r="B519" s="124">
        <v>503</v>
      </c>
      <c r="C519" s="125" t="s">
        <v>1665</v>
      </c>
      <c r="D519" s="150">
        <v>173538</v>
      </c>
      <c r="E519" s="154">
        <v>0</v>
      </c>
      <c r="F519" s="154">
        <v>0</v>
      </c>
      <c r="G519" s="154">
        <v>173538</v>
      </c>
      <c r="H519" s="154">
        <v>0</v>
      </c>
      <c r="I519" s="154">
        <v>0</v>
      </c>
      <c r="J519" s="154">
        <v>0</v>
      </c>
      <c r="K519" s="155">
        <v>0</v>
      </c>
      <c r="L519" s="154">
        <v>0</v>
      </c>
      <c r="M519" s="154">
        <v>0</v>
      </c>
      <c r="N519" s="154">
        <v>0</v>
      </c>
      <c r="O519" s="154">
        <v>0</v>
      </c>
      <c r="P519" s="154">
        <v>0</v>
      </c>
      <c r="Q519" s="154">
        <v>0</v>
      </c>
      <c r="R519" s="154">
        <v>0</v>
      </c>
      <c r="S519" s="154">
        <v>0</v>
      </c>
      <c r="T519" s="154">
        <v>0</v>
      </c>
      <c r="U519" s="154">
        <v>0</v>
      </c>
      <c r="V519" s="154">
        <v>0</v>
      </c>
      <c r="W519" s="154">
        <v>0</v>
      </c>
      <c r="X519" s="154">
        <v>0</v>
      </c>
      <c r="Y519" s="154">
        <v>0</v>
      </c>
      <c r="Z519" s="154">
        <v>0</v>
      </c>
      <c r="AA519" s="154">
        <v>0</v>
      </c>
      <c r="AB519" s="156">
        <v>2020</v>
      </c>
    </row>
    <row r="520" spans="1:28" ht="35.25" customHeight="1" x14ac:dyDescent="0.5">
      <c r="A520">
        <v>1</v>
      </c>
      <c r="B520" s="124">
        <v>504</v>
      </c>
      <c r="C520" s="125" t="s">
        <v>1778</v>
      </c>
      <c r="D520" s="150">
        <v>2021829</v>
      </c>
      <c r="E520" s="154">
        <v>0</v>
      </c>
      <c r="F520" s="154">
        <v>0</v>
      </c>
      <c r="G520" s="154">
        <v>0</v>
      </c>
      <c r="H520" s="154">
        <v>0</v>
      </c>
      <c r="I520" s="154">
        <v>0</v>
      </c>
      <c r="J520" s="154">
        <v>0</v>
      </c>
      <c r="K520" s="155">
        <v>1</v>
      </c>
      <c r="L520" s="154">
        <v>2021829</v>
      </c>
      <c r="M520" s="154">
        <v>0</v>
      </c>
      <c r="N520" s="154">
        <v>0</v>
      </c>
      <c r="O520" s="154">
        <v>0</v>
      </c>
      <c r="P520" s="154">
        <v>0</v>
      </c>
      <c r="Q520" s="154">
        <v>0</v>
      </c>
      <c r="R520" s="154">
        <v>0</v>
      </c>
      <c r="S520" s="154">
        <v>0</v>
      </c>
      <c r="T520" s="154">
        <v>0</v>
      </c>
      <c r="U520" s="154">
        <v>0</v>
      </c>
      <c r="V520" s="154">
        <v>0</v>
      </c>
      <c r="W520" s="154">
        <v>0</v>
      </c>
      <c r="X520" s="154">
        <v>0</v>
      </c>
      <c r="Y520" s="154">
        <v>0</v>
      </c>
      <c r="Z520" s="154">
        <v>0</v>
      </c>
      <c r="AA520" s="154">
        <v>0</v>
      </c>
      <c r="AB520" s="156">
        <v>2020</v>
      </c>
    </row>
    <row r="521" spans="1:28" ht="35.25" customHeight="1" x14ac:dyDescent="0.5">
      <c r="A521">
        <v>1</v>
      </c>
      <c r="B521" s="124">
        <v>505</v>
      </c>
      <c r="C521" s="125" t="s">
        <v>1779</v>
      </c>
      <c r="D521" s="150">
        <v>1870000</v>
      </c>
      <c r="E521" s="154">
        <v>0</v>
      </c>
      <c r="F521" s="154">
        <v>0</v>
      </c>
      <c r="G521" s="154">
        <v>0</v>
      </c>
      <c r="H521" s="154">
        <v>0</v>
      </c>
      <c r="I521" s="154">
        <v>0</v>
      </c>
      <c r="J521" s="154">
        <v>0</v>
      </c>
      <c r="K521" s="155">
        <v>1</v>
      </c>
      <c r="L521" s="154">
        <v>1870000</v>
      </c>
      <c r="M521" s="154">
        <v>0</v>
      </c>
      <c r="N521" s="154">
        <v>0</v>
      </c>
      <c r="O521" s="154">
        <v>0</v>
      </c>
      <c r="P521" s="154">
        <v>0</v>
      </c>
      <c r="Q521" s="154">
        <v>0</v>
      </c>
      <c r="R521" s="154">
        <v>0</v>
      </c>
      <c r="S521" s="154">
        <v>0</v>
      </c>
      <c r="T521" s="154">
        <v>0</v>
      </c>
      <c r="U521" s="154">
        <v>0</v>
      </c>
      <c r="V521" s="154">
        <v>0</v>
      </c>
      <c r="W521" s="154">
        <v>0</v>
      </c>
      <c r="X521" s="154">
        <v>0</v>
      </c>
      <c r="Y521" s="154">
        <v>0</v>
      </c>
      <c r="Z521" s="154">
        <v>0</v>
      </c>
      <c r="AA521" s="154">
        <v>0</v>
      </c>
      <c r="AB521" s="156">
        <v>2020</v>
      </c>
    </row>
    <row r="522" spans="1:28" ht="35.25" customHeight="1" x14ac:dyDescent="0.5">
      <c r="A522">
        <v>1</v>
      </c>
      <c r="B522" s="124">
        <v>506</v>
      </c>
      <c r="C522" s="125" t="s">
        <v>1780</v>
      </c>
      <c r="D522" s="150">
        <v>1850000</v>
      </c>
      <c r="E522" s="154">
        <v>0</v>
      </c>
      <c r="F522" s="154">
        <v>0</v>
      </c>
      <c r="G522" s="154">
        <v>0</v>
      </c>
      <c r="H522" s="154">
        <v>0</v>
      </c>
      <c r="I522" s="154">
        <v>0</v>
      </c>
      <c r="J522" s="154">
        <v>0</v>
      </c>
      <c r="K522" s="155">
        <v>1</v>
      </c>
      <c r="L522" s="154">
        <v>1850000</v>
      </c>
      <c r="M522" s="154">
        <v>0</v>
      </c>
      <c r="N522" s="154">
        <v>0</v>
      </c>
      <c r="O522" s="154">
        <v>0</v>
      </c>
      <c r="P522" s="154">
        <v>0</v>
      </c>
      <c r="Q522" s="154">
        <v>0</v>
      </c>
      <c r="R522" s="154">
        <v>0</v>
      </c>
      <c r="S522" s="154">
        <v>0</v>
      </c>
      <c r="T522" s="154">
        <v>0</v>
      </c>
      <c r="U522" s="154">
        <v>0</v>
      </c>
      <c r="V522" s="154">
        <v>0</v>
      </c>
      <c r="W522" s="154">
        <v>0</v>
      </c>
      <c r="X522" s="154">
        <v>0</v>
      </c>
      <c r="Y522" s="154">
        <v>0</v>
      </c>
      <c r="Z522" s="154">
        <v>0</v>
      </c>
      <c r="AA522" s="154">
        <v>0</v>
      </c>
      <c r="AB522" s="156">
        <v>2020</v>
      </c>
    </row>
    <row r="523" spans="1:28" ht="35.25" customHeight="1" x14ac:dyDescent="0.5">
      <c r="A523">
        <v>1</v>
      </c>
      <c r="B523" s="124">
        <v>507</v>
      </c>
      <c r="C523" s="125" t="s">
        <v>1781</v>
      </c>
      <c r="D523" s="150">
        <v>1870000</v>
      </c>
      <c r="E523" s="154">
        <v>0</v>
      </c>
      <c r="F523" s="154">
        <v>0</v>
      </c>
      <c r="G523" s="154">
        <v>0</v>
      </c>
      <c r="H523" s="154">
        <v>0</v>
      </c>
      <c r="I523" s="154">
        <v>0</v>
      </c>
      <c r="J523" s="154">
        <v>0</v>
      </c>
      <c r="K523" s="155">
        <v>1</v>
      </c>
      <c r="L523" s="154">
        <v>1870000</v>
      </c>
      <c r="M523" s="154">
        <v>0</v>
      </c>
      <c r="N523" s="154">
        <v>0</v>
      </c>
      <c r="O523" s="154">
        <v>0</v>
      </c>
      <c r="P523" s="154">
        <v>0</v>
      </c>
      <c r="Q523" s="154">
        <v>0</v>
      </c>
      <c r="R523" s="154">
        <v>0</v>
      </c>
      <c r="S523" s="154">
        <v>0</v>
      </c>
      <c r="T523" s="154">
        <v>0</v>
      </c>
      <c r="U523" s="154">
        <v>0</v>
      </c>
      <c r="V523" s="154">
        <v>0</v>
      </c>
      <c r="W523" s="154">
        <v>0</v>
      </c>
      <c r="X523" s="154">
        <v>0</v>
      </c>
      <c r="Y523" s="154">
        <v>0</v>
      </c>
      <c r="Z523" s="154">
        <v>0</v>
      </c>
      <c r="AA523" s="154">
        <v>0</v>
      </c>
      <c r="AB523" s="156">
        <v>2020</v>
      </c>
    </row>
    <row r="524" spans="1:28" ht="35.25" customHeight="1" x14ac:dyDescent="0.5">
      <c r="A524">
        <v>1</v>
      </c>
      <c r="B524" s="124">
        <v>508</v>
      </c>
      <c r="C524" s="125" t="s">
        <v>1782</v>
      </c>
      <c r="D524" s="150">
        <v>1870000</v>
      </c>
      <c r="E524" s="154">
        <v>0</v>
      </c>
      <c r="F524" s="154">
        <v>0</v>
      </c>
      <c r="G524" s="154">
        <v>0</v>
      </c>
      <c r="H524" s="154">
        <v>0</v>
      </c>
      <c r="I524" s="154">
        <v>0</v>
      </c>
      <c r="J524" s="154">
        <v>0</v>
      </c>
      <c r="K524" s="155">
        <v>1</v>
      </c>
      <c r="L524" s="154">
        <v>1870000</v>
      </c>
      <c r="M524" s="154">
        <v>0</v>
      </c>
      <c r="N524" s="154">
        <v>0</v>
      </c>
      <c r="O524" s="154">
        <v>0</v>
      </c>
      <c r="P524" s="154">
        <v>0</v>
      </c>
      <c r="Q524" s="154">
        <v>0</v>
      </c>
      <c r="R524" s="154">
        <v>0</v>
      </c>
      <c r="S524" s="154">
        <v>0</v>
      </c>
      <c r="T524" s="154">
        <v>0</v>
      </c>
      <c r="U524" s="154">
        <v>0</v>
      </c>
      <c r="V524" s="154">
        <v>0</v>
      </c>
      <c r="W524" s="154">
        <v>0</v>
      </c>
      <c r="X524" s="154">
        <v>0</v>
      </c>
      <c r="Y524" s="154">
        <v>0</v>
      </c>
      <c r="Z524" s="154">
        <v>0</v>
      </c>
      <c r="AA524" s="154">
        <v>0</v>
      </c>
      <c r="AB524" s="156">
        <v>2020</v>
      </c>
    </row>
    <row r="525" spans="1:28" ht="35.25" customHeight="1" x14ac:dyDescent="0.5">
      <c r="A525">
        <v>1</v>
      </c>
      <c r="B525" s="124">
        <v>509</v>
      </c>
      <c r="C525" s="125" t="s">
        <v>1783</v>
      </c>
      <c r="D525" s="150">
        <v>5250000</v>
      </c>
      <c r="E525" s="154">
        <v>0</v>
      </c>
      <c r="F525" s="154">
        <v>0</v>
      </c>
      <c r="G525" s="154">
        <v>0</v>
      </c>
      <c r="H525" s="154">
        <v>0</v>
      </c>
      <c r="I525" s="154">
        <v>0</v>
      </c>
      <c r="J525" s="154">
        <v>0</v>
      </c>
      <c r="K525" s="155">
        <v>3</v>
      </c>
      <c r="L525" s="154">
        <v>5250000</v>
      </c>
      <c r="M525" s="154">
        <v>0</v>
      </c>
      <c r="N525" s="154">
        <v>0</v>
      </c>
      <c r="O525" s="154">
        <v>0</v>
      </c>
      <c r="P525" s="154">
        <v>0</v>
      </c>
      <c r="Q525" s="154">
        <v>0</v>
      </c>
      <c r="R525" s="154">
        <v>0</v>
      </c>
      <c r="S525" s="154">
        <v>0</v>
      </c>
      <c r="T525" s="154">
        <v>0</v>
      </c>
      <c r="U525" s="154">
        <v>0</v>
      </c>
      <c r="V525" s="154">
        <v>0</v>
      </c>
      <c r="W525" s="154">
        <v>0</v>
      </c>
      <c r="X525" s="154">
        <v>0</v>
      </c>
      <c r="Y525" s="154">
        <v>0</v>
      </c>
      <c r="Z525" s="154">
        <v>0</v>
      </c>
      <c r="AA525" s="154">
        <v>0</v>
      </c>
      <c r="AB525" s="156">
        <v>2020</v>
      </c>
    </row>
    <row r="526" spans="1:28" ht="35.25" customHeight="1" x14ac:dyDescent="0.5">
      <c r="A526">
        <v>1</v>
      </c>
      <c r="B526" s="124">
        <v>510</v>
      </c>
      <c r="C526" s="125" t="s">
        <v>1784</v>
      </c>
      <c r="D526" s="150">
        <v>3840000</v>
      </c>
      <c r="E526" s="154">
        <v>0</v>
      </c>
      <c r="F526" s="154">
        <v>0</v>
      </c>
      <c r="G526" s="154">
        <v>0</v>
      </c>
      <c r="H526" s="154">
        <v>0</v>
      </c>
      <c r="I526" s="154">
        <v>0</v>
      </c>
      <c r="J526" s="154">
        <v>0</v>
      </c>
      <c r="K526" s="155">
        <v>2</v>
      </c>
      <c r="L526" s="154">
        <v>3840000</v>
      </c>
      <c r="M526" s="154">
        <v>0</v>
      </c>
      <c r="N526" s="154">
        <v>0</v>
      </c>
      <c r="O526" s="154">
        <v>0</v>
      </c>
      <c r="P526" s="154">
        <v>0</v>
      </c>
      <c r="Q526" s="154">
        <v>0</v>
      </c>
      <c r="R526" s="154">
        <v>0</v>
      </c>
      <c r="S526" s="154">
        <v>0</v>
      </c>
      <c r="T526" s="154">
        <v>0</v>
      </c>
      <c r="U526" s="154">
        <v>0</v>
      </c>
      <c r="V526" s="154">
        <v>0</v>
      </c>
      <c r="W526" s="154">
        <v>0</v>
      </c>
      <c r="X526" s="154">
        <v>0</v>
      </c>
      <c r="Y526" s="154">
        <v>0</v>
      </c>
      <c r="Z526" s="154">
        <v>0</v>
      </c>
      <c r="AA526" s="154">
        <v>0</v>
      </c>
      <c r="AB526" s="156">
        <v>2020</v>
      </c>
    </row>
    <row r="527" spans="1:28" ht="35.25" customHeight="1" x14ac:dyDescent="0.5">
      <c r="A527">
        <v>1</v>
      </c>
      <c r="B527" s="124">
        <v>511</v>
      </c>
      <c r="C527" s="125" t="s">
        <v>2087</v>
      </c>
      <c r="D527" s="150">
        <v>323223.66000000003</v>
      </c>
      <c r="E527" s="154">
        <v>0</v>
      </c>
      <c r="F527" s="154">
        <v>234803</v>
      </c>
      <c r="G527" s="154">
        <v>0</v>
      </c>
      <c r="H527" s="154">
        <v>0</v>
      </c>
      <c r="I527" s="154">
        <v>0</v>
      </c>
      <c r="J527" s="154">
        <v>88420.66</v>
      </c>
      <c r="K527" s="155">
        <v>0</v>
      </c>
      <c r="L527" s="154">
        <v>0</v>
      </c>
      <c r="M527" s="154">
        <v>0</v>
      </c>
      <c r="N527" s="154">
        <v>0</v>
      </c>
      <c r="O527" s="154">
        <v>0</v>
      </c>
      <c r="P527" s="154">
        <v>0</v>
      </c>
      <c r="Q527" s="154">
        <v>0</v>
      </c>
      <c r="R527" s="154">
        <v>0</v>
      </c>
      <c r="S527" s="154">
        <v>0</v>
      </c>
      <c r="T527" s="154">
        <v>0</v>
      </c>
      <c r="U527" s="154">
        <v>0</v>
      </c>
      <c r="V527" s="154">
        <v>0</v>
      </c>
      <c r="W527" s="154">
        <v>0</v>
      </c>
      <c r="X527" s="154">
        <v>0</v>
      </c>
      <c r="Y527" s="154">
        <v>0</v>
      </c>
      <c r="Z527" s="154">
        <v>0</v>
      </c>
      <c r="AA527" s="154">
        <v>0</v>
      </c>
      <c r="AB527" s="156">
        <v>2020</v>
      </c>
    </row>
    <row r="528" spans="1:28" ht="35.25" customHeight="1" x14ac:dyDescent="0.5">
      <c r="A528">
        <v>1</v>
      </c>
      <c r="B528" s="124">
        <v>512</v>
      </c>
      <c r="C528" s="125" t="s">
        <v>1773</v>
      </c>
      <c r="D528" s="150">
        <v>228600</v>
      </c>
      <c r="E528" s="154">
        <v>0</v>
      </c>
      <c r="F528" s="154">
        <v>0</v>
      </c>
      <c r="G528" s="154">
        <v>0</v>
      </c>
      <c r="H528" s="154">
        <v>0</v>
      </c>
      <c r="I528" s="154">
        <v>0</v>
      </c>
      <c r="J528" s="154">
        <v>0</v>
      </c>
      <c r="K528" s="155">
        <v>0</v>
      </c>
      <c r="L528" s="154">
        <v>0</v>
      </c>
      <c r="M528" s="154">
        <v>0</v>
      </c>
      <c r="N528" s="154">
        <v>0</v>
      </c>
      <c r="O528" s="154">
        <v>228600</v>
      </c>
      <c r="P528" s="154">
        <v>0</v>
      </c>
      <c r="Q528" s="154">
        <v>0</v>
      </c>
      <c r="R528" s="154">
        <v>0</v>
      </c>
      <c r="S528" s="154">
        <v>0</v>
      </c>
      <c r="T528" s="154">
        <v>0</v>
      </c>
      <c r="U528" s="154">
        <v>0</v>
      </c>
      <c r="V528" s="154">
        <v>0</v>
      </c>
      <c r="W528" s="154">
        <v>0</v>
      </c>
      <c r="X528" s="154">
        <v>0</v>
      </c>
      <c r="Y528" s="154">
        <v>0</v>
      </c>
      <c r="Z528" s="154">
        <v>0</v>
      </c>
      <c r="AA528" s="154">
        <v>0</v>
      </c>
      <c r="AB528" s="156">
        <v>2020</v>
      </c>
    </row>
    <row r="529" spans="1:28" ht="35.25" customHeight="1" x14ac:dyDescent="0.5">
      <c r="A529">
        <v>1</v>
      </c>
      <c r="B529" s="124">
        <v>513</v>
      </c>
      <c r="C529" s="125" t="s">
        <v>2088</v>
      </c>
      <c r="D529" s="150">
        <v>590355.86</v>
      </c>
      <c r="E529" s="154">
        <v>0</v>
      </c>
      <c r="F529" s="154">
        <v>0</v>
      </c>
      <c r="G529" s="154">
        <v>0</v>
      </c>
      <c r="H529" s="154">
        <v>0</v>
      </c>
      <c r="I529" s="154">
        <v>0</v>
      </c>
      <c r="J529" s="154">
        <v>0</v>
      </c>
      <c r="K529" s="155">
        <v>0</v>
      </c>
      <c r="L529" s="154">
        <v>0</v>
      </c>
      <c r="M529" s="154">
        <v>0</v>
      </c>
      <c r="N529" s="154">
        <v>0</v>
      </c>
      <c r="O529" s="154">
        <v>590355.86</v>
      </c>
      <c r="P529" s="154">
        <v>0</v>
      </c>
      <c r="Q529" s="154">
        <v>0</v>
      </c>
      <c r="R529" s="154">
        <v>0</v>
      </c>
      <c r="S529" s="154">
        <v>0</v>
      </c>
      <c r="T529" s="154">
        <v>0</v>
      </c>
      <c r="U529" s="154">
        <v>0</v>
      </c>
      <c r="V529" s="154">
        <v>0</v>
      </c>
      <c r="W529" s="154">
        <v>0</v>
      </c>
      <c r="X529" s="154">
        <v>0</v>
      </c>
      <c r="Y529" s="154">
        <v>0</v>
      </c>
      <c r="Z529" s="154">
        <v>0</v>
      </c>
      <c r="AA529" s="154">
        <v>0</v>
      </c>
      <c r="AB529" s="156">
        <v>2020</v>
      </c>
    </row>
    <row r="530" spans="1:28" ht="35.25" customHeight="1" x14ac:dyDescent="0.5">
      <c r="A530">
        <v>1</v>
      </c>
      <c r="B530" s="124">
        <v>514</v>
      </c>
      <c r="C530" s="125" t="s">
        <v>2089</v>
      </c>
      <c r="D530" s="150">
        <v>245204</v>
      </c>
      <c r="E530" s="154">
        <v>0</v>
      </c>
      <c r="F530" s="154">
        <v>0</v>
      </c>
      <c r="G530" s="154">
        <v>0</v>
      </c>
      <c r="H530" s="154">
        <v>0</v>
      </c>
      <c r="I530" s="154">
        <v>0</v>
      </c>
      <c r="J530" s="154">
        <v>0</v>
      </c>
      <c r="K530" s="155">
        <v>0</v>
      </c>
      <c r="L530" s="154">
        <v>0</v>
      </c>
      <c r="M530" s="154">
        <v>245204</v>
      </c>
      <c r="N530" s="154">
        <v>0</v>
      </c>
      <c r="O530" s="154">
        <v>0</v>
      </c>
      <c r="P530" s="154">
        <v>0</v>
      </c>
      <c r="Q530" s="154">
        <v>0</v>
      </c>
      <c r="R530" s="154">
        <v>0</v>
      </c>
      <c r="S530" s="154">
        <v>0</v>
      </c>
      <c r="T530" s="154">
        <v>0</v>
      </c>
      <c r="U530" s="154">
        <v>0</v>
      </c>
      <c r="V530" s="154">
        <v>0</v>
      </c>
      <c r="W530" s="154">
        <v>0</v>
      </c>
      <c r="X530" s="154">
        <v>0</v>
      </c>
      <c r="Y530" s="154">
        <v>0</v>
      </c>
      <c r="Z530" s="154">
        <v>0</v>
      </c>
      <c r="AA530" s="154">
        <v>0</v>
      </c>
      <c r="AB530" s="156">
        <v>2020</v>
      </c>
    </row>
    <row r="531" spans="1:28" ht="35.25" customHeight="1" x14ac:dyDescent="0.5">
      <c r="A531">
        <v>1</v>
      </c>
      <c r="B531" s="124">
        <v>515</v>
      </c>
      <c r="C531" s="125" t="s">
        <v>2090</v>
      </c>
      <c r="D531" s="150">
        <v>320012</v>
      </c>
      <c r="E531" s="154">
        <v>0</v>
      </c>
      <c r="F531" s="154">
        <v>0</v>
      </c>
      <c r="G531" s="154">
        <v>0</v>
      </c>
      <c r="H531" s="154">
        <v>0</v>
      </c>
      <c r="I531" s="154">
        <v>0</v>
      </c>
      <c r="J531" s="154">
        <v>0</v>
      </c>
      <c r="K531" s="155">
        <v>0</v>
      </c>
      <c r="L531" s="154">
        <v>0</v>
      </c>
      <c r="M531" s="154">
        <v>0</v>
      </c>
      <c r="N531" s="154">
        <v>0</v>
      </c>
      <c r="O531" s="154">
        <v>320012</v>
      </c>
      <c r="P531" s="154">
        <v>0</v>
      </c>
      <c r="Q531" s="154">
        <v>0</v>
      </c>
      <c r="R531" s="154">
        <v>0</v>
      </c>
      <c r="S531" s="154">
        <v>0</v>
      </c>
      <c r="T531" s="154">
        <v>0</v>
      </c>
      <c r="U531" s="154">
        <v>0</v>
      </c>
      <c r="V531" s="154">
        <v>0</v>
      </c>
      <c r="W531" s="154">
        <v>0</v>
      </c>
      <c r="X531" s="154">
        <v>0</v>
      </c>
      <c r="Y531" s="154">
        <v>0</v>
      </c>
      <c r="Z531" s="154">
        <v>0</v>
      </c>
      <c r="AA531" s="154">
        <v>0</v>
      </c>
      <c r="AB531" s="156">
        <v>2020</v>
      </c>
    </row>
    <row r="532" spans="1:28" ht="35.25" customHeight="1" x14ac:dyDescent="0.5">
      <c r="A532">
        <v>1</v>
      </c>
      <c r="B532" s="124">
        <v>516</v>
      </c>
      <c r="C532" s="125" t="s">
        <v>2091</v>
      </c>
      <c r="D532" s="150">
        <v>910000</v>
      </c>
      <c r="E532" s="154">
        <v>0</v>
      </c>
      <c r="F532" s="154">
        <v>0</v>
      </c>
      <c r="G532" s="154">
        <v>0</v>
      </c>
      <c r="H532" s="154">
        <v>0</v>
      </c>
      <c r="I532" s="154">
        <v>0</v>
      </c>
      <c r="J532" s="154">
        <v>0</v>
      </c>
      <c r="K532" s="155">
        <v>0</v>
      </c>
      <c r="L532" s="154">
        <v>0</v>
      </c>
      <c r="M532" s="154">
        <v>910000</v>
      </c>
      <c r="N532" s="154">
        <v>0</v>
      </c>
      <c r="O532" s="154">
        <v>0</v>
      </c>
      <c r="P532" s="154">
        <v>0</v>
      </c>
      <c r="Q532" s="154">
        <v>0</v>
      </c>
      <c r="R532" s="154">
        <v>0</v>
      </c>
      <c r="S532" s="154">
        <v>0</v>
      </c>
      <c r="T532" s="154">
        <v>0</v>
      </c>
      <c r="U532" s="154">
        <v>0</v>
      </c>
      <c r="V532" s="154">
        <v>0</v>
      </c>
      <c r="W532" s="154">
        <v>0</v>
      </c>
      <c r="X532" s="154">
        <v>0</v>
      </c>
      <c r="Y532" s="154">
        <v>0</v>
      </c>
      <c r="Z532" s="154">
        <v>0</v>
      </c>
      <c r="AA532" s="154">
        <v>0</v>
      </c>
      <c r="AB532" s="156">
        <v>2020</v>
      </c>
    </row>
    <row r="533" spans="1:28" ht="35.25" customHeight="1" x14ac:dyDescent="0.5">
      <c r="A533">
        <v>1</v>
      </c>
      <c r="B533" s="124">
        <v>517</v>
      </c>
      <c r="C533" s="125" t="s">
        <v>2092</v>
      </c>
      <c r="D533" s="150">
        <v>516711.62</v>
      </c>
      <c r="E533" s="154">
        <v>0</v>
      </c>
      <c r="F533" s="154">
        <v>161097.25</v>
      </c>
      <c r="G533" s="154">
        <v>0</v>
      </c>
      <c r="H533" s="154">
        <v>84774.9</v>
      </c>
      <c r="I533" s="154">
        <v>0</v>
      </c>
      <c r="J533" s="154">
        <v>0</v>
      </c>
      <c r="K533" s="155">
        <v>0</v>
      </c>
      <c r="L533" s="154">
        <v>0</v>
      </c>
      <c r="M533" s="154">
        <v>0</v>
      </c>
      <c r="N533" s="154">
        <v>0</v>
      </c>
      <c r="O533" s="154">
        <v>270839.46999999997</v>
      </c>
      <c r="P533" s="154">
        <v>0</v>
      </c>
      <c r="Q533" s="154">
        <v>0</v>
      </c>
      <c r="R533" s="154">
        <v>0</v>
      </c>
      <c r="S533" s="154">
        <v>0</v>
      </c>
      <c r="T533" s="154">
        <v>0</v>
      </c>
      <c r="U533" s="154">
        <v>0</v>
      </c>
      <c r="V533" s="154">
        <v>0</v>
      </c>
      <c r="W533" s="154">
        <v>0</v>
      </c>
      <c r="X533" s="154">
        <v>0</v>
      </c>
      <c r="Y533" s="154">
        <v>0</v>
      </c>
      <c r="Z533" s="154">
        <v>0</v>
      </c>
      <c r="AA533" s="154">
        <v>0</v>
      </c>
      <c r="AB533" s="156">
        <v>2020</v>
      </c>
    </row>
    <row r="534" spans="1:28" ht="35.25" customHeight="1" x14ac:dyDescent="0.5">
      <c r="A534">
        <v>1</v>
      </c>
      <c r="B534" s="124">
        <v>518</v>
      </c>
      <c r="C534" s="125" t="s">
        <v>2093</v>
      </c>
      <c r="D534" s="150">
        <v>616011.84</v>
      </c>
      <c r="E534" s="154">
        <v>0</v>
      </c>
      <c r="F534" s="154">
        <v>0</v>
      </c>
      <c r="G534" s="154">
        <v>616011.84</v>
      </c>
      <c r="H534" s="154">
        <v>0</v>
      </c>
      <c r="I534" s="154">
        <v>0</v>
      </c>
      <c r="J534" s="154">
        <v>0</v>
      </c>
      <c r="K534" s="155">
        <v>0</v>
      </c>
      <c r="L534" s="154">
        <v>0</v>
      </c>
      <c r="M534" s="154">
        <v>0</v>
      </c>
      <c r="N534" s="154">
        <v>0</v>
      </c>
      <c r="O534" s="154">
        <v>0</v>
      </c>
      <c r="P534" s="154">
        <v>0</v>
      </c>
      <c r="Q534" s="154">
        <v>0</v>
      </c>
      <c r="R534" s="154">
        <v>0</v>
      </c>
      <c r="S534" s="154">
        <v>0</v>
      </c>
      <c r="T534" s="154">
        <v>0</v>
      </c>
      <c r="U534" s="154">
        <v>0</v>
      </c>
      <c r="V534" s="154">
        <v>0</v>
      </c>
      <c r="W534" s="154">
        <v>0</v>
      </c>
      <c r="X534" s="154">
        <v>0</v>
      </c>
      <c r="Y534" s="154">
        <v>0</v>
      </c>
      <c r="Z534" s="154">
        <v>0</v>
      </c>
      <c r="AA534" s="154">
        <v>0</v>
      </c>
      <c r="AB534" s="156">
        <v>2020</v>
      </c>
    </row>
    <row r="535" spans="1:28" ht="35.25" customHeight="1" x14ac:dyDescent="0.5">
      <c r="A535">
        <v>1</v>
      </c>
      <c r="B535" s="124">
        <v>519</v>
      </c>
      <c r="C535" s="125" t="s">
        <v>2094</v>
      </c>
      <c r="D535" s="150">
        <v>261283</v>
      </c>
      <c r="E535" s="154">
        <v>0</v>
      </c>
      <c r="F535" s="154">
        <v>0</v>
      </c>
      <c r="G535" s="154">
        <v>0</v>
      </c>
      <c r="H535" s="154">
        <v>0</v>
      </c>
      <c r="I535" s="154">
        <v>11358</v>
      </c>
      <c r="J535" s="154">
        <v>0</v>
      </c>
      <c r="K535" s="155">
        <v>0</v>
      </c>
      <c r="L535" s="154">
        <v>0</v>
      </c>
      <c r="M535" s="154">
        <v>0</v>
      </c>
      <c r="N535" s="154">
        <v>0</v>
      </c>
      <c r="O535" s="154">
        <v>249925</v>
      </c>
      <c r="P535" s="154">
        <v>0</v>
      </c>
      <c r="Q535" s="154">
        <v>0</v>
      </c>
      <c r="R535" s="154">
        <v>0</v>
      </c>
      <c r="S535" s="154">
        <v>0</v>
      </c>
      <c r="T535" s="154">
        <v>0</v>
      </c>
      <c r="U535" s="154">
        <v>0</v>
      </c>
      <c r="V535" s="154">
        <v>0</v>
      </c>
      <c r="W535" s="154">
        <v>0</v>
      </c>
      <c r="X535" s="154">
        <v>0</v>
      </c>
      <c r="Y535" s="154">
        <v>0</v>
      </c>
      <c r="Z535" s="154">
        <v>0</v>
      </c>
      <c r="AA535" s="154">
        <v>0</v>
      </c>
      <c r="AB535" s="156">
        <v>2020</v>
      </c>
    </row>
    <row r="536" spans="1:28" ht="35.25" customHeight="1" x14ac:dyDescent="0.5">
      <c r="A536">
        <v>1</v>
      </c>
      <c r="B536" s="124">
        <v>520</v>
      </c>
      <c r="C536" s="125" t="s">
        <v>2095</v>
      </c>
      <c r="D536" s="150">
        <v>1530000</v>
      </c>
      <c r="E536" s="154">
        <v>0</v>
      </c>
      <c r="F536" s="154">
        <v>0</v>
      </c>
      <c r="G536" s="154">
        <v>0</v>
      </c>
      <c r="H536" s="154">
        <v>0</v>
      </c>
      <c r="I536" s="154">
        <v>0</v>
      </c>
      <c r="J536" s="154">
        <v>0</v>
      </c>
      <c r="K536" s="155">
        <v>0</v>
      </c>
      <c r="L536" s="154">
        <v>0</v>
      </c>
      <c r="M536" s="154">
        <v>1530000</v>
      </c>
      <c r="N536" s="154">
        <v>0</v>
      </c>
      <c r="O536" s="154">
        <v>0</v>
      </c>
      <c r="P536" s="154">
        <v>0</v>
      </c>
      <c r="Q536" s="154">
        <v>0</v>
      </c>
      <c r="R536" s="154">
        <v>0</v>
      </c>
      <c r="S536" s="154">
        <v>0</v>
      </c>
      <c r="T536" s="154">
        <v>0</v>
      </c>
      <c r="U536" s="154">
        <v>0</v>
      </c>
      <c r="V536" s="154">
        <v>0</v>
      </c>
      <c r="W536" s="154">
        <v>0</v>
      </c>
      <c r="X536" s="154">
        <v>0</v>
      </c>
      <c r="Y536" s="154">
        <v>0</v>
      </c>
      <c r="Z536" s="154">
        <v>0</v>
      </c>
      <c r="AA536" s="154">
        <v>0</v>
      </c>
      <c r="AB536" s="156">
        <v>2020</v>
      </c>
    </row>
    <row r="537" spans="1:28" ht="35.25" customHeight="1" x14ac:dyDescent="0.5">
      <c r="A537">
        <v>1</v>
      </c>
      <c r="B537" s="124">
        <v>521</v>
      </c>
      <c r="C537" s="125" t="s">
        <v>2096</v>
      </c>
      <c r="D537" s="150">
        <v>157762.79999999999</v>
      </c>
      <c r="E537" s="154">
        <v>31116.9</v>
      </c>
      <c r="F537" s="154">
        <v>0</v>
      </c>
      <c r="G537" s="154">
        <v>0</v>
      </c>
      <c r="H537" s="154">
        <v>0</v>
      </c>
      <c r="I537" s="154">
        <v>0</v>
      </c>
      <c r="J537" s="154">
        <v>0</v>
      </c>
      <c r="K537" s="155">
        <v>0</v>
      </c>
      <c r="L537" s="154">
        <v>0</v>
      </c>
      <c r="M537" s="154">
        <v>126645.9</v>
      </c>
      <c r="N537" s="154">
        <v>0</v>
      </c>
      <c r="O537" s="154">
        <v>0</v>
      </c>
      <c r="P537" s="154">
        <v>0</v>
      </c>
      <c r="Q537" s="154">
        <v>0</v>
      </c>
      <c r="R537" s="154">
        <v>0</v>
      </c>
      <c r="S537" s="154">
        <v>0</v>
      </c>
      <c r="T537" s="154">
        <v>0</v>
      </c>
      <c r="U537" s="154">
        <v>0</v>
      </c>
      <c r="V537" s="154">
        <v>0</v>
      </c>
      <c r="W537" s="154">
        <v>0</v>
      </c>
      <c r="X537" s="154">
        <v>0</v>
      </c>
      <c r="Y537" s="154">
        <v>0</v>
      </c>
      <c r="Z537" s="154">
        <v>0</v>
      </c>
      <c r="AA537" s="154">
        <v>0</v>
      </c>
      <c r="AB537" s="156">
        <v>2020</v>
      </c>
    </row>
    <row r="538" spans="1:28" ht="35.25" customHeight="1" x14ac:dyDescent="0.5">
      <c r="A538">
        <v>1</v>
      </c>
      <c r="B538" s="124">
        <v>522</v>
      </c>
      <c r="C538" s="125" t="s">
        <v>2097</v>
      </c>
      <c r="D538" s="150">
        <v>227500</v>
      </c>
      <c r="E538" s="154">
        <v>0</v>
      </c>
      <c r="F538" s="154">
        <v>0</v>
      </c>
      <c r="G538" s="154">
        <v>0</v>
      </c>
      <c r="H538" s="154">
        <v>0</v>
      </c>
      <c r="I538" s="154">
        <v>0</v>
      </c>
      <c r="J538" s="154">
        <v>0</v>
      </c>
      <c r="K538" s="155">
        <v>0</v>
      </c>
      <c r="L538" s="154">
        <v>0</v>
      </c>
      <c r="M538" s="154">
        <v>227500</v>
      </c>
      <c r="N538" s="154">
        <v>0</v>
      </c>
      <c r="O538" s="154">
        <v>0</v>
      </c>
      <c r="P538" s="154">
        <v>0</v>
      </c>
      <c r="Q538" s="154">
        <v>0</v>
      </c>
      <c r="R538" s="154">
        <v>0</v>
      </c>
      <c r="S538" s="154">
        <v>0</v>
      </c>
      <c r="T538" s="154">
        <v>0</v>
      </c>
      <c r="U538" s="154">
        <v>0</v>
      </c>
      <c r="V538" s="154">
        <v>0</v>
      </c>
      <c r="W538" s="154">
        <v>0</v>
      </c>
      <c r="X538" s="154">
        <v>0</v>
      </c>
      <c r="Y538" s="154">
        <v>0</v>
      </c>
      <c r="Z538" s="154">
        <v>0</v>
      </c>
      <c r="AA538" s="154">
        <v>0</v>
      </c>
      <c r="AB538" s="156">
        <v>2020</v>
      </c>
    </row>
    <row r="539" spans="1:28" ht="35.25" customHeight="1" x14ac:dyDescent="0.5">
      <c r="A539">
        <v>1</v>
      </c>
      <c r="B539" s="124">
        <v>523</v>
      </c>
      <c r="C539" s="125" t="s">
        <v>2099</v>
      </c>
      <c r="D539" s="150">
        <v>215200.16</v>
      </c>
      <c r="E539" s="154">
        <v>85000</v>
      </c>
      <c r="F539" s="154">
        <v>0</v>
      </c>
      <c r="G539" s="154">
        <v>75003</v>
      </c>
      <c r="H539" s="154">
        <v>0</v>
      </c>
      <c r="I539" s="154">
        <v>0</v>
      </c>
      <c r="J539" s="154">
        <v>0</v>
      </c>
      <c r="K539" s="155">
        <v>0</v>
      </c>
      <c r="L539" s="154">
        <v>0</v>
      </c>
      <c r="M539" s="154">
        <v>55197.16</v>
      </c>
      <c r="N539" s="154">
        <v>0</v>
      </c>
      <c r="O539" s="154">
        <v>0</v>
      </c>
      <c r="P539" s="154">
        <v>0</v>
      </c>
      <c r="Q539" s="154">
        <v>0</v>
      </c>
      <c r="R539" s="154">
        <v>0</v>
      </c>
      <c r="S539" s="154">
        <v>0</v>
      </c>
      <c r="T539" s="154">
        <v>0</v>
      </c>
      <c r="U539" s="154">
        <v>0</v>
      </c>
      <c r="V539" s="154">
        <v>0</v>
      </c>
      <c r="W539" s="154">
        <v>0</v>
      </c>
      <c r="X539" s="154">
        <v>0</v>
      </c>
      <c r="Y539" s="154">
        <v>0</v>
      </c>
      <c r="Z539" s="154">
        <v>0</v>
      </c>
      <c r="AA539" s="154">
        <v>0</v>
      </c>
      <c r="AB539" s="156">
        <v>2020</v>
      </c>
    </row>
    <row r="540" spans="1:28" ht="35.25" customHeight="1" x14ac:dyDescent="0.5">
      <c r="A540">
        <v>1</v>
      </c>
      <c r="B540" s="124">
        <v>524</v>
      </c>
      <c r="C540" s="125" t="s">
        <v>2100</v>
      </c>
      <c r="D540" s="150">
        <v>347617</v>
      </c>
      <c r="E540" s="154">
        <v>160308.5</v>
      </c>
      <c r="F540" s="154">
        <v>187308.5</v>
      </c>
      <c r="G540" s="154">
        <v>0</v>
      </c>
      <c r="H540" s="154">
        <v>0</v>
      </c>
      <c r="I540" s="154">
        <v>0</v>
      </c>
      <c r="J540" s="154">
        <v>0</v>
      </c>
      <c r="K540" s="155">
        <v>0</v>
      </c>
      <c r="L540" s="154">
        <v>0</v>
      </c>
      <c r="M540" s="154">
        <v>0</v>
      </c>
      <c r="N540" s="154">
        <v>0</v>
      </c>
      <c r="O540" s="154">
        <v>0</v>
      </c>
      <c r="P540" s="154">
        <v>0</v>
      </c>
      <c r="Q540" s="154">
        <v>0</v>
      </c>
      <c r="R540" s="154">
        <v>0</v>
      </c>
      <c r="S540" s="154">
        <v>0</v>
      </c>
      <c r="T540" s="154">
        <v>0</v>
      </c>
      <c r="U540" s="154">
        <v>0</v>
      </c>
      <c r="V540" s="154">
        <v>0</v>
      </c>
      <c r="W540" s="154">
        <v>0</v>
      </c>
      <c r="X540" s="154">
        <v>0</v>
      </c>
      <c r="Y540" s="154">
        <v>0</v>
      </c>
      <c r="Z540" s="154">
        <v>0</v>
      </c>
      <c r="AA540" s="154">
        <v>0</v>
      </c>
      <c r="AB540" s="156">
        <v>2020</v>
      </c>
    </row>
    <row r="541" spans="1:28" ht="35.25" customHeight="1" x14ac:dyDescent="0.5">
      <c r="A541">
        <v>1</v>
      </c>
      <c r="B541" s="124">
        <v>525</v>
      </c>
      <c r="C541" s="125" t="s">
        <v>2101</v>
      </c>
      <c r="D541" s="150">
        <v>79041</v>
      </c>
      <c r="E541" s="154">
        <v>0</v>
      </c>
      <c r="F541" s="154">
        <v>0</v>
      </c>
      <c r="G541" s="154">
        <v>79041</v>
      </c>
      <c r="H541" s="154">
        <v>0</v>
      </c>
      <c r="I541" s="154">
        <v>0</v>
      </c>
      <c r="J541" s="154">
        <v>0</v>
      </c>
      <c r="K541" s="155">
        <v>0</v>
      </c>
      <c r="L541" s="154">
        <v>0</v>
      </c>
      <c r="M541" s="154">
        <v>0</v>
      </c>
      <c r="N541" s="154">
        <v>0</v>
      </c>
      <c r="O541" s="154">
        <v>0</v>
      </c>
      <c r="P541" s="154">
        <v>0</v>
      </c>
      <c r="Q541" s="154">
        <v>0</v>
      </c>
      <c r="R541" s="154">
        <v>0</v>
      </c>
      <c r="S541" s="154">
        <v>0</v>
      </c>
      <c r="T541" s="154">
        <v>0</v>
      </c>
      <c r="U541" s="154">
        <v>0</v>
      </c>
      <c r="V541" s="154">
        <v>0</v>
      </c>
      <c r="W541" s="154">
        <v>0</v>
      </c>
      <c r="X541" s="154">
        <v>0</v>
      </c>
      <c r="Y541" s="154">
        <v>0</v>
      </c>
      <c r="Z541" s="154">
        <v>0</v>
      </c>
      <c r="AA541" s="154">
        <v>0</v>
      </c>
      <c r="AB541" s="156">
        <v>2020</v>
      </c>
    </row>
    <row r="542" spans="1:28" ht="35.25" customHeight="1" x14ac:dyDescent="0.5">
      <c r="A542">
        <v>1</v>
      </c>
      <c r="B542" s="124">
        <v>526</v>
      </c>
      <c r="C542" s="125" t="s">
        <v>2102</v>
      </c>
      <c r="D542" s="150">
        <v>459221.82</v>
      </c>
      <c r="E542" s="154">
        <v>0</v>
      </c>
      <c r="F542" s="154">
        <v>0</v>
      </c>
      <c r="G542" s="154">
        <v>0</v>
      </c>
      <c r="H542" s="154">
        <v>0</v>
      </c>
      <c r="I542" s="154">
        <v>0</v>
      </c>
      <c r="J542" s="154">
        <v>0</v>
      </c>
      <c r="K542" s="155">
        <v>0</v>
      </c>
      <c r="L542" s="154">
        <v>0</v>
      </c>
      <c r="M542" s="154">
        <v>0</v>
      </c>
      <c r="N542" s="154">
        <v>0</v>
      </c>
      <c r="O542" s="154">
        <v>459221.82</v>
      </c>
      <c r="P542" s="154">
        <v>0</v>
      </c>
      <c r="Q542" s="154">
        <v>0</v>
      </c>
      <c r="R542" s="154">
        <v>0</v>
      </c>
      <c r="S542" s="154">
        <v>0</v>
      </c>
      <c r="T542" s="154">
        <v>0</v>
      </c>
      <c r="U542" s="154">
        <v>0</v>
      </c>
      <c r="V542" s="154">
        <v>0</v>
      </c>
      <c r="W542" s="154">
        <v>0</v>
      </c>
      <c r="X542" s="154">
        <v>0</v>
      </c>
      <c r="Y542" s="154">
        <v>0</v>
      </c>
      <c r="Z542" s="154">
        <v>0</v>
      </c>
      <c r="AA542" s="154">
        <v>0</v>
      </c>
      <c r="AB542" s="156">
        <v>2020</v>
      </c>
    </row>
    <row r="543" spans="1:28" ht="35.25" customHeight="1" x14ac:dyDescent="0.5">
      <c r="A543">
        <v>1</v>
      </c>
      <c r="B543" s="124">
        <v>527</v>
      </c>
      <c r="C543" s="125" t="s">
        <v>2476</v>
      </c>
      <c r="D543" s="150">
        <v>315862.38</v>
      </c>
      <c r="E543" s="154">
        <v>0</v>
      </c>
      <c r="F543" s="154">
        <v>0</v>
      </c>
      <c r="G543" s="154">
        <v>0</v>
      </c>
      <c r="H543" s="154">
        <v>0</v>
      </c>
      <c r="I543" s="154">
        <v>0</v>
      </c>
      <c r="J543" s="154">
        <v>0</v>
      </c>
      <c r="K543" s="155">
        <v>0</v>
      </c>
      <c r="L543" s="154">
        <v>0</v>
      </c>
      <c r="M543" s="154">
        <v>0</v>
      </c>
      <c r="N543" s="154">
        <v>0</v>
      </c>
      <c r="O543" s="154">
        <v>30000</v>
      </c>
      <c r="P543" s="154">
        <v>285862.38</v>
      </c>
      <c r="Q543" s="154">
        <v>0</v>
      </c>
      <c r="R543" s="154">
        <v>0</v>
      </c>
      <c r="S543" s="154">
        <v>0</v>
      </c>
      <c r="T543" s="154">
        <v>0</v>
      </c>
      <c r="U543" s="154">
        <v>0</v>
      </c>
      <c r="V543" s="154">
        <v>0</v>
      </c>
      <c r="W543" s="154">
        <v>0</v>
      </c>
      <c r="X543" s="154">
        <v>0</v>
      </c>
      <c r="Y543" s="154">
        <v>0</v>
      </c>
      <c r="Z543" s="154">
        <v>0</v>
      </c>
      <c r="AA543" s="154">
        <v>0</v>
      </c>
      <c r="AB543" s="156">
        <v>2020</v>
      </c>
    </row>
    <row r="544" spans="1:28" ht="35.25" customHeight="1" x14ac:dyDescent="0.5">
      <c r="A544">
        <v>1</v>
      </c>
      <c r="B544" s="124">
        <v>528</v>
      </c>
      <c r="C544" s="125" t="s">
        <v>2299</v>
      </c>
      <c r="D544" s="150">
        <v>350602.74</v>
      </c>
      <c r="E544" s="154">
        <v>0</v>
      </c>
      <c r="F544" s="154">
        <v>0</v>
      </c>
      <c r="G544" s="154">
        <v>0</v>
      </c>
      <c r="H544" s="154">
        <v>0</v>
      </c>
      <c r="I544" s="154">
        <v>0</v>
      </c>
      <c r="J544" s="154">
        <v>0</v>
      </c>
      <c r="K544" s="155">
        <v>0</v>
      </c>
      <c r="L544" s="154">
        <v>0</v>
      </c>
      <c r="M544" s="154">
        <v>0</v>
      </c>
      <c r="N544" s="154">
        <v>0</v>
      </c>
      <c r="O544" s="154">
        <v>350602.74</v>
      </c>
      <c r="P544" s="154">
        <v>0</v>
      </c>
      <c r="Q544" s="154">
        <v>0</v>
      </c>
      <c r="R544" s="154">
        <v>0</v>
      </c>
      <c r="S544" s="154">
        <v>0</v>
      </c>
      <c r="T544" s="154">
        <v>0</v>
      </c>
      <c r="U544" s="154">
        <v>0</v>
      </c>
      <c r="V544" s="154">
        <v>0</v>
      </c>
      <c r="W544" s="154">
        <v>0</v>
      </c>
      <c r="X544" s="154">
        <v>0</v>
      </c>
      <c r="Y544" s="154">
        <v>0</v>
      </c>
      <c r="Z544" s="154">
        <v>0</v>
      </c>
      <c r="AA544" s="154">
        <v>0</v>
      </c>
      <c r="AB544" s="156">
        <v>2020</v>
      </c>
    </row>
    <row r="545" spans="1:28" ht="35.25" customHeight="1" x14ac:dyDescent="0.5">
      <c r="A545">
        <v>1</v>
      </c>
      <c r="B545" s="124">
        <v>529</v>
      </c>
      <c r="C545" s="125" t="s">
        <v>2300</v>
      </c>
      <c r="D545" s="150">
        <v>286924.78999999998</v>
      </c>
      <c r="E545" s="154">
        <v>0</v>
      </c>
      <c r="F545" s="154">
        <v>0</v>
      </c>
      <c r="G545" s="154">
        <v>0</v>
      </c>
      <c r="H545" s="154">
        <v>286924.78999999998</v>
      </c>
      <c r="I545" s="154">
        <v>0</v>
      </c>
      <c r="J545" s="154">
        <v>0</v>
      </c>
      <c r="K545" s="155">
        <v>0</v>
      </c>
      <c r="L545" s="154">
        <v>0</v>
      </c>
      <c r="M545" s="154">
        <v>0</v>
      </c>
      <c r="N545" s="154">
        <v>0</v>
      </c>
      <c r="O545" s="154">
        <v>0</v>
      </c>
      <c r="P545" s="154">
        <v>0</v>
      </c>
      <c r="Q545" s="154">
        <v>0</v>
      </c>
      <c r="R545" s="154">
        <v>0</v>
      </c>
      <c r="S545" s="154">
        <v>0</v>
      </c>
      <c r="T545" s="154">
        <v>0</v>
      </c>
      <c r="U545" s="154">
        <v>0</v>
      </c>
      <c r="V545" s="154">
        <v>0</v>
      </c>
      <c r="W545" s="154">
        <v>0</v>
      </c>
      <c r="X545" s="154">
        <v>0</v>
      </c>
      <c r="Y545" s="154">
        <v>0</v>
      </c>
      <c r="Z545" s="154">
        <v>0</v>
      </c>
      <c r="AA545" s="154">
        <v>0</v>
      </c>
      <c r="AB545" s="156">
        <v>2020</v>
      </c>
    </row>
    <row r="546" spans="1:28" ht="35.25" customHeight="1" x14ac:dyDescent="0.5">
      <c r="A546">
        <v>1</v>
      </c>
      <c r="B546" s="124">
        <v>530</v>
      </c>
      <c r="C546" s="125" t="s">
        <v>2301</v>
      </c>
      <c r="D546" s="150">
        <v>439885.27</v>
      </c>
      <c r="E546" s="154">
        <v>0</v>
      </c>
      <c r="F546" s="154">
        <v>439885.27</v>
      </c>
      <c r="G546" s="154">
        <v>0</v>
      </c>
      <c r="H546" s="154">
        <v>0</v>
      </c>
      <c r="I546" s="154">
        <v>0</v>
      </c>
      <c r="J546" s="154">
        <v>0</v>
      </c>
      <c r="K546" s="155">
        <v>0</v>
      </c>
      <c r="L546" s="154">
        <v>0</v>
      </c>
      <c r="M546" s="154">
        <v>0</v>
      </c>
      <c r="N546" s="154">
        <v>0</v>
      </c>
      <c r="O546" s="154">
        <v>0</v>
      </c>
      <c r="P546" s="154">
        <v>0</v>
      </c>
      <c r="Q546" s="154">
        <v>0</v>
      </c>
      <c r="R546" s="154">
        <v>0</v>
      </c>
      <c r="S546" s="154">
        <v>0</v>
      </c>
      <c r="T546" s="154">
        <v>0</v>
      </c>
      <c r="U546" s="154">
        <v>0</v>
      </c>
      <c r="V546" s="154">
        <v>0</v>
      </c>
      <c r="W546" s="154">
        <v>0</v>
      </c>
      <c r="X546" s="154">
        <v>0</v>
      </c>
      <c r="Y546" s="154">
        <v>0</v>
      </c>
      <c r="Z546" s="154">
        <v>0</v>
      </c>
      <c r="AA546" s="154">
        <v>0</v>
      </c>
      <c r="AB546" s="156">
        <v>2020</v>
      </c>
    </row>
    <row r="547" spans="1:28" ht="35.25" customHeight="1" x14ac:dyDescent="0.5">
      <c r="A547">
        <v>1</v>
      </c>
      <c r="B547" s="124">
        <v>531</v>
      </c>
      <c r="C547" s="125" t="s">
        <v>2477</v>
      </c>
      <c r="D547" s="150">
        <v>171486</v>
      </c>
      <c r="E547" s="154">
        <v>0</v>
      </c>
      <c r="F547" s="154">
        <v>0</v>
      </c>
      <c r="G547" s="154">
        <v>0</v>
      </c>
      <c r="H547" s="154">
        <v>0</v>
      </c>
      <c r="I547" s="154">
        <v>0</v>
      </c>
      <c r="J547" s="154">
        <v>0</v>
      </c>
      <c r="K547" s="155">
        <v>0</v>
      </c>
      <c r="L547" s="154">
        <v>0</v>
      </c>
      <c r="M547" s="154">
        <v>0</v>
      </c>
      <c r="N547" s="154">
        <v>0</v>
      </c>
      <c r="O547" s="154">
        <v>171486</v>
      </c>
      <c r="P547" s="154">
        <v>0</v>
      </c>
      <c r="Q547" s="154">
        <v>0</v>
      </c>
      <c r="R547" s="154">
        <v>0</v>
      </c>
      <c r="S547" s="154">
        <v>0</v>
      </c>
      <c r="T547" s="154">
        <v>0</v>
      </c>
      <c r="U547" s="154">
        <v>0</v>
      </c>
      <c r="V547" s="154">
        <v>0</v>
      </c>
      <c r="W547" s="154">
        <v>0</v>
      </c>
      <c r="X547" s="154">
        <v>0</v>
      </c>
      <c r="Y547" s="154">
        <v>0</v>
      </c>
      <c r="Z547" s="154">
        <v>0</v>
      </c>
      <c r="AA547" s="154">
        <v>0</v>
      </c>
      <c r="AB547" s="156">
        <v>2020</v>
      </c>
    </row>
    <row r="548" spans="1:28" ht="35.25" customHeight="1" x14ac:dyDescent="0.5">
      <c r="A548">
        <v>1</v>
      </c>
      <c r="B548" s="124">
        <v>532</v>
      </c>
      <c r="C548" s="125" t="s">
        <v>2302</v>
      </c>
      <c r="D548" s="150">
        <v>222074</v>
      </c>
      <c r="E548" s="154">
        <v>0</v>
      </c>
      <c r="F548" s="154">
        <v>0</v>
      </c>
      <c r="G548" s="154">
        <v>0</v>
      </c>
      <c r="H548" s="154">
        <v>0</v>
      </c>
      <c r="I548" s="154">
        <v>0</v>
      </c>
      <c r="J548" s="154">
        <v>0</v>
      </c>
      <c r="K548" s="155">
        <v>0</v>
      </c>
      <c r="L548" s="154">
        <v>0</v>
      </c>
      <c r="M548" s="154">
        <v>0</v>
      </c>
      <c r="N548" s="154">
        <v>0</v>
      </c>
      <c r="O548" s="154">
        <v>222074</v>
      </c>
      <c r="P548" s="154">
        <v>0</v>
      </c>
      <c r="Q548" s="154">
        <v>0</v>
      </c>
      <c r="R548" s="154">
        <v>0</v>
      </c>
      <c r="S548" s="154">
        <v>0</v>
      </c>
      <c r="T548" s="154">
        <v>0</v>
      </c>
      <c r="U548" s="154">
        <v>0</v>
      </c>
      <c r="V548" s="154">
        <v>0</v>
      </c>
      <c r="W548" s="154">
        <v>0</v>
      </c>
      <c r="X548" s="154">
        <v>0</v>
      </c>
      <c r="Y548" s="154">
        <v>0</v>
      </c>
      <c r="Z548" s="154">
        <v>0</v>
      </c>
      <c r="AA548" s="154">
        <v>0</v>
      </c>
      <c r="AB548" s="156">
        <v>2020</v>
      </c>
    </row>
    <row r="549" spans="1:28" ht="35.25" customHeight="1" x14ac:dyDescent="0.5">
      <c r="A549">
        <v>1</v>
      </c>
      <c r="B549" s="124">
        <v>533</v>
      </c>
      <c r="C549" s="125" t="s">
        <v>2303</v>
      </c>
      <c r="D549" s="150">
        <v>317206</v>
      </c>
      <c r="E549" s="154">
        <v>0</v>
      </c>
      <c r="F549" s="154">
        <v>0</v>
      </c>
      <c r="G549" s="154">
        <v>0</v>
      </c>
      <c r="H549" s="154">
        <v>0</v>
      </c>
      <c r="I549" s="154">
        <v>0</v>
      </c>
      <c r="J549" s="154">
        <v>0</v>
      </c>
      <c r="K549" s="155">
        <v>0</v>
      </c>
      <c r="L549" s="154">
        <v>0</v>
      </c>
      <c r="M549" s="154">
        <v>0</v>
      </c>
      <c r="N549" s="154">
        <v>317206</v>
      </c>
      <c r="O549" s="154">
        <v>0</v>
      </c>
      <c r="P549" s="154">
        <v>0</v>
      </c>
      <c r="Q549" s="154">
        <v>0</v>
      </c>
      <c r="R549" s="154">
        <v>0</v>
      </c>
      <c r="S549" s="154">
        <v>0</v>
      </c>
      <c r="T549" s="154">
        <v>0</v>
      </c>
      <c r="U549" s="154">
        <v>0</v>
      </c>
      <c r="V549" s="154">
        <v>0</v>
      </c>
      <c r="W549" s="154">
        <v>0</v>
      </c>
      <c r="X549" s="154">
        <v>0</v>
      </c>
      <c r="Y549" s="154">
        <v>0</v>
      </c>
      <c r="Z549" s="154">
        <v>0</v>
      </c>
      <c r="AA549" s="154">
        <v>0</v>
      </c>
      <c r="AB549" s="156">
        <v>2020</v>
      </c>
    </row>
    <row r="550" spans="1:28" ht="35.25" customHeight="1" x14ac:dyDescent="0.5">
      <c r="A550">
        <v>1</v>
      </c>
      <c r="B550" s="124">
        <v>534</v>
      </c>
      <c r="C550" s="125" t="s">
        <v>2304</v>
      </c>
      <c r="D550" s="150">
        <v>344392.06</v>
      </c>
      <c r="E550" s="154">
        <v>0</v>
      </c>
      <c r="F550" s="154">
        <v>0</v>
      </c>
      <c r="G550" s="154">
        <v>0</v>
      </c>
      <c r="H550" s="154">
        <v>0</v>
      </c>
      <c r="I550" s="154">
        <v>0</v>
      </c>
      <c r="J550" s="154">
        <v>0</v>
      </c>
      <c r="K550" s="155">
        <v>0</v>
      </c>
      <c r="L550" s="154">
        <v>0</v>
      </c>
      <c r="M550" s="154">
        <v>0</v>
      </c>
      <c r="N550" s="154">
        <v>0</v>
      </c>
      <c r="O550" s="154">
        <v>344392.06</v>
      </c>
      <c r="P550" s="154">
        <v>0</v>
      </c>
      <c r="Q550" s="154">
        <v>0</v>
      </c>
      <c r="R550" s="154">
        <v>0</v>
      </c>
      <c r="S550" s="154">
        <v>0</v>
      </c>
      <c r="T550" s="154">
        <v>0</v>
      </c>
      <c r="U550" s="154">
        <v>0</v>
      </c>
      <c r="V550" s="154">
        <v>0</v>
      </c>
      <c r="W550" s="154">
        <v>0</v>
      </c>
      <c r="X550" s="154">
        <v>0</v>
      </c>
      <c r="Y550" s="154">
        <v>0</v>
      </c>
      <c r="Z550" s="154">
        <v>0</v>
      </c>
      <c r="AA550" s="154">
        <v>0</v>
      </c>
      <c r="AB550" s="156">
        <v>2020</v>
      </c>
    </row>
    <row r="551" spans="1:28" ht="35.25" customHeight="1" x14ac:dyDescent="0.5">
      <c r="A551">
        <v>1</v>
      </c>
      <c r="B551" s="124">
        <v>535</v>
      </c>
      <c r="C551" s="125" t="s">
        <v>2305</v>
      </c>
      <c r="D551" s="150">
        <v>197002.64</v>
      </c>
      <c r="E551" s="154">
        <v>0</v>
      </c>
      <c r="F551" s="154">
        <v>0</v>
      </c>
      <c r="G551" s="154">
        <v>0</v>
      </c>
      <c r="H551" s="154">
        <v>0</v>
      </c>
      <c r="I551" s="154">
        <v>0</v>
      </c>
      <c r="J551" s="154">
        <v>0</v>
      </c>
      <c r="K551" s="155">
        <v>0</v>
      </c>
      <c r="L551" s="154">
        <v>0</v>
      </c>
      <c r="M551" s="154">
        <v>0</v>
      </c>
      <c r="N551" s="154">
        <v>0</v>
      </c>
      <c r="O551" s="154">
        <v>197002.64</v>
      </c>
      <c r="P551" s="154">
        <v>0</v>
      </c>
      <c r="Q551" s="154">
        <v>0</v>
      </c>
      <c r="R551" s="154">
        <v>0</v>
      </c>
      <c r="S551" s="154">
        <v>0</v>
      </c>
      <c r="T551" s="154">
        <v>0</v>
      </c>
      <c r="U551" s="154">
        <v>0</v>
      </c>
      <c r="V551" s="154">
        <v>0</v>
      </c>
      <c r="W551" s="154">
        <v>0</v>
      </c>
      <c r="X551" s="154">
        <v>0</v>
      </c>
      <c r="Y551" s="154">
        <v>0</v>
      </c>
      <c r="Z551" s="154">
        <v>0</v>
      </c>
      <c r="AA551" s="154">
        <v>0</v>
      </c>
      <c r="AB551" s="156">
        <v>2020</v>
      </c>
    </row>
    <row r="552" spans="1:28" ht="35.25" customHeight="1" x14ac:dyDescent="0.5">
      <c r="A552">
        <v>1</v>
      </c>
      <c r="B552" s="124">
        <v>536</v>
      </c>
      <c r="C552" s="125" t="s">
        <v>2306</v>
      </c>
      <c r="D552" s="150">
        <v>192411</v>
      </c>
      <c r="E552" s="154">
        <v>0</v>
      </c>
      <c r="F552" s="154">
        <v>0</v>
      </c>
      <c r="G552" s="154">
        <v>192411</v>
      </c>
      <c r="H552" s="154">
        <v>0</v>
      </c>
      <c r="I552" s="154">
        <v>0</v>
      </c>
      <c r="J552" s="154">
        <v>0</v>
      </c>
      <c r="K552" s="155">
        <v>0</v>
      </c>
      <c r="L552" s="154">
        <v>0</v>
      </c>
      <c r="M552" s="154">
        <v>0</v>
      </c>
      <c r="N552" s="154">
        <v>0</v>
      </c>
      <c r="O552" s="154">
        <v>0</v>
      </c>
      <c r="P552" s="154">
        <v>0</v>
      </c>
      <c r="Q552" s="154">
        <v>0</v>
      </c>
      <c r="R552" s="154">
        <v>0</v>
      </c>
      <c r="S552" s="154">
        <v>0</v>
      </c>
      <c r="T552" s="154">
        <v>0</v>
      </c>
      <c r="U552" s="154">
        <v>0</v>
      </c>
      <c r="V552" s="154">
        <v>0</v>
      </c>
      <c r="W552" s="154">
        <v>0</v>
      </c>
      <c r="X552" s="154">
        <v>0</v>
      </c>
      <c r="Y552" s="154">
        <v>0</v>
      </c>
      <c r="Z552" s="154">
        <v>0</v>
      </c>
      <c r="AA552" s="154">
        <v>0</v>
      </c>
      <c r="AB552" s="156">
        <v>2020</v>
      </c>
    </row>
    <row r="553" spans="1:28" ht="35.25" customHeight="1" x14ac:dyDescent="0.5">
      <c r="A553">
        <v>1</v>
      </c>
      <c r="B553" s="124">
        <v>537</v>
      </c>
      <c r="C553" s="125" t="s">
        <v>2307</v>
      </c>
      <c r="D553" s="150">
        <v>141413</v>
      </c>
      <c r="E553" s="154">
        <v>141413</v>
      </c>
      <c r="F553" s="154">
        <v>0</v>
      </c>
      <c r="G553" s="154">
        <v>0</v>
      </c>
      <c r="H553" s="154">
        <v>0</v>
      </c>
      <c r="I553" s="154">
        <v>0</v>
      </c>
      <c r="J553" s="154">
        <v>0</v>
      </c>
      <c r="K553" s="155">
        <v>0</v>
      </c>
      <c r="L553" s="154">
        <v>0</v>
      </c>
      <c r="M553" s="154">
        <v>0</v>
      </c>
      <c r="N553" s="154">
        <v>0</v>
      </c>
      <c r="O553" s="154">
        <v>0</v>
      </c>
      <c r="P553" s="154">
        <v>0</v>
      </c>
      <c r="Q553" s="154">
        <v>0</v>
      </c>
      <c r="R553" s="154">
        <v>0</v>
      </c>
      <c r="S553" s="154">
        <v>0</v>
      </c>
      <c r="T553" s="154">
        <v>0</v>
      </c>
      <c r="U553" s="154">
        <v>0</v>
      </c>
      <c r="V553" s="154">
        <v>0</v>
      </c>
      <c r="W553" s="154">
        <v>0</v>
      </c>
      <c r="X553" s="154">
        <v>0</v>
      </c>
      <c r="Y553" s="154">
        <v>0</v>
      </c>
      <c r="Z553" s="154">
        <v>0</v>
      </c>
      <c r="AA553" s="154">
        <v>0</v>
      </c>
      <c r="AB553" s="156">
        <v>2020</v>
      </c>
    </row>
    <row r="554" spans="1:28" ht="35.25" customHeight="1" x14ac:dyDescent="0.5">
      <c r="A554">
        <v>1</v>
      </c>
      <c r="B554" s="124">
        <v>538</v>
      </c>
      <c r="C554" s="125" t="s">
        <v>2308</v>
      </c>
      <c r="D554" s="150">
        <v>632456.41</v>
      </c>
      <c r="E554" s="154">
        <v>0</v>
      </c>
      <c r="F554" s="154">
        <v>0</v>
      </c>
      <c r="G554" s="154">
        <v>0</v>
      </c>
      <c r="H554" s="154">
        <v>0</v>
      </c>
      <c r="I554" s="154">
        <v>0</v>
      </c>
      <c r="J554" s="154">
        <v>0</v>
      </c>
      <c r="K554" s="155">
        <v>0</v>
      </c>
      <c r="L554" s="154">
        <v>0</v>
      </c>
      <c r="M554" s="154">
        <v>632456.41</v>
      </c>
      <c r="N554" s="154">
        <v>0</v>
      </c>
      <c r="O554" s="154">
        <v>0</v>
      </c>
      <c r="P554" s="154">
        <v>0</v>
      </c>
      <c r="Q554" s="154">
        <v>0</v>
      </c>
      <c r="R554" s="154">
        <v>0</v>
      </c>
      <c r="S554" s="154">
        <v>0</v>
      </c>
      <c r="T554" s="154">
        <v>0</v>
      </c>
      <c r="U554" s="154">
        <v>0</v>
      </c>
      <c r="V554" s="154">
        <v>0</v>
      </c>
      <c r="W554" s="154">
        <v>0</v>
      </c>
      <c r="X554" s="154">
        <v>0</v>
      </c>
      <c r="Y554" s="154">
        <v>0</v>
      </c>
      <c r="Z554" s="154">
        <v>0</v>
      </c>
      <c r="AA554" s="154">
        <v>0</v>
      </c>
      <c r="AB554" s="156">
        <v>2020</v>
      </c>
    </row>
    <row r="555" spans="1:28" ht="35.25" customHeight="1" x14ac:dyDescent="0.5">
      <c r="A555">
        <v>1</v>
      </c>
      <c r="B555" s="124">
        <v>539</v>
      </c>
      <c r="C555" s="125" t="s">
        <v>2309</v>
      </c>
      <c r="D555" s="150">
        <v>739200.25</v>
      </c>
      <c r="E555" s="154">
        <v>0</v>
      </c>
      <c r="F555" s="154">
        <v>0</v>
      </c>
      <c r="G555" s="154">
        <v>0</v>
      </c>
      <c r="H555" s="154">
        <v>0</v>
      </c>
      <c r="I555" s="154">
        <v>0</v>
      </c>
      <c r="J555" s="154">
        <v>0</v>
      </c>
      <c r="K555" s="155">
        <v>0</v>
      </c>
      <c r="L555" s="154">
        <v>0</v>
      </c>
      <c r="M555" s="154">
        <v>0</v>
      </c>
      <c r="N555" s="154">
        <v>0</v>
      </c>
      <c r="O555" s="154">
        <v>739200.25</v>
      </c>
      <c r="P555" s="154">
        <v>0</v>
      </c>
      <c r="Q555" s="154">
        <v>0</v>
      </c>
      <c r="R555" s="154">
        <v>0</v>
      </c>
      <c r="S555" s="154">
        <v>0</v>
      </c>
      <c r="T555" s="154">
        <v>0</v>
      </c>
      <c r="U555" s="154">
        <v>0</v>
      </c>
      <c r="V555" s="154">
        <v>0</v>
      </c>
      <c r="W555" s="154">
        <v>0</v>
      </c>
      <c r="X555" s="154">
        <v>0</v>
      </c>
      <c r="Y555" s="154">
        <v>0</v>
      </c>
      <c r="Z555" s="154">
        <v>0</v>
      </c>
      <c r="AA555" s="154">
        <v>0</v>
      </c>
      <c r="AB555" s="156">
        <v>2020</v>
      </c>
    </row>
    <row r="556" spans="1:28" ht="35.25" customHeight="1" x14ac:dyDescent="0.5">
      <c r="A556">
        <v>1</v>
      </c>
      <c r="B556" s="124">
        <v>540</v>
      </c>
      <c r="C556" s="125" t="s">
        <v>2310</v>
      </c>
      <c r="D556" s="150">
        <v>418000.41</v>
      </c>
      <c r="E556" s="154">
        <v>0</v>
      </c>
      <c r="F556" s="154">
        <v>0</v>
      </c>
      <c r="G556" s="154">
        <v>0</v>
      </c>
      <c r="H556" s="154">
        <v>0</v>
      </c>
      <c r="I556" s="154">
        <v>0</v>
      </c>
      <c r="J556" s="154">
        <v>0</v>
      </c>
      <c r="K556" s="155">
        <v>0</v>
      </c>
      <c r="L556" s="154">
        <v>0</v>
      </c>
      <c r="M556" s="154">
        <v>0</v>
      </c>
      <c r="N556" s="154">
        <v>0</v>
      </c>
      <c r="O556" s="154">
        <v>418000.41</v>
      </c>
      <c r="P556" s="154">
        <v>0</v>
      </c>
      <c r="Q556" s="154">
        <v>0</v>
      </c>
      <c r="R556" s="154">
        <v>0</v>
      </c>
      <c r="S556" s="154">
        <v>0</v>
      </c>
      <c r="T556" s="154">
        <v>0</v>
      </c>
      <c r="U556" s="154">
        <v>0</v>
      </c>
      <c r="V556" s="154">
        <v>0</v>
      </c>
      <c r="W556" s="154">
        <v>0</v>
      </c>
      <c r="X556" s="154">
        <v>0</v>
      </c>
      <c r="Y556" s="154">
        <v>0</v>
      </c>
      <c r="Z556" s="154">
        <v>0</v>
      </c>
      <c r="AA556" s="154">
        <v>0</v>
      </c>
      <c r="AB556" s="156">
        <v>2020</v>
      </c>
    </row>
    <row r="557" spans="1:28" ht="35.25" customHeight="1" x14ac:dyDescent="0.5">
      <c r="A557">
        <v>1</v>
      </c>
      <c r="B557" s="124">
        <v>541</v>
      </c>
      <c r="C557" s="125" t="s">
        <v>2311</v>
      </c>
      <c r="D557" s="150">
        <v>985840</v>
      </c>
      <c r="E557" s="154">
        <v>0</v>
      </c>
      <c r="F557" s="154">
        <v>0</v>
      </c>
      <c r="G557" s="154">
        <v>0</v>
      </c>
      <c r="H557" s="154">
        <v>0</v>
      </c>
      <c r="I557" s="154">
        <v>0</v>
      </c>
      <c r="J557" s="154">
        <v>0</v>
      </c>
      <c r="K557" s="155">
        <v>0</v>
      </c>
      <c r="L557" s="154">
        <v>0</v>
      </c>
      <c r="M557" s="154">
        <v>0</v>
      </c>
      <c r="N557" s="154">
        <v>0</v>
      </c>
      <c r="O557" s="154">
        <v>985840</v>
      </c>
      <c r="P557" s="154">
        <v>0</v>
      </c>
      <c r="Q557" s="154">
        <v>0</v>
      </c>
      <c r="R557" s="154">
        <v>0</v>
      </c>
      <c r="S557" s="154">
        <v>0</v>
      </c>
      <c r="T557" s="154">
        <v>0</v>
      </c>
      <c r="U557" s="154">
        <v>0</v>
      </c>
      <c r="V557" s="154">
        <v>0</v>
      </c>
      <c r="W557" s="154">
        <v>0</v>
      </c>
      <c r="X557" s="154">
        <v>0</v>
      </c>
      <c r="Y557" s="154">
        <v>0</v>
      </c>
      <c r="Z557" s="154">
        <v>0</v>
      </c>
      <c r="AA557" s="154">
        <v>0</v>
      </c>
      <c r="AB557" s="156">
        <v>2020</v>
      </c>
    </row>
    <row r="558" spans="1:28" ht="35.25" customHeight="1" x14ac:dyDescent="0.5">
      <c r="A558">
        <v>1</v>
      </c>
      <c r="B558" s="124">
        <v>542</v>
      </c>
      <c r="C558" s="125" t="s">
        <v>2312</v>
      </c>
      <c r="D558" s="150">
        <v>6114559.5</v>
      </c>
      <c r="E558" s="154">
        <v>0</v>
      </c>
      <c r="F558" s="154">
        <v>0</v>
      </c>
      <c r="G558" s="154">
        <v>0</v>
      </c>
      <c r="H558" s="154">
        <v>0</v>
      </c>
      <c r="I558" s="154">
        <v>0</v>
      </c>
      <c r="J558" s="154">
        <v>0</v>
      </c>
      <c r="K558" s="155">
        <v>0</v>
      </c>
      <c r="L558" s="154">
        <v>0</v>
      </c>
      <c r="M558" s="154">
        <v>0</v>
      </c>
      <c r="N558" s="154">
        <v>0</v>
      </c>
      <c r="O558" s="154">
        <v>6114559.5</v>
      </c>
      <c r="P558" s="154">
        <v>0</v>
      </c>
      <c r="Q558" s="154">
        <v>0</v>
      </c>
      <c r="R558" s="154">
        <v>0</v>
      </c>
      <c r="S558" s="154">
        <v>0</v>
      </c>
      <c r="T558" s="154">
        <v>0</v>
      </c>
      <c r="U558" s="154">
        <v>0</v>
      </c>
      <c r="V558" s="154">
        <v>0</v>
      </c>
      <c r="W558" s="154">
        <v>0</v>
      </c>
      <c r="X558" s="154">
        <v>0</v>
      </c>
      <c r="Y558" s="154">
        <v>0</v>
      </c>
      <c r="Z558" s="154">
        <v>0</v>
      </c>
      <c r="AA558" s="154">
        <v>0</v>
      </c>
      <c r="AB558" s="156">
        <v>2020</v>
      </c>
    </row>
    <row r="559" spans="1:28" ht="35.25" customHeight="1" x14ac:dyDescent="0.5">
      <c r="A559">
        <v>1</v>
      </c>
      <c r="B559" s="124">
        <v>543</v>
      </c>
      <c r="C559" s="125" t="s">
        <v>2478</v>
      </c>
      <c r="D559" s="150">
        <v>6494130</v>
      </c>
      <c r="E559" s="154">
        <v>0</v>
      </c>
      <c r="F559" s="154">
        <v>1414066</v>
      </c>
      <c r="G559" s="154">
        <v>0</v>
      </c>
      <c r="H559" s="154">
        <v>0</v>
      </c>
      <c r="I559" s="154">
        <v>0</v>
      </c>
      <c r="J559" s="154">
        <v>0</v>
      </c>
      <c r="K559" s="155">
        <v>0</v>
      </c>
      <c r="L559" s="154">
        <v>0</v>
      </c>
      <c r="M559" s="154">
        <v>0</v>
      </c>
      <c r="N559" s="154">
        <v>0</v>
      </c>
      <c r="O559" s="154">
        <v>5080064</v>
      </c>
      <c r="P559" s="154">
        <v>0</v>
      </c>
      <c r="Q559" s="154">
        <v>0</v>
      </c>
      <c r="R559" s="154">
        <v>0</v>
      </c>
      <c r="S559" s="154">
        <v>0</v>
      </c>
      <c r="T559" s="154">
        <v>0</v>
      </c>
      <c r="U559" s="154">
        <v>0</v>
      </c>
      <c r="V559" s="154">
        <v>0</v>
      </c>
      <c r="W559" s="154">
        <v>0</v>
      </c>
      <c r="X559" s="154">
        <v>0</v>
      </c>
      <c r="Y559" s="154">
        <v>0</v>
      </c>
      <c r="Z559" s="154">
        <v>0</v>
      </c>
      <c r="AA559" s="154">
        <v>0</v>
      </c>
      <c r="AB559" s="156">
        <v>2020</v>
      </c>
    </row>
    <row r="560" spans="1:28" ht="35.25" customHeight="1" x14ac:dyDescent="0.5">
      <c r="A560">
        <v>1</v>
      </c>
      <c r="B560" s="124">
        <v>544</v>
      </c>
      <c r="C560" s="125" t="s">
        <v>2479</v>
      </c>
      <c r="D560" s="150">
        <v>834824.21</v>
      </c>
      <c r="E560" s="154">
        <v>0</v>
      </c>
      <c r="F560" s="154">
        <v>0</v>
      </c>
      <c r="G560" s="154">
        <v>834824.21</v>
      </c>
      <c r="H560" s="154">
        <v>0</v>
      </c>
      <c r="I560" s="154">
        <v>0</v>
      </c>
      <c r="J560" s="154">
        <v>0</v>
      </c>
      <c r="K560" s="155">
        <v>0</v>
      </c>
      <c r="L560" s="154">
        <v>0</v>
      </c>
      <c r="M560" s="154">
        <v>0</v>
      </c>
      <c r="N560" s="154">
        <v>0</v>
      </c>
      <c r="O560" s="154">
        <v>0</v>
      </c>
      <c r="P560" s="154">
        <v>0</v>
      </c>
      <c r="Q560" s="154">
        <v>0</v>
      </c>
      <c r="R560" s="154">
        <v>0</v>
      </c>
      <c r="S560" s="154">
        <v>0</v>
      </c>
      <c r="T560" s="154">
        <v>0</v>
      </c>
      <c r="U560" s="154">
        <v>0</v>
      </c>
      <c r="V560" s="154">
        <v>0</v>
      </c>
      <c r="W560" s="154">
        <v>0</v>
      </c>
      <c r="X560" s="154">
        <v>0</v>
      </c>
      <c r="Y560" s="154">
        <v>0</v>
      </c>
      <c r="Z560" s="154">
        <v>0</v>
      </c>
      <c r="AA560" s="154">
        <v>0</v>
      </c>
      <c r="AB560" s="156">
        <v>2020</v>
      </c>
    </row>
    <row r="561" spans="1:28" ht="35.25" customHeight="1" x14ac:dyDescent="0.5">
      <c r="A561">
        <v>1</v>
      </c>
      <c r="B561" s="124">
        <v>545</v>
      </c>
      <c r="C561" s="125" t="s">
        <v>2480</v>
      </c>
      <c r="D561" s="150">
        <v>612901</v>
      </c>
      <c r="E561" s="154">
        <v>0</v>
      </c>
      <c r="F561" s="154">
        <v>0</v>
      </c>
      <c r="G561" s="154">
        <v>612901</v>
      </c>
      <c r="H561" s="154">
        <v>0</v>
      </c>
      <c r="I561" s="154">
        <v>0</v>
      </c>
      <c r="J561" s="154">
        <v>0</v>
      </c>
      <c r="K561" s="155">
        <v>0</v>
      </c>
      <c r="L561" s="154">
        <v>0</v>
      </c>
      <c r="M561" s="154">
        <v>0</v>
      </c>
      <c r="N561" s="154">
        <v>0</v>
      </c>
      <c r="O561" s="154">
        <v>0</v>
      </c>
      <c r="P561" s="154">
        <v>0</v>
      </c>
      <c r="Q561" s="154">
        <v>0</v>
      </c>
      <c r="R561" s="154">
        <v>0</v>
      </c>
      <c r="S561" s="154">
        <v>0</v>
      </c>
      <c r="T561" s="154">
        <v>0</v>
      </c>
      <c r="U561" s="154">
        <v>0</v>
      </c>
      <c r="V561" s="154">
        <v>0</v>
      </c>
      <c r="W561" s="154">
        <v>0</v>
      </c>
      <c r="X561" s="154">
        <v>0</v>
      </c>
      <c r="Y561" s="154">
        <v>0</v>
      </c>
      <c r="Z561" s="154">
        <v>0</v>
      </c>
      <c r="AA561" s="154">
        <v>0</v>
      </c>
      <c r="AB561" s="156">
        <v>2020</v>
      </c>
    </row>
    <row r="562" spans="1:28" ht="35.25" customHeight="1" x14ac:dyDescent="0.5">
      <c r="A562">
        <v>1</v>
      </c>
      <c r="B562" s="124">
        <v>546</v>
      </c>
      <c r="C562" s="125" t="s">
        <v>2481</v>
      </c>
      <c r="D562" s="150">
        <v>354415.42</v>
      </c>
      <c r="E562" s="154">
        <v>0</v>
      </c>
      <c r="F562" s="154">
        <v>0</v>
      </c>
      <c r="G562" s="154">
        <v>354415.42</v>
      </c>
      <c r="H562" s="154">
        <v>0</v>
      </c>
      <c r="I562" s="154">
        <v>0</v>
      </c>
      <c r="J562" s="154">
        <v>0</v>
      </c>
      <c r="K562" s="155">
        <v>0</v>
      </c>
      <c r="L562" s="154">
        <v>0</v>
      </c>
      <c r="M562" s="154">
        <v>0</v>
      </c>
      <c r="N562" s="154">
        <v>0</v>
      </c>
      <c r="O562" s="154">
        <v>0</v>
      </c>
      <c r="P562" s="154">
        <v>0</v>
      </c>
      <c r="Q562" s="154">
        <v>0</v>
      </c>
      <c r="R562" s="154">
        <v>0</v>
      </c>
      <c r="S562" s="154">
        <v>0</v>
      </c>
      <c r="T562" s="154">
        <v>0</v>
      </c>
      <c r="U562" s="154">
        <v>0</v>
      </c>
      <c r="V562" s="154">
        <v>0</v>
      </c>
      <c r="W562" s="154">
        <v>0</v>
      </c>
      <c r="X562" s="154">
        <v>0</v>
      </c>
      <c r="Y562" s="154">
        <v>0</v>
      </c>
      <c r="Z562" s="154">
        <v>0</v>
      </c>
      <c r="AA562" s="154">
        <v>0</v>
      </c>
      <c r="AB562" s="156">
        <v>2020</v>
      </c>
    </row>
    <row r="563" spans="1:28" ht="35.25" customHeight="1" x14ac:dyDescent="0.5">
      <c r="A563">
        <v>1</v>
      </c>
      <c r="B563" s="124">
        <v>547</v>
      </c>
      <c r="C563" s="125" t="s">
        <v>2482</v>
      </c>
      <c r="D563" s="150">
        <v>308983</v>
      </c>
      <c r="E563" s="154">
        <v>0</v>
      </c>
      <c r="F563" s="154">
        <v>0</v>
      </c>
      <c r="G563" s="154">
        <v>0</v>
      </c>
      <c r="H563" s="154">
        <v>0</v>
      </c>
      <c r="I563" s="154">
        <v>0</v>
      </c>
      <c r="J563" s="154">
        <v>0</v>
      </c>
      <c r="K563" s="155">
        <v>0</v>
      </c>
      <c r="L563" s="154">
        <v>0</v>
      </c>
      <c r="M563" s="154">
        <v>0</v>
      </c>
      <c r="N563" s="154">
        <v>0</v>
      </c>
      <c r="O563" s="154">
        <v>308983</v>
      </c>
      <c r="P563" s="154">
        <v>0</v>
      </c>
      <c r="Q563" s="154">
        <v>0</v>
      </c>
      <c r="R563" s="154">
        <v>0</v>
      </c>
      <c r="S563" s="154">
        <v>0</v>
      </c>
      <c r="T563" s="154">
        <v>0</v>
      </c>
      <c r="U563" s="154">
        <v>0</v>
      </c>
      <c r="V563" s="154">
        <v>0</v>
      </c>
      <c r="W563" s="154">
        <v>0</v>
      </c>
      <c r="X563" s="154">
        <v>0</v>
      </c>
      <c r="Y563" s="154">
        <v>0</v>
      </c>
      <c r="Z563" s="154">
        <v>0</v>
      </c>
      <c r="AA563" s="154">
        <v>0</v>
      </c>
      <c r="AB563" s="156">
        <v>2020</v>
      </c>
    </row>
    <row r="564" spans="1:28" ht="35.25" customHeight="1" x14ac:dyDescent="0.5">
      <c r="A564">
        <v>1</v>
      </c>
      <c r="B564" s="124">
        <v>548</v>
      </c>
      <c r="C564" s="125" t="s">
        <v>2483</v>
      </c>
      <c r="D564" s="150">
        <v>406416.66</v>
      </c>
      <c r="E564" s="154">
        <v>0</v>
      </c>
      <c r="F564" s="154">
        <v>0</v>
      </c>
      <c r="G564" s="154">
        <v>0</v>
      </c>
      <c r="H564" s="154">
        <v>0</v>
      </c>
      <c r="I564" s="154">
        <v>0</v>
      </c>
      <c r="J564" s="154">
        <v>0</v>
      </c>
      <c r="K564" s="155">
        <v>0</v>
      </c>
      <c r="L564" s="154">
        <v>0</v>
      </c>
      <c r="M564" s="154">
        <v>0</v>
      </c>
      <c r="N564" s="154">
        <v>0</v>
      </c>
      <c r="O564" s="154">
        <v>406416.66</v>
      </c>
      <c r="P564" s="154">
        <v>0</v>
      </c>
      <c r="Q564" s="154">
        <v>0</v>
      </c>
      <c r="R564" s="154">
        <v>0</v>
      </c>
      <c r="S564" s="154">
        <v>0</v>
      </c>
      <c r="T564" s="154">
        <v>0</v>
      </c>
      <c r="U564" s="154">
        <v>0</v>
      </c>
      <c r="V564" s="154">
        <v>0</v>
      </c>
      <c r="W564" s="154">
        <v>0</v>
      </c>
      <c r="X564" s="154">
        <v>0</v>
      </c>
      <c r="Y564" s="154">
        <v>0</v>
      </c>
      <c r="Z564" s="154">
        <v>0</v>
      </c>
      <c r="AA564" s="154">
        <v>0</v>
      </c>
      <c r="AB564" s="156">
        <v>2020</v>
      </c>
    </row>
    <row r="565" spans="1:28" ht="35.25" customHeight="1" x14ac:dyDescent="0.5">
      <c r="A565">
        <v>1</v>
      </c>
      <c r="B565" s="124">
        <v>549</v>
      </c>
      <c r="C565" s="125" t="s">
        <v>2484</v>
      </c>
      <c r="D565" s="150">
        <v>141060.10999999999</v>
      </c>
      <c r="E565" s="154">
        <v>0</v>
      </c>
      <c r="F565" s="154">
        <v>0</v>
      </c>
      <c r="G565" s="154">
        <v>0</v>
      </c>
      <c r="H565" s="154">
        <v>0</v>
      </c>
      <c r="I565" s="154">
        <v>0</v>
      </c>
      <c r="J565" s="154">
        <v>0</v>
      </c>
      <c r="K565" s="155">
        <v>0</v>
      </c>
      <c r="L565" s="154">
        <v>0</v>
      </c>
      <c r="M565" s="154">
        <v>0</v>
      </c>
      <c r="N565" s="154">
        <v>0</v>
      </c>
      <c r="O565" s="154">
        <v>141060.10999999999</v>
      </c>
      <c r="P565" s="154">
        <v>0</v>
      </c>
      <c r="Q565" s="154">
        <v>0</v>
      </c>
      <c r="R565" s="154">
        <v>0</v>
      </c>
      <c r="S565" s="154">
        <v>0</v>
      </c>
      <c r="T565" s="154">
        <v>0</v>
      </c>
      <c r="U565" s="154">
        <v>0</v>
      </c>
      <c r="V565" s="154">
        <v>0</v>
      </c>
      <c r="W565" s="154">
        <v>0</v>
      </c>
      <c r="X565" s="154">
        <v>0</v>
      </c>
      <c r="Y565" s="154">
        <v>0</v>
      </c>
      <c r="Z565" s="154">
        <v>0</v>
      </c>
      <c r="AA565" s="154">
        <v>0</v>
      </c>
      <c r="AB565" s="156">
        <v>2020</v>
      </c>
    </row>
    <row r="566" spans="1:28" ht="35.25" customHeight="1" x14ac:dyDescent="0.5">
      <c r="A566">
        <v>1</v>
      </c>
      <c r="B566" s="124">
        <v>550</v>
      </c>
      <c r="C566" s="125" t="s">
        <v>2674</v>
      </c>
      <c r="D566" s="150">
        <v>1295228</v>
      </c>
      <c r="E566" s="154">
        <v>0</v>
      </c>
      <c r="F566" s="154">
        <v>0</v>
      </c>
      <c r="G566" s="154">
        <v>0</v>
      </c>
      <c r="H566" s="154">
        <v>0</v>
      </c>
      <c r="I566" s="154">
        <v>0</v>
      </c>
      <c r="J566" s="154">
        <v>0</v>
      </c>
      <c r="K566" s="155">
        <v>0</v>
      </c>
      <c r="L566" s="154">
        <v>0</v>
      </c>
      <c r="M566" s="154">
        <v>0</v>
      </c>
      <c r="N566" s="154">
        <v>0</v>
      </c>
      <c r="O566" s="154">
        <v>1295228</v>
      </c>
      <c r="P566" s="154">
        <v>0</v>
      </c>
      <c r="Q566" s="154">
        <v>0</v>
      </c>
      <c r="R566" s="154">
        <v>0</v>
      </c>
      <c r="S566" s="154">
        <v>0</v>
      </c>
      <c r="T566" s="154">
        <v>0</v>
      </c>
      <c r="U566" s="154">
        <v>0</v>
      </c>
      <c r="V566" s="154">
        <v>0</v>
      </c>
      <c r="W566" s="154">
        <v>0</v>
      </c>
      <c r="X566" s="154">
        <v>0</v>
      </c>
      <c r="Y566" s="154">
        <v>0</v>
      </c>
      <c r="Z566" s="154">
        <v>0</v>
      </c>
      <c r="AA566" s="154">
        <v>0</v>
      </c>
      <c r="AB566" s="156">
        <v>2020</v>
      </c>
    </row>
    <row r="567" spans="1:28" ht="35.25" customHeight="1" x14ac:dyDescent="0.5">
      <c r="A567">
        <v>1</v>
      </c>
      <c r="B567" s="124">
        <v>551</v>
      </c>
      <c r="C567" s="125" t="s">
        <v>2675</v>
      </c>
      <c r="D567" s="150">
        <v>875600.58</v>
      </c>
      <c r="E567" s="154">
        <v>0</v>
      </c>
      <c r="F567" s="154">
        <v>0</v>
      </c>
      <c r="G567" s="154">
        <v>0</v>
      </c>
      <c r="H567" s="154">
        <v>0</v>
      </c>
      <c r="I567" s="154">
        <v>0</v>
      </c>
      <c r="J567" s="154">
        <v>0</v>
      </c>
      <c r="K567" s="155">
        <v>0</v>
      </c>
      <c r="L567" s="154">
        <v>0</v>
      </c>
      <c r="M567" s="154">
        <v>0</v>
      </c>
      <c r="N567" s="154">
        <v>0</v>
      </c>
      <c r="O567" s="154">
        <v>875600.58</v>
      </c>
      <c r="P567" s="154">
        <v>0</v>
      </c>
      <c r="Q567" s="154">
        <v>0</v>
      </c>
      <c r="R567" s="154">
        <v>0</v>
      </c>
      <c r="S567" s="154">
        <v>0</v>
      </c>
      <c r="T567" s="154">
        <v>0</v>
      </c>
      <c r="U567" s="154">
        <v>0</v>
      </c>
      <c r="V567" s="154">
        <v>0</v>
      </c>
      <c r="W567" s="154">
        <v>0</v>
      </c>
      <c r="X567" s="154">
        <v>0</v>
      </c>
      <c r="Y567" s="154">
        <v>0</v>
      </c>
      <c r="Z567" s="154">
        <v>0</v>
      </c>
      <c r="AA567" s="154">
        <v>0</v>
      </c>
      <c r="AB567" s="156">
        <v>2020</v>
      </c>
    </row>
    <row r="568" spans="1:28" ht="35.25" customHeight="1" x14ac:dyDescent="0.5">
      <c r="A568">
        <v>1</v>
      </c>
      <c r="B568" s="124">
        <v>552</v>
      </c>
      <c r="C568" s="125" t="s">
        <v>2676</v>
      </c>
      <c r="D568" s="150">
        <v>1100536.3400000001</v>
      </c>
      <c r="E568" s="154">
        <v>0</v>
      </c>
      <c r="F568" s="154">
        <v>0</v>
      </c>
      <c r="G568" s="154">
        <v>0</v>
      </c>
      <c r="H568" s="154">
        <v>0</v>
      </c>
      <c r="I568" s="154">
        <v>0</v>
      </c>
      <c r="J568" s="154">
        <v>0</v>
      </c>
      <c r="K568" s="155">
        <v>0</v>
      </c>
      <c r="L568" s="154">
        <v>0</v>
      </c>
      <c r="M568" s="154">
        <v>1100536.3400000001</v>
      </c>
      <c r="N568" s="154">
        <v>0</v>
      </c>
      <c r="O568" s="154">
        <v>0</v>
      </c>
      <c r="P568" s="154">
        <v>0</v>
      </c>
      <c r="Q568" s="154">
        <v>0</v>
      </c>
      <c r="R568" s="154">
        <v>0</v>
      </c>
      <c r="S568" s="154">
        <v>0</v>
      </c>
      <c r="T568" s="154">
        <v>0</v>
      </c>
      <c r="U568" s="154">
        <v>0</v>
      </c>
      <c r="V568" s="154">
        <v>0</v>
      </c>
      <c r="W568" s="154">
        <v>0</v>
      </c>
      <c r="X568" s="154">
        <v>0</v>
      </c>
      <c r="Y568" s="154">
        <v>0</v>
      </c>
      <c r="Z568" s="154">
        <v>0</v>
      </c>
      <c r="AA568" s="154">
        <v>0</v>
      </c>
      <c r="AB568" s="156">
        <v>2020</v>
      </c>
    </row>
    <row r="569" spans="1:28" ht="35.25" customHeight="1" x14ac:dyDescent="0.5">
      <c r="A569">
        <v>1</v>
      </c>
      <c r="B569" s="124">
        <v>553</v>
      </c>
      <c r="C569" s="125" t="s">
        <v>2677</v>
      </c>
      <c r="D569" s="150">
        <v>1388916.8</v>
      </c>
      <c r="E569" s="154">
        <v>0</v>
      </c>
      <c r="F569" s="154">
        <v>0</v>
      </c>
      <c r="G569" s="154">
        <v>0</v>
      </c>
      <c r="H569" s="154">
        <v>0</v>
      </c>
      <c r="I569" s="154">
        <v>0</v>
      </c>
      <c r="J569" s="154">
        <v>0</v>
      </c>
      <c r="K569" s="155">
        <v>0</v>
      </c>
      <c r="L569" s="154">
        <v>0</v>
      </c>
      <c r="M569" s="154">
        <v>1388916.8</v>
      </c>
      <c r="N569" s="154">
        <v>0</v>
      </c>
      <c r="O569" s="154">
        <v>0</v>
      </c>
      <c r="P569" s="154">
        <v>0</v>
      </c>
      <c r="Q569" s="154">
        <v>0</v>
      </c>
      <c r="R569" s="154">
        <v>0</v>
      </c>
      <c r="S569" s="154">
        <v>0</v>
      </c>
      <c r="T569" s="154">
        <v>0</v>
      </c>
      <c r="U569" s="154">
        <v>0</v>
      </c>
      <c r="V569" s="154">
        <v>0</v>
      </c>
      <c r="W569" s="154">
        <v>0</v>
      </c>
      <c r="X569" s="154">
        <v>0</v>
      </c>
      <c r="Y569" s="154">
        <v>0</v>
      </c>
      <c r="Z569" s="154">
        <v>0</v>
      </c>
      <c r="AA569" s="154">
        <v>0</v>
      </c>
      <c r="AB569" s="156">
        <v>2020</v>
      </c>
    </row>
    <row r="570" spans="1:28" ht="35.25" customHeight="1" x14ac:dyDescent="0.5">
      <c r="A570">
        <v>1</v>
      </c>
      <c r="B570" s="124">
        <v>554</v>
      </c>
      <c r="C570" s="125" t="s">
        <v>2678</v>
      </c>
      <c r="D570" s="150">
        <v>3049160</v>
      </c>
      <c r="E570" s="154">
        <v>0</v>
      </c>
      <c r="F570" s="154">
        <v>0</v>
      </c>
      <c r="G570" s="154">
        <v>0</v>
      </c>
      <c r="H570" s="154">
        <v>0</v>
      </c>
      <c r="I570" s="154">
        <v>0</v>
      </c>
      <c r="J570" s="154">
        <v>0</v>
      </c>
      <c r="K570" s="155">
        <v>0</v>
      </c>
      <c r="L570" s="154">
        <v>0</v>
      </c>
      <c r="M570" s="154">
        <v>3049160</v>
      </c>
      <c r="N570" s="154">
        <v>0</v>
      </c>
      <c r="O570" s="154">
        <v>0</v>
      </c>
      <c r="P570" s="154">
        <v>0</v>
      </c>
      <c r="Q570" s="154">
        <v>0</v>
      </c>
      <c r="R570" s="154">
        <v>0</v>
      </c>
      <c r="S570" s="154">
        <v>0</v>
      </c>
      <c r="T570" s="154">
        <v>0</v>
      </c>
      <c r="U570" s="154">
        <v>0</v>
      </c>
      <c r="V570" s="154">
        <v>0</v>
      </c>
      <c r="W570" s="154">
        <v>0</v>
      </c>
      <c r="X570" s="154">
        <v>0</v>
      </c>
      <c r="Y570" s="154">
        <v>0</v>
      </c>
      <c r="Z570" s="154">
        <v>0</v>
      </c>
      <c r="AA570" s="154">
        <v>0</v>
      </c>
      <c r="AB570" s="156">
        <v>2020</v>
      </c>
    </row>
    <row r="571" spans="1:28" ht="35.25" customHeight="1" x14ac:dyDescent="0.5">
      <c r="A571">
        <v>1</v>
      </c>
      <c r="B571" s="124">
        <v>555</v>
      </c>
      <c r="C571" s="125" t="s">
        <v>2679</v>
      </c>
      <c r="D571" s="150">
        <v>1143559</v>
      </c>
      <c r="E571" s="154">
        <v>0</v>
      </c>
      <c r="F571" s="154">
        <v>0</v>
      </c>
      <c r="G571" s="154">
        <v>0</v>
      </c>
      <c r="H571" s="154">
        <v>0</v>
      </c>
      <c r="I571" s="154">
        <v>0</v>
      </c>
      <c r="J571" s="154">
        <v>0</v>
      </c>
      <c r="K571" s="155">
        <v>0</v>
      </c>
      <c r="L571" s="154">
        <v>0</v>
      </c>
      <c r="M571" s="154">
        <v>0</v>
      </c>
      <c r="N571" s="154">
        <v>0</v>
      </c>
      <c r="O571" s="154">
        <v>1143559</v>
      </c>
      <c r="P571" s="154">
        <v>0</v>
      </c>
      <c r="Q571" s="154">
        <v>0</v>
      </c>
      <c r="R571" s="154">
        <v>0</v>
      </c>
      <c r="S571" s="154">
        <v>0</v>
      </c>
      <c r="T571" s="154">
        <v>0</v>
      </c>
      <c r="U571" s="154">
        <v>0</v>
      </c>
      <c r="V571" s="154">
        <v>0</v>
      </c>
      <c r="W571" s="154">
        <v>0</v>
      </c>
      <c r="X571" s="154">
        <v>0</v>
      </c>
      <c r="Y571" s="154">
        <v>0</v>
      </c>
      <c r="Z571" s="154">
        <v>0</v>
      </c>
      <c r="AA571" s="154">
        <v>0</v>
      </c>
      <c r="AB571" s="156">
        <v>2020</v>
      </c>
    </row>
    <row r="572" spans="1:28" ht="35.25" customHeight="1" x14ac:dyDescent="0.5">
      <c r="A572">
        <v>1</v>
      </c>
      <c r="B572" s="124">
        <v>556</v>
      </c>
      <c r="C572" s="125" t="s">
        <v>2680</v>
      </c>
      <c r="D572" s="150">
        <v>1078018</v>
      </c>
      <c r="E572" s="154">
        <v>0</v>
      </c>
      <c r="F572" s="154">
        <v>0</v>
      </c>
      <c r="G572" s="154">
        <v>0</v>
      </c>
      <c r="H572" s="154">
        <v>0</v>
      </c>
      <c r="I572" s="154">
        <v>0</v>
      </c>
      <c r="J572" s="154">
        <v>0</v>
      </c>
      <c r="K572" s="155">
        <v>0</v>
      </c>
      <c r="L572" s="154">
        <v>0</v>
      </c>
      <c r="M572" s="154">
        <v>0</v>
      </c>
      <c r="N572" s="154">
        <v>0</v>
      </c>
      <c r="O572" s="154">
        <v>1078018</v>
      </c>
      <c r="P572" s="154">
        <v>0</v>
      </c>
      <c r="Q572" s="154">
        <v>0</v>
      </c>
      <c r="R572" s="154">
        <v>0</v>
      </c>
      <c r="S572" s="154">
        <v>0</v>
      </c>
      <c r="T572" s="154">
        <v>0</v>
      </c>
      <c r="U572" s="154">
        <v>0</v>
      </c>
      <c r="V572" s="154">
        <v>0</v>
      </c>
      <c r="W572" s="154">
        <v>0</v>
      </c>
      <c r="X572" s="154">
        <v>0</v>
      </c>
      <c r="Y572" s="154">
        <v>0</v>
      </c>
      <c r="Z572" s="154">
        <v>0</v>
      </c>
      <c r="AA572" s="154">
        <v>0</v>
      </c>
      <c r="AB572" s="156">
        <v>2020</v>
      </c>
    </row>
    <row r="573" spans="1:28" ht="35.25" customHeight="1" x14ac:dyDescent="0.5">
      <c r="A573">
        <v>1</v>
      </c>
      <c r="B573" s="124">
        <v>557</v>
      </c>
      <c r="C573" s="125" t="s">
        <v>2681</v>
      </c>
      <c r="D573" s="150">
        <v>957000.5</v>
      </c>
      <c r="E573" s="154">
        <v>0</v>
      </c>
      <c r="F573" s="154">
        <v>0</v>
      </c>
      <c r="G573" s="154">
        <v>0</v>
      </c>
      <c r="H573" s="154">
        <v>0</v>
      </c>
      <c r="I573" s="154">
        <v>0</v>
      </c>
      <c r="J573" s="154">
        <v>0</v>
      </c>
      <c r="K573" s="155">
        <v>0</v>
      </c>
      <c r="L573" s="154">
        <v>0</v>
      </c>
      <c r="M573" s="154">
        <v>0</v>
      </c>
      <c r="N573" s="154">
        <v>0</v>
      </c>
      <c r="O573" s="154">
        <v>957000.5</v>
      </c>
      <c r="P573" s="154">
        <v>0</v>
      </c>
      <c r="Q573" s="154">
        <v>0</v>
      </c>
      <c r="R573" s="154">
        <v>0</v>
      </c>
      <c r="S573" s="154">
        <v>0</v>
      </c>
      <c r="T573" s="154">
        <v>0</v>
      </c>
      <c r="U573" s="154">
        <v>0</v>
      </c>
      <c r="V573" s="154">
        <v>0</v>
      </c>
      <c r="W573" s="154">
        <v>0</v>
      </c>
      <c r="X573" s="154">
        <v>0</v>
      </c>
      <c r="Y573" s="154">
        <v>0</v>
      </c>
      <c r="Z573" s="154">
        <v>0</v>
      </c>
      <c r="AA573" s="154">
        <v>0</v>
      </c>
      <c r="AB573" s="156">
        <v>2020</v>
      </c>
    </row>
    <row r="574" spans="1:28" ht="35.25" customHeight="1" x14ac:dyDescent="0.5">
      <c r="A574">
        <v>1</v>
      </c>
      <c r="B574" s="124">
        <v>558</v>
      </c>
      <c r="C574" s="125" t="s">
        <v>2682</v>
      </c>
      <c r="D574" s="150">
        <v>2850000.85</v>
      </c>
      <c r="E574" s="154">
        <v>0</v>
      </c>
      <c r="F574" s="154">
        <v>0</v>
      </c>
      <c r="G574" s="154">
        <v>0</v>
      </c>
      <c r="H574" s="154">
        <v>0</v>
      </c>
      <c r="I574" s="154">
        <v>0</v>
      </c>
      <c r="J574" s="154">
        <v>0</v>
      </c>
      <c r="K574" s="155">
        <v>0</v>
      </c>
      <c r="L574" s="154">
        <v>0</v>
      </c>
      <c r="M574" s="154">
        <v>2850000.85</v>
      </c>
      <c r="N574" s="154">
        <v>0</v>
      </c>
      <c r="O574" s="154">
        <v>0</v>
      </c>
      <c r="P574" s="154">
        <v>0</v>
      </c>
      <c r="Q574" s="154">
        <v>0</v>
      </c>
      <c r="R574" s="154">
        <v>0</v>
      </c>
      <c r="S574" s="154">
        <v>0</v>
      </c>
      <c r="T574" s="154">
        <v>0</v>
      </c>
      <c r="U574" s="154">
        <v>0</v>
      </c>
      <c r="V574" s="154">
        <v>0</v>
      </c>
      <c r="W574" s="154">
        <v>0</v>
      </c>
      <c r="X574" s="154">
        <v>0</v>
      </c>
      <c r="Y574" s="154">
        <v>0</v>
      </c>
      <c r="Z574" s="154">
        <v>0</v>
      </c>
      <c r="AA574" s="154">
        <v>0</v>
      </c>
      <c r="AB574" s="156">
        <v>2020</v>
      </c>
    </row>
    <row r="575" spans="1:28" ht="35.25" customHeight="1" x14ac:dyDescent="0.5">
      <c r="A575">
        <v>1</v>
      </c>
      <c r="B575" s="124">
        <v>559</v>
      </c>
      <c r="C575" s="125" t="s">
        <v>2683</v>
      </c>
      <c r="D575" s="150">
        <v>2400000.56</v>
      </c>
      <c r="E575" s="154">
        <v>0</v>
      </c>
      <c r="F575" s="154">
        <v>0</v>
      </c>
      <c r="G575" s="154">
        <v>0</v>
      </c>
      <c r="H575" s="154">
        <v>0</v>
      </c>
      <c r="I575" s="154">
        <v>0</v>
      </c>
      <c r="J575" s="154">
        <v>0</v>
      </c>
      <c r="K575" s="155">
        <v>0</v>
      </c>
      <c r="L575" s="154">
        <v>0</v>
      </c>
      <c r="M575" s="154">
        <v>2400000.56</v>
      </c>
      <c r="N575" s="154">
        <v>0</v>
      </c>
      <c r="O575" s="154">
        <v>0</v>
      </c>
      <c r="P575" s="154">
        <v>0</v>
      </c>
      <c r="Q575" s="154">
        <v>0</v>
      </c>
      <c r="R575" s="154">
        <v>0</v>
      </c>
      <c r="S575" s="154">
        <v>0</v>
      </c>
      <c r="T575" s="154">
        <v>0</v>
      </c>
      <c r="U575" s="154">
        <v>0</v>
      </c>
      <c r="V575" s="154">
        <v>0</v>
      </c>
      <c r="W575" s="154">
        <v>0</v>
      </c>
      <c r="X575" s="154">
        <v>0</v>
      </c>
      <c r="Y575" s="154">
        <v>0</v>
      </c>
      <c r="Z575" s="154">
        <v>0</v>
      </c>
      <c r="AA575" s="154">
        <v>0</v>
      </c>
      <c r="AB575" s="156">
        <v>2020</v>
      </c>
    </row>
    <row r="576" spans="1:28" ht="35.25" customHeight="1" x14ac:dyDescent="0.5">
      <c r="A576">
        <v>1</v>
      </c>
      <c r="B576" s="124">
        <v>560</v>
      </c>
      <c r="C576" s="125" t="s">
        <v>2684</v>
      </c>
      <c r="D576" s="150">
        <v>155887.62</v>
      </c>
      <c r="E576" s="154">
        <v>0</v>
      </c>
      <c r="F576" s="154">
        <v>0</v>
      </c>
      <c r="G576" s="154">
        <v>155887.62</v>
      </c>
      <c r="H576" s="154">
        <v>0</v>
      </c>
      <c r="I576" s="154">
        <v>0</v>
      </c>
      <c r="J576" s="154">
        <v>0</v>
      </c>
      <c r="K576" s="155">
        <v>0</v>
      </c>
      <c r="L576" s="154">
        <v>0</v>
      </c>
      <c r="M576" s="154">
        <v>0</v>
      </c>
      <c r="N576" s="154">
        <v>0</v>
      </c>
      <c r="O576" s="154">
        <v>0</v>
      </c>
      <c r="P576" s="154">
        <v>0</v>
      </c>
      <c r="Q576" s="154">
        <v>0</v>
      </c>
      <c r="R576" s="154">
        <v>0</v>
      </c>
      <c r="S576" s="154">
        <v>0</v>
      </c>
      <c r="T576" s="154">
        <v>0</v>
      </c>
      <c r="U576" s="154">
        <v>0</v>
      </c>
      <c r="V576" s="154">
        <v>0</v>
      </c>
      <c r="W576" s="154">
        <v>0</v>
      </c>
      <c r="X576" s="154">
        <v>0</v>
      </c>
      <c r="Y576" s="154">
        <v>0</v>
      </c>
      <c r="Z576" s="154">
        <v>0</v>
      </c>
      <c r="AA576" s="154">
        <v>0</v>
      </c>
      <c r="AB576" s="156">
        <v>2020</v>
      </c>
    </row>
    <row r="577" spans="1:28" ht="35.25" customHeight="1" x14ac:dyDescent="0.5">
      <c r="A577">
        <v>1</v>
      </c>
      <c r="B577" s="124">
        <v>561</v>
      </c>
      <c r="C577" s="125" t="s">
        <v>2685</v>
      </c>
      <c r="D577" s="150">
        <v>1720062.01</v>
      </c>
      <c r="E577" s="154">
        <v>0</v>
      </c>
      <c r="F577" s="154">
        <v>0</v>
      </c>
      <c r="G577" s="154">
        <v>0</v>
      </c>
      <c r="H577" s="154">
        <v>0</v>
      </c>
      <c r="I577" s="154">
        <v>0</v>
      </c>
      <c r="J577" s="154">
        <v>0</v>
      </c>
      <c r="K577" s="155">
        <v>0</v>
      </c>
      <c r="L577" s="154">
        <v>0</v>
      </c>
      <c r="M577" s="154">
        <v>1720062.01</v>
      </c>
      <c r="N577" s="154">
        <v>0</v>
      </c>
      <c r="O577" s="154">
        <v>0</v>
      </c>
      <c r="P577" s="154">
        <v>0</v>
      </c>
      <c r="Q577" s="154">
        <v>0</v>
      </c>
      <c r="R577" s="154">
        <v>0</v>
      </c>
      <c r="S577" s="154">
        <v>0</v>
      </c>
      <c r="T577" s="154">
        <v>0</v>
      </c>
      <c r="U577" s="154">
        <v>0</v>
      </c>
      <c r="V577" s="154">
        <v>0</v>
      </c>
      <c r="W577" s="154">
        <v>0</v>
      </c>
      <c r="X577" s="154">
        <v>0</v>
      </c>
      <c r="Y577" s="154">
        <v>0</v>
      </c>
      <c r="Z577" s="154">
        <v>0</v>
      </c>
      <c r="AA577" s="154">
        <v>0</v>
      </c>
      <c r="AB577" s="156">
        <v>2020</v>
      </c>
    </row>
    <row r="578" spans="1:28" ht="35.25" customHeight="1" x14ac:dyDescent="0.5">
      <c r="A578">
        <v>1</v>
      </c>
      <c r="B578" s="124">
        <v>562</v>
      </c>
      <c r="C578" s="125" t="s">
        <v>2777</v>
      </c>
      <c r="D578" s="150">
        <v>384630</v>
      </c>
      <c r="E578" s="154">
        <v>0</v>
      </c>
      <c r="F578" s="154">
        <v>0</v>
      </c>
      <c r="G578" s="154">
        <v>384630</v>
      </c>
      <c r="H578" s="154">
        <v>0</v>
      </c>
      <c r="I578" s="154">
        <v>0</v>
      </c>
      <c r="J578" s="154">
        <v>0</v>
      </c>
      <c r="K578" s="155">
        <v>0</v>
      </c>
      <c r="L578" s="154">
        <v>0</v>
      </c>
      <c r="M578" s="154">
        <v>0</v>
      </c>
      <c r="N578" s="154">
        <v>0</v>
      </c>
      <c r="O578" s="154">
        <v>0</v>
      </c>
      <c r="P578" s="154">
        <v>0</v>
      </c>
      <c r="Q578" s="154">
        <v>0</v>
      </c>
      <c r="R578" s="154">
        <v>0</v>
      </c>
      <c r="S578" s="154">
        <v>0</v>
      </c>
      <c r="T578" s="154">
        <v>0</v>
      </c>
      <c r="U578" s="154">
        <v>0</v>
      </c>
      <c r="V578" s="154">
        <v>0</v>
      </c>
      <c r="W578" s="154">
        <v>0</v>
      </c>
      <c r="X578" s="154">
        <v>0</v>
      </c>
      <c r="Y578" s="154">
        <v>0</v>
      </c>
      <c r="Z578" s="154">
        <v>0</v>
      </c>
      <c r="AA578" s="154">
        <v>0</v>
      </c>
      <c r="AB578" s="156">
        <v>2020</v>
      </c>
    </row>
    <row r="579" spans="1:28" ht="35.25" customHeight="1" x14ac:dyDescent="0.5">
      <c r="A579">
        <v>2</v>
      </c>
      <c r="B579" s="124">
        <v>563</v>
      </c>
      <c r="C579" s="125" t="s">
        <v>3278</v>
      </c>
      <c r="D579" s="150">
        <v>1145700</v>
      </c>
      <c r="E579" s="154">
        <v>0</v>
      </c>
      <c r="F579" s="154">
        <v>0</v>
      </c>
      <c r="G579" s="154">
        <v>0</v>
      </c>
      <c r="H579" s="154">
        <v>0</v>
      </c>
      <c r="I579" s="154">
        <v>0</v>
      </c>
      <c r="J579" s="154">
        <v>0</v>
      </c>
      <c r="K579" s="155">
        <v>0</v>
      </c>
      <c r="L579" s="154">
        <v>0</v>
      </c>
      <c r="M579" s="154">
        <v>0</v>
      </c>
      <c r="N579" s="154">
        <v>0</v>
      </c>
      <c r="O579" s="154">
        <v>1145700</v>
      </c>
      <c r="P579" s="154">
        <v>0</v>
      </c>
      <c r="Q579" s="154">
        <v>0</v>
      </c>
      <c r="R579" s="154">
        <v>0</v>
      </c>
      <c r="S579" s="154">
        <v>0</v>
      </c>
      <c r="T579" s="154">
        <v>0</v>
      </c>
      <c r="U579" s="154">
        <v>0</v>
      </c>
      <c r="V579" s="154">
        <v>0</v>
      </c>
      <c r="W579" s="154">
        <v>0</v>
      </c>
      <c r="X579" s="154">
        <v>0</v>
      </c>
      <c r="Y579" s="154">
        <v>0</v>
      </c>
      <c r="Z579" s="154">
        <v>0</v>
      </c>
      <c r="AA579" s="154">
        <v>0</v>
      </c>
      <c r="AB579" s="156">
        <v>2020</v>
      </c>
    </row>
    <row r="580" spans="1:28" ht="35.25" customHeight="1" x14ac:dyDescent="0.5">
      <c r="A580">
        <v>1</v>
      </c>
      <c r="B580" s="124">
        <v>564</v>
      </c>
      <c r="C580" s="125" t="s">
        <v>2103</v>
      </c>
      <c r="D580" s="150">
        <v>297767</v>
      </c>
      <c r="E580" s="154">
        <v>0</v>
      </c>
      <c r="F580" s="154">
        <v>169948</v>
      </c>
      <c r="G580" s="154">
        <v>0</v>
      </c>
      <c r="H580" s="154">
        <v>127819</v>
      </c>
      <c r="I580" s="154">
        <v>0</v>
      </c>
      <c r="J580" s="154">
        <v>0</v>
      </c>
      <c r="K580" s="155">
        <v>0</v>
      </c>
      <c r="L580" s="154">
        <v>0</v>
      </c>
      <c r="M580" s="154">
        <v>0</v>
      </c>
      <c r="N580" s="154">
        <v>0</v>
      </c>
      <c r="O580" s="154">
        <v>0</v>
      </c>
      <c r="P580" s="154">
        <v>0</v>
      </c>
      <c r="Q580" s="154">
        <v>0</v>
      </c>
      <c r="R580" s="154">
        <v>0</v>
      </c>
      <c r="S580" s="154">
        <v>0</v>
      </c>
      <c r="T580" s="154">
        <v>0</v>
      </c>
      <c r="U580" s="154">
        <v>0</v>
      </c>
      <c r="V580" s="154">
        <v>0</v>
      </c>
      <c r="W580" s="154">
        <v>0</v>
      </c>
      <c r="X580" s="154">
        <v>0</v>
      </c>
      <c r="Y580" s="154">
        <v>0</v>
      </c>
      <c r="Z580" s="154">
        <v>0</v>
      </c>
      <c r="AA580" s="154">
        <v>0</v>
      </c>
      <c r="AB580" s="156">
        <v>2020</v>
      </c>
    </row>
    <row r="581" spans="1:28" ht="35.25" customHeight="1" x14ac:dyDescent="0.5">
      <c r="B581" s="153" t="s">
        <v>1012</v>
      </c>
      <c r="C581" s="125"/>
      <c r="D581" s="150">
        <v>91505630.809999987</v>
      </c>
      <c r="E581" s="150">
        <v>1420972.2</v>
      </c>
      <c r="F581" s="150">
        <v>5356905.4799999995</v>
      </c>
      <c r="G581" s="150">
        <v>11278375.779999997</v>
      </c>
      <c r="H581" s="150">
        <v>1087356.8899999999</v>
      </c>
      <c r="I581" s="150">
        <v>4564098.0199999996</v>
      </c>
      <c r="J581" s="150">
        <v>0</v>
      </c>
      <c r="K581" s="155">
        <v>8</v>
      </c>
      <c r="L581" s="150">
        <v>12849376</v>
      </c>
      <c r="M581" s="150">
        <v>35119413.32</v>
      </c>
      <c r="N581" s="150">
        <v>1435992.1</v>
      </c>
      <c r="O581" s="150">
        <v>17079746.02</v>
      </c>
      <c r="P581" s="150">
        <v>1313395</v>
      </c>
      <c r="Q581" s="150">
        <v>0</v>
      </c>
      <c r="R581" s="150">
        <v>0</v>
      </c>
      <c r="S581" s="150">
        <v>0</v>
      </c>
      <c r="T581" s="150">
        <v>0</v>
      </c>
      <c r="U581" s="150">
        <v>0</v>
      </c>
      <c r="V581" s="150">
        <v>0</v>
      </c>
      <c r="W581" s="150">
        <v>0</v>
      </c>
      <c r="X581" s="150">
        <v>0</v>
      </c>
      <c r="Y581" s="150">
        <v>0</v>
      </c>
      <c r="Z581" s="150">
        <v>0</v>
      </c>
      <c r="AA581" s="150">
        <v>0</v>
      </c>
      <c r="AB581" s="152" t="s">
        <v>857</v>
      </c>
    </row>
    <row r="582" spans="1:28" ht="35.25" customHeight="1" x14ac:dyDescent="0.5">
      <c r="A582">
        <v>1</v>
      </c>
      <c r="B582" s="124">
        <v>565</v>
      </c>
      <c r="C582" s="125" t="s">
        <v>1785</v>
      </c>
      <c r="D582" s="150">
        <v>1638410.4</v>
      </c>
      <c r="E582" s="154">
        <v>576166.81999999995</v>
      </c>
      <c r="F582" s="154">
        <v>799885.96</v>
      </c>
      <c r="G582" s="154">
        <v>0</v>
      </c>
      <c r="H582" s="154">
        <v>262357.62</v>
      </c>
      <c r="I582" s="154">
        <v>0</v>
      </c>
      <c r="J582" s="154">
        <v>0</v>
      </c>
      <c r="K582" s="155">
        <v>0</v>
      </c>
      <c r="L582" s="154">
        <v>0</v>
      </c>
      <c r="M582" s="154">
        <v>0</v>
      </c>
      <c r="N582" s="154">
        <v>0</v>
      </c>
      <c r="O582" s="154">
        <v>0</v>
      </c>
      <c r="P582" s="154">
        <v>0</v>
      </c>
      <c r="Q582" s="154">
        <v>0</v>
      </c>
      <c r="R582" s="154">
        <v>0</v>
      </c>
      <c r="S582" s="154">
        <v>0</v>
      </c>
      <c r="T582" s="154">
        <v>0</v>
      </c>
      <c r="U582" s="154">
        <v>0</v>
      </c>
      <c r="V582" s="154">
        <v>0</v>
      </c>
      <c r="W582" s="154">
        <v>0</v>
      </c>
      <c r="X582" s="154">
        <v>0</v>
      </c>
      <c r="Y582" s="154">
        <v>0</v>
      </c>
      <c r="Z582" s="154">
        <v>0</v>
      </c>
      <c r="AA582" s="154">
        <v>0</v>
      </c>
      <c r="AB582" s="156">
        <v>2020</v>
      </c>
    </row>
    <row r="583" spans="1:28" ht="35.25" customHeight="1" x14ac:dyDescent="0.5">
      <c r="A583">
        <v>1</v>
      </c>
      <c r="B583" s="124">
        <v>566</v>
      </c>
      <c r="C583" s="125" t="s">
        <v>2485</v>
      </c>
      <c r="D583" s="150">
        <v>796377.12</v>
      </c>
      <c r="E583" s="154">
        <v>0</v>
      </c>
      <c r="F583" s="154">
        <v>0</v>
      </c>
      <c r="G583" s="154">
        <v>0</v>
      </c>
      <c r="H583" s="154">
        <v>0</v>
      </c>
      <c r="I583" s="154">
        <v>0</v>
      </c>
      <c r="J583" s="154">
        <v>0</v>
      </c>
      <c r="K583" s="155">
        <v>0</v>
      </c>
      <c r="L583" s="154">
        <v>0</v>
      </c>
      <c r="M583" s="154">
        <v>796377.12</v>
      </c>
      <c r="N583" s="154">
        <v>0</v>
      </c>
      <c r="O583" s="154">
        <v>0</v>
      </c>
      <c r="P583" s="154">
        <v>0</v>
      </c>
      <c r="Q583" s="154">
        <v>0</v>
      </c>
      <c r="R583" s="154">
        <v>0</v>
      </c>
      <c r="S583" s="154">
        <v>0</v>
      </c>
      <c r="T583" s="154">
        <v>0</v>
      </c>
      <c r="U583" s="154">
        <v>0</v>
      </c>
      <c r="V583" s="154">
        <v>0</v>
      </c>
      <c r="W583" s="154">
        <v>0</v>
      </c>
      <c r="X583" s="154">
        <v>0</v>
      </c>
      <c r="Y583" s="154">
        <v>0</v>
      </c>
      <c r="Z583" s="154">
        <v>0</v>
      </c>
      <c r="AA583" s="154">
        <v>0</v>
      </c>
      <c r="AB583" s="156">
        <v>2020</v>
      </c>
    </row>
    <row r="584" spans="1:28" ht="35.25" customHeight="1" x14ac:dyDescent="0.5">
      <c r="A584">
        <v>1</v>
      </c>
      <c r="B584" s="124">
        <v>567</v>
      </c>
      <c r="C584" s="125" t="s">
        <v>1786</v>
      </c>
      <c r="D584" s="150">
        <v>1122303</v>
      </c>
      <c r="E584" s="154">
        <v>0</v>
      </c>
      <c r="F584" s="154">
        <v>0</v>
      </c>
      <c r="G584" s="154">
        <v>312711</v>
      </c>
      <c r="H584" s="154">
        <v>0</v>
      </c>
      <c r="I584" s="154">
        <v>0</v>
      </c>
      <c r="J584" s="154">
        <v>0</v>
      </c>
      <c r="K584" s="155">
        <v>0</v>
      </c>
      <c r="L584" s="154">
        <v>0</v>
      </c>
      <c r="M584" s="154">
        <v>0</v>
      </c>
      <c r="N584" s="154">
        <v>0</v>
      </c>
      <c r="O584" s="154">
        <v>0</v>
      </c>
      <c r="P584" s="154">
        <v>809592</v>
      </c>
      <c r="Q584" s="154">
        <v>0</v>
      </c>
      <c r="R584" s="154">
        <v>0</v>
      </c>
      <c r="S584" s="154">
        <v>0</v>
      </c>
      <c r="T584" s="154">
        <v>0</v>
      </c>
      <c r="U584" s="154">
        <v>0</v>
      </c>
      <c r="V584" s="154">
        <v>0</v>
      </c>
      <c r="W584" s="154">
        <v>0</v>
      </c>
      <c r="X584" s="154">
        <v>0</v>
      </c>
      <c r="Y584" s="154">
        <v>0</v>
      </c>
      <c r="Z584" s="154">
        <v>0</v>
      </c>
      <c r="AA584" s="154">
        <v>0</v>
      </c>
      <c r="AB584" s="156">
        <v>2020</v>
      </c>
    </row>
    <row r="585" spans="1:28" ht="35.25" customHeight="1" x14ac:dyDescent="0.5">
      <c r="A585">
        <v>1</v>
      </c>
      <c r="B585" s="124">
        <v>568</v>
      </c>
      <c r="C585" s="125" t="s">
        <v>1787</v>
      </c>
      <c r="D585" s="150">
        <v>1750000</v>
      </c>
      <c r="E585" s="154">
        <v>0</v>
      </c>
      <c r="F585" s="154">
        <v>0</v>
      </c>
      <c r="G585" s="154">
        <v>0</v>
      </c>
      <c r="H585" s="154">
        <v>0</v>
      </c>
      <c r="I585" s="154">
        <v>0</v>
      </c>
      <c r="J585" s="154">
        <v>0</v>
      </c>
      <c r="K585" s="155">
        <v>1</v>
      </c>
      <c r="L585" s="154">
        <v>1750000</v>
      </c>
      <c r="M585" s="154">
        <v>0</v>
      </c>
      <c r="N585" s="154">
        <v>0</v>
      </c>
      <c r="O585" s="154">
        <v>0</v>
      </c>
      <c r="P585" s="154">
        <v>0</v>
      </c>
      <c r="Q585" s="154">
        <v>0</v>
      </c>
      <c r="R585" s="154">
        <v>0</v>
      </c>
      <c r="S585" s="154">
        <v>0</v>
      </c>
      <c r="T585" s="154">
        <v>0</v>
      </c>
      <c r="U585" s="154">
        <v>0</v>
      </c>
      <c r="V585" s="154">
        <v>0</v>
      </c>
      <c r="W585" s="154">
        <v>0</v>
      </c>
      <c r="X585" s="154">
        <v>0</v>
      </c>
      <c r="Y585" s="154">
        <v>0</v>
      </c>
      <c r="Z585" s="154">
        <v>0</v>
      </c>
      <c r="AA585" s="154">
        <v>0</v>
      </c>
      <c r="AB585" s="156">
        <v>2020</v>
      </c>
    </row>
    <row r="586" spans="1:28" ht="35.25" customHeight="1" x14ac:dyDescent="0.5">
      <c r="A586">
        <v>1</v>
      </c>
      <c r="B586" s="124">
        <v>569</v>
      </c>
      <c r="C586" s="125" t="s">
        <v>1788</v>
      </c>
      <c r="D586" s="150">
        <v>1832116</v>
      </c>
      <c r="E586" s="154">
        <v>0</v>
      </c>
      <c r="F586" s="154">
        <v>0</v>
      </c>
      <c r="G586" s="154">
        <v>0</v>
      </c>
      <c r="H586" s="154">
        <v>0</v>
      </c>
      <c r="I586" s="154">
        <v>0</v>
      </c>
      <c r="J586" s="154">
        <v>0</v>
      </c>
      <c r="K586" s="155">
        <v>1</v>
      </c>
      <c r="L586" s="154">
        <v>1832116</v>
      </c>
      <c r="M586" s="154">
        <v>0</v>
      </c>
      <c r="N586" s="154">
        <v>0</v>
      </c>
      <c r="O586" s="154">
        <v>0</v>
      </c>
      <c r="P586" s="154">
        <v>0</v>
      </c>
      <c r="Q586" s="154">
        <v>0</v>
      </c>
      <c r="R586" s="154">
        <v>0</v>
      </c>
      <c r="S586" s="154">
        <v>0</v>
      </c>
      <c r="T586" s="154">
        <v>0</v>
      </c>
      <c r="U586" s="154">
        <v>0</v>
      </c>
      <c r="V586" s="154">
        <v>0</v>
      </c>
      <c r="W586" s="154">
        <v>0</v>
      </c>
      <c r="X586" s="154">
        <v>0</v>
      </c>
      <c r="Y586" s="154">
        <v>0</v>
      </c>
      <c r="Z586" s="154">
        <v>0</v>
      </c>
      <c r="AA586" s="154">
        <v>0</v>
      </c>
      <c r="AB586" s="156">
        <v>2020</v>
      </c>
    </row>
    <row r="587" spans="1:28" ht="35.25" customHeight="1" x14ac:dyDescent="0.5">
      <c r="A587">
        <v>1</v>
      </c>
      <c r="B587" s="124">
        <v>570</v>
      </c>
      <c r="C587" s="125" t="s">
        <v>1789</v>
      </c>
      <c r="D587" s="150">
        <v>310860</v>
      </c>
      <c r="E587" s="154">
        <v>0</v>
      </c>
      <c r="F587" s="154">
        <v>0</v>
      </c>
      <c r="G587" s="154">
        <v>0</v>
      </c>
      <c r="H587" s="154">
        <v>0</v>
      </c>
      <c r="I587" s="154">
        <v>0</v>
      </c>
      <c r="J587" s="154">
        <v>0</v>
      </c>
      <c r="K587" s="155">
        <v>0</v>
      </c>
      <c r="L587" s="154">
        <v>0</v>
      </c>
      <c r="M587" s="154">
        <v>0</v>
      </c>
      <c r="N587" s="154">
        <v>0</v>
      </c>
      <c r="O587" s="154">
        <v>310860</v>
      </c>
      <c r="P587" s="154">
        <v>0</v>
      </c>
      <c r="Q587" s="154">
        <v>0</v>
      </c>
      <c r="R587" s="154">
        <v>0</v>
      </c>
      <c r="S587" s="154">
        <v>0</v>
      </c>
      <c r="T587" s="154">
        <v>0</v>
      </c>
      <c r="U587" s="154">
        <v>0</v>
      </c>
      <c r="V587" s="154">
        <v>0</v>
      </c>
      <c r="W587" s="154">
        <v>0</v>
      </c>
      <c r="X587" s="154">
        <v>0</v>
      </c>
      <c r="Y587" s="154">
        <v>0</v>
      </c>
      <c r="Z587" s="154">
        <v>0</v>
      </c>
      <c r="AA587" s="154">
        <v>0</v>
      </c>
      <c r="AB587" s="156">
        <v>2020</v>
      </c>
    </row>
    <row r="588" spans="1:28" ht="35.25" customHeight="1" x14ac:dyDescent="0.5">
      <c r="A588">
        <v>1</v>
      </c>
      <c r="B588" s="124">
        <v>571</v>
      </c>
      <c r="C588" s="125" t="s">
        <v>1790</v>
      </c>
      <c r="D588" s="150">
        <v>209441.4</v>
      </c>
      <c r="E588" s="154">
        <v>0</v>
      </c>
      <c r="F588" s="154">
        <v>0</v>
      </c>
      <c r="G588" s="154">
        <v>209441.4</v>
      </c>
      <c r="H588" s="154">
        <v>0</v>
      </c>
      <c r="I588" s="154">
        <v>0</v>
      </c>
      <c r="J588" s="154">
        <v>0</v>
      </c>
      <c r="K588" s="155">
        <v>0</v>
      </c>
      <c r="L588" s="154">
        <v>0</v>
      </c>
      <c r="M588" s="154">
        <v>0</v>
      </c>
      <c r="N588" s="154">
        <v>0</v>
      </c>
      <c r="O588" s="154">
        <v>0</v>
      </c>
      <c r="P588" s="154">
        <v>0</v>
      </c>
      <c r="Q588" s="154">
        <v>0</v>
      </c>
      <c r="R588" s="154">
        <v>0</v>
      </c>
      <c r="S588" s="154">
        <v>0</v>
      </c>
      <c r="T588" s="154">
        <v>0</v>
      </c>
      <c r="U588" s="154">
        <v>0</v>
      </c>
      <c r="V588" s="154">
        <v>0</v>
      </c>
      <c r="W588" s="154">
        <v>0</v>
      </c>
      <c r="X588" s="154">
        <v>0</v>
      </c>
      <c r="Y588" s="154">
        <v>0</v>
      </c>
      <c r="Z588" s="154">
        <v>0</v>
      </c>
      <c r="AA588" s="154">
        <v>0</v>
      </c>
      <c r="AB588" s="156">
        <v>2020</v>
      </c>
    </row>
    <row r="589" spans="1:28" ht="35.25" customHeight="1" x14ac:dyDescent="0.5">
      <c r="A589">
        <v>1</v>
      </c>
      <c r="B589" s="124">
        <v>572</v>
      </c>
      <c r="C589" s="125" t="s">
        <v>1791</v>
      </c>
      <c r="D589" s="150">
        <v>944850</v>
      </c>
      <c r="E589" s="154">
        <v>0</v>
      </c>
      <c r="F589" s="154">
        <v>0</v>
      </c>
      <c r="G589" s="154">
        <v>47050</v>
      </c>
      <c r="H589" s="154">
        <v>0</v>
      </c>
      <c r="I589" s="154">
        <v>0</v>
      </c>
      <c r="J589" s="154">
        <v>0</v>
      </c>
      <c r="K589" s="155">
        <v>0</v>
      </c>
      <c r="L589" s="154">
        <v>0</v>
      </c>
      <c r="M589" s="154">
        <v>858000</v>
      </c>
      <c r="N589" s="154">
        <v>39800</v>
      </c>
      <c r="O589" s="154">
        <v>0</v>
      </c>
      <c r="P589" s="154">
        <v>0</v>
      </c>
      <c r="Q589" s="154">
        <v>0</v>
      </c>
      <c r="R589" s="154">
        <v>0</v>
      </c>
      <c r="S589" s="154">
        <v>0</v>
      </c>
      <c r="T589" s="154">
        <v>0</v>
      </c>
      <c r="U589" s="154">
        <v>0</v>
      </c>
      <c r="V589" s="154">
        <v>0</v>
      </c>
      <c r="W589" s="154">
        <v>0</v>
      </c>
      <c r="X589" s="154">
        <v>0</v>
      </c>
      <c r="Y589" s="154">
        <v>0</v>
      </c>
      <c r="Z589" s="154">
        <v>0</v>
      </c>
      <c r="AA589" s="154">
        <v>0</v>
      </c>
      <c r="AB589" s="156">
        <v>2020</v>
      </c>
    </row>
    <row r="590" spans="1:28" ht="35.25" customHeight="1" x14ac:dyDescent="0.5">
      <c r="A590">
        <v>1</v>
      </c>
      <c r="B590" s="124">
        <v>573</v>
      </c>
      <c r="C590" s="125" t="s">
        <v>1792</v>
      </c>
      <c r="D590" s="150">
        <v>258344.1</v>
      </c>
      <c r="E590" s="154">
        <v>0</v>
      </c>
      <c r="F590" s="154">
        <v>0</v>
      </c>
      <c r="G590" s="154">
        <v>0</v>
      </c>
      <c r="H590" s="154">
        <v>0</v>
      </c>
      <c r="I590" s="154">
        <v>0</v>
      </c>
      <c r="J590" s="154">
        <v>0</v>
      </c>
      <c r="K590" s="155">
        <v>0</v>
      </c>
      <c r="L590" s="154">
        <v>0</v>
      </c>
      <c r="M590" s="154">
        <v>0</v>
      </c>
      <c r="N590" s="154">
        <v>258344.1</v>
      </c>
      <c r="O590" s="154">
        <v>0</v>
      </c>
      <c r="P590" s="154">
        <v>0</v>
      </c>
      <c r="Q590" s="154">
        <v>0</v>
      </c>
      <c r="R590" s="154">
        <v>0</v>
      </c>
      <c r="S590" s="154">
        <v>0</v>
      </c>
      <c r="T590" s="154">
        <v>0</v>
      </c>
      <c r="U590" s="154">
        <v>0</v>
      </c>
      <c r="V590" s="154">
        <v>0</v>
      </c>
      <c r="W590" s="154">
        <v>0</v>
      </c>
      <c r="X590" s="154">
        <v>0</v>
      </c>
      <c r="Y590" s="154">
        <v>0</v>
      </c>
      <c r="Z590" s="154">
        <v>0</v>
      </c>
      <c r="AA590" s="154">
        <v>0</v>
      </c>
      <c r="AB590" s="156">
        <v>2020</v>
      </c>
    </row>
    <row r="591" spans="1:28" ht="35.25" customHeight="1" x14ac:dyDescent="0.5">
      <c r="A591">
        <v>1</v>
      </c>
      <c r="B591" s="124">
        <v>574</v>
      </c>
      <c r="C591" s="125" t="s">
        <v>1793</v>
      </c>
      <c r="D591" s="150">
        <v>543814</v>
      </c>
      <c r="E591" s="154">
        <v>0</v>
      </c>
      <c r="F591" s="154">
        <v>0</v>
      </c>
      <c r="G591" s="154">
        <v>0</v>
      </c>
      <c r="H591" s="154">
        <v>0</v>
      </c>
      <c r="I591" s="154">
        <v>0</v>
      </c>
      <c r="J591" s="154">
        <v>0</v>
      </c>
      <c r="K591" s="155">
        <v>0</v>
      </c>
      <c r="L591" s="154">
        <v>0</v>
      </c>
      <c r="M591" s="154">
        <v>543814</v>
      </c>
      <c r="N591" s="154">
        <v>0</v>
      </c>
      <c r="O591" s="154">
        <v>0</v>
      </c>
      <c r="P591" s="154">
        <v>0</v>
      </c>
      <c r="Q591" s="154">
        <v>0</v>
      </c>
      <c r="R591" s="154">
        <v>0</v>
      </c>
      <c r="S591" s="154">
        <v>0</v>
      </c>
      <c r="T591" s="154">
        <v>0</v>
      </c>
      <c r="U591" s="154">
        <v>0</v>
      </c>
      <c r="V591" s="154">
        <v>0</v>
      </c>
      <c r="W591" s="154">
        <v>0</v>
      </c>
      <c r="X591" s="154">
        <v>0</v>
      </c>
      <c r="Y591" s="154">
        <v>0</v>
      </c>
      <c r="Z591" s="154">
        <v>0</v>
      </c>
      <c r="AA591" s="154">
        <v>0</v>
      </c>
      <c r="AB591" s="156">
        <v>2020</v>
      </c>
    </row>
    <row r="592" spans="1:28" ht="35.25" customHeight="1" x14ac:dyDescent="0.5">
      <c r="A592">
        <v>1</v>
      </c>
      <c r="B592" s="124">
        <v>575</v>
      </c>
      <c r="C592" s="125" t="s">
        <v>2486</v>
      </c>
      <c r="D592" s="150">
        <v>228767</v>
      </c>
      <c r="E592" s="154">
        <v>0</v>
      </c>
      <c r="F592" s="154">
        <v>0</v>
      </c>
      <c r="G592" s="154">
        <v>0</v>
      </c>
      <c r="H592" s="154">
        <v>0</v>
      </c>
      <c r="I592" s="154">
        <v>0</v>
      </c>
      <c r="J592" s="154">
        <v>0</v>
      </c>
      <c r="K592" s="155">
        <v>0</v>
      </c>
      <c r="L592" s="154">
        <v>0</v>
      </c>
      <c r="M592" s="154">
        <v>0</v>
      </c>
      <c r="N592" s="154">
        <v>0</v>
      </c>
      <c r="O592" s="154">
        <v>228767</v>
      </c>
      <c r="P592" s="154">
        <v>0</v>
      </c>
      <c r="Q592" s="154">
        <v>0</v>
      </c>
      <c r="R592" s="154">
        <v>0</v>
      </c>
      <c r="S592" s="154">
        <v>0</v>
      </c>
      <c r="T592" s="154">
        <v>0</v>
      </c>
      <c r="U592" s="154">
        <v>0</v>
      </c>
      <c r="V592" s="154">
        <v>0</v>
      </c>
      <c r="W592" s="154">
        <v>0</v>
      </c>
      <c r="X592" s="154">
        <v>0</v>
      </c>
      <c r="Y592" s="154">
        <v>0</v>
      </c>
      <c r="Z592" s="154">
        <v>0</v>
      </c>
      <c r="AA592" s="154">
        <v>0</v>
      </c>
      <c r="AB592" s="156">
        <v>2020</v>
      </c>
    </row>
    <row r="593" spans="1:28" ht="35.25" customHeight="1" x14ac:dyDescent="0.5">
      <c r="A593">
        <v>1</v>
      </c>
      <c r="B593" s="124">
        <v>576</v>
      </c>
      <c r="C593" s="125" t="s">
        <v>2487</v>
      </c>
      <c r="D593" s="150">
        <v>144926.37</v>
      </c>
      <c r="E593" s="154">
        <v>0</v>
      </c>
      <c r="F593" s="154">
        <v>0</v>
      </c>
      <c r="G593" s="154">
        <v>0</v>
      </c>
      <c r="H593" s="154">
        <v>0</v>
      </c>
      <c r="I593" s="154">
        <v>0</v>
      </c>
      <c r="J593" s="154">
        <v>0</v>
      </c>
      <c r="K593" s="155">
        <v>0</v>
      </c>
      <c r="L593" s="154">
        <v>0</v>
      </c>
      <c r="M593" s="154">
        <v>0</v>
      </c>
      <c r="N593" s="154">
        <v>0</v>
      </c>
      <c r="O593" s="154">
        <v>144926.37</v>
      </c>
      <c r="P593" s="154">
        <v>0</v>
      </c>
      <c r="Q593" s="154">
        <v>0</v>
      </c>
      <c r="R593" s="154">
        <v>0</v>
      </c>
      <c r="S593" s="154">
        <v>0</v>
      </c>
      <c r="T593" s="154">
        <v>0</v>
      </c>
      <c r="U593" s="154">
        <v>0</v>
      </c>
      <c r="V593" s="154">
        <v>0</v>
      </c>
      <c r="W593" s="154">
        <v>0</v>
      </c>
      <c r="X593" s="154">
        <v>0</v>
      </c>
      <c r="Y593" s="154">
        <v>0</v>
      </c>
      <c r="Z593" s="154">
        <v>0</v>
      </c>
      <c r="AA593" s="154">
        <v>0</v>
      </c>
      <c r="AB593" s="156">
        <v>2020</v>
      </c>
    </row>
    <row r="594" spans="1:28" ht="35.25" customHeight="1" x14ac:dyDescent="0.5">
      <c r="A594">
        <v>1</v>
      </c>
      <c r="B594" s="124">
        <v>577</v>
      </c>
      <c r="C594" s="125" t="s">
        <v>1794</v>
      </c>
      <c r="D594" s="150">
        <v>1390097</v>
      </c>
      <c r="E594" s="154">
        <v>0</v>
      </c>
      <c r="F594" s="154">
        <v>0</v>
      </c>
      <c r="G594" s="154">
        <v>0</v>
      </c>
      <c r="H594" s="154">
        <v>0</v>
      </c>
      <c r="I594" s="154">
        <v>0</v>
      </c>
      <c r="J594" s="154">
        <v>0</v>
      </c>
      <c r="K594" s="155">
        <v>0</v>
      </c>
      <c r="L594" s="154">
        <v>0</v>
      </c>
      <c r="M594" s="154">
        <v>1390097</v>
      </c>
      <c r="N594" s="154">
        <v>0</v>
      </c>
      <c r="O594" s="154">
        <v>0</v>
      </c>
      <c r="P594" s="154">
        <v>0</v>
      </c>
      <c r="Q594" s="154">
        <v>0</v>
      </c>
      <c r="R594" s="154">
        <v>0</v>
      </c>
      <c r="S594" s="154">
        <v>0</v>
      </c>
      <c r="T594" s="154">
        <v>0</v>
      </c>
      <c r="U594" s="154">
        <v>0</v>
      </c>
      <c r="V594" s="154">
        <v>0</v>
      </c>
      <c r="W594" s="154">
        <v>0</v>
      </c>
      <c r="X594" s="154">
        <v>0</v>
      </c>
      <c r="Y594" s="154">
        <v>0</v>
      </c>
      <c r="Z594" s="154">
        <v>0</v>
      </c>
      <c r="AA594" s="154">
        <v>0</v>
      </c>
      <c r="AB594" s="156">
        <v>2020</v>
      </c>
    </row>
    <row r="595" spans="1:28" ht="35.25" customHeight="1" x14ac:dyDescent="0.5">
      <c r="A595">
        <v>1</v>
      </c>
      <c r="B595" s="124">
        <v>578</v>
      </c>
      <c r="C595" s="125" t="s">
        <v>1795</v>
      </c>
      <c r="D595" s="150">
        <v>2161108</v>
      </c>
      <c r="E595" s="154">
        <v>0</v>
      </c>
      <c r="F595" s="154">
        <v>0</v>
      </c>
      <c r="G595" s="154">
        <v>0</v>
      </c>
      <c r="H595" s="154">
        <v>125812</v>
      </c>
      <c r="I595" s="154">
        <v>0</v>
      </c>
      <c r="J595" s="154">
        <v>0</v>
      </c>
      <c r="K595" s="155">
        <v>1</v>
      </c>
      <c r="L595" s="154">
        <v>82796</v>
      </c>
      <c r="M595" s="154">
        <v>1952500</v>
      </c>
      <c r="N595" s="154">
        <v>0</v>
      </c>
      <c r="O595" s="154">
        <v>0</v>
      </c>
      <c r="P595" s="154">
        <v>0</v>
      </c>
      <c r="Q595" s="154">
        <v>0</v>
      </c>
      <c r="R595" s="154">
        <v>0</v>
      </c>
      <c r="S595" s="154">
        <v>0</v>
      </c>
      <c r="T595" s="154">
        <v>0</v>
      </c>
      <c r="U595" s="154">
        <v>0</v>
      </c>
      <c r="V595" s="154">
        <v>0</v>
      </c>
      <c r="W595" s="154">
        <v>0</v>
      </c>
      <c r="X595" s="154">
        <v>0</v>
      </c>
      <c r="Y595" s="154">
        <v>0</v>
      </c>
      <c r="Z595" s="154">
        <v>0</v>
      </c>
      <c r="AA595" s="154">
        <v>0</v>
      </c>
      <c r="AB595" s="156">
        <v>2020</v>
      </c>
    </row>
    <row r="596" spans="1:28" ht="35.25" customHeight="1" x14ac:dyDescent="0.5">
      <c r="A596">
        <v>1</v>
      </c>
      <c r="B596" s="124">
        <v>579</v>
      </c>
      <c r="C596" s="125" t="s">
        <v>1796</v>
      </c>
      <c r="D596" s="150">
        <v>796086</v>
      </c>
      <c r="E596" s="154">
        <v>0</v>
      </c>
      <c r="F596" s="154">
        <v>0</v>
      </c>
      <c r="G596" s="154">
        <v>330086</v>
      </c>
      <c r="H596" s="154">
        <v>0</v>
      </c>
      <c r="I596" s="154">
        <v>0</v>
      </c>
      <c r="J596" s="154">
        <v>0</v>
      </c>
      <c r="K596" s="155">
        <v>0</v>
      </c>
      <c r="L596" s="154">
        <v>0</v>
      </c>
      <c r="M596" s="154">
        <v>266000</v>
      </c>
      <c r="N596" s="154">
        <v>0</v>
      </c>
      <c r="O596" s="154">
        <v>200000</v>
      </c>
      <c r="P596" s="154">
        <v>0</v>
      </c>
      <c r="Q596" s="154">
        <v>0</v>
      </c>
      <c r="R596" s="154">
        <v>0</v>
      </c>
      <c r="S596" s="154">
        <v>0</v>
      </c>
      <c r="T596" s="154">
        <v>0</v>
      </c>
      <c r="U596" s="154">
        <v>0</v>
      </c>
      <c r="V596" s="154">
        <v>0</v>
      </c>
      <c r="W596" s="154">
        <v>0</v>
      </c>
      <c r="X596" s="154">
        <v>0</v>
      </c>
      <c r="Y596" s="154">
        <v>0</v>
      </c>
      <c r="Z596" s="154">
        <v>0</v>
      </c>
      <c r="AA596" s="154">
        <v>0</v>
      </c>
      <c r="AB596" s="156">
        <v>2020</v>
      </c>
    </row>
    <row r="597" spans="1:28" ht="35.25" customHeight="1" x14ac:dyDescent="0.5">
      <c r="A597">
        <v>1</v>
      </c>
      <c r="B597" s="124">
        <v>580</v>
      </c>
      <c r="C597" s="125" t="s">
        <v>2488</v>
      </c>
      <c r="D597" s="150">
        <v>1856000</v>
      </c>
      <c r="E597" s="154">
        <v>0</v>
      </c>
      <c r="F597" s="154">
        <v>0</v>
      </c>
      <c r="G597" s="154">
        <v>0</v>
      </c>
      <c r="H597" s="154">
        <v>0</v>
      </c>
      <c r="I597" s="154">
        <v>0</v>
      </c>
      <c r="J597" s="154">
        <v>0</v>
      </c>
      <c r="K597" s="155">
        <v>1</v>
      </c>
      <c r="L597" s="154">
        <v>1856000</v>
      </c>
      <c r="M597" s="154">
        <v>0</v>
      </c>
      <c r="N597" s="154">
        <v>0</v>
      </c>
      <c r="O597" s="154">
        <v>0</v>
      </c>
      <c r="P597" s="154">
        <v>0</v>
      </c>
      <c r="Q597" s="154">
        <v>0</v>
      </c>
      <c r="R597" s="154">
        <v>0</v>
      </c>
      <c r="S597" s="154">
        <v>0</v>
      </c>
      <c r="T597" s="154">
        <v>0</v>
      </c>
      <c r="U597" s="154">
        <v>0</v>
      </c>
      <c r="V597" s="154">
        <v>0</v>
      </c>
      <c r="W597" s="154">
        <v>0</v>
      </c>
      <c r="X597" s="154">
        <v>0</v>
      </c>
      <c r="Y597" s="154">
        <v>0</v>
      </c>
      <c r="Z597" s="154">
        <v>0</v>
      </c>
      <c r="AA597" s="154">
        <v>0</v>
      </c>
      <c r="AB597" s="156">
        <v>2020</v>
      </c>
    </row>
    <row r="598" spans="1:28" ht="35.25" customHeight="1" x14ac:dyDescent="0.5">
      <c r="A598">
        <v>1</v>
      </c>
      <c r="B598" s="124">
        <v>581</v>
      </c>
      <c r="C598" s="125" t="s">
        <v>1797</v>
      </c>
      <c r="D598" s="150">
        <v>693526</v>
      </c>
      <c r="E598" s="154">
        <v>0</v>
      </c>
      <c r="F598" s="154">
        <v>0</v>
      </c>
      <c r="G598" s="154">
        <v>0</v>
      </c>
      <c r="H598" s="154">
        <v>0</v>
      </c>
      <c r="I598" s="154">
        <v>0</v>
      </c>
      <c r="J598" s="154">
        <v>0</v>
      </c>
      <c r="K598" s="155">
        <v>0</v>
      </c>
      <c r="L598" s="154">
        <v>0</v>
      </c>
      <c r="M598" s="154">
        <v>693526</v>
      </c>
      <c r="N598" s="154">
        <v>0</v>
      </c>
      <c r="O598" s="154">
        <v>0</v>
      </c>
      <c r="P598" s="154">
        <v>0</v>
      </c>
      <c r="Q598" s="154">
        <v>0</v>
      </c>
      <c r="R598" s="154">
        <v>0</v>
      </c>
      <c r="S598" s="154">
        <v>0</v>
      </c>
      <c r="T598" s="154">
        <v>0</v>
      </c>
      <c r="U598" s="154">
        <v>0</v>
      </c>
      <c r="V598" s="154">
        <v>0</v>
      </c>
      <c r="W598" s="154">
        <v>0</v>
      </c>
      <c r="X598" s="154">
        <v>0</v>
      </c>
      <c r="Y598" s="154">
        <v>0</v>
      </c>
      <c r="Z598" s="154">
        <v>0</v>
      </c>
      <c r="AA598" s="154">
        <v>0</v>
      </c>
      <c r="AB598" s="156">
        <v>2020</v>
      </c>
    </row>
    <row r="599" spans="1:28" ht="35.25" customHeight="1" x14ac:dyDescent="0.5">
      <c r="A599">
        <v>1</v>
      </c>
      <c r="B599" s="124">
        <v>582</v>
      </c>
      <c r="C599" s="125" t="s">
        <v>1798</v>
      </c>
      <c r="D599" s="150">
        <v>347354</v>
      </c>
      <c r="E599" s="154">
        <v>0</v>
      </c>
      <c r="F599" s="154">
        <v>0</v>
      </c>
      <c r="G599" s="154">
        <v>0</v>
      </c>
      <c r="H599" s="154">
        <v>0</v>
      </c>
      <c r="I599" s="154">
        <v>347354</v>
      </c>
      <c r="J599" s="154">
        <v>0</v>
      </c>
      <c r="K599" s="155">
        <v>0</v>
      </c>
      <c r="L599" s="154">
        <v>0</v>
      </c>
      <c r="M599" s="154">
        <v>0</v>
      </c>
      <c r="N599" s="154">
        <v>0</v>
      </c>
      <c r="O599" s="154">
        <v>0</v>
      </c>
      <c r="P599" s="154">
        <v>0</v>
      </c>
      <c r="Q599" s="154">
        <v>0</v>
      </c>
      <c r="R599" s="154">
        <v>0</v>
      </c>
      <c r="S599" s="154">
        <v>0</v>
      </c>
      <c r="T599" s="154">
        <v>0</v>
      </c>
      <c r="U599" s="154">
        <v>0</v>
      </c>
      <c r="V599" s="154">
        <v>0</v>
      </c>
      <c r="W599" s="154">
        <v>0</v>
      </c>
      <c r="X599" s="154">
        <v>0</v>
      </c>
      <c r="Y599" s="154">
        <v>0</v>
      </c>
      <c r="Z599" s="154">
        <v>0</v>
      </c>
      <c r="AA599" s="154">
        <v>0</v>
      </c>
      <c r="AB599" s="156">
        <v>2020</v>
      </c>
    </row>
    <row r="600" spans="1:28" ht="35.25" customHeight="1" x14ac:dyDescent="0.5">
      <c r="A600">
        <v>1</v>
      </c>
      <c r="B600" s="124">
        <v>583</v>
      </c>
      <c r="C600" s="125" t="s">
        <v>1799</v>
      </c>
      <c r="D600" s="150">
        <v>1832116</v>
      </c>
      <c r="E600" s="154">
        <v>0</v>
      </c>
      <c r="F600" s="154">
        <v>0</v>
      </c>
      <c r="G600" s="154">
        <v>0</v>
      </c>
      <c r="H600" s="154">
        <v>0</v>
      </c>
      <c r="I600" s="154">
        <v>0</v>
      </c>
      <c r="J600" s="154">
        <v>0</v>
      </c>
      <c r="K600" s="155">
        <v>1</v>
      </c>
      <c r="L600" s="154">
        <v>1832116</v>
      </c>
      <c r="M600" s="154">
        <v>0</v>
      </c>
      <c r="N600" s="154">
        <v>0</v>
      </c>
      <c r="O600" s="154">
        <v>0</v>
      </c>
      <c r="P600" s="154">
        <v>0</v>
      </c>
      <c r="Q600" s="154">
        <v>0</v>
      </c>
      <c r="R600" s="154">
        <v>0</v>
      </c>
      <c r="S600" s="154">
        <v>0</v>
      </c>
      <c r="T600" s="154">
        <v>0</v>
      </c>
      <c r="U600" s="154">
        <v>0</v>
      </c>
      <c r="V600" s="154">
        <v>0</v>
      </c>
      <c r="W600" s="154">
        <v>0</v>
      </c>
      <c r="X600" s="154">
        <v>0</v>
      </c>
      <c r="Y600" s="154">
        <v>0</v>
      </c>
      <c r="Z600" s="154">
        <v>0</v>
      </c>
      <c r="AA600" s="154">
        <v>0</v>
      </c>
      <c r="AB600" s="156">
        <v>2020</v>
      </c>
    </row>
    <row r="601" spans="1:28" ht="35.25" customHeight="1" x14ac:dyDescent="0.5">
      <c r="A601">
        <v>1</v>
      </c>
      <c r="B601" s="124">
        <v>584</v>
      </c>
      <c r="C601" s="125" t="s">
        <v>1800</v>
      </c>
      <c r="D601" s="150">
        <v>240211</v>
      </c>
      <c r="E601" s="154">
        <v>0</v>
      </c>
      <c r="F601" s="154">
        <v>0</v>
      </c>
      <c r="G601" s="154">
        <v>0</v>
      </c>
      <c r="H601" s="154">
        <v>0</v>
      </c>
      <c r="I601" s="154">
        <v>0</v>
      </c>
      <c r="J601" s="154">
        <v>0</v>
      </c>
      <c r="K601" s="155">
        <v>0</v>
      </c>
      <c r="L601" s="154">
        <v>0</v>
      </c>
      <c r="M601" s="154">
        <v>0</v>
      </c>
      <c r="N601" s="154">
        <v>0</v>
      </c>
      <c r="O601" s="154">
        <v>240211</v>
      </c>
      <c r="P601" s="154">
        <v>0</v>
      </c>
      <c r="Q601" s="154">
        <v>0</v>
      </c>
      <c r="R601" s="154">
        <v>0</v>
      </c>
      <c r="S601" s="154">
        <v>0</v>
      </c>
      <c r="T601" s="154">
        <v>0</v>
      </c>
      <c r="U601" s="154">
        <v>0</v>
      </c>
      <c r="V601" s="154">
        <v>0</v>
      </c>
      <c r="W601" s="154">
        <v>0</v>
      </c>
      <c r="X601" s="154">
        <v>0</v>
      </c>
      <c r="Y601" s="154">
        <v>0</v>
      </c>
      <c r="Z601" s="154">
        <v>0</v>
      </c>
      <c r="AA601" s="154">
        <v>0</v>
      </c>
      <c r="AB601" s="156">
        <v>2020</v>
      </c>
    </row>
    <row r="602" spans="1:28" ht="35.25" customHeight="1" x14ac:dyDescent="0.5">
      <c r="A602">
        <v>1</v>
      </c>
      <c r="B602" s="124">
        <v>585</v>
      </c>
      <c r="C602" s="125" t="s">
        <v>1801</v>
      </c>
      <c r="D602" s="150">
        <v>155581.73000000001</v>
      </c>
      <c r="E602" s="154">
        <v>0</v>
      </c>
      <c r="F602" s="154">
        <v>0</v>
      </c>
      <c r="G602" s="154">
        <v>0</v>
      </c>
      <c r="H602" s="154">
        <v>155581.73000000001</v>
      </c>
      <c r="I602" s="154">
        <v>0</v>
      </c>
      <c r="J602" s="154">
        <v>0</v>
      </c>
      <c r="K602" s="155">
        <v>0</v>
      </c>
      <c r="L602" s="154">
        <v>0</v>
      </c>
      <c r="M602" s="154">
        <v>0</v>
      </c>
      <c r="N602" s="154">
        <v>0</v>
      </c>
      <c r="O602" s="154">
        <v>0</v>
      </c>
      <c r="P602" s="154">
        <v>0</v>
      </c>
      <c r="Q602" s="154">
        <v>0</v>
      </c>
      <c r="R602" s="154">
        <v>0</v>
      </c>
      <c r="S602" s="154">
        <v>0</v>
      </c>
      <c r="T602" s="154">
        <v>0</v>
      </c>
      <c r="U602" s="154">
        <v>0</v>
      </c>
      <c r="V602" s="154">
        <v>0</v>
      </c>
      <c r="W602" s="154">
        <v>0</v>
      </c>
      <c r="X602" s="154">
        <v>0</v>
      </c>
      <c r="Y602" s="154">
        <v>0</v>
      </c>
      <c r="Z602" s="154">
        <v>0</v>
      </c>
      <c r="AA602" s="154">
        <v>0</v>
      </c>
      <c r="AB602" s="156">
        <v>2020</v>
      </c>
    </row>
    <row r="603" spans="1:28" ht="35.25" customHeight="1" x14ac:dyDescent="0.5">
      <c r="A603">
        <v>1</v>
      </c>
      <c r="B603" s="124">
        <v>586</v>
      </c>
      <c r="C603" s="125" t="s">
        <v>2104</v>
      </c>
      <c r="D603" s="150">
        <v>1467871.96</v>
      </c>
      <c r="E603" s="154">
        <v>0</v>
      </c>
      <c r="F603" s="154">
        <v>0</v>
      </c>
      <c r="G603" s="154">
        <v>1467871.96</v>
      </c>
      <c r="H603" s="154">
        <v>0</v>
      </c>
      <c r="I603" s="154">
        <v>0</v>
      </c>
      <c r="J603" s="154">
        <v>0</v>
      </c>
      <c r="K603" s="155">
        <v>0</v>
      </c>
      <c r="L603" s="154">
        <v>0</v>
      </c>
      <c r="M603" s="154">
        <v>0</v>
      </c>
      <c r="N603" s="154">
        <v>0</v>
      </c>
      <c r="O603" s="154">
        <v>0</v>
      </c>
      <c r="P603" s="154">
        <v>0</v>
      </c>
      <c r="Q603" s="154">
        <v>0</v>
      </c>
      <c r="R603" s="154">
        <v>0</v>
      </c>
      <c r="S603" s="154">
        <v>0</v>
      </c>
      <c r="T603" s="154">
        <v>0</v>
      </c>
      <c r="U603" s="154">
        <v>0</v>
      </c>
      <c r="V603" s="154">
        <v>0</v>
      </c>
      <c r="W603" s="154">
        <v>0</v>
      </c>
      <c r="X603" s="154">
        <v>0</v>
      </c>
      <c r="Y603" s="154">
        <v>0</v>
      </c>
      <c r="Z603" s="154">
        <v>0</v>
      </c>
      <c r="AA603" s="154">
        <v>0</v>
      </c>
      <c r="AB603" s="156">
        <v>2020</v>
      </c>
    </row>
    <row r="604" spans="1:28" ht="35.25" customHeight="1" x14ac:dyDescent="0.5">
      <c r="A604">
        <v>1</v>
      </c>
      <c r="B604" s="124">
        <v>587</v>
      </c>
      <c r="C604" s="125" t="s">
        <v>2105</v>
      </c>
      <c r="D604" s="150">
        <v>3131855.51</v>
      </c>
      <c r="E604" s="154">
        <v>0</v>
      </c>
      <c r="F604" s="154">
        <v>0</v>
      </c>
      <c r="G604" s="154">
        <v>3131855.51</v>
      </c>
      <c r="H604" s="154">
        <v>0</v>
      </c>
      <c r="I604" s="154">
        <v>0</v>
      </c>
      <c r="J604" s="154">
        <v>0</v>
      </c>
      <c r="K604" s="155">
        <v>0</v>
      </c>
      <c r="L604" s="154">
        <v>0</v>
      </c>
      <c r="M604" s="154">
        <v>0</v>
      </c>
      <c r="N604" s="154">
        <v>0</v>
      </c>
      <c r="O604" s="154">
        <v>0</v>
      </c>
      <c r="P604" s="154">
        <v>0</v>
      </c>
      <c r="Q604" s="154">
        <v>0</v>
      </c>
      <c r="R604" s="154">
        <v>0</v>
      </c>
      <c r="S604" s="154">
        <v>0</v>
      </c>
      <c r="T604" s="154">
        <v>0</v>
      </c>
      <c r="U604" s="154">
        <v>0</v>
      </c>
      <c r="V604" s="154">
        <v>0</v>
      </c>
      <c r="W604" s="154">
        <v>0</v>
      </c>
      <c r="X604" s="154">
        <v>0</v>
      </c>
      <c r="Y604" s="154">
        <v>0</v>
      </c>
      <c r="Z604" s="154">
        <v>0</v>
      </c>
      <c r="AA604" s="154">
        <v>0</v>
      </c>
      <c r="AB604" s="156">
        <v>2020</v>
      </c>
    </row>
    <row r="605" spans="1:28" ht="35.25" customHeight="1" x14ac:dyDescent="0.5">
      <c r="A605">
        <v>1</v>
      </c>
      <c r="B605" s="124">
        <v>588</v>
      </c>
      <c r="C605" s="125" t="s">
        <v>2489</v>
      </c>
      <c r="D605" s="150">
        <v>226200</v>
      </c>
      <c r="E605" s="154">
        <v>0</v>
      </c>
      <c r="F605" s="154">
        <v>0</v>
      </c>
      <c r="G605" s="154">
        <v>0</v>
      </c>
      <c r="H605" s="154">
        <v>0</v>
      </c>
      <c r="I605" s="154">
        <v>0</v>
      </c>
      <c r="J605" s="154">
        <v>0</v>
      </c>
      <c r="K605" s="155">
        <v>0</v>
      </c>
      <c r="L605" s="154">
        <v>0</v>
      </c>
      <c r="M605" s="154">
        <v>226200</v>
      </c>
      <c r="N605" s="154">
        <v>0</v>
      </c>
      <c r="O605" s="154">
        <v>0</v>
      </c>
      <c r="P605" s="154">
        <v>0</v>
      </c>
      <c r="Q605" s="154">
        <v>0</v>
      </c>
      <c r="R605" s="154">
        <v>0</v>
      </c>
      <c r="S605" s="154">
        <v>0</v>
      </c>
      <c r="T605" s="154">
        <v>0</v>
      </c>
      <c r="U605" s="154">
        <v>0</v>
      </c>
      <c r="V605" s="154">
        <v>0</v>
      </c>
      <c r="W605" s="154">
        <v>0</v>
      </c>
      <c r="X605" s="154">
        <v>0</v>
      </c>
      <c r="Y605" s="154">
        <v>0</v>
      </c>
      <c r="Z605" s="154">
        <v>0</v>
      </c>
      <c r="AA605" s="154">
        <v>0</v>
      </c>
      <c r="AB605" s="156">
        <v>2020</v>
      </c>
    </row>
    <row r="606" spans="1:28" ht="35.25" customHeight="1" x14ac:dyDescent="0.5">
      <c r="A606">
        <v>1</v>
      </c>
      <c r="B606" s="124">
        <v>589</v>
      </c>
      <c r="C606" s="125" t="s">
        <v>2106</v>
      </c>
      <c r="D606" s="150">
        <v>419031</v>
      </c>
      <c r="E606" s="154">
        <v>117495</v>
      </c>
      <c r="F606" s="154">
        <v>301536</v>
      </c>
      <c r="G606" s="154">
        <v>0</v>
      </c>
      <c r="H606" s="154">
        <v>0</v>
      </c>
      <c r="I606" s="154">
        <v>0</v>
      </c>
      <c r="J606" s="154">
        <v>0</v>
      </c>
      <c r="K606" s="155">
        <v>0</v>
      </c>
      <c r="L606" s="154">
        <v>0</v>
      </c>
      <c r="M606" s="154">
        <v>0</v>
      </c>
      <c r="N606" s="154">
        <v>0</v>
      </c>
      <c r="O606" s="154">
        <v>0</v>
      </c>
      <c r="P606" s="154">
        <v>0</v>
      </c>
      <c r="Q606" s="154">
        <v>0</v>
      </c>
      <c r="R606" s="154">
        <v>0</v>
      </c>
      <c r="S606" s="154">
        <v>0</v>
      </c>
      <c r="T606" s="154">
        <v>0</v>
      </c>
      <c r="U606" s="154">
        <v>0</v>
      </c>
      <c r="V606" s="154">
        <v>0</v>
      </c>
      <c r="W606" s="154">
        <v>0</v>
      </c>
      <c r="X606" s="154">
        <v>0</v>
      </c>
      <c r="Y606" s="154">
        <v>0</v>
      </c>
      <c r="Z606" s="154">
        <v>0</v>
      </c>
      <c r="AA606" s="154">
        <v>0</v>
      </c>
      <c r="AB606" s="156">
        <v>2020</v>
      </c>
    </row>
    <row r="607" spans="1:28" ht="35.25" customHeight="1" x14ac:dyDescent="0.5">
      <c r="A607">
        <v>1</v>
      </c>
      <c r="B607" s="124">
        <v>590</v>
      </c>
      <c r="C607" s="125" t="s">
        <v>2107</v>
      </c>
      <c r="D607" s="150">
        <v>678313.12</v>
      </c>
      <c r="E607" s="154">
        <v>0</v>
      </c>
      <c r="F607" s="154">
        <v>0</v>
      </c>
      <c r="G607" s="154">
        <v>678313.12</v>
      </c>
      <c r="H607" s="154">
        <v>0</v>
      </c>
      <c r="I607" s="154">
        <v>0</v>
      </c>
      <c r="J607" s="154">
        <v>0</v>
      </c>
      <c r="K607" s="155">
        <v>0</v>
      </c>
      <c r="L607" s="154">
        <v>0</v>
      </c>
      <c r="M607" s="154">
        <v>0</v>
      </c>
      <c r="N607" s="154">
        <v>0</v>
      </c>
      <c r="O607" s="154">
        <v>0</v>
      </c>
      <c r="P607" s="154">
        <v>0</v>
      </c>
      <c r="Q607" s="154">
        <v>0</v>
      </c>
      <c r="R607" s="154">
        <v>0</v>
      </c>
      <c r="S607" s="154">
        <v>0</v>
      </c>
      <c r="T607" s="154">
        <v>0</v>
      </c>
      <c r="U607" s="154">
        <v>0</v>
      </c>
      <c r="V607" s="154">
        <v>0</v>
      </c>
      <c r="W607" s="154">
        <v>0</v>
      </c>
      <c r="X607" s="154">
        <v>0</v>
      </c>
      <c r="Y607" s="154">
        <v>0</v>
      </c>
      <c r="Z607" s="154">
        <v>0</v>
      </c>
      <c r="AA607" s="154">
        <v>0</v>
      </c>
      <c r="AB607" s="156">
        <v>2020</v>
      </c>
    </row>
    <row r="608" spans="1:28" ht="35.25" customHeight="1" x14ac:dyDescent="0.5">
      <c r="A608">
        <v>1</v>
      </c>
      <c r="B608" s="124">
        <v>591</v>
      </c>
      <c r="C608" s="125" t="s">
        <v>2108</v>
      </c>
      <c r="D608" s="150">
        <v>263492</v>
      </c>
      <c r="E608" s="154">
        <v>0</v>
      </c>
      <c r="F608" s="154">
        <v>263492</v>
      </c>
      <c r="G608" s="154">
        <v>0</v>
      </c>
      <c r="H608" s="154">
        <v>0</v>
      </c>
      <c r="I608" s="154">
        <v>0</v>
      </c>
      <c r="J608" s="154">
        <v>0</v>
      </c>
      <c r="K608" s="155">
        <v>0</v>
      </c>
      <c r="L608" s="154">
        <v>0</v>
      </c>
      <c r="M608" s="154">
        <v>0</v>
      </c>
      <c r="N608" s="154">
        <v>0</v>
      </c>
      <c r="O608" s="154">
        <v>0</v>
      </c>
      <c r="P608" s="154">
        <v>0</v>
      </c>
      <c r="Q608" s="154">
        <v>0</v>
      </c>
      <c r="R608" s="154">
        <v>0</v>
      </c>
      <c r="S608" s="154">
        <v>0</v>
      </c>
      <c r="T608" s="154">
        <v>0</v>
      </c>
      <c r="U608" s="154">
        <v>0</v>
      </c>
      <c r="V608" s="154">
        <v>0</v>
      </c>
      <c r="W608" s="154">
        <v>0</v>
      </c>
      <c r="X608" s="154">
        <v>0</v>
      </c>
      <c r="Y608" s="154">
        <v>0</v>
      </c>
      <c r="Z608" s="154">
        <v>0</v>
      </c>
      <c r="AA608" s="154">
        <v>0</v>
      </c>
      <c r="AB608" s="156">
        <v>2020</v>
      </c>
    </row>
    <row r="609" spans="1:28" ht="35.25" customHeight="1" x14ac:dyDescent="0.5">
      <c r="A609">
        <v>1</v>
      </c>
      <c r="B609" s="124">
        <v>592</v>
      </c>
      <c r="C609" s="125" t="s">
        <v>2109</v>
      </c>
      <c r="D609" s="150">
        <v>1832116</v>
      </c>
      <c r="E609" s="154">
        <v>0</v>
      </c>
      <c r="F609" s="154">
        <v>0</v>
      </c>
      <c r="G609" s="154">
        <v>0</v>
      </c>
      <c r="H609" s="154">
        <v>0</v>
      </c>
      <c r="I609" s="154">
        <v>0</v>
      </c>
      <c r="J609" s="154">
        <v>0</v>
      </c>
      <c r="K609" s="155">
        <v>1</v>
      </c>
      <c r="L609" s="154">
        <v>1832116</v>
      </c>
      <c r="M609" s="154">
        <v>0</v>
      </c>
      <c r="N609" s="154">
        <v>0</v>
      </c>
      <c r="O609" s="154">
        <v>0</v>
      </c>
      <c r="P609" s="154">
        <v>0</v>
      </c>
      <c r="Q609" s="154">
        <v>0</v>
      </c>
      <c r="R609" s="154">
        <v>0</v>
      </c>
      <c r="S609" s="154">
        <v>0</v>
      </c>
      <c r="T609" s="154">
        <v>0</v>
      </c>
      <c r="U609" s="154">
        <v>0</v>
      </c>
      <c r="V609" s="154">
        <v>0</v>
      </c>
      <c r="W609" s="154">
        <v>0</v>
      </c>
      <c r="X609" s="154">
        <v>0</v>
      </c>
      <c r="Y609" s="154">
        <v>0</v>
      </c>
      <c r="Z609" s="154">
        <v>0</v>
      </c>
      <c r="AA609" s="154">
        <v>0</v>
      </c>
      <c r="AB609" s="156">
        <v>2020</v>
      </c>
    </row>
    <row r="610" spans="1:28" ht="35.25" customHeight="1" x14ac:dyDescent="0.5">
      <c r="A610">
        <v>1</v>
      </c>
      <c r="B610" s="124">
        <v>593</v>
      </c>
      <c r="C610" s="125" t="s">
        <v>2110</v>
      </c>
      <c r="D610" s="150">
        <v>643086</v>
      </c>
      <c r="E610" s="154">
        <v>0</v>
      </c>
      <c r="F610" s="154">
        <v>0</v>
      </c>
      <c r="G610" s="154">
        <v>0</v>
      </c>
      <c r="H610" s="154">
        <v>0</v>
      </c>
      <c r="I610" s="154">
        <v>0</v>
      </c>
      <c r="J610" s="154">
        <v>0</v>
      </c>
      <c r="K610" s="155">
        <v>0</v>
      </c>
      <c r="L610" s="154">
        <v>0</v>
      </c>
      <c r="M610" s="154">
        <v>643086</v>
      </c>
      <c r="N610" s="154">
        <v>0</v>
      </c>
      <c r="O610" s="154">
        <v>0</v>
      </c>
      <c r="P610" s="154">
        <v>0</v>
      </c>
      <c r="Q610" s="154">
        <v>0</v>
      </c>
      <c r="R610" s="154">
        <v>0</v>
      </c>
      <c r="S610" s="154">
        <v>0</v>
      </c>
      <c r="T610" s="154">
        <v>0</v>
      </c>
      <c r="U610" s="154">
        <v>0</v>
      </c>
      <c r="V610" s="154">
        <v>0</v>
      </c>
      <c r="W610" s="154">
        <v>0</v>
      </c>
      <c r="X610" s="154">
        <v>0</v>
      </c>
      <c r="Y610" s="154">
        <v>0</v>
      </c>
      <c r="Z610" s="154">
        <v>0</v>
      </c>
      <c r="AA610" s="154">
        <v>0</v>
      </c>
      <c r="AB610" s="156">
        <v>2020</v>
      </c>
    </row>
    <row r="611" spans="1:28" ht="35.25" customHeight="1" x14ac:dyDescent="0.5">
      <c r="A611">
        <v>1</v>
      </c>
      <c r="B611" s="124">
        <v>594</v>
      </c>
      <c r="C611" s="125" t="s">
        <v>2111</v>
      </c>
      <c r="D611" s="150">
        <v>330000</v>
      </c>
      <c r="E611" s="154">
        <v>0</v>
      </c>
      <c r="F611" s="154">
        <v>0</v>
      </c>
      <c r="G611" s="154">
        <v>0</v>
      </c>
      <c r="H611" s="154">
        <v>0</v>
      </c>
      <c r="I611" s="154">
        <v>0</v>
      </c>
      <c r="J611" s="154">
        <v>0</v>
      </c>
      <c r="K611" s="155">
        <v>0</v>
      </c>
      <c r="L611" s="154">
        <v>0</v>
      </c>
      <c r="M611" s="154">
        <v>330000</v>
      </c>
      <c r="N611" s="154">
        <v>0</v>
      </c>
      <c r="O611" s="154">
        <v>0</v>
      </c>
      <c r="P611" s="154">
        <v>0</v>
      </c>
      <c r="Q611" s="154">
        <v>0</v>
      </c>
      <c r="R611" s="154">
        <v>0</v>
      </c>
      <c r="S611" s="154">
        <v>0</v>
      </c>
      <c r="T611" s="154">
        <v>0</v>
      </c>
      <c r="U611" s="154">
        <v>0</v>
      </c>
      <c r="V611" s="154">
        <v>0</v>
      </c>
      <c r="W611" s="154">
        <v>0</v>
      </c>
      <c r="X611" s="154">
        <v>0</v>
      </c>
      <c r="Y611" s="154">
        <v>0</v>
      </c>
      <c r="Z611" s="154">
        <v>0</v>
      </c>
      <c r="AA611" s="154">
        <v>0</v>
      </c>
      <c r="AB611" s="156">
        <v>2020</v>
      </c>
    </row>
    <row r="612" spans="1:28" ht="35.25" customHeight="1" x14ac:dyDescent="0.5">
      <c r="A612">
        <v>1</v>
      </c>
      <c r="B612" s="124">
        <v>595</v>
      </c>
      <c r="C612" s="125" t="s">
        <v>2112</v>
      </c>
      <c r="D612" s="150">
        <v>170000</v>
      </c>
      <c r="E612" s="154">
        <v>0</v>
      </c>
      <c r="F612" s="154">
        <v>0</v>
      </c>
      <c r="G612" s="154">
        <v>0</v>
      </c>
      <c r="H612" s="154">
        <v>0</v>
      </c>
      <c r="I612" s="154">
        <v>0</v>
      </c>
      <c r="J612" s="154">
        <v>0</v>
      </c>
      <c r="K612" s="155">
        <v>0</v>
      </c>
      <c r="L612" s="154">
        <v>0</v>
      </c>
      <c r="M612" s="154">
        <v>0</v>
      </c>
      <c r="N612" s="154">
        <v>0</v>
      </c>
      <c r="O612" s="154">
        <v>170000</v>
      </c>
      <c r="P612" s="154">
        <v>0</v>
      </c>
      <c r="Q612" s="154">
        <v>0</v>
      </c>
      <c r="R612" s="154">
        <v>0</v>
      </c>
      <c r="S612" s="154">
        <v>0</v>
      </c>
      <c r="T612" s="154">
        <v>0</v>
      </c>
      <c r="U612" s="154">
        <v>0</v>
      </c>
      <c r="V612" s="154">
        <v>0</v>
      </c>
      <c r="W612" s="154">
        <v>0</v>
      </c>
      <c r="X612" s="154">
        <v>0</v>
      </c>
      <c r="Y612" s="154">
        <v>0</v>
      </c>
      <c r="Z612" s="154">
        <v>0</v>
      </c>
      <c r="AA612" s="154">
        <v>0</v>
      </c>
      <c r="AB612" s="156">
        <v>2020</v>
      </c>
    </row>
    <row r="613" spans="1:28" ht="35.25" customHeight="1" x14ac:dyDescent="0.5">
      <c r="A613">
        <v>1</v>
      </c>
      <c r="B613" s="124">
        <v>596</v>
      </c>
      <c r="C613" s="125" t="s">
        <v>2490</v>
      </c>
      <c r="D613" s="150">
        <v>500361</v>
      </c>
      <c r="E613" s="154">
        <v>0</v>
      </c>
      <c r="F613" s="154">
        <v>0</v>
      </c>
      <c r="G613" s="154">
        <v>500361</v>
      </c>
      <c r="H613" s="154">
        <v>0</v>
      </c>
      <c r="I613" s="154">
        <v>0</v>
      </c>
      <c r="J613" s="154">
        <v>0</v>
      </c>
      <c r="K613" s="155">
        <v>0</v>
      </c>
      <c r="L613" s="154">
        <v>0</v>
      </c>
      <c r="M613" s="154">
        <v>0</v>
      </c>
      <c r="N613" s="154">
        <v>0</v>
      </c>
      <c r="O613" s="154">
        <v>0</v>
      </c>
      <c r="P613" s="154">
        <v>0</v>
      </c>
      <c r="Q613" s="154">
        <v>0</v>
      </c>
      <c r="R613" s="154">
        <v>0</v>
      </c>
      <c r="S613" s="154">
        <v>0</v>
      </c>
      <c r="T613" s="154">
        <v>0</v>
      </c>
      <c r="U613" s="154">
        <v>0</v>
      </c>
      <c r="V613" s="154">
        <v>0</v>
      </c>
      <c r="W613" s="154">
        <v>0</v>
      </c>
      <c r="X613" s="154">
        <v>0</v>
      </c>
      <c r="Y613" s="154">
        <v>0</v>
      </c>
      <c r="Z613" s="154">
        <v>0</v>
      </c>
      <c r="AA613" s="154">
        <v>0</v>
      </c>
      <c r="AB613" s="156">
        <v>2020</v>
      </c>
    </row>
    <row r="614" spans="1:28" ht="35.25" customHeight="1" x14ac:dyDescent="0.5">
      <c r="A614">
        <v>1</v>
      </c>
      <c r="B614" s="124">
        <v>597</v>
      </c>
      <c r="C614" s="125" t="s">
        <v>2491</v>
      </c>
      <c r="D614" s="150">
        <v>958000</v>
      </c>
      <c r="E614" s="154">
        <v>0</v>
      </c>
      <c r="F614" s="154">
        <v>0</v>
      </c>
      <c r="G614" s="154">
        <v>0</v>
      </c>
      <c r="H614" s="154">
        <v>0</v>
      </c>
      <c r="I614" s="154">
        <v>0</v>
      </c>
      <c r="J614" s="154">
        <v>0</v>
      </c>
      <c r="K614" s="155">
        <v>0</v>
      </c>
      <c r="L614" s="154">
        <v>0</v>
      </c>
      <c r="M614" s="154">
        <v>958000</v>
      </c>
      <c r="N614" s="154">
        <v>0</v>
      </c>
      <c r="O614" s="154">
        <v>0</v>
      </c>
      <c r="P614" s="154">
        <v>0</v>
      </c>
      <c r="Q614" s="154">
        <v>0</v>
      </c>
      <c r="R614" s="154">
        <v>0</v>
      </c>
      <c r="S614" s="154">
        <v>0</v>
      </c>
      <c r="T614" s="154">
        <v>0</v>
      </c>
      <c r="U614" s="154">
        <v>0</v>
      </c>
      <c r="V614" s="154">
        <v>0</v>
      </c>
      <c r="W614" s="154">
        <v>0</v>
      </c>
      <c r="X614" s="154">
        <v>0</v>
      </c>
      <c r="Y614" s="154">
        <v>0</v>
      </c>
      <c r="Z614" s="154">
        <v>0</v>
      </c>
      <c r="AA614" s="154">
        <v>0</v>
      </c>
      <c r="AB614" s="156">
        <v>2020</v>
      </c>
    </row>
    <row r="615" spans="1:28" ht="35.25" customHeight="1" x14ac:dyDescent="0.5">
      <c r="A615">
        <v>1</v>
      </c>
      <c r="B615" s="124">
        <v>598</v>
      </c>
      <c r="C615" s="125" t="s">
        <v>2492</v>
      </c>
      <c r="D615" s="150">
        <v>1832116</v>
      </c>
      <c r="E615" s="154">
        <v>0</v>
      </c>
      <c r="F615" s="154">
        <v>0</v>
      </c>
      <c r="G615" s="154">
        <v>0</v>
      </c>
      <c r="H615" s="154">
        <v>0</v>
      </c>
      <c r="I615" s="154">
        <v>0</v>
      </c>
      <c r="J615" s="154">
        <v>0</v>
      </c>
      <c r="K615" s="155">
        <v>1</v>
      </c>
      <c r="L615" s="154">
        <v>1832116</v>
      </c>
      <c r="M615" s="154">
        <v>0</v>
      </c>
      <c r="N615" s="154">
        <v>0</v>
      </c>
      <c r="O615" s="154">
        <v>0</v>
      </c>
      <c r="P615" s="154">
        <v>0</v>
      </c>
      <c r="Q615" s="154">
        <v>0</v>
      </c>
      <c r="R615" s="154">
        <v>0</v>
      </c>
      <c r="S615" s="154">
        <v>0</v>
      </c>
      <c r="T615" s="154">
        <v>0</v>
      </c>
      <c r="U615" s="154">
        <v>0</v>
      </c>
      <c r="V615" s="154">
        <v>0</v>
      </c>
      <c r="W615" s="154">
        <v>0</v>
      </c>
      <c r="X615" s="154">
        <v>0</v>
      </c>
      <c r="Y615" s="154">
        <v>0</v>
      </c>
      <c r="Z615" s="154">
        <v>0</v>
      </c>
      <c r="AA615" s="154">
        <v>0</v>
      </c>
      <c r="AB615" s="156">
        <v>2020</v>
      </c>
    </row>
    <row r="616" spans="1:28" ht="35.25" customHeight="1" x14ac:dyDescent="0.5">
      <c r="A616">
        <v>1</v>
      </c>
      <c r="B616" s="124">
        <v>599</v>
      </c>
      <c r="C616" s="125" t="s">
        <v>2113</v>
      </c>
      <c r="D616" s="150">
        <v>1137848</v>
      </c>
      <c r="E616" s="154">
        <v>0</v>
      </c>
      <c r="F616" s="154">
        <v>0</v>
      </c>
      <c r="G616" s="154">
        <v>0</v>
      </c>
      <c r="H616" s="154">
        <v>0</v>
      </c>
      <c r="I616" s="154">
        <v>0</v>
      </c>
      <c r="J616" s="154">
        <v>0</v>
      </c>
      <c r="K616" s="155">
        <v>0</v>
      </c>
      <c r="L616" s="154">
        <v>0</v>
      </c>
      <c r="M616" s="154">
        <v>0</v>
      </c>
      <c r="N616" s="154">
        <v>1137848</v>
      </c>
      <c r="O616" s="154">
        <v>0</v>
      </c>
      <c r="P616" s="154">
        <v>0</v>
      </c>
      <c r="Q616" s="154">
        <v>0</v>
      </c>
      <c r="R616" s="154">
        <v>0</v>
      </c>
      <c r="S616" s="154">
        <v>0</v>
      </c>
      <c r="T616" s="154">
        <v>0</v>
      </c>
      <c r="U616" s="154">
        <v>0</v>
      </c>
      <c r="V616" s="154">
        <v>0</v>
      </c>
      <c r="W616" s="154">
        <v>0</v>
      </c>
      <c r="X616" s="154">
        <v>0</v>
      </c>
      <c r="Y616" s="154">
        <v>0</v>
      </c>
      <c r="Z616" s="154">
        <v>0</v>
      </c>
      <c r="AA616" s="154">
        <v>0</v>
      </c>
      <c r="AB616" s="156">
        <v>2020</v>
      </c>
    </row>
    <row r="617" spans="1:28" ht="35.25" customHeight="1" x14ac:dyDescent="0.5">
      <c r="A617">
        <v>1</v>
      </c>
      <c r="B617" s="124">
        <v>600</v>
      </c>
      <c r="C617" s="125" t="s">
        <v>2114</v>
      </c>
      <c r="D617" s="150">
        <v>210700</v>
      </c>
      <c r="E617" s="154">
        <v>0</v>
      </c>
      <c r="F617" s="154">
        <v>0</v>
      </c>
      <c r="G617" s="154">
        <v>210700</v>
      </c>
      <c r="H617" s="154">
        <v>0</v>
      </c>
      <c r="I617" s="154">
        <v>0</v>
      </c>
      <c r="J617" s="154">
        <v>0</v>
      </c>
      <c r="K617" s="155">
        <v>0</v>
      </c>
      <c r="L617" s="154">
        <v>0</v>
      </c>
      <c r="M617" s="154">
        <v>0</v>
      </c>
      <c r="N617" s="154">
        <v>0</v>
      </c>
      <c r="O617" s="154">
        <v>0</v>
      </c>
      <c r="P617" s="154">
        <v>0</v>
      </c>
      <c r="Q617" s="154">
        <v>0</v>
      </c>
      <c r="R617" s="154">
        <v>0</v>
      </c>
      <c r="S617" s="154">
        <v>0</v>
      </c>
      <c r="T617" s="154">
        <v>0</v>
      </c>
      <c r="U617" s="154">
        <v>0</v>
      </c>
      <c r="V617" s="154">
        <v>0</v>
      </c>
      <c r="W617" s="154">
        <v>0</v>
      </c>
      <c r="X617" s="154">
        <v>0</v>
      </c>
      <c r="Y617" s="154">
        <v>0</v>
      </c>
      <c r="Z617" s="154">
        <v>0</v>
      </c>
      <c r="AA617" s="154">
        <v>0</v>
      </c>
      <c r="AB617" s="156">
        <v>2020</v>
      </c>
    </row>
    <row r="618" spans="1:28" ht="35.25" customHeight="1" x14ac:dyDescent="0.5">
      <c r="A618">
        <v>1</v>
      </c>
      <c r="B618" s="124">
        <v>601</v>
      </c>
      <c r="C618" s="125" t="s">
        <v>2115</v>
      </c>
      <c r="D618" s="150">
        <v>492012</v>
      </c>
      <c r="E618" s="154">
        <v>0</v>
      </c>
      <c r="F618" s="154">
        <v>0</v>
      </c>
      <c r="G618" s="154">
        <v>0</v>
      </c>
      <c r="H618" s="154">
        <v>0</v>
      </c>
      <c r="I618" s="154">
        <v>492012</v>
      </c>
      <c r="J618" s="154">
        <v>0</v>
      </c>
      <c r="K618" s="155">
        <v>0</v>
      </c>
      <c r="L618" s="154">
        <v>0</v>
      </c>
      <c r="M618" s="154">
        <v>0</v>
      </c>
      <c r="N618" s="154">
        <v>0</v>
      </c>
      <c r="O618" s="154">
        <v>0</v>
      </c>
      <c r="P618" s="154">
        <v>0</v>
      </c>
      <c r="Q618" s="154">
        <v>0</v>
      </c>
      <c r="R618" s="154">
        <v>0</v>
      </c>
      <c r="S618" s="154">
        <v>0</v>
      </c>
      <c r="T618" s="154">
        <v>0</v>
      </c>
      <c r="U618" s="154">
        <v>0</v>
      </c>
      <c r="V618" s="154">
        <v>0</v>
      </c>
      <c r="W618" s="154">
        <v>0</v>
      </c>
      <c r="X618" s="154">
        <v>0</v>
      </c>
      <c r="Y618" s="154">
        <v>0</v>
      </c>
      <c r="Z618" s="154">
        <v>0</v>
      </c>
      <c r="AA618" s="154">
        <v>0</v>
      </c>
      <c r="AB618" s="156">
        <v>2020</v>
      </c>
    </row>
    <row r="619" spans="1:28" ht="35.25" customHeight="1" x14ac:dyDescent="0.5">
      <c r="A619">
        <v>1</v>
      </c>
      <c r="B619" s="124">
        <v>602</v>
      </c>
      <c r="C619" s="125" t="s">
        <v>2116</v>
      </c>
      <c r="D619" s="150">
        <v>63000</v>
      </c>
      <c r="E619" s="154">
        <v>0</v>
      </c>
      <c r="F619" s="154">
        <v>63000</v>
      </c>
      <c r="G619" s="154">
        <v>0</v>
      </c>
      <c r="H619" s="154">
        <v>0</v>
      </c>
      <c r="I619" s="154">
        <v>0</v>
      </c>
      <c r="J619" s="154">
        <v>0</v>
      </c>
      <c r="K619" s="155">
        <v>0</v>
      </c>
      <c r="L619" s="154">
        <v>0</v>
      </c>
      <c r="M619" s="154">
        <v>0</v>
      </c>
      <c r="N619" s="154">
        <v>0</v>
      </c>
      <c r="O619" s="154">
        <v>0</v>
      </c>
      <c r="P619" s="154">
        <v>0</v>
      </c>
      <c r="Q619" s="154">
        <v>0</v>
      </c>
      <c r="R619" s="154">
        <v>0</v>
      </c>
      <c r="S619" s="154">
        <v>0</v>
      </c>
      <c r="T619" s="154">
        <v>0</v>
      </c>
      <c r="U619" s="154">
        <v>0</v>
      </c>
      <c r="V619" s="154">
        <v>0</v>
      </c>
      <c r="W619" s="154">
        <v>0</v>
      </c>
      <c r="X619" s="154">
        <v>0</v>
      </c>
      <c r="Y619" s="154">
        <v>0</v>
      </c>
      <c r="Z619" s="154">
        <v>0</v>
      </c>
      <c r="AA619" s="154">
        <v>0</v>
      </c>
      <c r="AB619" s="156">
        <v>2020</v>
      </c>
    </row>
    <row r="620" spans="1:28" ht="35.25" customHeight="1" x14ac:dyDescent="0.5">
      <c r="A620">
        <v>1</v>
      </c>
      <c r="B620" s="124">
        <v>603</v>
      </c>
      <c r="C620" s="125" t="s">
        <v>2117</v>
      </c>
      <c r="D620" s="150">
        <v>361000</v>
      </c>
      <c r="E620" s="154">
        <v>0</v>
      </c>
      <c r="F620" s="154">
        <v>0</v>
      </c>
      <c r="G620" s="154">
        <v>0</v>
      </c>
      <c r="H620" s="154">
        <v>0</v>
      </c>
      <c r="I620" s="154">
        <v>0</v>
      </c>
      <c r="J620" s="154">
        <v>0</v>
      </c>
      <c r="K620" s="155">
        <v>0</v>
      </c>
      <c r="L620" s="154">
        <v>0</v>
      </c>
      <c r="M620" s="154">
        <v>0</v>
      </c>
      <c r="N620" s="154">
        <v>0</v>
      </c>
      <c r="O620" s="154">
        <v>361000</v>
      </c>
      <c r="P620" s="154">
        <v>0</v>
      </c>
      <c r="Q620" s="154">
        <v>0</v>
      </c>
      <c r="R620" s="154">
        <v>0</v>
      </c>
      <c r="S620" s="154">
        <v>0</v>
      </c>
      <c r="T620" s="154">
        <v>0</v>
      </c>
      <c r="U620" s="154">
        <v>0</v>
      </c>
      <c r="V620" s="154">
        <v>0</v>
      </c>
      <c r="W620" s="154">
        <v>0</v>
      </c>
      <c r="X620" s="154">
        <v>0</v>
      </c>
      <c r="Y620" s="154">
        <v>0</v>
      </c>
      <c r="Z620" s="154">
        <v>0</v>
      </c>
      <c r="AA620" s="154">
        <v>0</v>
      </c>
      <c r="AB620" s="156">
        <v>2020</v>
      </c>
    </row>
    <row r="621" spans="1:28" ht="35.25" customHeight="1" x14ac:dyDescent="0.5">
      <c r="A621">
        <v>1</v>
      </c>
      <c r="B621" s="124">
        <v>604</v>
      </c>
      <c r="C621" s="125" t="s">
        <v>2118</v>
      </c>
      <c r="D621" s="150">
        <v>191340</v>
      </c>
      <c r="E621" s="154">
        <v>0</v>
      </c>
      <c r="F621" s="154">
        <v>0</v>
      </c>
      <c r="G621" s="154">
        <v>0</v>
      </c>
      <c r="H621" s="154">
        <v>0</v>
      </c>
      <c r="I621" s="154">
        <v>0</v>
      </c>
      <c r="J621" s="154">
        <v>0</v>
      </c>
      <c r="K621" s="155">
        <v>0</v>
      </c>
      <c r="L621" s="154">
        <v>0</v>
      </c>
      <c r="M621" s="154">
        <v>0</v>
      </c>
      <c r="N621" s="154">
        <v>0</v>
      </c>
      <c r="O621" s="154">
        <v>191340</v>
      </c>
      <c r="P621" s="154">
        <v>0</v>
      </c>
      <c r="Q621" s="154">
        <v>0</v>
      </c>
      <c r="R621" s="154">
        <v>0</v>
      </c>
      <c r="S621" s="154">
        <v>0</v>
      </c>
      <c r="T621" s="154">
        <v>0</v>
      </c>
      <c r="U621" s="154">
        <v>0</v>
      </c>
      <c r="V621" s="154">
        <v>0</v>
      </c>
      <c r="W621" s="154">
        <v>0</v>
      </c>
      <c r="X621" s="154">
        <v>0</v>
      </c>
      <c r="Y621" s="154">
        <v>0</v>
      </c>
      <c r="Z621" s="154">
        <v>0</v>
      </c>
      <c r="AA621" s="154">
        <v>0</v>
      </c>
      <c r="AB621" s="156">
        <v>2020</v>
      </c>
    </row>
    <row r="622" spans="1:28" ht="35.25" customHeight="1" x14ac:dyDescent="0.5">
      <c r="A622">
        <v>1</v>
      </c>
      <c r="B622" s="124">
        <v>605</v>
      </c>
      <c r="C622" s="125" t="s">
        <v>2119</v>
      </c>
      <c r="D622" s="150">
        <v>1832116</v>
      </c>
      <c r="E622" s="154">
        <v>0</v>
      </c>
      <c r="F622" s="154">
        <v>0</v>
      </c>
      <c r="G622" s="154">
        <v>0</v>
      </c>
      <c r="H622" s="154">
        <v>0</v>
      </c>
      <c r="I622" s="154">
        <v>0</v>
      </c>
      <c r="J622" s="154">
        <v>0</v>
      </c>
      <c r="K622" s="155">
        <v>1</v>
      </c>
      <c r="L622" s="154">
        <v>1832116</v>
      </c>
      <c r="M622" s="154">
        <v>0</v>
      </c>
      <c r="N622" s="154">
        <v>0</v>
      </c>
      <c r="O622" s="154">
        <v>0</v>
      </c>
      <c r="P622" s="154">
        <v>0</v>
      </c>
      <c r="Q622" s="154">
        <v>0</v>
      </c>
      <c r="R622" s="154">
        <v>0</v>
      </c>
      <c r="S622" s="154">
        <v>0</v>
      </c>
      <c r="T622" s="154">
        <v>0</v>
      </c>
      <c r="U622" s="154">
        <v>0</v>
      </c>
      <c r="V622" s="154">
        <v>0</v>
      </c>
      <c r="W622" s="154">
        <v>0</v>
      </c>
      <c r="X622" s="154">
        <v>0</v>
      </c>
      <c r="Y622" s="154">
        <v>0</v>
      </c>
      <c r="Z622" s="154">
        <v>0</v>
      </c>
      <c r="AA622" s="154">
        <v>0</v>
      </c>
      <c r="AB622" s="156">
        <v>2020</v>
      </c>
    </row>
    <row r="623" spans="1:28" ht="35.25" customHeight="1" x14ac:dyDescent="0.5">
      <c r="A623">
        <v>1</v>
      </c>
      <c r="B623" s="124">
        <v>606</v>
      </c>
      <c r="C623" s="125" t="s">
        <v>2493</v>
      </c>
      <c r="D623" s="150">
        <v>214690.8</v>
      </c>
      <c r="E623" s="154">
        <v>0</v>
      </c>
      <c r="F623" s="154">
        <v>0</v>
      </c>
      <c r="G623" s="154">
        <v>0</v>
      </c>
      <c r="H623" s="154">
        <v>0</v>
      </c>
      <c r="I623" s="154">
        <v>0</v>
      </c>
      <c r="J623" s="154">
        <v>0</v>
      </c>
      <c r="K623" s="155">
        <v>0</v>
      </c>
      <c r="L623" s="154">
        <v>0</v>
      </c>
      <c r="M623" s="154">
        <v>214690.8</v>
      </c>
      <c r="N623" s="154">
        <v>0</v>
      </c>
      <c r="O623" s="154">
        <v>0</v>
      </c>
      <c r="P623" s="154">
        <v>0</v>
      </c>
      <c r="Q623" s="154">
        <v>0</v>
      </c>
      <c r="R623" s="154">
        <v>0</v>
      </c>
      <c r="S623" s="154">
        <v>0</v>
      </c>
      <c r="T623" s="154">
        <v>0</v>
      </c>
      <c r="U623" s="154">
        <v>0</v>
      </c>
      <c r="V623" s="154">
        <v>0</v>
      </c>
      <c r="W623" s="154">
        <v>0</v>
      </c>
      <c r="X623" s="154">
        <v>0</v>
      </c>
      <c r="Y623" s="154">
        <v>0</v>
      </c>
      <c r="Z623" s="154">
        <v>0</v>
      </c>
      <c r="AA623" s="154">
        <v>0</v>
      </c>
      <c r="AB623" s="156">
        <v>2020</v>
      </c>
    </row>
    <row r="624" spans="1:28" ht="35.25" customHeight="1" x14ac:dyDescent="0.5">
      <c r="A624">
        <v>1</v>
      </c>
      <c r="B624" s="124">
        <v>607</v>
      </c>
      <c r="C624" s="125" t="s">
        <v>2120</v>
      </c>
      <c r="D624" s="150">
        <v>1266471.23</v>
      </c>
      <c r="E624" s="154">
        <v>144657.63</v>
      </c>
      <c r="F624" s="154">
        <v>369283.6</v>
      </c>
      <c r="G624" s="154">
        <v>0</v>
      </c>
      <c r="H624" s="154">
        <v>0</v>
      </c>
      <c r="I624" s="154">
        <v>0</v>
      </c>
      <c r="J624" s="154">
        <v>0</v>
      </c>
      <c r="K624" s="155">
        <v>0</v>
      </c>
      <c r="L624" s="154">
        <v>0</v>
      </c>
      <c r="M624" s="154">
        <v>600078</v>
      </c>
      <c r="N624" s="154">
        <v>0</v>
      </c>
      <c r="O624" s="154">
        <v>152452</v>
      </c>
      <c r="P624" s="154">
        <v>0</v>
      </c>
      <c r="Q624" s="154">
        <v>0</v>
      </c>
      <c r="R624" s="154">
        <v>0</v>
      </c>
      <c r="S624" s="154">
        <v>0</v>
      </c>
      <c r="T624" s="154">
        <v>0</v>
      </c>
      <c r="U624" s="154">
        <v>0</v>
      </c>
      <c r="V624" s="154">
        <v>0</v>
      </c>
      <c r="W624" s="154">
        <v>0</v>
      </c>
      <c r="X624" s="154">
        <v>0</v>
      </c>
      <c r="Y624" s="154">
        <v>0</v>
      </c>
      <c r="Z624" s="154">
        <v>0</v>
      </c>
      <c r="AA624" s="154">
        <v>0</v>
      </c>
      <c r="AB624" s="156">
        <v>2020</v>
      </c>
    </row>
    <row r="625" spans="1:28" ht="35.25" customHeight="1" x14ac:dyDescent="0.5">
      <c r="A625">
        <v>1</v>
      </c>
      <c r="B625" s="124">
        <v>608</v>
      </c>
      <c r="C625" s="125" t="s">
        <v>2121</v>
      </c>
      <c r="D625" s="150">
        <v>1057074</v>
      </c>
      <c r="E625" s="154">
        <v>0</v>
      </c>
      <c r="F625" s="154">
        <v>0</v>
      </c>
      <c r="G625" s="154">
        <v>0</v>
      </c>
      <c r="H625" s="154">
        <v>0</v>
      </c>
      <c r="I625" s="154">
        <v>0</v>
      </c>
      <c r="J625" s="154">
        <v>0</v>
      </c>
      <c r="K625" s="155">
        <v>0</v>
      </c>
      <c r="L625" s="154">
        <v>0</v>
      </c>
      <c r="M625" s="154">
        <v>1057074</v>
      </c>
      <c r="N625" s="154">
        <v>0</v>
      </c>
      <c r="O625" s="154">
        <v>0</v>
      </c>
      <c r="P625" s="154">
        <v>0</v>
      </c>
      <c r="Q625" s="154">
        <v>0</v>
      </c>
      <c r="R625" s="154">
        <v>0</v>
      </c>
      <c r="S625" s="154">
        <v>0</v>
      </c>
      <c r="T625" s="154">
        <v>0</v>
      </c>
      <c r="U625" s="154">
        <v>0</v>
      </c>
      <c r="V625" s="154">
        <v>0</v>
      </c>
      <c r="W625" s="154">
        <v>0</v>
      </c>
      <c r="X625" s="154">
        <v>0</v>
      </c>
      <c r="Y625" s="154">
        <v>0</v>
      </c>
      <c r="Z625" s="154">
        <v>0</v>
      </c>
      <c r="AA625" s="154">
        <v>0</v>
      </c>
      <c r="AB625" s="156">
        <v>2020</v>
      </c>
    </row>
    <row r="626" spans="1:28" ht="35.25" customHeight="1" x14ac:dyDescent="0.5">
      <c r="A626">
        <v>1</v>
      </c>
      <c r="B626" s="124">
        <v>609</v>
      </c>
      <c r="C626" s="125" t="s">
        <v>2494</v>
      </c>
      <c r="D626" s="150">
        <v>997869.02</v>
      </c>
      <c r="E626" s="154">
        <v>0</v>
      </c>
      <c r="F626" s="154">
        <v>0</v>
      </c>
      <c r="G626" s="154">
        <v>0</v>
      </c>
      <c r="H626" s="154">
        <v>0</v>
      </c>
      <c r="I626" s="154">
        <v>997869.02</v>
      </c>
      <c r="J626" s="154">
        <v>0</v>
      </c>
      <c r="K626" s="155">
        <v>0</v>
      </c>
      <c r="L626" s="154">
        <v>0</v>
      </c>
      <c r="M626" s="154">
        <v>0</v>
      </c>
      <c r="N626" s="154">
        <v>0</v>
      </c>
      <c r="O626" s="154">
        <v>0</v>
      </c>
      <c r="P626" s="154">
        <v>0</v>
      </c>
      <c r="Q626" s="154">
        <v>0</v>
      </c>
      <c r="R626" s="154">
        <v>0</v>
      </c>
      <c r="S626" s="154">
        <v>0</v>
      </c>
      <c r="T626" s="154">
        <v>0</v>
      </c>
      <c r="U626" s="154">
        <v>0</v>
      </c>
      <c r="V626" s="154">
        <v>0</v>
      </c>
      <c r="W626" s="154">
        <v>0</v>
      </c>
      <c r="X626" s="154">
        <v>0</v>
      </c>
      <c r="Y626" s="154">
        <v>0</v>
      </c>
      <c r="Z626" s="154">
        <v>0</v>
      </c>
      <c r="AA626" s="154">
        <v>0</v>
      </c>
      <c r="AB626" s="156">
        <v>2020</v>
      </c>
    </row>
    <row r="627" spans="1:28" ht="35.25" customHeight="1" x14ac:dyDescent="0.5">
      <c r="A627">
        <v>1</v>
      </c>
      <c r="B627" s="124">
        <v>610</v>
      </c>
      <c r="C627" s="125" t="s">
        <v>2122</v>
      </c>
      <c r="D627" s="150">
        <v>973016</v>
      </c>
      <c r="E627" s="154">
        <v>0</v>
      </c>
      <c r="F627" s="154">
        <v>0</v>
      </c>
      <c r="G627" s="154">
        <v>0</v>
      </c>
      <c r="H627" s="154">
        <v>0</v>
      </c>
      <c r="I627" s="154">
        <v>0</v>
      </c>
      <c r="J627" s="154">
        <v>0</v>
      </c>
      <c r="K627" s="155">
        <v>0</v>
      </c>
      <c r="L627" s="154">
        <v>0</v>
      </c>
      <c r="M627" s="154">
        <v>973016</v>
      </c>
      <c r="N627" s="154">
        <v>0</v>
      </c>
      <c r="O627" s="154">
        <v>0</v>
      </c>
      <c r="P627" s="154">
        <v>0</v>
      </c>
      <c r="Q627" s="154">
        <v>0</v>
      </c>
      <c r="R627" s="154">
        <v>0</v>
      </c>
      <c r="S627" s="154">
        <v>0</v>
      </c>
      <c r="T627" s="154">
        <v>0</v>
      </c>
      <c r="U627" s="154">
        <v>0</v>
      </c>
      <c r="V627" s="154">
        <v>0</v>
      </c>
      <c r="W627" s="154">
        <v>0</v>
      </c>
      <c r="X627" s="154">
        <v>0</v>
      </c>
      <c r="Y627" s="154">
        <v>0</v>
      </c>
      <c r="Z627" s="154">
        <v>0</v>
      </c>
      <c r="AA627" s="154">
        <v>0</v>
      </c>
      <c r="AB627" s="156">
        <v>2020</v>
      </c>
    </row>
    <row r="628" spans="1:28" ht="35.25" customHeight="1" x14ac:dyDescent="0.5">
      <c r="A628">
        <v>1</v>
      </c>
      <c r="B628" s="124">
        <v>611</v>
      </c>
      <c r="C628" s="125" t="s">
        <v>2123</v>
      </c>
      <c r="D628" s="150">
        <v>350223</v>
      </c>
      <c r="E628" s="154">
        <v>0</v>
      </c>
      <c r="F628" s="154">
        <v>0</v>
      </c>
      <c r="G628" s="154">
        <v>0</v>
      </c>
      <c r="H628" s="154">
        <v>0</v>
      </c>
      <c r="I628" s="154">
        <v>0</v>
      </c>
      <c r="J628" s="154">
        <v>0</v>
      </c>
      <c r="K628" s="155">
        <v>0</v>
      </c>
      <c r="L628" s="154">
        <v>0</v>
      </c>
      <c r="M628" s="154">
        <v>0</v>
      </c>
      <c r="N628" s="154">
        <v>0</v>
      </c>
      <c r="O628" s="154">
        <v>350223</v>
      </c>
      <c r="P628" s="154">
        <v>0</v>
      </c>
      <c r="Q628" s="154">
        <v>0</v>
      </c>
      <c r="R628" s="154">
        <v>0</v>
      </c>
      <c r="S628" s="154">
        <v>0</v>
      </c>
      <c r="T628" s="154">
        <v>0</v>
      </c>
      <c r="U628" s="154">
        <v>0</v>
      </c>
      <c r="V628" s="154">
        <v>0</v>
      </c>
      <c r="W628" s="154">
        <v>0</v>
      </c>
      <c r="X628" s="154">
        <v>0</v>
      </c>
      <c r="Y628" s="154">
        <v>0</v>
      </c>
      <c r="Z628" s="154">
        <v>0</v>
      </c>
      <c r="AA628" s="154">
        <v>0</v>
      </c>
      <c r="AB628" s="156">
        <v>2020</v>
      </c>
    </row>
    <row r="629" spans="1:28" ht="35.25" customHeight="1" x14ac:dyDescent="0.5">
      <c r="A629">
        <v>1</v>
      </c>
      <c r="B629" s="124">
        <v>612</v>
      </c>
      <c r="C629" s="125" t="s">
        <v>2124</v>
      </c>
      <c r="D629" s="150">
        <v>1957138.15</v>
      </c>
      <c r="E629" s="154">
        <v>0</v>
      </c>
      <c r="F629" s="154">
        <v>0</v>
      </c>
      <c r="G629" s="154">
        <v>390000</v>
      </c>
      <c r="H629" s="154">
        <v>0</v>
      </c>
      <c r="I629" s="154">
        <v>0</v>
      </c>
      <c r="J629" s="154">
        <v>0</v>
      </c>
      <c r="K629" s="155">
        <v>0</v>
      </c>
      <c r="L629" s="154">
        <v>0</v>
      </c>
      <c r="M629" s="154">
        <v>623200.5</v>
      </c>
      <c r="N629" s="154">
        <v>0</v>
      </c>
      <c r="O629" s="154">
        <v>943937.64999999991</v>
      </c>
      <c r="P629" s="154">
        <v>0</v>
      </c>
      <c r="Q629" s="154">
        <v>0</v>
      </c>
      <c r="R629" s="154">
        <v>0</v>
      </c>
      <c r="S629" s="154">
        <v>0</v>
      </c>
      <c r="T629" s="154">
        <v>0</v>
      </c>
      <c r="U629" s="154">
        <v>0</v>
      </c>
      <c r="V629" s="154">
        <v>0</v>
      </c>
      <c r="W629" s="154">
        <v>0</v>
      </c>
      <c r="X629" s="154">
        <v>0</v>
      </c>
      <c r="Y629" s="154">
        <v>0</v>
      </c>
      <c r="Z629" s="154">
        <v>0</v>
      </c>
      <c r="AA629" s="154">
        <v>0</v>
      </c>
      <c r="AB629" s="156">
        <v>2020</v>
      </c>
    </row>
    <row r="630" spans="1:28" ht="35.25" customHeight="1" x14ac:dyDescent="0.5">
      <c r="A630">
        <v>1</v>
      </c>
      <c r="B630" s="124">
        <v>613</v>
      </c>
      <c r="C630" s="125" t="s">
        <v>2495</v>
      </c>
      <c r="D630" s="150">
        <v>157761.9</v>
      </c>
      <c r="E630" s="154">
        <v>0</v>
      </c>
      <c r="F630" s="154">
        <v>0</v>
      </c>
      <c r="G630" s="154">
        <v>0</v>
      </c>
      <c r="H630" s="154">
        <v>0</v>
      </c>
      <c r="I630" s="154">
        <v>0</v>
      </c>
      <c r="J630" s="154">
        <v>0</v>
      </c>
      <c r="K630" s="155">
        <v>0</v>
      </c>
      <c r="L630" s="154">
        <v>0</v>
      </c>
      <c r="M630" s="154">
        <v>157761.9</v>
      </c>
      <c r="N630" s="154">
        <v>0</v>
      </c>
      <c r="O630" s="154">
        <v>0</v>
      </c>
      <c r="P630" s="154">
        <v>0</v>
      </c>
      <c r="Q630" s="154">
        <v>0</v>
      </c>
      <c r="R630" s="154">
        <v>0</v>
      </c>
      <c r="S630" s="154">
        <v>0</v>
      </c>
      <c r="T630" s="154">
        <v>0</v>
      </c>
      <c r="U630" s="154">
        <v>0</v>
      </c>
      <c r="V630" s="154">
        <v>0</v>
      </c>
      <c r="W630" s="154">
        <v>0</v>
      </c>
      <c r="X630" s="154">
        <v>0</v>
      </c>
      <c r="Y630" s="154">
        <v>0</v>
      </c>
      <c r="Z630" s="154">
        <v>0</v>
      </c>
      <c r="AA630" s="154">
        <v>0</v>
      </c>
      <c r="AB630" s="156">
        <v>2020</v>
      </c>
    </row>
    <row r="631" spans="1:28" ht="35.25" customHeight="1" x14ac:dyDescent="0.5">
      <c r="A631">
        <v>1</v>
      </c>
      <c r="B631" s="124">
        <v>614</v>
      </c>
      <c r="C631" s="125" t="s">
        <v>2496</v>
      </c>
      <c r="D631" s="150">
        <v>890655.2</v>
      </c>
      <c r="E631" s="154">
        <v>0</v>
      </c>
      <c r="F631" s="154">
        <v>890655.2</v>
      </c>
      <c r="G631" s="154">
        <v>0</v>
      </c>
      <c r="H631" s="154">
        <v>0</v>
      </c>
      <c r="I631" s="154">
        <v>0</v>
      </c>
      <c r="J631" s="154">
        <v>0</v>
      </c>
      <c r="K631" s="155">
        <v>0</v>
      </c>
      <c r="L631" s="154">
        <v>0</v>
      </c>
      <c r="M631" s="154">
        <v>0</v>
      </c>
      <c r="N631" s="154">
        <v>0</v>
      </c>
      <c r="O631" s="154">
        <v>0</v>
      </c>
      <c r="P631" s="154">
        <v>0</v>
      </c>
      <c r="Q631" s="154">
        <v>0</v>
      </c>
      <c r="R631" s="154">
        <v>0</v>
      </c>
      <c r="S631" s="154">
        <v>0</v>
      </c>
      <c r="T631" s="154">
        <v>0</v>
      </c>
      <c r="U631" s="154">
        <v>0</v>
      </c>
      <c r="V631" s="154">
        <v>0</v>
      </c>
      <c r="W631" s="154">
        <v>0</v>
      </c>
      <c r="X631" s="154">
        <v>0</v>
      </c>
      <c r="Y631" s="154">
        <v>0</v>
      </c>
      <c r="Z631" s="154">
        <v>0</v>
      </c>
      <c r="AA631" s="154">
        <v>0</v>
      </c>
      <c r="AB631" s="156">
        <v>2020</v>
      </c>
    </row>
    <row r="632" spans="1:28" ht="35.25" customHeight="1" x14ac:dyDescent="0.5">
      <c r="A632">
        <v>1</v>
      </c>
      <c r="B632" s="124">
        <v>615</v>
      </c>
      <c r="C632" s="125" t="s">
        <v>2125</v>
      </c>
      <c r="D632" s="150">
        <v>391500</v>
      </c>
      <c r="E632" s="154">
        <v>0</v>
      </c>
      <c r="F632" s="154">
        <v>0</v>
      </c>
      <c r="G632" s="154">
        <v>0</v>
      </c>
      <c r="H632" s="154">
        <v>0</v>
      </c>
      <c r="I632" s="154">
        <v>0</v>
      </c>
      <c r="J632" s="154">
        <v>0</v>
      </c>
      <c r="K632" s="155">
        <v>0</v>
      </c>
      <c r="L632" s="154">
        <v>0</v>
      </c>
      <c r="M632" s="154">
        <v>391500</v>
      </c>
      <c r="N632" s="154">
        <v>0</v>
      </c>
      <c r="O632" s="154">
        <v>0</v>
      </c>
      <c r="P632" s="154">
        <v>0</v>
      </c>
      <c r="Q632" s="154">
        <v>0</v>
      </c>
      <c r="R632" s="154">
        <v>0</v>
      </c>
      <c r="S632" s="154">
        <v>0</v>
      </c>
      <c r="T632" s="154">
        <v>0</v>
      </c>
      <c r="U632" s="154">
        <v>0</v>
      </c>
      <c r="V632" s="154">
        <v>0</v>
      </c>
      <c r="W632" s="154">
        <v>0</v>
      </c>
      <c r="X632" s="154">
        <v>0</v>
      </c>
      <c r="Y632" s="154">
        <v>0</v>
      </c>
      <c r="Z632" s="154">
        <v>0</v>
      </c>
      <c r="AA632" s="154">
        <v>0</v>
      </c>
      <c r="AB632" s="156">
        <v>2020</v>
      </c>
    </row>
    <row r="633" spans="1:28" ht="35.25" customHeight="1" x14ac:dyDescent="0.5">
      <c r="A633">
        <v>1</v>
      </c>
      <c r="B633" s="124">
        <v>616</v>
      </c>
      <c r="C633" s="125" t="s">
        <v>2126</v>
      </c>
      <c r="D633" s="150">
        <v>855017</v>
      </c>
      <c r="E633" s="154">
        <v>0</v>
      </c>
      <c r="F633" s="154">
        <v>389017</v>
      </c>
      <c r="G633" s="154">
        <v>0</v>
      </c>
      <c r="H633" s="154">
        <v>0</v>
      </c>
      <c r="I633" s="154">
        <v>0</v>
      </c>
      <c r="J633" s="154">
        <v>0</v>
      </c>
      <c r="K633" s="155">
        <v>0</v>
      </c>
      <c r="L633" s="154">
        <v>0</v>
      </c>
      <c r="M633" s="154">
        <v>0</v>
      </c>
      <c r="N633" s="154">
        <v>0</v>
      </c>
      <c r="O633" s="154">
        <v>466000</v>
      </c>
      <c r="P633" s="154">
        <v>0</v>
      </c>
      <c r="Q633" s="154">
        <v>0</v>
      </c>
      <c r="R633" s="154">
        <v>0</v>
      </c>
      <c r="S633" s="154">
        <v>0</v>
      </c>
      <c r="T633" s="154">
        <v>0</v>
      </c>
      <c r="U633" s="154">
        <v>0</v>
      </c>
      <c r="V633" s="154">
        <v>0</v>
      </c>
      <c r="W633" s="154">
        <v>0</v>
      </c>
      <c r="X633" s="154">
        <v>0</v>
      </c>
      <c r="Y633" s="154">
        <v>0</v>
      </c>
      <c r="Z633" s="154">
        <v>0</v>
      </c>
      <c r="AA633" s="154">
        <v>0</v>
      </c>
      <c r="AB633" s="156">
        <v>2020</v>
      </c>
    </row>
    <row r="634" spans="1:28" ht="35.25" customHeight="1" x14ac:dyDescent="0.5">
      <c r="A634">
        <v>1</v>
      </c>
      <c r="B634" s="124">
        <v>617</v>
      </c>
      <c r="C634" s="125" t="s">
        <v>2127</v>
      </c>
      <c r="D634" s="150">
        <v>870396</v>
      </c>
      <c r="E634" s="154">
        <v>0</v>
      </c>
      <c r="F634" s="154">
        <v>0</v>
      </c>
      <c r="G634" s="154">
        <v>852734</v>
      </c>
      <c r="H634" s="154">
        <v>17662</v>
      </c>
      <c r="I634" s="154">
        <v>0</v>
      </c>
      <c r="J634" s="154">
        <v>0</v>
      </c>
      <c r="K634" s="155">
        <v>0</v>
      </c>
      <c r="L634" s="154">
        <v>0</v>
      </c>
      <c r="M634" s="154">
        <v>0</v>
      </c>
      <c r="N634" s="154">
        <v>0</v>
      </c>
      <c r="O634" s="154">
        <v>0</v>
      </c>
      <c r="P634" s="154">
        <v>0</v>
      </c>
      <c r="Q634" s="154">
        <v>0</v>
      </c>
      <c r="R634" s="154">
        <v>0</v>
      </c>
      <c r="S634" s="154">
        <v>0</v>
      </c>
      <c r="T634" s="154">
        <v>0</v>
      </c>
      <c r="U634" s="154">
        <v>0</v>
      </c>
      <c r="V634" s="154">
        <v>0</v>
      </c>
      <c r="W634" s="154">
        <v>0</v>
      </c>
      <c r="X634" s="154">
        <v>0</v>
      </c>
      <c r="Y634" s="154">
        <v>0</v>
      </c>
      <c r="Z634" s="154">
        <v>0</v>
      </c>
      <c r="AA634" s="154">
        <v>0</v>
      </c>
      <c r="AB634" s="156">
        <v>2020</v>
      </c>
    </row>
    <row r="635" spans="1:28" ht="35.25" customHeight="1" x14ac:dyDescent="0.5">
      <c r="A635">
        <v>1</v>
      </c>
      <c r="B635" s="124">
        <v>618</v>
      </c>
      <c r="C635" s="125" t="s">
        <v>2497</v>
      </c>
      <c r="D635" s="150">
        <v>90898</v>
      </c>
      <c r="E635" s="154">
        <v>28439</v>
      </c>
      <c r="F635" s="154">
        <v>0</v>
      </c>
      <c r="G635" s="154">
        <v>0</v>
      </c>
      <c r="H635" s="154">
        <v>62459</v>
      </c>
      <c r="I635" s="154">
        <v>0</v>
      </c>
      <c r="J635" s="154">
        <v>0</v>
      </c>
      <c r="K635" s="155">
        <v>0</v>
      </c>
      <c r="L635" s="154">
        <v>0</v>
      </c>
      <c r="M635" s="154">
        <v>0</v>
      </c>
      <c r="N635" s="154">
        <v>0</v>
      </c>
      <c r="O635" s="154">
        <v>0</v>
      </c>
      <c r="P635" s="154">
        <v>0</v>
      </c>
      <c r="Q635" s="154">
        <v>0</v>
      </c>
      <c r="R635" s="154">
        <v>0</v>
      </c>
      <c r="S635" s="154">
        <v>0</v>
      </c>
      <c r="T635" s="154">
        <v>0</v>
      </c>
      <c r="U635" s="154">
        <v>0</v>
      </c>
      <c r="V635" s="154">
        <v>0</v>
      </c>
      <c r="W635" s="154">
        <v>0</v>
      </c>
      <c r="X635" s="154">
        <v>0</v>
      </c>
      <c r="Y635" s="154">
        <v>0</v>
      </c>
      <c r="Z635" s="154">
        <v>0</v>
      </c>
      <c r="AA635" s="154">
        <v>0</v>
      </c>
      <c r="AB635" s="156">
        <v>2020</v>
      </c>
    </row>
    <row r="636" spans="1:28" ht="35.25" customHeight="1" x14ac:dyDescent="0.5">
      <c r="A636">
        <v>1</v>
      </c>
      <c r="B636" s="124">
        <v>619</v>
      </c>
      <c r="C636" s="125" t="s">
        <v>2128</v>
      </c>
      <c r="D636" s="150">
        <v>275198</v>
      </c>
      <c r="E636" s="154">
        <v>0</v>
      </c>
      <c r="F636" s="154">
        <v>0</v>
      </c>
      <c r="G636" s="154">
        <v>135198</v>
      </c>
      <c r="H636" s="154">
        <v>0</v>
      </c>
      <c r="I636" s="154">
        <v>0</v>
      </c>
      <c r="J636" s="154">
        <v>0</v>
      </c>
      <c r="K636" s="155">
        <v>0</v>
      </c>
      <c r="L636" s="154">
        <v>0</v>
      </c>
      <c r="M636" s="154">
        <v>140000</v>
      </c>
      <c r="N636" s="154">
        <v>0</v>
      </c>
      <c r="O636" s="154">
        <v>0</v>
      </c>
      <c r="P636" s="154">
        <v>0</v>
      </c>
      <c r="Q636" s="154">
        <v>0</v>
      </c>
      <c r="R636" s="154">
        <v>0</v>
      </c>
      <c r="S636" s="154">
        <v>0</v>
      </c>
      <c r="T636" s="154">
        <v>0</v>
      </c>
      <c r="U636" s="154">
        <v>0</v>
      </c>
      <c r="V636" s="154">
        <v>0</v>
      </c>
      <c r="W636" s="154">
        <v>0</v>
      </c>
      <c r="X636" s="154">
        <v>0</v>
      </c>
      <c r="Y636" s="154">
        <v>0</v>
      </c>
      <c r="Z636" s="154">
        <v>0</v>
      </c>
      <c r="AA636" s="154">
        <v>0</v>
      </c>
      <c r="AB636" s="156">
        <v>2020</v>
      </c>
    </row>
    <row r="637" spans="1:28" ht="35.25" customHeight="1" x14ac:dyDescent="0.5">
      <c r="A637">
        <v>1</v>
      </c>
      <c r="B637" s="124">
        <v>620</v>
      </c>
      <c r="C637" s="125" t="s">
        <v>2313</v>
      </c>
      <c r="D637" s="150">
        <v>141489</v>
      </c>
      <c r="E637" s="154">
        <v>0</v>
      </c>
      <c r="F637" s="154">
        <v>0</v>
      </c>
      <c r="G637" s="154">
        <v>0</v>
      </c>
      <c r="H637" s="154">
        <v>0</v>
      </c>
      <c r="I637" s="154">
        <v>0</v>
      </c>
      <c r="J637" s="154">
        <v>0</v>
      </c>
      <c r="K637" s="155">
        <v>0</v>
      </c>
      <c r="L637" s="154">
        <v>0</v>
      </c>
      <c r="M637" s="154">
        <v>0</v>
      </c>
      <c r="N637" s="154">
        <v>0</v>
      </c>
      <c r="O637" s="154">
        <v>141489</v>
      </c>
      <c r="P637" s="154">
        <v>0</v>
      </c>
      <c r="Q637" s="154">
        <v>0</v>
      </c>
      <c r="R637" s="154">
        <v>0</v>
      </c>
      <c r="S637" s="154">
        <v>0</v>
      </c>
      <c r="T637" s="154">
        <v>0</v>
      </c>
      <c r="U637" s="154">
        <v>0</v>
      </c>
      <c r="V637" s="154">
        <v>0</v>
      </c>
      <c r="W637" s="154">
        <v>0</v>
      </c>
      <c r="X637" s="154">
        <v>0</v>
      </c>
      <c r="Y637" s="154">
        <v>0</v>
      </c>
      <c r="Z637" s="154">
        <v>0</v>
      </c>
      <c r="AA637" s="154">
        <v>0</v>
      </c>
      <c r="AB637" s="156">
        <v>2020</v>
      </c>
    </row>
    <row r="638" spans="1:28" ht="35.25" customHeight="1" x14ac:dyDescent="0.5">
      <c r="A638">
        <v>1</v>
      </c>
      <c r="B638" s="124">
        <v>621</v>
      </c>
      <c r="C638" s="125" t="s">
        <v>2314</v>
      </c>
      <c r="D638" s="150">
        <v>1610716</v>
      </c>
      <c r="E638" s="154">
        <v>0</v>
      </c>
      <c r="F638" s="154">
        <v>0</v>
      </c>
      <c r="G638" s="154">
        <v>0</v>
      </c>
      <c r="H638" s="154">
        <v>0</v>
      </c>
      <c r="I638" s="154">
        <v>0</v>
      </c>
      <c r="J638" s="154">
        <v>0</v>
      </c>
      <c r="K638" s="155">
        <v>0</v>
      </c>
      <c r="L638" s="154">
        <v>0</v>
      </c>
      <c r="M638" s="154">
        <v>1610716</v>
      </c>
      <c r="N638" s="154">
        <v>0</v>
      </c>
      <c r="O638" s="154">
        <v>0</v>
      </c>
      <c r="P638" s="154">
        <v>0</v>
      </c>
      <c r="Q638" s="154">
        <v>0</v>
      </c>
      <c r="R638" s="154">
        <v>0</v>
      </c>
      <c r="S638" s="154">
        <v>0</v>
      </c>
      <c r="T638" s="154">
        <v>0</v>
      </c>
      <c r="U638" s="154">
        <v>0</v>
      </c>
      <c r="V638" s="154">
        <v>0</v>
      </c>
      <c r="W638" s="154">
        <v>0</v>
      </c>
      <c r="X638" s="154">
        <v>0</v>
      </c>
      <c r="Y638" s="154">
        <v>0</v>
      </c>
      <c r="Z638" s="154">
        <v>0</v>
      </c>
      <c r="AA638" s="154">
        <v>0</v>
      </c>
      <c r="AB638" s="156">
        <v>2020</v>
      </c>
    </row>
    <row r="639" spans="1:28" ht="35.25" customHeight="1" x14ac:dyDescent="0.5">
      <c r="A639">
        <v>1</v>
      </c>
      <c r="B639" s="124">
        <v>622</v>
      </c>
      <c r="C639" s="125" t="s">
        <v>2315</v>
      </c>
      <c r="D639" s="150">
        <v>244703</v>
      </c>
      <c r="E639" s="154">
        <v>0</v>
      </c>
      <c r="F639" s="154">
        <v>0</v>
      </c>
      <c r="G639" s="154">
        <v>0</v>
      </c>
      <c r="H639" s="154">
        <v>0</v>
      </c>
      <c r="I639" s="154">
        <v>0</v>
      </c>
      <c r="J639" s="154">
        <v>0</v>
      </c>
      <c r="K639" s="155">
        <v>0</v>
      </c>
      <c r="L639" s="154">
        <v>0</v>
      </c>
      <c r="M639" s="154">
        <v>0</v>
      </c>
      <c r="N639" s="154">
        <v>0</v>
      </c>
      <c r="O639" s="154">
        <v>244703</v>
      </c>
      <c r="P639" s="154">
        <v>0</v>
      </c>
      <c r="Q639" s="154">
        <v>0</v>
      </c>
      <c r="R639" s="154">
        <v>0</v>
      </c>
      <c r="S639" s="154">
        <v>0</v>
      </c>
      <c r="T639" s="154">
        <v>0</v>
      </c>
      <c r="U639" s="154">
        <v>0</v>
      </c>
      <c r="V639" s="154">
        <v>0</v>
      </c>
      <c r="W639" s="154">
        <v>0</v>
      </c>
      <c r="X639" s="154">
        <v>0</v>
      </c>
      <c r="Y639" s="154">
        <v>0</v>
      </c>
      <c r="Z639" s="154">
        <v>0</v>
      </c>
      <c r="AA639" s="154">
        <v>0</v>
      </c>
      <c r="AB639" s="156">
        <v>2020</v>
      </c>
    </row>
    <row r="640" spans="1:28" ht="35.25" customHeight="1" x14ac:dyDescent="0.5">
      <c r="A640">
        <v>1</v>
      </c>
      <c r="B640" s="124">
        <v>623</v>
      </c>
      <c r="C640" s="125" t="s">
        <v>2316</v>
      </c>
      <c r="D640" s="150">
        <v>490000</v>
      </c>
      <c r="E640" s="154">
        <v>0</v>
      </c>
      <c r="F640" s="154">
        <v>0</v>
      </c>
      <c r="G640" s="154">
        <v>0</v>
      </c>
      <c r="H640" s="154">
        <v>0</v>
      </c>
      <c r="I640" s="154">
        <v>0</v>
      </c>
      <c r="J640" s="154">
        <v>0</v>
      </c>
      <c r="K640" s="155">
        <v>0</v>
      </c>
      <c r="L640" s="154">
        <v>0</v>
      </c>
      <c r="M640" s="154">
        <v>0</v>
      </c>
      <c r="N640" s="154">
        <v>0</v>
      </c>
      <c r="O640" s="154">
        <v>490000</v>
      </c>
      <c r="P640" s="154">
        <v>0</v>
      </c>
      <c r="Q640" s="154">
        <v>0</v>
      </c>
      <c r="R640" s="154">
        <v>0</v>
      </c>
      <c r="S640" s="154">
        <v>0</v>
      </c>
      <c r="T640" s="154">
        <v>0</v>
      </c>
      <c r="U640" s="154">
        <v>0</v>
      </c>
      <c r="V640" s="154">
        <v>0</v>
      </c>
      <c r="W640" s="154">
        <v>0</v>
      </c>
      <c r="X640" s="154">
        <v>0</v>
      </c>
      <c r="Y640" s="154">
        <v>0</v>
      </c>
      <c r="Z640" s="154">
        <v>0</v>
      </c>
      <c r="AA640" s="154">
        <v>0</v>
      </c>
      <c r="AB640" s="156">
        <v>2020</v>
      </c>
    </row>
    <row r="641" spans="1:28" ht="35.25" customHeight="1" x14ac:dyDescent="0.5">
      <c r="A641">
        <v>1</v>
      </c>
      <c r="B641" s="124">
        <v>624</v>
      </c>
      <c r="C641" s="125" t="s">
        <v>2317</v>
      </c>
      <c r="D641" s="150">
        <v>605834</v>
      </c>
      <c r="E641" s="154">
        <v>0</v>
      </c>
      <c r="F641" s="154">
        <v>0</v>
      </c>
      <c r="G641" s="154">
        <v>0</v>
      </c>
      <c r="H641" s="154">
        <v>0</v>
      </c>
      <c r="I641" s="154">
        <v>0</v>
      </c>
      <c r="J641" s="154">
        <v>0</v>
      </c>
      <c r="K641" s="155">
        <v>0</v>
      </c>
      <c r="L641" s="154">
        <v>0</v>
      </c>
      <c r="M641" s="154">
        <v>0</v>
      </c>
      <c r="N641" s="154">
        <v>0</v>
      </c>
      <c r="O641" s="154">
        <v>605834</v>
      </c>
      <c r="P641" s="154">
        <v>0</v>
      </c>
      <c r="Q641" s="154">
        <v>0</v>
      </c>
      <c r="R641" s="154">
        <v>0</v>
      </c>
      <c r="S641" s="154">
        <v>0</v>
      </c>
      <c r="T641" s="154">
        <v>0</v>
      </c>
      <c r="U641" s="154">
        <v>0</v>
      </c>
      <c r="V641" s="154">
        <v>0</v>
      </c>
      <c r="W641" s="154">
        <v>0</v>
      </c>
      <c r="X641" s="154">
        <v>0</v>
      </c>
      <c r="Y641" s="154">
        <v>0</v>
      </c>
      <c r="Z641" s="154">
        <v>0</v>
      </c>
      <c r="AA641" s="154">
        <v>0</v>
      </c>
      <c r="AB641" s="156">
        <v>2020</v>
      </c>
    </row>
    <row r="642" spans="1:28" ht="35.25" customHeight="1" x14ac:dyDescent="0.5">
      <c r="A642">
        <v>1</v>
      </c>
      <c r="B642" s="124">
        <v>625</v>
      </c>
      <c r="C642" s="125" t="s">
        <v>2318</v>
      </c>
      <c r="D642" s="150">
        <v>2298244</v>
      </c>
      <c r="E642" s="154">
        <v>0</v>
      </c>
      <c r="F642" s="154">
        <v>0</v>
      </c>
      <c r="G642" s="154">
        <v>0</v>
      </c>
      <c r="H642" s="154">
        <v>0</v>
      </c>
      <c r="I642" s="154">
        <v>0</v>
      </c>
      <c r="J642" s="154">
        <v>0</v>
      </c>
      <c r="K642" s="155">
        <v>0</v>
      </c>
      <c r="L642" s="154">
        <v>0</v>
      </c>
      <c r="M642" s="154">
        <v>0</v>
      </c>
      <c r="N642" s="154">
        <v>0</v>
      </c>
      <c r="O642" s="154">
        <v>2298244</v>
      </c>
      <c r="P642" s="154">
        <v>0</v>
      </c>
      <c r="Q642" s="154">
        <v>0</v>
      </c>
      <c r="R642" s="154">
        <v>0</v>
      </c>
      <c r="S642" s="154">
        <v>0</v>
      </c>
      <c r="T642" s="154">
        <v>0</v>
      </c>
      <c r="U642" s="154">
        <v>0</v>
      </c>
      <c r="V642" s="154">
        <v>0</v>
      </c>
      <c r="W642" s="154">
        <v>0</v>
      </c>
      <c r="X642" s="154">
        <v>0</v>
      </c>
      <c r="Y642" s="154">
        <v>0</v>
      </c>
      <c r="Z642" s="154">
        <v>0</v>
      </c>
      <c r="AA642" s="154">
        <v>0</v>
      </c>
      <c r="AB642" s="156">
        <v>2020</v>
      </c>
    </row>
    <row r="643" spans="1:28" ht="35.25" customHeight="1" x14ac:dyDescent="0.5">
      <c r="A643">
        <v>1</v>
      </c>
      <c r="B643" s="124">
        <v>626</v>
      </c>
      <c r="C643" s="125" t="s">
        <v>2319</v>
      </c>
      <c r="D643" s="150">
        <v>208006.47</v>
      </c>
      <c r="E643" s="154">
        <v>0</v>
      </c>
      <c r="F643" s="154">
        <v>0</v>
      </c>
      <c r="G643" s="154">
        <v>0</v>
      </c>
      <c r="H643" s="154">
        <v>208006.47</v>
      </c>
      <c r="I643" s="154">
        <v>0</v>
      </c>
      <c r="J643" s="154">
        <v>0</v>
      </c>
      <c r="K643" s="155">
        <v>0</v>
      </c>
      <c r="L643" s="154">
        <v>0</v>
      </c>
      <c r="M643" s="154">
        <v>0</v>
      </c>
      <c r="N643" s="154">
        <v>0</v>
      </c>
      <c r="O643" s="154">
        <v>0</v>
      </c>
      <c r="P643" s="154">
        <v>0</v>
      </c>
      <c r="Q643" s="154">
        <v>0</v>
      </c>
      <c r="R643" s="154">
        <v>0</v>
      </c>
      <c r="S643" s="154">
        <v>0</v>
      </c>
      <c r="T643" s="154">
        <v>0</v>
      </c>
      <c r="U643" s="154">
        <v>0</v>
      </c>
      <c r="V643" s="154">
        <v>0</v>
      </c>
      <c r="W643" s="154">
        <v>0</v>
      </c>
      <c r="X643" s="154">
        <v>0</v>
      </c>
      <c r="Y643" s="154">
        <v>0</v>
      </c>
      <c r="Z643" s="154">
        <v>0</v>
      </c>
      <c r="AA643" s="154">
        <v>0</v>
      </c>
      <c r="AB643" s="156">
        <v>2020</v>
      </c>
    </row>
    <row r="644" spans="1:28" ht="35.25" customHeight="1" x14ac:dyDescent="0.5">
      <c r="A644">
        <v>1</v>
      </c>
      <c r="B644" s="124">
        <v>627</v>
      </c>
      <c r="C644" s="125" t="s">
        <v>2320</v>
      </c>
      <c r="D644" s="150">
        <v>900000</v>
      </c>
      <c r="E644" s="154">
        <v>0</v>
      </c>
      <c r="F644" s="154">
        <v>0</v>
      </c>
      <c r="G644" s="154">
        <v>0</v>
      </c>
      <c r="H644" s="154">
        <v>0</v>
      </c>
      <c r="I644" s="154">
        <v>0</v>
      </c>
      <c r="J644" s="154">
        <v>0</v>
      </c>
      <c r="K644" s="155">
        <v>0</v>
      </c>
      <c r="L644" s="154">
        <v>0</v>
      </c>
      <c r="M644" s="154">
        <v>900000</v>
      </c>
      <c r="N644" s="154">
        <v>0</v>
      </c>
      <c r="O644" s="154">
        <v>0</v>
      </c>
      <c r="P644" s="154">
        <v>0</v>
      </c>
      <c r="Q644" s="154">
        <v>0</v>
      </c>
      <c r="R644" s="154">
        <v>0</v>
      </c>
      <c r="S644" s="154">
        <v>0</v>
      </c>
      <c r="T644" s="154">
        <v>0</v>
      </c>
      <c r="U644" s="154">
        <v>0</v>
      </c>
      <c r="V644" s="154">
        <v>0</v>
      </c>
      <c r="W644" s="154">
        <v>0</v>
      </c>
      <c r="X644" s="154">
        <v>0</v>
      </c>
      <c r="Y644" s="154">
        <v>0</v>
      </c>
      <c r="Z644" s="154">
        <v>0</v>
      </c>
      <c r="AA644" s="154">
        <v>0</v>
      </c>
      <c r="AB644" s="156">
        <v>2020</v>
      </c>
    </row>
    <row r="645" spans="1:28" ht="35.25" customHeight="1" x14ac:dyDescent="0.5">
      <c r="A645">
        <v>1</v>
      </c>
      <c r="B645" s="124">
        <v>628</v>
      </c>
      <c r="C645" s="125" t="s">
        <v>2498</v>
      </c>
      <c r="D645" s="150">
        <v>503803</v>
      </c>
      <c r="E645" s="154">
        <v>0</v>
      </c>
      <c r="F645" s="154">
        <v>0</v>
      </c>
      <c r="G645" s="154">
        <v>0</v>
      </c>
      <c r="H645" s="154">
        <v>0</v>
      </c>
      <c r="I645" s="154">
        <v>0</v>
      </c>
      <c r="J645" s="154">
        <v>0</v>
      </c>
      <c r="K645" s="155">
        <v>0</v>
      </c>
      <c r="L645" s="154">
        <v>0</v>
      </c>
      <c r="M645" s="154">
        <v>0</v>
      </c>
      <c r="N645" s="154">
        <v>0</v>
      </c>
      <c r="O645" s="154">
        <v>0</v>
      </c>
      <c r="P645" s="154">
        <v>503803</v>
      </c>
      <c r="Q645" s="154">
        <v>0</v>
      </c>
      <c r="R645" s="154">
        <v>0</v>
      </c>
      <c r="S645" s="154">
        <v>0</v>
      </c>
      <c r="T645" s="154">
        <v>0</v>
      </c>
      <c r="U645" s="154">
        <v>0</v>
      </c>
      <c r="V645" s="154">
        <v>0</v>
      </c>
      <c r="W645" s="154">
        <v>0</v>
      </c>
      <c r="X645" s="154">
        <v>0</v>
      </c>
      <c r="Y645" s="154">
        <v>0</v>
      </c>
      <c r="Z645" s="154">
        <v>0</v>
      </c>
      <c r="AA645" s="154">
        <v>0</v>
      </c>
      <c r="AB645" s="156">
        <v>2020</v>
      </c>
    </row>
    <row r="646" spans="1:28" ht="35.25" customHeight="1" x14ac:dyDescent="0.5">
      <c r="A646">
        <v>1</v>
      </c>
      <c r="B646" s="124">
        <v>629</v>
      </c>
      <c r="C646" s="125" t="s">
        <v>2321</v>
      </c>
      <c r="D646" s="150">
        <v>703144</v>
      </c>
      <c r="E646" s="154">
        <v>0</v>
      </c>
      <c r="F646" s="154">
        <v>0</v>
      </c>
      <c r="G646" s="154">
        <v>0</v>
      </c>
      <c r="H646" s="154">
        <v>0</v>
      </c>
      <c r="I646" s="154">
        <v>0</v>
      </c>
      <c r="J646" s="154">
        <v>0</v>
      </c>
      <c r="K646" s="155">
        <v>0</v>
      </c>
      <c r="L646" s="154">
        <v>0</v>
      </c>
      <c r="M646" s="154">
        <v>0</v>
      </c>
      <c r="N646" s="154">
        <v>0</v>
      </c>
      <c r="O646" s="154">
        <v>703144</v>
      </c>
      <c r="P646" s="154">
        <v>0</v>
      </c>
      <c r="Q646" s="154">
        <v>0</v>
      </c>
      <c r="R646" s="154">
        <v>0</v>
      </c>
      <c r="S646" s="154">
        <v>0</v>
      </c>
      <c r="T646" s="154">
        <v>0</v>
      </c>
      <c r="U646" s="154">
        <v>0</v>
      </c>
      <c r="V646" s="154">
        <v>0</v>
      </c>
      <c r="W646" s="154">
        <v>0</v>
      </c>
      <c r="X646" s="154">
        <v>0</v>
      </c>
      <c r="Y646" s="154">
        <v>0</v>
      </c>
      <c r="Z646" s="154">
        <v>0</v>
      </c>
      <c r="AA646" s="154">
        <v>0</v>
      </c>
      <c r="AB646" s="156">
        <v>2020</v>
      </c>
    </row>
    <row r="647" spans="1:28" ht="35.25" customHeight="1" x14ac:dyDescent="0.5">
      <c r="A647">
        <v>1</v>
      </c>
      <c r="B647" s="124">
        <v>630</v>
      </c>
      <c r="C647" s="125" t="s">
        <v>2322</v>
      </c>
      <c r="D647" s="150">
        <v>1354720</v>
      </c>
      <c r="E647" s="154">
        <v>0</v>
      </c>
      <c r="F647" s="154">
        <v>0</v>
      </c>
      <c r="G647" s="154">
        <v>0</v>
      </c>
      <c r="H647" s="154">
        <v>0</v>
      </c>
      <c r="I647" s="154">
        <v>0</v>
      </c>
      <c r="J647" s="154">
        <v>0</v>
      </c>
      <c r="K647" s="155">
        <v>0</v>
      </c>
      <c r="L647" s="154">
        <v>0</v>
      </c>
      <c r="M647" s="154">
        <v>1354720</v>
      </c>
      <c r="N647" s="154">
        <v>0</v>
      </c>
      <c r="O647" s="154">
        <v>0</v>
      </c>
      <c r="P647" s="154">
        <v>0</v>
      </c>
      <c r="Q647" s="154">
        <v>0</v>
      </c>
      <c r="R647" s="154">
        <v>0</v>
      </c>
      <c r="S647" s="154">
        <v>0</v>
      </c>
      <c r="T647" s="154">
        <v>0</v>
      </c>
      <c r="U647" s="154">
        <v>0</v>
      </c>
      <c r="V647" s="154">
        <v>0</v>
      </c>
      <c r="W647" s="154">
        <v>0</v>
      </c>
      <c r="X647" s="154">
        <v>0</v>
      </c>
      <c r="Y647" s="154">
        <v>0</v>
      </c>
      <c r="Z647" s="154">
        <v>0</v>
      </c>
      <c r="AA647" s="154">
        <v>0</v>
      </c>
      <c r="AB647" s="156">
        <v>2020</v>
      </c>
    </row>
    <row r="648" spans="1:28" ht="35.25" customHeight="1" x14ac:dyDescent="0.5">
      <c r="A648">
        <v>1</v>
      </c>
      <c r="B648" s="124">
        <v>631</v>
      </c>
      <c r="C648" s="125" t="s">
        <v>2323</v>
      </c>
      <c r="D648" s="150">
        <v>1200000</v>
      </c>
      <c r="E648" s="154">
        <v>0</v>
      </c>
      <c r="F648" s="154">
        <v>0</v>
      </c>
      <c r="G648" s="154">
        <v>0</v>
      </c>
      <c r="H648" s="154">
        <v>0</v>
      </c>
      <c r="I648" s="154">
        <v>0</v>
      </c>
      <c r="J648" s="154">
        <v>0</v>
      </c>
      <c r="K648" s="155">
        <v>0</v>
      </c>
      <c r="L648" s="154">
        <v>0</v>
      </c>
      <c r="M648" s="154">
        <v>1200000</v>
      </c>
      <c r="N648" s="154">
        <v>0</v>
      </c>
      <c r="O648" s="154">
        <v>0</v>
      </c>
      <c r="P648" s="154">
        <v>0</v>
      </c>
      <c r="Q648" s="154">
        <v>0</v>
      </c>
      <c r="R648" s="154">
        <v>0</v>
      </c>
      <c r="S648" s="154">
        <v>0</v>
      </c>
      <c r="T648" s="154">
        <v>0</v>
      </c>
      <c r="U648" s="154">
        <v>0</v>
      </c>
      <c r="V648" s="154">
        <v>0</v>
      </c>
      <c r="W648" s="154">
        <v>0</v>
      </c>
      <c r="X648" s="154">
        <v>0</v>
      </c>
      <c r="Y648" s="154">
        <v>0</v>
      </c>
      <c r="Z648" s="154">
        <v>0</v>
      </c>
      <c r="AA648" s="154">
        <v>0</v>
      </c>
      <c r="AB648" s="156">
        <v>2020</v>
      </c>
    </row>
    <row r="649" spans="1:28" ht="35.25" customHeight="1" x14ac:dyDescent="0.5">
      <c r="A649">
        <v>1</v>
      </c>
      <c r="B649" s="124">
        <v>632</v>
      </c>
      <c r="C649" s="125" t="s">
        <v>2324</v>
      </c>
      <c r="D649" s="150">
        <v>813524</v>
      </c>
      <c r="E649" s="154">
        <v>0</v>
      </c>
      <c r="F649" s="154">
        <v>0</v>
      </c>
      <c r="G649" s="154">
        <v>813524</v>
      </c>
      <c r="H649" s="154">
        <v>0</v>
      </c>
      <c r="I649" s="154">
        <v>0</v>
      </c>
      <c r="J649" s="154">
        <v>0</v>
      </c>
      <c r="K649" s="155">
        <v>0</v>
      </c>
      <c r="L649" s="154">
        <v>0</v>
      </c>
      <c r="M649" s="154">
        <v>0</v>
      </c>
      <c r="N649" s="154">
        <v>0</v>
      </c>
      <c r="O649" s="154">
        <v>0</v>
      </c>
      <c r="P649" s="154">
        <v>0</v>
      </c>
      <c r="Q649" s="154">
        <v>0</v>
      </c>
      <c r="R649" s="154">
        <v>0</v>
      </c>
      <c r="S649" s="154">
        <v>0</v>
      </c>
      <c r="T649" s="154">
        <v>0</v>
      </c>
      <c r="U649" s="154">
        <v>0</v>
      </c>
      <c r="V649" s="154">
        <v>0</v>
      </c>
      <c r="W649" s="154">
        <v>0</v>
      </c>
      <c r="X649" s="154">
        <v>0</v>
      </c>
      <c r="Y649" s="154">
        <v>0</v>
      </c>
      <c r="Z649" s="154">
        <v>0</v>
      </c>
      <c r="AA649" s="154">
        <v>0</v>
      </c>
      <c r="AB649" s="156">
        <v>2020</v>
      </c>
    </row>
    <row r="650" spans="1:28" ht="35.25" customHeight="1" x14ac:dyDescent="0.5">
      <c r="A650">
        <v>1</v>
      </c>
      <c r="B650" s="124">
        <v>633</v>
      </c>
      <c r="C650" s="125" t="s">
        <v>2325</v>
      </c>
      <c r="D650" s="150">
        <v>994759</v>
      </c>
      <c r="E650" s="154">
        <v>0</v>
      </c>
      <c r="F650" s="154">
        <v>0</v>
      </c>
      <c r="G650" s="154">
        <v>0</v>
      </c>
      <c r="H650" s="154">
        <v>0</v>
      </c>
      <c r="I650" s="154">
        <v>0</v>
      </c>
      <c r="J650" s="154">
        <v>0</v>
      </c>
      <c r="K650" s="155">
        <v>0</v>
      </c>
      <c r="L650" s="154">
        <v>0</v>
      </c>
      <c r="M650" s="154">
        <v>570746</v>
      </c>
      <c r="N650" s="154">
        <v>0</v>
      </c>
      <c r="O650" s="154">
        <v>424013</v>
      </c>
      <c r="P650" s="154">
        <v>0</v>
      </c>
      <c r="Q650" s="154">
        <v>0</v>
      </c>
      <c r="R650" s="154">
        <v>0</v>
      </c>
      <c r="S650" s="154">
        <v>0</v>
      </c>
      <c r="T650" s="154">
        <v>0</v>
      </c>
      <c r="U650" s="154">
        <v>0</v>
      </c>
      <c r="V650" s="154">
        <v>0</v>
      </c>
      <c r="W650" s="154">
        <v>0</v>
      </c>
      <c r="X650" s="154">
        <v>0</v>
      </c>
      <c r="Y650" s="154">
        <v>0</v>
      </c>
      <c r="Z650" s="154">
        <v>0</v>
      </c>
      <c r="AA650" s="154">
        <v>0</v>
      </c>
      <c r="AB650" s="156">
        <v>2020</v>
      </c>
    </row>
    <row r="651" spans="1:28" ht="35.25" customHeight="1" x14ac:dyDescent="0.5">
      <c r="A651">
        <v>1</v>
      </c>
      <c r="B651" s="124">
        <v>634</v>
      </c>
      <c r="C651" s="125" t="s">
        <v>2326</v>
      </c>
      <c r="D651" s="150">
        <v>1116214.55</v>
      </c>
      <c r="E651" s="154">
        <v>0</v>
      </c>
      <c r="F651" s="154">
        <v>1116214.55</v>
      </c>
      <c r="G651" s="154">
        <v>0</v>
      </c>
      <c r="H651" s="154">
        <v>0</v>
      </c>
      <c r="I651" s="154">
        <v>0</v>
      </c>
      <c r="J651" s="154">
        <v>0</v>
      </c>
      <c r="K651" s="155">
        <v>0</v>
      </c>
      <c r="L651" s="154">
        <v>0</v>
      </c>
      <c r="M651" s="154">
        <v>0</v>
      </c>
      <c r="N651" s="154">
        <v>0</v>
      </c>
      <c r="O651" s="154">
        <v>0</v>
      </c>
      <c r="P651" s="154">
        <v>0</v>
      </c>
      <c r="Q651" s="154">
        <v>0</v>
      </c>
      <c r="R651" s="154">
        <v>0</v>
      </c>
      <c r="S651" s="154">
        <v>0</v>
      </c>
      <c r="T651" s="154">
        <v>0</v>
      </c>
      <c r="U651" s="154">
        <v>0</v>
      </c>
      <c r="V651" s="154">
        <v>0</v>
      </c>
      <c r="W651" s="154">
        <v>0</v>
      </c>
      <c r="X651" s="154">
        <v>0</v>
      </c>
      <c r="Y651" s="154">
        <v>0</v>
      </c>
      <c r="Z651" s="154">
        <v>0</v>
      </c>
      <c r="AA651" s="154">
        <v>0</v>
      </c>
      <c r="AB651" s="156">
        <v>2020</v>
      </c>
    </row>
    <row r="652" spans="1:28" ht="35.25" customHeight="1" x14ac:dyDescent="0.5">
      <c r="A652">
        <v>1</v>
      </c>
      <c r="B652" s="124">
        <v>635</v>
      </c>
      <c r="C652" s="125" t="s">
        <v>2327</v>
      </c>
      <c r="D652" s="150">
        <v>1723519</v>
      </c>
      <c r="E652" s="154">
        <v>0</v>
      </c>
      <c r="F652" s="154">
        <v>0</v>
      </c>
      <c r="G652" s="154">
        <v>0</v>
      </c>
      <c r="H652" s="154">
        <v>0</v>
      </c>
      <c r="I652" s="154">
        <v>0</v>
      </c>
      <c r="J652" s="154">
        <v>0</v>
      </c>
      <c r="K652" s="155">
        <v>0</v>
      </c>
      <c r="L652" s="154">
        <v>0</v>
      </c>
      <c r="M652" s="154">
        <v>1292526</v>
      </c>
      <c r="N652" s="154">
        <v>0</v>
      </c>
      <c r="O652" s="154">
        <v>430993</v>
      </c>
      <c r="P652" s="154">
        <v>0</v>
      </c>
      <c r="Q652" s="154">
        <v>0</v>
      </c>
      <c r="R652" s="154">
        <v>0</v>
      </c>
      <c r="S652" s="154">
        <v>0</v>
      </c>
      <c r="T652" s="154">
        <v>0</v>
      </c>
      <c r="U652" s="154">
        <v>0</v>
      </c>
      <c r="V652" s="154">
        <v>0</v>
      </c>
      <c r="W652" s="154">
        <v>0</v>
      </c>
      <c r="X652" s="154">
        <v>0</v>
      </c>
      <c r="Y652" s="154">
        <v>0</v>
      </c>
      <c r="Z652" s="154">
        <v>0</v>
      </c>
      <c r="AA652" s="154">
        <v>0</v>
      </c>
      <c r="AB652" s="156">
        <v>2020</v>
      </c>
    </row>
    <row r="653" spans="1:28" ht="35.25" customHeight="1" x14ac:dyDescent="0.5">
      <c r="A653">
        <v>1</v>
      </c>
      <c r="B653" s="124">
        <v>636</v>
      </c>
      <c r="C653" s="125" t="s">
        <v>2328</v>
      </c>
      <c r="D653" s="150">
        <v>1278638</v>
      </c>
      <c r="E653" s="154">
        <v>0</v>
      </c>
      <c r="F653" s="154">
        <v>0</v>
      </c>
      <c r="G653" s="154">
        <v>0</v>
      </c>
      <c r="H653" s="154">
        <v>0</v>
      </c>
      <c r="I653" s="154">
        <v>0</v>
      </c>
      <c r="J653" s="154">
        <v>0</v>
      </c>
      <c r="K653" s="155">
        <v>0</v>
      </c>
      <c r="L653" s="154">
        <v>0</v>
      </c>
      <c r="M653" s="154">
        <v>1278638</v>
      </c>
      <c r="N653" s="154">
        <v>0</v>
      </c>
      <c r="O653" s="154">
        <v>0</v>
      </c>
      <c r="P653" s="154">
        <v>0</v>
      </c>
      <c r="Q653" s="154">
        <v>0</v>
      </c>
      <c r="R653" s="154">
        <v>0</v>
      </c>
      <c r="S653" s="154">
        <v>0</v>
      </c>
      <c r="T653" s="154">
        <v>0</v>
      </c>
      <c r="U653" s="154">
        <v>0</v>
      </c>
      <c r="V653" s="154">
        <v>0</v>
      </c>
      <c r="W653" s="154">
        <v>0</v>
      </c>
      <c r="X653" s="154">
        <v>0</v>
      </c>
      <c r="Y653" s="154">
        <v>0</v>
      </c>
      <c r="Z653" s="154">
        <v>0</v>
      </c>
      <c r="AA653" s="154">
        <v>0</v>
      </c>
      <c r="AB653" s="156">
        <v>2020</v>
      </c>
    </row>
    <row r="654" spans="1:28" ht="35.25" customHeight="1" x14ac:dyDescent="0.5">
      <c r="A654">
        <v>1</v>
      </c>
      <c r="B654" s="124">
        <v>637</v>
      </c>
      <c r="C654" s="125" t="s">
        <v>2329</v>
      </c>
      <c r="D654" s="150">
        <v>4448101.99</v>
      </c>
      <c r="E654" s="154">
        <v>554213.75</v>
      </c>
      <c r="F654" s="154">
        <v>1163821.17</v>
      </c>
      <c r="G654" s="154">
        <v>0</v>
      </c>
      <c r="H654" s="154">
        <v>255478.07</v>
      </c>
      <c r="I654" s="154">
        <v>0</v>
      </c>
      <c r="J654" s="154">
        <v>0</v>
      </c>
      <c r="K654" s="155">
        <v>0</v>
      </c>
      <c r="L654" s="154">
        <v>0</v>
      </c>
      <c r="M654" s="154">
        <v>1741847</v>
      </c>
      <c r="N654" s="154">
        <v>0</v>
      </c>
      <c r="O654" s="154">
        <v>732742</v>
      </c>
      <c r="P654" s="154">
        <v>0</v>
      </c>
      <c r="Q654" s="154">
        <v>0</v>
      </c>
      <c r="R654" s="154">
        <v>0</v>
      </c>
      <c r="S654" s="154">
        <v>0</v>
      </c>
      <c r="T654" s="154">
        <v>0</v>
      </c>
      <c r="U654" s="154">
        <v>0</v>
      </c>
      <c r="V654" s="154">
        <v>0</v>
      </c>
      <c r="W654" s="154">
        <v>0</v>
      </c>
      <c r="X654" s="154">
        <v>0</v>
      </c>
      <c r="Y654" s="154">
        <v>0</v>
      </c>
      <c r="Z654" s="154">
        <v>0</v>
      </c>
      <c r="AA654" s="154">
        <v>0</v>
      </c>
      <c r="AB654" s="156">
        <v>2020</v>
      </c>
    </row>
    <row r="655" spans="1:28" ht="35.25" customHeight="1" x14ac:dyDescent="0.5">
      <c r="A655">
        <v>1</v>
      </c>
      <c r="B655" s="124">
        <v>638</v>
      </c>
      <c r="C655" s="125" t="s">
        <v>2499</v>
      </c>
      <c r="D655" s="150">
        <v>1506597.79</v>
      </c>
      <c r="E655" s="154">
        <v>0</v>
      </c>
      <c r="F655" s="154">
        <v>0</v>
      </c>
      <c r="G655" s="154">
        <v>1506597.79</v>
      </c>
      <c r="H655" s="154">
        <v>0</v>
      </c>
      <c r="I655" s="154">
        <v>0</v>
      </c>
      <c r="J655" s="154">
        <v>0</v>
      </c>
      <c r="K655" s="155">
        <v>0</v>
      </c>
      <c r="L655" s="154">
        <v>0</v>
      </c>
      <c r="M655" s="154">
        <v>0</v>
      </c>
      <c r="N655" s="154">
        <v>0</v>
      </c>
      <c r="O655" s="154">
        <v>0</v>
      </c>
      <c r="P655" s="154">
        <v>0</v>
      </c>
      <c r="Q655" s="154">
        <v>0</v>
      </c>
      <c r="R655" s="154">
        <v>0</v>
      </c>
      <c r="S655" s="154">
        <v>0</v>
      </c>
      <c r="T655" s="154">
        <v>0</v>
      </c>
      <c r="U655" s="154">
        <v>0</v>
      </c>
      <c r="V655" s="154">
        <v>0</v>
      </c>
      <c r="W655" s="154">
        <v>0</v>
      </c>
      <c r="X655" s="154">
        <v>0</v>
      </c>
      <c r="Y655" s="154">
        <v>0</v>
      </c>
      <c r="Z655" s="154">
        <v>0</v>
      </c>
      <c r="AA655" s="154">
        <v>0</v>
      </c>
      <c r="AB655" s="156">
        <v>2020</v>
      </c>
    </row>
    <row r="656" spans="1:28" ht="35.25" customHeight="1" x14ac:dyDescent="0.5">
      <c r="A656">
        <v>1</v>
      </c>
      <c r="B656" s="124">
        <v>639</v>
      </c>
      <c r="C656" s="125" t="s">
        <v>2500</v>
      </c>
      <c r="D656" s="150">
        <v>2726863</v>
      </c>
      <c r="E656" s="154">
        <v>0</v>
      </c>
      <c r="F656" s="154">
        <v>0</v>
      </c>
      <c r="G656" s="154">
        <v>0</v>
      </c>
      <c r="H656" s="154">
        <v>0</v>
      </c>
      <c r="I656" s="154">
        <v>2726863</v>
      </c>
      <c r="J656" s="154">
        <v>0</v>
      </c>
      <c r="K656" s="155">
        <v>0</v>
      </c>
      <c r="L656" s="154">
        <v>0</v>
      </c>
      <c r="M656" s="154">
        <v>0</v>
      </c>
      <c r="N656" s="154">
        <v>0</v>
      </c>
      <c r="O656" s="154">
        <v>0</v>
      </c>
      <c r="P656" s="154">
        <v>0</v>
      </c>
      <c r="Q656" s="154">
        <v>0</v>
      </c>
      <c r="R656" s="154">
        <v>0</v>
      </c>
      <c r="S656" s="154">
        <v>0</v>
      </c>
      <c r="T656" s="154">
        <v>0</v>
      </c>
      <c r="U656" s="154">
        <v>0</v>
      </c>
      <c r="V656" s="154">
        <v>0</v>
      </c>
      <c r="W656" s="154">
        <v>0</v>
      </c>
      <c r="X656" s="154">
        <v>0</v>
      </c>
      <c r="Y656" s="154">
        <v>0</v>
      </c>
      <c r="Z656" s="154">
        <v>0</v>
      </c>
      <c r="AA656" s="154">
        <v>0</v>
      </c>
      <c r="AB656" s="156">
        <v>2020</v>
      </c>
    </row>
    <row r="657" spans="1:28" ht="35.25" customHeight="1" x14ac:dyDescent="0.5">
      <c r="A657">
        <v>1</v>
      </c>
      <c r="B657" s="124">
        <v>640</v>
      </c>
      <c r="C657" s="125" t="s">
        <v>2501</v>
      </c>
      <c r="D657" s="150">
        <v>2400796</v>
      </c>
      <c r="E657" s="154">
        <v>0</v>
      </c>
      <c r="F657" s="154">
        <v>0</v>
      </c>
      <c r="G657" s="154">
        <v>0</v>
      </c>
      <c r="H657" s="154">
        <v>0</v>
      </c>
      <c r="I657" s="154">
        <v>0</v>
      </c>
      <c r="J657" s="154">
        <v>0</v>
      </c>
      <c r="K657" s="155">
        <v>0</v>
      </c>
      <c r="L657" s="154">
        <v>0</v>
      </c>
      <c r="M657" s="154">
        <v>2400796</v>
      </c>
      <c r="N657" s="154">
        <v>0</v>
      </c>
      <c r="O657" s="154">
        <v>0</v>
      </c>
      <c r="P657" s="154">
        <v>0</v>
      </c>
      <c r="Q657" s="154">
        <v>0</v>
      </c>
      <c r="R657" s="154">
        <v>0</v>
      </c>
      <c r="S657" s="154">
        <v>0</v>
      </c>
      <c r="T657" s="154">
        <v>0</v>
      </c>
      <c r="U657" s="154">
        <v>0</v>
      </c>
      <c r="V657" s="154">
        <v>0</v>
      </c>
      <c r="W657" s="154">
        <v>0</v>
      </c>
      <c r="X657" s="154">
        <v>0</v>
      </c>
      <c r="Y657" s="154">
        <v>0</v>
      </c>
      <c r="Z657" s="154">
        <v>0</v>
      </c>
      <c r="AA657" s="154">
        <v>0</v>
      </c>
      <c r="AB657" s="156">
        <v>2020</v>
      </c>
    </row>
    <row r="658" spans="1:28" ht="35.25" customHeight="1" x14ac:dyDescent="0.5">
      <c r="A658">
        <v>1</v>
      </c>
      <c r="B658" s="124">
        <v>641</v>
      </c>
      <c r="C658" s="125" t="s">
        <v>2686</v>
      </c>
      <c r="D658" s="150">
        <v>2900000</v>
      </c>
      <c r="E658" s="154">
        <v>0</v>
      </c>
      <c r="F658" s="154">
        <v>0</v>
      </c>
      <c r="G658" s="154">
        <v>0</v>
      </c>
      <c r="H658" s="154">
        <v>0</v>
      </c>
      <c r="I658" s="154">
        <v>0</v>
      </c>
      <c r="J658" s="154">
        <v>0</v>
      </c>
      <c r="K658" s="155">
        <v>0</v>
      </c>
      <c r="L658" s="154">
        <v>0</v>
      </c>
      <c r="M658" s="154">
        <v>2900000</v>
      </c>
      <c r="N658" s="154">
        <v>0</v>
      </c>
      <c r="O658" s="154">
        <v>0</v>
      </c>
      <c r="P658" s="154">
        <v>0</v>
      </c>
      <c r="Q658" s="154">
        <v>0</v>
      </c>
      <c r="R658" s="154">
        <v>0</v>
      </c>
      <c r="S658" s="154">
        <v>0</v>
      </c>
      <c r="T658" s="154">
        <v>0</v>
      </c>
      <c r="U658" s="154">
        <v>0</v>
      </c>
      <c r="V658" s="154">
        <v>0</v>
      </c>
      <c r="W658" s="154">
        <v>0</v>
      </c>
      <c r="X658" s="154">
        <v>0</v>
      </c>
      <c r="Y658" s="154">
        <v>0</v>
      </c>
      <c r="Z658" s="154">
        <v>0</v>
      </c>
      <c r="AA658" s="154">
        <v>0</v>
      </c>
      <c r="AB658" s="156">
        <v>2020</v>
      </c>
    </row>
    <row r="659" spans="1:28" ht="35.25" customHeight="1" x14ac:dyDescent="0.5">
      <c r="A659">
        <v>1</v>
      </c>
      <c r="B659" s="124">
        <v>642</v>
      </c>
      <c r="C659" s="125" t="s">
        <v>2687</v>
      </c>
      <c r="D659" s="150">
        <v>3045676</v>
      </c>
      <c r="E659" s="154">
        <v>0</v>
      </c>
      <c r="F659" s="154">
        <v>0</v>
      </c>
      <c r="G659" s="154">
        <v>0</v>
      </c>
      <c r="H659" s="154">
        <v>0</v>
      </c>
      <c r="I659" s="154">
        <v>0</v>
      </c>
      <c r="J659" s="154">
        <v>0</v>
      </c>
      <c r="K659" s="155">
        <v>0</v>
      </c>
      <c r="L659" s="154">
        <v>0</v>
      </c>
      <c r="M659" s="154">
        <v>3045676</v>
      </c>
      <c r="N659" s="154">
        <v>0</v>
      </c>
      <c r="O659" s="154">
        <v>0</v>
      </c>
      <c r="P659" s="154">
        <v>0</v>
      </c>
      <c r="Q659" s="154">
        <v>0</v>
      </c>
      <c r="R659" s="154">
        <v>0</v>
      </c>
      <c r="S659" s="154">
        <v>0</v>
      </c>
      <c r="T659" s="154">
        <v>0</v>
      </c>
      <c r="U659" s="154">
        <v>0</v>
      </c>
      <c r="V659" s="154">
        <v>0</v>
      </c>
      <c r="W659" s="154">
        <v>0</v>
      </c>
      <c r="X659" s="154">
        <v>0</v>
      </c>
      <c r="Y659" s="154">
        <v>0</v>
      </c>
      <c r="Z659" s="154">
        <v>0</v>
      </c>
      <c r="AA659" s="154">
        <v>0</v>
      </c>
      <c r="AB659" s="156">
        <v>2020</v>
      </c>
    </row>
    <row r="660" spans="1:28" ht="35.25" customHeight="1" x14ac:dyDescent="0.5">
      <c r="A660">
        <v>1</v>
      </c>
      <c r="B660" s="124">
        <v>643</v>
      </c>
      <c r="C660" s="125" t="s">
        <v>2688</v>
      </c>
      <c r="D660" s="150">
        <v>1420039</v>
      </c>
      <c r="E660" s="154">
        <v>0</v>
      </c>
      <c r="F660" s="154">
        <v>0</v>
      </c>
      <c r="G660" s="154">
        <v>0</v>
      </c>
      <c r="H660" s="154">
        <v>0</v>
      </c>
      <c r="I660" s="154">
        <v>0</v>
      </c>
      <c r="J660" s="154">
        <v>0</v>
      </c>
      <c r="K660" s="155">
        <v>0</v>
      </c>
      <c r="L660" s="154">
        <v>0</v>
      </c>
      <c r="M660" s="154">
        <v>1420039</v>
      </c>
      <c r="N660" s="154">
        <v>0</v>
      </c>
      <c r="O660" s="154">
        <v>0</v>
      </c>
      <c r="P660" s="154">
        <v>0</v>
      </c>
      <c r="Q660" s="154">
        <v>0</v>
      </c>
      <c r="R660" s="154">
        <v>0</v>
      </c>
      <c r="S660" s="154">
        <v>0</v>
      </c>
      <c r="T660" s="154">
        <v>0</v>
      </c>
      <c r="U660" s="154">
        <v>0</v>
      </c>
      <c r="V660" s="154">
        <v>0</v>
      </c>
      <c r="W660" s="154">
        <v>0</v>
      </c>
      <c r="X660" s="154">
        <v>0</v>
      </c>
      <c r="Y660" s="154">
        <v>0</v>
      </c>
      <c r="Z660" s="154">
        <v>0</v>
      </c>
      <c r="AA660" s="154">
        <v>0</v>
      </c>
      <c r="AB660" s="156">
        <v>2020</v>
      </c>
    </row>
    <row r="661" spans="1:28" ht="35.25" customHeight="1" x14ac:dyDescent="0.5">
      <c r="A661">
        <v>1</v>
      </c>
      <c r="B661" s="124">
        <v>644</v>
      </c>
      <c r="C661" s="125" t="s">
        <v>2689</v>
      </c>
      <c r="D661" s="150">
        <v>1468608</v>
      </c>
      <c r="E661" s="154">
        <v>0</v>
      </c>
      <c r="F661" s="154">
        <v>0</v>
      </c>
      <c r="G661" s="154">
        <v>0</v>
      </c>
      <c r="H661" s="154">
        <v>0</v>
      </c>
      <c r="I661" s="154">
        <v>0</v>
      </c>
      <c r="J661" s="154">
        <v>0</v>
      </c>
      <c r="K661" s="155">
        <v>0</v>
      </c>
      <c r="L661" s="154">
        <v>0</v>
      </c>
      <c r="M661" s="154">
        <v>1468608</v>
      </c>
      <c r="N661" s="154">
        <v>0</v>
      </c>
      <c r="O661" s="154">
        <v>0</v>
      </c>
      <c r="P661" s="154">
        <v>0</v>
      </c>
      <c r="Q661" s="154">
        <v>0</v>
      </c>
      <c r="R661" s="154">
        <v>0</v>
      </c>
      <c r="S661" s="154">
        <v>0</v>
      </c>
      <c r="T661" s="154">
        <v>0</v>
      </c>
      <c r="U661" s="154">
        <v>0</v>
      </c>
      <c r="V661" s="154">
        <v>0</v>
      </c>
      <c r="W661" s="154">
        <v>0</v>
      </c>
      <c r="X661" s="154">
        <v>0</v>
      </c>
      <c r="Y661" s="154">
        <v>0</v>
      </c>
      <c r="Z661" s="154">
        <v>0</v>
      </c>
      <c r="AA661" s="154">
        <v>0</v>
      </c>
      <c r="AB661" s="156">
        <v>2020</v>
      </c>
    </row>
    <row r="662" spans="1:28" ht="35.25" customHeight="1" x14ac:dyDescent="0.5">
      <c r="A662">
        <v>1</v>
      </c>
      <c r="B662" s="124">
        <v>645</v>
      </c>
      <c r="C662" s="125" t="s">
        <v>2690</v>
      </c>
      <c r="D662" s="150">
        <v>6427592</v>
      </c>
      <c r="E662" s="154">
        <v>0</v>
      </c>
      <c r="F662" s="154">
        <v>0</v>
      </c>
      <c r="G662" s="154">
        <v>0</v>
      </c>
      <c r="H662" s="154">
        <v>0</v>
      </c>
      <c r="I662" s="154">
        <v>0</v>
      </c>
      <c r="J662" s="154">
        <v>0</v>
      </c>
      <c r="K662" s="155">
        <v>0</v>
      </c>
      <c r="L662" s="154">
        <v>0</v>
      </c>
      <c r="M662" s="154">
        <v>0</v>
      </c>
      <c r="N662" s="154">
        <v>0</v>
      </c>
      <c r="O662" s="154">
        <v>6427592</v>
      </c>
      <c r="P662" s="154">
        <v>0</v>
      </c>
      <c r="Q662" s="154">
        <v>0</v>
      </c>
      <c r="R662" s="154">
        <v>0</v>
      </c>
      <c r="S662" s="154">
        <v>0</v>
      </c>
      <c r="T662" s="154">
        <v>0</v>
      </c>
      <c r="U662" s="154">
        <v>0</v>
      </c>
      <c r="V662" s="154">
        <v>0</v>
      </c>
      <c r="W662" s="154">
        <v>0</v>
      </c>
      <c r="X662" s="154">
        <v>0</v>
      </c>
      <c r="Y662" s="154">
        <v>0</v>
      </c>
      <c r="Z662" s="154">
        <v>0</v>
      </c>
      <c r="AA662" s="154">
        <v>0</v>
      </c>
      <c r="AB662" s="156">
        <v>2020</v>
      </c>
    </row>
    <row r="663" spans="1:28" ht="35.25" customHeight="1" x14ac:dyDescent="0.5">
      <c r="A663">
        <v>1</v>
      </c>
      <c r="B663" s="124">
        <v>646</v>
      </c>
      <c r="C663" s="125" t="s">
        <v>2778</v>
      </c>
      <c r="D663" s="150">
        <v>671600</v>
      </c>
      <c r="E663" s="154">
        <v>0</v>
      </c>
      <c r="F663" s="154">
        <v>0</v>
      </c>
      <c r="G663" s="154">
        <v>0</v>
      </c>
      <c r="H663" s="154">
        <v>0</v>
      </c>
      <c r="I663" s="154">
        <v>0</v>
      </c>
      <c r="J663" s="154">
        <v>0</v>
      </c>
      <c r="K663" s="155">
        <v>0</v>
      </c>
      <c r="L663" s="154">
        <v>0</v>
      </c>
      <c r="M663" s="154">
        <v>0</v>
      </c>
      <c r="N663" s="154">
        <v>0</v>
      </c>
      <c r="O663" s="154">
        <v>671600</v>
      </c>
      <c r="P663" s="154">
        <v>0</v>
      </c>
      <c r="Q663" s="154">
        <v>0</v>
      </c>
      <c r="R663" s="154">
        <v>0</v>
      </c>
      <c r="S663" s="154">
        <v>0</v>
      </c>
      <c r="T663" s="154">
        <v>0</v>
      </c>
      <c r="U663" s="154">
        <v>0</v>
      </c>
      <c r="V663" s="154">
        <v>0</v>
      </c>
      <c r="W663" s="154">
        <v>0</v>
      </c>
      <c r="X663" s="154">
        <v>0</v>
      </c>
      <c r="Y663" s="154">
        <v>0</v>
      </c>
      <c r="Z663" s="154">
        <v>0</v>
      </c>
      <c r="AA663" s="154">
        <v>0</v>
      </c>
      <c r="AB663" s="156">
        <v>2020</v>
      </c>
    </row>
    <row r="664" spans="1:28" ht="35.25" customHeight="1" x14ac:dyDescent="0.5">
      <c r="A664">
        <v>1</v>
      </c>
      <c r="B664" s="124">
        <v>647</v>
      </c>
      <c r="C664" s="125" t="s">
        <v>2779</v>
      </c>
      <c r="D664" s="150">
        <v>502467</v>
      </c>
      <c r="E664" s="154">
        <v>0</v>
      </c>
      <c r="F664" s="154">
        <v>0</v>
      </c>
      <c r="G664" s="154">
        <v>502467</v>
      </c>
      <c r="H664" s="154">
        <v>0</v>
      </c>
      <c r="I664" s="154">
        <v>0</v>
      </c>
      <c r="J664" s="154">
        <v>0</v>
      </c>
      <c r="K664" s="155">
        <v>0</v>
      </c>
      <c r="L664" s="154">
        <v>0</v>
      </c>
      <c r="M664" s="154">
        <v>0</v>
      </c>
      <c r="N664" s="154">
        <v>0</v>
      </c>
      <c r="O664" s="154">
        <v>0</v>
      </c>
      <c r="P664" s="154">
        <v>0</v>
      </c>
      <c r="Q664" s="154">
        <v>0</v>
      </c>
      <c r="R664" s="154">
        <v>0</v>
      </c>
      <c r="S664" s="154">
        <v>0</v>
      </c>
      <c r="T664" s="154">
        <v>0</v>
      </c>
      <c r="U664" s="154">
        <v>0</v>
      </c>
      <c r="V664" s="154">
        <v>0</v>
      </c>
      <c r="W664" s="154">
        <v>0</v>
      </c>
      <c r="X664" s="154">
        <v>0</v>
      </c>
      <c r="Y664" s="154">
        <v>0</v>
      </c>
      <c r="Z664" s="154">
        <v>0</v>
      </c>
      <c r="AA664" s="154">
        <v>0</v>
      </c>
      <c r="AB664" s="156">
        <v>2020</v>
      </c>
    </row>
    <row r="665" spans="1:28" ht="35.25" customHeight="1" x14ac:dyDescent="0.5">
      <c r="A665">
        <v>1</v>
      </c>
      <c r="B665" s="124">
        <v>648</v>
      </c>
      <c r="C665" s="125" t="s">
        <v>3065</v>
      </c>
      <c r="D665" s="150">
        <v>189465</v>
      </c>
      <c r="E665" s="154">
        <v>0</v>
      </c>
      <c r="F665" s="154">
        <v>0</v>
      </c>
      <c r="G665" s="154">
        <v>189465</v>
      </c>
      <c r="H665" s="154">
        <v>0</v>
      </c>
      <c r="I665" s="154">
        <v>0</v>
      </c>
      <c r="J665" s="154">
        <v>0</v>
      </c>
      <c r="K665" s="155">
        <v>0</v>
      </c>
      <c r="L665" s="154">
        <v>0</v>
      </c>
      <c r="M665" s="154">
        <v>0</v>
      </c>
      <c r="N665" s="154">
        <v>0</v>
      </c>
      <c r="O665" s="154">
        <v>0</v>
      </c>
      <c r="P665" s="154">
        <v>0</v>
      </c>
      <c r="Q665" s="154">
        <v>0</v>
      </c>
      <c r="R665" s="154">
        <v>0</v>
      </c>
      <c r="S665" s="154">
        <v>0</v>
      </c>
      <c r="T665" s="154">
        <v>0</v>
      </c>
      <c r="U665" s="154">
        <v>0</v>
      </c>
      <c r="V665" s="154">
        <v>0</v>
      </c>
      <c r="W665" s="154">
        <v>0</v>
      </c>
      <c r="X665" s="154">
        <v>0</v>
      </c>
      <c r="Y665" s="154">
        <v>0</v>
      </c>
      <c r="Z665" s="154">
        <v>0</v>
      </c>
      <c r="AA665" s="154">
        <v>0</v>
      </c>
      <c r="AB665" s="156">
        <v>2020</v>
      </c>
    </row>
    <row r="666" spans="1:28" ht="35.25" customHeight="1" x14ac:dyDescent="0.5">
      <c r="A666">
        <v>1</v>
      </c>
      <c r="B666" s="124">
        <v>649</v>
      </c>
      <c r="C666" s="125" t="s">
        <v>2129</v>
      </c>
      <c r="D666" s="150">
        <v>1269855</v>
      </c>
      <c r="E666" s="154">
        <v>0</v>
      </c>
      <c r="F666" s="154">
        <v>0</v>
      </c>
      <c r="G666" s="154">
        <v>0</v>
      </c>
      <c r="H666" s="154">
        <v>0</v>
      </c>
      <c r="I666" s="154">
        <v>0</v>
      </c>
      <c r="J666" s="154">
        <v>0</v>
      </c>
      <c r="K666" s="155">
        <v>0</v>
      </c>
      <c r="L666" s="154">
        <v>0</v>
      </c>
      <c r="M666" s="154">
        <v>1120180</v>
      </c>
      <c r="N666" s="154">
        <v>0</v>
      </c>
      <c r="O666" s="154">
        <v>149675</v>
      </c>
      <c r="P666" s="154">
        <v>0</v>
      </c>
      <c r="Q666" s="154">
        <v>0</v>
      </c>
      <c r="R666" s="154">
        <v>0</v>
      </c>
      <c r="S666" s="154">
        <v>0</v>
      </c>
      <c r="T666" s="154">
        <v>0</v>
      </c>
      <c r="U666" s="154">
        <v>0</v>
      </c>
      <c r="V666" s="154">
        <v>0</v>
      </c>
      <c r="W666" s="154">
        <v>0</v>
      </c>
      <c r="X666" s="154">
        <v>0</v>
      </c>
      <c r="Y666" s="154">
        <v>0</v>
      </c>
      <c r="Z666" s="154">
        <v>0</v>
      </c>
      <c r="AA666" s="154">
        <v>0</v>
      </c>
      <c r="AB666" s="156">
        <v>2020</v>
      </c>
    </row>
    <row r="667" spans="1:28" ht="35.25" customHeight="1" x14ac:dyDescent="0.5">
      <c r="B667" s="153" t="s">
        <v>847</v>
      </c>
      <c r="C667" s="125"/>
      <c r="D667" s="150">
        <v>855755</v>
      </c>
      <c r="E667" s="150">
        <v>0</v>
      </c>
      <c r="F667" s="150">
        <v>0</v>
      </c>
      <c r="G667" s="150">
        <v>0</v>
      </c>
      <c r="H667" s="150">
        <v>0</v>
      </c>
      <c r="I667" s="150">
        <v>0</v>
      </c>
      <c r="J667" s="150">
        <v>0</v>
      </c>
      <c r="K667" s="155">
        <v>0</v>
      </c>
      <c r="L667" s="150">
        <v>0</v>
      </c>
      <c r="M667" s="150">
        <v>0</v>
      </c>
      <c r="N667" s="150">
        <v>855755</v>
      </c>
      <c r="O667" s="150">
        <v>0</v>
      </c>
      <c r="P667" s="150">
        <v>0</v>
      </c>
      <c r="Q667" s="150">
        <v>0</v>
      </c>
      <c r="R667" s="150">
        <v>0</v>
      </c>
      <c r="S667" s="150">
        <v>0</v>
      </c>
      <c r="T667" s="150">
        <v>0</v>
      </c>
      <c r="U667" s="150">
        <v>0</v>
      </c>
      <c r="V667" s="150">
        <v>0</v>
      </c>
      <c r="W667" s="150">
        <v>0</v>
      </c>
      <c r="X667" s="150">
        <v>0</v>
      </c>
      <c r="Y667" s="150">
        <v>0</v>
      </c>
      <c r="Z667" s="150">
        <v>0</v>
      </c>
      <c r="AA667" s="150">
        <v>0</v>
      </c>
      <c r="AB667" s="152" t="s">
        <v>857</v>
      </c>
    </row>
    <row r="668" spans="1:28" ht="35.25" customHeight="1" x14ac:dyDescent="0.5">
      <c r="A668">
        <v>1</v>
      </c>
      <c r="B668" s="124">
        <v>650</v>
      </c>
      <c r="C668" s="125" t="s">
        <v>1806</v>
      </c>
      <c r="D668" s="150">
        <v>488555</v>
      </c>
      <c r="E668" s="154">
        <v>0</v>
      </c>
      <c r="F668" s="154">
        <v>0</v>
      </c>
      <c r="G668" s="154">
        <v>0</v>
      </c>
      <c r="H668" s="154">
        <v>0</v>
      </c>
      <c r="I668" s="154">
        <v>0</v>
      </c>
      <c r="J668" s="154">
        <v>0</v>
      </c>
      <c r="K668" s="155">
        <v>0</v>
      </c>
      <c r="L668" s="154">
        <v>0</v>
      </c>
      <c r="M668" s="154">
        <v>0</v>
      </c>
      <c r="N668" s="154">
        <v>488555</v>
      </c>
      <c r="O668" s="154">
        <v>0</v>
      </c>
      <c r="P668" s="154">
        <v>0</v>
      </c>
      <c r="Q668" s="154">
        <v>0</v>
      </c>
      <c r="R668" s="154">
        <v>0</v>
      </c>
      <c r="S668" s="154">
        <v>0</v>
      </c>
      <c r="T668" s="154">
        <v>0</v>
      </c>
      <c r="U668" s="154">
        <v>0</v>
      </c>
      <c r="V668" s="154">
        <v>0</v>
      </c>
      <c r="W668" s="154">
        <v>0</v>
      </c>
      <c r="X668" s="154">
        <v>0</v>
      </c>
      <c r="Y668" s="154">
        <v>0</v>
      </c>
      <c r="Z668" s="154">
        <v>0</v>
      </c>
      <c r="AA668" s="154">
        <v>0</v>
      </c>
      <c r="AB668" s="156">
        <v>2020</v>
      </c>
    </row>
    <row r="669" spans="1:28" ht="35.25" customHeight="1" x14ac:dyDescent="0.5">
      <c r="A669">
        <v>1</v>
      </c>
      <c r="B669" s="124">
        <v>651</v>
      </c>
      <c r="C669" s="125" t="s">
        <v>1807</v>
      </c>
      <c r="D669" s="150">
        <v>367200</v>
      </c>
      <c r="E669" s="154">
        <v>0</v>
      </c>
      <c r="F669" s="154">
        <v>0</v>
      </c>
      <c r="G669" s="154">
        <v>0</v>
      </c>
      <c r="H669" s="154">
        <v>0</v>
      </c>
      <c r="I669" s="154">
        <v>0</v>
      </c>
      <c r="J669" s="154">
        <v>0</v>
      </c>
      <c r="K669" s="155">
        <v>0</v>
      </c>
      <c r="L669" s="154">
        <v>0</v>
      </c>
      <c r="M669" s="154">
        <v>0</v>
      </c>
      <c r="N669" s="154">
        <v>367200</v>
      </c>
      <c r="O669" s="154">
        <v>0</v>
      </c>
      <c r="P669" s="154">
        <v>0</v>
      </c>
      <c r="Q669" s="154">
        <v>0</v>
      </c>
      <c r="R669" s="154">
        <v>0</v>
      </c>
      <c r="S669" s="154">
        <v>0</v>
      </c>
      <c r="T669" s="154">
        <v>0</v>
      </c>
      <c r="U669" s="154">
        <v>0</v>
      </c>
      <c r="V669" s="154">
        <v>0</v>
      </c>
      <c r="W669" s="154">
        <v>0</v>
      </c>
      <c r="X669" s="154">
        <v>0</v>
      </c>
      <c r="Y669" s="154">
        <v>0</v>
      </c>
      <c r="Z669" s="154">
        <v>0</v>
      </c>
      <c r="AA669" s="154">
        <v>0</v>
      </c>
      <c r="AB669" s="156">
        <v>2020</v>
      </c>
    </row>
    <row r="670" spans="1:28" ht="35.25" customHeight="1" x14ac:dyDescent="0.5">
      <c r="B670" s="153" t="s">
        <v>795</v>
      </c>
      <c r="C670" s="125"/>
      <c r="D670" s="150">
        <v>6039426.3499999996</v>
      </c>
      <c r="E670" s="150">
        <v>98498.3</v>
      </c>
      <c r="F670" s="150">
        <v>0</v>
      </c>
      <c r="G670" s="150">
        <v>1536598.68</v>
      </c>
      <c r="H670" s="150">
        <v>0</v>
      </c>
      <c r="I670" s="150">
        <v>0</v>
      </c>
      <c r="J670" s="150">
        <v>0</v>
      </c>
      <c r="K670" s="155">
        <v>0</v>
      </c>
      <c r="L670" s="150">
        <v>0</v>
      </c>
      <c r="M670" s="150">
        <v>933637.37</v>
      </c>
      <c r="N670" s="150">
        <v>386080</v>
      </c>
      <c r="O670" s="150">
        <v>3084612</v>
      </c>
      <c r="P670" s="150">
        <v>0</v>
      </c>
      <c r="Q670" s="150">
        <v>0</v>
      </c>
      <c r="R670" s="150">
        <v>0</v>
      </c>
      <c r="S670" s="150">
        <v>0</v>
      </c>
      <c r="T670" s="150">
        <v>0</v>
      </c>
      <c r="U670" s="150">
        <v>0</v>
      </c>
      <c r="V670" s="150">
        <v>0</v>
      </c>
      <c r="W670" s="150">
        <v>0</v>
      </c>
      <c r="X670" s="150">
        <v>0</v>
      </c>
      <c r="Y670" s="150">
        <v>0</v>
      </c>
      <c r="Z670" s="150">
        <v>0</v>
      </c>
      <c r="AA670" s="150">
        <v>0</v>
      </c>
      <c r="AB670" s="152" t="s">
        <v>857</v>
      </c>
    </row>
    <row r="671" spans="1:28" ht="35.25" customHeight="1" x14ac:dyDescent="0.5">
      <c r="A671">
        <v>1</v>
      </c>
      <c r="B671" s="124">
        <v>652</v>
      </c>
      <c r="C671" s="125" t="s">
        <v>2130</v>
      </c>
      <c r="D671" s="150">
        <v>338400</v>
      </c>
      <c r="E671" s="157">
        <v>0</v>
      </c>
      <c r="F671" s="157">
        <v>0</v>
      </c>
      <c r="G671" s="154">
        <v>0</v>
      </c>
      <c r="H671" s="154">
        <v>0</v>
      </c>
      <c r="I671" s="154">
        <v>0</v>
      </c>
      <c r="J671" s="154">
        <v>0</v>
      </c>
      <c r="K671" s="155">
        <v>0</v>
      </c>
      <c r="L671" s="154">
        <v>0</v>
      </c>
      <c r="M671" s="157">
        <v>0</v>
      </c>
      <c r="N671" s="154">
        <v>0</v>
      </c>
      <c r="O671" s="154">
        <v>338400</v>
      </c>
      <c r="P671" s="154">
        <v>0</v>
      </c>
      <c r="Q671" s="154">
        <v>0</v>
      </c>
      <c r="R671" s="154">
        <v>0</v>
      </c>
      <c r="S671" s="154">
        <v>0</v>
      </c>
      <c r="T671" s="154">
        <v>0</v>
      </c>
      <c r="U671" s="154">
        <v>0</v>
      </c>
      <c r="V671" s="154">
        <v>0</v>
      </c>
      <c r="W671" s="154">
        <v>0</v>
      </c>
      <c r="X671" s="154">
        <v>0</v>
      </c>
      <c r="Y671" s="154">
        <v>0</v>
      </c>
      <c r="Z671" s="154">
        <v>0</v>
      </c>
      <c r="AA671" s="154">
        <v>0</v>
      </c>
      <c r="AB671" s="156">
        <v>2020</v>
      </c>
    </row>
    <row r="672" spans="1:28" ht="35.25" customHeight="1" x14ac:dyDescent="0.5">
      <c r="A672">
        <v>1</v>
      </c>
      <c r="B672" s="124">
        <v>653</v>
      </c>
      <c r="C672" s="125" t="s">
        <v>2502</v>
      </c>
      <c r="D672" s="150">
        <v>98498.3</v>
      </c>
      <c r="E672" s="157">
        <v>98498.3</v>
      </c>
      <c r="F672" s="157">
        <v>0</v>
      </c>
      <c r="G672" s="154">
        <v>0</v>
      </c>
      <c r="H672" s="154">
        <v>0</v>
      </c>
      <c r="I672" s="154">
        <v>0</v>
      </c>
      <c r="J672" s="154">
        <v>0</v>
      </c>
      <c r="K672" s="155">
        <v>0</v>
      </c>
      <c r="L672" s="154">
        <v>0</v>
      </c>
      <c r="M672" s="157">
        <v>0</v>
      </c>
      <c r="N672" s="154">
        <v>0</v>
      </c>
      <c r="O672" s="154">
        <v>0</v>
      </c>
      <c r="P672" s="154">
        <v>0</v>
      </c>
      <c r="Q672" s="154">
        <v>0</v>
      </c>
      <c r="R672" s="154">
        <v>0</v>
      </c>
      <c r="S672" s="154">
        <v>0</v>
      </c>
      <c r="T672" s="154">
        <v>0</v>
      </c>
      <c r="U672" s="154">
        <v>0</v>
      </c>
      <c r="V672" s="154">
        <v>0</v>
      </c>
      <c r="W672" s="154">
        <v>0</v>
      </c>
      <c r="X672" s="154">
        <v>0</v>
      </c>
      <c r="Y672" s="154">
        <v>0</v>
      </c>
      <c r="Z672" s="154">
        <v>0</v>
      </c>
      <c r="AA672" s="154">
        <v>0</v>
      </c>
      <c r="AB672" s="156">
        <v>2020</v>
      </c>
    </row>
    <row r="673" spans="1:28" ht="35.25" customHeight="1" x14ac:dyDescent="0.5">
      <c r="A673">
        <v>1</v>
      </c>
      <c r="B673" s="124">
        <v>654</v>
      </c>
      <c r="C673" s="125" t="s">
        <v>2131</v>
      </c>
      <c r="D673" s="150">
        <v>353445</v>
      </c>
      <c r="E673" s="157">
        <v>0</v>
      </c>
      <c r="F673" s="157">
        <v>0</v>
      </c>
      <c r="G673" s="154">
        <v>0</v>
      </c>
      <c r="H673" s="154">
        <v>0</v>
      </c>
      <c r="I673" s="154">
        <v>0</v>
      </c>
      <c r="J673" s="154">
        <v>0</v>
      </c>
      <c r="K673" s="155">
        <v>0</v>
      </c>
      <c r="L673" s="154">
        <v>0</v>
      </c>
      <c r="M673" s="157">
        <v>0</v>
      </c>
      <c r="N673" s="154">
        <v>0</v>
      </c>
      <c r="O673" s="154">
        <v>353445</v>
      </c>
      <c r="P673" s="154">
        <v>0</v>
      </c>
      <c r="Q673" s="154">
        <v>0</v>
      </c>
      <c r="R673" s="154">
        <v>0</v>
      </c>
      <c r="S673" s="154">
        <v>0</v>
      </c>
      <c r="T673" s="154">
        <v>0</v>
      </c>
      <c r="U673" s="154">
        <v>0</v>
      </c>
      <c r="V673" s="154">
        <v>0</v>
      </c>
      <c r="W673" s="154">
        <v>0</v>
      </c>
      <c r="X673" s="154">
        <v>0</v>
      </c>
      <c r="Y673" s="154">
        <v>0</v>
      </c>
      <c r="Z673" s="154">
        <v>0</v>
      </c>
      <c r="AA673" s="154">
        <v>0</v>
      </c>
      <c r="AB673" s="156">
        <v>2020</v>
      </c>
    </row>
    <row r="674" spans="1:28" ht="35.25" customHeight="1" x14ac:dyDescent="0.5">
      <c r="A674">
        <v>1</v>
      </c>
      <c r="B674" s="124">
        <v>655</v>
      </c>
      <c r="C674" s="125" t="s">
        <v>2132</v>
      </c>
      <c r="D674" s="150">
        <v>436897.68</v>
      </c>
      <c r="E674" s="157">
        <v>0</v>
      </c>
      <c r="F674" s="157">
        <v>0</v>
      </c>
      <c r="G674" s="154">
        <v>436897.68</v>
      </c>
      <c r="H674" s="154">
        <v>0</v>
      </c>
      <c r="I674" s="154">
        <v>0</v>
      </c>
      <c r="J674" s="154">
        <v>0</v>
      </c>
      <c r="K674" s="155">
        <v>0</v>
      </c>
      <c r="L674" s="154">
        <v>0</v>
      </c>
      <c r="M674" s="157">
        <v>0</v>
      </c>
      <c r="N674" s="154">
        <v>0</v>
      </c>
      <c r="O674" s="154">
        <v>0</v>
      </c>
      <c r="P674" s="154">
        <v>0</v>
      </c>
      <c r="Q674" s="154">
        <v>0</v>
      </c>
      <c r="R674" s="154">
        <v>0</v>
      </c>
      <c r="S674" s="154">
        <v>0</v>
      </c>
      <c r="T674" s="154">
        <v>0</v>
      </c>
      <c r="U674" s="154">
        <v>0</v>
      </c>
      <c r="V674" s="154">
        <v>0</v>
      </c>
      <c r="W674" s="154">
        <v>0</v>
      </c>
      <c r="X674" s="154">
        <v>0</v>
      </c>
      <c r="Y674" s="154">
        <v>0</v>
      </c>
      <c r="Z674" s="154">
        <v>0</v>
      </c>
      <c r="AA674" s="154">
        <v>0</v>
      </c>
      <c r="AB674" s="156">
        <v>2020</v>
      </c>
    </row>
    <row r="675" spans="1:28" ht="35.25" customHeight="1" x14ac:dyDescent="0.5">
      <c r="A675">
        <v>1</v>
      </c>
      <c r="B675" s="124">
        <v>656</v>
      </c>
      <c r="C675" s="125" t="s">
        <v>2133</v>
      </c>
      <c r="D675" s="150">
        <v>323557</v>
      </c>
      <c r="E675" s="157">
        <v>0</v>
      </c>
      <c r="F675" s="157">
        <v>0</v>
      </c>
      <c r="G675" s="154">
        <v>0</v>
      </c>
      <c r="H675" s="154">
        <v>0</v>
      </c>
      <c r="I675" s="154">
        <v>0</v>
      </c>
      <c r="J675" s="154">
        <v>0</v>
      </c>
      <c r="K675" s="155">
        <v>0</v>
      </c>
      <c r="L675" s="154">
        <v>0</v>
      </c>
      <c r="M675" s="157">
        <v>0</v>
      </c>
      <c r="N675" s="154">
        <v>0</v>
      </c>
      <c r="O675" s="154">
        <v>323557</v>
      </c>
      <c r="P675" s="154">
        <v>0</v>
      </c>
      <c r="Q675" s="154">
        <v>0</v>
      </c>
      <c r="R675" s="154">
        <v>0</v>
      </c>
      <c r="S675" s="154">
        <v>0</v>
      </c>
      <c r="T675" s="154">
        <v>0</v>
      </c>
      <c r="U675" s="154">
        <v>0</v>
      </c>
      <c r="V675" s="154">
        <v>0</v>
      </c>
      <c r="W675" s="154">
        <v>0</v>
      </c>
      <c r="X675" s="154">
        <v>0</v>
      </c>
      <c r="Y675" s="154">
        <v>0</v>
      </c>
      <c r="Z675" s="154">
        <v>0</v>
      </c>
      <c r="AA675" s="154">
        <v>0</v>
      </c>
      <c r="AB675" s="156">
        <v>2020</v>
      </c>
    </row>
    <row r="676" spans="1:28" ht="35.25" customHeight="1" x14ac:dyDescent="0.5">
      <c r="A676">
        <v>1</v>
      </c>
      <c r="B676" s="124">
        <v>657</v>
      </c>
      <c r="C676" s="125" t="s">
        <v>2503</v>
      </c>
      <c r="D676" s="150">
        <v>280317.37</v>
      </c>
      <c r="E676" s="157">
        <v>0</v>
      </c>
      <c r="F676" s="157">
        <v>0</v>
      </c>
      <c r="G676" s="154">
        <v>0</v>
      </c>
      <c r="H676" s="154">
        <v>0</v>
      </c>
      <c r="I676" s="154">
        <v>0</v>
      </c>
      <c r="J676" s="154">
        <v>0</v>
      </c>
      <c r="K676" s="155">
        <v>0</v>
      </c>
      <c r="L676" s="154">
        <v>0</v>
      </c>
      <c r="M676" s="157">
        <v>280317.37</v>
      </c>
      <c r="N676" s="154">
        <v>0</v>
      </c>
      <c r="O676" s="154">
        <v>0</v>
      </c>
      <c r="P676" s="154">
        <v>0</v>
      </c>
      <c r="Q676" s="154">
        <v>0</v>
      </c>
      <c r="R676" s="154">
        <v>0</v>
      </c>
      <c r="S676" s="154">
        <v>0</v>
      </c>
      <c r="T676" s="154">
        <v>0</v>
      </c>
      <c r="U676" s="154">
        <v>0</v>
      </c>
      <c r="V676" s="154">
        <v>0</v>
      </c>
      <c r="W676" s="154">
        <v>0</v>
      </c>
      <c r="X676" s="154">
        <v>0</v>
      </c>
      <c r="Y676" s="154">
        <v>0</v>
      </c>
      <c r="Z676" s="154">
        <v>0</v>
      </c>
      <c r="AA676" s="154">
        <v>0</v>
      </c>
      <c r="AB676" s="156">
        <v>2020</v>
      </c>
    </row>
    <row r="677" spans="1:28" ht="35.25" customHeight="1" x14ac:dyDescent="0.5">
      <c r="A677">
        <v>1</v>
      </c>
      <c r="B677" s="124">
        <v>658</v>
      </c>
      <c r="C677" s="125" t="s">
        <v>2332</v>
      </c>
      <c r="D677" s="150">
        <v>1524331</v>
      </c>
      <c r="E677" s="157">
        <v>0</v>
      </c>
      <c r="F677" s="157">
        <v>0</v>
      </c>
      <c r="G677" s="154">
        <v>0</v>
      </c>
      <c r="H677" s="154">
        <v>0</v>
      </c>
      <c r="I677" s="154">
        <v>0</v>
      </c>
      <c r="J677" s="154">
        <v>0</v>
      </c>
      <c r="K677" s="155">
        <v>0</v>
      </c>
      <c r="L677" s="154">
        <v>0</v>
      </c>
      <c r="M677" s="157">
        <v>0</v>
      </c>
      <c r="N677" s="154">
        <v>386080</v>
      </c>
      <c r="O677" s="154">
        <v>1138251</v>
      </c>
      <c r="P677" s="154">
        <v>0</v>
      </c>
      <c r="Q677" s="154">
        <v>0</v>
      </c>
      <c r="R677" s="154">
        <v>0</v>
      </c>
      <c r="S677" s="154">
        <v>0</v>
      </c>
      <c r="T677" s="154">
        <v>0</v>
      </c>
      <c r="U677" s="154">
        <v>0</v>
      </c>
      <c r="V677" s="154">
        <v>0</v>
      </c>
      <c r="W677" s="154">
        <v>0</v>
      </c>
      <c r="X677" s="154">
        <v>0</v>
      </c>
      <c r="Y677" s="154">
        <v>0</v>
      </c>
      <c r="Z677" s="154">
        <v>0</v>
      </c>
      <c r="AA677" s="154">
        <v>0</v>
      </c>
      <c r="AB677" s="156">
        <v>2020</v>
      </c>
    </row>
    <row r="678" spans="1:28" ht="35.25" customHeight="1" x14ac:dyDescent="0.5">
      <c r="A678">
        <v>1</v>
      </c>
      <c r="B678" s="124">
        <v>659</v>
      </c>
      <c r="C678" s="125" t="s">
        <v>2134</v>
      </c>
      <c r="D678" s="150">
        <v>574400</v>
      </c>
      <c r="E678" s="157">
        <v>0</v>
      </c>
      <c r="F678" s="157">
        <v>0</v>
      </c>
      <c r="G678" s="154">
        <v>0</v>
      </c>
      <c r="H678" s="154">
        <v>0</v>
      </c>
      <c r="I678" s="154">
        <v>0</v>
      </c>
      <c r="J678" s="154">
        <v>0</v>
      </c>
      <c r="K678" s="155">
        <v>0</v>
      </c>
      <c r="L678" s="154">
        <v>0</v>
      </c>
      <c r="M678" s="157">
        <v>333320</v>
      </c>
      <c r="N678" s="154">
        <v>0</v>
      </c>
      <c r="O678" s="154">
        <v>241080</v>
      </c>
      <c r="P678" s="154">
        <v>0</v>
      </c>
      <c r="Q678" s="154">
        <v>0</v>
      </c>
      <c r="R678" s="154">
        <v>0</v>
      </c>
      <c r="S678" s="154">
        <v>0</v>
      </c>
      <c r="T678" s="154">
        <v>0</v>
      </c>
      <c r="U678" s="154">
        <v>0</v>
      </c>
      <c r="V678" s="154">
        <v>0</v>
      </c>
      <c r="W678" s="154">
        <v>0</v>
      </c>
      <c r="X678" s="154">
        <v>0</v>
      </c>
      <c r="Y678" s="154">
        <v>0</v>
      </c>
      <c r="Z678" s="154">
        <v>0</v>
      </c>
      <c r="AA678" s="154">
        <v>0</v>
      </c>
      <c r="AB678" s="156">
        <v>2020</v>
      </c>
    </row>
    <row r="679" spans="1:28" ht="35.25" customHeight="1" x14ac:dyDescent="0.5">
      <c r="A679">
        <v>1</v>
      </c>
      <c r="B679" s="124">
        <v>660</v>
      </c>
      <c r="C679" s="125" t="s">
        <v>2135</v>
      </c>
      <c r="D679" s="150">
        <v>353445</v>
      </c>
      <c r="E679" s="157">
        <v>0</v>
      </c>
      <c r="F679" s="157">
        <v>0</v>
      </c>
      <c r="G679" s="154">
        <v>0</v>
      </c>
      <c r="H679" s="154">
        <v>0</v>
      </c>
      <c r="I679" s="154">
        <v>0</v>
      </c>
      <c r="J679" s="154">
        <v>0</v>
      </c>
      <c r="K679" s="155">
        <v>0</v>
      </c>
      <c r="L679" s="154">
        <v>0</v>
      </c>
      <c r="M679" s="157">
        <v>0</v>
      </c>
      <c r="N679" s="154">
        <v>0</v>
      </c>
      <c r="O679" s="154">
        <v>353445</v>
      </c>
      <c r="P679" s="154">
        <v>0</v>
      </c>
      <c r="Q679" s="154">
        <v>0</v>
      </c>
      <c r="R679" s="154">
        <v>0</v>
      </c>
      <c r="S679" s="154">
        <v>0</v>
      </c>
      <c r="T679" s="154">
        <v>0</v>
      </c>
      <c r="U679" s="154">
        <v>0</v>
      </c>
      <c r="V679" s="154">
        <v>0</v>
      </c>
      <c r="W679" s="154">
        <v>0</v>
      </c>
      <c r="X679" s="154">
        <v>0</v>
      </c>
      <c r="Y679" s="154">
        <v>0</v>
      </c>
      <c r="Z679" s="154">
        <v>0</v>
      </c>
      <c r="AA679" s="154">
        <v>0</v>
      </c>
      <c r="AB679" s="156">
        <v>2020</v>
      </c>
    </row>
    <row r="680" spans="1:28" ht="35.25" customHeight="1" x14ac:dyDescent="0.5">
      <c r="A680">
        <v>1</v>
      </c>
      <c r="B680" s="124">
        <v>661</v>
      </c>
      <c r="C680" s="125" t="s">
        <v>2330</v>
      </c>
      <c r="D680" s="150">
        <v>336434</v>
      </c>
      <c r="E680" s="157">
        <v>0</v>
      </c>
      <c r="F680" s="157">
        <v>0</v>
      </c>
      <c r="G680" s="154">
        <v>0</v>
      </c>
      <c r="H680" s="154">
        <v>0</v>
      </c>
      <c r="I680" s="154">
        <v>0</v>
      </c>
      <c r="J680" s="154">
        <v>0</v>
      </c>
      <c r="K680" s="155">
        <v>0</v>
      </c>
      <c r="L680" s="154">
        <v>0</v>
      </c>
      <c r="M680" s="157">
        <v>0</v>
      </c>
      <c r="N680" s="154">
        <v>0</v>
      </c>
      <c r="O680" s="154">
        <v>336434</v>
      </c>
      <c r="P680" s="154">
        <v>0</v>
      </c>
      <c r="Q680" s="154">
        <v>0</v>
      </c>
      <c r="R680" s="154">
        <v>0</v>
      </c>
      <c r="S680" s="154">
        <v>0</v>
      </c>
      <c r="T680" s="154">
        <v>0</v>
      </c>
      <c r="U680" s="154">
        <v>0</v>
      </c>
      <c r="V680" s="154">
        <v>0</v>
      </c>
      <c r="W680" s="154">
        <v>0</v>
      </c>
      <c r="X680" s="154">
        <v>0</v>
      </c>
      <c r="Y680" s="154">
        <v>0</v>
      </c>
      <c r="Z680" s="154">
        <v>0</v>
      </c>
      <c r="AA680" s="154">
        <v>0</v>
      </c>
      <c r="AB680" s="156">
        <v>2020</v>
      </c>
    </row>
    <row r="681" spans="1:28" ht="35.25" customHeight="1" x14ac:dyDescent="0.5">
      <c r="A681">
        <v>1</v>
      </c>
      <c r="B681" s="124">
        <v>662</v>
      </c>
      <c r="C681" s="125" t="s">
        <v>2331</v>
      </c>
      <c r="D681" s="150">
        <v>796882</v>
      </c>
      <c r="E681" s="157">
        <v>0</v>
      </c>
      <c r="F681" s="157">
        <v>0</v>
      </c>
      <c r="G681" s="154">
        <v>796882</v>
      </c>
      <c r="H681" s="154">
        <v>0</v>
      </c>
      <c r="I681" s="154">
        <v>0</v>
      </c>
      <c r="J681" s="154">
        <v>0</v>
      </c>
      <c r="K681" s="155">
        <v>0</v>
      </c>
      <c r="L681" s="154">
        <v>0</v>
      </c>
      <c r="M681" s="157">
        <v>0</v>
      </c>
      <c r="N681" s="154">
        <v>0</v>
      </c>
      <c r="O681" s="154">
        <v>0</v>
      </c>
      <c r="P681" s="154">
        <v>0</v>
      </c>
      <c r="Q681" s="154">
        <v>0</v>
      </c>
      <c r="R681" s="154">
        <v>0</v>
      </c>
      <c r="S681" s="154">
        <v>0</v>
      </c>
      <c r="T681" s="154">
        <v>0</v>
      </c>
      <c r="U681" s="154">
        <v>0</v>
      </c>
      <c r="V681" s="154">
        <v>0</v>
      </c>
      <c r="W681" s="154">
        <v>0</v>
      </c>
      <c r="X681" s="154">
        <v>0</v>
      </c>
      <c r="Y681" s="154">
        <v>0</v>
      </c>
      <c r="Z681" s="154">
        <v>0</v>
      </c>
      <c r="AA681" s="154">
        <v>0</v>
      </c>
      <c r="AB681" s="156">
        <v>2020</v>
      </c>
    </row>
    <row r="682" spans="1:28" ht="35.25" customHeight="1" x14ac:dyDescent="0.5">
      <c r="A682">
        <v>1</v>
      </c>
      <c r="B682" s="124">
        <v>663</v>
      </c>
      <c r="C682" s="125" t="s">
        <v>2333</v>
      </c>
      <c r="D682" s="150">
        <v>320000</v>
      </c>
      <c r="E682" s="157">
        <v>0</v>
      </c>
      <c r="F682" s="157">
        <v>0</v>
      </c>
      <c r="G682" s="154">
        <v>0</v>
      </c>
      <c r="H682" s="154">
        <v>0</v>
      </c>
      <c r="I682" s="154">
        <v>0</v>
      </c>
      <c r="J682" s="154">
        <v>0</v>
      </c>
      <c r="K682" s="155">
        <v>0</v>
      </c>
      <c r="L682" s="154">
        <v>0</v>
      </c>
      <c r="M682" s="157">
        <v>320000</v>
      </c>
      <c r="N682" s="154">
        <v>0</v>
      </c>
      <c r="O682" s="154">
        <v>0</v>
      </c>
      <c r="P682" s="154">
        <v>0</v>
      </c>
      <c r="Q682" s="154">
        <v>0</v>
      </c>
      <c r="R682" s="154">
        <v>0</v>
      </c>
      <c r="S682" s="154">
        <v>0</v>
      </c>
      <c r="T682" s="154">
        <v>0</v>
      </c>
      <c r="U682" s="154">
        <v>0</v>
      </c>
      <c r="V682" s="154">
        <v>0</v>
      </c>
      <c r="W682" s="154">
        <v>0</v>
      </c>
      <c r="X682" s="154">
        <v>0</v>
      </c>
      <c r="Y682" s="154">
        <v>0</v>
      </c>
      <c r="Z682" s="154">
        <v>0</v>
      </c>
      <c r="AA682" s="154">
        <v>0</v>
      </c>
      <c r="AB682" s="156">
        <v>2020</v>
      </c>
    </row>
    <row r="683" spans="1:28" ht="35.25" customHeight="1" x14ac:dyDescent="0.5">
      <c r="A683">
        <v>1</v>
      </c>
      <c r="B683" s="124">
        <v>664</v>
      </c>
      <c r="C683" s="125" t="s">
        <v>2136</v>
      </c>
      <c r="D683" s="150">
        <v>302819</v>
      </c>
      <c r="E683" s="157">
        <v>0</v>
      </c>
      <c r="F683" s="157">
        <v>0</v>
      </c>
      <c r="G683" s="154">
        <v>302819</v>
      </c>
      <c r="H683" s="154">
        <v>0</v>
      </c>
      <c r="I683" s="154">
        <v>0</v>
      </c>
      <c r="J683" s="154">
        <v>0</v>
      </c>
      <c r="K683" s="155">
        <v>0</v>
      </c>
      <c r="L683" s="154">
        <v>0</v>
      </c>
      <c r="M683" s="157">
        <v>0</v>
      </c>
      <c r="N683" s="154">
        <v>0</v>
      </c>
      <c r="O683" s="154">
        <v>0</v>
      </c>
      <c r="P683" s="154">
        <v>0</v>
      </c>
      <c r="Q683" s="154">
        <v>0</v>
      </c>
      <c r="R683" s="154">
        <v>0</v>
      </c>
      <c r="S683" s="154">
        <v>0</v>
      </c>
      <c r="T683" s="154">
        <v>0</v>
      </c>
      <c r="U683" s="154">
        <v>0</v>
      </c>
      <c r="V683" s="154">
        <v>0</v>
      </c>
      <c r="W683" s="154">
        <v>0</v>
      </c>
      <c r="X683" s="154">
        <v>0</v>
      </c>
      <c r="Y683" s="154">
        <v>0</v>
      </c>
      <c r="Z683" s="154">
        <v>0</v>
      </c>
      <c r="AA683" s="154">
        <v>0</v>
      </c>
      <c r="AB683" s="156">
        <v>2020</v>
      </c>
    </row>
    <row r="684" spans="1:28" ht="35.25" customHeight="1" x14ac:dyDescent="0.5">
      <c r="B684" s="153" t="s">
        <v>829</v>
      </c>
      <c r="C684" s="125"/>
      <c r="D684" s="150">
        <v>6594138</v>
      </c>
      <c r="E684" s="150">
        <v>0</v>
      </c>
      <c r="F684" s="150">
        <v>0</v>
      </c>
      <c r="G684" s="150">
        <v>448190</v>
      </c>
      <c r="H684" s="150">
        <v>0</v>
      </c>
      <c r="I684" s="150">
        <v>105000</v>
      </c>
      <c r="J684" s="150">
        <v>0</v>
      </c>
      <c r="K684" s="151">
        <v>0</v>
      </c>
      <c r="L684" s="150">
        <v>0</v>
      </c>
      <c r="M684" s="150">
        <v>0</v>
      </c>
      <c r="N684" s="150">
        <v>0</v>
      </c>
      <c r="O684" s="150">
        <v>6040948</v>
      </c>
      <c r="P684" s="150">
        <v>0</v>
      </c>
      <c r="Q684" s="150">
        <v>0</v>
      </c>
      <c r="R684" s="150">
        <v>0</v>
      </c>
      <c r="S684" s="150">
        <v>0</v>
      </c>
      <c r="T684" s="150">
        <v>0</v>
      </c>
      <c r="U684" s="150">
        <v>0</v>
      </c>
      <c r="V684" s="150">
        <v>0</v>
      </c>
      <c r="W684" s="150">
        <v>0</v>
      </c>
      <c r="X684" s="150">
        <v>0</v>
      </c>
      <c r="Y684" s="150">
        <v>0</v>
      </c>
      <c r="Z684" s="150">
        <v>0</v>
      </c>
      <c r="AA684" s="150">
        <v>0</v>
      </c>
      <c r="AB684" s="152" t="s">
        <v>857</v>
      </c>
    </row>
    <row r="685" spans="1:28" ht="35.25" customHeight="1" x14ac:dyDescent="0.5">
      <c r="A685">
        <v>1</v>
      </c>
      <c r="B685" s="124">
        <v>665</v>
      </c>
      <c r="C685" s="125" t="s">
        <v>2137</v>
      </c>
      <c r="D685" s="150">
        <v>512725</v>
      </c>
      <c r="E685" s="154">
        <v>0</v>
      </c>
      <c r="F685" s="154">
        <v>0</v>
      </c>
      <c r="G685" s="154">
        <v>0</v>
      </c>
      <c r="H685" s="154">
        <v>0</v>
      </c>
      <c r="I685" s="154">
        <v>0</v>
      </c>
      <c r="J685" s="154">
        <v>0</v>
      </c>
      <c r="K685" s="155">
        <v>0</v>
      </c>
      <c r="L685" s="154">
        <v>0</v>
      </c>
      <c r="M685" s="154">
        <v>0</v>
      </c>
      <c r="N685" s="154">
        <v>0</v>
      </c>
      <c r="O685" s="154">
        <v>512725</v>
      </c>
      <c r="P685" s="154">
        <v>0</v>
      </c>
      <c r="Q685" s="154">
        <v>0</v>
      </c>
      <c r="R685" s="154">
        <v>0</v>
      </c>
      <c r="S685" s="154">
        <v>0</v>
      </c>
      <c r="T685" s="154">
        <v>0</v>
      </c>
      <c r="U685" s="154">
        <v>0</v>
      </c>
      <c r="V685" s="154">
        <v>0</v>
      </c>
      <c r="W685" s="154">
        <v>0</v>
      </c>
      <c r="X685" s="154">
        <v>0</v>
      </c>
      <c r="Y685" s="154">
        <v>0</v>
      </c>
      <c r="Z685" s="154">
        <v>0</v>
      </c>
      <c r="AA685" s="154">
        <v>0</v>
      </c>
      <c r="AB685" s="156">
        <v>2020</v>
      </c>
    </row>
    <row r="686" spans="1:28" ht="35.25" customHeight="1" x14ac:dyDescent="0.5">
      <c r="A686">
        <v>1</v>
      </c>
      <c r="B686" s="124">
        <v>666</v>
      </c>
      <c r="C686" s="125" t="s">
        <v>2138</v>
      </c>
      <c r="D686" s="150">
        <v>1078018</v>
      </c>
      <c r="E686" s="154">
        <v>0</v>
      </c>
      <c r="F686" s="154">
        <v>0</v>
      </c>
      <c r="G686" s="154">
        <v>0</v>
      </c>
      <c r="H686" s="154">
        <v>0</v>
      </c>
      <c r="I686" s="154">
        <v>0</v>
      </c>
      <c r="J686" s="154">
        <v>0</v>
      </c>
      <c r="K686" s="155">
        <v>0</v>
      </c>
      <c r="L686" s="154">
        <v>0</v>
      </c>
      <c r="M686" s="154">
        <v>0</v>
      </c>
      <c r="N686" s="154">
        <v>0</v>
      </c>
      <c r="O686" s="154">
        <v>1078018</v>
      </c>
      <c r="P686" s="154">
        <v>0</v>
      </c>
      <c r="Q686" s="154">
        <v>0</v>
      </c>
      <c r="R686" s="154">
        <v>0</v>
      </c>
      <c r="S686" s="154">
        <v>0</v>
      </c>
      <c r="T686" s="154">
        <v>0</v>
      </c>
      <c r="U686" s="154">
        <v>0</v>
      </c>
      <c r="V686" s="154">
        <v>0</v>
      </c>
      <c r="W686" s="154">
        <v>0</v>
      </c>
      <c r="X686" s="154">
        <v>0</v>
      </c>
      <c r="Y686" s="154">
        <v>0</v>
      </c>
      <c r="Z686" s="154">
        <v>0</v>
      </c>
      <c r="AA686" s="154">
        <v>0</v>
      </c>
      <c r="AB686" s="156">
        <v>2020</v>
      </c>
    </row>
    <row r="687" spans="1:28" ht="35.25" customHeight="1" x14ac:dyDescent="0.5">
      <c r="A687">
        <v>1</v>
      </c>
      <c r="B687" s="124">
        <v>667</v>
      </c>
      <c r="C687" s="125" t="s">
        <v>2504</v>
      </c>
      <c r="D687" s="150">
        <v>105000</v>
      </c>
      <c r="E687" s="154">
        <v>0</v>
      </c>
      <c r="F687" s="154">
        <v>0</v>
      </c>
      <c r="G687" s="154">
        <v>0</v>
      </c>
      <c r="H687" s="154">
        <v>0</v>
      </c>
      <c r="I687" s="154">
        <v>105000</v>
      </c>
      <c r="J687" s="154">
        <v>0</v>
      </c>
      <c r="K687" s="155">
        <v>0</v>
      </c>
      <c r="L687" s="154">
        <v>0</v>
      </c>
      <c r="M687" s="154">
        <v>0</v>
      </c>
      <c r="N687" s="154">
        <v>0</v>
      </c>
      <c r="O687" s="154">
        <v>0</v>
      </c>
      <c r="P687" s="154">
        <v>0</v>
      </c>
      <c r="Q687" s="154">
        <v>0</v>
      </c>
      <c r="R687" s="154">
        <v>0</v>
      </c>
      <c r="S687" s="154">
        <v>0</v>
      </c>
      <c r="T687" s="154">
        <v>0</v>
      </c>
      <c r="U687" s="154">
        <v>0</v>
      </c>
      <c r="V687" s="154">
        <v>0</v>
      </c>
      <c r="W687" s="154">
        <v>0</v>
      </c>
      <c r="X687" s="154">
        <v>0</v>
      </c>
      <c r="Y687" s="154">
        <v>0</v>
      </c>
      <c r="Z687" s="154">
        <v>0</v>
      </c>
      <c r="AA687" s="154">
        <v>0</v>
      </c>
      <c r="AB687" s="156">
        <v>2020</v>
      </c>
    </row>
    <row r="688" spans="1:28" ht="35.25" customHeight="1" x14ac:dyDescent="0.5">
      <c r="A688">
        <v>1</v>
      </c>
      <c r="B688" s="124">
        <v>668</v>
      </c>
      <c r="C688" s="125" t="s">
        <v>2505</v>
      </c>
      <c r="D688" s="150">
        <v>448190</v>
      </c>
      <c r="E688" s="154">
        <v>0</v>
      </c>
      <c r="F688" s="154">
        <v>0</v>
      </c>
      <c r="G688" s="154">
        <v>448190</v>
      </c>
      <c r="H688" s="154">
        <v>0</v>
      </c>
      <c r="I688" s="154">
        <v>0</v>
      </c>
      <c r="J688" s="154">
        <v>0</v>
      </c>
      <c r="K688" s="155">
        <v>0</v>
      </c>
      <c r="L688" s="154">
        <v>0</v>
      </c>
      <c r="M688" s="154">
        <v>0</v>
      </c>
      <c r="N688" s="154">
        <v>0</v>
      </c>
      <c r="O688" s="154">
        <v>0</v>
      </c>
      <c r="P688" s="154">
        <v>0</v>
      </c>
      <c r="Q688" s="154">
        <v>0</v>
      </c>
      <c r="R688" s="154">
        <v>0</v>
      </c>
      <c r="S688" s="154">
        <v>0</v>
      </c>
      <c r="T688" s="154">
        <v>0</v>
      </c>
      <c r="U688" s="154">
        <v>0</v>
      </c>
      <c r="V688" s="154">
        <v>0</v>
      </c>
      <c r="W688" s="154">
        <v>0</v>
      </c>
      <c r="X688" s="154">
        <v>0</v>
      </c>
      <c r="Y688" s="154">
        <v>0</v>
      </c>
      <c r="Z688" s="154">
        <v>0</v>
      </c>
      <c r="AA688" s="154">
        <v>0</v>
      </c>
      <c r="AB688" s="156">
        <v>2020</v>
      </c>
    </row>
    <row r="689" spans="1:28" ht="35.25" customHeight="1" x14ac:dyDescent="0.5">
      <c r="A689">
        <v>1</v>
      </c>
      <c r="B689" s="124">
        <v>669</v>
      </c>
      <c r="C689" s="125" t="s">
        <v>2139</v>
      </c>
      <c r="D689" s="150">
        <v>685554</v>
      </c>
      <c r="E689" s="154">
        <v>0</v>
      </c>
      <c r="F689" s="154">
        <v>0</v>
      </c>
      <c r="G689" s="154">
        <v>0</v>
      </c>
      <c r="H689" s="154">
        <v>0</v>
      </c>
      <c r="I689" s="154">
        <v>0</v>
      </c>
      <c r="J689" s="154">
        <v>0</v>
      </c>
      <c r="K689" s="155">
        <v>0</v>
      </c>
      <c r="L689" s="154">
        <v>0</v>
      </c>
      <c r="M689" s="154">
        <v>0</v>
      </c>
      <c r="N689" s="154">
        <v>0</v>
      </c>
      <c r="O689" s="154">
        <v>685554</v>
      </c>
      <c r="P689" s="154">
        <v>0</v>
      </c>
      <c r="Q689" s="154">
        <v>0</v>
      </c>
      <c r="R689" s="154">
        <v>0</v>
      </c>
      <c r="S689" s="154">
        <v>0</v>
      </c>
      <c r="T689" s="154">
        <v>0</v>
      </c>
      <c r="U689" s="154">
        <v>0</v>
      </c>
      <c r="V689" s="154">
        <v>0</v>
      </c>
      <c r="W689" s="154">
        <v>0</v>
      </c>
      <c r="X689" s="154">
        <v>0</v>
      </c>
      <c r="Y689" s="154">
        <v>0</v>
      </c>
      <c r="Z689" s="154">
        <v>0</v>
      </c>
      <c r="AA689" s="154">
        <v>0</v>
      </c>
      <c r="AB689" s="156">
        <v>2020</v>
      </c>
    </row>
    <row r="690" spans="1:28" ht="35.25" customHeight="1" x14ac:dyDescent="0.5">
      <c r="A690">
        <v>1</v>
      </c>
      <c r="B690" s="124">
        <v>670</v>
      </c>
      <c r="C690" s="125" t="s">
        <v>2140</v>
      </c>
      <c r="D690" s="150">
        <v>1078018</v>
      </c>
      <c r="E690" s="154">
        <v>0</v>
      </c>
      <c r="F690" s="154">
        <v>0</v>
      </c>
      <c r="G690" s="154">
        <v>0</v>
      </c>
      <c r="H690" s="154">
        <v>0</v>
      </c>
      <c r="I690" s="154">
        <v>0</v>
      </c>
      <c r="J690" s="154">
        <v>0</v>
      </c>
      <c r="K690" s="155">
        <v>0</v>
      </c>
      <c r="L690" s="154">
        <v>0</v>
      </c>
      <c r="M690" s="154">
        <v>0</v>
      </c>
      <c r="N690" s="154">
        <v>0</v>
      </c>
      <c r="O690" s="154">
        <v>1078018</v>
      </c>
      <c r="P690" s="154">
        <v>0</v>
      </c>
      <c r="Q690" s="154">
        <v>0</v>
      </c>
      <c r="R690" s="154">
        <v>0</v>
      </c>
      <c r="S690" s="154">
        <v>0</v>
      </c>
      <c r="T690" s="154">
        <v>0</v>
      </c>
      <c r="U690" s="154">
        <v>0</v>
      </c>
      <c r="V690" s="154">
        <v>0</v>
      </c>
      <c r="W690" s="154">
        <v>0</v>
      </c>
      <c r="X690" s="154">
        <v>0</v>
      </c>
      <c r="Y690" s="154">
        <v>0</v>
      </c>
      <c r="Z690" s="154">
        <v>0</v>
      </c>
      <c r="AA690" s="154">
        <v>0</v>
      </c>
      <c r="AB690" s="156">
        <v>2020</v>
      </c>
    </row>
    <row r="691" spans="1:28" ht="35.25" customHeight="1" x14ac:dyDescent="0.5">
      <c r="A691">
        <v>1</v>
      </c>
      <c r="B691" s="124">
        <v>671</v>
      </c>
      <c r="C691" s="125" t="s">
        <v>2141</v>
      </c>
      <c r="D691" s="150">
        <v>1064400</v>
      </c>
      <c r="E691" s="154">
        <v>0</v>
      </c>
      <c r="F691" s="154">
        <v>0</v>
      </c>
      <c r="G691" s="154">
        <v>0</v>
      </c>
      <c r="H691" s="154">
        <v>0</v>
      </c>
      <c r="I691" s="154">
        <v>0</v>
      </c>
      <c r="J691" s="154">
        <v>0</v>
      </c>
      <c r="K691" s="155">
        <v>0</v>
      </c>
      <c r="L691" s="154">
        <v>0</v>
      </c>
      <c r="M691" s="154">
        <v>0</v>
      </c>
      <c r="N691" s="154">
        <v>0</v>
      </c>
      <c r="O691" s="154">
        <v>1064400</v>
      </c>
      <c r="P691" s="154">
        <v>0</v>
      </c>
      <c r="Q691" s="154">
        <v>0</v>
      </c>
      <c r="R691" s="154">
        <v>0</v>
      </c>
      <c r="S691" s="154">
        <v>0</v>
      </c>
      <c r="T691" s="154">
        <v>0</v>
      </c>
      <c r="U691" s="154">
        <v>0</v>
      </c>
      <c r="V691" s="154">
        <v>0</v>
      </c>
      <c r="W691" s="154">
        <v>0</v>
      </c>
      <c r="X691" s="154">
        <v>0</v>
      </c>
      <c r="Y691" s="154">
        <v>0</v>
      </c>
      <c r="Z691" s="154">
        <v>0</v>
      </c>
      <c r="AA691" s="154">
        <v>0</v>
      </c>
      <c r="AB691" s="156">
        <v>2020</v>
      </c>
    </row>
    <row r="692" spans="1:28" ht="35.25" customHeight="1" x14ac:dyDescent="0.5">
      <c r="A692">
        <v>1</v>
      </c>
      <c r="B692" s="124">
        <v>672</v>
      </c>
      <c r="C692" s="125" t="s">
        <v>2334</v>
      </c>
      <c r="D692" s="150">
        <v>544215</v>
      </c>
      <c r="E692" s="154">
        <v>0</v>
      </c>
      <c r="F692" s="154">
        <v>0</v>
      </c>
      <c r="G692" s="154">
        <v>0</v>
      </c>
      <c r="H692" s="154">
        <v>0</v>
      </c>
      <c r="I692" s="154">
        <v>0</v>
      </c>
      <c r="J692" s="154">
        <v>0</v>
      </c>
      <c r="K692" s="155">
        <v>0</v>
      </c>
      <c r="L692" s="154">
        <v>0</v>
      </c>
      <c r="M692" s="154">
        <v>0</v>
      </c>
      <c r="N692" s="154">
        <v>0</v>
      </c>
      <c r="O692" s="154">
        <v>544215</v>
      </c>
      <c r="P692" s="154">
        <v>0</v>
      </c>
      <c r="Q692" s="154">
        <v>0</v>
      </c>
      <c r="R692" s="154">
        <v>0</v>
      </c>
      <c r="S692" s="154">
        <v>0</v>
      </c>
      <c r="T692" s="154">
        <v>0</v>
      </c>
      <c r="U692" s="154">
        <v>0</v>
      </c>
      <c r="V692" s="154">
        <v>0</v>
      </c>
      <c r="W692" s="154">
        <v>0</v>
      </c>
      <c r="X692" s="154">
        <v>0</v>
      </c>
      <c r="Y692" s="154">
        <v>0</v>
      </c>
      <c r="Z692" s="154">
        <v>0</v>
      </c>
      <c r="AA692" s="154">
        <v>0</v>
      </c>
      <c r="AB692" s="156">
        <v>2020</v>
      </c>
    </row>
    <row r="693" spans="1:28" ht="35.25" customHeight="1" x14ac:dyDescent="0.5">
      <c r="A693">
        <v>1</v>
      </c>
      <c r="B693" s="124">
        <v>673</v>
      </c>
      <c r="C693" s="125" t="s">
        <v>2142</v>
      </c>
      <c r="D693" s="150">
        <v>1078018</v>
      </c>
      <c r="E693" s="154">
        <v>0</v>
      </c>
      <c r="F693" s="154">
        <v>0</v>
      </c>
      <c r="G693" s="154">
        <v>0</v>
      </c>
      <c r="H693" s="154">
        <v>0</v>
      </c>
      <c r="I693" s="154">
        <v>0</v>
      </c>
      <c r="J693" s="154">
        <v>0</v>
      </c>
      <c r="K693" s="155">
        <v>0</v>
      </c>
      <c r="L693" s="154">
        <v>0</v>
      </c>
      <c r="M693" s="154">
        <v>0</v>
      </c>
      <c r="N693" s="154">
        <v>0</v>
      </c>
      <c r="O693" s="154">
        <v>1078018</v>
      </c>
      <c r="P693" s="154">
        <v>0</v>
      </c>
      <c r="Q693" s="154">
        <v>0</v>
      </c>
      <c r="R693" s="154">
        <v>0</v>
      </c>
      <c r="S693" s="154">
        <v>0</v>
      </c>
      <c r="T693" s="154">
        <v>0</v>
      </c>
      <c r="U693" s="154">
        <v>0</v>
      </c>
      <c r="V693" s="154">
        <v>0</v>
      </c>
      <c r="W693" s="154">
        <v>0</v>
      </c>
      <c r="X693" s="154">
        <v>0</v>
      </c>
      <c r="Y693" s="154">
        <v>0</v>
      </c>
      <c r="Z693" s="154">
        <v>0</v>
      </c>
      <c r="AA693" s="154">
        <v>0</v>
      </c>
      <c r="AB693" s="156">
        <v>2020</v>
      </c>
    </row>
    <row r="694" spans="1:28" ht="35.25" customHeight="1" x14ac:dyDescent="0.5">
      <c r="B694" s="153" t="s">
        <v>790</v>
      </c>
      <c r="C694" s="125"/>
      <c r="D694" s="150">
        <v>8698768.8499999996</v>
      </c>
      <c r="E694" s="150">
        <v>0</v>
      </c>
      <c r="F694" s="150">
        <v>365414</v>
      </c>
      <c r="G694" s="150">
        <v>1182561.3999999999</v>
      </c>
      <c r="H694" s="150">
        <v>0</v>
      </c>
      <c r="I694" s="150">
        <v>0</v>
      </c>
      <c r="J694" s="150">
        <v>0</v>
      </c>
      <c r="K694" s="151">
        <v>0</v>
      </c>
      <c r="L694" s="150">
        <v>0</v>
      </c>
      <c r="M694" s="150">
        <v>2776056.45</v>
      </c>
      <c r="N694" s="150">
        <v>242049</v>
      </c>
      <c r="O694" s="150">
        <v>2389046</v>
      </c>
      <c r="P694" s="150">
        <v>1743642</v>
      </c>
      <c r="Q694" s="150">
        <v>0</v>
      </c>
      <c r="R694" s="150">
        <v>0</v>
      </c>
      <c r="S694" s="150">
        <v>0</v>
      </c>
      <c r="T694" s="150">
        <v>0</v>
      </c>
      <c r="U694" s="150">
        <v>0</v>
      </c>
      <c r="V694" s="150">
        <v>0</v>
      </c>
      <c r="W694" s="150">
        <v>0</v>
      </c>
      <c r="X694" s="150">
        <v>0</v>
      </c>
      <c r="Y694" s="150">
        <v>0</v>
      </c>
      <c r="Z694" s="150">
        <v>0</v>
      </c>
      <c r="AA694" s="150">
        <v>0</v>
      </c>
      <c r="AB694" s="152" t="s">
        <v>857</v>
      </c>
    </row>
    <row r="695" spans="1:28" ht="35.25" customHeight="1" x14ac:dyDescent="0.5">
      <c r="A695">
        <v>1</v>
      </c>
      <c r="B695" s="124">
        <v>674</v>
      </c>
      <c r="C695" s="125" t="s">
        <v>2143</v>
      </c>
      <c r="D695" s="150">
        <v>211213</v>
      </c>
      <c r="E695" s="154">
        <v>0</v>
      </c>
      <c r="F695" s="154">
        <v>211213</v>
      </c>
      <c r="G695" s="154">
        <v>0</v>
      </c>
      <c r="H695" s="154">
        <v>0</v>
      </c>
      <c r="I695" s="154">
        <v>0</v>
      </c>
      <c r="J695" s="154">
        <v>0</v>
      </c>
      <c r="K695" s="155">
        <v>0</v>
      </c>
      <c r="L695" s="154">
        <v>0</v>
      </c>
      <c r="M695" s="154">
        <v>0</v>
      </c>
      <c r="N695" s="154">
        <v>0</v>
      </c>
      <c r="O695" s="154">
        <v>0</v>
      </c>
      <c r="P695" s="154">
        <v>0</v>
      </c>
      <c r="Q695" s="154">
        <v>0</v>
      </c>
      <c r="R695" s="154">
        <v>0</v>
      </c>
      <c r="S695" s="154">
        <v>0</v>
      </c>
      <c r="T695" s="154">
        <v>0</v>
      </c>
      <c r="U695" s="154">
        <v>0</v>
      </c>
      <c r="V695" s="154">
        <v>0</v>
      </c>
      <c r="W695" s="154">
        <v>0</v>
      </c>
      <c r="X695" s="154">
        <v>0</v>
      </c>
      <c r="Y695" s="154">
        <v>0</v>
      </c>
      <c r="Z695" s="154">
        <v>0</v>
      </c>
      <c r="AA695" s="154">
        <v>0</v>
      </c>
      <c r="AB695" s="156">
        <v>2020</v>
      </c>
    </row>
    <row r="696" spans="1:28" ht="35.25" customHeight="1" x14ac:dyDescent="0.5">
      <c r="A696">
        <v>1</v>
      </c>
      <c r="B696" s="124">
        <v>675</v>
      </c>
      <c r="C696" s="125" t="s">
        <v>2144</v>
      </c>
      <c r="D696" s="150">
        <v>2078725.5</v>
      </c>
      <c r="E696" s="154">
        <v>0</v>
      </c>
      <c r="F696" s="154">
        <v>0</v>
      </c>
      <c r="G696" s="154">
        <v>0</v>
      </c>
      <c r="H696" s="154">
        <v>0</v>
      </c>
      <c r="I696" s="154">
        <v>0</v>
      </c>
      <c r="J696" s="154">
        <v>0</v>
      </c>
      <c r="K696" s="155">
        <v>0</v>
      </c>
      <c r="L696" s="154">
        <v>0</v>
      </c>
      <c r="M696" s="154">
        <v>397664.5</v>
      </c>
      <c r="N696" s="154">
        <v>0</v>
      </c>
      <c r="O696" s="157">
        <v>363080</v>
      </c>
      <c r="P696" s="154">
        <v>1317981</v>
      </c>
      <c r="Q696" s="154">
        <v>0</v>
      </c>
      <c r="R696" s="154">
        <v>0</v>
      </c>
      <c r="S696" s="154">
        <v>0</v>
      </c>
      <c r="T696" s="154">
        <v>0</v>
      </c>
      <c r="U696" s="154">
        <v>0</v>
      </c>
      <c r="V696" s="154">
        <v>0</v>
      </c>
      <c r="W696" s="154">
        <v>0</v>
      </c>
      <c r="X696" s="154">
        <v>0</v>
      </c>
      <c r="Y696" s="154">
        <v>0</v>
      </c>
      <c r="Z696" s="154">
        <v>0</v>
      </c>
      <c r="AA696" s="154">
        <v>0</v>
      </c>
      <c r="AB696" s="156">
        <v>2020</v>
      </c>
    </row>
    <row r="697" spans="1:28" ht="35.25" customHeight="1" x14ac:dyDescent="0.5">
      <c r="A697">
        <v>1</v>
      </c>
      <c r="B697" s="124">
        <v>676</v>
      </c>
      <c r="C697" s="125" t="s">
        <v>2145</v>
      </c>
      <c r="D697" s="150">
        <v>154201</v>
      </c>
      <c r="E697" s="154">
        <v>0</v>
      </c>
      <c r="F697" s="154">
        <v>154201</v>
      </c>
      <c r="G697" s="154">
        <v>0</v>
      </c>
      <c r="H697" s="154">
        <v>0</v>
      </c>
      <c r="I697" s="154">
        <v>0</v>
      </c>
      <c r="J697" s="154">
        <v>0</v>
      </c>
      <c r="K697" s="155">
        <v>0</v>
      </c>
      <c r="L697" s="154">
        <v>0</v>
      </c>
      <c r="M697" s="154">
        <v>0</v>
      </c>
      <c r="N697" s="154">
        <v>0</v>
      </c>
      <c r="O697" s="154">
        <v>0</v>
      </c>
      <c r="P697" s="154">
        <v>0</v>
      </c>
      <c r="Q697" s="154">
        <v>0</v>
      </c>
      <c r="R697" s="154">
        <v>0</v>
      </c>
      <c r="S697" s="154">
        <v>0</v>
      </c>
      <c r="T697" s="154">
        <v>0</v>
      </c>
      <c r="U697" s="154">
        <v>0</v>
      </c>
      <c r="V697" s="154">
        <v>0</v>
      </c>
      <c r="W697" s="154">
        <v>0</v>
      </c>
      <c r="X697" s="154">
        <v>0</v>
      </c>
      <c r="Y697" s="154">
        <v>0</v>
      </c>
      <c r="Z697" s="154">
        <v>0</v>
      </c>
      <c r="AA697" s="154">
        <v>0</v>
      </c>
      <c r="AB697" s="156">
        <v>2020</v>
      </c>
    </row>
    <row r="698" spans="1:28" ht="35.25" customHeight="1" x14ac:dyDescent="0.5">
      <c r="A698">
        <v>1</v>
      </c>
      <c r="B698" s="124">
        <v>677</v>
      </c>
      <c r="C698" s="125" t="s">
        <v>2146</v>
      </c>
      <c r="D698" s="150">
        <v>827266</v>
      </c>
      <c r="E698" s="154">
        <v>0</v>
      </c>
      <c r="F698" s="154">
        <v>0</v>
      </c>
      <c r="G698" s="154">
        <v>585217</v>
      </c>
      <c r="H698" s="154">
        <v>0</v>
      </c>
      <c r="I698" s="154">
        <v>0</v>
      </c>
      <c r="J698" s="154">
        <v>0</v>
      </c>
      <c r="K698" s="155">
        <v>0</v>
      </c>
      <c r="L698" s="154">
        <v>0</v>
      </c>
      <c r="M698" s="154">
        <v>0</v>
      </c>
      <c r="N698" s="154">
        <v>242049</v>
      </c>
      <c r="O698" s="154">
        <v>0</v>
      </c>
      <c r="P698" s="154">
        <v>0</v>
      </c>
      <c r="Q698" s="154">
        <v>0</v>
      </c>
      <c r="R698" s="154">
        <v>0</v>
      </c>
      <c r="S698" s="154">
        <v>0</v>
      </c>
      <c r="T698" s="154">
        <v>0</v>
      </c>
      <c r="U698" s="154">
        <v>0</v>
      </c>
      <c r="V698" s="154">
        <v>0</v>
      </c>
      <c r="W698" s="154">
        <v>0</v>
      </c>
      <c r="X698" s="154">
        <v>0</v>
      </c>
      <c r="Y698" s="154">
        <v>0</v>
      </c>
      <c r="Z698" s="154">
        <v>0</v>
      </c>
      <c r="AA698" s="154">
        <v>0</v>
      </c>
      <c r="AB698" s="156">
        <v>2020</v>
      </c>
    </row>
    <row r="699" spans="1:28" ht="35.25" customHeight="1" x14ac:dyDescent="0.5">
      <c r="A699">
        <v>1</v>
      </c>
      <c r="B699" s="124">
        <v>678</v>
      </c>
      <c r="C699" s="125" t="s">
        <v>2147</v>
      </c>
      <c r="D699" s="150">
        <v>156387</v>
      </c>
      <c r="E699" s="154">
        <v>0</v>
      </c>
      <c r="F699" s="154">
        <v>0</v>
      </c>
      <c r="G699" s="154">
        <v>0</v>
      </c>
      <c r="H699" s="154">
        <v>0</v>
      </c>
      <c r="I699" s="154">
        <v>0</v>
      </c>
      <c r="J699" s="154">
        <v>0</v>
      </c>
      <c r="K699" s="155">
        <v>0</v>
      </c>
      <c r="L699" s="154">
        <v>0</v>
      </c>
      <c r="M699" s="154">
        <v>0</v>
      </c>
      <c r="N699" s="154">
        <v>0</v>
      </c>
      <c r="O699" s="154">
        <v>156387</v>
      </c>
      <c r="P699" s="154">
        <v>0</v>
      </c>
      <c r="Q699" s="154">
        <v>0</v>
      </c>
      <c r="R699" s="154">
        <v>0</v>
      </c>
      <c r="S699" s="154">
        <v>0</v>
      </c>
      <c r="T699" s="154">
        <v>0</v>
      </c>
      <c r="U699" s="154">
        <v>0</v>
      </c>
      <c r="V699" s="154">
        <v>0</v>
      </c>
      <c r="W699" s="154">
        <v>0</v>
      </c>
      <c r="X699" s="154">
        <v>0</v>
      </c>
      <c r="Y699" s="154">
        <v>0</v>
      </c>
      <c r="Z699" s="154">
        <v>0</v>
      </c>
      <c r="AA699" s="154">
        <v>0</v>
      </c>
      <c r="AB699" s="156">
        <v>2020</v>
      </c>
    </row>
    <row r="700" spans="1:28" ht="35.25" customHeight="1" x14ac:dyDescent="0.5">
      <c r="A700">
        <v>1</v>
      </c>
      <c r="B700" s="124">
        <v>679</v>
      </c>
      <c r="C700" s="125" t="s">
        <v>2148</v>
      </c>
      <c r="D700" s="150">
        <v>550214</v>
      </c>
      <c r="E700" s="154">
        <v>0</v>
      </c>
      <c r="F700" s="154">
        <v>0</v>
      </c>
      <c r="G700" s="154">
        <v>0</v>
      </c>
      <c r="H700" s="154">
        <v>0</v>
      </c>
      <c r="I700" s="154">
        <v>0</v>
      </c>
      <c r="J700" s="154">
        <v>0</v>
      </c>
      <c r="K700" s="155">
        <v>0</v>
      </c>
      <c r="L700" s="154">
        <v>0</v>
      </c>
      <c r="M700" s="154">
        <v>0</v>
      </c>
      <c r="N700" s="154">
        <v>0</v>
      </c>
      <c r="O700" s="154">
        <v>550214</v>
      </c>
      <c r="P700" s="154">
        <v>0</v>
      </c>
      <c r="Q700" s="154">
        <v>0</v>
      </c>
      <c r="R700" s="154">
        <v>0</v>
      </c>
      <c r="S700" s="154">
        <v>0</v>
      </c>
      <c r="T700" s="154">
        <v>0</v>
      </c>
      <c r="U700" s="154">
        <v>0</v>
      </c>
      <c r="V700" s="154">
        <v>0</v>
      </c>
      <c r="W700" s="154">
        <v>0</v>
      </c>
      <c r="X700" s="154">
        <v>0</v>
      </c>
      <c r="Y700" s="154">
        <v>0</v>
      </c>
      <c r="Z700" s="154">
        <v>0</v>
      </c>
      <c r="AA700" s="154">
        <v>0</v>
      </c>
      <c r="AB700" s="156">
        <v>2020</v>
      </c>
    </row>
    <row r="701" spans="1:28" ht="35.25" customHeight="1" x14ac:dyDescent="0.5">
      <c r="A701">
        <v>1</v>
      </c>
      <c r="B701" s="124">
        <v>680</v>
      </c>
      <c r="C701" s="125" t="s">
        <v>2506</v>
      </c>
      <c r="D701" s="150">
        <v>825043</v>
      </c>
      <c r="E701" s="154">
        <v>0</v>
      </c>
      <c r="F701" s="154">
        <v>0</v>
      </c>
      <c r="G701" s="154">
        <v>0</v>
      </c>
      <c r="H701" s="154">
        <v>0</v>
      </c>
      <c r="I701" s="154">
        <v>0</v>
      </c>
      <c r="J701" s="154">
        <v>0</v>
      </c>
      <c r="K701" s="155">
        <v>0</v>
      </c>
      <c r="L701" s="154">
        <v>0</v>
      </c>
      <c r="M701" s="154">
        <v>825043</v>
      </c>
      <c r="N701" s="154">
        <v>0</v>
      </c>
      <c r="O701" s="154">
        <v>0</v>
      </c>
      <c r="P701" s="154">
        <v>0</v>
      </c>
      <c r="Q701" s="154">
        <v>0</v>
      </c>
      <c r="R701" s="154">
        <v>0</v>
      </c>
      <c r="S701" s="154">
        <v>0</v>
      </c>
      <c r="T701" s="154">
        <v>0</v>
      </c>
      <c r="U701" s="154">
        <v>0</v>
      </c>
      <c r="V701" s="154">
        <v>0</v>
      </c>
      <c r="W701" s="154">
        <v>0</v>
      </c>
      <c r="X701" s="154">
        <v>0</v>
      </c>
      <c r="Y701" s="154">
        <v>0</v>
      </c>
      <c r="Z701" s="154">
        <v>0</v>
      </c>
      <c r="AA701" s="154">
        <v>0</v>
      </c>
      <c r="AB701" s="156">
        <v>2020</v>
      </c>
    </row>
    <row r="702" spans="1:28" ht="35.25" customHeight="1" x14ac:dyDescent="0.5">
      <c r="A702">
        <v>1</v>
      </c>
      <c r="B702" s="124">
        <v>681</v>
      </c>
      <c r="C702" s="125" t="s">
        <v>2507</v>
      </c>
      <c r="D702" s="150">
        <v>425661</v>
      </c>
      <c r="E702" s="154">
        <v>0</v>
      </c>
      <c r="F702" s="154">
        <v>0</v>
      </c>
      <c r="G702" s="154">
        <v>0</v>
      </c>
      <c r="H702" s="154">
        <v>0</v>
      </c>
      <c r="I702" s="154">
        <v>0</v>
      </c>
      <c r="J702" s="154">
        <v>0</v>
      </c>
      <c r="K702" s="155">
        <v>0</v>
      </c>
      <c r="L702" s="154">
        <v>0</v>
      </c>
      <c r="M702" s="154">
        <v>0</v>
      </c>
      <c r="N702" s="154">
        <v>0</v>
      </c>
      <c r="O702" s="154">
        <v>0</v>
      </c>
      <c r="P702" s="154">
        <v>425661</v>
      </c>
      <c r="Q702" s="154">
        <v>0</v>
      </c>
      <c r="R702" s="154">
        <v>0</v>
      </c>
      <c r="S702" s="154">
        <v>0</v>
      </c>
      <c r="T702" s="154">
        <v>0</v>
      </c>
      <c r="U702" s="154">
        <v>0</v>
      </c>
      <c r="V702" s="154">
        <v>0</v>
      </c>
      <c r="W702" s="154">
        <v>0</v>
      </c>
      <c r="X702" s="154">
        <v>0</v>
      </c>
      <c r="Y702" s="154">
        <v>0</v>
      </c>
      <c r="Z702" s="154">
        <v>0</v>
      </c>
      <c r="AA702" s="154">
        <v>0</v>
      </c>
      <c r="AB702" s="156">
        <v>2020</v>
      </c>
    </row>
    <row r="703" spans="1:28" ht="35.25" customHeight="1" x14ac:dyDescent="0.5">
      <c r="A703">
        <v>1</v>
      </c>
      <c r="B703" s="124">
        <v>682</v>
      </c>
      <c r="C703" s="125" t="s">
        <v>2508</v>
      </c>
      <c r="D703" s="150">
        <v>1553348.95</v>
      </c>
      <c r="E703" s="154">
        <v>0</v>
      </c>
      <c r="F703" s="154">
        <v>0</v>
      </c>
      <c r="G703" s="154">
        <v>0</v>
      </c>
      <c r="H703" s="154">
        <v>0</v>
      </c>
      <c r="I703" s="154">
        <v>0</v>
      </c>
      <c r="J703" s="154">
        <v>0</v>
      </c>
      <c r="K703" s="155">
        <v>0</v>
      </c>
      <c r="L703" s="154">
        <v>0</v>
      </c>
      <c r="M703" s="154">
        <v>1553348.95</v>
      </c>
      <c r="N703" s="154">
        <v>0</v>
      </c>
      <c r="O703" s="154">
        <v>0</v>
      </c>
      <c r="P703" s="154">
        <v>0</v>
      </c>
      <c r="Q703" s="154">
        <v>0</v>
      </c>
      <c r="R703" s="154">
        <v>0</v>
      </c>
      <c r="S703" s="154">
        <v>0</v>
      </c>
      <c r="T703" s="154">
        <v>0</v>
      </c>
      <c r="U703" s="154">
        <v>0</v>
      </c>
      <c r="V703" s="154">
        <v>0</v>
      </c>
      <c r="W703" s="154">
        <v>0</v>
      </c>
      <c r="X703" s="154">
        <v>0</v>
      </c>
      <c r="Y703" s="154">
        <v>0</v>
      </c>
      <c r="Z703" s="154">
        <v>0</v>
      </c>
      <c r="AA703" s="154">
        <v>0</v>
      </c>
      <c r="AB703" s="156">
        <v>2020</v>
      </c>
    </row>
    <row r="704" spans="1:28" ht="35.25" customHeight="1" x14ac:dyDescent="0.5">
      <c r="A704">
        <v>1</v>
      </c>
      <c r="B704" s="124">
        <v>683</v>
      </c>
      <c r="C704" s="125" t="s">
        <v>2780</v>
      </c>
      <c r="D704" s="150">
        <v>1319365</v>
      </c>
      <c r="E704" s="154">
        <v>0</v>
      </c>
      <c r="F704" s="154">
        <v>0</v>
      </c>
      <c r="G704" s="154">
        <v>0</v>
      </c>
      <c r="H704" s="154">
        <v>0</v>
      </c>
      <c r="I704" s="154">
        <v>0</v>
      </c>
      <c r="J704" s="154">
        <v>0</v>
      </c>
      <c r="K704" s="155">
        <v>0</v>
      </c>
      <c r="L704" s="154">
        <v>0</v>
      </c>
      <c r="M704" s="154">
        <v>0</v>
      </c>
      <c r="N704" s="154">
        <v>0</v>
      </c>
      <c r="O704" s="154">
        <v>1319365</v>
      </c>
      <c r="P704" s="154">
        <v>0</v>
      </c>
      <c r="Q704" s="154">
        <v>0</v>
      </c>
      <c r="R704" s="154">
        <v>0</v>
      </c>
      <c r="S704" s="154">
        <v>0</v>
      </c>
      <c r="T704" s="154">
        <v>0</v>
      </c>
      <c r="U704" s="154">
        <v>0</v>
      </c>
      <c r="V704" s="154">
        <v>0</v>
      </c>
      <c r="W704" s="154">
        <v>0</v>
      </c>
      <c r="X704" s="154">
        <v>0</v>
      </c>
      <c r="Y704" s="154">
        <v>0</v>
      </c>
      <c r="Z704" s="154">
        <v>0</v>
      </c>
      <c r="AA704" s="154">
        <v>0</v>
      </c>
      <c r="AB704" s="156">
        <v>2020</v>
      </c>
    </row>
    <row r="705" spans="1:28" ht="35.25" customHeight="1" x14ac:dyDescent="0.5">
      <c r="A705">
        <v>1</v>
      </c>
      <c r="B705" s="124">
        <v>684</v>
      </c>
      <c r="C705" s="125" t="s">
        <v>2335</v>
      </c>
      <c r="D705" s="150">
        <v>597344.4</v>
      </c>
      <c r="E705" s="154">
        <v>0</v>
      </c>
      <c r="F705" s="154">
        <v>0</v>
      </c>
      <c r="G705" s="154">
        <v>597344.4</v>
      </c>
      <c r="H705" s="154">
        <v>0</v>
      </c>
      <c r="I705" s="154">
        <v>0</v>
      </c>
      <c r="J705" s="154">
        <v>0</v>
      </c>
      <c r="K705" s="155">
        <v>0</v>
      </c>
      <c r="L705" s="154">
        <v>0</v>
      </c>
      <c r="M705" s="154">
        <v>0</v>
      </c>
      <c r="N705" s="154">
        <v>0</v>
      </c>
      <c r="O705" s="154">
        <v>0</v>
      </c>
      <c r="P705" s="154">
        <v>0</v>
      </c>
      <c r="Q705" s="154">
        <v>0</v>
      </c>
      <c r="R705" s="154">
        <v>0</v>
      </c>
      <c r="S705" s="154">
        <v>0</v>
      </c>
      <c r="T705" s="154">
        <v>0</v>
      </c>
      <c r="U705" s="154">
        <v>0</v>
      </c>
      <c r="V705" s="154">
        <v>0</v>
      </c>
      <c r="W705" s="154">
        <v>0</v>
      </c>
      <c r="X705" s="154">
        <v>0</v>
      </c>
      <c r="Y705" s="154">
        <v>0</v>
      </c>
      <c r="Z705" s="154">
        <v>0</v>
      </c>
      <c r="AA705" s="154">
        <v>0</v>
      </c>
      <c r="AB705" s="156">
        <v>2020</v>
      </c>
    </row>
    <row r="706" spans="1:28" ht="35.25" customHeight="1" x14ac:dyDescent="0.5">
      <c r="B706" s="153" t="s">
        <v>1361</v>
      </c>
      <c r="C706" s="125"/>
      <c r="D706" s="150">
        <v>2085529</v>
      </c>
      <c r="E706" s="150">
        <v>0</v>
      </c>
      <c r="F706" s="150">
        <v>0</v>
      </c>
      <c r="G706" s="150">
        <v>0</v>
      </c>
      <c r="H706" s="150">
        <v>100608</v>
      </c>
      <c r="I706" s="150">
        <v>0</v>
      </c>
      <c r="J706" s="150">
        <v>0</v>
      </c>
      <c r="K706" s="151">
        <v>0</v>
      </c>
      <c r="L706" s="150">
        <v>0</v>
      </c>
      <c r="M706" s="150">
        <v>0</v>
      </c>
      <c r="N706" s="150">
        <v>0</v>
      </c>
      <c r="O706" s="150">
        <v>1984921</v>
      </c>
      <c r="P706" s="150">
        <v>0</v>
      </c>
      <c r="Q706" s="150">
        <v>0</v>
      </c>
      <c r="R706" s="150">
        <v>0</v>
      </c>
      <c r="S706" s="150">
        <v>0</v>
      </c>
      <c r="T706" s="150">
        <v>0</v>
      </c>
      <c r="U706" s="150">
        <v>0</v>
      </c>
      <c r="V706" s="150">
        <v>0</v>
      </c>
      <c r="W706" s="150">
        <v>0</v>
      </c>
      <c r="X706" s="150">
        <v>0</v>
      </c>
      <c r="Y706" s="150">
        <v>0</v>
      </c>
      <c r="Z706" s="150">
        <v>0</v>
      </c>
      <c r="AA706" s="150">
        <v>0</v>
      </c>
      <c r="AB706" s="152" t="s">
        <v>857</v>
      </c>
    </row>
    <row r="707" spans="1:28" ht="35.25" customHeight="1" x14ac:dyDescent="0.5">
      <c r="A707">
        <v>1</v>
      </c>
      <c r="B707" s="124">
        <v>685</v>
      </c>
      <c r="C707" s="125" t="s">
        <v>2149</v>
      </c>
      <c r="D707" s="150">
        <v>552011</v>
      </c>
      <c r="E707" s="154">
        <v>0</v>
      </c>
      <c r="F707" s="154">
        <v>0</v>
      </c>
      <c r="G707" s="154">
        <v>0</v>
      </c>
      <c r="H707" s="154">
        <v>0</v>
      </c>
      <c r="I707" s="154">
        <v>0</v>
      </c>
      <c r="J707" s="154">
        <v>0</v>
      </c>
      <c r="K707" s="155">
        <v>0</v>
      </c>
      <c r="L707" s="154">
        <v>0</v>
      </c>
      <c r="M707" s="154">
        <v>0</v>
      </c>
      <c r="N707" s="154">
        <v>0</v>
      </c>
      <c r="O707" s="154">
        <v>552011</v>
      </c>
      <c r="P707" s="154">
        <v>0</v>
      </c>
      <c r="Q707" s="154">
        <v>0</v>
      </c>
      <c r="R707" s="154">
        <v>0</v>
      </c>
      <c r="S707" s="154">
        <v>0</v>
      </c>
      <c r="T707" s="154">
        <v>0</v>
      </c>
      <c r="U707" s="154">
        <v>0</v>
      </c>
      <c r="V707" s="154">
        <v>0</v>
      </c>
      <c r="W707" s="154">
        <v>0</v>
      </c>
      <c r="X707" s="154">
        <v>0</v>
      </c>
      <c r="Y707" s="154">
        <v>0</v>
      </c>
      <c r="Z707" s="154">
        <v>0</v>
      </c>
      <c r="AA707" s="154">
        <v>0</v>
      </c>
      <c r="AB707" s="156">
        <v>2020</v>
      </c>
    </row>
    <row r="708" spans="1:28" ht="35.25" customHeight="1" x14ac:dyDescent="0.5">
      <c r="A708">
        <v>1</v>
      </c>
      <c r="B708" s="124">
        <v>686</v>
      </c>
      <c r="C708" s="125" t="s">
        <v>2509</v>
      </c>
      <c r="D708" s="150">
        <v>100608</v>
      </c>
      <c r="E708" s="154">
        <v>0</v>
      </c>
      <c r="F708" s="154">
        <v>0</v>
      </c>
      <c r="G708" s="154">
        <v>0</v>
      </c>
      <c r="H708" s="154">
        <v>100608</v>
      </c>
      <c r="I708" s="154">
        <v>0</v>
      </c>
      <c r="J708" s="154">
        <v>0</v>
      </c>
      <c r="K708" s="155">
        <v>0</v>
      </c>
      <c r="L708" s="154">
        <v>0</v>
      </c>
      <c r="M708" s="154">
        <v>0</v>
      </c>
      <c r="N708" s="154">
        <v>0</v>
      </c>
      <c r="O708" s="154">
        <v>0</v>
      </c>
      <c r="P708" s="154">
        <v>0</v>
      </c>
      <c r="Q708" s="154">
        <v>0</v>
      </c>
      <c r="R708" s="154">
        <v>0</v>
      </c>
      <c r="S708" s="154">
        <v>0</v>
      </c>
      <c r="T708" s="154">
        <v>0</v>
      </c>
      <c r="U708" s="154">
        <v>0</v>
      </c>
      <c r="V708" s="154">
        <v>0</v>
      </c>
      <c r="W708" s="154">
        <v>0</v>
      </c>
      <c r="X708" s="154">
        <v>0</v>
      </c>
      <c r="Y708" s="154">
        <v>0</v>
      </c>
      <c r="Z708" s="154">
        <v>0</v>
      </c>
      <c r="AA708" s="154">
        <v>0</v>
      </c>
      <c r="AB708" s="156">
        <v>2020</v>
      </c>
    </row>
    <row r="709" spans="1:28" ht="35.25" customHeight="1" x14ac:dyDescent="0.5">
      <c r="A709">
        <v>1</v>
      </c>
      <c r="B709" s="124">
        <v>687</v>
      </c>
      <c r="C709" s="125" t="s">
        <v>2150</v>
      </c>
      <c r="D709" s="150">
        <v>780050</v>
      </c>
      <c r="E709" s="154">
        <v>0</v>
      </c>
      <c r="F709" s="154">
        <v>0</v>
      </c>
      <c r="G709" s="154">
        <v>0</v>
      </c>
      <c r="H709" s="154">
        <v>0</v>
      </c>
      <c r="I709" s="154">
        <v>0</v>
      </c>
      <c r="J709" s="154">
        <v>0</v>
      </c>
      <c r="K709" s="155">
        <v>0</v>
      </c>
      <c r="L709" s="154">
        <v>0</v>
      </c>
      <c r="M709" s="154">
        <v>0</v>
      </c>
      <c r="N709" s="154">
        <v>0</v>
      </c>
      <c r="O709" s="154">
        <v>780050</v>
      </c>
      <c r="P709" s="154">
        <v>0</v>
      </c>
      <c r="Q709" s="154">
        <v>0</v>
      </c>
      <c r="R709" s="154">
        <v>0</v>
      </c>
      <c r="S709" s="154">
        <v>0</v>
      </c>
      <c r="T709" s="154">
        <v>0</v>
      </c>
      <c r="U709" s="154">
        <v>0</v>
      </c>
      <c r="V709" s="154">
        <v>0</v>
      </c>
      <c r="W709" s="154">
        <v>0</v>
      </c>
      <c r="X709" s="154">
        <v>0</v>
      </c>
      <c r="Y709" s="154">
        <v>0</v>
      </c>
      <c r="Z709" s="154">
        <v>0</v>
      </c>
      <c r="AA709" s="154">
        <v>0</v>
      </c>
      <c r="AB709" s="156">
        <v>2020</v>
      </c>
    </row>
    <row r="710" spans="1:28" ht="35.25" customHeight="1" x14ac:dyDescent="0.5">
      <c r="A710">
        <v>1</v>
      </c>
      <c r="B710" s="124">
        <v>688</v>
      </c>
      <c r="C710" s="125" t="s">
        <v>2510</v>
      </c>
      <c r="D710" s="150">
        <v>224012</v>
      </c>
      <c r="E710" s="154">
        <v>0</v>
      </c>
      <c r="F710" s="154">
        <v>0</v>
      </c>
      <c r="G710" s="154">
        <v>0</v>
      </c>
      <c r="H710" s="154">
        <v>0</v>
      </c>
      <c r="I710" s="154">
        <v>0</v>
      </c>
      <c r="J710" s="154">
        <v>0</v>
      </c>
      <c r="K710" s="155">
        <v>0</v>
      </c>
      <c r="L710" s="154">
        <v>0</v>
      </c>
      <c r="M710" s="154">
        <v>0</v>
      </c>
      <c r="N710" s="154">
        <v>0</v>
      </c>
      <c r="O710" s="154">
        <v>224012</v>
      </c>
      <c r="P710" s="154">
        <v>0</v>
      </c>
      <c r="Q710" s="154">
        <v>0</v>
      </c>
      <c r="R710" s="154">
        <v>0</v>
      </c>
      <c r="S710" s="154">
        <v>0</v>
      </c>
      <c r="T710" s="154">
        <v>0</v>
      </c>
      <c r="U710" s="154">
        <v>0</v>
      </c>
      <c r="V710" s="154">
        <v>0</v>
      </c>
      <c r="W710" s="154">
        <v>0</v>
      </c>
      <c r="X710" s="154">
        <v>0</v>
      </c>
      <c r="Y710" s="154">
        <v>0</v>
      </c>
      <c r="Z710" s="154">
        <v>0</v>
      </c>
      <c r="AA710" s="154">
        <v>0</v>
      </c>
      <c r="AB710" s="156">
        <v>2020</v>
      </c>
    </row>
    <row r="711" spans="1:28" ht="35.25" customHeight="1" x14ac:dyDescent="0.5">
      <c r="A711">
        <v>1</v>
      </c>
      <c r="B711" s="124">
        <v>689</v>
      </c>
      <c r="C711" s="125" t="s">
        <v>2151</v>
      </c>
      <c r="D711" s="150">
        <v>428848</v>
      </c>
      <c r="E711" s="154">
        <v>0</v>
      </c>
      <c r="F711" s="154">
        <v>0</v>
      </c>
      <c r="G711" s="154">
        <v>0</v>
      </c>
      <c r="H711" s="154">
        <v>0</v>
      </c>
      <c r="I711" s="154">
        <v>0</v>
      </c>
      <c r="J711" s="154">
        <v>0</v>
      </c>
      <c r="K711" s="155">
        <v>0</v>
      </c>
      <c r="L711" s="154">
        <v>0</v>
      </c>
      <c r="M711" s="154">
        <v>0</v>
      </c>
      <c r="N711" s="154">
        <v>0</v>
      </c>
      <c r="O711" s="154">
        <v>428848</v>
      </c>
      <c r="P711" s="154">
        <v>0</v>
      </c>
      <c r="Q711" s="154">
        <v>0</v>
      </c>
      <c r="R711" s="154">
        <v>0</v>
      </c>
      <c r="S711" s="154">
        <v>0</v>
      </c>
      <c r="T711" s="154">
        <v>0</v>
      </c>
      <c r="U711" s="154">
        <v>0</v>
      </c>
      <c r="V711" s="154">
        <v>0</v>
      </c>
      <c r="W711" s="154">
        <v>0</v>
      </c>
      <c r="X711" s="154">
        <v>0</v>
      </c>
      <c r="Y711" s="154">
        <v>0</v>
      </c>
      <c r="Z711" s="154">
        <v>0</v>
      </c>
      <c r="AA711" s="154">
        <v>0</v>
      </c>
      <c r="AB711" s="156">
        <v>2020</v>
      </c>
    </row>
    <row r="712" spans="1:28" ht="35.25" customHeight="1" x14ac:dyDescent="0.5">
      <c r="B712" s="153" t="s">
        <v>798</v>
      </c>
      <c r="C712" s="125"/>
      <c r="D712" s="150">
        <v>516900</v>
      </c>
      <c r="E712" s="150">
        <v>0</v>
      </c>
      <c r="F712" s="150">
        <v>0</v>
      </c>
      <c r="G712" s="150">
        <v>175000</v>
      </c>
      <c r="H712" s="150">
        <v>0</v>
      </c>
      <c r="I712" s="150">
        <v>0</v>
      </c>
      <c r="J712" s="150">
        <v>0</v>
      </c>
      <c r="K712" s="151">
        <v>0</v>
      </c>
      <c r="L712" s="150">
        <v>0</v>
      </c>
      <c r="M712" s="150">
        <v>0</v>
      </c>
      <c r="N712" s="150">
        <v>341900</v>
      </c>
      <c r="O712" s="150">
        <v>0</v>
      </c>
      <c r="P712" s="150">
        <v>0</v>
      </c>
      <c r="Q712" s="150">
        <v>0</v>
      </c>
      <c r="R712" s="150">
        <v>0</v>
      </c>
      <c r="S712" s="150">
        <v>0</v>
      </c>
      <c r="T712" s="150">
        <v>0</v>
      </c>
      <c r="U712" s="150">
        <v>0</v>
      </c>
      <c r="V712" s="150">
        <v>0</v>
      </c>
      <c r="W712" s="150">
        <v>0</v>
      </c>
      <c r="X712" s="150">
        <v>0</v>
      </c>
      <c r="Y712" s="150">
        <v>0</v>
      </c>
      <c r="Z712" s="150">
        <v>0</v>
      </c>
      <c r="AA712" s="150">
        <v>0</v>
      </c>
      <c r="AB712" s="152" t="s">
        <v>857</v>
      </c>
    </row>
    <row r="713" spans="1:28" ht="35.25" customHeight="1" x14ac:dyDescent="0.5">
      <c r="A713">
        <v>1</v>
      </c>
      <c r="B713" s="124">
        <v>690</v>
      </c>
      <c r="C713" s="125" t="s">
        <v>2152</v>
      </c>
      <c r="D713" s="150">
        <v>175000</v>
      </c>
      <c r="E713" s="154">
        <v>0</v>
      </c>
      <c r="F713" s="154">
        <v>0</v>
      </c>
      <c r="G713" s="154">
        <v>175000</v>
      </c>
      <c r="H713" s="154">
        <v>0</v>
      </c>
      <c r="I713" s="154">
        <v>0</v>
      </c>
      <c r="J713" s="154">
        <v>0</v>
      </c>
      <c r="K713" s="155">
        <v>0</v>
      </c>
      <c r="L713" s="154">
        <v>0</v>
      </c>
      <c r="M713" s="154">
        <v>0</v>
      </c>
      <c r="N713" s="154">
        <v>0</v>
      </c>
      <c r="O713" s="154">
        <v>0</v>
      </c>
      <c r="P713" s="154">
        <v>0</v>
      </c>
      <c r="Q713" s="154">
        <v>0</v>
      </c>
      <c r="R713" s="154">
        <v>0</v>
      </c>
      <c r="S713" s="154">
        <v>0</v>
      </c>
      <c r="T713" s="154">
        <v>0</v>
      </c>
      <c r="U713" s="154">
        <v>0</v>
      </c>
      <c r="V713" s="154">
        <v>0</v>
      </c>
      <c r="W713" s="154">
        <v>0</v>
      </c>
      <c r="X713" s="154">
        <v>0</v>
      </c>
      <c r="Y713" s="154">
        <v>0</v>
      </c>
      <c r="Z713" s="154">
        <v>0</v>
      </c>
      <c r="AA713" s="154">
        <v>0</v>
      </c>
      <c r="AB713" s="156">
        <v>2020</v>
      </c>
    </row>
    <row r="714" spans="1:28" ht="35.25" customHeight="1" x14ac:dyDescent="0.5">
      <c r="A714">
        <v>1</v>
      </c>
      <c r="B714" s="124">
        <v>691</v>
      </c>
      <c r="C714" s="125" t="s">
        <v>2153</v>
      </c>
      <c r="D714" s="150">
        <v>341900</v>
      </c>
      <c r="E714" s="154">
        <v>0</v>
      </c>
      <c r="F714" s="154">
        <v>0</v>
      </c>
      <c r="G714" s="154">
        <v>0</v>
      </c>
      <c r="H714" s="154">
        <v>0</v>
      </c>
      <c r="I714" s="154">
        <v>0</v>
      </c>
      <c r="J714" s="154">
        <v>0</v>
      </c>
      <c r="K714" s="155">
        <v>0</v>
      </c>
      <c r="L714" s="154">
        <v>0</v>
      </c>
      <c r="M714" s="154">
        <v>0</v>
      </c>
      <c r="N714" s="154">
        <v>341900</v>
      </c>
      <c r="O714" s="154">
        <v>0</v>
      </c>
      <c r="P714" s="154">
        <v>0</v>
      </c>
      <c r="Q714" s="154">
        <v>0</v>
      </c>
      <c r="R714" s="154">
        <v>0</v>
      </c>
      <c r="S714" s="154">
        <v>0</v>
      </c>
      <c r="T714" s="154">
        <v>0</v>
      </c>
      <c r="U714" s="154">
        <v>0</v>
      </c>
      <c r="V714" s="154">
        <v>0</v>
      </c>
      <c r="W714" s="154">
        <v>0</v>
      </c>
      <c r="X714" s="154">
        <v>0</v>
      </c>
      <c r="Y714" s="154">
        <v>0</v>
      </c>
      <c r="Z714" s="154">
        <v>0</v>
      </c>
      <c r="AA714" s="154">
        <v>0</v>
      </c>
      <c r="AB714" s="156">
        <v>2020</v>
      </c>
    </row>
    <row r="715" spans="1:28" ht="35.25" customHeight="1" x14ac:dyDescent="0.5">
      <c r="B715" s="153" t="s">
        <v>807</v>
      </c>
      <c r="C715" s="125"/>
      <c r="D715" s="150">
        <v>1650060.4</v>
      </c>
      <c r="E715" s="150">
        <v>0</v>
      </c>
      <c r="F715" s="150">
        <v>0</v>
      </c>
      <c r="G715" s="150">
        <v>0</v>
      </c>
      <c r="H715" s="150">
        <v>0</v>
      </c>
      <c r="I715" s="150">
        <v>0</v>
      </c>
      <c r="J715" s="150">
        <v>0</v>
      </c>
      <c r="K715" s="151">
        <v>0</v>
      </c>
      <c r="L715" s="150">
        <v>0</v>
      </c>
      <c r="M715" s="150">
        <v>1187096</v>
      </c>
      <c r="N715" s="150">
        <v>0</v>
      </c>
      <c r="O715" s="150">
        <v>462964.4</v>
      </c>
      <c r="P715" s="150">
        <v>0</v>
      </c>
      <c r="Q715" s="150">
        <v>0</v>
      </c>
      <c r="R715" s="150">
        <v>0</v>
      </c>
      <c r="S715" s="150">
        <v>0</v>
      </c>
      <c r="T715" s="150">
        <v>0</v>
      </c>
      <c r="U715" s="150">
        <v>0</v>
      </c>
      <c r="V715" s="150">
        <v>0</v>
      </c>
      <c r="W715" s="150">
        <v>0</v>
      </c>
      <c r="X715" s="150">
        <v>0</v>
      </c>
      <c r="Y715" s="150">
        <v>0</v>
      </c>
      <c r="Z715" s="150">
        <v>0</v>
      </c>
      <c r="AA715" s="150">
        <v>0</v>
      </c>
      <c r="AB715" s="152" t="s">
        <v>857</v>
      </c>
    </row>
    <row r="716" spans="1:28" ht="35.25" customHeight="1" x14ac:dyDescent="0.5">
      <c r="A716">
        <v>1</v>
      </c>
      <c r="B716" s="124">
        <v>692</v>
      </c>
      <c r="C716" s="125" t="s">
        <v>2154</v>
      </c>
      <c r="D716" s="150">
        <v>1187096</v>
      </c>
      <c r="E716" s="154">
        <v>0</v>
      </c>
      <c r="F716" s="154">
        <v>0</v>
      </c>
      <c r="G716" s="154">
        <v>0</v>
      </c>
      <c r="H716" s="154">
        <v>0</v>
      </c>
      <c r="I716" s="154">
        <v>0</v>
      </c>
      <c r="J716" s="154">
        <v>0</v>
      </c>
      <c r="K716" s="155">
        <v>0</v>
      </c>
      <c r="L716" s="154">
        <v>0</v>
      </c>
      <c r="M716" s="154">
        <v>1187096</v>
      </c>
      <c r="N716" s="154">
        <v>0</v>
      </c>
      <c r="O716" s="154">
        <v>0</v>
      </c>
      <c r="P716" s="154">
        <v>0</v>
      </c>
      <c r="Q716" s="154">
        <v>0</v>
      </c>
      <c r="R716" s="154">
        <v>0</v>
      </c>
      <c r="S716" s="154">
        <v>0</v>
      </c>
      <c r="T716" s="154">
        <v>0</v>
      </c>
      <c r="U716" s="154">
        <v>0</v>
      </c>
      <c r="V716" s="154">
        <v>0</v>
      </c>
      <c r="W716" s="154">
        <v>0</v>
      </c>
      <c r="X716" s="154">
        <v>0</v>
      </c>
      <c r="Y716" s="154">
        <v>0</v>
      </c>
      <c r="Z716" s="154">
        <v>0</v>
      </c>
      <c r="AA716" s="154">
        <v>0</v>
      </c>
      <c r="AB716" s="156">
        <v>2020</v>
      </c>
    </row>
    <row r="717" spans="1:28" ht="35.25" customHeight="1" x14ac:dyDescent="0.5">
      <c r="A717">
        <v>1</v>
      </c>
      <c r="B717" s="124">
        <v>693</v>
      </c>
      <c r="C717" s="125" t="s">
        <v>2511</v>
      </c>
      <c r="D717" s="150">
        <v>462964.4</v>
      </c>
      <c r="E717" s="154">
        <v>0</v>
      </c>
      <c r="F717" s="154">
        <v>0</v>
      </c>
      <c r="G717" s="154">
        <v>0</v>
      </c>
      <c r="H717" s="154">
        <v>0</v>
      </c>
      <c r="I717" s="154">
        <v>0</v>
      </c>
      <c r="J717" s="154">
        <v>0</v>
      </c>
      <c r="K717" s="155">
        <v>0</v>
      </c>
      <c r="L717" s="154">
        <v>0</v>
      </c>
      <c r="M717" s="154">
        <v>0</v>
      </c>
      <c r="N717" s="154">
        <v>0</v>
      </c>
      <c r="O717" s="154">
        <v>462964.4</v>
      </c>
      <c r="P717" s="154">
        <v>0</v>
      </c>
      <c r="Q717" s="154">
        <v>0</v>
      </c>
      <c r="R717" s="154">
        <v>0</v>
      </c>
      <c r="S717" s="154">
        <v>0</v>
      </c>
      <c r="T717" s="154">
        <v>0</v>
      </c>
      <c r="U717" s="154">
        <v>0</v>
      </c>
      <c r="V717" s="154">
        <v>0</v>
      </c>
      <c r="W717" s="154">
        <v>0</v>
      </c>
      <c r="X717" s="154">
        <v>0</v>
      </c>
      <c r="Y717" s="154">
        <v>0</v>
      </c>
      <c r="Z717" s="154">
        <v>0</v>
      </c>
      <c r="AA717" s="154">
        <v>0</v>
      </c>
      <c r="AB717" s="156">
        <v>2020</v>
      </c>
    </row>
    <row r="718" spans="1:28" ht="35.25" customHeight="1" x14ac:dyDescent="0.5">
      <c r="B718" s="153" t="s">
        <v>2155</v>
      </c>
      <c r="C718" s="125"/>
      <c r="D718" s="150">
        <v>60000</v>
      </c>
      <c r="E718" s="150">
        <v>0</v>
      </c>
      <c r="F718" s="150">
        <v>0</v>
      </c>
      <c r="G718" s="150">
        <v>0</v>
      </c>
      <c r="H718" s="150">
        <v>0</v>
      </c>
      <c r="I718" s="150">
        <v>0</v>
      </c>
      <c r="J718" s="150">
        <v>0</v>
      </c>
      <c r="K718" s="151">
        <v>0</v>
      </c>
      <c r="L718" s="150">
        <v>0</v>
      </c>
      <c r="M718" s="150">
        <v>60000</v>
      </c>
      <c r="N718" s="150">
        <v>0</v>
      </c>
      <c r="O718" s="150">
        <v>0</v>
      </c>
      <c r="P718" s="150">
        <v>0</v>
      </c>
      <c r="Q718" s="150">
        <v>0</v>
      </c>
      <c r="R718" s="150">
        <v>0</v>
      </c>
      <c r="S718" s="150">
        <v>0</v>
      </c>
      <c r="T718" s="150">
        <v>0</v>
      </c>
      <c r="U718" s="150">
        <v>0</v>
      </c>
      <c r="V718" s="150">
        <v>0</v>
      </c>
      <c r="W718" s="150">
        <v>0</v>
      </c>
      <c r="X718" s="150">
        <v>0</v>
      </c>
      <c r="Y718" s="150">
        <v>0</v>
      </c>
      <c r="Z718" s="150">
        <v>0</v>
      </c>
      <c r="AA718" s="150">
        <v>0</v>
      </c>
      <c r="AB718" s="152" t="s">
        <v>857</v>
      </c>
    </row>
    <row r="719" spans="1:28" ht="35.25" customHeight="1" x14ac:dyDescent="0.5">
      <c r="A719">
        <v>1</v>
      </c>
      <c r="B719" s="124">
        <v>694</v>
      </c>
      <c r="C719" s="125" t="s">
        <v>2156</v>
      </c>
      <c r="D719" s="150">
        <v>60000</v>
      </c>
      <c r="E719" s="154">
        <v>0</v>
      </c>
      <c r="F719" s="154">
        <v>0</v>
      </c>
      <c r="G719" s="154">
        <v>0</v>
      </c>
      <c r="H719" s="154">
        <v>0</v>
      </c>
      <c r="I719" s="154">
        <v>0</v>
      </c>
      <c r="J719" s="154">
        <v>0</v>
      </c>
      <c r="K719" s="155">
        <v>0</v>
      </c>
      <c r="L719" s="154">
        <v>0</v>
      </c>
      <c r="M719" s="154">
        <v>60000</v>
      </c>
      <c r="N719" s="154">
        <v>0</v>
      </c>
      <c r="O719" s="154">
        <v>0</v>
      </c>
      <c r="P719" s="154">
        <v>0</v>
      </c>
      <c r="Q719" s="154">
        <v>0</v>
      </c>
      <c r="R719" s="154">
        <v>0</v>
      </c>
      <c r="S719" s="154">
        <v>0</v>
      </c>
      <c r="T719" s="154">
        <v>0</v>
      </c>
      <c r="U719" s="154">
        <v>0</v>
      </c>
      <c r="V719" s="154">
        <v>0</v>
      </c>
      <c r="W719" s="154">
        <v>0</v>
      </c>
      <c r="X719" s="154">
        <v>0</v>
      </c>
      <c r="Y719" s="154">
        <v>0</v>
      </c>
      <c r="Z719" s="154">
        <v>0</v>
      </c>
      <c r="AA719" s="154">
        <v>0</v>
      </c>
      <c r="AB719" s="156">
        <v>2020</v>
      </c>
    </row>
    <row r="720" spans="1:28" ht="35.25" customHeight="1" x14ac:dyDescent="0.5">
      <c r="B720" s="153" t="s">
        <v>810</v>
      </c>
      <c r="C720" s="125"/>
      <c r="D720" s="150">
        <v>2160133.2400000002</v>
      </c>
      <c r="E720" s="150">
        <v>0</v>
      </c>
      <c r="F720" s="150">
        <v>784582</v>
      </c>
      <c r="G720" s="150">
        <v>0</v>
      </c>
      <c r="H720" s="150">
        <v>0</v>
      </c>
      <c r="I720" s="150">
        <v>0</v>
      </c>
      <c r="J720" s="150">
        <v>0</v>
      </c>
      <c r="K720" s="151">
        <v>0</v>
      </c>
      <c r="L720" s="150">
        <v>0</v>
      </c>
      <c r="M720" s="150">
        <v>1375551.24</v>
      </c>
      <c r="N720" s="150">
        <v>0</v>
      </c>
      <c r="O720" s="150">
        <v>0</v>
      </c>
      <c r="P720" s="150">
        <v>0</v>
      </c>
      <c r="Q720" s="150">
        <v>0</v>
      </c>
      <c r="R720" s="150">
        <v>0</v>
      </c>
      <c r="S720" s="150">
        <v>0</v>
      </c>
      <c r="T720" s="150">
        <v>0</v>
      </c>
      <c r="U720" s="150">
        <v>0</v>
      </c>
      <c r="V720" s="150">
        <v>0</v>
      </c>
      <c r="W720" s="150">
        <v>0</v>
      </c>
      <c r="X720" s="150">
        <v>0</v>
      </c>
      <c r="Y720" s="150">
        <v>0</v>
      </c>
      <c r="Z720" s="150">
        <v>0</v>
      </c>
      <c r="AA720" s="150">
        <v>0</v>
      </c>
      <c r="AB720" s="152" t="s">
        <v>857</v>
      </c>
    </row>
    <row r="721" spans="1:28" ht="35.25" customHeight="1" x14ac:dyDescent="0.5">
      <c r="A721">
        <v>1</v>
      </c>
      <c r="B721" s="124">
        <v>695</v>
      </c>
      <c r="C721" s="125" t="s">
        <v>2157</v>
      </c>
      <c r="D721" s="150">
        <v>1375551.24</v>
      </c>
      <c r="E721" s="154">
        <v>0</v>
      </c>
      <c r="F721" s="154">
        <v>0</v>
      </c>
      <c r="G721" s="154">
        <v>0</v>
      </c>
      <c r="H721" s="154">
        <v>0</v>
      </c>
      <c r="I721" s="154">
        <v>0</v>
      </c>
      <c r="J721" s="154">
        <v>0</v>
      </c>
      <c r="K721" s="155">
        <v>0</v>
      </c>
      <c r="L721" s="154">
        <v>0</v>
      </c>
      <c r="M721" s="154">
        <v>1375551.24</v>
      </c>
      <c r="N721" s="154">
        <v>0</v>
      </c>
      <c r="O721" s="154">
        <v>0</v>
      </c>
      <c r="P721" s="154">
        <v>0</v>
      </c>
      <c r="Q721" s="154">
        <v>0</v>
      </c>
      <c r="R721" s="154">
        <v>0</v>
      </c>
      <c r="S721" s="154">
        <v>0</v>
      </c>
      <c r="T721" s="154">
        <v>0</v>
      </c>
      <c r="U721" s="154">
        <v>0</v>
      </c>
      <c r="V721" s="154">
        <v>0</v>
      </c>
      <c r="W721" s="154">
        <v>0</v>
      </c>
      <c r="X721" s="154">
        <v>0</v>
      </c>
      <c r="Y721" s="154">
        <v>0</v>
      </c>
      <c r="Z721" s="154">
        <v>0</v>
      </c>
      <c r="AA721" s="154">
        <v>0</v>
      </c>
      <c r="AB721" s="156">
        <v>2020</v>
      </c>
    </row>
    <row r="722" spans="1:28" ht="35.25" customHeight="1" x14ac:dyDescent="0.5">
      <c r="A722">
        <v>1</v>
      </c>
      <c r="B722" s="124">
        <v>696</v>
      </c>
      <c r="C722" s="125" t="s">
        <v>2512</v>
      </c>
      <c r="D722" s="150">
        <v>784582</v>
      </c>
      <c r="E722" s="154">
        <v>0</v>
      </c>
      <c r="F722" s="154">
        <v>784582</v>
      </c>
      <c r="G722" s="154">
        <v>0</v>
      </c>
      <c r="H722" s="154">
        <v>0</v>
      </c>
      <c r="I722" s="154">
        <v>0</v>
      </c>
      <c r="J722" s="154">
        <v>0</v>
      </c>
      <c r="K722" s="155">
        <v>0</v>
      </c>
      <c r="L722" s="154">
        <v>0</v>
      </c>
      <c r="M722" s="154">
        <v>0</v>
      </c>
      <c r="N722" s="154">
        <v>0</v>
      </c>
      <c r="O722" s="154">
        <v>0</v>
      </c>
      <c r="P722" s="154">
        <v>0</v>
      </c>
      <c r="Q722" s="154">
        <v>0</v>
      </c>
      <c r="R722" s="154">
        <v>0</v>
      </c>
      <c r="S722" s="154">
        <v>0</v>
      </c>
      <c r="T722" s="154">
        <v>0</v>
      </c>
      <c r="U722" s="154">
        <v>0</v>
      </c>
      <c r="V722" s="154">
        <v>0</v>
      </c>
      <c r="W722" s="154">
        <v>0</v>
      </c>
      <c r="X722" s="154">
        <v>0</v>
      </c>
      <c r="Y722" s="154">
        <v>0</v>
      </c>
      <c r="Z722" s="154">
        <v>0</v>
      </c>
      <c r="AA722" s="154">
        <v>0</v>
      </c>
      <c r="AB722" s="156">
        <v>2020</v>
      </c>
    </row>
    <row r="723" spans="1:28" ht="35.25" customHeight="1" x14ac:dyDescent="0.5">
      <c r="B723" s="153" t="s">
        <v>813</v>
      </c>
      <c r="C723" s="125"/>
      <c r="D723" s="150">
        <v>1098385.6200000001</v>
      </c>
      <c r="E723" s="150">
        <v>0</v>
      </c>
      <c r="F723" s="150">
        <v>439256.62</v>
      </c>
      <c r="G723" s="150">
        <v>0</v>
      </c>
      <c r="H723" s="150">
        <v>0</v>
      </c>
      <c r="I723" s="150">
        <v>0</v>
      </c>
      <c r="J723" s="150">
        <v>0</v>
      </c>
      <c r="K723" s="151">
        <v>0</v>
      </c>
      <c r="L723" s="150">
        <v>0</v>
      </c>
      <c r="M723" s="150">
        <v>0</v>
      </c>
      <c r="N723" s="150">
        <v>0</v>
      </c>
      <c r="O723" s="150">
        <v>659129</v>
      </c>
      <c r="P723" s="150">
        <v>0</v>
      </c>
      <c r="Q723" s="150">
        <v>0</v>
      </c>
      <c r="R723" s="150">
        <v>0</v>
      </c>
      <c r="S723" s="150">
        <v>0</v>
      </c>
      <c r="T723" s="150">
        <v>0</v>
      </c>
      <c r="U723" s="150">
        <v>0</v>
      </c>
      <c r="V723" s="150">
        <v>0</v>
      </c>
      <c r="W723" s="150">
        <v>0</v>
      </c>
      <c r="X723" s="150">
        <v>0</v>
      </c>
      <c r="Y723" s="150">
        <v>0</v>
      </c>
      <c r="Z723" s="150">
        <v>0</v>
      </c>
      <c r="AA723" s="150">
        <v>0</v>
      </c>
      <c r="AB723" s="152" t="s">
        <v>857</v>
      </c>
    </row>
    <row r="724" spans="1:28" ht="35.25" customHeight="1" x14ac:dyDescent="0.5">
      <c r="A724">
        <v>1</v>
      </c>
      <c r="B724" s="124">
        <v>697</v>
      </c>
      <c r="C724" s="125" t="s">
        <v>2158</v>
      </c>
      <c r="D724" s="150">
        <v>439256.62</v>
      </c>
      <c r="E724" s="154">
        <v>0</v>
      </c>
      <c r="F724" s="154">
        <v>439256.62</v>
      </c>
      <c r="G724" s="154">
        <v>0</v>
      </c>
      <c r="H724" s="154">
        <v>0</v>
      </c>
      <c r="I724" s="154">
        <v>0</v>
      </c>
      <c r="J724" s="154">
        <v>0</v>
      </c>
      <c r="K724" s="155">
        <v>0</v>
      </c>
      <c r="L724" s="154">
        <v>0</v>
      </c>
      <c r="M724" s="154">
        <v>0</v>
      </c>
      <c r="N724" s="154">
        <v>0</v>
      </c>
      <c r="O724" s="154">
        <v>0</v>
      </c>
      <c r="P724" s="154">
        <v>0</v>
      </c>
      <c r="Q724" s="154">
        <v>0</v>
      </c>
      <c r="R724" s="154">
        <v>0</v>
      </c>
      <c r="S724" s="154">
        <v>0</v>
      </c>
      <c r="T724" s="154">
        <v>0</v>
      </c>
      <c r="U724" s="154">
        <v>0</v>
      </c>
      <c r="V724" s="154">
        <v>0</v>
      </c>
      <c r="W724" s="154">
        <v>0</v>
      </c>
      <c r="X724" s="154">
        <v>0</v>
      </c>
      <c r="Y724" s="154">
        <v>0</v>
      </c>
      <c r="Z724" s="154">
        <v>0</v>
      </c>
      <c r="AA724" s="154">
        <v>0</v>
      </c>
      <c r="AB724" s="156">
        <v>2020</v>
      </c>
    </row>
    <row r="725" spans="1:28" ht="35.25" customHeight="1" x14ac:dyDescent="0.5">
      <c r="A725">
        <v>1</v>
      </c>
      <c r="B725" s="124">
        <v>698</v>
      </c>
      <c r="C725" s="125" t="s">
        <v>2159</v>
      </c>
      <c r="D725" s="150">
        <v>659129</v>
      </c>
      <c r="E725" s="154">
        <v>0</v>
      </c>
      <c r="F725" s="154">
        <v>0</v>
      </c>
      <c r="G725" s="154">
        <v>0</v>
      </c>
      <c r="H725" s="154">
        <v>0</v>
      </c>
      <c r="I725" s="154">
        <v>0</v>
      </c>
      <c r="J725" s="154">
        <v>0</v>
      </c>
      <c r="K725" s="155">
        <v>0</v>
      </c>
      <c r="L725" s="154">
        <v>0</v>
      </c>
      <c r="M725" s="154">
        <v>0</v>
      </c>
      <c r="N725" s="154">
        <v>0</v>
      </c>
      <c r="O725" s="154">
        <v>659129</v>
      </c>
      <c r="P725" s="154">
        <v>0</v>
      </c>
      <c r="Q725" s="154">
        <v>0</v>
      </c>
      <c r="R725" s="154">
        <v>0</v>
      </c>
      <c r="S725" s="154">
        <v>0</v>
      </c>
      <c r="T725" s="154">
        <v>0</v>
      </c>
      <c r="U725" s="154">
        <v>0</v>
      </c>
      <c r="V725" s="154">
        <v>0</v>
      </c>
      <c r="W725" s="154">
        <v>0</v>
      </c>
      <c r="X725" s="154">
        <v>0</v>
      </c>
      <c r="Y725" s="154">
        <v>0</v>
      </c>
      <c r="Z725" s="154">
        <v>0</v>
      </c>
      <c r="AA725" s="154">
        <v>0</v>
      </c>
      <c r="AB725" s="156">
        <v>2020</v>
      </c>
    </row>
    <row r="726" spans="1:28" ht="35.25" customHeight="1" x14ac:dyDescent="0.5">
      <c r="B726" s="153" t="s">
        <v>820</v>
      </c>
      <c r="C726" s="125"/>
      <c r="D726" s="150">
        <v>7097949.4900000002</v>
      </c>
      <c r="E726" s="150">
        <v>117654</v>
      </c>
      <c r="F726" s="150">
        <v>0</v>
      </c>
      <c r="G726" s="150">
        <v>979023</v>
      </c>
      <c r="H726" s="150">
        <v>0</v>
      </c>
      <c r="I726" s="150">
        <v>44789.7</v>
      </c>
      <c r="J726" s="150">
        <v>0</v>
      </c>
      <c r="K726" s="151">
        <v>0</v>
      </c>
      <c r="L726" s="150">
        <v>0</v>
      </c>
      <c r="M726" s="150">
        <v>0</v>
      </c>
      <c r="N726" s="150">
        <v>0</v>
      </c>
      <c r="O726" s="150">
        <v>5956482.79</v>
      </c>
      <c r="P726" s="150">
        <v>0</v>
      </c>
      <c r="Q726" s="150">
        <v>0</v>
      </c>
      <c r="R726" s="150">
        <v>0</v>
      </c>
      <c r="S726" s="150">
        <v>0</v>
      </c>
      <c r="T726" s="150">
        <v>0</v>
      </c>
      <c r="U726" s="150">
        <v>0</v>
      </c>
      <c r="V726" s="150">
        <v>0</v>
      </c>
      <c r="W726" s="150">
        <v>0</v>
      </c>
      <c r="X726" s="150">
        <v>0</v>
      </c>
      <c r="Y726" s="150">
        <v>0</v>
      </c>
      <c r="Z726" s="150">
        <v>0</v>
      </c>
      <c r="AA726" s="150">
        <v>0</v>
      </c>
      <c r="AB726" s="152" t="s">
        <v>857</v>
      </c>
    </row>
    <row r="727" spans="1:28" ht="35.25" customHeight="1" x14ac:dyDescent="0.5">
      <c r="A727">
        <v>1</v>
      </c>
      <c r="B727" s="124">
        <v>699</v>
      </c>
      <c r="C727" s="125" t="s">
        <v>2160</v>
      </c>
      <c r="D727" s="150">
        <v>824183</v>
      </c>
      <c r="E727" s="154">
        <v>0</v>
      </c>
      <c r="F727" s="154">
        <v>0</v>
      </c>
      <c r="G727" s="154">
        <v>0</v>
      </c>
      <c r="H727" s="154">
        <v>0</v>
      </c>
      <c r="I727" s="154">
        <v>0</v>
      </c>
      <c r="J727" s="154">
        <v>0</v>
      </c>
      <c r="K727" s="155">
        <v>0</v>
      </c>
      <c r="L727" s="154">
        <v>0</v>
      </c>
      <c r="M727" s="154">
        <v>0</v>
      </c>
      <c r="N727" s="154">
        <v>0</v>
      </c>
      <c r="O727" s="154">
        <v>824183</v>
      </c>
      <c r="P727" s="154">
        <v>0</v>
      </c>
      <c r="Q727" s="154">
        <v>0</v>
      </c>
      <c r="R727" s="154">
        <v>0</v>
      </c>
      <c r="S727" s="154">
        <v>0</v>
      </c>
      <c r="T727" s="154">
        <v>0</v>
      </c>
      <c r="U727" s="154">
        <v>0</v>
      </c>
      <c r="V727" s="154">
        <v>0</v>
      </c>
      <c r="W727" s="154">
        <v>0</v>
      </c>
      <c r="X727" s="154">
        <v>0</v>
      </c>
      <c r="Y727" s="154">
        <v>0</v>
      </c>
      <c r="Z727" s="154">
        <v>0</v>
      </c>
      <c r="AA727" s="154">
        <v>0</v>
      </c>
      <c r="AB727" s="156">
        <v>2020</v>
      </c>
    </row>
    <row r="728" spans="1:28" ht="35.25" customHeight="1" x14ac:dyDescent="0.5">
      <c r="A728">
        <v>1</v>
      </c>
      <c r="B728" s="124">
        <v>700</v>
      </c>
      <c r="C728" s="125" t="s">
        <v>2513</v>
      </c>
      <c r="D728" s="150">
        <v>817400</v>
      </c>
      <c r="E728" s="154">
        <v>0</v>
      </c>
      <c r="F728" s="154">
        <v>0</v>
      </c>
      <c r="G728" s="154">
        <v>0</v>
      </c>
      <c r="H728" s="154">
        <v>0</v>
      </c>
      <c r="I728" s="154">
        <v>0</v>
      </c>
      <c r="J728" s="154">
        <v>0</v>
      </c>
      <c r="K728" s="155">
        <v>0</v>
      </c>
      <c r="L728" s="154">
        <v>0</v>
      </c>
      <c r="M728" s="154">
        <v>0</v>
      </c>
      <c r="N728" s="154">
        <v>0</v>
      </c>
      <c r="O728" s="154">
        <v>817400</v>
      </c>
      <c r="P728" s="154">
        <v>0</v>
      </c>
      <c r="Q728" s="154">
        <v>0</v>
      </c>
      <c r="R728" s="154">
        <v>0</v>
      </c>
      <c r="S728" s="154">
        <v>0</v>
      </c>
      <c r="T728" s="154">
        <v>0</v>
      </c>
      <c r="U728" s="154">
        <v>0</v>
      </c>
      <c r="V728" s="154">
        <v>0</v>
      </c>
      <c r="W728" s="154">
        <v>0</v>
      </c>
      <c r="X728" s="154">
        <v>0</v>
      </c>
      <c r="Y728" s="154">
        <v>0</v>
      </c>
      <c r="Z728" s="154">
        <v>0</v>
      </c>
      <c r="AA728" s="154">
        <v>0</v>
      </c>
      <c r="AB728" s="156">
        <v>2020</v>
      </c>
    </row>
    <row r="729" spans="1:28" ht="35.25" customHeight="1" x14ac:dyDescent="0.5">
      <c r="A729">
        <v>1</v>
      </c>
      <c r="B729" s="124">
        <v>701</v>
      </c>
      <c r="C729" s="125" t="s">
        <v>2514</v>
      </c>
      <c r="D729" s="150">
        <v>334400</v>
      </c>
      <c r="E729" s="154">
        <v>0</v>
      </c>
      <c r="F729" s="154">
        <v>0</v>
      </c>
      <c r="G729" s="154">
        <v>0</v>
      </c>
      <c r="H729" s="154">
        <v>0</v>
      </c>
      <c r="I729" s="154">
        <v>0</v>
      </c>
      <c r="J729" s="154">
        <v>0</v>
      </c>
      <c r="K729" s="155">
        <v>0</v>
      </c>
      <c r="L729" s="154">
        <v>0</v>
      </c>
      <c r="M729" s="154">
        <v>0</v>
      </c>
      <c r="N729" s="154">
        <v>0</v>
      </c>
      <c r="O729" s="154">
        <v>334400</v>
      </c>
      <c r="P729" s="154">
        <v>0</v>
      </c>
      <c r="Q729" s="154">
        <v>0</v>
      </c>
      <c r="R729" s="154">
        <v>0</v>
      </c>
      <c r="S729" s="154">
        <v>0</v>
      </c>
      <c r="T729" s="154">
        <v>0</v>
      </c>
      <c r="U729" s="154">
        <v>0</v>
      </c>
      <c r="V729" s="154">
        <v>0</v>
      </c>
      <c r="W729" s="154">
        <v>0</v>
      </c>
      <c r="X729" s="154">
        <v>0</v>
      </c>
      <c r="Y729" s="154">
        <v>0</v>
      </c>
      <c r="Z729" s="154">
        <v>0</v>
      </c>
      <c r="AA729" s="154">
        <v>0</v>
      </c>
      <c r="AB729" s="156">
        <v>2020</v>
      </c>
    </row>
    <row r="730" spans="1:28" ht="35.25" customHeight="1" x14ac:dyDescent="0.5">
      <c r="A730">
        <v>1</v>
      </c>
      <c r="B730" s="124">
        <v>702</v>
      </c>
      <c r="C730" s="125" t="s">
        <v>2515</v>
      </c>
      <c r="D730" s="150">
        <v>549603</v>
      </c>
      <c r="E730" s="154">
        <v>0</v>
      </c>
      <c r="F730" s="154">
        <v>0</v>
      </c>
      <c r="G730" s="154">
        <v>0</v>
      </c>
      <c r="H730" s="154">
        <v>0</v>
      </c>
      <c r="I730" s="154">
        <v>0</v>
      </c>
      <c r="J730" s="154">
        <v>0</v>
      </c>
      <c r="K730" s="155">
        <v>0</v>
      </c>
      <c r="L730" s="154">
        <v>0</v>
      </c>
      <c r="M730" s="154">
        <v>0</v>
      </c>
      <c r="N730" s="154">
        <v>0</v>
      </c>
      <c r="O730" s="154">
        <v>549603</v>
      </c>
      <c r="P730" s="154">
        <v>0</v>
      </c>
      <c r="Q730" s="154">
        <v>0</v>
      </c>
      <c r="R730" s="154">
        <v>0</v>
      </c>
      <c r="S730" s="154">
        <v>0</v>
      </c>
      <c r="T730" s="154">
        <v>0</v>
      </c>
      <c r="U730" s="154">
        <v>0</v>
      </c>
      <c r="V730" s="154">
        <v>0</v>
      </c>
      <c r="W730" s="154">
        <v>0</v>
      </c>
      <c r="X730" s="154">
        <v>0</v>
      </c>
      <c r="Y730" s="154">
        <v>0</v>
      </c>
      <c r="Z730" s="154">
        <v>0</v>
      </c>
      <c r="AA730" s="154">
        <v>0</v>
      </c>
      <c r="AB730" s="156">
        <v>2020</v>
      </c>
    </row>
    <row r="731" spans="1:28" ht="35.25" customHeight="1" x14ac:dyDescent="0.5">
      <c r="A731">
        <v>1</v>
      </c>
      <c r="B731" s="124">
        <v>703</v>
      </c>
      <c r="C731" s="125" t="s">
        <v>2516</v>
      </c>
      <c r="D731" s="150">
        <v>500400</v>
      </c>
      <c r="E731" s="154">
        <v>0</v>
      </c>
      <c r="F731" s="154">
        <v>0</v>
      </c>
      <c r="G731" s="154">
        <v>0</v>
      </c>
      <c r="H731" s="154">
        <v>0</v>
      </c>
      <c r="I731" s="154">
        <v>0</v>
      </c>
      <c r="J731" s="154">
        <v>0</v>
      </c>
      <c r="K731" s="155">
        <v>0</v>
      </c>
      <c r="L731" s="154">
        <v>0</v>
      </c>
      <c r="M731" s="154">
        <v>0</v>
      </c>
      <c r="N731" s="154">
        <v>0</v>
      </c>
      <c r="O731" s="154">
        <v>500400</v>
      </c>
      <c r="P731" s="154">
        <v>0</v>
      </c>
      <c r="Q731" s="154">
        <v>0</v>
      </c>
      <c r="R731" s="154">
        <v>0</v>
      </c>
      <c r="S731" s="154">
        <v>0</v>
      </c>
      <c r="T731" s="154">
        <v>0</v>
      </c>
      <c r="U731" s="154">
        <v>0</v>
      </c>
      <c r="V731" s="154">
        <v>0</v>
      </c>
      <c r="W731" s="154">
        <v>0</v>
      </c>
      <c r="X731" s="154">
        <v>0</v>
      </c>
      <c r="Y731" s="154">
        <v>0</v>
      </c>
      <c r="Z731" s="154">
        <v>0</v>
      </c>
      <c r="AA731" s="154">
        <v>0</v>
      </c>
      <c r="AB731" s="156">
        <v>2020</v>
      </c>
    </row>
    <row r="732" spans="1:28" ht="35.25" customHeight="1" x14ac:dyDescent="0.5">
      <c r="A732">
        <v>1</v>
      </c>
      <c r="B732" s="124">
        <v>704</v>
      </c>
      <c r="C732" s="125" t="s">
        <v>2517</v>
      </c>
      <c r="D732" s="150">
        <v>44789.7</v>
      </c>
      <c r="E732" s="154">
        <v>0</v>
      </c>
      <c r="F732" s="154">
        <v>0</v>
      </c>
      <c r="G732" s="154">
        <v>0</v>
      </c>
      <c r="H732" s="154">
        <v>0</v>
      </c>
      <c r="I732" s="154">
        <v>44789.7</v>
      </c>
      <c r="J732" s="154">
        <v>0</v>
      </c>
      <c r="K732" s="155">
        <v>0</v>
      </c>
      <c r="L732" s="154">
        <v>0</v>
      </c>
      <c r="M732" s="154">
        <v>0</v>
      </c>
      <c r="N732" s="154">
        <v>0</v>
      </c>
      <c r="O732" s="154">
        <v>0</v>
      </c>
      <c r="P732" s="154">
        <v>0</v>
      </c>
      <c r="Q732" s="154">
        <v>0</v>
      </c>
      <c r="R732" s="154">
        <v>0</v>
      </c>
      <c r="S732" s="154">
        <v>0</v>
      </c>
      <c r="T732" s="154">
        <v>0</v>
      </c>
      <c r="U732" s="154">
        <v>0</v>
      </c>
      <c r="V732" s="154">
        <v>0</v>
      </c>
      <c r="W732" s="154">
        <v>0</v>
      </c>
      <c r="X732" s="154">
        <v>0</v>
      </c>
      <c r="Y732" s="154">
        <v>0</v>
      </c>
      <c r="Z732" s="154">
        <v>0</v>
      </c>
      <c r="AA732" s="154">
        <v>0</v>
      </c>
      <c r="AB732" s="156">
        <v>2020</v>
      </c>
    </row>
    <row r="733" spans="1:28" ht="35.25" customHeight="1" x14ac:dyDescent="0.5">
      <c r="A733">
        <v>1</v>
      </c>
      <c r="B733" s="124">
        <v>705</v>
      </c>
      <c r="C733" s="125" t="s">
        <v>2161</v>
      </c>
      <c r="D733" s="150">
        <v>851863.79</v>
      </c>
      <c r="E733" s="154">
        <v>0</v>
      </c>
      <c r="F733" s="154">
        <v>0</v>
      </c>
      <c r="G733" s="154">
        <v>0</v>
      </c>
      <c r="H733" s="154">
        <v>0</v>
      </c>
      <c r="I733" s="154">
        <v>0</v>
      </c>
      <c r="J733" s="154">
        <v>0</v>
      </c>
      <c r="K733" s="155">
        <v>0</v>
      </c>
      <c r="L733" s="154">
        <v>0</v>
      </c>
      <c r="M733" s="154">
        <v>0</v>
      </c>
      <c r="N733" s="154">
        <v>0</v>
      </c>
      <c r="O733" s="154">
        <v>851863.79</v>
      </c>
      <c r="P733" s="154">
        <v>0</v>
      </c>
      <c r="Q733" s="154">
        <v>0</v>
      </c>
      <c r="R733" s="154">
        <v>0</v>
      </c>
      <c r="S733" s="154">
        <v>0</v>
      </c>
      <c r="T733" s="154">
        <v>0</v>
      </c>
      <c r="U733" s="154">
        <v>0</v>
      </c>
      <c r="V733" s="154">
        <v>0</v>
      </c>
      <c r="W733" s="154">
        <v>0</v>
      </c>
      <c r="X733" s="154">
        <v>0</v>
      </c>
      <c r="Y733" s="154">
        <v>0</v>
      </c>
      <c r="Z733" s="154">
        <v>0</v>
      </c>
      <c r="AA733" s="154">
        <v>0</v>
      </c>
      <c r="AB733" s="156">
        <v>2020</v>
      </c>
    </row>
    <row r="734" spans="1:28" ht="35.25" customHeight="1" x14ac:dyDescent="0.5">
      <c r="A734">
        <v>1</v>
      </c>
      <c r="B734" s="124">
        <v>706</v>
      </c>
      <c r="C734" s="125" t="s">
        <v>2162</v>
      </c>
      <c r="D734" s="150">
        <v>1228623</v>
      </c>
      <c r="E734" s="154">
        <v>0</v>
      </c>
      <c r="F734" s="154">
        <v>0</v>
      </c>
      <c r="G734" s="154">
        <v>979023</v>
      </c>
      <c r="H734" s="154">
        <v>0</v>
      </c>
      <c r="I734" s="154">
        <v>0</v>
      </c>
      <c r="J734" s="154">
        <v>0</v>
      </c>
      <c r="K734" s="155">
        <v>0</v>
      </c>
      <c r="L734" s="154">
        <v>0</v>
      </c>
      <c r="M734" s="154">
        <v>0</v>
      </c>
      <c r="N734" s="154">
        <v>0</v>
      </c>
      <c r="O734" s="154">
        <v>249600</v>
      </c>
      <c r="P734" s="154">
        <v>0</v>
      </c>
      <c r="Q734" s="154">
        <v>0</v>
      </c>
      <c r="R734" s="154">
        <v>0</v>
      </c>
      <c r="S734" s="154">
        <v>0</v>
      </c>
      <c r="T734" s="154">
        <v>0</v>
      </c>
      <c r="U734" s="154">
        <v>0</v>
      </c>
      <c r="V734" s="154">
        <v>0</v>
      </c>
      <c r="W734" s="154">
        <v>0</v>
      </c>
      <c r="X734" s="154">
        <v>0</v>
      </c>
      <c r="Y734" s="154">
        <v>0</v>
      </c>
      <c r="Z734" s="154">
        <v>0</v>
      </c>
      <c r="AA734" s="154">
        <v>0</v>
      </c>
      <c r="AB734" s="156">
        <v>2020</v>
      </c>
    </row>
    <row r="735" spans="1:28" ht="35.25" customHeight="1" x14ac:dyDescent="0.5">
      <c r="A735">
        <v>1</v>
      </c>
      <c r="B735" s="124">
        <v>707</v>
      </c>
      <c r="C735" s="125" t="s">
        <v>2163</v>
      </c>
      <c r="D735" s="150">
        <v>798318</v>
      </c>
      <c r="E735" s="154">
        <v>0</v>
      </c>
      <c r="F735" s="154">
        <v>0</v>
      </c>
      <c r="G735" s="154">
        <v>0</v>
      </c>
      <c r="H735" s="154">
        <v>0</v>
      </c>
      <c r="I735" s="154">
        <v>0</v>
      </c>
      <c r="J735" s="154">
        <v>0</v>
      </c>
      <c r="K735" s="155">
        <v>0</v>
      </c>
      <c r="L735" s="154">
        <v>0</v>
      </c>
      <c r="M735" s="154">
        <v>0</v>
      </c>
      <c r="N735" s="154">
        <v>0</v>
      </c>
      <c r="O735" s="154">
        <v>798318</v>
      </c>
      <c r="P735" s="154">
        <v>0</v>
      </c>
      <c r="Q735" s="154">
        <v>0</v>
      </c>
      <c r="R735" s="154">
        <v>0</v>
      </c>
      <c r="S735" s="154">
        <v>0</v>
      </c>
      <c r="T735" s="154">
        <v>0</v>
      </c>
      <c r="U735" s="154">
        <v>0</v>
      </c>
      <c r="V735" s="154">
        <v>0</v>
      </c>
      <c r="W735" s="154">
        <v>0</v>
      </c>
      <c r="X735" s="154">
        <v>0</v>
      </c>
      <c r="Y735" s="154">
        <v>0</v>
      </c>
      <c r="Z735" s="154">
        <v>0</v>
      </c>
      <c r="AA735" s="154">
        <v>0</v>
      </c>
      <c r="AB735" s="156">
        <v>2020</v>
      </c>
    </row>
    <row r="736" spans="1:28" ht="35.25" customHeight="1" x14ac:dyDescent="0.5">
      <c r="A736">
        <v>1</v>
      </c>
      <c r="B736" s="124">
        <v>708</v>
      </c>
      <c r="C736" s="125" t="s">
        <v>1802</v>
      </c>
      <c r="D736" s="150">
        <v>61000</v>
      </c>
      <c r="E736" s="154">
        <v>0</v>
      </c>
      <c r="F736" s="154">
        <v>0</v>
      </c>
      <c r="G736" s="154">
        <v>0</v>
      </c>
      <c r="H736" s="154">
        <v>0</v>
      </c>
      <c r="I736" s="154">
        <v>0</v>
      </c>
      <c r="J736" s="154">
        <v>0</v>
      </c>
      <c r="K736" s="155">
        <v>0</v>
      </c>
      <c r="L736" s="154">
        <v>0</v>
      </c>
      <c r="M736" s="154">
        <v>0</v>
      </c>
      <c r="N736" s="154">
        <v>0</v>
      </c>
      <c r="O736" s="154">
        <v>61000</v>
      </c>
      <c r="P736" s="154">
        <v>0</v>
      </c>
      <c r="Q736" s="154">
        <v>0</v>
      </c>
      <c r="R736" s="154">
        <v>0</v>
      </c>
      <c r="S736" s="154">
        <v>0</v>
      </c>
      <c r="T736" s="154">
        <v>0</v>
      </c>
      <c r="U736" s="154">
        <v>0</v>
      </c>
      <c r="V736" s="154">
        <v>0</v>
      </c>
      <c r="W736" s="154">
        <v>0</v>
      </c>
      <c r="X736" s="154">
        <v>0</v>
      </c>
      <c r="Y736" s="154">
        <v>0</v>
      </c>
      <c r="Z736" s="154">
        <v>0</v>
      </c>
      <c r="AA736" s="154">
        <v>0</v>
      </c>
      <c r="AB736" s="156">
        <v>2020</v>
      </c>
    </row>
    <row r="737" spans="1:28" ht="35.25" customHeight="1" x14ac:dyDescent="0.5">
      <c r="A737">
        <v>1</v>
      </c>
      <c r="B737" s="124">
        <v>709</v>
      </c>
      <c r="C737" s="125" t="s">
        <v>1803</v>
      </c>
      <c r="D737" s="150">
        <v>44000</v>
      </c>
      <c r="E737" s="154">
        <v>0</v>
      </c>
      <c r="F737" s="154">
        <v>0</v>
      </c>
      <c r="G737" s="154">
        <v>0</v>
      </c>
      <c r="H737" s="154">
        <v>0</v>
      </c>
      <c r="I737" s="154">
        <v>0</v>
      </c>
      <c r="J737" s="154">
        <v>0</v>
      </c>
      <c r="K737" s="155">
        <v>0</v>
      </c>
      <c r="L737" s="154">
        <v>0</v>
      </c>
      <c r="M737" s="154">
        <v>0</v>
      </c>
      <c r="N737" s="154">
        <v>0</v>
      </c>
      <c r="O737" s="154">
        <v>44000</v>
      </c>
      <c r="P737" s="154">
        <v>0</v>
      </c>
      <c r="Q737" s="154">
        <v>0</v>
      </c>
      <c r="R737" s="154">
        <v>0</v>
      </c>
      <c r="S737" s="154">
        <v>0</v>
      </c>
      <c r="T737" s="154">
        <v>0</v>
      </c>
      <c r="U737" s="154">
        <v>0</v>
      </c>
      <c r="V737" s="154">
        <v>0</v>
      </c>
      <c r="W737" s="154">
        <v>0</v>
      </c>
      <c r="X737" s="154">
        <v>0</v>
      </c>
      <c r="Y737" s="154">
        <v>0</v>
      </c>
      <c r="Z737" s="154">
        <v>0</v>
      </c>
      <c r="AA737" s="154">
        <v>0</v>
      </c>
      <c r="AB737" s="156">
        <v>2020</v>
      </c>
    </row>
    <row r="738" spans="1:28" ht="35.25" customHeight="1" x14ac:dyDescent="0.5">
      <c r="A738">
        <v>1</v>
      </c>
      <c r="B738" s="124">
        <v>710</v>
      </c>
      <c r="C738" s="125" t="s">
        <v>1804</v>
      </c>
      <c r="D738" s="150">
        <v>44000</v>
      </c>
      <c r="E738" s="154">
        <v>0</v>
      </c>
      <c r="F738" s="154">
        <v>0</v>
      </c>
      <c r="G738" s="154">
        <v>0</v>
      </c>
      <c r="H738" s="154">
        <v>0</v>
      </c>
      <c r="I738" s="154">
        <v>0</v>
      </c>
      <c r="J738" s="154">
        <v>0</v>
      </c>
      <c r="K738" s="155">
        <v>0</v>
      </c>
      <c r="L738" s="154">
        <v>0</v>
      </c>
      <c r="M738" s="154">
        <v>0</v>
      </c>
      <c r="N738" s="154">
        <v>0</v>
      </c>
      <c r="O738" s="154">
        <v>44000</v>
      </c>
      <c r="P738" s="154">
        <v>0</v>
      </c>
      <c r="Q738" s="154">
        <v>0</v>
      </c>
      <c r="R738" s="154">
        <v>0</v>
      </c>
      <c r="S738" s="154">
        <v>0</v>
      </c>
      <c r="T738" s="154">
        <v>0</v>
      </c>
      <c r="U738" s="154">
        <v>0</v>
      </c>
      <c r="V738" s="154">
        <v>0</v>
      </c>
      <c r="W738" s="154">
        <v>0</v>
      </c>
      <c r="X738" s="154">
        <v>0</v>
      </c>
      <c r="Y738" s="154">
        <v>0</v>
      </c>
      <c r="Z738" s="154">
        <v>0</v>
      </c>
      <c r="AA738" s="154">
        <v>0</v>
      </c>
      <c r="AB738" s="156">
        <v>2020</v>
      </c>
    </row>
    <row r="739" spans="1:28" ht="35.25" customHeight="1" x14ac:dyDescent="0.5">
      <c r="A739">
        <v>1</v>
      </c>
      <c r="B739" s="124">
        <v>711</v>
      </c>
      <c r="C739" s="125" t="s">
        <v>2164</v>
      </c>
      <c r="D739" s="150">
        <v>999369</v>
      </c>
      <c r="E739" s="154">
        <v>117654</v>
      </c>
      <c r="F739" s="154">
        <v>0</v>
      </c>
      <c r="G739" s="154">
        <v>0</v>
      </c>
      <c r="H739" s="154">
        <v>0</v>
      </c>
      <c r="I739" s="154">
        <v>0</v>
      </c>
      <c r="J739" s="154">
        <v>0</v>
      </c>
      <c r="K739" s="155">
        <v>0</v>
      </c>
      <c r="L739" s="154">
        <v>0</v>
      </c>
      <c r="M739" s="154">
        <v>0</v>
      </c>
      <c r="N739" s="154">
        <v>0</v>
      </c>
      <c r="O739" s="154">
        <v>881715</v>
      </c>
      <c r="P739" s="154">
        <v>0</v>
      </c>
      <c r="Q739" s="154">
        <v>0</v>
      </c>
      <c r="R739" s="154">
        <v>0</v>
      </c>
      <c r="S739" s="154">
        <v>0</v>
      </c>
      <c r="T739" s="154">
        <v>0</v>
      </c>
      <c r="U739" s="154">
        <v>0</v>
      </c>
      <c r="V739" s="154">
        <v>0</v>
      </c>
      <c r="W739" s="154">
        <v>0</v>
      </c>
      <c r="X739" s="154">
        <v>0</v>
      </c>
      <c r="Y739" s="154">
        <v>0</v>
      </c>
      <c r="Z739" s="154">
        <v>0</v>
      </c>
      <c r="AA739" s="154">
        <v>0</v>
      </c>
      <c r="AB739" s="156">
        <v>2020</v>
      </c>
    </row>
    <row r="740" spans="1:28" ht="35.25" customHeight="1" x14ac:dyDescent="0.5">
      <c r="B740" s="153" t="s">
        <v>819</v>
      </c>
      <c r="C740" s="125"/>
      <c r="D740" s="150">
        <v>10495265</v>
      </c>
      <c r="E740" s="150">
        <v>0</v>
      </c>
      <c r="F740" s="150">
        <v>0</v>
      </c>
      <c r="G740" s="150">
        <v>0</v>
      </c>
      <c r="H740" s="150">
        <v>0</v>
      </c>
      <c r="I740" s="150">
        <v>941331</v>
      </c>
      <c r="J740" s="150">
        <v>0</v>
      </c>
      <c r="K740" s="151">
        <v>0</v>
      </c>
      <c r="L740" s="150">
        <v>0</v>
      </c>
      <c r="M740" s="150">
        <v>3080898</v>
      </c>
      <c r="N740" s="150">
        <v>2689388</v>
      </c>
      <c r="O740" s="150">
        <v>3783648</v>
      </c>
      <c r="P740" s="150">
        <v>0</v>
      </c>
      <c r="Q740" s="150">
        <v>0</v>
      </c>
      <c r="R740" s="150">
        <v>0</v>
      </c>
      <c r="S740" s="150">
        <v>0</v>
      </c>
      <c r="T740" s="150">
        <v>0</v>
      </c>
      <c r="U740" s="150">
        <v>0</v>
      </c>
      <c r="V740" s="150">
        <v>0</v>
      </c>
      <c r="W740" s="150">
        <v>0</v>
      </c>
      <c r="X740" s="150">
        <v>0</v>
      </c>
      <c r="Y740" s="150">
        <v>0</v>
      </c>
      <c r="Z740" s="150">
        <v>0</v>
      </c>
      <c r="AA740" s="150">
        <v>0</v>
      </c>
      <c r="AB740" s="152" t="s">
        <v>857</v>
      </c>
    </row>
    <row r="741" spans="1:28" ht="35.25" customHeight="1" x14ac:dyDescent="0.5">
      <c r="A741">
        <v>1</v>
      </c>
      <c r="B741" s="124">
        <v>712</v>
      </c>
      <c r="C741" s="125" t="s">
        <v>2165</v>
      </c>
      <c r="D741" s="150">
        <v>1531213</v>
      </c>
      <c r="E741" s="154">
        <v>0</v>
      </c>
      <c r="F741" s="154">
        <v>0</v>
      </c>
      <c r="G741" s="154">
        <v>0</v>
      </c>
      <c r="H741" s="154">
        <v>0</v>
      </c>
      <c r="I741" s="154">
        <v>0</v>
      </c>
      <c r="J741" s="154">
        <v>0</v>
      </c>
      <c r="K741" s="155">
        <v>0</v>
      </c>
      <c r="L741" s="154">
        <v>0</v>
      </c>
      <c r="M741" s="154">
        <v>1531213</v>
      </c>
      <c r="N741" s="154">
        <v>0</v>
      </c>
      <c r="O741" s="154">
        <v>0</v>
      </c>
      <c r="P741" s="154">
        <v>0</v>
      </c>
      <c r="Q741" s="154">
        <v>0</v>
      </c>
      <c r="R741" s="154">
        <v>0</v>
      </c>
      <c r="S741" s="154">
        <v>0</v>
      </c>
      <c r="T741" s="154">
        <v>0</v>
      </c>
      <c r="U741" s="154">
        <v>0</v>
      </c>
      <c r="V741" s="154">
        <v>0</v>
      </c>
      <c r="W741" s="154">
        <v>0</v>
      </c>
      <c r="X741" s="154">
        <v>0</v>
      </c>
      <c r="Y741" s="154">
        <v>0</v>
      </c>
      <c r="Z741" s="154">
        <v>0</v>
      </c>
      <c r="AA741" s="154">
        <v>0</v>
      </c>
      <c r="AB741" s="156">
        <v>2020</v>
      </c>
    </row>
    <row r="742" spans="1:28" ht="35.25" customHeight="1" x14ac:dyDescent="0.5">
      <c r="A742">
        <v>1</v>
      </c>
      <c r="B742" s="124">
        <v>713</v>
      </c>
      <c r="C742" s="125" t="s">
        <v>2166</v>
      </c>
      <c r="D742" s="150">
        <v>800005</v>
      </c>
      <c r="E742" s="154">
        <v>0</v>
      </c>
      <c r="F742" s="154">
        <v>0</v>
      </c>
      <c r="G742" s="154">
        <v>0</v>
      </c>
      <c r="H742" s="154">
        <v>0</v>
      </c>
      <c r="I742" s="154">
        <v>0</v>
      </c>
      <c r="J742" s="154">
        <v>0</v>
      </c>
      <c r="K742" s="155">
        <v>0</v>
      </c>
      <c r="L742" s="154">
        <v>0</v>
      </c>
      <c r="M742" s="154">
        <v>0</v>
      </c>
      <c r="N742" s="154">
        <v>0</v>
      </c>
      <c r="O742" s="154">
        <v>800005</v>
      </c>
      <c r="P742" s="154">
        <v>0</v>
      </c>
      <c r="Q742" s="154">
        <v>0</v>
      </c>
      <c r="R742" s="154">
        <v>0</v>
      </c>
      <c r="S742" s="154">
        <v>0</v>
      </c>
      <c r="T742" s="154">
        <v>0</v>
      </c>
      <c r="U742" s="154">
        <v>0</v>
      </c>
      <c r="V742" s="154">
        <v>0</v>
      </c>
      <c r="W742" s="154">
        <v>0</v>
      </c>
      <c r="X742" s="154">
        <v>0</v>
      </c>
      <c r="Y742" s="154">
        <v>0</v>
      </c>
      <c r="Z742" s="154">
        <v>0</v>
      </c>
      <c r="AA742" s="154">
        <v>0</v>
      </c>
      <c r="AB742" s="156">
        <v>2020</v>
      </c>
    </row>
    <row r="743" spans="1:28" ht="35.25" customHeight="1" x14ac:dyDescent="0.5">
      <c r="A743">
        <v>1</v>
      </c>
      <c r="B743" s="124">
        <v>714</v>
      </c>
      <c r="C743" s="125" t="s">
        <v>2518</v>
      </c>
      <c r="D743" s="150">
        <v>2240000</v>
      </c>
      <c r="E743" s="154">
        <v>0</v>
      </c>
      <c r="F743" s="154">
        <v>0</v>
      </c>
      <c r="G743" s="154">
        <v>0</v>
      </c>
      <c r="H743" s="154">
        <v>0</v>
      </c>
      <c r="I743" s="154">
        <v>0</v>
      </c>
      <c r="J743" s="154">
        <v>0</v>
      </c>
      <c r="K743" s="155">
        <v>0</v>
      </c>
      <c r="L743" s="154">
        <v>0</v>
      </c>
      <c r="M743" s="154">
        <v>0</v>
      </c>
      <c r="N743" s="154">
        <v>1439388</v>
      </c>
      <c r="O743" s="154">
        <v>800612</v>
      </c>
      <c r="P743" s="154">
        <v>0</v>
      </c>
      <c r="Q743" s="154">
        <v>0</v>
      </c>
      <c r="R743" s="154">
        <v>0</v>
      </c>
      <c r="S743" s="154">
        <v>0</v>
      </c>
      <c r="T743" s="154">
        <v>0</v>
      </c>
      <c r="U743" s="154">
        <v>0</v>
      </c>
      <c r="V743" s="154">
        <v>0</v>
      </c>
      <c r="W743" s="154">
        <v>0</v>
      </c>
      <c r="X743" s="154">
        <v>0</v>
      </c>
      <c r="Y743" s="154">
        <v>0</v>
      </c>
      <c r="Z743" s="154">
        <v>0</v>
      </c>
      <c r="AA743" s="154">
        <v>0</v>
      </c>
      <c r="AB743" s="156">
        <v>2020</v>
      </c>
    </row>
    <row r="744" spans="1:28" ht="35.25" customHeight="1" x14ac:dyDescent="0.5">
      <c r="A744">
        <v>1</v>
      </c>
      <c r="B744" s="124">
        <v>715</v>
      </c>
      <c r="C744" s="125" t="s">
        <v>2519</v>
      </c>
      <c r="D744" s="150">
        <v>1823014</v>
      </c>
      <c r="E744" s="154">
        <v>0</v>
      </c>
      <c r="F744" s="154">
        <v>0</v>
      </c>
      <c r="G744" s="154">
        <v>0</v>
      </c>
      <c r="H744" s="154">
        <v>0</v>
      </c>
      <c r="I744" s="154">
        <v>573014</v>
      </c>
      <c r="J744" s="154">
        <v>0</v>
      </c>
      <c r="K744" s="155">
        <v>0</v>
      </c>
      <c r="L744" s="154">
        <v>0</v>
      </c>
      <c r="M744" s="154">
        <v>0</v>
      </c>
      <c r="N744" s="154">
        <v>1250000</v>
      </c>
      <c r="O744" s="154">
        <v>0</v>
      </c>
      <c r="P744" s="154">
        <v>0</v>
      </c>
      <c r="Q744" s="154">
        <v>0</v>
      </c>
      <c r="R744" s="154">
        <v>0</v>
      </c>
      <c r="S744" s="154">
        <v>0</v>
      </c>
      <c r="T744" s="154">
        <v>0</v>
      </c>
      <c r="U744" s="154">
        <v>0</v>
      </c>
      <c r="V744" s="154">
        <v>0</v>
      </c>
      <c r="W744" s="154">
        <v>0</v>
      </c>
      <c r="X744" s="154">
        <v>0</v>
      </c>
      <c r="Y744" s="154">
        <v>0</v>
      </c>
      <c r="Z744" s="154">
        <v>0</v>
      </c>
      <c r="AA744" s="154">
        <v>0</v>
      </c>
      <c r="AB744" s="156">
        <v>2020</v>
      </c>
    </row>
    <row r="745" spans="1:28" ht="35.25" customHeight="1" x14ac:dyDescent="0.5">
      <c r="A745">
        <v>1</v>
      </c>
      <c r="B745" s="124">
        <v>716</v>
      </c>
      <c r="C745" s="125" t="s">
        <v>2520</v>
      </c>
      <c r="D745" s="150">
        <v>1885685</v>
      </c>
      <c r="E745" s="154">
        <v>0</v>
      </c>
      <c r="F745" s="154">
        <v>0</v>
      </c>
      <c r="G745" s="154">
        <v>0</v>
      </c>
      <c r="H745" s="154">
        <v>0</v>
      </c>
      <c r="I745" s="154">
        <v>0</v>
      </c>
      <c r="J745" s="154">
        <v>0</v>
      </c>
      <c r="K745" s="155">
        <v>0</v>
      </c>
      <c r="L745" s="154">
        <v>0</v>
      </c>
      <c r="M745" s="154">
        <v>1549685</v>
      </c>
      <c r="N745" s="154">
        <v>0</v>
      </c>
      <c r="O745" s="154">
        <v>336000</v>
      </c>
      <c r="P745" s="154">
        <v>0</v>
      </c>
      <c r="Q745" s="154">
        <v>0</v>
      </c>
      <c r="R745" s="154">
        <v>0</v>
      </c>
      <c r="S745" s="154">
        <v>0</v>
      </c>
      <c r="T745" s="154">
        <v>0</v>
      </c>
      <c r="U745" s="154">
        <v>0</v>
      </c>
      <c r="V745" s="154">
        <v>0</v>
      </c>
      <c r="W745" s="154">
        <v>0</v>
      </c>
      <c r="X745" s="154">
        <v>0</v>
      </c>
      <c r="Y745" s="154">
        <v>0</v>
      </c>
      <c r="Z745" s="154">
        <v>0</v>
      </c>
      <c r="AA745" s="154">
        <v>0</v>
      </c>
      <c r="AB745" s="156">
        <v>2020</v>
      </c>
    </row>
    <row r="746" spans="1:28" ht="35.25" customHeight="1" x14ac:dyDescent="0.5">
      <c r="A746">
        <v>1</v>
      </c>
      <c r="B746" s="124">
        <v>717</v>
      </c>
      <c r="C746" s="125" t="s">
        <v>2521</v>
      </c>
      <c r="D746" s="150">
        <v>953170</v>
      </c>
      <c r="E746" s="154">
        <v>0</v>
      </c>
      <c r="F746" s="154">
        <v>0</v>
      </c>
      <c r="G746" s="154">
        <v>0</v>
      </c>
      <c r="H746" s="154">
        <v>0</v>
      </c>
      <c r="I746" s="154">
        <v>0</v>
      </c>
      <c r="J746" s="154">
        <v>0</v>
      </c>
      <c r="K746" s="155">
        <v>0</v>
      </c>
      <c r="L746" s="154">
        <v>0</v>
      </c>
      <c r="M746" s="154">
        <v>0</v>
      </c>
      <c r="N746" s="154">
        <v>0</v>
      </c>
      <c r="O746" s="154">
        <v>953170</v>
      </c>
      <c r="P746" s="154">
        <v>0</v>
      </c>
      <c r="Q746" s="154">
        <v>0</v>
      </c>
      <c r="R746" s="154">
        <v>0</v>
      </c>
      <c r="S746" s="154">
        <v>0</v>
      </c>
      <c r="T746" s="154">
        <v>0</v>
      </c>
      <c r="U746" s="154">
        <v>0</v>
      </c>
      <c r="V746" s="154">
        <v>0</v>
      </c>
      <c r="W746" s="154">
        <v>0</v>
      </c>
      <c r="X746" s="154">
        <v>0</v>
      </c>
      <c r="Y746" s="154">
        <v>0</v>
      </c>
      <c r="Z746" s="154">
        <v>0</v>
      </c>
      <c r="AA746" s="154">
        <v>0</v>
      </c>
      <c r="AB746" s="156">
        <v>2020</v>
      </c>
    </row>
    <row r="747" spans="1:28" ht="35.25" customHeight="1" x14ac:dyDescent="0.5">
      <c r="A747">
        <v>1</v>
      </c>
      <c r="B747" s="124">
        <v>718</v>
      </c>
      <c r="C747" s="125" t="s">
        <v>1805</v>
      </c>
      <c r="D747" s="150">
        <v>243861</v>
      </c>
      <c r="E747" s="154">
        <v>0</v>
      </c>
      <c r="F747" s="154">
        <v>0</v>
      </c>
      <c r="G747" s="154">
        <v>0</v>
      </c>
      <c r="H747" s="154">
        <v>0</v>
      </c>
      <c r="I747" s="154">
        <v>0</v>
      </c>
      <c r="J747" s="154">
        <v>0</v>
      </c>
      <c r="K747" s="155">
        <v>0</v>
      </c>
      <c r="L747" s="154">
        <v>0</v>
      </c>
      <c r="M747" s="154">
        <v>0</v>
      </c>
      <c r="N747" s="154">
        <v>0</v>
      </c>
      <c r="O747" s="154">
        <v>243861</v>
      </c>
      <c r="P747" s="154">
        <v>0</v>
      </c>
      <c r="Q747" s="154">
        <v>0</v>
      </c>
      <c r="R747" s="154">
        <v>0</v>
      </c>
      <c r="S747" s="154">
        <v>0</v>
      </c>
      <c r="T747" s="154">
        <v>0</v>
      </c>
      <c r="U747" s="154">
        <v>0</v>
      </c>
      <c r="V747" s="154">
        <v>0</v>
      </c>
      <c r="W747" s="154">
        <v>0</v>
      </c>
      <c r="X747" s="154">
        <v>0</v>
      </c>
      <c r="Y747" s="154">
        <v>0</v>
      </c>
      <c r="Z747" s="154">
        <v>0</v>
      </c>
      <c r="AA747" s="154">
        <v>0</v>
      </c>
      <c r="AB747" s="156">
        <v>2020</v>
      </c>
    </row>
    <row r="748" spans="1:28" ht="35.25" customHeight="1" x14ac:dyDescent="0.5">
      <c r="A748">
        <v>1</v>
      </c>
      <c r="B748" s="124">
        <v>719</v>
      </c>
      <c r="C748" s="125" t="s">
        <v>2167</v>
      </c>
      <c r="D748" s="150">
        <v>1018317</v>
      </c>
      <c r="E748" s="154">
        <v>0</v>
      </c>
      <c r="F748" s="154">
        <v>0</v>
      </c>
      <c r="G748" s="154">
        <v>0</v>
      </c>
      <c r="H748" s="154">
        <v>0</v>
      </c>
      <c r="I748" s="154">
        <v>368317</v>
      </c>
      <c r="J748" s="154">
        <v>0</v>
      </c>
      <c r="K748" s="155">
        <v>0</v>
      </c>
      <c r="L748" s="154">
        <v>0</v>
      </c>
      <c r="M748" s="154">
        <v>0</v>
      </c>
      <c r="N748" s="154">
        <v>0</v>
      </c>
      <c r="O748" s="154">
        <v>650000</v>
      </c>
      <c r="P748" s="154">
        <v>0</v>
      </c>
      <c r="Q748" s="154">
        <v>0</v>
      </c>
      <c r="R748" s="154">
        <v>0</v>
      </c>
      <c r="S748" s="154">
        <v>0</v>
      </c>
      <c r="T748" s="154">
        <v>0</v>
      </c>
      <c r="U748" s="154">
        <v>0</v>
      </c>
      <c r="V748" s="154">
        <v>0</v>
      </c>
      <c r="W748" s="154">
        <v>0</v>
      </c>
      <c r="X748" s="154">
        <v>0</v>
      </c>
      <c r="Y748" s="154">
        <v>0</v>
      </c>
      <c r="Z748" s="154">
        <v>0</v>
      </c>
      <c r="AA748" s="154">
        <v>0</v>
      </c>
      <c r="AB748" s="156">
        <v>2020</v>
      </c>
    </row>
    <row r="749" spans="1:28" ht="35.25" customHeight="1" x14ac:dyDescent="0.5">
      <c r="B749" s="153" t="s">
        <v>818</v>
      </c>
      <c r="C749" s="125"/>
      <c r="D749" s="150">
        <v>10565683.569999998</v>
      </c>
      <c r="E749" s="150">
        <v>0</v>
      </c>
      <c r="F749" s="150">
        <v>0</v>
      </c>
      <c r="G749" s="150">
        <v>0</v>
      </c>
      <c r="H749" s="150">
        <v>0</v>
      </c>
      <c r="I749" s="150">
        <v>0</v>
      </c>
      <c r="J749" s="150">
        <v>0</v>
      </c>
      <c r="K749" s="151">
        <v>0</v>
      </c>
      <c r="L749" s="150">
        <v>0</v>
      </c>
      <c r="M749" s="150">
        <v>9015738.1999999993</v>
      </c>
      <c r="N749" s="150">
        <v>0</v>
      </c>
      <c r="O749" s="150">
        <v>663650</v>
      </c>
      <c r="P749" s="150">
        <v>886295.37</v>
      </c>
      <c r="Q749" s="150">
        <v>0</v>
      </c>
      <c r="R749" s="150">
        <v>0</v>
      </c>
      <c r="S749" s="150">
        <v>0</v>
      </c>
      <c r="T749" s="150">
        <v>0</v>
      </c>
      <c r="U749" s="150">
        <v>0</v>
      </c>
      <c r="V749" s="150">
        <v>0</v>
      </c>
      <c r="W749" s="150">
        <v>0</v>
      </c>
      <c r="X749" s="150">
        <v>0</v>
      </c>
      <c r="Y749" s="150">
        <v>0</v>
      </c>
      <c r="Z749" s="150">
        <v>0</v>
      </c>
      <c r="AA749" s="150">
        <v>0</v>
      </c>
      <c r="AB749" s="152" t="s">
        <v>857</v>
      </c>
    </row>
    <row r="750" spans="1:28" ht="35.25" customHeight="1" x14ac:dyDescent="0.5">
      <c r="A750">
        <v>1</v>
      </c>
      <c r="B750" s="124">
        <v>720</v>
      </c>
      <c r="C750" s="125" t="s">
        <v>2168</v>
      </c>
      <c r="D750" s="150">
        <v>639795.56999999995</v>
      </c>
      <c r="E750" s="154">
        <v>0</v>
      </c>
      <c r="F750" s="154">
        <v>0</v>
      </c>
      <c r="G750" s="154">
        <v>0</v>
      </c>
      <c r="H750" s="154">
        <v>0</v>
      </c>
      <c r="I750" s="154">
        <v>0</v>
      </c>
      <c r="J750" s="154">
        <v>0</v>
      </c>
      <c r="K750" s="155">
        <v>0</v>
      </c>
      <c r="L750" s="154">
        <v>0</v>
      </c>
      <c r="M750" s="154">
        <v>410951.19999999995</v>
      </c>
      <c r="N750" s="154">
        <v>0</v>
      </c>
      <c r="O750" s="154">
        <v>0</v>
      </c>
      <c r="P750" s="154">
        <v>228844.37</v>
      </c>
      <c r="Q750" s="154">
        <v>0</v>
      </c>
      <c r="R750" s="154">
        <v>0</v>
      </c>
      <c r="S750" s="154">
        <v>0</v>
      </c>
      <c r="T750" s="154">
        <v>0</v>
      </c>
      <c r="U750" s="154">
        <v>0</v>
      </c>
      <c r="V750" s="154">
        <v>0</v>
      </c>
      <c r="W750" s="154">
        <v>0</v>
      </c>
      <c r="X750" s="154">
        <v>0</v>
      </c>
      <c r="Y750" s="154">
        <v>0</v>
      </c>
      <c r="Z750" s="154">
        <v>0</v>
      </c>
      <c r="AA750" s="154">
        <v>0</v>
      </c>
      <c r="AB750" s="156">
        <v>2020</v>
      </c>
    </row>
    <row r="751" spans="1:28" ht="35.25" customHeight="1" x14ac:dyDescent="0.5">
      <c r="A751">
        <v>1</v>
      </c>
      <c r="B751" s="124">
        <v>721</v>
      </c>
      <c r="C751" s="125" t="s">
        <v>2169</v>
      </c>
      <c r="D751" s="150">
        <v>1940000</v>
      </c>
      <c r="E751" s="154">
        <v>0</v>
      </c>
      <c r="F751" s="154">
        <v>0</v>
      </c>
      <c r="G751" s="154">
        <v>0</v>
      </c>
      <c r="H751" s="154">
        <v>0</v>
      </c>
      <c r="I751" s="154">
        <v>0</v>
      </c>
      <c r="J751" s="154">
        <v>0</v>
      </c>
      <c r="K751" s="155">
        <v>0</v>
      </c>
      <c r="L751" s="154">
        <v>0</v>
      </c>
      <c r="M751" s="154">
        <v>1940000</v>
      </c>
      <c r="N751" s="154">
        <v>0</v>
      </c>
      <c r="O751" s="154">
        <v>0</v>
      </c>
      <c r="P751" s="154">
        <v>0</v>
      </c>
      <c r="Q751" s="154">
        <v>0</v>
      </c>
      <c r="R751" s="154">
        <v>0</v>
      </c>
      <c r="S751" s="154">
        <v>0</v>
      </c>
      <c r="T751" s="154">
        <v>0</v>
      </c>
      <c r="U751" s="154">
        <v>0</v>
      </c>
      <c r="V751" s="154">
        <v>0</v>
      </c>
      <c r="W751" s="154">
        <v>0</v>
      </c>
      <c r="X751" s="154">
        <v>0</v>
      </c>
      <c r="Y751" s="154">
        <v>0</v>
      </c>
      <c r="Z751" s="154">
        <v>0</v>
      </c>
      <c r="AA751" s="154">
        <v>0</v>
      </c>
      <c r="AB751" s="156">
        <v>2020</v>
      </c>
    </row>
    <row r="752" spans="1:28" ht="35.25" customHeight="1" x14ac:dyDescent="0.5">
      <c r="A752">
        <v>1</v>
      </c>
      <c r="B752" s="124">
        <v>722</v>
      </c>
      <c r="C752" s="125" t="s">
        <v>2170</v>
      </c>
      <c r="D752" s="150">
        <v>1363012</v>
      </c>
      <c r="E752" s="154">
        <v>0</v>
      </c>
      <c r="F752" s="154">
        <v>0</v>
      </c>
      <c r="G752" s="154">
        <v>0</v>
      </c>
      <c r="H752" s="154">
        <v>0</v>
      </c>
      <c r="I752" s="154">
        <v>0</v>
      </c>
      <c r="J752" s="154">
        <v>0</v>
      </c>
      <c r="K752" s="155">
        <v>0</v>
      </c>
      <c r="L752" s="154">
        <v>0</v>
      </c>
      <c r="M752" s="154">
        <v>1363012</v>
      </c>
      <c r="N752" s="154">
        <v>0</v>
      </c>
      <c r="O752" s="154">
        <v>0</v>
      </c>
      <c r="P752" s="154">
        <v>0</v>
      </c>
      <c r="Q752" s="154">
        <v>0</v>
      </c>
      <c r="R752" s="154">
        <v>0</v>
      </c>
      <c r="S752" s="154">
        <v>0</v>
      </c>
      <c r="T752" s="154">
        <v>0</v>
      </c>
      <c r="U752" s="154">
        <v>0</v>
      </c>
      <c r="V752" s="154">
        <v>0</v>
      </c>
      <c r="W752" s="154">
        <v>0</v>
      </c>
      <c r="X752" s="154">
        <v>0</v>
      </c>
      <c r="Y752" s="154">
        <v>0</v>
      </c>
      <c r="Z752" s="154">
        <v>0</v>
      </c>
      <c r="AA752" s="154">
        <v>0</v>
      </c>
      <c r="AB752" s="156">
        <v>2020</v>
      </c>
    </row>
    <row r="753" spans="1:28" ht="35.25" customHeight="1" x14ac:dyDescent="0.5">
      <c r="A753">
        <v>1</v>
      </c>
      <c r="B753" s="124">
        <v>723</v>
      </c>
      <c r="C753" s="125" t="s">
        <v>2522</v>
      </c>
      <c r="D753" s="150">
        <v>1310776</v>
      </c>
      <c r="E753" s="154">
        <v>0</v>
      </c>
      <c r="F753" s="154">
        <v>0</v>
      </c>
      <c r="G753" s="154">
        <v>0</v>
      </c>
      <c r="H753" s="154">
        <v>0</v>
      </c>
      <c r="I753" s="154">
        <v>0</v>
      </c>
      <c r="J753" s="154">
        <v>0</v>
      </c>
      <c r="K753" s="155">
        <v>0</v>
      </c>
      <c r="L753" s="154">
        <v>0</v>
      </c>
      <c r="M753" s="154">
        <v>1310776</v>
      </c>
      <c r="N753" s="154">
        <v>0</v>
      </c>
      <c r="O753" s="154">
        <v>0</v>
      </c>
      <c r="P753" s="154">
        <v>0</v>
      </c>
      <c r="Q753" s="154">
        <v>0</v>
      </c>
      <c r="R753" s="154">
        <v>0</v>
      </c>
      <c r="S753" s="154">
        <v>0</v>
      </c>
      <c r="T753" s="154">
        <v>0</v>
      </c>
      <c r="U753" s="154">
        <v>0</v>
      </c>
      <c r="V753" s="154">
        <v>0</v>
      </c>
      <c r="W753" s="154">
        <v>0</v>
      </c>
      <c r="X753" s="154">
        <v>0</v>
      </c>
      <c r="Y753" s="154">
        <v>0</v>
      </c>
      <c r="Z753" s="154">
        <v>0</v>
      </c>
      <c r="AA753" s="154">
        <v>0</v>
      </c>
      <c r="AB753" s="156">
        <v>2020</v>
      </c>
    </row>
    <row r="754" spans="1:28" ht="35.25" customHeight="1" x14ac:dyDescent="0.5">
      <c r="A754">
        <v>1</v>
      </c>
      <c r="B754" s="124">
        <v>724</v>
      </c>
      <c r="C754" s="125" t="s">
        <v>2523</v>
      </c>
      <c r="D754" s="150">
        <v>1408680</v>
      </c>
      <c r="E754" s="154">
        <v>0</v>
      </c>
      <c r="F754" s="154">
        <v>0</v>
      </c>
      <c r="G754" s="154">
        <v>0</v>
      </c>
      <c r="H754" s="154">
        <v>0</v>
      </c>
      <c r="I754" s="154">
        <v>0</v>
      </c>
      <c r="J754" s="154">
        <v>0</v>
      </c>
      <c r="K754" s="155">
        <v>0</v>
      </c>
      <c r="L754" s="154">
        <v>0</v>
      </c>
      <c r="M754" s="154">
        <v>1408680</v>
      </c>
      <c r="N754" s="154">
        <v>0</v>
      </c>
      <c r="O754" s="154">
        <v>0</v>
      </c>
      <c r="P754" s="154">
        <v>0</v>
      </c>
      <c r="Q754" s="154">
        <v>0</v>
      </c>
      <c r="R754" s="154">
        <v>0</v>
      </c>
      <c r="S754" s="154">
        <v>0</v>
      </c>
      <c r="T754" s="154">
        <v>0</v>
      </c>
      <c r="U754" s="154">
        <v>0</v>
      </c>
      <c r="V754" s="154">
        <v>0</v>
      </c>
      <c r="W754" s="154">
        <v>0</v>
      </c>
      <c r="X754" s="154">
        <v>0</v>
      </c>
      <c r="Y754" s="154">
        <v>0</v>
      </c>
      <c r="Z754" s="154">
        <v>0</v>
      </c>
      <c r="AA754" s="154">
        <v>0</v>
      </c>
      <c r="AB754" s="156">
        <v>2020</v>
      </c>
    </row>
    <row r="755" spans="1:28" ht="35.25" customHeight="1" x14ac:dyDescent="0.5">
      <c r="A755">
        <v>1</v>
      </c>
      <c r="B755" s="124">
        <v>725</v>
      </c>
      <c r="C755" s="125" t="s">
        <v>2524</v>
      </c>
      <c r="D755" s="150">
        <v>1180351</v>
      </c>
      <c r="E755" s="154">
        <v>0</v>
      </c>
      <c r="F755" s="154">
        <v>0</v>
      </c>
      <c r="G755" s="154">
        <v>0</v>
      </c>
      <c r="H755" s="154">
        <v>0</v>
      </c>
      <c r="I755" s="154">
        <v>0</v>
      </c>
      <c r="J755" s="154">
        <v>0</v>
      </c>
      <c r="K755" s="155">
        <v>0</v>
      </c>
      <c r="L755" s="154">
        <v>0</v>
      </c>
      <c r="M755" s="154">
        <v>1180351</v>
      </c>
      <c r="N755" s="154">
        <v>0</v>
      </c>
      <c r="O755" s="154">
        <v>0</v>
      </c>
      <c r="P755" s="154">
        <v>0</v>
      </c>
      <c r="Q755" s="154">
        <v>0</v>
      </c>
      <c r="R755" s="154">
        <v>0</v>
      </c>
      <c r="S755" s="154">
        <v>0</v>
      </c>
      <c r="T755" s="154">
        <v>0</v>
      </c>
      <c r="U755" s="154">
        <v>0</v>
      </c>
      <c r="V755" s="154">
        <v>0</v>
      </c>
      <c r="W755" s="154">
        <v>0</v>
      </c>
      <c r="X755" s="154">
        <v>0</v>
      </c>
      <c r="Y755" s="154">
        <v>0</v>
      </c>
      <c r="Z755" s="154">
        <v>0</v>
      </c>
      <c r="AA755" s="154">
        <v>0</v>
      </c>
      <c r="AB755" s="156">
        <v>2020</v>
      </c>
    </row>
    <row r="756" spans="1:28" ht="35.25" customHeight="1" x14ac:dyDescent="0.5">
      <c r="A756">
        <v>1</v>
      </c>
      <c r="B756" s="124">
        <v>726</v>
      </c>
      <c r="C756" s="125" t="s">
        <v>2525</v>
      </c>
      <c r="D756" s="150">
        <v>1401968</v>
      </c>
      <c r="E756" s="154">
        <v>0</v>
      </c>
      <c r="F756" s="154">
        <v>0</v>
      </c>
      <c r="G756" s="154">
        <v>0</v>
      </c>
      <c r="H756" s="154">
        <v>0</v>
      </c>
      <c r="I756" s="154">
        <v>0</v>
      </c>
      <c r="J756" s="154">
        <v>0</v>
      </c>
      <c r="K756" s="155">
        <v>0</v>
      </c>
      <c r="L756" s="154">
        <v>0</v>
      </c>
      <c r="M756" s="154">
        <v>1401968</v>
      </c>
      <c r="N756" s="154">
        <v>0</v>
      </c>
      <c r="O756" s="154">
        <v>0</v>
      </c>
      <c r="P756" s="154">
        <v>0</v>
      </c>
      <c r="Q756" s="154">
        <v>0</v>
      </c>
      <c r="R756" s="154">
        <v>0</v>
      </c>
      <c r="S756" s="154">
        <v>0</v>
      </c>
      <c r="T756" s="154">
        <v>0</v>
      </c>
      <c r="U756" s="154">
        <v>0</v>
      </c>
      <c r="V756" s="154">
        <v>0</v>
      </c>
      <c r="W756" s="154">
        <v>0</v>
      </c>
      <c r="X756" s="154">
        <v>0</v>
      </c>
      <c r="Y756" s="154">
        <v>0</v>
      </c>
      <c r="Z756" s="154">
        <v>0</v>
      </c>
      <c r="AA756" s="154">
        <v>0</v>
      </c>
      <c r="AB756" s="156">
        <v>2020</v>
      </c>
    </row>
    <row r="757" spans="1:28" ht="35.25" customHeight="1" x14ac:dyDescent="0.5">
      <c r="A757">
        <v>1</v>
      </c>
      <c r="B757" s="124">
        <v>727</v>
      </c>
      <c r="C757" s="125" t="s">
        <v>2526</v>
      </c>
      <c r="D757" s="150">
        <v>657451</v>
      </c>
      <c r="E757" s="154">
        <v>0</v>
      </c>
      <c r="F757" s="154">
        <v>0</v>
      </c>
      <c r="G757" s="154">
        <v>0</v>
      </c>
      <c r="H757" s="154">
        <v>0</v>
      </c>
      <c r="I757" s="154">
        <v>0</v>
      </c>
      <c r="J757" s="154">
        <v>0</v>
      </c>
      <c r="K757" s="155">
        <v>0</v>
      </c>
      <c r="L757" s="154">
        <v>0</v>
      </c>
      <c r="M757" s="154">
        <v>0</v>
      </c>
      <c r="N757" s="154">
        <v>0</v>
      </c>
      <c r="O757" s="154">
        <v>0</v>
      </c>
      <c r="P757" s="154">
        <v>657451</v>
      </c>
      <c r="Q757" s="154">
        <v>0</v>
      </c>
      <c r="R757" s="154">
        <v>0</v>
      </c>
      <c r="S757" s="154">
        <v>0</v>
      </c>
      <c r="T757" s="154">
        <v>0</v>
      </c>
      <c r="U757" s="154">
        <v>0</v>
      </c>
      <c r="V757" s="154">
        <v>0</v>
      </c>
      <c r="W757" s="154">
        <v>0</v>
      </c>
      <c r="X757" s="154">
        <v>0</v>
      </c>
      <c r="Y757" s="154">
        <v>0</v>
      </c>
      <c r="Z757" s="154">
        <v>0</v>
      </c>
      <c r="AA757" s="154">
        <v>0</v>
      </c>
      <c r="AB757" s="156">
        <v>2020</v>
      </c>
    </row>
    <row r="758" spans="1:28" ht="35.25" customHeight="1" x14ac:dyDescent="0.5">
      <c r="A758">
        <v>1</v>
      </c>
      <c r="B758" s="124">
        <v>728</v>
      </c>
      <c r="C758" s="125" t="s">
        <v>2171</v>
      </c>
      <c r="D758" s="150">
        <v>663650</v>
      </c>
      <c r="E758" s="154">
        <v>0</v>
      </c>
      <c r="F758" s="154">
        <v>0</v>
      </c>
      <c r="G758" s="154">
        <v>0</v>
      </c>
      <c r="H758" s="154">
        <v>0</v>
      </c>
      <c r="I758" s="154">
        <v>0</v>
      </c>
      <c r="J758" s="154">
        <v>0</v>
      </c>
      <c r="K758" s="155">
        <v>0</v>
      </c>
      <c r="L758" s="154">
        <v>0</v>
      </c>
      <c r="M758" s="154">
        <v>0</v>
      </c>
      <c r="N758" s="154">
        <v>0</v>
      </c>
      <c r="O758" s="154">
        <v>663650</v>
      </c>
      <c r="P758" s="154">
        <v>0</v>
      </c>
      <c r="Q758" s="154">
        <v>0</v>
      </c>
      <c r="R758" s="154">
        <v>0</v>
      </c>
      <c r="S758" s="154">
        <v>0</v>
      </c>
      <c r="T758" s="154">
        <v>0</v>
      </c>
      <c r="U758" s="154">
        <v>0</v>
      </c>
      <c r="V758" s="154">
        <v>0</v>
      </c>
      <c r="W758" s="154">
        <v>0</v>
      </c>
      <c r="X758" s="154">
        <v>0</v>
      </c>
      <c r="Y758" s="154">
        <v>0</v>
      </c>
      <c r="Z758" s="154">
        <v>0</v>
      </c>
      <c r="AA758" s="154">
        <v>0</v>
      </c>
      <c r="AB758" s="156">
        <v>2020</v>
      </c>
    </row>
    <row r="759" spans="1:28" ht="35.25" customHeight="1" x14ac:dyDescent="0.5">
      <c r="B759" s="153" t="s">
        <v>826</v>
      </c>
      <c r="C759" s="125"/>
      <c r="D759" s="150">
        <v>5406374.4199999999</v>
      </c>
      <c r="E759" s="150">
        <v>0</v>
      </c>
      <c r="F759" s="150">
        <v>0</v>
      </c>
      <c r="G759" s="150">
        <v>0</v>
      </c>
      <c r="H759" s="150">
        <v>0</v>
      </c>
      <c r="I759" s="150">
        <v>617671.73</v>
      </c>
      <c r="J759" s="150">
        <v>0</v>
      </c>
      <c r="K759" s="151">
        <v>0</v>
      </c>
      <c r="L759" s="150">
        <v>0</v>
      </c>
      <c r="M759" s="150">
        <v>0</v>
      </c>
      <c r="N759" s="150">
        <v>78045.73</v>
      </c>
      <c r="O759" s="150">
        <v>4546627.16</v>
      </c>
      <c r="P759" s="150">
        <v>164029.79999999999</v>
      </c>
      <c r="Q759" s="150">
        <v>0</v>
      </c>
      <c r="R759" s="150">
        <v>0</v>
      </c>
      <c r="S759" s="150">
        <v>0</v>
      </c>
      <c r="T759" s="150">
        <v>0</v>
      </c>
      <c r="U759" s="150">
        <v>0</v>
      </c>
      <c r="V759" s="150">
        <v>0</v>
      </c>
      <c r="W759" s="150">
        <v>0</v>
      </c>
      <c r="X759" s="150">
        <v>0</v>
      </c>
      <c r="Y759" s="150">
        <v>0</v>
      </c>
      <c r="Z759" s="150">
        <v>0</v>
      </c>
      <c r="AA759" s="150">
        <v>0</v>
      </c>
      <c r="AB759" s="152" t="s">
        <v>857</v>
      </c>
    </row>
    <row r="760" spans="1:28" ht="35.25" customHeight="1" x14ac:dyDescent="0.5">
      <c r="A760">
        <v>1</v>
      </c>
      <c r="B760" s="124">
        <v>729</v>
      </c>
      <c r="C760" s="125" t="s">
        <v>2172</v>
      </c>
      <c r="D760" s="150">
        <v>190801.84</v>
      </c>
      <c r="E760" s="154">
        <v>0</v>
      </c>
      <c r="F760" s="154">
        <v>0</v>
      </c>
      <c r="G760" s="154">
        <v>0</v>
      </c>
      <c r="H760" s="154">
        <v>0</v>
      </c>
      <c r="I760" s="154">
        <v>0</v>
      </c>
      <c r="J760" s="154">
        <v>0</v>
      </c>
      <c r="K760" s="155">
        <v>0</v>
      </c>
      <c r="L760" s="154">
        <v>0</v>
      </c>
      <c r="M760" s="154">
        <v>0</v>
      </c>
      <c r="N760" s="154">
        <v>0</v>
      </c>
      <c r="O760" s="154">
        <v>190801.84</v>
      </c>
      <c r="P760" s="154">
        <v>0</v>
      </c>
      <c r="Q760" s="154">
        <v>0</v>
      </c>
      <c r="R760" s="154">
        <v>0</v>
      </c>
      <c r="S760" s="154">
        <v>0</v>
      </c>
      <c r="T760" s="154">
        <v>0</v>
      </c>
      <c r="U760" s="154">
        <v>0</v>
      </c>
      <c r="V760" s="154">
        <v>0</v>
      </c>
      <c r="W760" s="154">
        <v>0</v>
      </c>
      <c r="X760" s="154">
        <v>0</v>
      </c>
      <c r="Y760" s="154">
        <v>0</v>
      </c>
      <c r="Z760" s="154">
        <v>0</v>
      </c>
      <c r="AA760" s="154">
        <v>0</v>
      </c>
      <c r="AB760" s="156">
        <v>2020</v>
      </c>
    </row>
    <row r="761" spans="1:28" ht="35.25" customHeight="1" x14ac:dyDescent="0.5">
      <c r="A761">
        <v>1</v>
      </c>
      <c r="B761" s="124">
        <v>730</v>
      </c>
      <c r="C761" s="125" t="s">
        <v>2173</v>
      </c>
      <c r="D761" s="150">
        <v>78045.73</v>
      </c>
      <c r="E761" s="154">
        <v>0</v>
      </c>
      <c r="F761" s="154">
        <v>0</v>
      </c>
      <c r="G761" s="154">
        <v>0</v>
      </c>
      <c r="H761" s="154">
        <v>0</v>
      </c>
      <c r="I761" s="154">
        <v>0</v>
      </c>
      <c r="J761" s="154">
        <v>0</v>
      </c>
      <c r="K761" s="155">
        <v>0</v>
      </c>
      <c r="L761" s="154">
        <v>0</v>
      </c>
      <c r="M761" s="154">
        <v>0</v>
      </c>
      <c r="N761" s="154">
        <v>78045.73</v>
      </c>
      <c r="O761" s="154">
        <v>0</v>
      </c>
      <c r="P761" s="154">
        <v>0</v>
      </c>
      <c r="Q761" s="154">
        <v>0</v>
      </c>
      <c r="R761" s="154">
        <v>0</v>
      </c>
      <c r="S761" s="154">
        <v>0</v>
      </c>
      <c r="T761" s="154">
        <v>0</v>
      </c>
      <c r="U761" s="154">
        <v>0</v>
      </c>
      <c r="V761" s="154">
        <v>0</v>
      </c>
      <c r="W761" s="154">
        <v>0</v>
      </c>
      <c r="X761" s="154">
        <v>0</v>
      </c>
      <c r="Y761" s="154">
        <v>0</v>
      </c>
      <c r="Z761" s="154">
        <v>0</v>
      </c>
      <c r="AA761" s="154">
        <v>0</v>
      </c>
      <c r="AB761" s="156">
        <v>2020</v>
      </c>
    </row>
    <row r="762" spans="1:28" ht="35.25" customHeight="1" x14ac:dyDescent="0.5">
      <c r="A762">
        <v>1</v>
      </c>
      <c r="B762" s="124">
        <v>731</v>
      </c>
      <c r="C762" s="125" t="s">
        <v>2174</v>
      </c>
      <c r="D762" s="150">
        <v>282509.7</v>
      </c>
      <c r="E762" s="154">
        <v>0</v>
      </c>
      <c r="F762" s="154">
        <v>0</v>
      </c>
      <c r="G762" s="154">
        <v>0</v>
      </c>
      <c r="H762" s="154">
        <v>0</v>
      </c>
      <c r="I762" s="154">
        <v>0</v>
      </c>
      <c r="J762" s="154">
        <v>0</v>
      </c>
      <c r="K762" s="155">
        <v>0</v>
      </c>
      <c r="L762" s="154">
        <v>0</v>
      </c>
      <c r="M762" s="154">
        <v>0</v>
      </c>
      <c r="N762" s="154">
        <v>0</v>
      </c>
      <c r="O762" s="154">
        <v>282509.7</v>
      </c>
      <c r="P762" s="154">
        <v>0</v>
      </c>
      <c r="Q762" s="154">
        <v>0</v>
      </c>
      <c r="R762" s="154">
        <v>0</v>
      </c>
      <c r="S762" s="154">
        <v>0</v>
      </c>
      <c r="T762" s="154">
        <v>0</v>
      </c>
      <c r="U762" s="154">
        <v>0</v>
      </c>
      <c r="V762" s="154">
        <v>0</v>
      </c>
      <c r="W762" s="154">
        <v>0</v>
      </c>
      <c r="X762" s="154">
        <v>0</v>
      </c>
      <c r="Y762" s="154">
        <v>0</v>
      </c>
      <c r="Z762" s="154">
        <v>0</v>
      </c>
      <c r="AA762" s="154">
        <v>0</v>
      </c>
      <c r="AB762" s="156">
        <v>2020</v>
      </c>
    </row>
    <row r="763" spans="1:28" ht="35.25" customHeight="1" x14ac:dyDescent="0.5">
      <c r="A763">
        <v>1</v>
      </c>
      <c r="B763" s="124">
        <v>732</v>
      </c>
      <c r="C763" s="125" t="s">
        <v>2175</v>
      </c>
      <c r="D763" s="150">
        <v>1726093</v>
      </c>
      <c r="E763" s="154">
        <v>0</v>
      </c>
      <c r="F763" s="154">
        <v>0</v>
      </c>
      <c r="G763" s="154">
        <v>0</v>
      </c>
      <c r="H763" s="154">
        <v>0</v>
      </c>
      <c r="I763" s="154">
        <v>400852</v>
      </c>
      <c r="J763" s="154">
        <v>0</v>
      </c>
      <c r="K763" s="155">
        <v>0</v>
      </c>
      <c r="L763" s="154">
        <v>0</v>
      </c>
      <c r="M763" s="154">
        <v>0</v>
      </c>
      <c r="N763" s="154">
        <v>0</v>
      </c>
      <c r="O763" s="154">
        <v>1325241</v>
      </c>
      <c r="P763" s="154">
        <v>0</v>
      </c>
      <c r="Q763" s="154">
        <v>0</v>
      </c>
      <c r="R763" s="154">
        <v>0</v>
      </c>
      <c r="S763" s="154">
        <v>0</v>
      </c>
      <c r="T763" s="154">
        <v>0</v>
      </c>
      <c r="U763" s="154">
        <v>0</v>
      </c>
      <c r="V763" s="154">
        <v>0</v>
      </c>
      <c r="W763" s="154">
        <v>0</v>
      </c>
      <c r="X763" s="154">
        <v>0</v>
      </c>
      <c r="Y763" s="154">
        <v>0</v>
      </c>
      <c r="Z763" s="154">
        <v>0</v>
      </c>
      <c r="AA763" s="154">
        <v>0</v>
      </c>
      <c r="AB763" s="156">
        <v>2020</v>
      </c>
    </row>
    <row r="764" spans="1:28" ht="35.25" customHeight="1" x14ac:dyDescent="0.5">
      <c r="A764">
        <v>1</v>
      </c>
      <c r="B764" s="124">
        <v>733</v>
      </c>
      <c r="C764" s="125" t="s">
        <v>2527</v>
      </c>
      <c r="D764" s="150">
        <v>744990</v>
      </c>
      <c r="E764" s="154">
        <v>0</v>
      </c>
      <c r="F764" s="154">
        <v>0</v>
      </c>
      <c r="G764" s="154">
        <v>0</v>
      </c>
      <c r="H764" s="154">
        <v>0</v>
      </c>
      <c r="I764" s="154">
        <v>0</v>
      </c>
      <c r="J764" s="154">
        <v>0</v>
      </c>
      <c r="K764" s="155">
        <v>0</v>
      </c>
      <c r="L764" s="154">
        <v>0</v>
      </c>
      <c r="M764" s="154">
        <v>0</v>
      </c>
      <c r="N764" s="154">
        <v>0</v>
      </c>
      <c r="O764" s="154">
        <v>744990</v>
      </c>
      <c r="P764" s="154">
        <v>0</v>
      </c>
      <c r="Q764" s="154">
        <v>0</v>
      </c>
      <c r="R764" s="154">
        <v>0</v>
      </c>
      <c r="S764" s="154">
        <v>0</v>
      </c>
      <c r="T764" s="154">
        <v>0</v>
      </c>
      <c r="U764" s="154">
        <v>0</v>
      </c>
      <c r="V764" s="154">
        <v>0</v>
      </c>
      <c r="W764" s="154">
        <v>0</v>
      </c>
      <c r="X764" s="154">
        <v>0</v>
      </c>
      <c r="Y764" s="154">
        <v>0</v>
      </c>
      <c r="Z764" s="154">
        <v>0</v>
      </c>
      <c r="AA764" s="154">
        <v>0</v>
      </c>
      <c r="AB764" s="156">
        <v>2020</v>
      </c>
    </row>
    <row r="765" spans="1:28" ht="35.25" customHeight="1" x14ac:dyDescent="0.5">
      <c r="A765">
        <v>1</v>
      </c>
      <c r="B765" s="124">
        <v>734</v>
      </c>
      <c r="C765" s="125" t="s">
        <v>2528</v>
      </c>
      <c r="D765" s="150">
        <v>920919</v>
      </c>
      <c r="E765" s="154">
        <v>0</v>
      </c>
      <c r="F765" s="154">
        <v>0</v>
      </c>
      <c r="G765" s="154">
        <v>0</v>
      </c>
      <c r="H765" s="154">
        <v>0</v>
      </c>
      <c r="I765" s="154">
        <v>0</v>
      </c>
      <c r="J765" s="154">
        <v>0</v>
      </c>
      <c r="K765" s="155">
        <v>0</v>
      </c>
      <c r="L765" s="154">
        <v>0</v>
      </c>
      <c r="M765" s="154">
        <v>0</v>
      </c>
      <c r="N765" s="154">
        <v>0</v>
      </c>
      <c r="O765" s="154">
        <v>920919</v>
      </c>
      <c r="P765" s="154">
        <v>0</v>
      </c>
      <c r="Q765" s="154">
        <v>0</v>
      </c>
      <c r="R765" s="154">
        <v>0</v>
      </c>
      <c r="S765" s="154">
        <v>0</v>
      </c>
      <c r="T765" s="154">
        <v>0</v>
      </c>
      <c r="U765" s="154">
        <v>0</v>
      </c>
      <c r="V765" s="154">
        <v>0</v>
      </c>
      <c r="W765" s="154">
        <v>0</v>
      </c>
      <c r="X765" s="154">
        <v>0</v>
      </c>
      <c r="Y765" s="154">
        <v>0</v>
      </c>
      <c r="Z765" s="154">
        <v>0</v>
      </c>
      <c r="AA765" s="154">
        <v>0</v>
      </c>
      <c r="AB765" s="156">
        <v>2020</v>
      </c>
    </row>
    <row r="766" spans="1:28" ht="35.25" customHeight="1" x14ac:dyDescent="0.5">
      <c r="A766">
        <v>1</v>
      </c>
      <c r="B766" s="124">
        <v>735</v>
      </c>
      <c r="C766" s="125" t="s">
        <v>2529</v>
      </c>
      <c r="D766" s="150">
        <v>424001.66</v>
      </c>
      <c r="E766" s="154">
        <v>0</v>
      </c>
      <c r="F766" s="154">
        <v>0</v>
      </c>
      <c r="G766" s="154">
        <v>0</v>
      </c>
      <c r="H766" s="154">
        <v>0</v>
      </c>
      <c r="I766" s="154">
        <v>0</v>
      </c>
      <c r="J766" s="154">
        <v>0</v>
      </c>
      <c r="K766" s="155">
        <v>0</v>
      </c>
      <c r="L766" s="154">
        <v>0</v>
      </c>
      <c r="M766" s="154">
        <v>0</v>
      </c>
      <c r="N766" s="154">
        <v>0</v>
      </c>
      <c r="O766" s="154">
        <v>424001.66</v>
      </c>
      <c r="P766" s="154">
        <v>0</v>
      </c>
      <c r="Q766" s="154">
        <v>0</v>
      </c>
      <c r="R766" s="154">
        <v>0</v>
      </c>
      <c r="S766" s="154">
        <v>0</v>
      </c>
      <c r="T766" s="154">
        <v>0</v>
      </c>
      <c r="U766" s="154">
        <v>0</v>
      </c>
      <c r="V766" s="154">
        <v>0</v>
      </c>
      <c r="W766" s="154">
        <v>0</v>
      </c>
      <c r="X766" s="154">
        <v>0</v>
      </c>
      <c r="Y766" s="154">
        <v>0</v>
      </c>
      <c r="Z766" s="154">
        <v>0</v>
      </c>
      <c r="AA766" s="154">
        <v>0</v>
      </c>
      <c r="AB766" s="156">
        <v>2020</v>
      </c>
    </row>
    <row r="767" spans="1:28" ht="35.25" customHeight="1" x14ac:dyDescent="0.5">
      <c r="A767">
        <v>1</v>
      </c>
      <c r="B767" s="124">
        <v>736</v>
      </c>
      <c r="C767" s="125" t="s">
        <v>2176</v>
      </c>
      <c r="D767" s="150">
        <v>658163.96</v>
      </c>
      <c r="E767" s="154">
        <v>0</v>
      </c>
      <c r="F767" s="154">
        <v>0</v>
      </c>
      <c r="G767" s="154">
        <v>0</v>
      </c>
      <c r="H767" s="154">
        <v>0</v>
      </c>
      <c r="I767" s="154">
        <v>0</v>
      </c>
      <c r="J767" s="154">
        <v>0</v>
      </c>
      <c r="K767" s="155">
        <v>0</v>
      </c>
      <c r="L767" s="154">
        <v>0</v>
      </c>
      <c r="M767" s="154">
        <v>0</v>
      </c>
      <c r="N767" s="154">
        <v>0</v>
      </c>
      <c r="O767" s="154">
        <v>658163.96</v>
      </c>
      <c r="P767" s="154">
        <v>0</v>
      </c>
      <c r="Q767" s="154">
        <v>0</v>
      </c>
      <c r="R767" s="154">
        <v>0</v>
      </c>
      <c r="S767" s="154">
        <v>0</v>
      </c>
      <c r="T767" s="154">
        <v>0</v>
      </c>
      <c r="U767" s="154">
        <v>0</v>
      </c>
      <c r="V767" s="154">
        <v>0</v>
      </c>
      <c r="W767" s="154">
        <v>0</v>
      </c>
      <c r="X767" s="154">
        <v>0</v>
      </c>
      <c r="Y767" s="154">
        <v>0</v>
      </c>
      <c r="Z767" s="154">
        <v>0</v>
      </c>
      <c r="AA767" s="154">
        <v>0</v>
      </c>
      <c r="AB767" s="156">
        <v>2020</v>
      </c>
    </row>
    <row r="768" spans="1:28" ht="35.25" customHeight="1" x14ac:dyDescent="0.5">
      <c r="A768">
        <v>1</v>
      </c>
      <c r="B768" s="124">
        <v>737</v>
      </c>
      <c r="C768" s="125" t="s">
        <v>2336</v>
      </c>
      <c r="D768" s="150">
        <v>216819.73</v>
      </c>
      <c r="E768" s="154">
        <v>0</v>
      </c>
      <c r="F768" s="154">
        <v>0</v>
      </c>
      <c r="G768" s="154">
        <v>0</v>
      </c>
      <c r="H768" s="154">
        <v>0</v>
      </c>
      <c r="I768" s="154">
        <v>216819.73</v>
      </c>
      <c r="J768" s="154">
        <v>0</v>
      </c>
      <c r="K768" s="155">
        <v>0</v>
      </c>
      <c r="L768" s="154">
        <v>0</v>
      </c>
      <c r="M768" s="154">
        <v>0</v>
      </c>
      <c r="N768" s="154">
        <v>0</v>
      </c>
      <c r="O768" s="154">
        <v>0</v>
      </c>
      <c r="P768" s="154">
        <v>0</v>
      </c>
      <c r="Q768" s="154">
        <v>0</v>
      </c>
      <c r="R768" s="154">
        <v>0</v>
      </c>
      <c r="S768" s="154">
        <v>0</v>
      </c>
      <c r="T768" s="154">
        <v>0</v>
      </c>
      <c r="U768" s="154">
        <v>0</v>
      </c>
      <c r="V768" s="154">
        <v>0</v>
      </c>
      <c r="W768" s="154">
        <v>0</v>
      </c>
      <c r="X768" s="154">
        <v>0</v>
      </c>
      <c r="Y768" s="154">
        <v>0</v>
      </c>
      <c r="Z768" s="154">
        <v>0</v>
      </c>
      <c r="AA768" s="154">
        <v>0</v>
      </c>
      <c r="AB768" s="156">
        <v>2020</v>
      </c>
    </row>
    <row r="769" spans="1:28" ht="35.25" customHeight="1" x14ac:dyDescent="0.5">
      <c r="A769">
        <v>1</v>
      </c>
      <c r="B769" s="124">
        <v>738</v>
      </c>
      <c r="C769" s="125" t="s">
        <v>2177</v>
      </c>
      <c r="D769" s="150">
        <v>164029.79999999999</v>
      </c>
      <c r="E769" s="154">
        <v>0</v>
      </c>
      <c r="F769" s="154">
        <v>0</v>
      </c>
      <c r="G769" s="154">
        <v>0</v>
      </c>
      <c r="H769" s="154">
        <v>0</v>
      </c>
      <c r="I769" s="154">
        <v>0</v>
      </c>
      <c r="J769" s="154">
        <v>0</v>
      </c>
      <c r="K769" s="155">
        <v>0</v>
      </c>
      <c r="L769" s="154">
        <v>0</v>
      </c>
      <c r="M769" s="154">
        <v>0</v>
      </c>
      <c r="N769" s="154">
        <v>0</v>
      </c>
      <c r="O769" s="154">
        <v>0</v>
      </c>
      <c r="P769" s="154">
        <v>164029.79999999999</v>
      </c>
      <c r="Q769" s="154">
        <v>0</v>
      </c>
      <c r="R769" s="154">
        <v>0</v>
      </c>
      <c r="S769" s="154">
        <v>0</v>
      </c>
      <c r="T769" s="154">
        <v>0</v>
      </c>
      <c r="U769" s="154">
        <v>0</v>
      </c>
      <c r="V769" s="154">
        <v>0</v>
      </c>
      <c r="W769" s="154">
        <v>0</v>
      </c>
      <c r="X769" s="154">
        <v>0</v>
      </c>
      <c r="Y769" s="154">
        <v>0</v>
      </c>
      <c r="Z769" s="154">
        <v>0</v>
      </c>
      <c r="AA769" s="154">
        <v>0</v>
      </c>
      <c r="AB769" s="156">
        <v>2020</v>
      </c>
    </row>
    <row r="770" spans="1:28" ht="35.25" customHeight="1" x14ac:dyDescent="0.5">
      <c r="B770" s="153" t="s">
        <v>2178</v>
      </c>
      <c r="C770" s="125"/>
      <c r="D770" s="150">
        <v>1171071.47</v>
      </c>
      <c r="E770" s="150">
        <v>0</v>
      </c>
      <c r="F770" s="150">
        <v>0</v>
      </c>
      <c r="G770" s="150">
        <v>526489.5</v>
      </c>
      <c r="H770" s="150">
        <v>0</v>
      </c>
      <c r="I770" s="150">
        <v>190000</v>
      </c>
      <c r="J770" s="150">
        <v>0</v>
      </c>
      <c r="K770" s="151">
        <v>0</v>
      </c>
      <c r="L770" s="150">
        <v>0</v>
      </c>
      <c r="M770" s="150">
        <v>0</v>
      </c>
      <c r="N770" s="150">
        <v>0</v>
      </c>
      <c r="O770" s="150">
        <v>454581.97</v>
      </c>
      <c r="P770" s="150">
        <v>0</v>
      </c>
      <c r="Q770" s="150">
        <v>0</v>
      </c>
      <c r="R770" s="150">
        <v>0</v>
      </c>
      <c r="S770" s="150">
        <v>0</v>
      </c>
      <c r="T770" s="150">
        <v>0</v>
      </c>
      <c r="U770" s="150">
        <v>0</v>
      </c>
      <c r="V770" s="150">
        <v>0</v>
      </c>
      <c r="W770" s="150">
        <v>0</v>
      </c>
      <c r="X770" s="150">
        <v>0</v>
      </c>
      <c r="Y770" s="150">
        <v>0</v>
      </c>
      <c r="Z770" s="150">
        <v>0</v>
      </c>
      <c r="AA770" s="150">
        <v>0</v>
      </c>
      <c r="AB770" s="152" t="s">
        <v>857</v>
      </c>
    </row>
    <row r="771" spans="1:28" ht="35.25" customHeight="1" x14ac:dyDescent="0.5">
      <c r="A771">
        <v>1</v>
      </c>
      <c r="B771" s="124">
        <v>739</v>
      </c>
      <c r="C771" s="125" t="s">
        <v>2179</v>
      </c>
      <c r="D771" s="150">
        <v>230565</v>
      </c>
      <c r="E771" s="154">
        <v>0</v>
      </c>
      <c r="F771" s="154">
        <v>0</v>
      </c>
      <c r="G771" s="154">
        <v>230565</v>
      </c>
      <c r="H771" s="154">
        <v>0</v>
      </c>
      <c r="I771" s="154">
        <v>0</v>
      </c>
      <c r="J771" s="154">
        <v>0</v>
      </c>
      <c r="K771" s="155">
        <v>0</v>
      </c>
      <c r="L771" s="154">
        <v>0</v>
      </c>
      <c r="M771" s="154">
        <v>0</v>
      </c>
      <c r="N771" s="154">
        <v>0</v>
      </c>
      <c r="O771" s="154">
        <v>0</v>
      </c>
      <c r="P771" s="154">
        <v>0</v>
      </c>
      <c r="Q771" s="154">
        <v>0</v>
      </c>
      <c r="R771" s="154">
        <v>0</v>
      </c>
      <c r="S771" s="154">
        <v>0</v>
      </c>
      <c r="T771" s="154">
        <v>0</v>
      </c>
      <c r="U771" s="154">
        <v>0</v>
      </c>
      <c r="V771" s="154">
        <v>0</v>
      </c>
      <c r="W771" s="154">
        <v>0</v>
      </c>
      <c r="X771" s="154">
        <v>0</v>
      </c>
      <c r="Y771" s="154">
        <v>0</v>
      </c>
      <c r="Z771" s="154">
        <v>0</v>
      </c>
      <c r="AA771" s="154">
        <v>0</v>
      </c>
      <c r="AB771" s="156">
        <v>2020</v>
      </c>
    </row>
    <row r="772" spans="1:28" ht="35.25" customHeight="1" x14ac:dyDescent="0.5">
      <c r="A772">
        <v>1</v>
      </c>
      <c r="B772" s="124">
        <v>740</v>
      </c>
      <c r="C772" s="125" t="s">
        <v>2530</v>
      </c>
      <c r="D772" s="150">
        <v>190000</v>
      </c>
      <c r="E772" s="154">
        <v>0</v>
      </c>
      <c r="F772" s="154">
        <v>0</v>
      </c>
      <c r="G772" s="154">
        <v>0</v>
      </c>
      <c r="H772" s="154">
        <v>0</v>
      </c>
      <c r="I772" s="154">
        <v>190000</v>
      </c>
      <c r="J772" s="154">
        <v>0</v>
      </c>
      <c r="K772" s="155">
        <v>0</v>
      </c>
      <c r="L772" s="154">
        <v>0</v>
      </c>
      <c r="M772" s="154">
        <v>0</v>
      </c>
      <c r="N772" s="154">
        <v>0</v>
      </c>
      <c r="O772" s="154">
        <v>0</v>
      </c>
      <c r="P772" s="154">
        <v>0</v>
      </c>
      <c r="Q772" s="154">
        <v>0</v>
      </c>
      <c r="R772" s="154">
        <v>0</v>
      </c>
      <c r="S772" s="154">
        <v>0</v>
      </c>
      <c r="T772" s="154">
        <v>0</v>
      </c>
      <c r="U772" s="154">
        <v>0</v>
      </c>
      <c r="V772" s="154">
        <v>0</v>
      </c>
      <c r="W772" s="154">
        <v>0</v>
      </c>
      <c r="X772" s="154">
        <v>0</v>
      </c>
      <c r="Y772" s="154">
        <v>0</v>
      </c>
      <c r="Z772" s="154">
        <v>0</v>
      </c>
      <c r="AA772" s="154">
        <v>0</v>
      </c>
      <c r="AB772" s="156">
        <v>2020</v>
      </c>
    </row>
    <row r="773" spans="1:28" ht="35.25" customHeight="1" x14ac:dyDescent="0.5">
      <c r="A773">
        <v>1</v>
      </c>
      <c r="B773" s="124">
        <v>741</v>
      </c>
      <c r="C773" s="125" t="s">
        <v>2337</v>
      </c>
      <c r="D773" s="150">
        <v>204581.97</v>
      </c>
      <c r="E773" s="154">
        <v>0</v>
      </c>
      <c r="F773" s="154">
        <v>0</v>
      </c>
      <c r="G773" s="154">
        <v>0</v>
      </c>
      <c r="H773" s="154">
        <v>0</v>
      </c>
      <c r="I773" s="154">
        <v>0</v>
      </c>
      <c r="J773" s="154">
        <v>0</v>
      </c>
      <c r="K773" s="155">
        <v>0</v>
      </c>
      <c r="L773" s="154">
        <v>0</v>
      </c>
      <c r="M773" s="154">
        <v>0</v>
      </c>
      <c r="N773" s="154">
        <v>0</v>
      </c>
      <c r="O773" s="154">
        <v>204581.97</v>
      </c>
      <c r="P773" s="154">
        <v>0</v>
      </c>
      <c r="Q773" s="154">
        <v>0</v>
      </c>
      <c r="R773" s="154">
        <v>0</v>
      </c>
      <c r="S773" s="154">
        <v>0</v>
      </c>
      <c r="T773" s="154">
        <v>0</v>
      </c>
      <c r="U773" s="154">
        <v>0</v>
      </c>
      <c r="V773" s="154">
        <v>0</v>
      </c>
      <c r="W773" s="154">
        <v>0</v>
      </c>
      <c r="X773" s="154">
        <v>0</v>
      </c>
      <c r="Y773" s="154">
        <v>0</v>
      </c>
      <c r="Z773" s="154">
        <v>0</v>
      </c>
      <c r="AA773" s="154">
        <v>0</v>
      </c>
      <c r="AB773" s="156">
        <v>2020</v>
      </c>
    </row>
    <row r="774" spans="1:28" ht="35.25" customHeight="1" x14ac:dyDescent="0.5">
      <c r="A774">
        <v>1</v>
      </c>
      <c r="B774" s="124">
        <v>742</v>
      </c>
      <c r="C774" s="125" t="s">
        <v>2691</v>
      </c>
      <c r="D774" s="150">
        <v>250000</v>
      </c>
      <c r="E774" s="154">
        <v>0</v>
      </c>
      <c r="F774" s="154">
        <v>0</v>
      </c>
      <c r="G774" s="154">
        <v>0</v>
      </c>
      <c r="H774" s="154">
        <v>0</v>
      </c>
      <c r="I774" s="154">
        <v>0</v>
      </c>
      <c r="J774" s="154">
        <v>0</v>
      </c>
      <c r="K774" s="155">
        <v>0</v>
      </c>
      <c r="L774" s="154">
        <v>0</v>
      </c>
      <c r="M774" s="154">
        <v>0</v>
      </c>
      <c r="N774" s="154">
        <v>0</v>
      </c>
      <c r="O774" s="154">
        <v>250000</v>
      </c>
      <c r="P774" s="154">
        <v>0</v>
      </c>
      <c r="Q774" s="154">
        <v>0</v>
      </c>
      <c r="R774" s="154">
        <v>0</v>
      </c>
      <c r="S774" s="154">
        <v>0</v>
      </c>
      <c r="T774" s="154">
        <v>0</v>
      </c>
      <c r="U774" s="154">
        <v>0</v>
      </c>
      <c r="V774" s="154">
        <v>0</v>
      </c>
      <c r="W774" s="154">
        <v>0</v>
      </c>
      <c r="X774" s="154">
        <v>0</v>
      </c>
      <c r="Y774" s="154">
        <v>0</v>
      </c>
      <c r="Z774" s="154">
        <v>0</v>
      </c>
      <c r="AA774" s="154">
        <v>0</v>
      </c>
      <c r="AB774" s="156">
        <v>2020</v>
      </c>
    </row>
    <row r="775" spans="1:28" ht="35.25" customHeight="1" x14ac:dyDescent="0.5">
      <c r="A775">
        <v>1</v>
      </c>
      <c r="B775" s="124">
        <v>743</v>
      </c>
      <c r="C775" s="125" t="s">
        <v>2180</v>
      </c>
      <c r="D775" s="150">
        <v>295924.5</v>
      </c>
      <c r="E775" s="154">
        <v>0</v>
      </c>
      <c r="F775" s="154">
        <v>0</v>
      </c>
      <c r="G775" s="154">
        <v>295924.5</v>
      </c>
      <c r="H775" s="154">
        <v>0</v>
      </c>
      <c r="I775" s="154">
        <v>0</v>
      </c>
      <c r="J775" s="154">
        <v>0</v>
      </c>
      <c r="K775" s="155">
        <v>0</v>
      </c>
      <c r="L775" s="154">
        <v>0</v>
      </c>
      <c r="M775" s="154">
        <v>0</v>
      </c>
      <c r="N775" s="154">
        <v>0</v>
      </c>
      <c r="O775" s="154">
        <v>0</v>
      </c>
      <c r="P775" s="154">
        <v>0</v>
      </c>
      <c r="Q775" s="154">
        <v>0</v>
      </c>
      <c r="R775" s="154">
        <v>0</v>
      </c>
      <c r="S775" s="154">
        <v>0</v>
      </c>
      <c r="T775" s="154">
        <v>0</v>
      </c>
      <c r="U775" s="154">
        <v>0</v>
      </c>
      <c r="V775" s="154">
        <v>0</v>
      </c>
      <c r="W775" s="154">
        <v>0</v>
      </c>
      <c r="X775" s="154">
        <v>0</v>
      </c>
      <c r="Y775" s="154">
        <v>0</v>
      </c>
      <c r="Z775" s="154">
        <v>0</v>
      </c>
      <c r="AA775" s="154">
        <v>0</v>
      </c>
      <c r="AB775" s="156">
        <v>2020</v>
      </c>
    </row>
    <row r="776" spans="1:28" ht="35.25" customHeight="1" x14ac:dyDescent="0.5">
      <c r="B776" s="153" t="s">
        <v>847</v>
      </c>
      <c r="C776" s="125"/>
      <c r="D776" s="150">
        <v>2633179.2199999997</v>
      </c>
      <c r="E776" s="150">
        <v>0</v>
      </c>
      <c r="F776" s="150">
        <v>161860.35</v>
      </c>
      <c r="G776" s="150">
        <v>547875.87</v>
      </c>
      <c r="H776" s="150">
        <v>0</v>
      </c>
      <c r="I776" s="150">
        <v>0</v>
      </c>
      <c r="J776" s="150">
        <v>0</v>
      </c>
      <c r="K776" s="151">
        <v>0</v>
      </c>
      <c r="L776" s="150">
        <v>0</v>
      </c>
      <c r="M776" s="150">
        <v>1546431</v>
      </c>
      <c r="N776" s="150">
        <v>0</v>
      </c>
      <c r="O776" s="150">
        <v>0</v>
      </c>
      <c r="P776" s="150">
        <v>377012</v>
      </c>
      <c r="Q776" s="150">
        <v>0</v>
      </c>
      <c r="R776" s="150">
        <v>0</v>
      </c>
      <c r="S776" s="150">
        <v>0</v>
      </c>
      <c r="T776" s="150">
        <v>0</v>
      </c>
      <c r="U776" s="150">
        <v>0</v>
      </c>
      <c r="V776" s="150">
        <v>0</v>
      </c>
      <c r="W776" s="150">
        <v>0</v>
      </c>
      <c r="X776" s="150">
        <v>0</v>
      </c>
      <c r="Y776" s="150">
        <v>0</v>
      </c>
      <c r="Z776" s="150">
        <v>0</v>
      </c>
      <c r="AA776" s="150">
        <v>0</v>
      </c>
      <c r="AB776" s="152" t="s">
        <v>857</v>
      </c>
    </row>
    <row r="777" spans="1:28" ht="35.25" customHeight="1" x14ac:dyDescent="0.5">
      <c r="A777">
        <v>1</v>
      </c>
      <c r="B777" s="124">
        <v>744</v>
      </c>
      <c r="C777" s="125" t="s">
        <v>2181</v>
      </c>
      <c r="D777" s="150">
        <v>124987</v>
      </c>
      <c r="E777" s="154">
        <v>0</v>
      </c>
      <c r="F777" s="154">
        <v>0</v>
      </c>
      <c r="G777" s="154">
        <v>124987</v>
      </c>
      <c r="H777" s="154">
        <v>0</v>
      </c>
      <c r="I777" s="154">
        <v>0</v>
      </c>
      <c r="J777" s="154">
        <v>0</v>
      </c>
      <c r="K777" s="155">
        <v>0</v>
      </c>
      <c r="L777" s="154">
        <v>0</v>
      </c>
      <c r="M777" s="154">
        <v>0</v>
      </c>
      <c r="N777" s="154">
        <v>0</v>
      </c>
      <c r="O777" s="154">
        <v>0</v>
      </c>
      <c r="P777" s="154">
        <v>0</v>
      </c>
      <c r="Q777" s="154">
        <v>0</v>
      </c>
      <c r="R777" s="154">
        <v>0</v>
      </c>
      <c r="S777" s="154">
        <v>0</v>
      </c>
      <c r="T777" s="154">
        <v>0</v>
      </c>
      <c r="U777" s="154">
        <v>0</v>
      </c>
      <c r="V777" s="154">
        <v>0</v>
      </c>
      <c r="W777" s="154">
        <v>0</v>
      </c>
      <c r="X777" s="154">
        <v>0</v>
      </c>
      <c r="Y777" s="154">
        <v>0</v>
      </c>
      <c r="Z777" s="154">
        <v>0</v>
      </c>
      <c r="AA777" s="154">
        <v>0</v>
      </c>
      <c r="AB777" s="156">
        <v>2020</v>
      </c>
    </row>
    <row r="778" spans="1:28" ht="35.25" customHeight="1" x14ac:dyDescent="0.5">
      <c r="A778">
        <v>1</v>
      </c>
      <c r="B778" s="124">
        <v>745</v>
      </c>
      <c r="C778" s="125" t="s">
        <v>2338</v>
      </c>
      <c r="D778" s="150">
        <v>584749.22</v>
      </c>
      <c r="E778" s="154">
        <v>0</v>
      </c>
      <c r="F778" s="154">
        <v>161860.35</v>
      </c>
      <c r="G778" s="154">
        <v>422888.87</v>
      </c>
      <c r="H778" s="154">
        <v>0</v>
      </c>
      <c r="I778" s="154">
        <v>0</v>
      </c>
      <c r="J778" s="154">
        <v>0</v>
      </c>
      <c r="K778" s="155">
        <v>0</v>
      </c>
      <c r="L778" s="154">
        <v>0</v>
      </c>
      <c r="M778" s="154">
        <v>0</v>
      </c>
      <c r="N778" s="154">
        <v>0</v>
      </c>
      <c r="O778" s="154">
        <v>0</v>
      </c>
      <c r="P778" s="154">
        <v>0</v>
      </c>
      <c r="Q778" s="154">
        <v>0</v>
      </c>
      <c r="R778" s="154">
        <v>0</v>
      </c>
      <c r="S778" s="154">
        <v>0</v>
      </c>
      <c r="T778" s="154">
        <v>0</v>
      </c>
      <c r="U778" s="154">
        <v>0</v>
      </c>
      <c r="V778" s="154">
        <v>0</v>
      </c>
      <c r="W778" s="154">
        <v>0</v>
      </c>
      <c r="X778" s="154">
        <v>0</v>
      </c>
      <c r="Y778" s="154">
        <v>0</v>
      </c>
      <c r="Z778" s="154">
        <v>0</v>
      </c>
      <c r="AA778" s="154">
        <v>0</v>
      </c>
      <c r="AB778" s="156">
        <v>2020</v>
      </c>
    </row>
    <row r="779" spans="1:28" ht="35.25" customHeight="1" x14ac:dyDescent="0.5">
      <c r="A779">
        <v>1</v>
      </c>
      <c r="B779" s="124">
        <v>746</v>
      </c>
      <c r="C779" s="125" t="s">
        <v>3066</v>
      </c>
      <c r="D779" s="150">
        <v>1546431</v>
      </c>
      <c r="E779" s="154">
        <v>0</v>
      </c>
      <c r="F779" s="154">
        <v>0</v>
      </c>
      <c r="G779" s="154">
        <v>0</v>
      </c>
      <c r="H779" s="154">
        <v>0</v>
      </c>
      <c r="I779" s="154">
        <v>0</v>
      </c>
      <c r="J779" s="154">
        <v>0</v>
      </c>
      <c r="K779" s="155">
        <v>0</v>
      </c>
      <c r="L779" s="154">
        <v>0</v>
      </c>
      <c r="M779" s="154">
        <v>1546431</v>
      </c>
      <c r="N779" s="154">
        <v>0</v>
      </c>
      <c r="O779" s="154">
        <v>0</v>
      </c>
      <c r="P779" s="154">
        <v>0</v>
      </c>
      <c r="Q779" s="154">
        <v>0</v>
      </c>
      <c r="R779" s="154">
        <v>0</v>
      </c>
      <c r="S779" s="154">
        <v>0</v>
      </c>
      <c r="T779" s="154">
        <v>0</v>
      </c>
      <c r="U779" s="154">
        <v>0</v>
      </c>
      <c r="V779" s="154">
        <v>0</v>
      </c>
      <c r="W779" s="154">
        <v>0</v>
      </c>
      <c r="X779" s="154">
        <v>0</v>
      </c>
      <c r="Y779" s="154">
        <v>0</v>
      </c>
      <c r="Z779" s="154">
        <v>0</v>
      </c>
      <c r="AA779" s="154">
        <v>0</v>
      </c>
      <c r="AB779" s="156" t="s">
        <v>3063</v>
      </c>
    </row>
    <row r="780" spans="1:28" ht="35.25" customHeight="1" x14ac:dyDescent="0.5">
      <c r="A780">
        <v>1</v>
      </c>
      <c r="B780" s="124">
        <v>747</v>
      </c>
      <c r="C780" s="125" t="s">
        <v>2182</v>
      </c>
      <c r="D780" s="150">
        <v>377012</v>
      </c>
      <c r="E780" s="154">
        <v>0</v>
      </c>
      <c r="F780" s="154">
        <v>0</v>
      </c>
      <c r="G780" s="154">
        <v>0</v>
      </c>
      <c r="H780" s="154">
        <v>0</v>
      </c>
      <c r="I780" s="154">
        <v>0</v>
      </c>
      <c r="J780" s="154">
        <v>0</v>
      </c>
      <c r="K780" s="155">
        <v>0</v>
      </c>
      <c r="L780" s="154">
        <v>0</v>
      </c>
      <c r="M780" s="154">
        <v>0</v>
      </c>
      <c r="N780" s="154">
        <v>0</v>
      </c>
      <c r="O780" s="154">
        <v>0</v>
      </c>
      <c r="P780" s="154">
        <v>377012</v>
      </c>
      <c r="Q780" s="154">
        <v>0</v>
      </c>
      <c r="R780" s="154">
        <v>0</v>
      </c>
      <c r="S780" s="154">
        <v>0</v>
      </c>
      <c r="T780" s="154">
        <v>0</v>
      </c>
      <c r="U780" s="154">
        <v>0</v>
      </c>
      <c r="V780" s="154">
        <v>0</v>
      </c>
      <c r="W780" s="154">
        <v>0</v>
      </c>
      <c r="X780" s="154">
        <v>0</v>
      </c>
      <c r="Y780" s="154">
        <v>0</v>
      </c>
      <c r="Z780" s="154">
        <v>0</v>
      </c>
      <c r="AA780" s="154">
        <v>0</v>
      </c>
      <c r="AB780" s="156">
        <v>2020</v>
      </c>
    </row>
    <row r="781" spans="1:28" ht="35.25" customHeight="1" x14ac:dyDescent="0.5">
      <c r="B781" s="153" t="s">
        <v>814</v>
      </c>
      <c r="C781" s="125"/>
      <c r="D781" s="150">
        <v>1986455</v>
      </c>
      <c r="E781" s="150">
        <v>0</v>
      </c>
      <c r="F781" s="150">
        <v>0</v>
      </c>
      <c r="G781" s="150">
        <v>164320</v>
      </c>
      <c r="H781" s="150">
        <v>0</v>
      </c>
      <c r="I781" s="150">
        <v>0</v>
      </c>
      <c r="J781" s="150">
        <v>0</v>
      </c>
      <c r="K781" s="151">
        <v>0</v>
      </c>
      <c r="L781" s="150">
        <v>0</v>
      </c>
      <c r="M781" s="150">
        <v>0</v>
      </c>
      <c r="N781" s="150">
        <v>777240</v>
      </c>
      <c r="O781" s="150">
        <v>1044895</v>
      </c>
      <c r="P781" s="150">
        <v>0</v>
      </c>
      <c r="Q781" s="150">
        <v>0</v>
      </c>
      <c r="R781" s="150">
        <v>0</v>
      </c>
      <c r="S781" s="150">
        <v>0</v>
      </c>
      <c r="T781" s="150">
        <v>0</v>
      </c>
      <c r="U781" s="150">
        <v>0</v>
      </c>
      <c r="V781" s="150">
        <v>0</v>
      </c>
      <c r="W781" s="150">
        <v>0</v>
      </c>
      <c r="X781" s="150">
        <v>0</v>
      </c>
      <c r="Y781" s="150">
        <v>0</v>
      </c>
      <c r="Z781" s="150">
        <v>0</v>
      </c>
      <c r="AA781" s="150">
        <v>0</v>
      </c>
      <c r="AB781" s="152" t="s">
        <v>857</v>
      </c>
    </row>
    <row r="782" spans="1:28" ht="35.25" customHeight="1" x14ac:dyDescent="0.5">
      <c r="A782">
        <v>1</v>
      </c>
      <c r="B782" s="124">
        <v>748</v>
      </c>
      <c r="C782" s="125" t="s">
        <v>2339</v>
      </c>
      <c r="D782" s="150">
        <v>164320</v>
      </c>
      <c r="E782" s="154">
        <v>0</v>
      </c>
      <c r="F782" s="154">
        <v>0</v>
      </c>
      <c r="G782" s="154">
        <v>164320</v>
      </c>
      <c r="H782" s="154">
        <v>0</v>
      </c>
      <c r="I782" s="154">
        <v>0</v>
      </c>
      <c r="J782" s="154">
        <v>0</v>
      </c>
      <c r="K782" s="155">
        <v>0</v>
      </c>
      <c r="L782" s="154">
        <v>0</v>
      </c>
      <c r="M782" s="154">
        <v>0</v>
      </c>
      <c r="N782" s="154">
        <v>0</v>
      </c>
      <c r="O782" s="154">
        <v>0</v>
      </c>
      <c r="P782" s="154">
        <v>0</v>
      </c>
      <c r="Q782" s="154">
        <v>0</v>
      </c>
      <c r="R782" s="154">
        <v>0</v>
      </c>
      <c r="S782" s="154">
        <v>0</v>
      </c>
      <c r="T782" s="154">
        <v>0</v>
      </c>
      <c r="U782" s="154">
        <v>0</v>
      </c>
      <c r="V782" s="154">
        <v>0</v>
      </c>
      <c r="W782" s="154">
        <v>0</v>
      </c>
      <c r="X782" s="154">
        <v>0</v>
      </c>
      <c r="Y782" s="154">
        <v>0</v>
      </c>
      <c r="Z782" s="154">
        <v>0</v>
      </c>
      <c r="AA782" s="154">
        <v>0</v>
      </c>
      <c r="AB782" s="156">
        <v>2020</v>
      </c>
    </row>
    <row r="783" spans="1:28" ht="35.25" customHeight="1" x14ac:dyDescent="0.5">
      <c r="A783">
        <v>1</v>
      </c>
      <c r="B783" s="124">
        <v>749</v>
      </c>
      <c r="C783" s="125" t="s">
        <v>2340</v>
      </c>
      <c r="D783" s="150">
        <v>777240</v>
      </c>
      <c r="E783" s="154">
        <v>0</v>
      </c>
      <c r="F783" s="154">
        <v>0</v>
      </c>
      <c r="G783" s="154">
        <v>0</v>
      </c>
      <c r="H783" s="154">
        <v>0</v>
      </c>
      <c r="I783" s="154">
        <v>0</v>
      </c>
      <c r="J783" s="154">
        <v>0</v>
      </c>
      <c r="K783" s="155">
        <v>0</v>
      </c>
      <c r="L783" s="154">
        <v>0</v>
      </c>
      <c r="M783" s="154">
        <v>0</v>
      </c>
      <c r="N783" s="154">
        <v>777240</v>
      </c>
      <c r="O783" s="154">
        <v>0</v>
      </c>
      <c r="P783" s="154">
        <v>0</v>
      </c>
      <c r="Q783" s="154">
        <v>0</v>
      </c>
      <c r="R783" s="154">
        <v>0</v>
      </c>
      <c r="S783" s="154">
        <v>0</v>
      </c>
      <c r="T783" s="154">
        <v>0</v>
      </c>
      <c r="U783" s="154">
        <v>0</v>
      </c>
      <c r="V783" s="154">
        <v>0</v>
      </c>
      <c r="W783" s="154">
        <v>0</v>
      </c>
      <c r="X783" s="154">
        <v>0</v>
      </c>
      <c r="Y783" s="154">
        <v>0</v>
      </c>
      <c r="Z783" s="154">
        <v>0</v>
      </c>
      <c r="AA783" s="154">
        <v>0</v>
      </c>
      <c r="AB783" s="156">
        <v>2020</v>
      </c>
    </row>
    <row r="784" spans="1:28" ht="35.25" customHeight="1" x14ac:dyDescent="0.5">
      <c r="A784">
        <v>1</v>
      </c>
      <c r="B784" s="124">
        <v>750</v>
      </c>
      <c r="C784" s="125" t="s">
        <v>2341</v>
      </c>
      <c r="D784" s="150">
        <v>334627</v>
      </c>
      <c r="E784" s="154">
        <v>0</v>
      </c>
      <c r="F784" s="154">
        <v>0</v>
      </c>
      <c r="G784" s="154">
        <v>0</v>
      </c>
      <c r="H784" s="154">
        <v>0</v>
      </c>
      <c r="I784" s="154">
        <v>0</v>
      </c>
      <c r="J784" s="154">
        <v>0</v>
      </c>
      <c r="K784" s="155">
        <v>0</v>
      </c>
      <c r="L784" s="154">
        <v>0</v>
      </c>
      <c r="M784" s="154">
        <v>0</v>
      </c>
      <c r="N784" s="154">
        <v>0</v>
      </c>
      <c r="O784" s="154">
        <v>334627</v>
      </c>
      <c r="P784" s="154">
        <v>0</v>
      </c>
      <c r="Q784" s="154">
        <v>0</v>
      </c>
      <c r="R784" s="154">
        <v>0</v>
      </c>
      <c r="S784" s="154">
        <v>0</v>
      </c>
      <c r="T784" s="154">
        <v>0</v>
      </c>
      <c r="U784" s="154">
        <v>0</v>
      </c>
      <c r="V784" s="154">
        <v>0</v>
      </c>
      <c r="W784" s="154">
        <v>0</v>
      </c>
      <c r="X784" s="154">
        <v>0</v>
      </c>
      <c r="Y784" s="154">
        <v>0</v>
      </c>
      <c r="Z784" s="154">
        <v>0</v>
      </c>
      <c r="AA784" s="154">
        <v>0</v>
      </c>
      <c r="AB784" s="156">
        <v>2020</v>
      </c>
    </row>
    <row r="785" spans="1:28" ht="35.25" customHeight="1" x14ac:dyDescent="0.5">
      <c r="A785">
        <v>1</v>
      </c>
      <c r="B785" s="124">
        <v>751</v>
      </c>
      <c r="C785" s="125" t="s">
        <v>2342</v>
      </c>
      <c r="D785" s="150">
        <v>382704</v>
      </c>
      <c r="E785" s="154">
        <v>0</v>
      </c>
      <c r="F785" s="154">
        <v>0</v>
      </c>
      <c r="G785" s="154">
        <v>0</v>
      </c>
      <c r="H785" s="154">
        <v>0</v>
      </c>
      <c r="I785" s="154">
        <v>0</v>
      </c>
      <c r="J785" s="154">
        <v>0</v>
      </c>
      <c r="K785" s="155">
        <v>0</v>
      </c>
      <c r="L785" s="154">
        <v>0</v>
      </c>
      <c r="M785" s="154">
        <v>0</v>
      </c>
      <c r="N785" s="154">
        <v>0</v>
      </c>
      <c r="O785" s="154">
        <v>382704</v>
      </c>
      <c r="P785" s="154">
        <v>0</v>
      </c>
      <c r="Q785" s="154">
        <v>0</v>
      </c>
      <c r="R785" s="154">
        <v>0</v>
      </c>
      <c r="S785" s="154">
        <v>0</v>
      </c>
      <c r="T785" s="154">
        <v>0</v>
      </c>
      <c r="U785" s="154">
        <v>0</v>
      </c>
      <c r="V785" s="154">
        <v>0</v>
      </c>
      <c r="W785" s="154">
        <v>0</v>
      </c>
      <c r="X785" s="154">
        <v>0</v>
      </c>
      <c r="Y785" s="154">
        <v>0</v>
      </c>
      <c r="Z785" s="154">
        <v>0</v>
      </c>
      <c r="AA785" s="154">
        <v>0</v>
      </c>
      <c r="AB785" s="156">
        <v>2020</v>
      </c>
    </row>
    <row r="786" spans="1:28" ht="35.25" customHeight="1" x14ac:dyDescent="0.5">
      <c r="A786">
        <v>1</v>
      </c>
      <c r="B786" s="124">
        <v>752</v>
      </c>
      <c r="C786" s="125" t="s">
        <v>2343</v>
      </c>
      <c r="D786" s="150">
        <v>327564</v>
      </c>
      <c r="E786" s="154">
        <v>0</v>
      </c>
      <c r="F786" s="154">
        <v>0</v>
      </c>
      <c r="G786" s="154">
        <v>0</v>
      </c>
      <c r="H786" s="154">
        <v>0</v>
      </c>
      <c r="I786" s="154">
        <v>0</v>
      </c>
      <c r="J786" s="154">
        <v>0</v>
      </c>
      <c r="K786" s="155">
        <v>0</v>
      </c>
      <c r="L786" s="154">
        <v>0</v>
      </c>
      <c r="M786" s="154">
        <v>0</v>
      </c>
      <c r="N786" s="154">
        <v>0</v>
      </c>
      <c r="O786" s="154">
        <v>327564</v>
      </c>
      <c r="P786" s="154">
        <v>0</v>
      </c>
      <c r="Q786" s="154">
        <v>0</v>
      </c>
      <c r="R786" s="154">
        <v>0</v>
      </c>
      <c r="S786" s="154">
        <v>0</v>
      </c>
      <c r="T786" s="154">
        <v>0</v>
      </c>
      <c r="U786" s="154">
        <v>0</v>
      </c>
      <c r="V786" s="154">
        <v>0</v>
      </c>
      <c r="W786" s="154">
        <v>0</v>
      </c>
      <c r="X786" s="154">
        <v>0</v>
      </c>
      <c r="Y786" s="154">
        <v>0</v>
      </c>
      <c r="Z786" s="154">
        <v>0</v>
      </c>
      <c r="AA786" s="154">
        <v>0</v>
      </c>
      <c r="AB786" s="156">
        <v>2020</v>
      </c>
    </row>
    <row r="787" spans="1:28" ht="35.25" customHeight="1" x14ac:dyDescent="0.5">
      <c r="B787" s="153" t="s">
        <v>846</v>
      </c>
      <c r="C787" s="125"/>
      <c r="D787" s="150">
        <v>1294543.06</v>
      </c>
      <c r="E787" s="150">
        <v>0</v>
      </c>
      <c r="F787" s="150">
        <v>0</v>
      </c>
      <c r="G787" s="150">
        <v>0</v>
      </c>
      <c r="H787" s="150">
        <v>0</v>
      </c>
      <c r="I787" s="150">
        <v>0</v>
      </c>
      <c r="J787" s="150">
        <v>0</v>
      </c>
      <c r="K787" s="151">
        <v>0</v>
      </c>
      <c r="L787" s="150">
        <v>0</v>
      </c>
      <c r="M787" s="150">
        <v>1180000</v>
      </c>
      <c r="N787" s="150">
        <v>0</v>
      </c>
      <c r="O787" s="150">
        <v>114543.06</v>
      </c>
      <c r="P787" s="150">
        <v>0</v>
      </c>
      <c r="Q787" s="150">
        <v>0</v>
      </c>
      <c r="R787" s="150">
        <v>0</v>
      </c>
      <c r="S787" s="150">
        <v>0</v>
      </c>
      <c r="T787" s="150">
        <v>0</v>
      </c>
      <c r="U787" s="150">
        <v>0</v>
      </c>
      <c r="V787" s="150">
        <v>0</v>
      </c>
      <c r="W787" s="150">
        <v>0</v>
      </c>
      <c r="X787" s="150">
        <v>0</v>
      </c>
      <c r="Y787" s="150">
        <v>0</v>
      </c>
      <c r="Z787" s="150">
        <v>0</v>
      </c>
      <c r="AA787" s="150">
        <v>0</v>
      </c>
      <c r="AB787" s="152" t="s">
        <v>857</v>
      </c>
    </row>
    <row r="788" spans="1:28" ht="35.25" customHeight="1" x14ac:dyDescent="0.5">
      <c r="A788">
        <v>1</v>
      </c>
      <c r="B788" s="124">
        <v>753</v>
      </c>
      <c r="C788" s="125" t="s">
        <v>2344</v>
      </c>
      <c r="D788" s="150">
        <v>114543.06</v>
      </c>
      <c r="E788" s="154">
        <v>0</v>
      </c>
      <c r="F788" s="154">
        <v>0</v>
      </c>
      <c r="G788" s="154">
        <v>0</v>
      </c>
      <c r="H788" s="154">
        <v>0</v>
      </c>
      <c r="I788" s="154">
        <v>0</v>
      </c>
      <c r="J788" s="154">
        <v>0</v>
      </c>
      <c r="K788" s="155">
        <v>0</v>
      </c>
      <c r="L788" s="154">
        <v>0</v>
      </c>
      <c r="M788" s="154">
        <v>0</v>
      </c>
      <c r="N788" s="154">
        <v>0</v>
      </c>
      <c r="O788" s="154">
        <v>114543.06</v>
      </c>
      <c r="P788" s="154">
        <v>0</v>
      </c>
      <c r="Q788" s="154">
        <v>0</v>
      </c>
      <c r="R788" s="154">
        <v>0</v>
      </c>
      <c r="S788" s="154">
        <v>0</v>
      </c>
      <c r="T788" s="154">
        <v>0</v>
      </c>
      <c r="U788" s="154">
        <v>0</v>
      </c>
      <c r="V788" s="154">
        <v>0</v>
      </c>
      <c r="W788" s="154">
        <v>0</v>
      </c>
      <c r="X788" s="154">
        <v>0</v>
      </c>
      <c r="Y788" s="154">
        <v>0</v>
      </c>
      <c r="Z788" s="154">
        <v>0</v>
      </c>
      <c r="AA788" s="154">
        <v>0</v>
      </c>
      <c r="AB788" s="156">
        <v>2020</v>
      </c>
    </row>
    <row r="789" spans="1:28" ht="35.25" customHeight="1" x14ac:dyDescent="0.5">
      <c r="A789">
        <v>1</v>
      </c>
      <c r="B789" s="124">
        <v>754</v>
      </c>
      <c r="C789" s="125" t="s">
        <v>2692</v>
      </c>
      <c r="D789" s="150">
        <v>1180000</v>
      </c>
      <c r="E789" s="154">
        <v>0</v>
      </c>
      <c r="F789" s="154">
        <v>0</v>
      </c>
      <c r="G789" s="154">
        <v>0</v>
      </c>
      <c r="H789" s="154">
        <v>0</v>
      </c>
      <c r="I789" s="154">
        <v>0</v>
      </c>
      <c r="J789" s="154">
        <v>0</v>
      </c>
      <c r="K789" s="155">
        <v>0</v>
      </c>
      <c r="L789" s="154">
        <v>0</v>
      </c>
      <c r="M789" s="154">
        <v>1180000</v>
      </c>
      <c r="N789" s="154">
        <v>0</v>
      </c>
      <c r="O789" s="154">
        <v>0</v>
      </c>
      <c r="P789" s="154">
        <v>0</v>
      </c>
      <c r="Q789" s="154">
        <v>0</v>
      </c>
      <c r="R789" s="154">
        <v>0</v>
      </c>
      <c r="S789" s="154">
        <v>0</v>
      </c>
      <c r="T789" s="154">
        <v>0</v>
      </c>
      <c r="U789" s="154">
        <v>0</v>
      </c>
      <c r="V789" s="154">
        <v>0</v>
      </c>
      <c r="W789" s="154">
        <v>0</v>
      </c>
      <c r="X789" s="154">
        <v>0</v>
      </c>
      <c r="Y789" s="154">
        <v>0</v>
      </c>
      <c r="Z789" s="154">
        <v>0</v>
      </c>
      <c r="AA789" s="154">
        <v>0</v>
      </c>
      <c r="AB789" s="156">
        <v>2020</v>
      </c>
    </row>
    <row r="790" spans="1:28" ht="35.25" customHeight="1" x14ac:dyDescent="0.5">
      <c r="B790" s="153" t="s">
        <v>839</v>
      </c>
      <c r="C790" s="125"/>
      <c r="D790" s="150">
        <v>308647</v>
      </c>
      <c r="E790" s="150">
        <v>108647</v>
      </c>
      <c r="F790" s="150">
        <v>200000</v>
      </c>
      <c r="G790" s="150">
        <v>0</v>
      </c>
      <c r="H790" s="150">
        <v>0</v>
      </c>
      <c r="I790" s="150">
        <v>0</v>
      </c>
      <c r="J790" s="150">
        <v>0</v>
      </c>
      <c r="K790" s="151">
        <v>0</v>
      </c>
      <c r="L790" s="150">
        <v>0</v>
      </c>
      <c r="M790" s="150">
        <v>0</v>
      </c>
      <c r="N790" s="150">
        <v>0</v>
      </c>
      <c r="O790" s="150">
        <v>0</v>
      </c>
      <c r="P790" s="150">
        <v>0</v>
      </c>
      <c r="Q790" s="150">
        <v>0</v>
      </c>
      <c r="R790" s="150">
        <v>0</v>
      </c>
      <c r="S790" s="150">
        <v>0</v>
      </c>
      <c r="T790" s="150">
        <v>0</v>
      </c>
      <c r="U790" s="150">
        <v>0</v>
      </c>
      <c r="V790" s="150">
        <v>0</v>
      </c>
      <c r="W790" s="150">
        <v>0</v>
      </c>
      <c r="X790" s="150">
        <v>0</v>
      </c>
      <c r="Y790" s="150">
        <v>0</v>
      </c>
      <c r="Z790" s="150">
        <v>0</v>
      </c>
      <c r="AA790" s="150">
        <v>0</v>
      </c>
      <c r="AB790" s="152" t="s">
        <v>857</v>
      </c>
    </row>
    <row r="791" spans="1:28" ht="35.25" customHeight="1" x14ac:dyDescent="0.5">
      <c r="A791">
        <v>1</v>
      </c>
      <c r="B791" s="124">
        <v>755</v>
      </c>
      <c r="C791" s="125" t="s">
        <v>2531</v>
      </c>
      <c r="D791" s="150">
        <v>308647</v>
      </c>
      <c r="E791" s="154">
        <v>108647</v>
      </c>
      <c r="F791" s="154">
        <v>200000</v>
      </c>
      <c r="G791" s="154">
        <v>0</v>
      </c>
      <c r="H791" s="154">
        <v>0</v>
      </c>
      <c r="I791" s="154">
        <v>0</v>
      </c>
      <c r="J791" s="154">
        <v>0</v>
      </c>
      <c r="K791" s="155">
        <v>0</v>
      </c>
      <c r="L791" s="154">
        <v>0</v>
      </c>
      <c r="M791" s="154">
        <v>0</v>
      </c>
      <c r="N791" s="154">
        <v>0</v>
      </c>
      <c r="O791" s="154">
        <v>0</v>
      </c>
      <c r="P791" s="154">
        <v>0</v>
      </c>
      <c r="Q791" s="154">
        <v>0</v>
      </c>
      <c r="R791" s="154">
        <v>0</v>
      </c>
      <c r="S791" s="154">
        <v>0</v>
      </c>
      <c r="T791" s="154">
        <v>0</v>
      </c>
      <c r="U791" s="154">
        <v>0</v>
      </c>
      <c r="V791" s="154">
        <v>0</v>
      </c>
      <c r="W791" s="154">
        <v>0</v>
      </c>
      <c r="X791" s="154">
        <v>0</v>
      </c>
      <c r="Y791" s="154">
        <v>0</v>
      </c>
      <c r="Z791" s="154">
        <v>0</v>
      </c>
      <c r="AA791" s="154">
        <v>0</v>
      </c>
      <c r="AB791" s="156">
        <v>2020</v>
      </c>
    </row>
    <row r="792" spans="1:28" ht="35.25" customHeight="1" x14ac:dyDescent="0.5">
      <c r="B792" s="153" t="s">
        <v>854</v>
      </c>
      <c r="C792" s="125"/>
      <c r="D792" s="150">
        <v>2491224</v>
      </c>
      <c r="E792" s="150">
        <v>0</v>
      </c>
      <c r="F792" s="150">
        <v>0</v>
      </c>
      <c r="G792" s="150">
        <v>0</v>
      </c>
      <c r="H792" s="150">
        <v>0</v>
      </c>
      <c r="I792" s="150">
        <v>0</v>
      </c>
      <c r="J792" s="150">
        <v>0</v>
      </c>
      <c r="K792" s="151">
        <v>0</v>
      </c>
      <c r="L792" s="150">
        <v>0</v>
      </c>
      <c r="M792" s="150">
        <v>2491224</v>
      </c>
      <c r="N792" s="150">
        <v>0</v>
      </c>
      <c r="O792" s="150">
        <v>0</v>
      </c>
      <c r="P792" s="150">
        <v>0</v>
      </c>
      <c r="Q792" s="150">
        <v>0</v>
      </c>
      <c r="R792" s="150">
        <v>0</v>
      </c>
      <c r="S792" s="150">
        <v>0</v>
      </c>
      <c r="T792" s="150">
        <v>0</v>
      </c>
      <c r="U792" s="150">
        <v>0</v>
      </c>
      <c r="V792" s="150">
        <v>0</v>
      </c>
      <c r="W792" s="150">
        <v>0</v>
      </c>
      <c r="X792" s="150">
        <v>0</v>
      </c>
      <c r="Y792" s="150">
        <v>0</v>
      </c>
      <c r="Z792" s="150">
        <v>0</v>
      </c>
      <c r="AA792" s="150">
        <v>0</v>
      </c>
      <c r="AB792" s="152" t="s">
        <v>857</v>
      </c>
    </row>
    <row r="793" spans="1:28" ht="35.25" customHeight="1" x14ac:dyDescent="0.5">
      <c r="A793">
        <v>1</v>
      </c>
      <c r="B793" s="124">
        <v>756</v>
      </c>
      <c r="C793" s="125" t="s">
        <v>2693</v>
      </c>
      <c r="D793" s="150">
        <v>1370738</v>
      </c>
      <c r="E793" s="154">
        <v>0</v>
      </c>
      <c r="F793" s="154">
        <v>0</v>
      </c>
      <c r="G793" s="154">
        <v>0</v>
      </c>
      <c r="H793" s="154">
        <v>0</v>
      </c>
      <c r="I793" s="154">
        <v>0</v>
      </c>
      <c r="J793" s="154">
        <v>0</v>
      </c>
      <c r="K793" s="155">
        <v>0</v>
      </c>
      <c r="L793" s="154">
        <v>0</v>
      </c>
      <c r="M793" s="154">
        <v>1370738</v>
      </c>
      <c r="N793" s="154">
        <v>0</v>
      </c>
      <c r="O793" s="154">
        <v>0</v>
      </c>
      <c r="P793" s="154">
        <v>0</v>
      </c>
      <c r="Q793" s="154">
        <v>0</v>
      </c>
      <c r="R793" s="154">
        <v>0</v>
      </c>
      <c r="S793" s="154">
        <v>0</v>
      </c>
      <c r="T793" s="154">
        <v>0</v>
      </c>
      <c r="U793" s="154">
        <v>0</v>
      </c>
      <c r="V793" s="154">
        <v>0</v>
      </c>
      <c r="W793" s="154">
        <v>0</v>
      </c>
      <c r="X793" s="154">
        <v>0</v>
      </c>
      <c r="Y793" s="154">
        <v>0</v>
      </c>
      <c r="Z793" s="154">
        <v>0</v>
      </c>
      <c r="AA793" s="154">
        <v>0</v>
      </c>
      <c r="AB793" s="156">
        <v>2020</v>
      </c>
    </row>
    <row r="794" spans="1:28" ht="35.25" customHeight="1" x14ac:dyDescent="0.5">
      <c r="A794">
        <v>1</v>
      </c>
      <c r="B794" s="124">
        <v>757</v>
      </c>
      <c r="C794" s="125" t="s">
        <v>2694</v>
      </c>
      <c r="D794" s="150">
        <v>560243</v>
      </c>
      <c r="E794" s="154">
        <v>0</v>
      </c>
      <c r="F794" s="154">
        <v>0</v>
      </c>
      <c r="G794" s="154">
        <v>0</v>
      </c>
      <c r="H794" s="154">
        <v>0</v>
      </c>
      <c r="I794" s="154">
        <v>0</v>
      </c>
      <c r="J794" s="154">
        <v>0</v>
      </c>
      <c r="K794" s="155">
        <v>0</v>
      </c>
      <c r="L794" s="154">
        <v>0</v>
      </c>
      <c r="M794" s="154">
        <v>560243</v>
      </c>
      <c r="N794" s="154">
        <v>0</v>
      </c>
      <c r="O794" s="154">
        <v>0</v>
      </c>
      <c r="P794" s="154">
        <v>0</v>
      </c>
      <c r="Q794" s="154">
        <v>0</v>
      </c>
      <c r="R794" s="154">
        <v>0</v>
      </c>
      <c r="S794" s="154">
        <v>0</v>
      </c>
      <c r="T794" s="154">
        <v>0</v>
      </c>
      <c r="U794" s="154">
        <v>0</v>
      </c>
      <c r="V794" s="154">
        <v>0</v>
      </c>
      <c r="W794" s="154">
        <v>0</v>
      </c>
      <c r="X794" s="154">
        <v>0</v>
      </c>
      <c r="Y794" s="154">
        <v>0</v>
      </c>
      <c r="Z794" s="154">
        <v>0</v>
      </c>
      <c r="AA794" s="154">
        <v>0</v>
      </c>
      <c r="AB794" s="156">
        <v>2020</v>
      </c>
    </row>
    <row r="795" spans="1:28" ht="35.25" customHeight="1" x14ac:dyDescent="0.5">
      <c r="A795">
        <v>1</v>
      </c>
      <c r="B795" s="124">
        <v>758</v>
      </c>
      <c r="C795" s="125" t="s">
        <v>2695</v>
      </c>
      <c r="D795" s="150">
        <v>560243</v>
      </c>
      <c r="E795" s="154">
        <v>0</v>
      </c>
      <c r="F795" s="154">
        <v>0</v>
      </c>
      <c r="G795" s="154">
        <v>0</v>
      </c>
      <c r="H795" s="154">
        <v>0</v>
      </c>
      <c r="I795" s="154">
        <v>0</v>
      </c>
      <c r="J795" s="154">
        <v>0</v>
      </c>
      <c r="K795" s="155">
        <v>0</v>
      </c>
      <c r="L795" s="154">
        <v>0</v>
      </c>
      <c r="M795" s="154">
        <v>560243</v>
      </c>
      <c r="N795" s="154">
        <v>0</v>
      </c>
      <c r="O795" s="154">
        <v>0</v>
      </c>
      <c r="P795" s="154">
        <v>0</v>
      </c>
      <c r="Q795" s="154">
        <v>0</v>
      </c>
      <c r="R795" s="154">
        <v>0</v>
      </c>
      <c r="S795" s="154">
        <v>0</v>
      </c>
      <c r="T795" s="154">
        <v>0</v>
      </c>
      <c r="U795" s="154">
        <v>0</v>
      </c>
      <c r="V795" s="154">
        <v>0</v>
      </c>
      <c r="W795" s="154">
        <v>0</v>
      </c>
      <c r="X795" s="154">
        <v>0</v>
      </c>
      <c r="Y795" s="154">
        <v>0</v>
      </c>
      <c r="Z795" s="154">
        <v>0</v>
      </c>
      <c r="AA795" s="154">
        <v>0</v>
      </c>
      <c r="AB795" s="156">
        <v>2020</v>
      </c>
    </row>
    <row r="796" spans="1:28" ht="35.25" customHeight="1" x14ac:dyDescent="0.5">
      <c r="B796" s="153" t="s">
        <v>2696</v>
      </c>
      <c r="C796" s="125"/>
      <c r="D796" s="150">
        <v>2256496.0699999998</v>
      </c>
      <c r="E796" s="150">
        <v>0</v>
      </c>
      <c r="F796" s="150">
        <v>0</v>
      </c>
      <c r="G796" s="150">
        <v>0</v>
      </c>
      <c r="H796" s="150">
        <v>0</v>
      </c>
      <c r="I796" s="150">
        <v>0</v>
      </c>
      <c r="J796" s="150">
        <v>0</v>
      </c>
      <c r="K796" s="151">
        <v>0</v>
      </c>
      <c r="L796" s="150">
        <v>0</v>
      </c>
      <c r="M796" s="150">
        <v>2256496.0699999998</v>
      </c>
      <c r="N796" s="150">
        <v>0</v>
      </c>
      <c r="O796" s="150">
        <v>0</v>
      </c>
      <c r="P796" s="150">
        <v>0</v>
      </c>
      <c r="Q796" s="150">
        <v>0</v>
      </c>
      <c r="R796" s="150">
        <v>0</v>
      </c>
      <c r="S796" s="150">
        <v>0</v>
      </c>
      <c r="T796" s="150">
        <v>0</v>
      </c>
      <c r="U796" s="150">
        <v>0</v>
      </c>
      <c r="V796" s="150">
        <v>0</v>
      </c>
      <c r="W796" s="150">
        <v>0</v>
      </c>
      <c r="X796" s="150">
        <v>0</v>
      </c>
      <c r="Y796" s="150">
        <v>0</v>
      </c>
      <c r="Z796" s="150">
        <v>0</v>
      </c>
      <c r="AA796" s="150">
        <v>0</v>
      </c>
      <c r="AB796" s="152" t="s">
        <v>857</v>
      </c>
    </row>
    <row r="797" spans="1:28" ht="35.25" customHeight="1" x14ac:dyDescent="0.5">
      <c r="A797">
        <v>1</v>
      </c>
      <c r="B797" s="124">
        <v>759</v>
      </c>
      <c r="C797" s="125" t="s">
        <v>2697</v>
      </c>
      <c r="D797" s="150">
        <v>2256496.0699999998</v>
      </c>
      <c r="E797" s="154">
        <v>0</v>
      </c>
      <c r="F797" s="154">
        <v>0</v>
      </c>
      <c r="G797" s="154">
        <v>0</v>
      </c>
      <c r="H797" s="154">
        <v>0</v>
      </c>
      <c r="I797" s="154">
        <v>0</v>
      </c>
      <c r="J797" s="154">
        <v>0</v>
      </c>
      <c r="K797" s="155">
        <v>0</v>
      </c>
      <c r="L797" s="154">
        <v>0</v>
      </c>
      <c r="M797" s="154">
        <v>2256496.0699999998</v>
      </c>
      <c r="N797" s="154">
        <v>0</v>
      </c>
      <c r="O797" s="154">
        <v>0</v>
      </c>
      <c r="P797" s="154">
        <v>0</v>
      </c>
      <c r="Q797" s="154">
        <v>0</v>
      </c>
      <c r="R797" s="154">
        <v>0</v>
      </c>
      <c r="S797" s="154">
        <v>0</v>
      </c>
      <c r="T797" s="154">
        <v>0</v>
      </c>
      <c r="U797" s="154">
        <v>0</v>
      </c>
      <c r="V797" s="154">
        <v>0</v>
      </c>
      <c r="W797" s="154">
        <v>0</v>
      </c>
      <c r="X797" s="154">
        <v>0</v>
      </c>
      <c r="Y797" s="154">
        <v>0</v>
      </c>
      <c r="Z797" s="154">
        <v>0</v>
      </c>
      <c r="AA797" s="154">
        <v>0</v>
      </c>
      <c r="AB797" s="156">
        <v>2020</v>
      </c>
    </row>
    <row r="798" spans="1:28" ht="35.25" customHeight="1" x14ac:dyDescent="0.5">
      <c r="A798" s="131"/>
      <c r="B798" s="153" t="s">
        <v>2345</v>
      </c>
      <c r="C798" s="125"/>
      <c r="D798" s="150">
        <v>975495867.46000004</v>
      </c>
      <c r="E798" s="150">
        <v>14861129.339999998</v>
      </c>
      <c r="F798" s="150">
        <v>17194528.100000001</v>
      </c>
      <c r="G798" s="150">
        <v>82677365.569999993</v>
      </c>
      <c r="H798" s="150">
        <v>9389920.1100000013</v>
      </c>
      <c r="I798" s="150">
        <v>31917128.839999996</v>
      </c>
      <c r="J798" s="150">
        <v>2309494.7799999998</v>
      </c>
      <c r="K798" s="151">
        <v>117</v>
      </c>
      <c r="L798" s="150">
        <v>206000693.94</v>
      </c>
      <c r="M798" s="150">
        <v>297320317.24000001</v>
      </c>
      <c r="N798" s="150">
        <v>13430412.59</v>
      </c>
      <c r="O798" s="150">
        <v>287053359.03000003</v>
      </c>
      <c r="P798" s="150">
        <v>11248226.719999999</v>
      </c>
      <c r="Q798" s="150">
        <v>0</v>
      </c>
      <c r="R798" s="150">
        <v>0</v>
      </c>
      <c r="S798" s="150">
        <v>0</v>
      </c>
      <c r="T798" s="150">
        <v>0</v>
      </c>
      <c r="U798" s="150">
        <v>0</v>
      </c>
      <c r="V798" s="150">
        <v>0</v>
      </c>
      <c r="W798" s="150">
        <v>1031284</v>
      </c>
      <c r="X798" s="150">
        <v>0</v>
      </c>
      <c r="Y798" s="150">
        <v>0</v>
      </c>
      <c r="Z798" s="150">
        <v>1062007.2000000002</v>
      </c>
      <c r="AA798" s="150">
        <v>0</v>
      </c>
      <c r="AB798" s="152" t="s">
        <v>857</v>
      </c>
    </row>
    <row r="799" spans="1:28" ht="35.25" customHeight="1" x14ac:dyDescent="0.5">
      <c r="A799" s="131"/>
      <c r="B799" s="148" t="s">
        <v>1010</v>
      </c>
      <c r="C799" s="149"/>
      <c r="D799" s="150">
        <v>463959922.88999999</v>
      </c>
      <c r="E799" s="150">
        <v>5953618.04</v>
      </c>
      <c r="F799" s="150">
        <v>7083688.2800000003</v>
      </c>
      <c r="G799" s="150">
        <v>46846592.969999999</v>
      </c>
      <c r="H799" s="150">
        <v>2177099.8199999998</v>
      </c>
      <c r="I799" s="150">
        <v>12993746.039999999</v>
      </c>
      <c r="J799" s="150">
        <v>507014.15</v>
      </c>
      <c r="K799" s="151">
        <v>70</v>
      </c>
      <c r="L799" s="150">
        <v>121045007.72000001</v>
      </c>
      <c r="M799" s="150">
        <v>133245041.61000003</v>
      </c>
      <c r="N799" s="150">
        <v>6441842.8999999994</v>
      </c>
      <c r="O799" s="150">
        <v>124360725.13999997</v>
      </c>
      <c r="P799" s="150">
        <v>1212255.02</v>
      </c>
      <c r="Q799" s="150">
        <v>0</v>
      </c>
      <c r="R799" s="150">
        <v>0</v>
      </c>
      <c r="S799" s="150">
        <v>0</v>
      </c>
      <c r="T799" s="150">
        <v>0</v>
      </c>
      <c r="U799" s="150">
        <v>0</v>
      </c>
      <c r="V799" s="150">
        <v>0</v>
      </c>
      <c r="W799" s="150">
        <v>1031284</v>
      </c>
      <c r="X799" s="150">
        <v>0</v>
      </c>
      <c r="Y799" s="150">
        <v>0</v>
      </c>
      <c r="Z799" s="150">
        <v>1062007.2000000002</v>
      </c>
      <c r="AA799" s="150">
        <v>0</v>
      </c>
      <c r="AB799" s="152" t="s">
        <v>857</v>
      </c>
    </row>
    <row r="800" spans="1:28" ht="35.25" customHeight="1" x14ac:dyDescent="0.5">
      <c r="A800">
        <v>1</v>
      </c>
      <c r="B800" s="124">
        <v>1</v>
      </c>
      <c r="C800" s="125" t="s">
        <v>1716</v>
      </c>
      <c r="D800" s="150">
        <v>1465085.67</v>
      </c>
      <c r="E800" s="154">
        <v>0</v>
      </c>
      <c r="F800" s="154">
        <v>0</v>
      </c>
      <c r="G800" s="154">
        <v>1465085.67</v>
      </c>
      <c r="H800" s="154">
        <v>0</v>
      </c>
      <c r="I800" s="154">
        <v>0</v>
      </c>
      <c r="J800" s="154">
        <v>0</v>
      </c>
      <c r="K800" s="155">
        <v>0</v>
      </c>
      <c r="L800" s="154">
        <v>0</v>
      </c>
      <c r="M800" s="154">
        <v>0</v>
      </c>
      <c r="N800" s="154">
        <v>0</v>
      </c>
      <c r="O800" s="154">
        <v>0</v>
      </c>
      <c r="P800" s="154">
        <v>0</v>
      </c>
      <c r="Q800" s="154">
        <v>0</v>
      </c>
      <c r="R800" s="154">
        <v>0</v>
      </c>
      <c r="S800" s="154">
        <v>0</v>
      </c>
      <c r="T800" s="154">
        <v>0</v>
      </c>
      <c r="U800" s="154">
        <v>0</v>
      </c>
      <c r="V800" s="154">
        <v>0</v>
      </c>
      <c r="W800" s="154">
        <v>0</v>
      </c>
      <c r="X800" s="154">
        <v>0</v>
      </c>
      <c r="Y800" s="154">
        <v>0</v>
      </c>
      <c r="Z800" s="154">
        <v>0</v>
      </c>
      <c r="AA800" s="154">
        <v>0</v>
      </c>
      <c r="AB800" s="156">
        <v>2021</v>
      </c>
    </row>
    <row r="801" spans="1:28" ht="35.25" customHeight="1" x14ac:dyDescent="0.5">
      <c r="A801">
        <v>1</v>
      </c>
      <c r="B801" s="124">
        <v>2</v>
      </c>
      <c r="C801" s="125" t="s">
        <v>1730</v>
      </c>
      <c r="D801" s="150">
        <v>250767.47</v>
      </c>
      <c r="E801" s="154">
        <v>0</v>
      </c>
      <c r="F801" s="154">
        <v>0</v>
      </c>
      <c r="G801" s="154">
        <v>250767.47</v>
      </c>
      <c r="H801" s="154">
        <v>0</v>
      </c>
      <c r="I801" s="154">
        <v>0</v>
      </c>
      <c r="J801" s="154">
        <v>0</v>
      </c>
      <c r="K801" s="155">
        <v>0</v>
      </c>
      <c r="L801" s="154">
        <v>0</v>
      </c>
      <c r="M801" s="154">
        <v>0</v>
      </c>
      <c r="N801" s="154">
        <v>0</v>
      </c>
      <c r="O801" s="154">
        <v>0</v>
      </c>
      <c r="P801" s="154">
        <v>0</v>
      </c>
      <c r="Q801" s="154">
        <v>0</v>
      </c>
      <c r="R801" s="154">
        <v>0</v>
      </c>
      <c r="S801" s="154">
        <v>0</v>
      </c>
      <c r="T801" s="154">
        <v>0</v>
      </c>
      <c r="U801" s="154">
        <v>0</v>
      </c>
      <c r="V801" s="154">
        <v>0</v>
      </c>
      <c r="W801" s="154">
        <v>0</v>
      </c>
      <c r="X801" s="154">
        <v>0</v>
      </c>
      <c r="Y801" s="154">
        <v>0</v>
      </c>
      <c r="Z801" s="154">
        <v>0</v>
      </c>
      <c r="AA801" s="154">
        <v>0</v>
      </c>
      <c r="AB801" s="156">
        <v>2021</v>
      </c>
    </row>
    <row r="802" spans="1:28" ht="35.25" customHeight="1" x14ac:dyDescent="0.5">
      <c r="A802">
        <v>1</v>
      </c>
      <c r="B802" s="124">
        <v>3</v>
      </c>
      <c r="C802" s="125" t="s">
        <v>2532</v>
      </c>
      <c r="D802" s="150">
        <v>1341938.77</v>
      </c>
      <c r="E802" s="154">
        <v>0</v>
      </c>
      <c r="F802" s="154">
        <v>0</v>
      </c>
      <c r="G802" s="154">
        <v>0</v>
      </c>
      <c r="H802" s="154">
        <v>164839</v>
      </c>
      <c r="I802" s="154">
        <v>1177099.77</v>
      </c>
      <c r="J802" s="154">
        <v>0</v>
      </c>
      <c r="K802" s="155">
        <v>0</v>
      </c>
      <c r="L802" s="154">
        <v>0</v>
      </c>
      <c r="M802" s="154">
        <v>0</v>
      </c>
      <c r="N802" s="154">
        <v>0</v>
      </c>
      <c r="O802" s="154">
        <v>0</v>
      </c>
      <c r="P802" s="154">
        <v>0</v>
      </c>
      <c r="Q802" s="154">
        <v>0</v>
      </c>
      <c r="R802" s="154">
        <v>0</v>
      </c>
      <c r="S802" s="154">
        <v>0</v>
      </c>
      <c r="T802" s="154">
        <v>0</v>
      </c>
      <c r="U802" s="154">
        <v>0</v>
      </c>
      <c r="V802" s="154">
        <v>0</v>
      </c>
      <c r="W802" s="154">
        <v>0</v>
      </c>
      <c r="X802" s="154">
        <v>0</v>
      </c>
      <c r="Y802" s="154">
        <v>0</v>
      </c>
      <c r="Z802" s="154">
        <v>0</v>
      </c>
      <c r="AA802" s="154">
        <v>0</v>
      </c>
      <c r="AB802" s="156">
        <v>2021</v>
      </c>
    </row>
    <row r="803" spans="1:28" ht="35.25" customHeight="1" x14ac:dyDescent="0.5">
      <c r="A803">
        <v>1</v>
      </c>
      <c r="B803" s="124">
        <v>4</v>
      </c>
      <c r="C803" s="125" t="s">
        <v>2533</v>
      </c>
      <c r="D803" s="150">
        <v>2180000</v>
      </c>
      <c r="E803" s="154">
        <v>0</v>
      </c>
      <c r="F803" s="154">
        <v>0</v>
      </c>
      <c r="G803" s="154">
        <v>0</v>
      </c>
      <c r="H803" s="154">
        <v>0</v>
      </c>
      <c r="I803" s="154">
        <v>2180000</v>
      </c>
      <c r="J803" s="154">
        <v>0</v>
      </c>
      <c r="K803" s="155">
        <v>0</v>
      </c>
      <c r="L803" s="154">
        <v>0</v>
      </c>
      <c r="M803" s="154">
        <v>0</v>
      </c>
      <c r="N803" s="154">
        <v>0</v>
      </c>
      <c r="O803" s="154">
        <v>0</v>
      </c>
      <c r="P803" s="154">
        <v>0</v>
      </c>
      <c r="Q803" s="154">
        <v>0</v>
      </c>
      <c r="R803" s="154">
        <v>0</v>
      </c>
      <c r="S803" s="154">
        <v>0</v>
      </c>
      <c r="T803" s="154">
        <v>0</v>
      </c>
      <c r="U803" s="154">
        <v>0</v>
      </c>
      <c r="V803" s="154">
        <v>0</v>
      </c>
      <c r="W803" s="154">
        <v>0</v>
      </c>
      <c r="X803" s="154">
        <v>0</v>
      </c>
      <c r="Y803" s="154">
        <v>0</v>
      </c>
      <c r="Z803" s="154">
        <v>0</v>
      </c>
      <c r="AA803" s="154">
        <v>0</v>
      </c>
      <c r="AB803" s="156">
        <v>2021</v>
      </c>
    </row>
    <row r="804" spans="1:28" ht="35.25" customHeight="1" x14ac:dyDescent="0.5">
      <c r="A804">
        <v>1</v>
      </c>
      <c r="B804" s="124">
        <v>5</v>
      </c>
      <c r="C804" s="125" t="s">
        <v>2534</v>
      </c>
      <c r="D804" s="150">
        <v>1152134</v>
      </c>
      <c r="E804" s="154">
        <v>0</v>
      </c>
      <c r="F804" s="154">
        <v>0</v>
      </c>
      <c r="G804" s="154">
        <v>0</v>
      </c>
      <c r="H804" s="154">
        <v>0</v>
      </c>
      <c r="I804" s="154">
        <v>1152134</v>
      </c>
      <c r="J804" s="154">
        <v>0</v>
      </c>
      <c r="K804" s="155">
        <v>0</v>
      </c>
      <c r="L804" s="154">
        <v>0</v>
      </c>
      <c r="M804" s="154">
        <v>0</v>
      </c>
      <c r="N804" s="154">
        <v>0</v>
      </c>
      <c r="O804" s="154">
        <v>0</v>
      </c>
      <c r="P804" s="154">
        <v>0</v>
      </c>
      <c r="Q804" s="154">
        <v>0</v>
      </c>
      <c r="R804" s="154">
        <v>0</v>
      </c>
      <c r="S804" s="154">
        <v>0</v>
      </c>
      <c r="T804" s="154">
        <v>0</v>
      </c>
      <c r="U804" s="154">
        <v>0</v>
      </c>
      <c r="V804" s="154">
        <v>0</v>
      </c>
      <c r="W804" s="154">
        <v>0</v>
      </c>
      <c r="X804" s="154">
        <v>0</v>
      </c>
      <c r="Y804" s="154">
        <v>0</v>
      </c>
      <c r="Z804" s="154">
        <v>0</v>
      </c>
      <c r="AA804" s="154">
        <v>0</v>
      </c>
      <c r="AB804" s="156">
        <v>2021</v>
      </c>
    </row>
    <row r="805" spans="1:28" ht="35.25" customHeight="1" x14ac:dyDescent="0.5">
      <c r="A805">
        <v>1</v>
      </c>
      <c r="B805" s="124">
        <v>6</v>
      </c>
      <c r="C805" s="125" t="s">
        <v>2535</v>
      </c>
      <c r="D805" s="150">
        <v>2180121</v>
      </c>
      <c r="E805" s="154">
        <v>0</v>
      </c>
      <c r="F805" s="154">
        <v>0</v>
      </c>
      <c r="G805" s="154">
        <v>0</v>
      </c>
      <c r="H805" s="154">
        <v>0</v>
      </c>
      <c r="I805" s="154">
        <v>0</v>
      </c>
      <c r="J805" s="154">
        <v>0</v>
      </c>
      <c r="K805" s="155">
        <v>1</v>
      </c>
      <c r="L805" s="154">
        <v>2180121</v>
      </c>
      <c r="M805" s="154">
        <v>0</v>
      </c>
      <c r="N805" s="154">
        <v>0</v>
      </c>
      <c r="O805" s="154">
        <v>0</v>
      </c>
      <c r="P805" s="154">
        <v>0</v>
      </c>
      <c r="Q805" s="154">
        <v>0</v>
      </c>
      <c r="R805" s="154">
        <v>0</v>
      </c>
      <c r="S805" s="154">
        <v>0</v>
      </c>
      <c r="T805" s="154">
        <v>0</v>
      </c>
      <c r="U805" s="154">
        <v>0</v>
      </c>
      <c r="V805" s="154">
        <v>0</v>
      </c>
      <c r="W805" s="154">
        <v>0</v>
      </c>
      <c r="X805" s="154">
        <v>0</v>
      </c>
      <c r="Y805" s="154">
        <v>0</v>
      </c>
      <c r="Z805" s="154">
        <v>0</v>
      </c>
      <c r="AA805" s="154">
        <v>0</v>
      </c>
      <c r="AB805" s="156">
        <v>2021</v>
      </c>
    </row>
    <row r="806" spans="1:28" ht="35.25" customHeight="1" x14ac:dyDescent="0.5">
      <c r="A806">
        <v>1</v>
      </c>
      <c r="B806" s="124">
        <v>7</v>
      </c>
      <c r="C806" s="125" t="s">
        <v>2536</v>
      </c>
      <c r="D806" s="150">
        <v>2196084</v>
      </c>
      <c r="E806" s="154">
        <v>0</v>
      </c>
      <c r="F806" s="154">
        <v>0</v>
      </c>
      <c r="G806" s="154">
        <v>0</v>
      </c>
      <c r="H806" s="154">
        <v>0</v>
      </c>
      <c r="I806" s="154">
        <v>0</v>
      </c>
      <c r="J806" s="154">
        <v>0</v>
      </c>
      <c r="K806" s="155">
        <v>0</v>
      </c>
      <c r="L806" s="154">
        <v>0</v>
      </c>
      <c r="M806" s="154">
        <v>2196084</v>
      </c>
      <c r="N806" s="154">
        <v>0</v>
      </c>
      <c r="O806" s="154">
        <v>0</v>
      </c>
      <c r="P806" s="154">
        <v>0</v>
      </c>
      <c r="Q806" s="154">
        <v>0</v>
      </c>
      <c r="R806" s="154">
        <v>0</v>
      </c>
      <c r="S806" s="154">
        <v>0</v>
      </c>
      <c r="T806" s="154">
        <v>0</v>
      </c>
      <c r="U806" s="154">
        <v>0</v>
      </c>
      <c r="V806" s="154">
        <v>0</v>
      </c>
      <c r="W806" s="154">
        <v>0</v>
      </c>
      <c r="X806" s="154">
        <v>0</v>
      </c>
      <c r="Y806" s="154">
        <v>0</v>
      </c>
      <c r="Z806" s="154">
        <v>0</v>
      </c>
      <c r="AA806" s="154">
        <v>0</v>
      </c>
      <c r="AB806" s="156">
        <v>2021</v>
      </c>
    </row>
    <row r="807" spans="1:28" ht="35.25" customHeight="1" x14ac:dyDescent="0.5">
      <c r="A807">
        <v>1</v>
      </c>
      <c r="B807" s="124">
        <v>8</v>
      </c>
      <c r="C807" s="125" t="s">
        <v>2577</v>
      </c>
      <c r="D807" s="150">
        <v>4200000</v>
      </c>
      <c r="E807" s="154">
        <v>0</v>
      </c>
      <c r="F807" s="154">
        <v>0</v>
      </c>
      <c r="G807" s="154">
        <v>0</v>
      </c>
      <c r="H807" s="154">
        <v>0</v>
      </c>
      <c r="I807" s="154">
        <v>0</v>
      </c>
      <c r="J807" s="154">
        <v>0</v>
      </c>
      <c r="K807" s="155">
        <v>2</v>
      </c>
      <c r="L807" s="154">
        <v>4200000</v>
      </c>
      <c r="M807" s="154">
        <v>0</v>
      </c>
      <c r="N807" s="154">
        <v>0</v>
      </c>
      <c r="O807" s="154">
        <v>0</v>
      </c>
      <c r="P807" s="154">
        <v>0</v>
      </c>
      <c r="Q807" s="154">
        <v>0</v>
      </c>
      <c r="R807" s="154">
        <v>0</v>
      </c>
      <c r="S807" s="154">
        <v>0</v>
      </c>
      <c r="T807" s="154">
        <v>0</v>
      </c>
      <c r="U807" s="154">
        <v>0</v>
      </c>
      <c r="V807" s="154">
        <v>0</v>
      </c>
      <c r="W807" s="154">
        <v>0</v>
      </c>
      <c r="X807" s="154">
        <v>0</v>
      </c>
      <c r="Y807" s="154">
        <v>0</v>
      </c>
      <c r="Z807" s="154">
        <v>0</v>
      </c>
      <c r="AA807" s="154">
        <v>0</v>
      </c>
      <c r="AB807" s="156">
        <v>2021</v>
      </c>
    </row>
    <row r="808" spans="1:28" ht="35.25" customHeight="1" x14ac:dyDescent="0.5">
      <c r="A808">
        <v>1</v>
      </c>
      <c r="B808" s="124">
        <v>9</v>
      </c>
      <c r="C808" s="125" t="s">
        <v>2578</v>
      </c>
      <c r="D808" s="150">
        <v>6495908</v>
      </c>
      <c r="E808" s="154">
        <v>0</v>
      </c>
      <c r="F808" s="154">
        <v>1260000</v>
      </c>
      <c r="G808" s="154">
        <v>835908</v>
      </c>
      <c r="H808" s="154">
        <v>0</v>
      </c>
      <c r="I808" s="154">
        <v>0</v>
      </c>
      <c r="J808" s="154">
        <v>0</v>
      </c>
      <c r="K808" s="155">
        <v>2</v>
      </c>
      <c r="L808" s="154">
        <v>4400000</v>
      </c>
      <c r="M808" s="154">
        <v>0</v>
      </c>
      <c r="N808" s="154">
        <v>0</v>
      </c>
      <c r="O808" s="154">
        <v>0</v>
      </c>
      <c r="P808" s="154">
        <v>0</v>
      </c>
      <c r="Q808" s="154">
        <v>0</v>
      </c>
      <c r="R808" s="154">
        <v>0</v>
      </c>
      <c r="S808" s="154">
        <v>0</v>
      </c>
      <c r="T808" s="154">
        <v>0</v>
      </c>
      <c r="U808" s="154">
        <v>0</v>
      </c>
      <c r="V808" s="154">
        <v>0</v>
      </c>
      <c r="W808" s="154">
        <v>0</v>
      </c>
      <c r="X808" s="154">
        <v>0</v>
      </c>
      <c r="Y808" s="154">
        <v>0</v>
      </c>
      <c r="Z808" s="154">
        <v>0</v>
      </c>
      <c r="AA808" s="154">
        <v>0</v>
      </c>
      <c r="AB808" s="156">
        <v>2021</v>
      </c>
    </row>
    <row r="809" spans="1:28" ht="35.25" customHeight="1" x14ac:dyDescent="0.5">
      <c r="A809">
        <v>1</v>
      </c>
      <c r="B809" s="124">
        <v>10</v>
      </c>
      <c r="C809" s="125" t="s">
        <v>2250</v>
      </c>
      <c r="D809" s="150">
        <v>495954</v>
      </c>
      <c r="E809" s="154">
        <v>0</v>
      </c>
      <c r="F809" s="154">
        <v>0</v>
      </c>
      <c r="G809" s="154">
        <v>0</v>
      </c>
      <c r="H809" s="154">
        <v>0</v>
      </c>
      <c r="I809" s="154">
        <v>0</v>
      </c>
      <c r="J809" s="154">
        <v>0</v>
      </c>
      <c r="K809" s="155">
        <v>0</v>
      </c>
      <c r="L809" s="154">
        <v>0</v>
      </c>
      <c r="M809" s="154">
        <v>0</v>
      </c>
      <c r="N809" s="154">
        <v>0</v>
      </c>
      <c r="O809" s="154">
        <v>495954</v>
      </c>
      <c r="P809" s="154">
        <v>0</v>
      </c>
      <c r="Q809" s="154">
        <v>0</v>
      </c>
      <c r="R809" s="154">
        <v>0</v>
      </c>
      <c r="S809" s="154">
        <v>0</v>
      </c>
      <c r="T809" s="154">
        <v>0</v>
      </c>
      <c r="U809" s="154">
        <v>0</v>
      </c>
      <c r="V809" s="154">
        <v>0</v>
      </c>
      <c r="W809" s="154">
        <v>0</v>
      </c>
      <c r="X809" s="154">
        <v>0</v>
      </c>
      <c r="Y809" s="154">
        <v>0</v>
      </c>
      <c r="Z809" s="154">
        <v>0</v>
      </c>
      <c r="AA809" s="154">
        <v>0</v>
      </c>
      <c r="AB809" s="156">
        <v>2021</v>
      </c>
    </row>
    <row r="810" spans="1:28" ht="35.25" customHeight="1" x14ac:dyDescent="0.5">
      <c r="A810">
        <v>1</v>
      </c>
      <c r="B810" s="124">
        <v>11</v>
      </c>
      <c r="C810" s="125" t="s">
        <v>2698</v>
      </c>
      <c r="D810" s="150">
        <v>2689050.45</v>
      </c>
      <c r="E810" s="154">
        <v>0</v>
      </c>
      <c r="F810" s="154">
        <v>0</v>
      </c>
      <c r="G810" s="154">
        <v>0</v>
      </c>
      <c r="H810" s="154">
        <v>0</v>
      </c>
      <c r="I810" s="154">
        <v>0</v>
      </c>
      <c r="J810" s="154">
        <v>0</v>
      </c>
      <c r="K810" s="155">
        <v>0</v>
      </c>
      <c r="L810" s="154">
        <v>0</v>
      </c>
      <c r="M810" s="154">
        <v>2689050.45</v>
      </c>
      <c r="N810" s="154">
        <v>0</v>
      </c>
      <c r="O810" s="154">
        <v>0</v>
      </c>
      <c r="P810" s="154">
        <v>0</v>
      </c>
      <c r="Q810" s="154">
        <v>0</v>
      </c>
      <c r="R810" s="154">
        <v>0</v>
      </c>
      <c r="S810" s="154">
        <v>0</v>
      </c>
      <c r="T810" s="154">
        <v>0</v>
      </c>
      <c r="U810" s="154">
        <v>0</v>
      </c>
      <c r="V810" s="154">
        <v>0</v>
      </c>
      <c r="W810" s="154">
        <v>0</v>
      </c>
      <c r="X810" s="154">
        <v>0</v>
      </c>
      <c r="Y810" s="154">
        <v>0</v>
      </c>
      <c r="Z810" s="154">
        <v>0</v>
      </c>
      <c r="AA810" s="154">
        <v>0</v>
      </c>
      <c r="AB810" s="156">
        <v>2021</v>
      </c>
    </row>
    <row r="811" spans="1:28" ht="35.25" customHeight="1" x14ac:dyDescent="0.5">
      <c r="A811">
        <v>1</v>
      </c>
      <c r="B811" s="124">
        <v>12</v>
      </c>
      <c r="C811" s="125" t="s">
        <v>2699</v>
      </c>
      <c r="D811" s="150">
        <v>1311217.33</v>
      </c>
      <c r="E811" s="154">
        <v>0</v>
      </c>
      <c r="F811" s="154">
        <v>0</v>
      </c>
      <c r="G811" s="154">
        <v>0</v>
      </c>
      <c r="H811" s="154">
        <v>0</v>
      </c>
      <c r="I811" s="154">
        <v>0</v>
      </c>
      <c r="J811" s="154">
        <v>0</v>
      </c>
      <c r="K811" s="155">
        <v>0</v>
      </c>
      <c r="L811" s="154">
        <v>0</v>
      </c>
      <c r="M811" s="154">
        <v>0</v>
      </c>
      <c r="N811" s="154">
        <v>0</v>
      </c>
      <c r="O811" s="154">
        <v>1311217.33</v>
      </c>
      <c r="P811" s="154">
        <v>0</v>
      </c>
      <c r="Q811" s="154">
        <v>0</v>
      </c>
      <c r="R811" s="154">
        <v>0</v>
      </c>
      <c r="S811" s="154">
        <v>0</v>
      </c>
      <c r="T811" s="154">
        <v>0</v>
      </c>
      <c r="U811" s="154">
        <v>0</v>
      </c>
      <c r="V811" s="154">
        <v>0</v>
      </c>
      <c r="W811" s="154">
        <v>0</v>
      </c>
      <c r="X811" s="154">
        <v>0</v>
      </c>
      <c r="Y811" s="154">
        <v>0</v>
      </c>
      <c r="Z811" s="154">
        <v>0</v>
      </c>
      <c r="AA811" s="154">
        <v>0</v>
      </c>
      <c r="AB811" s="156">
        <v>2021</v>
      </c>
    </row>
    <row r="812" spans="1:28" ht="35.25" customHeight="1" x14ac:dyDescent="0.5">
      <c r="A812">
        <v>1</v>
      </c>
      <c r="B812" s="124">
        <v>13</v>
      </c>
      <c r="C812" s="125" t="s">
        <v>2242</v>
      </c>
      <c r="D812" s="150">
        <v>1049570</v>
      </c>
      <c r="E812" s="154">
        <v>0</v>
      </c>
      <c r="F812" s="154">
        <v>0</v>
      </c>
      <c r="G812" s="154">
        <v>0</v>
      </c>
      <c r="H812" s="154">
        <v>0</v>
      </c>
      <c r="I812" s="154">
        <v>0</v>
      </c>
      <c r="J812" s="154">
        <v>0</v>
      </c>
      <c r="K812" s="155">
        <v>0</v>
      </c>
      <c r="L812" s="154">
        <v>0</v>
      </c>
      <c r="M812" s="154">
        <v>1049570</v>
      </c>
      <c r="N812" s="154">
        <v>0</v>
      </c>
      <c r="O812" s="154">
        <v>0</v>
      </c>
      <c r="P812" s="154">
        <v>0</v>
      </c>
      <c r="Q812" s="154">
        <v>0</v>
      </c>
      <c r="R812" s="154">
        <v>0</v>
      </c>
      <c r="S812" s="154">
        <v>0</v>
      </c>
      <c r="T812" s="154">
        <v>0</v>
      </c>
      <c r="U812" s="154">
        <v>0</v>
      </c>
      <c r="V812" s="154">
        <v>0</v>
      </c>
      <c r="W812" s="154">
        <v>0</v>
      </c>
      <c r="X812" s="154">
        <v>0</v>
      </c>
      <c r="Y812" s="154">
        <v>0</v>
      </c>
      <c r="Z812" s="154">
        <v>0</v>
      </c>
      <c r="AA812" s="154">
        <v>0</v>
      </c>
      <c r="AB812" s="156">
        <v>2021</v>
      </c>
    </row>
    <row r="813" spans="1:28" ht="35.25" customHeight="1" x14ac:dyDescent="0.5">
      <c r="A813">
        <v>1</v>
      </c>
      <c r="B813" s="124">
        <v>14</v>
      </c>
      <c r="C813" s="125" t="s">
        <v>2700</v>
      </c>
      <c r="D813" s="150">
        <v>878454.18</v>
      </c>
      <c r="E813" s="154">
        <v>0</v>
      </c>
      <c r="F813" s="154">
        <v>0</v>
      </c>
      <c r="G813" s="154">
        <v>0</v>
      </c>
      <c r="H813" s="154">
        <v>125490</v>
      </c>
      <c r="I813" s="154">
        <v>0</v>
      </c>
      <c r="J813" s="154">
        <v>0</v>
      </c>
      <c r="K813" s="155">
        <v>0</v>
      </c>
      <c r="L813" s="154">
        <v>0</v>
      </c>
      <c r="M813" s="154">
        <v>752964.18</v>
      </c>
      <c r="N813" s="154">
        <v>0</v>
      </c>
      <c r="O813" s="154">
        <v>0</v>
      </c>
      <c r="P813" s="154">
        <v>0</v>
      </c>
      <c r="Q813" s="154">
        <v>0</v>
      </c>
      <c r="R813" s="154">
        <v>0</v>
      </c>
      <c r="S813" s="154">
        <v>0</v>
      </c>
      <c r="T813" s="154">
        <v>0</v>
      </c>
      <c r="U813" s="154">
        <v>0</v>
      </c>
      <c r="V813" s="154">
        <v>0</v>
      </c>
      <c r="W813" s="154">
        <v>0</v>
      </c>
      <c r="X813" s="154">
        <v>0</v>
      </c>
      <c r="Y813" s="154">
        <v>0</v>
      </c>
      <c r="Z813" s="154">
        <v>0</v>
      </c>
      <c r="AA813" s="154">
        <v>0</v>
      </c>
      <c r="AB813" s="156">
        <v>2021</v>
      </c>
    </row>
    <row r="814" spans="1:28" ht="35.25" customHeight="1" x14ac:dyDescent="0.5">
      <c r="A814">
        <v>1</v>
      </c>
      <c r="B814" s="124">
        <v>15</v>
      </c>
      <c r="C814" s="125" t="s">
        <v>2701</v>
      </c>
      <c r="D814" s="150">
        <v>1768192</v>
      </c>
      <c r="E814" s="154">
        <v>0</v>
      </c>
      <c r="F814" s="154">
        <v>0</v>
      </c>
      <c r="G814" s="154">
        <v>0</v>
      </c>
      <c r="H814" s="154">
        <v>0</v>
      </c>
      <c r="I814" s="154">
        <v>0</v>
      </c>
      <c r="J814" s="154">
        <v>0</v>
      </c>
      <c r="K814" s="155">
        <v>0</v>
      </c>
      <c r="L814" s="154">
        <v>0</v>
      </c>
      <c r="M814" s="154">
        <v>0</v>
      </c>
      <c r="N814" s="154">
        <v>0</v>
      </c>
      <c r="O814" s="154">
        <v>1768192</v>
      </c>
      <c r="P814" s="154">
        <v>0</v>
      </c>
      <c r="Q814" s="154">
        <v>0</v>
      </c>
      <c r="R814" s="154">
        <v>0</v>
      </c>
      <c r="S814" s="154">
        <v>0</v>
      </c>
      <c r="T814" s="154">
        <v>0</v>
      </c>
      <c r="U814" s="154">
        <v>0</v>
      </c>
      <c r="V814" s="154">
        <v>0</v>
      </c>
      <c r="W814" s="154">
        <v>0</v>
      </c>
      <c r="X814" s="154">
        <v>0</v>
      </c>
      <c r="Y814" s="154">
        <v>0</v>
      </c>
      <c r="Z814" s="154">
        <v>0</v>
      </c>
      <c r="AA814" s="154">
        <v>0</v>
      </c>
      <c r="AB814" s="156">
        <v>2021</v>
      </c>
    </row>
    <row r="815" spans="1:28" ht="35.25" customHeight="1" x14ac:dyDescent="0.5">
      <c r="A815">
        <v>1</v>
      </c>
      <c r="B815" s="124">
        <v>16</v>
      </c>
      <c r="C815" s="125" t="s">
        <v>1885</v>
      </c>
      <c r="D815" s="150">
        <v>1263000</v>
      </c>
      <c r="E815" s="154">
        <v>0</v>
      </c>
      <c r="F815" s="154">
        <v>0</v>
      </c>
      <c r="G815" s="154">
        <v>1200000</v>
      </c>
      <c r="H815" s="154">
        <v>0</v>
      </c>
      <c r="I815" s="154">
        <v>63000</v>
      </c>
      <c r="J815" s="154">
        <v>0</v>
      </c>
      <c r="K815" s="155">
        <v>0</v>
      </c>
      <c r="L815" s="154">
        <v>0</v>
      </c>
      <c r="M815" s="154">
        <v>0</v>
      </c>
      <c r="N815" s="154">
        <v>0</v>
      </c>
      <c r="O815" s="157">
        <v>0</v>
      </c>
      <c r="P815" s="154">
        <v>0</v>
      </c>
      <c r="Q815" s="154">
        <v>0</v>
      </c>
      <c r="R815" s="154">
        <v>0</v>
      </c>
      <c r="S815" s="154">
        <v>0</v>
      </c>
      <c r="T815" s="154">
        <v>0</v>
      </c>
      <c r="U815" s="154">
        <v>0</v>
      </c>
      <c r="V815" s="154">
        <v>0</v>
      </c>
      <c r="W815" s="154">
        <v>0</v>
      </c>
      <c r="X815" s="154">
        <v>0</v>
      </c>
      <c r="Y815" s="154">
        <v>0</v>
      </c>
      <c r="Z815" s="154">
        <v>0</v>
      </c>
      <c r="AA815" s="154">
        <v>0</v>
      </c>
      <c r="AB815" s="156">
        <v>2021</v>
      </c>
    </row>
    <row r="816" spans="1:28" ht="35.25" customHeight="1" x14ac:dyDescent="0.5">
      <c r="A816">
        <v>1</v>
      </c>
      <c r="B816" s="124">
        <v>17</v>
      </c>
      <c r="C816" s="125" t="s">
        <v>2702</v>
      </c>
      <c r="D816" s="150">
        <v>1400000</v>
      </c>
      <c r="E816" s="154">
        <v>0</v>
      </c>
      <c r="F816" s="154">
        <v>0</v>
      </c>
      <c r="G816" s="154">
        <v>1400000</v>
      </c>
      <c r="H816" s="154">
        <v>0</v>
      </c>
      <c r="I816" s="154">
        <v>0</v>
      </c>
      <c r="J816" s="154">
        <v>0</v>
      </c>
      <c r="K816" s="155">
        <v>0</v>
      </c>
      <c r="L816" s="154">
        <v>0</v>
      </c>
      <c r="M816" s="154">
        <v>0</v>
      </c>
      <c r="N816" s="154">
        <v>0</v>
      </c>
      <c r="O816" s="157">
        <v>0</v>
      </c>
      <c r="P816" s="154">
        <v>0</v>
      </c>
      <c r="Q816" s="154">
        <v>0</v>
      </c>
      <c r="R816" s="154">
        <v>0</v>
      </c>
      <c r="S816" s="154">
        <v>0</v>
      </c>
      <c r="T816" s="154">
        <v>0</v>
      </c>
      <c r="U816" s="154">
        <v>0</v>
      </c>
      <c r="V816" s="154">
        <v>0</v>
      </c>
      <c r="W816" s="154">
        <v>0</v>
      </c>
      <c r="X816" s="154">
        <v>0</v>
      </c>
      <c r="Y816" s="154">
        <v>0</v>
      </c>
      <c r="Z816" s="154">
        <v>0</v>
      </c>
      <c r="AA816" s="154">
        <v>0</v>
      </c>
      <c r="AB816" s="156">
        <v>2021</v>
      </c>
    </row>
    <row r="817" spans="1:28" ht="35.25" customHeight="1" x14ac:dyDescent="0.5">
      <c r="A817">
        <v>1</v>
      </c>
      <c r="B817" s="124">
        <v>18</v>
      </c>
      <c r="C817" s="125" t="s">
        <v>2703</v>
      </c>
      <c r="D817" s="150">
        <v>1003768</v>
      </c>
      <c r="E817" s="154">
        <v>0</v>
      </c>
      <c r="F817" s="154">
        <v>0</v>
      </c>
      <c r="G817" s="154">
        <v>0</v>
      </c>
      <c r="H817" s="154">
        <v>0</v>
      </c>
      <c r="I817" s="154">
        <v>1003768</v>
      </c>
      <c r="J817" s="154">
        <v>0</v>
      </c>
      <c r="K817" s="155">
        <v>0</v>
      </c>
      <c r="L817" s="154">
        <v>0</v>
      </c>
      <c r="M817" s="154">
        <v>0</v>
      </c>
      <c r="N817" s="154">
        <v>0</v>
      </c>
      <c r="O817" s="157">
        <v>0</v>
      </c>
      <c r="P817" s="154">
        <v>0</v>
      </c>
      <c r="Q817" s="154">
        <v>0</v>
      </c>
      <c r="R817" s="154">
        <v>0</v>
      </c>
      <c r="S817" s="154">
        <v>0</v>
      </c>
      <c r="T817" s="154">
        <v>0</v>
      </c>
      <c r="U817" s="154">
        <v>0</v>
      </c>
      <c r="V817" s="154">
        <v>0</v>
      </c>
      <c r="W817" s="154">
        <v>0</v>
      </c>
      <c r="X817" s="154">
        <v>0</v>
      </c>
      <c r="Y817" s="154">
        <v>0</v>
      </c>
      <c r="Z817" s="154">
        <v>0</v>
      </c>
      <c r="AA817" s="154">
        <v>0</v>
      </c>
      <c r="AB817" s="156">
        <v>2021</v>
      </c>
    </row>
    <row r="818" spans="1:28" ht="35.25" customHeight="1" x14ac:dyDescent="0.5">
      <c r="A818">
        <v>1</v>
      </c>
      <c r="B818" s="124">
        <v>19</v>
      </c>
      <c r="C818" s="125" t="s">
        <v>2704</v>
      </c>
      <c r="D818" s="150">
        <v>1272140</v>
      </c>
      <c r="E818" s="154">
        <v>0</v>
      </c>
      <c r="F818" s="154">
        <v>0</v>
      </c>
      <c r="G818" s="154">
        <v>0</v>
      </c>
      <c r="H818" s="154">
        <v>0</v>
      </c>
      <c r="I818" s="154">
        <v>0</v>
      </c>
      <c r="J818" s="154">
        <v>0</v>
      </c>
      <c r="K818" s="155">
        <v>0</v>
      </c>
      <c r="L818" s="154">
        <v>0</v>
      </c>
      <c r="M818" s="154">
        <v>1272140</v>
      </c>
      <c r="N818" s="154">
        <v>0</v>
      </c>
      <c r="O818" s="154">
        <v>0</v>
      </c>
      <c r="P818" s="154">
        <v>0</v>
      </c>
      <c r="Q818" s="154">
        <v>0</v>
      </c>
      <c r="R818" s="154">
        <v>0</v>
      </c>
      <c r="S818" s="154">
        <v>0</v>
      </c>
      <c r="T818" s="154">
        <v>0</v>
      </c>
      <c r="U818" s="154">
        <v>0</v>
      </c>
      <c r="V818" s="154">
        <v>0</v>
      </c>
      <c r="W818" s="154">
        <v>0</v>
      </c>
      <c r="X818" s="154">
        <v>0</v>
      </c>
      <c r="Y818" s="154">
        <v>0</v>
      </c>
      <c r="Z818" s="154">
        <v>0</v>
      </c>
      <c r="AA818" s="154">
        <v>0</v>
      </c>
      <c r="AB818" s="156">
        <v>2021</v>
      </c>
    </row>
    <row r="819" spans="1:28" ht="35.25" customHeight="1" x14ac:dyDescent="0.5">
      <c r="A819">
        <v>1</v>
      </c>
      <c r="B819" s="124">
        <v>20</v>
      </c>
      <c r="C819" s="125" t="s">
        <v>2705</v>
      </c>
      <c r="D819" s="150">
        <v>651000</v>
      </c>
      <c r="E819" s="154">
        <v>0</v>
      </c>
      <c r="F819" s="154">
        <v>0</v>
      </c>
      <c r="G819" s="154">
        <v>0</v>
      </c>
      <c r="H819" s="154">
        <v>0</v>
      </c>
      <c r="I819" s="154">
        <v>0</v>
      </c>
      <c r="J819" s="154">
        <v>0</v>
      </c>
      <c r="K819" s="155">
        <v>0</v>
      </c>
      <c r="L819" s="154">
        <v>0</v>
      </c>
      <c r="M819" s="154">
        <v>0</v>
      </c>
      <c r="N819" s="154">
        <v>0</v>
      </c>
      <c r="O819" s="154">
        <v>651000</v>
      </c>
      <c r="P819" s="154">
        <v>0</v>
      </c>
      <c r="Q819" s="154">
        <v>0</v>
      </c>
      <c r="R819" s="154">
        <v>0</v>
      </c>
      <c r="S819" s="154">
        <v>0</v>
      </c>
      <c r="T819" s="154">
        <v>0</v>
      </c>
      <c r="U819" s="154">
        <v>0</v>
      </c>
      <c r="V819" s="154">
        <v>0</v>
      </c>
      <c r="W819" s="154">
        <v>0</v>
      </c>
      <c r="X819" s="154">
        <v>0</v>
      </c>
      <c r="Y819" s="154">
        <v>0</v>
      </c>
      <c r="Z819" s="154">
        <v>0</v>
      </c>
      <c r="AA819" s="154">
        <v>0</v>
      </c>
      <c r="AB819" s="156">
        <v>2021</v>
      </c>
    </row>
    <row r="820" spans="1:28" ht="35.25" customHeight="1" x14ac:dyDescent="0.5">
      <c r="A820">
        <v>1</v>
      </c>
      <c r="B820" s="124">
        <v>21</v>
      </c>
      <c r="C820" s="125" t="s">
        <v>1891</v>
      </c>
      <c r="D820" s="150">
        <v>735038</v>
      </c>
      <c r="E820" s="154">
        <v>0</v>
      </c>
      <c r="F820" s="154">
        <v>0</v>
      </c>
      <c r="G820" s="154">
        <v>0</v>
      </c>
      <c r="H820" s="154">
        <v>0</v>
      </c>
      <c r="I820" s="154">
        <v>0</v>
      </c>
      <c r="J820" s="154">
        <v>0</v>
      </c>
      <c r="K820" s="155">
        <v>0</v>
      </c>
      <c r="L820" s="154">
        <v>0</v>
      </c>
      <c r="M820" s="154">
        <v>0</v>
      </c>
      <c r="N820" s="154">
        <v>0</v>
      </c>
      <c r="O820" s="157">
        <v>495100</v>
      </c>
      <c r="P820" s="154">
        <v>0</v>
      </c>
      <c r="Q820" s="154">
        <v>0</v>
      </c>
      <c r="R820" s="154">
        <v>0</v>
      </c>
      <c r="S820" s="154">
        <v>0</v>
      </c>
      <c r="T820" s="154">
        <v>0</v>
      </c>
      <c r="U820" s="154">
        <v>0</v>
      </c>
      <c r="V820" s="154">
        <v>0</v>
      </c>
      <c r="W820" s="154">
        <v>239938</v>
      </c>
      <c r="X820" s="154">
        <v>0</v>
      </c>
      <c r="Y820" s="154">
        <v>0</v>
      </c>
      <c r="Z820" s="154">
        <v>0</v>
      </c>
      <c r="AA820" s="154">
        <v>0</v>
      </c>
      <c r="AB820" s="156">
        <v>2021</v>
      </c>
    </row>
    <row r="821" spans="1:28" ht="35.25" customHeight="1" x14ac:dyDescent="0.5">
      <c r="A821">
        <v>1</v>
      </c>
      <c r="B821" s="124">
        <v>22</v>
      </c>
      <c r="C821" s="125" t="s">
        <v>1715</v>
      </c>
      <c r="D821" s="150">
        <v>1330802</v>
      </c>
      <c r="E821" s="154">
        <v>0</v>
      </c>
      <c r="F821" s="154">
        <v>0</v>
      </c>
      <c r="G821" s="154">
        <v>0</v>
      </c>
      <c r="H821" s="154">
        <v>0</v>
      </c>
      <c r="I821" s="154">
        <v>0</v>
      </c>
      <c r="J821" s="154">
        <v>0</v>
      </c>
      <c r="K821" s="155">
        <v>0</v>
      </c>
      <c r="L821" s="154">
        <v>0</v>
      </c>
      <c r="M821" s="154">
        <v>0</v>
      </c>
      <c r="N821" s="154">
        <v>0</v>
      </c>
      <c r="O821" s="154">
        <v>1330802</v>
      </c>
      <c r="P821" s="154">
        <v>0</v>
      </c>
      <c r="Q821" s="154">
        <v>0</v>
      </c>
      <c r="R821" s="154">
        <v>0</v>
      </c>
      <c r="S821" s="154">
        <v>0</v>
      </c>
      <c r="T821" s="154">
        <v>0</v>
      </c>
      <c r="U821" s="154">
        <v>0</v>
      </c>
      <c r="V821" s="154">
        <v>0</v>
      </c>
      <c r="W821" s="154">
        <v>0</v>
      </c>
      <c r="X821" s="154">
        <v>0</v>
      </c>
      <c r="Y821" s="154">
        <v>0</v>
      </c>
      <c r="Z821" s="154">
        <v>0</v>
      </c>
      <c r="AA821" s="154">
        <v>0</v>
      </c>
      <c r="AB821" s="156">
        <v>2021</v>
      </c>
    </row>
    <row r="822" spans="1:28" ht="35.25" customHeight="1" x14ac:dyDescent="0.5">
      <c r="A822">
        <v>1</v>
      </c>
      <c r="B822" s="124">
        <v>23</v>
      </c>
      <c r="C822" s="125" t="s">
        <v>2706</v>
      </c>
      <c r="D822" s="150">
        <v>246222</v>
      </c>
      <c r="E822" s="154">
        <v>0</v>
      </c>
      <c r="F822" s="154">
        <v>0</v>
      </c>
      <c r="G822" s="154">
        <v>0</v>
      </c>
      <c r="H822" s="154">
        <v>0</v>
      </c>
      <c r="I822" s="154">
        <v>0</v>
      </c>
      <c r="J822" s="154">
        <v>0</v>
      </c>
      <c r="K822" s="155">
        <v>0</v>
      </c>
      <c r="L822" s="154">
        <v>0</v>
      </c>
      <c r="M822" s="154">
        <v>0</v>
      </c>
      <c r="N822" s="154">
        <v>0</v>
      </c>
      <c r="O822" s="154">
        <v>246222</v>
      </c>
      <c r="P822" s="154">
        <v>0</v>
      </c>
      <c r="Q822" s="154">
        <v>0</v>
      </c>
      <c r="R822" s="154">
        <v>0</v>
      </c>
      <c r="S822" s="154">
        <v>0</v>
      </c>
      <c r="T822" s="154">
        <v>0</v>
      </c>
      <c r="U822" s="154">
        <v>0</v>
      </c>
      <c r="V822" s="154">
        <v>0</v>
      </c>
      <c r="W822" s="154">
        <v>0</v>
      </c>
      <c r="X822" s="154">
        <v>0</v>
      </c>
      <c r="Y822" s="154">
        <v>0</v>
      </c>
      <c r="Z822" s="154">
        <v>0</v>
      </c>
      <c r="AA822" s="154">
        <v>0</v>
      </c>
      <c r="AB822" s="156">
        <v>2021</v>
      </c>
    </row>
    <row r="823" spans="1:28" ht="35.25" customHeight="1" x14ac:dyDescent="0.5">
      <c r="A823">
        <v>1</v>
      </c>
      <c r="B823" s="124">
        <v>24</v>
      </c>
      <c r="C823" s="125" t="s">
        <v>2707</v>
      </c>
      <c r="D823" s="150">
        <v>1134426</v>
      </c>
      <c r="E823" s="154">
        <v>0</v>
      </c>
      <c r="F823" s="154">
        <v>0</v>
      </c>
      <c r="G823" s="154">
        <v>0</v>
      </c>
      <c r="H823" s="154">
        <v>0</v>
      </c>
      <c r="I823" s="154">
        <v>0</v>
      </c>
      <c r="J823" s="154">
        <v>0</v>
      </c>
      <c r="K823" s="155">
        <v>0</v>
      </c>
      <c r="L823" s="154">
        <v>0</v>
      </c>
      <c r="M823" s="154">
        <v>0</v>
      </c>
      <c r="N823" s="154">
        <v>0</v>
      </c>
      <c r="O823" s="154">
        <v>1134426</v>
      </c>
      <c r="P823" s="154">
        <v>0</v>
      </c>
      <c r="Q823" s="154">
        <v>0</v>
      </c>
      <c r="R823" s="154">
        <v>0</v>
      </c>
      <c r="S823" s="154">
        <v>0</v>
      </c>
      <c r="T823" s="154">
        <v>0</v>
      </c>
      <c r="U823" s="154">
        <v>0</v>
      </c>
      <c r="V823" s="154">
        <v>0</v>
      </c>
      <c r="W823" s="154">
        <v>0</v>
      </c>
      <c r="X823" s="154">
        <v>0</v>
      </c>
      <c r="Y823" s="154">
        <v>0</v>
      </c>
      <c r="Z823" s="154">
        <v>0</v>
      </c>
      <c r="AA823" s="154">
        <v>0</v>
      </c>
      <c r="AB823" s="156">
        <v>2021</v>
      </c>
    </row>
    <row r="824" spans="1:28" ht="35.25" customHeight="1" x14ac:dyDescent="0.5">
      <c r="A824">
        <v>1</v>
      </c>
      <c r="B824" s="124">
        <v>25</v>
      </c>
      <c r="C824" s="125" t="s">
        <v>1724</v>
      </c>
      <c r="D824" s="150">
        <v>512296</v>
      </c>
      <c r="E824" s="154">
        <v>0</v>
      </c>
      <c r="F824" s="154">
        <v>0</v>
      </c>
      <c r="G824" s="154">
        <v>0</v>
      </c>
      <c r="H824" s="154">
        <v>0</v>
      </c>
      <c r="I824" s="154">
        <v>0</v>
      </c>
      <c r="J824" s="154">
        <v>0</v>
      </c>
      <c r="K824" s="155">
        <v>0</v>
      </c>
      <c r="L824" s="154">
        <v>0</v>
      </c>
      <c r="M824" s="154">
        <v>0</v>
      </c>
      <c r="N824" s="154">
        <v>0</v>
      </c>
      <c r="O824" s="154">
        <v>512296</v>
      </c>
      <c r="P824" s="154">
        <v>0</v>
      </c>
      <c r="Q824" s="154">
        <v>0</v>
      </c>
      <c r="R824" s="154">
        <v>0</v>
      </c>
      <c r="S824" s="154">
        <v>0</v>
      </c>
      <c r="T824" s="154">
        <v>0</v>
      </c>
      <c r="U824" s="154">
        <v>0</v>
      </c>
      <c r="V824" s="154">
        <v>0</v>
      </c>
      <c r="W824" s="154">
        <v>0</v>
      </c>
      <c r="X824" s="154">
        <v>0</v>
      </c>
      <c r="Y824" s="154">
        <v>0</v>
      </c>
      <c r="Z824" s="154">
        <v>0</v>
      </c>
      <c r="AA824" s="154">
        <v>0</v>
      </c>
      <c r="AB824" s="156">
        <v>2021</v>
      </c>
    </row>
    <row r="825" spans="1:28" ht="35.25" customHeight="1" x14ac:dyDescent="0.5">
      <c r="A825">
        <v>1</v>
      </c>
      <c r="B825" s="124">
        <v>26</v>
      </c>
      <c r="C825" s="125" t="s">
        <v>1725</v>
      </c>
      <c r="D825" s="150">
        <v>488307</v>
      </c>
      <c r="E825" s="154">
        <v>0</v>
      </c>
      <c r="F825" s="154">
        <v>0</v>
      </c>
      <c r="G825" s="154">
        <v>0</v>
      </c>
      <c r="H825" s="154">
        <v>0</v>
      </c>
      <c r="I825" s="154">
        <v>0</v>
      </c>
      <c r="J825" s="154">
        <v>0</v>
      </c>
      <c r="K825" s="155">
        <v>0</v>
      </c>
      <c r="L825" s="154">
        <v>0</v>
      </c>
      <c r="M825" s="154">
        <v>0</v>
      </c>
      <c r="N825" s="154">
        <v>0</v>
      </c>
      <c r="O825" s="154">
        <v>488307</v>
      </c>
      <c r="P825" s="154">
        <v>0</v>
      </c>
      <c r="Q825" s="154">
        <v>0</v>
      </c>
      <c r="R825" s="154">
        <v>0</v>
      </c>
      <c r="S825" s="154">
        <v>0</v>
      </c>
      <c r="T825" s="154">
        <v>0</v>
      </c>
      <c r="U825" s="154">
        <v>0</v>
      </c>
      <c r="V825" s="154">
        <v>0</v>
      </c>
      <c r="W825" s="154">
        <v>0</v>
      </c>
      <c r="X825" s="154">
        <v>0</v>
      </c>
      <c r="Y825" s="154">
        <v>0</v>
      </c>
      <c r="Z825" s="154">
        <v>0</v>
      </c>
      <c r="AA825" s="154">
        <v>0</v>
      </c>
      <c r="AB825" s="156">
        <v>2021</v>
      </c>
    </row>
    <row r="826" spans="1:28" ht="35.25" customHeight="1" x14ac:dyDescent="0.5">
      <c r="A826">
        <v>1</v>
      </c>
      <c r="B826" s="124">
        <v>27</v>
      </c>
      <c r="C826" s="125" t="s">
        <v>2708</v>
      </c>
      <c r="D826" s="150">
        <v>361996</v>
      </c>
      <c r="E826" s="154">
        <v>0</v>
      </c>
      <c r="F826" s="154">
        <v>0</v>
      </c>
      <c r="G826" s="154">
        <v>0</v>
      </c>
      <c r="H826" s="154">
        <v>0</v>
      </c>
      <c r="I826" s="154">
        <v>0</v>
      </c>
      <c r="J826" s="154">
        <v>0</v>
      </c>
      <c r="K826" s="155">
        <v>0</v>
      </c>
      <c r="L826" s="154">
        <v>0</v>
      </c>
      <c r="M826" s="154">
        <v>0</v>
      </c>
      <c r="N826" s="154">
        <v>0</v>
      </c>
      <c r="O826" s="154">
        <v>361996</v>
      </c>
      <c r="P826" s="154">
        <v>0</v>
      </c>
      <c r="Q826" s="154">
        <v>0</v>
      </c>
      <c r="R826" s="154">
        <v>0</v>
      </c>
      <c r="S826" s="154">
        <v>0</v>
      </c>
      <c r="T826" s="154">
        <v>0</v>
      </c>
      <c r="U826" s="154">
        <v>0</v>
      </c>
      <c r="V826" s="154">
        <v>0</v>
      </c>
      <c r="W826" s="154">
        <v>0</v>
      </c>
      <c r="X826" s="154">
        <v>0</v>
      </c>
      <c r="Y826" s="154">
        <v>0</v>
      </c>
      <c r="Z826" s="154">
        <v>0</v>
      </c>
      <c r="AA826" s="154">
        <v>0</v>
      </c>
      <c r="AB826" s="156">
        <v>2021</v>
      </c>
    </row>
    <row r="827" spans="1:28" ht="35.25" customHeight="1" x14ac:dyDescent="0.5">
      <c r="A827">
        <v>1</v>
      </c>
      <c r="B827" s="124">
        <v>28</v>
      </c>
      <c r="C827" s="125" t="s">
        <v>2709</v>
      </c>
      <c r="D827" s="150">
        <v>412830</v>
      </c>
      <c r="E827" s="154">
        <v>0</v>
      </c>
      <c r="F827" s="154">
        <v>0</v>
      </c>
      <c r="G827" s="154">
        <v>0</v>
      </c>
      <c r="H827" s="154">
        <v>0</v>
      </c>
      <c r="I827" s="154">
        <v>0</v>
      </c>
      <c r="J827" s="154">
        <v>0</v>
      </c>
      <c r="K827" s="155">
        <v>0</v>
      </c>
      <c r="L827" s="154">
        <v>0</v>
      </c>
      <c r="M827" s="154">
        <v>0</v>
      </c>
      <c r="N827" s="154">
        <v>0</v>
      </c>
      <c r="O827" s="154">
        <v>412830</v>
      </c>
      <c r="P827" s="154">
        <v>0</v>
      </c>
      <c r="Q827" s="154">
        <v>0</v>
      </c>
      <c r="R827" s="154">
        <v>0</v>
      </c>
      <c r="S827" s="154">
        <v>0</v>
      </c>
      <c r="T827" s="154">
        <v>0</v>
      </c>
      <c r="U827" s="154">
        <v>0</v>
      </c>
      <c r="V827" s="154">
        <v>0</v>
      </c>
      <c r="W827" s="154">
        <v>0</v>
      </c>
      <c r="X827" s="154">
        <v>0</v>
      </c>
      <c r="Y827" s="154">
        <v>0</v>
      </c>
      <c r="Z827" s="154">
        <v>0</v>
      </c>
      <c r="AA827" s="154">
        <v>0</v>
      </c>
      <c r="AB827" s="156">
        <v>2021</v>
      </c>
    </row>
    <row r="828" spans="1:28" ht="35.25" customHeight="1" x14ac:dyDescent="0.5">
      <c r="A828">
        <v>1</v>
      </c>
      <c r="B828" s="124">
        <v>29</v>
      </c>
      <c r="C828" s="125" t="s">
        <v>2710</v>
      </c>
      <c r="D828" s="150">
        <v>1450000</v>
      </c>
      <c r="E828" s="154">
        <v>0</v>
      </c>
      <c r="F828" s="154">
        <v>0</v>
      </c>
      <c r="G828" s="154">
        <v>0</v>
      </c>
      <c r="H828" s="154">
        <v>0</v>
      </c>
      <c r="I828" s="154">
        <v>0</v>
      </c>
      <c r="J828" s="154">
        <v>0</v>
      </c>
      <c r="K828" s="155">
        <v>0</v>
      </c>
      <c r="L828" s="154">
        <v>0</v>
      </c>
      <c r="M828" s="154">
        <v>1450000</v>
      </c>
      <c r="N828" s="154">
        <v>0</v>
      </c>
      <c r="O828" s="154">
        <v>0</v>
      </c>
      <c r="P828" s="154">
        <v>0</v>
      </c>
      <c r="Q828" s="154">
        <v>0</v>
      </c>
      <c r="R828" s="154">
        <v>0</v>
      </c>
      <c r="S828" s="154">
        <v>0</v>
      </c>
      <c r="T828" s="154">
        <v>0</v>
      </c>
      <c r="U828" s="154">
        <v>0</v>
      </c>
      <c r="V828" s="154">
        <v>0</v>
      </c>
      <c r="W828" s="154">
        <v>0</v>
      </c>
      <c r="X828" s="154">
        <v>0</v>
      </c>
      <c r="Y828" s="154">
        <v>0</v>
      </c>
      <c r="Z828" s="154">
        <v>0</v>
      </c>
      <c r="AA828" s="154">
        <v>0</v>
      </c>
      <c r="AB828" s="156">
        <v>2021</v>
      </c>
    </row>
    <row r="829" spans="1:28" ht="35.25" customHeight="1" x14ac:dyDescent="0.5">
      <c r="A829">
        <v>1</v>
      </c>
      <c r="B829" s="124">
        <v>30</v>
      </c>
      <c r="C829" s="125" t="s">
        <v>2711</v>
      </c>
      <c r="D829" s="150">
        <v>5700000</v>
      </c>
      <c r="E829" s="154">
        <v>0</v>
      </c>
      <c r="F829" s="154">
        <v>0</v>
      </c>
      <c r="G829" s="154">
        <v>0</v>
      </c>
      <c r="H829" s="154">
        <v>0</v>
      </c>
      <c r="I829" s="154">
        <v>0</v>
      </c>
      <c r="J829" s="154">
        <v>0</v>
      </c>
      <c r="K829" s="155">
        <v>3</v>
      </c>
      <c r="L829" s="154">
        <v>5700000</v>
      </c>
      <c r="M829" s="154">
        <v>0</v>
      </c>
      <c r="N829" s="154">
        <v>0</v>
      </c>
      <c r="O829" s="157">
        <v>0</v>
      </c>
      <c r="P829" s="154">
        <v>0</v>
      </c>
      <c r="Q829" s="154">
        <v>0</v>
      </c>
      <c r="R829" s="154">
        <v>0</v>
      </c>
      <c r="S829" s="154">
        <v>0</v>
      </c>
      <c r="T829" s="154">
        <v>0</v>
      </c>
      <c r="U829" s="154">
        <v>0</v>
      </c>
      <c r="V829" s="154">
        <v>0</v>
      </c>
      <c r="W829" s="154">
        <v>0</v>
      </c>
      <c r="X829" s="154">
        <v>0</v>
      </c>
      <c r="Y829" s="154">
        <v>0</v>
      </c>
      <c r="Z829" s="154">
        <v>0</v>
      </c>
      <c r="AA829" s="154">
        <v>0</v>
      </c>
      <c r="AB829" s="156">
        <v>2021</v>
      </c>
    </row>
    <row r="830" spans="1:28" ht="35.25" customHeight="1" x14ac:dyDescent="0.5">
      <c r="A830">
        <v>1</v>
      </c>
      <c r="B830" s="124">
        <v>31</v>
      </c>
      <c r="C830" s="125" t="s">
        <v>2712</v>
      </c>
      <c r="D830" s="150">
        <v>391000</v>
      </c>
      <c r="E830" s="154">
        <v>0</v>
      </c>
      <c r="F830" s="154">
        <v>0</v>
      </c>
      <c r="G830" s="154">
        <v>0</v>
      </c>
      <c r="H830" s="154">
        <v>0</v>
      </c>
      <c r="I830" s="154">
        <v>0</v>
      </c>
      <c r="J830" s="154">
        <v>0</v>
      </c>
      <c r="K830" s="155">
        <v>0</v>
      </c>
      <c r="L830" s="154">
        <v>0</v>
      </c>
      <c r="M830" s="154">
        <v>0</v>
      </c>
      <c r="N830" s="154">
        <v>0</v>
      </c>
      <c r="O830" s="154">
        <v>391000</v>
      </c>
      <c r="P830" s="154">
        <v>0</v>
      </c>
      <c r="Q830" s="154">
        <v>0</v>
      </c>
      <c r="R830" s="154">
        <v>0</v>
      </c>
      <c r="S830" s="154">
        <v>0</v>
      </c>
      <c r="T830" s="154">
        <v>0</v>
      </c>
      <c r="U830" s="154">
        <v>0</v>
      </c>
      <c r="V830" s="154">
        <v>0</v>
      </c>
      <c r="W830" s="154">
        <v>0</v>
      </c>
      <c r="X830" s="154">
        <v>0</v>
      </c>
      <c r="Y830" s="154">
        <v>0</v>
      </c>
      <c r="Z830" s="154">
        <v>0</v>
      </c>
      <c r="AA830" s="154">
        <v>0</v>
      </c>
      <c r="AB830" s="156">
        <v>2021</v>
      </c>
    </row>
    <row r="831" spans="1:28" ht="35.25" customHeight="1" x14ac:dyDescent="0.5">
      <c r="A831">
        <v>1</v>
      </c>
      <c r="B831" s="124">
        <v>32</v>
      </c>
      <c r="C831" s="125" t="s">
        <v>1729</v>
      </c>
      <c r="D831" s="150">
        <v>1387994</v>
      </c>
      <c r="E831" s="154">
        <v>0</v>
      </c>
      <c r="F831" s="154">
        <v>0</v>
      </c>
      <c r="G831" s="154">
        <v>0</v>
      </c>
      <c r="H831" s="154">
        <v>0</v>
      </c>
      <c r="I831" s="154">
        <v>0</v>
      </c>
      <c r="J831" s="154">
        <v>0</v>
      </c>
      <c r="K831" s="155">
        <v>0</v>
      </c>
      <c r="L831" s="154">
        <v>0</v>
      </c>
      <c r="M831" s="154">
        <v>0</v>
      </c>
      <c r="N831" s="154">
        <v>0</v>
      </c>
      <c r="O831" s="154">
        <v>596648</v>
      </c>
      <c r="P831" s="154">
        <v>0</v>
      </c>
      <c r="Q831" s="154">
        <v>0</v>
      </c>
      <c r="R831" s="154">
        <v>0</v>
      </c>
      <c r="S831" s="154">
        <v>0</v>
      </c>
      <c r="T831" s="154">
        <v>0</v>
      </c>
      <c r="U831" s="154">
        <v>0</v>
      </c>
      <c r="V831" s="154">
        <v>0</v>
      </c>
      <c r="W831" s="154">
        <v>791346</v>
      </c>
      <c r="X831" s="154">
        <v>0</v>
      </c>
      <c r="Y831" s="154">
        <v>0</v>
      </c>
      <c r="Z831" s="154">
        <v>0</v>
      </c>
      <c r="AA831" s="154">
        <v>0</v>
      </c>
      <c r="AB831" s="156">
        <v>2021</v>
      </c>
    </row>
    <row r="832" spans="1:28" ht="35.25" customHeight="1" x14ac:dyDescent="0.5">
      <c r="A832">
        <v>1</v>
      </c>
      <c r="B832" s="124">
        <v>33</v>
      </c>
      <c r="C832" s="125" t="s">
        <v>2713</v>
      </c>
      <c r="D832" s="150">
        <v>1846060</v>
      </c>
      <c r="E832" s="154">
        <v>0</v>
      </c>
      <c r="F832" s="154">
        <v>0</v>
      </c>
      <c r="G832" s="154">
        <v>0</v>
      </c>
      <c r="H832" s="154">
        <v>0</v>
      </c>
      <c r="I832" s="154">
        <v>0</v>
      </c>
      <c r="J832" s="154">
        <v>0</v>
      </c>
      <c r="K832" s="155">
        <v>0</v>
      </c>
      <c r="L832" s="154">
        <v>0</v>
      </c>
      <c r="M832" s="154">
        <v>1846060</v>
      </c>
      <c r="N832" s="154">
        <v>0</v>
      </c>
      <c r="O832" s="154">
        <v>0</v>
      </c>
      <c r="P832" s="154">
        <v>0</v>
      </c>
      <c r="Q832" s="154">
        <v>0</v>
      </c>
      <c r="R832" s="154">
        <v>0</v>
      </c>
      <c r="S832" s="154">
        <v>0</v>
      </c>
      <c r="T832" s="154">
        <v>0</v>
      </c>
      <c r="U832" s="154">
        <v>0</v>
      </c>
      <c r="V832" s="154">
        <v>0</v>
      </c>
      <c r="W832" s="154">
        <v>0</v>
      </c>
      <c r="X832" s="154">
        <v>0</v>
      </c>
      <c r="Y832" s="154">
        <v>0</v>
      </c>
      <c r="Z832" s="154">
        <v>0</v>
      </c>
      <c r="AA832" s="154">
        <v>0</v>
      </c>
      <c r="AB832" s="156">
        <v>2021</v>
      </c>
    </row>
    <row r="833" spans="1:28" ht="35.25" customHeight="1" x14ac:dyDescent="0.5">
      <c r="A833">
        <v>1</v>
      </c>
      <c r="B833" s="124">
        <v>34</v>
      </c>
      <c r="C833" s="125" t="s">
        <v>2714</v>
      </c>
      <c r="D833" s="150">
        <v>1575000</v>
      </c>
      <c r="E833" s="154">
        <v>0</v>
      </c>
      <c r="F833" s="154">
        <v>0</v>
      </c>
      <c r="G833" s="154">
        <v>0</v>
      </c>
      <c r="H833" s="154">
        <v>0</v>
      </c>
      <c r="I833" s="154">
        <v>0</v>
      </c>
      <c r="J833" s="154">
        <v>0</v>
      </c>
      <c r="K833" s="155">
        <v>0</v>
      </c>
      <c r="L833" s="154">
        <v>0</v>
      </c>
      <c r="M833" s="154">
        <v>1575000</v>
      </c>
      <c r="N833" s="154">
        <v>0</v>
      </c>
      <c r="O833" s="154">
        <v>0</v>
      </c>
      <c r="P833" s="154">
        <v>0</v>
      </c>
      <c r="Q833" s="154">
        <v>0</v>
      </c>
      <c r="R833" s="154">
        <v>0</v>
      </c>
      <c r="S833" s="154">
        <v>0</v>
      </c>
      <c r="T833" s="154">
        <v>0</v>
      </c>
      <c r="U833" s="154">
        <v>0</v>
      </c>
      <c r="V833" s="154">
        <v>0</v>
      </c>
      <c r="W833" s="154">
        <v>0</v>
      </c>
      <c r="X833" s="154">
        <v>0</v>
      </c>
      <c r="Y833" s="154">
        <v>0</v>
      </c>
      <c r="Z833" s="154">
        <v>0</v>
      </c>
      <c r="AA833" s="154">
        <v>0</v>
      </c>
      <c r="AB833" s="156">
        <v>2021</v>
      </c>
    </row>
    <row r="834" spans="1:28" ht="35.25" customHeight="1" x14ac:dyDescent="0.5">
      <c r="A834">
        <v>1</v>
      </c>
      <c r="B834" s="124">
        <v>35</v>
      </c>
      <c r="C834" s="125" t="s">
        <v>2715</v>
      </c>
      <c r="D834" s="150">
        <v>1283963</v>
      </c>
      <c r="E834" s="154">
        <v>0</v>
      </c>
      <c r="F834" s="154">
        <v>0</v>
      </c>
      <c r="G834" s="154">
        <v>0</v>
      </c>
      <c r="H834" s="154">
        <v>0</v>
      </c>
      <c r="I834" s="154">
        <v>0</v>
      </c>
      <c r="J834" s="154">
        <v>0</v>
      </c>
      <c r="K834" s="155">
        <v>0</v>
      </c>
      <c r="L834" s="154">
        <v>0</v>
      </c>
      <c r="M834" s="154">
        <v>1283963</v>
      </c>
      <c r="N834" s="154">
        <v>0</v>
      </c>
      <c r="O834" s="154">
        <v>0</v>
      </c>
      <c r="P834" s="154">
        <v>0</v>
      </c>
      <c r="Q834" s="154">
        <v>0</v>
      </c>
      <c r="R834" s="154">
        <v>0</v>
      </c>
      <c r="S834" s="154">
        <v>0</v>
      </c>
      <c r="T834" s="154">
        <v>0</v>
      </c>
      <c r="U834" s="154">
        <v>0</v>
      </c>
      <c r="V834" s="154">
        <v>0</v>
      </c>
      <c r="W834" s="154">
        <v>0</v>
      </c>
      <c r="X834" s="154">
        <v>0</v>
      </c>
      <c r="Y834" s="154">
        <v>0</v>
      </c>
      <c r="Z834" s="154">
        <v>0</v>
      </c>
      <c r="AA834" s="154">
        <v>0</v>
      </c>
      <c r="AB834" s="156">
        <v>2021</v>
      </c>
    </row>
    <row r="835" spans="1:28" ht="35.25" customHeight="1" x14ac:dyDescent="0.5">
      <c r="A835">
        <v>1</v>
      </c>
      <c r="B835" s="124">
        <v>36</v>
      </c>
      <c r="C835" s="125" t="s">
        <v>1903</v>
      </c>
      <c r="D835" s="150">
        <v>1538891.46</v>
      </c>
      <c r="E835" s="154">
        <v>0</v>
      </c>
      <c r="F835" s="154">
        <v>0</v>
      </c>
      <c r="G835" s="154">
        <v>0</v>
      </c>
      <c r="H835" s="154">
        <v>0</v>
      </c>
      <c r="I835" s="154">
        <v>0</v>
      </c>
      <c r="J835" s="154">
        <v>0</v>
      </c>
      <c r="K835" s="155">
        <v>0</v>
      </c>
      <c r="L835" s="154">
        <v>0</v>
      </c>
      <c r="M835" s="154">
        <v>1538891.46</v>
      </c>
      <c r="N835" s="154">
        <v>0</v>
      </c>
      <c r="O835" s="154">
        <v>0</v>
      </c>
      <c r="P835" s="154">
        <v>0</v>
      </c>
      <c r="Q835" s="154">
        <v>0</v>
      </c>
      <c r="R835" s="154">
        <v>0</v>
      </c>
      <c r="S835" s="154">
        <v>0</v>
      </c>
      <c r="T835" s="154">
        <v>0</v>
      </c>
      <c r="U835" s="154">
        <v>0</v>
      </c>
      <c r="V835" s="154">
        <v>0</v>
      </c>
      <c r="W835" s="154">
        <v>0</v>
      </c>
      <c r="X835" s="154">
        <v>0</v>
      </c>
      <c r="Y835" s="154">
        <v>0</v>
      </c>
      <c r="Z835" s="154">
        <v>0</v>
      </c>
      <c r="AA835" s="154">
        <v>0</v>
      </c>
      <c r="AB835" s="156">
        <v>2021</v>
      </c>
    </row>
    <row r="836" spans="1:28" ht="35.25" customHeight="1" x14ac:dyDescent="0.5">
      <c r="A836">
        <v>1</v>
      </c>
      <c r="B836" s="124">
        <v>37</v>
      </c>
      <c r="C836" s="125" t="s">
        <v>2716</v>
      </c>
      <c r="D836" s="150">
        <v>4162911</v>
      </c>
      <c r="E836" s="154">
        <v>0</v>
      </c>
      <c r="F836" s="154">
        <v>0</v>
      </c>
      <c r="G836" s="154">
        <v>0</v>
      </c>
      <c r="H836" s="154">
        <v>0</v>
      </c>
      <c r="I836" s="154">
        <v>0</v>
      </c>
      <c r="J836" s="154">
        <v>0</v>
      </c>
      <c r="K836" s="155">
        <v>0</v>
      </c>
      <c r="L836" s="154">
        <v>0</v>
      </c>
      <c r="M836" s="154">
        <v>4162911</v>
      </c>
      <c r="N836" s="154">
        <v>0</v>
      </c>
      <c r="O836" s="154">
        <v>0</v>
      </c>
      <c r="P836" s="154">
        <v>0</v>
      </c>
      <c r="Q836" s="154">
        <v>0</v>
      </c>
      <c r="R836" s="154">
        <v>0</v>
      </c>
      <c r="S836" s="154">
        <v>0</v>
      </c>
      <c r="T836" s="154">
        <v>0</v>
      </c>
      <c r="U836" s="154">
        <v>0</v>
      </c>
      <c r="V836" s="154">
        <v>0</v>
      </c>
      <c r="W836" s="154">
        <v>0</v>
      </c>
      <c r="X836" s="154">
        <v>0</v>
      </c>
      <c r="Y836" s="154">
        <v>0</v>
      </c>
      <c r="Z836" s="154">
        <v>0</v>
      </c>
      <c r="AA836" s="154">
        <v>0</v>
      </c>
      <c r="AB836" s="156">
        <v>2021</v>
      </c>
    </row>
    <row r="837" spans="1:28" ht="35.25" customHeight="1" x14ac:dyDescent="0.5">
      <c r="A837">
        <v>1</v>
      </c>
      <c r="B837" s="124">
        <v>38</v>
      </c>
      <c r="C837" s="125" t="s">
        <v>2717</v>
      </c>
      <c r="D837" s="150">
        <v>171600</v>
      </c>
      <c r="E837" s="154">
        <v>0</v>
      </c>
      <c r="F837" s="154">
        <v>0</v>
      </c>
      <c r="G837" s="154">
        <v>0</v>
      </c>
      <c r="H837" s="154">
        <v>0</v>
      </c>
      <c r="I837" s="154">
        <v>0</v>
      </c>
      <c r="J837" s="154">
        <v>0</v>
      </c>
      <c r="K837" s="155">
        <v>0</v>
      </c>
      <c r="L837" s="154">
        <v>0</v>
      </c>
      <c r="M837" s="154">
        <v>0</v>
      </c>
      <c r="N837" s="154">
        <v>0</v>
      </c>
      <c r="O837" s="154">
        <v>171600</v>
      </c>
      <c r="P837" s="154">
        <v>0</v>
      </c>
      <c r="Q837" s="154">
        <v>0</v>
      </c>
      <c r="R837" s="154">
        <v>0</v>
      </c>
      <c r="S837" s="154">
        <v>0</v>
      </c>
      <c r="T837" s="154">
        <v>0</v>
      </c>
      <c r="U837" s="154">
        <v>0</v>
      </c>
      <c r="V837" s="154">
        <v>0</v>
      </c>
      <c r="W837" s="154">
        <v>0</v>
      </c>
      <c r="X837" s="154">
        <v>0</v>
      </c>
      <c r="Y837" s="154">
        <v>0</v>
      </c>
      <c r="Z837" s="154">
        <v>0</v>
      </c>
      <c r="AA837" s="154">
        <v>0</v>
      </c>
      <c r="AB837" s="156">
        <v>2021</v>
      </c>
    </row>
    <row r="838" spans="1:28" ht="35.25" customHeight="1" x14ac:dyDescent="0.5">
      <c r="A838">
        <v>1</v>
      </c>
      <c r="B838" s="124">
        <v>39</v>
      </c>
      <c r="C838" s="125" t="s">
        <v>2718</v>
      </c>
      <c r="D838" s="150">
        <v>1293323.72</v>
      </c>
      <c r="E838" s="154">
        <v>0</v>
      </c>
      <c r="F838" s="154">
        <v>261266.72</v>
      </c>
      <c r="G838" s="154">
        <v>0</v>
      </c>
      <c r="H838" s="154">
        <v>0</v>
      </c>
      <c r="I838" s="154">
        <v>0</v>
      </c>
      <c r="J838" s="154">
        <v>0</v>
      </c>
      <c r="K838" s="155">
        <v>0</v>
      </c>
      <c r="L838" s="154">
        <v>0</v>
      </c>
      <c r="M838" s="154">
        <v>1032057</v>
      </c>
      <c r="N838" s="154">
        <v>0</v>
      </c>
      <c r="O838" s="154">
        <v>0</v>
      </c>
      <c r="P838" s="154">
        <v>0</v>
      </c>
      <c r="Q838" s="154">
        <v>0</v>
      </c>
      <c r="R838" s="154">
        <v>0</v>
      </c>
      <c r="S838" s="154">
        <v>0</v>
      </c>
      <c r="T838" s="154">
        <v>0</v>
      </c>
      <c r="U838" s="154">
        <v>0</v>
      </c>
      <c r="V838" s="154">
        <v>0</v>
      </c>
      <c r="W838" s="154">
        <v>0</v>
      </c>
      <c r="X838" s="154">
        <v>0</v>
      </c>
      <c r="Y838" s="154">
        <v>0</v>
      </c>
      <c r="Z838" s="154">
        <v>0</v>
      </c>
      <c r="AA838" s="154">
        <v>0</v>
      </c>
      <c r="AB838" s="156">
        <v>2021</v>
      </c>
    </row>
    <row r="839" spans="1:28" ht="35.25" customHeight="1" x14ac:dyDescent="0.5">
      <c r="A839">
        <v>1</v>
      </c>
      <c r="B839" s="124">
        <v>40</v>
      </c>
      <c r="C839" s="125" t="s">
        <v>2719</v>
      </c>
      <c r="D839" s="150">
        <v>1808716</v>
      </c>
      <c r="E839" s="154">
        <v>0</v>
      </c>
      <c r="F839" s="154">
        <v>0</v>
      </c>
      <c r="G839" s="154">
        <v>0</v>
      </c>
      <c r="H839" s="154">
        <v>0</v>
      </c>
      <c r="I839" s="154">
        <v>0</v>
      </c>
      <c r="J839" s="154">
        <v>0</v>
      </c>
      <c r="K839" s="155">
        <v>0</v>
      </c>
      <c r="L839" s="154">
        <v>0</v>
      </c>
      <c r="M839" s="154">
        <v>1416509</v>
      </c>
      <c r="N839" s="154">
        <v>0</v>
      </c>
      <c r="O839" s="154">
        <v>392207</v>
      </c>
      <c r="P839" s="154">
        <v>0</v>
      </c>
      <c r="Q839" s="154">
        <v>0</v>
      </c>
      <c r="R839" s="154">
        <v>0</v>
      </c>
      <c r="S839" s="154">
        <v>0</v>
      </c>
      <c r="T839" s="154">
        <v>0</v>
      </c>
      <c r="U839" s="154">
        <v>0</v>
      </c>
      <c r="V839" s="154">
        <v>0</v>
      </c>
      <c r="W839" s="154">
        <v>0</v>
      </c>
      <c r="X839" s="154">
        <v>0</v>
      </c>
      <c r="Y839" s="154">
        <v>0</v>
      </c>
      <c r="Z839" s="154">
        <v>0</v>
      </c>
      <c r="AA839" s="154">
        <v>0</v>
      </c>
      <c r="AB839" s="156">
        <v>2021</v>
      </c>
    </row>
    <row r="840" spans="1:28" ht="35.25" customHeight="1" x14ac:dyDescent="0.5">
      <c r="A840">
        <v>1</v>
      </c>
      <c r="B840" s="124">
        <v>41</v>
      </c>
      <c r="C840" s="125" t="s">
        <v>2720</v>
      </c>
      <c r="D840" s="150">
        <v>1249504</v>
      </c>
      <c r="E840" s="154">
        <v>0</v>
      </c>
      <c r="F840" s="154">
        <v>0</v>
      </c>
      <c r="G840" s="154">
        <v>149360</v>
      </c>
      <c r="H840" s="154">
        <v>0</v>
      </c>
      <c r="I840" s="154">
        <v>0</v>
      </c>
      <c r="J840" s="154">
        <v>0</v>
      </c>
      <c r="K840" s="155">
        <v>0</v>
      </c>
      <c r="L840" s="154">
        <v>0</v>
      </c>
      <c r="M840" s="154">
        <v>1100144</v>
      </c>
      <c r="N840" s="154">
        <v>0</v>
      </c>
      <c r="O840" s="154">
        <v>0</v>
      </c>
      <c r="P840" s="154">
        <v>0</v>
      </c>
      <c r="Q840" s="154">
        <v>0</v>
      </c>
      <c r="R840" s="154">
        <v>0</v>
      </c>
      <c r="S840" s="154">
        <v>0</v>
      </c>
      <c r="T840" s="154">
        <v>0</v>
      </c>
      <c r="U840" s="154">
        <v>0</v>
      </c>
      <c r="V840" s="154">
        <v>0</v>
      </c>
      <c r="W840" s="154">
        <v>0</v>
      </c>
      <c r="X840" s="154">
        <v>0</v>
      </c>
      <c r="Y840" s="154">
        <v>0</v>
      </c>
      <c r="Z840" s="154">
        <v>0</v>
      </c>
      <c r="AA840" s="154">
        <v>0</v>
      </c>
      <c r="AB840" s="156">
        <v>2021</v>
      </c>
    </row>
    <row r="841" spans="1:28" ht="35.25" customHeight="1" x14ac:dyDescent="0.5">
      <c r="A841">
        <v>1</v>
      </c>
      <c r="B841" s="124">
        <v>42</v>
      </c>
      <c r="C841" s="125" t="s">
        <v>2721</v>
      </c>
      <c r="D841" s="150">
        <v>2139105.69</v>
      </c>
      <c r="E841" s="154">
        <v>0</v>
      </c>
      <c r="F841" s="154">
        <v>0</v>
      </c>
      <c r="G841" s="154">
        <v>0</v>
      </c>
      <c r="H841" s="154">
        <v>0</v>
      </c>
      <c r="I841" s="154">
        <v>0</v>
      </c>
      <c r="J841" s="154">
        <v>0</v>
      </c>
      <c r="K841" s="155">
        <v>0</v>
      </c>
      <c r="L841" s="154">
        <v>0</v>
      </c>
      <c r="M841" s="154">
        <v>0</v>
      </c>
      <c r="N841" s="154">
        <v>0</v>
      </c>
      <c r="O841" s="154">
        <v>2139105.69</v>
      </c>
      <c r="P841" s="154">
        <v>0</v>
      </c>
      <c r="Q841" s="154">
        <v>0</v>
      </c>
      <c r="R841" s="154">
        <v>0</v>
      </c>
      <c r="S841" s="154">
        <v>0</v>
      </c>
      <c r="T841" s="154">
        <v>0</v>
      </c>
      <c r="U841" s="154">
        <v>0</v>
      </c>
      <c r="V841" s="154">
        <v>0</v>
      </c>
      <c r="W841" s="154">
        <v>0</v>
      </c>
      <c r="X841" s="154">
        <v>0</v>
      </c>
      <c r="Y841" s="154">
        <v>0</v>
      </c>
      <c r="Z841" s="154">
        <v>0</v>
      </c>
      <c r="AA841" s="154">
        <v>0</v>
      </c>
      <c r="AB841" s="156">
        <v>2021</v>
      </c>
    </row>
    <row r="842" spans="1:28" ht="35.25" customHeight="1" x14ac:dyDescent="0.5">
      <c r="A842">
        <v>1</v>
      </c>
      <c r="B842" s="124">
        <v>43</v>
      </c>
      <c r="C842" s="125" t="s">
        <v>2722</v>
      </c>
      <c r="D842" s="150">
        <v>465791.69</v>
      </c>
      <c r="E842" s="154">
        <v>0</v>
      </c>
      <c r="F842" s="154">
        <v>0</v>
      </c>
      <c r="G842" s="154">
        <v>465791.69</v>
      </c>
      <c r="H842" s="154">
        <v>0</v>
      </c>
      <c r="I842" s="154">
        <v>0</v>
      </c>
      <c r="J842" s="154">
        <v>0</v>
      </c>
      <c r="K842" s="155">
        <v>0</v>
      </c>
      <c r="L842" s="154">
        <v>0</v>
      </c>
      <c r="M842" s="154">
        <v>0</v>
      </c>
      <c r="N842" s="154">
        <v>0</v>
      </c>
      <c r="O842" s="157">
        <v>0</v>
      </c>
      <c r="P842" s="154">
        <v>0</v>
      </c>
      <c r="Q842" s="154">
        <v>0</v>
      </c>
      <c r="R842" s="154">
        <v>0</v>
      </c>
      <c r="S842" s="154">
        <v>0</v>
      </c>
      <c r="T842" s="154">
        <v>0</v>
      </c>
      <c r="U842" s="154">
        <v>0</v>
      </c>
      <c r="V842" s="154">
        <v>0</v>
      </c>
      <c r="W842" s="154">
        <v>0</v>
      </c>
      <c r="X842" s="154">
        <v>0</v>
      </c>
      <c r="Y842" s="154">
        <v>0</v>
      </c>
      <c r="Z842" s="154">
        <v>0</v>
      </c>
      <c r="AA842" s="154">
        <v>0</v>
      </c>
      <c r="AB842" s="156">
        <v>2021</v>
      </c>
    </row>
    <row r="843" spans="1:28" ht="35.25" customHeight="1" x14ac:dyDescent="0.5">
      <c r="A843">
        <v>1</v>
      </c>
      <c r="B843" s="124">
        <v>44</v>
      </c>
      <c r="C843" s="125" t="s">
        <v>2723</v>
      </c>
      <c r="D843" s="150">
        <v>755540.39</v>
      </c>
      <c r="E843" s="154">
        <v>0</v>
      </c>
      <c r="F843" s="154">
        <v>0</v>
      </c>
      <c r="G843" s="154">
        <v>0</v>
      </c>
      <c r="H843" s="154">
        <v>0</v>
      </c>
      <c r="I843" s="154">
        <v>755540.39</v>
      </c>
      <c r="J843" s="154">
        <v>0</v>
      </c>
      <c r="K843" s="155">
        <v>0</v>
      </c>
      <c r="L843" s="154">
        <v>0</v>
      </c>
      <c r="M843" s="154">
        <v>0</v>
      </c>
      <c r="N843" s="154">
        <v>0</v>
      </c>
      <c r="O843" s="157">
        <v>0</v>
      </c>
      <c r="P843" s="154">
        <v>0</v>
      </c>
      <c r="Q843" s="154">
        <v>0</v>
      </c>
      <c r="R843" s="154">
        <v>0</v>
      </c>
      <c r="S843" s="154">
        <v>0</v>
      </c>
      <c r="T843" s="154">
        <v>0</v>
      </c>
      <c r="U843" s="154">
        <v>0</v>
      </c>
      <c r="V843" s="154">
        <v>0</v>
      </c>
      <c r="W843" s="154">
        <v>0</v>
      </c>
      <c r="X843" s="154">
        <v>0</v>
      </c>
      <c r="Y843" s="154">
        <v>0</v>
      </c>
      <c r="Z843" s="154">
        <v>0</v>
      </c>
      <c r="AA843" s="154">
        <v>0</v>
      </c>
      <c r="AB843" s="156">
        <v>2021</v>
      </c>
    </row>
    <row r="844" spans="1:28" ht="35.25" customHeight="1" x14ac:dyDescent="0.5">
      <c r="A844">
        <v>1</v>
      </c>
      <c r="B844" s="124">
        <v>45</v>
      </c>
      <c r="C844" s="125" t="s">
        <v>2724</v>
      </c>
      <c r="D844" s="150">
        <v>1473050</v>
      </c>
      <c r="E844" s="154">
        <v>0</v>
      </c>
      <c r="F844" s="154">
        <v>0</v>
      </c>
      <c r="G844" s="154">
        <v>0</v>
      </c>
      <c r="H844" s="154">
        <v>0</v>
      </c>
      <c r="I844" s="154">
        <v>0</v>
      </c>
      <c r="J844" s="154">
        <v>0</v>
      </c>
      <c r="K844" s="155">
        <v>0</v>
      </c>
      <c r="L844" s="154">
        <v>0</v>
      </c>
      <c r="M844" s="154">
        <v>1473050</v>
      </c>
      <c r="N844" s="154">
        <v>0</v>
      </c>
      <c r="O844" s="154">
        <v>0</v>
      </c>
      <c r="P844" s="154">
        <v>0</v>
      </c>
      <c r="Q844" s="154">
        <v>0</v>
      </c>
      <c r="R844" s="154">
        <v>0</v>
      </c>
      <c r="S844" s="154">
        <v>0</v>
      </c>
      <c r="T844" s="154">
        <v>0</v>
      </c>
      <c r="U844" s="154">
        <v>0</v>
      </c>
      <c r="V844" s="154">
        <v>0</v>
      </c>
      <c r="W844" s="154">
        <v>0</v>
      </c>
      <c r="X844" s="154">
        <v>0</v>
      </c>
      <c r="Y844" s="154">
        <v>0</v>
      </c>
      <c r="Z844" s="154">
        <v>0</v>
      </c>
      <c r="AA844" s="154">
        <v>0</v>
      </c>
      <c r="AB844" s="156">
        <v>2021</v>
      </c>
    </row>
    <row r="845" spans="1:28" ht="35.25" customHeight="1" x14ac:dyDescent="0.5">
      <c r="A845">
        <v>1</v>
      </c>
      <c r="B845" s="124">
        <v>46</v>
      </c>
      <c r="C845" s="125" t="s">
        <v>2725</v>
      </c>
      <c r="D845" s="150">
        <v>584306</v>
      </c>
      <c r="E845" s="154">
        <v>0</v>
      </c>
      <c r="F845" s="154">
        <v>0</v>
      </c>
      <c r="G845" s="154">
        <v>0</v>
      </c>
      <c r="H845" s="154">
        <v>0</v>
      </c>
      <c r="I845" s="154">
        <v>0</v>
      </c>
      <c r="J845" s="154">
        <v>0</v>
      </c>
      <c r="K845" s="155">
        <v>0</v>
      </c>
      <c r="L845" s="154">
        <v>0</v>
      </c>
      <c r="M845" s="154">
        <v>0</v>
      </c>
      <c r="N845" s="154">
        <v>0</v>
      </c>
      <c r="O845" s="154">
        <v>584306</v>
      </c>
      <c r="P845" s="154">
        <v>0</v>
      </c>
      <c r="Q845" s="154">
        <v>0</v>
      </c>
      <c r="R845" s="154">
        <v>0</v>
      </c>
      <c r="S845" s="154">
        <v>0</v>
      </c>
      <c r="T845" s="154">
        <v>0</v>
      </c>
      <c r="U845" s="154">
        <v>0</v>
      </c>
      <c r="V845" s="154">
        <v>0</v>
      </c>
      <c r="W845" s="154">
        <v>0</v>
      </c>
      <c r="X845" s="154">
        <v>0</v>
      </c>
      <c r="Y845" s="154">
        <v>0</v>
      </c>
      <c r="Z845" s="154">
        <v>0</v>
      </c>
      <c r="AA845" s="154">
        <v>0</v>
      </c>
      <c r="AB845" s="156">
        <v>2021</v>
      </c>
    </row>
    <row r="846" spans="1:28" ht="35.25" customHeight="1" x14ac:dyDescent="0.5">
      <c r="A846">
        <v>1</v>
      </c>
      <c r="B846" s="124">
        <v>47</v>
      </c>
      <c r="C846" s="125" t="s">
        <v>2726</v>
      </c>
      <c r="D846" s="150">
        <v>1442078</v>
      </c>
      <c r="E846" s="154">
        <v>0</v>
      </c>
      <c r="F846" s="154">
        <v>0</v>
      </c>
      <c r="G846" s="154">
        <v>0</v>
      </c>
      <c r="H846" s="154">
        <v>0</v>
      </c>
      <c r="I846" s="154">
        <v>0</v>
      </c>
      <c r="J846" s="154">
        <v>0</v>
      </c>
      <c r="K846" s="155">
        <v>0</v>
      </c>
      <c r="L846" s="154">
        <v>0</v>
      </c>
      <c r="M846" s="154">
        <v>0</v>
      </c>
      <c r="N846" s="154">
        <v>0</v>
      </c>
      <c r="O846" s="154">
        <v>1442078</v>
      </c>
      <c r="P846" s="154">
        <v>0</v>
      </c>
      <c r="Q846" s="154">
        <v>0</v>
      </c>
      <c r="R846" s="154">
        <v>0</v>
      </c>
      <c r="S846" s="154">
        <v>0</v>
      </c>
      <c r="T846" s="154">
        <v>0</v>
      </c>
      <c r="U846" s="154">
        <v>0</v>
      </c>
      <c r="V846" s="154">
        <v>0</v>
      </c>
      <c r="W846" s="154">
        <v>0</v>
      </c>
      <c r="X846" s="154">
        <v>0</v>
      </c>
      <c r="Y846" s="154">
        <v>0</v>
      </c>
      <c r="Z846" s="154">
        <v>0</v>
      </c>
      <c r="AA846" s="154">
        <v>0</v>
      </c>
      <c r="AB846" s="156">
        <v>2021</v>
      </c>
    </row>
    <row r="847" spans="1:28" ht="35.25" customHeight="1" x14ac:dyDescent="0.5">
      <c r="A847">
        <v>1</v>
      </c>
      <c r="B847" s="124">
        <v>48</v>
      </c>
      <c r="C847" s="125" t="s">
        <v>1735</v>
      </c>
      <c r="D847" s="150">
        <v>1471437</v>
      </c>
      <c r="E847" s="154">
        <v>0</v>
      </c>
      <c r="F847" s="154">
        <v>0</v>
      </c>
      <c r="G847" s="154">
        <v>0</v>
      </c>
      <c r="H847" s="154">
        <v>0</v>
      </c>
      <c r="I847" s="154">
        <v>0</v>
      </c>
      <c r="J847" s="154">
        <v>0</v>
      </c>
      <c r="K847" s="155">
        <v>0</v>
      </c>
      <c r="L847" s="154">
        <v>0</v>
      </c>
      <c r="M847" s="154">
        <v>0</v>
      </c>
      <c r="N847" s="154">
        <v>0</v>
      </c>
      <c r="O847" s="154">
        <v>1471437</v>
      </c>
      <c r="P847" s="154">
        <v>0</v>
      </c>
      <c r="Q847" s="154">
        <v>0</v>
      </c>
      <c r="R847" s="154">
        <v>0</v>
      </c>
      <c r="S847" s="154">
        <v>0</v>
      </c>
      <c r="T847" s="154">
        <v>0</v>
      </c>
      <c r="U847" s="154">
        <v>0</v>
      </c>
      <c r="V847" s="154">
        <v>0</v>
      </c>
      <c r="W847" s="154">
        <v>0</v>
      </c>
      <c r="X847" s="154">
        <v>0</v>
      </c>
      <c r="Y847" s="154">
        <v>0</v>
      </c>
      <c r="Z847" s="154">
        <v>0</v>
      </c>
      <c r="AA847" s="154">
        <v>0</v>
      </c>
      <c r="AB847" s="156">
        <v>2021</v>
      </c>
    </row>
    <row r="848" spans="1:28" ht="35.25" customHeight="1" x14ac:dyDescent="0.5">
      <c r="A848">
        <v>1</v>
      </c>
      <c r="B848" s="124">
        <v>49</v>
      </c>
      <c r="C848" s="125" t="s">
        <v>2727</v>
      </c>
      <c r="D848" s="150">
        <v>2176427</v>
      </c>
      <c r="E848" s="154">
        <v>0</v>
      </c>
      <c r="F848" s="154">
        <v>0</v>
      </c>
      <c r="G848" s="154">
        <v>0</v>
      </c>
      <c r="H848" s="154">
        <v>0</v>
      </c>
      <c r="I848" s="154">
        <v>0</v>
      </c>
      <c r="J848" s="154">
        <v>0</v>
      </c>
      <c r="K848" s="155">
        <v>0</v>
      </c>
      <c r="L848" s="154">
        <v>0</v>
      </c>
      <c r="M848" s="154">
        <v>1530258</v>
      </c>
      <c r="N848" s="154">
        <v>0</v>
      </c>
      <c r="O848" s="154">
        <v>646169</v>
      </c>
      <c r="P848" s="154">
        <v>0</v>
      </c>
      <c r="Q848" s="154">
        <v>0</v>
      </c>
      <c r="R848" s="154">
        <v>0</v>
      </c>
      <c r="S848" s="154">
        <v>0</v>
      </c>
      <c r="T848" s="154">
        <v>0</v>
      </c>
      <c r="U848" s="154">
        <v>0</v>
      </c>
      <c r="V848" s="154">
        <v>0</v>
      </c>
      <c r="W848" s="154">
        <v>0</v>
      </c>
      <c r="X848" s="154">
        <v>0</v>
      </c>
      <c r="Y848" s="154">
        <v>0</v>
      </c>
      <c r="Z848" s="154">
        <v>0</v>
      </c>
      <c r="AA848" s="154">
        <v>0</v>
      </c>
      <c r="AB848" s="156">
        <v>2021</v>
      </c>
    </row>
    <row r="849" spans="1:28" ht="35.25" customHeight="1" x14ac:dyDescent="0.5">
      <c r="A849">
        <v>1</v>
      </c>
      <c r="B849" s="124">
        <v>50</v>
      </c>
      <c r="C849" s="125" t="s">
        <v>2728</v>
      </c>
      <c r="D849" s="150">
        <v>3972907.34</v>
      </c>
      <c r="E849" s="154">
        <v>0</v>
      </c>
      <c r="F849" s="154">
        <v>0</v>
      </c>
      <c r="G849" s="154">
        <v>0</v>
      </c>
      <c r="H849" s="154">
        <v>0</v>
      </c>
      <c r="I849" s="154">
        <v>0</v>
      </c>
      <c r="J849" s="154">
        <v>0</v>
      </c>
      <c r="K849" s="155">
        <v>0</v>
      </c>
      <c r="L849" s="154">
        <v>0</v>
      </c>
      <c r="M849" s="154">
        <v>3106020</v>
      </c>
      <c r="N849" s="154">
        <v>0</v>
      </c>
      <c r="O849" s="154">
        <v>866887.34</v>
      </c>
      <c r="P849" s="154">
        <v>0</v>
      </c>
      <c r="Q849" s="154">
        <v>0</v>
      </c>
      <c r="R849" s="154">
        <v>0</v>
      </c>
      <c r="S849" s="154">
        <v>0</v>
      </c>
      <c r="T849" s="154">
        <v>0</v>
      </c>
      <c r="U849" s="154">
        <v>0</v>
      </c>
      <c r="V849" s="154">
        <v>0</v>
      </c>
      <c r="W849" s="154">
        <v>0</v>
      </c>
      <c r="X849" s="154">
        <v>0</v>
      </c>
      <c r="Y849" s="154">
        <v>0</v>
      </c>
      <c r="Z849" s="154">
        <v>0</v>
      </c>
      <c r="AA849" s="154">
        <v>0</v>
      </c>
      <c r="AB849" s="156">
        <v>2021</v>
      </c>
    </row>
    <row r="850" spans="1:28" ht="35.25" customHeight="1" x14ac:dyDescent="0.5">
      <c r="A850">
        <v>1</v>
      </c>
      <c r="B850" s="124">
        <v>51</v>
      </c>
      <c r="C850" s="125" t="s">
        <v>2729</v>
      </c>
      <c r="D850" s="150">
        <v>398619</v>
      </c>
      <c r="E850" s="154">
        <v>207817</v>
      </c>
      <c r="F850" s="154">
        <v>190802</v>
      </c>
      <c r="G850" s="154">
        <v>0</v>
      </c>
      <c r="H850" s="154">
        <v>0</v>
      </c>
      <c r="I850" s="154">
        <v>0</v>
      </c>
      <c r="J850" s="154">
        <v>0</v>
      </c>
      <c r="K850" s="155">
        <v>0</v>
      </c>
      <c r="L850" s="154">
        <v>0</v>
      </c>
      <c r="M850" s="154">
        <v>0</v>
      </c>
      <c r="N850" s="154">
        <v>0</v>
      </c>
      <c r="O850" s="157">
        <v>0</v>
      </c>
      <c r="P850" s="154">
        <v>0</v>
      </c>
      <c r="Q850" s="154">
        <v>0</v>
      </c>
      <c r="R850" s="154">
        <v>0</v>
      </c>
      <c r="S850" s="154">
        <v>0</v>
      </c>
      <c r="T850" s="154">
        <v>0</v>
      </c>
      <c r="U850" s="154">
        <v>0</v>
      </c>
      <c r="V850" s="154">
        <v>0</v>
      </c>
      <c r="W850" s="154">
        <v>0</v>
      </c>
      <c r="X850" s="154">
        <v>0</v>
      </c>
      <c r="Y850" s="154">
        <v>0</v>
      </c>
      <c r="Z850" s="154">
        <v>0</v>
      </c>
      <c r="AA850" s="154">
        <v>0</v>
      </c>
      <c r="AB850" s="156">
        <v>2021</v>
      </c>
    </row>
    <row r="851" spans="1:28" ht="35.25" customHeight="1" x14ac:dyDescent="0.5">
      <c r="A851">
        <v>1</v>
      </c>
      <c r="B851" s="124">
        <v>52</v>
      </c>
      <c r="C851" s="125" t="s">
        <v>2730</v>
      </c>
      <c r="D851" s="150">
        <v>1103928</v>
      </c>
      <c r="E851" s="154">
        <v>0</v>
      </c>
      <c r="F851" s="154">
        <v>0</v>
      </c>
      <c r="G851" s="154">
        <v>0</v>
      </c>
      <c r="H851" s="154">
        <v>0</v>
      </c>
      <c r="I851" s="154">
        <v>0</v>
      </c>
      <c r="J851" s="154">
        <v>0</v>
      </c>
      <c r="K851" s="155">
        <v>0</v>
      </c>
      <c r="L851" s="154">
        <v>0</v>
      </c>
      <c r="M851" s="154">
        <v>0</v>
      </c>
      <c r="N851" s="154">
        <v>0</v>
      </c>
      <c r="O851" s="154">
        <v>1103928</v>
      </c>
      <c r="P851" s="154">
        <v>0</v>
      </c>
      <c r="Q851" s="154">
        <v>0</v>
      </c>
      <c r="R851" s="154">
        <v>0</v>
      </c>
      <c r="S851" s="154">
        <v>0</v>
      </c>
      <c r="T851" s="154">
        <v>0</v>
      </c>
      <c r="U851" s="154">
        <v>0</v>
      </c>
      <c r="V851" s="154">
        <v>0</v>
      </c>
      <c r="W851" s="154">
        <v>0</v>
      </c>
      <c r="X851" s="154">
        <v>0</v>
      </c>
      <c r="Y851" s="154">
        <v>0</v>
      </c>
      <c r="Z851" s="154">
        <v>0</v>
      </c>
      <c r="AA851" s="154">
        <v>0</v>
      </c>
      <c r="AB851" s="156">
        <v>2021</v>
      </c>
    </row>
    <row r="852" spans="1:28" ht="35.25" customHeight="1" x14ac:dyDescent="0.5">
      <c r="A852">
        <v>1</v>
      </c>
      <c r="B852" s="124">
        <v>53</v>
      </c>
      <c r="C852" s="125" t="s">
        <v>2781</v>
      </c>
      <c r="D852" s="150">
        <v>887960</v>
      </c>
      <c r="E852" s="154">
        <v>151900</v>
      </c>
      <c r="F852" s="154">
        <v>180000</v>
      </c>
      <c r="G852" s="154">
        <v>556060</v>
      </c>
      <c r="H852" s="154">
        <v>0</v>
      </c>
      <c r="I852" s="154">
        <v>0</v>
      </c>
      <c r="J852" s="154">
        <v>0</v>
      </c>
      <c r="K852" s="155">
        <v>0</v>
      </c>
      <c r="L852" s="154">
        <v>0</v>
      </c>
      <c r="M852" s="154">
        <v>0</v>
      </c>
      <c r="N852" s="154">
        <v>0</v>
      </c>
      <c r="O852" s="154">
        <v>0</v>
      </c>
      <c r="P852" s="154">
        <v>0</v>
      </c>
      <c r="Q852" s="154">
        <v>0</v>
      </c>
      <c r="R852" s="154">
        <v>0</v>
      </c>
      <c r="S852" s="154">
        <v>0</v>
      </c>
      <c r="T852" s="154">
        <v>0</v>
      </c>
      <c r="U852" s="154">
        <v>0</v>
      </c>
      <c r="V852" s="154">
        <v>0</v>
      </c>
      <c r="W852" s="154">
        <v>0</v>
      </c>
      <c r="X852" s="154">
        <v>0</v>
      </c>
      <c r="Y852" s="154">
        <v>0</v>
      </c>
      <c r="Z852" s="154">
        <v>0</v>
      </c>
      <c r="AA852" s="154">
        <v>0</v>
      </c>
      <c r="AB852" s="156">
        <v>2021</v>
      </c>
    </row>
    <row r="853" spans="1:28" ht="35.25" customHeight="1" x14ac:dyDescent="0.5">
      <c r="A853">
        <v>1</v>
      </c>
      <c r="B853" s="124">
        <v>54</v>
      </c>
      <c r="C853" s="125" t="s">
        <v>1667</v>
      </c>
      <c r="D853" s="150">
        <v>431852</v>
      </c>
      <c r="E853" s="154">
        <v>0</v>
      </c>
      <c r="F853" s="154">
        <v>0</v>
      </c>
      <c r="G853" s="154">
        <v>0</v>
      </c>
      <c r="H853" s="154">
        <v>0</v>
      </c>
      <c r="I853" s="154">
        <v>0</v>
      </c>
      <c r="J853" s="154">
        <v>0</v>
      </c>
      <c r="K853" s="155">
        <v>0</v>
      </c>
      <c r="L853" s="154">
        <v>0</v>
      </c>
      <c r="M853" s="154">
        <v>0</v>
      </c>
      <c r="N853" s="154">
        <v>0</v>
      </c>
      <c r="O853" s="154">
        <v>431852</v>
      </c>
      <c r="P853" s="154">
        <v>0</v>
      </c>
      <c r="Q853" s="154">
        <v>0</v>
      </c>
      <c r="R853" s="154">
        <v>0</v>
      </c>
      <c r="S853" s="154">
        <v>0</v>
      </c>
      <c r="T853" s="154">
        <v>0</v>
      </c>
      <c r="U853" s="154">
        <v>0</v>
      </c>
      <c r="V853" s="154">
        <v>0</v>
      </c>
      <c r="W853" s="154">
        <v>0</v>
      </c>
      <c r="X853" s="154">
        <v>0</v>
      </c>
      <c r="Y853" s="154">
        <v>0</v>
      </c>
      <c r="Z853" s="154">
        <v>0</v>
      </c>
      <c r="AA853" s="154">
        <v>0</v>
      </c>
      <c r="AB853" s="156">
        <v>2021</v>
      </c>
    </row>
    <row r="854" spans="1:28" ht="35.25" customHeight="1" x14ac:dyDescent="0.5">
      <c r="A854">
        <v>1</v>
      </c>
      <c r="B854" s="124">
        <v>55</v>
      </c>
      <c r="C854" s="125" t="s">
        <v>2782</v>
      </c>
      <c r="D854" s="150">
        <v>129251</v>
      </c>
      <c r="E854" s="154">
        <v>0</v>
      </c>
      <c r="F854" s="154">
        <v>0</v>
      </c>
      <c r="G854" s="154">
        <v>129251</v>
      </c>
      <c r="H854" s="154">
        <v>0</v>
      </c>
      <c r="I854" s="154">
        <v>0</v>
      </c>
      <c r="J854" s="154">
        <v>0</v>
      </c>
      <c r="K854" s="155">
        <v>0</v>
      </c>
      <c r="L854" s="154">
        <v>0</v>
      </c>
      <c r="M854" s="154">
        <v>0</v>
      </c>
      <c r="N854" s="154">
        <v>0</v>
      </c>
      <c r="O854" s="154">
        <v>0</v>
      </c>
      <c r="P854" s="154">
        <v>0</v>
      </c>
      <c r="Q854" s="154">
        <v>0</v>
      </c>
      <c r="R854" s="154">
        <v>0</v>
      </c>
      <c r="S854" s="154">
        <v>0</v>
      </c>
      <c r="T854" s="154">
        <v>0</v>
      </c>
      <c r="U854" s="154">
        <v>0</v>
      </c>
      <c r="V854" s="154">
        <v>0</v>
      </c>
      <c r="W854" s="154">
        <v>0</v>
      </c>
      <c r="X854" s="154">
        <v>0</v>
      </c>
      <c r="Y854" s="154">
        <v>0</v>
      </c>
      <c r="Z854" s="154">
        <v>0</v>
      </c>
      <c r="AA854" s="154">
        <v>0</v>
      </c>
      <c r="AB854" s="156">
        <v>2021</v>
      </c>
    </row>
    <row r="855" spans="1:28" ht="35.25" customHeight="1" x14ac:dyDescent="0.5">
      <c r="A855">
        <v>1</v>
      </c>
      <c r="B855" s="124">
        <v>56</v>
      </c>
      <c r="C855" s="125" t="s">
        <v>2783</v>
      </c>
      <c r="D855" s="150">
        <v>82000</v>
      </c>
      <c r="E855" s="154">
        <v>0</v>
      </c>
      <c r="F855" s="154">
        <v>82000</v>
      </c>
      <c r="G855" s="154">
        <v>0</v>
      </c>
      <c r="H855" s="154">
        <v>0</v>
      </c>
      <c r="I855" s="154">
        <v>0</v>
      </c>
      <c r="J855" s="154">
        <v>0</v>
      </c>
      <c r="K855" s="155">
        <v>0</v>
      </c>
      <c r="L855" s="154">
        <v>0</v>
      </c>
      <c r="M855" s="154">
        <v>0</v>
      </c>
      <c r="N855" s="154">
        <v>0</v>
      </c>
      <c r="O855" s="154">
        <v>0</v>
      </c>
      <c r="P855" s="154">
        <v>0</v>
      </c>
      <c r="Q855" s="154">
        <v>0</v>
      </c>
      <c r="R855" s="154">
        <v>0</v>
      </c>
      <c r="S855" s="154">
        <v>0</v>
      </c>
      <c r="T855" s="154">
        <v>0</v>
      </c>
      <c r="U855" s="154">
        <v>0</v>
      </c>
      <c r="V855" s="154">
        <v>0</v>
      </c>
      <c r="W855" s="154">
        <v>0</v>
      </c>
      <c r="X855" s="154">
        <v>0</v>
      </c>
      <c r="Y855" s="154">
        <v>0</v>
      </c>
      <c r="Z855" s="154">
        <v>0</v>
      </c>
      <c r="AA855" s="154">
        <v>0</v>
      </c>
      <c r="AB855" s="156">
        <v>2021</v>
      </c>
    </row>
    <row r="856" spans="1:28" ht="35.25" customHeight="1" x14ac:dyDescent="0.5">
      <c r="A856">
        <v>1</v>
      </c>
      <c r="B856" s="124">
        <v>57</v>
      </c>
      <c r="C856" s="125" t="s">
        <v>1668</v>
      </c>
      <c r="D856" s="150">
        <v>412300</v>
      </c>
      <c r="E856" s="154">
        <v>0</v>
      </c>
      <c r="F856" s="154">
        <v>0</v>
      </c>
      <c r="G856" s="154">
        <v>0</v>
      </c>
      <c r="H856" s="154">
        <v>0</v>
      </c>
      <c r="I856" s="154">
        <v>0</v>
      </c>
      <c r="J856" s="154">
        <v>0</v>
      </c>
      <c r="K856" s="155">
        <v>0</v>
      </c>
      <c r="L856" s="154">
        <v>0</v>
      </c>
      <c r="M856" s="154">
        <v>0</v>
      </c>
      <c r="N856" s="154">
        <v>0</v>
      </c>
      <c r="O856" s="154">
        <v>412300</v>
      </c>
      <c r="P856" s="154">
        <v>0</v>
      </c>
      <c r="Q856" s="154">
        <v>0</v>
      </c>
      <c r="R856" s="154">
        <v>0</v>
      </c>
      <c r="S856" s="154">
        <v>0</v>
      </c>
      <c r="T856" s="154">
        <v>0</v>
      </c>
      <c r="U856" s="154">
        <v>0</v>
      </c>
      <c r="V856" s="154">
        <v>0</v>
      </c>
      <c r="W856" s="154">
        <v>0</v>
      </c>
      <c r="X856" s="154">
        <v>0</v>
      </c>
      <c r="Y856" s="154">
        <v>0</v>
      </c>
      <c r="Z856" s="154">
        <v>0</v>
      </c>
      <c r="AA856" s="154">
        <v>0</v>
      </c>
      <c r="AB856" s="156">
        <v>2021</v>
      </c>
    </row>
    <row r="857" spans="1:28" ht="35.25" customHeight="1" x14ac:dyDescent="0.5">
      <c r="A857">
        <v>1</v>
      </c>
      <c r="B857" s="124">
        <v>58</v>
      </c>
      <c r="C857" s="125" t="s">
        <v>2784</v>
      </c>
      <c r="D857" s="150">
        <v>1265200</v>
      </c>
      <c r="E857" s="154">
        <v>0</v>
      </c>
      <c r="F857" s="154">
        <v>0</v>
      </c>
      <c r="G857" s="154">
        <v>0</v>
      </c>
      <c r="H857" s="154">
        <v>0</v>
      </c>
      <c r="I857" s="154">
        <v>0</v>
      </c>
      <c r="J857" s="154">
        <v>0</v>
      </c>
      <c r="K857" s="155">
        <v>0</v>
      </c>
      <c r="L857" s="154">
        <v>0</v>
      </c>
      <c r="M857" s="154">
        <v>1265200</v>
      </c>
      <c r="N857" s="154">
        <v>0</v>
      </c>
      <c r="O857" s="154">
        <v>0</v>
      </c>
      <c r="P857" s="154">
        <v>0</v>
      </c>
      <c r="Q857" s="154">
        <v>0</v>
      </c>
      <c r="R857" s="154">
        <v>0</v>
      </c>
      <c r="S857" s="154">
        <v>0</v>
      </c>
      <c r="T857" s="154">
        <v>0</v>
      </c>
      <c r="U857" s="154">
        <v>0</v>
      </c>
      <c r="V857" s="154">
        <v>0</v>
      </c>
      <c r="W857" s="154">
        <v>0</v>
      </c>
      <c r="X857" s="154">
        <v>0</v>
      </c>
      <c r="Y857" s="154">
        <v>0</v>
      </c>
      <c r="Z857" s="154">
        <v>0</v>
      </c>
      <c r="AA857" s="154">
        <v>0</v>
      </c>
      <c r="AB857" s="156">
        <v>2021</v>
      </c>
    </row>
    <row r="858" spans="1:28" ht="35.25" customHeight="1" x14ac:dyDescent="0.5">
      <c r="A858">
        <v>1</v>
      </c>
      <c r="B858" s="124">
        <v>59</v>
      </c>
      <c r="C858" s="125" t="s">
        <v>1670</v>
      </c>
      <c r="D858" s="150">
        <v>72625.3</v>
      </c>
      <c r="E858" s="154">
        <v>0</v>
      </c>
      <c r="F858" s="154">
        <v>0</v>
      </c>
      <c r="G858" s="154">
        <v>0</v>
      </c>
      <c r="H858" s="154">
        <v>0</v>
      </c>
      <c r="I858" s="154">
        <v>72625.3</v>
      </c>
      <c r="J858" s="154">
        <v>0</v>
      </c>
      <c r="K858" s="155">
        <v>0</v>
      </c>
      <c r="L858" s="154">
        <v>0</v>
      </c>
      <c r="M858" s="154">
        <v>0</v>
      </c>
      <c r="N858" s="154">
        <v>0</v>
      </c>
      <c r="O858" s="154">
        <v>0</v>
      </c>
      <c r="P858" s="154">
        <v>0</v>
      </c>
      <c r="Q858" s="154">
        <v>0</v>
      </c>
      <c r="R858" s="154">
        <v>0</v>
      </c>
      <c r="S858" s="154">
        <v>0</v>
      </c>
      <c r="T858" s="154">
        <v>0</v>
      </c>
      <c r="U858" s="154">
        <v>0</v>
      </c>
      <c r="V858" s="154">
        <v>0</v>
      </c>
      <c r="W858" s="154">
        <v>0</v>
      </c>
      <c r="X858" s="154">
        <v>0</v>
      </c>
      <c r="Y858" s="154">
        <v>0</v>
      </c>
      <c r="Z858" s="154">
        <v>0</v>
      </c>
      <c r="AA858" s="154">
        <v>0</v>
      </c>
      <c r="AB858" s="156">
        <v>2021</v>
      </c>
    </row>
    <row r="859" spans="1:28" ht="35.25" customHeight="1" x14ac:dyDescent="0.5">
      <c r="A859">
        <v>1</v>
      </c>
      <c r="B859" s="124">
        <v>60</v>
      </c>
      <c r="C859" s="125" t="s">
        <v>1672</v>
      </c>
      <c r="D859" s="150">
        <v>1685869</v>
      </c>
      <c r="E859" s="154">
        <v>0</v>
      </c>
      <c r="F859" s="154">
        <v>0</v>
      </c>
      <c r="G859" s="154">
        <v>0</v>
      </c>
      <c r="H859" s="154">
        <v>0</v>
      </c>
      <c r="I859" s="154">
        <v>0</v>
      </c>
      <c r="J859" s="154">
        <v>0</v>
      </c>
      <c r="K859" s="155">
        <v>0</v>
      </c>
      <c r="L859" s="154">
        <v>0</v>
      </c>
      <c r="M859" s="154">
        <v>71725.429999999993</v>
      </c>
      <c r="N859" s="154">
        <v>30739.57</v>
      </c>
      <c r="O859" s="154">
        <v>1583404</v>
      </c>
      <c r="P859" s="154">
        <v>0</v>
      </c>
      <c r="Q859" s="154">
        <v>0</v>
      </c>
      <c r="R859" s="154">
        <v>0</v>
      </c>
      <c r="S859" s="154">
        <v>0</v>
      </c>
      <c r="T859" s="154">
        <v>0</v>
      </c>
      <c r="U859" s="154">
        <v>0</v>
      </c>
      <c r="V859" s="154">
        <v>0</v>
      </c>
      <c r="W859" s="154">
        <v>0</v>
      </c>
      <c r="X859" s="154">
        <v>0</v>
      </c>
      <c r="Y859" s="154">
        <v>0</v>
      </c>
      <c r="Z859" s="154">
        <v>0</v>
      </c>
      <c r="AA859" s="154">
        <v>0</v>
      </c>
      <c r="AB859" s="156">
        <v>2021</v>
      </c>
    </row>
    <row r="860" spans="1:28" ht="35.25" customHeight="1" x14ac:dyDescent="0.5">
      <c r="A860">
        <v>1</v>
      </c>
      <c r="B860" s="124">
        <v>61</v>
      </c>
      <c r="C860" s="125" t="s">
        <v>2402</v>
      </c>
      <c r="D860" s="150">
        <v>5550000</v>
      </c>
      <c r="E860" s="154">
        <v>0</v>
      </c>
      <c r="F860" s="154">
        <v>0</v>
      </c>
      <c r="G860" s="154">
        <v>0</v>
      </c>
      <c r="H860" s="154">
        <v>0</v>
      </c>
      <c r="I860" s="154">
        <v>0</v>
      </c>
      <c r="J860" s="154">
        <v>0</v>
      </c>
      <c r="K860" s="155">
        <v>3</v>
      </c>
      <c r="L860" s="154">
        <v>5550000</v>
      </c>
      <c r="M860" s="154">
        <v>0</v>
      </c>
      <c r="N860" s="154">
        <v>0</v>
      </c>
      <c r="O860" s="154">
        <v>0</v>
      </c>
      <c r="P860" s="154">
        <v>0</v>
      </c>
      <c r="Q860" s="154">
        <v>0</v>
      </c>
      <c r="R860" s="154">
        <v>0</v>
      </c>
      <c r="S860" s="154">
        <v>0</v>
      </c>
      <c r="T860" s="154">
        <v>0</v>
      </c>
      <c r="U860" s="154">
        <v>0</v>
      </c>
      <c r="V860" s="154">
        <v>0</v>
      </c>
      <c r="W860" s="154">
        <v>0</v>
      </c>
      <c r="X860" s="154">
        <v>0</v>
      </c>
      <c r="Y860" s="154">
        <v>0</v>
      </c>
      <c r="Z860" s="154">
        <v>0</v>
      </c>
      <c r="AA860" s="154">
        <v>0</v>
      </c>
      <c r="AB860" s="156">
        <v>2021</v>
      </c>
    </row>
    <row r="861" spans="1:28" ht="35.25" customHeight="1" x14ac:dyDescent="0.5">
      <c r="A861">
        <v>1</v>
      </c>
      <c r="B861" s="124">
        <v>62</v>
      </c>
      <c r="C861" s="125" t="s">
        <v>1915</v>
      </c>
      <c r="D861" s="150">
        <v>1075505</v>
      </c>
      <c r="E861" s="154">
        <v>0</v>
      </c>
      <c r="F861" s="154">
        <v>0</v>
      </c>
      <c r="G861" s="154">
        <v>130067</v>
      </c>
      <c r="H861" s="154">
        <v>245910</v>
      </c>
      <c r="I861" s="154">
        <v>0</v>
      </c>
      <c r="J861" s="154">
        <v>0</v>
      </c>
      <c r="K861" s="155">
        <v>0</v>
      </c>
      <c r="L861" s="154">
        <v>0</v>
      </c>
      <c r="M861" s="154">
        <v>0</v>
      </c>
      <c r="N861" s="154">
        <v>0</v>
      </c>
      <c r="O861" s="154">
        <v>699528</v>
      </c>
      <c r="P861" s="154">
        <v>0</v>
      </c>
      <c r="Q861" s="154">
        <v>0</v>
      </c>
      <c r="R861" s="154">
        <v>0</v>
      </c>
      <c r="S861" s="154">
        <v>0</v>
      </c>
      <c r="T861" s="154">
        <v>0</v>
      </c>
      <c r="U861" s="154">
        <v>0</v>
      </c>
      <c r="V861" s="154">
        <v>0</v>
      </c>
      <c r="W861" s="154">
        <v>0</v>
      </c>
      <c r="X861" s="154">
        <v>0</v>
      </c>
      <c r="Y861" s="154">
        <v>0</v>
      </c>
      <c r="Z861" s="154">
        <v>0</v>
      </c>
      <c r="AA861" s="154">
        <v>0</v>
      </c>
      <c r="AB861" s="156">
        <v>2021</v>
      </c>
    </row>
    <row r="862" spans="1:28" ht="35.25" customHeight="1" x14ac:dyDescent="0.5">
      <c r="A862">
        <v>1</v>
      </c>
      <c r="B862" s="124">
        <v>63</v>
      </c>
      <c r="C862" s="125" t="s">
        <v>2403</v>
      </c>
      <c r="D862" s="150">
        <v>298117</v>
      </c>
      <c r="E862" s="154">
        <v>0</v>
      </c>
      <c r="F862" s="154">
        <v>0</v>
      </c>
      <c r="G862" s="154">
        <v>272472</v>
      </c>
      <c r="H862" s="154">
        <v>25645</v>
      </c>
      <c r="I862" s="154">
        <v>0</v>
      </c>
      <c r="J862" s="154">
        <v>0</v>
      </c>
      <c r="K862" s="155">
        <v>0</v>
      </c>
      <c r="L862" s="154">
        <v>0</v>
      </c>
      <c r="M862" s="154">
        <v>0</v>
      </c>
      <c r="N862" s="154">
        <v>0</v>
      </c>
      <c r="O862" s="154">
        <v>0</v>
      </c>
      <c r="P862" s="154">
        <v>0</v>
      </c>
      <c r="Q862" s="154">
        <v>0</v>
      </c>
      <c r="R862" s="154">
        <v>0</v>
      </c>
      <c r="S862" s="154">
        <v>0</v>
      </c>
      <c r="T862" s="154">
        <v>0</v>
      </c>
      <c r="U862" s="154">
        <v>0</v>
      </c>
      <c r="V862" s="154">
        <v>0</v>
      </c>
      <c r="W862" s="154">
        <v>0</v>
      </c>
      <c r="X862" s="154">
        <v>0</v>
      </c>
      <c r="Y862" s="154">
        <v>0</v>
      </c>
      <c r="Z862" s="154">
        <v>0</v>
      </c>
      <c r="AA862" s="154">
        <v>0</v>
      </c>
      <c r="AB862" s="156">
        <v>2021</v>
      </c>
    </row>
    <row r="863" spans="1:28" ht="35.25" customHeight="1" x14ac:dyDescent="0.5">
      <c r="A863">
        <v>1</v>
      </c>
      <c r="B863" s="124">
        <v>64</v>
      </c>
      <c r="C863" s="125" t="s">
        <v>1917</v>
      </c>
      <c r="D863" s="150">
        <v>842792</v>
      </c>
      <c r="E863" s="154">
        <v>0</v>
      </c>
      <c r="F863" s="154">
        <v>0</v>
      </c>
      <c r="G863" s="154">
        <v>193272</v>
      </c>
      <c r="H863" s="154">
        <v>0</v>
      </c>
      <c r="I863" s="154">
        <v>0</v>
      </c>
      <c r="J863" s="154">
        <v>0</v>
      </c>
      <c r="K863" s="155">
        <v>0</v>
      </c>
      <c r="L863" s="154">
        <v>0</v>
      </c>
      <c r="M863" s="154">
        <v>454000</v>
      </c>
      <c r="N863" s="154">
        <v>0</v>
      </c>
      <c r="O863" s="154">
        <v>195520</v>
      </c>
      <c r="P863" s="154">
        <v>0</v>
      </c>
      <c r="Q863" s="154">
        <v>0</v>
      </c>
      <c r="R863" s="154">
        <v>0</v>
      </c>
      <c r="S863" s="154">
        <v>0</v>
      </c>
      <c r="T863" s="154">
        <v>0</v>
      </c>
      <c r="U863" s="154">
        <v>0</v>
      </c>
      <c r="V863" s="154">
        <v>0</v>
      </c>
      <c r="W863" s="154">
        <v>0</v>
      </c>
      <c r="X863" s="154">
        <v>0</v>
      </c>
      <c r="Y863" s="154">
        <v>0</v>
      </c>
      <c r="Z863" s="154">
        <v>0</v>
      </c>
      <c r="AA863" s="154">
        <v>0</v>
      </c>
      <c r="AB863" s="156">
        <v>2021</v>
      </c>
    </row>
    <row r="864" spans="1:28" ht="35.25" customHeight="1" x14ac:dyDescent="0.5">
      <c r="A864">
        <v>1</v>
      </c>
      <c r="B864" s="124">
        <v>65</v>
      </c>
      <c r="C864" s="125" t="s">
        <v>1674</v>
      </c>
      <c r="D864" s="150">
        <v>87227.260000000009</v>
      </c>
      <c r="E864" s="154">
        <v>0</v>
      </c>
      <c r="F864" s="154">
        <v>35254.26</v>
      </c>
      <c r="G864" s="154">
        <v>0</v>
      </c>
      <c r="H864" s="154">
        <v>0</v>
      </c>
      <c r="I864" s="154">
        <v>0</v>
      </c>
      <c r="J864" s="154">
        <v>0</v>
      </c>
      <c r="K864" s="155">
        <v>0</v>
      </c>
      <c r="L864" s="154">
        <v>0</v>
      </c>
      <c r="M864" s="154">
        <v>0</v>
      </c>
      <c r="N864" s="154">
        <v>51973</v>
      </c>
      <c r="O864" s="154">
        <v>0</v>
      </c>
      <c r="P864" s="154">
        <v>0</v>
      </c>
      <c r="Q864" s="154">
        <v>0</v>
      </c>
      <c r="R864" s="154">
        <v>0</v>
      </c>
      <c r="S864" s="154">
        <v>0</v>
      </c>
      <c r="T864" s="154">
        <v>0</v>
      </c>
      <c r="U864" s="154">
        <v>0</v>
      </c>
      <c r="V864" s="154">
        <v>0</v>
      </c>
      <c r="W864" s="154">
        <v>0</v>
      </c>
      <c r="X864" s="154">
        <v>0</v>
      </c>
      <c r="Y864" s="154">
        <v>0</v>
      </c>
      <c r="Z864" s="154">
        <v>0</v>
      </c>
      <c r="AA864" s="154">
        <v>0</v>
      </c>
      <c r="AB864" s="156">
        <v>2021</v>
      </c>
    </row>
    <row r="865" spans="1:28" ht="35.25" customHeight="1" x14ac:dyDescent="0.5">
      <c r="A865">
        <v>1</v>
      </c>
      <c r="B865" s="124">
        <v>66</v>
      </c>
      <c r="C865" s="125" t="s">
        <v>1675</v>
      </c>
      <c r="D865" s="150">
        <v>147514</v>
      </c>
      <c r="E865" s="154">
        <v>101125</v>
      </c>
      <c r="F865" s="154">
        <v>0</v>
      </c>
      <c r="G865" s="154">
        <v>0</v>
      </c>
      <c r="H865" s="154">
        <v>0</v>
      </c>
      <c r="I865" s="154">
        <v>0</v>
      </c>
      <c r="J865" s="154">
        <v>0</v>
      </c>
      <c r="K865" s="155">
        <v>1</v>
      </c>
      <c r="L865" s="154">
        <v>46389</v>
      </c>
      <c r="M865" s="154">
        <v>0</v>
      </c>
      <c r="N865" s="154">
        <v>0</v>
      </c>
      <c r="O865" s="154">
        <v>0</v>
      </c>
      <c r="P865" s="154">
        <v>0</v>
      </c>
      <c r="Q865" s="154">
        <v>0</v>
      </c>
      <c r="R865" s="154">
        <v>0</v>
      </c>
      <c r="S865" s="154">
        <v>0</v>
      </c>
      <c r="T865" s="154">
        <v>0</v>
      </c>
      <c r="U865" s="154">
        <v>0</v>
      </c>
      <c r="V865" s="154">
        <v>0</v>
      </c>
      <c r="W865" s="154">
        <v>0</v>
      </c>
      <c r="X865" s="154">
        <v>0</v>
      </c>
      <c r="Y865" s="154">
        <v>0</v>
      </c>
      <c r="Z865" s="154">
        <v>0</v>
      </c>
      <c r="AA865" s="154">
        <v>0</v>
      </c>
      <c r="AB865" s="156">
        <v>2021</v>
      </c>
    </row>
    <row r="866" spans="1:28" ht="35.25" customHeight="1" x14ac:dyDescent="0.5">
      <c r="A866">
        <v>1</v>
      </c>
      <c r="B866" s="124">
        <v>67</v>
      </c>
      <c r="C866" s="125" t="s">
        <v>2786</v>
      </c>
      <c r="D866" s="150">
        <v>518300</v>
      </c>
      <c r="E866" s="154">
        <v>0</v>
      </c>
      <c r="F866" s="154">
        <v>0</v>
      </c>
      <c r="G866" s="154">
        <v>0</v>
      </c>
      <c r="H866" s="154">
        <v>0</v>
      </c>
      <c r="I866" s="154">
        <v>0</v>
      </c>
      <c r="J866" s="154">
        <v>0</v>
      </c>
      <c r="K866" s="155">
        <v>0</v>
      </c>
      <c r="L866" s="154">
        <v>0</v>
      </c>
      <c r="M866" s="154">
        <v>0</v>
      </c>
      <c r="N866" s="154">
        <v>0</v>
      </c>
      <c r="O866" s="154">
        <v>518300</v>
      </c>
      <c r="P866" s="154">
        <v>0</v>
      </c>
      <c r="Q866" s="154">
        <v>0</v>
      </c>
      <c r="R866" s="154">
        <v>0</v>
      </c>
      <c r="S866" s="154">
        <v>0</v>
      </c>
      <c r="T866" s="154">
        <v>0</v>
      </c>
      <c r="U866" s="154">
        <v>0</v>
      </c>
      <c r="V866" s="154">
        <v>0</v>
      </c>
      <c r="W866" s="154">
        <v>0</v>
      </c>
      <c r="X866" s="154">
        <v>0</v>
      </c>
      <c r="Y866" s="154">
        <v>0</v>
      </c>
      <c r="Z866" s="154">
        <v>0</v>
      </c>
      <c r="AA866" s="154">
        <v>0</v>
      </c>
      <c r="AB866" s="156">
        <v>2021</v>
      </c>
    </row>
    <row r="867" spans="1:28" ht="35.25" customHeight="1" x14ac:dyDescent="0.5">
      <c r="A867">
        <v>1</v>
      </c>
      <c r="B867" s="124">
        <v>68</v>
      </c>
      <c r="C867" s="125" t="s">
        <v>2787</v>
      </c>
      <c r="D867" s="150">
        <v>304078.62</v>
      </c>
      <c r="E867" s="154">
        <v>0</v>
      </c>
      <c r="F867" s="154">
        <v>0</v>
      </c>
      <c r="G867" s="154">
        <v>166624.62</v>
      </c>
      <c r="H867" s="154">
        <v>137454</v>
      </c>
      <c r="I867" s="154">
        <v>0</v>
      </c>
      <c r="J867" s="154">
        <v>0</v>
      </c>
      <c r="K867" s="155">
        <v>0</v>
      </c>
      <c r="L867" s="154">
        <v>0</v>
      </c>
      <c r="M867" s="154">
        <v>0</v>
      </c>
      <c r="N867" s="154">
        <v>0</v>
      </c>
      <c r="O867" s="154">
        <v>0</v>
      </c>
      <c r="P867" s="154">
        <v>0</v>
      </c>
      <c r="Q867" s="154">
        <v>0</v>
      </c>
      <c r="R867" s="154">
        <v>0</v>
      </c>
      <c r="S867" s="154">
        <v>0</v>
      </c>
      <c r="T867" s="154">
        <v>0</v>
      </c>
      <c r="U867" s="154">
        <v>0</v>
      </c>
      <c r="V867" s="154">
        <v>0</v>
      </c>
      <c r="W867" s="154">
        <v>0</v>
      </c>
      <c r="X867" s="154">
        <v>0</v>
      </c>
      <c r="Y867" s="154">
        <v>0</v>
      </c>
      <c r="Z867" s="154">
        <v>0</v>
      </c>
      <c r="AA867" s="154">
        <v>0</v>
      </c>
      <c r="AB867" s="156">
        <v>2021</v>
      </c>
    </row>
    <row r="868" spans="1:28" ht="35.25" x14ac:dyDescent="0.5">
      <c r="A868">
        <v>1</v>
      </c>
      <c r="B868" s="124">
        <v>69</v>
      </c>
      <c r="C868" s="125" t="s">
        <v>2399</v>
      </c>
      <c r="D868" s="150">
        <v>764909</v>
      </c>
      <c r="E868" s="154">
        <v>0</v>
      </c>
      <c r="F868" s="154">
        <v>0</v>
      </c>
      <c r="G868" s="154">
        <v>318670</v>
      </c>
      <c r="H868" s="154">
        <v>0</v>
      </c>
      <c r="I868" s="154">
        <v>0</v>
      </c>
      <c r="J868" s="154">
        <v>0</v>
      </c>
      <c r="K868" s="155">
        <v>2</v>
      </c>
      <c r="L868" s="154">
        <v>446239</v>
      </c>
      <c r="M868" s="154">
        <v>0</v>
      </c>
      <c r="N868" s="154">
        <v>0</v>
      </c>
      <c r="O868" s="154">
        <v>0</v>
      </c>
      <c r="P868" s="154">
        <v>0</v>
      </c>
      <c r="Q868" s="154">
        <v>0</v>
      </c>
      <c r="R868" s="154">
        <v>0</v>
      </c>
      <c r="S868" s="154">
        <v>0</v>
      </c>
      <c r="T868" s="154">
        <v>0</v>
      </c>
      <c r="U868" s="154">
        <v>0</v>
      </c>
      <c r="V868" s="154">
        <v>0</v>
      </c>
      <c r="W868" s="154">
        <v>0</v>
      </c>
      <c r="X868" s="154">
        <v>0</v>
      </c>
      <c r="Y868" s="154">
        <v>0</v>
      </c>
      <c r="Z868" s="154">
        <v>0</v>
      </c>
      <c r="AA868" s="154">
        <v>0</v>
      </c>
      <c r="AB868" s="156">
        <v>2021</v>
      </c>
    </row>
    <row r="869" spans="1:28" ht="35.25" customHeight="1" x14ac:dyDescent="0.5">
      <c r="A869">
        <v>1</v>
      </c>
      <c r="B869" s="124">
        <v>70</v>
      </c>
      <c r="C869" s="125" t="s">
        <v>2788</v>
      </c>
      <c r="D869" s="150">
        <v>2473207</v>
      </c>
      <c r="E869" s="154">
        <v>0</v>
      </c>
      <c r="F869" s="154">
        <v>0</v>
      </c>
      <c r="G869" s="154">
        <v>0</v>
      </c>
      <c r="H869" s="154">
        <v>0</v>
      </c>
      <c r="I869" s="154">
        <v>0</v>
      </c>
      <c r="J869" s="154">
        <v>0</v>
      </c>
      <c r="K869" s="155">
        <v>0</v>
      </c>
      <c r="L869" s="154">
        <v>0</v>
      </c>
      <c r="M869" s="154">
        <v>2473207</v>
      </c>
      <c r="N869" s="154">
        <v>0</v>
      </c>
      <c r="O869" s="154">
        <v>0</v>
      </c>
      <c r="P869" s="154">
        <v>0</v>
      </c>
      <c r="Q869" s="154">
        <v>0</v>
      </c>
      <c r="R869" s="154">
        <v>0</v>
      </c>
      <c r="S869" s="154">
        <v>0</v>
      </c>
      <c r="T869" s="154">
        <v>0</v>
      </c>
      <c r="U869" s="154">
        <v>0</v>
      </c>
      <c r="V869" s="154">
        <v>0</v>
      </c>
      <c r="W869" s="154">
        <v>0</v>
      </c>
      <c r="X869" s="154">
        <v>0</v>
      </c>
      <c r="Y869" s="154">
        <v>0</v>
      </c>
      <c r="Z869" s="154">
        <v>0</v>
      </c>
      <c r="AA869" s="154">
        <v>0</v>
      </c>
      <c r="AB869" s="156">
        <v>2021</v>
      </c>
    </row>
    <row r="870" spans="1:28" ht="35.25" customHeight="1" x14ac:dyDescent="0.5">
      <c r="A870">
        <v>1</v>
      </c>
      <c r="B870" s="124">
        <v>71</v>
      </c>
      <c r="C870" s="125" t="s">
        <v>1925</v>
      </c>
      <c r="D870" s="150">
        <v>573200</v>
      </c>
      <c r="E870" s="154">
        <v>0</v>
      </c>
      <c r="F870" s="154">
        <v>0</v>
      </c>
      <c r="G870" s="154">
        <v>0</v>
      </c>
      <c r="H870" s="154">
        <v>0</v>
      </c>
      <c r="I870" s="154">
        <v>0</v>
      </c>
      <c r="J870" s="154">
        <v>0</v>
      </c>
      <c r="K870" s="155">
        <v>0</v>
      </c>
      <c r="L870" s="154">
        <v>0</v>
      </c>
      <c r="M870" s="154">
        <v>0</v>
      </c>
      <c r="N870" s="154">
        <v>0</v>
      </c>
      <c r="O870" s="154">
        <v>573200</v>
      </c>
      <c r="P870" s="154">
        <v>0</v>
      </c>
      <c r="Q870" s="154">
        <v>0</v>
      </c>
      <c r="R870" s="154">
        <v>0</v>
      </c>
      <c r="S870" s="154">
        <v>0</v>
      </c>
      <c r="T870" s="154">
        <v>0</v>
      </c>
      <c r="U870" s="154">
        <v>0</v>
      </c>
      <c r="V870" s="154">
        <v>0</v>
      </c>
      <c r="W870" s="154">
        <v>0</v>
      </c>
      <c r="X870" s="154">
        <v>0</v>
      </c>
      <c r="Y870" s="154">
        <v>0</v>
      </c>
      <c r="Z870" s="154">
        <v>0</v>
      </c>
      <c r="AA870" s="154">
        <v>0</v>
      </c>
      <c r="AB870" s="156">
        <v>2021</v>
      </c>
    </row>
    <row r="871" spans="1:28" ht="35.25" customHeight="1" x14ac:dyDescent="0.5">
      <c r="A871">
        <v>1</v>
      </c>
      <c r="B871" s="124">
        <v>72</v>
      </c>
      <c r="C871" s="125" t="s">
        <v>2789</v>
      </c>
      <c r="D871" s="150">
        <v>2000661.7999999998</v>
      </c>
      <c r="E871" s="154">
        <v>0</v>
      </c>
      <c r="F871" s="154">
        <v>0</v>
      </c>
      <c r="G871" s="154">
        <v>0</v>
      </c>
      <c r="H871" s="154">
        <v>0</v>
      </c>
      <c r="I871" s="154">
        <v>0</v>
      </c>
      <c r="J871" s="154">
        <v>0</v>
      </c>
      <c r="K871" s="155">
        <v>0</v>
      </c>
      <c r="L871" s="154">
        <v>0</v>
      </c>
      <c r="M871" s="154">
        <v>0</v>
      </c>
      <c r="N871" s="154">
        <v>0</v>
      </c>
      <c r="O871" s="154">
        <v>2000661.7999999998</v>
      </c>
      <c r="P871" s="154">
        <v>0</v>
      </c>
      <c r="Q871" s="154">
        <v>0</v>
      </c>
      <c r="R871" s="154">
        <v>0</v>
      </c>
      <c r="S871" s="154">
        <v>0</v>
      </c>
      <c r="T871" s="154">
        <v>0</v>
      </c>
      <c r="U871" s="154">
        <v>0</v>
      </c>
      <c r="V871" s="154">
        <v>0</v>
      </c>
      <c r="W871" s="154">
        <v>0</v>
      </c>
      <c r="X871" s="154">
        <v>0</v>
      </c>
      <c r="Y871" s="154">
        <v>0</v>
      </c>
      <c r="Z871" s="154">
        <v>0</v>
      </c>
      <c r="AA871" s="154">
        <v>0</v>
      </c>
      <c r="AB871" s="156">
        <v>2021</v>
      </c>
    </row>
    <row r="872" spans="1:28" ht="35.25" customHeight="1" x14ac:dyDescent="0.5">
      <c r="A872">
        <v>1</v>
      </c>
      <c r="B872" s="124">
        <v>73</v>
      </c>
      <c r="C872" s="125" t="s">
        <v>2790</v>
      </c>
      <c r="D872" s="150">
        <v>120000</v>
      </c>
      <c r="E872" s="154">
        <v>0</v>
      </c>
      <c r="F872" s="154">
        <v>0</v>
      </c>
      <c r="G872" s="154">
        <v>120000</v>
      </c>
      <c r="H872" s="154">
        <v>0</v>
      </c>
      <c r="I872" s="154">
        <v>0</v>
      </c>
      <c r="J872" s="154">
        <v>0</v>
      </c>
      <c r="K872" s="155">
        <v>0</v>
      </c>
      <c r="L872" s="154">
        <v>0</v>
      </c>
      <c r="M872" s="154">
        <v>0</v>
      </c>
      <c r="N872" s="154">
        <v>0</v>
      </c>
      <c r="O872" s="154">
        <v>0</v>
      </c>
      <c r="P872" s="154">
        <v>0</v>
      </c>
      <c r="Q872" s="154">
        <v>0</v>
      </c>
      <c r="R872" s="154">
        <v>0</v>
      </c>
      <c r="S872" s="154">
        <v>0</v>
      </c>
      <c r="T872" s="154">
        <v>0</v>
      </c>
      <c r="U872" s="154">
        <v>0</v>
      </c>
      <c r="V872" s="154">
        <v>0</v>
      </c>
      <c r="W872" s="154">
        <v>0</v>
      </c>
      <c r="X872" s="154">
        <v>0</v>
      </c>
      <c r="Y872" s="154">
        <v>0</v>
      </c>
      <c r="Z872" s="154">
        <v>0</v>
      </c>
      <c r="AA872" s="154">
        <v>0</v>
      </c>
      <c r="AB872" s="156">
        <v>2021</v>
      </c>
    </row>
    <row r="873" spans="1:28" ht="35.25" customHeight="1" x14ac:dyDescent="0.5">
      <c r="A873">
        <v>1</v>
      </c>
      <c r="B873" s="124">
        <v>74</v>
      </c>
      <c r="C873" s="125" t="s">
        <v>2791</v>
      </c>
      <c r="D873" s="150">
        <v>466268.45</v>
      </c>
      <c r="E873" s="154">
        <v>0</v>
      </c>
      <c r="F873" s="154">
        <v>0</v>
      </c>
      <c r="G873" s="154">
        <v>0</v>
      </c>
      <c r="H873" s="154">
        <v>0</v>
      </c>
      <c r="I873" s="154">
        <v>0</v>
      </c>
      <c r="J873" s="154">
        <v>0</v>
      </c>
      <c r="K873" s="155">
        <v>0</v>
      </c>
      <c r="L873" s="154">
        <v>0</v>
      </c>
      <c r="M873" s="154">
        <v>0</v>
      </c>
      <c r="N873" s="154">
        <v>0</v>
      </c>
      <c r="O873" s="154">
        <v>466268.45</v>
      </c>
      <c r="P873" s="154">
        <v>0</v>
      </c>
      <c r="Q873" s="154">
        <v>0</v>
      </c>
      <c r="R873" s="154">
        <v>0</v>
      </c>
      <c r="S873" s="154">
        <v>0</v>
      </c>
      <c r="T873" s="154">
        <v>0</v>
      </c>
      <c r="U873" s="154">
        <v>0</v>
      </c>
      <c r="V873" s="154">
        <v>0</v>
      </c>
      <c r="W873" s="154">
        <v>0</v>
      </c>
      <c r="X873" s="154">
        <v>0</v>
      </c>
      <c r="Y873" s="154">
        <v>0</v>
      </c>
      <c r="Z873" s="154">
        <v>0</v>
      </c>
      <c r="AA873" s="154">
        <v>0</v>
      </c>
      <c r="AB873" s="156">
        <v>2021</v>
      </c>
    </row>
    <row r="874" spans="1:28" ht="35.25" customHeight="1" x14ac:dyDescent="0.5">
      <c r="A874">
        <v>1</v>
      </c>
      <c r="B874" s="124">
        <v>75</v>
      </c>
      <c r="C874" s="125" t="s">
        <v>2792</v>
      </c>
      <c r="D874" s="150">
        <v>1838661</v>
      </c>
      <c r="E874" s="154">
        <v>0</v>
      </c>
      <c r="F874" s="154">
        <v>0</v>
      </c>
      <c r="G874" s="154">
        <v>0</v>
      </c>
      <c r="H874" s="154">
        <v>0</v>
      </c>
      <c r="I874" s="154">
        <v>0</v>
      </c>
      <c r="J874" s="154">
        <v>0</v>
      </c>
      <c r="K874" s="155">
        <v>0</v>
      </c>
      <c r="L874" s="154">
        <v>0</v>
      </c>
      <c r="M874" s="154">
        <v>1265981</v>
      </c>
      <c r="N874" s="154">
        <v>0</v>
      </c>
      <c r="O874" s="154">
        <v>572680</v>
      </c>
      <c r="P874" s="154">
        <v>0</v>
      </c>
      <c r="Q874" s="154">
        <v>0</v>
      </c>
      <c r="R874" s="154">
        <v>0</v>
      </c>
      <c r="S874" s="154">
        <v>0</v>
      </c>
      <c r="T874" s="154">
        <v>0</v>
      </c>
      <c r="U874" s="154">
        <v>0</v>
      </c>
      <c r="V874" s="154">
        <v>0</v>
      </c>
      <c r="W874" s="154">
        <v>0</v>
      </c>
      <c r="X874" s="154">
        <v>0</v>
      </c>
      <c r="Y874" s="154">
        <v>0</v>
      </c>
      <c r="Z874" s="154">
        <v>0</v>
      </c>
      <c r="AA874" s="154">
        <v>0</v>
      </c>
      <c r="AB874" s="156">
        <v>2021</v>
      </c>
    </row>
    <row r="875" spans="1:28" ht="35.25" customHeight="1" x14ac:dyDescent="0.5">
      <c r="A875">
        <v>1</v>
      </c>
      <c r="B875" s="124">
        <v>76</v>
      </c>
      <c r="C875" s="125" t="s">
        <v>1928</v>
      </c>
      <c r="D875" s="150">
        <v>110676.5</v>
      </c>
      <c r="E875" s="154">
        <v>0</v>
      </c>
      <c r="F875" s="154">
        <v>0</v>
      </c>
      <c r="G875" s="154">
        <v>0</v>
      </c>
      <c r="H875" s="154">
        <v>0</v>
      </c>
      <c r="I875" s="154">
        <v>0</v>
      </c>
      <c r="J875" s="154">
        <v>0</v>
      </c>
      <c r="K875" s="155">
        <v>0</v>
      </c>
      <c r="L875" s="154">
        <v>0</v>
      </c>
      <c r="M875" s="154">
        <v>110676.5</v>
      </c>
      <c r="N875" s="154">
        <v>0</v>
      </c>
      <c r="O875" s="154">
        <v>0</v>
      </c>
      <c r="P875" s="154">
        <v>0</v>
      </c>
      <c r="Q875" s="154">
        <v>0</v>
      </c>
      <c r="R875" s="154">
        <v>0</v>
      </c>
      <c r="S875" s="154">
        <v>0</v>
      </c>
      <c r="T875" s="154">
        <v>0</v>
      </c>
      <c r="U875" s="154">
        <v>0</v>
      </c>
      <c r="V875" s="154">
        <v>0</v>
      </c>
      <c r="W875" s="154">
        <v>0</v>
      </c>
      <c r="X875" s="154">
        <v>0</v>
      </c>
      <c r="Y875" s="154">
        <v>0</v>
      </c>
      <c r="Z875" s="154">
        <v>0</v>
      </c>
      <c r="AA875" s="154">
        <v>0</v>
      </c>
      <c r="AB875" s="156">
        <v>2021</v>
      </c>
    </row>
    <row r="876" spans="1:28" ht="35.25" customHeight="1" x14ac:dyDescent="0.5">
      <c r="A876">
        <v>1</v>
      </c>
      <c r="B876" s="124">
        <v>77</v>
      </c>
      <c r="C876" s="125" t="s">
        <v>2793</v>
      </c>
      <c r="D876" s="150">
        <v>1272107</v>
      </c>
      <c r="E876" s="154">
        <v>0</v>
      </c>
      <c r="F876" s="154">
        <v>0</v>
      </c>
      <c r="G876" s="154">
        <v>0</v>
      </c>
      <c r="H876" s="154">
        <v>0</v>
      </c>
      <c r="I876" s="154">
        <v>0</v>
      </c>
      <c r="J876" s="154">
        <v>0</v>
      </c>
      <c r="K876" s="155">
        <v>0</v>
      </c>
      <c r="L876" s="154">
        <v>0</v>
      </c>
      <c r="M876" s="154">
        <v>1272107</v>
      </c>
      <c r="N876" s="154">
        <v>0</v>
      </c>
      <c r="O876" s="154">
        <v>0</v>
      </c>
      <c r="P876" s="154">
        <v>0</v>
      </c>
      <c r="Q876" s="154">
        <v>0</v>
      </c>
      <c r="R876" s="154">
        <v>0</v>
      </c>
      <c r="S876" s="154">
        <v>0</v>
      </c>
      <c r="T876" s="154">
        <v>0</v>
      </c>
      <c r="U876" s="154">
        <v>0</v>
      </c>
      <c r="V876" s="154">
        <v>0</v>
      </c>
      <c r="W876" s="154">
        <v>0</v>
      </c>
      <c r="X876" s="154">
        <v>0</v>
      </c>
      <c r="Y876" s="154">
        <v>0</v>
      </c>
      <c r="Z876" s="154">
        <v>0</v>
      </c>
      <c r="AA876" s="154">
        <v>0</v>
      </c>
      <c r="AB876" s="156">
        <v>2021</v>
      </c>
    </row>
    <row r="877" spans="1:28" ht="35.25" customHeight="1" x14ac:dyDescent="0.5">
      <c r="A877">
        <v>1</v>
      </c>
      <c r="B877" s="124">
        <v>78</v>
      </c>
      <c r="C877" s="125" t="s">
        <v>2794</v>
      </c>
      <c r="D877" s="150">
        <v>425705</v>
      </c>
      <c r="E877" s="154">
        <v>0</v>
      </c>
      <c r="F877" s="154">
        <v>0</v>
      </c>
      <c r="G877" s="154">
        <v>0</v>
      </c>
      <c r="H877" s="154">
        <v>0</v>
      </c>
      <c r="I877" s="154">
        <v>277705</v>
      </c>
      <c r="J877" s="154">
        <v>0</v>
      </c>
      <c r="K877" s="155">
        <v>0</v>
      </c>
      <c r="L877" s="154">
        <v>0</v>
      </c>
      <c r="M877" s="154">
        <v>0</v>
      </c>
      <c r="N877" s="154">
        <v>0</v>
      </c>
      <c r="O877" s="154">
        <v>148000</v>
      </c>
      <c r="P877" s="154">
        <v>0</v>
      </c>
      <c r="Q877" s="154">
        <v>0</v>
      </c>
      <c r="R877" s="154">
        <v>0</v>
      </c>
      <c r="S877" s="154">
        <v>0</v>
      </c>
      <c r="T877" s="154">
        <v>0</v>
      </c>
      <c r="U877" s="154">
        <v>0</v>
      </c>
      <c r="V877" s="154">
        <v>0</v>
      </c>
      <c r="W877" s="154">
        <v>0</v>
      </c>
      <c r="X877" s="154">
        <v>0</v>
      </c>
      <c r="Y877" s="154">
        <v>0</v>
      </c>
      <c r="Z877" s="154">
        <v>0</v>
      </c>
      <c r="AA877" s="154">
        <v>0</v>
      </c>
      <c r="AB877" s="156">
        <v>2021</v>
      </c>
    </row>
    <row r="878" spans="1:28" ht="35.25" customHeight="1" x14ac:dyDescent="0.5">
      <c r="A878">
        <v>1</v>
      </c>
      <c r="B878" s="124">
        <v>79</v>
      </c>
      <c r="C878" s="125" t="s">
        <v>2795</v>
      </c>
      <c r="D878" s="150">
        <v>653000</v>
      </c>
      <c r="E878" s="154">
        <v>365000</v>
      </c>
      <c r="F878" s="154">
        <v>0</v>
      </c>
      <c r="G878" s="154">
        <v>0</v>
      </c>
      <c r="H878" s="154">
        <v>0</v>
      </c>
      <c r="I878" s="154">
        <v>0</v>
      </c>
      <c r="J878" s="154">
        <v>0</v>
      </c>
      <c r="K878" s="155">
        <v>0</v>
      </c>
      <c r="L878" s="154">
        <v>0</v>
      </c>
      <c r="M878" s="154">
        <v>0</v>
      </c>
      <c r="N878" s="154">
        <v>0</v>
      </c>
      <c r="O878" s="154">
        <v>288000</v>
      </c>
      <c r="P878" s="154">
        <v>0</v>
      </c>
      <c r="Q878" s="154">
        <v>0</v>
      </c>
      <c r="R878" s="154">
        <v>0</v>
      </c>
      <c r="S878" s="154">
        <v>0</v>
      </c>
      <c r="T878" s="154">
        <v>0</v>
      </c>
      <c r="U878" s="154">
        <v>0</v>
      </c>
      <c r="V878" s="154">
        <v>0</v>
      </c>
      <c r="W878" s="154">
        <v>0</v>
      </c>
      <c r="X878" s="154">
        <v>0</v>
      </c>
      <c r="Y878" s="154">
        <v>0</v>
      </c>
      <c r="Z878" s="154">
        <v>0</v>
      </c>
      <c r="AA878" s="154">
        <v>0</v>
      </c>
      <c r="AB878" s="156">
        <v>2021</v>
      </c>
    </row>
    <row r="879" spans="1:28" ht="35.25" customHeight="1" x14ac:dyDescent="0.5">
      <c r="A879">
        <v>1</v>
      </c>
      <c r="B879" s="124">
        <v>80</v>
      </c>
      <c r="C879" s="125" t="s">
        <v>2796</v>
      </c>
      <c r="D879" s="150">
        <v>967778.02</v>
      </c>
      <c r="E879" s="154">
        <v>0</v>
      </c>
      <c r="F879" s="154">
        <v>0</v>
      </c>
      <c r="G879" s="154">
        <v>0</v>
      </c>
      <c r="H879" s="154">
        <v>0</v>
      </c>
      <c r="I879" s="154">
        <v>0</v>
      </c>
      <c r="J879" s="154">
        <v>0</v>
      </c>
      <c r="K879" s="155">
        <v>0</v>
      </c>
      <c r="L879" s="154">
        <v>0</v>
      </c>
      <c r="M879" s="154">
        <v>284317.02</v>
      </c>
      <c r="N879" s="154">
        <v>0</v>
      </c>
      <c r="O879" s="154">
        <v>683461</v>
      </c>
      <c r="P879" s="154">
        <v>0</v>
      </c>
      <c r="Q879" s="154">
        <v>0</v>
      </c>
      <c r="R879" s="154">
        <v>0</v>
      </c>
      <c r="S879" s="154">
        <v>0</v>
      </c>
      <c r="T879" s="154">
        <v>0</v>
      </c>
      <c r="U879" s="154">
        <v>0</v>
      </c>
      <c r="V879" s="154">
        <v>0</v>
      </c>
      <c r="W879" s="154">
        <v>0</v>
      </c>
      <c r="X879" s="154">
        <v>0</v>
      </c>
      <c r="Y879" s="154">
        <v>0</v>
      </c>
      <c r="Z879" s="154">
        <v>0</v>
      </c>
      <c r="AA879" s="154">
        <v>0</v>
      </c>
      <c r="AB879" s="156">
        <v>2021</v>
      </c>
    </row>
    <row r="880" spans="1:28" ht="35.25" customHeight="1" x14ac:dyDescent="0.5">
      <c r="A880">
        <v>1</v>
      </c>
      <c r="B880" s="124">
        <v>81</v>
      </c>
      <c r="C880" s="125" t="s">
        <v>1680</v>
      </c>
      <c r="D880" s="150">
        <v>2175000.02</v>
      </c>
      <c r="E880" s="154">
        <v>136850</v>
      </c>
      <c r="F880" s="154">
        <v>0</v>
      </c>
      <c r="G880" s="154">
        <v>1832100</v>
      </c>
      <c r="H880" s="154">
        <v>0</v>
      </c>
      <c r="I880" s="154">
        <v>0</v>
      </c>
      <c r="J880" s="154">
        <v>0</v>
      </c>
      <c r="K880" s="155">
        <v>1</v>
      </c>
      <c r="L880" s="154">
        <v>206050.02000000002</v>
      </c>
      <c r="M880" s="154">
        <v>0</v>
      </c>
      <c r="N880" s="154">
        <v>0</v>
      </c>
      <c r="O880" s="154">
        <v>0</v>
      </c>
      <c r="P880" s="154">
        <v>0</v>
      </c>
      <c r="Q880" s="154">
        <v>0</v>
      </c>
      <c r="R880" s="154">
        <v>0</v>
      </c>
      <c r="S880" s="154">
        <v>0</v>
      </c>
      <c r="T880" s="154">
        <v>0</v>
      </c>
      <c r="U880" s="154">
        <v>0</v>
      </c>
      <c r="V880" s="154">
        <v>0</v>
      </c>
      <c r="W880" s="154">
        <v>0</v>
      </c>
      <c r="X880" s="154">
        <v>0</v>
      </c>
      <c r="Y880" s="154">
        <v>0</v>
      </c>
      <c r="Z880" s="154">
        <v>0</v>
      </c>
      <c r="AA880" s="154">
        <v>0</v>
      </c>
      <c r="AB880" s="156">
        <v>2021</v>
      </c>
    </row>
    <row r="881" spans="1:28" ht="35.25" customHeight="1" x14ac:dyDescent="0.5">
      <c r="A881">
        <v>1</v>
      </c>
      <c r="B881" s="124">
        <v>82</v>
      </c>
      <c r="C881" s="125" t="s">
        <v>1681</v>
      </c>
      <c r="D881" s="150">
        <v>390295.3</v>
      </c>
      <c r="E881" s="154">
        <v>0</v>
      </c>
      <c r="F881" s="154">
        <v>0</v>
      </c>
      <c r="G881" s="154">
        <v>0</v>
      </c>
      <c r="H881" s="154">
        <v>0</v>
      </c>
      <c r="I881" s="154">
        <v>0</v>
      </c>
      <c r="J881" s="154">
        <v>0</v>
      </c>
      <c r="K881" s="155">
        <v>0</v>
      </c>
      <c r="L881" s="154">
        <v>0</v>
      </c>
      <c r="M881" s="154">
        <v>0</v>
      </c>
      <c r="N881" s="154">
        <v>0</v>
      </c>
      <c r="O881" s="154">
        <v>0</v>
      </c>
      <c r="P881" s="154">
        <v>390295.3</v>
      </c>
      <c r="Q881" s="154">
        <v>0</v>
      </c>
      <c r="R881" s="154">
        <v>0</v>
      </c>
      <c r="S881" s="154">
        <v>0</v>
      </c>
      <c r="T881" s="154">
        <v>0</v>
      </c>
      <c r="U881" s="154">
        <v>0</v>
      </c>
      <c r="V881" s="154">
        <v>0</v>
      </c>
      <c r="W881" s="154">
        <v>0</v>
      </c>
      <c r="X881" s="154">
        <v>0</v>
      </c>
      <c r="Y881" s="154">
        <v>0</v>
      </c>
      <c r="Z881" s="154">
        <v>0</v>
      </c>
      <c r="AA881" s="154">
        <v>0</v>
      </c>
      <c r="AB881" s="156">
        <v>2021</v>
      </c>
    </row>
    <row r="882" spans="1:28" ht="35.25" customHeight="1" x14ac:dyDescent="0.5">
      <c r="A882">
        <v>1</v>
      </c>
      <c r="B882" s="124">
        <v>83</v>
      </c>
      <c r="C882" s="125" t="s">
        <v>1682</v>
      </c>
      <c r="D882" s="150">
        <v>1024459.91</v>
      </c>
      <c r="E882" s="154">
        <v>0</v>
      </c>
      <c r="F882" s="154">
        <v>0</v>
      </c>
      <c r="G882" s="154">
        <v>0</v>
      </c>
      <c r="H882" s="154">
        <v>0</v>
      </c>
      <c r="I882" s="154">
        <v>0</v>
      </c>
      <c r="J882" s="154">
        <v>0</v>
      </c>
      <c r="K882" s="155">
        <v>0</v>
      </c>
      <c r="L882" s="154">
        <v>0</v>
      </c>
      <c r="M882" s="154">
        <v>0</v>
      </c>
      <c r="N882" s="154">
        <v>0</v>
      </c>
      <c r="O882" s="154">
        <v>1024459.91</v>
      </c>
      <c r="P882" s="154">
        <v>0</v>
      </c>
      <c r="Q882" s="154">
        <v>0</v>
      </c>
      <c r="R882" s="154">
        <v>0</v>
      </c>
      <c r="S882" s="154">
        <v>0</v>
      </c>
      <c r="T882" s="154">
        <v>0</v>
      </c>
      <c r="U882" s="154">
        <v>0</v>
      </c>
      <c r="V882" s="154">
        <v>0</v>
      </c>
      <c r="W882" s="154">
        <v>0</v>
      </c>
      <c r="X882" s="154">
        <v>0</v>
      </c>
      <c r="Y882" s="154">
        <v>0</v>
      </c>
      <c r="Z882" s="154">
        <v>0</v>
      </c>
      <c r="AA882" s="154">
        <v>0</v>
      </c>
      <c r="AB882" s="156">
        <v>2021</v>
      </c>
    </row>
    <row r="883" spans="1:28" ht="35.25" customHeight="1" x14ac:dyDescent="0.5">
      <c r="A883">
        <v>1</v>
      </c>
      <c r="B883" s="124">
        <v>84</v>
      </c>
      <c r="C883" s="125" t="s">
        <v>2394</v>
      </c>
      <c r="D883" s="150">
        <v>760207</v>
      </c>
      <c r="E883" s="154">
        <v>0</v>
      </c>
      <c r="F883" s="154">
        <v>285207</v>
      </c>
      <c r="G883" s="154">
        <v>0</v>
      </c>
      <c r="H883" s="154">
        <v>0</v>
      </c>
      <c r="I883" s="154">
        <v>0</v>
      </c>
      <c r="J883" s="154">
        <v>0</v>
      </c>
      <c r="K883" s="155">
        <v>0</v>
      </c>
      <c r="L883" s="154">
        <v>0</v>
      </c>
      <c r="M883" s="154">
        <v>475000</v>
      </c>
      <c r="N883" s="154">
        <v>0</v>
      </c>
      <c r="O883" s="154">
        <v>0</v>
      </c>
      <c r="P883" s="154">
        <v>0</v>
      </c>
      <c r="Q883" s="154">
        <v>0</v>
      </c>
      <c r="R883" s="154">
        <v>0</v>
      </c>
      <c r="S883" s="154">
        <v>0</v>
      </c>
      <c r="T883" s="154">
        <v>0</v>
      </c>
      <c r="U883" s="154">
        <v>0</v>
      </c>
      <c r="V883" s="154">
        <v>0</v>
      </c>
      <c r="W883" s="154">
        <v>0</v>
      </c>
      <c r="X883" s="154">
        <v>0</v>
      </c>
      <c r="Y883" s="154">
        <v>0</v>
      </c>
      <c r="Z883" s="154">
        <v>0</v>
      </c>
      <c r="AA883" s="154">
        <v>0</v>
      </c>
      <c r="AB883" s="156">
        <v>2021</v>
      </c>
    </row>
    <row r="884" spans="1:28" ht="35.25" customHeight="1" x14ac:dyDescent="0.5">
      <c r="A884">
        <v>1</v>
      </c>
      <c r="B884" s="124">
        <v>85</v>
      </c>
      <c r="C884" s="125" t="s">
        <v>1933</v>
      </c>
      <c r="D884" s="150">
        <v>215820</v>
      </c>
      <c r="E884" s="154">
        <v>0</v>
      </c>
      <c r="F884" s="154">
        <v>0</v>
      </c>
      <c r="G884" s="154">
        <v>0</v>
      </c>
      <c r="H884" s="154">
        <v>0</v>
      </c>
      <c r="I884" s="154">
        <v>0</v>
      </c>
      <c r="J884" s="154">
        <v>0</v>
      </c>
      <c r="K884" s="155">
        <v>0</v>
      </c>
      <c r="L884" s="154">
        <v>0</v>
      </c>
      <c r="M884" s="154">
        <v>0</v>
      </c>
      <c r="N884" s="154">
        <v>0</v>
      </c>
      <c r="O884" s="154">
        <v>215820</v>
      </c>
      <c r="P884" s="154">
        <v>0</v>
      </c>
      <c r="Q884" s="154">
        <v>0</v>
      </c>
      <c r="R884" s="154">
        <v>0</v>
      </c>
      <c r="S884" s="154">
        <v>0</v>
      </c>
      <c r="T884" s="154">
        <v>0</v>
      </c>
      <c r="U884" s="154">
        <v>0</v>
      </c>
      <c r="V884" s="154">
        <v>0</v>
      </c>
      <c r="W884" s="154">
        <v>0</v>
      </c>
      <c r="X884" s="154">
        <v>0</v>
      </c>
      <c r="Y884" s="154">
        <v>0</v>
      </c>
      <c r="Z884" s="154">
        <v>0</v>
      </c>
      <c r="AA884" s="154">
        <v>0</v>
      </c>
      <c r="AB884" s="156">
        <v>2021</v>
      </c>
    </row>
    <row r="885" spans="1:28" ht="35.25" customHeight="1" x14ac:dyDescent="0.5">
      <c r="A885">
        <v>1</v>
      </c>
      <c r="B885" s="124">
        <v>86</v>
      </c>
      <c r="C885" s="125" t="s">
        <v>1934</v>
      </c>
      <c r="D885" s="150">
        <v>468000</v>
      </c>
      <c r="E885" s="154">
        <v>0</v>
      </c>
      <c r="F885" s="154">
        <v>0</v>
      </c>
      <c r="G885" s="154">
        <v>0</v>
      </c>
      <c r="H885" s="154">
        <v>0</v>
      </c>
      <c r="I885" s="154">
        <v>0</v>
      </c>
      <c r="J885" s="154">
        <v>0</v>
      </c>
      <c r="K885" s="155">
        <v>0</v>
      </c>
      <c r="L885" s="154">
        <v>0</v>
      </c>
      <c r="M885" s="154">
        <v>468000</v>
      </c>
      <c r="N885" s="154">
        <v>0</v>
      </c>
      <c r="O885" s="154">
        <v>0</v>
      </c>
      <c r="P885" s="154">
        <v>0</v>
      </c>
      <c r="Q885" s="154">
        <v>0</v>
      </c>
      <c r="R885" s="154">
        <v>0</v>
      </c>
      <c r="S885" s="154">
        <v>0</v>
      </c>
      <c r="T885" s="154">
        <v>0</v>
      </c>
      <c r="U885" s="154">
        <v>0</v>
      </c>
      <c r="V885" s="154">
        <v>0</v>
      </c>
      <c r="W885" s="154">
        <v>0</v>
      </c>
      <c r="X885" s="154">
        <v>0</v>
      </c>
      <c r="Y885" s="154">
        <v>0</v>
      </c>
      <c r="Z885" s="154">
        <v>0</v>
      </c>
      <c r="AA885" s="154">
        <v>0</v>
      </c>
      <c r="AB885" s="156">
        <v>2021</v>
      </c>
    </row>
    <row r="886" spans="1:28" ht="35.25" customHeight="1" x14ac:dyDescent="0.5">
      <c r="A886">
        <v>1</v>
      </c>
      <c r="B886" s="124">
        <v>87</v>
      </c>
      <c r="C886" s="125" t="s">
        <v>1683</v>
      </c>
      <c r="D886" s="150">
        <v>2886118.91</v>
      </c>
      <c r="E886" s="154">
        <v>0</v>
      </c>
      <c r="F886" s="154">
        <v>0</v>
      </c>
      <c r="G886" s="154">
        <v>0</v>
      </c>
      <c r="H886" s="154">
        <v>0</v>
      </c>
      <c r="I886" s="154">
        <v>0</v>
      </c>
      <c r="J886" s="154">
        <v>0</v>
      </c>
      <c r="K886" s="155">
        <v>0</v>
      </c>
      <c r="L886" s="154">
        <v>0</v>
      </c>
      <c r="M886" s="154">
        <v>1833288.28</v>
      </c>
      <c r="N886" s="154">
        <v>0</v>
      </c>
      <c r="O886" s="154">
        <v>1052830.6299999999</v>
      </c>
      <c r="P886" s="154">
        <v>0</v>
      </c>
      <c r="Q886" s="154">
        <v>0</v>
      </c>
      <c r="R886" s="154">
        <v>0</v>
      </c>
      <c r="S886" s="154">
        <v>0</v>
      </c>
      <c r="T886" s="154">
        <v>0</v>
      </c>
      <c r="U886" s="154">
        <v>0</v>
      </c>
      <c r="V886" s="154">
        <v>0</v>
      </c>
      <c r="W886" s="154">
        <v>0</v>
      </c>
      <c r="X886" s="154">
        <v>0</v>
      </c>
      <c r="Y886" s="154">
        <v>0</v>
      </c>
      <c r="Z886" s="154">
        <v>0</v>
      </c>
      <c r="AA886" s="154">
        <v>0</v>
      </c>
      <c r="AB886" s="156">
        <v>2021</v>
      </c>
    </row>
    <row r="887" spans="1:28" ht="35.25" customHeight="1" x14ac:dyDescent="0.5">
      <c r="A887">
        <v>1</v>
      </c>
      <c r="B887" s="124">
        <v>88</v>
      </c>
      <c r="C887" s="125" t="s">
        <v>2797</v>
      </c>
      <c r="D887" s="150">
        <v>133000</v>
      </c>
      <c r="E887" s="154">
        <v>0</v>
      </c>
      <c r="F887" s="154">
        <v>0</v>
      </c>
      <c r="G887" s="154">
        <v>0</v>
      </c>
      <c r="H887" s="154">
        <v>0</v>
      </c>
      <c r="I887" s="154">
        <v>0</v>
      </c>
      <c r="J887" s="154">
        <v>0</v>
      </c>
      <c r="K887" s="155">
        <v>1</v>
      </c>
      <c r="L887" s="154">
        <v>133000</v>
      </c>
      <c r="M887" s="154">
        <v>0</v>
      </c>
      <c r="N887" s="154">
        <v>0</v>
      </c>
      <c r="O887" s="154">
        <v>0</v>
      </c>
      <c r="P887" s="154">
        <v>0</v>
      </c>
      <c r="Q887" s="154">
        <v>0</v>
      </c>
      <c r="R887" s="154">
        <v>0</v>
      </c>
      <c r="S887" s="154">
        <v>0</v>
      </c>
      <c r="T887" s="154">
        <v>0</v>
      </c>
      <c r="U887" s="154">
        <v>0</v>
      </c>
      <c r="V887" s="154">
        <v>0</v>
      </c>
      <c r="W887" s="154">
        <v>0</v>
      </c>
      <c r="X887" s="154">
        <v>0</v>
      </c>
      <c r="Y887" s="154">
        <v>0</v>
      </c>
      <c r="Z887" s="154">
        <v>0</v>
      </c>
      <c r="AA887" s="154">
        <v>0</v>
      </c>
      <c r="AB887" s="156">
        <v>2021</v>
      </c>
    </row>
    <row r="888" spans="1:28" ht="35.25" customHeight="1" x14ac:dyDescent="0.5">
      <c r="A888">
        <v>1</v>
      </c>
      <c r="B888" s="124">
        <v>89</v>
      </c>
      <c r="C888" s="125" t="s">
        <v>2395</v>
      </c>
      <c r="D888" s="150">
        <v>989307.33</v>
      </c>
      <c r="E888" s="154">
        <v>0</v>
      </c>
      <c r="F888" s="154">
        <v>193421.33</v>
      </c>
      <c r="G888" s="154">
        <v>0</v>
      </c>
      <c r="H888" s="154">
        <v>0</v>
      </c>
      <c r="I888" s="154">
        <v>0</v>
      </c>
      <c r="J888" s="154">
        <v>0</v>
      </c>
      <c r="K888" s="155">
        <v>0</v>
      </c>
      <c r="L888" s="154">
        <v>0</v>
      </c>
      <c r="M888" s="154">
        <v>0</v>
      </c>
      <c r="N888" s="154">
        <v>795886</v>
      </c>
      <c r="O888" s="154">
        <v>0</v>
      </c>
      <c r="P888" s="154">
        <v>0</v>
      </c>
      <c r="Q888" s="154">
        <v>0</v>
      </c>
      <c r="R888" s="154">
        <v>0</v>
      </c>
      <c r="S888" s="154">
        <v>0</v>
      </c>
      <c r="T888" s="154">
        <v>0</v>
      </c>
      <c r="U888" s="154">
        <v>0</v>
      </c>
      <c r="V888" s="154">
        <v>0</v>
      </c>
      <c r="W888" s="154">
        <v>0</v>
      </c>
      <c r="X888" s="154">
        <v>0</v>
      </c>
      <c r="Y888" s="154">
        <v>0</v>
      </c>
      <c r="Z888" s="154">
        <v>0</v>
      </c>
      <c r="AA888" s="154">
        <v>0</v>
      </c>
      <c r="AB888" s="156">
        <v>2021</v>
      </c>
    </row>
    <row r="889" spans="1:28" ht="35.25" customHeight="1" x14ac:dyDescent="0.5">
      <c r="A889">
        <v>1</v>
      </c>
      <c r="B889" s="124">
        <v>90</v>
      </c>
      <c r="C889" s="125" t="s">
        <v>1940</v>
      </c>
      <c r="D889" s="150">
        <v>451582</v>
      </c>
      <c r="E889" s="154">
        <v>0</v>
      </c>
      <c r="F889" s="154">
        <v>313384</v>
      </c>
      <c r="G889" s="154">
        <v>0</v>
      </c>
      <c r="H889" s="154">
        <v>0</v>
      </c>
      <c r="I889" s="154">
        <v>0</v>
      </c>
      <c r="J889" s="154">
        <v>0</v>
      </c>
      <c r="K889" s="155">
        <v>0</v>
      </c>
      <c r="L889" s="154">
        <v>0</v>
      </c>
      <c r="M889" s="154">
        <v>138198</v>
      </c>
      <c r="N889" s="154">
        <v>0</v>
      </c>
      <c r="O889" s="154">
        <v>0</v>
      </c>
      <c r="P889" s="154">
        <v>0</v>
      </c>
      <c r="Q889" s="154">
        <v>0</v>
      </c>
      <c r="R889" s="154">
        <v>0</v>
      </c>
      <c r="S889" s="154">
        <v>0</v>
      </c>
      <c r="T889" s="154">
        <v>0</v>
      </c>
      <c r="U889" s="154">
        <v>0</v>
      </c>
      <c r="V889" s="154">
        <v>0</v>
      </c>
      <c r="W889" s="154">
        <v>0</v>
      </c>
      <c r="X889" s="154">
        <v>0</v>
      </c>
      <c r="Y889" s="154">
        <v>0</v>
      </c>
      <c r="Z889" s="154">
        <v>0</v>
      </c>
      <c r="AA889" s="154">
        <v>0</v>
      </c>
      <c r="AB889" s="156">
        <v>2021</v>
      </c>
    </row>
    <row r="890" spans="1:28" ht="35.25" customHeight="1" x14ac:dyDescent="0.5">
      <c r="A890">
        <v>1</v>
      </c>
      <c r="B890" s="124">
        <v>91</v>
      </c>
      <c r="C890" s="125" t="s">
        <v>2798</v>
      </c>
      <c r="D890" s="150">
        <v>252646</v>
      </c>
      <c r="E890" s="154">
        <v>0</v>
      </c>
      <c r="F890" s="154">
        <v>0</v>
      </c>
      <c r="G890" s="154">
        <v>0</v>
      </c>
      <c r="H890" s="154">
        <v>0</v>
      </c>
      <c r="I890" s="154">
        <v>0</v>
      </c>
      <c r="J890" s="154">
        <v>0</v>
      </c>
      <c r="K890" s="155">
        <v>0</v>
      </c>
      <c r="L890" s="154">
        <v>0</v>
      </c>
      <c r="M890" s="154">
        <v>0</v>
      </c>
      <c r="N890" s="154">
        <v>0</v>
      </c>
      <c r="O890" s="154">
        <v>252646</v>
      </c>
      <c r="P890" s="154">
        <v>0</v>
      </c>
      <c r="Q890" s="154">
        <v>0</v>
      </c>
      <c r="R890" s="154">
        <v>0</v>
      </c>
      <c r="S890" s="154">
        <v>0</v>
      </c>
      <c r="T890" s="154">
        <v>0</v>
      </c>
      <c r="U890" s="154">
        <v>0</v>
      </c>
      <c r="V890" s="154">
        <v>0</v>
      </c>
      <c r="W890" s="154">
        <v>0</v>
      </c>
      <c r="X890" s="154">
        <v>0</v>
      </c>
      <c r="Y890" s="154">
        <v>0</v>
      </c>
      <c r="Z890" s="154">
        <v>0</v>
      </c>
      <c r="AA890" s="154">
        <v>0</v>
      </c>
      <c r="AB890" s="156">
        <v>2021</v>
      </c>
    </row>
    <row r="891" spans="1:28" ht="35.25" customHeight="1" x14ac:dyDescent="0.5">
      <c r="A891">
        <v>1</v>
      </c>
      <c r="B891" s="124">
        <v>92</v>
      </c>
      <c r="C891" s="125" t="s">
        <v>2799</v>
      </c>
      <c r="D891" s="150">
        <v>547360</v>
      </c>
      <c r="E891" s="154">
        <v>0</v>
      </c>
      <c r="F891" s="154">
        <v>0</v>
      </c>
      <c r="G891" s="154">
        <v>0</v>
      </c>
      <c r="H891" s="154">
        <v>0</v>
      </c>
      <c r="I891" s="154">
        <v>547360</v>
      </c>
      <c r="J891" s="154">
        <v>0</v>
      </c>
      <c r="K891" s="155">
        <v>0</v>
      </c>
      <c r="L891" s="154">
        <v>0</v>
      </c>
      <c r="M891" s="154">
        <v>0</v>
      </c>
      <c r="N891" s="154">
        <v>0</v>
      </c>
      <c r="O891" s="154">
        <v>0</v>
      </c>
      <c r="P891" s="154">
        <v>0</v>
      </c>
      <c r="Q891" s="154">
        <v>0</v>
      </c>
      <c r="R891" s="154">
        <v>0</v>
      </c>
      <c r="S891" s="154">
        <v>0</v>
      </c>
      <c r="T891" s="154">
        <v>0</v>
      </c>
      <c r="U891" s="154">
        <v>0</v>
      </c>
      <c r="V891" s="154">
        <v>0</v>
      </c>
      <c r="W891" s="154">
        <v>0</v>
      </c>
      <c r="X891" s="154">
        <v>0</v>
      </c>
      <c r="Y891" s="154">
        <v>0</v>
      </c>
      <c r="Z891" s="154">
        <v>0</v>
      </c>
      <c r="AA891" s="154">
        <v>0</v>
      </c>
      <c r="AB891" s="156">
        <v>2021</v>
      </c>
    </row>
    <row r="892" spans="1:28" ht="35.25" customHeight="1" x14ac:dyDescent="0.5">
      <c r="A892">
        <v>1</v>
      </c>
      <c r="B892" s="124">
        <v>93</v>
      </c>
      <c r="C892" s="125" t="s">
        <v>1941</v>
      </c>
      <c r="D892" s="150">
        <v>230000</v>
      </c>
      <c r="E892" s="154">
        <v>0</v>
      </c>
      <c r="F892" s="154">
        <v>0</v>
      </c>
      <c r="G892" s="154">
        <v>0</v>
      </c>
      <c r="H892" s="154">
        <v>0</v>
      </c>
      <c r="I892" s="154">
        <v>230000</v>
      </c>
      <c r="J892" s="154">
        <v>0</v>
      </c>
      <c r="K892" s="155">
        <v>0</v>
      </c>
      <c r="L892" s="154">
        <v>0</v>
      </c>
      <c r="M892" s="154">
        <v>0</v>
      </c>
      <c r="N892" s="154">
        <v>0</v>
      </c>
      <c r="O892" s="154">
        <v>0</v>
      </c>
      <c r="P892" s="154">
        <v>0</v>
      </c>
      <c r="Q892" s="154">
        <v>0</v>
      </c>
      <c r="R892" s="154">
        <v>0</v>
      </c>
      <c r="S892" s="154">
        <v>0</v>
      </c>
      <c r="T892" s="154">
        <v>0</v>
      </c>
      <c r="U892" s="154">
        <v>0</v>
      </c>
      <c r="V892" s="154">
        <v>0</v>
      </c>
      <c r="W892" s="154">
        <v>0</v>
      </c>
      <c r="X892" s="154">
        <v>0</v>
      </c>
      <c r="Y892" s="154">
        <v>0</v>
      </c>
      <c r="Z892" s="154">
        <v>0</v>
      </c>
      <c r="AA892" s="154">
        <v>0</v>
      </c>
      <c r="AB892" s="156">
        <v>2021</v>
      </c>
    </row>
    <row r="893" spans="1:28" ht="35.25" customHeight="1" x14ac:dyDescent="0.5">
      <c r="A893">
        <v>1</v>
      </c>
      <c r="B893" s="124">
        <v>94</v>
      </c>
      <c r="C893" s="125" t="s">
        <v>1939</v>
      </c>
      <c r="D893" s="150">
        <v>287000</v>
      </c>
      <c r="E893" s="154">
        <v>0</v>
      </c>
      <c r="F893" s="154">
        <v>0</v>
      </c>
      <c r="G893" s="154">
        <v>0</v>
      </c>
      <c r="H893" s="154">
        <v>0</v>
      </c>
      <c r="I893" s="154">
        <v>0</v>
      </c>
      <c r="J893" s="154">
        <v>0</v>
      </c>
      <c r="K893" s="155">
        <v>0</v>
      </c>
      <c r="L893" s="154">
        <v>0</v>
      </c>
      <c r="M893" s="154">
        <v>287000</v>
      </c>
      <c r="N893" s="154">
        <v>0</v>
      </c>
      <c r="O893" s="154">
        <v>0</v>
      </c>
      <c r="P893" s="154">
        <v>0</v>
      </c>
      <c r="Q893" s="154">
        <v>0</v>
      </c>
      <c r="R893" s="154">
        <v>0</v>
      </c>
      <c r="S893" s="154">
        <v>0</v>
      </c>
      <c r="T893" s="154">
        <v>0</v>
      </c>
      <c r="U893" s="154">
        <v>0</v>
      </c>
      <c r="V893" s="154">
        <v>0</v>
      </c>
      <c r="W893" s="154">
        <v>0</v>
      </c>
      <c r="X893" s="154">
        <v>0</v>
      </c>
      <c r="Y893" s="154">
        <v>0</v>
      </c>
      <c r="Z893" s="154">
        <v>0</v>
      </c>
      <c r="AA893" s="154">
        <v>0</v>
      </c>
      <c r="AB893" s="156">
        <v>2021</v>
      </c>
    </row>
    <row r="894" spans="1:28" ht="35.25" customHeight="1" x14ac:dyDescent="0.5">
      <c r="A894">
        <v>1</v>
      </c>
      <c r="B894" s="124">
        <v>95</v>
      </c>
      <c r="C894" s="125" t="s">
        <v>2800</v>
      </c>
      <c r="D894" s="150">
        <v>213915</v>
      </c>
      <c r="E894" s="154">
        <v>0</v>
      </c>
      <c r="F894" s="154">
        <v>0</v>
      </c>
      <c r="G894" s="154">
        <v>0</v>
      </c>
      <c r="H894" s="154">
        <v>0</v>
      </c>
      <c r="I894" s="154">
        <v>96387</v>
      </c>
      <c r="J894" s="154">
        <v>0</v>
      </c>
      <c r="K894" s="155">
        <v>0</v>
      </c>
      <c r="L894" s="154">
        <v>0</v>
      </c>
      <c r="M894" s="154">
        <v>117528</v>
      </c>
      <c r="N894" s="154">
        <v>0</v>
      </c>
      <c r="O894" s="154">
        <v>0</v>
      </c>
      <c r="P894" s="154">
        <v>0</v>
      </c>
      <c r="Q894" s="154">
        <v>0</v>
      </c>
      <c r="R894" s="154">
        <v>0</v>
      </c>
      <c r="S894" s="154">
        <v>0</v>
      </c>
      <c r="T894" s="154">
        <v>0</v>
      </c>
      <c r="U894" s="154">
        <v>0</v>
      </c>
      <c r="V894" s="154">
        <v>0</v>
      </c>
      <c r="W894" s="154">
        <v>0</v>
      </c>
      <c r="X894" s="154">
        <v>0</v>
      </c>
      <c r="Y894" s="154">
        <v>0</v>
      </c>
      <c r="Z894" s="154">
        <v>0</v>
      </c>
      <c r="AA894" s="154">
        <v>0</v>
      </c>
      <c r="AB894" s="156">
        <v>2021</v>
      </c>
    </row>
    <row r="895" spans="1:28" ht="35.25" customHeight="1" x14ac:dyDescent="0.5">
      <c r="A895">
        <v>1</v>
      </c>
      <c r="B895" s="124">
        <v>96</v>
      </c>
      <c r="C895" s="125" t="s">
        <v>1685</v>
      </c>
      <c r="D895" s="150">
        <v>2217504.2999999998</v>
      </c>
      <c r="E895" s="154">
        <v>0</v>
      </c>
      <c r="F895" s="154">
        <v>0</v>
      </c>
      <c r="G895" s="154">
        <v>0</v>
      </c>
      <c r="H895" s="154">
        <v>0</v>
      </c>
      <c r="I895" s="154">
        <v>0</v>
      </c>
      <c r="J895" s="154">
        <v>0</v>
      </c>
      <c r="K895" s="155">
        <v>0</v>
      </c>
      <c r="L895" s="154">
        <v>0</v>
      </c>
      <c r="M895" s="154">
        <v>0</v>
      </c>
      <c r="N895" s="154">
        <v>2217504.2999999998</v>
      </c>
      <c r="O895" s="154">
        <v>0</v>
      </c>
      <c r="P895" s="154">
        <v>0</v>
      </c>
      <c r="Q895" s="154">
        <v>0</v>
      </c>
      <c r="R895" s="154">
        <v>0</v>
      </c>
      <c r="S895" s="154">
        <v>0</v>
      </c>
      <c r="T895" s="154">
        <v>0</v>
      </c>
      <c r="U895" s="154">
        <v>0</v>
      </c>
      <c r="V895" s="154">
        <v>0</v>
      </c>
      <c r="W895" s="154">
        <v>0</v>
      </c>
      <c r="X895" s="154">
        <v>0</v>
      </c>
      <c r="Y895" s="154">
        <v>0</v>
      </c>
      <c r="Z895" s="154">
        <v>0</v>
      </c>
      <c r="AA895" s="154">
        <v>0</v>
      </c>
      <c r="AB895" s="156">
        <v>2021</v>
      </c>
    </row>
    <row r="896" spans="1:28" ht="35.25" customHeight="1" x14ac:dyDescent="0.5">
      <c r="A896">
        <v>1</v>
      </c>
      <c r="B896" s="124">
        <v>97</v>
      </c>
      <c r="C896" s="125" t="s">
        <v>2801</v>
      </c>
      <c r="D896" s="150">
        <v>135000</v>
      </c>
      <c r="E896" s="154">
        <v>0</v>
      </c>
      <c r="F896" s="154">
        <v>0</v>
      </c>
      <c r="G896" s="154">
        <v>0</v>
      </c>
      <c r="H896" s="154">
        <v>0</v>
      </c>
      <c r="I896" s="154">
        <v>0</v>
      </c>
      <c r="J896" s="154">
        <v>0</v>
      </c>
      <c r="K896" s="155">
        <v>1</v>
      </c>
      <c r="L896" s="154">
        <v>135000</v>
      </c>
      <c r="M896" s="154">
        <v>0</v>
      </c>
      <c r="N896" s="154">
        <v>0</v>
      </c>
      <c r="O896" s="154">
        <v>0</v>
      </c>
      <c r="P896" s="154">
        <v>0</v>
      </c>
      <c r="Q896" s="154">
        <v>0</v>
      </c>
      <c r="R896" s="154">
        <v>0</v>
      </c>
      <c r="S896" s="154">
        <v>0</v>
      </c>
      <c r="T896" s="154">
        <v>0</v>
      </c>
      <c r="U896" s="154">
        <v>0</v>
      </c>
      <c r="V896" s="154">
        <v>0</v>
      </c>
      <c r="W896" s="154">
        <v>0</v>
      </c>
      <c r="X896" s="154">
        <v>0</v>
      </c>
      <c r="Y896" s="154">
        <v>0</v>
      </c>
      <c r="Z896" s="154">
        <v>0</v>
      </c>
      <c r="AA896" s="154">
        <v>0</v>
      </c>
      <c r="AB896" s="156">
        <v>2021</v>
      </c>
    </row>
    <row r="897" spans="1:28" ht="35.25" customHeight="1" x14ac:dyDescent="0.5">
      <c r="A897">
        <v>1</v>
      </c>
      <c r="B897" s="124">
        <v>98</v>
      </c>
      <c r="C897" s="125" t="s">
        <v>1943</v>
      </c>
      <c r="D897" s="150">
        <v>315774.64</v>
      </c>
      <c r="E897" s="154">
        <v>0</v>
      </c>
      <c r="F897" s="154">
        <v>0</v>
      </c>
      <c r="G897" s="154">
        <v>0</v>
      </c>
      <c r="H897" s="154">
        <v>0</v>
      </c>
      <c r="I897" s="154">
        <v>0</v>
      </c>
      <c r="J897" s="154">
        <v>0</v>
      </c>
      <c r="K897" s="155">
        <v>0</v>
      </c>
      <c r="L897" s="154">
        <v>0</v>
      </c>
      <c r="M897" s="154">
        <v>315774.64</v>
      </c>
      <c r="N897" s="154">
        <v>0</v>
      </c>
      <c r="O897" s="154">
        <v>0</v>
      </c>
      <c r="P897" s="154">
        <v>0</v>
      </c>
      <c r="Q897" s="154">
        <v>0</v>
      </c>
      <c r="R897" s="154">
        <v>0</v>
      </c>
      <c r="S897" s="154">
        <v>0</v>
      </c>
      <c r="T897" s="154">
        <v>0</v>
      </c>
      <c r="U897" s="154">
        <v>0</v>
      </c>
      <c r="V897" s="154">
        <v>0</v>
      </c>
      <c r="W897" s="154">
        <v>0</v>
      </c>
      <c r="X897" s="154">
        <v>0</v>
      </c>
      <c r="Y897" s="154">
        <v>0</v>
      </c>
      <c r="Z897" s="154">
        <v>0</v>
      </c>
      <c r="AA897" s="154">
        <v>0</v>
      </c>
      <c r="AB897" s="156">
        <v>2021</v>
      </c>
    </row>
    <row r="898" spans="1:28" ht="35.25" customHeight="1" x14ac:dyDescent="0.5">
      <c r="A898">
        <v>1</v>
      </c>
      <c r="B898" s="124">
        <v>99</v>
      </c>
      <c r="C898" s="125" t="s">
        <v>1687</v>
      </c>
      <c r="D898" s="150">
        <v>1204260.7</v>
      </c>
      <c r="E898" s="154">
        <v>0</v>
      </c>
      <c r="F898" s="154">
        <v>0</v>
      </c>
      <c r="G898" s="154">
        <v>100088.4</v>
      </c>
      <c r="H898" s="154">
        <v>0</v>
      </c>
      <c r="I898" s="154">
        <v>52047.3</v>
      </c>
      <c r="J898" s="154">
        <v>0</v>
      </c>
      <c r="K898" s="155">
        <v>0</v>
      </c>
      <c r="L898" s="154">
        <v>0</v>
      </c>
      <c r="M898" s="154">
        <v>0</v>
      </c>
      <c r="N898" s="154">
        <v>558625</v>
      </c>
      <c r="O898" s="154">
        <v>493500</v>
      </c>
      <c r="P898" s="154">
        <v>0</v>
      </c>
      <c r="Q898" s="154">
        <v>0</v>
      </c>
      <c r="R898" s="154">
        <v>0</v>
      </c>
      <c r="S898" s="154">
        <v>0</v>
      </c>
      <c r="T898" s="154">
        <v>0</v>
      </c>
      <c r="U898" s="154">
        <v>0</v>
      </c>
      <c r="V898" s="154">
        <v>0</v>
      </c>
      <c r="W898" s="154">
        <v>0</v>
      </c>
      <c r="X898" s="154">
        <v>0</v>
      </c>
      <c r="Y898" s="154">
        <v>0</v>
      </c>
      <c r="Z898" s="154">
        <v>0</v>
      </c>
      <c r="AA898" s="154">
        <v>0</v>
      </c>
      <c r="AB898" s="156">
        <v>2021</v>
      </c>
    </row>
    <row r="899" spans="1:28" ht="35.25" customHeight="1" x14ac:dyDescent="0.5">
      <c r="A899">
        <v>1</v>
      </c>
      <c r="B899" s="124">
        <v>100</v>
      </c>
      <c r="C899" s="125" t="s">
        <v>2802</v>
      </c>
      <c r="D899" s="150">
        <v>1760000</v>
      </c>
      <c r="E899" s="154">
        <v>0</v>
      </c>
      <c r="F899" s="154">
        <v>0</v>
      </c>
      <c r="G899" s="154">
        <v>0</v>
      </c>
      <c r="H899" s="154">
        <v>0</v>
      </c>
      <c r="I899" s="154">
        <v>0</v>
      </c>
      <c r="J899" s="154">
        <v>0</v>
      </c>
      <c r="K899" s="155">
        <v>1</v>
      </c>
      <c r="L899" s="154">
        <v>1760000</v>
      </c>
      <c r="M899" s="154">
        <v>0</v>
      </c>
      <c r="N899" s="154">
        <v>0</v>
      </c>
      <c r="O899" s="154">
        <v>0</v>
      </c>
      <c r="P899" s="154">
        <v>0</v>
      </c>
      <c r="Q899" s="154">
        <v>0</v>
      </c>
      <c r="R899" s="154">
        <v>0</v>
      </c>
      <c r="S899" s="154">
        <v>0</v>
      </c>
      <c r="T899" s="154">
        <v>0</v>
      </c>
      <c r="U899" s="154">
        <v>0</v>
      </c>
      <c r="V899" s="154">
        <v>0</v>
      </c>
      <c r="W899" s="154">
        <v>0</v>
      </c>
      <c r="X899" s="154">
        <v>0</v>
      </c>
      <c r="Y899" s="154">
        <v>0</v>
      </c>
      <c r="Z899" s="154">
        <v>0</v>
      </c>
      <c r="AA899" s="154">
        <v>0</v>
      </c>
      <c r="AB899" s="156">
        <v>2021</v>
      </c>
    </row>
    <row r="900" spans="1:28" ht="35.25" customHeight="1" x14ac:dyDescent="0.5">
      <c r="A900">
        <v>1</v>
      </c>
      <c r="B900" s="124">
        <v>101</v>
      </c>
      <c r="C900" s="125" t="s">
        <v>2803</v>
      </c>
      <c r="D900" s="150">
        <v>893603.7</v>
      </c>
      <c r="E900" s="154">
        <v>0</v>
      </c>
      <c r="F900" s="154">
        <v>0</v>
      </c>
      <c r="G900" s="154">
        <v>0</v>
      </c>
      <c r="H900" s="154">
        <v>0</v>
      </c>
      <c r="I900" s="154">
        <v>0</v>
      </c>
      <c r="J900" s="154">
        <v>0</v>
      </c>
      <c r="K900" s="155">
        <v>0</v>
      </c>
      <c r="L900" s="154">
        <v>0</v>
      </c>
      <c r="M900" s="154">
        <v>893603.7</v>
      </c>
      <c r="N900" s="154">
        <v>0</v>
      </c>
      <c r="O900" s="154">
        <v>0</v>
      </c>
      <c r="P900" s="154">
        <v>0</v>
      </c>
      <c r="Q900" s="154">
        <v>0</v>
      </c>
      <c r="R900" s="154">
        <v>0</v>
      </c>
      <c r="S900" s="154">
        <v>0</v>
      </c>
      <c r="T900" s="154">
        <v>0</v>
      </c>
      <c r="U900" s="154">
        <v>0</v>
      </c>
      <c r="V900" s="154">
        <v>0</v>
      </c>
      <c r="W900" s="154">
        <v>0</v>
      </c>
      <c r="X900" s="154">
        <v>0</v>
      </c>
      <c r="Y900" s="154">
        <v>0</v>
      </c>
      <c r="Z900" s="154">
        <v>0</v>
      </c>
      <c r="AA900" s="154">
        <v>0</v>
      </c>
      <c r="AB900" s="156">
        <v>2021</v>
      </c>
    </row>
    <row r="901" spans="1:28" ht="35.25" customHeight="1" x14ac:dyDescent="0.5">
      <c r="A901">
        <v>1</v>
      </c>
      <c r="B901" s="124">
        <v>102</v>
      </c>
      <c r="C901" s="125" t="s">
        <v>1690</v>
      </c>
      <c r="D901" s="150">
        <v>2216657.37</v>
      </c>
      <c r="E901" s="154">
        <v>0</v>
      </c>
      <c r="F901" s="154">
        <v>260091.3</v>
      </c>
      <c r="G901" s="154">
        <v>0</v>
      </c>
      <c r="H901" s="154">
        <v>392063.69</v>
      </c>
      <c r="I901" s="154">
        <v>0</v>
      </c>
      <c r="J901" s="154">
        <v>0</v>
      </c>
      <c r="K901" s="155">
        <v>0</v>
      </c>
      <c r="L901" s="154">
        <v>0</v>
      </c>
      <c r="M901" s="154">
        <v>0</v>
      </c>
      <c r="N901" s="154">
        <v>0</v>
      </c>
      <c r="O901" s="154">
        <v>1564502.38</v>
      </c>
      <c r="P901" s="154">
        <v>0</v>
      </c>
      <c r="Q901" s="154">
        <v>0</v>
      </c>
      <c r="R901" s="154">
        <v>0</v>
      </c>
      <c r="S901" s="154">
        <v>0</v>
      </c>
      <c r="T901" s="154">
        <v>0</v>
      </c>
      <c r="U901" s="154">
        <v>0</v>
      </c>
      <c r="V901" s="154">
        <v>0</v>
      </c>
      <c r="W901" s="154">
        <v>0</v>
      </c>
      <c r="X901" s="154">
        <v>0</v>
      </c>
      <c r="Y901" s="154">
        <v>0</v>
      </c>
      <c r="Z901" s="154">
        <v>0</v>
      </c>
      <c r="AA901" s="154">
        <v>0</v>
      </c>
      <c r="AB901" s="156">
        <v>2021</v>
      </c>
    </row>
    <row r="902" spans="1:28" ht="35.25" customHeight="1" x14ac:dyDescent="0.5">
      <c r="A902">
        <v>1</v>
      </c>
      <c r="B902" s="124">
        <v>103</v>
      </c>
      <c r="C902" s="125" t="s">
        <v>1945</v>
      </c>
      <c r="D902" s="150">
        <v>2055720.22</v>
      </c>
      <c r="E902" s="154">
        <v>196336.5</v>
      </c>
      <c r="F902" s="154">
        <v>0</v>
      </c>
      <c r="G902" s="154">
        <v>1514000</v>
      </c>
      <c r="H902" s="154">
        <v>0</v>
      </c>
      <c r="I902" s="154">
        <v>0</v>
      </c>
      <c r="J902" s="154">
        <v>0</v>
      </c>
      <c r="K902" s="155">
        <v>0</v>
      </c>
      <c r="L902" s="154">
        <v>0</v>
      </c>
      <c r="M902" s="154">
        <v>345383.72</v>
      </c>
      <c r="N902" s="154">
        <v>0</v>
      </c>
      <c r="O902" s="154">
        <v>0</v>
      </c>
      <c r="P902" s="154">
        <v>0</v>
      </c>
      <c r="Q902" s="154">
        <v>0</v>
      </c>
      <c r="R902" s="154">
        <v>0</v>
      </c>
      <c r="S902" s="154">
        <v>0</v>
      </c>
      <c r="T902" s="154">
        <v>0</v>
      </c>
      <c r="U902" s="154">
        <v>0</v>
      </c>
      <c r="V902" s="154">
        <v>0</v>
      </c>
      <c r="W902" s="154">
        <v>0</v>
      </c>
      <c r="X902" s="154">
        <v>0</v>
      </c>
      <c r="Y902" s="154">
        <v>0</v>
      </c>
      <c r="Z902" s="154">
        <v>0</v>
      </c>
      <c r="AA902" s="154">
        <v>0</v>
      </c>
      <c r="AB902" s="156">
        <v>2021</v>
      </c>
    </row>
    <row r="903" spans="1:28" ht="35.25" customHeight="1" x14ac:dyDescent="0.5">
      <c r="A903">
        <v>1</v>
      </c>
      <c r="B903" s="124">
        <v>104</v>
      </c>
      <c r="C903" s="125" t="s">
        <v>1947</v>
      </c>
      <c r="D903" s="150">
        <v>620099</v>
      </c>
      <c r="E903" s="154">
        <v>0</v>
      </c>
      <c r="F903" s="154">
        <v>0</v>
      </c>
      <c r="G903" s="154">
        <v>251300</v>
      </c>
      <c r="H903" s="154">
        <v>0</v>
      </c>
      <c r="I903" s="154">
        <v>0</v>
      </c>
      <c r="J903" s="154">
        <v>0</v>
      </c>
      <c r="K903" s="155">
        <v>0</v>
      </c>
      <c r="L903" s="154">
        <v>0</v>
      </c>
      <c r="M903" s="154">
        <v>368799</v>
      </c>
      <c r="N903" s="154">
        <v>0</v>
      </c>
      <c r="O903" s="154">
        <v>0</v>
      </c>
      <c r="P903" s="154">
        <v>0</v>
      </c>
      <c r="Q903" s="154">
        <v>0</v>
      </c>
      <c r="R903" s="154">
        <v>0</v>
      </c>
      <c r="S903" s="154">
        <v>0</v>
      </c>
      <c r="T903" s="154">
        <v>0</v>
      </c>
      <c r="U903" s="154">
        <v>0</v>
      </c>
      <c r="V903" s="154">
        <v>0</v>
      </c>
      <c r="W903" s="154">
        <v>0</v>
      </c>
      <c r="X903" s="154">
        <v>0</v>
      </c>
      <c r="Y903" s="154">
        <v>0</v>
      </c>
      <c r="Z903" s="154">
        <v>0</v>
      </c>
      <c r="AA903" s="154">
        <v>0</v>
      </c>
      <c r="AB903" s="156">
        <v>2021</v>
      </c>
    </row>
    <row r="904" spans="1:28" ht="35.25" customHeight="1" x14ac:dyDescent="0.5">
      <c r="A904">
        <v>1</v>
      </c>
      <c r="B904" s="124">
        <v>105</v>
      </c>
      <c r="C904" s="125" t="s">
        <v>2804</v>
      </c>
      <c r="D904" s="150">
        <v>83108</v>
      </c>
      <c r="E904" s="154">
        <v>0</v>
      </c>
      <c r="F904" s="154">
        <v>0</v>
      </c>
      <c r="G904" s="154">
        <v>83108</v>
      </c>
      <c r="H904" s="154">
        <v>0</v>
      </c>
      <c r="I904" s="154">
        <v>0</v>
      </c>
      <c r="J904" s="154">
        <v>0</v>
      </c>
      <c r="K904" s="155">
        <v>0</v>
      </c>
      <c r="L904" s="154">
        <v>0</v>
      </c>
      <c r="M904" s="154">
        <v>0</v>
      </c>
      <c r="N904" s="154">
        <v>0</v>
      </c>
      <c r="O904" s="154">
        <v>0</v>
      </c>
      <c r="P904" s="154">
        <v>0</v>
      </c>
      <c r="Q904" s="154">
        <v>0</v>
      </c>
      <c r="R904" s="154">
        <v>0</v>
      </c>
      <c r="S904" s="154">
        <v>0</v>
      </c>
      <c r="T904" s="154">
        <v>0</v>
      </c>
      <c r="U904" s="154">
        <v>0</v>
      </c>
      <c r="V904" s="154">
        <v>0</v>
      </c>
      <c r="W904" s="154">
        <v>0</v>
      </c>
      <c r="X904" s="154">
        <v>0</v>
      </c>
      <c r="Y904" s="154">
        <v>0</v>
      </c>
      <c r="Z904" s="154">
        <v>0</v>
      </c>
      <c r="AA904" s="154">
        <v>0</v>
      </c>
      <c r="AB904" s="156">
        <v>2021</v>
      </c>
    </row>
    <row r="905" spans="1:28" ht="35.25" customHeight="1" x14ac:dyDescent="0.5">
      <c r="A905">
        <v>1</v>
      </c>
      <c r="B905" s="124">
        <v>106</v>
      </c>
      <c r="C905" s="125" t="s">
        <v>2805</v>
      </c>
      <c r="D905" s="150">
        <v>1367391</v>
      </c>
      <c r="E905" s="154">
        <v>0</v>
      </c>
      <c r="F905" s="154">
        <v>0</v>
      </c>
      <c r="G905" s="154">
        <v>0</v>
      </c>
      <c r="H905" s="154">
        <v>0</v>
      </c>
      <c r="I905" s="154">
        <v>0</v>
      </c>
      <c r="J905" s="154">
        <v>0</v>
      </c>
      <c r="K905" s="155">
        <v>0</v>
      </c>
      <c r="L905" s="154">
        <v>0</v>
      </c>
      <c r="M905" s="154">
        <v>0</v>
      </c>
      <c r="N905" s="154">
        <v>28715.19</v>
      </c>
      <c r="O905" s="154">
        <v>1125362.97</v>
      </c>
      <c r="P905" s="154">
        <v>213312.84</v>
      </c>
      <c r="Q905" s="154">
        <v>0</v>
      </c>
      <c r="R905" s="154">
        <v>0</v>
      </c>
      <c r="S905" s="154">
        <v>0</v>
      </c>
      <c r="T905" s="154">
        <v>0</v>
      </c>
      <c r="U905" s="154">
        <v>0</v>
      </c>
      <c r="V905" s="154">
        <v>0</v>
      </c>
      <c r="W905" s="154">
        <v>0</v>
      </c>
      <c r="X905" s="154">
        <v>0</v>
      </c>
      <c r="Y905" s="154">
        <v>0</v>
      </c>
      <c r="Z905" s="154">
        <v>0</v>
      </c>
      <c r="AA905" s="154">
        <v>0</v>
      </c>
      <c r="AB905" s="156">
        <v>2021</v>
      </c>
    </row>
    <row r="906" spans="1:28" ht="35.25" customHeight="1" x14ac:dyDescent="0.5">
      <c r="A906">
        <v>1</v>
      </c>
      <c r="B906" s="124">
        <v>107</v>
      </c>
      <c r="C906" s="125" t="s">
        <v>2806</v>
      </c>
      <c r="D906" s="150">
        <v>469154.1</v>
      </c>
      <c r="E906" s="154">
        <v>0</v>
      </c>
      <c r="F906" s="154">
        <v>0</v>
      </c>
      <c r="G906" s="154">
        <v>469154.1</v>
      </c>
      <c r="H906" s="154">
        <v>0</v>
      </c>
      <c r="I906" s="154">
        <v>0</v>
      </c>
      <c r="J906" s="154">
        <v>0</v>
      </c>
      <c r="K906" s="155">
        <v>0</v>
      </c>
      <c r="L906" s="154">
        <v>0</v>
      </c>
      <c r="M906" s="154">
        <v>0</v>
      </c>
      <c r="N906" s="154">
        <v>0</v>
      </c>
      <c r="O906" s="154">
        <v>0</v>
      </c>
      <c r="P906" s="154">
        <v>0</v>
      </c>
      <c r="Q906" s="154">
        <v>0</v>
      </c>
      <c r="R906" s="154">
        <v>0</v>
      </c>
      <c r="S906" s="154">
        <v>0</v>
      </c>
      <c r="T906" s="154">
        <v>0</v>
      </c>
      <c r="U906" s="154">
        <v>0</v>
      </c>
      <c r="V906" s="154">
        <v>0</v>
      </c>
      <c r="W906" s="154">
        <v>0</v>
      </c>
      <c r="X906" s="154">
        <v>0</v>
      </c>
      <c r="Y906" s="154">
        <v>0</v>
      </c>
      <c r="Z906" s="154">
        <v>0</v>
      </c>
      <c r="AA906" s="154">
        <v>0</v>
      </c>
      <c r="AB906" s="156">
        <v>2021</v>
      </c>
    </row>
    <row r="907" spans="1:28" ht="35.25" customHeight="1" x14ac:dyDescent="0.5">
      <c r="A907">
        <v>1</v>
      </c>
      <c r="B907" s="124">
        <v>108</v>
      </c>
      <c r="C907" s="125" t="s">
        <v>2410</v>
      </c>
      <c r="D907" s="150">
        <v>169798</v>
      </c>
      <c r="E907" s="154">
        <v>169798</v>
      </c>
      <c r="F907" s="154">
        <v>0</v>
      </c>
      <c r="G907" s="154">
        <v>0</v>
      </c>
      <c r="H907" s="154">
        <v>0</v>
      </c>
      <c r="I907" s="154">
        <v>0</v>
      </c>
      <c r="J907" s="154">
        <v>0</v>
      </c>
      <c r="K907" s="155">
        <v>0</v>
      </c>
      <c r="L907" s="154">
        <v>0</v>
      </c>
      <c r="M907" s="154">
        <v>0</v>
      </c>
      <c r="N907" s="154">
        <v>0</v>
      </c>
      <c r="O907" s="154">
        <v>0</v>
      </c>
      <c r="P907" s="154">
        <v>0</v>
      </c>
      <c r="Q907" s="154">
        <v>0</v>
      </c>
      <c r="R907" s="154">
        <v>0</v>
      </c>
      <c r="S907" s="154">
        <v>0</v>
      </c>
      <c r="T907" s="154">
        <v>0</v>
      </c>
      <c r="U907" s="154">
        <v>0</v>
      </c>
      <c r="V907" s="154">
        <v>0</v>
      </c>
      <c r="W907" s="154">
        <v>0</v>
      </c>
      <c r="X907" s="154">
        <v>0</v>
      </c>
      <c r="Y907" s="154">
        <v>0</v>
      </c>
      <c r="Z907" s="154">
        <v>0</v>
      </c>
      <c r="AA907" s="154">
        <v>0</v>
      </c>
      <c r="AB907" s="156">
        <v>2021</v>
      </c>
    </row>
    <row r="908" spans="1:28" ht="35.25" customHeight="1" x14ac:dyDescent="0.5">
      <c r="A908">
        <v>1</v>
      </c>
      <c r="B908" s="124">
        <v>109</v>
      </c>
      <c r="C908" s="125" t="s">
        <v>2807</v>
      </c>
      <c r="D908" s="150">
        <v>268258</v>
      </c>
      <c r="E908" s="154">
        <v>0</v>
      </c>
      <c r="F908" s="154">
        <v>0</v>
      </c>
      <c r="G908" s="154">
        <v>0</v>
      </c>
      <c r="H908" s="154">
        <v>0</v>
      </c>
      <c r="I908" s="154">
        <v>0</v>
      </c>
      <c r="J908" s="154">
        <v>0</v>
      </c>
      <c r="K908" s="155">
        <v>0</v>
      </c>
      <c r="L908" s="154">
        <v>0</v>
      </c>
      <c r="M908" s="154">
        <v>0</v>
      </c>
      <c r="N908" s="154">
        <v>0</v>
      </c>
      <c r="O908" s="154">
        <v>268258</v>
      </c>
      <c r="P908" s="154">
        <v>0</v>
      </c>
      <c r="Q908" s="154">
        <v>0</v>
      </c>
      <c r="R908" s="154">
        <v>0</v>
      </c>
      <c r="S908" s="154">
        <v>0</v>
      </c>
      <c r="T908" s="154">
        <v>0</v>
      </c>
      <c r="U908" s="154">
        <v>0</v>
      </c>
      <c r="V908" s="154">
        <v>0</v>
      </c>
      <c r="W908" s="154">
        <v>0</v>
      </c>
      <c r="X908" s="154">
        <v>0</v>
      </c>
      <c r="Y908" s="154">
        <v>0</v>
      </c>
      <c r="Z908" s="154">
        <v>0</v>
      </c>
      <c r="AA908" s="154">
        <v>0</v>
      </c>
      <c r="AB908" s="156">
        <v>2021</v>
      </c>
    </row>
    <row r="909" spans="1:28" ht="35.25" customHeight="1" x14ac:dyDescent="0.5">
      <c r="A909">
        <v>1</v>
      </c>
      <c r="B909" s="124">
        <v>110</v>
      </c>
      <c r="C909" s="125" t="s">
        <v>2808</v>
      </c>
      <c r="D909" s="150">
        <v>170239.05</v>
      </c>
      <c r="E909" s="154">
        <v>0</v>
      </c>
      <c r="F909" s="154">
        <v>0</v>
      </c>
      <c r="G909" s="154">
        <v>170239.05</v>
      </c>
      <c r="H909" s="154">
        <v>0</v>
      </c>
      <c r="I909" s="154">
        <v>0</v>
      </c>
      <c r="J909" s="154">
        <v>0</v>
      </c>
      <c r="K909" s="155">
        <v>0</v>
      </c>
      <c r="L909" s="154">
        <v>0</v>
      </c>
      <c r="M909" s="154">
        <v>0</v>
      </c>
      <c r="N909" s="154">
        <v>0</v>
      </c>
      <c r="O909" s="154">
        <v>0</v>
      </c>
      <c r="P909" s="154">
        <v>0</v>
      </c>
      <c r="Q909" s="154">
        <v>0</v>
      </c>
      <c r="R909" s="154">
        <v>0</v>
      </c>
      <c r="S909" s="154">
        <v>0</v>
      </c>
      <c r="T909" s="154">
        <v>0</v>
      </c>
      <c r="U909" s="154">
        <v>0</v>
      </c>
      <c r="V909" s="154">
        <v>0</v>
      </c>
      <c r="W909" s="154">
        <v>0</v>
      </c>
      <c r="X909" s="154">
        <v>0</v>
      </c>
      <c r="Y909" s="154">
        <v>0</v>
      </c>
      <c r="Z909" s="154">
        <v>0</v>
      </c>
      <c r="AA909" s="154">
        <v>0</v>
      </c>
      <c r="AB909" s="156">
        <v>2021</v>
      </c>
    </row>
    <row r="910" spans="1:28" ht="35.25" customHeight="1" x14ac:dyDescent="0.5">
      <c r="A910">
        <v>1</v>
      </c>
      <c r="B910" s="124">
        <v>111</v>
      </c>
      <c r="C910" s="125" t="s">
        <v>1954</v>
      </c>
      <c r="D910" s="150">
        <v>416756.5</v>
      </c>
      <c r="E910" s="154">
        <v>0</v>
      </c>
      <c r="F910" s="154">
        <v>0</v>
      </c>
      <c r="G910" s="154">
        <v>0</v>
      </c>
      <c r="H910" s="154">
        <v>0</v>
      </c>
      <c r="I910" s="154">
        <v>0</v>
      </c>
      <c r="J910" s="154">
        <v>0</v>
      </c>
      <c r="K910" s="155">
        <v>0</v>
      </c>
      <c r="L910" s="154">
        <v>0</v>
      </c>
      <c r="M910" s="154">
        <v>416756.5</v>
      </c>
      <c r="N910" s="154">
        <v>0</v>
      </c>
      <c r="O910" s="154">
        <v>0</v>
      </c>
      <c r="P910" s="154">
        <v>0</v>
      </c>
      <c r="Q910" s="154">
        <v>0</v>
      </c>
      <c r="R910" s="154">
        <v>0</v>
      </c>
      <c r="S910" s="154">
        <v>0</v>
      </c>
      <c r="T910" s="154">
        <v>0</v>
      </c>
      <c r="U910" s="154">
        <v>0</v>
      </c>
      <c r="V910" s="154">
        <v>0</v>
      </c>
      <c r="W910" s="154">
        <v>0</v>
      </c>
      <c r="X910" s="154">
        <v>0</v>
      </c>
      <c r="Y910" s="154">
        <v>0</v>
      </c>
      <c r="Z910" s="154">
        <v>0</v>
      </c>
      <c r="AA910" s="154">
        <v>0</v>
      </c>
      <c r="AB910" s="156">
        <v>2021</v>
      </c>
    </row>
    <row r="911" spans="1:28" ht="35.25" customHeight="1" x14ac:dyDescent="0.5">
      <c r="A911">
        <v>1</v>
      </c>
      <c r="B911" s="124">
        <v>112</v>
      </c>
      <c r="C911" s="125" t="s">
        <v>1693</v>
      </c>
      <c r="D911" s="150">
        <v>286647.04000000004</v>
      </c>
      <c r="E911" s="154">
        <v>0</v>
      </c>
      <c r="F911" s="154">
        <v>0</v>
      </c>
      <c r="G911" s="154">
        <v>139954</v>
      </c>
      <c r="H911" s="154">
        <v>0</v>
      </c>
      <c r="I911" s="154">
        <v>0</v>
      </c>
      <c r="J911" s="154">
        <v>0</v>
      </c>
      <c r="K911" s="155">
        <v>0</v>
      </c>
      <c r="L911" s="154">
        <v>0</v>
      </c>
      <c r="M911" s="154">
        <v>0</v>
      </c>
      <c r="N911" s="154">
        <v>146693.04</v>
      </c>
      <c r="O911" s="154">
        <v>0</v>
      </c>
      <c r="P911" s="154">
        <v>0</v>
      </c>
      <c r="Q911" s="154">
        <v>0</v>
      </c>
      <c r="R911" s="154">
        <v>0</v>
      </c>
      <c r="S911" s="154">
        <v>0</v>
      </c>
      <c r="T911" s="154">
        <v>0</v>
      </c>
      <c r="U911" s="154">
        <v>0</v>
      </c>
      <c r="V911" s="154">
        <v>0</v>
      </c>
      <c r="W911" s="154">
        <v>0</v>
      </c>
      <c r="X911" s="154">
        <v>0</v>
      </c>
      <c r="Y911" s="154">
        <v>0</v>
      </c>
      <c r="Z911" s="154">
        <v>0</v>
      </c>
      <c r="AA911" s="154">
        <v>0</v>
      </c>
      <c r="AB911" s="156">
        <v>2021</v>
      </c>
    </row>
    <row r="912" spans="1:28" ht="35.25" customHeight="1" x14ac:dyDescent="0.5">
      <c r="A912">
        <v>1</v>
      </c>
      <c r="B912" s="124">
        <v>113</v>
      </c>
      <c r="C912" s="125" t="s">
        <v>2809</v>
      </c>
      <c r="D912" s="150">
        <v>137975.26</v>
      </c>
      <c r="E912" s="154">
        <v>137975.26</v>
      </c>
      <c r="F912" s="154">
        <v>0</v>
      </c>
      <c r="G912" s="154">
        <v>0</v>
      </c>
      <c r="H912" s="154">
        <v>0</v>
      </c>
      <c r="I912" s="154">
        <v>0</v>
      </c>
      <c r="J912" s="154">
        <v>0</v>
      </c>
      <c r="K912" s="155">
        <v>0</v>
      </c>
      <c r="L912" s="154">
        <v>0</v>
      </c>
      <c r="M912" s="154">
        <v>0</v>
      </c>
      <c r="N912" s="154">
        <v>0</v>
      </c>
      <c r="O912" s="154">
        <v>0</v>
      </c>
      <c r="P912" s="154">
        <v>0</v>
      </c>
      <c r="Q912" s="154">
        <v>0</v>
      </c>
      <c r="R912" s="154">
        <v>0</v>
      </c>
      <c r="S912" s="154">
        <v>0</v>
      </c>
      <c r="T912" s="154">
        <v>0</v>
      </c>
      <c r="U912" s="154">
        <v>0</v>
      </c>
      <c r="V912" s="154">
        <v>0</v>
      </c>
      <c r="W912" s="154">
        <v>0</v>
      </c>
      <c r="X912" s="154">
        <v>0</v>
      </c>
      <c r="Y912" s="154">
        <v>0</v>
      </c>
      <c r="Z912" s="154">
        <v>0</v>
      </c>
      <c r="AA912" s="154">
        <v>0</v>
      </c>
      <c r="AB912" s="156">
        <v>2021</v>
      </c>
    </row>
    <row r="913" spans="1:28" ht="35.25" customHeight="1" x14ac:dyDescent="0.5">
      <c r="A913">
        <v>1</v>
      </c>
      <c r="B913" s="124">
        <v>114</v>
      </c>
      <c r="C913" s="125" t="s">
        <v>1694</v>
      </c>
      <c r="D913" s="150">
        <v>825991.79</v>
      </c>
      <c r="E913" s="154">
        <v>0</v>
      </c>
      <c r="F913" s="154">
        <v>0</v>
      </c>
      <c r="G913" s="154">
        <v>0</v>
      </c>
      <c r="H913" s="154">
        <v>0</v>
      </c>
      <c r="I913" s="154">
        <v>0</v>
      </c>
      <c r="J913" s="154">
        <v>0</v>
      </c>
      <c r="K913" s="155">
        <v>0</v>
      </c>
      <c r="L913" s="154">
        <v>0</v>
      </c>
      <c r="M913" s="154">
        <v>0</v>
      </c>
      <c r="N913" s="154">
        <v>0</v>
      </c>
      <c r="O913" s="154">
        <v>825991.79</v>
      </c>
      <c r="P913" s="154">
        <v>0</v>
      </c>
      <c r="Q913" s="154">
        <v>0</v>
      </c>
      <c r="R913" s="154">
        <v>0</v>
      </c>
      <c r="S913" s="154">
        <v>0</v>
      </c>
      <c r="T913" s="154">
        <v>0</v>
      </c>
      <c r="U913" s="154">
        <v>0</v>
      </c>
      <c r="V913" s="154">
        <v>0</v>
      </c>
      <c r="W913" s="154">
        <v>0</v>
      </c>
      <c r="X913" s="154">
        <v>0</v>
      </c>
      <c r="Y913" s="154">
        <v>0</v>
      </c>
      <c r="Z913" s="154">
        <v>0</v>
      </c>
      <c r="AA913" s="154">
        <v>0</v>
      </c>
      <c r="AB913" s="156">
        <v>2021</v>
      </c>
    </row>
    <row r="914" spans="1:28" ht="35.25" customHeight="1" x14ac:dyDescent="0.5">
      <c r="A914">
        <v>1</v>
      </c>
      <c r="B914" s="124">
        <v>115</v>
      </c>
      <c r="C914" s="125" t="s">
        <v>1956</v>
      </c>
      <c r="D914" s="150">
        <v>1635000</v>
      </c>
      <c r="E914" s="154">
        <v>0</v>
      </c>
      <c r="F914" s="154">
        <v>0</v>
      </c>
      <c r="G914" s="154">
        <v>1635000</v>
      </c>
      <c r="H914" s="154">
        <v>0</v>
      </c>
      <c r="I914" s="154">
        <v>0</v>
      </c>
      <c r="J914" s="154">
        <v>0</v>
      </c>
      <c r="K914" s="155">
        <v>0</v>
      </c>
      <c r="L914" s="154">
        <v>0</v>
      </c>
      <c r="M914" s="154">
        <v>0</v>
      </c>
      <c r="N914" s="154">
        <v>0</v>
      </c>
      <c r="O914" s="154">
        <v>0</v>
      </c>
      <c r="P914" s="154">
        <v>0</v>
      </c>
      <c r="Q914" s="154">
        <v>0</v>
      </c>
      <c r="R914" s="154">
        <v>0</v>
      </c>
      <c r="S914" s="154">
        <v>0</v>
      </c>
      <c r="T914" s="154">
        <v>0</v>
      </c>
      <c r="U914" s="154">
        <v>0</v>
      </c>
      <c r="V914" s="154">
        <v>0</v>
      </c>
      <c r="W914" s="154">
        <v>0</v>
      </c>
      <c r="X914" s="154">
        <v>0</v>
      </c>
      <c r="Y914" s="154">
        <v>0</v>
      </c>
      <c r="Z914" s="154">
        <v>0</v>
      </c>
      <c r="AA914" s="154">
        <v>0</v>
      </c>
      <c r="AB914" s="156">
        <v>2021</v>
      </c>
    </row>
    <row r="915" spans="1:28" ht="35.25" customHeight="1" x14ac:dyDescent="0.5">
      <c r="A915">
        <v>1</v>
      </c>
      <c r="B915" s="124">
        <v>116</v>
      </c>
      <c r="C915" s="125" t="s">
        <v>2810</v>
      </c>
      <c r="D915" s="150">
        <v>725000</v>
      </c>
      <c r="E915" s="154">
        <v>0</v>
      </c>
      <c r="F915" s="154">
        <v>0</v>
      </c>
      <c r="G915" s="154">
        <v>0</v>
      </c>
      <c r="H915" s="154">
        <v>0</v>
      </c>
      <c r="I915" s="154">
        <v>0</v>
      </c>
      <c r="J915" s="154">
        <v>0</v>
      </c>
      <c r="K915" s="155">
        <v>0</v>
      </c>
      <c r="L915" s="154">
        <v>0</v>
      </c>
      <c r="M915" s="154">
        <v>0</v>
      </c>
      <c r="N915" s="154">
        <v>0</v>
      </c>
      <c r="O915" s="154">
        <v>725000</v>
      </c>
      <c r="P915" s="154">
        <v>0</v>
      </c>
      <c r="Q915" s="154">
        <v>0</v>
      </c>
      <c r="R915" s="154">
        <v>0</v>
      </c>
      <c r="S915" s="154">
        <v>0</v>
      </c>
      <c r="T915" s="154">
        <v>0</v>
      </c>
      <c r="U915" s="154">
        <v>0</v>
      </c>
      <c r="V915" s="154">
        <v>0</v>
      </c>
      <c r="W915" s="154">
        <v>0</v>
      </c>
      <c r="X915" s="154">
        <v>0</v>
      </c>
      <c r="Y915" s="154">
        <v>0</v>
      </c>
      <c r="Z915" s="154">
        <v>0</v>
      </c>
      <c r="AA915" s="154">
        <v>0</v>
      </c>
      <c r="AB915" s="156">
        <v>2021</v>
      </c>
    </row>
    <row r="916" spans="1:28" ht="35.25" customHeight="1" x14ac:dyDescent="0.5">
      <c r="A916">
        <v>1</v>
      </c>
      <c r="B916" s="124">
        <v>117</v>
      </c>
      <c r="C916" s="125" t="s">
        <v>1696</v>
      </c>
      <c r="D916" s="150">
        <v>466142</v>
      </c>
      <c r="E916" s="154">
        <v>0</v>
      </c>
      <c r="F916" s="154">
        <v>0</v>
      </c>
      <c r="G916" s="154">
        <v>0</v>
      </c>
      <c r="H916" s="154">
        <v>0</v>
      </c>
      <c r="I916" s="154">
        <v>0</v>
      </c>
      <c r="J916" s="154">
        <v>0</v>
      </c>
      <c r="K916" s="155">
        <v>0</v>
      </c>
      <c r="L916" s="154">
        <v>0</v>
      </c>
      <c r="M916" s="154">
        <v>0</v>
      </c>
      <c r="N916" s="154">
        <v>466142</v>
      </c>
      <c r="O916" s="154">
        <v>0</v>
      </c>
      <c r="P916" s="154">
        <v>0</v>
      </c>
      <c r="Q916" s="154">
        <v>0</v>
      </c>
      <c r="R916" s="154">
        <v>0</v>
      </c>
      <c r="S916" s="154">
        <v>0</v>
      </c>
      <c r="T916" s="154">
        <v>0</v>
      </c>
      <c r="U916" s="154">
        <v>0</v>
      </c>
      <c r="V916" s="154">
        <v>0</v>
      </c>
      <c r="W916" s="154">
        <v>0</v>
      </c>
      <c r="X916" s="154">
        <v>0</v>
      </c>
      <c r="Y916" s="154">
        <v>0</v>
      </c>
      <c r="Z916" s="154">
        <v>0</v>
      </c>
      <c r="AA916" s="154">
        <v>0</v>
      </c>
      <c r="AB916" s="156">
        <v>2021</v>
      </c>
    </row>
    <row r="917" spans="1:28" ht="35.25" customHeight="1" x14ac:dyDescent="0.5">
      <c r="A917">
        <v>1</v>
      </c>
      <c r="B917" s="124">
        <v>118</v>
      </c>
      <c r="C917" s="125" t="s">
        <v>2811</v>
      </c>
      <c r="D917" s="150">
        <v>1500888.2</v>
      </c>
      <c r="E917" s="154">
        <v>0</v>
      </c>
      <c r="F917" s="154">
        <v>0</v>
      </c>
      <c r="G917" s="154">
        <v>0</v>
      </c>
      <c r="H917" s="154">
        <v>0</v>
      </c>
      <c r="I917" s="154">
        <v>0</v>
      </c>
      <c r="J917" s="154">
        <v>0</v>
      </c>
      <c r="K917" s="155">
        <v>0</v>
      </c>
      <c r="L917" s="154">
        <v>0</v>
      </c>
      <c r="M917" s="154">
        <v>977166</v>
      </c>
      <c r="N917" s="154">
        <v>0</v>
      </c>
      <c r="O917" s="154">
        <v>523722.19999999995</v>
      </c>
      <c r="P917" s="154">
        <v>0</v>
      </c>
      <c r="Q917" s="154">
        <v>0</v>
      </c>
      <c r="R917" s="154">
        <v>0</v>
      </c>
      <c r="S917" s="154">
        <v>0</v>
      </c>
      <c r="T917" s="154">
        <v>0</v>
      </c>
      <c r="U917" s="154">
        <v>0</v>
      </c>
      <c r="V917" s="154">
        <v>0</v>
      </c>
      <c r="W917" s="154">
        <v>0</v>
      </c>
      <c r="X917" s="154">
        <v>0</v>
      </c>
      <c r="Y917" s="154">
        <v>0</v>
      </c>
      <c r="Z917" s="154">
        <v>0</v>
      </c>
      <c r="AA917" s="154">
        <v>0</v>
      </c>
      <c r="AB917" s="156">
        <v>2021</v>
      </c>
    </row>
    <row r="918" spans="1:28" ht="35.25" customHeight="1" x14ac:dyDescent="0.5">
      <c r="A918">
        <v>1</v>
      </c>
      <c r="B918" s="124">
        <v>119</v>
      </c>
      <c r="C918" s="125" t="s">
        <v>2812</v>
      </c>
      <c r="D918" s="150">
        <v>599339.4</v>
      </c>
      <c r="E918" s="154">
        <v>0</v>
      </c>
      <c r="F918" s="154">
        <v>0</v>
      </c>
      <c r="G918" s="154">
        <v>0</v>
      </c>
      <c r="H918" s="154">
        <v>0</v>
      </c>
      <c r="I918" s="154">
        <v>0</v>
      </c>
      <c r="J918" s="154">
        <v>0</v>
      </c>
      <c r="K918" s="155">
        <v>0</v>
      </c>
      <c r="L918" s="154">
        <v>0</v>
      </c>
      <c r="M918" s="154">
        <v>599339.4</v>
      </c>
      <c r="N918" s="154">
        <v>0</v>
      </c>
      <c r="O918" s="154">
        <v>0</v>
      </c>
      <c r="P918" s="154">
        <v>0</v>
      </c>
      <c r="Q918" s="154">
        <v>0</v>
      </c>
      <c r="R918" s="154">
        <v>0</v>
      </c>
      <c r="S918" s="154">
        <v>0</v>
      </c>
      <c r="T918" s="154">
        <v>0</v>
      </c>
      <c r="U918" s="154">
        <v>0</v>
      </c>
      <c r="V918" s="154">
        <v>0</v>
      </c>
      <c r="W918" s="154">
        <v>0</v>
      </c>
      <c r="X918" s="154">
        <v>0</v>
      </c>
      <c r="Y918" s="154">
        <v>0</v>
      </c>
      <c r="Z918" s="154">
        <v>0</v>
      </c>
      <c r="AA918" s="154">
        <v>0</v>
      </c>
      <c r="AB918" s="156">
        <v>2021</v>
      </c>
    </row>
    <row r="919" spans="1:28" ht="35.25" customHeight="1" x14ac:dyDescent="0.5">
      <c r="A919">
        <v>1</v>
      </c>
      <c r="B919" s="124">
        <v>120</v>
      </c>
      <c r="C919" s="125" t="s">
        <v>2813</v>
      </c>
      <c r="D919" s="150">
        <v>1870000</v>
      </c>
      <c r="E919" s="154">
        <v>0</v>
      </c>
      <c r="F919" s="154">
        <v>0</v>
      </c>
      <c r="G919" s="154">
        <v>0</v>
      </c>
      <c r="H919" s="154">
        <v>0</v>
      </c>
      <c r="I919" s="154">
        <v>0</v>
      </c>
      <c r="J919" s="154">
        <v>0</v>
      </c>
      <c r="K919" s="155">
        <v>1</v>
      </c>
      <c r="L919" s="154">
        <v>1870000</v>
      </c>
      <c r="M919" s="154">
        <v>0</v>
      </c>
      <c r="N919" s="154">
        <v>0</v>
      </c>
      <c r="O919" s="154">
        <v>0</v>
      </c>
      <c r="P919" s="154">
        <v>0</v>
      </c>
      <c r="Q919" s="154">
        <v>0</v>
      </c>
      <c r="R919" s="154">
        <v>0</v>
      </c>
      <c r="S919" s="154">
        <v>0</v>
      </c>
      <c r="T919" s="154">
        <v>0</v>
      </c>
      <c r="U919" s="154">
        <v>0</v>
      </c>
      <c r="V919" s="154">
        <v>0</v>
      </c>
      <c r="W919" s="154">
        <v>0</v>
      </c>
      <c r="X919" s="154">
        <v>0</v>
      </c>
      <c r="Y919" s="154">
        <v>0</v>
      </c>
      <c r="Z919" s="154">
        <v>0</v>
      </c>
      <c r="AA919" s="154">
        <v>0</v>
      </c>
      <c r="AB919" s="156">
        <v>2021</v>
      </c>
    </row>
    <row r="920" spans="1:28" ht="35.25" customHeight="1" x14ac:dyDescent="0.5">
      <c r="A920">
        <v>1</v>
      </c>
      <c r="B920" s="124">
        <v>121</v>
      </c>
      <c r="C920" s="125" t="s">
        <v>1958</v>
      </c>
      <c r="D920" s="150">
        <v>715562</v>
      </c>
      <c r="E920" s="154">
        <v>0</v>
      </c>
      <c r="F920" s="154">
        <v>0</v>
      </c>
      <c r="G920" s="154">
        <v>0</v>
      </c>
      <c r="H920" s="154">
        <v>0</v>
      </c>
      <c r="I920" s="154">
        <v>0</v>
      </c>
      <c r="J920" s="154">
        <v>0</v>
      </c>
      <c r="K920" s="155">
        <v>0</v>
      </c>
      <c r="L920" s="154">
        <v>0</v>
      </c>
      <c r="M920" s="154">
        <v>73905</v>
      </c>
      <c r="N920" s="154">
        <v>0</v>
      </c>
      <c r="O920" s="154">
        <v>641657</v>
      </c>
      <c r="P920" s="154">
        <v>0</v>
      </c>
      <c r="Q920" s="154">
        <v>0</v>
      </c>
      <c r="R920" s="154">
        <v>0</v>
      </c>
      <c r="S920" s="154">
        <v>0</v>
      </c>
      <c r="T920" s="154">
        <v>0</v>
      </c>
      <c r="U920" s="154">
        <v>0</v>
      </c>
      <c r="V920" s="154">
        <v>0</v>
      </c>
      <c r="W920" s="154">
        <v>0</v>
      </c>
      <c r="X920" s="154">
        <v>0</v>
      </c>
      <c r="Y920" s="154">
        <v>0</v>
      </c>
      <c r="Z920" s="154">
        <v>0</v>
      </c>
      <c r="AA920" s="154">
        <v>0</v>
      </c>
      <c r="AB920" s="156">
        <v>2021</v>
      </c>
    </row>
    <row r="921" spans="1:28" ht="35.25" customHeight="1" x14ac:dyDescent="0.5">
      <c r="A921">
        <v>1</v>
      </c>
      <c r="B921" s="124">
        <v>122</v>
      </c>
      <c r="C921" s="125" t="s">
        <v>1959</v>
      </c>
      <c r="D921" s="150">
        <v>772433</v>
      </c>
      <c r="E921" s="154">
        <v>0</v>
      </c>
      <c r="F921" s="154">
        <v>0</v>
      </c>
      <c r="G921" s="154">
        <v>0</v>
      </c>
      <c r="H921" s="154">
        <v>0</v>
      </c>
      <c r="I921" s="154">
        <v>0</v>
      </c>
      <c r="J921" s="154">
        <v>0</v>
      </c>
      <c r="K921" s="155">
        <v>0</v>
      </c>
      <c r="L921" s="154">
        <v>0</v>
      </c>
      <c r="M921" s="154">
        <v>772433</v>
      </c>
      <c r="N921" s="154">
        <v>0</v>
      </c>
      <c r="O921" s="154">
        <v>0</v>
      </c>
      <c r="P921" s="154">
        <v>0</v>
      </c>
      <c r="Q921" s="154">
        <v>0</v>
      </c>
      <c r="R921" s="154">
        <v>0</v>
      </c>
      <c r="S921" s="154">
        <v>0</v>
      </c>
      <c r="T921" s="154">
        <v>0</v>
      </c>
      <c r="U921" s="154">
        <v>0</v>
      </c>
      <c r="V921" s="154">
        <v>0</v>
      </c>
      <c r="W921" s="154">
        <v>0</v>
      </c>
      <c r="X921" s="154">
        <v>0</v>
      </c>
      <c r="Y921" s="154">
        <v>0</v>
      </c>
      <c r="Z921" s="154">
        <v>0</v>
      </c>
      <c r="AA921" s="154">
        <v>0</v>
      </c>
      <c r="AB921" s="156">
        <v>2021</v>
      </c>
    </row>
    <row r="922" spans="1:28" ht="35.25" customHeight="1" x14ac:dyDescent="0.5">
      <c r="A922">
        <v>1</v>
      </c>
      <c r="B922" s="124">
        <v>123</v>
      </c>
      <c r="C922" s="125" t="s">
        <v>1960</v>
      </c>
      <c r="D922" s="150">
        <v>999987.96</v>
      </c>
      <c r="E922" s="154">
        <v>0</v>
      </c>
      <c r="F922" s="154">
        <v>0</v>
      </c>
      <c r="G922" s="154">
        <v>999987.96</v>
      </c>
      <c r="H922" s="154">
        <v>0</v>
      </c>
      <c r="I922" s="154">
        <v>0</v>
      </c>
      <c r="J922" s="154">
        <v>0</v>
      </c>
      <c r="K922" s="155">
        <v>0</v>
      </c>
      <c r="L922" s="154">
        <v>0</v>
      </c>
      <c r="M922" s="154">
        <v>0</v>
      </c>
      <c r="N922" s="154">
        <v>0</v>
      </c>
      <c r="O922" s="154">
        <v>0</v>
      </c>
      <c r="P922" s="154">
        <v>0</v>
      </c>
      <c r="Q922" s="154">
        <v>0</v>
      </c>
      <c r="R922" s="154">
        <v>0</v>
      </c>
      <c r="S922" s="154">
        <v>0</v>
      </c>
      <c r="T922" s="154">
        <v>0</v>
      </c>
      <c r="U922" s="154">
        <v>0</v>
      </c>
      <c r="V922" s="154">
        <v>0</v>
      </c>
      <c r="W922" s="154">
        <v>0</v>
      </c>
      <c r="X922" s="154">
        <v>0</v>
      </c>
      <c r="Y922" s="154">
        <v>0</v>
      </c>
      <c r="Z922" s="154">
        <v>0</v>
      </c>
      <c r="AA922" s="154">
        <v>0</v>
      </c>
      <c r="AB922" s="156">
        <v>2021</v>
      </c>
    </row>
    <row r="923" spans="1:28" ht="35.25" customHeight="1" x14ac:dyDescent="0.5">
      <c r="A923">
        <v>1</v>
      </c>
      <c r="B923" s="124">
        <v>124</v>
      </c>
      <c r="C923" s="125" t="s">
        <v>2814</v>
      </c>
      <c r="D923" s="150">
        <v>180665</v>
      </c>
      <c r="E923" s="154">
        <v>0</v>
      </c>
      <c r="F923" s="154">
        <v>0</v>
      </c>
      <c r="G923" s="154">
        <v>0</v>
      </c>
      <c r="H923" s="154">
        <v>0</v>
      </c>
      <c r="I923" s="154">
        <v>180665</v>
      </c>
      <c r="J923" s="154">
        <v>0</v>
      </c>
      <c r="K923" s="155">
        <v>0</v>
      </c>
      <c r="L923" s="154">
        <v>0</v>
      </c>
      <c r="M923" s="154">
        <v>0</v>
      </c>
      <c r="N923" s="154">
        <v>0</v>
      </c>
      <c r="O923" s="154">
        <v>0</v>
      </c>
      <c r="P923" s="154">
        <v>0</v>
      </c>
      <c r="Q923" s="154">
        <v>0</v>
      </c>
      <c r="R923" s="154">
        <v>0</v>
      </c>
      <c r="S923" s="154">
        <v>0</v>
      </c>
      <c r="T923" s="154">
        <v>0</v>
      </c>
      <c r="U923" s="154">
        <v>0</v>
      </c>
      <c r="V923" s="154">
        <v>0</v>
      </c>
      <c r="W923" s="154">
        <v>0</v>
      </c>
      <c r="X923" s="154">
        <v>0</v>
      </c>
      <c r="Y923" s="154">
        <v>0</v>
      </c>
      <c r="Z923" s="154">
        <v>0</v>
      </c>
      <c r="AA923" s="154">
        <v>0</v>
      </c>
      <c r="AB923" s="156">
        <v>2021</v>
      </c>
    </row>
    <row r="924" spans="1:28" ht="35.25" customHeight="1" x14ac:dyDescent="0.5">
      <c r="A924">
        <v>1</v>
      </c>
      <c r="B924" s="124">
        <v>125</v>
      </c>
      <c r="C924" s="125" t="s">
        <v>1963</v>
      </c>
      <c r="D924" s="150">
        <v>431852</v>
      </c>
      <c r="E924" s="154">
        <v>0</v>
      </c>
      <c r="F924" s="154">
        <v>0</v>
      </c>
      <c r="G924" s="154">
        <v>0</v>
      </c>
      <c r="H924" s="154">
        <v>0</v>
      </c>
      <c r="I924" s="154">
        <v>0</v>
      </c>
      <c r="J924" s="154">
        <v>0</v>
      </c>
      <c r="K924" s="155">
        <v>0</v>
      </c>
      <c r="L924" s="154">
        <v>0</v>
      </c>
      <c r="M924" s="154">
        <v>0</v>
      </c>
      <c r="N924" s="154">
        <v>0</v>
      </c>
      <c r="O924" s="154">
        <v>431852</v>
      </c>
      <c r="P924" s="154">
        <v>0</v>
      </c>
      <c r="Q924" s="154">
        <v>0</v>
      </c>
      <c r="R924" s="154">
        <v>0</v>
      </c>
      <c r="S924" s="154">
        <v>0</v>
      </c>
      <c r="T924" s="154">
        <v>0</v>
      </c>
      <c r="U924" s="154">
        <v>0</v>
      </c>
      <c r="V924" s="154">
        <v>0</v>
      </c>
      <c r="W924" s="154">
        <v>0</v>
      </c>
      <c r="X924" s="154">
        <v>0</v>
      </c>
      <c r="Y924" s="154">
        <v>0</v>
      </c>
      <c r="Z924" s="154">
        <v>0</v>
      </c>
      <c r="AA924" s="154">
        <v>0</v>
      </c>
      <c r="AB924" s="156">
        <v>2021</v>
      </c>
    </row>
    <row r="925" spans="1:28" ht="35.25" customHeight="1" x14ac:dyDescent="0.5">
      <c r="A925">
        <v>1</v>
      </c>
      <c r="B925" s="124">
        <v>126</v>
      </c>
      <c r="C925" s="125" t="s">
        <v>2815</v>
      </c>
      <c r="D925" s="150">
        <v>509063</v>
      </c>
      <c r="E925" s="154">
        <v>0</v>
      </c>
      <c r="F925" s="154">
        <v>0</v>
      </c>
      <c r="G925" s="154">
        <v>0</v>
      </c>
      <c r="H925" s="154">
        <v>0</v>
      </c>
      <c r="I925" s="154">
        <v>0</v>
      </c>
      <c r="J925" s="154">
        <v>0</v>
      </c>
      <c r="K925" s="155">
        <v>0</v>
      </c>
      <c r="L925" s="154">
        <v>0</v>
      </c>
      <c r="M925" s="154">
        <v>509063</v>
      </c>
      <c r="N925" s="154">
        <v>0</v>
      </c>
      <c r="O925" s="154">
        <v>0</v>
      </c>
      <c r="P925" s="154">
        <v>0</v>
      </c>
      <c r="Q925" s="154">
        <v>0</v>
      </c>
      <c r="R925" s="154">
        <v>0</v>
      </c>
      <c r="S925" s="154">
        <v>0</v>
      </c>
      <c r="T925" s="154">
        <v>0</v>
      </c>
      <c r="U925" s="154">
        <v>0</v>
      </c>
      <c r="V925" s="154">
        <v>0</v>
      </c>
      <c r="W925" s="154">
        <v>0</v>
      </c>
      <c r="X925" s="154">
        <v>0</v>
      </c>
      <c r="Y925" s="154">
        <v>0</v>
      </c>
      <c r="Z925" s="154">
        <v>0</v>
      </c>
      <c r="AA925" s="154">
        <v>0</v>
      </c>
      <c r="AB925" s="156">
        <v>2021</v>
      </c>
    </row>
    <row r="926" spans="1:28" ht="35.25" customHeight="1" x14ac:dyDescent="0.5">
      <c r="A926">
        <v>1</v>
      </c>
      <c r="B926" s="124">
        <v>127</v>
      </c>
      <c r="C926" s="125" t="s">
        <v>2816</v>
      </c>
      <c r="D926" s="150">
        <v>1092699</v>
      </c>
      <c r="E926" s="154">
        <v>0</v>
      </c>
      <c r="F926" s="154">
        <v>0</v>
      </c>
      <c r="G926" s="154">
        <v>0</v>
      </c>
      <c r="H926" s="154">
        <v>0</v>
      </c>
      <c r="I926" s="154">
        <v>1092699</v>
      </c>
      <c r="J926" s="154">
        <v>0</v>
      </c>
      <c r="K926" s="155">
        <v>0</v>
      </c>
      <c r="L926" s="154">
        <v>0</v>
      </c>
      <c r="M926" s="154">
        <v>0</v>
      </c>
      <c r="N926" s="154">
        <v>0</v>
      </c>
      <c r="O926" s="154">
        <v>0</v>
      </c>
      <c r="P926" s="154">
        <v>0</v>
      </c>
      <c r="Q926" s="154">
        <v>0</v>
      </c>
      <c r="R926" s="154">
        <v>0</v>
      </c>
      <c r="S926" s="154">
        <v>0</v>
      </c>
      <c r="T926" s="154">
        <v>0</v>
      </c>
      <c r="U926" s="154">
        <v>0</v>
      </c>
      <c r="V926" s="154">
        <v>0</v>
      </c>
      <c r="W926" s="154">
        <v>0</v>
      </c>
      <c r="X926" s="154">
        <v>0</v>
      </c>
      <c r="Y926" s="154">
        <v>0</v>
      </c>
      <c r="Z926" s="154">
        <v>0</v>
      </c>
      <c r="AA926" s="154">
        <v>0</v>
      </c>
      <c r="AB926" s="156">
        <v>2021</v>
      </c>
    </row>
    <row r="927" spans="1:28" ht="35.25" customHeight="1" x14ac:dyDescent="0.5">
      <c r="A927">
        <v>1</v>
      </c>
      <c r="B927" s="124">
        <v>128</v>
      </c>
      <c r="C927" s="125" t="s">
        <v>2817</v>
      </c>
      <c r="D927" s="150">
        <v>71504.739999999991</v>
      </c>
      <c r="E927" s="154">
        <v>0</v>
      </c>
      <c r="F927" s="154">
        <v>0</v>
      </c>
      <c r="G927" s="154">
        <v>0</v>
      </c>
      <c r="H927" s="154">
        <v>0</v>
      </c>
      <c r="I927" s="154">
        <v>0</v>
      </c>
      <c r="J927" s="154">
        <v>0</v>
      </c>
      <c r="K927" s="155">
        <v>0</v>
      </c>
      <c r="L927" s="154">
        <v>0</v>
      </c>
      <c r="M927" s="154">
        <v>71504.739999999991</v>
      </c>
      <c r="N927" s="154">
        <v>0</v>
      </c>
      <c r="O927" s="154">
        <v>0</v>
      </c>
      <c r="P927" s="154">
        <v>0</v>
      </c>
      <c r="Q927" s="154">
        <v>0</v>
      </c>
      <c r="R927" s="154">
        <v>0</v>
      </c>
      <c r="S927" s="154">
        <v>0</v>
      </c>
      <c r="T927" s="154">
        <v>0</v>
      </c>
      <c r="U927" s="154">
        <v>0</v>
      </c>
      <c r="V927" s="154">
        <v>0</v>
      </c>
      <c r="W927" s="154">
        <v>0</v>
      </c>
      <c r="X927" s="154">
        <v>0</v>
      </c>
      <c r="Y927" s="154">
        <v>0</v>
      </c>
      <c r="Z927" s="154">
        <v>0</v>
      </c>
      <c r="AA927" s="154">
        <v>0</v>
      </c>
      <c r="AB927" s="156">
        <v>2021</v>
      </c>
    </row>
    <row r="928" spans="1:28" ht="35.25" customHeight="1" x14ac:dyDescent="0.5">
      <c r="A928">
        <v>1</v>
      </c>
      <c r="B928" s="124">
        <v>129</v>
      </c>
      <c r="C928" s="125" t="s">
        <v>1974</v>
      </c>
      <c r="D928" s="150">
        <v>564666</v>
      </c>
      <c r="E928" s="154">
        <v>0</v>
      </c>
      <c r="F928" s="154">
        <v>0</v>
      </c>
      <c r="G928" s="154">
        <v>0</v>
      </c>
      <c r="H928" s="154">
        <v>0</v>
      </c>
      <c r="I928" s="154">
        <v>0</v>
      </c>
      <c r="J928" s="154">
        <v>0</v>
      </c>
      <c r="K928" s="155">
        <v>0</v>
      </c>
      <c r="L928" s="154">
        <v>0</v>
      </c>
      <c r="M928" s="154">
        <v>0</v>
      </c>
      <c r="N928" s="154">
        <v>178399.8</v>
      </c>
      <c r="O928" s="154">
        <v>0</v>
      </c>
      <c r="P928" s="154">
        <v>386266.2</v>
      </c>
      <c r="Q928" s="154">
        <v>0</v>
      </c>
      <c r="R928" s="154">
        <v>0</v>
      </c>
      <c r="S928" s="154">
        <v>0</v>
      </c>
      <c r="T928" s="154">
        <v>0</v>
      </c>
      <c r="U928" s="154">
        <v>0</v>
      </c>
      <c r="V928" s="154">
        <v>0</v>
      </c>
      <c r="W928" s="154">
        <v>0</v>
      </c>
      <c r="X928" s="154">
        <v>0</v>
      </c>
      <c r="Y928" s="154">
        <v>0</v>
      </c>
      <c r="Z928" s="154">
        <v>0</v>
      </c>
      <c r="AA928" s="154">
        <v>0</v>
      </c>
      <c r="AB928" s="156">
        <v>2021</v>
      </c>
    </row>
    <row r="929" spans="1:28" ht="35.25" customHeight="1" x14ac:dyDescent="0.5">
      <c r="A929">
        <v>1</v>
      </c>
      <c r="B929" s="124">
        <v>130</v>
      </c>
      <c r="C929" s="125" t="s">
        <v>2818</v>
      </c>
      <c r="D929" s="150">
        <v>189387</v>
      </c>
      <c r="E929" s="154">
        <v>0</v>
      </c>
      <c r="F929" s="154">
        <v>0</v>
      </c>
      <c r="G929" s="154">
        <v>0</v>
      </c>
      <c r="H929" s="154">
        <v>0</v>
      </c>
      <c r="I929" s="154">
        <v>0</v>
      </c>
      <c r="J929" s="154">
        <v>0</v>
      </c>
      <c r="K929" s="155">
        <v>0</v>
      </c>
      <c r="L929" s="154">
        <v>0</v>
      </c>
      <c r="M929" s="154">
        <v>0</v>
      </c>
      <c r="N929" s="154">
        <v>0</v>
      </c>
      <c r="O929" s="154">
        <v>189387</v>
      </c>
      <c r="P929" s="154">
        <v>0</v>
      </c>
      <c r="Q929" s="154">
        <v>0</v>
      </c>
      <c r="R929" s="154">
        <v>0</v>
      </c>
      <c r="S929" s="154">
        <v>0</v>
      </c>
      <c r="T929" s="154">
        <v>0</v>
      </c>
      <c r="U929" s="154">
        <v>0</v>
      </c>
      <c r="V929" s="154">
        <v>0</v>
      </c>
      <c r="W929" s="154">
        <v>0</v>
      </c>
      <c r="X929" s="154">
        <v>0</v>
      </c>
      <c r="Y929" s="154">
        <v>0</v>
      </c>
      <c r="Z929" s="154">
        <v>0</v>
      </c>
      <c r="AA929" s="154">
        <v>0</v>
      </c>
      <c r="AB929" s="156">
        <v>2021</v>
      </c>
    </row>
    <row r="930" spans="1:28" ht="35.25" customHeight="1" x14ac:dyDescent="0.5">
      <c r="A930">
        <v>1</v>
      </c>
      <c r="B930" s="124">
        <v>131</v>
      </c>
      <c r="C930" s="125" t="s">
        <v>2819</v>
      </c>
      <c r="D930" s="150">
        <v>90715</v>
      </c>
      <c r="E930" s="154">
        <v>0</v>
      </c>
      <c r="F930" s="154">
        <v>90715</v>
      </c>
      <c r="G930" s="154">
        <v>0</v>
      </c>
      <c r="H930" s="154">
        <v>0</v>
      </c>
      <c r="I930" s="154">
        <v>0</v>
      </c>
      <c r="J930" s="154">
        <v>0</v>
      </c>
      <c r="K930" s="155">
        <v>0</v>
      </c>
      <c r="L930" s="154">
        <v>0</v>
      </c>
      <c r="M930" s="154">
        <v>0</v>
      </c>
      <c r="N930" s="154">
        <v>0</v>
      </c>
      <c r="O930" s="154">
        <v>0</v>
      </c>
      <c r="P930" s="154">
        <v>0</v>
      </c>
      <c r="Q930" s="154">
        <v>0</v>
      </c>
      <c r="R930" s="154">
        <v>0</v>
      </c>
      <c r="S930" s="154">
        <v>0</v>
      </c>
      <c r="T930" s="154">
        <v>0</v>
      </c>
      <c r="U930" s="154">
        <v>0</v>
      </c>
      <c r="V930" s="154">
        <v>0</v>
      </c>
      <c r="W930" s="154">
        <v>0</v>
      </c>
      <c r="X930" s="154">
        <v>0</v>
      </c>
      <c r="Y930" s="154">
        <v>0</v>
      </c>
      <c r="Z930" s="154">
        <v>0</v>
      </c>
      <c r="AA930" s="154">
        <v>0</v>
      </c>
      <c r="AB930" s="156">
        <v>2021</v>
      </c>
    </row>
    <row r="931" spans="1:28" ht="35.25" customHeight="1" x14ac:dyDescent="0.5">
      <c r="A931">
        <v>1</v>
      </c>
      <c r="B931" s="124">
        <v>132</v>
      </c>
      <c r="C931" s="125" t="s">
        <v>2820</v>
      </c>
      <c r="D931" s="150">
        <v>834237</v>
      </c>
      <c r="E931" s="154">
        <v>0</v>
      </c>
      <c r="F931" s="154">
        <v>0</v>
      </c>
      <c r="G931" s="154">
        <v>0</v>
      </c>
      <c r="H931" s="154">
        <v>0</v>
      </c>
      <c r="I931" s="154">
        <v>0</v>
      </c>
      <c r="J931" s="154">
        <v>0</v>
      </c>
      <c r="K931" s="155">
        <v>0</v>
      </c>
      <c r="L931" s="154">
        <v>0</v>
      </c>
      <c r="M931" s="154">
        <v>834237</v>
      </c>
      <c r="N931" s="154">
        <v>0</v>
      </c>
      <c r="O931" s="154">
        <v>0</v>
      </c>
      <c r="P931" s="154">
        <v>0</v>
      </c>
      <c r="Q931" s="154">
        <v>0</v>
      </c>
      <c r="R931" s="154">
        <v>0</v>
      </c>
      <c r="S931" s="154">
        <v>0</v>
      </c>
      <c r="T931" s="154">
        <v>0</v>
      </c>
      <c r="U931" s="154">
        <v>0</v>
      </c>
      <c r="V931" s="154">
        <v>0</v>
      </c>
      <c r="W931" s="154">
        <v>0</v>
      </c>
      <c r="X931" s="154">
        <v>0</v>
      </c>
      <c r="Y931" s="154">
        <v>0</v>
      </c>
      <c r="Z931" s="154">
        <v>0</v>
      </c>
      <c r="AA931" s="154">
        <v>0</v>
      </c>
      <c r="AB931" s="156">
        <v>2021</v>
      </c>
    </row>
    <row r="932" spans="1:28" ht="35.25" customHeight="1" x14ac:dyDescent="0.5">
      <c r="A932">
        <v>1</v>
      </c>
      <c r="B932" s="124">
        <v>133</v>
      </c>
      <c r="C932" s="125" t="s">
        <v>2821</v>
      </c>
      <c r="D932" s="150">
        <v>4299964</v>
      </c>
      <c r="E932" s="154">
        <v>0</v>
      </c>
      <c r="F932" s="154">
        <v>0</v>
      </c>
      <c r="G932" s="154">
        <v>0</v>
      </c>
      <c r="H932" s="154">
        <v>0</v>
      </c>
      <c r="I932" s="154">
        <v>0</v>
      </c>
      <c r="J932" s="154">
        <v>0</v>
      </c>
      <c r="K932" s="155">
        <v>0</v>
      </c>
      <c r="L932" s="154">
        <v>0</v>
      </c>
      <c r="M932" s="154">
        <v>4299964</v>
      </c>
      <c r="N932" s="154">
        <v>0</v>
      </c>
      <c r="O932" s="154">
        <v>0</v>
      </c>
      <c r="P932" s="154">
        <v>0</v>
      </c>
      <c r="Q932" s="154">
        <v>0</v>
      </c>
      <c r="R932" s="154">
        <v>0</v>
      </c>
      <c r="S932" s="154">
        <v>0</v>
      </c>
      <c r="T932" s="154">
        <v>0</v>
      </c>
      <c r="U932" s="154">
        <v>0</v>
      </c>
      <c r="V932" s="154">
        <v>0</v>
      </c>
      <c r="W932" s="154">
        <v>0</v>
      </c>
      <c r="X932" s="154">
        <v>0</v>
      </c>
      <c r="Y932" s="154">
        <v>0</v>
      </c>
      <c r="Z932" s="154">
        <v>0</v>
      </c>
      <c r="AA932" s="154">
        <v>0</v>
      </c>
      <c r="AB932" s="156">
        <v>2021</v>
      </c>
    </row>
    <row r="933" spans="1:28" ht="35.25" customHeight="1" x14ac:dyDescent="0.5">
      <c r="A933">
        <v>1</v>
      </c>
      <c r="B933" s="124">
        <v>134</v>
      </c>
      <c r="C933" s="125" t="s">
        <v>2822</v>
      </c>
      <c r="D933" s="150">
        <v>693215</v>
      </c>
      <c r="E933" s="154">
        <v>0</v>
      </c>
      <c r="F933" s="154">
        <v>0</v>
      </c>
      <c r="G933" s="154">
        <v>0</v>
      </c>
      <c r="H933" s="154">
        <v>0</v>
      </c>
      <c r="I933" s="154">
        <v>0</v>
      </c>
      <c r="J933" s="154">
        <v>0</v>
      </c>
      <c r="K933" s="155">
        <v>0</v>
      </c>
      <c r="L933" s="154">
        <v>0</v>
      </c>
      <c r="M933" s="154">
        <v>693215</v>
      </c>
      <c r="N933" s="154">
        <v>0</v>
      </c>
      <c r="O933" s="154">
        <v>0</v>
      </c>
      <c r="P933" s="154">
        <v>0</v>
      </c>
      <c r="Q933" s="154">
        <v>0</v>
      </c>
      <c r="R933" s="154">
        <v>0</v>
      </c>
      <c r="S933" s="154">
        <v>0</v>
      </c>
      <c r="T933" s="154">
        <v>0</v>
      </c>
      <c r="U933" s="154">
        <v>0</v>
      </c>
      <c r="V933" s="154">
        <v>0</v>
      </c>
      <c r="W933" s="154">
        <v>0</v>
      </c>
      <c r="X933" s="154">
        <v>0</v>
      </c>
      <c r="Y933" s="154">
        <v>0</v>
      </c>
      <c r="Z933" s="154">
        <v>0</v>
      </c>
      <c r="AA933" s="154">
        <v>0</v>
      </c>
      <c r="AB933" s="156">
        <v>2021</v>
      </c>
    </row>
    <row r="934" spans="1:28" ht="35.25" customHeight="1" x14ac:dyDescent="0.5">
      <c r="A934">
        <v>1</v>
      </c>
      <c r="B934" s="124">
        <v>135</v>
      </c>
      <c r="C934" s="125" t="s">
        <v>2823</v>
      </c>
      <c r="D934" s="150">
        <v>1352500</v>
      </c>
      <c r="E934" s="154">
        <v>0</v>
      </c>
      <c r="F934" s="154">
        <v>0</v>
      </c>
      <c r="G934" s="154">
        <v>0</v>
      </c>
      <c r="H934" s="154">
        <v>0</v>
      </c>
      <c r="I934" s="154">
        <v>0</v>
      </c>
      <c r="J934" s="154">
        <v>0</v>
      </c>
      <c r="K934" s="155">
        <v>0</v>
      </c>
      <c r="L934" s="154">
        <v>0</v>
      </c>
      <c r="M934" s="154">
        <v>1352500</v>
      </c>
      <c r="N934" s="154">
        <v>0</v>
      </c>
      <c r="O934" s="154">
        <v>0</v>
      </c>
      <c r="P934" s="154">
        <v>0</v>
      </c>
      <c r="Q934" s="154">
        <v>0</v>
      </c>
      <c r="R934" s="154">
        <v>0</v>
      </c>
      <c r="S934" s="154">
        <v>0</v>
      </c>
      <c r="T934" s="154">
        <v>0</v>
      </c>
      <c r="U934" s="154">
        <v>0</v>
      </c>
      <c r="V934" s="154">
        <v>0</v>
      </c>
      <c r="W934" s="154">
        <v>0</v>
      </c>
      <c r="X934" s="154">
        <v>0</v>
      </c>
      <c r="Y934" s="154">
        <v>0</v>
      </c>
      <c r="Z934" s="154">
        <v>0</v>
      </c>
      <c r="AA934" s="154">
        <v>0</v>
      </c>
      <c r="AB934" s="156">
        <v>2021</v>
      </c>
    </row>
    <row r="935" spans="1:28" ht="35.25" customHeight="1" x14ac:dyDescent="0.5">
      <c r="A935">
        <v>1</v>
      </c>
      <c r="B935" s="124">
        <v>136</v>
      </c>
      <c r="C935" s="125" t="s">
        <v>2824</v>
      </c>
      <c r="D935" s="150">
        <v>390000</v>
      </c>
      <c r="E935" s="154">
        <v>0</v>
      </c>
      <c r="F935" s="154">
        <v>0</v>
      </c>
      <c r="G935" s="154">
        <v>0</v>
      </c>
      <c r="H935" s="154">
        <v>0</v>
      </c>
      <c r="I935" s="154">
        <v>0</v>
      </c>
      <c r="J935" s="154">
        <v>0</v>
      </c>
      <c r="K935" s="155">
        <v>0</v>
      </c>
      <c r="L935" s="154">
        <v>0</v>
      </c>
      <c r="M935" s="154">
        <v>0</v>
      </c>
      <c r="N935" s="154">
        <v>0</v>
      </c>
      <c r="O935" s="154">
        <v>390000</v>
      </c>
      <c r="P935" s="154">
        <v>0</v>
      </c>
      <c r="Q935" s="154">
        <v>0</v>
      </c>
      <c r="R935" s="154">
        <v>0</v>
      </c>
      <c r="S935" s="154">
        <v>0</v>
      </c>
      <c r="T935" s="154">
        <v>0</v>
      </c>
      <c r="U935" s="154">
        <v>0</v>
      </c>
      <c r="V935" s="154">
        <v>0</v>
      </c>
      <c r="W935" s="154">
        <v>0</v>
      </c>
      <c r="X935" s="154">
        <v>0</v>
      </c>
      <c r="Y935" s="154">
        <v>0</v>
      </c>
      <c r="Z935" s="154">
        <v>0</v>
      </c>
      <c r="AA935" s="154">
        <v>0</v>
      </c>
      <c r="AB935" s="156">
        <v>2021</v>
      </c>
    </row>
    <row r="936" spans="1:28" ht="35.25" customHeight="1" x14ac:dyDescent="0.5">
      <c r="A936">
        <v>1</v>
      </c>
      <c r="B936" s="124">
        <v>137</v>
      </c>
      <c r="C936" s="125" t="s">
        <v>2825</v>
      </c>
      <c r="D936" s="150">
        <v>1377274</v>
      </c>
      <c r="E936" s="154">
        <v>0</v>
      </c>
      <c r="F936" s="154">
        <v>0</v>
      </c>
      <c r="G936" s="154">
        <v>0</v>
      </c>
      <c r="H936" s="154">
        <v>0</v>
      </c>
      <c r="I936" s="154">
        <v>0</v>
      </c>
      <c r="J936" s="154">
        <v>0</v>
      </c>
      <c r="K936" s="155">
        <v>0</v>
      </c>
      <c r="L936" s="154">
        <v>0</v>
      </c>
      <c r="M936" s="154">
        <v>1377274</v>
      </c>
      <c r="N936" s="154">
        <v>0</v>
      </c>
      <c r="O936" s="154">
        <v>0</v>
      </c>
      <c r="P936" s="154">
        <v>0</v>
      </c>
      <c r="Q936" s="154">
        <v>0</v>
      </c>
      <c r="R936" s="154">
        <v>0</v>
      </c>
      <c r="S936" s="154">
        <v>0</v>
      </c>
      <c r="T936" s="154">
        <v>0</v>
      </c>
      <c r="U936" s="154">
        <v>0</v>
      </c>
      <c r="V936" s="154">
        <v>0</v>
      </c>
      <c r="W936" s="154">
        <v>0</v>
      </c>
      <c r="X936" s="154">
        <v>0</v>
      </c>
      <c r="Y936" s="154">
        <v>0</v>
      </c>
      <c r="Z936" s="154">
        <v>0</v>
      </c>
      <c r="AA936" s="154">
        <v>0</v>
      </c>
      <c r="AB936" s="156">
        <v>2021</v>
      </c>
    </row>
    <row r="937" spans="1:28" ht="35.25" customHeight="1" x14ac:dyDescent="0.5">
      <c r="A937">
        <v>1</v>
      </c>
      <c r="B937" s="124">
        <v>138</v>
      </c>
      <c r="C937" s="125" t="s">
        <v>2826</v>
      </c>
      <c r="D937" s="150">
        <v>408973</v>
      </c>
      <c r="E937" s="154">
        <v>0</v>
      </c>
      <c r="F937" s="154">
        <v>0</v>
      </c>
      <c r="G937" s="154">
        <v>0</v>
      </c>
      <c r="H937" s="154">
        <v>0</v>
      </c>
      <c r="I937" s="154">
        <v>0</v>
      </c>
      <c r="J937" s="154">
        <v>0</v>
      </c>
      <c r="K937" s="155">
        <v>0</v>
      </c>
      <c r="L937" s="154">
        <v>0</v>
      </c>
      <c r="M937" s="154">
        <v>0</v>
      </c>
      <c r="N937" s="154">
        <v>0</v>
      </c>
      <c r="O937" s="154">
        <v>408973</v>
      </c>
      <c r="P937" s="154">
        <v>0</v>
      </c>
      <c r="Q937" s="154">
        <v>0</v>
      </c>
      <c r="R937" s="154">
        <v>0</v>
      </c>
      <c r="S937" s="154">
        <v>0</v>
      </c>
      <c r="T937" s="154">
        <v>0</v>
      </c>
      <c r="U937" s="154">
        <v>0</v>
      </c>
      <c r="V937" s="154">
        <v>0</v>
      </c>
      <c r="W937" s="154">
        <v>0</v>
      </c>
      <c r="X937" s="154">
        <v>0</v>
      </c>
      <c r="Y937" s="154">
        <v>0</v>
      </c>
      <c r="Z937" s="154">
        <v>0</v>
      </c>
      <c r="AA937" s="154">
        <v>0</v>
      </c>
      <c r="AB937" s="156">
        <v>2021</v>
      </c>
    </row>
    <row r="938" spans="1:28" ht="35.25" customHeight="1" x14ac:dyDescent="0.5">
      <c r="A938">
        <v>1</v>
      </c>
      <c r="B938" s="124">
        <v>139</v>
      </c>
      <c r="C938" s="125" t="s">
        <v>2827</v>
      </c>
      <c r="D938" s="150">
        <v>2091977</v>
      </c>
      <c r="E938" s="154">
        <v>0</v>
      </c>
      <c r="F938" s="154">
        <v>0</v>
      </c>
      <c r="G938" s="154">
        <v>0</v>
      </c>
      <c r="H938" s="154">
        <v>0</v>
      </c>
      <c r="I938" s="154">
        <v>0</v>
      </c>
      <c r="J938" s="154">
        <v>0</v>
      </c>
      <c r="K938" s="155">
        <v>0</v>
      </c>
      <c r="L938" s="154">
        <v>0</v>
      </c>
      <c r="M938" s="154">
        <v>1345760</v>
      </c>
      <c r="N938" s="154">
        <v>0</v>
      </c>
      <c r="O938" s="154">
        <v>746217</v>
      </c>
      <c r="P938" s="154">
        <v>0</v>
      </c>
      <c r="Q938" s="154">
        <v>0</v>
      </c>
      <c r="R938" s="154">
        <v>0</v>
      </c>
      <c r="S938" s="154">
        <v>0</v>
      </c>
      <c r="T938" s="154">
        <v>0</v>
      </c>
      <c r="U938" s="154">
        <v>0</v>
      </c>
      <c r="V938" s="154">
        <v>0</v>
      </c>
      <c r="W938" s="154">
        <v>0</v>
      </c>
      <c r="X938" s="154">
        <v>0</v>
      </c>
      <c r="Y938" s="154">
        <v>0</v>
      </c>
      <c r="Z938" s="154">
        <v>0</v>
      </c>
      <c r="AA938" s="154">
        <v>0</v>
      </c>
      <c r="AB938" s="156">
        <v>2021</v>
      </c>
    </row>
    <row r="939" spans="1:28" ht="35.25" customHeight="1" x14ac:dyDescent="0.5">
      <c r="A939">
        <v>1</v>
      </c>
      <c r="B939" s="124">
        <v>140</v>
      </c>
      <c r="C939" s="125" t="s">
        <v>2828</v>
      </c>
      <c r="D939" s="150">
        <v>2840655.5399999996</v>
      </c>
      <c r="E939" s="154">
        <v>169729.28</v>
      </c>
      <c r="F939" s="154">
        <v>211197.43</v>
      </c>
      <c r="G939" s="154">
        <v>2024638.44</v>
      </c>
      <c r="H939" s="154">
        <v>311730.13</v>
      </c>
      <c r="I939" s="154">
        <v>123360.26</v>
      </c>
      <c r="J939" s="154">
        <v>0</v>
      </c>
      <c r="K939" s="155">
        <v>0</v>
      </c>
      <c r="L939" s="154">
        <v>0</v>
      </c>
      <c r="M939" s="154">
        <v>0</v>
      </c>
      <c r="N939" s="154">
        <v>0</v>
      </c>
      <c r="O939" s="154">
        <v>0</v>
      </c>
      <c r="P939" s="154">
        <v>0</v>
      </c>
      <c r="Q939" s="154">
        <v>0</v>
      </c>
      <c r="R939" s="154">
        <v>0</v>
      </c>
      <c r="S939" s="154">
        <v>0</v>
      </c>
      <c r="T939" s="154">
        <v>0</v>
      </c>
      <c r="U939" s="154">
        <v>0</v>
      </c>
      <c r="V939" s="154">
        <v>0</v>
      </c>
      <c r="W939" s="154">
        <v>0</v>
      </c>
      <c r="X939" s="154">
        <v>0</v>
      </c>
      <c r="Y939" s="154">
        <v>0</v>
      </c>
      <c r="Z939" s="154">
        <v>0</v>
      </c>
      <c r="AA939" s="154">
        <v>0</v>
      </c>
      <c r="AB939" s="156">
        <v>2021</v>
      </c>
    </row>
    <row r="940" spans="1:28" ht="35.25" customHeight="1" x14ac:dyDescent="0.5">
      <c r="A940">
        <v>1</v>
      </c>
      <c r="B940" s="124">
        <v>141</v>
      </c>
      <c r="C940" s="125" t="s">
        <v>1884</v>
      </c>
      <c r="D940" s="150">
        <v>1301202</v>
      </c>
      <c r="E940" s="154">
        <v>0</v>
      </c>
      <c r="F940" s="154">
        <v>0</v>
      </c>
      <c r="G940" s="154">
        <v>0</v>
      </c>
      <c r="H940" s="154">
        <v>0</v>
      </c>
      <c r="I940" s="154">
        <v>0</v>
      </c>
      <c r="J940" s="154">
        <v>0</v>
      </c>
      <c r="K940" s="155">
        <v>0</v>
      </c>
      <c r="L940" s="154">
        <v>0</v>
      </c>
      <c r="M940" s="154">
        <v>1301202</v>
      </c>
      <c r="N940" s="154">
        <v>0</v>
      </c>
      <c r="O940" s="154">
        <v>0</v>
      </c>
      <c r="P940" s="154">
        <v>0</v>
      </c>
      <c r="Q940" s="154">
        <v>0</v>
      </c>
      <c r="R940" s="154">
        <v>0</v>
      </c>
      <c r="S940" s="154">
        <v>0</v>
      </c>
      <c r="T940" s="154">
        <v>0</v>
      </c>
      <c r="U940" s="154">
        <v>0</v>
      </c>
      <c r="V940" s="154">
        <v>0</v>
      </c>
      <c r="W940" s="154">
        <v>0</v>
      </c>
      <c r="X940" s="154">
        <v>0</v>
      </c>
      <c r="Y940" s="154">
        <v>0</v>
      </c>
      <c r="Z940" s="154">
        <v>0</v>
      </c>
      <c r="AA940" s="154">
        <v>0</v>
      </c>
      <c r="AB940" s="156">
        <v>2021</v>
      </c>
    </row>
    <row r="941" spans="1:28" ht="35.25" customHeight="1" x14ac:dyDescent="0.5">
      <c r="A941">
        <v>1</v>
      </c>
      <c r="B941" s="124">
        <v>142</v>
      </c>
      <c r="C941" s="125" t="s">
        <v>2829</v>
      </c>
      <c r="D941" s="150">
        <v>2100000</v>
      </c>
      <c r="E941" s="154">
        <v>0</v>
      </c>
      <c r="F941" s="154">
        <v>0</v>
      </c>
      <c r="G941" s="154">
        <v>0</v>
      </c>
      <c r="H941" s="154">
        <v>0</v>
      </c>
      <c r="I941" s="154">
        <v>0</v>
      </c>
      <c r="J941" s="154">
        <v>0</v>
      </c>
      <c r="K941" s="155">
        <v>1</v>
      </c>
      <c r="L941" s="154">
        <v>2100000</v>
      </c>
      <c r="M941" s="154">
        <v>0</v>
      </c>
      <c r="N941" s="154">
        <v>0</v>
      </c>
      <c r="O941" s="154">
        <v>0</v>
      </c>
      <c r="P941" s="154">
        <v>0</v>
      </c>
      <c r="Q941" s="154">
        <v>0</v>
      </c>
      <c r="R941" s="154">
        <v>0</v>
      </c>
      <c r="S941" s="154">
        <v>0</v>
      </c>
      <c r="T941" s="154">
        <v>0</v>
      </c>
      <c r="U941" s="154">
        <v>0</v>
      </c>
      <c r="V941" s="154">
        <v>0</v>
      </c>
      <c r="W941" s="154">
        <v>0</v>
      </c>
      <c r="X941" s="154">
        <v>0</v>
      </c>
      <c r="Y941" s="154">
        <v>0</v>
      </c>
      <c r="Z941" s="154">
        <v>0</v>
      </c>
      <c r="AA941" s="154">
        <v>0</v>
      </c>
      <c r="AB941" s="156">
        <v>2021</v>
      </c>
    </row>
    <row r="942" spans="1:28" ht="35.25" customHeight="1" x14ac:dyDescent="0.5">
      <c r="A942">
        <v>1</v>
      </c>
      <c r="B942" s="124">
        <v>143</v>
      </c>
      <c r="C942" s="125" t="s">
        <v>2830</v>
      </c>
      <c r="D942" s="150">
        <v>1265000</v>
      </c>
      <c r="E942" s="154">
        <v>0</v>
      </c>
      <c r="F942" s="154">
        <v>0</v>
      </c>
      <c r="G942" s="154">
        <v>1265000</v>
      </c>
      <c r="H942" s="154">
        <v>0</v>
      </c>
      <c r="I942" s="154">
        <v>0</v>
      </c>
      <c r="J942" s="154">
        <v>0</v>
      </c>
      <c r="K942" s="155">
        <v>0</v>
      </c>
      <c r="L942" s="154">
        <v>0</v>
      </c>
      <c r="M942" s="154">
        <v>0</v>
      </c>
      <c r="N942" s="154">
        <v>0</v>
      </c>
      <c r="O942" s="154">
        <v>0</v>
      </c>
      <c r="P942" s="154">
        <v>0</v>
      </c>
      <c r="Q942" s="154">
        <v>0</v>
      </c>
      <c r="R942" s="154">
        <v>0</v>
      </c>
      <c r="S942" s="154">
        <v>0</v>
      </c>
      <c r="T942" s="154">
        <v>0</v>
      </c>
      <c r="U942" s="154">
        <v>0</v>
      </c>
      <c r="V942" s="154">
        <v>0</v>
      </c>
      <c r="W942" s="154">
        <v>0</v>
      </c>
      <c r="X942" s="154">
        <v>0</v>
      </c>
      <c r="Y942" s="154">
        <v>0</v>
      </c>
      <c r="Z942" s="154">
        <v>0</v>
      </c>
      <c r="AA942" s="154">
        <v>0</v>
      </c>
      <c r="AB942" s="156">
        <v>2021</v>
      </c>
    </row>
    <row r="943" spans="1:28" ht="35.25" customHeight="1" x14ac:dyDescent="0.5">
      <c r="A943">
        <v>1</v>
      </c>
      <c r="B943" s="124">
        <v>144</v>
      </c>
      <c r="C943" s="125" t="s">
        <v>2831</v>
      </c>
      <c r="D943" s="150">
        <v>1035000</v>
      </c>
      <c r="E943" s="154">
        <v>0</v>
      </c>
      <c r="F943" s="154">
        <v>0</v>
      </c>
      <c r="G943" s="154">
        <v>0</v>
      </c>
      <c r="H943" s="154">
        <v>0</v>
      </c>
      <c r="I943" s="154">
        <v>0</v>
      </c>
      <c r="J943" s="154">
        <v>0</v>
      </c>
      <c r="K943" s="155">
        <v>0</v>
      </c>
      <c r="L943" s="154">
        <v>0</v>
      </c>
      <c r="M943" s="154">
        <v>0</v>
      </c>
      <c r="N943" s="154">
        <v>0</v>
      </c>
      <c r="O943" s="154">
        <v>1035000</v>
      </c>
      <c r="P943" s="154">
        <v>0</v>
      </c>
      <c r="Q943" s="154">
        <v>0</v>
      </c>
      <c r="R943" s="154">
        <v>0</v>
      </c>
      <c r="S943" s="154">
        <v>0</v>
      </c>
      <c r="T943" s="154">
        <v>0</v>
      </c>
      <c r="U943" s="154">
        <v>0</v>
      </c>
      <c r="V943" s="154">
        <v>0</v>
      </c>
      <c r="W943" s="154">
        <v>0</v>
      </c>
      <c r="X943" s="154">
        <v>0</v>
      </c>
      <c r="Y943" s="154">
        <v>0</v>
      </c>
      <c r="Z943" s="154">
        <v>0</v>
      </c>
      <c r="AA943" s="154">
        <v>0</v>
      </c>
      <c r="AB943" s="156">
        <v>2021</v>
      </c>
    </row>
    <row r="944" spans="1:28" ht="35.25" customHeight="1" x14ac:dyDescent="0.5">
      <c r="A944">
        <v>1</v>
      </c>
      <c r="B944" s="124">
        <v>145</v>
      </c>
      <c r="C944" s="125" t="s">
        <v>2832</v>
      </c>
      <c r="D944" s="150">
        <v>2314730</v>
      </c>
      <c r="E944" s="154">
        <v>0</v>
      </c>
      <c r="F944" s="154">
        <v>0</v>
      </c>
      <c r="G944" s="154">
        <v>0</v>
      </c>
      <c r="H944" s="154">
        <v>0</v>
      </c>
      <c r="I944" s="154">
        <v>0</v>
      </c>
      <c r="J944" s="154">
        <v>0</v>
      </c>
      <c r="K944" s="155">
        <v>0</v>
      </c>
      <c r="L944" s="154">
        <v>0</v>
      </c>
      <c r="M944" s="154">
        <v>2314730</v>
      </c>
      <c r="N944" s="154">
        <v>0</v>
      </c>
      <c r="O944" s="154">
        <v>0</v>
      </c>
      <c r="P944" s="154">
        <v>0</v>
      </c>
      <c r="Q944" s="154">
        <v>0</v>
      </c>
      <c r="R944" s="154">
        <v>0</v>
      </c>
      <c r="S944" s="154">
        <v>0</v>
      </c>
      <c r="T944" s="154">
        <v>0</v>
      </c>
      <c r="U944" s="154">
        <v>0</v>
      </c>
      <c r="V944" s="154">
        <v>0</v>
      </c>
      <c r="W944" s="154">
        <v>0</v>
      </c>
      <c r="X944" s="154">
        <v>0</v>
      </c>
      <c r="Y944" s="154">
        <v>0</v>
      </c>
      <c r="Z944" s="154">
        <v>0</v>
      </c>
      <c r="AA944" s="154">
        <v>0</v>
      </c>
      <c r="AB944" s="156">
        <v>2021</v>
      </c>
    </row>
    <row r="945" spans="1:28" ht="35.25" customHeight="1" x14ac:dyDescent="0.5">
      <c r="A945">
        <v>1</v>
      </c>
      <c r="B945" s="124">
        <v>146</v>
      </c>
      <c r="C945" s="125" t="s">
        <v>2833</v>
      </c>
      <c r="D945" s="150">
        <v>401500</v>
      </c>
      <c r="E945" s="154">
        <v>0</v>
      </c>
      <c r="F945" s="154">
        <v>0</v>
      </c>
      <c r="G945" s="154">
        <v>0</v>
      </c>
      <c r="H945" s="154">
        <v>0</v>
      </c>
      <c r="I945" s="154">
        <v>0</v>
      </c>
      <c r="J945" s="154">
        <v>0</v>
      </c>
      <c r="K945" s="155">
        <v>0</v>
      </c>
      <c r="L945" s="154">
        <v>0</v>
      </c>
      <c r="M945" s="154">
        <v>0</v>
      </c>
      <c r="N945" s="154">
        <v>0</v>
      </c>
      <c r="O945" s="154">
        <v>401500</v>
      </c>
      <c r="P945" s="154">
        <v>0</v>
      </c>
      <c r="Q945" s="154">
        <v>0</v>
      </c>
      <c r="R945" s="154">
        <v>0</v>
      </c>
      <c r="S945" s="154">
        <v>0</v>
      </c>
      <c r="T945" s="154">
        <v>0</v>
      </c>
      <c r="U945" s="154">
        <v>0</v>
      </c>
      <c r="V945" s="154">
        <v>0</v>
      </c>
      <c r="W945" s="154">
        <v>0</v>
      </c>
      <c r="X945" s="154">
        <v>0</v>
      </c>
      <c r="Y945" s="154">
        <v>0</v>
      </c>
      <c r="Z945" s="154">
        <v>0</v>
      </c>
      <c r="AA945" s="154">
        <v>0</v>
      </c>
      <c r="AB945" s="156">
        <v>2021</v>
      </c>
    </row>
    <row r="946" spans="1:28" ht="35.25" customHeight="1" x14ac:dyDescent="0.5">
      <c r="A946">
        <v>1</v>
      </c>
      <c r="B946" s="124">
        <v>147</v>
      </c>
      <c r="C946" s="125" t="s">
        <v>2834</v>
      </c>
      <c r="D946" s="150">
        <v>2482326</v>
      </c>
      <c r="E946" s="154">
        <v>0</v>
      </c>
      <c r="F946" s="154">
        <v>0</v>
      </c>
      <c r="G946" s="154">
        <v>0</v>
      </c>
      <c r="H946" s="154">
        <v>0</v>
      </c>
      <c r="I946" s="154">
        <v>0</v>
      </c>
      <c r="J946" s="154">
        <v>0</v>
      </c>
      <c r="K946" s="155">
        <v>0</v>
      </c>
      <c r="L946" s="154">
        <v>0</v>
      </c>
      <c r="M946" s="154">
        <v>2482326</v>
      </c>
      <c r="N946" s="154">
        <v>0</v>
      </c>
      <c r="O946" s="154">
        <v>0</v>
      </c>
      <c r="P946" s="154">
        <v>0</v>
      </c>
      <c r="Q946" s="154">
        <v>0</v>
      </c>
      <c r="R946" s="154">
        <v>0</v>
      </c>
      <c r="S946" s="154">
        <v>0</v>
      </c>
      <c r="T946" s="154">
        <v>0</v>
      </c>
      <c r="U946" s="154">
        <v>0</v>
      </c>
      <c r="V946" s="154">
        <v>0</v>
      </c>
      <c r="W946" s="154">
        <v>0</v>
      </c>
      <c r="X946" s="154">
        <v>0</v>
      </c>
      <c r="Y946" s="154">
        <v>0</v>
      </c>
      <c r="Z946" s="154">
        <v>0</v>
      </c>
      <c r="AA946" s="154">
        <v>0</v>
      </c>
      <c r="AB946" s="156">
        <v>2021</v>
      </c>
    </row>
    <row r="947" spans="1:28" ht="35.25" customHeight="1" x14ac:dyDescent="0.5">
      <c r="A947">
        <v>1</v>
      </c>
      <c r="B947" s="124">
        <v>148</v>
      </c>
      <c r="C947" s="125" t="s">
        <v>2835</v>
      </c>
      <c r="D947" s="150">
        <v>337836</v>
      </c>
      <c r="E947" s="154">
        <v>0</v>
      </c>
      <c r="F947" s="154">
        <v>0</v>
      </c>
      <c r="G947" s="154">
        <v>337836</v>
      </c>
      <c r="H947" s="154">
        <v>0</v>
      </c>
      <c r="I947" s="154">
        <v>0</v>
      </c>
      <c r="J947" s="154">
        <v>0</v>
      </c>
      <c r="K947" s="155">
        <v>0</v>
      </c>
      <c r="L947" s="154">
        <v>0</v>
      </c>
      <c r="M947" s="154">
        <v>0</v>
      </c>
      <c r="N947" s="154">
        <v>0</v>
      </c>
      <c r="O947" s="154">
        <v>0</v>
      </c>
      <c r="P947" s="154">
        <v>0</v>
      </c>
      <c r="Q947" s="154">
        <v>0</v>
      </c>
      <c r="R947" s="154">
        <v>0</v>
      </c>
      <c r="S947" s="154">
        <v>0</v>
      </c>
      <c r="T947" s="154">
        <v>0</v>
      </c>
      <c r="U947" s="154">
        <v>0</v>
      </c>
      <c r="V947" s="154">
        <v>0</v>
      </c>
      <c r="W947" s="154">
        <v>0</v>
      </c>
      <c r="X947" s="154">
        <v>0</v>
      </c>
      <c r="Y947" s="154">
        <v>0</v>
      </c>
      <c r="Z947" s="154">
        <v>0</v>
      </c>
      <c r="AA947" s="154">
        <v>0</v>
      </c>
      <c r="AB947" s="156">
        <v>2021</v>
      </c>
    </row>
    <row r="948" spans="1:28" ht="35.25" customHeight="1" x14ac:dyDescent="0.5">
      <c r="A948">
        <v>1</v>
      </c>
      <c r="B948" s="124">
        <v>149</v>
      </c>
      <c r="C948" s="125" t="s">
        <v>2836</v>
      </c>
      <c r="D948" s="150">
        <v>8613450</v>
      </c>
      <c r="E948" s="154">
        <v>0</v>
      </c>
      <c r="F948" s="154">
        <v>0</v>
      </c>
      <c r="G948" s="154">
        <v>783542</v>
      </c>
      <c r="H948" s="154">
        <v>0</v>
      </c>
      <c r="I948" s="154">
        <v>0</v>
      </c>
      <c r="J948" s="154">
        <v>0</v>
      </c>
      <c r="K948" s="155">
        <v>0</v>
      </c>
      <c r="L948" s="154">
        <v>0</v>
      </c>
      <c r="M948" s="154">
        <v>1468500</v>
      </c>
      <c r="N948" s="154">
        <v>0</v>
      </c>
      <c r="O948" s="154">
        <v>6361408</v>
      </c>
      <c r="P948" s="154">
        <v>0</v>
      </c>
      <c r="Q948" s="154">
        <v>0</v>
      </c>
      <c r="R948" s="154">
        <v>0</v>
      </c>
      <c r="S948" s="154">
        <v>0</v>
      </c>
      <c r="T948" s="154">
        <v>0</v>
      </c>
      <c r="U948" s="154">
        <v>0</v>
      </c>
      <c r="V948" s="154">
        <v>0</v>
      </c>
      <c r="W948" s="154">
        <v>0</v>
      </c>
      <c r="X948" s="154">
        <v>0</v>
      </c>
      <c r="Y948" s="154">
        <v>0</v>
      </c>
      <c r="Z948" s="154">
        <v>0</v>
      </c>
      <c r="AA948" s="154">
        <v>0</v>
      </c>
      <c r="AB948" s="156">
        <v>2021</v>
      </c>
    </row>
    <row r="949" spans="1:28" ht="35.25" customHeight="1" x14ac:dyDescent="0.5">
      <c r="A949">
        <v>1</v>
      </c>
      <c r="B949" s="124">
        <v>150</v>
      </c>
      <c r="C949" s="125" t="s">
        <v>2244</v>
      </c>
      <c r="D949" s="150">
        <v>1743477.94</v>
      </c>
      <c r="E949" s="154">
        <v>0</v>
      </c>
      <c r="F949" s="154">
        <v>563749.93999999994</v>
      </c>
      <c r="G949" s="154">
        <v>1179728</v>
      </c>
      <c r="H949" s="154">
        <v>0</v>
      </c>
      <c r="I949" s="154">
        <v>0</v>
      </c>
      <c r="J949" s="154">
        <v>0</v>
      </c>
      <c r="K949" s="155">
        <v>0</v>
      </c>
      <c r="L949" s="154">
        <v>0</v>
      </c>
      <c r="M949" s="154">
        <v>0</v>
      </c>
      <c r="N949" s="154">
        <v>0</v>
      </c>
      <c r="O949" s="154">
        <v>0</v>
      </c>
      <c r="P949" s="154">
        <v>0</v>
      </c>
      <c r="Q949" s="154">
        <v>0</v>
      </c>
      <c r="R949" s="154">
        <v>0</v>
      </c>
      <c r="S949" s="154">
        <v>0</v>
      </c>
      <c r="T949" s="154">
        <v>0</v>
      </c>
      <c r="U949" s="154">
        <v>0</v>
      </c>
      <c r="V949" s="154">
        <v>0</v>
      </c>
      <c r="W949" s="154">
        <v>0</v>
      </c>
      <c r="X949" s="154">
        <v>0</v>
      </c>
      <c r="Y949" s="154">
        <v>0</v>
      </c>
      <c r="Z949" s="154">
        <v>0</v>
      </c>
      <c r="AA949" s="154">
        <v>0</v>
      </c>
      <c r="AB949" s="156">
        <v>2021</v>
      </c>
    </row>
    <row r="950" spans="1:28" ht="35.25" customHeight="1" x14ac:dyDescent="0.5">
      <c r="A950">
        <v>1</v>
      </c>
      <c r="B950" s="124">
        <v>151</v>
      </c>
      <c r="C950" s="125" t="s">
        <v>1894</v>
      </c>
      <c r="D950" s="150">
        <v>381703</v>
      </c>
      <c r="E950" s="154">
        <v>0</v>
      </c>
      <c r="F950" s="154">
        <v>0</v>
      </c>
      <c r="G950" s="154">
        <v>0</v>
      </c>
      <c r="H950" s="154">
        <v>0</v>
      </c>
      <c r="I950" s="154">
        <v>0</v>
      </c>
      <c r="J950" s="154">
        <v>0</v>
      </c>
      <c r="K950" s="155">
        <v>0</v>
      </c>
      <c r="L950" s="154">
        <v>0</v>
      </c>
      <c r="M950" s="154">
        <v>0</v>
      </c>
      <c r="N950" s="154">
        <v>0</v>
      </c>
      <c r="O950" s="154">
        <v>381703</v>
      </c>
      <c r="P950" s="154">
        <v>0</v>
      </c>
      <c r="Q950" s="154">
        <v>0</v>
      </c>
      <c r="R950" s="154">
        <v>0</v>
      </c>
      <c r="S950" s="154">
        <v>0</v>
      </c>
      <c r="T950" s="154">
        <v>0</v>
      </c>
      <c r="U950" s="154">
        <v>0</v>
      </c>
      <c r="V950" s="154">
        <v>0</v>
      </c>
      <c r="W950" s="154">
        <v>0</v>
      </c>
      <c r="X950" s="154">
        <v>0</v>
      </c>
      <c r="Y950" s="154">
        <v>0</v>
      </c>
      <c r="Z950" s="154">
        <v>0</v>
      </c>
      <c r="AA950" s="154">
        <v>0</v>
      </c>
      <c r="AB950" s="156">
        <v>2021</v>
      </c>
    </row>
    <row r="951" spans="1:28" ht="35.25" customHeight="1" x14ac:dyDescent="0.5">
      <c r="A951">
        <v>1</v>
      </c>
      <c r="B951" s="124">
        <v>152</v>
      </c>
      <c r="C951" s="125" t="s">
        <v>2268</v>
      </c>
      <c r="D951" s="150">
        <v>626788</v>
      </c>
      <c r="E951" s="154">
        <v>0</v>
      </c>
      <c r="F951" s="154">
        <v>0</v>
      </c>
      <c r="G951" s="154">
        <v>0</v>
      </c>
      <c r="H951" s="154">
        <v>0</v>
      </c>
      <c r="I951" s="154">
        <v>0</v>
      </c>
      <c r="J951" s="154">
        <v>0</v>
      </c>
      <c r="K951" s="155">
        <v>0</v>
      </c>
      <c r="L951" s="154">
        <v>0</v>
      </c>
      <c r="M951" s="154">
        <v>0</v>
      </c>
      <c r="N951" s="154">
        <v>0</v>
      </c>
      <c r="O951" s="154">
        <v>626788</v>
      </c>
      <c r="P951" s="154">
        <v>0</v>
      </c>
      <c r="Q951" s="154">
        <v>0</v>
      </c>
      <c r="R951" s="154">
        <v>0</v>
      </c>
      <c r="S951" s="154">
        <v>0</v>
      </c>
      <c r="T951" s="154">
        <v>0</v>
      </c>
      <c r="U951" s="154">
        <v>0</v>
      </c>
      <c r="V951" s="154">
        <v>0</v>
      </c>
      <c r="W951" s="154">
        <v>0</v>
      </c>
      <c r="X951" s="154">
        <v>0</v>
      </c>
      <c r="Y951" s="154">
        <v>0</v>
      </c>
      <c r="Z951" s="154">
        <v>0</v>
      </c>
      <c r="AA951" s="154">
        <v>0</v>
      </c>
      <c r="AB951" s="156">
        <v>2021</v>
      </c>
    </row>
    <row r="952" spans="1:28" ht="35.25" customHeight="1" x14ac:dyDescent="0.5">
      <c r="A952">
        <v>1</v>
      </c>
      <c r="B952" s="124">
        <v>153</v>
      </c>
      <c r="C952" s="125" t="s">
        <v>2837</v>
      </c>
      <c r="D952" s="150">
        <v>3989926.17</v>
      </c>
      <c r="E952" s="154">
        <v>0</v>
      </c>
      <c r="F952" s="154">
        <v>0</v>
      </c>
      <c r="G952" s="154">
        <v>0</v>
      </c>
      <c r="H952" s="154">
        <v>0</v>
      </c>
      <c r="I952" s="154">
        <v>0</v>
      </c>
      <c r="J952" s="154">
        <v>0</v>
      </c>
      <c r="K952" s="155">
        <v>0</v>
      </c>
      <c r="L952" s="154">
        <v>0</v>
      </c>
      <c r="M952" s="154">
        <v>0</v>
      </c>
      <c r="N952" s="154">
        <v>0</v>
      </c>
      <c r="O952" s="154">
        <v>3989926.17</v>
      </c>
      <c r="P952" s="154">
        <v>0</v>
      </c>
      <c r="Q952" s="154">
        <v>0</v>
      </c>
      <c r="R952" s="154">
        <v>0</v>
      </c>
      <c r="S952" s="154">
        <v>0</v>
      </c>
      <c r="T952" s="154">
        <v>0</v>
      </c>
      <c r="U952" s="154">
        <v>0</v>
      </c>
      <c r="V952" s="154">
        <v>0</v>
      </c>
      <c r="W952" s="154">
        <v>0</v>
      </c>
      <c r="X952" s="154">
        <v>0</v>
      </c>
      <c r="Y952" s="154">
        <v>0</v>
      </c>
      <c r="Z952" s="154">
        <v>0</v>
      </c>
      <c r="AA952" s="154">
        <v>0</v>
      </c>
      <c r="AB952" s="156">
        <v>2021</v>
      </c>
    </row>
    <row r="953" spans="1:28" ht="35.25" customHeight="1" x14ac:dyDescent="0.5">
      <c r="A953">
        <v>1</v>
      </c>
      <c r="B953" s="124">
        <v>154</v>
      </c>
      <c r="C953" s="125" t="s">
        <v>2838</v>
      </c>
      <c r="D953" s="150">
        <v>308099.84000000003</v>
      </c>
      <c r="E953" s="154">
        <v>0</v>
      </c>
      <c r="F953" s="154">
        <v>0</v>
      </c>
      <c r="G953" s="154">
        <v>0</v>
      </c>
      <c r="H953" s="154">
        <v>0</v>
      </c>
      <c r="I953" s="154">
        <v>0</v>
      </c>
      <c r="J953" s="154">
        <v>0</v>
      </c>
      <c r="K953" s="155">
        <v>0</v>
      </c>
      <c r="L953" s="154">
        <v>0</v>
      </c>
      <c r="M953" s="154">
        <v>0</v>
      </c>
      <c r="N953" s="154">
        <v>0</v>
      </c>
      <c r="O953" s="154">
        <v>308099.84000000003</v>
      </c>
      <c r="P953" s="154">
        <v>0</v>
      </c>
      <c r="Q953" s="154">
        <v>0</v>
      </c>
      <c r="R953" s="154">
        <v>0</v>
      </c>
      <c r="S953" s="154">
        <v>0</v>
      </c>
      <c r="T953" s="154">
        <v>0</v>
      </c>
      <c r="U953" s="154">
        <v>0</v>
      </c>
      <c r="V953" s="154">
        <v>0</v>
      </c>
      <c r="W953" s="154">
        <v>0</v>
      </c>
      <c r="X953" s="154">
        <v>0</v>
      </c>
      <c r="Y953" s="154">
        <v>0</v>
      </c>
      <c r="Z953" s="154">
        <v>0</v>
      </c>
      <c r="AA953" s="154">
        <v>0</v>
      </c>
      <c r="AB953" s="156">
        <v>2021</v>
      </c>
    </row>
    <row r="954" spans="1:28" ht="35.25" customHeight="1" x14ac:dyDescent="0.5">
      <c r="A954">
        <v>1</v>
      </c>
      <c r="B954" s="124">
        <v>155</v>
      </c>
      <c r="C954" s="125" t="s">
        <v>2839</v>
      </c>
      <c r="D954" s="150">
        <v>160000</v>
      </c>
      <c r="E954" s="154">
        <v>0</v>
      </c>
      <c r="F954" s="154">
        <v>160000</v>
      </c>
      <c r="G954" s="154">
        <v>0</v>
      </c>
      <c r="H954" s="154">
        <v>0</v>
      </c>
      <c r="I954" s="154">
        <v>0</v>
      </c>
      <c r="J954" s="154">
        <v>0</v>
      </c>
      <c r="K954" s="155">
        <v>0</v>
      </c>
      <c r="L954" s="154">
        <v>0</v>
      </c>
      <c r="M954" s="154">
        <v>0</v>
      </c>
      <c r="N954" s="154">
        <v>0</v>
      </c>
      <c r="O954" s="154">
        <v>0</v>
      </c>
      <c r="P954" s="154">
        <v>0</v>
      </c>
      <c r="Q954" s="154">
        <v>0</v>
      </c>
      <c r="R954" s="154">
        <v>0</v>
      </c>
      <c r="S954" s="154">
        <v>0</v>
      </c>
      <c r="T954" s="154">
        <v>0</v>
      </c>
      <c r="U954" s="154">
        <v>0</v>
      </c>
      <c r="V954" s="154">
        <v>0</v>
      </c>
      <c r="W954" s="154">
        <v>0</v>
      </c>
      <c r="X954" s="154">
        <v>0</v>
      </c>
      <c r="Y954" s="154">
        <v>0</v>
      </c>
      <c r="Z954" s="154">
        <v>0</v>
      </c>
      <c r="AA954" s="154">
        <v>0</v>
      </c>
      <c r="AB954" s="156">
        <v>2021</v>
      </c>
    </row>
    <row r="955" spans="1:28" ht="35.25" customHeight="1" x14ac:dyDescent="0.5">
      <c r="A955">
        <v>1</v>
      </c>
      <c r="B955" s="124">
        <v>156</v>
      </c>
      <c r="C955" s="125" t="s">
        <v>2840</v>
      </c>
      <c r="D955" s="150">
        <v>451852.5</v>
      </c>
      <c r="E955" s="154">
        <v>0</v>
      </c>
      <c r="F955" s="154">
        <v>0</v>
      </c>
      <c r="G955" s="154">
        <v>171210</v>
      </c>
      <c r="H955" s="154">
        <v>0</v>
      </c>
      <c r="I955" s="154">
        <v>0</v>
      </c>
      <c r="J955" s="154">
        <v>0</v>
      </c>
      <c r="K955" s="155">
        <v>0</v>
      </c>
      <c r="L955" s="154">
        <v>0</v>
      </c>
      <c r="M955" s="154">
        <v>0</v>
      </c>
      <c r="N955" s="154">
        <v>0</v>
      </c>
      <c r="O955" s="154">
        <v>280642.5</v>
      </c>
      <c r="P955" s="154">
        <v>0</v>
      </c>
      <c r="Q955" s="154">
        <v>0</v>
      </c>
      <c r="R955" s="154">
        <v>0</v>
      </c>
      <c r="S955" s="154">
        <v>0</v>
      </c>
      <c r="T955" s="154">
        <v>0</v>
      </c>
      <c r="U955" s="154">
        <v>0</v>
      </c>
      <c r="V955" s="154">
        <v>0</v>
      </c>
      <c r="W955" s="154">
        <v>0</v>
      </c>
      <c r="X955" s="154">
        <v>0</v>
      </c>
      <c r="Y955" s="154">
        <v>0</v>
      </c>
      <c r="Z955" s="154">
        <v>0</v>
      </c>
      <c r="AA955" s="154">
        <v>0</v>
      </c>
      <c r="AB955" s="156">
        <v>2021</v>
      </c>
    </row>
    <row r="956" spans="1:28" ht="35.25" customHeight="1" x14ac:dyDescent="0.5">
      <c r="A956">
        <v>1</v>
      </c>
      <c r="B956" s="124">
        <v>157</v>
      </c>
      <c r="C956" s="125" t="s">
        <v>2841</v>
      </c>
      <c r="D956" s="150">
        <v>1615652</v>
      </c>
      <c r="E956" s="154">
        <v>0</v>
      </c>
      <c r="F956" s="154">
        <v>0</v>
      </c>
      <c r="G956" s="154">
        <v>0</v>
      </c>
      <c r="H956" s="154">
        <v>0</v>
      </c>
      <c r="I956" s="154">
        <v>0</v>
      </c>
      <c r="J956" s="154">
        <v>0</v>
      </c>
      <c r="K956" s="155">
        <v>0</v>
      </c>
      <c r="L956" s="154">
        <v>0</v>
      </c>
      <c r="M956" s="154">
        <v>1615652</v>
      </c>
      <c r="N956" s="154">
        <v>0</v>
      </c>
      <c r="O956" s="154">
        <v>0</v>
      </c>
      <c r="P956" s="154">
        <v>0</v>
      </c>
      <c r="Q956" s="154">
        <v>0</v>
      </c>
      <c r="R956" s="154">
        <v>0</v>
      </c>
      <c r="S956" s="154">
        <v>0</v>
      </c>
      <c r="T956" s="154">
        <v>0</v>
      </c>
      <c r="U956" s="154">
        <v>0</v>
      </c>
      <c r="V956" s="154">
        <v>0</v>
      </c>
      <c r="W956" s="154">
        <v>0</v>
      </c>
      <c r="X956" s="154">
        <v>0</v>
      </c>
      <c r="Y956" s="154">
        <v>0</v>
      </c>
      <c r="Z956" s="154">
        <v>0</v>
      </c>
      <c r="AA956" s="154">
        <v>0</v>
      </c>
      <c r="AB956" s="156">
        <v>2021</v>
      </c>
    </row>
    <row r="957" spans="1:28" ht="35.25" customHeight="1" x14ac:dyDescent="0.5">
      <c r="A957">
        <v>1</v>
      </c>
      <c r="B957" s="124">
        <v>158</v>
      </c>
      <c r="C957" s="125" t="s">
        <v>2245</v>
      </c>
      <c r="D957" s="150">
        <v>413289</v>
      </c>
      <c r="E957" s="154">
        <v>0</v>
      </c>
      <c r="F957" s="154">
        <v>0</v>
      </c>
      <c r="G957" s="154">
        <v>0</v>
      </c>
      <c r="H957" s="154">
        <v>0</v>
      </c>
      <c r="I957" s="154">
        <v>0</v>
      </c>
      <c r="J957" s="154">
        <v>0</v>
      </c>
      <c r="K957" s="155">
        <v>0</v>
      </c>
      <c r="L957" s="154">
        <v>0</v>
      </c>
      <c r="M957" s="154">
        <v>0</v>
      </c>
      <c r="N957" s="154">
        <v>0</v>
      </c>
      <c r="O957" s="154">
        <v>413289</v>
      </c>
      <c r="P957" s="154">
        <v>0</v>
      </c>
      <c r="Q957" s="154">
        <v>0</v>
      </c>
      <c r="R957" s="154">
        <v>0</v>
      </c>
      <c r="S957" s="154">
        <v>0</v>
      </c>
      <c r="T957" s="154">
        <v>0</v>
      </c>
      <c r="U957" s="154">
        <v>0</v>
      </c>
      <c r="V957" s="154">
        <v>0</v>
      </c>
      <c r="W957" s="154">
        <v>0</v>
      </c>
      <c r="X957" s="154">
        <v>0</v>
      </c>
      <c r="Y957" s="154">
        <v>0</v>
      </c>
      <c r="Z957" s="154">
        <v>0</v>
      </c>
      <c r="AA957" s="154">
        <v>0</v>
      </c>
      <c r="AB957" s="156">
        <v>2021</v>
      </c>
    </row>
    <row r="958" spans="1:28" ht="35.25" customHeight="1" x14ac:dyDescent="0.5">
      <c r="A958">
        <v>1</v>
      </c>
      <c r="B958" s="124">
        <v>159</v>
      </c>
      <c r="C958" s="125" t="s">
        <v>2842</v>
      </c>
      <c r="D958" s="150">
        <v>2685487</v>
      </c>
      <c r="E958" s="154">
        <v>314811</v>
      </c>
      <c r="F958" s="154">
        <v>500000</v>
      </c>
      <c r="G958" s="154">
        <v>0</v>
      </c>
      <c r="H958" s="154">
        <v>0</v>
      </c>
      <c r="I958" s="154">
        <v>0</v>
      </c>
      <c r="J958" s="154">
        <v>0</v>
      </c>
      <c r="K958" s="155">
        <v>0</v>
      </c>
      <c r="L958" s="154">
        <v>0</v>
      </c>
      <c r="M958" s="154">
        <v>968986</v>
      </c>
      <c r="N958" s="154">
        <v>0</v>
      </c>
      <c r="O958" s="154">
        <v>901690</v>
      </c>
      <c r="P958" s="154">
        <v>0</v>
      </c>
      <c r="Q958" s="154">
        <v>0</v>
      </c>
      <c r="R958" s="154">
        <v>0</v>
      </c>
      <c r="S958" s="154">
        <v>0</v>
      </c>
      <c r="T958" s="154">
        <v>0</v>
      </c>
      <c r="U958" s="154">
        <v>0</v>
      </c>
      <c r="V958" s="154">
        <v>0</v>
      </c>
      <c r="W958" s="154">
        <v>0</v>
      </c>
      <c r="X958" s="154">
        <v>0</v>
      </c>
      <c r="Y958" s="154">
        <v>0</v>
      </c>
      <c r="Z958" s="154">
        <v>0</v>
      </c>
      <c r="AA958" s="154">
        <v>0</v>
      </c>
      <c r="AB958" s="156">
        <v>2021</v>
      </c>
    </row>
    <row r="959" spans="1:28" ht="35.25" customHeight="1" x14ac:dyDescent="0.5">
      <c r="A959">
        <v>1</v>
      </c>
      <c r="B959" s="124">
        <v>160</v>
      </c>
      <c r="C959" s="125" t="s">
        <v>2843</v>
      </c>
      <c r="D959" s="150">
        <v>2036450.2</v>
      </c>
      <c r="E959" s="154">
        <v>0</v>
      </c>
      <c r="F959" s="154">
        <v>0</v>
      </c>
      <c r="G959" s="154">
        <v>0</v>
      </c>
      <c r="H959" s="154">
        <v>0</v>
      </c>
      <c r="I959" s="154">
        <v>0</v>
      </c>
      <c r="J959" s="154">
        <v>0</v>
      </c>
      <c r="K959" s="155">
        <v>0</v>
      </c>
      <c r="L959" s="154">
        <v>385516.2</v>
      </c>
      <c r="M959" s="154">
        <v>1650934</v>
      </c>
      <c r="N959" s="154">
        <v>0</v>
      </c>
      <c r="O959" s="154">
        <v>0</v>
      </c>
      <c r="P959" s="154">
        <v>0</v>
      </c>
      <c r="Q959" s="154">
        <v>0</v>
      </c>
      <c r="R959" s="154">
        <v>0</v>
      </c>
      <c r="S959" s="154">
        <v>0</v>
      </c>
      <c r="T959" s="154">
        <v>0</v>
      </c>
      <c r="U959" s="154">
        <v>0</v>
      </c>
      <c r="V959" s="154">
        <v>0</v>
      </c>
      <c r="W959" s="154">
        <v>0</v>
      </c>
      <c r="X959" s="154">
        <v>0</v>
      </c>
      <c r="Y959" s="154">
        <v>0</v>
      </c>
      <c r="Z959" s="154">
        <v>0</v>
      </c>
      <c r="AA959" s="154">
        <v>0</v>
      </c>
      <c r="AB959" s="156">
        <v>2021</v>
      </c>
    </row>
    <row r="960" spans="1:28" ht="35.25" customHeight="1" x14ac:dyDescent="0.5">
      <c r="A960">
        <v>1</v>
      </c>
      <c r="B960" s="124">
        <v>161</v>
      </c>
      <c r="C960" s="125" t="s">
        <v>2844</v>
      </c>
      <c r="D960" s="150">
        <v>1745618</v>
      </c>
      <c r="E960" s="154">
        <v>0</v>
      </c>
      <c r="F960" s="154">
        <v>0</v>
      </c>
      <c r="G960" s="154">
        <v>0</v>
      </c>
      <c r="H960" s="154">
        <v>0</v>
      </c>
      <c r="I960" s="154">
        <v>0</v>
      </c>
      <c r="J960" s="154">
        <v>0</v>
      </c>
      <c r="K960" s="155">
        <v>0</v>
      </c>
      <c r="L960" s="154">
        <v>0</v>
      </c>
      <c r="M960" s="154">
        <v>1151489</v>
      </c>
      <c r="N960" s="154">
        <v>0</v>
      </c>
      <c r="O960" s="154">
        <v>594129</v>
      </c>
      <c r="P960" s="154">
        <v>0</v>
      </c>
      <c r="Q960" s="154">
        <v>0</v>
      </c>
      <c r="R960" s="154">
        <v>0</v>
      </c>
      <c r="S960" s="154">
        <v>0</v>
      </c>
      <c r="T960" s="154">
        <v>0</v>
      </c>
      <c r="U960" s="154">
        <v>0</v>
      </c>
      <c r="V960" s="154">
        <v>0</v>
      </c>
      <c r="W960" s="154">
        <v>0</v>
      </c>
      <c r="X960" s="154">
        <v>0</v>
      </c>
      <c r="Y960" s="154">
        <v>0</v>
      </c>
      <c r="Z960" s="154">
        <v>0</v>
      </c>
      <c r="AA960" s="154">
        <v>0</v>
      </c>
      <c r="AB960" s="156">
        <v>2021</v>
      </c>
    </row>
    <row r="961" spans="1:28" ht="35.25" customHeight="1" x14ac:dyDescent="0.5">
      <c r="A961">
        <v>1</v>
      </c>
      <c r="B961" s="124">
        <v>162</v>
      </c>
      <c r="C961" s="125" t="s">
        <v>2845</v>
      </c>
      <c r="D961" s="150">
        <v>2030763.5</v>
      </c>
      <c r="E961" s="154">
        <v>0</v>
      </c>
      <c r="F961" s="154">
        <v>0</v>
      </c>
      <c r="G961" s="154">
        <v>0</v>
      </c>
      <c r="H961" s="154">
        <v>0</v>
      </c>
      <c r="I961" s="154">
        <v>0</v>
      </c>
      <c r="J961" s="154">
        <v>0</v>
      </c>
      <c r="K961" s="155">
        <v>0</v>
      </c>
      <c r="L961" s="154">
        <v>0</v>
      </c>
      <c r="M961" s="154">
        <v>1411410</v>
      </c>
      <c r="N961" s="154">
        <v>0</v>
      </c>
      <c r="O961" s="154">
        <v>619353.5</v>
      </c>
      <c r="P961" s="154">
        <v>0</v>
      </c>
      <c r="Q961" s="154">
        <v>0</v>
      </c>
      <c r="R961" s="154">
        <v>0</v>
      </c>
      <c r="S961" s="154">
        <v>0</v>
      </c>
      <c r="T961" s="154">
        <v>0</v>
      </c>
      <c r="U961" s="154">
        <v>0</v>
      </c>
      <c r="V961" s="154">
        <v>0</v>
      </c>
      <c r="W961" s="154">
        <v>0</v>
      </c>
      <c r="X961" s="154">
        <v>0</v>
      </c>
      <c r="Y961" s="154">
        <v>0</v>
      </c>
      <c r="Z961" s="154">
        <v>0</v>
      </c>
      <c r="AA961" s="154">
        <v>0</v>
      </c>
      <c r="AB961" s="156">
        <v>2021</v>
      </c>
    </row>
    <row r="962" spans="1:28" ht="35.25" customHeight="1" x14ac:dyDescent="0.5">
      <c r="A962">
        <v>1</v>
      </c>
      <c r="B962" s="124">
        <v>163</v>
      </c>
      <c r="C962" s="125" t="s">
        <v>2846</v>
      </c>
      <c r="D962" s="150">
        <v>299243</v>
      </c>
      <c r="E962" s="154">
        <v>299243</v>
      </c>
      <c r="F962" s="154">
        <v>0</v>
      </c>
      <c r="G962" s="154">
        <v>0</v>
      </c>
      <c r="H962" s="154">
        <v>0</v>
      </c>
      <c r="I962" s="154">
        <v>0</v>
      </c>
      <c r="J962" s="154">
        <v>0</v>
      </c>
      <c r="K962" s="155">
        <v>0</v>
      </c>
      <c r="L962" s="154">
        <v>0</v>
      </c>
      <c r="M962" s="154">
        <v>0</v>
      </c>
      <c r="N962" s="154">
        <v>0</v>
      </c>
      <c r="O962" s="154">
        <v>0</v>
      </c>
      <c r="P962" s="154">
        <v>0</v>
      </c>
      <c r="Q962" s="154">
        <v>0</v>
      </c>
      <c r="R962" s="154">
        <v>0</v>
      </c>
      <c r="S962" s="154">
        <v>0</v>
      </c>
      <c r="T962" s="154">
        <v>0</v>
      </c>
      <c r="U962" s="154">
        <v>0</v>
      </c>
      <c r="V962" s="154">
        <v>0</v>
      </c>
      <c r="W962" s="154">
        <v>0</v>
      </c>
      <c r="X962" s="154">
        <v>0</v>
      </c>
      <c r="Y962" s="154">
        <v>0</v>
      </c>
      <c r="Z962" s="154">
        <v>0</v>
      </c>
      <c r="AA962" s="154">
        <v>0</v>
      </c>
      <c r="AB962" s="156">
        <v>2021</v>
      </c>
    </row>
    <row r="963" spans="1:28" ht="35.25" customHeight="1" x14ac:dyDescent="0.5">
      <c r="A963">
        <v>1</v>
      </c>
      <c r="B963" s="124">
        <v>164</v>
      </c>
      <c r="C963" s="125" t="s">
        <v>2847</v>
      </c>
      <c r="D963" s="150">
        <v>1302636.77</v>
      </c>
      <c r="E963" s="154">
        <v>421058</v>
      </c>
      <c r="F963" s="154">
        <v>0</v>
      </c>
      <c r="G963" s="154">
        <v>881578.77</v>
      </c>
      <c r="H963" s="154">
        <v>0</v>
      </c>
      <c r="I963" s="154">
        <v>0</v>
      </c>
      <c r="J963" s="154">
        <v>0</v>
      </c>
      <c r="K963" s="155">
        <v>0</v>
      </c>
      <c r="L963" s="154">
        <v>0</v>
      </c>
      <c r="M963" s="154">
        <v>0</v>
      </c>
      <c r="N963" s="154">
        <v>0</v>
      </c>
      <c r="O963" s="154">
        <v>0</v>
      </c>
      <c r="P963" s="154">
        <v>0</v>
      </c>
      <c r="Q963" s="154">
        <v>0</v>
      </c>
      <c r="R963" s="154">
        <v>0</v>
      </c>
      <c r="S963" s="154">
        <v>0</v>
      </c>
      <c r="T963" s="154">
        <v>0</v>
      </c>
      <c r="U963" s="154">
        <v>0</v>
      </c>
      <c r="V963" s="154">
        <v>0</v>
      </c>
      <c r="W963" s="154">
        <v>0</v>
      </c>
      <c r="X963" s="154">
        <v>0</v>
      </c>
      <c r="Y963" s="154">
        <v>0</v>
      </c>
      <c r="Z963" s="154">
        <v>0</v>
      </c>
      <c r="AA963" s="154">
        <v>0</v>
      </c>
      <c r="AB963" s="156">
        <v>2021</v>
      </c>
    </row>
    <row r="964" spans="1:28" ht="35.25" customHeight="1" x14ac:dyDescent="0.5">
      <c r="A964">
        <v>1</v>
      </c>
      <c r="B964" s="124">
        <v>165</v>
      </c>
      <c r="C964" s="125" t="s">
        <v>2848</v>
      </c>
      <c r="D964" s="150">
        <v>1049410.0699999998</v>
      </c>
      <c r="E964" s="154">
        <v>0</v>
      </c>
      <c r="F964" s="154">
        <v>0</v>
      </c>
      <c r="G964" s="154">
        <v>142506</v>
      </c>
      <c r="H964" s="154">
        <v>0</v>
      </c>
      <c r="I964" s="154">
        <v>906904.07</v>
      </c>
      <c r="J964" s="154">
        <v>0</v>
      </c>
      <c r="K964" s="155">
        <v>0</v>
      </c>
      <c r="L964" s="154">
        <v>0</v>
      </c>
      <c r="M964" s="154">
        <v>0</v>
      </c>
      <c r="N964" s="154">
        <v>0</v>
      </c>
      <c r="O964" s="154">
        <v>0</v>
      </c>
      <c r="P964" s="154">
        <v>0</v>
      </c>
      <c r="Q964" s="154">
        <v>0</v>
      </c>
      <c r="R964" s="154">
        <v>0</v>
      </c>
      <c r="S964" s="154">
        <v>0</v>
      </c>
      <c r="T964" s="154">
        <v>0</v>
      </c>
      <c r="U964" s="154">
        <v>0</v>
      </c>
      <c r="V964" s="154">
        <v>0</v>
      </c>
      <c r="W964" s="154">
        <v>0</v>
      </c>
      <c r="X964" s="154">
        <v>0</v>
      </c>
      <c r="Y964" s="154">
        <v>0</v>
      </c>
      <c r="Z964" s="154">
        <v>0</v>
      </c>
      <c r="AA964" s="154">
        <v>0</v>
      </c>
      <c r="AB964" s="156">
        <v>2021</v>
      </c>
    </row>
    <row r="965" spans="1:28" ht="35.25" customHeight="1" x14ac:dyDescent="0.5">
      <c r="A965">
        <v>1</v>
      </c>
      <c r="B965" s="124">
        <v>166</v>
      </c>
      <c r="C965" s="125" t="s">
        <v>2849</v>
      </c>
      <c r="D965" s="150">
        <v>421242</v>
      </c>
      <c r="E965" s="154">
        <v>175526</v>
      </c>
      <c r="F965" s="154">
        <v>245716</v>
      </c>
      <c r="G965" s="154">
        <v>0</v>
      </c>
      <c r="H965" s="154">
        <v>0</v>
      </c>
      <c r="I965" s="154">
        <v>0</v>
      </c>
      <c r="J965" s="154">
        <v>0</v>
      </c>
      <c r="K965" s="155">
        <v>0</v>
      </c>
      <c r="L965" s="154">
        <v>0</v>
      </c>
      <c r="M965" s="154">
        <v>0</v>
      </c>
      <c r="N965" s="154">
        <v>0</v>
      </c>
      <c r="O965" s="154">
        <v>0</v>
      </c>
      <c r="P965" s="154">
        <v>0</v>
      </c>
      <c r="Q965" s="154">
        <v>0</v>
      </c>
      <c r="R965" s="154">
        <v>0</v>
      </c>
      <c r="S965" s="154">
        <v>0</v>
      </c>
      <c r="T965" s="154">
        <v>0</v>
      </c>
      <c r="U965" s="154">
        <v>0</v>
      </c>
      <c r="V965" s="154">
        <v>0</v>
      </c>
      <c r="W965" s="154">
        <v>0</v>
      </c>
      <c r="X965" s="154">
        <v>0</v>
      </c>
      <c r="Y965" s="154">
        <v>0</v>
      </c>
      <c r="Z965" s="154">
        <v>0</v>
      </c>
      <c r="AA965" s="154">
        <v>0</v>
      </c>
      <c r="AB965" s="156">
        <v>2021</v>
      </c>
    </row>
    <row r="966" spans="1:28" ht="35.25" customHeight="1" x14ac:dyDescent="0.5">
      <c r="A966">
        <v>1</v>
      </c>
      <c r="B966" s="124">
        <v>167</v>
      </c>
      <c r="C966" s="125" t="s">
        <v>2850</v>
      </c>
      <c r="D966" s="150">
        <v>2126771.9300000002</v>
      </c>
      <c r="E966" s="154">
        <v>0</v>
      </c>
      <c r="F966" s="154">
        <v>0</v>
      </c>
      <c r="G966" s="154">
        <v>0</v>
      </c>
      <c r="H966" s="154">
        <v>0</v>
      </c>
      <c r="I966" s="154">
        <v>0</v>
      </c>
      <c r="J966" s="154">
        <v>0</v>
      </c>
      <c r="K966" s="155">
        <v>0</v>
      </c>
      <c r="L966" s="154">
        <v>0</v>
      </c>
      <c r="M966" s="154">
        <v>1345260</v>
      </c>
      <c r="N966" s="154">
        <v>0</v>
      </c>
      <c r="O966" s="154">
        <v>781511.93</v>
      </c>
      <c r="P966" s="154">
        <v>0</v>
      </c>
      <c r="Q966" s="154">
        <v>0</v>
      </c>
      <c r="R966" s="154">
        <v>0</v>
      </c>
      <c r="S966" s="154">
        <v>0</v>
      </c>
      <c r="T966" s="154">
        <v>0</v>
      </c>
      <c r="U966" s="154">
        <v>0</v>
      </c>
      <c r="V966" s="154">
        <v>0</v>
      </c>
      <c r="W966" s="154">
        <v>0</v>
      </c>
      <c r="X966" s="154">
        <v>0</v>
      </c>
      <c r="Y966" s="154">
        <v>0</v>
      </c>
      <c r="Z966" s="154">
        <v>0</v>
      </c>
      <c r="AA966" s="154">
        <v>0</v>
      </c>
      <c r="AB966" s="156">
        <v>2021</v>
      </c>
    </row>
    <row r="967" spans="1:28" ht="35.25" customHeight="1" x14ac:dyDescent="0.5">
      <c r="A967">
        <v>1</v>
      </c>
      <c r="B967" s="124">
        <v>168</v>
      </c>
      <c r="C967" s="125" t="s">
        <v>2851</v>
      </c>
      <c r="D967" s="150">
        <v>1151615</v>
      </c>
      <c r="E967" s="154">
        <v>0</v>
      </c>
      <c r="F967" s="154">
        <v>0</v>
      </c>
      <c r="G967" s="154">
        <v>0</v>
      </c>
      <c r="H967" s="154">
        <v>0</v>
      </c>
      <c r="I967" s="154">
        <v>0</v>
      </c>
      <c r="J967" s="154">
        <v>0</v>
      </c>
      <c r="K967" s="155">
        <v>0</v>
      </c>
      <c r="L967" s="154">
        <v>0</v>
      </c>
      <c r="M967" s="154">
        <v>0</v>
      </c>
      <c r="N967" s="154">
        <v>0</v>
      </c>
      <c r="O967" s="154">
        <v>1151615</v>
      </c>
      <c r="P967" s="154">
        <v>0</v>
      </c>
      <c r="Q967" s="154">
        <v>0</v>
      </c>
      <c r="R967" s="154">
        <v>0</v>
      </c>
      <c r="S967" s="154">
        <v>0</v>
      </c>
      <c r="T967" s="154">
        <v>0</v>
      </c>
      <c r="U967" s="154">
        <v>0</v>
      </c>
      <c r="V967" s="154">
        <v>0</v>
      </c>
      <c r="W967" s="154">
        <v>0</v>
      </c>
      <c r="X967" s="154">
        <v>0</v>
      </c>
      <c r="Y967" s="154">
        <v>0</v>
      </c>
      <c r="Z967" s="154">
        <v>0</v>
      </c>
      <c r="AA967" s="154">
        <v>0</v>
      </c>
      <c r="AB967" s="156">
        <v>2021</v>
      </c>
    </row>
    <row r="968" spans="1:28" ht="35.25" customHeight="1" x14ac:dyDescent="0.5">
      <c r="A968">
        <v>1</v>
      </c>
      <c r="B968" s="124">
        <v>169</v>
      </c>
      <c r="C968" s="125" t="s">
        <v>2852</v>
      </c>
      <c r="D968" s="150">
        <v>490000</v>
      </c>
      <c r="E968" s="154">
        <v>0</v>
      </c>
      <c r="F968" s="154">
        <v>0</v>
      </c>
      <c r="G968" s="154">
        <v>0</v>
      </c>
      <c r="H968" s="154">
        <v>0</v>
      </c>
      <c r="I968" s="154">
        <v>0</v>
      </c>
      <c r="J968" s="154">
        <v>0</v>
      </c>
      <c r="K968" s="155">
        <v>0</v>
      </c>
      <c r="L968" s="154">
        <v>0</v>
      </c>
      <c r="M968" s="154">
        <v>0</v>
      </c>
      <c r="N968" s="154">
        <v>0</v>
      </c>
      <c r="O968" s="154">
        <v>490000</v>
      </c>
      <c r="P968" s="154">
        <v>0</v>
      </c>
      <c r="Q968" s="154">
        <v>0</v>
      </c>
      <c r="R968" s="154">
        <v>0</v>
      </c>
      <c r="S968" s="154">
        <v>0</v>
      </c>
      <c r="T968" s="154">
        <v>0</v>
      </c>
      <c r="U968" s="154">
        <v>0</v>
      </c>
      <c r="V968" s="154">
        <v>0</v>
      </c>
      <c r="W968" s="154">
        <v>0</v>
      </c>
      <c r="X968" s="154">
        <v>0</v>
      </c>
      <c r="Y968" s="154">
        <v>0</v>
      </c>
      <c r="Z968" s="154">
        <v>0</v>
      </c>
      <c r="AA968" s="154">
        <v>0</v>
      </c>
      <c r="AB968" s="156">
        <v>2021</v>
      </c>
    </row>
    <row r="969" spans="1:28" ht="35.25" customHeight="1" x14ac:dyDescent="0.5">
      <c r="A969">
        <v>1</v>
      </c>
      <c r="B969" s="124">
        <v>170</v>
      </c>
      <c r="C969" s="125" t="s">
        <v>2853</v>
      </c>
      <c r="D969" s="150">
        <v>1200000</v>
      </c>
      <c r="E969" s="154">
        <v>0</v>
      </c>
      <c r="F969" s="154">
        <v>0</v>
      </c>
      <c r="G969" s="154">
        <v>0</v>
      </c>
      <c r="H969" s="154">
        <v>0</v>
      </c>
      <c r="I969" s="154">
        <v>0</v>
      </c>
      <c r="J969" s="154">
        <v>0</v>
      </c>
      <c r="K969" s="155">
        <v>0</v>
      </c>
      <c r="L969" s="154">
        <v>0</v>
      </c>
      <c r="M969" s="154">
        <v>1200000</v>
      </c>
      <c r="N969" s="154">
        <v>0</v>
      </c>
      <c r="O969" s="154">
        <v>0</v>
      </c>
      <c r="P969" s="154">
        <v>0</v>
      </c>
      <c r="Q969" s="154">
        <v>0</v>
      </c>
      <c r="R969" s="154">
        <v>0</v>
      </c>
      <c r="S969" s="154">
        <v>0</v>
      </c>
      <c r="T969" s="154">
        <v>0</v>
      </c>
      <c r="U969" s="154">
        <v>0</v>
      </c>
      <c r="V969" s="154">
        <v>0</v>
      </c>
      <c r="W969" s="154">
        <v>0</v>
      </c>
      <c r="X969" s="154">
        <v>0</v>
      </c>
      <c r="Y969" s="154">
        <v>0</v>
      </c>
      <c r="Z969" s="154">
        <v>0</v>
      </c>
      <c r="AA969" s="154">
        <v>0</v>
      </c>
      <c r="AB969" s="156">
        <v>2021</v>
      </c>
    </row>
    <row r="970" spans="1:28" ht="35.25" customHeight="1" x14ac:dyDescent="0.5">
      <c r="A970">
        <v>1</v>
      </c>
      <c r="B970" s="124">
        <v>171</v>
      </c>
      <c r="C970" s="125" t="s">
        <v>2854</v>
      </c>
      <c r="D970" s="150">
        <v>980000</v>
      </c>
      <c r="E970" s="154">
        <v>0</v>
      </c>
      <c r="F970" s="154">
        <v>0</v>
      </c>
      <c r="G970" s="154">
        <v>0</v>
      </c>
      <c r="H970" s="154">
        <v>0</v>
      </c>
      <c r="I970" s="154">
        <v>0</v>
      </c>
      <c r="J970" s="154">
        <v>0</v>
      </c>
      <c r="K970" s="155">
        <v>0</v>
      </c>
      <c r="L970" s="154">
        <v>0</v>
      </c>
      <c r="M970" s="154">
        <v>0</v>
      </c>
      <c r="N970" s="154">
        <v>0</v>
      </c>
      <c r="O970" s="154">
        <v>980000</v>
      </c>
      <c r="P970" s="154">
        <v>0</v>
      </c>
      <c r="Q970" s="154">
        <v>0</v>
      </c>
      <c r="R970" s="154">
        <v>0</v>
      </c>
      <c r="S970" s="154">
        <v>0</v>
      </c>
      <c r="T970" s="154">
        <v>0</v>
      </c>
      <c r="U970" s="154">
        <v>0</v>
      </c>
      <c r="V970" s="154">
        <v>0</v>
      </c>
      <c r="W970" s="154">
        <v>0</v>
      </c>
      <c r="X970" s="154">
        <v>0</v>
      </c>
      <c r="Y970" s="154">
        <v>0</v>
      </c>
      <c r="Z970" s="154">
        <v>0</v>
      </c>
      <c r="AA970" s="154">
        <v>0</v>
      </c>
      <c r="AB970" s="156">
        <v>2021</v>
      </c>
    </row>
    <row r="971" spans="1:28" ht="35.25" customHeight="1" x14ac:dyDescent="0.5">
      <c r="A971">
        <v>1</v>
      </c>
      <c r="B971" s="124">
        <v>172</v>
      </c>
      <c r="C971" s="125" t="s">
        <v>2537</v>
      </c>
      <c r="D971" s="150">
        <v>1611744</v>
      </c>
      <c r="E971" s="154">
        <v>0</v>
      </c>
      <c r="F971" s="154">
        <v>0</v>
      </c>
      <c r="G971" s="154">
        <v>0</v>
      </c>
      <c r="H971" s="154">
        <v>0</v>
      </c>
      <c r="I971" s="154">
        <v>0</v>
      </c>
      <c r="J971" s="154">
        <v>0</v>
      </c>
      <c r="K971" s="155">
        <v>0</v>
      </c>
      <c r="L971" s="154">
        <v>0</v>
      </c>
      <c r="M971" s="154">
        <v>0</v>
      </c>
      <c r="N971" s="154">
        <v>0</v>
      </c>
      <c r="O971" s="154">
        <v>1611744</v>
      </c>
      <c r="P971" s="154">
        <v>0</v>
      </c>
      <c r="Q971" s="154">
        <v>0</v>
      </c>
      <c r="R971" s="154">
        <v>0</v>
      </c>
      <c r="S971" s="154">
        <v>0</v>
      </c>
      <c r="T971" s="154">
        <v>0</v>
      </c>
      <c r="U971" s="154">
        <v>0</v>
      </c>
      <c r="V971" s="154">
        <v>0</v>
      </c>
      <c r="W971" s="154">
        <v>0</v>
      </c>
      <c r="X971" s="154">
        <v>0</v>
      </c>
      <c r="Y971" s="154">
        <v>0</v>
      </c>
      <c r="Z971" s="154">
        <v>0</v>
      </c>
      <c r="AA971" s="154">
        <v>0</v>
      </c>
      <c r="AB971" s="156">
        <v>2021</v>
      </c>
    </row>
    <row r="972" spans="1:28" ht="35.25" customHeight="1" x14ac:dyDescent="0.5">
      <c r="A972">
        <v>1</v>
      </c>
      <c r="B972" s="124">
        <v>173</v>
      </c>
      <c r="C972" s="138" t="s">
        <v>2991</v>
      </c>
      <c r="D972" s="150">
        <v>1628100</v>
      </c>
      <c r="E972" s="154">
        <v>0</v>
      </c>
      <c r="F972" s="154">
        <v>0</v>
      </c>
      <c r="G972" s="154">
        <v>0</v>
      </c>
      <c r="H972" s="154">
        <v>0</v>
      </c>
      <c r="I972" s="154">
        <v>0</v>
      </c>
      <c r="J972" s="154">
        <v>0</v>
      </c>
      <c r="K972" s="155">
        <v>0</v>
      </c>
      <c r="L972" s="154">
        <v>0</v>
      </c>
      <c r="M972" s="154">
        <v>1628100</v>
      </c>
      <c r="N972" s="154">
        <v>0</v>
      </c>
      <c r="O972" s="154">
        <v>0</v>
      </c>
      <c r="P972" s="154">
        <v>0</v>
      </c>
      <c r="Q972" s="154">
        <v>0</v>
      </c>
      <c r="R972" s="154">
        <v>0</v>
      </c>
      <c r="S972" s="154">
        <v>0</v>
      </c>
      <c r="T972" s="154">
        <v>0</v>
      </c>
      <c r="U972" s="154">
        <v>0</v>
      </c>
      <c r="V972" s="154">
        <v>0</v>
      </c>
      <c r="W972" s="154">
        <v>0</v>
      </c>
      <c r="X972" s="154">
        <v>0</v>
      </c>
      <c r="Y972" s="154">
        <v>0</v>
      </c>
      <c r="Z972" s="154">
        <v>0</v>
      </c>
      <c r="AA972" s="154">
        <v>0</v>
      </c>
      <c r="AB972" s="156">
        <v>2021</v>
      </c>
    </row>
    <row r="973" spans="1:28" ht="35.25" customHeight="1" x14ac:dyDescent="0.5">
      <c r="A973">
        <v>1</v>
      </c>
      <c r="B973" s="124">
        <v>174</v>
      </c>
      <c r="C973" s="138" t="s">
        <v>2992</v>
      </c>
      <c r="D973" s="150">
        <v>1959532</v>
      </c>
      <c r="E973" s="154">
        <v>0</v>
      </c>
      <c r="F973" s="154">
        <v>0</v>
      </c>
      <c r="G973" s="154">
        <v>0</v>
      </c>
      <c r="H973" s="154">
        <v>0</v>
      </c>
      <c r="I973" s="154">
        <v>0</v>
      </c>
      <c r="J973" s="154">
        <v>0</v>
      </c>
      <c r="K973" s="155">
        <v>0</v>
      </c>
      <c r="L973" s="154">
        <v>0</v>
      </c>
      <c r="M973" s="154">
        <v>1959532</v>
      </c>
      <c r="N973" s="154">
        <v>0</v>
      </c>
      <c r="O973" s="154">
        <v>0</v>
      </c>
      <c r="P973" s="154">
        <v>0</v>
      </c>
      <c r="Q973" s="154">
        <v>0</v>
      </c>
      <c r="R973" s="154">
        <v>0</v>
      </c>
      <c r="S973" s="154">
        <v>0</v>
      </c>
      <c r="T973" s="154">
        <v>0</v>
      </c>
      <c r="U973" s="154">
        <v>0</v>
      </c>
      <c r="V973" s="154">
        <v>0</v>
      </c>
      <c r="W973" s="154">
        <v>0</v>
      </c>
      <c r="X973" s="154">
        <v>0</v>
      </c>
      <c r="Y973" s="154">
        <v>0</v>
      </c>
      <c r="Z973" s="154">
        <v>0</v>
      </c>
      <c r="AA973" s="154">
        <v>0</v>
      </c>
      <c r="AB973" s="156">
        <v>2021</v>
      </c>
    </row>
    <row r="974" spans="1:28" ht="35.25" customHeight="1" x14ac:dyDescent="0.5">
      <c r="A974">
        <v>1</v>
      </c>
      <c r="B974" s="124">
        <v>175</v>
      </c>
      <c r="C974" s="138" t="s">
        <v>2993</v>
      </c>
      <c r="D974" s="150">
        <v>2499497</v>
      </c>
      <c r="E974" s="154">
        <v>0</v>
      </c>
      <c r="F974" s="154">
        <v>0</v>
      </c>
      <c r="G974" s="154">
        <v>0</v>
      </c>
      <c r="H974" s="154">
        <v>0</v>
      </c>
      <c r="I974" s="154">
        <v>0</v>
      </c>
      <c r="J974" s="154">
        <v>0</v>
      </c>
      <c r="K974" s="155">
        <v>0</v>
      </c>
      <c r="L974" s="154">
        <v>0</v>
      </c>
      <c r="M974" s="154">
        <v>0</v>
      </c>
      <c r="N974" s="154">
        <v>0</v>
      </c>
      <c r="O974" s="154">
        <v>2499497</v>
      </c>
      <c r="P974" s="154">
        <v>0</v>
      </c>
      <c r="Q974" s="154">
        <v>0</v>
      </c>
      <c r="R974" s="154">
        <v>0</v>
      </c>
      <c r="S974" s="154">
        <v>0</v>
      </c>
      <c r="T974" s="154">
        <v>0</v>
      </c>
      <c r="U974" s="154">
        <v>0</v>
      </c>
      <c r="V974" s="154">
        <v>0</v>
      </c>
      <c r="W974" s="154">
        <v>0</v>
      </c>
      <c r="X974" s="154">
        <v>0</v>
      </c>
      <c r="Y974" s="154">
        <v>0</v>
      </c>
      <c r="Z974" s="154">
        <v>0</v>
      </c>
      <c r="AA974" s="154">
        <v>0</v>
      </c>
      <c r="AB974" s="156">
        <v>2021</v>
      </c>
    </row>
    <row r="975" spans="1:28" ht="35.25" customHeight="1" x14ac:dyDescent="0.5">
      <c r="A975">
        <v>1</v>
      </c>
      <c r="B975" s="124">
        <v>176</v>
      </c>
      <c r="C975" s="138" t="s">
        <v>2994</v>
      </c>
      <c r="D975" s="150">
        <v>2098468</v>
      </c>
      <c r="E975" s="154">
        <v>0</v>
      </c>
      <c r="F975" s="154">
        <v>0</v>
      </c>
      <c r="G975" s="154">
        <v>0</v>
      </c>
      <c r="H975" s="154">
        <v>0</v>
      </c>
      <c r="I975" s="154">
        <v>0</v>
      </c>
      <c r="J975" s="154">
        <v>0</v>
      </c>
      <c r="K975" s="155">
        <v>0</v>
      </c>
      <c r="L975" s="154">
        <v>0</v>
      </c>
      <c r="M975" s="154">
        <v>2098468</v>
      </c>
      <c r="N975" s="154">
        <v>0</v>
      </c>
      <c r="O975" s="154">
        <v>0</v>
      </c>
      <c r="P975" s="154">
        <v>0</v>
      </c>
      <c r="Q975" s="154">
        <v>0</v>
      </c>
      <c r="R975" s="154">
        <v>0</v>
      </c>
      <c r="S975" s="154">
        <v>0</v>
      </c>
      <c r="T975" s="154">
        <v>0</v>
      </c>
      <c r="U975" s="154">
        <v>0</v>
      </c>
      <c r="V975" s="154">
        <v>0</v>
      </c>
      <c r="W975" s="154">
        <v>0</v>
      </c>
      <c r="X975" s="154">
        <v>0</v>
      </c>
      <c r="Y975" s="154">
        <v>0</v>
      </c>
      <c r="Z975" s="154">
        <v>0</v>
      </c>
      <c r="AA975" s="154">
        <v>0</v>
      </c>
      <c r="AB975" s="156">
        <v>2021</v>
      </c>
    </row>
    <row r="976" spans="1:28" ht="35.25" customHeight="1" x14ac:dyDescent="0.5">
      <c r="A976">
        <v>1</v>
      </c>
      <c r="B976" s="124">
        <v>177</v>
      </c>
      <c r="C976" s="138" t="s">
        <v>2995</v>
      </c>
      <c r="D976" s="150">
        <v>2158150</v>
      </c>
      <c r="E976" s="154">
        <v>0</v>
      </c>
      <c r="F976" s="154">
        <v>0</v>
      </c>
      <c r="G976" s="154">
        <v>0</v>
      </c>
      <c r="H976" s="154">
        <v>0</v>
      </c>
      <c r="I976" s="154">
        <v>0</v>
      </c>
      <c r="J976" s="154">
        <v>0</v>
      </c>
      <c r="K976" s="155">
        <v>0</v>
      </c>
      <c r="L976" s="154">
        <v>0</v>
      </c>
      <c r="M976" s="154">
        <v>2158150</v>
      </c>
      <c r="N976" s="154">
        <v>0</v>
      </c>
      <c r="O976" s="154">
        <v>0</v>
      </c>
      <c r="P976" s="154">
        <v>0</v>
      </c>
      <c r="Q976" s="154">
        <v>0</v>
      </c>
      <c r="R976" s="154">
        <v>0</v>
      </c>
      <c r="S976" s="154">
        <v>0</v>
      </c>
      <c r="T976" s="154">
        <v>0</v>
      </c>
      <c r="U976" s="154">
        <v>0</v>
      </c>
      <c r="V976" s="154">
        <v>0</v>
      </c>
      <c r="W976" s="154">
        <v>0</v>
      </c>
      <c r="X976" s="154">
        <v>0</v>
      </c>
      <c r="Y976" s="154">
        <v>0</v>
      </c>
      <c r="Z976" s="154">
        <v>0</v>
      </c>
      <c r="AA976" s="154">
        <v>0</v>
      </c>
      <c r="AB976" s="156">
        <v>2021</v>
      </c>
    </row>
    <row r="977" spans="1:28" ht="35.25" customHeight="1" x14ac:dyDescent="0.5">
      <c r="A977">
        <v>1</v>
      </c>
      <c r="B977" s="124">
        <v>178</v>
      </c>
      <c r="C977" s="138" t="s">
        <v>2996</v>
      </c>
      <c r="D977" s="150">
        <v>3600890</v>
      </c>
      <c r="E977" s="154">
        <v>0</v>
      </c>
      <c r="F977" s="154">
        <v>0</v>
      </c>
      <c r="G977" s="154">
        <v>0</v>
      </c>
      <c r="H977" s="154">
        <v>0</v>
      </c>
      <c r="I977" s="154">
        <v>0</v>
      </c>
      <c r="J977" s="154">
        <v>0</v>
      </c>
      <c r="K977" s="155">
        <v>0</v>
      </c>
      <c r="L977" s="154">
        <v>0</v>
      </c>
      <c r="M977" s="154">
        <v>3600890</v>
      </c>
      <c r="N977" s="154">
        <v>0</v>
      </c>
      <c r="O977" s="154">
        <v>0</v>
      </c>
      <c r="P977" s="154">
        <v>0</v>
      </c>
      <c r="Q977" s="154">
        <v>0</v>
      </c>
      <c r="R977" s="154">
        <v>0</v>
      </c>
      <c r="S977" s="154">
        <v>0</v>
      </c>
      <c r="T977" s="154">
        <v>0</v>
      </c>
      <c r="U977" s="154">
        <v>0</v>
      </c>
      <c r="V977" s="154">
        <v>0</v>
      </c>
      <c r="W977" s="154">
        <v>0</v>
      </c>
      <c r="X977" s="154">
        <v>0</v>
      </c>
      <c r="Y977" s="154">
        <v>0</v>
      </c>
      <c r="Z977" s="154">
        <v>0</v>
      </c>
      <c r="AA977" s="154">
        <v>0</v>
      </c>
      <c r="AB977" s="156">
        <v>2021</v>
      </c>
    </row>
    <row r="978" spans="1:28" ht="35.25" customHeight="1" x14ac:dyDescent="0.5">
      <c r="A978">
        <v>1</v>
      </c>
      <c r="B978" s="124">
        <v>179</v>
      </c>
      <c r="C978" s="138" t="s">
        <v>2997</v>
      </c>
      <c r="D978" s="150">
        <v>1619775.36</v>
      </c>
      <c r="E978" s="154">
        <v>0</v>
      </c>
      <c r="F978" s="154">
        <v>0</v>
      </c>
      <c r="G978" s="154">
        <v>0</v>
      </c>
      <c r="H978" s="154">
        <v>0</v>
      </c>
      <c r="I978" s="154">
        <v>0</v>
      </c>
      <c r="J978" s="154">
        <v>0</v>
      </c>
      <c r="K978" s="155">
        <v>0</v>
      </c>
      <c r="L978" s="154">
        <v>0</v>
      </c>
      <c r="M978" s="154">
        <v>0</v>
      </c>
      <c r="N978" s="154">
        <v>0</v>
      </c>
      <c r="O978" s="154">
        <v>1619775.36</v>
      </c>
      <c r="P978" s="154">
        <v>0</v>
      </c>
      <c r="Q978" s="154">
        <v>0</v>
      </c>
      <c r="R978" s="154">
        <v>0</v>
      </c>
      <c r="S978" s="154">
        <v>0</v>
      </c>
      <c r="T978" s="154">
        <v>0</v>
      </c>
      <c r="U978" s="154">
        <v>0</v>
      </c>
      <c r="V978" s="154">
        <v>0</v>
      </c>
      <c r="W978" s="154">
        <v>0</v>
      </c>
      <c r="X978" s="154">
        <v>0</v>
      </c>
      <c r="Y978" s="154">
        <v>0</v>
      </c>
      <c r="Z978" s="154">
        <v>0</v>
      </c>
      <c r="AA978" s="154">
        <v>0</v>
      </c>
      <c r="AB978" s="156">
        <v>2021</v>
      </c>
    </row>
    <row r="979" spans="1:28" ht="35.25" customHeight="1" x14ac:dyDescent="0.5">
      <c r="A979">
        <v>1</v>
      </c>
      <c r="B979" s="124">
        <v>180</v>
      </c>
      <c r="C979" s="138" t="s">
        <v>2998</v>
      </c>
      <c r="D979" s="150">
        <v>1548000</v>
      </c>
      <c r="E979" s="154">
        <v>0</v>
      </c>
      <c r="F979" s="154">
        <v>0</v>
      </c>
      <c r="G979" s="154">
        <v>1548000</v>
      </c>
      <c r="H979" s="154">
        <v>0</v>
      </c>
      <c r="I979" s="154">
        <v>0</v>
      </c>
      <c r="J979" s="154">
        <v>0</v>
      </c>
      <c r="K979" s="155">
        <v>0</v>
      </c>
      <c r="L979" s="154">
        <v>0</v>
      </c>
      <c r="M979" s="154">
        <v>0</v>
      </c>
      <c r="N979" s="154">
        <v>0</v>
      </c>
      <c r="O979" s="154">
        <v>0</v>
      </c>
      <c r="P979" s="154">
        <v>0</v>
      </c>
      <c r="Q979" s="154">
        <v>0</v>
      </c>
      <c r="R979" s="154">
        <v>0</v>
      </c>
      <c r="S979" s="154">
        <v>0</v>
      </c>
      <c r="T979" s="154">
        <v>0</v>
      </c>
      <c r="U979" s="154">
        <v>0</v>
      </c>
      <c r="V979" s="154">
        <v>0</v>
      </c>
      <c r="W979" s="154">
        <v>0</v>
      </c>
      <c r="X979" s="154">
        <v>0</v>
      </c>
      <c r="Y979" s="154">
        <v>0</v>
      </c>
      <c r="Z979" s="154">
        <v>0</v>
      </c>
      <c r="AA979" s="154">
        <v>0</v>
      </c>
      <c r="AB979" s="156">
        <v>2021</v>
      </c>
    </row>
    <row r="980" spans="1:28" ht="35.25" customHeight="1" x14ac:dyDescent="0.5">
      <c r="A980">
        <v>1</v>
      </c>
      <c r="B980" s="124">
        <v>181</v>
      </c>
      <c r="C980" s="138" t="s">
        <v>2999</v>
      </c>
      <c r="D980" s="150">
        <v>1330802</v>
      </c>
      <c r="E980" s="154">
        <v>0</v>
      </c>
      <c r="F980" s="154">
        <v>0</v>
      </c>
      <c r="G980" s="154">
        <v>0</v>
      </c>
      <c r="H980" s="154">
        <v>0</v>
      </c>
      <c r="I980" s="154">
        <v>0</v>
      </c>
      <c r="J980" s="154">
        <v>0</v>
      </c>
      <c r="K980" s="155">
        <v>0</v>
      </c>
      <c r="L980" s="154">
        <v>0</v>
      </c>
      <c r="M980" s="154">
        <v>0</v>
      </c>
      <c r="N980" s="154">
        <v>0</v>
      </c>
      <c r="O980" s="154">
        <v>1330802</v>
      </c>
      <c r="P980" s="154">
        <v>0</v>
      </c>
      <c r="Q980" s="154">
        <v>0</v>
      </c>
      <c r="R980" s="154">
        <v>0</v>
      </c>
      <c r="S980" s="154">
        <v>0</v>
      </c>
      <c r="T980" s="154">
        <v>0</v>
      </c>
      <c r="U980" s="154">
        <v>0</v>
      </c>
      <c r="V980" s="154">
        <v>0</v>
      </c>
      <c r="W980" s="154">
        <v>0</v>
      </c>
      <c r="X980" s="154">
        <v>0</v>
      </c>
      <c r="Y980" s="154">
        <v>0</v>
      </c>
      <c r="Z980" s="154">
        <v>0</v>
      </c>
      <c r="AA980" s="154">
        <v>0</v>
      </c>
      <c r="AB980" s="156">
        <v>2021</v>
      </c>
    </row>
    <row r="981" spans="1:28" ht="35.25" customHeight="1" x14ac:dyDescent="0.5">
      <c r="A981">
        <v>1</v>
      </c>
      <c r="B981" s="124">
        <v>182</v>
      </c>
      <c r="C981" s="138" t="s">
        <v>3000</v>
      </c>
      <c r="D981" s="150">
        <v>1760519.24</v>
      </c>
      <c r="E981" s="154">
        <v>0</v>
      </c>
      <c r="F981" s="154">
        <v>0</v>
      </c>
      <c r="G981" s="154">
        <v>0</v>
      </c>
      <c r="H981" s="154">
        <v>0</v>
      </c>
      <c r="I981" s="154">
        <v>0</v>
      </c>
      <c r="J981" s="154">
        <v>0</v>
      </c>
      <c r="K981" s="155">
        <v>0</v>
      </c>
      <c r="L981" s="154">
        <v>0</v>
      </c>
      <c r="M981" s="154">
        <v>0</v>
      </c>
      <c r="N981" s="154">
        <v>0</v>
      </c>
      <c r="O981" s="154">
        <v>1760519.24</v>
      </c>
      <c r="P981" s="154">
        <v>0</v>
      </c>
      <c r="Q981" s="154">
        <v>0</v>
      </c>
      <c r="R981" s="154">
        <v>0</v>
      </c>
      <c r="S981" s="154">
        <v>0</v>
      </c>
      <c r="T981" s="154">
        <v>0</v>
      </c>
      <c r="U981" s="154">
        <v>0</v>
      </c>
      <c r="V981" s="154">
        <v>0</v>
      </c>
      <c r="W981" s="154">
        <v>0</v>
      </c>
      <c r="X981" s="154">
        <v>0</v>
      </c>
      <c r="Y981" s="154">
        <v>0</v>
      </c>
      <c r="Z981" s="154">
        <v>0</v>
      </c>
      <c r="AA981" s="154">
        <v>0</v>
      </c>
      <c r="AB981" s="156">
        <v>2021</v>
      </c>
    </row>
    <row r="982" spans="1:28" ht="35.25" customHeight="1" x14ac:dyDescent="0.5">
      <c r="A982">
        <v>1</v>
      </c>
      <c r="B982" s="124">
        <v>183</v>
      </c>
      <c r="C982" s="138" t="s">
        <v>3001</v>
      </c>
      <c r="D982" s="150">
        <v>1330802</v>
      </c>
      <c r="E982" s="154">
        <v>0</v>
      </c>
      <c r="F982" s="154">
        <v>0</v>
      </c>
      <c r="G982" s="154">
        <v>0</v>
      </c>
      <c r="H982" s="154">
        <v>0</v>
      </c>
      <c r="I982" s="154">
        <v>0</v>
      </c>
      <c r="J982" s="154">
        <v>0</v>
      </c>
      <c r="K982" s="155">
        <v>0</v>
      </c>
      <c r="L982" s="154">
        <v>0</v>
      </c>
      <c r="M982" s="154">
        <v>0</v>
      </c>
      <c r="N982" s="154">
        <v>0</v>
      </c>
      <c r="O982" s="154">
        <v>1330802</v>
      </c>
      <c r="P982" s="154">
        <v>0</v>
      </c>
      <c r="Q982" s="154">
        <v>0</v>
      </c>
      <c r="R982" s="154">
        <v>0</v>
      </c>
      <c r="S982" s="154">
        <v>0</v>
      </c>
      <c r="T982" s="154">
        <v>0</v>
      </c>
      <c r="U982" s="154">
        <v>0</v>
      </c>
      <c r="V982" s="154">
        <v>0</v>
      </c>
      <c r="W982" s="154">
        <v>0</v>
      </c>
      <c r="X982" s="154">
        <v>0</v>
      </c>
      <c r="Y982" s="154">
        <v>0</v>
      </c>
      <c r="Z982" s="154">
        <v>0</v>
      </c>
      <c r="AA982" s="154">
        <v>0</v>
      </c>
      <c r="AB982" s="156">
        <v>2021</v>
      </c>
    </row>
    <row r="983" spans="1:28" ht="35.25" customHeight="1" x14ac:dyDescent="0.5">
      <c r="A983">
        <v>1</v>
      </c>
      <c r="B983" s="124">
        <v>184</v>
      </c>
      <c r="C983" s="138" t="s">
        <v>3002</v>
      </c>
      <c r="D983" s="150">
        <v>1755600</v>
      </c>
      <c r="E983" s="154">
        <v>0</v>
      </c>
      <c r="F983" s="154">
        <v>0</v>
      </c>
      <c r="G983" s="154">
        <v>0</v>
      </c>
      <c r="H983" s="154">
        <v>0</v>
      </c>
      <c r="I983" s="154">
        <v>0</v>
      </c>
      <c r="J983" s="154">
        <v>0</v>
      </c>
      <c r="K983" s="155">
        <v>0</v>
      </c>
      <c r="L983" s="154">
        <v>0</v>
      </c>
      <c r="M983" s="154">
        <v>0</v>
      </c>
      <c r="N983" s="154">
        <v>0</v>
      </c>
      <c r="O983" s="154">
        <v>1755600</v>
      </c>
      <c r="P983" s="154">
        <v>0</v>
      </c>
      <c r="Q983" s="154">
        <v>0</v>
      </c>
      <c r="R983" s="154">
        <v>0</v>
      </c>
      <c r="S983" s="154">
        <v>0</v>
      </c>
      <c r="T983" s="154">
        <v>0</v>
      </c>
      <c r="U983" s="154">
        <v>0</v>
      </c>
      <c r="V983" s="154">
        <v>0</v>
      </c>
      <c r="W983" s="154">
        <v>0</v>
      </c>
      <c r="X983" s="154">
        <v>0</v>
      </c>
      <c r="Y983" s="154">
        <v>0</v>
      </c>
      <c r="Z983" s="154">
        <v>0</v>
      </c>
      <c r="AA983" s="154">
        <v>0</v>
      </c>
      <c r="AB983" s="156">
        <v>2021</v>
      </c>
    </row>
    <row r="984" spans="1:28" ht="35.25" customHeight="1" x14ac:dyDescent="0.5">
      <c r="A984">
        <v>1</v>
      </c>
      <c r="B984" s="124">
        <v>185</v>
      </c>
      <c r="C984" s="138" t="s">
        <v>3003</v>
      </c>
      <c r="D984" s="150">
        <v>1760519.24</v>
      </c>
      <c r="E984" s="154">
        <v>0</v>
      </c>
      <c r="F984" s="154">
        <v>0</v>
      </c>
      <c r="G984" s="154">
        <v>0</v>
      </c>
      <c r="H984" s="154">
        <v>0</v>
      </c>
      <c r="I984" s="154">
        <v>0</v>
      </c>
      <c r="J984" s="154">
        <v>0</v>
      </c>
      <c r="K984" s="155">
        <v>0</v>
      </c>
      <c r="L984" s="154">
        <v>0</v>
      </c>
      <c r="M984" s="154">
        <v>0</v>
      </c>
      <c r="N984" s="154">
        <v>0</v>
      </c>
      <c r="O984" s="154">
        <v>1760519.24</v>
      </c>
      <c r="P984" s="154">
        <v>0</v>
      </c>
      <c r="Q984" s="154">
        <v>0</v>
      </c>
      <c r="R984" s="154">
        <v>0</v>
      </c>
      <c r="S984" s="154">
        <v>0</v>
      </c>
      <c r="T984" s="154">
        <v>0</v>
      </c>
      <c r="U984" s="154">
        <v>0</v>
      </c>
      <c r="V984" s="154">
        <v>0</v>
      </c>
      <c r="W984" s="154">
        <v>0</v>
      </c>
      <c r="X984" s="154">
        <v>0</v>
      </c>
      <c r="Y984" s="154">
        <v>0</v>
      </c>
      <c r="Z984" s="154">
        <v>0</v>
      </c>
      <c r="AA984" s="154">
        <v>0</v>
      </c>
      <c r="AB984" s="156">
        <v>2021</v>
      </c>
    </row>
    <row r="985" spans="1:28" ht="35.25" customHeight="1" x14ac:dyDescent="0.5">
      <c r="A985">
        <v>1</v>
      </c>
      <c r="B985" s="124">
        <v>186</v>
      </c>
      <c r="C985" s="138" t="s">
        <v>3004</v>
      </c>
      <c r="D985" s="150">
        <v>248500</v>
      </c>
      <c r="E985" s="154">
        <v>0</v>
      </c>
      <c r="F985" s="154">
        <v>0</v>
      </c>
      <c r="G985" s="154">
        <v>0</v>
      </c>
      <c r="H985" s="154">
        <v>0</v>
      </c>
      <c r="I985" s="154">
        <v>0</v>
      </c>
      <c r="J985" s="154">
        <v>0</v>
      </c>
      <c r="K985" s="155">
        <v>0</v>
      </c>
      <c r="L985" s="154">
        <v>0</v>
      </c>
      <c r="M985" s="154">
        <v>0</v>
      </c>
      <c r="N985" s="154">
        <v>0</v>
      </c>
      <c r="O985" s="154">
        <v>248500</v>
      </c>
      <c r="P985" s="154">
        <v>0</v>
      </c>
      <c r="Q985" s="154">
        <v>0</v>
      </c>
      <c r="R985" s="154">
        <v>0</v>
      </c>
      <c r="S985" s="154">
        <v>0</v>
      </c>
      <c r="T985" s="154">
        <v>0</v>
      </c>
      <c r="U985" s="154">
        <v>0</v>
      </c>
      <c r="V985" s="154">
        <v>0</v>
      </c>
      <c r="W985" s="154">
        <v>0</v>
      </c>
      <c r="X985" s="154">
        <v>0</v>
      </c>
      <c r="Y985" s="154">
        <v>0</v>
      </c>
      <c r="Z985" s="154">
        <v>0</v>
      </c>
      <c r="AA985" s="154">
        <v>0</v>
      </c>
      <c r="AB985" s="156">
        <v>2021</v>
      </c>
    </row>
    <row r="986" spans="1:28" ht="35.25" customHeight="1" x14ac:dyDescent="0.5">
      <c r="A986">
        <v>1</v>
      </c>
      <c r="B986" s="124">
        <v>187</v>
      </c>
      <c r="C986" s="138" t="s">
        <v>3005</v>
      </c>
      <c r="D986" s="150">
        <v>1089879</v>
      </c>
      <c r="E986" s="154">
        <v>0</v>
      </c>
      <c r="F986" s="154">
        <v>0</v>
      </c>
      <c r="G986" s="154">
        <v>0</v>
      </c>
      <c r="H986" s="154">
        <v>0</v>
      </c>
      <c r="I986" s="154">
        <v>0</v>
      </c>
      <c r="J986" s="154">
        <v>0</v>
      </c>
      <c r="K986" s="155">
        <v>0</v>
      </c>
      <c r="L986" s="154">
        <v>0</v>
      </c>
      <c r="M986" s="154">
        <v>1089879</v>
      </c>
      <c r="N986" s="154">
        <v>0</v>
      </c>
      <c r="O986" s="154">
        <v>0</v>
      </c>
      <c r="P986" s="154">
        <v>0</v>
      </c>
      <c r="Q986" s="154">
        <v>0</v>
      </c>
      <c r="R986" s="154">
        <v>0</v>
      </c>
      <c r="S986" s="154">
        <v>0</v>
      </c>
      <c r="T986" s="154">
        <v>0</v>
      </c>
      <c r="U986" s="154">
        <v>0</v>
      </c>
      <c r="V986" s="154">
        <v>0</v>
      </c>
      <c r="W986" s="154">
        <v>0</v>
      </c>
      <c r="X986" s="154">
        <v>0</v>
      </c>
      <c r="Y986" s="154">
        <v>0</v>
      </c>
      <c r="Z986" s="154">
        <v>0</v>
      </c>
      <c r="AA986" s="154">
        <v>0</v>
      </c>
      <c r="AB986" s="156">
        <v>2021</v>
      </c>
    </row>
    <row r="987" spans="1:28" ht="35.25" customHeight="1" x14ac:dyDescent="0.5">
      <c r="A987">
        <v>1</v>
      </c>
      <c r="B987" s="124">
        <v>188</v>
      </c>
      <c r="C987" s="138" t="s">
        <v>3006</v>
      </c>
      <c r="D987" s="150">
        <v>2582860</v>
      </c>
      <c r="E987" s="154">
        <v>0</v>
      </c>
      <c r="F987" s="154">
        <v>0</v>
      </c>
      <c r="G987" s="154">
        <v>0</v>
      </c>
      <c r="H987" s="154">
        <v>0</v>
      </c>
      <c r="I987" s="154">
        <v>0</v>
      </c>
      <c r="J987" s="154">
        <v>0</v>
      </c>
      <c r="K987" s="155">
        <v>0</v>
      </c>
      <c r="L987" s="154">
        <v>0</v>
      </c>
      <c r="M987" s="154">
        <v>2582860</v>
      </c>
      <c r="N987" s="154">
        <v>0</v>
      </c>
      <c r="O987" s="154">
        <v>0</v>
      </c>
      <c r="P987" s="154">
        <v>0</v>
      </c>
      <c r="Q987" s="154">
        <v>0</v>
      </c>
      <c r="R987" s="154">
        <v>0</v>
      </c>
      <c r="S987" s="154">
        <v>0</v>
      </c>
      <c r="T987" s="154">
        <v>0</v>
      </c>
      <c r="U987" s="154">
        <v>0</v>
      </c>
      <c r="V987" s="154">
        <v>0</v>
      </c>
      <c r="W987" s="154">
        <v>0</v>
      </c>
      <c r="X987" s="154">
        <v>0</v>
      </c>
      <c r="Y987" s="154">
        <v>0</v>
      </c>
      <c r="Z987" s="154">
        <v>0</v>
      </c>
      <c r="AA987" s="154">
        <v>0</v>
      </c>
      <c r="AB987" s="156">
        <v>2021</v>
      </c>
    </row>
    <row r="988" spans="1:28" ht="35.25" customHeight="1" x14ac:dyDescent="0.5">
      <c r="A988">
        <v>1</v>
      </c>
      <c r="B988" s="124">
        <v>189</v>
      </c>
      <c r="C988" s="138" t="s">
        <v>3007</v>
      </c>
      <c r="D988" s="150">
        <v>2496140</v>
      </c>
      <c r="E988" s="154">
        <v>0</v>
      </c>
      <c r="F988" s="154">
        <v>0</v>
      </c>
      <c r="G988" s="154">
        <v>0</v>
      </c>
      <c r="H988" s="154">
        <v>0</v>
      </c>
      <c r="I988" s="154">
        <v>0</v>
      </c>
      <c r="J988" s="154">
        <v>0</v>
      </c>
      <c r="K988" s="155">
        <v>0</v>
      </c>
      <c r="L988" s="154">
        <v>0</v>
      </c>
      <c r="M988" s="154">
        <v>2496140</v>
      </c>
      <c r="N988" s="154">
        <v>0</v>
      </c>
      <c r="O988" s="154">
        <v>0</v>
      </c>
      <c r="P988" s="154">
        <v>0</v>
      </c>
      <c r="Q988" s="154">
        <v>0</v>
      </c>
      <c r="R988" s="154">
        <v>0</v>
      </c>
      <c r="S988" s="154">
        <v>0</v>
      </c>
      <c r="T988" s="154">
        <v>0</v>
      </c>
      <c r="U988" s="154">
        <v>0</v>
      </c>
      <c r="V988" s="154">
        <v>0</v>
      </c>
      <c r="W988" s="154">
        <v>0</v>
      </c>
      <c r="X988" s="154">
        <v>0</v>
      </c>
      <c r="Y988" s="154">
        <v>0</v>
      </c>
      <c r="Z988" s="154">
        <v>0</v>
      </c>
      <c r="AA988" s="154">
        <v>0</v>
      </c>
      <c r="AB988" s="156">
        <v>2021</v>
      </c>
    </row>
    <row r="989" spans="1:28" ht="35.25" customHeight="1" x14ac:dyDescent="0.5">
      <c r="A989">
        <v>1</v>
      </c>
      <c r="B989" s="124">
        <v>190</v>
      </c>
      <c r="C989" s="138" t="s">
        <v>3008</v>
      </c>
      <c r="D989" s="150">
        <v>966049.6</v>
      </c>
      <c r="E989" s="154">
        <v>0</v>
      </c>
      <c r="F989" s="154">
        <v>0</v>
      </c>
      <c r="G989" s="154">
        <v>0</v>
      </c>
      <c r="H989" s="154">
        <v>0</v>
      </c>
      <c r="I989" s="154">
        <v>0</v>
      </c>
      <c r="J989" s="154">
        <v>0</v>
      </c>
      <c r="K989" s="155">
        <v>0</v>
      </c>
      <c r="L989" s="154">
        <v>0</v>
      </c>
      <c r="M989" s="154">
        <v>0</v>
      </c>
      <c r="N989" s="154">
        <v>0</v>
      </c>
      <c r="O989" s="154">
        <v>966049.6</v>
      </c>
      <c r="P989" s="154">
        <v>0</v>
      </c>
      <c r="Q989" s="154">
        <v>0</v>
      </c>
      <c r="R989" s="154">
        <v>0</v>
      </c>
      <c r="S989" s="154">
        <v>0</v>
      </c>
      <c r="T989" s="154">
        <v>0</v>
      </c>
      <c r="U989" s="154">
        <v>0</v>
      </c>
      <c r="V989" s="154">
        <v>0</v>
      </c>
      <c r="W989" s="154">
        <v>0</v>
      </c>
      <c r="X989" s="154">
        <v>0</v>
      </c>
      <c r="Y989" s="154">
        <v>0</v>
      </c>
      <c r="Z989" s="154">
        <v>0</v>
      </c>
      <c r="AA989" s="154">
        <v>0</v>
      </c>
      <c r="AB989" s="156">
        <v>2021</v>
      </c>
    </row>
    <row r="990" spans="1:28" ht="35.25" customHeight="1" x14ac:dyDescent="0.5">
      <c r="A990">
        <v>1</v>
      </c>
      <c r="B990" s="124">
        <v>191</v>
      </c>
      <c r="C990" s="138" t="s">
        <v>3009</v>
      </c>
      <c r="D990" s="150">
        <v>998750</v>
      </c>
      <c r="E990" s="154">
        <v>0</v>
      </c>
      <c r="F990" s="154">
        <v>0</v>
      </c>
      <c r="G990" s="154">
        <v>0</v>
      </c>
      <c r="H990" s="154">
        <v>0</v>
      </c>
      <c r="I990" s="154">
        <v>0</v>
      </c>
      <c r="J990" s="154">
        <v>0</v>
      </c>
      <c r="K990" s="155">
        <v>0</v>
      </c>
      <c r="L990" s="154">
        <v>0</v>
      </c>
      <c r="M990" s="154">
        <v>0</v>
      </c>
      <c r="N990" s="154">
        <v>0</v>
      </c>
      <c r="O990" s="154">
        <v>998750</v>
      </c>
      <c r="P990" s="154">
        <v>0</v>
      </c>
      <c r="Q990" s="154">
        <v>0</v>
      </c>
      <c r="R990" s="154">
        <v>0</v>
      </c>
      <c r="S990" s="154">
        <v>0</v>
      </c>
      <c r="T990" s="154">
        <v>0</v>
      </c>
      <c r="U990" s="154">
        <v>0</v>
      </c>
      <c r="V990" s="154">
        <v>0</v>
      </c>
      <c r="W990" s="154">
        <v>0</v>
      </c>
      <c r="X990" s="154">
        <v>0</v>
      </c>
      <c r="Y990" s="154">
        <v>0</v>
      </c>
      <c r="Z990" s="154">
        <v>0</v>
      </c>
      <c r="AA990" s="154">
        <v>0</v>
      </c>
      <c r="AB990" s="156">
        <v>2021</v>
      </c>
    </row>
    <row r="991" spans="1:28" ht="35.25" customHeight="1" x14ac:dyDescent="0.5">
      <c r="A991">
        <v>1</v>
      </c>
      <c r="B991" s="124">
        <v>192</v>
      </c>
      <c r="C991" s="138" t="s">
        <v>1710</v>
      </c>
      <c r="D991" s="150">
        <v>13300715</v>
      </c>
      <c r="E991" s="154">
        <v>0</v>
      </c>
      <c r="F991" s="154">
        <v>0</v>
      </c>
      <c r="G991" s="154">
        <v>1800000</v>
      </c>
      <c r="H991" s="154">
        <v>0</v>
      </c>
      <c r="I991" s="154">
        <v>0</v>
      </c>
      <c r="J991" s="154">
        <v>0</v>
      </c>
      <c r="K991" s="155">
        <v>0</v>
      </c>
      <c r="L991" s="154">
        <v>0</v>
      </c>
      <c r="M991" s="154">
        <v>0</v>
      </c>
      <c r="N991" s="154">
        <v>0</v>
      </c>
      <c r="O991" s="154">
        <v>11500715</v>
      </c>
      <c r="P991" s="154">
        <v>0</v>
      </c>
      <c r="Q991" s="154">
        <v>0</v>
      </c>
      <c r="R991" s="154">
        <v>0</v>
      </c>
      <c r="S991" s="154">
        <v>0</v>
      </c>
      <c r="T991" s="154">
        <v>0</v>
      </c>
      <c r="U991" s="154">
        <v>0</v>
      </c>
      <c r="V991" s="154">
        <v>0</v>
      </c>
      <c r="W991" s="154">
        <v>0</v>
      </c>
      <c r="X991" s="154">
        <v>0</v>
      </c>
      <c r="Y991" s="154">
        <v>0</v>
      </c>
      <c r="Z991" s="154">
        <v>0</v>
      </c>
      <c r="AA991" s="154">
        <v>0</v>
      </c>
      <c r="AB991" s="156">
        <v>2021</v>
      </c>
    </row>
    <row r="992" spans="1:28" ht="35.25" customHeight="1" x14ac:dyDescent="0.5">
      <c r="A992">
        <v>1</v>
      </c>
      <c r="B992" s="124">
        <v>193</v>
      </c>
      <c r="C992" s="138" t="s">
        <v>1893</v>
      </c>
      <c r="D992" s="150">
        <v>1755600</v>
      </c>
      <c r="E992" s="154">
        <v>0</v>
      </c>
      <c r="F992" s="154">
        <v>0</v>
      </c>
      <c r="G992" s="154">
        <v>0</v>
      </c>
      <c r="H992" s="154">
        <v>0</v>
      </c>
      <c r="I992" s="154">
        <v>0</v>
      </c>
      <c r="J992" s="154">
        <v>0</v>
      </c>
      <c r="K992" s="155">
        <v>0</v>
      </c>
      <c r="L992" s="154">
        <v>0</v>
      </c>
      <c r="M992" s="154">
        <v>0</v>
      </c>
      <c r="N992" s="154">
        <v>0</v>
      </c>
      <c r="O992" s="154">
        <v>1755600</v>
      </c>
      <c r="P992" s="154">
        <v>0</v>
      </c>
      <c r="Q992" s="154">
        <v>0</v>
      </c>
      <c r="R992" s="154">
        <v>0</v>
      </c>
      <c r="S992" s="154">
        <v>0</v>
      </c>
      <c r="T992" s="154">
        <v>0</v>
      </c>
      <c r="U992" s="154">
        <v>0</v>
      </c>
      <c r="V992" s="154">
        <v>0</v>
      </c>
      <c r="W992" s="154">
        <v>0</v>
      </c>
      <c r="X992" s="154">
        <v>0</v>
      </c>
      <c r="Y992" s="154">
        <v>0</v>
      </c>
      <c r="Z992" s="154">
        <v>0</v>
      </c>
      <c r="AA992" s="154">
        <v>0</v>
      </c>
      <c r="AB992" s="156">
        <v>2021</v>
      </c>
    </row>
    <row r="993" spans="1:29" ht="35.25" customHeight="1" x14ac:dyDescent="0.5">
      <c r="A993">
        <v>1</v>
      </c>
      <c r="B993" s="124">
        <v>194</v>
      </c>
      <c r="C993" s="138" t="s">
        <v>3010</v>
      </c>
      <c r="D993" s="150">
        <v>1160558</v>
      </c>
      <c r="E993" s="154">
        <v>0</v>
      </c>
      <c r="F993" s="154">
        <v>0</v>
      </c>
      <c r="G993" s="154">
        <v>0</v>
      </c>
      <c r="H993" s="154">
        <v>0</v>
      </c>
      <c r="I993" s="154">
        <v>0</v>
      </c>
      <c r="J993" s="154">
        <v>0</v>
      </c>
      <c r="K993" s="155">
        <v>0</v>
      </c>
      <c r="L993" s="154">
        <v>0</v>
      </c>
      <c r="M993" s="154">
        <v>0</v>
      </c>
      <c r="N993" s="154">
        <v>0</v>
      </c>
      <c r="O993" s="154">
        <v>1160558</v>
      </c>
      <c r="P993" s="154">
        <v>0</v>
      </c>
      <c r="Q993" s="154">
        <v>0</v>
      </c>
      <c r="R993" s="154">
        <v>0</v>
      </c>
      <c r="S993" s="154">
        <v>0</v>
      </c>
      <c r="T993" s="154">
        <v>0</v>
      </c>
      <c r="U993" s="154">
        <v>0</v>
      </c>
      <c r="V993" s="154">
        <v>0</v>
      </c>
      <c r="W993" s="154">
        <v>0</v>
      </c>
      <c r="X993" s="154">
        <v>0</v>
      </c>
      <c r="Y993" s="154">
        <v>0</v>
      </c>
      <c r="Z993" s="154">
        <v>0</v>
      </c>
      <c r="AA993" s="154">
        <v>0</v>
      </c>
      <c r="AB993" s="156">
        <v>2021</v>
      </c>
    </row>
    <row r="994" spans="1:29" ht="35.25" customHeight="1" x14ac:dyDescent="0.5">
      <c r="A994">
        <v>1</v>
      </c>
      <c r="B994" s="124">
        <v>195</v>
      </c>
      <c r="C994" s="138" t="s">
        <v>3011</v>
      </c>
      <c r="D994" s="150">
        <v>411389</v>
      </c>
      <c r="E994" s="154">
        <v>0</v>
      </c>
      <c r="F994" s="154">
        <v>0</v>
      </c>
      <c r="G994" s="154">
        <v>0</v>
      </c>
      <c r="H994" s="154">
        <v>0</v>
      </c>
      <c r="I994" s="154">
        <v>0</v>
      </c>
      <c r="J994" s="154">
        <v>0</v>
      </c>
      <c r="K994" s="155">
        <v>0</v>
      </c>
      <c r="L994" s="154">
        <v>0</v>
      </c>
      <c r="M994" s="154">
        <v>0</v>
      </c>
      <c r="N994" s="154">
        <v>411389</v>
      </c>
      <c r="O994" s="154">
        <v>0</v>
      </c>
      <c r="P994" s="154">
        <v>0</v>
      </c>
      <c r="Q994" s="154">
        <v>0</v>
      </c>
      <c r="R994" s="154">
        <v>0</v>
      </c>
      <c r="S994" s="154">
        <v>0</v>
      </c>
      <c r="T994" s="154">
        <v>0</v>
      </c>
      <c r="U994" s="154">
        <v>0</v>
      </c>
      <c r="V994" s="154">
        <v>0</v>
      </c>
      <c r="W994" s="154">
        <v>0</v>
      </c>
      <c r="X994" s="154">
        <v>0</v>
      </c>
      <c r="Y994" s="154">
        <v>0</v>
      </c>
      <c r="Z994" s="154">
        <v>0</v>
      </c>
      <c r="AA994" s="154">
        <v>0</v>
      </c>
      <c r="AB994" s="156">
        <v>2021</v>
      </c>
    </row>
    <row r="995" spans="1:29" ht="35.25" customHeight="1" x14ac:dyDescent="0.5">
      <c r="A995">
        <v>1</v>
      </c>
      <c r="B995" s="124">
        <v>196</v>
      </c>
      <c r="C995" s="138" t="s">
        <v>3012</v>
      </c>
      <c r="D995" s="150">
        <v>352982</v>
      </c>
      <c r="E995" s="154">
        <v>0</v>
      </c>
      <c r="F995" s="154">
        <v>0</v>
      </c>
      <c r="G995" s="154">
        <v>0</v>
      </c>
      <c r="H995" s="154">
        <v>0</v>
      </c>
      <c r="I995" s="154">
        <v>0</v>
      </c>
      <c r="J995" s="154">
        <v>0</v>
      </c>
      <c r="K995" s="155">
        <v>0</v>
      </c>
      <c r="L995" s="154">
        <v>0</v>
      </c>
      <c r="M995" s="154">
        <v>0</v>
      </c>
      <c r="N995" s="154">
        <v>0</v>
      </c>
      <c r="O995" s="154">
        <v>352982</v>
      </c>
      <c r="P995" s="154">
        <v>0</v>
      </c>
      <c r="Q995" s="154">
        <v>0</v>
      </c>
      <c r="R995" s="154">
        <v>0</v>
      </c>
      <c r="S995" s="154">
        <v>0</v>
      </c>
      <c r="T995" s="154">
        <v>0</v>
      </c>
      <c r="U995" s="154">
        <v>0</v>
      </c>
      <c r="V995" s="154">
        <v>0</v>
      </c>
      <c r="W995" s="154">
        <v>0</v>
      </c>
      <c r="X995" s="154">
        <v>0</v>
      </c>
      <c r="Y995" s="154">
        <v>0</v>
      </c>
      <c r="Z995" s="154">
        <v>0</v>
      </c>
      <c r="AA995" s="154">
        <v>0</v>
      </c>
      <c r="AB995" s="156">
        <v>2021</v>
      </c>
    </row>
    <row r="996" spans="1:29" ht="35.25" customHeight="1" x14ac:dyDescent="0.5">
      <c r="A996">
        <v>1</v>
      </c>
      <c r="B996" s="124">
        <v>197</v>
      </c>
      <c r="C996" s="138" t="s">
        <v>1904</v>
      </c>
      <c r="D996" s="150">
        <v>1660128</v>
      </c>
      <c r="E996" s="154">
        <v>0</v>
      </c>
      <c r="F996" s="154">
        <v>0</v>
      </c>
      <c r="G996" s="154">
        <v>0</v>
      </c>
      <c r="H996" s="154">
        <v>0</v>
      </c>
      <c r="I996" s="154">
        <v>0</v>
      </c>
      <c r="J996" s="154">
        <v>0</v>
      </c>
      <c r="K996" s="155">
        <v>0</v>
      </c>
      <c r="L996" s="154">
        <v>0</v>
      </c>
      <c r="M996" s="154">
        <v>1660128</v>
      </c>
      <c r="N996" s="154">
        <v>0</v>
      </c>
      <c r="O996" s="154">
        <v>0</v>
      </c>
      <c r="P996" s="154">
        <v>0</v>
      </c>
      <c r="Q996" s="154">
        <v>0</v>
      </c>
      <c r="R996" s="154">
        <v>0</v>
      </c>
      <c r="S996" s="154">
        <v>0</v>
      </c>
      <c r="T996" s="154">
        <v>0</v>
      </c>
      <c r="U996" s="154">
        <v>0</v>
      </c>
      <c r="V996" s="154">
        <v>0</v>
      </c>
      <c r="W996" s="154">
        <v>0</v>
      </c>
      <c r="X996" s="154">
        <v>0</v>
      </c>
      <c r="Y996" s="154">
        <v>0</v>
      </c>
      <c r="Z996" s="154">
        <v>0</v>
      </c>
      <c r="AA996" s="154">
        <v>0</v>
      </c>
      <c r="AB996" s="156">
        <v>2021</v>
      </c>
    </row>
    <row r="997" spans="1:29" ht="35.25" customHeight="1" x14ac:dyDescent="0.5">
      <c r="A997">
        <v>1</v>
      </c>
      <c r="B997" s="124">
        <v>198</v>
      </c>
      <c r="C997" s="138" t="s">
        <v>3013</v>
      </c>
      <c r="D997" s="150">
        <v>2638757</v>
      </c>
      <c r="E997" s="154">
        <v>0</v>
      </c>
      <c r="F997" s="154">
        <v>0</v>
      </c>
      <c r="G997" s="154">
        <v>0</v>
      </c>
      <c r="H997" s="154">
        <v>0</v>
      </c>
      <c r="I997" s="154">
        <v>0</v>
      </c>
      <c r="J997" s="154">
        <v>0</v>
      </c>
      <c r="K997" s="155">
        <v>0</v>
      </c>
      <c r="L997" s="154">
        <v>0</v>
      </c>
      <c r="M997" s="154">
        <v>2638757</v>
      </c>
      <c r="N997" s="154">
        <v>0</v>
      </c>
      <c r="O997" s="154">
        <v>0</v>
      </c>
      <c r="P997" s="154">
        <v>0</v>
      </c>
      <c r="Q997" s="154">
        <v>0</v>
      </c>
      <c r="R997" s="154">
        <v>0</v>
      </c>
      <c r="S997" s="154">
        <v>0</v>
      </c>
      <c r="T997" s="154">
        <v>0</v>
      </c>
      <c r="U997" s="154">
        <v>0</v>
      </c>
      <c r="V997" s="154">
        <v>0</v>
      </c>
      <c r="W997" s="154">
        <v>0</v>
      </c>
      <c r="X997" s="154">
        <v>0</v>
      </c>
      <c r="Y997" s="154">
        <v>0</v>
      </c>
      <c r="Z997" s="154">
        <v>0</v>
      </c>
      <c r="AA997" s="154">
        <v>0</v>
      </c>
      <c r="AB997" s="156">
        <v>2021</v>
      </c>
    </row>
    <row r="998" spans="1:29" ht="35.25" customHeight="1" x14ac:dyDescent="0.5">
      <c r="A998">
        <v>1</v>
      </c>
      <c r="B998" s="124">
        <v>199</v>
      </c>
      <c r="C998" s="138" t="s">
        <v>3014</v>
      </c>
      <c r="D998" s="150">
        <v>5798777</v>
      </c>
      <c r="E998" s="154">
        <v>0</v>
      </c>
      <c r="F998" s="154">
        <v>0</v>
      </c>
      <c r="G998" s="154">
        <v>2300000</v>
      </c>
      <c r="H998" s="154">
        <v>0</v>
      </c>
      <c r="I998" s="154">
        <v>0</v>
      </c>
      <c r="J998" s="154">
        <v>0</v>
      </c>
      <c r="K998" s="155">
        <v>0</v>
      </c>
      <c r="L998" s="154">
        <v>0</v>
      </c>
      <c r="M998" s="154">
        <v>2999934</v>
      </c>
      <c r="N998" s="154">
        <v>0</v>
      </c>
      <c r="O998" s="154">
        <v>498843</v>
      </c>
      <c r="P998" s="154">
        <v>0</v>
      </c>
      <c r="Q998" s="154">
        <v>0</v>
      </c>
      <c r="R998" s="154">
        <v>0</v>
      </c>
      <c r="S998" s="154">
        <v>0</v>
      </c>
      <c r="T998" s="154">
        <v>0</v>
      </c>
      <c r="U998" s="154">
        <v>0</v>
      </c>
      <c r="V998" s="154">
        <v>0</v>
      </c>
      <c r="W998" s="154">
        <v>0</v>
      </c>
      <c r="X998" s="154">
        <v>0</v>
      </c>
      <c r="Y998" s="154">
        <v>0</v>
      </c>
      <c r="Z998" s="154">
        <v>0</v>
      </c>
      <c r="AA998" s="154">
        <v>0</v>
      </c>
      <c r="AB998" s="156">
        <v>2021</v>
      </c>
    </row>
    <row r="999" spans="1:29" ht="35.25" customHeight="1" x14ac:dyDescent="0.5">
      <c r="A999">
        <v>1</v>
      </c>
      <c r="B999" s="124">
        <v>200</v>
      </c>
      <c r="C999" s="138" t="s">
        <v>1906</v>
      </c>
      <c r="D999" s="150">
        <v>1110000</v>
      </c>
      <c r="E999" s="154">
        <v>0</v>
      </c>
      <c r="F999" s="154">
        <v>0</v>
      </c>
      <c r="G999" s="154">
        <v>1110000</v>
      </c>
      <c r="H999" s="154">
        <v>0</v>
      </c>
      <c r="I999" s="154">
        <v>0</v>
      </c>
      <c r="J999" s="154">
        <v>0</v>
      </c>
      <c r="K999" s="155">
        <v>0</v>
      </c>
      <c r="L999" s="154">
        <v>0</v>
      </c>
      <c r="M999" s="154">
        <v>0</v>
      </c>
      <c r="N999" s="154">
        <v>0</v>
      </c>
      <c r="O999" s="154">
        <v>0</v>
      </c>
      <c r="P999" s="154">
        <v>0</v>
      </c>
      <c r="Q999" s="154">
        <v>0</v>
      </c>
      <c r="R999" s="154">
        <v>0</v>
      </c>
      <c r="S999" s="154">
        <v>0</v>
      </c>
      <c r="T999" s="154">
        <v>0</v>
      </c>
      <c r="U999" s="154">
        <v>0</v>
      </c>
      <c r="V999" s="154">
        <v>0</v>
      </c>
      <c r="W999" s="154">
        <v>0</v>
      </c>
      <c r="X999" s="154">
        <v>0</v>
      </c>
      <c r="Y999" s="154">
        <v>0</v>
      </c>
      <c r="Z999" s="154">
        <v>0</v>
      </c>
      <c r="AA999" s="154">
        <v>0</v>
      </c>
      <c r="AB999" s="156">
        <v>2021</v>
      </c>
    </row>
    <row r="1000" spans="1:29" ht="35.25" customHeight="1" x14ac:dyDescent="0.5">
      <c r="A1000">
        <v>1</v>
      </c>
      <c r="B1000" s="124">
        <v>201</v>
      </c>
      <c r="C1000" s="138" t="s">
        <v>2281</v>
      </c>
      <c r="D1000" s="150">
        <v>2444775</v>
      </c>
      <c r="E1000" s="154">
        <v>0</v>
      </c>
      <c r="F1000" s="154">
        <v>0</v>
      </c>
      <c r="G1000" s="154">
        <v>0</v>
      </c>
      <c r="H1000" s="154">
        <v>0</v>
      </c>
      <c r="I1000" s="154">
        <v>0</v>
      </c>
      <c r="J1000" s="154">
        <v>0</v>
      </c>
      <c r="K1000" s="155">
        <v>0</v>
      </c>
      <c r="L1000" s="154">
        <v>0</v>
      </c>
      <c r="M1000" s="154">
        <v>0</v>
      </c>
      <c r="N1000" s="154">
        <v>0</v>
      </c>
      <c r="O1000" s="154">
        <v>2444775</v>
      </c>
      <c r="P1000" s="154">
        <v>0</v>
      </c>
      <c r="Q1000" s="154">
        <v>0</v>
      </c>
      <c r="R1000" s="154">
        <v>0</v>
      </c>
      <c r="S1000" s="154">
        <v>0</v>
      </c>
      <c r="T1000" s="154">
        <v>0</v>
      </c>
      <c r="U1000" s="154">
        <v>0</v>
      </c>
      <c r="V1000" s="154">
        <v>0</v>
      </c>
      <c r="W1000" s="154">
        <v>0</v>
      </c>
      <c r="X1000" s="154">
        <v>0</v>
      </c>
      <c r="Y1000" s="154">
        <v>0</v>
      </c>
      <c r="Z1000" s="154">
        <v>0</v>
      </c>
      <c r="AA1000" s="154">
        <v>0</v>
      </c>
      <c r="AB1000" s="156">
        <v>2021</v>
      </c>
    </row>
    <row r="1001" spans="1:29" ht="35.25" customHeight="1" x14ac:dyDescent="0.5">
      <c r="A1001">
        <v>1</v>
      </c>
      <c r="B1001" s="124">
        <v>202</v>
      </c>
      <c r="C1001" s="138" t="s">
        <v>2627</v>
      </c>
      <c r="D1001" s="150">
        <v>8392000.8000000007</v>
      </c>
      <c r="E1001" s="154">
        <v>0</v>
      </c>
      <c r="F1001" s="154">
        <v>0</v>
      </c>
      <c r="G1001" s="154">
        <v>0</v>
      </c>
      <c r="H1001" s="154">
        <v>0</v>
      </c>
      <c r="I1001" s="154">
        <v>0</v>
      </c>
      <c r="J1001" s="154">
        <v>0</v>
      </c>
      <c r="K1001" s="155">
        <v>4</v>
      </c>
      <c r="L1001" s="154">
        <v>8274000</v>
      </c>
      <c r="M1001" s="154">
        <v>0</v>
      </c>
      <c r="N1001" s="154">
        <v>0</v>
      </c>
      <c r="O1001" s="154">
        <v>0</v>
      </c>
      <c r="P1001" s="154">
        <v>0</v>
      </c>
      <c r="Q1001" s="154">
        <v>0</v>
      </c>
      <c r="R1001" s="154">
        <v>0</v>
      </c>
      <c r="S1001" s="154">
        <v>0</v>
      </c>
      <c r="T1001" s="154">
        <v>0</v>
      </c>
      <c r="U1001" s="154">
        <v>0</v>
      </c>
      <c r="V1001" s="154">
        <v>0</v>
      </c>
      <c r="W1001" s="154">
        <v>0</v>
      </c>
      <c r="X1001" s="154">
        <v>0</v>
      </c>
      <c r="Y1001" s="154">
        <v>0</v>
      </c>
      <c r="Z1001" s="154">
        <v>118000.8</v>
      </c>
      <c r="AA1001" s="154">
        <v>0</v>
      </c>
      <c r="AB1001" s="156">
        <v>2021</v>
      </c>
      <c r="AC1001" s="399" t="s">
        <v>3279</v>
      </c>
    </row>
    <row r="1002" spans="1:29" ht="35.25" customHeight="1" x14ac:dyDescent="0.5">
      <c r="A1002">
        <v>1</v>
      </c>
      <c r="B1002" s="124">
        <v>203</v>
      </c>
      <c r="C1002" s="138" t="s">
        <v>2628</v>
      </c>
      <c r="D1002" s="150">
        <v>4255000.8</v>
      </c>
      <c r="E1002" s="154">
        <v>0</v>
      </c>
      <c r="F1002" s="154">
        <v>0</v>
      </c>
      <c r="G1002" s="154">
        <v>0</v>
      </c>
      <c r="H1002" s="154">
        <v>0</v>
      </c>
      <c r="I1002" s="154">
        <v>0</v>
      </c>
      <c r="J1002" s="154">
        <v>0</v>
      </c>
      <c r="K1002" s="155">
        <v>2</v>
      </c>
      <c r="L1002" s="154">
        <v>4137000</v>
      </c>
      <c r="M1002" s="154">
        <v>0</v>
      </c>
      <c r="N1002" s="154">
        <v>0</v>
      </c>
      <c r="O1002" s="154">
        <v>0</v>
      </c>
      <c r="P1002" s="154">
        <v>0</v>
      </c>
      <c r="Q1002" s="154">
        <v>0</v>
      </c>
      <c r="R1002" s="154">
        <v>0</v>
      </c>
      <c r="S1002" s="154">
        <v>0</v>
      </c>
      <c r="T1002" s="154">
        <v>0</v>
      </c>
      <c r="U1002" s="154">
        <v>0</v>
      </c>
      <c r="V1002" s="154">
        <v>0</v>
      </c>
      <c r="W1002" s="154">
        <v>0</v>
      </c>
      <c r="X1002" s="154">
        <v>0</v>
      </c>
      <c r="Y1002" s="154">
        <v>0</v>
      </c>
      <c r="Z1002" s="154">
        <v>118000.8</v>
      </c>
      <c r="AA1002" s="154">
        <v>0</v>
      </c>
      <c r="AB1002" s="156">
        <v>2021</v>
      </c>
      <c r="AC1002" s="399"/>
    </row>
    <row r="1003" spans="1:29" ht="35.25" customHeight="1" x14ac:dyDescent="0.5">
      <c r="A1003">
        <v>1</v>
      </c>
      <c r="B1003" s="124">
        <v>204</v>
      </c>
      <c r="C1003" s="138" t="s">
        <v>2629</v>
      </c>
      <c r="D1003" s="150">
        <v>12529000.800000001</v>
      </c>
      <c r="E1003" s="154">
        <v>0</v>
      </c>
      <c r="F1003" s="154">
        <v>0</v>
      </c>
      <c r="G1003" s="154">
        <v>0</v>
      </c>
      <c r="H1003" s="154">
        <v>0</v>
      </c>
      <c r="I1003" s="154">
        <v>0</v>
      </c>
      <c r="J1003" s="154">
        <v>0</v>
      </c>
      <c r="K1003" s="155">
        <v>6</v>
      </c>
      <c r="L1003" s="154">
        <v>12411000</v>
      </c>
      <c r="M1003" s="154">
        <v>0</v>
      </c>
      <c r="N1003" s="154">
        <v>0</v>
      </c>
      <c r="O1003" s="154">
        <v>0</v>
      </c>
      <c r="P1003" s="154">
        <v>0</v>
      </c>
      <c r="Q1003" s="154">
        <v>0</v>
      </c>
      <c r="R1003" s="154">
        <v>0</v>
      </c>
      <c r="S1003" s="154">
        <v>0</v>
      </c>
      <c r="T1003" s="154">
        <v>0</v>
      </c>
      <c r="U1003" s="154">
        <v>0</v>
      </c>
      <c r="V1003" s="154">
        <v>0</v>
      </c>
      <c r="W1003" s="154">
        <v>0</v>
      </c>
      <c r="X1003" s="154">
        <v>0</v>
      </c>
      <c r="Y1003" s="154">
        <v>0</v>
      </c>
      <c r="Z1003" s="154">
        <v>118000.8</v>
      </c>
      <c r="AA1003" s="154">
        <v>0</v>
      </c>
      <c r="AB1003" s="156">
        <v>2021</v>
      </c>
      <c r="AC1003" s="399"/>
    </row>
    <row r="1004" spans="1:29" ht="35.25" customHeight="1" x14ac:dyDescent="0.5">
      <c r="A1004">
        <v>1</v>
      </c>
      <c r="B1004" s="124">
        <v>205</v>
      </c>
      <c r="C1004" s="138" t="s">
        <v>2630</v>
      </c>
      <c r="D1004" s="150">
        <v>8392000.8000000007</v>
      </c>
      <c r="E1004" s="154">
        <v>0</v>
      </c>
      <c r="F1004" s="154">
        <v>0</v>
      </c>
      <c r="G1004" s="154">
        <v>0</v>
      </c>
      <c r="H1004" s="154">
        <v>0</v>
      </c>
      <c r="I1004" s="154">
        <v>0</v>
      </c>
      <c r="J1004" s="154">
        <v>0</v>
      </c>
      <c r="K1004" s="155">
        <v>4</v>
      </c>
      <c r="L1004" s="154">
        <v>8274000</v>
      </c>
      <c r="M1004" s="154">
        <v>0</v>
      </c>
      <c r="N1004" s="154">
        <v>0</v>
      </c>
      <c r="O1004" s="154">
        <v>0</v>
      </c>
      <c r="P1004" s="154">
        <v>0</v>
      </c>
      <c r="Q1004" s="154">
        <v>0</v>
      </c>
      <c r="R1004" s="154">
        <v>0</v>
      </c>
      <c r="S1004" s="154">
        <v>0</v>
      </c>
      <c r="T1004" s="154">
        <v>0</v>
      </c>
      <c r="U1004" s="154">
        <v>0</v>
      </c>
      <c r="V1004" s="154">
        <v>0</v>
      </c>
      <c r="W1004" s="154">
        <v>0</v>
      </c>
      <c r="X1004" s="154">
        <v>0</v>
      </c>
      <c r="Y1004" s="154">
        <v>0</v>
      </c>
      <c r="Z1004" s="154">
        <v>118000.8</v>
      </c>
      <c r="AA1004" s="154">
        <v>0</v>
      </c>
      <c r="AB1004" s="156">
        <v>2021</v>
      </c>
      <c r="AC1004" s="399"/>
    </row>
    <row r="1005" spans="1:29" ht="35.25" customHeight="1" x14ac:dyDescent="0.5">
      <c r="A1005">
        <v>1</v>
      </c>
      <c r="B1005" s="124">
        <v>206</v>
      </c>
      <c r="C1005" s="138" t="s">
        <v>2631</v>
      </c>
      <c r="D1005" s="150">
        <v>6205500</v>
      </c>
      <c r="E1005" s="154">
        <v>0</v>
      </c>
      <c r="F1005" s="154">
        <v>0</v>
      </c>
      <c r="G1005" s="154">
        <v>0</v>
      </c>
      <c r="H1005" s="154">
        <v>0</v>
      </c>
      <c r="I1005" s="154">
        <v>0</v>
      </c>
      <c r="J1005" s="154">
        <v>0</v>
      </c>
      <c r="K1005" s="155">
        <v>3</v>
      </c>
      <c r="L1005" s="154">
        <v>6205500</v>
      </c>
      <c r="M1005" s="154">
        <v>0</v>
      </c>
      <c r="N1005" s="154">
        <v>0</v>
      </c>
      <c r="O1005" s="154">
        <v>0</v>
      </c>
      <c r="P1005" s="154">
        <v>0</v>
      </c>
      <c r="Q1005" s="154">
        <v>0</v>
      </c>
      <c r="R1005" s="154">
        <v>0</v>
      </c>
      <c r="S1005" s="154">
        <v>0</v>
      </c>
      <c r="T1005" s="154">
        <v>0</v>
      </c>
      <c r="U1005" s="154">
        <v>0</v>
      </c>
      <c r="V1005" s="154">
        <v>0</v>
      </c>
      <c r="W1005" s="154">
        <v>0</v>
      </c>
      <c r="X1005" s="154">
        <v>0</v>
      </c>
      <c r="Y1005" s="154">
        <v>0</v>
      </c>
      <c r="Z1005" s="154">
        <v>0</v>
      </c>
      <c r="AA1005" s="154">
        <v>0</v>
      </c>
      <c r="AB1005" s="156">
        <v>2021</v>
      </c>
      <c r="AC1005" s="399"/>
    </row>
    <row r="1006" spans="1:29" ht="35.25" customHeight="1" x14ac:dyDescent="0.5">
      <c r="A1006">
        <v>1</v>
      </c>
      <c r="B1006" s="124">
        <v>207</v>
      </c>
      <c r="C1006" s="138" t="s">
        <v>2632</v>
      </c>
      <c r="D1006" s="150">
        <v>14597500.800000001</v>
      </c>
      <c r="E1006" s="154">
        <v>0</v>
      </c>
      <c r="F1006" s="154">
        <v>0</v>
      </c>
      <c r="G1006" s="154">
        <v>0</v>
      </c>
      <c r="H1006" s="154">
        <v>0</v>
      </c>
      <c r="I1006" s="154">
        <v>0</v>
      </c>
      <c r="J1006" s="154">
        <v>0</v>
      </c>
      <c r="K1006" s="155">
        <v>7</v>
      </c>
      <c r="L1006" s="154">
        <v>14479500</v>
      </c>
      <c r="M1006" s="154">
        <v>0</v>
      </c>
      <c r="N1006" s="154">
        <v>0</v>
      </c>
      <c r="O1006" s="154">
        <v>0</v>
      </c>
      <c r="P1006" s="154">
        <v>0</v>
      </c>
      <c r="Q1006" s="154">
        <v>0</v>
      </c>
      <c r="R1006" s="154">
        <v>0</v>
      </c>
      <c r="S1006" s="154">
        <v>0</v>
      </c>
      <c r="T1006" s="154">
        <v>0</v>
      </c>
      <c r="U1006" s="154">
        <v>0</v>
      </c>
      <c r="V1006" s="154">
        <v>0</v>
      </c>
      <c r="W1006" s="154">
        <v>0</v>
      </c>
      <c r="X1006" s="154">
        <v>0</v>
      </c>
      <c r="Y1006" s="154">
        <v>0</v>
      </c>
      <c r="Z1006" s="154">
        <v>118000.8</v>
      </c>
      <c r="AA1006" s="154">
        <v>0</v>
      </c>
      <c r="AB1006" s="156">
        <v>2021</v>
      </c>
      <c r="AC1006" s="399"/>
    </row>
    <row r="1007" spans="1:29" ht="35.25" customHeight="1" x14ac:dyDescent="0.5">
      <c r="A1007">
        <v>1</v>
      </c>
      <c r="B1007" s="124">
        <v>208</v>
      </c>
      <c r="C1007" s="138" t="s">
        <v>2633</v>
      </c>
      <c r="D1007" s="150">
        <v>12411000</v>
      </c>
      <c r="E1007" s="154">
        <v>0</v>
      </c>
      <c r="F1007" s="154">
        <v>0</v>
      </c>
      <c r="G1007" s="154">
        <v>0</v>
      </c>
      <c r="H1007" s="154">
        <v>0</v>
      </c>
      <c r="I1007" s="154">
        <v>0</v>
      </c>
      <c r="J1007" s="154">
        <v>0</v>
      </c>
      <c r="K1007" s="155">
        <v>6</v>
      </c>
      <c r="L1007" s="154">
        <v>12411000</v>
      </c>
      <c r="M1007" s="154">
        <v>0</v>
      </c>
      <c r="N1007" s="154">
        <v>0</v>
      </c>
      <c r="O1007" s="154">
        <v>0</v>
      </c>
      <c r="P1007" s="154">
        <v>0</v>
      </c>
      <c r="Q1007" s="154">
        <v>0</v>
      </c>
      <c r="R1007" s="154">
        <v>0</v>
      </c>
      <c r="S1007" s="154">
        <v>0</v>
      </c>
      <c r="T1007" s="154">
        <v>0</v>
      </c>
      <c r="U1007" s="154">
        <v>0</v>
      </c>
      <c r="V1007" s="154">
        <v>0</v>
      </c>
      <c r="W1007" s="154">
        <v>0</v>
      </c>
      <c r="X1007" s="154">
        <v>0</v>
      </c>
      <c r="Y1007" s="154">
        <v>0</v>
      </c>
      <c r="Z1007" s="154">
        <v>0</v>
      </c>
      <c r="AA1007" s="154">
        <v>0</v>
      </c>
      <c r="AB1007" s="156">
        <v>2021</v>
      </c>
      <c r="AC1007" s="399"/>
    </row>
    <row r="1008" spans="1:29" ht="35.25" customHeight="1" x14ac:dyDescent="0.5">
      <c r="A1008">
        <v>1</v>
      </c>
      <c r="B1008" s="124">
        <v>209</v>
      </c>
      <c r="C1008" s="138" t="s">
        <v>2634</v>
      </c>
      <c r="D1008" s="150">
        <v>7159108.7999999998</v>
      </c>
      <c r="E1008" s="154">
        <v>0</v>
      </c>
      <c r="F1008" s="154">
        <v>0</v>
      </c>
      <c r="G1008" s="154">
        <v>0</v>
      </c>
      <c r="H1008" s="154">
        <v>0</v>
      </c>
      <c r="I1008" s="154">
        <v>0</v>
      </c>
      <c r="J1008" s="154">
        <v>0</v>
      </c>
      <c r="K1008" s="155">
        <v>3</v>
      </c>
      <c r="L1008" s="154">
        <v>7041108</v>
      </c>
      <c r="M1008" s="154">
        <v>0</v>
      </c>
      <c r="N1008" s="154">
        <v>0</v>
      </c>
      <c r="O1008" s="154">
        <v>0</v>
      </c>
      <c r="P1008" s="154">
        <v>0</v>
      </c>
      <c r="Q1008" s="154">
        <v>0</v>
      </c>
      <c r="R1008" s="154">
        <v>0</v>
      </c>
      <c r="S1008" s="154">
        <v>0</v>
      </c>
      <c r="T1008" s="154">
        <v>0</v>
      </c>
      <c r="U1008" s="154">
        <v>0</v>
      </c>
      <c r="V1008" s="154">
        <v>0</v>
      </c>
      <c r="W1008" s="154">
        <v>0</v>
      </c>
      <c r="X1008" s="154">
        <v>0</v>
      </c>
      <c r="Y1008" s="154">
        <v>0</v>
      </c>
      <c r="Z1008" s="154">
        <v>118000.8</v>
      </c>
      <c r="AA1008" s="154">
        <v>0</v>
      </c>
      <c r="AB1008" s="156">
        <v>2021</v>
      </c>
      <c r="AC1008" s="399"/>
    </row>
    <row r="1009" spans="1:29" ht="35.25" customHeight="1" x14ac:dyDescent="0.5">
      <c r="A1009">
        <v>1</v>
      </c>
      <c r="B1009" s="124">
        <v>210</v>
      </c>
      <c r="C1009" s="138" t="s">
        <v>2635</v>
      </c>
      <c r="D1009" s="150">
        <v>2433489.5999999996</v>
      </c>
      <c r="E1009" s="154">
        <v>0</v>
      </c>
      <c r="F1009" s="154">
        <v>0</v>
      </c>
      <c r="G1009" s="154">
        <v>0</v>
      </c>
      <c r="H1009" s="154">
        <v>0</v>
      </c>
      <c r="I1009" s="154">
        <v>0</v>
      </c>
      <c r="J1009" s="154">
        <v>0</v>
      </c>
      <c r="K1009" s="155">
        <v>1</v>
      </c>
      <c r="L1009" s="154">
        <v>2315488.7999999998</v>
      </c>
      <c r="M1009" s="154">
        <v>0</v>
      </c>
      <c r="N1009" s="154">
        <v>0</v>
      </c>
      <c r="O1009" s="154">
        <v>0</v>
      </c>
      <c r="P1009" s="154">
        <v>0</v>
      </c>
      <c r="Q1009" s="154">
        <v>0</v>
      </c>
      <c r="R1009" s="154">
        <v>0</v>
      </c>
      <c r="S1009" s="154">
        <v>0</v>
      </c>
      <c r="T1009" s="154">
        <v>0</v>
      </c>
      <c r="U1009" s="154">
        <v>0</v>
      </c>
      <c r="V1009" s="154">
        <v>0</v>
      </c>
      <c r="W1009" s="154">
        <v>0</v>
      </c>
      <c r="X1009" s="154">
        <v>0</v>
      </c>
      <c r="Y1009" s="154">
        <v>0</v>
      </c>
      <c r="Z1009" s="154">
        <v>118000.8</v>
      </c>
      <c r="AA1009" s="154">
        <v>0</v>
      </c>
      <c r="AB1009" s="156">
        <v>2021</v>
      </c>
      <c r="AC1009" s="399"/>
    </row>
    <row r="1010" spans="1:29" ht="35.25" customHeight="1" x14ac:dyDescent="0.5">
      <c r="A1010">
        <v>1</v>
      </c>
      <c r="B1010" s="124">
        <v>211</v>
      </c>
      <c r="C1010" s="138" t="s">
        <v>2636</v>
      </c>
      <c r="D1010" s="150">
        <v>4777987.2</v>
      </c>
      <c r="E1010" s="154">
        <v>0</v>
      </c>
      <c r="F1010" s="154">
        <v>0</v>
      </c>
      <c r="G1010" s="154">
        <v>0</v>
      </c>
      <c r="H1010" s="154">
        <v>0</v>
      </c>
      <c r="I1010" s="154">
        <v>0</v>
      </c>
      <c r="J1010" s="154">
        <v>0</v>
      </c>
      <c r="K1010" s="155">
        <v>2</v>
      </c>
      <c r="L1010" s="154">
        <v>4659986.4000000004</v>
      </c>
      <c r="M1010" s="154">
        <v>0</v>
      </c>
      <c r="N1010" s="154">
        <v>0</v>
      </c>
      <c r="O1010" s="154">
        <v>0</v>
      </c>
      <c r="P1010" s="154">
        <v>0</v>
      </c>
      <c r="Q1010" s="154">
        <v>0</v>
      </c>
      <c r="R1010" s="154">
        <v>0</v>
      </c>
      <c r="S1010" s="154">
        <v>0</v>
      </c>
      <c r="T1010" s="154">
        <v>0</v>
      </c>
      <c r="U1010" s="154">
        <v>0</v>
      </c>
      <c r="V1010" s="154">
        <v>0</v>
      </c>
      <c r="W1010" s="154">
        <v>0</v>
      </c>
      <c r="X1010" s="154">
        <v>0</v>
      </c>
      <c r="Y1010" s="154">
        <v>0</v>
      </c>
      <c r="Z1010" s="154">
        <v>118000.8</v>
      </c>
      <c r="AA1010" s="154">
        <v>0</v>
      </c>
      <c r="AB1010" s="156">
        <v>2021</v>
      </c>
      <c r="AC1010" s="399"/>
    </row>
    <row r="1011" spans="1:29" ht="35.25" customHeight="1" x14ac:dyDescent="0.5">
      <c r="A1011">
        <v>1</v>
      </c>
      <c r="B1011" s="124">
        <v>212</v>
      </c>
      <c r="C1011" s="138" t="s">
        <v>2652</v>
      </c>
      <c r="D1011" s="150">
        <v>4176612.8</v>
      </c>
      <c r="E1011" s="154">
        <v>0</v>
      </c>
      <c r="F1011" s="154">
        <v>0</v>
      </c>
      <c r="G1011" s="154">
        <v>0</v>
      </c>
      <c r="H1011" s="154">
        <v>0</v>
      </c>
      <c r="I1011" s="154">
        <v>0</v>
      </c>
      <c r="J1011" s="154">
        <v>0</v>
      </c>
      <c r="K1011" s="155">
        <v>2</v>
      </c>
      <c r="L1011" s="154">
        <v>4058612</v>
      </c>
      <c r="M1011" s="154">
        <v>0</v>
      </c>
      <c r="N1011" s="154">
        <v>0</v>
      </c>
      <c r="O1011" s="154">
        <v>0</v>
      </c>
      <c r="P1011" s="154">
        <v>0</v>
      </c>
      <c r="Q1011" s="154">
        <v>0</v>
      </c>
      <c r="R1011" s="154">
        <v>0</v>
      </c>
      <c r="S1011" s="154">
        <v>0</v>
      </c>
      <c r="T1011" s="154">
        <v>0</v>
      </c>
      <c r="U1011" s="154">
        <v>0</v>
      </c>
      <c r="V1011" s="154">
        <v>0</v>
      </c>
      <c r="W1011" s="154">
        <v>0</v>
      </c>
      <c r="X1011" s="154">
        <v>0</v>
      </c>
      <c r="Y1011" s="154">
        <v>0</v>
      </c>
      <c r="Z1011" s="154">
        <v>118000.8</v>
      </c>
      <c r="AA1011" s="154">
        <v>0</v>
      </c>
      <c r="AB1011" s="156">
        <v>2021</v>
      </c>
      <c r="AC1011" s="399"/>
    </row>
    <row r="1012" spans="1:29" ht="35.25" customHeight="1" x14ac:dyDescent="0.5">
      <c r="A1012">
        <v>1</v>
      </c>
      <c r="B1012" s="124">
        <v>213</v>
      </c>
      <c r="C1012" s="138" t="s">
        <v>1909</v>
      </c>
      <c r="D1012" s="150">
        <v>553992.5</v>
      </c>
      <c r="E1012" s="154">
        <v>0</v>
      </c>
      <c r="F1012" s="154">
        <v>0</v>
      </c>
      <c r="G1012" s="154">
        <v>0</v>
      </c>
      <c r="H1012" s="154">
        <v>0</v>
      </c>
      <c r="I1012" s="154">
        <v>0</v>
      </c>
      <c r="J1012" s="154">
        <v>0</v>
      </c>
      <c r="K1012" s="155">
        <v>0</v>
      </c>
      <c r="L1012" s="154">
        <v>0</v>
      </c>
      <c r="M1012" s="154">
        <v>0</v>
      </c>
      <c r="N1012" s="154">
        <v>0</v>
      </c>
      <c r="O1012" s="154">
        <v>553992.5</v>
      </c>
      <c r="P1012" s="154">
        <v>0</v>
      </c>
      <c r="Q1012" s="154">
        <v>0</v>
      </c>
      <c r="R1012" s="154">
        <v>0</v>
      </c>
      <c r="S1012" s="154">
        <v>0</v>
      </c>
      <c r="T1012" s="154">
        <v>0</v>
      </c>
      <c r="U1012" s="154">
        <v>0</v>
      </c>
      <c r="V1012" s="154">
        <v>0</v>
      </c>
      <c r="W1012" s="154">
        <v>0</v>
      </c>
      <c r="X1012" s="154">
        <v>0</v>
      </c>
      <c r="Y1012" s="154">
        <v>0</v>
      </c>
      <c r="Z1012" s="154">
        <v>0</v>
      </c>
      <c r="AA1012" s="154">
        <v>0</v>
      </c>
      <c r="AB1012" s="156" t="s">
        <v>3067</v>
      </c>
    </row>
    <row r="1013" spans="1:29" ht="35.25" customHeight="1" x14ac:dyDescent="0.5">
      <c r="A1013">
        <v>1</v>
      </c>
      <c r="B1013" s="124">
        <v>214</v>
      </c>
      <c r="C1013" s="138" t="s">
        <v>1911</v>
      </c>
      <c r="D1013" s="150">
        <v>2257200</v>
      </c>
      <c r="E1013" s="154">
        <v>0</v>
      </c>
      <c r="F1013" s="154">
        <v>0</v>
      </c>
      <c r="G1013" s="154">
        <v>0</v>
      </c>
      <c r="H1013" s="154">
        <v>0</v>
      </c>
      <c r="I1013" s="154">
        <v>0</v>
      </c>
      <c r="J1013" s="154">
        <v>0</v>
      </c>
      <c r="K1013" s="155">
        <v>0</v>
      </c>
      <c r="L1013" s="154">
        <v>0</v>
      </c>
      <c r="M1013" s="154">
        <v>1115000</v>
      </c>
      <c r="N1013" s="154">
        <v>0</v>
      </c>
      <c r="O1013" s="154">
        <v>1142200</v>
      </c>
      <c r="P1013" s="154">
        <v>0</v>
      </c>
      <c r="Q1013" s="154">
        <v>0</v>
      </c>
      <c r="R1013" s="154">
        <v>0</v>
      </c>
      <c r="S1013" s="154">
        <v>0</v>
      </c>
      <c r="T1013" s="154">
        <v>0</v>
      </c>
      <c r="U1013" s="154">
        <v>0</v>
      </c>
      <c r="V1013" s="154">
        <v>0</v>
      </c>
      <c r="W1013" s="154">
        <v>0</v>
      </c>
      <c r="X1013" s="154">
        <v>0</v>
      </c>
      <c r="Y1013" s="154">
        <v>0</v>
      </c>
      <c r="Z1013" s="154">
        <v>0</v>
      </c>
      <c r="AA1013" s="154">
        <v>0</v>
      </c>
      <c r="AB1013" s="156" t="s">
        <v>3067</v>
      </c>
    </row>
    <row r="1014" spans="1:29" ht="35.25" customHeight="1" x14ac:dyDescent="0.5">
      <c r="A1014">
        <v>1</v>
      </c>
      <c r="B1014" s="124">
        <v>215</v>
      </c>
      <c r="C1014" s="138" t="s">
        <v>3068</v>
      </c>
      <c r="D1014" s="150">
        <v>86647</v>
      </c>
      <c r="E1014" s="154">
        <v>0</v>
      </c>
      <c r="F1014" s="154">
        <v>0</v>
      </c>
      <c r="G1014" s="154">
        <v>0</v>
      </c>
      <c r="H1014" s="154">
        <v>0</v>
      </c>
      <c r="I1014" s="154">
        <v>0</v>
      </c>
      <c r="J1014" s="154">
        <v>0</v>
      </c>
      <c r="K1014" s="155">
        <v>0</v>
      </c>
      <c r="L1014" s="154">
        <v>0</v>
      </c>
      <c r="M1014" s="154">
        <v>86647</v>
      </c>
      <c r="N1014" s="154">
        <v>0</v>
      </c>
      <c r="O1014" s="154">
        <v>0</v>
      </c>
      <c r="P1014" s="154">
        <v>0</v>
      </c>
      <c r="Q1014" s="154">
        <v>0</v>
      </c>
      <c r="R1014" s="154">
        <v>0</v>
      </c>
      <c r="S1014" s="154">
        <v>0</v>
      </c>
      <c r="T1014" s="154">
        <v>0</v>
      </c>
      <c r="U1014" s="154">
        <v>0</v>
      </c>
      <c r="V1014" s="154">
        <v>0</v>
      </c>
      <c r="W1014" s="154">
        <v>0</v>
      </c>
      <c r="X1014" s="154">
        <v>0</v>
      </c>
      <c r="Y1014" s="154">
        <v>0</v>
      </c>
      <c r="Z1014" s="154">
        <v>0</v>
      </c>
      <c r="AA1014" s="154">
        <v>0</v>
      </c>
      <c r="AB1014" s="156" t="s">
        <v>3067</v>
      </c>
    </row>
    <row r="1015" spans="1:29" ht="35.25" customHeight="1" x14ac:dyDescent="0.5">
      <c r="A1015">
        <v>1</v>
      </c>
      <c r="B1015" s="124">
        <v>216</v>
      </c>
      <c r="C1015" s="138" t="s">
        <v>2401</v>
      </c>
      <c r="D1015" s="150">
        <v>959079</v>
      </c>
      <c r="E1015" s="154">
        <v>0</v>
      </c>
      <c r="F1015" s="154">
        <v>0</v>
      </c>
      <c r="G1015" s="154">
        <v>0</v>
      </c>
      <c r="H1015" s="154">
        <v>0</v>
      </c>
      <c r="I1015" s="154">
        <v>846054</v>
      </c>
      <c r="J1015" s="154">
        <v>0</v>
      </c>
      <c r="K1015" s="155">
        <v>0</v>
      </c>
      <c r="L1015" s="154">
        <v>0</v>
      </c>
      <c r="M1015" s="154">
        <v>0</v>
      </c>
      <c r="N1015" s="154">
        <v>0</v>
      </c>
      <c r="O1015" s="154">
        <v>113025</v>
      </c>
      <c r="P1015" s="154">
        <v>0</v>
      </c>
      <c r="Q1015" s="154">
        <v>0</v>
      </c>
      <c r="R1015" s="154">
        <v>0</v>
      </c>
      <c r="S1015" s="154">
        <v>0</v>
      </c>
      <c r="T1015" s="154">
        <v>0</v>
      </c>
      <c r="U1015" s="154">
        <v>0</v>
      </c>
      <c r="V1015" s="154">
        <v>0</v>
      </c>
      <c r="W1015" s="154">
        <v>0</v>
      </c>
      <c r="X1015" s="154">
        <v>0</v>
      </c>
      <c r="Y1015" s="154">
        <v>0</v>
      </c>
      <c r="Z1015" s="154">
        <v>0</v>
      </c>
      <c r="AA1015" s="154">
        <v>0</v>
      </c>
      <c r="AB1015" s="156" t="s">
        <v>3067</v>
      </c>
    </row>
    <row r="1016" spans="1:29" ht="35.25" customHeight="1" x14ac:dyDescent="0.5">
      <c r="A1016">
        <v>1</v>
      </c>
      <c r="B1016" s="124">
        <v>217</v>
      </c>
      <c r="C1016" s="138" t="s">
        <v>2390</v>
      </c>
      <c r="D1016" s="150">
        <v>385524</v>
      </c>
      <c r="E1016" s="154">
        <v>0</v>
      </c>
      <c r="F1016" s="154">
        <v>0</v>
      </c>
      <c r="G1016" s="154">
        <v>0</v>
      </c>
      <c r="H1016" s="154">
        <v>0</v>
      </c>
      <c r="I1016" s="154">
        <v>0</v>
      </c>
      <c r="J1016" s="154">
        <v>0</v>
      </c>
      <c r="K1016" s="155">
        <v>0</v>
      </c>
      <c r="L1016" s="154">
        <v>0</v>
      </c>
      <c r="M1016" s="154">
        <v>0</v>
      </c>
      <c r="N1016" s="154">
        <v>0</v>
      </c>
      <c r="O1016" s="154">
        <v>385524</v>
      </c>
      <c r="P1016" s="154">
        <v>0</v>
      </c>
      <c r="Q1016" s="154">
        <v>0</v>
      </c>
      <c r="R1016" s="154">
        <v>0</v>
      </c>
      <c r="S1016" s="154">
        <v>0</v>
      </c>
      <c r="T1016" s="154">
        <v>0</v>
      </c>
      <c r="U1016" s="154">
        <v>0</v>
      </c>
      <c r="V1016" s="154">
        <v>0</v>
      </c>
      <c r="W1016" s="154">
        <v>0</v>
      </c>
      <c r="X1016" s="154">
        <v>0</v>
      </c>
      <c r="Y1016" s="154">
        <v>0</v>
      </c>
      <c r="Z1016" s="154">
        <v>0</v>
      </c>
      <c r="AA1016" s="154">
        <v>0</v>
      </c>
      <c r="AB1016" s="156" t="s">
        <v>3067</v>
      </c>
    </row>
    <row r="1017" spans="1:29" ht="35.25" customHeight="1" x14ac:dyDescent="0.5">
      <c r="A1017">
        <v>1</v>
      </c>
      <c r="B1017" s="124">
        <v>218</v>
      </c>
      <c r="C1017" s="138" t="s">
        <v>1677</v>
      </c>
      <c r="D1017" s="150">
        <v>2225740</v>
      </c>
      <c r="E1017" s="154">
        <v>0</v>
      </c>
      <c r="F1017" s="154">
        <v>0</v>
      </c>
      <c r="G1017" s="154">
        <v>0</v>
      </c>
      <c r="H1017" s="154">
        <v>0</v>
      </c>
      <c r="I1017" s="154">
        <v>0</v>
      </c>
      <c r="J1017" s="154">
        <v>0</v>
      </c>
      <c r="K1017" s="155">
        <v>0</v>
      </c>
      <c r="L1017" s="154">
        <v>0</v>
      </c>
      <c r="M1017" s="154">
        <v>0</v>
      </c>
      <c r="N1017" s="154">
        <v>0</v>
      </c>
      <c r="O1017" s="154">
        <v>2225740</v>
      </c>
      <c r="P1017" s="154">
        <v>0</v>
      </c>
      <c r="Q1017" s="154">
        <v>0</v>
      </c>
      <c r="R1017" s="154">
        <v>0</v>
      </c>
      <c r="S1017" s="154">
        <v>0</v>
      </c>
      <c r="T1017" s="154">
        <v>0</v>
      </c>
      <c r="U1017" s="154">
        <v>0</v>
      </c>
      <c r="V1017" s="154">
        <v>0</v>
      </c>
      <c r="W1017" s="154">
        <v>0</v>
      </c>
      <c r="X1017" s="154">
        <v>0</v>
      </c>
      <c r="Y1017" s="154">
        <v>0</v>
      </c>
      <c r="Z1017" s="154">
        <v>0</v>
      </c>
      <c r="AA1017" s="154">
        <v>0</v>
      </c>
      <c r="AB1017" s="156" t="s">
        <v>3067</v>
      </c>
    </row>
    <row r="1018" spans="1:29" ht="35.25" customHeight="1" x14ac:dyDescent="0.5">
      <c r="A1018">
        <v>1</v>
      </c>
      <c r="B1018" s="124">
        <v>219</v>
      </c>
      <c r="C1018" s="138" t="s">
        <v>3069</v>
      </c>
      <c r="D1018" s="150">
        <v>3949906.89</v>
      </c>
      <c r="E1018" s="154">
        <v>0</v>
      </c>
      <c r="F1018" s="154">
        <v>0</v>
      </c>
      <c r="G1018" s="154">
        <v>0</v>
      </c>
      <c r="H1018" s="154">
        <v>0</v>
      </c>
      <c r="I1018" s="154">
        <v>177970</v>
      </c>
      <c r="J1018" s="154">
        <v>0</v>
      </c>
      <c r="K1018" s="155">
        <v>0</v>
      </c>
      <c r="L1018" s="154">
        <v>0</v>
      </c>
      <c r="M1018" s="154">
        <v>3479936.89</v>
      </c>
      <c r="N1018" s="154">
        <v>0</v>
      </c>
      <c r="O1018" s="154">
        <v>292000</v>
      </c>
      <c r="P1018" s="154">
        <v>0</v>
      </c>
      <c r="Q1018" s="154">
        <v>0</v>
      </c>
      <c r="R1018" s="154">
        <v>0</v>
      </c>
      <c r="S1018" s="154">
        <v>0</v>
      </c>
      <c r="T1018" s="154">
        <v>0</v>
      </c>
      <c r="U1018" s="154">
        <v>0</v>
      </c>
      <c r="V1018" s="154">
        <v>0</v>
      </c>
      <c r="W1018" s="154">
        <v>0</v>
      </c>
      <c r="X1018" s="154">
        <v>0</v>
      </c>
      <c r="Y1018" s="154">
        <v>0</v>
      </c>
      <c r="Z1018" s="154">
        <v>0</v>
      </c>
      <c r="AA1018" s="154">
        <v>0</v>
      </c>
      <c r="AB1018" s="156" t="s">
        <v>3067</v>
      </c>
    </row>
    <row r="1019" spans="1:29" ht="35.25" customHeight="1" x14ac:dyDescent="0.5">
      <c r="A1019">
        <v>1</v>
      </c>
      <c r="B1019" s="124">
        <v>220</v>
      </c>
      <c r="C1019" s="138" t="s">
        <v>2397</v>
      </c>
      <c r="D1019" s="150">
        <v>895000</v>
      </c>
      <c r="E1019" s="154">
        <v>0</v>
      </c>
      <c r="F1019" s="154">
        <v>0</v>
      </c>
      <c r="G1019" s="154">
        <v>895000</v>
      </c>
      <c r="H1019" s="154">
        <v>0</v>
      </c>
      <c r="I1019" s="154">
        <v>0</v>
      </c>
      <c r="J1019" s="154">
        <v>0</v>
      </c>
      <c r="K1019" s="155">
        <v>0</v>
      </c>
      <c r="L1019" s="154">
        <v>0</v>
      </c>
      <c r="M1019" s="154">
        <v>0</v>
      </c>
      <c r="N1019" s="154">
        <v>0</v>
      </c>
      <c r="O1019" s="154">
        <v>0</v>
      </c>
      <c r="P1019" s="154">
        <v>0</v>
      </c>
      <c r="Q1019" s="154">
        <v>0</v>
      </c>
      <c r="R1019" s="154">
        <v>0</v>
      </c>
      <c r="S1019" s="154">
        <v>0</v>
      </c>
      <c r="T1019" s="154">
        <v>0</v>
      </c>
      <c r="U1019" s="154">
        <v>0</v>
      </c>
      <c r="V1019" s="154">
        <v>0</v>
      </c>
      <c r="W1019" s="154">
        <v>0</v>
      </c>
      <c r="X1019" s="154">
        <v>0</v>
      </c>
      <c r="Y1019" s="154">
        <v>0</v>
      </c>
      <c r="Z1019" s="154">
        <v>0</v>
      </c>
      <c r="AA1019" s="154">
        <v>0</v>
      </c>
      <c r="AB1019" s="156" t="s">
        <v>3067</v>
      </c>
    </row>
    <row r="1020" spans="1:29" ht="35.25" customHeight="1" x14ac:dyDescent="0.5">
      <c r="A1020">
        <v>1</v>
      </c>
      <c r="B1020" s="124">
        <v>221</v>
      </c>
      <c r="C1020" s="138" t="s">
        <v>1921</v>
      </c>
      <c r="D1020" s="150">
        <v>394900.43</v>
      </c>
      <c r="E1020" s="154">
        <v>0</v>
      </c>
      <c r="F1020" s="154">
        <v>0</v>
      </c>
      <c r="G1020" s="154">
        <v>0</v>
      </c>
      <c r="H1020" s="154">
        <v>0</v>
      </c>
      <c r="I1020" s="154">
        <v>0</v>
      </c>
      <c r="J1020" s="154">
        <v>0</v>
      </c>
      <c r="K1020" s="155">
        <v>0</v>
      </c>
      <c r="L1020" s="154">
        <v>0</v>
      </c>
      <c r="M1020" s="154">
        <v>0</v>
      </c>
      <c r="N1020" s="154">
        <v>0</v>
      </c>
      <c r="O1020" s="154">
        <v>394900.43</v>
      </c>
      <c r="P1020" s="154">
        <v>0</v>
      </c>
      <c r="Q1020" s="154">
        <v>0</v>
      </c>
      <c r="R1020" s="154">
        <v>0</v>
      </c>
      <c r="S1020" s="154">
        <v>0</v>
      </c>
      <c r="T1020" s="154">
        <v>0</v>
      </c>
      <c r="U1020" s="154">
        <v>0</v>
      </c>
      <c r="V1020" s="154">
        <v>0</v>
      </c>
      <c r="W1020" s="154">
        <v>0</v>
      </c>
      <c r="X1020" s="154">
        <v>0</v>
      </c>
      <c r="Y1020" s="154">
        <v>0</v>
      </c>
      <c r="Z1020" s="154">
        <v>0</v>
      </c>
      <c r="AA1020" s="154">
        <v>0</v>
      </c>
      <c r="AB1020" s="156" t="s">
        <v>3067</v>
      </c>
    </row>
    <row r="1021" spans="1:29" ht="35.25" customHeight="1" x14ac:dyDescent="0.5">
      <c r="A1021">
        <v>1</v>
      </c>
      <c r="B1021" s="124">
        <v>222</v>
      </c>
      <c r="C1021" s="138" t="s">
        <v>1923</v>
      </c>
      <c r="D1021" s="150">
        <v>335965.7</v>
      </c>
      <c r="E1021" s="154">
        <v>0</v>
      </c>
      <c r="F1021" s="154">
        <v>0</v>
      </c>
      <c r="G1021" s="154">
        <v>0</v>
      </c>
      <c r="H1021" s="154">
        <v>0</v>
      </c>
      <c r="I1021" s="154">
        <v>0</v>
      </c>
      <c r="J1021" s="154">
        <v>0</v>
      </c>
      <c r="K1021" s="155">
        <v>0</v>
      </c>
      <c r="L1021" s="154">
        <v>0</v>
      </c>
      <c r="M1021" s="154">
        <v>0</v>
      </c>
      <c r="N1021" s="154">
        <v>0</v>
      </c>
      <c r="O1021" s="154">
        <v>335965.7</v>
      </c>
      <c r="P1021" s="154">
        <v>0</v>
      </c>
      <c r="Q1021" s="154">
        <v>0</v>
      </c>
      <c r="R1021" s="154">
        <v>0</v>
      </c>
      <c r="S1021" s="154">
        <v>0</v>
      </c>
      <c r="T1021" s="154">
        <v>0</v>
      </c>
      <c r="U1021" s="154">
        <v>0</v>
      </c>
      <c r="V1021" s="154">
        <v>0</v>
      </c>
      <c r="W1021" s="154">
        <v>0</v>
      </c>
      <c r="X1021" s="154">
        <v>0</v>
      </c>
      <c r="Y1021" s="154">
        <v>0</v>
      </c>
      <c r="Z1021" s="154">
        <v>0</v>
      </c>
      <c r="AA1021" s="154">
        <v>0</v>
      </c>
      <c r="AB1021" s="156" t="s">
        <v>3067</v>
      </c>
    </row>
    <row r="1022" spans="1:29" ht="35.25" customHeight="1" x14ac:dyDescent="0.5">
      <c r="A1022">
        <v>1</v>
      </c>
      <c r="B1022" s="124">
        <v>223</v>
      </c>
      <c r="C1022" s="138" t="s">
        <v>3070</v>
      </c>
      <c r="D1022" s="150">
        <v>1973770</v>
      </c>
      <c r="E1022" s="154">
        <v>0</v>
      </c>
      <c r="F1022" s="154">
        <v>0</v>
      </c>
      <c r="G1022" s="154">
        <v>0</v>
      </c>
      <c r="H1022" s="154">
        <v>0</v>
      </c>
      <c r="I1022" s="154">
        <v>0</v>
      </c>
      <c r="J1022" s="154">
        <v>0</v>
      </c>
      <c r="K1022" s="155">
        <v>0</v>
      </c>
      <c r="L1022" s="154">
        <v>0</v>
      </c>
      <c r="M1022" s="154">
        <v>1525610</v>
      </c>
      <c r="N1022" s="154">
        <v>0</v>
      </c>
      <c r="O1022" s="154">
        <v>448160</v>
      </c>
      <c r="P1022" s="154">
        <v>0</v>
      </c>
      <c r="Q1022" s="154">
        <v>0</v>
      </c>
      <c r="R1022" s="154">
        <v>0</v>
      </c>
      <c r="S1022" s="154">
        <v>0</v>
      </c>
      <c r="T1022" s="154">
        <v>0</v>
      </c>
      <c r="U1022" s="154">
        <v>0</v>
      </c>
      <c r="V1022" s="154">
        <v>0</v>
      </c>
      <c r="W1022" s="154">
        <v>0</v>
      </c>
      <c r="X1022" s="154">
        <v>0</v>
      </c>
      <c r="Y1022" s="154">
        <v>0</v>
      </c>
      <c r="Z1022" s="154">
        <v>0</v>
      </c>
      <c r="AA1022" s="154">
        <v>0</v>
      </c>
      <c r="AB1022" s="156" t="s">
        <v>3067</v>
      </c>
    </row>
    <row r="1023" spans="1:29" ht="35.25" customHeight="1" x14ac:dyDescent="0.5">
      <c r="A1023">
        <v>1</v>
      </c>
      <c r="B1023" s="124">
        <v>224</v>
      </c>
      <c r="C1023" s="138" t="s">
        <v>3071</v>
      </c>
      <c r="D1023" s="150">
        <v>364206.21</v>
      </c>
      <c r="E1023" s="154">
        <v>0</v>
      </c>
      <c r="F1023" s="154">
        <v>0</v>
      </c>
      <c r="G1023" s="154">
        <v>0</v>
      </c>
      <c r="H1023" s="154">
        <v>0</v>
      </c>
      <c r="I1023" s="154">
        <v>0</v>
      </c>
      <c r="J1023" s="154">
        <v>0</v>
      </c>
      <c r="K1023" s="155">
        <v>0</v>
      </c>
      <c r="L1023" s="154">
        <v>0</v>
      </c>
      <c r="M1023" s="154">
        <v>0</v>
      </c>
      <c r="N1023" s="154">
        <v>0</v>
      </c>
      <c r="O1023" s="154">
        <v>364206.21</v>
      </c>
      <c r="P1023" s="154">
        <v>0</v>
      </c>
      <c r="Q1023" s="154">
        <v>0</v>
      </c>
      <c r="R1023" s="154">
        <v>0</v>
      </c>
      <c r="S1023" s="154">
        <v>0</v>
      </c>
      <c r="T1023" s="154">
        <v>0</v>
      </c>
      <c r="U1023" s="154">
        <v>0</v>
      </c>
      <c r="V1023" s="154">
        <v>0</v>
      </c>
      <c r="W1023" s="154">
        <v>0</v>
      </c>
      <c r="X1023" s="154">
        <v>0</v>
      </c>
      <c r="Y1023" s="154">
        <v>0</v>
      </c>
      <c r="Z1023" s="154">
        <v>0</v>
      </c>
      <c r="AA1023" s="154">
        <v>0</v>
      </c>
      <c r="AB1023" s="156" t="s">
        <v>3067</v>
      </c>
    </row>
    <row r="1024" spans="1:29" ht="35.25" customHeight="1" x14ac:dyDescent="0.5">
      <c r="A1024">
        <v>1</v>
      </c>
      <c r="B1024" s="124">
        <v>225</v>
      </c>
      <c r="C1024" s="138" t="s">
        <v>3072</v>
      </c>
      <c r="D1024" s="150">
        <v>897000</v>
      </c>
      <c r="E1024" s="154">
        <v>0</v>
      </c>
      <c r="F1024" s="154">
        <v>0</v>
      </c>
      <c r="G1024" s="154">
        <v>507000</v>
      </c>
      <c r="H1024" s="154">
        <v>0</v>
      </c>
      <c r="I1024" s="154">
        <v>0</v>
      </c>
      <c r="J1024" s="154">
        <v>0</v>
      </c>
      <c r="K1024" s="155">
        <v>0</v>
      </c>
      <c r="L1024" s="154">
        <v>0</v>
      </c>
      <c r="M1024" s="154">
        <v>0</v>
      </c>
      <c r="N1024" s="154">
        <v>0</v>
      </c>
      <c r="O1024" s="154">
        <v>390000</v>
      </c>
      <c r="P1024" s="154">
        <v>0</v>
      </c>
      <c r="Q1024" s="154">
        <v>0</v>
      </c>
      <c r="R1024" s="154">
        <v>0</v>
      </c>
      <c r="S1024" s="154">
        <v>0</v>
      </c>
      <c r="T1024" s="154">
        <v>0</v>
      </c>
      <c r="U1024" s="154">
        <v>0</v>
      </c>
      <c r="V1024" s="154">
        <v>0</v>
      </c>
      <c r="W1024" s="154">
        <v>0</v>
      </c>
      <c r="X1024" s="154">
        <v>0</v>
      </c>
      <c r="Y1024" s="154">
        <v>0</v>
      </c>
      <c r="Z1024" s="154">
        <v>0</v>
      </c>
      <c r="AA1024" s="154">
        <v>0</v>
      </c>
      <c r="AB1024" s="156" t="s">
        <v>3067</v>
      </c>
    </row>
    <row r="1025" spans="1:28" ht="35.25" customHeight="1" x14ac:dyDescent="0.5">
      <c r="A1025">
        <v>1</v>
      </c>
      <c r="B1025" s="124">
        <v>226</v>
      </c>
      <c r="C1025" s="138" t="s">
        <v>3073</v>
      </c>
      <c r="D1025" s="150">
        <v>704158</v>
      </c>
      <c r="E1025" s="154">
        <v>0</v>
      </c>
      <c r="F1025" s="154">
        <v>0</v>
      </c>
      <c r="G1025" s="154">
        <v>0</v>
      </c>
      <c r="H1025" s="154">
        <v>0</v>
      </c>
      <c r="I1025" s="154">
        <v>0</v>
      </c>
      <c r="J1025" s="154">
        <v>0</v>
      </c>
      <c r="K1025" s="155">
        <v>0</v>
      </c>
      <c r="L1025" s="154">
        <v>0</v>
      </c>
      <c r="M1025" s="154">
        <v>704158</v>
      </c>
      <c r="N1025" s="154">
        <v>0</v>
      </c>
      <c r="O1025" s="154">
        <v>0</v>
      </c>
      <c r="P1025" s="154">
        <v>0</v>
      </c>
      <c r="Q1025" s="154">
        <v>0</v>
      </c>
      <c r="R1025" s="154">
        <v>0</v>
      </c>
      <c r="S1025" s="154">
        <v>0</v>
      </c>
      <c r="T1025" s="154">
        <v>0</v>
      </c>
      <c r="U1025" s="154">
        <v>0</v>
      </c>
      <c r="V1025" s="154">
        <v>0</v>
      </c>
      <c r="W1025" s="154">
        <v>0</v>
      </c>
      <c r="X1025" s="154">
        <v>0</v>
      </c>
      <c r="Y1025" s="154">
        <v>0</v>
      </c>
      <c r="Z1025" s="154">
        <v>0</v>
      </c>
      <c r="AA1025" s="154">
        <v>0</v>
      </c>
      <c r="AB1025" s="156" t="s">
        <v>3067</v>
      </c>
    </row>
    <row r="1026" spans="1:28" ht="35.25" customHeight="1" x14ac:dyDescent="0.5">
      <c r="A1026">
        <v>1</v>
      </c>
      <c r="B1026" s="124">
        <v>227</v>
      </c>
      <c r="C1026" s="138" t="s">
        <v>2258</v>
      </c>
      <c r="D1026" s="150">
        <v>644000.09</v>
      </c>
      <c r="E1026" s="154">
        <v>0</v>
      </c>
      <c r="F1026" s="154">
        <v>0</v>
      </c>
      <c r="G1026" s="154">
        <v>0</v>
      </c>
      <c r="H1026" s="154">
        <v>0</v>
      </c>
      <c r="I1026" s="154">
        <v>0</v>
      </c>
      <c r="J1026" s="154">
        <v>0</v>
      </c>
      <c r="K1026" s="155">
        <v>0</v>
      </c>
      <c r="L1026" s="154">
        <v>0</v>
      </c>
      <c r="M1026" s="154">
        <v>644000.09</v>
      </c>
      <c r="N1026" s="154">
        <v>0</v>
      </c>
      <c r="O1026" s="154">
        <v>0</v>
      </c>
      <c r="P1026" s="154">
        <v>0</v>
      </c>
      <c r="Q1026" s="154">
        <v>0</v>
      </c>
      <c r="R1026" s="154">
        <v>0</v>
      </c>
      <c r="S1026" s="154">
        <v>0</v>
      </c>
      <c r="T1026" s="154">
        <v>0</v>
      </c>
      <c r="U1026" s="154">
        <v>0</v>
      </c>
      <c r="V1026" s="154">
        <v>0</v>
      </c>
      <c r="W1026" s="154">
        <v>0</v>
      </c>
      <c r="X1026" s="154">
        <v>0</v>
      </c>
      <c r="Y1026" s="154">
        <v>0</v>
      </c>
      <c r="Z1026" s="154">
        <v>0</v>
      </c>
      <c r="AA1026" s="154">
        <v>0</v>
      </c>
      <c r="AB1026" s="156" t="s">
        <v>3067</v>
      </c>
    </row>
    <row r="1027" spans="1:28" ht="35.25" customHeight="1" x14ac:dyDescent="0.5">
      <c r="A1027">
        <v>1</v>
      </c>
      <c r="B1027" s="124">
        <v>228</v>
      </c>
      <c r="C1027" s="138" t="s">
        <v>3074</v>
      </c>
      <c r="D1027" s="150">
        <v>597957</v>
      </c>
      <c r="E1027" s="154">
        <v>0</v>
      </c>
      <c r="F1027" s="154">
        <v>0</v>
      </c>
      <c r="G1027" s="154">
        <v>597957</v>
      </c>
      <c r="H1027" s="154">
        <v>0</v>
      </c>
      <c r="I1027" s="154">
        <v>0</v>
      </c>
      <c r="J1027" s="154">
        <v>0</v>
      </c>
      <c r="K1027" s="155">
        <v>0</v>
      </c>
      <c r="L1027" s="154">
        <v>0</v>
      </c>
      <c r="M1027" s="154">
        <v>0</v>
      </c>
      <c r="N1027" s="154">
        <v>0</v>
      </c>
      <c r="O1027" s="154">
        <v>0</v>
      </c>
      <c r="P1027" s="154">
        <v>0</v>
      </c>
      <c r="Q1027" s="154">
        <v>0</v>
      </c>
      <c r="R1027" s="154">
        <v>0</v>
      </c>
      <c r="S1027" s="154">
        <v>0</v>
      </c>
      <c r="T1027" s="154">
        <v>0</v>
      </c>
      <c r="U1027" s="154">
        <v>0</v>
      </c>
      <c r="V1027" s="154">
        <v>0</v>
      </c>
      <c r="W1027" s="154">
        <v>0</v>
      </c>
      <c r="X1027" s="154">
        <v>0</v>
      </c>
      <c r="Y1027" s="154">
        <v>0</v>
      </c>
      <c r="Z1027" s="154">
        <v>0</v>
      </c>
      <c r="AA1027" s="154">
        <v>0</v>
      </c>
      <c r="AB1027" s="156" t="s">
        <v>3067</v>
      </c>
    </row>
    <row r="1028" spans="1:28" ht="35.25" customHeight="1" x14ac:dyDescent="0.5">
      <c r="A1028">
        <v>1</v>
      </c>
      <c r="B1028" s="124">
        <v>229</v>
      </c>
      <c r="C1028" s="138" t="s">
        <v>1932</v>
      </c>
      <c r="D1028" s="150">
        <v>222380.68</v>
      </c>
      <c r="E1028" s="154">
        <v>0</v>
      </c>
      <c r="F1028" s="154">
        <v>0</v>
      </c>
      <c r="G1028" s="154">
        <v>0</v>
      </c>
      <c r="H1028" s="154">
        <v>0</v>
      </c>
      <c r="I1028" s="154">
        <v>0</v>
      </c>
      <c r="J1028" s="154">
        <v>0</v>
      </c>
      <c r="K1028" s="155">
        <v>0</v>
      </c>
      <c r="L1028" s="154">
        <v>0</v>
      </c>
      <c r="M1028" s="154">
        <v>0</v>
      </c>
      <c r="N1028" s="154">
        <v>0</v>
      </c>
      <c r="O1028" s="154">
        <v>0</v>
      </c>
      <c r="P1028" s="154">
        <v>222380.68</v>
      </c>
      <c r="Q1028" s="154">
        <v>0</v>
      </c>
      <c r="R1028" s="154">
        <v>0</v>
      </c>
      <c r="S1028" s="154">
        <v>0</v>
      </c>
      <c r="T1028" s="154">
        <v>0</v>
      </c>
      <c r="U1028" s="154">
        <v>0</v>
      </c>
      <c r="V1028" s="154">
        <v>0</v>
      </c>
      <c r="W1028" s="154">
        <v>0</v>
      </c>
      <c r="X1028" s="154">
        <v>0</v>
      </c>
      <c r="Y1028" s="154">
        <v>0</v>
      </c>
      <c r="Z1028" s="154">
        <v>0</v>
      </c>
      <c r="AA1028" s="154">
        <v>0</v>
      </c>
      <c r="AB1028" s="156" t="s">
        <v>3067</v>
      </c>
    </row>
    <row r="1029" spans="1:28" ht="35.25" customHeight="1" x14ac:dyDescent="0.5">
      <c r="A1029">
        <v>1</v>
      </c>
      <c r="B1029" s="124">
        <v>230</v>
      </c>
      <c r="C1029" s="138" t="s">
        <v>3075</v>
      </c>
      <c r="D1029" s="150">
        <v>89763.8</v>
      </c>
      <c r="E1029" s="154">
        <v>0</v>
      </c>
      <c r="F1029" s="154">
        <v>0</v>
      </c>
      <c r="G1029" s="154">
        <v>0</v>
      </c>
      <c r="H1029" s="154">
        <v>0</v>
      </c>
      <c r="I1029" s="154">
        <v>0</v>
      </c>
      <c r="J1029" s="154">
        <v>0</v>
      </c>
      <c r="K1029" s="155">
        <v>0</v>
      </c>
      <c r="L1029" s="154">
        <v>0</v>
      </c>
      <c r="M1029" s="154">
        <v>0</v>
      </c>
      <c r="N1029" s="154">
        <v>0</v>
      </c>
      <c r="O1029" s="154">
        <v>89763.8</v>
      </c>
      <c r="P1029" s="154">
        <v>0</v>
      </c>
      <c r="Q1029" s="154">
        <v>0</v>
      </c>
      <c r="R1029" s="154">
        <v>0</v>
      </c>
      <c r="S1029" s="154">
        <v>0</v>
      </c>
      <c r="T1029" s="154">
        <v>0</v>
      </c>
      <c r="U1029" s="154">
        <v>0</v>
      </c>
      <c r="V1029" s="154">
        <v>0</v>
      </c>
      <c r="W1029" s="154">
        <v>0</v>
      </c>
      <c r="X1029" s="154">
        <v>0</v>
      </c>
      <c r="Y1029" s="154">
        <v>0</v>
      </c>
      <c r="Z1029" s="154">
        <v>0</v>
      </c>
      <c r="AA1029" s="154">
        <v>0</v>
      </c>
      <c r="AB1029" s="156" t="s">
        <v>3067</v>
      </c>
    </row>
    <row r="1030" spans="1:28" ht="35.25" customHeight="1" x14ac:dyDescent="0.5">
      <c r="A1030">
        <v>1</v>
      </c>
      <c r="B1030" s="124">
        <v>231</v>
      </c>
      <c r="C1030" s="138" t="s">
        <v>3076</v>
      </c>
      <c r="D1030" s="150">
        <v>824611.20000000007</v>
      </c>
      <c r="E1030" s="154">
        <v>0</v>
      </c>
      <c r="F1030" s="154">
        <v>0</v>
      </c>
      <c r="G1030" s="154">
        <v>607124</v>
      </c>
      <c r="H1030" s="154">
        <v>0</v>
      </c>
      <c r="I1030" s="154">
        <v>0</v>
      </c>
      <c r="J1030" s="154">
        <v>0</v>
      </c>
      <c r="K1030" s="155">
        <v>1</v>
      </c>
      <c r="L1030" s="154">
        <v>152241.04</v>
      </c>
      <c r="M1030" s="154">
        <v>0</v>
      </c>
      <c r="N1030" s="154">
        <v>0</v>
      </c>
      <c r="O1030" s="154">
        <v>65246.16</v>
      </c>
      <c r="P1030" s="154">
        <v>0</v>
      </c>
      <c r="Q1030" s="154">
        <v>0</v>
      </c>
      <c r="R1030" s="154">
        <v>0</v>
      </c>
      <c r="S1030" s="154">
        <v>0</v>
      </c>
      <c r="T1030" s="154">
        <v>0</v>
      </c>
      <c r="U1030" s="154">
        <v>0</v>
      </c>
      <c r="V1030" s="154">
        <v>0</v>
      </c>
      <c r="W1030" s="154">
        <v>0</v>
      </c>
      <c r="X1030" s="154">
        <v>0</v>
      </c>
      <c r="Y1030" s="154">
        <v>0</v>
      </c>
      <c r="Z1030" s="154">
        <v>0</v>
      </c>
      <c r="AA1030" s="154">
        <v>0</v>
      </c>
      <c r="AB1030" s="156" t="s">
        <v>3067</v>
      </c>
    </row>
    <row r="1031" spans="1:28" ht="35.25" customHeight="1" x14ac:dyDescent="0.5">
      <c r="A1031">
        <v>1</v>
      </c>
      <c r="B1031" s="124">
        <v>232</v>
      </c>
      <c r="C1031" s="138" t="s">
        <v>3077</v>
      </c>
      <c r="D1031" s="150">
        <v>1996226</v>
      </c>
      <c r="E1031" s="154">
        <v>0</v>
      </c>
      <c r="F1031" s="154">
        <v>0</v>
      </c>
      <c r="G1031" s="154">
        <v>0</v>
      </c>
      <c r="H1031" s="154">
        <v>0</v>
      </c>
      <c r="I1031" s="154">
        <v>0</v>
      </c>
      <c r="J1031" s="154">
        <v>0</v>
      </c>
      <c r="K1031" s="155">
        <v>0</v>
      </c>
      <c r="L1031" s="154">
        <v>0</v>
      </c>
      <c r="M1031" s="154">
        <v>1996226</v>
      </c>
      <c r="N1031" s="154">
        <v>0</v>
      </c>
      <c r="O1031" s="154">
        <v>0</v>
      </c>
      <c r="P1031" s="154">
        <v>0</v>
      </c>
      <c r="Q1031" s="154">
        <v>0</v>
      </c>
      <c r="R1031" s="154">
        <v>0</v>
      </c>
      <c r="S1031" s="154">
        <v>0</v>
      </c>
      <c r="T1031" s="154">
        <v>0</v>
      </c>
      <c r="U1031" s="154">
        <v>0</v>
      </c>
      <c r="V1031" s="154">
        <v>0</v>
      </c>
      <c r="W1031" s="154">
        <v>0</v>
      </c>
      <c r="X1031" s="154">
        <v>0</v>
      </c>
      <c r="Y1031" s="154">
        <v>0</v>
      </c>
      <c r="Z1031" s="154">
        <v>0</v>
      </c>
      <c r="AA1031" s="154">
        <v>0</v>
      </c>
      <c r="AB1031" s="156" t="s">
        <v>3067</v>
      </c>
    </row>
    <row r="1032" spans="1:28" ht="35.25" customHeight="1" x14ac:dyDescent="0.5">
      <c r="A1032">
        <v>1</v>
      </c>
      <c r="B1032" s="124">
        <v>233</v>
      </c>
      <c r="C1032" s="138" t="s">
        <v>3078</v>
      </c>
      <c r="D1032" s="150">
        <v>748470</v>
      </c>
      <c r="E1032" s="154">
        <v>0</v>
      </c>
      <c r="F1032" s="154">
        <v>0</v>
      </c>
      <c r="G1032" s="154">
        <v>0</v>
      </c>
      <c r="H1032" s="154">
        <v>0</v>
      </c>
      <c r="I1032" s="154">
        <v>0</v>
      </c>
      <c r="J1032" s="154">
        <v>0</v>
      </c>
      <c r="K1032" s="155">
        <v>0</v>
      </c>
      <c r="L1032" s="154">
        <v>0</v>
      </c>
      <c r="M1032" s="154">
        <v>0</v>
      </c>
      <c r="N1032" s="154">
        <v>748470</v>
      </c>
      <c r="O1032" s="154">
        <v>0</v>
      </c>
      <c r="P1032" s="154">
        <v>0</v>
      </c>
      <c r="Q1032" s="154">
        <v>0</v>
      </c>
      <c r="R1032" s="154">
        <v>0</v>
      </c>
      <c r="S1032" s="154">
        <v>0</v>
      </c>
      <c r="T1032" s="154">
        <v>0</v>
      </c>
      <c r="U1032" s="154">
        <v>0</v>
      </c>
      <c r="V1032" s="154">
        <v>0</v>
      </c>
      <c r="W1032" s="154">
        <v>0</v>
      </c>
      <c r="X1032" s="154">
        <v>0</v>
      </c>
      <c r="Y1032" s="154">
        <v>0</v>
      </c>
      <c r="Z1032" s="154">
        <v>0</v>
      </c>
      <c r="AA1032" s="154">
        <v>0</v>
      </c>
      <c r="AB1032" s="156" t="s">
        <v>3067</v>
      </c>
    </row>
    <row r="1033" spans="1:28" ht="35.25" customHeight="1" x14ac:dyDescent="0.5">
      <c r="A1033">
        <v>1</v>
      </c>
      <c r="B1033" s="124">
        <v>234</v>
      </c>
      <c r="C1033" s="138" t="s">
        <v>3079</v>
      </c>
      <c r="D1033" s="150">
        <v>509711</v>
      </c>
      <c r="E1033" s="154">
        <v>0</v>
      </c>
      <c r="F1033" s="154">
        <v>0</v>
      </c>
      <c r="G1033" s="154">
        <v>0</v>
      </c>
      <c r="H1033" s="154">
        <v>0</v>
      </c>
      <c r="I1033" s="154">
        <v>0</v>
      </c>
      <c r="J1033" s="154">
        <v>0</v>
      </c>
      <c r="K1033" s="155">
        <v>0</v>
      </c>
      <c r="L1033" s="154">
        <v>0</v>
      </c>
      <c r="M1033" s="154">
        <v>232230</v>
      </c>
      <c r="N1033" s="154">
        <v>277481</v>
      </c>
      <c r="O1033" s="154">
        <v>0</v>
      </c>
      <c r="P1033" s="154">
        <v>0</v>
      </c>
      <c r="Q1033" s="154">
        <v>0</v>
      </c>
      <c r="R1033" s="154">
        <v>0</v>
      </c>
      <c r="S1033" s="154">
        <v>0</v>
      </c>
      <c r="T1033" s="154">
        <v>0</v>
      </c>
      <c r="U1033" s="154">
        <v>0</v>
      </c>
      <c r="V1033" s="154">
        <v>0</v>
      </c>
      <c r="W1033" s="154">
        <v>0</v>
      </c>
      <c r="X1033" s="154">
        <v>0</v>
      </c>
      <c r="Y1033" s="154">
        <v>0</v>
      </c>
      <c r="Z1033" s="154">
        <v>0</v>
      </c>
      <c r="AA1033" s="154">
        <v>0</v>
      </c>
      <c r="AB1033" s="156" t="s">
        <v>3067</v>
      </c>
    </row>
    <row r="1034" spans="1:28" ht="35.25" customHeight="1" x14ac:dyDescent="0.5">
      <c r="A1034">
        <v>1</v>
      </c>
      <c r="B1034" s="124">
        <v>235</v>
      </c>
      <c r="C1034" s="138" t="s">
        <v>1937</v>
      </c>
      <c r="D1034" s="150">
        <v>4341571.7</v>
      </c>
      <c r="E1034" s="154">
        <v>0</v>
      </c>
      <c r="F1034" s="154">
        <v>0</v>
      </c>
      <c r="G1034" s="154">
        <v>0</v>
      </c>
      <c r="H1034" s="154">
        <v>0</v>
      </c>
      <c r="I1034" s="154">
        <v>0</v>
      </c>
      <c r="J1034" s="154">
        <v>0</v>
      </c>
      <c r="K1034" s="155">
        <v>0</v>
      </c>
      <c r="L1034" s="154">
        <v>0</v>
      </c>
      <c r="M1034" s="154">
        <v>3565403.4</v>
      </c>
      <c r="N1034" s="154">
        <v>0</v>
      </c>
      <c r="O1034" s="154">
        <v>776168.3</v>
      </c>
      <c r="P1034" s="154">
        <v>0</v>
      </c>
      <c r="Q1034" s="154">
        <v>0</v>
      </c>
      <c r="R1034" s="154">
        <v>0</v>
      </c>
      <c r="S1034" s="154">
        <v>0</v>
      </c>
      <c r="T1034" s="154">
        <v>0</v>
      </c>
      <c r="U1034" s="154">
        <v>0</v>
      </c>
      <c r="V1034" s="154">
        <v>0</v>
      </c>
      <c r="W1034" s="154">
        <v>0</v>
      </c>
      <c r="X1034" s="154">
        <v>0</v>
      </c>
      <c r="Y1034" s="154">
        <v>0</v>
      </c>
      <c r="Z1034" s="154">
        <v>0</v>
      </c>
      <c r="AA1034" s="154">
        <v>0</v>
      </c>
      <c r="AB1034" s="156" t="s">
        <v>3067</v>
      </c>
    </row>
    <row r="1035" spans="1:28" ht="35.25" customHeight="1" x14ac:dyDescent="0.5">
      <c r="A1035">
        <v>1</v>
      </c>
      <c r="B1035" s="124">
        <v>236</v>
      </c>
      <c r="C1035" s="138" t="s">
        <v>3080</v>
      </c>
      <c r="D1035" s="150">
        <v>1065756</v>
      </c>
      <c r="E1035" s="154">
        <v>341293</v>
      </c>
      <c r="F1035" s="154">
        <v>0</v>
      </c>
      <c r="G1035" s="154">
        <v>0</v>
      </c>
      <c r="H1035" s="154">
        <v>0</v>
      </c>
      <c r="I1035" s="154">
        <v>0</v>
      </c>
      <c r="J1035" s="154">
        <v>0</v>
      </c>
      <c r="K1035" s="155">
        <v>0</v>
      </c>
      <c r="L1035" s="154">
        <v>0</v>
      </c>
      <c r="M1035" s="154">
        <v>0</v>
      </c>
      <c r="N1035" s="154">
        <v>0</v>
      </c>
      <c r="O1035" s="154">
        <v>724463</v>
      </c>
      <c r="P1035" s="154">
        <v>0</v>
      </c>
      <c r="Q1035" s="154">
        <v>0</v>
      </c>
      <c r="R1035" s="154">
        <v>0</v>
      </c>
      <c r="S1035" s="154">
        <v>0</v>
      </c>
      <c r="T1035" s="154">
        <v>0</v>
      </c>
      <c r="U1035" s="154">
        <v>0</v>
      </c>
      <c r="V1035" s="154">
        <v>0</v>
      </c>
      <c r="W1035" s="154">
        <v>0</v>
      </c>
      <c r="X1035" s="154">
        <v>0</v>
      </c>
      <c r="Y1035" s="154">
        <v>0</v>
      </c>
      <c r="Z1035" s="154">
        <v>0</v>
      </c>
      <c r="AA1035" s="154">
        <v>0</v>
      </c>
      <c r="AB1035" s="156" t="s">
        <v>3067</v>
      </c>
    </row>
    <row r="1036" spans="1:28" ht="35.25" customHeight="1" x14ac:dyDescent="0.5">
      <c r="A1036">
        <v>1</v>
      </c>
      <c r="B1036" s="124">
        <v>237</v>
      </c>
      <c r="C1036" s="138" t="s">
        <v>3081</v>
      </c>
      <c r="D1036" s="150">
        <v>351000</v>
      </c>
      <c r="E1036" s="154">
        <v>0</v>
      </c>
      <c r="F1036" s="154">
        <v>0</v>
      </c>
      <c r="G1036" s="154">
        <v>0</v>
      </c>
      <c r="H1036" s="154">
        <v>0</v>
      </c>
      <c r="I1036" s="154">
        <v>0</v>
      </c>
      <c r="J1036" s="154">
        <v>0</v>
      </c>
      <c r="K1036" s="155">
        <v>0</v>
      </c>
      <c r="L1036" s="154">
        <v>0</v>
      </c>
      <c r="M1036" s="154">
        <v>351000</v>
      </c>
      <c r="N1036" s="154">
        <v>0</v>
      </c>
      <c r="O1036" s="154">
        <v>0</v>
      </c>
      <c r="P1036" s="154">
        <v>0</v>
      </c>
      <c r="Q1036" s="154">
        <v>0</v>
      </c>
      <c r="R1036" s="154">
        <v>0</v>
      </c>
      <c r="S1036" s="154">
        <v>0</v>
      </c>
      <c r="T1036" s="154">
        <v>0</v>
      </c>
      <c r="U1036" s="154">
        <v>0</v>
      </c>
      <c r="V1036" s="154">
        <v>0</v>
      </c>
      <c r="W1036" s="154">
        <v>0</v>
      </c>
      <c r="X1036" s="154">
        <v>0</v>
      </c>
      <c r="Y1036" s="154">
        <v>0</v>
      </c>
      <c r="Z1036" s="154">
        <v>0</v>
      </c>
      <c r="AA1036" s="154">
        <v>0</v>
      </c>
      <c r="AB1036" s="156" t="s">
        <v>3067</v>
      </c>
    </row>
    <row r="1037" spans="1:28" ht="35.25" customHeight="1" x14ac:dyDescent="0.5">
      <c r="A1037">
        <v>1</v>
      </c>
      <c r="B1037" s="124">
        <v>238</v>
      </c>
      <c r="C1037" s="138" t="s">
        <v>3082</v>
      </c>
      <c r="D1037" s="150">
        <v>1319281</v>
      </c>
      <c r="E1037" s="154">
        <v>0</v>
      </c>
      <c r="F1037" s="154">
        <v>0</v>
      </c>
      <c r="G1037" s="154">
        <v>0</v>
      </c>
      <c r="H1037" s="154">
        <v>0</v>
      </c>
      <c r="I1037" s="154">
        <v>0</v>
      </c>
      <c r="J1037" s="154">
        <v>0</v>
      </c>
      <c r="K1037" s="155">
        <v>0</v>
      </c>
      <c r="L1037" s="154">
        <v>0</v>
      </c>
      <c r="M1037" s="154">
        <v>1319281</v>
      </c>
      <c r="N1037" s="154">
        <v>0</v>
      </c>
      <c r="O1037" s="154">
        <v>0</v>
      </c>
      <c r="P1037" s="154">
        <v>0</v>
      </c>
      <c r="Q1037" s="154">
        <v>0</v>
      </c>
      <c r="R1037" s="154">
        <v>0</v>
      </c>
      <c r="S1037" s="154">
        <v>0</v>
      </c>
      <c r="T1037" s="154">
        <v>0</v>
      </c>
      <c r="U1037" s="154">
        <v>0</v>
      </c>
      <c r="V1037" s="154">
        <v>0</v>
      </c>
      <c r="W1037" s="154">
        <v>0</v>
      </c>
      <c r="X1037" s="154">
        <v>0</v>
      </c>
      <c r="Y1037" s="154">
        <v>0</v>
      </c>
      <c r="Z1037" s="154">
        <v>0</v>
      </c>
      <c r="AA1037" s="154">
        <v>0</v>
      </c>
      <c r="AB1037" s="156" t="s">
        <v>3067</v>
      </c>
    </row>
    <row r="1038" spans="1:28" ht="35.25" customHeight="1" x14ac:dyDescent="0.5">
      <c r="A1038">
        <v>1</v>
      </c>
      <c r="B1038" s="124">
        <v>239</v>
      </c>
      <c r="C1038" s="138" t="s">
        <v>1686</v>
      </c>
      <c r="D1038" s="150">
        <v>378007.2</v>
      </c>
      <c r="E1038" s="154">
        <v>0</v>
      </c>
      <c r="F1038" s="154">
        <v>0</v>
      </c>
      <c r="G1038" s="154">
        <v>0</v>
      </c>
      <c r="H1038" s="154">
        <v>0</v>
      </c>
      <c r="I1038" s="154">
        <v>0</v>
      </c>
      <c r="J1038" s="154">
        <v>0</v>
      </c>
      <c r="K1038" s="155">
        <v>1</v>
      </c>
      <c r="L1038" s="154">
        <v>378007.2</v>
      </c>
      <c r="M1038" s="154">
        <v>0</v>
      </c>
      <c r="N1038" s="154">
        <v>0</v>
      </c>
      <c r="O1038" s="154">
        <v>0</v>
      </c>
      <c r="P1038" s="154">
        <v>0</v>
      </c>
      <c r="Q1038" s="154">
        <v>0</v>
      </c>
      <c r="R1038" s="154">
        <v>0</v>
      </c>
      <c r="S1038" s="154">
        <v>0</v>
      </c>
      <c r="T1038" s="154">
        <v>0</v>
      </c>
      <c r="U1038" s="154">
        <v>0</v>
      </c>
      <c r="V1038" s="154">
        <v>0</v>
      </c>
      <c r="W1038" s="154">
        <v>0</v>
      </c>
      <c r="X1038" s="154">
        <v>0</v>
      </c>
      <c r="Y1038" s="154">
        <v>0</v>
      </c>
      <c r="Z1038" s="154">
        <v>0</v>
      </c>
      <c r="AA1038" s="154">
        <v>0</v>
      </c>
      <c r="AB1038" s="156" t="s">
        <v>3067</v>
      </c>
    </row>
    <row r="1039" spans="1:28" ht="35.25" customHeight="1" x14ac:dyDescent="0.5">
      <c r="A1039">
        <v>1</v>
      </c>
      <c r="B1039" s="124">
        <v>240</v>
      </c>
      <c r="C1039" s="138" t="s">
        <v>3083</v>
      </c>
      <c r="D1039" s="150">
        <v>19485</v>
      </c>
      <c r="E1039" s="154">
        <v>0</v>
      </c>
      <c r="F1039" s="154">
        <v>0</v>
      </c>
      <c r="G1039" s="154">
        <v>19485</v>
      </c>
      <c r="H1039" s="154">
        <v>0</v>
      </c>
      <c r="I1039" s="154">
        <v>0</v>
      </c>
      <c r="J1039" s="154">
        <v>0</v>
      </c>
      <c r="K1039" s="155">
        <v>0</v>
      </c>
      <c r="L1039" s="154">
        <v>0</v>
      </c>
      <c r="M1039" s="154">
        <v>0</v>
      </c>
      <c r="N1039" s="154">
        <v>0</v>
      </c>
      <c r="O1039" s="154">
        <v>0</v>
      </c>
      <c r="P1039" s="154">
        <v>0</v>
      </c>
      <c r="Q1039" s="154">
        <v>0</v>
      </c>
      <c r="R1039" s="154">
        <v>0</v>
      </c>
      <c r="S1039" s="154">
        <v>0</v>
      </c>
      <c r="T1039" s="154">
        <v>0</v>
      </c>
      <c r="U1039" s="154">
        <v>0</v>
      </c>
      <c r="V1039" s="154">
        <v>0</v>
      </c>
      <c r="W1039" s="154">
        <v>0</v>
      </c>
      <c r="X1039" s="154">
        <v>0</v>
      </c>
      <c r="Y1039" s="154">
        <v>0</v>
      </c>
      <c r="Z1039" s="154">
        <v>0</v>
      </c>
      <c r="AA1039" s="154">
        <v>0</v>
      </c>
      <c r="AB1039" s="156" t="s">
        <v>3067</v>
      </c>
    </row>
    <row r="1040" spans="1:28" ht="35.25" customHeight="1" x14ac:dyDescent="0.5">
      <c r="A1040">
        <v>1</v>
      </c>
      <c r="B1040" s="124">
        <v>241</v>
      </c>
      <c r="C1040" s="138" t="s">
        <v>3084</v>
      </c>
      <c r="D1040" s="150">
        <v>136237.64000000001</v>
      </c>
      <c r="E1040" s="154">
        <v>0</v>
      </c>
      <c r="F1040" s="154">
        <v>0</v>
      </c>
      <c r="G1040" s="154">
        <v>0</v>
      </c>
      <c r="H1040" s="154">
        <v>0</v>
      </c>
      <c r="I1040" s="154">
        <v>0</v>
      </c>
      <c r="J1040" s="154">
        <v>0</v>
      </c>
      <c r="K1040" s="155">
        <v>1</v>
      </c>
      <c r="L1040" s="154">
        <v>136237.64000000001</v>
      </c>
      <c r="M1040" s="154">
        <v>0</v>
      </c>
      <c r="N1040" s="154">
        <v>0</v>
      </c>
      <c r="O1040" s="154">
        <v>0</v>
      </c>
      <c r="P1040" s="154">
        <v>0</v>
      </c>
      <c r="Q1040" s="154">
        <v>0</v>
      </c>
      <c r="R1040" s="154">
        <v>0</v>
      </c>
      <c r="S1040" s="154">
        <v>0</v>
      </c>
      <c r="T1040" s="154">
        <v>0</v>
      </c>
      <c r="U1040" s="154">
        <v>0</v>
      </c>
      <c r="V1040" s="154">
        <v>0</v>
      </c>
      <c r="W1040" s="154">
        <v>0</v>
      </c>
      <c r="X1040" s="154">
        <v>0</v>
      </c>
      <c r="Y1040" s="154">
        <v>0</v>
      </c>
      <c r="Z1040" s="154">
        <v>0</v>
      </c>
      <c r="AA1040" s="154">
        <v>0</v>
      </c>
      <c r="AB1040" s="156" t="s">
        <v>3067</v>
      </c>
    </row>
    <row r="1041" spans="1:28" ht="35.25" customHeight="1" x14ac:dyDescent="0.5">
      <c r="A1041">
        <v>1</v>
      </c>
      <c r="B1041" s="124">
        <v>242</v>
      </c>
      <c r="C1041" s="138" t="s">
        <v>1946</v>
      </c>
      <c r="D1041" s="150">
        <v>518000</v>
      </c>
      <c r="E1041" s="154">
        <v>0</v>
      </c>
      <c r="F1041" s="154">
        <v>0</v>
      </c>
      <c r="G1041" s="154">
        <v>133600</v>
      </c>
      <c r="H1041" s="154">
        <v>0</v>
      </c>
      <c r="I1041" s="154">
        <v>0</v>
      </c>
      <c r="J1041" s="154">
        <v>0</v>
      </c>
      <c r="K1041" s="155">
        <v>0</v>
      </c>
      <c r="L1041" s="154">
        <v>0</v>
      </c>
      <c r="M1041" s="154">
        <v>0</v>
      </c>
      <c r="N1041" s="154">
        <v>0</v>
      </c>
      <c r="O1041" s="154">
        <v>384400</v>
      </c>
      <c r="P1041" s="154">
        <v>0</v>
      </c>
      <c r="Q1041" s="154">
        <v>0</v>
      </c>
      <c r="R1041" s="154">
        <v>0</v>
      </c>
      <c r="S1041" s="154">
        <v>0</v>
      </c>
      <c r="T1041" s="154">
        <v>0</v>
      </c>
      <c r="U1041" s="154">
        <v>0</v>
      </c>
      <c r="V1041" s="154">
        <v>0</v>
      </c>
      <c r="W1041" s="154">
        <v>0</v>
      </c>
      <c r="X1041" s="154">
        <v>0</v>
      </c>
      <c r="Y1041" s="154">
        <v>0</v>
      </c>
      <c r="Z1041" s="154">
        <v>0</v>
      </c>
      <c r="AA1041" s="154">
        <v>0</v>
      </c>
      <c r="AB1041" s="156" t="s">
        <v>3067</v>
      </c>
    </row>
    <row r="1042" spans="1:28" ht="35.25" customHeight="1" x14ac:dyDescent="0.5">
      <c r="A1042">
        <v>1</v>
      </c>
      <c r="B1042" s="124">
        <v>243</v>
      </c>
      <c r="C1042" s="138" t="s">
        <v>1948</v>
      </c>
      <c r="D1042" s="150">
        <v>151835</v>
      </c>
      <c r="E1042" s="154">
        <v>0</v>
      </c>
      <c r="F1042" s="154">
        <v>0</v>
      </c>
      <c r="G1042" s="154">
        <v>41890</v>
      </c>
      <c r="H1042" s="154">
        <v>0</v>
      </c>
      <c r="I1042" s="154">
        <v>0</v>
      </c>
      <c r="J1042" s="154">
        <v>0</v>
      </c>
      <c r="K1042" s="155">
        <v>0</v>
      </c>
      <c r="L1042" s="154">
        <v>0</v>
      </c>
      <c r="M1042" s="154">
        <v>0</v>
      </c>
      <c r="N1042" s="154">
        <v>109945</v>
      </c>
      <c r="O1042" s="154">
        <v>0</v>
      </c>
      <c r="P1042" s="154">
        <v>0</v>
      </c>
      <c r="Q1042" s="154">
        <v>0</v>
      </c>
      <c r="R1042" s="154">
        <v>0</v>
      </c>
      <c r="S1042" s="154">
        <v>0</v>
      </c>
      <c r="T1042" s="154">
        <v>0</v>
      </c>
      <c r="U1042" s="154">
        <v>0</v>
      </c>
      <c r="V1042" s="154">
        <v>0</v>
      </c>
      <c r="W1042" s="154">
        <v>0</v>
      </c>
      <c r="X1042" s="154">
        <v>0</v>
      </c>
      <c r="Y1042" s="154">
        <v>0</v>
      </c>
      <c r="Z1042" s="154">
        <v>0</v>
      </c>
      <c r="AA1042" s="154">
        <v>0</v>
      </c>
      <c r="AB1042" s="156" t="s">
        <v>3067</v>
      </c>
    </row>
    <row r="1043" spans="1:28" ht="35.25" customHeight="1" x14ac:dyDescent="0.5">
      <c r="A1043">
        <v>1</v>
      </c>
      <c r="B1043" s="124">
        <v>244</v>
      </c>
      <c r="C1043" s="138" t="s">
        <v>2409</v>
      </c>
      <c r="D1043" s="150">
        <v>3226208.9</v>
      </c>
      <c r="E1043" s="154">
        <v>0</v>
      </c>
      <c r="F1043" s="154">
        <v>0</v>
      </c>
      <c r="G1043" s="154">
        <v>982030</v>
      </c>
      <c r="H1043" s="154">
        <v>0</v>
      </c>
      <c r="I1043" s="154">
        <v>146178.9</v>
      </c>
      <c r="J1043" s="154">
        <v>0</v>
      </c>
      <c r="K1043" s="155">
        <v>0</v>
      </c>
      <c r="L1043" s="154">
        <v>0</v>
      </c>
      <c r="M1043" s="154">
        <v>1468600</v>
      </c>
      <c r="N1043" s="154">
        <v>0</v>
      </c>
      <c r="O1043" s="154">
        <v>629400</v>
      </c>
      <c r="P1043" s="154">
        <v>0</v>
      </c>
      <c r="Q1043" s="154">
        <v>0</v>
      </c>
      <c r="R1043" s="154">
        <v>0</v>
      </c>
      <c r="S1043" s="154">
        <v>0</v>
      </c>
      <c r="T1043" s="154">
        <v>0</v>
      </c>
      <c r="U1043" s="154">
        <v>0</v>
      </c>
      <c r="V1043" s="154">
        <v>0</v>
      </c>
      <c r="W1043" s="154">
        <v>0</v>
      </c>
      <c r="X1043" s="154">
        <v>0</v>
      </c>
      <c r="Y1043" s="154">
        <v>0</v>
      </c>
      <c r="Z1043" s="154">
        <v>0</v>
      </c>
      <c r="AA1043" s="154">
        <v>0</v>
      </c>
      <c r="AB1043" s="156" t="s">
        <v>3067</v>
      </c>
    </row>
    <row r="1044" spans="1:28" ht="35.25" customHeight="1" x14ac:dyDescent="0.5">
      <c r="A1044">
        <v>1</v>
      </c>
      <c r="B1044" s="124">
        <v>245</v>
      </c>
      <c r="C1044" s="138" t="s">
        <v>3085</v>
      </c>
      <c r="D1044" s="150">
        <v>95898.57</v>
      </c>
      <c r="E1044" s="154">
        <v>0</v>
      </c>
      <c r="F1044" s="154">
        <v>0</v>
      </c>
      <c r="G1044" s="154">
        <v>0</v>
      </c>
      <c r="H1044" s="154">
        <v>0</v>
      </c>
      <c r="I1044" s="154">
        <v>0</v>
      </c>
      <c r="J1044" s="154">
        <v>0</v>
      </c>
      <c r="K1044" s="155">
        <v>0</v>
      </c>
      <c r="L1044" s="154">
        <v>0</v>
      </c>
      <c r="M1044" s="154">
        <v>0</v>
      </c>
      <c r="N1044" s="154">
        <v>0</v>
      </c>
      <c r="O1044" s="154">
        <v>95898.57</v>
      </c>
      <c r="P1044" s="154">
        <v>0</v>
      </c>
      <c r="Q1044" s="154">
        <v>0</v>
      </c>
      <c r="R1044" s="154">
        <v>0</v>
      </c>
      <c r="S1044" s="154">
        <v>0</v>
      </c>
      <c r="T1044" s="154">
        <v>0</v>
      </c>
      <c r="U1044" s="154">
        <v>0</v>
      </c>
      <c r="V1044" s="154">
        <v>0</v>
      </c>
      <c r="W1044" s="154">
        <v>0</v>
      </c>
      <c r="X1044" s="154">
        <v>0</v>
      </c>
      <c r="Y1044" s="154">
        <v>0</v>
      </c>
      <c r="Z1044" s="154">
        <v>0</v>
      </c>
      <c r="AA1044" s="154">
        <v>0</v>
      </c>
      <c r="AB1044" s="156" t="s">
        <v>3067</v>
      </c>
    </row>
    <row r="1045" spans="1:28" ht="35.25" customHeight="1" x14ac:dyDescent="0.5">
      <c r="A1045">
        <v>1</v>
      </c>
      <c r="B1045" s="124">
        <v>246</v>
      </c>
      <c r="C1045" s="138" t="s">
        <v>3086</v>
      </c>
      <c r="D1045" s="150">
        <v>616000</v>
      </c>
      <c r="E1045" s="154">
        <v>0</v>
      </c>
      <c r="F1045" s="154">
        <v>0</v>
      </c>
      <c r="G1045" s="154">
        <v>0</v>
      </c>
      <c r="H1045" s="154">
        <v>0</v>
      </c>
      <c r="I1045" s="154">
        <v>0</v>
      </c>
      <c r="J1045" s="154">
        <v>0</v>
      </c>
      <c r="K1045" s="155">
        <v>0</v>
      </c>
      <c r="L1045" s="154">
        <v>0</v>
      </c>
      <c r="M1045" s="154">
        <v>616000</v>
      </c>
      <c r="N1045" s="154">
        <v>0</v>
      </c>
      <c r="O1045" s="154">
        <v>0</v>
      </c>
      <c r="P1045" s="154">
        <v>0</v>
      </c>
      <c r="Q1045" s="154">
        <v>0</v>
      </c>
      <c r="R1045" s="154">
        <v>0</v>
      </c>
      <c r="S1045" s="154">
        <v>0</v>
      </c>
      <c r="T1045" s="154">
        <v>0</v>
      </c>
      <c r="U1045" s="154">
        <v>0</v>
      </c>
      <c r="V1045" s="154">
        <v>0</v>
      </c>
      <c r="W1045" s="154">
        <v>0</v>
      </c>
      <c r="X1045" s="154">
        <v>0</v>
      </c>
      <c r="Y1045" s="154">
        <v>0</v>
      </c>
      <c r="Z1045" s="154">
        <v>0</v>
      </c>
      <c r="AA1045" s="154">
        <v>0</v>
      </c>
      <c r="AB1045" s="156" t="s">
        <v>3067</v>
      </c>
    </row>
    <row r="1046" spans="1:28" ht="35.25" customHeight="1" x14ac:dyDescent="0.5">
      <c r="A1046">
        <v>1</v>
      </c>
      <c r="B1046" s="124">
        <v>247</v>
      </c>
      <c r="C1046" s="138" t="s">
        <v>1955</v>
      </c>
      <c r="D1046" s="150">
        <v>776258</v>
      </c>
      <c r="E1046" s="154">
        <v>0</v>
      </c>
      <c r="F1046" s="154">
        <v>0</v>
      </c>
      <c r="G1046" s="154">
        <v>0</v>
      </c>
      <c r="H1046" s="154">
        <v>0</v>
      </c>
      <c r="I1046" s="154">
        <v>0</v>
      </c>
      <c r="J1046" s="154">
        <v>0</v>
      </c>
      <c r="K1046" s="155">
        <v>0</v>
      </c>
      <c r="L1046" s="154">
        <v>0</v>
      </c>
      <c r="M1046" s="154">
        <v>776258</v>
      </c>
      <c r="N1046" s="154">
        <v>0</v>
      </c>
      <c r="O1046" s="154">
        <v>0</v>
      </c>
      <c r="P1046" s="154">
        <v>0</v>
      </c>
      <c r="Q1046" s="154">
        <v>0</v>
      </c>
      <c r="R1046" s="154">
        <v>0</v>
      </c>
      <c r="S1046" s="154">
        <v>0</v>
      </c>
      <c r="T1046" s="154">
        <v>0</v>
      </c>
      <c r="U1046" s="154">
        <v>0</v>
      </c>
      <c r="V1046" s="154">
        <v>0</v>
      </c>
      <c r="W1046" s="154">
        <v>0</v>
      </c>
      <c r="X1046" s="154">
        <v>0</v>
      </c>
      <c r="Y1046" s="154">
        <v>0</v>
      </c>
      <c r="Z1046" s="154">
        <v>0</v>
      </c>
      <c r="AA1046" s="154">
        <v>0</v>
      </c>
      <c r="AB1046" s="156" t="s">
        <v>3067</v>
      </c>
    </row>
    <row r="1047" spans="1:28" ht="35.25" customHeight="1" x14ac:dyDescent="0.5">
      <c r="A1047">
        <v>1</v>
      </c>
      <c r="B1047" s="124">
        <v>248</v>
      </c>
      <c r="C1047" s="138" t="s">
        <v>1697</v>
      </c>
      <c r="D1047" s="150">
        <v>125000</v>
      </c>
      <c r="E1047" s="154">
        <v>0</v>
      </c>
      <c r="F1047" s="154">
        <v>0</v>
      </c>
      <c r="G1047" s="154">
        <v>0</v>
      </c>
      <c r="H1047" s="154">
        <v>0</v>
      </c>
      <c r="I1047" s="154">
        <v>0</v>
      </c>
      <c r="J1047" s="154">
        <v>0</v>
      </c>
      <c r="K1047" s="155">
        <v>0</v>
      </c>
      <c r="L1047" s="154">
        <v>0</v>
      </c>
      <c r="M1047" s="154">
        <v>0</v>
      </c>
      <c r="N1047" s="154">
        <v>0</v>
      </c>
      <c r="O1047" s="154">
        <v>125000</v>
      </c>
      <c r="P1047" s="154">
        <v>0</v>
      </c>
      <c r="Q1047" s="154">
        <v>0</v>
      </c>
      <c r="R1047" s="154">
        <v>0</v>
      </c>
      <c r="S1047" s="154">
        <v>0</v>
      </c>
      <c r="T1047" s="154">
        <v>0</v>
      </c>
      <c r="U1047" s="154">
        <v>0</v>
      </c>
      <c r="V1047" s="154">
        <v>0</v>
      </c>
      <c r="W1047" s="154">
        <v>0</v>
      </c>
      <c r="X1047" s="154">
        <v>0</v>
      </c>
      <c r="Y1047" s="154">
        <v>0</v>
      </c>
      <c r="Z1047" s="154">
        <v>0</v>
      </c>
      <c r="AA1047" s="154">
        <v>0</v>
      </c>
      <c r="AB1047" s="156" t="s">
        <v>3067</v>
      </c>
    </row>
    <row r="1048" spans="1:28" ht="35.25" customHeight="1" x14ac:dyDescent="0.5">
      <c r="A1048">
        <v>1</v>
      </c>
      <c r="B1048" s="124">
        <v>249</v>
      </c>
      <c r="C1048" s="138" t="s">
        <v>3087</v>
      </c>
      <c r="D1048" s="150">
        <v>509824</v>
      </c>
      <c r="E1048" s="154">
        <v>0</v>
      </c>
      <c r="F1048" s="154">
        <v>0</v>
      </c>
      <c r="G1048" s="154">
        <v>0</v>
      </c>
      <c r="H1048" s="154">
        <v>0</v>
      </c>
      <c r="I1048" s="154">
        <v>0</v>
      </c>
      <c r="J1048" s="154">
        <v>0</v>
      </c>
      <c r="K1048" s="155">
        <v>0</v>
      </c>
      <c r="L1048" s="154">
        <v>0</v>
      </c>
      <c r="M1048" s="154">
        <v>0</v>
      </c>
      <c r="N1048" s="154">
        <v>419880</v>
      </c>
      <c r="O1048" s="154">
        <v>89944</v>
      </c>
      <c r="P1048" s="154">
        <v>0</v>
      </c>
      <c r="Q1048" s="154">
        <v>0</v>
      </c>
      <c r="R1048" s="154">
        <v>0</v>
      </c>
      <c r="S1048" s="154">
        <v>0</v>
      </c>
      <c r="T1048" s="154">
        <v>0</v>
      </c>
      <c r="U1048" s="154">
        <v>0</v>
      </c>
      <c r="V1048" s="154">
        <v>0</v>
      </c>
      <c r="W1048" s="154">
        <v>0</v>
      </c>
      <c r="X1048" s="154">
        <v>0</v>
      </c>
      <c r="Y1048" s="154">
        <v>0</v>
      </c>
      <c r="Z1048" s="154">
        <v>0</v>
      </c>
      <c r="AA1048" s="154">
        <v>0</v>
      </c>
      <c r="AB1048" s="156" t="s">
        <v>3067</v>
      </c>
    </row>
    <row r="1049" spans="1:28" ht="35.25" customHeight="1" x14ac:dyDescent="0.5">
      <c r="A1049">
        <v>1</v>
      </c>
      <c r="B1049" s="124">
        <v>250</v>
      </c>
      <c r="C1049" s="138" t="s">
        <v>3088</v>
      </c>
      <c r="D1049" s="150">
        <v>698000</v>
      </c>
      <c r="E1049" s="154">
        <v>0</v>
      </c>
      <c r="F1049" s="154">
        <v>0</v>
      </c>
      <c r="G1049" s="154">
        <v>698000</v>
      </c>
      <c r="H1049" s="154">
        <v>0</v>
      </c>
      <c r="I1049" s="154">
        <v>0</v>
      </c>
      <c r="J1049" s="154">
        <v>0</v>
      </c>
      <c r="K1049" s="155">
        <v>0</v>
      </c>
      <c r="L1049" s="154">
        <v>0</v>
      </c>
      <c r="M1049" s="154">
        <v>0</v>
      </c>
      <c r="N1049" s="154">
        <v>0</v>
      </c>
      <c r="O1049" s="154">
        <v>0</v>
      </c>
      <c r="P1049" s="154">
        <v>0</v>
      </c>
      <c r="Q1049" s="154">
        <v>0</v>
      </c>
      <c r="R1049" s="154">
        <v>0</v>
      </c>
      <c r="S1049" s="154">
        <v>0</v>
      </c>
      <c r="T1049" s="154">
        <v>0</v>
      </c>
      <c r="U1049" s="154">
        <v>0</v>
      </c>
      <c r="V1049" s="154">
        <v>0</v>
      </c>
      <c r="W1049" s="154">
        <v>0</v>
      </c>
      <c r="X1049" s="154">
        <v>0</v>
      </c>
      <c r="Y1049" s="154">
        <v>0</v>
      </c>
      <c r="Z1049" s="154">
        <v>0</v>
      </c>
      <c r="AA1049" s="154">
        <v>0</v>
      </c>
      <c r="AB1049" s="156" t="s">
        <v>3067</v>
      </c>
    </row>
    <row r="1050" spans="1:28" ht="35.25" customHeight="1" x14ac:dyDescent="0.5">
      <c r="A1050">
        <v>1</v>
      </c>
      <c r="B1050" s="124">
        <v>251</v>
      </c>
      <c r="C1050" s="138" t="s">
        <v>3089</v>
      </c>
      <c r="D1050" s="150">
        <v>399830</v>
      </c>
      <c r="E1050" s="154">
        <v>399830</v>
      </c>
      <c r="F1050" s="154">
        <v>0</v>
      </c>
      <c r="G1050" s="154">
        <v>0</v>
      </c>
      <c r="H1050" s="154">
        <v>0</v>
      </c>
      <c r="I1050" s="154">
        <v>0</v>
      </c>
      <c r="J1050" s="154">
        <v>0</v>
      </c>
      <c r="K1050" s="155">
        <v>0</v>
      </c>
      <c r="L1050" s="154">
        <v>0</v>
      </c>
      <c r="M1050" s="154">
        <v>0</v>
      </c>
      <c r="N1050" s="154">
        <v>0</v>
      </c>
      <c r="O1050" s="154">
        <v>0</v>
      </c>
      <c r="P1050" s="154">
        <v>0</v>
      </c>
      <c r="Q1050" s="154">
        <v>0</v>
      </c>
      <c r="R1050" s="154">
        <v>0</v>
      </c>
      <c r="S1050" s="154">
        <v>0</v>
      </c>
      <c r="T1050" s="154">
        <v>0</v>
      </c>
      <c r="U1050" s="154">
        <v>0</v>
      </c>
      <c r="V1050" s="154">
        <v>0</v>
      </c>
      <c r="W1050" s="154">
        <v>0</v>
      </c>
      <c r="X1050" s="154">
        <v>0</v>
      </c>
      <c r="Y1050" s="154">
        <v>0</v>
      </c>
      <c r="Z1050" s="154">
        <v>0</v>
      </c>
      <c r="AA1050" s="154">
        <v>0</v>
      </c>
      <c r="AB1050" s="156" t="s">
        <v>3067</v>
      </c>
    </row>
    <row r="1051" spans="1:28" ht="35.25" customHeight="1" x14ac:dyDescent="0.5">
      <c r="A1051">
        <v>1</v>
      </c>
      <c r="B1051" s="124">
        <v>252</v>
      </c>
      <c r="C1051" s="138" t="s">
        <v>3090</v>
      </c>
      <c r="D1051" s="150">
        <v>118500</v>
      </c>
      <c r="E1051" s="154">
        <v>0</v>
      </c>
      <c r="F1051" s="154">
        <v>0</v>
      </c>
      <c r="G1051" s="154">
        <v>0</v>
      </c>
      <c r="H1051" s="154">
        <v>0</v>
      </c>
      <c r="I1051" s="154">
        <v>118500</v>
      </c>
      <c r="J1051" s="154">
        <v>0</v>
      </c>
      <c r="K1051" s="155">
        <v>0</v>
      </c>
      <c r="L1051" s="154">
        <v>0</v>
      </c>
      <c r="M1051" s="154">
        <v>0</v>
      </c>
      <c r="N1051" s="154">
        <v>0</v>
      </c>
      <c r="O1051" s="154">
        <v>0</v>
      </c>
      <c r="P1051" s="154">
        <v>0</v>
      </c>
      <c r="Q1051" s="154">
        <v>0</v>
      </c>
      <c r="R1051" s="154">
        <v>0</v>
      </c>
      <c r="S1051" s="154">
        <v>0</v>
      </c>
      <c r="T1051" s="154">
        <v>0</v>
      </c>
      <c r="U1051" s="154">
        <v>0</v>
      </c>
      <c r="V1051" s="154">
        <v>0</v>
      </c>
      <c r="W1051" s="154">
        <v>0</v>
      </c>
      <c r="X1051" s="154">
        <v>0</v>
      </c>
      <c r="Y1051" s="154">
        <v>0</v>
      </c>
      <c r="Z1051" s="154">
        <v>0</v>
      </c>
      <c r="AA1051" s="154">
        <v>0</v>
      </c>
      <c r="AB1051" s="156" t="s">
        <v>3067</v>
      </c>
    </row>
    <row r="1052" spans="1:28" ht="35.25" customHeight="1" x14ac:dyDescent="0.5">
      <c r="A1052">
        <v>1</v>
      </c>
      <c r="B1052" s="124">
        <v>253</v>
      </c>
      <c r="C1052" s="138" t="s">
        <v>1965</v>
      </c>
      <c r="D1052" s="150">
        <v>138685.57999999999</v>
      </c>
      <c r="E1052" s="154">
        <v>0</v>
      </c>
      <c r="F1052" s="154">
        <v>0</v>
      </c>
      <c r="G1052" s="154">
        <v>0</v>
      </c>
      <c r="H1052" s="154">
        <v>0</v>
      </c>
      <c r="I1052" s="154">
        <v>0</v>
      </c>
      <c r="J1052" s="154">
        <v>0</v>
      </c>
      <c r="K1052" s="155">
        <v>0</v>
      </c>
      <c r="L1052" s="154">
        <v>0</v>
      </c>
      <c r="M1052" s="154">
        <v>0</v>
      </c>
      <c r="N1052" s="154">
        <v>0</v>
      </c>
      <c r="O1052" s="154">
        <v>138685.57999999999</v>
      </c>
      <c r="P1052" s="154">
        <v>0</v>
      </c>
      <c r="Q1052" s="154">
        <v>0</v>
      </c>
      <c r="R1052" s="154">
        <v>0</v>
      </c>
      <c r="S1052" s="154">
        <v>0</v>
      </c>
      <c r="T1052" s="154">
        <v>0</v>
      </c>
      <c r="U1052" s="154">
        <v>0</v>
      </c>
      <c r="V1052" s="154">
        <v>0</v>
      </c>
      <c r="W1052" s="154">
        <v>0</v>
      </c>
      <c r="X1052" s="154">
        <v>0</v>
      </c>
      <c r="Y1052" s="154">
        <v>0</v>
      </c>
      <c r="Z1052" s="154">
        <v>0</v>
      </c>
      <c r="AA1052" s="154">
        <v>0</v>
      </c>
      <c r="AB1052" s="156" t="s">
        <v>3067</v>
      </c>
    </row>
    <row r="1053" spans="1:28" ht="35.25" customHeight="1" x14ac:dyDescent="0.5">
      <c r="A1053">
        <v>1</v>
      </c>
      <c r="B1053" s="124">
        <v>254</v>
      </c>
      <c r="C1053" s="138" t="s">
        <v>3091</v>
      </c>
      <c r="D1053" s="150">
        <v>1362667.2</v>
      </c>
      <c r="E1053" s="154">
        <v>0</v>
      </c>
      <c r="F1053" s="154">
        <v>0</v>
      </c>
      <c r="G1053" s="154">
        <v>0</v>
      </c>
      <c r="H1053" s="154">
        <v>0</v>
      </c>
      <c r="I1053" s="154">
        <v>0</v>
      </c>
      <c r="J1053" s="154">
        <v>0</v>
      </c>
      <c r="K1053" s="155">
        <v>1</v>
      </c>
      <c r="L1053" s="154">
        <v>83967.2</v>
      </c>
      <c r="M1053" s="154">
        <v>1278700</v>
      </c>
      <c r="N1053" s="154">
        <v>0</v>
      </c>
      <c r="O1053" s="154">
        <v>0</v>
      </c>
      <c r="P1053" s="154">
        <v>0</v>
      </c>
      <c r="Q1053" s="154">
        <v>0</v>
      </c>
      <c r="R1053" s="154">
        <v>0</v>
      </c>
      <c r="S1053" s="154">
        <v>0</v>
      </c>
      <c r="T1053" s="154">
        <v>0</v>
      </c>
      <c r="U1053" s="154">
        <v>0</v>
      </c>
      <c r="V1053" s="154">
        <v>0</v>
      </c>
      <c r="W1053" s="154">
        <v>0</v>
      </c>
      <c r="X1053" s="154">
        <v>0</v>
      </c>
      <c r="Y1053" s="154">
        <v>0</v>
      </c>
      <c r="Z1053" s="154">
        <v>0</v>
      </c>
      <c r="AA1053" s="154">
        <v>0</v>
      </c>
      <c r="AB1053" s="156" t="s">
        <v>3067</v>
      </c>
    </row>
    <row r="1054" spans="1:28" ht="35.25" customHeight="1" x14ac:dyDescent="0.5">
      <c r="A1054">
        <v>1</v>
      </c>
      <c r="B1054" s="124">
        <v>255</v>
      </c>
      <c r="C1054" s="138" t="s">
        <v>2768</v>
      </c>
      <c r="D1054" s="150">
        <v>1870000</v>
      </c>
      <c r="E1054" s="154">
        <v>0</v>
      </c>
      <c r="F1054" s="154">
        <v>0</v>
      </c>
      <c r="G1054" s="154">
        <v>0</v>
      </c>
      <c r="H1054" s="154">
        <v>0</v>
      </c>
      <c r="I1054" s="154">
        <v>0</v>
      </c>
      <c r="J1054" s="154">
        <v>0</v>
      </c>
      <c r="K1054" s="155">
        <v>1</v>
      </c>
      <c r="L1054" s="154">
        <v>1870000</v>
      </c>
      <c r="M1054" s="154">
        <v>0</v>
      </c>
      <c r="N1054" s="154">
        <v>0</v>
      </c>
      <c r="O1054" s="154">
        <v>0</v>
      </c>
      <c r="P1054" s="154">
        <v>0</v>
      </c>
      <c r="Q1054" s="154">
        <v>0</v>
      </c>
      <c r="R1054" s="154">
        <v>0</v>
      </c>
      <c r="S1054" s="154">
        <v>0</v>
      </c>
      <c r="T1054" s="154">
        <v>0</v>
      </c>
      <c r="U1054" s="154">
        <v>0</v>
      </c>
      <c r="V1054" s="154">
        <v>0</v>
      </c>
      <c r="W1054" s="154">
        <v>0</v>
      </c>
      <c r="X1054" s="154">
        <v>0</v>
      </c>
      <c r="Y1054" s="154">
        <v>0</v>
      </c>
      <c r="Z1054" s="154">
        <v>0</v>
      </c>
      <c r="AA1054" s="154">
        <v>0</v>
      </c>
      <c r="AB1054" s="156" t="s">
        <v>3067</v>
      </c>
    </row>
    <row r="1055" spans="1:28" ht="35.25" customHeight="1" x14ac:dyDescent="0.5">
      <c r="A1055">
        <v>1</v>
      </c>
      <c r="B1055" s="124">
        <v>256</v>
      </c>
      <c r="C1055" s="138" t="s">
        <v>1704</v>
      </c>
      <c r="D1055" s="150">
        <v>979821</v>
      </c>
      <c r="E1055" s="154">
        <v>196579</v>
      </c>
      <c r="F1055" s="154">
        <v>655262</v>
      </c>
      <c r="G1055" s="154">
        <v>0</v>
      </c>
      <c r="H1055" s="154">
        <v>0</v>
      </c>
      <c r="I1055" s="154">
        <v>0</v>
      </c>
      <c r="J1055" s="154">
        <v>0</v>
      </c>
      <c r="K1055" s="155">
        <v>0</v>
      </c>
      <c r="L1055" s="154">
        <v>0</v>
      </c>
      <c r="M1055" s="154">
        <v>127980</v>
      </c>
      <c r="N1055" s="154">
        <v>0</v>
      </c>
      <c r="O1055" s="154">
        <v>0</v>
      </c>
      <c r="P1055" s="154">
        <v>0</v>
      </c>
      <c r="Q1055" s="154">
        <v>0</v>
      </c>
      <c r="R1055" s="154">
        <v>0</v>
      </c>
      <c r="S1055" s="154">
        <v>0</v>
      </c>
      <c r="T1055" s="154">
        <v>0</v>
      </c>
      <c r="U1055" s="154">
        <v>0</v>
      </c>
      <c r="V1055" s="154">
        <v>0</v>
      </c>
      <c r="W1055" s="154">
        <v>0</v>
      </c>
      <c r="X1055" s="154">
        <v>0</v>
      </c>
      <c r="Y1055" s="154">
        <v>0</v>
      </c>
      <c r="Z1055" s="154">
        <v>0</v>
      </c>
      <c r="AA1055" s="154">
        <v>0</v>
      </c>
      <c r="AB1055" s="156" t="s">
        <v>3067</v>
      </c>
    </row>
    <row r="1056" spans="1:28" ht="35.25" customHeight="1" x14ac:dyDescent="0.5">
      <c r="A1056">
        <v>1</v>
      </c>
      <c r="B1056" s="124">
        <v>257</v>
      </c>
      <c r="C1056" s="138" t="s">
        <v>1972</v>
      </c>
      <c r="D1056" s="150">
        <v>356152.57</v>
      </c>
      <c r="E1056" s="154">
        <v>0</v>
      </c>
      <c r="F1056" s="154">
        <v>0</v>
      </c>
      <c r="G1056" s="154">
        <v>0</v>
      </c>
      <c r="H1056" s="154">
        <v>0</v>
      </c>
      <c r="I1056" s="154">
        <v>0</v>
      </c>
      <c r="J1056" s="154">
        <v>0</v>
      </c>
      <c r="K1056" s="155">
        <v>0</v>
      </c>
      <c r="L1056" s="154">
        <v>0</v>
      </c>
      <c r="M1056" s="154">
        <v>0</v>
      </c>
      <c r="N1056" s="154">
        <v>0</v>
      </c>
      <c r="O1056" s="154">
        <v>356152.57</v>
      </c>
      <c r="P1056" s="154">
        <v>0</v>
      </c>
      <c r="Q1056" s="154">
        <v>0</v>
      </c>
      <c r="R1056" s="154">
        <v>0</v>
      </c>
      <c r="S1056" s="154">
        <v>0</v>
      </c>
      <c r="T1056" s="154">
        <v>0</v>
      </c>
      <c r="U1056" s="154">
        <v>0</v>
      </c>
      <c r="V1056" s="154">
        <v>0</v>
      </c>
      <c r="W1056" s="154">
        <v>0</v>
      </c>
      <c r="X1056" s="154">
        <v>0</v>
      </c>
      <c r="Y1056" s="154">
        <v>0</v>
      </c>
      <c r="Z1056" s="154">
        <v>0</v>
      </c>
      <c r="AA1056" s="154">
        <v>0</v>
      </c>
      <c r="AB1056" s="156" t="s">
        <v>3067</v>
      </c>
    </row>
    <row r="1057" spans="1:28" ht="35.25" customHeight="1" x14ac:dyDescent="0.5">
      <c r="A1057">
        <v>1</v>
      </c>
      <c r="B1057" s="124">
        <v>258</v>
      </c>
      <c r="C1057" s="138" t="s">
        <v>1973</v>
      </c>
      <c r="D1057" s="150">
        <v>490323</v>
      </c>
      <c r="E1057" s="154">
        <v>0</v>
      </c>
      <c r="F1057" s="154">
        <v>0</v>
      </c>
      <c r="G1057" s="154">
        <v>0</v>
      </c>
      <c r="H1057" s="154">
        <v>0</v>
      </c>
      <c r="I1057" s="154">
        <v>0</v>
      </c>
      <c r="J1057" s="154">
        <v>0</v>
      </c>
      <c r="K1057" s="155">
        <v>0</v>
      </c>
      <c r="L1057" s="154">
        <v>0</v>
      </c>
      <c r="M1057" s="154">
        <v>0</v>
      </c>
      <c r="N1057" s="154">
        <v>0</v>
      </c>
      <c r="O1057" s="154">
        <v>490323</v>
      </c>
      <c r="P1057" s="154">
        <v>0</v>
      </c>
      <c r="Q1057" s="154">
        <v>0</v>
      </c>
      <c r="R1057" s="154">
        <v>0</v>
      </c>
      <c r="S1057" s="154">
        <v>0</v>
      </c>
      <c r="T1057" s="154">
        <v>0</v>
      </c>
      <c r="U1057" s="154">
        <v>0</v>
      </c>
      <c r="V1057" s="154">
        <v>0</v>
      </c>
      <c r="W1057" s="154">
        <v>0</v>
      </c>
      <c r="X1057" s="154">
        <v>0</v>
      </c>
      <c r="Y1057" s="154">
        <v>0</v>
      </c>
      <c r="Z1057" s="154">
        <v>0</v>
      </c>
      <c r="AA1057" s="154">
        <v>0</v>
      </c>
      <c r="AB1057" s="156" t="s">
        <v>3067</v>
      </c>
    </row>
    <row r="1058" spans="1:28" ht="35.25" customHeight="1" x14ac:dyDescent="0.5">
      <c r="A1058">
        <v>1</v>
      </c>
      <c r="B1058" s="124">
        <v>259</v>
      </c>
      <c r="C1058" s="138" t="s">
        <v>3092</v>
      </c>
      <c r="D1058" s="150">
        <v>982500</v>
      </c>
      <c r="E1058" s="154">
        <v>0</v>
      </c>
      <c r="F1058" s="154">
        <v>0</v>
      </c>
      <c r="G1058" s="154">
        <v>982500</v>
      </c>
      <c r="H1058" s="154">
        <v>0</v>
      </c>
      <c r="I1058" s="154">
        <v>0</v>
      </c>
      <c r="J1058" s="154">
        <v>0</v>
      </c>
      <c r="K1058" s="155">
        <v>0</v>
      </c>
      <c r="L1058" s="154">
        <v>0</v>
      </c>
      <c r="M1058" s="154">
        <v>0</v>
      </c>
      <c r="N1058" s="154">
        <v>0</v>
      </c>
      <c r="O1058" s="154">
        <v>0</v>
      </c>
      <c r="P1058" s="154">
        <v>0</v>
      </c>
      <c r="Q1058" s="154">
        <v>0</v>
      </c>
      <c r="R1058" s="154">
        <v>0</v>
      </c>
      <c r="S1058" s="154">
        <v>0</v>
      </c>
      <c r="T1058" s="154">
        <v>0</v>
      </c>
      <c r="U1058" s="154">
        <v>0</v>
      </c>
      <c r="V1058" s="154">
        <v>0</v>
      </c>
      <c r="W1058" s="154">
        <v>0</v>
      </c>
      <c r="X1058" s="154">
        <v>0</v>
      </c>
      <c r="Y1058" s="154">
        <v>0</v>
      </c>
      <c r="Z1058" s="154">
        <v>0</v>
      </c>
      <c r="AA1058" s="154">
        <v>0</v>
      </c>
      <c r="AB1058" s="156">
        <v>2021</v>
      </c>
    </row>
    <row r="1059" spans="1:28" ht="35.25" customHeight="1" x14ac:dyDescent="0.5">
      <c r="A1059">
        <v>1</v>
      </c>
      <c r="B1059" s="124">
        <v>260</v>
      </c>
      <c r="C1059" s="138" t="s">
        <v>3093</v>
      </c>
      <c r="D1059" s="150">
        <v>1504226.2</v>
      </c>
      <c r="E1059" s="154">
        <v>0</v>
      </c>
      <c r="F1059" s="154">
        <v>0</v>
      </c>
      <c r="G1059" s="154">
        <v>560000</v>
      </c>
      <c r="H1059" s="154">
        <v>0</v>
      </c>
      <c r="I1059" s="154">
        <v>0</v>
      </c>
      <c r="J1059" s="154">
        <v>0</v>
      </c>
      <c r="K1059" s="155">
        <v>0</v>
      </c>
      <c r="L1059" s="154">
        <v>0</v>
      </c>
      <c r="M1059" s="154">
        <v>944226.2</v>
      </c>
      <c r="N1059" s="154">
        <v>0</v>
      </c>
      <c r="O1059" s="154">
        <v>0</v>
      </c>
      <c r="P1059" s="154">
        <v>0</v>
      </c>
      <c r="Q1059" s="154">
        <v>0</v>
      </c>
      <c r="R1059" s="154">
        <v>0</v>
      </c>
      <c r="S1059" s="154">
        <v>0</v>
      </c>
      <c r="T1059" s="154">
        <v>0</v>
      </c>
      <c r="U1059" s="154">
        <v>0</v>
      </c>
      <c r="V1059" s="154">
        <v>0</v>
      </c>
      <c r="W1059" s="154">
        <v>0</v>
      </c>
      <c r="X1059" s="154">
        <v>0</v>
      </c>
      <c r="Y1059" s="154">
        <v>0</v>
      </c>
      <c r="Z1059" s="154">
        <v>0</v>
      </c>
      <c r="AA1059" s="154">
        <v>0</v>
      </c>
      <c r="AB1059" s="156">
        <v>2021</v>
      </c>
    </row>
    <row r="1060" spans="1:28" ht="35.25" customHeight="1" x14ac:dyDescent="0.5">
      <c r="A1060">
        <v>1</v>
      </c>
      <c r="B1060" s="124">
        <v>261</v>
      </c>
      <c r="C1060" s="138" t="s">
        <v>2251</v>
      </c>
      <c r="D1060" s="150">
        <v>536157</v>
      </c>
      <c r="E1060" s="154">
        <v>0</v>
      </c>
      <c r="F1060" s="154">
        <v>0</v>
      </c>
      <c r="G1060" s="154">
        <v>0</v>
      </c>
      <c r="H1060" s="154">
        <v>0</v>
      </c>
      <c r="I1060" s="154">
        <v>0</v>
      </c>
      <c r="J1060" s="154">
        <v>0</v>
      </c>
      <c r="K1060" s="155">
        <v>0</v>
      </c>
      <c r="L1060" s="154">
        <v>0</v>
      </c>
      <c r="M1060" s="154">
        <v>0</v>
      </c>
      <c r="N1060" s="154">
        <v>0</v>
      </c>
      <c r="O1060" s="154">
        <v>536157</v>
      </c>
      <c r="P1060" s="154">
        <v>0</v>
      </c>
      <c r="Q1060" s="154">
        <v>0</v>
      </c>
      <c r="R1060" s="154">
        <v>0</v>
      </c>
      <c r="S1060" s="154">
        <v>0</v>
      </c>
      <c r="T1060" s="154">
        <v>0</v>
      </c>
      <c r="U1060" s="154">
        <v>0</v>
      </c>
      <c r="V1060" s="154">
        <v>0</v>
      </c>
      <c r="W1060" s="154">
        <v>0</v>
      </c>
      <c r="X1060" s="154">
        <v>0</v>
      </c>
      <c r="Y1060" s="154">
        <v>0</v>
      </c>
      <c r="Z1060" s="154">
        <v>0</v>
      </c>
      <c r="AA1060" s="154">
        <v>0</v>
      </c>
      <c r="AB1060" s="156">
        <v>2021</v>
      </c>
    </row>
    <row r="1061" spans="1:28" ht="35.25" customHeight="1" x14ac:dyDescent="0.5">
      <c r="A1061">
        <v>1</v>
      </c>
      <c r="B1061" s="124">
        <v>262</v>
      </c>
      <c r="C1061" s="138" t="s">
        <v>3094</v>
      </c>
      <c r="D1061" s="150">
        <v>469400</v>
      </c>
      <c r="E1061" s="154">
        <v>0</v>
      </c>
      <c r="F1061" s="154">
        <v>0</v>
      </c>
      <c r="G1061" s="154">
        <v>469400</v>
      </c>
      <c r="H1061" s="154">
        <v>0</v>
      </c>
      <c r="I1061" s="154">
        <v>0</v>
      </c>
      <c r="J1061" s="154">
        <v>0</v>
      </c>
      <c r="K1061" s="155">
        <v>0</v>
      </c>
      <c r="L1061" s="154">
        <v>0</v>
      </c>
      <c r="M1061" s="154">
        <v>0</v>
      </c>
      <c r="N1061" s="154">
        <v>0</v>
      </c>
      <c r="O1061" s="154">
        <v>0</v>
      </c>
      <c r="P1061" s="154">
        <v>0</v>
      </c>
      <c r="Q1061" s="154">
        <v>0</v>
      </c>
      <c r="R1061" s="154">
        <v>0</v>
      </c>
      <c r="S1061" s="154">
        <v>0</v>
      </c>
      <c r="T1061" s="154">
        <v>0</v>
      </c>
      <c r="U1061" s="154">
        <v>0</v>
      </c>
      <c r="V1061" s="154">
        <v>0</v>
      </c>
      <c r="W1061" s="154">
        <v>0</v>
      </c>
      <c r="X1061" s="154">
        <v>0</v>
      </c>
      <c r="Y1061" s="154">
        <v>0</v>
      </c>
      <c r="Z1061" s="154">
        <v>0</v>
      </c>
      <c r="AA1061" s="154">
        <v>0</v>
      </c>
      <c r="AB1061" s="156">
        <v>2021</v>
      </c>
    </row>
    <row r="1062" spans="1:28" ht="35.25" customHeight="1" x14ac:dyDescent="0.5">
      <c r="A1062">
        <v>1</v>
      </c>
      <c r="B1062" s="124">
        <v>263</v>
      </c>
      <c r="C1062" s="138" t="s">
        <v>2254</v>
      </c>
      <c r="D1062" s="150">
        <v>115041</v>
      </c>
      <c r="E1062" s="154">
        <v>115041</v>
      </c>
      <c r="F1062" s="154">
        <v>0</v>
      </c>
      <c r="G1062" s="154">
        <v>0</v>
      </c>
      <c r="H1062" s="154">
        <v>0</v>
      </c>
      <c r="I1062" s="154">
        <v>0</v>
      </c>
      <c r="J1062" s="154">
        <v>0</v>
      </c>
      <c r="K1062" s="155">
        <v>0</v>
      </c>
      <c r="L1062" s="154">
        <v>0</v>
      </c>
      <c r="M1062" s="154">
        <v>0</v>
      </c>
      <c r="N1062" s="154">
        <v>0</v>
      </c>
      <c r="O1062" s="154">
        <v>0</v>
      </c>
      <c r="P1062" s="154">
        <v>0</v>
      </c>
      <c r="Q1062" s="154">
        <v>0</v>
      </c>
      <c r="R1062" s="154">
        <v>0</v>
      </c>
      <c r="S1062" s="154">
        <v>0</v>
      </c>
      <c r="T1062" s="154">
        <v>0</v>
      </c>
      <c r="U1062" s="154">
        <v>0</v>
      </c>
      <c r="V1062" s="154">
        <v>0</v>
      </c>
      <c r="W1062" s="154">
        <v>0</v>
      </c>
      <c r="X1062" s="154">
        <v>0</v>
      </c>
      <c r="Y1062" s="154">
        <v>0</v>
      </c>
      <c r="Z1062" s="154">
        <v>0</v>
      </c>
      <c r="AA1062" s="154">
        <v>0</v>
      </c>
      <c r="AB1062" s="156">
        <v>2021</v>
      </c>
    </row>
    <row r="1063" spans="1:28" ht="35.25" customHeight="1" x14ac:dyDescent="0.5">
      <c r="A1063">
        <v>1</v>
      </c>
      <c r="B1063" s="124">
        <v>264</v>
      </c>
      <c r="C1063" s="138" t="s">
        <v>1709</v>
      </c>
      <c r="D1063" s="150">
        <v>481081</v>
      </c>
      <c r="E1063" s="154">
        <v>194404</v>
      </c>
      <c r="F1063" s="154">
        <v>286677</v>
      </c>
      <c r="G1063" s="154">
        <v>0</v>
      </c>
      <c r="H1063" s="154">
        <v>0</v>
      </c>
      <c r="I1063" s="154">
        <v>0</v>
      </c>
      <c r="J1063" s="154">
        <v>0</v>
      </c>
      <c r="K1063" s="155">
        <v>0</v>
      </c>
      <c r="L1063" s="154">
        <v>0</v>
      </c>
      <c r="M1063" s="154">
        <v>0</v>
      </c>
      <c r="N1063" s="154">
        <v>0</v>
      </c>
      <c r="O1063" s="154">
        <v>0</v>
      </c>
      <c r="P1063" s="154">
        <v>0</v>
      </c>
      <c r="Q1063" s="154">
        <v>0</v>
      </c>
      <c r="R1063" s="154">
        <v>0</v>
      </c>
      <c r="S1063" s="154">
        <v>0</v>
      </c>
      <c r="T1063" s="154">
        <v>0</v>
      </c>
      <c r="U1063" s="154">
        <v>0</v>
      </c>
      <c r="V1063" s="154">
        <v>0</v>
      </c>
      <c r="W1063" s="154">
        <v>0</v>
      </c>
      <c r="X1063" s="154">
        <v>0</v>
      </c>
      <c r="Y1063" s="154">
        <v>0</v>
      </c>
      <c r="Z1063" s="154">
        <v>0</v>
      </c>
      <c r="AA1063" s="154">
        <v>0</v>
      </c>
      <c r="AB1063" s="156">
        <v>2021</v>
      </c>
    </row>
    <row r="1064" spans="1:28" ht="35.25" customHeight="1" x14ac:dyDescent="0.5">
      <c r="A1064">
        <v>1</v>
      </c>
      <c r="B1064" s="124">
        <v>265</v>
      </c>
      <c r="C1064" s="138" t="s">
        <v>1712</v>
      </c>
      <c r="D1064" s="150">
        <v>521241.05</v>
      </c>
      <c r="E1064" s="154">
        <v>0</v>
      </c>
      <c r="F1064" s="154">
        <v>0</v>
      </c>
      <c r="G1064" s="154">
        <v>0</v>
      </c>
      <c r="H1064" s="154">
        <v>0</v>
      </c>
      <c r="I1064" s="154">
        <v>521241.05</v>
      </c>
      <c r="J1064" s="154">
        <v>0</v>
      </c>
      <c r="K1064" s="155">
        <v>0</v>
      </c>
      <c r="L1064" s="154">
        <v>0</v>
      </c>
      <c r="M1064" s="154">
        <v>0</v>
      </c>
      <c r="N1064" s="154">
        <v>0</v>
      </c>
      <c r="O1064" s="154">
        <v>0</v>
      </c>
      <c r="P1064" s="154">
        <v>0</v>
      </c>
      <c r="Q1064" s="154">
        <v>0</v>
      </c>
      <c r="R1064" s="154">
        <v>0</v>
      </c>
      <c r="S1064" s="154">
        <v>0</v>
      </c>
      <c r="T1064" s="154">
        <v>0</v>
      </c>
      <c r="U1064" s="154">
        <v>0</v>
      </c>
      <c r="V1064" s="154">
        <v>0</v>
      </c>
      <c r="W1064" s="154">
        <v>0</v>
      </c>
      <c r="X1064" s="154">
        <v>0</v>
      </c>
      <c r="Y1064" s="154">
        <v>0</v>
      </c>
      <c r="Z1064" s="154">
        <v>0</v>
      </c>
      <c r="AA1064" s="154">
        <v>0</v>
      </c>
      <c r="AB1064" s="156">
        <v>2021</v>
      </c>
    </row>
    <row r="1065" spans="1:28" ht="35.25" customHeight="1" x14ac:dyDescent="0.5">
      <c r="A1065">
        <v>1</v>
      </c>
      <c r="B1065" s="124">
        <v>266</v>
      </c>
      <c r="C1065" s="138" t="s">
        <v>3095</v>
      </c>
      <c r="D1065" s="150">
        <v>601258</v>
      </c>
      <c r="E1065" s="154">
        <v>0</v>
      </c>
      <c r="F1065" s="154">
        <v>0</v>
      </c>
      <c r="G1065" s="154">
        <v>0</v>
      </c>
      <c r="H1065" s="154">
        <v>0</v>
      </c>
      <c r="I1065" s="154">
        <v>0</v>
      </c>
      <c r="J1065" s="154">
        <v>0</v>
      </c>
      <c r="K1065" s="155">
        <v>1</v>
      </c>
      <c r="L1065" s="154">
        <v>99608</v>
      </c>
      <c r="M1065" s="154">
        <v>0</v>
      </c>
      <c r="N1065" s="154">
        <v>0</v>
      </c>
      <c r="O1065" s="154">
        <v>501650</v>
      </c>
      <c r="P1065" s="154">
        <v>0</v>
      </c>
      <c r="Q1065" s="154">
        <v>0</v>
      </c>
      <c r="R1065" s="154">
        <v>0</v>
      </c>
      <c r="S1065" s="154">
        <v>0</v>
      </c>
      <c r="T1065" s="154">
        <v>0</v>
      </c>
      <c r="U1065" s="154">
        <v>0</v>
      </c>
      <c r="V1065" s="154">
        <v>0</v>
      </c>
      <c r="W1065" s="154">
        <v>0</v>
      </c>
      <c r="X1065" s="154">
        <v>0</v>
      </c>
      <c r="Y1065" s="154">
        <v>0</v>
      </c>
      <c r="Z1065" s="154">
        <v>0</v>
      </c>
      <c r="AA1065" s="154">
        <v>0</v>
      </c>
      <c r="AB1065" s="156">
        <v>2021</v>
      </c>
    </row>
    <row r="1066" spans="1:28" ht="35.25" customHeight="1" x14ac:dyDescent="0.5">
      <c r="A1066">
        <v>1</v>
      </c>
      <c r="B1066" s="124">
        <v>267</v>
      </c>
      <c r="C1066" s="138" t="s">
        <v>3096</v>
      </c>
      <c r="D1066" s="150">
        <v>1221081</v>
      </c>
      <c r="E1066" s="154">
        <v>0</v>
      </c>
      <c r="F1066" s="154">
        <v>0</v>
      </c>
      <c r="G1066" s="154">
        <v>0</v>
      </c>
      <c r="H1066" s="154">
        <v>0</v>
      </c>
      <c r="I1066" s="154">
        <v>0</v>
      </c>
      <c r="J1066" s="154">
        <v>0</v>
      </c>
      <c r="K1066" s="155">
        <v>0</v>
      </c>
      <c r="L1066" s="154">
        <v>0</v>
      </c>
      <c r="M1066" s="154">
        <v>1221081</v>
      </c>
      <c r="N1066" s="154">
        <v>0</v>
      </c>
      <c r="O1066" s="154">
        <v>0</v>
      </c>
      <c r="P1066" s="154">
        <v>0</v>
      </c>
      <c r="Q1066" s="154">
        <v>0</v>
      </c>
      <c r="R1066" s="154">
        <v>0</v>
      </c>
      <c r="S1066" s="154">
        <v>0</v>
      </c>
      <c r="T1066" s="154">
        <v>0</v>
      </c>
      <c r="U1066" s="154">
        <v>0</v>
      </c>
      <c r="V1066" s="154">
        <v>0</v>
      </c>
      <c r="W1066" s="154">
        <v>0</v>
      </c>
      <c r="X1066" s="154">
        <v>0</v>
      </c>
      <c r="Y1066" s="154">
        <v>0</v>
      </c>
      <c r="Z1066" s="154">
        <v>0</v>
      </c>
      <c r="AA1066" s="154">
        <v>0</v>
      </c>
      <c r="AB1066" s="156">
        <v>2021</v>
      </c>
    </row>
    <row r="1067" spans="1:28" ht="35.25" customHeight="1" x14ac:dyDescent="0.5">
      <c r="A1067">
        <v>1</v>
      </c>
      <c r="B1067" s="124">
        <v>268</v>
      </c>
      <c r="C1067" s="138" t="s">
        <v>3097</v>
      </c>
      <c r="D1067" s="150">
        <v>1333440.2</v>
      </c>
      <c r="E1067" s="154">
        <v>0</v>
      </c>
      <c r="F1067" s="154">
        <v>0</v>
      </c>
      <c r="G1067" s="154">
        <v>1233749</v>
      </c>
      <c r="H1067" s="154">
        <v>0</v>
      </c>
      <c r="I1067" s="154">
        <v>0</v>
      </c>
      <c r="J1067" s="154">
        <v>0</v>
      </c>
      <c r="K1067" s="155">
        <v>0</v>
      </c>
      <c r="L1067" s="154">
        <v>0</v>
      </c>
      <c r="M1067" s="154">
        <v>0</v>
      </c>
      <c r="N1067" s="154">
        <v>0</v>
      </c>
      <c r="O1067" s="154">
        <v>99691.199999999997</v>
      </c>
      <c r="P1067" s="154">
        <v>0</v>
      </c>
      <c r="Q1067" s="154">
        <v>0</v>
      </c>
      <c r="R1067" s="154">
        <v>0</v>
      </c>
      <c r="S1067" s="154">
        <v>0</v>
      </c>
      <c r="T1067" s="154">
        <v>0</v>
      </c>
      <c r="U1067" s="154">
        <v>0</v>
      </c>
      <c r="V1067" s="154">
        <v>0</v>
      </c>
      <c r="W1067" s="154">
        <v>0</v>
      </c>
      <c r="X1067" s="154">
        <v>0</v>
      </c>
      <c r="Y1067" s="154">
        <v>0</v>
      </c>
      <c r="Z1067" s="154">
        <v>0</v>
      </c>
      <c r="AA1067" s="154">
        <v>0</v>
      </c>
      <c r="AB1067" s="156">
        <v>2021</v>
      </c>
    </row>
    <row r="1068" spans="1:28" ht="35.25" customHeight="1" x14ac:dyDescent="0.5">
      <c r="A1068">
        <v>1</v>
      </c>
      <c r="B1068" s="124">
        <v>269</v>
      </c>
      <c r="C1068" s="138" t="s">
        <v>3098</v>
      </c>
      <c r="D1068" s="150">
        <v>1189360</v>
      </c>
      <c r="E1068" s="154">
        <v>0</v>
      </c>
      <c r="F1068" s="154">
        <v>0</v>
      </c>
      <c r="G1068" s="154">
        <v>0</v>
      </c>
      <c r="H1068" s="154">
        <v>0</v>
      </c>
      <c r="I1068" s="154">
        <v>1189360</v>
      </c>
      <c r="J1068" s="154">
        <v>0</v>
      </c>
      <c r="K1068" s="155">
        <v>0</v>
      </c>
      <c r="L1068" s="154">
        <v>0</v>
      </c>
      <c r="M1068" s="154">
        <v>0</v>
      </c>
      <c r="N1068" s="154">
        <v>0</v>
      </c>
      <c r="O1068" s="154">
        <v>0</v>
      </c>
      <c r="P1068" s="154">
        <v>0</v>
      </c>
      <c r="Q1068" s="154">
        <v>0</v>
      </c>
      <c r="R1068" s="154">
        <v>0</v>
      </c>
      <c r="S1068" s="154">
        <v>0</v>
      </c>
      <c r="T1068" s="154">
        <v>0</v>
      </c>
      <c r="U1068" s="154">
        <v>0</v>
      </c>
      <c r="V1068" s="154">
        <v>0</v>
      </c>
      <c r="W1068" s="154">
        <v>0</v>
      </c>
      <c r="X1068" s="154">
        <v>0</v>
      </c>
      <c r="Y1068" s="154">
        <v>0</v>
      </c>
      <c r="Z1068" s="154">
        <v>0</v>
      </c>
      <c r="AA1068" s="154">
        <v>0</v>
      </c>
      <c r="AB1068" s="156">
        <v>2021</v>
      </c>
    </row>
    <row r="1069" spans="1:28" ht="35.25" customHeight="1" x14ac:dyDescent="0.5">
      <c r="A1069">
        <v>1</v>
      </c>
      <c r="B1069" s="124">
        <v>270</v>
      </c>
      <c r="C1069" s="138" t="s">
        <v>2416</v>
      </c>
      <c r="D1069" s="150">
        <v>393976</v>
      </c>
      <c r="E1069" s="154">
        <v>0</v>
      </c>
      <c r="F1069" s="154">
        <v>0</v>
      </c>
      <c r="G1069" s="154">
        <v>393976</v>
      </c>
      <c r="H1069" s="154">
        <v>0</v>
      </c>
      <c r="I1069" s="154">
        <v>0</v>
      </c>
      <c r="J1069" s="154">
        <v>0</v>
      </c>
      <c r="K1069" s="155">
        <v>0</v>
      </c>
      <c r="L1069" s="154">
        <v>0</v>
      </c>
      <c r="M1069" s="154">
        <v>0</v>
      </c>
      <c r="N1069" s="154">
        <v>0</v>
      </c>
      <c r="O1069" s="154">
        <v>0</v>
      </c>
      <c r="P1069" s="154">
        <v>0</v>
      </c>
      <c r="Q1069" s="154">
        <v>0</v>
      </c>
      <c r="R1069" s="154">
        <v>0</v>
      </c>
      <c r="S1069" s="154">
        <v>0</v>
      </c>
      <c r="T1069" s="154">
        <v>0</v>
      </c>
      <c r="U1069" s="154">
        <v>0</v>
      </c>
      <c r="V1069" s="154">
        <v>0</v>
      </c>
      <c r="W1069" s="154">
        <v>0</v>
      </c>
      <c r="X1069" s="154">
        <v>0</v>
      </c>
      <c r="Y1069" s="154">
        <v>0</v>
      </c>
      <c r="Z1069" s="154">
        <v>0</v>
      </c>
      <c r="AA1069" s="154">
        <v>0</v>
      </c>
      <c r="AB1069" s="156">
        <v>2021</v>
      </c>
    </row>
    <row r="1070" spans="1:28" ht="35.25" customHeight="1" x14ac:dyDescent="0.5">
      <c r="A1070">
        <v>1</v>
      </c>
      <c r="B1070" s="124">
        <v>271</v>
      </c>
      <c r="C1070" s="138" t="s">
        <v>3099</v>
      </c>
      <c r="D1070" s="150">
        <v>744123</v>
      </c>
      <c r="E1070" s="154">
        <v>0</v>
      </c>
      <c r="F1070" s="154">
        <v>0</v>
      </c>
      <c r="G1070" s="154">
        <v>0</v>
      </c>
      <c r="H1070" s="154">
        <v>0</v>
      </c>
      <c r="I1070" s="154">
        <v>0</v>
      </c>
      <c r="J1070" s="154">
        <v>0</v>
      </c>
      <c r="K1070" s="155">
        <v>0</v>
      </c>
      <c r="L1070" s="154">
        <v>0</v>
      </c>
      <c r="M1070" s="154">
        <v>0</v>
      </c>
      <c r="N1070" s="154">
        <v>0</v>
      </c>
      <c r="O1070" s="154">
        <v>744123</v>
      </c>
      <c r="P1070" s="154">
        <v>0</v>
      </c>
      <c r="Q1070" s="154">
        <v>0</v>
      </c>
      <c r="R1070" s="154">
        <v>0</v>
      </c>
      <c r="S1070" s="154">
        <v>0</v>
      </c>
      <c r="T1070" s="154">
        <v>0</v>
      </c>
      <c r="U1070" s="154">
        <v>0</v>
      </c>
      <c r="V1070" s="154">
        <v>0</v>
      </c>
      <c r="W1070" s="154">
        <v>0</v>
      </c>
      <c r="X1070" s="154">
        <v>0</v>
      </c>
      <c r="Y1070" s="154">
        <v>0</v>
      </c>
      <c r="Z1070" s="154">
        <v>0</v>
      </c>
      <c r="AA1070" s="154">
        <v>0</v>
      </c>
      <c r="AB1070" s="156">
        <v>2021</v>
      </c>
    </row>
    <row r="1071" spans="1:28" ht="35.25" customHeight="1" x14ac:dyDescent="0.5">
      <c r="A1071">
        <v>1</v>
      </c>
      <c r="B1071" s="124">
        <v>272</v>
      </c>
      <c r="C1071" s="138" t="s">
        <v>3100</v>
      </c>
      <c r="D1071" s="150">
        <v>254810</v>
      </c>
      <c r="E1071" s="154">
        <v>0</v>
      </c>
      <c r="F1071" s="154">
        <v>0</v>
      </c>
      <c r="G1071" s="154">
        <v>0</v>
      </c>
      <c r="H1071" s="154">
        <v>0</v>
      </c>
      <c r="I1071" s="154">
        <v>0</v>
      </c>
      <c r="J1071" s="154">
        <v>0</v>
      </c>
      <c r="K1071" s="155">
        <v>0</v>
      </c>
      <c r="L1071" s="154">
        <v>0</v>
      </c>
      <c r="M1071" s="154">
        <v>0</v>
      </c>
      <c r="N1071" s="154">
        <v>0</v>
      </c>
      <c r="O1071" s="154">
        <v>254810</v>
      </c>
      <c r="P1071" s="154">
        <v>0</v>
      </c>
      <c r="Q1071" s="154">
        <v>0</v>
      </c>
      <c r="R1071" s="154">
        <v>0</v>
      </c>
      <c r="S1071" s="154">
        <v>0</v>
      </c>
      <c r="T1071" s="154">
        <v>0</v>
      </c>
      <c r="U1071" s="154">
        <v>0</v>
      </c>
      <c r="V1071" s="154">
        <v>0</v>
      </c>
      <c r="W1071" s="154">
        <v>0</v>
      </c>
      <c r="X1071" s="154">
        <v>0</v>
      </c>
      <c r="Y1071" s="154">
        <v>0</v>
      </c>
      <c r="Z1071" s="154">
        <v>0</v>
      </c>
      <c r="AA1071" s="154">
        <v>0</v>
      </c>
      <c r="AB1071" s="156">
        <v>2021</v>
      </c>
    </row>
    <row r="1072" spans="1:28" ht="35.25" customHeight="1" x14ac:dyDescent="0.5">
      <c r="A1072">
        <v>1</v>
      </c>
      <c r="B1072" s="124">
        <v>273</v>
      </c>
      <c r="C1072" s="138" t="s">
        <v>3061</v>
      </c>
      <c r="D1072" s="150">
        <v>259480.25</v>
      </c>
      <c r="E1072" s="154">
        <v>0</v>
      </c>
      <c r="F1072" s="154">
        <v>0</v>
      </c>
      <c r="G1072" s="154">
        <v>0</v>
      </c>
      <c r="H1072" s="154">
        <v>0</v>
      </c>
      <c r="I1072" s="154">
        <v>0</v>
      </c>
      <c r="J1072" s="154">
        <v>0</v>
      </c>
      <c r="K1072" s="155">
        <v>0</v>
      </c>
      <c r="L1072" s="154">
        <v>0</v>
      </c>
      <c r="M1072" s="154">
        <v>0</v>
      </c>
      <c r="N1072" s="154">
        <v>0</v>
      </c>
      <c r="O1072" s="154">
        <v>259480.25</v>
      </c>
      <c r="P1072" s="154">
        <v>0</v>
      </c>
      <c r="Q1072" s="154">
        <v>0</v>
      </c>
      <c r="R1072" s="154">
        <v>0</v>
      </c>
      <c r="S1072" s="154">
        <v>0</v>
      </c>
      <c r="T1072" s="154">
        <v>0</v>
      </c>
      <c r="U1072" s="154">
        <v>0</v>
      </c>
      <c r="V1072" s="154">
        <v>0</v>
      </c>
      <c r="W1072" s="154">
        <v>0</v>
      </c>
      <c r="X1072" s="154">
        <v>0</v>
      </c>
      <c r="Y1072" s="154">
        <v>0</v>
      </c>
      <c r="Z1072" s="154">
        <v>0</v>
      </c>
      <c r="AA1072" s="154">
        <v>0</v>
      </c>
      <c r="AB1072" s="156">
        <v>2021</v>
      </c>
    </row>
    <row r="1073" spans="1:28" ht="35.25" customHeight="1" x14ac:dyDescent="0.5">
      <c r="A1073">
        <v>1</v>
      </c>
      <c r="B1073" s="124">
        <v>274</v>
      </c>
      <c r="C1073" s="138" t="s">
        <v>3101</v>
      </c>
      <c r="D1073" s="150">
        <v>798000</v>
      </c>
      <c r="E1073" s="154">
        <v>0</v>
      </c>
      <c r="F1073" s="154">
        <v>0</v>
      </c>
      <c r="G1073" s="154">
        <v>0</v>
      </c>
      <c r="H1073" s="154">
        <v>0</v>
      </c>
      <c r="I1073" s="154">
        <v>0</v>
      </c>
      <c r="J1073" s="154">
        <v>0</v>
      </c>
      <c r="K1073" s="155">
        <v>0</v>
      </c>
      <c r="L1073" s="154">
        <v>0</v>
      </c>
      <c r="M1073" s="154">
        <v>0</v>
      </c>
      <c r="N1073" s="154">
        <v>0</v>
      </c>
      <c r="O1073" s="154">
        <v>798000</v>
      </c>
      <c r="P1073" s="154">
        <v>0</v>
      </c>
      <c r="Q1073" s="154">
        <v>0</v>
      </c>
      <c r="R1073" s="154">
        <v>0</v>
      </c>
      <c r="S1073" s="154">
        <v>0</v>
      </c>
      <c r="T1073" s="154">
        <v>0</v>
      </c>
      <c r="U1073" s="154">
        <v>0</v>
      </c>
      <c r="V1073" s="154">
        <v>0</v>
      </c>
      <c r="W1073" s="154">
        <v>0</v>
      </c>
      <c r="X1073" s="154">
        <v>0</v>
      </c>
      <c r="Y1073" s="154">
        <v>0</v>
      </c>
      <c r="Z1073" s="154">
        <v>0</v>
      </c>
      <c r="AA1073" s="154">
        <v>0</v>
      </c>
      <c r="AB1073" s="156">
        <v>2021</v>
      </c>
    </row>
    <row r="1074" spans="1:28" ht="35.25" customHeight="1" x14ac:dyDescent="0.5">
      <c r="A1074">
        <v>1</v>
      </c>
      <c r="B1074" s="124">
        <v>275</v>
      </c>
      <c r="C1074" s="138" t="s">
        <v>3102</v>
      </c>
      <c r="D1074" s="150">
        <v>1544166</v>
      </c>
      <c r="E1074" s="154">
        <v>0</v>
      </c>
      <c r="F1074" s="154">
        <v>204641</v>
      </c>
      <c r="G1074" s="154">
        <v>1339525</v>
      </c>
      <c r="H1074" s="154">
        <v>0</v>
      </c>
      <c r="I1074" s="154">
        <v>0</v>
      </c>
      <c r="J1074" s="154">
        <v>0</v>
      </c>
      <c r="K1074" s="155">
        <v>0</v>
      </c>
      <c r="L1074" s="154">
        <v>0</v>
      </c>
      <c r="M1074" s="154">
        <v>0</v>
      </c>
      <c r="N1074" s="154">
        <v>0</v>
      </c>
      <c r="O1074" s="154">
        <v>0</v>
      </c>
      <c r="P1074" s="154">
        <v>0</v>
      </c>
      <c r="Q1074" s="154">
        <v>0</v>
      </c>
      <c r="R1074" s="154">
        <v>0</v>
      </c>
      <c r="S1074" s="154">
        <v>0</v>
      </c>
      <c r="T1074" s="154">
        <v>0</v>
      </c>
      <c r="U1074" s="154">
        <v>0</v>
      </c>
      <c r="V1074" s="154">
        <v>0</v>
      </c>
      <c r="W1074" s="154">
        <v>0</v>
      </c>
      <c r="X1074" s="154">
        <v>0</v>
      </c>
      <c r="Y1074" s="154">
        <v>0</v>
      </c>
      <c r="Z1074" s="154">
        <v>0</v>
      </c>
      <c r="AA1074" s="154">
        <v>0</v>
      </c>
      <c r="AB1074" s="156">
        <v>2021</v>
      </c>
    </row>
    <row r="1075" spans="1:28" ht="35.25" customHeight="1" x14ac:dyDescent="0.5">
      <c r="A1075">
        <v>1</v>
      </c>
      <c r="B1075" s="124">
        <v>276</v>
      </c>
      <c r="C1075" s="138" t="s">
        <v>3103</v>
      </c>
      <c r="D1075" s="150">
        <v>8472532</v>
      </c>
      <c r="E1075" s="154">
        <v>0</v>
      </c>
      <c r="F1075" s="154">
        <v>0</v>
      </c>
      <c r="G1075" s="154">
        <v>700000</v>
      </c>
      <c r="H1075" s="154">
        <v>0</v>
      </c>
      <c r="I1075" s="154">
        <v>0</v>
      </c>
      <c r="J1075" s="154">
        <v>0</v>
      </c>
      <c r="K1075" s="155">
        <v>0</v>
      </c>
      <c r="L1075" s="154">
        <v>0</v>
      </c>
      <c r="M1075" s="154">
        <v>0</v>
      </c>
      <c r="N1075" s="154">
        <v>0</v>
      </c>
      <c r="O1075" s="154">
        <v>7772532</v>
      </c>
      <c r="P1075" s="154">
        <v>0</v>
      </c>
      <c r="Q1075" s="154">
        <v>0</v>
      </c>
      <c r="R1075" s="154">
        <v>0</v>
      </c>
      <c r="S1075" s="154">
        <v>0</v>
      </c>
      <c r="T1075" s="154">
        <v>0</v>
      </c>
      <c r="U1075" s="154">
        <v>0</v>
      </c>
      <c r="V1075" s="154">
        <v>0</v>
      </c>
      <c r="W1075" s="154">
        <v>0</v>
      </c>
      <c r="X1075" s="154">
        <v>0</v>
      </c>
      <c r="Y1075" s="154">
        <v>0</v>
      </c>
      <c r="Z1075" s="154">
        <v>0</v>
      </c>
      <c r="AA1075" s="154">
        <v>0</v>
      </c>
      <c r="AB1075" s="156">
        <v>2021</v>
      </c>
    </row>
    <row r="1076" spans="1:28" ht="35.25" customHeight="1" x14ac:dyDescent="0.5">
      <c r="A1076">
        <v>1</v>
      </c>
      <c r="B1076" s="124">
        <v>277</v>
      </c>
      <c r="C1076" s="138" t="s">
        <v>3104</v>
      </c>
      <c r="D1076" s="150">
        <v>1900000</v>
      </c>
      <c r="E1076" s="154">
        <v>0</v>
      </c>
      <c r="F1076" s="154">
        <v>0</v>
      </c>
      <c r="G1076" s="154">
        <v>0</v>
      </c>
      <c r="H1076" s="154">
        <v>0</v>
      </c>
      <c r="I1076" s="154">
        <v>0</v>
      </c>
      <c r="J1076" s="154">
        <v>0</v>
      </c>
      <c r="K1076" s="155">
        <v>0</v>
      </c>
      <c r="L1076" s="154">
        <v>0</v>
      </c>
      <c r="M1076" s="154">
        <v>1900000</v>
      </c>
      <c r="N1076" s="154">
        <v>0</v>
      </c>
      <c r="O1076" s="154">
        <v>0</v>
      </c>
      <c r="P1076" s="154">
        <v>0</v>
      </c>
      <c r="Q1076" s="154">
        <v>0</v>
      </c>
      <c r="R1076" s="154">
        <v>0</v>
      </c>
      <c r="S1076" s="154">
        <v>0</v>
      </c>
      <c r="T1076" s="154">
        <v>0</v>
      </c>
      <c r="U1076" s="154">
        <v>0</v>
      </c>
      <c r="V1076" s="154">
        <v>0</v>
      </c>
      <c r="W1076" s="154">
        <v>0</v>
      </c>
      <c r="X1076" s="154">
        <v>0</v>
      </c>
      <c r="Y1076" s="154">
        <v>0</v>
      </c>
      <c r="Z1076" s="154">
        <v>0</v>
      </c>
      <c r="AA1076" s="154">
        <v>0</v>
      </c>
      <c r="AB1076" s="156">
        <v>2021</v>
      </c>
    </row>
    <row r="1077" spans="1:28" ht="35.25" customHeight="1" x14ac:dyDescent="0.5">
      <c r="A1077">
        <v>1</v>
      </c>
      <c r="B1077" s="124">
        <v>278</v>
      </c>
      <c r="C1077" s="138" t="s">
        <v>3105</v>
      </c>
      <c r="D1077" s="150">
        <v>669583.80000000005</v>
      </c>
      <c r="E1077" s="154">
        <v>0</v>
      </c>
      <c r="F1077" s="154">
        <v>0</v>
      </c>
      <c r="G1077" s="154">
        <v>669583.80000000005</v>
      </c>
      <c r="H1077" s="154">
        <v>0</v>
      </c>
      <c r="I1077" s="154">
        <v>0</v>
      </c>
      <c r="J1077" s="154">
        <v>0</v>
      </c>
      <c r="K1077" s="155">
        <v>0</v>
      </c>
      <c r="L1077" s="154">
        <v>0</v>
      </c>
      <c r="M1077" s="154">
        <v>0</v>
      </c>
      <c r="N1077" s="154">
        <v>0</v>
      </c>
      <c r="O1077" s="154">
        <v>0</v>
      </c>
      <c r="P1077" s="154">
        <v>0</v>
      </c>
      <c r="Q1077" s="154">
        <v>0</v>
      </c>
      <c r="R1077" s="154">
        <v>0</v>
      </c>
      <c r="S1077" s="154">
        <v>0</v>
      </c>
      <c r="T1077" s="154">
        <v>0</v>
      </c>
      <c r="U1077" s="154">
        <v>0</v>
      </c>
      <c r="V1077" s="154">
        <v>0</v>
      </c>
      <c r="W1077" s="154">
        <v>0</v>
      </c>
      <c r="X1077" s="154">
        <v>0</v>
      </c>
      <c r="Y1077" s="154">
        <v>0</v>
      </c>
      <c r="Z1077" s="154">
        <v>0</v>
      </c>
      <c r="AA1077" s="154">
        <v>0</v>
      </c>
      <c r="AB1077" s="156">
        <v>2021</v>
      </c>
    </row>
    <row r="1078" spans="1:28" ht="35.25" customHeight="1" x14ac:dyDescent="0.5">
      <c r="A1078">
        <v>1</v>
      </c>
      <c r="B1078" s="124">
        <v>279</v>
      </c>
      <c r="C1078" s="138" t="s">
        <v>3106</v>
      </c>
      <c r="D1078" s="150">
        <v>1699977</v>
      </c>
      <c r="E1078" s="154">
        <v>0</v>
      </c>
      <c r="F1078" s="154">
        <v>0</v>
      </c>
      <c r="G1078" s="154">
        <v>0</v>
      </c>
      <c r="H1078" s="154">
        <v>0</v>
      </c>
      <c r="I1078" s="154">
        <v>0</v>
      </c>
      <c r="J1078" s="154">
        <v>0</v>
      </c>
      <c r="K1078" s="155">
        <v>0</v>
      </c>
      <c r="L1078" s="154">
        <v>0</v>
      </c>
      <c r="M1078" s="154">
        <v>0</v>
      </c>
      <c r="N1078" s="154">
        <v>0</v>
      </c>
      <c r="O1078" s="154">
        <v>1699977</v>
      </c>
      <c r="P1078" s="154">
        <v>0</v>
      </c>
      <c r="Q1078" s="154">
        <v>0</v>
      </c>
      <c r="R1078" s="154">
        <v>0</v>
      </c>
      <c r="S1078" s="154">
        <v>0</v>
      </c>
      <c r="T1078" s="154">
        <v>0</v>
      </c>
      <c r="U1078" s="154">
        <v>0</v>
      </c>
      <c r="V1078" s="154">
        <v>0</v>
      </c>
      <c r="W1078" s="154">
        <v>0</v>
      </c>
      <c r="X1078" s="154">
        <v>0</v>
      </c>
      <c r="Y1078" s="154">
        <v>0</v>
      </c>
      <c r="Z1078" s="154">
        <v>0</v>
      </c>
      <c r="AA1078" s="154">
        <v>0</v>
      </c>
      <c r="AB1078" s="156">
        <v>2021</v>
      </c>
    </row>
    <row r="1079" spans="1:28" ht="35.25" customHeight="1" x14ac:dyDescent="0.5">
      <c r="A1079">
        <v>1</v>
      </c>
      <c r="B1079" s="124">
        <v>280</v>
      </c>
      <c r="C1079" s="138" t="s">
        <v>3107</v>
      </c>
      <c r="D1079" s="150">
        <v>1443311</v>
      </c>
      <c r="E1079" s="154">
        <v>327100</v>
      </c>
      <c r="F1079" s="154">
        <v>400000</v>
      </c>
      <c r="G1079" s="154">
        <v>0</v>
      </c>
      <c r="H1079" s="154">
        <v>345805</v>
      </c>
      <c r="I1079" s="154">
        <v>83147</v>
      </c>
      <c r="J1079" s="154">
        <v>0</v>
      </c>
      <c r="K1079" s="155">
        <v>0</v>
      </c>
      <c r="L1079" s="154">
        <v>0</v>
      </c>
      <c r="M1079" s="154">
        <v>0</v>
      </c>
      <c r="N1079" s="154">
        <v>0</v>
      </c>
      <c r="O1079" s="154">
        <v>287259</v>
      </c>
      <c r="P1079" s="154">
        <v>0</v>
      </c>
      <c r="Q1079" s="154">
        <v>0</v>
      </c>
      <c r="R1079" s="154">
        <v>0</v>
      </c>
      <c r="S1079" s="154">
        <v>0</v>
      </c>
      <c r="T1079" s="154">
        <v>0</v>
      </c>
      <c r="U1079" s="154">
        <v>0</v>
      </c>
      <c r="V1079" s="154">
        <v>0</v>
      </c>
      <c r="W1079" s="154">
        <v>0</v>
      </c>
      <c r="X1079" s="154">
        <v>0</v>
      </c>
      <c r="Y1079" s="154">
        <v>0</v>
      </c>
      <c r="Z1079" s="154">
        <v>0</v>
      </c>
      <c r="AA1079" s="154">
        <v>0</v>
      </c>
      <c r="AB1079" s="156">
        <v>2021</v>
      </c>
    </row>
    <row r="1080" spans="1:28" ht="35.25" customHeight="1" x14ac:dyDescent="0.5">
      <c r="A1080">
        <v>1</v>
      </c>
      <c r="B1080" s="124">
        <v>281</v>
      </c>
      <c r="C1080" s="138" t="s">
        <v>3108</v>
      </c>
      <c r="D1080" s="150">
        <v>2424064.7999999998</v>
      </c>
      <c r="E1080" s="154">
        <v>0</v>
      </c>
      <c r="F1080" s="154">
        <v>0</v>
      </c>
      <c r="G1080" s="154">
        <v>0</v>
      </c>
      <c r="H1080" s="154">
        <v>0</v>
      </c>
      <c r="I1080" s="154">
        <v>0</v>
      </c>
      <c r="J1080" s="154">
        <v>0</v>
      </c>
      <c r="K1080" s="155">
        <v>1</v>
      </c>
      <c r="L1080" s="154">
        <v>2424064.7999999998</v>
      </c>
      <c r="M1080" s="154">
        <v>0</v>
      </c>
      <c r="N1080" s="154">
        <v>0</v>
      </c>
      <c r="O1080" s="154">
        <v>0</v>
      </c>
      <c r="P1080" s="154">
        <v>0</v>
      </c>
      <c r="Q1080" s="154">
        <v>0</v>
      </c>
      <c r="R1080" s="154">
        <v>0</v>
      </c>
      <c r="S1080" s="154">
        <v>0</v>
      </c>
      <c r="T1080" s="154">
        <v>0</v>
      </c>
      <c r="U1080" s="154">
        <v>0</v>
      </c>
      <c r="V1080" s="154">
        <v>0</v>
      </c>
      <c r="W1080" s="154">
        <v>0</v>
      </c>
      <c r="X1080" s="154">
        <v>0</v>
      </c>
      <c r="Y1080" s="154">
        <v>0</v>
      </c>
      <c r="Z1080" s="154">
        <v>0</v>
      </c>
      <c r="AA1080" s="154">
        <v>0</v>
      </c>
      <c r="AB1080" s="156">
        <v>2021</v>
      </c>
    </row>
    <row r="1081" spans="1:28" ht="35.25" customHeight="1" x14ac:dyDescent="0.5">
      <c r="A1081">
        <v>1</v>
      </c>
      <c r="B1081" s="124">
        <v>282</v>
      </c>
      <c r="C1081" s="138" t="s">
        <v>3109</v>
      </c>
      <c r="D1081" s="150">
        <v>1497379.01</v>
      </c>
      <c r="E1081" s="154">
        <v>0</v>
      </c>
      <c r="F1081" s="154">
        <v>0</v>
      </c>
      <c r="G1081" s="154">
        <v>0</v>
      </c>
      <c r="H1081" s="154">
        <v>0</v>
      </c>
      <c r="I1081" s="154">
        <v>0</v>
      </c>
      <c r="J1081" s="154">
        <v>0</v>
      </c>
      <c r="K1081" s="155">
        <v>0</v>
      </c>
      <c r="L1081" s="154">
        <v>0</v>
      </c>
      <c r="M1081" s="154">
        <v>1497379.01</v>
      </c>
      <c r="N1081" s="154">
        <v>0</v>
      </c>
      <c r="O1081" s="154">
        <v>0</v>
      </c>
      <c r="P1081" s="154">
        <v>0</v>
      </c>
      <c r="Q1081" s="154">
        <v>0</v>
      </c>
      <c r="R1081" s="154">
        <v>0</v>
      </c>
      <c r="S1081" s="154">
        <v>0</v>
      </c>
      <c r="T1081" s="154">
        <v>0</v>
      </c>
      <c r="U1081" s="154">
        <v>0</v>
      </c>
      <c r="V1081" s="154">
        <v>0</v>
      </c>
      <c r="W1081" s="154">
        <v>0</v>
      </c>
      <c r="X1081" s="154">
        <v>0</v>
      </c>
      <c r="Y1081" s="154">
        <v>0</v>
      </c>
      <c r="Z1081" s="154">
        <v>0</v>
      </c>
      <c r="AA1081" s="154">
        <v>0</v>
      </c>
      <c r="AB1081" s="156">
        <v>2021</v>
      </c>
    </row>
    <row r="1082" spans="1:28" ht="35.25" customHeight="1" x14ac:dyDescent="0.5">
      <c r="A1082">
        <v>1</v>
      </c>
      <c r="B1082" s="124">
        <v>283</v>
      </c>
      <c r="C1082" s="138" t="s">
        <v>3110</v>
      </c>
      <c r="D1082" s="150">
        <v>1600000</v>
      </c>
      <c r="E1082" s="154">
        <v>0</v>
      </c>
      <c r="F1082" s="154">
        <v>0</v>
      </c>
      <c r="G1082" s="154">
        <v>0</v>
      </c>
      <c r="H1082" s="154">
        <v>0</v>
      </c>
      <c r="I1082" s="154">
        <v>0</v>
      </c>
      <c r="J1082" s="154">
        <v>0</v>
      </c>
      <c r="K1082" s="155">
        <v>0</v>
      </c>
      <c r="L1082" s="154">
        <v>0</v>
      </c>
      <c r="M1082" s="154">
        <v>0</v>
      </c>
      <c r="N1082" s="154">
        <v>0</v>
      </c>
      <c r="O1082" s="154">
        <v>1600000</v>
      </c>
      <c r="P1082" s="154">
        <v>0</v>
      </c>
      <c r="Q1082" s="154">
        <v>0</v>
      </c>
      <c r="R1082" s="154">
        <v>0</v>
      </c>
      <c r="S1082" s="154">
        <v>0</v>
      </c>
      <c r="T1082" s="154">
        <v>0</v>
      </c>
      <c r="U1082" s="154">
        <v>0</v>
      </c>
      <c r="V1082" s="154">
        <v>0</v>
      </c>
      <c r="W1082" s="154">
        <v>0</v>
      </c>
      <c r="X1082" s="154">
        <v>0</v>
      </c>
      <c r="Y1082" s="154">
        <v>0</v>
      </c>
      <c r="Z1082" s="154">
        <v>0</v>
      </c>
      <c r="AA1082" s="154">
        <v>0</v>
      </c>
      <c r="AB1082" s="156">
        <v>2021</v>
      </c>
    </row>
    <row r="1083" spans="1:28" ht="35.25" customHeight="1" x14ac:dyDescent="0.5">
      <c r="A1083">
        <v>1</v>
      </c>
      <c r="B1083" s="124">
        <v>284</v>
      </c>
      <c r="C1083" s="138" t="s">
        <v>2285</v>
      </c>
      <c r="D1083" s="150">
        <v>594264</v>
      </c>
      <c r="E1083" s="154">
        <v>400574</v>
      </c>
      <c r="F1083" s="154">
        <v>193690</v>
      </c>
      <c r="G1083" s="154">
        <v>0</v>
      </c>
      <c r="H1083" s="154">
        <v>0</v>
      </c>
      <c r="I1083" s="154">
        <v>0</v>
      </c>
      <c r="J1083" s="154">
        <v>0</v>
      </c>
      <c r="K1083" s="155">
        <v>0</v>
      </c>
      <c r="L1083" s="154">
        <v>0</v>
      </c>
      <c r="M1083" s="154">
        <v>0</v>
      </c>
      <c r="N1083" s="154">
        <v>0</v>
      </c>
      <c r="O1083" s="154">
        <v>0</v>
      </c>
      <c r="P1083" s="154">
        <v>0</v>
      </c>
      <c r="Q1083" s="154">
        <v>0</v>
      </c>
      <c r="R1083" s="154">
        <v>0</v>
      </c>
      <c r="S1083" s="154">
        <v>0</v>
      </c>
      <c r="T1083" s="154">
        <v>0</v>
      </c>
      <c r="U1083" s="154">
        <v>0</v>
      </c>
      <c r="V1083" s="154">
        <v>0</v>
      </c>
      <c r="W1083" s="154">
        <v>0</v>
      </c>
      <c r="X1083" s="154">
        <v>0</v>
      </c>
      <c r="Y1083" s="154">
        <v>0</v>
      </c>
      <c r="Z1083" s="154">
        <v>0</v>
      </c>
      <c r="AA1083" s="154">
        <v>0</v>
      </c>
      <c r="AB1083" s="156">
        <v>2021</v>
      </c>
    </row>
    <row r="1084" spans="1:28" ht="35.25" customHeight="1" x14ac:dyDescent="0.5">
      <c r="A1084">
        <v>1</v>
      </c>
      <c r="B1084" s="124">
        <v>285</v>
      </c>
      <c r="C1084" s="138" t="s">
        <v>3111</v>
      </c>
      <c r="D1084" s="150">
        <v>362063</v>
      </c>
      <c r="E1084" s="154">
        <v>0</v>
      </c>
      <c r="F1084" s="154">
        <v>0</v>
      </c>
      <c r="G1084" s="154">
        <v>0</v>
      </c>
      <c r="H1084" s="154">
        <v>362063</v>
      </c>
      <c r="I1084" s="154">
        <v>0</v>
      </c>
      <c r="J1084" s="154">
        <v>0</v>
      </c>
      <c r="K1084" s="155">
        <v>0</v>
      </c>
      <c r="L1084" s="154">
        <v>0</v>
      </c>
      <c r="M1084" s="154">
        <v>0</v>
      </c>
      <c r="N1084" s="154">
        <v>0</v>
      </c>
      <c r="O1084" s="154">
        <v>0</v>
      </c>
      <c r="P1084" s="154">
        <v>0</v>
      </c>
      <c r="Q1084" s="154">
        <v>0</v>
      </c>
      <c r="R1084" s="154">
        <v>0</v>
      </c>
      <c r="S1084" s="154">
        <v>0</v>
      </c>
      <c r="T1084" s="154">
        <v>0</v>
      </c>
      <c r="U1084" s="154">
        <v>0</v>
      </c>
      <c r="V1084" s="154">
        <v>0</v>
      </c>
      <c r="W1084" s="154">
        <v>0</v>
      </c>
      <c r="X1084" s="154">
        <v>0</v>
      </c>
      <c r="Y1084" s="154">
        <v>0</v>
      </c>
      <c r="Z1084" s="154">
        <v>0</v>
      </c>
      <c r="AA1084" s="154">
        <v>0</v>
      </c>
      <c r="AB1084" s="156">
        <v>2021</v>
      </c>
    </row>
    <row r="1085" spans="1:28" ht="35.25" customHeight="1" x14ac:dyDescent="0.5">
      <c r="A1085">
        <v>1</v>
      </c>
      <c r="B1085" s="124">
        <v>286</v>
      </c>
      <c r="C1085" s="138" t="s">
        <v>1673</v>
      </c>
      <c r="D1085" s="150">
        <v>6843402</v>
      </c>
      <c r="E1085" s="154">
        <v>0</v>
      </c>
      <c r="F1085" s="154">
        <v>0</v>
      </c>
      <c r="G1085" s="154">
        <v>783542</v>
      </c>
      <c r="H1085" s="154">
        <v>0</v>
      </c>
      <c r="I1085" s="154">
        <v>0</v>
      </c>
      <c r="J1085" s="154">
        <v>0</v>
      </c>
      <c r="K1085" s="155">
        <v>0</v>
      </c>
      <c r="L1085" s="154">
        <v>0</v>
      </c>
      <c r="M1085" s="154">
        <v>1468500</v>
      </c>
      <c r="N1085" s="154">
        <v>0</v>
      </c>
      <c r="O1085" s="154">
        <v>4591360</v>
      </c>
      <c r="P1085" s="154">
        <v>0</v>
      </c>
      <c r="Q1085" s="154">
        <v>0</v>
      </c>
      <c r="R1085" s="154">
        <v>0</v>
      </c>
      <c r="S1085" s="154">
        <v>0</v>
      </c>
      <c r="T1085" s="154">
        <v>0</v>
      </c>
      <c r="U1085" s="154">
        <v>0</v>
      </c>
      <c r="V1085" s="154">
        <v>0</v>
      </c>
      <c r="W1085" s="154">
        <v>0</v>
      </c>
      <c r="X1085" s="154">
        <v>0</v>
      </c>
      <c r="Y1085" s="154">
        <v>0</v>
      </c>
      <c r="Z1085" s="154">
        <v>0</v>
      </c>
      <c r="AA1085" s="154">
        <v>0</v>
      </c>
      <c r="AB1085" s="156">
        <v>2021</v>
      </c>
    </row>
    <row r="1086" spans="1:28" ht="35.25" customHeight="1" x14ac:dyDescent="0.5">
      <c r="A1086">
        <v>1</v>
      </c>
      <c r="B1086" s="124">
        <v>287</v>
      </c>
      <c r="C1086" s="138" t="s">
        <v>3112</v>
      </c>
      <c r="D1086" s="150">
        <v>384000</v>
      </c>
      <c r="E1086" s="154">
        <v>0</v>
      </c>
      <c r="F1086" s="154">
        <v>0</v>
      </c>
      <c r="G1086" s="154">
        <v>0</v>
      </c>
      <c r="H1086" s="154">
        <v>0</v>
      </c>
      <c r="I1086" s="154">
        <v>0</v>
      </c>
      <c r="J1086" s="154">
        <v>0</v>
      </c>
      <c r="K1086" s="155">
        <v>0</v>
      </c>
      <c r="L1086" s="154">
        <v>0</v>
      </c>
      <c r="M1086" s="154">
        <v>0</v>
      </c>
      <c r="N1086" s="154">
        <v>0</v>
      </c>
      <c r="O1086" s="154">
        <v>384000</v>
      </c>
      <c r="P1086" s="154">
        <v>0</v>
      </c>
      <c r="Q1086" s="154">
        <v>0</v>
      </c>
      <c r="R1086" s="154">
        <v>0</v>
      </c>
      <c r="S1086" s="154">
        <v>0</v>
      </c>
      <c r="T1086" s="154">
        <v>0</v>
      </c>
      <c r="U1086" s="154">
        <v>0</v>
      </c>
      <c r="V1086" s="154">
        <v>0</v>
      </c>
      <c r="W1086" s="154">
        <v>0</v>
      </c>
      <c r="X1086" s="154">
        <v>0</v>
      </c>
      <c r="Y1086" s="154">
        <v>0</v>
      </c>
      <c r="Z1086" s="154">
        <v>0</v>
      </c>
      <c r="AA1086" s="154">
        <v>0</v>
      </c>
      <c r="AB1086" s="156">
        <v>2021</v>
      </c>
    </row>
    <row r="1087" spans="1:28" ht="35.25" customHeight="1" x14ac:dyDescent="0.5">
      <c r="A1087">
        <v>1</v>
      </c>
      <c r="B1087" s="124">
        <v>288</v>
      </c>
      <c r="C1087" s="138" t="s">
        <v>3113</v>
      </c>
      <c r="D1087" s="150">
        <v>537014.15</v>
      </c>
      <c r="E1087" s="154">
        <v>0</v>
      </c>
      <c r="F1087" s="154">
        <v>0</v>
      </c>
      <c r="G1087" s="154">
        <v>0</v>
      </c>
      <c r="H1087" s="154">
        <v>0</v>
      </c>
      <c r="I1087" s="154">
        <v>0</v>
      </c>
      <c r="J1087" s="154">
        <v>507014.15</v>
      </c>
      <c r="K1087" s="155">
        <v>0</v>
      </c>
      <c r="L1087" s="154">
        <v>0</v>
      </c>
      <c r="M1087" s="154">
        <v>30000</v>
      </c>
      <c r="N1087" s="154">
        <v>0</v>
      </c>
      <c r="O1087" s="154">
        <v>0</v>
      </c>
      <c r="P1087" s="154">
        <v>0</v>
      </c>
      <c r="Q1087" s="154">
        <v>0</v>
      </c>
      <c r="R1087" s="154">
        <v>0</v>
      </c>
      <c r="S1087" s="154">
        <v>0</v>
      </c>
      <c r="T1087" s="154">
        <v>0</v>
      </c>
      <c r="U1087" s="154">
        <v>0</v>
      </c>
      <c r="V1087" s="154">
        <v>0</v>
      </c>
      <c r="W1087" s="154">
        <v>0</v>
      </c>
      <c r="X1087" s="154">
        <v>0</v>
      </c>
      <c r="Y1087" s="154">
        <v>0</v>
      </c>
      <c r="Z1087" s="154">
        <v>0</v>
      </c>
      <c r="AA1087" s="154">
        <v>0</v>
      </c>
      <c r="AB1087" s="156">
        <v>2021</v>
      </c>
    </row>
    <row r="1088" spans="1:28" ht="35.25" customHeight="1" x14ac:dyDescent="0.5">
      <c r="A1088">
        <v>1</v>
      </c>
      <c r="B1088" s="124">
        <v>289</v>
      </c>
      <c r="C1088" s="138" t="s">
        <v>3114</v>
      </c>
      <c r="D1088" s="150">
        <v>898800</v>
      </c>
      <c r="E1088" s="154">
        <v>0</v>
      </c>
      <c r="F1088" s="154">
        <v>0</v>
      </c>
      <c r="G1088" s="154">
        <v>185000</v>
      </c>
      <c r="H1088" s="154">
        <v>0</v>
      </c>
      <c r="I1088" s="154">
        <v>0</v>
      </c>
      <c r="J1088" s="154">
        <v>0</v>
      </c>
      <c r="K1088" s="155">
        <v>0</v>
      </c>
      <c r="L1088" s="154">
        <v>0</v>
      </c>
      <c r="M1088" s="154">
        <v>0</v>
      </c>
      <c r="N1088" s="154">
        <v>0</v>
      </c>
      <c r="O1088" s="154">
        <v>713800</v>
      </c>
      <c r="P1088" s="154">
        <v>0</v>
      </c>
      <c r="Q1088" s="154">
        <v>0</v>
      </c>
      <c r="R1088" s="154">
        <v>0</v>
      </c>
      <c r="S1088" s="154">
        <v>0</v>
      </c>
      <c r="T1088" s="154">
        <v>0</v>
      </c>
      <c r="U1088" s="154">
        <v>0</v>
      </c>
      <c r="V1088" s="154">
        <v>0</v>
      </c>
      <c r="W1088" s="154">
        <v>0</v>
      </c>
      <c r="X1088" s="154">
        <v>0</v>
      </c>
      <c r="Y1088" s="154">
        <v>0</v>
      </c>
      <c r="Z1088" s="154">
        <v>0</v>
      </c>
      <c r="AA1088" s="154">
        <v>0</v>
      </c>
      <c r="AB1088" s="156">
        <v>2021</v>
      </c>
    </row>
    <row r="1089" spans="1:28" ht="35.25" customHeight="1" x14ac:dyDescent="0.5">
      <c r="A1089">
        <v>1</v>
      </c>
      <c r="B1089" s="124">
        <v>290</v>
      </c>
      <c r="C1089" s="138" t="s">
        <v>1678</v>
      </c>
      <c r="D1089" s="150">
        <v>140900</v>
      </c>
      <c r="E1089" s="154">
        <v>0</v>
      </c>
      <c r="F1089" s="154">
        <v>140900</v>
      </c>
      <c r="G1089" s="154">
        <v>0</v>
      </c>
      <c r="H1089" s="154">
        <v>0</v>
      </c>
      <c r="I1089" s="154">
        <v>0</v>
      </c>
      <c r="J1089" s="154">
        <v>0</v>
      </c>
      <c r="K1089" s="155">
        <v>0</v>
      </c>
      <c r="L1089" s="154">
        <v>0</v>
      </c>
      <c r="M1089" s="154">
        <v>0</v>
      </c>
      <c r="N1089" s="154">
        <v>0</v>
      </c>
      <c r="O1089" s="154">
        <v>0</v>
      </c>
      <c r="P1089" s="154">
        <v>0</v>
      </c>
      <c r="Q1089" s="154">
        <v>0</v>
      </c>
      <c r="R1089" s="154">
        <v>0</v>
      </c>
      <c r="S1089" s="154">
        <v>0</v>
      </c>
      <c r="T1089" s="154">
        <v>0</v>
      </c>
      <c r="U1089" s="154">
        <v>0</v>
      </c>
      <c r="V1089" s="154">
        <v>0</v>
      </c>
      <c r="W1089" s="154">
        <v>0</v>
      </c>
      <c r="X1089" s="154">
        <v>0</v>
      </c>
      <c r="Y1089" s="154">
        <v>0</v>
      </c>
      <c r="Z1089" s="154">
        <v>0</v>
      </c>
      <c r="AA1089" s="154">
        <v>0</v>
      </c>
      <c r="AB1089" s="156">
        <v>2021</v>
      </c>
    </row>
    <row r="1090" spans="1:28" ht="35.25" customHeight="1" x14ac:dyDescent="0.5">
      <c r="A1090">
        <v>1</v>
      </c>
      <c r="B1090" s="124">
        <v>291</v>
      </c>
      <c r="C1090" s="138" t="s">
        <v>3115</v>
      </c>
      <c r="D1090" s="150">
        <v>56600</v>
      </c>
      <c r="E1090" s="154">
        <v>0</v>
      </c>
      <c r="F1090" s="154">
        <v>0</v>
      </c>
      <c r="G1090" s="154">
        <v>0</v>
      </c>
      <c r="H1090" s="154">
        <v>0</v>
      </c>
      <c r="I1090" s="154">
        <v>0</v>
      </c>
      <c r="J1090" s="154">
        <v>0</v>
      </c>
      <c r="K1090" s="155">
        <v>0</v>
      </c>
      <c r="L1090" s="154">
        <v>0</v>
      </c>
      <c r="M1090" s="154">
        <v>0</v>
      </c>
      <c r="N1090" s="154">
        <v>0</v>
      </c>
      <c r="O1090" s="154">
        <v>56600</v>
      </c>
      <c r="P1090" s="154">
        <v>0</v>
      </c>
      <c r="Q1090" s="154">
        <v>0</v>
      </c>
      <c r="R1090" s="154">
        <v>0</v>
      </c>
      <c r="S1090" s="154">
        <v>0</v>
      </c>
      <c r="T1090" s="154">
        <v>0</v>
      </c>
      <c r="U1090" s="154">
        <v>0</v>
      </c>
      <c r="V1090" s="154">
        <v>0</v>
      </c>
      <c r="W1090" s="154">
        <v>0</v>
      </c>
      <c r="X1090" s="154">
        <v>0</v>
      </c>
      <c r="Y1090" s="154">
        <v>0</v>
      </c>
      <c r="Z1090" s="154">
        <v>0</v>
      </c>
      <c r="AA1090" s="154">
        <v>0</v>
      </c>
      <c r="AB1090" s="156">
        <v>2021</v>
      </c>
    </row>
    <row r="1091" spans="1:28" ht="35.25" customHeight="1" x14ac:dyDescent="0.5">
      <c r="A1091">
        <v>1</v>
      </c>
      <c r="B1091" s="124">
        <v>292</v>
      </c>
      <c r="C1091" s="138" t="s">
        <v>1691</v>
      </c>
      <c r="D1091" s="150">
        <v>1161856.5</v>
      </c>
      <c r="E1091" s="154">
        <v>0</v>
      </c>
      <c r="F1091" s="154">
        <v>48409.5</v>
      </c>
      <c r="G1091" s="154">
        <v>1025962</v>
      </c>
      <c r="H1091" s="154">
        <v>0</v>
      </c>
      <c r="I1091" s="154">
        <v>0</v>
      </c>
      <c r="J1091" s="154">
        <v>0</v>
      </c>
      <c r="K1091" s="155">
        <v>0</v>
      </c>
      <c r="L1091" s="154">
        <v>0</v>
      </c>
      <c r="M1091" s="154">
        <v>0</v>
      </c>
      <c r="N1091" s="154">
        <v>0</v>
      </c>
      <c r="O1091" s="154">
        <v>87485</v>
      </c>
      <c r="P1091" s="154">
        <v>0</v>
      </c>
      <c r="Q1091" s="154">
        <v>0</v>
      </c>
      <c r="R1091" s="154">
        <v>0</v>
      </c>
      <c r="S1091" s="154">
        <v>0</v>
      </c>
      <c r="T1091" s="154">
        <v>0</v>
      </c>
      <c r="U1091" s="154">
        <v>0</v>
      </c>
      <c r="V1091" s="154">
        <v>0</v>
      </c>
      <c r="W1091" s="154">
        <v>0</v>
      </c>
      <c r="X1091" s="154">
        <v>0</v>
      </c>
      <c r="Y1091" s="154">
        <v>0</v>
      </c>
      <c r="Z1091" s="154">
        <v>0</v>
      </c>
      <c r="AA1091" s="154">
        <v>0</v>
      </c>
      <c r="AB1091" s="156">
        <v>2021</v>
      </c>
    </row>
    <row r="1092" spans="1:28" ht="35.25" customHeight="1" x14ac:dyDescent="0.5">
      <c r="A1092">
        <v>1</v>
      </c>
      <c r="B1092" s="124">
        <v>293</v>
      </c>
      <c r="C1092" s="138" t="s">
        <v>2407</v>
      </c>
      <c r="D1092" s="150">
        <v>360326</v>
      </c>
      <c r="E1092" s="154">
        <v>0</v>
      </c>
      <c r="F1092" s="154">
        <v>118295</v>
      </c>
      <c r="G1092" s="154">
        <v>87000</v>
      </c>
      <c r="H1092" s="154">
        <v>0</v>
      </c>
      <c r="I1092" s="154">
        <v>0</v>
      </c>
      <c r="J1092" s="154">
        <v>0</v>
      </c>
      <c r="K1092" s="155">
        <v>1</v>
      </c>
      <c r="L1092" s="154">
        <v>100462</v>
      </c>
      <c r="M1092" s="154">
        <v>54569</v>
      </c>
      <c r="N1092" s="154">
        <v>0</v>
      </c>
      <c r="O1092" s="154">
        <v>0</v>
      </c>
      <c r="P1092" s="154">
        <v>0</v>
      </c>
      <c r="Q1092" s="154">
        <v>0</v>
      </c>
      <c r="R1092" s="154">
        <v>0</v>
      </c>
      <c r="S1092" s="154">
        <v>0</v>
      </c>
      <c r="T1092" s="154">
        <v>0</v>
      </c>
      <c r="U1092" s="154">
        <v>0</v>
      </c>
      <c r="V1092" s="154">
        <v>0</v>
      </c>
      <c r="W1092" s="154">
        <v>0</v>
      </c>
      <c r="X1092" s="154">
        <v>0</v>
      </c>
      <c r="Y1092" s="154">
        <v>0</v>
      </c>
      <c r="Z1092" s="154">
        <v>0</v>
      </c>
      <c r="AA1092" s="154">
        <v>0</v>
      </c>
      <c r="AB1092" s="156">
        <v>2021</v>
      </c>
    </row>
    <row r="1093" spans="1:28" ht="35.25" customHeight="1" x14ac:dyDescent="0.5">
      <c r="A1093">
        <v>1</v>
      </c>
      <c r="B1093" s="124">
        <v>294</v>
      </c>
      <c r="C1093" s="138" t="s">
        <v>3116</v>
      </c>
      <c r="D1093" s="150">
        <v>338461</v>
      </c>
      <c r="E1093" s="154">
        <v>0</v>
      </c>
      <c r="F1093" s="154">
        <v>0</v>
      </c>
      <c r="G1093" s="154">
        <v>338461</v>
      </c>
      <c r="H1093" s="154">
        <v>0</v>
      </c>
      <c r="I1093" s="154">
        <v>0</v>
      </c>
      <c r="J1093" s="154">
        <v>0</v>
      </c>
      <c r="K1093" s="155">
        <v>0</v>
      </c>
      <c r="L1093" s="154">
        <v>0</v>
      </c>
      <c r="M1093" s="154">
        <v>0</v>
      </c>
      <c r="N1093" s="154">
        <v>0</v>
      </c>
      <c r="O1093" s="154">
        <v>0</v>
      </c>
      <c r="P1093" s="154">
        <v>0</v>
      </c>
      <c r="Q1093" s="154">
        <v>0</v>
      </c>
      <c r="R1093" s="154">
        <v>0</v>
      </c>
      <c r="S1093" s="154">
        <v>0</v>
      </c>
      <c r="T1093" s="154">
        <v>0</v>
      </c>
      <c r="U1093" s="154">
        <v>0</v>
      </c>
      <c r="V1093" s="154">
        <v>0</v>
      </c>
      <c r="W1093" s="154">
        <v>0</v>
      </c>
      <c r="X1093" s="154">
        <v>0</v>
      </c>
      <c r="Y1093" s="154">
        <v>0</v>
      </c>
      <c r="Z1093" s="154">
        <v>0</v>
      </c>
      <c r="AA1093" s="154">
        <v>0</v>
      </c>
      <c r="AB1093" s="156">
        <v>2021</v>
      </c>
    </row>
    <row r="1094" spans="1:28" ht="35.25" customHeight="1" x14ac:dyDescent="0.5">
      <c r="A1094">
        <v>1</v>
      </c>
      <c r="B1094" s="124">
        <v>295</v>
      </c>
      <c r="C1094" s="138" t="s">
        <v>3117</v>
      </c>
      <c r="D1094" s="150">
        <v>84609.42</v>
      </c>
      <c r="E1094" s="154">
        <v>0</v>
      </c>
      <c r="F1094" s="154">
        <v>0</v>
      </c>
      <c r="G1094" s="154">
        <v>0</v>
      </c>
      <c r="H1094" s="154">
        <v>0</v>
      </c>
      <c r="I1094" s="154">
        <v>0</v>
      </c>
      <c r="J1094" s="154">
        <v>0</v>
      </c>
      <c r="K1094" s="155">
        <v>1</v>
      </c>
      <c r="L1094" s="154">
        <v>84609.42</v>
      </c>
      <c r="M1094" s="154">
        <v>0</v>
      </c>
      <c r="N1094" s="154">
        <v>0</v>
      </c>
      <c r="O1094" s="154">
        <v>0</v>
      </c>
      <c r="P1094" s="154">
        <v>0</v>
      </c>
      <c r="Q1094" s="154">
        <v>0</v>
      </c>
      <c r="R1094" s="154">
        <v>0</v>
      </c>
      <c r="S1094" s="154">
        <v>0</v>
      </c>
      <c r="T1094" s="154">
        <v>0</v>
      </c>
      <c r="U1094" s="154">
        <v>0</v>
      </c>
      <c r="V1094" s="154">
        <v>0</v>
      </c>
      <c r="W1094" s="154">
        <v>0</v>
      </c>
      <c r="X1094" s="154">
        <v>0</v>
      </c>
      <c r="Y1094" s="154">
        <v>0</v>
      </c>
      <c r="Z1094" s="154">
        <v>0</v>
      </c>
      <c r="AA1094" s="154">
        <v>0</v>
      </c>
      <c r="AB1094" s="156">
        <v>2021</v>
      </c>
    </row>
    <row r="1095" spans="1:28" ht="35.25" customHeight="1" x14ac:dyDescent="0.5">
      <c r="A1095">
        <v>1</v>
      </c>
      <c r="B1095" s="124">
        <v>296</v>
      </c>
      <c r="C1095" s="138" t="s">
        <v>3118</v>
      </c>
      <c r="D1095" s="150">
        <v>317636</v>
      </c>
      <c r="E1095" s="154">
        <v>68000</v>
      </c>
      <c r="F1095" s="154">
        <v>68000</v>
      </c>
      <c r="G1095" s="154">
        <v>115536</v>
      </c>
      <c r="H1095" s="154">
        <v>66100</v>
      </c>
      <c r="I1095" s="154">
        <v>0</v>
      </c>
      <c r="J1095" s="154">
        <v>0</v>
      </c>
      <c r="K1095" s="155">
        <v>0</v>
      </c>
      <c r="L1095" s="154">
        <v>0</v>
      </c>
      <c r="M1095" s="154">
        <v>0</v>
      </c>
      <c r="N1095" s="154">
        <v>0</v>
      </c>
      <c r="O1095" s="154">
        <v>0</v>
      </c>
      <c r="P1095" s="154">
        <v>0</v>
      </c>
      <c r="Q1095" s="154">
        <v>0</v>
      </c>
      <c r="R1095" s="154">
        <v>0</v>
      </c>
      <c r="S1095" s="154">
        <v>0</v>
      </c>
      <c r="T1095" s="154">
        <v>0</v>
      </c>
      <c r="U1095" s="154">
        <v>0</v>
      </c>
      <c r="V1095" s="154">
        <v>0</v>
      </c>
      <c r="W1095" s="154">
        <v>0</v>
      </c>
      <c r="X1095" s="154">
        <v>0</v>
      </c>
      <c r="Y1095" s="154">
        <v>0</v>
      </c>
      <c r="Z1095" s="154">
        <v>0</v>
      </c>
      <c r="AA1095" s="154">
        <v>0</v>
      </c>
      <c r="AB1095" s="156">
        <v>2021</v>
      </c>
    </row>
    <row r="1096" spans="1:28" ht="35.25" customHeight="1" x14ac:dyDescent="0.5">
      <c r="A1096">
        <v>1</v>
      </c>
      <c r="B1096" s="124">
        <v>297</v>
      </c>
      <c r="C1096" s="138" t="s">
        <v>2396</v>
      </c>
      <c r="D1096" s="150">
        <v>1500044</v>
      </c>
      <c r="E1096" s="154">
        <v>894799</v>
      </c>
      <c r="F1096" s="154">
        <v>0</v>
      </c>
      <c r="G1096" s="154">
        <v>0</v>
      </c>
      <c r="H1096" s="154">
        <v>0</v>
      </c>
      <c r="I1096" s="154">
        <v>0</v>
      </c>
      <c r="J1096" s="154">
        <v>0</v>
      </c>
      <c r="K1096" s="155">
        <v>0</v>
      </c>
      <c r="L1096" s="154">
        <v>0</v>
      </c>
      <c r="M1096" s="154">
        <v>0</v>
      </c>
      <c r="N1096" s="154">
        <v>0</v>
      </c>
      <c r="O1096" s="154">
        <v>605245</v>
      </c>
      <c r="P1096" s="154">
        <v>0</v>
      </c>
      <c r="Q1096" s="154">
        <v>0</v>
      </c>
      <c r="R1096" s="154">
        <v>0</v>
      </c>
      <c r="S1096" s="154">
        <v>0</v>
      </c>
      <c r="T1096" s="154">
        <v>0</v>
      </c>
      <c r="U1096" s="154">
        <v>0</v>
      </c>
      <c r="V1096" s="154">
        <v>0</v>
      </c>
      <c r="W1096" s="154">
        <v>0</v>
      </c>
      <c r="X1096" s="154">
        <v>0</v>
      </c>
      <c r="Y1096" s="154">
        <v>0</v>
      </c>
      <c r="Z1096" s="154">
        <v>0</v>
      </c>
      <c r="AA1096" s="154">
        <v>0</v>
      </c>
      <c r="AB1096" s="156">
        <v>2021</v>
      </c>
    </row>
    <row r="1097" spans="1:28" ht="35.25" customHeight="1" x14ac:dyDescent="0.5">
      <c r="A1097">
        <v>1</v>
      </c>
      <c r="B1097" s="124">
        <v>298</v>
      </c>
      <c r="C1097" s="138" t="s">
        <v>1969</v>
      </c>
      <c r="D1097" s="150">
        <v>303837.8</v>
      </c>
      <c r="E1097" s="154">
        <v>168829</v>
      </c>
      <c r="F1097" s="154">
        <v>135008.79999999999</v>
      </c>
      <c r="G1097" s="154">
        <v>0</v>
      </c>
      <c r="H1097" s="154">
        <v>0</v>
      </c>
      <c r="I1097" s="154">
        <v>0</v>
      </c>
      <c r="J1097" s="154">
        <v>0</v>
      </c>
      <c r="K1097" s="155">
        <v>0</v>
      </c>
      <c r="L1097" s="154">
        <v>0</v>
      </c>
      <c r="M1097" s="154">
        <v>0</v>
      </c>
      <c r="N1097" s="154">
        <v>0</v>
      </c>
      <c r="O1097" s="154">
        <v>0</v>
      </c>
      <c r="P1097" s="154">
        <v>0</v>
      </c>
      <c r="Q1097" s="154">
        <v>0</v>
      </c>
      <c r="R1097" s="154">
        <v>0</v>
      </c>
      <c r="S1097" s="154">
        <v>0</v>
      </c>
      <c r="T1097" s="154">
        <v>0</v>
      </c>
      <c r="U1097" s="154">
        <v>0</v>
      </c>
      <c r="V1097" s="154">
        <v>0</v>
      </c>
      <c r="W1097" s="154">
        <v>0</v>
      </c>
      <c r="X1097" s="154">
        <v>0</v>
      </c>
      <c r="Y1097" s="154">
        <v>0</v>
      </c>
      <c r="Z1097" s="154">
        <v>0</v>
      </c>
      <c r="AA1097" s="154">
        <v>0</v>
      </c>
      <c r="AB1097" s="156">
        <v>2021</v>
      </c>
    </row>
    <row r="1098" spans="1:28" ht="35.25" customHeight="1" x14ac:dyDescent="0.5">
      <c r="A1098">
        <v>3</v>
      </c>
      <c r="B1098" s="124">
        <v>299</v>
      </c>
      <c r="C1098" s="138" t="s">
        <v>3280</v>
      </c>
      <c r="D1098" s="150">
        <v>1350000</v>
      </c>
      <c r="E1098" s="154">
        <v>0</v>
      </c>
      <c r="F1098" s="154">
        <v>0</v>
      </c>
      <c r="G1098" s="154">
        <v>1350000</v>
      </c>
      <c r="H1098" s="154">
        <v>0</v>
      </c>
      <c r="I1098" s="154">
        <v>0</v>
      </c>
      <c r="J1098" s="154">
        <v>0</v>
      </c>
      <c r="K1098" s="155">
        <v>0</v>
      </c>
      <c r="L1098" s="154">
        <v>0</v>
      </c>
      <c r="M1098" s="154">
        <v>0</v>
      </c>
      <c r="N1098" s="154">
        <v>0</v>
      </c>
      <c r="O1098" s="154">
        <v>0</v>
      </c>
      <c r="P1098" s="154">
        <v>0</v>
      </c>
      <c r="Q1098" s="154">
        <v>0</v>
      </c>
      <c r="R1098" s="154">
        <v>0</v>
      </c>
      <c r="S1098" s="154">
        <v>0</v>
      </c>
      <c r="T1098" s="154">
        <v>0</v>
      </c>
      <c r="U1098" s="154">
        <v>0</v>
      </c>
      <c r="V1098" s="154">
        <v>0</v>
      </c>
      <c r="W1098" s="154">
        <v>0</v>
      </c>
      <c r="X1098" s="154">
        <v>0</v>
      </c>
      <c r="Y1098" s="154">
        <v>0</v>
      </c>
      <c r="Z1098" s="154">
        <v>0</v>
      </c>
      <c r="AA1098" s="154">
        <v>0</v>
      </c>
      <c r="AB1098" s="156">
        <v>2021</v>
      </c>
    </row>
    <row r="1099" spans="1:28" ht="35.25" customHeight="1" x14ac:dyDescent="0.5">
      <c r="A1099">
        <v>4</v>
      </c>
      <c r="B1099" s="124">
        <v>300</v>
      </c>
      <c r="C1099" s="138" t="s">
        <v>1708</v>
      </c>
      <c r="D1099" s="150">
        <v>810672</v>
      </c>
      <c r="E1099" s="154">
        <v>0</v>
      </c>
      <c r="F1099" s="154">
        <v>0</v>
      </c>
      <c r="G1099" s="154">
        <v>810672</v>
      </c>
      <c r="H1099" s="154">
        <v>0</v>
      </c>
      <c r="I1099" s="154">
        <v>0</v>
      </c>
      <c r="J1099" s="154">
        <v>0</v>
      </c>
      <c r="K1099" s="155">
        <v>0</v>
      </c>
      <c r="L1099" s="154">
        <v>0</v>
      </c>
      <c r="M1099" s="154">
        <v>0</v>
      </c>
      <c r="N1099" s="154">
        <v>0</v>
      </c>
      <c r="O1099" s="154">
        <v>0</v>
      </c>
      <c r="P1099" s="154">
        <v>0</v>
      </c>
      <c r="Q1099" s="154">
        <v>0</v>
      </c>
      <c r="R1099" s="154">
        <v>0</v>
      </c>
      <c r="S1099" s="154">
        <v>0</v>
      </c>
      <c r="T1099" s="154">
        <v>0</v>
      </c>
      <c r="U1099" s="154">
        <v>0</v>
      </c>
      <c r="V1099" s="154">
        <v>0</v>
      </c>
      <c r="W1099" s="154">
        <v>0</v>
      </c>
      <c r="X1099" s="154">
        <v>0</v>
      </c>
      <c r="Y1099" s="154">
        <v>0</v>
      </c>
      <c r="Z1099" s="154">
        <v>0</v>
      </c>
      <c r="AA1099" s="154">
        <v>0</v>
      </c>
      <c r="AB1099" s="156">
        <v>2021</v>
      </c>
    </row>
    <row r="1100" spans="1:28" ht="35.25" customHeight="1" x14ac:dyDescent="0.5">
      <c r="A1100">
        <v>6</v>
      </c>
      <c r="B1100" s="124">
        <v>301</v>
      </c>
      <c r="C1100" s="138" t="s">
        <v>3281</v>
      </c>
      <c r="D1100" s="150">
        <v>667500</v>
      </c>
      <c r="E1100" s="154">
        <v>0</v>
      </c>
      <c r="F1100" s="154">
        <v>0</v>
      </c>
      <c r="G1100" s="154">
        <v>667500</v>
      </c>
      <c r="H1100" s="154">
        <v>0</v>
      </c>
      <c r="I1100" s="154">
        <v>0</v>
      </c>
      <c r="J1100" s="154">
        <v>0</v>
      </c>
      <c r="K1100" s="155">
        <v>0</v>
      </c>
      <c r="L1100" s="154">
        <v>0</v>
      </c>
      <c r="M1100" s="154">
        <v>0</v>
      </c>
      <c r="N1100" s="154">
        <v>0</v>
      </c>
      <c r="O1100" s="154">
        <v>0</v>
      </c>
      <c r="P1100" s="154">
        <v>0</v>
      </c>
      <c r="Q1100" s="154">
        <v>0</v>
      </c>
      <c r="R1100" s="154">
        <v>0</v>
      </c>
      <c r="S1100" s="154">
        <v>0</v>
      </c>
      <c r="T1100" s="154">
        <v>0</v>
      </c>
      <c r="U1100" s="154">
        <v>0</v>
      </c>
      <c r="V1100" s="154">
        <v>0</v>
      </c>
      <c r="W1100" s="154">
        <v>0</v>
      </c>
      <c r="X1100" s="154">
        <v>0</v>
      </c>
      <c r="Y1100" s="154">
        <v>0</v>
      </c>
      <c r="Z1100" s="154">
        <v>0</v>
      </c>
      <c r="AA1100" s="154">
        <v>0</v>
      </c>
      <c r="AB1100" s="156">
        <v>2021</v>
      </c>
    </row>
    <row r="1101" spans="1:28" ht="35.25" customHeight="1" x14ac:dyDescent="0.5">
      <c r="A1101">
        <v>8</v>
      </c>
      <c r="B1101" s="124">
        <v>302</v>
      </c>
      <c r="C1101" s="138" t="s">
        <v>3282</v>
      </c>
      <c r="D1101" s="150">
        <v>236060.4</v>
      </c>
      <c r="E1101" s="154">
        <v>0</v>
      </c>
      <c r="F1101" s="154">
        <v>0</v>
      </c>
      <c r="G1101" s="154">
        <v>0</v>
      </c>
      <c r="H1101" s="154">
        <v>0</v>
      </c>
      <c r="I1101" s="154">
        <v>0</v>
      </c>
      <c r="J1101" s="154">
        <v>0</v>
      </c>
      <c r="K1101" s="155">
        <v>0</v>
      </c>
      <c r="L1101" s="154">
        <v>0</v>
      </c>
      <c r="M1101" s="154">
        <v>0</v>
      </c>
      <c r="N1101" s="154">
        <v>0</v>
      </c>
      <c r="O1101" s="154">
        <v>236060.4</v>
      </c>
      <c r="P1101" s="154">
        <v>0</v>
      </c>
      <c r="Q1101" s="154">
        <v>0</v>
      </c>
      <c r="R1101" s="154">
        <v>0</v>
      </c>
      <c r="S1101" s="154">
        <v>0</v>
      </c>
      <c r="T1101" s="154">
        <v>0</v>
      </c>
      <c r="U1101" s="154">
        <v>0</v>
      </c>
      <c r="V1101" s="154">
        <v>0</v>
      </c>
      <c r="W1101" s="154">
        <v>0</v>
      </c>
      <c r="X1101" s="154">
        <v>0</v>
      </c>
      <c r="Y1101" s="154">
        <v>0</v>
      </c>
      <c r="Z1101" s="154">
        <v>0</v>
      </c>
      <c r="AA1101" s="154">
        <v>0</v>
      </c>
      <c r="AB1101" s="156">
        <v>2021</v>
      </c>
    </row>
    <row r="1102" spans="1:28" ht="35.25" customHeight="1" x14ac:dyDescent="0.5">
      <c r="A1102">
        <v>9</v>
      </c>
      <c r="B1102" s="124">
        <v>303</v>
      </c>
      <c r="C1102" s="138" t="s">
        <v>3283</v>
      </c>
      <c r="D1102" s="150">
        <v>2400000</v>
      </c>
      <c r="E1102" s="154">
        <v>0</v>
      </c>
      <c r="F1102" s="154">
        <v>0</v>
      </c>
      <c r="G1102" s="154">
        <v>0</v>
      </c>
      <c r="H1102" s="154">
        <v>0</v>
      </c>
      <c r="I1102" s="154">
        <v>0</v>
      </c>
      <c r="J1102" s="154">
        <v>0</v>
      </c>
      <c r="K1102" s="155">
        <v>0</v>
      </c>
      <c r="L1102" s="154">
        <v>0</v>
      </c>
      <c r="M1102" s="154">
        <v>2400000</v>
      </c>
      <c r="N1102" s="154">
        <v>0</v>
      </c>
      <c r="O1102" s="154">
        <v>0</v>
      </c>
      <c r="P1102" s="154">
        <v>0</v>
      </c>
      <c r="Q1102" s="154">
        <v>0</v>
      </c>
      <c r="R1102" s="154">
        <v>0</v>
      </c>
      <c r="S1102" s="154">
        <v>0</v>
      </c>
      <c r="T1102" s="154">
        <v>0</v>
      </c>
      <c r="U1102" s="154">
        <v>0</v>
      </c>
      <c r="V1102" s="154">
        <v>0</v>
      </c>
      <c r="W1102" s="154">
        <v>0</v>
      </c>
      <c r="X1102" s="154">
        <v>0</v>
      </c>
      <c r="Y1102" s="154">
        <v>0</v>
      </c>
      <c r="Z1102" s="154">
        <v>0</v>
      </c>
      <c r="AA1102" s="154">
        <v>0</v>
      </c>
      <c r="AB1102" s="156">
        <v>2021</v>
      </c>
    </row>
    <row r="1103" spans="1:28" ht="35.25" customHeight="1" x14ac:dyDescent="0.5">
      <c r="A1103">
        <v>10</v>
      </c>
      <c r="B1103" s="124">
        <v>304</v>
      </c>
      <c r="C1103" s="138" t="s">
        <v>2260</v>
      </c>
      <c r="D1103" s="150">
        <v>2336300</v>
      </c>
      <c r="E1103" s="154">
        <v>0</v>
      </c>
      <c r="F1103" s="154">
        <v>0</v>
      </c>
      <c r="G1103" s="154">
        <v>0</v>
      </c>
      <c r="H1103" s="154">
        <v>0</v>
      </c>
      <c r="I1103" s="154">
        <v>0</v>
      </c>
      <c r="J1103" s="154">
        <v>0</v>
      </c>
      <c r="K1103" s="155">
        <v>1</v>
      </c>
      <c r="L1103" s="154">
        <v>2336300</v>
      </c>
      <c r="M1103" s="154">
        <v>0</v>
      </c>
      <c r="N1103" s="154">
        <v>0</v>
      </c>
      <c r="O1103" s="154">
        <v>0</v>
      </c>
      <c r="P1103" s="154">
        <v>0</v>
      </c>
      <c r="Q1103" s="154">
        <v>0</v>
      </c>
      <c r="R1103" s="154">
        <v>0</v>
      </c>
      <c r="S1103" s="154">
        <v>0</v>
      </c>
      <c r="T1103" s="154">
        <v>0</v>
      </c>
      <c r="U1103" s="154">
        <v>0</v>
      </c>
      <c r="V1103" s="154">
        <v>0</v>
      </c>
      <c r="W1103" s="154">
        <v>0</v>
      </c>
      <c r="X1103" s="154">
        <v>0</v>
      </c>
      <c r="Y1103" s="154">
        <v>0</v>
      </c>
      <c r="Z1103" s="154">
        <v>0</v>
      </c>
      <c r="AA1103" s="154">
        <v>0</v>
      </c>
      <c r="AB1103" s="156">
        <v>2021</v>
      </c>
    </row>
    <row r="1104" spans="1:28" ht="35.25" customHeight="1" x14ac:dyDescent="0.5">
      <c r="A1104">
        <v>11</v>
      </c>
      <c r="B1104" s="124">
        <v>305</v>
      </c>
      <c r="C1104" s="138" t="s">
        <v>3284</v>
      </c>
      <c r="D1104" s="150">
        <v>110150</v>
      </c>
      <c r="E1104" s="154">
        <v>0</v>
      </c>
      <c r="F1104" s="154">
        <v>0</v>
      </c>
      <c r="G1104" s="154">
        <v>0</v>
      </c>
      <c r="H1104" s="154">
        <v>0</v>
      </c>
      <c r="I1104" s="154">
        <v>0</v>
      </c>
      <c r="J1104" s="154">
        <v>0</v>
      </c>
      <c r="K1104" s="155">
        <v>0</v>
      </c>
      <c r="L1104" s="154">
        <v>0</v>
      </c>
      <c r="M1104" s="154">
        <v>110150</v>
      </c>
      <c r="N1104" s="154">
        <v>0</v>
      </c>
      <c r="O1104" s="154">
        <v>0</v>
      </c>
      <c r="P1104" s="154">
        <v>0</v>
      </c>
      <c r="Q1104" s="154">
        <v>0</v>
      </c>
      <c r="R1104" s="154">
        <v>0</v>
      </c>
      <c r="S1104" s="154">
        <v>0</v>
      </c>
      <c r="T1104" s="154">
        <v>0</v>
      </c>
      <c r="U1104" s="154">
        <v>0</v>
      </c>
      <c r="V1104" s="154">
        <v>0</v>
      </c>
      <c r="W1104" s="154">
        <v>0</v>
      </c>
      <c r="X1104" s="154">
        <v>0</v>
      </c>
      <c r="Y1104" s="154">
        <v>0</v>
      </c>
      <c r="Z1104" s="154">
        <v>0</v>
      </c>
      <c r="AA1104" s="154">
        <v>0</v>
      </c>
      <c r="AB1104" s="156">
        <v>2021</v>
      </c>
    </row>
    <row r="1105" spans="1:28" ht="35.25" customHeight="1" x14ac:dyDescent="0.5">
      <c r="A1105">
        <v>12</v>
      </c>
      <c r="B1105" s="124">
        <v>306</v>
      </c>
      <c r="C1105" s="138" t="s">
        <v>3285</v>
      </c>
      <c r="D1105" s="150">
        <v>1860434</v>
      </c>
      <c r="E1105" s="154">
        <v>0</v>
      </c>
      <c r="F1105" s="154">
        <v>0</v>
      </c>
      <c r="G1105" s="154">
        <v>0</v>
      </c>
      <c r="H1105" s="154">
        <v>0</v>
      </c>
      <c r="I1105" s="154">
        <v>0</v>
      </c>
      <c r="J1105" s="154">
        <v>0</v>
      </c>
      <c r="K1105" s="155">
        <v>0</v>
      </c>
      <c r="L1105" s="154">
        <v>0</v>
      </c>
      <c r="M1105" s="154">
        <v>1860434</v>
      </c>
      <c r="N1105" s="154">
        <v>0</v>
      </c>
      <c r="O1105" s="154">
        <v>0</v>
      </c>
      <c r="P1105" s="154">
        <v>0</v>
      </c>
      <c r="Q1105" s="154">
        <v>0</v>
      </c>
      <c r="R1105" s="154">
        <v>0</v>
      </c>
      <c r="S1105" s="154">
        <v>0</v>
      </c>
      <c r="T1105" s="154">
        <v>0</v>
      </c>
      <c r="U1105" s="154">
        <v>0</v>
      </c>
      <c r="V1105" s="154">
        <v>0</v>
      </c>
      <c r="W1105" s="154">
        <v>0</v>
      </c>
      <c r="X1105" s="154">
        <v>0</v>
      </c>
      <c r="Y1105" s="154">
        <v>0</v>
      </c>
      <c r="Z1105" s="154">
        <v>0</v>
      </c>
      <c r="AA1105" s="154">
        <v>0</v>
      </c>
      <c r="AB1105" s="156">
        <v>2021</v>
      </c>
    </row>
    <row r="1106" spans="1:28" ht="35.25" customHeight="1" x14ac:dyDescent="0.5">
      <c r="A1106">
        <v>14</v>
      </c>
      <c r="B1106" s="124">
        <v>307</v>
      </c>
      <c r="C1106" s="138" t="s">
        <v>3286</v>
      </c>
      <c r="D1106" s="150">
        <v>2421210</v>
      </c>
      <c r="E1106" s="154">
        <v>0</v>
      </c>
      <c r="F1106" s="154">
        <v>0</v>
      </c>
      <c r="G1106" s="154">
        <v>0</v>
      </c>
      <c r="H1106" s="154">
        <v>0</v>
      </c>
      <c r="I1106" s="154">
        <v>0</v>
      </c>
      <c r="J1106" s="154">
        <v>0</v>
      </c>
      <c r="K1106" s="155">
        <v>0</v>
      </c>
      <c r="L1106" s="154">
        <v>0</v>
      </c>
      <c r="M1106" s="154">
        <v>2421210</v>
      </c>
      <c r="N1106" s="154">
        <v>0</v>
      </c>
      <c r="O1106" s="154">
        <v>0</v>
      </c>
      <c r="P1106" s="154">
        <v>0</v>
      </c>
      <c r="Q1106" s="154">
        <v>0</v>
      </c>
      <c r="R1106" s="154">
        <v>0</v>
      </c>
      <c r="S1106" s="154">
        <v>0</v>
      </c>
      <c r="T1106" s="154">
        <v>0</v>
      </c>
      <c r="U1106" s="154">
        <v>0</v>
      </c>
      <c r="V1106" s="154">
        <v>0</v>
      </c>
      <c r="W1106" s="154">
        <v>0</v>
      </c>
      <c r="X1106" s="154">
        <v>0</v>
      </c>
      <c r="Y1106" s="154">
        <v>0</v>
      </c>
      <c r="Z1106" s="154">
        <v>0</v>
      </c>
      <c r="AA1106" s="154">
        <v>0</v>
      </c>
      <c r="AB1106" s="156">
        <v>2021</v>
      </c>
    </row>
    <row r="1107" spans="1:28" ht="35.25" customHeight="1" x14ac:dyDescent="0.5">
      <c r="A1107">
        <v>15</v>
      </c>
      <c r="B1107" s="124">
        <v>308</v>
      </c>
      <c r="C1107" s="138" t="s">
        <v>3287</v>
      </c>
      <c r="D1107" s="150">
        <v>2989556</v>
      </c>
      <c r="E1107" s="154">
        <v>0</v>
      </c>
      <c r="F1107" s="154">
        <v>0</v>
      </c>
      <c r="G1107" s="154">
        <v>0</v>
      </c>
      <c r="H1107" s="154">
        <v>0</v>
      </c>
      <c r="I1107" s="154">
        <v>0</v>
      </c>
      <c r="J1107" s="154">
        <v>0</v>
      </c>
      <c r="K1107" s="155">
        <v>0</v>
      </c>
      <c r="L1107" s="154">
        <v>0</v>
      </c>
      <c r="M1107" s="154">
        <v>2989556</v>
      </c>
      <c r="N1107" s="154">
        <v>0</v>
      </c>
      <c r="O1107" s="154">
        <v>0</v>
      </c>
      <c r="P1107" s="154">
        <v>0</v>
      </c>
      <c r="Q1107" s="154">
        <v>0</v>
      </c>
      <c r="R1107" s="154">
        <v>0</v>
      </c>
      <c r="S1107" s="154">
        <v>0</v>
      </c>
      <c r="T1107" s="154">
        <v>0</v>
      </c>
      <c r="U1107" s="154">
        <v>0</v>
      </c>
      <c r="V1107" s="154">
        <v>0</v>
      </c>
      <c r="W1107" s="154">
        <v>0</v>
      </c>
      <c r="X1107" s="154">
        <v>0</v>
      </c>
      <c r="Y1107" s="154">
        <v>0</v>
      </c>
      <c r="Z1107" s="154">
        <v>0</v>
      </c>
      <c r="AA1107" s="154">
        <v>0</v>
      </c>
      <c r="AB1107" s="156">
        <v>2021</v>
      </c>
    </row>
    <row r="1108" spans="1:28" ht="35.25" customHeight="1" x14ac:dyDescent="0.5">
      <c r="A1108">
        <v>18</v>
      </c>
      <c r="B1108" s="124">
        <v>309</v>
      </c>
      <c r="C1108" s="138" t="s">
        <v>3288</v>
      </c>
      <c r="D1108" s="150">
        <v>281200</v>
      </c>
      <c r="E1108" s="154">
        <v>0</v>
      </c>
      <c r="F1108" s="154">
        <v>0</v>
      </c>
      <c r="G1108" s="154">
        <v>0</v>
      </c>
      <c r="H1108" s="154">
        <v>0</v>
      </c>
      <c r="I1108" s="154">
        <v>0</v>
      </c>
      <c r="J1108" s="154">
        <v>0</v>
      </c>
      <c r="K1108" s="155">
        <v>0</v>
      </c>
      <c r="L1108" s="154">
        <v>0</v>
      </c>
      <c r="M1108" s="154">
        <v>0</v>
      </c>
      <c r="N1108" s="154">
        <v>0</v>
      </c>
      <c r="O1108" s="154">
        <v>281200</v>
      </c>
      <c r="P1108" s="154">
        <v>0</v>
      </c>
      <c r="Q1108" s="154">
        <v>0</v>
      </c>
      <c r="R1108" s="154">
        <v>0</v>
      </c>
      <c r="S1108" s="154">
        <v>0</v>
      </c>
      <c r="T1108" s="154">
        <v>0</v>
      </c>
      <c r="U1108" s="154">
        <v>0</v>
      </c>
      <c r="V1108" s="154">
        <v>0</v>
      </c>
      <c r="W1108" s="154">
        <v>0</v>
      </c>
      <c r="X1108" s="154">
        <v>0</v>
      </c>
      <c r="Y1108" s="154">
        <v>0</v>
      </c>
      <c r="Z1108" s="154">
        <v>0</v>
      </c>
      <c r="AA1108" s="154">
        <v>0</v>
      </c>
      <c r="AB1108" s="156">
        <v>2021</v>
      </c>
    </row>
    <row r="1109" spans="1:28" ht="35.25" customHeight="1" x14ac:dyDescent="0.5">
      <c r="A1109">
        <v>19</v>
      </c>
      <c r="B1109" s="124">
        <v>310</v>
      </c>
      <c r="C1109" s="138" t="s">
        <v>1732</v>
      </c>
      <c r="D1109" s="150">
        <v>199800</v>
      </c>
      <c r="E1109" s="154">
        <v>0</v>
      </c>
      <c r="F1109" s="154">
        <v>0</v>
      </c>
      <c r="G1109" s="154">
        <v>199800</v>
      </c>
      <c r="H1109" s="154">
        <v>0</v>
      </c>
      <c r="I1109" s="154">
        <v>0</v>
      </c>
      <c r="J1109" s="154">
        <v>0</v>
      </c>
      <c r="K1109" s="155">
        <v>0</v>
      </c>
      <c r="L1109" s="154">
        <v>0</v>
      </c>
      <c r="M1109" s="154">
        <v>0</v>
      </c>
      <c r="N1109" s="154">
        <v>0</v>
      </c>
      <c r="O1109" s="154">
        <v>0</v>
      </c>
      <c r="P1109" s="154">
        <v>0</v>
      </c>
      <c r="Q1109" s="154">
        <v>0</v>
      </c>
      <c r="R1109" s="154">
        <v>0</v>
      </c>
      <c r="S1109" s="154">
        <v>0</v>
      </c>
      <c r="T1109" s="154">
        <v>0</v>
      </c>
      <c r="U1109" s="154">
        <v>0</v>
      </c>
      <c r="V1109" s="154">
        <v>0</v>
      </c>
      <c r="W1109" s="154">
        <v>0</v>
      </c>
      <c r="X1109" s="154">
        <v>0</v>
      </c>
      <c r="Y1109" s="154">
        <v>0</v>
      </c>
      <c r="Z1109" s="154">
        <v>0</v>
      </c>
      <c r="AA1109" s="154">
        <v>0</v>
      </c>
      <c r="AB1109" s="156">
        <v>2021</v>
      </c>
    </row>
    <row r="1110" spans="1:28" ht="35.25" customHeight="1" x14ac:dyDescent="0.5">
      <c r="A1110">
        <v>21</v>
      </c>
      <c r="B1110" s="124">
        <v>311</v>
      </c>
      <c r="C1110" s="138" t="s">
        <v>3289</v>
      </c>
      <c r="D1110" s="150">
        <v>1110000</v>
      </c>
      <c r="E1110" s="154">
        <v>0</v>
      </c>
      <c r="F1110" s="154">
        <v>0</v>
      </c>
      <c r="G1110" s="154">
        <v>1110000</v>
      </c>
      <c r="H1110" s="154">
        <v>0</v>
      </c>
      <c r="I1110" s="154">
        <v>0</v>
      </c>
      <c r="J1110" s="154">
        <v>0</v>
      </c>
      <c r="K1110" s="155">
        <v>0</v>
      </c>
      <c r="L1110" s="154">
        <v>0</v>
      </c>
      <c r="M1110" s="154">
        <v>0</v>
      </c>
      <c r="N1110" s="154">
        <v>0</v>
      </c>
      <c r="O1110" s="154">
        <v>0</v>
      </c>
      <c r="P1110" s="154">
        <v>0</v>
      </c>
      <c r="Q1110" s="154">
        <v>0</v>
      </c>
      <c r="R1110" s="154">
        <v>0</v>
      </c>
      <c r="S1110" s="154">
        <v>0</v>
      </c>
      <c r="T1110" s="154">
        <v>0</v>
      </c>
      <c r="U1110" s="154">
        <v>0</v>
      </c>
      <c r="V1110" s="154">
        <v>0</v>
      </c>
      <c r="W1110" s="154">
        <v>0</v>
      </c>
      <c r="X1110" s="154">
        <v>0</v>
      </c>
      <c r="Y1110" s="154">
        <v>0</v>
      </c>
      <c r="Z1110" s="154">
        <v>0</v>
      </c>
      <c r="AA1110" s="154">
        <v>0</v>
      </c>
      <c r="AB1110" s="156">
        <v>2021</v>
      </c>
    </row>
    <row r="1111" spans="1:28" ht="35.25" customHeight="1" x14ac:dyDescent="0.5">
      <c r="A1111">
        <v>22</v>
      </c>
      <c r="B1111" s="124">
        <v>312</v>
      </c>
      <c r="C1111" s="138" t="s">
        <v>3290</v>
      </c>
      <c r="D1111" s="150">
        <v>950000</v>
      </c>
      <c r="E1111" s="154">
        <v>0</v>
      </c>
      <c r="F1111" s="154">
        <v>0</v>
      </c>
      <c r="G1111" s="154">
        <v>950000</v>
      </c>
      <c r="H1111" s="154">
        <v>0</v>
      </c>
      <c r="I1111" s="154">
        <v>0</v>
      </c>
      <c r="J1111" s="154">
        <v>0</v>
      </c>
      <c r="K1111" s="155">
        <v>0</v>
      </c>
      <c r="L1111" s="154">
        <v>0</v>
      </c>
      <c r="M1111" s="154">
        <v>0</v>
      </c>
      <c r="N1111" s="154">
        <v>0</v>
      </c>
      <c r="O1111" s="154">
        <v>0</v>
      </c>
      <c r="P1111" s="154">
        <v>0</v>
      </c>
      <c r="Q1111" s="154">
        <v>0</v>
      </c>
      <c r="R1111" s="154">
        <v>0</v>
      </c>
      <c r="S1111" s="154">
        <v>0</v>
      </c>
      <c r="T1111" s="154">
        <v>0</v>
      </c>
      <c r="U1111" s="154">
        <v>0</v>
      </c>
      <c r="V1111" s="154">
        <v>0</v>
      </c>
      <c r="W1111" s="154">
        <v>0</v>
      </c>
      <c r="X1111" s="154">
        <v>0</v>
      </c>
      <c r="Y1111" s="154">
        <v>0</v>
      </c>
      <c r="Z1111" s="154">
        <v>0</v>
      </c>
      <c r="AA1111" s="154">
        <v>0</v>
      </c>
      <c r="AB1111" s="156">
        <v>2021</v>
      </c>
    </row>
    <row r="1112" spans="1:28" ht="35.25" customHeight="1" x14ac:dyDescent="0.5">
      <c r="A1112">
        <v>1</v>
      </c>
      <c r="B1112" s="124">
        <v>313</v>
      </c>
      <c r="C1112" s="138" t="s">
        <v>1738</v>
      </c>
      <c r="D1112" s="150">
        <v>860385.6</v>
      </c>
      <c r="E1112" s="154">
        <v>0</v>
      </c>
      <c r="F1112" s="154">
        <v>0</v>
      </c>
      <c r="G1112" s="154">
        <v>0</v>
      </c>
      <c r="H1112" s="154">
        <v>0</v>
      </c>
      <c r="I1112" s="154">
        <v>0</v>
      </c>
      <c r="J1112" s="154">
        <v>0</v>
      </c>
      <c r="K1112" s="155">
        <v>0</v>
      </c>
      <c r="L1112" s="154">
        <v>0</v>
      </c>
      <c r="M1112" s="154">
        <v>0</v>
      </c>
      <c r="N1112" s="154">
        <v>0</v>
      </c>
      <c r="O1112" s="154">
        <v>860385.6</v>
      </c>
      <c r="P1112" s="154">
        <v>0</v>
      </c>
      <c r="Q1112" s="154">
        <v>0</v>
      </c>
      <c r="R1112" s="154">
        <v>0</v>
      </c>
      <c r="S1112" s="154">
        <v>0</v>
      </c>
      <c r="T1112" s="154">
        <v>0</v>
      </c>
      <c r="U1112" s="154">
        <v>0</v>
      </c>
      <c r="V1112" s="154">
        <v>0</v>
      </c>
      <c r="W1112" s="154">
        <v>0</v>
      </c>
      <c r="X1112" s="154">
        <v>0</v>
      </c>
      <c r="Y1112" s="154">
        <v>0</v>
      </c>
      <c r="Z1112" s="154">
        <v>0</v>
      </c>
      <c r="AA1112" s="154">
        <v>0</v>
      </c>
      <c r="AB1112" s="156">
        <v>2021</v>
      </c>
    </row>
    <row r="1113" spans="1:28" ht="35.25" customHeight="1" x14ac:dyDescent="0.5">
      <c r="B1113" s="148" t="s">
        <v>805</v>
      </c>
      <c r="C1113" s="149"/>
      <c r="D1113" s="150">
        <v>81652644.909999996</v>
      </c>
      <c r="E1113" s="150">
        <v>2133562.7000000002</v>
      </c>
      <c r="F1113" s="150">
        <v>993481.82000000007</v>
      </c>
      <c r="G1113" s="150">
        <v>11354080.26</v>
      </c>
      <c r="H1113" s="150">
        <v>343278.4</v>
      </c>
      <c r="I1113" s="150">
        <v>184500</v>
      </c>
      <c r="J1113" s="150">
        <v>0</v>
      </c>
      <c r="K1113" s="151">
        <v>5</v>
      </c>
      <c r="L1113" s="150">
        <v>10412845.219999999</v>
      </c>
      <c r="M1113" s="150">
        <v>22633896.060000002</v>
      </c>
      <c r="N1113" s="150">
        <v>2624972.0099999998</v>
      </c>
      <c r="O1113" s="150">
        <v>30972028.439999998</v>
      </c>
      <c r="P1113" s="150">
        <v>0</v>
      </c>
      <c r="Q1113" s="150">
        <v>0</v>
      </c>
      <c r="R1113" s="150">
        <v>0</v>
      </c>
      <c r="S1113" s="150">
        <v>0</v>
      </c>
      <c r="T1113" s="150">
        <v>0</v>
      </c>
      <c r="U1113" s="150">
        <v>0</v>
      </c>
      <c r="V1113" s="150">
        <v>0</v>
      </c>
      <c r="W1113" s="150">
        <v>0</v>
      </c>
      <c r="X1113" s="150">
        <v>0</v>
      </c>
      <c r="Y1113" s="150">
        <v>0</v>
      </c>
      <c r="Z1113" s="150">
        <v>0</v>
      </c>
      <c r="AA1113" s="150">
        <v>0</v>
      </c>
      <c r="AB1113" s="152" t="s">
        <v>857</v>
      </c>
    </row>
    <row r="1114" spans="1:28" ht="35.25" customHeight="1" x14ac:dyDescent="0.5">
      <c r="A1114">
        <v>1</v>
      </c>
      <c r="B1114" s="124">
        <v>314</v>
      </c>
      <c r="C1114" s="125" t="s">
        <v>2538</v>
      </c>
      <c r="D1114" s="150">
        <v>233398.86</v>
      </c>
      <c r="E1114" s="154">
        <v>0</v>
      </c>
      <c r="F1114" s="154">
        <v>0</v>
      </c>
      <c r="G1114" s="154">
        <v>0</v>
      </c>
      <c r="H1114" s="154">
        <v>0</v>
      </c>
      <c r="I1114" s="154">
        <v>0</v>
      </c>
      <c r="J1114" s="154">
        <v>0</v>
      </c>
      <c r="K1114" s="155">
        <v>0</v>
      </c>
      <c r="L1114" s="154">
        <v>0</v>
      </c>
      <c r="M1114" s="154">
        <v>0</v>
      </c>
      <c r="N1114" s="154">
        <v>165751.97</v>
      </c>
      <c r="O1114" s="154">
        <v>67646.89</v>
      </c>
      <c r="P1114" s="154">
        <v>0</v>
      </c>
      <c r="Q1114" s="154">
        <v>0</v>
      </c>
      <c r="R1114" s="154">
        <v>0</v>
      </c>
      <c r="S1114" s="154">
        <v>0</v>
      </c>
      <c r="T1114" s="154">
        <v>0</v>
      </c>
      <c r="U1114" s="154">
        <v>0</v>
      </c>
      <c r="V1114" s="154">
        <v>0</v>
      </c>
      <c r="W1114" s="154">
        <v>0</v>
      </c>
      <c r="X1114" s="154">
        <v>0</v>
      </c>
      <c r="Y1114" s="154">
        <v>0</v>
      </c>
      <c r="Z1114" s="154">
        <v>0</v>
      </c>
      <c r="AA1114" s="154">
        <v>0</v>
      </c>
      <c r="AB1114" s="156">
        <v>2021</v>
      </c>
    </row>
    <row r="1115" spans="1:28" ht="35.25" customHeight="1" x14ac:dyDescent="0.5">
      <c r="A1115">
        <v>1</v>
      </c>
      <c r="B1115" s="124">
        <v>315</v>
      </c>
      <c r="C1115" s="125" t="s">
        <v>2539</v>
      </c>
      <c r="D1115" s="150">
        <v>324572.02</v>
      </c>
      <c r="E1115" s="154">
        <v>0</v>
      </c>
      <c r="F1115" s="154">
        <v>0</v>
      </c>
      <c r="G1115" s="154">
        <v>140292.01999999999</v>
      </c>
      <c r="H1115" s="154">
        <v>184280</v>
      </c>
      <c r="I1115" s="154">
        <v>0</v>
      </c>
      <c r="J1115" s="154">
        <v>0</v>
      </c>
      <c r="K1115" s="155">
        <v>0</v>
      </c>
      <c r="L1115" s="154">
        <v>0</v>
      </c>
      <c r="M1115" s="154">
        <v>0</v>
      </c>
      <c r="N1115" s="154">
        <v>0</v>
      </c>
      <c r="O1115" s="154">
        <v>0</v>
      </c>
      <c r="P1115" s="154">
        <v>0</v>
      </c>
      <c r="Q1115" s="154">
        <v>0</v>
      </c>
      <c r="R1115" s="154">
        <v>0</v>
      </c>
      <c r="S1115" s="154">
        <v>0</v>
      </c>
      <c r="T1115" s="154">
        <v>0</v>
      </c>
      <c r="U1115" s="154">
        <v>0</v>
      </c>
      <c r="V1115" s="154">
        <v>0</v>
      </c>
      <c r="W1115" s="154">
        <v>0</v>
      </c>
      <c r="X1115" s="154">
        <v>0</v>
      </c>
      <c r="Y1115" s="154">
        <v>0</v>
      </c>
      <c r="Z1115" s="154">
        <v>0</v>
      </c>
      <c r="AA1115" s="154">
        <v>0</v>
      </c>
      <c r="AB1115" s="156">
        <v>2021</v>
      </c>
    </row>
    <row r="1116" spans="1:28" ht="35.25" customHeight="1" x14ac:dyDescent="0.5">
      <c r="A1116">
        <v>1</v>
      </c>
      <c r="B1116" s="124">
        <v>316</v>
      </c>
      <c r="C1116" s="125" t="s">
        <v>2540</v>
      </c>
      <c r="D1116" s="150">
        <v>171297.21</v>
      </c>
      <c r="E1116" s="154">
        <v>0</v>
      </c>
      <c r="F1116" s="154">
        <v>0</v>
      </c>
      <c r="G1116" s="154">
        <v>171297.21</v>
      </c>
      <c r="H1116" s="154">
        <v>0</v>
      </c>
      <c r="I1116" s="154">
        <v>0</v>
      </c>
      <c r="J1116" s="154">
        <v>0</v>
      </c>
      <c r="K1116" s="155">
        <v>0</v>
      </c>
      <c r="L1116" s="154">
        <v>0</v>
      </c>
      <c r="M1116" s="154">
        <v>0</v>
      </c>
      <c r="N1116" s="154">
        <v>0</v>
      </c>
      <c r="O1116" s="154">
        <v>0</v>
      </c>
      <c r="P1116" s="154">
        <v>0</v>
      </c>
      <c r="Q1116" s="154">
        <v>0</v>
      </c>
      <c r="R1116" s="154">
        <v>0</v>
      </c>
      <c r="S1116" s="154">
        <v>0</v>
      </c>
      <c r="T1116" s="154">
        <v>0</v>
      </c>
      <c r="U1116" s="154">
        <v>0</v>
      </c>
      <c r="V1116" s="154">
        <v>0</v>
      </c>
      <c r="W1116" s="154">
        <v>0</v>
      </c>
      <c r="X1116" s="154">
        <v>0</v>
      </c>
      <c r="Y1116" s="154">
        <v>0</v>
      </c>
      <c r="Z1116" s="154">
        <v>0</v>
      </c>
      <c r="AA1116" s="154">
        <v>0</v>
      </c>
      <c r="AB1116" s="156">
        <v>2021</v>
      </c>
    </row>
    <row r="1117" spans="1:28" ht="35.25" customHeight="1" x14ac:dyDescent="0.5">
      <c r="A1117">
        <v>1</v>
      </c>
      <c r="B1117" s="124">
        <v>317</v>
      </c>
      <c r="C1117" s="125" t="s">
        <v>2731</v>
      </c>
      <c r="D1117" s="150">
        <v>330000</v>
      </c>
      <c r="E1117" s="154">
        <v>0</v>
      </c>
      <c r="F1117" s="154">
        <v>0</v>
      </c>
      <c r="G1117" s="154">
        <v>0</v>
      </c>
      <c r="H1117" s="154">
        <v>0</v>
      </c>
      <c r="I1117" s="154">
        <v>0</v>
      </c>
      <c r="J1117" s="154">
        <v>0</v>
      </c>
      <c r="K1117" s="155">
        <v>0</v>
      </c>
      <c r="L1117" s="154">
        <v>0</v>
      </c>
      <c r="M1117" s="154">
        <v>0</v>
      </c>
      <c r="N1117" s="154">
        <v>0</v>
      </c>
      <c r="O1117" s="154">
        <v>330000</v>
      </c>
      <c r="P1117" s="154">
        <v>0</v>
      </c>
      <c r="Q1117" s="154">
        <v>0</v>
      </c>
      <c r="R1117" s="154">
        <v>0</v>
      </c>
      <c r="S1117" s="154">
        <v>0</v>
      </c>
      <c r="T1117" s="154">
        <v>0</v>
      </c>
      <c r="U1117" s="154">
        <v>0</v>
      </c>
      <c r="V1117" s="154">
        <v>0</v>
      </c>
      <c r="W1117" s="154">
        <v>0</v>
      </c>
      <c r="X1117" s="154">
        <v>0</v>
      </c>
      <c r="Y1117" s="154">
        <v>0</v>
      </c>
      <c r="Z1117" s="154">
        <v>0</v>
      </c>
      <c r="AA1117" s="154">
        <v>0</v>
      </c>
      <c r="AB1117" s="156">
        <v>2021</v>
      </c>
    </row>
    <row r="1118" spans="1:28" ht="35.25" customHeight="1" x14ac:dyDescent="0.5">
      <c r="A1118">
        <v>1</v>
      </c>
      <c r="B1118" s="124">
        <v>318</v>
      </c>
      <c r="C1118" s="125" t="s">
        <v>2732</v>
      </c>
      <c r="D1118" s="150">
        <v>2739815</v>
      </c>
      <c r="E1118" s="154">
        <v>0</v>
      </c>
      <c r="F1118" s="154">
        <v>0</v>
      </c>
      <c r="G1118" s="154">
        <v>0</v>
      </c>
      <c r="H1118" s="154">
        <v>0</v>
      </c>
      <c r="I1118" s="154">
        <v>0</v>
      </c>
      <c r="J1118" s="154">
        <v>0</v>
      </c>
      <c r="K1118" s="155">
        <v>0</v>
      </c>
      <c r="L1118" s="154">
        <v>0</v>
      </c>
      <c r="M1118" s="154">
        <v>2739815</v>
      </c>
      <c r="N1118" s="154">
        <v>0</v>
      </c>
      <c r="O1118" s="154">
        <v>0</v>
      </c>
      <c r="P1118" s="154">
        <v>0</v>
      </c>
      <c r="Q1118" s="154">
        <v>0</v>
      </c>
      <c r="R1118" s="154">
        <v>0</v>
      </c>
      <c r="S1118" s="154">
        <v>0</v>
      </c>
      <c r="T1118" s="154">
        <v>0</v>
      </c>
      <c r="U1118" s="154">
        <v>0</v>
      </c>
      <c r="V1118" s="154">
        <v>0</v>
      </c>
      <c r="W1118" s="154">
        <v>0</v>
      </c>
      <c r="X1118" s="154">
        <v>0</v>
      </c>
      <c r="Y1118" s="154">
        <v>0</v>
      </c>
      <c r="Z1118" s="154">
        <v>0</v>
      </c>
      <c r="AA1118" s="154">
        <v>0</v>
      </c>
      <c r="AB1118" s="156">
        <v>2021</v>
      </c>
    </row>
    <row r="1119" spans="1:28" ht="35.25" customHeight="1" x14ac:dyDescent="0.5">
      <c r="A1119">
        <v>1</v>
      </c>
      <c r="B1119" s="124">
        <v>319</v>
      </c>
      <c r="C1119" s="125" t="s">
        <v>2733</v>
      </c>
      <c r="D1119" s="150">
        <v>964150</v>
      </c>
      <c r="E1119" s="154">
        <v>0</v>
      </c>
      <c r="F1119" s="154">
        <v>0</v>
      </c>
      <c r="G1119" s="154">
        <v>0</v>
      </c>
      <c r="H1119" s="154">
        <v>0</v>
      </c>
      <c r="I1119" s="154">
        <v>0</v>
      </c>
      <c r="J1119" s="154">
        <v>0</v>
      </c>
      <c r="K1119" s="155">
        <v>0</v>
      </c>
      <c r="L1119" s="154">
        <v>0</v>
      </c>
      <c r="M1119" s="154">
        <v>964150</v>
      </c>
      <c r="N1119" s="154">
        <v>0</v>
      </c>
      <c r="O1119" s="154">
        <v>0</v>
      </c>
      <c r="P1119" s="154">
        <v>0</v>
      </c>
      <c r="Q1119" s="154">
        <v>0</v>
      </c>
      <c r="R1119" s="154">
        <v>0</v>
      </c>
      <c r="S1119" s="154">
        <v>0</v>
      </c>
      <c r="T1119" s="154">
        <v>0</v>
      </c>
      <c r="U1119" s="154">
        <v>0</v>
      </c>
      <c r="V1119" s="154">
        <v>0</v>
      </c>
      <c r="W1119" s="154">
        <v>0</v>
      </c>
      <c r="X1119" s="154">
        <v>0</v>
      </c>
      <c r="Y1119" s="154">
        <v>0</v>
      </c>
      <c r="Z1119" s="154">
        <v>0</v>
      </c>
      <c r="AA1119" s="154">
        <v>0</v>
      </c>
      <c r="AB1119" s="156">
        <v>2021</v>
      </c>
    </row>
    <row r="1120" spans="1:28" ht="35.25" customHeight="1" x14ac:dyDescent="0.5">
      <c r="A1120">
        <v>1</v>
      </c>
      <c r="B1120" s="124">
        <v>320</v>
      </c>
      <c r="C1120" s="125" t="s">
        <v>2734</v>
      </c>
      <c r="D1120" s="150">
        <v>359656.8</v>
      </c>
      <c r="E1120" s="154">
        <v>0</v>
      </c>
      <c r="F1120" s="154">
        <v>0</v>
      </c>
      <c r="G1120" s="154">
        <v>0</v>
      </c>
      <c r="H1120" s="154">
        <v>0</v>
      </c>
      <c r="I1120" s="154">
        <v>0</v>
      </c>
      <c r="J1120" s="154">
        <v>0</v>
      </c>
      <c r="K1120" s="155">
        <v>0</v>
      </c>
      <c r="L1120" s="154">
        <v>0</v>
      </c>
      <c r="M1120" s="154">
        <v>0</v>
      </c>
      <c r="N1120" s="154">
        <v>0</v>
      </c>
      <c r="O1120" s="154">
        <v>359656.8</v>
      </c>
      <c r="P1120" s="154">
        <v>0</v>
      </c>
      <c r="Q1120" s="154">
        <v>0</v>
      </c>
      <c r="R1120" s="154">
        <v>0</v>
      </c>
      <c r="S1120" s="154">
        <v>0</v>
      </c>
      <c r="T1120" s="154">
        <v>0</v>
      </c>
      <c r="U1120" s="154">
        <v>0</v>
      </c>
      <c r="V1120" s="154">
        <v>0</v>
      </c>
      <c r="W1120" s="154">
        <v>0</v>
      </c>
      <c r="X1120" s="154">
        <v>0</v>
      </c>
      <c r="Y1120" s="154">
        <v>0</v>
      </c>
      <c r="Z1120" s="154">
        <v>0</v>
      </c>
      <c r="AA1120" s="154">
        <v>0</v>
      </c>
      <c r="AB1120" s="156">
        <v>2021</v>
      </c>
    </row>
    <row r="1121" spans="1:28" ht="35.25" customHeight="1" x14ac:dyDescent="0.5">
      <c r="A1121">
        <v>1</v>
      </c>
      <c r="B1121" s="124">
        <v>321</v>
      </c>
      <c r="C1121" s="125" t="s">
        <v>2300</v>
      </c>
      <c r="D1121" s="150">
        <v>372500</v>
      </c>
      <c r="E1121" s="154">
        <v>0</v>
      </c>
      <c r="F1121" s="154">
        <v>0</v>
      </c>
      <c r="G1121" s="154">
        <v>0</v>
      </c>
      <c r="H1121" s="154">
        <v>0</v>
      </c>
      <c r="I1121" s="154">
        <v>0</v>
      </c>
      <c r="J1121" s="154">
        <v>0</v>
      </c>
      <c r="K1121" s="155">
        <v>0</v>
      </c>
      <c r="L1121" s="154">
        <v>0</v>
      </c>
      <c r="M1121" s="154">
        <v>0</v>
      </c>
      <c r="N1121" s="154">
        <v>0</v>
      </c>
      <c r="O1121" s="154">
        <v>372500</v>
      </c>
      <c r="P1121" s="154">
        <v>0</v>
      </c>
      <c r="Q1121" s="154">
        <v>0</v>
      </c>
      <c r="R1121" s="154">
        <v>0</v>
      </c>
      <c r="S1121" s="154">
        <v>0</v>
      </c>
      <c r="T1121" s="154">
        <v>0</v>
      </c>
      <c r="U1121" s="154">
        <v>0</v>
      </c>
      <c r="V1121" s="154">
        <v>0</v>
      </c>
      <c r="W1121" s="154">
        <v>0</v>
      </c>
      <c r="X1121" s="154">
        <v>0</v>
      </c>
      <c r="Y1121" s="154">
        <v>0</v>
      </c>
      <c r="Z1121" s="154">
        <v>0</v>
      </c>
      <c r="AA1121" s="154">
        <v>0</v>
      </c>
      <c r="AB1121" s="156">
        <v>2021</v>
      </c>
    </row>
    <row r="1122" spans="1:28" ht="35.25" customHeight="1" x14ac:dyDescent="0.5">
      <c r="A1122">
        <v>1</v>
      </c>
      <c r="B1122" s="124">
        <v>322</v>
      </c>
      <c r="C1122" s="125" t="s">
        <v>2735</v>
      </c>
      <c r="D1122" s="150">
        <v>1005740</v>
      </c>
      <c r="E1122" s="154">
        <v>0</v>
      </c>
      <c r="F1122" s="154">
        <v>0</v>
      </c>
      <c r="G1122" s="154">
        <v>0</v>
      </c>
      <c r="H1122" s="154">
        <v>0</v>
      </c>
      <c r="I1122" s="154">
        <v>0</v>
      </c>
      <c r="J1122" s="154">
        <v>0</v>
      </c>
      <c r="K1122" s="155">
        <v>0</v>
      </c>
      <c r="L1122" s="154">
        <v>0</v>
      </c>
      <c r="M1122" s="154">
        <v>0</v>
      </c>
      <c r="N1122" s="154">
        <v>0</v>
      </c>
      <c r="O1122" s="154">
        <v>1005740</v>
      </c>
      <c r="P1122" s="154">
        <v>0</v>
      </c>
      <c r="Q1122" s="154">
        <v>0</v>
      </c>
      <c r="R1122" s="154">
        <v>0</v>
      </c>
      <c r="S1122" s="154">
        <v>0</v>
      </c>
      <c r="T1122" s="154">
        <v>0</v>
      </c>
      <c r="U1122" s="154">
        <v>0</v>
      </c>
      <c r="V1122" s="154">
        <v>0</v>
      </c>
      <c r="W1122" s="154">
        <v>0</v>
      </c>
      <c r="X1122" s="154">
        <v>0</v>
      </c>
      <c r="Y1122" s="154">
        <v>0</v>
      </c>
      <c r="Z1122" s="154">
        <v>0</v>
      </c>
      <c r="AA1122" s="154">
        <v>0</v>
      </c>
      <c r="AB1122" s="156">
        <v>2021</v>
      </c>
    </row>
    <row r="1123" spans="1:28" ht="35.25" customHeight="1" x14ac:dyDescent="0.5">
      <c r="A1123">
        <v>1</v>
      </c>
      <c r="B1123" s="124">
        <v>323</v>
      </c>
      <c r="C1123" s="125" t="s">
        <v>2684</v>
      </c>
      <c r="D1123" s="150">
        <v>214867.71</v>
      </c>
      <c r="E1123" s="154">
        <v>214867.71</v>
      </c>
      <c r="F1123" s="154">
        <v>0</v>
      </c>
      <c r="G1123" s="154">
        <v>0</v>
      </c>
      <c r="H1123" s="154">
        <v>0</v>
      </c>
      <c r="I1123" s="154">
        <v>0</v>
      </c>
      <c r="J1123" s="154">
        <v>0</v>
      </c>
      <c r="K1123" s="155">
        <v>0</v>
      </c>
      <c r="L1123" s="154">
        <v>0</v>
      </c>
      <c r="M1123" s="154">
        <v>0</v>
      </c>
      <c r="N1123" s="154">
        <v>0</v>
      </c>
      <c r="O1123" s="157">
        <v>0</v>
      </c>
      <c r="P1123" s="154">
        <v>0</v>
      </c>
      <c r="Q1123" s="154">
        <v>0</v>
      </c>
      <c r="R1123" s="154">
        <v>0</v>
      </c>
      <c r="S1123" s="154">
        <v>0</v>
      </c>
      <c r="T1123" s="154">
        <v>0</v>
      </c>
      <c r="U1123" s="154">
        <v>0</v>
      </c>
      <c r="V1123" s="154">
        <v>0</v>
      </c>
      <c r="W1123" s="154">
        <v>0</v>
      </c>
      <c r="X1123" s="154">
        <v>0</v>
      </c>
      <c r="Y1123" s="154">
        <v>0</v>
      </c>
      <c r="Z1123" s="154">
        <v>0</v>
      </c>
      <c r="AA1123" s="154">
        <v>0</v>
      </c>
      <c r="AB1123" s="156">
        <v>2021</v>
      </c>
    </row>
    <row r="1124" spans="1:28" ht="35.25" customHeight="1" x14ac:dyDescent="0.5">
      <c r="A1124">
        <v>1</v>
      </c>
      <c r="B1124" s="124">
        <v>324</v>
      </c>
      <c r="C1124" s="125" t="s">
        <v>2308</v>
      </c>
      <c r="D1124" s="150">
        <v>218045.75</v>
      </c>
      <c r="E1124" s="154">
        <v>118045.75</v>
      </c>
      <c r="F1124" s="154">
        <v>100000</v>
      </c>
      <c r="G1124" s="154">
        <v>0</v>
      </c>
      <c r="H1124" s="154">
        <v>0</v>
      </c>
      <c r="I1124" s="154">
        <v>0</v>
      </c>
      <c r="J1124" s="154">
        <v>0</v>
      </c>
      <c r="K1124" s="155">
        <v>0</v>
      </c>
      <c r="L1124" s="154">
        <v>0</v>
      </c>
      <c r="M1124" s="154">
        <v>0</v>
      </c>
      <c r="N1124" s="154">
        <v>0</v>
      </c>
      <c r="O1124" s="157">
        <v>0</v>
      </c>
      <c r="P1124" s="154">
        <v>0</v>
      </c>
      <c r="Q1124" s="154">
        <v>0</v>
      </c>
      <c r="R1124" s="154">
        <v>0</v>
      </c>
      <c r="S1124" s="154">
        <v>0</v>
      </c>
      <c r="T1124" s="154">
        <v>0</v>
      </c>
      <c r="U1124" s="154">
        <v>0</v>
      </c>
      <c r="V1124" s="154">
        <v>0</v>
      </c>
      <c r="W1124" s="154">
        <v>0</v>
      </c>
      <c r="X1124" s="154">
        <v>0</v>
      </c>
      <c r="Y1124" s="154">
        <v>0</v>
      </c>
      <c r="Z1124" s="154">
        <v>0</v>
      </c>
      <c r="AA1124" s="154">
        <v>0</v>
      </c>
      <c r="AB1124" s="156">
        <v>2021</v>
      </c>
    </row>
    <row r="1125" spans="1:28" ht="35.25" customHeight="1" x14ac:dyDescent="0.5">
      <c r="A1125">
        <v>1</v>
      </c>
      <c r="B1125" s="124">
        <v>325</v>
      </c>
      <c r="C1125" s="125" t="s">
        <v>2736</v>
      </c>
      <c r="D1125" s="150">
        <v>2409320.06</v>
      </c>
      <c r="E1125" s="154">
        <v>0</v>
      </c>
      <c r="F1125" s="154">
        <v>0</v>
      </c>
      <c r="G1125" s="154">
        <v>0</v>
      </c>
      <c r="H1125" s="154">
        <v>0</v>
      </c>
      <c r="I1125" s="154">
        <v>0</v>
      </c>
      <c r="J1125" s="154">
        <v>0</v>
      </c>
      <c r="K1125" s="155">
        <v>0</v>
      </c>
      <c r="L1125" s="154">
        <v>0</v>
      </c>
      <c r="M1125" s="154">
        <v>2409320.06</v>
      </c>
      <c r="N1125" s="154">
        <v>0</v>
      </c>
      <c r="O1125" s="154">
        <v>0</v>
      </c>
      <c r="P1125" s="154">
        <v>0</v>
      </c>
      <c r="Q1125" s="154">
        <v>0</v>
      </c>
      <c r="R1125" s="154">
        <v>0</v>
      </c>
      <c r="S1125" s="154">
        <v>0</v>
      </c>
      <c r="T1125" s="154">
        <v>0</v>
      </c>
      <c r="U1125" s="154">
        <v>0</v>
      </c>
      <c r="V1125" s="154">
        <v>0</v>
      </c>
      <c r="W1125" s="154">
        <v>0</v>
      </c>
      <c r="X1125" s="154">
        <v>0</v>
      </c>
      <c r="Y1125" s="154">
        <v>0</v>
      </c>
      <c r="Z1125" s="154">
        <v>0</v>
      </c>
      <c r="AA1125" s="154">
        <v>0</v>
      </c>
      <c r="AB1125" s="156">
        <v>2021</v>
      </c>
    </row>
    <row r="1126" spans="1:28" ht="35.25" customHeight="1" x14ac:dyDescent="0.5">
      <c r="A1126">
        <v>1</v>
      </c>
      <c r="B1126" s="124">
        <v>326</v>
      </c>
      <c r="C1126" s="125" t="s">
        <v>2737</v>
      </c>
      <c r="D1126" s="150">
        <v>749921.42</v>
      </c>
      <c r="E1126" s="154">
        <v>0</v>
      </c>
      <c r="F1126" s="154">
        <v>242121.42</v>
      </c>
      <c r="G1126" s="154">
        <v>400000</v>
      </c>
      <c r="H1126" s="154">
        <v>0</v>
      </c>
      <c r="I1126" s="154">
        <v>0</v>
      </c>
      <c r="J1126" s="154">
        <v>0</v>
      </c>
      <c r="K1126" s="155">
        <v>0</v>
      </c>
      <c r="L1126" s="154">
        <v>0</v>
      </c>
      <c r="M1126" s="154">
        <v>0</v>
      </c>
      <c r="N1126" s="154">
        <v>0</v>
      </c>
      <c r="O1126" s="154">
        <v>107800</v>
      </c>
      <c r="P1126" s="154">
        <v>0</v>
      </c>
      <c r="Q1126" s="154">
        <v>0</v>
      </c>
      <c r="R1126" s="154">
        <v>0</v>
      </c>
      <c r="S1126" s="154">
        <v>0</v>
      </c>
      <c r="T1126" s="154">
        <v>0</v>
      </c>
      <c r="U1126" s="154">
        <v>0</v>
      </c>
      <c r="V1126" s="154">
        <v>0</v>
      </c>
      <c r="W1126" s="154">
        <v>0</v>
      </c>
      <c r="X1126" s="154">
        <v>0</v>
      </c>
      <c r="Y1126" s="154">
        <v>0</v>
      </c>
      <c r="Z1126" s="154">
        <v>0</v>
      </c>
      <c r="AA1126" s="154">
        <v>0</v>
      </c>
      <c r="AB1126" s="156">
        <v>2021</v>
      </c>
    </row>
    <row r="1127" spans="1:28" ht="35.25" customHeight="1" x14ac:dyDescent="0.5">
      <c r="A1127">
        <v>1</v>
      </c>
      <c r="B1127" s="124">
        <v>327</v>
      </c>
      <c r="C1127" s="125" t="s">
        <v>2855</v>
      </c>
      <c r="D1127" s="150">
        <v>873700</v>
      </c>
      <c r="E1127" s="154">
        <v>0</v>
      </c>
      <c r="F1127" s="154">
        <v>0</v>
      </c>
      <c r="G1127" s="154">
        <v>0</v>
      </c>
      <c r="H1127" s="154">
        <v>0</v>
      </c>
      <c r="I1127" s="154">
        <v>0</v>
      </c>
      <c r="J1127" s="154">
        <v>0</v>
      </c>
      <c r="K1127" s="155">
        <v>0</v>
      </c>
      <c r="L1127" s="154">
        <v>0</v>
      </c>
      <c r="M1127" s="154">
        <v>0</v>
      </c>
      <c r="N1127" s="154">
        <v>0</v>
      </c>
      <c r="O1127" s="154">
        <v>873700</v>
      </c>
      <c r="P1127" s="154">
        <v>0</v>
      </c>
      <c r="Q1127" s="154">
        <v>0</v>
      </c>
      <c r="R1127" s="154">
        <v>0</v>
      </c>
      <c r="S1127" s="154">
        <v>0</v>
      </c>
      <c r="T1127" s="154">
        <v>0</v>
      </c>
      <c r="U1127" s="154">
        <v>0</v>
      </c>
      <c r="V1127" s="154">
        <v>0</v>
      </c>
      <c r="W1127" s="154">
        <v>0</v>
      </c>
      <c r="X1127" s="154">
        <v>0</v>
      </c>
      <c r="Y1127" s="154">
        <v>0</v>
      </c>
      <c r="Z1127" s="154">
        <v>0</v>
      </c>
      <c r="AA1127" s="154">
        <v>0</v>
      </c>
      <c r="AB1127" s="156">
        <v>2021</v>
      </c>
    </row>
    <row r="1128" spans="1:28" ht="35.25" customHeight="1" x14ac:dyDescent="0.5">
      <c r="A1128">
        <v>1</v>
      </c>
      <c r="B1128" s="124">
        <v>328</v>
      </c>
      <c r="C1128" s="125" t="s">
        <v>2856</v>
      </c>
      <c r="D1128" s="150">
        <v>307000</v>
      </c>
      <c r="E1128" s="154">
        <v>0</v>
      </c>
      <c r="F1128" s="154">
        <v>0</v>
      </c>
      <c r="G1128" s="154">
        <v>0</v>
      </c>
      <c r="H1128" s="154">
        <v>0</v>
      </c>
      <c r="I1128" s="154">
        <v>0</v>
      </c>
      <c r="J1128" s="154">
        <v>0</v>
      </c>
      <c r="K1128" s="155">
        <v>0</v>
      </c>
      <c r="L1128" s="154">
        <v>0</v>
      </c>
      <c r="M1128" s="154">
        <v>307000</v>
      </c>
      <c r="N1128" s="154">
        <v>0</v>
      </c>
      <c r="O1128" s="154">
        <v>0</v>
      </c>
      <c r="P1128" s="154">
        <v>0</v>
      </c>
      <c r="Q1128" s="154">
        <v>0</v>
      </c>
      <c r="R1128" s="154">
        <v>0</v>
      </c>
      <c r="S1128" s="154">
        <v>0</v>
      </c>
      <c r="T1128" s="154">
        <v>0</v>
      </c>
      <c r="U1128" s="154">
        <v>0</v>
      </c>
      <c r="V1128" s="154">
        <v>0</v>
      </c>
      <c r="W1128" s="154">
        <v>0</v>
      </c>
      <c r="X1128" s="154">
        <v>0</v>
      </c>
      <c r="Y1128" s="154">
        <v>0</v>
      </c>
      <c r="Z1128" s="154">
        <v>0</v>
      </c>
      <c r="AA1128" s="154">
        <v>0</v>
      </c>
      <c r="AB1128" s="156">
        <v>2021</v>
      </c>
    </row>
    <row r="1129" spans="1:28" ht="35.25" customHeight="1" x14ac:dyDescent="0.5">
      <c r="A1129">
        <v>1</v>
      </c>
      <c r="B1129" s="124">
        <v>329</v>
      </c>
      <c r="C1129" s="125" t="s">
        <v>2094</v>
      </c>
      <c r="D1129" s="150">
        <v>90000</v>
      </c>
      <c r="E1129" s="154">
        <v>0</v>
      </c>
      <c r="F1129" s="154">
        <v>0</v>
      </c>
      <c r="G1129" s="154">
        <v>0</v>
      </c>
      <c r="H1129" s="154">
        <v>0</v>
      </c>
      <c r="I1129" s="154">
        <v>0</v>
      </c>
      <c r="J1129" s="154">
        <v>0</v>
      </c>
      <c r="K1129" s="155">
        <v>0</v>
      </c>
      <c r="L1129" s="154">
        <v>0</v>
      </c>
      <c r="M1129" s="154">
        <v>90000</v>
      </c>
      <c r="N1129" s="154">
        <v>0</v>
      </c>
      <c r="O1129" s="154">
        <v>0</v>
      </c>
      <c r="P1129" s="154">
        <v>0</v>
      </c>
      <c r="Q1129" s="154">
        <v>0</v>
      </c>
      <c r="R1129" s="154">
        <v>0</v>
      </c>
      <c r="S1129" s="154">
        <v>0</v>
      </c>
      <c r="T1129" s="154">
        <v>0</v>
      </c>
      <c r="U1129" s="154">
        <v>0</v>
      </c>
      <c r="V1129" s="154">
        <v>0</v>
      </c>
      <c r="W1129" s="154">
        <v>0</v>
      </c>
      <c r="X1129" s="154">
        <v>0</v>
      </c>
      <c r="Y1129" s="154">
        <v>0</v>
      </c>
      <c r="Z1129" s="154">
        <v>0</v>
      </c>
      <c r="AA1129" s="154">
        <v>0</v>
      </c>
      <c r="AB1129" s="156">
        <v>2021</v>
      </c>
    </row>
    <row r="1130" spans="1:28" ht="35.25" customHeight="1" x14ac:dyDescent="0.5">
      <c r="A1130">
        <v>1</v>
      </c>
      <c r="B1130" s="124">
        <v>330</v>
      </c>
      <c r="C1130" s="125" t="s">
        <v>2091</v>
      </c>
      <c r="D1130" s="150">
        <v>40000</v>
      </c>
      <c r="E1130" s="154">
        <v>0</v>
      </c>
      <c r="F1130" s="154">
        <v>0</v>
      </c>
      <c r="G1130" s="154">
        <v>0</v>
      </c>
      <c r="H1130" s="154">
        <v>0</v>
      </c>
      <c r="I1130" s="154">
        <v>0</v>
      </c>
      <c r="J1130" s="154">
        <v>0</v>
      </c>
      <c r="K1130" s="155">
        <v>0</v>
      </c>
      <c r="L1130" s="154">
        <v>0</v>
      </c>
      <c r="M1130" s="154">
        <v>40000</v>
      </c>
      <c r="N1130" s="154">
        <v>0</v>
      </c>
      <c r="O1130" s="154">
        <v>0</v>
      </c>
      <c r="P1130" s="154">
        <v>0</v>
      </c>
      <c r="Q1130" s="154">
        <v>0</v>
      </c>
      <c r="R1130" s="154">
        <v>0</v>
      </c>
      <c r="S1130" s="154">
        <v>0</v>
      </c>
      <c r="T1130" s="154">
        <v>0</v>
      </c>
      <c r="U1130" s="154">
        <v>0</v>
      </c>
      <c r="V1130" s="154">
        <v>0</v>
      </c>
      <c r="W1130" s="154">
        <v>0</v>
      </c>
      <c r="X1130" s="154">
        <v>0</v>
      </c>
      <c r="Y1130" s="154">
        <v>0</v>
      </c>
      <c r="Z1130" s="154">
        <v>0</v>
      </c>
      <c r="AA1130" s="154">
        <v>0</v>
      </c>
      <c r="AB1130" s="156">
        <v>2021</v>
      </c>
    </row>
    <row r="1131" spans="1:28" ht="35.25" customHeight="1" x14ac:dyDescent="0.5">
      <c r="A1131">
        <v>1</v>
      </c>
      <c r="B1131" s="124">
        <v>331</v>
      </c>
      <c r="C1131" s="125" t="s">
        <v>2095</v>
      </c>
      <c r="D1131" s="150">
        <v>440000</v>
      </c>
      <c r="E1131" s="154">
        <v>0</v>
      </c>
      <c r="F1131" s="154">
        <v>0</v>
      </c>
      <c r="G1131" s="154">
        <v>0</v>
      </c>
      <c r="H1131" s="154">
        <v>0</v>
      </c>
      <c r="I1131" s="154">
        <v>0</v>
      </c>
      <c r="J1131" s="154">
        <v>0</v>
      </c>
      <c r="K1131" s="155">
        <v>0</v>
      </c>
      <c r="L1131" s="154">
        <v>0</v>
      </c>
      <c r="M1131" s="154">
        <v>440000</v>
      </c>
      <c r="N1131" s="154">
        <v>0</v>
      </c>
      <c r="O1131" s="154">
        <v>0</v>
      </c>
      <c r="P1131" s="154">
        <v>0</v>
      </c>
      <c r="Q1131" s="154">
        <v>0</v>
      </c>
      <c r="R1131" s="154">
        <v>0</v>
      </c>
      <c r="S1131" s="154">
        <v>0</v>
      </c>
      <c r="T1131" s="154">
        <v>0</v>
      </c>
      <c r="U1131" s="154">
        <v>0</v>
      </c>
      <c r="V1131" s="154">
        <v>0</v>
      </c>
      <c r="W1131" s="154">
        <v>0</v>
      </c>
      <c r="X1131" s="154">
        <v>0</v>
      </c>
      <c r="Y1131" s="154">
        <v>0</v>
      </c>
      <c r="Z1131" s="154">
        <v>0</v>
      </c>
      <c r="AA1131" s="154">
        <v>0</v>
      </c>
      <c r="AB1131" s="156">
        <v>2021</v>
      </c>
    </row>
    <row r="1132" spans="1:28" ht="35.25" customHeight="1" x14ac:dyDescent="0.5">
      <c r="A1132">
        <v>1</v>
      </c>
      <c r="B1132" s="124">
        <v>332</v>
      </c>
      <c r="C1132" s="125" t="s">
        <v>2096</v>
      </c>
      <c r="D1132" s="150">
        <v>189553.1</v>
      </c>
      <c r="E1132" s="154">
        <v>72553.100000000006</v>
      </c>
      <c r="F1132" s="154">
        <v>0</v>
      </c>
      <c r="G1132" s="154">
        <v>0</v>
      </c>
      <c r="H1132" s="154">
        <v>0</v>
      </c>
      <c r="I1132" s="154">
        <v>60000</v>
      </c>
      <c r="J1132" s="154">
        <v>0</v>
      </c>
      <c r="K1132" s="155">
        <v>0</v>
      </c>
      <c r="L1132" s="154">
        <v>0</v>
      </c>
      <c r="M1132" s="154">
        <v>57000</v>
      </c>
      <c r="N1132" s="154">
        <v>0</v>
      </c>
      <c r="O1132" s="154">
        <v>0</v>
      </c>
      <c r="P1132" s="154">
        <v>0</v>
      </c>
      <c r="Q1132" s="154">
        <v>0</v>
      </c>
      <c r="R1132" s="154">
        <v>0</v>
      </c>
      <c r="S1132" s="154">
        <v>0</v>
      </c>
      <c r="T1132" s="154">
        <v>0</v>
      </c>
      <c r="U1132" s="154">
        <v>0</v>
      </c>
      <c r="V1132" s="154">
        <v>0</v>
      </c>
      <c r="W1132" s="154">
        <v>0</v>
      </c>
      <c r="X1132" s="154">
        <v>0</v>
      </c>
      <c r="Y1132" s="154">
        <v>0</v>
      </c>
      <c r="Z1132" s="154">
        <v>0</v>
      </c>
      <c r="AA1132" s="154">
        <v>0</v>
      </c>
      <c r="AB1132" s="156">
        <v>2021</v>
      </c>
    </row>
    <row r="1133" spans="1:28" ht="35.25" customHeight="1" x14ac:dyDescent="0.5">
      <c r="A1133">
        <v>1</v>
      </c>
      <c r="B1133" s="124">
        <v>333</v>
      </c>
      <c r="C1133" s="125" t="s">
        <v>2098</v>
      </c>
      <c r="D1133" s="150">
        <v>1830000</v>
      </c>
      <c r="E1133" s="154">
        <v>0</v>
      </c>
      <c r="F1133" s="154">
        <v>0</v>
      </c>
      <c r="G1133" s="154">
        <v>0</v>
      </c>
      <c r="H1133" s="154">
        <v>0</v>
      </c>
      <c r="I1133" s="154">
        <v>0</v>
      </c>
      <c r="J1133" s="154">
        <v>0</v>
      </c>
      <c r="K1133" s="155">
        <v>1</v>
      </c>
      <c r="L1133" s="154">
        <v>1830000</v>
      </c>
      <c r="M1133" s="154">
        <v>0</v>
      </c>
      <c r="N1133" s="154">
        <v>0</v>
      </c>
      <c r="O1133" s="154">
        <v>0</v>
      </c>
      <c r="P1133" s="154">
        <v>0</v>
      </c>
      <c r="Q1133" s="154">
        <v>0</v>
      </c>
      <c r="R1133" s="154">
        <v>0</v>
      </c>
      <c r="S1133" s="154">
        <v>0</v>
      </c>
      <c r="T1133" s="154">
        <v>0</v>
      </c>
      <c r="U1133" s="154">
        <v>0</v>
      </c>
      <c r="V1133" s="154">
        <v>0</v>
      </c>
      <c r="W1133" s="154">
        <v>0</v>
      </c>
      <c r="X1133" s="154">
        <v>0</v>
      </c>
      <c r="Y1133" s="154">
        <v>0</v>
      </c>
      <c r="Z1133" s="154">
        <v>0</v>
      </c>
      <c r="AA1133" s="154">
        <v>0</v>
      </c>
      <c r="AB1133" s="156">
        <v>2021</v>
      </c>
    </row>
    <row r="1134" spans="1:28" ht="35.25" customHeight="1" x14ac:dyDescent="0.5">
      <c r="A1134">
        <v>1</v>
      </c>
      <c r="B1134" s="124">
        <v>334</v>
      </c>
      <c r="C1134" s="125" t="s">
        <v>2101</v>
      </c>
      <c r="D1134" s="150">
        <v>448405.99</v>
      </c>
      <c r="E1134" s="154">
        <v>0</v>
      </c>
      <c r="F1134" s="154">
        <v>387405.99</v>
      </c>
      <c r="G1134" s="154">
        <v>0</v>
      </c>
      <c r="H1134" s="154">
        <v>0</v>
      </c>
      <c r="I1134" s="154">
        <v>0</v>
      </c>
      <c r="J1134" s="154">
        <v>0</v>
      </c>
      <c r="K1134" s="155">
        <v>0</v>
      </c>
      <c r="L1134" s="154">
        <v>0</v>
      </c>
      <c r="M1134" s="154">
        <v>0</v>
      </c>
      <c r="N1134" s="154">
        <v>0</v>
      </c>
      <c r="O1134" s="154">
        <v>61000</v>
      </c>
      <c r="P1134" s="154">
        <v>0</v>
      </c>
      <c r="Q1134" s="154">
        <v>0</v>
      </c>
      <c r="R1134" s="154">
        <v>0</v>
      </c>
      <c r="S1134" s="154">
        <v>0</v>
      </c>
      <c r="T1134" s="154">
        <v>0</v>
      </c>
      <c r="U1134" s="154">
        <v>0</v>
      </c>
      <c r="V1134" s="154">
        <v>0</v>
      </c>
      <c r="W1134" s="154">
        <v>0</v>
      </c>
      <c r="X1134" s="154">
        <v>0</v>
      </c>
      <c r="Y1134" s="154">
        <v>0</v>
      </c>
      <c r="Z1134" s="154">
        <v>0</v>
      </c>
      <c r="AA1134" s="154">
        <v>0</v>
      </c>
      <c r="AB1134" s="156">
        <v>2021</v>
      </c>
    </row>
    <row r="1135" spans="1:28" ht="35.25" customHeight="1" x14ac:dyDescent="0.5">
      <c r="A1135">
        <v>1</v>
      </c>
      <c r="B1135" s="124">
        <v>335</v>
      </c>
      <c r="C1135" s="125" t="s">
        <v>2100</v>
      </c>
      <c r="D1135" s="150">
        <v>194000</v>
      </c>
      <c r="E1135" s="154">
        <v>0</v>
      </c>
      <c r="F1135" s="154">
        <v>0</v>
      </c>
      <c r="G1135" s="154">
        <v>0</v>
      </c>
      <c r="H1135" s="154">
        <v>0</v>
      </c>
      <c r="I1135" s="154">
        <v>0</v>
      </c>
      <c r="J1135" s="154">
        <v>0</v>
      </c>
      <c r="K1135" s="155">
        <v>0</v>
      </c>
      <c r="L1135" s="154">
        <v>0</v>
      </c>
      <c r="M1135" s="154">
        <v>0</v>
      </c>
      <c r="N1135" s="154">
        <v>0</v>
      </c>
      <c r="O1135" s="154">
        <v>194000</v>
      </c>
      <c r="P1135" s="154">
        <v>0</v>
      </c>
      <c r="Q1135" s="154">
        <v>0</v>
      </c>
      <c r="R1135" s="154">
        <v>0</v>
      </c>
      <c r="S1135" s="154">
        <v>0</v>
      </c>
      <c r="T1135" s="154">
        <v>0</v>
      </c>
      <c r="U1135" s="154">
        <v>0</v>
      </c>
      <c r="V1135" s="154">
        <v>0</v>
      </c>
      <c r="W1135" s="154">
        <v>0</v>
      </c>
      <c r="X1135" s="154">
        <v>0</v>
      </c>
      <c r="Y1135" s="154">
        <v>0</v>
      </c>
      <c r="Z1135" s="154">
        <v>0</v>
      </c>
      <c r="AA1135" s="154">
        <v>0</v>
      </c>
      <c r="AB1135" s="156">
        <v>2021</v>
      </c>
    </row>
    <row r="1136" spans="1:28" ht="35.25" customHeight="1" x14ac:dyDescent="0.5">
      <c r="A1136">
        <v>1</v>
      </c>
      <c r="B1136" s="124">
        <v>336</v>
      </c>
      <c r="C1136" s="125" t="s">
        <v>2857</v>
      </c>
      <c r="D1136" s="150">
        <v>170447</v>
      </c>
      <c r="E1136" s="154">
        <v>90417</v>
      </c>
      <c r="F1136" s="154">
        <v>0</v>
      </c>
      <c r="G1136" s="154">
        <v>0</v>
      </c>
      <c r="H1136" s="154">
        <v>0</v>
      </c>
      <c r="I1136" s="154">
        <v>0</v>
      </c>
      <c r="J1136" s="154">
        <v>0</v>
      </c>
      <c r="K1136" s="155">
        <v>0</v>
      </c>
      <c r="L1136" s="154">
        <v>0</v>
      </c>
      <c r="M1136" s="154">
        <v>0</v>
      </c>
      <c r="N1136" s="154">
        <v>0</v>
      </c>
      <c r="O1136" s="154">
        <v>80030</v>
      </c>
      <c r="P1136" s="154">
        <v>0</v>
      </c>
      <c r="Q1136" s="154">
        <v>0</v>
      </c>
      <c r="R1136" s="154">
        <v>0</v>
      </c>
      <c r="S1136" s="154">
        <v>0</v>
      </c>
      <c r="T1136" s="154">
        <v>0</v>
      </c>
      <c r="U1136" s="154">
        <v>0</v>
      </c>
      <c r="V1136" s="154">
        <v>0</v>
      </c>
      <c r="W1136" s="154">
        <v>0</v>
      </c>
      <c r="X1136" s="154">
        <v>0</v>
      </c>
      <c r="Y1136" s="154">
        <v>0</v>
      </c>
      <c r="Z1136" s="154">
        <v>0</v>
      </c>
      <c r="AA1136" s="154">
        <v>0</v>
      </c>
      <c r="AB1136" s="156">
        <v>2021</v>
      </c>
    </row>
    <row r="1137" spans="1:28" ht="35.25" customHeight="1" x14ac:dyDescent="0.5">
      <c r="A1137">
        <v>1</v>
      </c>
      <c r="B1137" s="124">
        <v>337</v>
      </c>
      <c r="C1137" s="125" t="s">
        <v>2476</v>
      </c>
      <c r="D1137" s="150">
        <v>543300</v>
      </c>
      <c r="E1137" s="154">
        <v>0</v>
      </c>
      <c r="F1137" s="154">
        <v>0</v>
      </c>
      <c r="G1137" s="154">
        <v>0</v>
      </c>
      <c r="H1137" s="154">
        <v>0</v>
      </c>
      <c r="I1137" s="154">
        <v>0</v>
      </c>
      <c r="J1137" s="154">
        <v>0</v>
      </c>
      <c r="K1137" s="155">
        <v>0</v>
      </c>
      <c r="L1137" s="154">
        <v>0</v>
      </c>
      <c r="M1137" s="154">
        <v>543300</v>
      </c>
      <c r="N1137" s="154">
        <v>0</v>
      </c>
      <c r="O1137" s="154">
        <v>0</v>
      </c>
      <c r="P1137" s="154">
        <v>0</v>
      </c>
      <c r="Q1137" s="154">
        <v>0</v>
      </c>
      <c r="R1137" s="154">
        <v>0</v>
      </c>
      <c r="S1137" s="154">
        <v>0</v>
      </c>
      <c r="T1137" s="154">
        <v>0</v>
      </c>
      <c r="U1137" s="154">
        <v>0</v>
      </c>
      <c r="V1137" s="154">
        <v>0</v>
      </c>
      <c r="W1137" s="154">
        <v>0</v>
      </c>
      <c r="X1137" s="154">
        <v>0</v>
      </c>
      <c r="Y1137" s="154">
        <v>0</v>
      </c>
      <c r="Z1137" s="154">
        <v>0</v>
      </c>
      <c r="AA1137" s="154">
        <v>0</v>
      </c>
      <c r="AB1137" s="156">
        <v>2021</v>
      </c>
    </row>
    <row r="1138" spans="1:28" ht="35.25" customHeight="1" x14ac:dyDescent="0.5">
      <c r="A1138">
        <v>1</v>
      </c>
      <c r="B1138" s="124">
        <v>338</v>
      </c>
      <c r="C1138" s="125" t="s">
        <v>2102</v>
      </c>
      <c r="D1138" s="150">
        <v>152795.6</v>
      </c>
      <c r="E1138" s="154">
        <v>0</v>
      </c>
      <c r="F1138" s="154">
        <v>0</v>
      </c>
      <c r="G1138" s="154">
        <v>152795.6</v>
      </c>
      <c r="H1138" s="154">
        <v>0</v>
      </c>
      <c r="I1138" s="154">
        <v>0</v>
      </c>
      <c r="J1138" s="154">
        <v>0</v>
      </c>
      <c r="K1138" s="155">
        <v>0</v>
      </c>
      <c r="L1138" s="154">
        <v>0</v>
      </c>
      <c r="M1138" s="154">
        <v>0</v>
      </c>
      <c r="N1138" s="154">
        <v>0</v>
      </c>
      <c r="O1138" s="154">
        <v>0</v>
      </c>
      <c r="P1138" s="154">
        <v>0</v>
      </c>
      <c r="Q1138" s="154">
        <v>0</v>
      </c>
      <c r="R1138" s="154">
        <v>0</v>
      </c>
      <c r="S1138" s="154">
        <v>0</v>
      </c>
      <c r="T1138" s="154">
        <v>0</v>
      </c>
      <c r="U1138" s="154">
        <v>0</v>
      </c>
      <c r="V1138" s="154">
        <v>0</v>
      </c>
      <c r="W1138" s="154">
        <v>0</v>
      </c>
      <c r="X1138" s="154">
        <v>0</v>
      </c>
      <c r="Y1138" s="154">
        <v>0</v>
      </c>
      <c r="Z1138" s="154">
        <v>0</v>
      </c>
      <c r="AA1138" s="154">
        <v>0</v>
      </c>
      <c r="AB1138" s="156">
        <v>2021</v>
      </c>
    </row>
    <row r="1139" spans="1:28" ht="35.25" customHeight="1" x14ac:dyDescent="0.5">
      <c r="A1139">
        <v>1</v>
      </c>
      <c r="B1139" s="124">
        <v>339</v>
      </c>
      <c r="C1139" s="125" t="s">
        <v>2858</v>
      </c>
      <c r="D1139" s="150">
        <v>347020</v>
      </c>
      <c r="E1139" s="154">
        <v>0</v>
      </c>
      <c r="F1139" s="154">
        <v>0</v>
      </c>
      <c r="G1139" s="154">
        <v>0</v>
      </c>
      <c r="H1139" s="154">
        <v>0</v>
      </c>
      <c r="I1139" s="154">
        <v>0</v>
      </c>
      <c r="J1139" s="154">
        <v>0</v>
      </c>
      <c r="K1139" s="155">
        <v>0</v>
      </c>
      <c r="L1139" s="154">
        <v>0</v>
      </c>
      <c r="M1139" s="154">
        <v>0</v>
      </c>
      <c r="N1139" s="154">
        <v>0</v>
      </c>
      <c r="O1139" s="154">
        <v>347020</v>
      </c>
      <c r="P1139" s="154">
        <v>0</v>
      </c>
      <c r="Q1139" s="154">
        <v>0</v>
      </c>
      <c r="R1139" s="154">
        <v>0</v>
      </c>
      <c r="S1139" s="154">
        <v>0</v>
      </c>
      <c r="T1139" s="154">
        <v>0</v>
      </c>
      <c r="U1139" s="154">
        <v>0</v>
      </c>
      <c r="V1139" s="154">
        <v>0</v>
      </c>
      <c r="W1139" s="154">
        <v>0</v>
      </c>
      <c r="X1139" s="154">
        <v>0</v>
      </c>
      <c r="Y1139" s="154">
        <v>0</v>
      </c>
      <c r="Z1139" s="154">
        <v>0</v>
      </c>
      <c r="AA1139" s="154">
        <v>0</v>
      </c>
      <c r="AB1139" s="156">
        <v>2021</v>
      </c>
    </row>
    <row r="1140" spans="1:28" ht="35.25" customHeight="1" x14ac:dyDescent="0.5">
      <c r="A1140">
        <v>1</v>
      </c>
      <c r="B1140" s="124">
        <v>340</v>
      </c>
      <c r="C1140" s="125" t="s">
        <v>2859</v>
      </c>
      <c r="D1140" s="150">
        <v>1300000</v>
      </c>
      <c r="E1140" s="154">
        <v>0</v>
      </c>
      <c r="F1140" s="154">
        <v>0</v>
      </c>
      <c r="G1140" s="154">
        <v>1300000</v>
      </c>
      <c r="H1140" s="154">
        <v>0</v>
      </c>
      <c r="I1140" s="154">
        <v>0</v>
      </c>
      <c r="J1140" s="154">
        <v>0</v>
      </c>
      <c r="K1140" s="155">
        <v>0</v>
      </c>
      <c r="L1140" s="154">
        <v>0</v>
      </c>
      <c r="M1140" s="154">
        <v>0</v>
      </c>
      <c r="N1140" s="154">
        <v>0</v>
      </c>
      <c r="O1140" s="154">
        <v>0</v>
      </c>
      <c r="P1140" s="154">
        <v>0</v>
      </c>
      <c r="Q1140" s="154">
        <v>0</v>
      </c>
      <c r="R1140" s="154">
        <v>0</v>
      </c>
      <c r="S1140" s="154">
        <v>0</v>
      </c>
      <c r="T1140" s="154">
        <v>0</v>
      </c>
      <c r="U1140" s="154">
        <v>0</v>
      </c>
      <c r="V1140" s="154">
        <v>0</v>
      </c>
      <c r="W1140" s="154">
        <v>0</v>
      </c>
      <c r="X1140" s="154">
        <v>0</v>
      </c>
      <c r="Y1140" s="154">
        <v>0</v>
      </c>
      <c r="Z1140" s="154">
        <v>0</v>
      </c>
      <c r="AA1140" s="154">
        <v>0</v>
      </c>
      <c r="AB1140" s="156">
        <v>2021</v>
      </c>
    </row>
    <row r="1141" spans="1:28" ht="35.25" customHeight="1" x14ac:dyDescent="0.5">
      <c r="A1141">
        <v>1</v>
      </c>
      <c r="B1141" s="124">
        <v>341</v>
      </c>
      <c r="C1141" s="125" t="s">
        <v>2860</v>
      </c>
      <c r="D1141" s="150">
        <v>218158.4</v>
      </c>
      <c r="E1141" s="154">
        <v>0</v>
      </c>
      <c r="F1141" s="154">
        <v>0</v>
      </c>
      <c r="G1141" s="154">
        <v>0</v>
      </c>
      <c r="H1141" s="154">
        <v>0</v>
      </c>
      <c r="I1141" s="154">
        <v>0</v>
      </c>
      <c r="J1141" s="154">
        <v>0</v>
      </c>
      <c r="K1141" s="155">
        <v>0</v>
      </c>
      <c r="L1141" s="154">
        <v>0</v>
      </c>
      <c r="M1141" s="154">
        <v>0</v>
      </c>
      <c r="N1141" s="154">
        <v>0</v>
      </c>
      <c r="O1141" s="154">
        <v>218158.4</v>
      </c>
      <c r="P1141" s="154">
        <v>0</v>
      </c>
      <c r="Q1141" s="154">
        <v>0</v>
      </c>
      <c r="R1141" s="154">
        <v>0</v>
      </c>
      <c r="S1141" s="154">
        <v>0</v>
      </c>
      <c r="T1141" s="154">
        <v>0</v>
      </c>
      <c r="U1141" s="154">
        <v>0</v>
      </c>
      <c r="V1141" s="154">
        <v>0</v>
      </c>
      <c r="W1141" s="154">
        <v>0</v>
      </c>
      <c r="X1141" s="154">
        <v>0</v>
      </c>
      <c r="Y1141" s="154">
        <v>0</v>
      </c>
      <c r="Z1141" s="154">
        <v>0</v>
      </c>
      <c r="AA1141" s="154">
        <v>0</v>
      </c>
      <c r="AB1141" s="156">
        <v>2021</v>
      </c>
    </row>
    <row r="1142" spans="1:28" ht="35.25" customHeight="1" x14ac:dyDescent="0.5">
      <c r="A1142">
        <v>1</v>
      </c>
      <c r="B1142" s="124">
        <v>342</v>
      </c>
      <c r="C1142" s="125" t="s">
        <v>2861</v>
      </c>
      <c r="D1142" s="150">
        <v>1267115</v>
      </c>
      <c r="E1142" s="154">
        <v>0</v>
      </c>
      <c r="F1142" s="154">
        <v>0</v>
      </c>
      <c r="G1142" s="154">
        <v>642346</v>
      </c>
      <c r="H1142" s="154">
        <v>0</v>
      </c>
      <c r="I1142" s="154">
        <v>0</v>
      </c>
      <c r="J1142" s="154">
        <v>0</v>
      </c>
      <c r="K1142" s="155">
        <v>0</v>
      </c>
      <c r="L1142" s="154">
        <v>0</v>
      </c>
      <c r="M1142" s="154">
        <v>0</v>
      </c>
      <c r="N1142" s="154">
        <v>0</v>
      </c>
      <c r="O1142" s="154">
        <v>624769</v>
      </c>
      <c r="P1142" s="154">
        <v>0</v>
      </c>
      <c r="Q1142" s="154">
        <v>0</v>
      </c>
      <c r="R1142" s="154">
        <v>0</v>
      </c>
      <c r="S1142" s="154">
        <v>0</v>
      </c>
      <c r="T1142" s="154">
        <v>0</v>
      </c>
      <c r="U1142" s="154">
        <v>0</v>
      </c>
      <c r="V1142" s="154">
        <v>0</v>
      </c>
      <c r="W1142" s="154">
        <v>0</v>
      </c>
      <c r="X1142" s="154">
        <v>0</v>
      </c>
      <c r="Y1142" s="154">
        <v>0</v>
      </c>
      <c r="Z1142" s="154">
        <v>0</v>
      </c>
      <c r="AA1142" s="154">
        <v>0</v>
      </c>
      <c r="AB1142" s="156">
        <v>2021</v>
      </c>
    </row>
    <row r="1143" spans="1:28" ht="35.25" customHeight="1" x14ac:dyDescent="0.5">
      <c r="A1143">
        <v>1</v>
      </c>
      <c r="B1143" s="124">
        <v>343</v>
      </c>
      <c r="C1143" s="125" t="s">
        <v>2862</v>
      </c>
      <c r="D1143" s="150">
        <v>107269.2</v>
      </c>
      <c r="E1143" s="154">
        <v>0</v>
      </c>
      <c r="F1143" s="154">
        <v>0</v>
      </c>
      <c r="G1143" s="154">
        <v>0</v>
      </c>
      <c r="H1143" s="154">
        <v>0</v>
      </c>
      <c r="I1143" s="154">
        <v>0</v>
      </c>
      <c r="J1143" s="154">
        <v>0</v>
      </c>
      <c r="K1143" s="155">
        <v>0</v>
      </c>
      <c r="L1143" s="154">
        <v>0</v>
      </c>
      <c r="M1143" s="154">
        <v>0</v>
      </c>
      <c r="N1143" s="154">
        <v>107269.2</v>
      </c>
      <c r="O1143" s="154">
        <v>0</v>
      </c>
      <c r="P1143" s="154">
        <v>0</v>
      </c>
      <c r="Q1143" s="154">
        <v>0</v>
      </c>
      <c r="R1143" s="154">
        <v>0</v>
      </c>
      <c r="S1143" s="154">
        <v>0</v>
      </c>
      <c r="T1143" s="154">
        <v>0</v>
      </c>
      <c r="U1143" s="154">
        <v>0</v>
      </c>
      <c r="V1143" s="154">
        <v>0</v>
      </c>
      <c r="W1143" s="154">
        <v>0</v>
      </c>
      <c r="X1143" s="154">
        <v>0</v>
      </c>
      <c r="Y1143" s="154">
        <v>0</v>
      </c>
      <c r="Z1143" s="154">
        <v>0</v>
      </c>
      <c r="AA1143" s="154">
        <v>0</v>
      </c>
      <c r="AB1143" s="156">
        <v>2021</v>
      </c>
    </row>
    <row r="1144" spans="1:28" ht="35.25" customHeight="1" x14ac:dyDescent="0.5">
      <c r="A1144">
        <v>1</v>
      </c>
      <c r="B1144" s="124">
        <v>344</v>
      </c>
      <c r="C1144" s="125" t="s">
        <v>2863</v>
      </c>
      <c r="D1144" s="150">
        <v>1170000</v>
      </c>
      <c r="E1144" s="154">
        <v>0</v>
      </c>
      <c r="F1144" s="154">
        <v>0</v>
      </c>
      <c r="G1144" s="154">
        <v>0</v>
      </c>
      <c r="H1144" s="154">
        <v>0</v>
      </c>
      <c r="I1144" s="154">
        <v>0</v>
      </c>
      <c r="J1144" s="154">
        <v>0</v>
      </c>
      <c r="K1144" s="155">
        <v>0</v>
      </c>
      <c r="L1144" s="154">
        <v>0</v>
      </c>
      <c r="M1144" s="154">
        <v>1170000</v>
      </c>
      <c r="N1144" s="154">
        <v>0</v>
      </c>
      <c r="O1144" s="154">
        <v>0</v>
      </c>
      <c r="P1144" s="154">
        <v>0</v>
      </c>
      <c r="Q1144" s="154">
        <v>0</v>
      </c>
      <c r="R1144" s="154">
        <v>0</v>
      </c>
      <c r="S1144" s="154">
        <v>0</v>
      </c>
      <c r="T1144" s="154">
        <v>0</v>
      </c>
      <c r="U1144" s="154">
        <v>0</v>
      </c>
      <c r="V1144" s="154">
        <v>0</v>
      </c>
      <c r="W1144" s="154">
        <v>0</v>
      </c>
      <c r="X1144" s="154">
        <v>0</v>
      </c>
      <c r="Y1144" s="154">
        <v>0</v>
      </c>
      <c r="Z1144" s="154">
        <v>0</v>
      </c>
      <c r="AA1144" s="154">
        <v>0</v>
      </c>
      <c r="AB1144" s="156">
        <v>2021</v>
      </c>
    </row>
    <row r="1145" spans="1:28" ht="35.25" customHeight="1" x14ac:dyDescent="0.5">
      <c r="A1145">
        <v>1</v>
      </c>
      <c r="B1145" s="124">
        <v>345</v>
      </c>
      <c r="C1145" s="125" t="s">
        <v>2864</v>
      </c>
      <c r="D1145" s="150">
        <v>124500</v>
      </c>
      <c r="E1145" s="154">
        <v>0</v>
      </c>
      <c r="F1145" s="154">
        <v>0</v>
      </c>
      <c r="G1145" s="154">
        <v>0</v>
      </c>
      <c r="H1145" s="154">
        <v>0</v>
      </c>
      <c r="I1145" s="154">
        <v>124500</v>
      </c>
      <c r="J1145" s="154">
        <v>0</v>
      </c>
      <c r="K1145" s="155">
        <v>0</v>
      </c>
      <c r="L1145" s="154">
        <v>0</v>
      </c>
      <c r="M1145" s="154">
        <v>0</v>
      </c>
      <c r="N1145" s="154">
        <v>0</v>
      </c>
      <c r="O1145" s="154">
        <v>0</v>
      </c>
      <c r="P1145" s="154">
        <v>0</v>
      </c>
      <c r="Q1145" s="154">
        <v>0</v>
      </c>
      <c r="R1145" s="154">
        <v>0</v>
      </c>
      <c r="S1145" s="154">
        <v>0</v>
      </c>
      <c r="T1145" s="154">
        <v>0</v>
      </c>
      <c r="U1145" s="154">
        <v>0</v>
      </c>
      <c r="V1145" s="154">
        <v>0</v>
      </c>
      <c r="W1145" s="154">
        <v>0</v>
      </c>
      <c r="X1145" s="154">
        <v>0</v>
      </c>
      <c r="Y1145" s="154">
        <v>0</v>
      </c>
      <c r="Z1145" s="154">
        <v>0</v>
      </c>
      <c r="AA1145" s="154">
        <v>0</v>
      </c>
      <c r="AB1145" s="156">
        <v>2021</v>
      </c>
    </row>
    <row r="1146" spans="1:28" ht="35.25" customHeight="1" x14ac:dyDescent="0.5">
      <c r="A1146">
        <v>1</v>
      </c>
      <c r="B1146" s="124">
        <v>346</v>
      </c>
      <c r="C1146" s="125" t="s">
        <v>1775</v>
      </c>
      <c r="D1146" s="150">
        <v>264000</v>
      </c>
      <c r="E1146" s="154">
        <v>0</v>
      </c>
      <c r="F1146" s="154">
        <v>0</v>
      </c>
      <c r="G1146" s="154">
        <v>0</v>
      </c>
      <c r="H1146" s="154">
        <v>0</v>
      </c>
      <c r="I1146" s="154">
        <v>0</v>
      </c>
      <c r="J1146" s="154">
        <v>0</v>
      </c>
      <c r="K1146" s="155">
        <v>0</v>
      </c>
      <c r="L1146" s="154">
        <v>0</v>
      </c>
      <c r="M1146" s="154">
        <v>0</v>
      </c>
      <c r="N1146" s="154">
        <v>0</v>
      </c>
      <c r="O1146" s="154">
        <v>264000</v>
      </c>
      <c r="P1146" s="154">
        <v>0</v>
      </c>
      <c r="Q1146" s="154">
        <v>0</v>
      </c>
      <c r="R1146" s="154">
        <v>0</v>
      </c>
      <c r="S1146" s="154">
        <v>0</v>
      </c>
      <c r="T1146" s="154">
        <v>0</v>
      </c>
      <c r="U1146" s="154">
        <v>0</v>
      </c>
      <c r="V1146" s="154">
        <v>0</v>
      </c>
      <c r="W1146" s="154">
        <v>0</v>
      </c>
      <c r="X1146" s="154">
        <v>0</v>
      </c>
      <c r="Y1146" s="154">
        <v>0</v>
      </c>
      <c r="Z1146" s="154">
        <v>0</v>
      </c>
      <c r="AA1146" s="154">
        <v>0</v>
      </c>
      <c r="AB1146" s="156">
        <v>2021</v>
      </c>
    </row>
    <row r="1147" spans="1:28" ht="35.25" customHeight="1" x14ac:dyDescent="0.5">
      <c r="A1147">
        <v>1</v>
      </c>
      <c r="B1147" s="124">
        <v>347</v>
      </c>
      <c r="C1147" s="125" t="s">
        <v>2865</v>
      </c>
      <c r="D1147" s="150">
        <v>415710.84</v>
      </c>
      <c r="E1147" s="154">
        <v>0</v>
      </c>
      <c r="F1147" s="154">
        <v>0</v>
      </c>
      <c r="G1147" s="154">
        <v>0</v>
      </c>
      <c r="H1147" s="154">
        <v>0</v>
      </c>
      <c r="I1147" s="154">
        <v>0</v>
      </c>
      <c r="J1147" s="154">
        <v>0</v>
      </c>
      <c r="K1147" s="155">
        <v>0</v>
      </c>
      <c r="L1147" s="154">
        <v>0</v>
      </c>
      <c r="M1147" s="154">
        <v>0</v>
      </c>
      <c r="N1147" s="154">
        <v>415710.84</v>
      </c>
      <c r="O1147" s="154">
        <v>0</v>
      </c>
      <c r="P1147" s="154">
        <v>0</v>
      </c>
      <c r="Q1147" s="154">
        <v>0</v>
      </c>
      <c r="R1147" s="154">
        <v>0</v>
      </c>
      <c r="S1147" s="154">
        <v>0</v>
      </c>
      <c r="T1147" s="154">
        <v>0</v>
      </c>
      <c r="U1147" s="154">
        <v>0</v>
      </c>
      <c r="V1147" s="154">
        <v>0</v>
      </c>
      <c r="W1147" s="154">
        <v>0</v>
      </c>
      <c r="X1147" s="154">
        <v>0</v>
      </c>
      <c r="Y1147" s="154">
        <v>0</v>
      </c>
      <c r="Z1147" s="154">
        <v>0</v>
      </c>
      <c r="AA1147" s="154">
        <v>0</v>
      </c>
      <c r="AB1147" s="156">
        <v>2021</v>
      </c>
    </row>
    <row r="1148" spans="1:28" ht="35.25" customHeight="1" x14ac:dyDescent="0.5">
      <c r="A1148">
        <v>1</v>
      </c>
      <c r="B1148" s="124">
        <v>348</v>
      </c>
      <c r="C1148" s="125" t="s">
        <v>2866</v>
      </c>
      <c r="D1148" s="150">
        <v>2194229.6</v>
      </c>
      <c r="E1148" s="154">
        <v>0</v>
      </c>
      <c r="F1148" s="154">
        <v>0</v>
      </c>
      <c r="G1148" s="154">
        <v>0</v>
      </c>
      <c r="H1148" s="154">
        <v>0</v>
      </c>
      <c r="I1148" s="154">
        <v>0</v>
      </c>
      <c r="J1148" s="154">
        <v>0</v>
      </c>
      <c r="K1148" s="155">
        <v>0</v>
      </c>
      <c r="L1148" s="154">
        <v>0</v>
      </c>
      <c r="M1148" s="154">
        <v>0</v>
      </c>
      <c r="N1148" s="154">
        <v>0</v>
      </c>
      <c r="O1148" s="154">
        <v>2194229.6</v>
      </c>
      <c r="P1148" s="154">
        <v>0</v>
      </c>
      <c r="Q1148" s="154">
        <v>0</v>
      </c>
      <c r="R1148" s="154">
        <v>0</v>
      </c>
      <c r="S1148" s="154">
        <v>0</v>
      </c>
      <c r="T1148" s="154">
        <v>0</v>
      </c>
      <c r="U1148" s="154">
        <v>0</v>
      </c>
      <c r="V1148" s="154">
        <v>0</v>
      </c>
      <c r="W1148" s="154">
        <v>0</v>
      </c>
      <c r="X1148" s="154">
        <v>0</v>
      </c>
      <c r="Y1148" s="154">
        <v>0</v>
      </c>
      <c r="Z1148" s="154">
        <v>0</v>
      </c>
      <c r="AA1148" s="154">
        <v>0</v>
      </c>
      <c r="AB1148" s="156">
        <v>2021</v>
      </c>
    </row>
    <row r="1149" spans="1:28" ht="35.25" customHeight="1" x14ac:dyDescent="0.5">
      <c r="A1149">
        <v>1</v>
      </c>
      <c r="B1149" s="124">
        <v>349</v>
      </c>
      <c r="C1149" s="125" t="s">
        <v>2867</v>
      </c>
      <c r="D1149" s="150">
        <v>1022267</v>
      </c>
      <c r="E1149" s="154">
        <v>0</v>
      </c>
      <c r="F1149" s="154">
        <v>0</v>
      </c>
      <c r="G1149" s="154">
        <v>574523</v>
      </c>
      <c r="H1149" s="154">
        <v>0</v>
      </c>
      <c r="I1149" s="154">
        <v>0</v>
      </c>
      <c r="J1149" s="154">
        <v>0</v>
      </c>
      <c r="K1149" s="155">
        <v>0</v>
      </c>
      <c r="L1149" s="154">
        <v>0</v>
      </c>
      <c r="M1149" s="154">
        <v>0</v>
      </c>
      <c r="N1149" s="154">
        <v>0</v>
      </c>
      <c r="O1149" s="154">
        <v>447744</v>
      </c>
      <c r="P1149" s="154">
        <v>0</v>
      </c>
      <c r="Q1149" s="154">
        <v>0</v>
      </c>
      <c r="R1149" s="154">
        <v>0</v>
      </c>
      <c r="S1149" s="154">
        <v>0</v>
      </c>
      <c r="T1149" s="154">
        <v>0</v>
      </c>
      <c r="U1149" s="154">
        <v>0</v>
      </c>
      <c r="V1149" s="154">
        <v>0</v>
      </c>
      <c r="W1149" s="154">
        <v>0</v>
      </c>
      <c r="X1149" s="154">
        <v>0</v>
      </c>
      <c r="Y1149" s="154">
        <v>0</v>
      </c>
      <c r="Z1149" s="154">
        <v>0</v>
      </c>
      <c r="AA1149" s="154">
        <v>0</v>
      </c>
      <c r="AB1149" s="156">
        <v>2021</v>
      </c>
    </row>
    <row r="1150" spans="1:28" ht="35.25" customHeight="1" x14ac:dyDescent="0.5">
      <c r="A1150">
        <v>1</v>
      </c>
      <c r="B1150" s="124">
        <v>350</v>
      </c>
      <c r="C1150" s="125" t="s">
        <v>2868</v>
      </c>
      <c r="D1150" s="150">
        <v>982845.39999999991</v>
      </c>
      <c r="E1150" s="154">
        <v>0</v>
      </c>
      <c r="F1150" s="154">
        <v>0</v>
      </c>
      <c r="G1150" s="154">
        <v>614518.6</v>
      </c>
      <c r="H1150" s="154">
        <v>0</v>
      </c>
      <c r="I1150" s="154">
        <v>0</v>
      </c>
      <c r="J1150" s="154">
        <v>0</v>
      </c>
      <c r="K1150" s="155">
        <v>0</v>
      </c>
      <c r="L1150" s="154">
        <v>0</v>
      </c>
      <c r="M1150" s="154">
        <v>0</v>
      </c>
      <c r="N1150" s="154">
        <v>0</v>
      </c>
      <c r="O1150" s="154">
        <v>368326.8</v>
      </c>
      <c r="P1150" s="154">
        <v>0</v>
      </c>
      <c r="Q1150" s="154">
        <v>0</v>
      </c>
      <c r="R1150" s="154">
        <v>0</v>
      </c>
      <c r="S1150" s="154">
        <v>0</v>
      </c>
      <c r="T1150" s="154">
        <v>0</v>
      </c>
      <c r="U1150" s="154">
        <v>0</v>
      </c>
      <c r="V1150" s="154">
        <v>0</v>
      </c>
      <c r="W1150" s="154">
        <v>0</v>
      </c>
      <c r="X1150" s="154">
        <v>0</v>
      </c>
      <c r="Y1150" s="154">
        <v>0</v>
      </c>
      <c r="Z1150" s="154">
        <v>0</v>
      </c>
      <c r="AA1150" s="154">
        <v>0</v>
      </c>
      <c r="AB1150" s="156">
        <v>2021</v>
      </c>
    </row>
    <row r="1151" spans="1:28" ht="35.25" customHeight="1" x14ac:dyDescent="0.5">
      <c r="A1151">
        <v>1</v>
      </c>
      <c r="B1151" s="124">
        <v>351</v>
      </c>
      <c r="C1151" s="125" t="s">
        <v>3015</v>
      </c>
      <c r="D1151" s="150">
        <v>741892</v>
      </c>
      <c r="E1151" s="154">
        <v>0</v>
      </c>
      <c r="F1151" s="154">
        <v>0</v>
      </c>
      <c r="G1151" s="154">
        <v>0</v>
      </c>
      <c r="H1151" s="154">
        <v>0</v>
      </c>
      <c r="I1151" s="154">
        <v>0</v>
      </c>
      <c r="J1151" s="154">
        <v>0</v>
      </c>
      <c r="K1151" s="155">
        <v>0</v>
      </c>
      <c r="L1151" s="154">
        <v>0</v>
      </c>
      <c r="M1151" s="154">
        <v>741892</v>
      </c>
      <c r="N1151" s="154">
        <v>0</v>
      </c>
      <c r="O1151" s="154">
        <v>0</v>
      </c>
      <c r="P1151" s="154">
        <v>0</v>
      </c>
      <c r="Q1151" s="154">
        <v>0</v>
      </c>
      <c r="R1151" s="154">
        <v>0</v>
      </c>
      <c r="S1151" s="154">
        <v>0</v>
      </c>
      <c r="T1151" s="154">
        <v>0</v>
      </c>
      <c r="U1151" s="154">
        <v>0</v>
      </c>
      <c r="V1151" s="154">
        <v>0</v>
      </c>
      <c r="W1151" s="154">
        <v>0</v>
      </c>
      <c r="X1151" s="154">
        <v>0</v>
      </c>
      <c r="Y1151" s="154">
        <v>0</v>
      </c>
      <c r="Z1151" s="154">
        <v>0</v>
      </c>
      <c r="AA1151" s="154">
        <v>0</v>
      </c>
      <c r="AB1151" s="156">
        <v>2021</v>
      </c>
    </row>
    <row r="1152" spans="1:28" ht="35.25" customHeight="1" x14ac:dyDescent="0.5">
      <c r="A1152">
        <v>1</v>
      </c>
      <c r="B1152" s="124">
        <v>352</v>
      </c>
      <c r="C1152" s="125" t="s">
        <v>3016</v>
      </c>
      <c r="D1152" s="150">
        <v>916626.68</v>
      </c>
      <c r="E1152" s="154">
        <v>0</v>
      </c>
      <c r="F1152" s="154">
        <v>0</v>
      </c>
      <c r="G1152" s="154">
        <v>916626.68</v>
      </c>
      <c r="H1152" s="154">
        <v>0</v>
      </c>
      <c r="I1152" s="154">
        <v>0</v>
      </c>
      <c r="J1152" s="154">
        <v>0</v>
      </c>
      <c r="K1152" s="155">
        <v>0</v>
      </c>
      <c r="L1152" s="154">
        <v>0</v>
      </c>
      <c r="M1152" s="154">
        <v>0</v>
      </c>
      <c r="N1152" s="154">
        <v>0</v>
      </c>
      <c r="O1152" s="154">
        <v>0</v>
      </c>
      <c r="P1152" s="154">
        <v>0</v>
      </c>
      <c r="Q1152" s="154">
        <v>0</v>
      </c>
      <c r="R1152" s="154">
        <v>0</v>
      </c>
      <c r="S1152" s="154">
        <v>0</v>
      </c>
      <c r="T1152" s="154">
        <v>0</v>
      </c>
      <c r="U1152" s="154">
        <v>0</v>
      </c>
      <c r="V1152" s="154">
        <v>0</v>
      </c>
      <c r="W1152" s="154">
        <v>0</v>
      </c>
      <c r="X1152" s="154">
        <v>0</v>
      </c>
      <c r="Y1152" s="154">
        <v>0</v>
      </c>
      <c r="Z1152" s="154">
        <v>0</v>
      </c>
      <c r="AA1152" s="154">
        <v>0</v>
      </c>
      <c r="AB1152" s="156">
        <v>2021</v>
      </c>
    </row>
    <row r="1153" spans="1:28" ht="35.25" customHeight="1" x14ac:dyDescent="0.5">
      <c r="A1153">
        <v>1</v>
      </c>
      <c r="B1153" s="124">
        <v>353</v>
      </c>
      <c r="C1153" s="125" t="s">
        <v>2679</v>
      </c>
      <c r="D1153" s="150">
        <v>2213429</v>
      </c>
      <c r="E1153" s="154">
        <v>0</v>
      </c>
      <c r="F1153" s="154">
        <v>0</v>
      </c>
      <c r="G1153" s="154">
        <v>332352</v>
      </c>
      <c r="H1153" s="154">
        <v>0</v>
      </c>
      <c r="I1153" s="154">
        <v>0</v>
      </c>
      <c r="J1153" s="154">
        <v>0</v>
      </c>
      <c r="K1153" s="155">
        <v>0</v>
      </c>
      <c r="L1153" s="154">
        <v>0</v>
      </c>
      <c r="M1153" s="154">
        <v>0</v>
      </c>
      <c r="N1153" s="154">
        <v>0</v>
      </c>
      <c r="O1153" s="154">
        <v>1881077</v>
      </c>
      <c r="P1153" s="154">
        <v>0</v>
      </c>
      <c r="Q1153" s="154">
        <v>0</v>
      </c>
      <c r="R1153" s="154">
        <v>0</v>
      </c>
      <c r="S1153" s="154">
        <v>0</v>
      </c>
      <c r="T1153" s="154">
        <v>0</v>
      </c>
      <c r="U1153" s="154">
        <v>0</v>
      </c>
      <c r="V1153" s="154">
        <v>0</v>
      </c>
      <c r="W1153" s="154">
        <v>0</v>
      </c>
      <c r="X1153" s="154">
        <v>0</v>
      </c>
      <c r="Y1153" s="154">
        <v>0</v>
      </c>
      <c r="Z1153" s="154">
        <v>0</v>
      </c>
      <c r="AA1153" s="154">
        <v>0</v>
      </c>
      <c r="AB1153" s="156">
        <v>2021</v>
      </c>
    </row>
    <row r="1154" spans="1:28" ht="35.25" customHeight="1" x14ac:dyDescent="0.5">
      <c r="A1154">
        <v>1</v>
      </c>
      <c r="B1154" s="124">
        <v>354</v>
      </c>
      <c r="C1154" s="125" t="s">
        <v>3017</v>
      </c>
      <c r="D1154" s="150">
        <v>1841469</v>
      </c>
      <c r="E1154" s="154">
        <v>0</v>
      </c>
      <c r="F1154" s="154">
        <v>0</v>
      </c>
      <c r="G1154" s="154">
        <v>623495</v>
      </c>
      <c r="H1154" s="154">
        <v>0</v>
      </c>
      <c r="I1154" s="154">
        <v>0</v>
      </c>
      <c r="J1154" s="154">
        <v>0</v>
      </c>
      <c r="K1154" s="155">
        <v>0</v>
      </c>
      <c r="L1154" s="154">
        <v>0</v>
      </c>
      <c r="M1154" s="154">
        <v>0</v>
      </c>
      <c r="N1154" s="154">
        <v>0</v>
      </c>
      <c r="O1154" s="154">
        <v>1217974</v>
      </c>
      <c r="P1154" s="154">
        <v>0</v>
      </c>
      <c r="Q1154" s="154">
        <v>0</v>
      </c>
      <c r="R1154" s="154">
        <v>0</v>
      </c>
      <c r="S1154" s="154">
        <v>0</v>
      </c>
      <c r="T1154" s="154">
        <v>0</v>
      </c>
      <c r="U1154" s="154">
        <v>0</v>
      </c>
      <c r="V1154" s="154">
        <v>0</v>
      </c>
      <c r="W1154" s="154">
        <v>0</v>
      </c>
      <c r="X1154" s="154">
        <v>0</v>
      </c>
      <c r="Y1154" s="154">
        <v>0</v>
      </c>
      <c r="Z1154" s="154">
        <v>0</v>
      </c>
      <c r="AA1154" s="154">
        <v>0</v>
      </c>
      <c r="AB1154" s="156">
        <v>2021</v>
      </c>
    </row>
    <row r="1155" spans="1:28" ht="35.25" customHeight="1" x14ac:dyDescent="0.5">
      <c r="A1155">
        <v>1</v>
      </c>
      <c r="B1155" s="124">
        <v>355</v>
      </c>
      <c r="C1155" s="125" t="s">
        <v>2680</v>
      </c>
      <c r="D1155" s="150">
        <v>5018767</v>
      </c>
      <c r="E1155" s="154">
        <v>0</v>
      </c>
      <c r="F1155" s="154">
        <v>0</v>
      </c>
      <c r="G1155" s="154">
        <v>911627</v>
      </c>
      <c r="H1155" s="154">
        <v>0</v>
      </c>
      <c r="I1155" s="154">
        <v>0</v>
      </c>
      <c r="J1155" s="154">
        <v>0</v>
      </c>
      <c r="K1155" s="155">
        <v>0</v>
      </c>
      <c r="L1155" s="154">
        <v>0</v>
      </c>
      <c r="M1155" s="154">
        <v>0</v>
      </c>
      <c r="N1155" s="154">
        <v>0</v>
      </c>
      <c r="O1155" s="154">
        <v>4107140</v>
      </c>
      <c r="P1155" s="154">
        <v>0</v>
      </c>
      <c r="Q1155" s="154">
        <v>0</v>
      </c>
      <c r="R1155" s="154">
        <v>0</v>
      </c>
      <c r="S1155" s="154">
        <v>0</v>
      </c>
      <c r="T1155" s="154">
        <v>0</v>
      </c>
      <c r="U1155" s="154">
        <v>0</v>
      </c>
      <c r="V1155" s="154">
        <v>0</v>
      </c>
      <c r="W1155" s="154">
        <v>0</v>
      </c>
      <c r="X1155" s="154">
        <v>0</v>
      </c>
      <c r="Y1155" s="154">
        <v>0</v>
      </c>
      <c r="Z1155" s="154">
        <v>0</v>
      </c>
      <c r="AA1155" s="154">
        <v>0</v>
      </c>
      <c r="AB1155" s="156">
        <v>2021</v>
      </c>
    </row>
    <row r="1156" spans="1:28" ht="35.25" customHeight="1" x14ac:dyDescent="0.5">
      <c r="A1156">
        <v>1</v>
      </c>
      <c r="B1156" s="124">
        <v>356</v>
      </c>
      <c r="C1156" s="125" t="s">
        <v>1779</v>
      </c>
      <c r="D1156" s="150">
        <v>965001</v>
      </c>
      <c r="E1156" s="154">
        <v>0</v>
      </c>
      <c r="F1156" s="154">
        <v>0</v>
      </c>
      <c r="G1156" s="154">
        <v>0</v>
      </c>
      <c r="H1156" s="154">
        <v>0</v>
      </c>
      <c r="I1156" s="154">
        <v>0</v>
      </c>
      <c r="J1156" s="154">
        <v>0</v>
      </c>
      <c r="K1156" s="155">
        <v>0</v>
      </c>
      <c r="L1156" s="154">
        <v>0</v>
      </c>
      <c r="M1156" s="154">
        <v>965001</v>
      </c>
      <c r="N1156" s="154">
        <v>0</v>
      </c>
      <c r="O1156" s="154">
        <v>0</v>
      </c>
      <c r="P1156" s="154">
        <v>0</v>
      </c>
      <c r="Q1156" s="154">
        <v>0</v>
      </c>
      <c r="R1156" s="154">
        <v>0</v>
      </c>
      <c r="S1156" s="154">
        <v>0</v>
      </c>
      <c r="T1156" s="154">
        <v>0</v>
      </c>
      <c r="U1156" s="154">
        <v>0</v>
      </c>
      <c r="V1156" s="154">
        <v>0</v>
      </c>
      <c r="W1156" s="154">
        <v>0</v>
      </c>
      <c r="X1156" s="154">
        <v>0</v>
      </c>
      <c r="Y1156" s="154">
        <v>0</v>
      </c>
      <c r="Z1156" s="154">
        <v>0</v>
      </c>
      <c r="AA1156" s="154">
        <v>0</v>
      </c>
      <c r="AB1156" s="156">
        <v>2021</v>
      </c>
    </row>
    <row r="1157" spans="1:28" ht="35.25" customHeight="1" x14ac:dyDescent="0.5">
      <c r="A1157">
        <v>1</v>
      </c>
      <c r="B1157" s="124">
        <v>357</v>
      </c>
      <c r="C1157" s="125" t="s">
        <v>3018</v>
      </c>
      <c r="D1157" s="150">
        <v>667338</v>
      </c>
      <c r="E1157" s="154">
        <v>0</v>
      </c>
      <c r="F1157" s="154">
        <v>0</v>
      </c>
      <c r="G1157" s="154">
        <v>0</v>
      </c>
      <c r="H1157" s="154">
        <v>0</v>
      </c>
      <c r="I1157" s="154">
        <v>0</v>
      </c>
      <c r="J1157" s="154">
        <v>0</v>
      </c>
      <c r="K1157" s="155">
        <v>0</v>
      </c>
      <c r="L1157" s="154">
        <v>0</v>
      </c>
      <c r="M1157" s="154">
        <v>0</v>
      </c>
      <c r="N1157" s="154">
        <v>667338</v>
      </c>
      <c r="O1157" s="154">
        <v>0</v>
      </c>
      <c r="P1157" s="154">
        <v>0</v>
      </c>
      <c r="Q1157" s="154">
        <v>0</v>
      </c>
      <c r="R1157" s="154">
        <v>0</v>
      </c>
      <c r="S1157" s="154">
        <v>0</v>
      </c>
      <c r="T1157" s="154">
        <v>0</v>
      </c>
      <c r="U1157" s="154">
        <v>0</v>
      </c>
      <c r="V1157" s="154">
        <v>0</v>
      </c>
      <c r="W1157" s="154">
        <v>0</v>
      </c>
      <c r="X1157" s="154">
        <v>0</v>
      </c>
      <c r="Y1157" s="154">
        <v>0</v>
      </c>
      <c r="Z1157" s="154">
        <v>0</v>
      </c>
      <c r="AA1157" s="154">
        <v>0</v>
      </c>
      <c r="AB1157" s="156">
        <v>2021</v>
      </c>
    </row>
    <row r="1158" spans="1:28" ht="35.25" customHeight="1" x14ac:dyDescent="0.5">
      <c r="A1158">
        <v>1</v>
      </c>
      <c r="B1158" s="124">
        <v>358</v>
      </c>
      <c r="C1158" s="125" t="s">
        <v>1665</v>
      </c>
      <c r="D1158" s="150">
        <v>538273.19999999995</v>
      </c>
      <c r="E1158" s="154">
        <v>0</v>
      </c>
      <c r="F1158" s="154">
        <v>0</v>
      </c>
      <c r="G1158" s="154">
        <v>538273.19999999995</v>
      </c>
      <c r="H1158" s="154">
        <v>0</v>
      </c>
      <c r="I1158" s="154">
        <v>0</v>
      </c>
      <c r="J1158" s="154">
        <v>0</v>
      </c>
      <c r="K1158" s="155">
        <v>0</v>
      </c>
      <c r="L1158" s="154">
        <v>0</v>
      </c>
      <c r="M1158" s="154">
        <v>0</v>
      </c>
      <c r="N1158" s="154">
        <v>0</v>
      </c>
      <c r="O1158" s="154">
        <v>0</v>
      </c>
      <c r="P1158" s="154">
        <v>0</v>
      </c>
      <c r="Q1158" s="154">
        <v>0</v>
      </c>
      <c r="R1158" s="154">
        <v>0</v>
      </c>
      <c r="S1158" s="154">
        <v>0</v>
      </c>
      <c r="T1158" s="154">
        <v>0</v>
      </c>
      <c r="U1158" s="154">
        <v>0</v>
      </c>
      <c r="V1158" s="154">
        <v>0</v>
      </c>
      <c r="W1158" s="154">
        <v>0</v>
      </c>
      <c r="X1158" s="154">
        <v>0</v>
      </c>
      <c r="Y1158" s="154">
        <v>0</v>
      </c>
      <c r="Z1158" s="154">
        <v>0</v>
      </c>
      <c r="AA1158" s="154">
        <v>0</v>
      </c>
      <c r="AB1158" s="156">
        <v>2021</v>
      </c>
    </row>
    <row r="1159" spans="1:28" ht="35.25" customHeight="1" x14ac:dyDescent="0.5">
      <c r="A1159">
        <v>1</v>
      </c>
      <c r="B1159" s="124">
        <v>359</v>
      </c>
      <c r="C1159" s="125" t="s">
        <v>3019</v>
      </c>
      <c r="D1159" s="150">
        <v>595667</v>
      </c>
      <c r="E1159" s="154">
        <v>0</v>
      </c>
      <c r="F1159" s="154">
        <v>0</v>
      </c>
      <c r="G1159" s="154">
        <v>0</v>
      </c>
      <c r="H1159" s="154">
        <v>0</v>
      </c>
      <c r="I1159" s="154">
        <v>0</v>
      </c>
      <c r="J1159" s="154">
        <v>0</v>
      </c>
      <c r="K1159" s="155">
        <v>0</v>
      </c>
      <c r="L1159" s="154">
        <v>0</v>
      </c>
      <c r="M1159" s="154">
        <v>0</v>
      </c>
      <c r="N1159" s="154">
        <v>595667</v>
      </c>
      <c r="O1159" s="154">
        <v>0</v>
      </c>
      <c r="P1159" s="154">
        <v>0</v>
      </c>
      <c r="Q1159" s="154">
        <v>0</v>
      </c>
      <c r="R1159" s="154">
        <v>0</v>
      </c>
      <c r="S1159" s="154">
        <v>0</v>
      </c>
      <c r="T1159" s="154">
        <v>0</v>
      </c>
      <c r="U1159" s="154">
        <v>0</v>
      </c>
      <c r="V1159" s="154">
        <v>0</v>
      </c>
      <c r="W1159" s="154">
        <v>0</v>
      </c>
      <c r="X1159" s="154">
        <v>0</v>
      </c>
      <c r="Y1159" s="154">
        <v>0</v>
      </c>
      <c r="Z1159" s="154">
        <v>0</v>
      </c>
      <c r="AA1159" s="154">
        <v>0</v>
      </c>
      <c r="AB1159" s="156">
        <v>2021</v>
      </c>
    </row>
    <row r="1160" spans="1:28" ht="35.25" customHeight="1" x14ac:dyDescent="0.5">
      <c r="A1160">
        <v>1</v>
      </c>
      <c r="B1160" s="124">
        <v>360</v>
      </c>
      <c r="C1160" s="125" t="s">
        <v>3020</v>
      </c>
      <c r="D1160" s="150">
        <v>490829</v>
      </c>
      <c r="E1160" s="154">
        <v>307879</v>
      </c>
      <c r="F1160" s="154">
        <v>0</v>
      </c>
      <c r="G1160" s="154">
        <v>0</v>
      </c>
      <c r="H1160" s="154">
        <v>0</v>
      </c>
      <c r="I1160" s="154">
        <v>0</v>
      </c>
      <c r="J1160" s="154">
        <v>0</v>
      </c>
      <c r="K1160" s="155">
        <v>0</v>
      </c>
      <c r="L1160" s="154">
        <v>0</v>
      </c>
      <c r="M1160" s="154">
        <v>0</v>
      </c>
      <c r="N1160" s="154">
        <v>0</v>
      </c>
      <c r="O1160" s="154">
        <v>182950</v>
      </c>
      <c r="P1160" s="154">
        <v>0</v>
      </c>
      <c r="Q1160" s="154">
        <v>0</v>
      </c>
      <c r="R1160" s="154">
        <v>0</v>
      </c>
      <c r="S1160" s="154">
        <v>0</v>
      </c>
      <c r="T1160" s="154">
        <v>0</v>
      </c>
      <c r="U1160" s="154">
        <v>0</v>
      </c>
      <c r="V1160" s="154">
        <v>0</v>
      </c>
      <c r="W1160" s="154">
        <v>0</v>
      </c>
      <c r="X1160" s="154">
        <v>0</v>
      </c>
      <c r="Y1160" s="154">
        <v>0</v>
      </c>
      <c r="Z1160" s="154">
        <v>0</v>
      </c>
      <c r="AA1160" s="154">
        <v>0</v>
      </c>
      <c r="AB1160" s="156">
        <v>2021</v>
      </c>
    </row>
    <row r="1161" spans="1:28" ht="35.25" customHeight="1" x14ac:dyDescent="0.5">
      <c r="A1161">
        <v>1</v>
      </c>
      <c r="B1161" s="124">
        <v>361</v>
      </c>
      <c r="C1161" s="125" t="s">
        <v>3021</v>
      </c>
      <c r="D1161" s="150">
        <v>3875707</v>
      </c>
      <c r="E1161" s="154">
        <v>0</v>
      </c>
      <c r="F1161" s="154">
        <v>0</v>
      </c>
      <c r="G1161" s="154">
        <v>895374</v>
      </c>
      <c r="H1161" s="154">
        <v>0</v>
      </c>
      <c r="I1161" s="154">
        <v>0</v>
      </c>
      <c r="J1161" s="154">
        <v>0</v>
      </c>
      <c r="K1161" s="155">
        <v>0</v>
      </c>
      <c r="L1161" s="154">
        <v>0</v>
      </c>
      <c r="M1161" s="154">
        <v>1723963</v>
      </c>
      <c r="N1161" s="154">
        <v>0</v>
      </c>
      <c r="O1161" s="154">
        <v>1256370</v>
      </c>
      <c r="P1161" s="154">
        <v>0</v>
      </c>
      <c r="Q1161" s="154">
        <v>0</v>
      </c>
      <c r="R1161" s="154">
        <v>0</v>
      </c>
      <c r="S1161" s="154">
        <v>0</v>
      </c>
      <c r="T1161" s="154">
        <v>0</v>
      </c>
      <c r="U1161" s="154">
        <v>0</v>
      </c>
      <c r="V1161" s="154">
        <v>0</v>
      </c>
      <c r="W1161" s="154">
        <v>0</v>
      </c>
      <c r="X1161" s="154">
        <v>0</v>
      </c>
      <c r="Y1161" s="154">
        <v>0</v>
      </c>
      <c r="Z1161" s="154">
        <v>0</v>
      </c>
      <c r="AA1161" s="154">
        <v>0</v>
      </c>
      <c r="AB1161" s="156">
        <v>2021</v>
      </c>
    </row>
    <row r="1162" spans="1:28" ht="35.25" customHeight="1" x14ac:dyDescent="0.5">
      <c r="A1162">
        <v>1</v>
      </c>
      <c r="B1162" s="124">
        <v>362</v>
      </c>
      <c r="C1162" s="125" t="s">
        <v>3022</v>
      </c>
      <c r="D1162" s="150">
        <v>3704141</v>
      </c>
      <c r="E1162" s="154">
        <v>0</v>
      </c>
      <c r="F1162" s="154">
        <v>0</v>
      </c>
      <c r="G1162" s="154">
        <v>895374</v>
      </c>
      <c r="H1162" s="154">
        <v>0</v>
      </c>
      <c r="I1162" s="154">
        <v>0</v>
      </c>
      <c r="J1162" s="154">
        <v>0</v>
      </c>
      <c r="K1162" s="155">
        <v>0</v>
      </c>
      <c r="L1162" s="154">
        <v>0</v>
      </c>
      <c r="M1162" s="154">
        <v>1981506</v>
      </c>
      <c r="N1162" s="154">
        <v>0</v>
      </c>
      <c r="O1162" s="154">
        <v>827261</v>
      </c>
      <c r="P1162" s="154">
        <v>0</v>
      </c>
      <c r="Q1162" s="154">
        <v>0</v>
      </c>
      <c r="R1162" s="154">
        <v>0</v>
      </c>
      <c r="S1162" s="154">
        <v>0</v>
      </c>
      <c r="T1162" s="154">
        <v>0</v>
      </c>
      <c r="U1162" s="154">
        <v>0</v>
      </c>
      <c r="V1162" s="154">
        <v>0</v>
      </c>
      <c r="W1162" s="154">
        <v>0</v>
      </c>
      <c r="X1162" s="154">
        <v>0</v>
      </c>
      <c r="Y1162" s="154">
        <v>0</v>
      </c>
      <c r="Z1162" s="154">
        <v>0</v>
      </c>
      <c r="AA1162" s="154">
        <v>0</v>
      </c>
      <c r="AB1162" s="156">
        <v>2021</v>
      </c>
    </row>
    <row r="1163" spans="1:28" ht="35.25" customHeight="1" x14ac:dyDescent="0.5">
      <c r="A1163">
        <v>1</v>
      </c>
      <c r="B1163" s="124">
        <v>363</v>
      </c>
      <c r="C1163" s="125" t="s">
        <v>3023</v>
      </c>
      <c r="D1163" s="150">
        <v>2301847</v>
      </c>
      <c r="E1163" s="154">
        <v>0</v>
      </c>
      <c r="F1163" s="154">
        <v>0</v>
      </c>
      <c r="G1163" s="154">
        <v>0</v>
      </c>
      <c r="H1163" s="154">
        <v>0</v>
      </c>
      <c r="I1163" s="154">
        <v>0</v>
      </c>
      <c r="J1163" s="154">
        <v>0</v>
      </c>
      <c r="K1163" s="155">
        <v>0</v>
      </c>
      <c r="L1163" s="154">
        <v>0</v>
      </c>
      <c r="M1163" s="154">
        <v>2301847</v>
      </c>
      <c r="N1163" s="154">
        <v>0</v>
      </c>
      <c r="O1163" s="154">
        <v>0</v>
      </c>
      <c r="P1163" s="154">
        <v>0</v>
      </c>
      <c r="Q1163" s="154">
        <v>0</v>
      </c>
      <c r="R1163" s="154">
        <v>0</v>
      </c>
      <c r="S1163" s="154">
        <v>0</v>
      </c>
      <c r="T1163" s="154">
        <v>0</v>
      </c>
      <c r="U1163" s="154">
        <v>0</v>
      </c>
      <c r="V1163" s="154">
        <v>0</v>
      </c>
      <c r="W1163" s="154">
        <v>0</v>
      </c>
      <c r="X1163" s="154">
        <v>0</v>
      </c>
      <c r="Y1163" s="154">
        <v>0</v>
      </c>
      <c r="Z1163" s="154">
        <v>0</v>
      </c>
      <c r="AA1163" s="154">
        <v>0</v>
      </c>
      <c r="AB1163" s="156">
        <v>2021</v>
      </c>
    </row>
    <row r="1164" spans="1:28" ht="35.25" customHeight="1" x14ac:dyDescent="0.5">
      <c r="A1164">
        <v>1</v>
      </c>
      <c r="B1164" s="124">
        <v>364</v>
      </c>
      <c r="C1164" s="125" t="s">
        <v>2475</v>
      </c>
      <c r="D1164" s="150">
        <v>3908712</v>
      </c>
      <c r="E1164" s="154">
        <v>0</v>
      </c>
      <c r="F1164" s="154">
        <v>0</v>
      </c>
      <c r="G1164" s="154">
        <v>471462</v>
      </c>
      <c r="H1164" s="154">
        <v>0</v>
      </c>
      <c r="I1164" s="154">
        <v>0</v>
      </c>
      <c r="J1164" s="154">
        <v>0</v>
      </c>
      <c r="K1164" s="155">
        <v>0</v>
      </c>
      <c r="L1164" s="154">
        <v>0</v>
      </c>
      <c r="M1164" s="154">
        <v>0</v>
      </c>
      <c r="N1164" s="154">
        <v>0</v>
      </c>
      <c r="O1164" s="154">
        <v>3437250</v>
      </c>
      <c r="P1164" s="154">
        <v>0</v>
      </c>
      <c r="Q1164" s="154">
        <v>0</v>
      </c>
      <c r="R1164" s="154">
        <v>0</v>
      </c>
      <c r="S1164" s="154">
        <v>0</v>
      </c>
      <c r="T1164" s="154">
        <v>0</v>
      </c>
      <c r="U1164" s="154">
        <v>0</v>
      </c>
      <c r="V1164" s="154">
        <v>0</v>
      </c>
      <c r="W1164" s="154">
        <v>0</v>
      </c>
      <c r="X1164" s="154">
        <v>0</v>
      </c>
      <c r="Y1164" s="154">
        <v>0</v>
      </c>
      <c r="Z1164" s="154">
        <v>0</v>
      </c>
      <c r="AA1164" s="154">
        <v>0</v>
      </c>
      <c r="AB1164" s="156">
        <v>2021</v>
      </c>
    </row>
    <row r="1165" spans="1:28" ht="35.25" customHeight="1" x14ac:dyDescent="0.5">
      <c r="A1165">
        <v>1</v>
      </c>
      <c r="B1165" s="124">
        <v>365</v>
      </c>
      <c r="C1165" s="125" t="s">
        <v>3024</v>
      </c>
      <c r="D1165" s="150">
        <v>811021</v>
      </c>
      <c r="E1165" s="154">
        <v>0</v>
      </c>
      <c r="F1165" s="154">
        <v>0</v>
      </c>
      <c r="G1165" s="154">
        <v>0</v>
      </c>
      <c r="H1165" s="154">
        <v>0</v>
      </c>
      <c r="I1165" s="154">
        <v>0</v>
      </c>
      <c r="J1165" s="154">
        <v>0</v>
      </c>
      <c r="K1165" s="155">
        <v>0</v>
      </c>
      <c r="L1165" s="154">
        <v>0</v>
      </c>
      <c r="M1165" s="154">
        <v>0</v>
      </c>
      <c r="N1165" s="154">
        <v>0</v>
      </c>
      <c r="O1165" s="154">
        <v>811021</v>
      </c>
      <c r="P1165" s="154">
        <v>0</v>
      </c>
      <c r="Q1165" s="154">
        <v>0</v>
      </c>
      <c r="R1165" s="154">
        <v>0</v>
      </c>
      <c r="S1165" s="154">
        <v>0</v>
      </c>
      <c r="T1165" s="154">
        <v>0</v>
      </c>
      <c r="U1165" s="154">
        <v>0</v>
      </c>
      <c r="V1165" s="154">
        <v>0</v>
      </c>
      <c r="W1165" s="154">
        <v>0</v>
      </c>
      <c r="X1165" s="154">
        <v>0</v>
      </c>
      <c r="Y1165" s="154">
        <v>0</v>
      </c>
      <c r="Z1165" s="154">
        <v>0</v>
      </c>
      <c r="AA1165" s="154">
        <v>0</v>
      </c>
      <c r="AB1165" s="156">
        <v>2021</v>
      </c>
    </row>
    <row r="1166" spans="1:28" ht="35.25" customHeight="1" x14ac:dyDescent="0.5">
      <c r="A1166">
        <v>1</v>
      </c>
      <c r="B1166" s="124">
        <v>366</v>
      </c>
      <c r="C1166" s="125" t="s">
        <v>3025</v>
      </c>
      <c r="D1166" s="150">
        <v>6222845.2199999997</v>
      </c>
      <c r="E1166" s="154">
        <v>0</v>
      </c>
      <c r="F1166" s="154">
        <v>0</v>
      </c>
      <c r="G1166" s="154">
        <v>0</v>
      </c>
      <c r="H1166" s="154">
        <v>0</v>
      </c>
      <c r="I1166" s="154">
        <v>0</v>
      </c>
      <c r="J1166" s="154">
        <v>0</v>
      </c>
      <c r="K1166" s="155">
        <v>3</v>
      </c>
      <c r="L1166" s="154">
        <v>6222845.2199999997</v>
      </c>
      <c r="M1166" s="154">
        <v>0</v>
      </c>
      <c r="N1166" s="154">
        <v>0</v>
      </c>
      <c r="O1166" s="154">
        <v>0</v>
      </c>
      <c r="P1166" s="154">
        <v>0</v>
      </c>
      <c r="Q1166" s="154">
        <v>0</v>
      </c>
      <c r="R1166" s="154">
        <v>0</v>
      </c>
      <c r="S1166" s="154">
        <v>0</v>
      </c>
      <c r="T1166" s="154">
        <v>0</v>
      </c>
      <c r="U1166" s="154">
        <v>0</v>
      </c>
      <c r="V1166" s="154">
        <v>0</v>
      </c>
      <c r="W1166" s="154">
        <v>0</v>
      </c>
      <c r="X1166" s="154">
        <v>0</v>
      </c>
      <c r="Y1166" s="154">
        <v>0</v>
      </c>
      <c r="Z1166" s="154">
        <v>0</v>
      </c>
      <c r="AA1166" s="154">
        <v>0</v>
      </c>
      <c r="AB1166" s="156">
        <v>2021</v>
      </c>
    </row>
    <row r="1167" spans="1:28" ht="35.25" customHeight="1" x14ac:dyDescent="0.5">
      <c r="A1167">
        <v>1</v>
      </c>
      <c r="B1167" s="124">
        <v>367</v>
      </c>
      <c r="C1167" s="125" t="s">
        <v>3026</v>
      </c>
      <c r="D1167" s="150">
        <v>2851102</v>
      </c>
      <c r="E1167" s="154">
        <v>0</v>
      </c>
      <c r="F1167" s="154">
        <v>0</v>
      </c>
      <c r="G1167" s="154">
        <v>0</v>
      </c>
      <c r="H1167" s="154">
        <v>0</v>
      </c>
      <c r="I1167" s="154">
        <v>0</v>
      </c>
      <c r="J1167" s="154">
        <v>0</v>
      </c>
      <c r="K1167" s="155">
        <v>0</v>
      </c>
      <c r="L1167" s="154">
        <v>0</v>
      </c>
      <c r="M1167" s="154">
        <v>2851102</v>
      </c>
      <c r="N1167" s="154">
        <v>0</v>
      </c>
      <c r="O1167" s="154">
        <v>0</v>
      </c>
      <c r="P1167" s="154">
        <v>0</v>
      </c>
      <c r="Q1167" s="154">
        <v>0</v>
      </c>
      <c r="R1167" s="154">
        <v>0</v>
      </c>
      <c r="S1167" s="154">
        <v>0</v>
      </c>
      <c r="T1167" s="154">
        <v>0</v>
      </c>
      <c r="U1167" s="154">
        <v>0</v>
      </c>
      <c r="V1167" s="154">
        <v>0</v>
      </c>
      <c r="W1167" s="154">
        <v>0</v>
      </c>
      <c r="X1167" s="154">
        <v>0</v>
      </c>
      <c r="Y1167" s="154">
        <v>0</v>
      </c>
      <c r="Z1167" s="154">
        <v>0</v>
      </c>
      <c r="AA1167" s="154">
        <v>0</v>
      </c>
      <c r="AB1167" s="156">
        <v>2021</v>
      </c>
    </row>
    <row r="1168" spans="1:28" ht="35.25" customHeight="1" x14ac:dyDescent="0.5">
      <c r="A1168">
        <v>1</v>
      </c>
      <c r="B1168" s="124">
        <v>368</v>
      </c>
      <c r="C1168" s="125" t="s">
        <v>3119</v>
      </c>
      <c r="D1168" s="150">
        <v>673235</v>
      </c>
      <c r="E1168" s="154">
        <v>0</v>
      </c>
      <c r="F1168" s="154">
        <v>0</v>
      </c>
      <c r="G1168" s="154">
        <v>0</v>
      </c>
      <c r="H1168" s="154">
        <v>0</v>
      </c>
      <c r="I1168" s="154">
        <v>0</v>
      </c>
      <c r="J1168" s="154">
        <v>0</v>
      </c>
      <c r="K1168" s="155">
        <v>0</v>
      </c>
      <c r="L1168" s="154">
        <v>0</v>
      </c>
      <c r="M1168" s="154">
        <v>0</v>
      </c>
      <c r="N1168" s="154">
        <v>673235</v>
      </c>
      <c r="O1168" s="154">
        <v>0</v>
      </c>
      <c r="P1168" s="154">
        <v>0</v>
      </c>
      <c r="Q1168" s="154">
        <v>0</v>
      </c>
      <c r="R1168" s="154">
        <v>0</v>
      </c>
      <c r="S1168" s="154">
        <v>0</v>
      </c>
      <c r="T1168" s="154">
        <v>0</v>
      </c>
      <c r="U1168" s="154">
        <v>0</v>
      </c>
      <c r="V1168" s="154">
        <v>0</v>
      </c>
      <c r="W1168" s="154">
        <v>0</v>
      </c>
      <c r="X1168" s="154">
        <v>0</v>
      </c>
      <c r="Y1168" s="154">
        <v>0</v>
      </c>
      <c r="Z1168" s="154">
        <v>0</v>
      </c>
      <c r="AA1168" s="154">
        <v>0</v>
      </c>
      <c r="AB1168" s="156" t="s">
        <v>3067</v>
      </c>
    </row>
    <row r="1169" spans="1:28" ht="35.25" customHeight="1" x14ac:dyDescent="0.5">
      <c r="A1169">
        <v>1</v>
      </c>
      <c r="B1169" s="124">
        <v>369</v>
      </c>
      <c r="C1169" s="125" t="s">
        <v>3120</v>
      </c>
      <c r="D1169" s="150">
        <v>201968.36</v>
      </c>
      <c r="E1169" s="154">
        <v>0</v>
      </c>
      <c r="F1169" s="154">
        <v>0</v>
      </c>
      <c r="G1169" s="154">
        <v>201968.36</v>
      </c>
      <c r="H1169" s="154">
        <v>0</v>
      </c>
      <c r="I1169" s="154">
        <v>0</v>
      </c>
      <c r="J1169" s="154">
        <v>0</v>
      </c>
      <c r="K1169" s="155">
        <v>0</v>
      </c>
      <c r="L1169" s="154">
        <v>0</v>
      </c>
      <c r="M1169" s="154">
        <v>0</v>
      </c>
      <c r="N1169" s="154">
        <v>0</v>
      </c>
      <c r="O1169" s="154">
        <v>0</v>
      </c>
      <c r="P1169" s="154">
        <v>0</v>
      </c>
      <c r="Q1169" s="154">
        <v>0</v>
      </c>
      <c r="R1169" s="154">
        <v>0</v>
      </c>
      <c r="S1169" s="154">
        <v>0</v>
      </c>
      <c r="T1169" s="154">
        <v>0</v>
      </c>
      <c r="U1169" s="154">
        <v>0</v>
      </c>
      <c r="V1169" s="154">
        <v>0</v>
      </c>
      <c r="W1169" s="154">
        <v>0</v>
      </c>
      <c r="X1169" s="154">
        <v>0</v>
      </c>
      <c r="Y1169" s="154">
        <v>0</v>
      </c>
      <c r="Z1169" s="154">
        <v>0</v>
      </c>
      <c r="AA1169" s="154">
        <v>0</v>
      </c>
      <c r="AB1169" s="156" t="s">
        <v>3067</v>
      </c>
    </row>
    <row r="1170" spans="1:28" ht="35.25" customHeight="1" x14ac:dyDescent="0.5">
      <c r="A1170">
        <v>1</v>
      </c>
      <c r="B1170" s="124">
        <v>370</v>
      </c>
      <c r="C1170" s="125" t="s">
        <v>2777</v>
      </c>
      <c r="D1170" s="150">
        <v>113970</v>
      </c>
      <c r="E1170" s="154">
        <v>0</v>
      </c>
      <c r="F1170" s="154">
        <v>0</v>
      </c>
      <c r="G1170" s="154">
        <v>113970</v>
      </c>
      <c r="H1170" s="154">
        <v>0</v>
      </c>
      <c r="I1170" s="154">
        <v>0</v>
      </c>
      <c r="J1170" s="154">
        <v>0</v>
      </c>
      <c r="K1170" s="155">
        <v>0</v>
      </c>
      <c r="L1170" s="154">
        <v>0</v>
      </c>
      <c r="M1170" s="154">
        <v>0</v>
      </c>
      <c r="N1170" s="154">
        <v>0</v>
      </c>
      <c r="O1170" s="154">
        <v>0</v>
      </c>
      <c r="P1170" s="154">
        <v>0</v>
      </c>
      <c r="Q1170" s="154">
        <v>0</v>
      </c>
      <c r="R1170" s="154">
        <v>0</v>
      </c>
      <c r="S1170" s="154">
        <v>0</v>
      </c>
      <c r="T1170" s="154">
        <v>0</v>
      </c>
      <c r="U1170" s="154">
        <v>0</v>
      </c>
      <c r="V1170" s="154">
        <v>0</v>
      </c>
      <c r="W1170" s="154">
        <v>0</v>
      </c>
      <c r="X1170" s="154">
        <v>0</v>
      </c>
      <c r="Y1170" s="154">
        <v>0</v>
      </c>
      <c r="Z1170" s="154">
        <v>0</v>
      </c>
      <c r="AA1170" s="154">
        <v>0</v>
      </c>
      <c r="AB1170" s="156" t="s">
        <v>3067</v>
      </c>
    </row>
    <row r="1171" spans="1:28" ht="35.25" customHeight="1" x14ac:dyDescent="0.5">
      <c r="A1171">
        <v>1</v>
      </c>
      <c r="B1171" s="124">
        <v>371</v>
      </c>
      <c r="C1171" s="125" t="s">
        <v>3121</v>
      </c>
      <c r="D1171" s="150">
        <v>540920.59</v>
      </c>
      <c r="E1171" s="154">
        <v>0</v>
      </c>
      <c r="F1171" s="154">
        <v>0</v>
      </c>
      <c r="G1171" s="154">
        <v>540920.59</v>
      </c>
      <c r="H1171" s="154">
        <v>0</v>
      </c>
      <c r="I1171" s="154">
        <v>0</v>
      </c>
      <c r="J1171" s="154">
        <v>0</v>
      </c>
      <c r="K1171" s="155">
        <v>0</v>
      </c>
      <c r="L1171" s="154">
        <v>0</v>
      </c>
      <c r="M1171" s="154">
        <v>0</v>
      </c>
      <c r="N1171" s="154">
        <v>0</v>
      </c>
      <c r="O1171" s="154">
        <v>0</v>
      </c>
      <c r="P1171" s="154">
        <v>0</v>
      </c>
      <c r="Q1171" s="154">
        <v>0</v>
      </c>
      <c r="R1171" s="154">
        <v>0</v>
      </c>
      <c r="S1171" s="154">
        <v>0</v>
      </c>
      <c r="T1171" s="154">
        <v>0</v>
      </c>
      <c r="U1171" s="154">
        <v>0</v>
      </c>
      <c r="V1171" s="154">
        <v>0</v>
      </c>
      <c r="W1171" s="154">
        <v>0</v>
      </c>
      <c r="X1171" s="154">
        <v>0</v>
      </c>
      <c r="Y1171" s="154">
        <v>0</v>
      </c>
      <c r="Z1171" s="154">
        <v>0</v>
      </c>
      <c r="AA1171" s="154">
        <v>0</v>
      </c>
      <c r="AB1171" s="156" t="s">
        <v>3067</v>
      </c>
    </row>
    <row r="1172" spans="1:28" ht="35.25" customHeight="1" x14ac:dyDescent="0.5">
      <c r="A1172">
        <v>1</v>
      </c>
      <c r="B1172" s="124">
        <v>372</v>
      </c>
      <c r="C1172" s="125" t="s">
        <v>2477</v>
      </c>
      <c r="D1172" s="150">
        <v>232600</v>
      </c>
      <c r="E1172" s="154">
        <v>0</v>
      </c>
      <c r="F1172" s="154">
        <v>0</v>
      </c>
      <c r="G1172" s="154">
        <v>0</v>
      </c>
      <c r="H1172" s="154">
        <v>0</v>
      </c>
      <c r="I1172" s="154">
        <v>0</v>
      </c>
      <c r="J1172" s="154">
        <v>0</v>
      </c>
      <c r="K1172" s="155">
        <v>0</v>
      </c>
      <c r="L1172" s="154">
        <v>0</v>
      </c>
      <c r="M1172" s="154">
        <v>0</v>
      </c>
      <c r="N1172" s="154">
        <v>0</v>
      </c>
      <c r="O1172" s="154">
        <v>232600</v>
      </c>
      <c r="P1172" s="154">
        <v>0</v>
      </c>
      <c r="Q1172" s="154">
        <v>0</v>
      </c>
      <c r="R1172" s="154">
        <v>0</v>
      </c>
      <c r="S1172" s="154">
        <v>0</v>
      </c>
      <c r="T1172" s="154">
        <v>0</v>
      </c>
      <c r="U1172" s="154">
        <v>0</v>
      </c>
      <c r="V1172" s="154">
        <v>0</v>
      </c>
      <c r="W1172" s="154">
        <v>0</v>
      </c>
      <c r="X1172" s="154">
        <v>0</v>
      </c>
      <c r="Y1172" s="154">
        <v>0</v>
      </c>
      <c r="Z1172" s="154">
        <v>0</v>
      </c>
      <c r="AA1172" s="154">
        <v>0</v>
      </c>
      <c r="AB1172" s="156" t="s">
        <v>3067</v>
      </c>
    </row>
    <row r="1173" spans="1:28" ht="35.25" customHeight="1" x14ac:dyDescent="0.5">
      <c r="A1173">
        <v>1</v>
      </c>
      <c r="B1173" s="124">
        <v>373</v>
      </c>
      <c r="C1173" s="125" t="s">
        <v>3122</v>
      </c>
      <c r="D1173" s="150">
        <v>3308000</v>
      </c>
      <c r="E1173" s="154">
        <v>0</v>
      </c>
      <c r="F1173" s="154">
        <v>0</v>
      </c>
      <c r="G1173" s="154">
        <v>0</v>
      </c>
      <c r="H1173" s="154">
        <v>0</v>
      </c>
      <c r="I1173" s="154">
        <v>0</v>
      </c>
      <c r="J1173" s="154">
        <v>0</v>
      </c>
      <c r="K1173" s="155">
        <v>0</v>
      </c>
      <c r="L1173" s="154">
        <v>0</v>
      </c>
      <c r="M1173" s="154">
        <v>3308000</v>
      </c>
      <c r="N1173" s="154">
        <v>0</v>
      </c>
      <c r="O1173" s="154">
        <v>0</v>
      </c>
      <c r="P1173" s="154">
        <v>0</v>
      </c>
      <c r="Q1173" s="154">
        <v>0</v>
      </c>
      <c r="R1173" s="154">
        <v>0</v>
      </c>
      <c r="S1173" s="154">
        <v>0</v>
      </c>
      <c r="T1173" s="154">
        <v>0</v>
      </c>
      <c r="U1173" s="154">
        <v>0</v>
      </c>
      <c r="V1173" s="154">
        <v>0</v>
      </c>
      <c r="W1173" s="154">
        <v>0</v>
      </c>
      <c r="X1173" s="154">
        <v>0</v>
      </c>
      <c r="Y1173" s="154">
        <v>0</v>
      </c>
      <c r="Z1173" s="154">
        <v>0</v>
      </c>
      <c r="AA1173" s="154">
        <v>0</v>
      </c>
      <c r="AB1173" s="156" t="s">
        <v>3067</v>
      </c>
    </row>
    <row r="1174" spans="1:28" ht="35.25" customHeight="1" x14ac:dyDescent="0.5">
      <c r="A1174">
        <v>1</v>
      </c>
      <c r="B1174" s="124">
        <v>374</v>
      </c>
      <c r="C1174" s="125" t="s">
        <v>3123</v>
      </c>
      <c r="D1174" s="150">
        <v>634000</v>
      </c>
      <c r="E1174" s="154">
        <v>0</v>
      </c>
      <c r="F1174" s="154">
        <v>0</v>
      </c>
      <c r="G1174" s="154">
        <v>0</v>
      </c>
      <c r="H1174" s="154">
        <v>0</v>
      </c>
      <c r="I1174" s="154">
        <v>0</v>
      </c>
      <c r="J1174" s="154">
        <v>0</v>
      </c>
      <c r="K1174" s="155">
        <v>0</v>
      </c>
      <c r="L1174" s="154">
        <v>0</v>
      </c>
      <c r="M1174" s="154">
        <v>0</v>
      </c>
      <c r="N1174" s="154">
        <v>0</v>
      </c>
      <c r="O1174" s="154">
        <v>634000</v>
      </c>
      <c r="P1174" s="154">
        <v>0</v>
      </c>
      <c r="Q1174" s="154">
        <v>0</v>
      </c>
      <c r="R1174" s="154">
        <v>0</v>
      </c>
      <c r="S1174" s="154">
        <v>0</v>
      </c>
      <c r="T1174" s="154">
        <v>0</v>
      </c>
      <c r="U1174" s="154">
        <v>0</v>
      </c>
      <c r="V1174" s="154">
        <v>0</v>
      </c>
      <c r="W1174" s="154">
        <v>0</v>
      </c>
      <c r="X1174" s="154">
        <v>0</v>
      </c>
      <c r="Y1174" s="154">
        <v>0</v>
      </c>
      <c r="Z1174" s="154">
        <v>0</v>
      </c>
      <c r="AA1174" s="154">
        <v>0</v>
      </c>
      <c r="AB1174" s="156">
        <v>2021</v>
      </c>
    </row>
    <row r="1175" spans="1:28" ht="35.25" customHeight="1" x14ac:dyDescent="0.5">
      <c r="A1175">
        <v>1</v>
      </c>
      <c r="B1175" s="124">
        <v>375</v>
      </c>
      <c r="C1175" s="125" t="s">
        <v>2482</v>
      </c>
      <c r="D1175" s="150">
        <v>774329.8</v>
      </c>
      <c r="E1175" s="154">
        <v>0</v>
      </c>
      <c r="F1175" s="154">
        <v>0</v>
      </c>
      <c r="G1175" s="154">
        <v>0</v>
      </c>
      <c r="H1175" s="154">
        <v>0</v>
      </c>
      <c r="I1175" s="154">
        <v>0</v>
      </c>
      <c r="J1175" s="154">
        <v>0</v>
      </c>
      <c r="K1175" s="155">
        <v>0</v>
      </c>
      <c r="L1175" s="154">
        <v>0</v>
      </c>
      <c r="M1175" s="154">
        <v>0</v>
      </c>
      <c r="N1175" s="154">
        <v>0</v>
      </c>
      <c r="O1175" s="154">
        <v>774329.8</v>
      </c>
      <c r="P1175" s="154">
        <v>0</v>
      </c>
      <c r="Q1175" s="154">
        <v>0</v>
      </c>
      <c r="R1175" s="154">
        <v>0</v>
      </c>
      <c r="S1175" s="154">
        <v>0</v>
      </c>
      <c r="T1175" s="154">
        <v>0</v>
      </c>
      <c r="U1175" s="154">
        <v>0</v>
      </c>
      <c r="V1175" s="154">
        <v>0</v>
      </c>
      <c r="W1175" s="154">
        <v>0</v>
      </c>
      <c r="X1175" s="154">
        <v>0</v>
      </c>
      <c r="Y1175" s="154">
        <v>0</v>
      </c>
      <c r="Z1175" s="154">
        <v>0</v>
      </c>
      <c r="AA1175" s="154">
        <v>0</v>
      </c>
      <c r="AB1175" s="156">
        <v>2021</v>
      </c>
    </row>
    <row r="1176" spans="1:28" ht="35.25" customHeight="1" x14ac:dyDescent="0.5">
      <c r="A1176">
        <v>1</v>
      </c>
      <c r="B1176" s="124">
        <v>376</v>
      </c>
      <c r="C1176" s="125" t="s">
        <v>3124</v>
      </c>
      <c r="D1176" s="150">
        <v>150000</v>
      </c>
      <c r="E1176" s="154">
        <v>0</v>
      </c>
      <c r="F1176" s="154">
        <v>0</v>
      </c>
      <c r="G1176" s="154">
        <v>0</v>
      </c>
      <c r="H1176" s="154">
        <v>0</v>
      </c>
      <c r="I1176" s="154">
        <v>0</v>
      </c>
      <c r="J1176" s="154">
        <v>0</v>
      </c>
      <c r="K1176" s="155">
        <v>0</v>
      </c>
      <c r="L1176" s="154">
        <v>0</v>
      </c>
      <c r="M1176" s="154">
        <v>0</v>
      </c>
      <c r="N1176" s="154">
        <v>0</v>
      </c>
      <c r="O1176" s="154">
        <v>150000</v>
      </c>
      <c r="P1176" s="154">
        <v>0</v>
      </c>
      <c r="Q1176" s="154">
        <v>0</v>
      </c>
      <c r="R1176" s="154">
        <v>0</v>
      </c>
      <c r="S1176" s="154">
        <v>0</v>
      </c>
      <c r="T1176" s="154">
        <v>0</v>
      </c>
      <c r="U1176" s="154">
        <v>0</v>
      </c>
      <c r="V1176" s="154">
        <v>0</v>
      </c>
      <c r="W1176" s="154">
        <v>0</v>
      </c>
      <c r="X1176" s="154">
        <v>0</v>
      </c>
      <c r="Y1176" s="154">
        <v>0</v>
      </c>
      <c r="Z1176" s="154">
        <v>0</v>
      </c>
      <c r="AA1176" s="154">
        <v>0</v>
      </c>
      <c r="AB1176" s="156">
        <v>2021</v>
      </c>
    </row>
    <row r="1177" spans="1:28" ht="35.25" customHeight="1" x14ac:dyDescent="0.5">
      <c r="A1177">
        <v>1</v>
      </c>
      <c r="B1177" s="124">
        <v>377</v>
      </c>
      <c r="C1177" s="125" t="s">
        <v>3125</v>
      </c>
      <c r="D1177" s="150">
        <v>359717</v>
      </c>
      <c r="E1177" s="154">
        <v>0</v>
      </c>
      <c r="F1177" s="154">
        <v>0</v>
      </c>
      <c r="G1177" s="154">
        <v>0</v>
      </c>
      <c r="H1177" s="154">
        <v>0</v>
      </c>
      <c r="I1177" s="154">
        <v>0</v>
      </c>
      <c r="J1177" s="154">
        <v>0</v>
      </c>
      <c r="K1177" s="155">
        <v>0</v>
      </c>
      <c r="L1177" s="154">
        <v>0</v>
      </c>
      <c r="M1177" s="154">
        <v>0</v>
      </c>
      <c r="N1177" s="154">
        <v>0</v>
      </c>
      <c r="O1177" s="154">
        <v>359717</v>
      </c>
      <c r="P1177" s="154">
        <v>0</v>
      </c>
      <c r="Q1177" s="154">
        <v>0</v>
      </c>
      <c r="R1177" s="154">
        <v>0</v>
      </c>
      <c r="S1177" s="154">
        <v>0</v>
      </c>
      <c r="T1177" s="154">
        <v>0</v>
      </c>
      <c r="U1177" s="154">
        <v>0</v>
      </c>
      <c r="V1177" s="154">
        <v>0</v>
      </c>
      <c r="W1177" s="154">
        <v>0</v>
      </c>
      <c r="X1177" s="154">
        <v>0</v>
      </c>
      <c r="Y1177" s="154">
        <v>0</v>
      </c>
      <c r="Z1177" s="154">
        <v>0</v>
      </c>
      <c r="AA1177" s="154">
        <v>0</v>
      </c>
      <c r="AB1177" s="156">
        <v>2021</v>
      </c>
    </row>
    <row r="1178" spans="1:28" ht="35.25" customHeight="1" x14ac:dyDescent="0.5">
      <c r="A1178">
        <v>1</v>
      </c>
      <c r="B1178" s="124">
        <v>378</v>
      </c>
      <c r="C1178" s="125" t="s">
        <v>3126</v>
      </c>
      <c r="D1178" s="150">
        <v>158998.39999999999</v>
      </c>
      <c r="E1178" s="154">
        <v>0</v>
      </c>
      <c r="F1178" s="154">
        <v>0</v>
      </c>
      <c r="G1178" s="154">
        <v>0</v>
      </c>
      <c r="H1178" s="154">
        <v>158998.39999999999</v>
      </c>
      <c r="I1178" s="154">
        <v>0</v>
      </c>
      <c r="J1178" s="154">
        <v>0</v>
      </c>
      <c r="K1178" s="155">
        <v>0</v>
      </c>
      <c r="L1178" s="154">
        <v>0</v>
      </c>
      <c r="M1178" s="154">
        <v>0</v>
      </c>
      <c r="N1178" s="154">
        <v>0</v>
      </c>
      <c r="O1178" s="154">
        <v>0</v>
      </c>
      <c r="P1178" s="154">
        <v>0</v>
      </c>
      <c r="Q1178" s="154">
        <v>0</v>
      </c>
      <c r="R1178" s="154">
        <v>0</v>
      </c>
      <c r="S1178" s="154">
        <v>0</v>
      </c>
      <c r="T1178" s="154">
        <v>0</v>
      </c>
      <c r="U1178" s="154">
        <v>0</v>
      </c>
      <c r="V1178" s="154">
        <v>0</v>
      </c>
      <c r="W1178" s="154">
        <v>0</v>
      </c>
      <c r="X1178" s="154">
        <v>0</v>
      </c>
      <c r="Y1178" s="154">
        <v>0</v>
      </c>
      <c r="Z1178" s="154">
        <v>0</v>
      </c>
      <c r="AA1178" s="154">
        <v>0</v>
      </c>
      <c r="AB1178" s="156">
        <v>2021</v>
      </c>
    </row>
    <row r="1179" spans="1:28" ht="35.25" customHeight="1" x14ac:dyDescent="0.5">
      <c r="A1179">
        <v>1</v>
      </c>
      <c r="B1179" s="124">
        <v>379</v>
      </c>
      <c r="C1179" s="125" t="s">
        <v>3127</v>
      </c>
      <c r="D1179" s="150">
        <v>280000</v>
      </c>
      <c r="E1179" s="154">
        <v>0</v>
      </c>
      <c r="F1179" s="154">
        <v>0</v>
      </c>
      <c r="G1179" s="154">
        <v>0</v>
      </c>
      <c r="H1179" s="154">
        <v>0</v>
      </c>
      <c r="I1179" s="154">
        <v>0</v>
      </c>
      <c r="J1179" s="154">
        <v>0</v>
      </c>
      <c r="K1179" s="155">
        <v>0</v>
      </c>
      <c r="L1179" s="154">
        <v>0</v>
      </c>
      <c r="M1179" s="154">
        <v>0</v>
      </c>
      <c r="N1179" s="154">
        <v>0</v>
      </c>
      <c r="O1179" s="154">
        <v>280000</v>
      </c>
      <c r="P1179" s="154">
        <v>0</v>
      </c>
      <c r="Q1179" s="154">
        <v>0</v>
      </c>
      <c r="R1179" s="154">
        <v>0</v>
      </c>
      <c r="S1179" s="154">
        <v>0</v>
      </c>
      <c r="T1179" s="154">
        <v>0</v>
      </c>
      <c r="U1179" s="154">
        <v>0</v>
      </c>
      <c r="V1179" s="154">
        <v>0</v>
      </c>
      <c r="W1179" s="154">
        <v>0</v>
      </c>
      <c r="X1179" s="154">
        <v>0</v>
      </c>
      <c r="Y1179" s="154">
        <v>0</v>
      </c>
      <c r="Z1179" s="154">
        <v>0</v>
      </c>
      <c r="AA1179" s="154">
        <v>0</v>
      </c>
      <c r="AB1179" s="156">
        <v>2021</v>
      </c>
    </row>
    <row r="1180" spans="1:28" ht="35.25" customHeight="1" x14ac:dyDescent="0.5">
      <c r="A1180">
        <v>1</v>
      </c>
      <c r="B1180" s="124">
        <v>380</v>
      </c>
      <c r="C1180" s="125" t="s">
        <v>3128</v>
      </c>
      <c r="D1180" s="150">
        <v>732621.6</v>
      </c>
      <c r="E1180" s="154">
        <v>282621.59999999998</v>
      </c>
      <c r="F1180" s="154">
        <v>0</v>
      </c>
      <c r="G1180" s="154">
        <v>0</v>
      </c>
      <c r="H1180" s="154">
        <v>0</v>
      </c>
      <c r="I1180" s="154">
        <v>0</v>
      </c>
      <c r="J1180" s="154">
        <v>0</v>
      </c>
      <c r="K1180" s="155">
        <v>0</v>
      </c>
      <c r="L1180" s="154">
        <v>0</v>
      </c>
      <c r="M1180" s="154">
        <v>0</v>
      </c>
      <c r="N1180" s="154">
        <v>0</v>
      </c>
      <c r="O1180" s="154">
        <v>450000</v>
      </c>
      <c r="P1180" s="154">
        <v>0</v>
      </c>
      <c r="Q1180" s="154">
        <v>0</v>
      </c>
      <c r="R1180" s="154">
        <v>0</v>
      </c>
      <c r="S1180" s="154">
        <v>0</v>
      </c>
      <c r="T1180" s="154">
        <v>0</v>
      </c>
      <c r="U1180" s="154">
        <v>0</v>
      </c>
      <c r="V1180" s="154">
        <v>0</v>
      </c>
      <c r="W1180" s="154">
        <v>0</v>
      </c>
      <c r="X1180" s="154">
        <v>0</v>
      </c>
      <c r="Y1180" s="154">
        <v>0</v>
      </c>
      <c r="Z1180" s="154">
        <v>0</v>
      </c>
      <c r="AA1180" s="154">
        <v>0</v>
      </c>
      <c r="AB1180" s="156">
        <v>2021</v>
      </c>
    </row>
    <row r="1181" spans="1:28" ht="35.25" customHeight="1" x14ac:dyDescent="0.5">
      <c r="A1181">
        <v>1</v>
      </c>
      <c r="B1181" s="124">
        <v>381</v>
      </c>
      <c r="C1181" s="125" t="s">
        <v>2303</v>
      </c>
      <c r="D1181" s="150">
        <v>781165</v>
      </c>
      <c r="E1181" s="154">
        <v>0</v>
      </c>
      <c r="F1181" s="154">
        <v>0</v>
      </c>
      <c r="G1181" s="154">
        <v>781165</v>
      </c>
      <c r="H1181" s="154">
        <v>0</v>
      </c>
      <c r="I1181" s="154">
        <v>0</v>
      </c>
      <c r="J1181" s="154">
        <v>0</v>
      </c>
      <c r="K1181" s="155">
        <v>0</v>
      </c>
      <c r="L1181" s="154">
        <v>0</v>
      </c>
      <c r="M1181" s="154">
        <v>0</v>
      </c>
      <c r="N1181" s="154">
        <v>0</v>
      </c>
      <c r="O1181" s="154">
        <v>0</v>
      </c>
      <c r="P1181" s="154">
        <v>0</v>
      </c>
      <c r="Q1181" s="154">
        <v>0</v>
      </c>
      <c r="R1181" s="154">
        <v>0</v>
      </c>
      <c r="S1181" s="154">
        <v>0</v>
      </c>
      <c r="T1181" s="154">
        <v>0</v>
      </c>
      <c r="U1181" s="154">
        <v>0</v>
      </c>
      <c r="V1181" s="154">
        <v>0</v>
      </c>
      <c r="W1181" s="154">
        <v>0</v>
      </c>
      <c r="X1181" s="154">
        <v>0</v>
      </c>
      <c r="Y1181" s="154">
        <v>0</v>
      </c>
      <c r="Z1181" s="154">
        <v>0</v>
      </c>
      <c r="AA1181" s="154">
        <v>0</v>
      </c>
      <c r="AB1181" s="156">
        <v>2021</v>
      </c>
    </row>
    <row r="1182" spans="1:28" ht="35.25" customHeight="1" x14ac:dyDescent="0.5">
      <c r="A1182">
        <v>1</v>
      </c>
      <c r="B1182" s="124">
        <v>382</v>
      </c>
      <c r="C1182" s="125" t="s">
        <v>3129</v>
      </c>
      <c r="D1182" s="150">
        <v>578299</v>
      </c>
      <c r="E1182" s="154">
        <v>0</v>
      </c>
      <c r="F1182" s="154">
        <v>0</v>
      </c>
      <c r="G1182" s="154">
        <v>0</v>
      </c>
      <c r="H1182" s="154">
        <v>0</v>
      </c>
      <c r="I1182" s="154">
        <v>0</v>
      </c>
      <c r="J1182" s="154">
        <v>0</v>
      </c>
      <c r="K1182" s="155">
        <v>0</v>
      </c>
      <c r="L1182" s="154">
        <v>0</v>
      </c>
      <c r="M1182" s="154">
        <v>0</v>
      </c>
      <c r="N1182" s="154">
        <v>0</v>
      </c>
      <c r="O1182" s="154">
        <v>578299</v>
      </c>
      <c r="P1182" s="154">
        <v>0</v>
      </c>
      <c r="Q1182" s="154">
        <v>0</v>
      </c>
      <c r="R1182" s="154">
        <v>0</v>
      </c>
      <c r="S1182" s="154">
        <v>0</v>
      </c>
      <c r="T1182" s="154">
        <v>0</v>
      </c>
      <c r="U1182" s="154">
        <v>0</v>
      </c>
      <c r="V1182" s="154">
        <v>0</v>
      </c>
      <c r="W1182" s="154">
        <v>0</v>
      </c>
      <c r="X1182" s="154">
        <v>0</v>
      </c>
      <c r="Y1182" s="154">
        <v>0</v>
      </c>
      <c r="Z1182" s="154">
        <v>0</v>
      </c>
      <c r="AA1182" s="154">
        <v>0</v>
      </c>
      <c r="AB1182" s="156">
        <v>2021</v>
      </c>
    </row>
    <row r="1183" spans="1:28" ht="35.25" customHeight="1" x14ac:dyDescent="0.5">
      <c r="A1183">
        <v>1</v>
      </c>
      <c r="B1183" s="124">
        <v>383</v>
      </c>
      <c r="C1183" s="125" t="s">
        <v>2479</v>
      </c>
      <c r="D1183" s="150">
        <v>1280000</v>
      </c>
      <c r="E1183" s="154">
        <v>0</v>
      </c>
      <c r="F1183" s="154">
        <v>0</v>
      </c>
      <c r="G1183" s="154">
        <v>0</v>
      </c>
      <c r="H1183" s="154">
        <v>0</v>
      </c>
      <c r="I1183" s="154">
        <v>0</v>
      </c>
      <c r="J1183" s="154">
        <v>0</v>
      </c>
      <c r="K1183" s="155">
        <v>0</v>
      </c>
      <c r="L1183" s="154">
        <v>0</v>
      </c>
      <c r="M1183" s="154">
        <v>0</v>
      </c>
      <c r="N1183" s="154">
        <v>0</v>
      </c>
      <c r="O1183" s="154">
        <v>1280000</v>
      </c>
      <c r="P1183" s="154">
        <v>0</v>
      </c>
      <c r="Q1183" s="154">
        <v>0</v>
      </c>
      <c r="R1183" s="154">
        <v>0</v>
      </c>
      <c r="S1183" s="154">
        <v>0</v>
      </c>
      <c r="T1183" s="154">
        <v>0</v>
      </c>
      <c r="U1183" s="154">
        <v>0</v>
      </c>
      <c r="V1183" s="154">
        <v>0</v>
      </c>
      <c r="W1183" s="154">
        <v>0</v>
      </c>
      <c r="X1183" s="154">
        <v>0</v>
      </c>
      <c r="Y1183" s="154">
        <v>0</v>
      </c>
      <c r="Z1183" s="154">
        <v>0</v>
      </c>
      <c r="AA1183" s="154">
        <v>0</v>
      </c>
      <c r="AB1183" s="156">
        <v>2021</v>
      </c>
    </row>
    <row r="1184" spans="1:28" ht="35.25" customHeight="1" x14ac:dyDescent="0.5">
      <c r="A1184">
        <v>1</v>
      </c>
      <c r="B1184" s="124">
        <v>384</v>
      </c>
      <c r="C1184" s="125" t="s">
        <v>2484</v>
      </c>
      <c r="D1184" s="150">
        <v>400000</v>
      </c>
      <c r="E1184" s="154">
        <v>0</v>
      </c>
      <c r="F1184" s="154">
        <v>0</v>
      </c>
      <c r="G1184" s="154">
        <v>0</v>
      </c>
      <c r="H1184" s="154">
        <v>0</v>
      </c>
      <c r="I1184" s="154">
        <v>0</v>
      </c>
      <c r="J1184" s="154">
        <v>0</v>
      </c>
      <c r="K1184" s="155">
        <v>0</v>
      </c>
      <c r="L1184" s="154">
        <v>0</v>
      </c>
      <c r="M1184" s="154">
        <v>0</v>
      </c>
      <c r="N1184" s="154">
        <v>0</v>
      </c>
      <c r="O1184" s="154">
        <v>400000</v>
      </c>
      <c r="P1184" s="154">
        <v>0</v>
      </c>
      <c r="Q1184" s="154">
        <v>0</v>
      </c>
      <c r="R1184" s="154">
        <v>0</v>
      </c>
      <c r="S1184" s="154">
        <v>0</v>
      </c>
      <c r="T1184" s="154">
        <v>0</v>
      </c>
      <c r="U1184" s="154">
        <v>0</v>
      </c>
      <c r="V1184" s="154">
        <v>0</v>
      </c>
      <c r="W1184" s="154">
        <v>0</v>
      </c>
      <c r="X1184" s="154">
        <v>0</v>
      </c>
      <c r="Y1184" s="154">
        <v>0</v>
      </c>
      <c r="Z1184" s="154">
        <v>0</v>
      </c>
      <c r="AA1184" s="154">
        <v>0</v>
      </c>
      <c r="AB1184" s="156">
        <v>2021</v>
      </c>
    </row>
    <row r="1185" spans="1:28" ht="35.25" customHeight="1" x14ac:dyDescent="0.5">
      <c r="A1185">
        <v>1</v>
      </c>
      <c r="B1185" s="124">
        <v>385</v>
      </c>
      <c r="C1185" s="125" t="s">
        <v>3130</v>
      </c>
      <c r="D1185" s="150">
        <v>135700</v>
      </c>
      <c r="E1185" s="154">
        <v>0</v>
      </c>
      <c r="F1185" s="154">
        <v>0</v>
      </c>
      <c r="G1185" s="154">
        <v>135700</v>
      </c>
      <c r="H1185" s="154">
        <v>0</v>
      </c>
      <c r="I1185" s="154">
        <v>0</v>
      </c>
      <c r="J1185" s="154">
        <v>0</v>
      </c>
      <c r="K1185" s="155">
        <v>0</v>
      </c>
      <c r="L1185" s="154">
        <v>0</v>
      </c>
      <c r="M1185" s="154">
        <v>0</v>
      </c>
      <c r="N1185" s="154">
        <v>0</v>
      </c>
      <c r="O1185" s="154">
        <v>0</v>
      </c>
      <c r="P1185" s="154">
        <v>0</v>
      </c>
      <c r="Q1185" s="154">
        <v>0</v>
      </c>
      <c r="R1185" s="154">
        <v>0</v>
      </c>
      <c r="S1185" s="154">
        <v>0</v>
      </c>
      <c r="T1185" s="154">
        <v>0</v>
      </c>
      <c r="U1185" s="154">
        <v>0</v>
      </c>
      <c r="V1185" s="154">
        <v>0</v>
      </c>
      <c r="W1185" s="154">
        <v>0</v>
      </c>
      <c r="X1185" s="154">
        <v>0</v>
      </c>
      <c r="Y1185" s="154">
        <v>0</v>
      </c>
      <c r="Z1185" s="154">
        <v>0</v>
      </c>
      <c r="AA1185" s="154">
        <v>0</v>
      </c>
      <c r="AB1185" s="156">
        <v>2021</v>
      </c>
    </row>
    <row r="1186" spans="1:28" ht="35.25" customHeight="1" x14ac:dyDescent="0.5">
      <c r="A1186">
        <v>1</v>
      </c>
      <c r="B1186" s="124">
        <v>386</v>
      </c>
      <c r="C1186" s="125" t="s">
        <v>3131</v>
      </c>
      <c r="D1186" s="150">
        <v>631311</v>
      </c>
      <c r="E1186" s="154">
        <v>631311</v>
      </c>
      <c r="F1186" s="154">
        <v>0</v>
      </c>
      <c r="G1186" s="154">
        <v>0</v>
      </c>
      <c r="H1186" s="154">
        <v>0</v>
      </c>
      <c r="I1186" s="154">
        <v>0</v>
      </c>
      <c r="J1186" s="154">
        <v>0</v>
      </c>
      <c r="K1186" s="155">
        <v>0</v>
      </c>
      <c r="L1186" s="154">
        <v>0</v>
      </c>
      <c r="M1186" s="154">
        <v>0</v>
      </c>
      <c r="N1186" s="154">
        <v>0</v>
      </c>
      <c r="O1186" s="154">
        <v>0</v>
      </c>
      <c r="P1186" s="154">
        <v>0</v>
      </c>
      <c r="Q1186" s="154">
        <v>0</v>
      </c>
      <c r="R1186" s="154">
        <v>0</v>
      </c>
      <c r="S1186" s="154">
        <v>0</v>
      </c>
      <c r="T1186" s="154">
        <v>0</v>
      </c>
      <c r="U1186" s="154">
        <v>0</v>
      </c>
      <c r="V1186" s="154">
        <v>0</v>
      </c>
      <c r="W1186" s="154">
        <v>0</v>
      </c>
      <c r="X1186" s="154">
        <v>0</v>
      </c>
      <c r="Y1186" s="154">
        <v>0</v>
      </c>
      <c r="Z1186" s="154">
        <v>0</v>
      </c>
      <c r="AA1186" s="154">
        <v>0</v>
      </c>
      <c r="AB1186" s="156">
        <v>2021</v>
      </c>
    </row>
    <row r="1187" spans="1:28" ht="35.25" customHeight="1" x14ac:dyDescent="0.5">
      <c r="A1187">
        <v>1</v>
      </c>
      <c r="B1187" s="124">
        <v>387</v>
      </c>
      <c r="C1187" s="125" t="s">
        <v>3132</v>
      </c>
      <c r="D1187" s="150">
        <v>370929.69</v>
      </c>
      <c r="E1187" s="154">
        <v>315867.53999999998</v>
      </c>
      <c r="F1187" s="154">
        <v>0</v>
      </c>
      <c r="G1187" s="154">
        <v>0</v>
      </c>
      <c r="H1187" s="154">
        <v>0</v>
      </c>
      <c r="I1187" s="154">
        <v>0</v>
      </c>
      <c r="J1187" s="154">
        <v>0</v>
      </c>
      <c r="K1187" s="155">
        <v>0</v>
      </c>
      <c r="L1187" s="154">
        <v>0</v>
      </c>
      <c r="M1187" s="154">
        <v>0</v>
      </c>
      <c r="N1187" s="154">
        <v>0</v>
      </c>
      <c r="O1187" s="154">
        <v>55062.15</v>
      </c>
      <c r="P1187" s="154">
        <v>0</v>
      </c>
      <c r="Q1187" s="154">
        <v>0</v>
      </c>
      <c r="R1187" s="154">
        <v>0</v>
      </c>
      <c r="S1187" s="154">
        <v>0</v>
      </c>
      <c r="T1187" s="154">
        <v>0</v>
      </c>
      <c r="U1187" s="154">
        <v>0</v>
      </c>
      <c r="V1187" s="154">
        <v>0</v>
      </c>
      <c r="W1187" s="154">
        <v>0</v>
      </c>
      <c r="X1187" s="154">
        <v>0</v>
      </c>
      <c r="Y1187" s="154">
        <v>0</v>
      </c>
      <c r="Z1187" s="154">
        <v>0</v>
      </c>
      <c r="AA1187" s="154">
        <v>0</v>
      </c>
      <c r="AB1187" s="156">
        <v>2021</v>
      </c>
    </row>
    <row r="1188" spans="1:28" ht="35.25" customHeight="1" x14ac:dyDescent="0.5">
      <c r="A1188">
        <v>3</v>
      </c>
      <c r="B1188" s="124">
        <v>388</v>
      </c>
      <c r="C1188" s="125" t="s">
        <v>3291</v>
      </c>
      <c r="D1188" s="150">
        <v>1200000</v>
      </c>
      <c r="E1188" s="154">
        <v>0</v>
      </c>
      <c r="F1188" s="154">
        <v>0</v>
      </c>
      <c r="G1188" s="154">
        <v>0</v>
      </c>
      <c r="H1188" s="154">
        <v>0</v>
      </c>
      <c r="I1188" s="154">
        <v>0</v>
      </c>
      <c r="J1188" s="154">
        <v>0</v>
      </c>
      <c r="K1188" s="155">
        <v>0</v>
      </c>
      <c r="L1188" s="154">
        <v>0</v>
      </c>
      <c r="M1188" s="154">
        <v>0</v>
      </c>
      <c r="N1188" s="154">
        <v>0</v>
      </c>
      <c r="O1188" s="154">
        <v>1200000</v>
      </c>
      <c r="P1188" s="154">
        <v>0</v>
      </c>
      <c r="Q1188" s="154">
        <v>0</v>
      </c>
      <c r="R1188" s="154">
        <v>0</v>
      </c>
      <c r="S1188" s="154">
        <v>0</v>
      </c>
      <c r="T1188" s="154">
        <v>0</v>
      </c>
      <c r="U1188" s="154">
        <v>0</v>
      </c>
      <c r="V1188" s="154">
        <v>0</v>
      </c>
      <c r="W1188" s="154">
        <v>0</v>
      </c>
      <c r="X1188" s="154">
        <v>0</v>
      </c>
      <c r="Y1188" s="154">
        <v>0</v>
      </c>
      <c r="Z1188" s="154">
        <v>0</v>
      </c>
      <c r="AA1188" s="154">
        <v>0</v>
      </c>
      <c r="AB1188" s="156">
        <v>2021</v>
      </c>
    </row>
    <row r="1189" spans="1:28" ht="35.25" customHeight="1" x14ac:dyDescent="0.5">
      <c r="A1189">
        <v>6</v>
      </c>
      <c r="B1189" s="124">
        <v>389</v>
      </c>
      <c r="C1189" s="125" t="s">
        <v>3292</v>
      </c>
      <c r="D1189" s="150">
        <v>2098056</v>
      </c>
      <c r="E1189" s="154">
        <v>0</v>
      </c>
      <c r="F1189" s="154">
        <v>0</v>
      </c>
      <c r="G1189" s="154">
        <v>0</v>
      </c>
      <c r="H1189" s="154">
        <v>0</v>
      </c>
      <c r="I1189" s="154">
        <v>0</v>
      </c>
      <c r="J1189" s="154">
        <v>0</v>
      </c>
      <c r="K1189" s="155">
        <v>0</v>
      </c>
      <c r="L1189" s="154">
        <v>0</v>
      </c>
      <c r="M1189" s="154">
        <v>0</v>
      </c>
      <c r="N1189" s="154">
        <v>0</v>
      </c>
      <c r="O1189" s="154">
        <v>2098056</v>
      </c>
      <c r="P1189" s="154">
        <v>0</v>
      </c>
      <c r="Q1189" s="154">
        <v>0</v>
      </c>
      <c r="R1189" s="154">
        <v>0</v>
      </c>
      <c r="S1189" s="154">
        <v>0</v>
      </c>
      <c r="T1189" s="154">
        <v>0</v>
      </c>
      <c r="U1189" s="154">
        <v>0</v>
      </c>
      <c r="V1189" s="154">
        <v>0</v>
      </c>
      <c r="W1189" s="154">
        <v>0</v>
      </c>
      <c r="X1189" s="154">
        <v>0</v>
      </c>
      <c r="Y1189" s="154">
        <v>0</v>
      </c>
      <c r="Z1189" s="154">
        <v>0</v>
      </c>
      <c r="AA1189" s="154">
        <v>0</v>
      </c>
      <c r="AB1189" s="156">
        <v>2021</v>
      </c>
    </row>
    <row r="1190" spans="1:28" ht="35.25" customHeight="1" x14ac:dyDescent="0.5">
      <c r="A1190">
        <v>7</v>
      </c>
      <c r="B1190" s="124">
        <v>390</v>
      </c>
      <c r="C1190" s="125" t="s">
        <v>3293</v>
      </c>
      <c r="D1190" s="150">
        <v>2360000</v>
      </c>
      <c r="E1190" s="154">
        <v>0</v>
      </c>
      <c r="F1190" s="154">
        <v>0</v>
      </c>
      <c r="G1190" s="154">
        <v>0</v>
      </c>
      <c r="H1190" s="154">
        <v>0</v>
      </c>
      <c r="I1190" s="154">
        <v>0</v>
      </c>
      <c r="J1190" s="154">
        <v>0</v>
      </c>
      <c r="K1190" s="155">
        <v>1</v>
      </c>
      <c r="L1190" s="154">
        <v>2360000</v>
      </c>
      <c r="M1190" s="154">
        <v>0</v>
      </c>
      <c r="N1190" s="154">
        <v>0</v>
      </c>
      <c r="O1190" s="154">
        <v>0</v>
      </c>
      <c r="P1190" s="154">
        <v>0</v>
      </c>
      <c r="Q1190" s="154">
        <v>0</v>
      </c>
      <c r="R1190" s="154">
        <v>0</v>
      </c>
      <c r="S1190" s="154">
        <v>0</v>
      </c>
      <c r="T1190" s="154">
        <v>0</v>
      </c>
      <c r="U1190" s="154">
        <v>0</v>
      </c>
      <c r="V1190" s="154">
        <v>0</v>
      </c>
      <c r="W1190" s="154">
        <v>0</v>
      </c>
      <c r="X1190" s="154">
        <v>0</v>
      </c>
      <c r="Y1190" s="154">
        <v>0</v>
      </c>
      <c r="Z1190" s="154">
        <v>0</v>
      </c>
      <c r="AA1190" s="154">
        <v>0</v>
      </c>
      <c r="AB1190" s="156">
        <v>2021</v>
      </c>
    </row>
    <row r="1191" spans="1:28" ht="35.25" customHeight="1" x14ac:dyDescent="0.5">
      <c r="A1191">
        <v>1</v>
      </c>
      <c r="B1191" s="124">
        <v>391</v>
      </c>
      <c r="C1191" s="125" t="s">
        <v>2541</v>
      </c>
      <c r="D1191" s="150">
        <v>1206554.4099999999</v>
      </c>
      <c r="E1191" s="154">
        <v>100000</v>
      </c>
      <c r="F1191" s="154">
        <v>263954.40999999997</v>
      </c>
      <c r="G1191" s="154">
        <v>0</v>
      </c>
      <c r="H1191" s="154">
        <v>0</v>
      </c>
      <c r="I1191" s="154">
        <v>0</v>
      </c>
      <c r="J1191" s="154">
        <v>0</v>
      </c>
      <c r="K1191" s="155">
        <v>0</v>
      </c>
      <c r="L1191" s="154">
        <v>0</v>
      </c>
      <c r="M1191" s="154">
        <v>0</v>
      </c>
      <c r="N1191" s="154">
        <v>0</v>
      </c>
      <c r="O1191" s="154">
        <v>842600</v>
      </c>
      <c r="P1191" s="154">
        <v>0</v>
      </c>
      <c r="Q1191" s="154">
        <v>0</v>
      </c>
      <c r="R1191" s="154">
        <v>0</v>
      </c>
      <c r="S1191" s="154">
        <v>0</v>
      </c>
      <c r="T1191" s="154">
        <v>0</v>
      </c>
      <c r="U1191" s="154">
        <v>0</v>
      </c>
      <c r="V1191" s="154">
        <v>0</v>
      </c>
      <c r="W1191" s="154">
        <v>0</v>
      </c>
      <c r="X1191" s="154">
        <v>0</v>
      </c>
      <c r="Y1191" s="154">
        <v>0</v>
      </c>
      <c r="Z1191" s="154">
        <v>0</v>
      </c>
      <c r="AA1191" s="154">
        <v>0</v>
      </c>
      <c r="AB1191" s="156">
        <v>2021</v>
      </c>
    </row>
    <row r="1192" spans="1:28" ht="35.25" customHeight="1" x14ac:dyDescent="0.5">
      <c r="B1192" s="153" t="s">
        <v>1012</v>
      </c>
      <c r="C1192" s="125"/>
      <c r="D1192" s="150">
        <v>102364891.31</v>
      </c>
      <c r="E1192" s="150">
        <v>3716432.3899999997</v>
      </c>
      <c r="F1192" s="150">
        <v>3581217.0199999996</v>
      </c>
      <c r="G1192" s="150">
        <v>6891974.5299999993</v>
      </c>
      <c r="H1192" s="150">
        <v>1440846.57</v>
      </c>
      <c r="I1192" s="150">
        <v>6272877.7999999998</v>
      </c>
      <c r="J1192" s="150">
        <v>0</v>
      </c>
      <c r="K1192" s="151">
        <v>15</v>
      </c>
      <c r="L1192" s="150">
        <v>28985020</v>
      </c>
      <c r="M1192" s="150">
        <v>31834946.48</v>
      </c>
      <c r="N1192" s="150">
        <v>511946</v>
      </c>
      <c r="O1192" s="150">
        <v>17440248.52</v>
      </c>
      <c r="P1192" s="150">
        <v>1689382</v>
      </c>
      <c r="Q1192" s="150">
        <v>0</v>
      </c>
      <c r="R1192" s="150">
        <v>0</v>
      </c>
      <c r="S1192" s="150">
        <v>0</v>
      </c>
      <c r="T1192" s="150">
        <v>0</v>
      </c>
      <c r="U1192" s="150">
        <v>0</v>
      </c>
      <c r="V1192" s="150">
        <v>0</v>
      </c>
      <c r="W1192" s="150">
        <v>0</v>
      </c>
      <c r="X1192" s="150">
        <v>0</v>
      </c>
      <c r="Y1192" s="150">
        <v>0</v>
      </c>
      <c r="Z1192" s="150">
        <v>0</v>
      </c>
      <c r="AA1192" s="150">
        <v>0</v>
      </c>
      <c r="AB1192" s="152" t="s">
        <v>857</v>
      </c>
    </row>
    <row r="1193" spans="1:28" ht="35.25" customHeight="1" x14ac:dyDescent="0.5">
      <c r="A1193">
        <v>1</v>
      </c>
      <c r="B1193" s="124">
        <v>392</v>
      </c>
      <c r="C1193" s="125" t="s">
        <v>2542</v>
      </c>
      <c r="D1193" s="150">
        <v>616290.43000000005</v>
      </c>
      <c r="E1193" s="154">
        <v>225804.28</v>
      </c>
      <c r="F1193" s="154">
        <v>390486.15</v>
      </c>
      <c r="G1193" s="154">
        <v>0</v>
      </c>
      <c r="H1193" s="154">
        <v>0</v>
      </c>
      <c r="I1193" s="154">
        <v>0</v>
      </c>
      <c r="J1193" s="154">
        <v>0</v>
      </c>
      <c r="K1193" s="155">
        <v>0</v>
      </c>
      <c r="L1193" s="154">
        <v>0</v>
      </c>
      <c r="M1193" s="154">
        <v>0</v>
      </c>
      <c r="N1193" s="154">
        <v>0</v>
      </c>
      <c r="O1193" s="154">
        <v>0</v>
      </c>
      <c r="P1193" s="154">
        <v>0</v>
      </c>
      <c r="Q1193" s="154">
        <v>0</v>
      </c>
      <c r="R1193" s="154">
        <v>0</v>
      </c>
      <c r="S1193" s="154">
        <v>0</v>
      </c>
      <c r="T1193" s="154">
        <v>0</v>
      </c>
      <c r="U1193" s="154">
        <v>0</v>
      </c>
      <c r="V1193" s="154">
        <v>0</v>
      </c>
      <c r="W1193" s="154">
        <v>0</v>
      </c>
      <c r="X1193" s="154">
        <v>0</v>
      </c>
      <c r="Y1193" s="154">
        <v>0</v>
      </c>
      <c r="Z1193" s="154">
        <v>0</v>
      </c>
      <c r="AA1193" s="154">
        <v>0</v>
      </c>
      <c r="AB1193" s="156">
        <v>2021</v>
      </c>
    </row>
    <row r="1194" spans="1:28" ht="35.25" customHeight="1" x14ac:dyDescent="0.5">
      <c r="A1194">
        <v>1</v>
      </c>
      <c r="B1194" s="124">
        <v>393</v>
      </c>
      <c r="C1194" s="125" t="s">
        <v>2738</v>
      </c>
      <c r="D1194" s="150">
        <v>1852000</v>
      </c>
      <c r="E1194" s="154">
        <v>0</v>
      </c>
      <c r="F1194" s="154">
        <v>0</v>
      </c>
      <c r="G1194" s="154">
        <v>0</v>
      </c>
      <c r="H1194" s="154">
        <v>0</v>
      </c>
      <c r="I1194" s="154">
        <v>0</v>
      </c>
      <c r="J1194" s="154">
        <v>0</v>
      </c>
      <c r="K1194" s="155">
        <v>1</v>
      </c>
      <c r="L1194" s="154">
        <v>1852000</v>
      </c>
      <c r="M1194" s="154">
        <v>0</v>
      </c>
      <c r="N1194" s="154">
        <v>0</v>
      </c>
      <c r="O1194" s="157">
        <v>0</v>
      </c>
      <c r="P1194" s="154">
        <v>0</v>
      </c>
      <c r="Q1194" s="154">
        <v>0</v>
      </c>
      <c r="R1194" s="154">
        <v>0</v>
      </c>
      <c r="S1194" s="154">
        <v>0</v>
      </c>
      <c r="T1194" s="154">
        <v>0</v>
      </c>
      <c r="U1194" s="154">
        <v>0</v>
      </c>
      <c r="V1194" s="154">
        <v>0</v>
      </c>
      <c r="W1194" s="154">
        <v>0</v>
      </c>
      <c r="X1194" s="154">
        <v>0</v>
      </c>
      <c r="Y1194" s="154">
        <v>0</v>
      </c>
      <c r="Z1194" s="154">
        <v>0</v>
      </c>
      <c r="AA1194" s="154">
        <v>0</v>
      </c>
      <c r="AB1194" s="156">
        <v>2021</v>
      </c>
    </row>
    <row r="1195" spans="1:28" ht="35.25" customHeight="1" x14ac:dyDescent="0.5">
      <c r="A1195">
        <v>1</v>
      </c>
      <c r="B1195" s="124">
        <v>394</v>
      </c>
      <c r="C1195" s="125" t="s">
        <v>2739</v>
      </c>
      <c r="D1195" s="150">
        <v>494953</v>
      </c>
      <c r="E1195" s="154">
        <v>0</v>
      </c>
      <c r="F1195" s="154">
        <v>0</v>
      </c>
      <c r="G1195" s="154">
        <v>0</v>
      </c>
      <c r="H1195" s="154">
        <v>0</v>
      </c>
      <c r="I1195" s="154">
        <v>0</v>
      </c>
      <c r="J1195" s="154">
        <v>0</v>
      </c>
      <c r="K1195" s="155">
        <v>0</v>
      </c>
      <c r="L1195" s="154">
        <v>0</v>
      </c>
      <c r="M1195" s="154">
        <v>494953</v>
      </c>
      <c r="N1195" s="154">
        <v>0</v>
      </c>
      <c r="O1195" s="154">
        <v>0</v>
      </c>
      <c r="P1195" s="154">
        <v>0</v>
      </c>
      <c r="Q1195" s="154">
        <v>0</v>
      </c>
      <c r="R1195" s="154">
        <v>0</v>
      </c>
      <c r="S1195" s="154">
        <v>0</v>
      </c>
      <c r="T1195" s="154">
        <v>0</v>
      </c>
      <c r="U1195" s="154">
        <v>0</v>
      </c>
      <c r="V1195" s="154">
        <v>0</v>
      </c>
      <c r="W1195" s="154">
        <v>0</v>
      </c>
      <c r="X1195" s="154">
        <v>0</v>
      </c>
      <c r="Y1195" s="154">
        <v>0</v>
      </c>
      <c r="Z1195" s="154">
        <v>0</v>
      </c>
      <c r="AA1195" s="154">
        <v>0</v>
      </c>
      <c r="AB1195" s="156">
        <v>2021</v>
      </c>
    </row>
    <row r="1196" spans="1:28" ht="35.25" customHeight="1" x14ac:dyDescent="0.5">
      <c r="A1196">
        <v>1</v>
      </c>
      <c r="B1196" s="124">
        <v>395</v>
      </c>
      <c r="C1196" s="125" t="s">
        <v>1800</v>
      </c>
      <c r="D1196" s="150">
        <v>1877941</v>
      </c>
      <c r="E1196" s="154">
        <v>0</v>
      </c>
      <c r="F1196" s="154">
        <v>0</v>
      </c>
      <c r="G1196" s="154">
        <v>0</v>
      </c>
      <c r="H1196" s="154">
        <v>0</v>
      </c>
      <c r="I1196" s="154">
        <v>0</v>
      </c>
      <c r="J1196" s="154">
        <v>0</v>
      </c>
      <c r="K1196" s="155">
        <v>0</v>
      </c>
      <c r="L1196" s="154">
        <v>0</v>
      </c>
      <c r="M1196" s="154">
        <v>1877941</v>
      </c>
      <c r="N1196" s="154">
        <v>0</v>
      </c>
      <c r="O1196" s="154">
        <v>0</v>
      </c>
      <c r="P1196" s="154">
        <v>0</v>
      </c>
      <c r="Q1196" s="154">
        <v>0</v>
      </c>
      <c r="R1196" s="154">
        <v>0</v>
      </c>
      <c r="S1196" s="154">
        <v>0</v>
      </c>
      <c r="T1196" s="154">
        <v>0</v>
      </c>
      <c r="U1196" s="154">
        <v>0</v>
      </c>
      <c r="V1196" s="154">
        <v>0</v>
      </c>
      <c r="W1196" s="154">
        <v>0</v>
      </c>
      <c r="X1196" s="154">
        <v>0</v>
      </c>
      <c r="Y1196" s="154">
        <v>0</v>
      </c>
      <c r="Z1196" s="154">
        <v>0</v>
      </c>
      <c r="AA1196" s="154">
        <v>0</v>
      </c>
      <c r="AB1196" s="156">
        <v>2021</v>
      </c>
    </row>
    <row r="1197" spans="1:28" ht="35.25" customHeight="1" x14ac:dyDescent="0.5">
      <c r="A1197">
        <v>1</v>
      </c>
      <c r="B1197" s="124">
        <v>396</v>
      </c>
      <c r="C1197" s="125" t="s">
        <v>2740</v>
      </c>
      <c r="D1197" s="150">
        <v>1681088</v>
      </c>
      <c r="E1197" s="154">
        <v>0</v>
      </c>
      <c r="F1197" s="154">
        <v>0</v>
      </c>
      <c r="G1197" s="154">
        <v>0</v>
      </c>
      <c r="H1197" s="154">
        <v>0</v>
      </c>
      <c r="I1197" s="154">
        <v>0</v>
      </c>
      <c r="J1197" s="154">
        <v>0</v>
      </c>
      <c r="K1197" s="155">
        <v>0</v>
      </c>
      <c r="L1197" s="154">
        <v>0</v>
      </c>
      <c r="M1197" s="154">
        <v>1681088</v>
      </c>
      <c r="N1197" s="154">
        <v>0</v>
      </c>
      <c r="O1197" s="154">
        <v>0</v>
      </c>
      <c r="P1197" s="154">
        <v>0</v>
      </c>
      <c r="Q1197" s="154">
        <v>0</v>
      </c>
      <c r="R1197" s="154">
        <v>0</v>
      </c>
      <c r="S1197" s="154">
        <v>0</v>
      </c>
      <c r="T1197" s="154">
        <v>0</v>
      </c>
      <c r="U1197" s="154">
        <v>0</v>
      </c>
      <c r="V1197" s="154">
        <v>0</v>
      </c>
      <c r="W1197" s="154">
        <v>0</v>
      </c>
      <c r="X1197" s="154">
        <v>0</v>
      </c>
      <c r="Y1197" s="154">
        <v>0</v>
      </c>
      <c r="Z1197" s="154">
        <v>0</v>
      </c>
      <c r="AA1197" s="154">
        <v>0</v>
      </c>
      <c r="AB1197" s="156">
        <v>2021</v>
      </c>
    </row>
    <row r="1198" spans="1:28" ht="35.25" customHeight="1" x14ac:dyDescent="0.5">
      <c r="A1198">
        <v>1</v>
      </c>
      <c r="B1198" s="124">
        <v>397</v>
      </c>
      <c r="C1198" s="125" t="s">
        <v>2741</v>
      </c>
      <c r="D1198" s="150">
        <v>1254910</v>
      </c>
      <c r="E1198" s="154">
        <v>0</v>
      </c>
      <c r="F1198" s="154">
        <v>0</v>
      </c>
      <c r="G1198" s="154">
        <v>0</v>
      </c>
      <c r="H1198" s="154">
        <v>0</v>
      </c>
      <c r="I1198" s="154">
        <v>0</v>
      </c>
      <c r="J1198" s="154">
        <v>0</v>
      </c>
      <c r="K1198" s="155">
        <v>0</v>
      </c>
      <c r="L1198" s="154">
        <v>0</v>
      </c>
      <c r="M1198" s="154">
        <v>1254910</v>
      </c>
      <c r="N1198" s="154">
        <v>0</v>
      </c>
      <c r="O1198" s="154">
        <v>0</v>
      </c>
      <c r="P1198" s="154">
        <v>0</v>
      </c>
      <c r="Q1198" s="154">
        <v>0</v>
      </c>
      <c r="R1198" s="154">
        <v>0</v>
      </c>
      <c r="S1198" s="154">
        <v>0</v>
      </c>
      <c r="T1198" s="154">
        <v>0</v>
      </c>
      <c r="U1198" s="154">
        <v>0</v>
      </c>
      <c r="V1198" s="154">
        <v>0</v>
      </c>
      <c r="W1198" s="154">
        <v>0</v>
      </c>
      <c r="X1198" s="154">
        <v>0</v>
      </c>
      <c r="Y1198" s="154">
        <v>0</v>
      </c>
      <c r="Z1198" s="154">
        <v>0</v>
      </c>
      <c r="AA1198" s="154">
        <v>0</v>
      </c>
      <c r="AB1198" s="156">
        <v>2021</v>
      </c>
    </row>
    <row r="1199" spans="1:28" ht="35.25" customHeight="1" x14ac:dyDescent="0.5">
      <c r="A1199">
        <v>1</v>
      </c>
      <c r="B1199" s="124">
        <v>398</v>
      </c>
      <c r="C1199" s="125" t="s">
        <v>2493</v>
      </c>
      <c r="D1199" s="150">
        <v>134128.20000000001</v>
      </c>
      <c r="E1199" s="154">
        <v>0</v>
      </c>
      <c r="F1199" s="154">
        <v>0</v>
      </c>
      <c r="G1199" s="154">
        <v>0</v>
      </c>
      <c r="H1199" s="154">
        <v>0</v>
      </c>
      <c r="I1199" s="154">
        <v>0</v>
      </c>
      <c r="J1199" s="154">
        <v>0</v>
      </c>
      <c r="K1199" s="155">
        <v>0</v>
      </c>
      <c r="L1199" s="154">
        <v>0</v>
      </c>
      <c r="M1199" s="154">
        <v>134128.20000000001</v>
      </c>
      <c r="N1199" s="154">
        <v>0</v>
      </c>
      <c r="O1199" s="154">
        <v>0</v>
      </c>
      <c r="P1199" s="154">
        <v>0</v>
      </c>
      <c r="Q1199" s="154">
        <v>0</v>
      </c>
      <c r="R1199" s="154">
        <v>0</v>
      </c>
      <c r="S1199" s="154">
        <v>0</v>
      </c>
      <c r="T1199" s="154">
        <v>0</v>
      </c>
      <c r="U1199" s="154">
        <v>0</v>
      </c>
      <c r="V1199" s="154">
        <v>0</v>
      </c>
      <c r="W1199" s="154">
        <v>0</v>
      </c>
      <c r="X1199" s="154">
        <v>0</v>
      </c>
      <c r="Y1199" s="154">
        <v>0</v>
      </c>
      <c r="Z1199" s="154">
        <v>0</v>
      </c>
      <c r="AA1199" s="154">
        <v>0</v>
      </c>
      <c r="AB1199" s="156">
        <v>2021</v>
      </c>
    </row>
    <row r="1200" spans="1:28" ht="35.25" customHeight="1" x14ac:dyDescent="0.5">
      <c r="A1200">
        <v>1</v>
      </c>
      <c r="B1200" s="124">
        <v>399</v>
      </c>
      <c r="C1200" s="125" t="s">
        <v>2778</v>
      </c>
      <c r="D1200" s="150">
        <v>1036870</v>
      </c>
      <c r="E1200" s="154">
        <v>0</v>
      </c>
      <c r="F1200" s="154">
        <v>0</v>
      </c>
      <c r="G1200" s="154">
        <v>0</v>
      </c>
      <c r="H1200" s="154">
        <v>0</v>
      </c>
      <c r="I1200" s="154">
        <v>0</v>
      </c>
      <c r="J1200" s="154">
        <v>0</v>
      </c>
      <c r="K1200" s="155">
        <v>0</v>
      </c>
      <c r="L1200" s="154">
        <v>0</v>
      </c>
      <c r="M1200" s="154">
        <v>0</v>
      </c>
      <c r="N1200" s="154">
        <v>0</v>
      </c>
      <c r="O1200" s="154">
        <v>1036870</v>
      </c>
      <c r="P1200" s="154">
        <v>0</v>
      </c>
      <c r="Q1200" s="154">
        <v>0</v>
      </c>
      <c r="R1200" s="154">
        <v>0</v>
      </c>
      <c r="S1200" s="154">
        <v>0</v>
      </c>
      <c r="T1200" s="154">
        <v>0</v>
      </c>
      <c r="U1200" s="154">
        <v>0</v>
      </c>
      <c r="V1200" s="154">
        <v>0</v>
      </c>
      <c r="W1200" s="154">
        <v>0</v>
      </c>
      <c r="X1200" s="154">
        <v>0</v>
      </c>
      <c r="Y1200" s="154">
        <v>0</v>
      </c>
      <c r="Z1200" s="154">
        <v>0</v>
      </c>
      <c r="AA1200" s="154">
        <v>0</v>
      </c>
      <c r="AB1200" s="156">
        <v>2021</v>
      </c>
    </row>
    <row r="1201" spans="1:28" ht="35.25" customHeight="1" x14ac:dyDescent="0.5">
      <c r="A1201">
        <v>1</v>
      </c>
      <c r="B1201" s="124">
        <v>400</v>
      </c>
      <c r="C1201" s="125" t="s">
        <v>2107</v>
      </c>
      <c r="D1201" s="150">
        <v>9000</v>
      </c>
      <c r="E1201" s="154">
        <v>0</v>
      </c>
      <c r="F1201" s="154">
        <v>0</v>
      </c>
      <c r="G1201" s="154">
        <v>9000</v>
      </c>
      <c r="H1201" s="154">
        <v>0</v>
      </c>
      <c r="I1201" s="154">
        <v>0</v>
      </c>
      <c r="J1201" s="154">
        <v>0</v>
      </c>
      <c r="K1201" s="155">
        <v>0</v>
      </c>
      <c r="L1201" s="154">
        <v>0</v>
      </c>
      <c r="M1201" s="154">
        <v>0</v>
      </c>
      <c r="N1201" s="154">
        <v>0</v>
      </c>
      <c r="O1201" s="154">
        <v>0</v>
      </c>
      <c r="P1201" s="154">
        <v>0</v>
      </c>
      <c r="Q1201" s="154">
        <v>0</v>
      </c>
      <c r="R1201" s="154">
        <v>0</v>
      </c>
      <c r="S1201" s="154">
        <v>0</v>
      </c>
      <c r="T1201" s="154">
        <v>0</v>
      </c>
      <c r="U1201" s="154">
        <v>0</v>
      </c>
      <c r="V1201" s="154">
        <v>0</v>
      </c>
      <c r="W1201" s="154">
        <v>0</v>
      </c>
      <c r="X1201" s="154">
        <v>0</v>
      </c>
      <c r="Y1201" s="154">
        <v>0</v>
      </c>
      <c r="Z1201" s="154">
        <v>0</v>
      </c>
      <c r="AA1201" s="154">
        <v>0</v>
      </c>
      <c r="AB1201" s="156">
        <v>2021</v>
      </c>
    </row>
    <row r="1202" spans="1:28" ht="35.25" customHeight="1" x14ac:dyDescent="0.5">
      <c r="A1202">
        <v>1</v>
      </c>
      <c r="B1202" s="124">
        <v>401</v>
      </c>
      <c r="C1202" s="125" t="s">
        <v>2869</v>
      </c>
      <c r="D1202" s="150">
        <v>5556000</v>
      </c>
      <c r="E1202" s="154">
        <v>0</v>
      </c>
      <c r="F1202" s="154">
        <v>0</v>
      </c>
      <c r="G1202" s="154">
        <v>0</v>
      </c>
      <c r="H1202" s="154">
        <v>0</v>
      </c>
      <c r="I1202" s="154">
        <v>0</v>
      </c>
      <c r="J1202" s="154">
        <v>0</v>
      </c>
      <c r="K1202" s="155">
        <v>3</v>
      </c>
      <c r="L1202" s="154">
        <v>5556000</v>
      </c>
      <c r="M1202" s="154">
        <v>0</v>
      </c>
      <c r="N1202" s="154">
        <v>0</v>
      </c>
      <c r="O1202" s="154">
        <v>0</v>
      </c>
      <c r="P1202" s="154">
        <v>0</v>
      </c>
      <c r="Q1202" s="154">
        <v>0</v>
      </c>
      <c r="R1202" s="154">
        <v>0</v>
      </c>
      <c r="S1202" s="154">
        <v>0</v>
      </c>
      <c r="T1202" s="154">
        <v>0</v>
      </c>
      <c r="U1202" s="154">
        <v>0</v>
      </c>
      <c r="V1202" s="154">
        <v>0</v>
      </c>
      <c r="W1202" s="154">
        <v>0</v>
      </c>
      <c r="X1202" s="154">
        <v>0</v>
      </c>
      <c r="Y1202" s="154">
        <v>0</v>
      </c>
      <c r="Z1202" s="154">
        <v>0</v>
      </c>
      <c r="AA1202" s="154">
        <v>0</v>
      </c>
      <c r="AB1202" s="156">
        <v>2021</v>
      </c>
    </row>
    <row r="1203" spans="1:28" ht="35.25" customHeight="1" x14ac:dyDescent="0.5">
      <c r="A1203">
        <v>1</v>
      </c>
      <c r="B1203" s="124">
        <v>402</v>
      </c>
      <c r="C1203" s="125" t="s">
        <v>2111</v>
      </c>
      <c r="D1203" s="150">
        <v>347000</v>
      </c>
      <c r="E1203" s="154">
        <v>0</v>
      </c>
      <c r="F1203" s="154">
        <v>0</v>
      </c>
      <c r="G1203" s="154">
        <v>0</v>
      </c>
      <c r="H1203" s="154">
        <v>0</v>
      </c>
      <c r="I1203" s="154">
        <v>0</v>
      </c>
      <c r="J1203" s="154">
        <v>0</v>
      </c>
      <c r="K1203" s="155">
        <v>0</v>
      </c>
      <c r="L1203" s="154">
        <v>0</v>
      </c>
      <c r="M1203" s="154">
        <v>347000</v>
      </c>
      <c r="N1203" s="154">
        <v>0</v>
      </c>
      <c r="O1203" s="154">
        <v>0</v>
      </c>
      <c r="P1203" s="154">
        <v>0</v>
      </c>
      <c r="Q1203" s="154">
        <v>0</v>
      </c>
      <c r="R1203" s="154">
        <v>0</v>
      </c>
      <c r="S1203" s="154">
        <v>0</v>
      </c>
      <c r="T1203" s="154">
        <v>0</v>
      </c>
      <c r="U1203" s="154">
        <v>0</v>
      </c>
      <c r="V1203" s="154">
        <v>0</v>
      </c>
      <c r="W1203" s="154">
        <v>0</v>
      </c>
      <c r="X1203" s="154">
        <v>0</v>
      </c>
      <c r="Y1203" s="154">
        <v>0</v>
      </c>
      <c r="Z1203" s="154">
        <v>0</v>
      </c>
      <c r="AA1203" s="154">
        <v>0</v>
      </c>
      <c r="AB1203" s="156">
        <v>2021</v>
      </c>
    </row>
    <row r="1204" spans="1:28" ht="35.25" customHeight="1" x14ac:dyDescent="0.5">
      <c r="A1204">
        <v>1</v>
      </c>
      <c r="B1204" s="124">
        <v>403</v>
      </c>
      <c r="C1204" s="125" t="s">
        <v>2490</v>
      </c>
      <c r="D1204" s="150">
        <v>2147745</v>
      </c>
      <c r="E1204" s="154">
        <v>0</v>
      </c>
      <c r="F1204" s="154">
        <v>0</v>
      </c>
      <c r="G1204" s="154">
        <v>0</v>
      </c>
      <c r="H1204" s="154">
        <v>56615</v>
      </c>
      <c r="I1204" s="154">
        <v>1704530</v>
      </c>
      <c r="J1204" s="154">
        <v>0</v>
      </c>
      <c r="K1204" s="155">
        <v>0</v>
      </c>
      <c r="L1204" s="154">
        <v>0</v>
      </c>
      <c r="M1204" s="154">
        <v>0</v>
      </c>
      <c r="N1204" s="154">
        <v>0</v>
      </c>
      <c r="O1204" s="154">
        <v>386600</v>
      </c>
      <c r="P1204" s="154">
        <v>0</v>
      </c>
      <c r="Q1204" s="154">
        <v>0</v>
      </c>
      <c r="R1204" s="154">
        <v>0</v>
      </c>
      <c r="S1204" s="154">
        <v>0</v>
      </c>
      <c r="T1204" s="154">
        <v>0</v>
      </c>
      <c r="U1204" s="154">
        <v>0</v>
      </c>
      <c r="V1204" s="154">
        <v>0</v>
      </c>
      <c r="W1204" s="154">
        <v>0</v>
      </c>
      <c r="X1204" s="154">
        <v>0</v>
      </c>
      <c r="Y1204" s="154">
        <v>0</v>
      </c>
      <c r="Z1204" s="154">
        <v>0</v>
      </c>
      <c r="AA1204" s="154">
        <v>0</v>
      </c>
      <c r="AB1204" s="156">
        <v>2021</v>
      </c>
    </row>
    <row r="1205" spans="1:28" ht="35.25" customHeight="1" x14ac:dyDescent="0.5">
      <c r="A1205">
        <v>1</v>
      </c>
      <c r="B1205" s="124">
        <v>404</v>
      </c>
      <c r="C1205" s="125" t="s">
        <v>2115</v>
      </c>
      <c r="D1205" s="150">
        <v>458134</v>
      </c>
      <c r="E1205" s="154">
        <v>0</v>
      </c>
      <c r="F1205" s="154">
        <v>0</v>
      </c>
      <c r="G1205" s="154">
        <v>320018</v>
      </c>
      <c r="H1205" s="154">
        <v>138116</v>
      </c>
      <c r="I1205" s="154">
        <v>0</v>
      </c>
      <c r="J1205" s="154">
        <v>0</v>
      </c>
      <c r="K1205" s="155">
        <v>0</v>
      </c>
      <c r="L1205" s="154">
        <v>0</v>
      </c>
      <c r="M1205" s="154">
        <v>0</v>
      </c>
      <c r="N1205" s="154">
        <v>0</v>
      </c>
      <c r="O1205" s="154">
        <v>0</v>
      </c>
      <c r="P1205" s="154">
        <v>0</v>
      </c>
      <c r="Q1205" s="154">
        <v>0</v>
      </c>
      <c r="R1205" s="154">
        <v>0</v>
      </c>
      <c r="S1205" s="154">
        <v>0</v>
      </c>
      <c r="T1205" s="154">
        <v>0</v>
      </c>
      <c r="U1205" s="154">
        <v>0</v>
      </c>
      <c r="V1205" s="154">
        <v>0</v>
      </c>
      <c r="W1205" s="154">
        <v>0</v>
      </c>
      <c r="X1205" s="154">
        <v>0</v>
      </c>
      <c r="Y1205" s="154">
        <v>0</v>
      </c>
      <c r="Z1205" s="154">
        <v>0</v>
      </c>
      <c r="AA1205" s="154">
        <v>0</v>
      </c>
      <c r="AB1205" s="156">
        <v>2021</v>
      </c>
    </row>
    <row r="1206" spans="1:28" ht="35.25" customHeight="1" x14ac:dyDescent="0.5">
      <c r="A1206">
        <v>1</v>
      </c>
      <c r="B1206" s="124">
        <v>405</v>
      </c>
      <c r="C1206" s="125" t="s">
        <v>2491</v>
      </c>
      <c r="D1206" s="150">
        <v>187107</v>
      </c>
      <c r="E1206" s="154">
        <v>0</v>
      </c>
      <c r="F1206" s="154">
        <v>0</v>
      </c>
      <c r="G1206" s="154">
        <v>0</v>
      </c>
      <c r="H1206" s="154">
        <v>17350</v>
      </c>
      <c r="I1206" s="154">
        <v>0</v>
      </c>
      <c r="J1206" s="154">
        <v>0</v>
      </c>
      <c r="K1206" s="155">
        <v>0</v>
      </c>
      <c r="L1206" s="154">
        <v>0</v>
      </c>
      <c r="M1206" s="154">
        <v>169757</v>
      </c>
      <c r="N1206" s="154">
        <v>0</v>
      </c>
      <c r="O1206" s="154">
        <v>0</v>
      </c>
      <c r="P1206" s="154">
        <v>0</v>
      </c>
      <c r="Q1206" s="154">
        <v>0</v>
      </c>
      <c r="R1206" s="154">
        <v>0</v>
      </c>
      <c r="S1206" s="154">
        <v>0</v>
      </c>
      <c r="T1206" s="154">
        <v>0</v>
      </c>
      <c r="U1206" s="154">
        <v>0</v>
      </c>
      <c r="V1206" s="154">
        <v>0</v>
      </c>
      <c r="W1206" s="154">
        <v>0</v>
      </c>
      <c r="X1206" s="154">
        <v>0</v>
      </c>
      <c r="Y1206" s="154">
        <v>0</v>
      </c>
      <c r="Z1206" s="154">
        <v>0</v>
      </c>
      <c r="AA1206" s="154">
        <v>0</v>
      </c>
      <c r="AB1206" s="156">
        <v>2021</v>
      </c>
    </row>
    <row r="1207" spans="1:28" ht="35.25" customHeight="1" x14ac:dyDescent="0.5">
      <c r="A1207">
        <v>1</v>
      </c>
      <c r="B1207" s="124">
        <v>406</v>
      </c>
      <c r="C1207" s="125" t="s">
        <v>2492</v>
      </c>
      <c r="D1207" s="150">
        <v>2237020</v>
      </c>
      <c r="E1207" s="154">
        <v>0</v>
      </c>
      <c r="F1207" s="154">
        <v>0</v>
      </c>
      <c r="G1207" s="154">
        <v>0</v>
      </c>
      <c r="H1207" s="154">
        <v>0</v>
      </c>
      <c r="I1207" s="154">
        <v>0</v>
      </c>
      <c r="J1207" s="154">
        <v>0</v>
      </c>
      <c r="K1207" s="155">
        <v>1</v>
      </c>
      <c r="L1207" s="154">
        <v>2237020</v>
      </c>
      <c r="M1207" s="154">
        <v>0</v>
      </c>
      <c r="N1207" s="154">
        <v>0</v>
      </c>
      <c r="O1207" s="154">
        <v>0</v>
      </c>
      <c r="P1207" s="154">
        <v>0</v>
      </c>
      <c r="Q1207" s="154">
        <v>0</v>
      </c>
      <c r="R1207" s="154">
        <v>0</v>
      </c>
      <c r="S1207" s="154">
        <v>0</v>
      </c>
      <c r="T1207" s="154">
        <v>0</v>
      </c>
      <c r="U1207" s="154">
        <v>0</v>
      </c>
      <c r="V1207" s="154">
        <v>0</v>
      </c>
      <c r="W1207" s="154">
        <v>0</v>
      </c>
      <c r="X1207" s="154">
        <v>0</v>
      </c>
      <c r="Y1207" s="154">
        <v>0</v>
      </c>
      <c r="Z1207" s="154">
        <v>0</v>
      </c>
      <c r="AA1207" s="154">
        <v>0</v>
      </c>
      <c r="AB1207" s="156">
        <v>2021</v>
      </c>
    </row>
    <row r="1208" spans="1:28" ht="35.25" customHeight="1" x14ac:dyDescent="0.5">
      <c r="A1208">
        <v>1</v>
      </c>
      <c r="B1208" s="124">
        <v>407</v>
      </c>
      <c r="C1208" s="125" t="s">
        <v>2118</v>
      </c>
      <c r="D1208" s="150">
        <v>234400</v>
      </c>
      <c r="E1208" s="154">
        <v>0</v>
      </c>
      <c r="F1208" s="154">
        <v>0</v>
      </c>
      <c r="G1208" s="154">
        <v>0</v>
      </c>
      <c r="H1208" s="154">
        <v>0</v>
      </c>
      <c r="I1208" s="154">
        <v>0</v>
      </c>
      <c r="J1208" s="154">
        <v>0</v>
      </c>
      <c r="K1208" s="155">
        <v>0</v>
      </c>
      <c r="L1208" s="154">
        <v>0</v>
      </c>
      <c r="M1208" s="154">
        <v>0</v>
      </c>
      <c r="N1208" s="154">
        <v>0</v>
      </c>
      <c r="O1208" s="154">
        <v>234400</v>
      </c>
      <c r="P1208" s="154">
        <v>0</v>
      </c>
      <c r="Q1208" s="154">
        <v>0</v>
      </c>
      <c r="R1208" s="154">
        <v>0</v>
      </c>
      <c r="S1208" s="154">
        <v>0</v>
      </c>
      <c r="T1208" s="154">
        <v>0</v>
      </c>
      <c r="U1208" s="154">
        <v>0</v>
      </c>
      <c r="V1208" s="154">
        <v>0</v>
      </c>
      <c r="W1208" s="154">
        <v>0</v>
      </c>
      <c r="X1208" s="154">
        <v>0</v>
      </c>
      <c r="Y1208" s="154">
        <v>0</v>
      </c>
      <c r="Z1208" s="154">
        <v>0</v>
      </c>
      <c r="AA1208" s="154">
        <v>0</v>
      </c>
      <c r="AB1208" s="156">
        <v>2021</v>
      </c>
    </row>
    <row r="1209" spans="1:28" ht="35.25" customHeight="1" x14ac:dyDescent="0.5">
      <c r="A1209">
        <v>1</v>
      </c>
      <c r="B1209" s="124">
        <v>408</v>
      </c>
      <c r="C1209" s="125" t="s">
        <v>2870</v>
      </c>
      <c r="D1209" s="150">
        <v>674818.9</v>
      </c>
      <c r="E1209" s="154">
        <v>0</v>
      </c>
      <c r="F1209" s="154">
        <v>0</v>
      </c>
      <c r="G1209" s="154">
        <v>0</v>
      </c>
      <c r="H1209" s="154">
        <v>0</v>
      </c>
      <c r="I1209" s="154">
        <v>0</v>
      </c>
      <c r="J1209" s="154">
        <v>0</v>
      </c>
      <c r="K1209" s="155">
        <v>0</v>
      </c>
      <c r="L1209" s="154">
        <v>0</v>
      </c>
      <c r="M1209" s="154">
        <v>674818.9</v>
      </c>
      <c r="N1209" s="154">
        <v>0</v>
      </c>
      <c r="O1209" s="154">
        <v>0</v>
      </c>
      <c r="P1209" s="154">
        <v>0</v>
      </c>
      <c r="Q1209" s="154">
        <v>0</v>
      </c>
      <c r="R1209" s="154">
        <v>0</v>
      </c>
      <c r="S1209" s="154">
        <v>0</v>
      </c>
      <c r="T1209" s="154">
        <v>0</v>
      </c>
      <c r="U1209" s="154">
        <v>0</v>
      </c>
      <c r="V1209" s="154">
        <v>0</v>
      </c>
      <c r="W1209" s="154">
        <v>0</v>
      </c>
      <c r="X1209" s="154">
        <v>0</v>
      </c>
      <c r="Y1209" s="154">
        <v>0</v>
      </c>
      <c r="Z1209" s="154">
        <v>0</v>
      </c>
      <c r="AA1209" s="154">
        <v>0</v>
      </c>
      <c r="AB1209" s="156">
        <v>2021</v>
      </c>
    </row>
    <row r="1210" spans="1:28" ht="35.25" customHeight="1" x14ac:dyDescent="0.5">
      <c r="A1210">
        <v>1</v>
      </c>
      <c r="B1210" s="124">
        <v>409</v>
      </c>
      <c r="C1210" s="125" t="s">
        <v>2871</v>
      </c>
      <c r="D1210" s="150">
        <v>2977431.1799999997</v>
      </c>
      <c r="E1210" s="154">
        <v>0</v>
      </c>
      <c r="F1210" s="154">
        <v>0</v>
      </c>
      <c r="G1210" s="154">
        <v>0</v>
      </c>
      <c r="H1210" s="154">
        <v>0</v>
      </c>
      <c r="I1210" s="154">
        <v>0</v>
      </c>
      <c r="J1210" s="154">
        <v>0</v>
      </c>
      <c r="K1210" s="155">
        <v>0</v>
      </c>
      <c r="L1210" s="154">
        <v>0</v>
      </c>
      <c r="M1210" s="154">
        <v>2977431.1799999997</v>
      </c>
      <c r="N1210" s="154">
        <v>0</v>
      </c>
      <c r="O1210" s="154">
        <v>0</v>
      </c>
      <c r="P1210" s="154">
        <v>0</v>
      </c>
      <c r="Q1210" s="154">
        <v>0</v>
      </c>
      <c r="R1210" s="154">
        <v>0</v>
      </c>
      <c r="S1210" s="154">
        <v>0</v>
      </c>
      <c r="T1210" s="154">
        <v>0</v>
      </c>
      <c r="U1210" s="154">
        <v>0</v>
      </c>
      <c r="V1210" s="154">
        <v>0</v>
      </c>
      <c r="W1210" s="154">
        <v>0</v>
      </c>
      <c r="X1210" s="154">
        <v>0</v>
      </c>
      <c r="Y1210" s="154">
        <v>0</v>
      </c>
      <c r="Z1210" s="154">
        <v>0</v>
      </c>
      <c r="AA1210" s="154">
        <v>0</v>
      </c>
      <c r="AB1210" s="156">
        <v>2021</v>
      </c>
    </row>
    <row r="1211" spans="1:28" ht="35.25" customHeight="1" x14ac:dyDescent="0.5">
      <c r="A1211">
        <v>1</v>
      </c>
      <c r="B1211" s="124">
        <v>410</v>
      </c>
      <c r="C1211" s="125" t="s">
        <v>2486</v>
      </c>
      <c r="D1211" s="150">
        <v>437980</v>
      </c>
      <c r="E1211" s="154">
        <v>0</v>
      </c>
      <c r="F1211" s="154">
        <v>0</v>
      </c>
      <c r="G1211" s="154">
        <v>0</v>
      </c>
      <c r="H1211" s="154">
        <v>0</v>
      </c>
      <c r="I1211" s="154">
        <v>437980</v>
      </c>
      <c r="J1211" s="154">
        <v>0</v>
      </c>
      <c r="K1211" s="155">
        <v>0</v>
      </c>
      <c r="L1211" s="154">
        <v>0</v>
      </c>
      <c r="M1211" s="154">
        <v>0</v>
      </c>
      <c r="N1211" s="154">
        <v>0</v>
      </c>
      <c r="O1211" s="154">
        <v>0</v>
      </c>
      <c r="P1211" s="154">
        <v>0</v>
      </c>
      <c r="Q1211" s="154">
        <v>0</v>
      </c>
      <c r="R1211" s="154">
        <v>0</v>
      </c>
      <c r="S1211" s="154">
        <v>0</v>
      </c>
      <c r="T1211" s="154">
        <v>0</v>
      </c>
      <c r="U1211" s="154">
        <v>0</v>
      </c>
      <c r="V1211" s="154">
        <v>0</v>
      </c>
      <c r="W1211" s="154">
        <v>0</v>
      </c>
      <c r="X1211" s="154">
        <v>0</v>
      </c>
      <c r="Y1211" s="154">
        <v>0</v>
      </c>
      <c r="Z1211" s="154">
        <v>0</v>
      </c>
      <c r="AA1211" s="154">
        <v>0</v>
      </c>
      <c r="AB1211" s="156">
        <v>2021</v>
      </c>
    </row>
    <row r="1212" spans="1:28" ht="35.25" customHeight="1" x14ac:dyDescent="0.5">
      <c r="A1212">
        <v>1</v>
      </c>
      <c r="B1212" s="124">
        <v>411</v>
      </c>
      <c r="C1212" s="125" t="s">
        <v>2487</v>
      </c>
      <c r="D1212" s="150">
        <v>1136720</v>
      </c>
      <c r="E1212" s="154">
        <v>0</v>
      </c>
      <c r="F1212" s="154">
        <v>0</v>
      </c>
      <c r="G1212" s="154">
        <v>0</v>
      </c>
      <c r="H1212" s="154">
        <v>0</v>
      </c>
      <c r="I1212" s="154">
        <v>0</v>
      </c>
      <c r="J1212" s="154">
        <v>0</v>
      </c>
      <c r="K1212" s="155">
        <v>0</v>
      </c>
      <c r="L1212" s="154">
        <v>0</v>
      </c>
      <c r="M1212" s="154">
        <v>1136720</v>
      </c>
      <c r="N1212" s="154">
        <v>0</v>
      </c>
      <c r="O1212" s="154">
        <v>0</v>
      </c>
      <c r="P1212" s="154">
        <v>0</v>
      </c>
      <c r="Q1212" s="154">
        <v>0</v>
      </c>
      <c r="R1212" s="154">
        <v>0</v>
      </c>
      <c r="S1212" s="154">
        <v>0</v>
      </c>
      <c r="T1212" s="154">
        <v>0</v>
      </c>
      <c r="U1212" s="154">
        <v>0</v>
      </c>
      <c r="V1212" s="154">
        <v>0</v>
      </c>
      <c r="W1212" s="154">
        <v>0</v>
      </c>
      <c r="X1212" s="154">
        <v>0</v>
      </c>
      <c r="Y1212" s="154">
        <v>0</v>
      </c>
      <c r="Z1212" s="154">
        <v>0</v>
      </c>
      <c r="AA1212" s="154">
        <v>0</v>
      </c>
      <c r="AB1212" s="156">
        <v>2021</v>
      </c>
    </row>
    <row r="1213" spans="1:28" ht="35.25" customHeight="1" x14ac:dyDescent="0.5">
      <c r="A1213">
        <v>1</v>
      </c>
      <c r="B1213" s="124">
        <v>412</v>
      </c>
      <c r="C1213" s="125" t="s">
        <v>2494</v>
      </c>
      <c r="D1213" s="150">
        <v>345000</v>
      </c>
      <c r="E1213" s="154">
        <v>0</v>
      </c>
      <c r="F1213" s="154">
        <v>0</v>
      </c>
      <c r="G1213" s="154">
        <v>0</v>
      </c>
      <c r="H1213" s="154">
        <v>0</v>
      </c>
      <c r="I1213" s="154">
        <v>345000</v>
      </c>
      <c r="J1213" s="154">
        <v>0</v>
      </c>
      <c r="K1213" s="155">
        <v>0</v>
      </c>
      <c r="L1213" s="154">
        <v>0</v>
      </c>
      <c r="M1213" s="154">
        <v>0</v>
      </c>
      <c r="N1213" s="154">
        <v>0</v>
      </c>
      <c r="O1213" s="154">
        <v>0</v>
      </c>
      <c r="P1213" s="154">
        <v>0</v>
      </c>
      <c r="Q1213" s="154">
        <v>0</v>
      </c>
      <c r="R1213" s="154">
        <v>0</v>
      </c>
      <c r="S1213" s="154">
        <v>0</v>
      </c>
      <c r="T1213" s="154">
        <v>0</v>
      </c>
      <c r="U1213" s="154">
        <v>0</v>
      </c>
      <c r="V1213" s="154">
        <v>0</v>
      </c>
      <c r="W1213" s="154">
        <v>0</v>
      </c>
      <c r="X1213" s="154">
        <v>0</v>
      </c>
      <c r="Y1213" s="154">
        <v>0</v>
      </c>
      <c r="Z1213" s="154">
        <v>0</v>
      </c>
      <c r="AA1213" s="154">
        <v>0</v>
      </c>
      <c r="AB1213" s="156">
        <v>2021</v>
      </c>
    </row>
    <row r="1214" spans="1:28" ht="35.25" customHeight="1" x14ac:dyDescent="0.5">
      <c r="A1214">
        <v>1</v>
      </c>
      <c r="B1214" s="124">
        <v>413</v>
      </c>
      <c r="C1214" s="125" t="s">
        <v>2496</v>
      </c>
      <c r="D1214" s="150">
        <v>2756004.04</v>
      </c>
      <c r="E1214" s="154">
        <v>0</v>
      </c>
      <c r="F1214" s="154">
        <v>0</v>
      </c>
      <c r="G1214" s="154">
        <v>0</v>
      </c>
      <c r="H1214" s="154">
        <v>0</v>
      </c>
      <c r="I1214" s="154">
        <v>0</v>
      </c>
      <c r="J1214" s="154">
        <v>0</v>
      </c>
      <c r="K1214" s="155">
        <v>0</v>
      </c>
      <c r="L1214" s="154">
        <v>0</v>
      </c>
      <c r="M1214" s="154">
        <v>2756004.04</v>
      </c>
      <c r="N1214" s="154">
        <v>0</v>
      </c>
      <c r="O1214" s="154">
        <v>0</v>
      </c>
      <c r="P1214" s="154">
        <v>0</v>
      </c>
      <c r="Q1214" s="154">
        <v>0</v>
      </c>
      <c r="R1214" s="154">
        <v>0</v>
      </c>
      <c r="S1214" s="154">
        <v>0</v>
      </c>
      <c r="T1214" s="154">
        <v>0</v>
      </c>
      <c r="U1214" s="154">
        <v>0</v>
      </c>
      <c r="V1214" s="154">
        <v>0</v>
      </c>
      <c r="W1214" s="154">
        <v>0</v>
      </c>
      <c r="X1214" s="154">
        <v>0</v>
      </c>
      <c r="Y1214" s="154">
        <v>0</v>
      </c>
      <c r="Z1214" s="154">
        <v>0</v>
      </c>
      <c r="AA1214" s="154">
        <v>0</v>
      </c>
      <c r="AB1214" s="156">
        <v>2021</v>
      </c>
    </row>
    <row r="1215" spans="1:28" ht="35.25" customHeight="1" x14ac:dyDescent="0.5">
      <c r="A1215">
        <v>1</v>
      </c>
      <c r="B1215" s="124">
        <v>414</v>
      </c>
      <c r="C1215" s="125" t="s">
        <v>2124</v>
      </c>
      <c r="D1215" s="150">
        <v>3231414.71</v>
      </c>
      <c r="E1215" s="154">
        <v>0</v>
      </c>
      <c r="F1215" s="154">
        <v>0</v>
      </c>
      <c r="G1215" s="154">
        <v>0</v>
      </c>
      <c r="H1215" s="154">
        <v>0</v>
      </c>
      <c r="I1215" s="154">
        <v>0</v>
      </c>
      <c r="J1215" s="154">
        <v>0</v>
      </c>
      <c r="K1215" s="155">
        <v>0</v>
      </c>
      <c r="L1215" s="154">
        <v>0</v>
      </c>
      <c r="M1215" s="154">
        <v>0</v>
      </c>
      <c r="N1215" s="154">
        <v>0</v>
      </c>
      <c r="O1215" s="154">
        <v>3231414.71</v>
      </c>
      <c r="P1215" s="154">
        <v>0</v>
      </c>
      <c r="Q1215" s="154">
        <v>0</v>
      </c>
      <c r="R1215" s="154">
        <v>0</v>
      </c>
      <c r="S1215" s="154">
        <v>0</v>
      </c>
      <c r="T1215" s="154">
        <v>0</v>
      </c>
      <c r="U1215" s="154">
        <v>0</v>
      </c>
      <c r="V1215" s="154">
        <v>0</v>
      </c>
      <c r="W1215" s="154">
        <v>0</v>
      </c>
      <c r="X1215" s="154">
        <v>0</v>
      </c>
      <c r="Y1215" s="154">
        <v>0</v>
      </c>
      <c r="Z1215" s="154">
        <v>0</v>
      </c>
      <c r="AA1215" s="154">
        <v>0</v>
      </c>
      <c r="AB1215" s="156">
        <v>2021</v>
      </c>
    </row>
    <row r="1216" spans="1:28" ht="35.25" customHeight="1" x14ac:dyDescent="0.5">
      <c r="A1216">
        <v>1</v>
      </c>
      <c r="B1216" s="124">
        <v>415</v>
      </c>
      <c r="C1216" s="125" t="s">
        <v>2495</v>
      </c>
      <c r="D1216" s="150">
        <v>368111.1</v>
      </c>
      <c r="E1216" s="154">
        <v>0</v>
      </c>
      <c r="F1216" s="154">
        <v>0</v>
      </c>
      <c r="G1216" s="154">
        <v>0</v>
      </c>
      <c r="H1216" s="154">
        <v>0</v>
      </c>
      <c r="I1216" s="154">
        <v>0</v>
      </c>
      <c r="J1216" s="154">
        <v>0</v>
      </c>
      <c r="K1216" s="155">
        <v>0</v>
      </c>
      <c r="L1216" s="154">
        <v>0</v>
      </c>
      <c r="M1216" s="154">
        <v>0</v>
      </c>
      <c r="N1216" s="154">
        <v>0</v>
      </c>
      <c r="O1216" s="154">
        <v>368111.1</v>
      </c>
      <c r="P1216" s="154">
        <v>0</v>
      </c>
      <c r="Q1216" s="154">
        <v>0</v>
      </c>
      <c r="R1216" s="154">
        <v>0</v>
      </c>
      <c r="S1216" s="154">
        <v>0</v>
      </c>
      <c r="T1216" s="154">
        <v>0</v>
      </c>
      <c r="U1216" s="154">
        <v>0</v>
      </c>
      <c r="V1216" s="154">
        <v>0</v>
      </c>
      <c r="W1216" s="154">
        <v>0</v>
      </c>
      <c r="X1216" s="154">
        <v>0</v>
      </c>
      <c r="Y1216" s="154">
        <v>0</v>
      </c>
      <c r="Z1216" s="154">
        <v>0</v>
      </c>
      <c r="AA1216" s="154">
        <v>0</v>
      </c>
      <c r="AB1216" s="156">
        <v>2021</v>
      </c>
    </row>
    <row r="1217" spans="1:28" ht="35.25" customHeight="1" x14ac:dyDescent="0.5">
      <c r="A1217">
        <v>1</v>
      </c>
      <c r="B1217" s="124">
        <v>416</v>
      </c>
      <c r="C1217" s="125" t="s">
        <v>1795</v>
      </c>
      <c r="D1217" s="150">
        <v>932216</v>
      </c>
      <c r="E1217" s="154">
        <v>932216</v>
      </c>
      <c r="F1217" s="154">
        <v>0</v>
      </c>
      <c r="G1217" s="154">
        <v>0</v>
      </c>
      <c r="H1217" s="154">
        <v>0</v>
      </c>
      <c r="I1217" s="154">
        <v>0</v>
      </c>
      <c r="J1217" s="154">
        <v>0</v>
      </c>
      <c r="K1217" s="155">
        <v>0</v>
      </c>
      <c r="L1217" s="154">
        <v>0</v>
      </c>
      <c r="M1217" s="154">
        <v>0</v>
      </c>
      <c r="N1217" s="154">
        <v>0</v>
      </c>
      <c r="O1217" s="154">
        <v>0</v>
      </c>
      <c r="P1217" s="154">
        <v>0</v>
      </c>
      <c r="Q1217" s="154">
        <v>0</v>
      </c>
      <c r="R1217" s="154">
        <v>0</v>
      </c>
      <c r="S1217" s="154">
        <v>0</v>
      </c>
      <c r="T1217" s="154">
        <v>0</v>
      </c>
      <c r="U1217" s="154">
        <v>0</v>
      </c>
      <c r="V1217" s="154">
        <v>0</v>
      </c>
      <c r="W1217" s="154">
        <v>0</v>
      </c>
      <c r="X1217" s="154">
        <v>0</v>
      </c>
      <c r="Y1217" s="154">
        <v>0</v>
      </c>
      <c r="Z1217" s="154">
        <v>0</v>
      </c>
      <c r="AA1217" s="154">
        <v>0</v>
      </c>
      <c r="AB1217" s="156">
        <v>2021</v>
      </c>
    </row>
    <row r="1218" spans="1:28" ht="35.25" customHeight="1" x14ac:dyDescent="0.5">
      <c r="A1218">
        <v>1</v>
      </c>
      <c r="B1218" s="124">
        <v>417</v>
      </c>
      <c r="C1218" s="125" t="s">
        <v>2872</v>
      </c>
      <c r="D1218" s="150">
        <v>135219</v>
      </c>
      <c r="E1218" s="154">
        <v>135219</v>
      </c>
      <c r="F1218" s="154">
        <v>0</v>
      </c>
      <c r="G1218" s="154">
        <v>0</v>
      </c>
      <c r="H1218" s="154">
        <v>0</v>
      </c>
      <c r="I1218" s="154">
        <v>0</v>
      </c>
      <c r="J1218" s="154">
        <v>0</v>
      </c>
      <c r="K1218" s="155">
        <v>0</v>
      </c>
      <c r="L1218" s="154">
        <v>0</v>
      </c>
      <c r="M1218" s="154">
        <v>0</v>
      </c>
      <c r="N1218" s="154">
        <v>0</v>
      </c>
      <c r="O1218" s="154">
        <v>0</v>
      </c>
      <c r="P1218" s="154">
        <v>0</v>
      </c>
      <c r="Q1218" s="154">
        <v>0</v>
      </c>
      <c r="R1218" s="154">
        <v>0</v>
      </c>
      <c r="S1218" s="154">
        <v>0</v>
      </c>
      <c r="T1218" s="154">
        <v>0</v>
      </c>
      <c r="U1218" s="154">
        <v>0</v>
      </c>
      <c r="V1218" s="154">
        <v>0</v>
      </c>
      <c r="W1218" s="154">
        <v>0</v>
      </c>
      <c r="X1218" s="154">
        <v>0</v>
      </c>
      <c r="Y1218" s="154">
        <v>0</v>
      </c>
      <c r="Z1218" s="154">
        <v>0</v>
      </c>
      <c r="AA1218" s="154">
        <v>0</v>
      </c>
      <c r="AB1218" s="156">
        <v>2021</v>
      </c>
    </row>
    <row r="1219" spans="1:28" ht="35.25" customHeight="1" x14ac:dyDescent="0.5">
      <c r="A1219">
        <v>1</v>
      </c>
      <c r="B1219" s="124">
        <v>418</v>
      </c>
      <c r="C1219" s="125" t="s">
        <v>2779</v>
      </c>
      <c r="D1219" s="150">
        <v>569598</v>
      </c>
      <c r="E1219" s="154">
        <v>0</v>
      </c>
      <c r="F1219" s="154">
        <v>0</v>
      </c>
      <c r="G1219" s="154">
        <v>0</v>
      </c>
      <c r="H1219" s="154">
        <v>0</v>
      </c>
      <c r="I1219" s="154">
        <v>0</v>
      </c>
      <c r="J1219" s="154">
        <v>0</v>
      </c>
      <c r="K1219" s="155">
        <v>0</v>
      </c>
      <c r="L1219" s="154">
        <v>0</v>
      </c>
      <c r="M1219" s="154">
        <v>0</v>
      </c>
      <c r="N1219" s="154">
        <v>0</v>
      </c>
      <c r="O1219" s="154">
        <v>569598</v>
      </c>
      <c r="P1219" s="154">
        <v>0</v>
      </c>
      <c r="Q1219" s="154">
        <v>0</v>
      </c>
      <c r="R1219" s="154">
        <v>0</v>
      </c>
      <c r="S1219" s="154">
        <v>0</v>
      </c>
      <c r="T1219" s="154">
        <v>0</v>
      </c>
      <c r="U1219" s="154">
        <v>0</v>
      </c>
      <c r="V1219" s="154">
        <v>0</v>
      </c>
      <c r="W1219" s="154">
        <v>0</v>
      </c>
      <c r="X1219" s="154">
        <v>0</v>
      </c>
      <c r="Y1219" s="154">
        <v>0</v>
      </c>
      <c r="Z1219" s="154">
        <v>0</v>
      </c>
      <c r="AA1219" s="154">
        <v>0</v>
      </c>
      <c r="AB1219" s="156">
        <v>2021</v>
      </c>
    </row>
    <row r="1220" spans="1:28" ht="35.25" customHeight="1" x14ac:dyDescent="0.5">
      <c r="A1220">
        <v>1</v>
      </c>
      <c r="B1220" s="124">
        <v>419</v>
      </c>
      <c r="C1220" s="125" t="s">
        <v>2498</v>
      </c>
      <c r="D1220" s="150">
        <v>702346</v>
      </c>
      <c r="E1220" s="154">
        <v>0</v>
      </c>
      <c r="F1220" s="154">
        <v>0</v>
      </c>
      <c r="G1220" s="154">
        <v>0</v>
      </c>
      <c r="H1220" s="154">
        <v>0</v>
      </c>
      <c r="I1220" s="154">
        <v>702346</v>
      </c>
      <c r="J1220" s="154">
        <v>0</v>
      </c>
      <c r="K1220" s="155">
        <v>0</v>
      </c>
      <c r="L1220" s="154">
        <v>0</v>
      </c>
      <c r="M1220" s="154">
        <v>0</v>
      </c>
      <c r="N1220" s="154">
        <v>0</v>
      </c>
      <c r="O1220" s="154">
        <v>0</v>
      </c>
      <c r="P1220" s="154">
        <v>0</v>
      </c>
      <c r="Q1220" s="154">
        <v>0</v>
      </c>
      <c r="R1220" s="154">
        <v>0</v>
      </c>
      <c r="S1220" s="154">
        <v>0</v>
      </c>
      <c r="T1220" s="154">
        <v>0</v>
      </c>
      <c r="U1220" s="154">
        <v>0</v>
      </c>
      <c r="V1220" s="154">
        <v>0</v>
      </c>
      <c r="W1220" s="154">
        <v>0</v>
      </c>
      <c r="X1220" s="154">
        <v>0</v>
      </c>
      <c r="Y1220" s="154">
        <v>0</v>
      </c>
      <c r="Z1220" s="154">
        <v>0</v>
      </c>
      <c r="AA1220" s="154">
        <v>0</v>
      </c>
      <c r="AB1220" s="156">
        <v>2021</v>
      </c>
    </row>
    <row r="1221" spans="1:28" ht="35.25" customHeight="1" x14ac:dyDescent="0.5">
      <c r="A1221">
        <v>1</v>
      </c>
      <c r="B1221" s="124">
        <v>420</v>
      </c>
      <c r="C1221" s="125" t="s">
        <v>2489</v>
      </c>
      <c r="D1221" s="150">
        <v>809000</v>
      </c>
      <c r="E1221" s="154">
        <v>0</v>
      </c>
      <c r="F1221" s="154">
        <v>0</v>
      </c>
      <c r="G1221" s="154">
        <v>0</v>
      </c>
      <c r="H1221" s="154">
        <v>0</v>
      </c>
      <c r="I1221" s="154">
        <v>0</v>
      </c>
      <c r="J1221" s="154">
        <v>0</v>
      </c>
      <c r="K1221" s="155">
        <v>0</v>
      </c>
      <c r="L1221" s="154">
        <v>0</v>
      </c>
      <c r="M1221" s="154">
        <v>0</v>
      </c>
      <c r="N1221" s="154">
        <v>0</v>
      </c>
      <c r="O1221" s="154">
        <v>809000</v>
      </c>
      <c r="P1221" s="154">
        <v>0</v>
      </c>
      <c r="Q1221" s="154">
        <v>0</v>
      </c>
      <c r="R1221" s="154">
        <v>0</v>
      </c>
      <c r="S1221" s="154">
        <v>0</v>
      </c>
      <c r="T1221" s="154">
        <v>0</v>
      </c>
      <c r="U1221" s="154">
        <v>0</v>
      </c>
      <c r="V1221" s="154">
        <v>0</v>
      </c>
      <c r="W1221" s="154">
        <v>0</v>
      </c>
      <c r="X1221" s="154">
        <v>0</v>
      </c>
      <c r="Y1221" s="154">
        <v>0</v>
      </c>
      <c r="Z1221" s="154">
        <v>0</v>
      </c>
      <c r="AA1221" s="154">
        <v>0</v>
      </c>
      <c r="AB1221" s="156">
        <v>2021</v>
      </c>
    </row>
    <row r="1222" spans="1:28" ht="35.25" customHeight="1" x14ac:dyDescent="0.5">
      <c r="A1222">
        <v>1</v>
      </c>
      <c r="B1222" s="124">
        <v>421</v>
      </c>
      <c r="C1222" s="125" t="s">
        <v>2873</v>
      </c>
      <c r="D1222" s="150">
        <v>5508000</v>
      </c>
      <c r="E1222" s="154">
        <v>0</v>
      </c>
      <c r="F1222" s="154">
        <v>0</v>
      </c>
      <c r="G1222" s="154">
        <v>0</v>
      </c>
      <c r="H1222" s="154">
        <v>0</v>
      </c>
      <c r="I1222" s="154">
        <v>0</v>
      </c>
      <c r="J1222" s="154">
        <v>0</v>
      </c>
      <c r="K1222" s="155">
        <v>3</v>
      </c>
      <c r="L1222" s="154">
        <v>5508000</v>
      </c>
      <c r="M1222" s="154">
        <v>0</v>
      </c>
      <c r="N1222" s="154">
        <v>0</v>
      </c>
      <c r="O1222" s="154">
        <v>0</v>
      </c>
      <c r="P1222" s="154">
        <v>0</v>
      </c>
      <c r="Q1222" s="154">
        <v>0</v>
      </c>
      <c r="R1222" s="154">
        <v>0</v>
      </c>
      <c r="S1222" s="154">
        <v>0</v>
      </c>
      <c r="T1222" s="154">
        <v>0</v>
      </c>
      <c r="U1222" s="154">
        <v>0</v>
      </c>
      <c r="V1222" s="154">
        <v>0</v>
      </c>
      <c r="W1222" s="154">
        <v>0</v>
      </c>
      <c r="X1222" s="154">
        <v>0</v>
      </c>
      <c r="Y1222" s="154">
        <v>0</v>
      </c>
      <c r="Z1222" s="154">
        <v>0</v>
      </c>
      <c r="AA1222" s="154">
        <v>0</v>
      </c>
      <c r="AB1222" s="156">
        <v>2021</v>
      </c>
    </row>
    <row r="1223" spans="1:28" ht="35.25" customHeight="1" x14ac:dyDescent="0.5">
      <c r="A1223">
        <v>1</v>
      </c>
      <c r="B1223" s="124">
        <v>422</v>
      </c>
      <c r="C1223" s="125" t="s">
        <v>2874</v>
      </c>
      <c r="D1223" s="150">
        <v>2000000</v>
      </c>
      <c r="E1223" s="154">
        <v>0</v>
      </c>
      <c r="F1223" s="154">
        <v>0</v>
      </c>
      <c r="G1223" s="154">
        <v>0</v>
      </c>
      <c r="H1223" s="154">
        <v>0</v>
      </c>
      <c r="I1223" s="154">
        <v>0</v>
      </c>
      <c r="J1223" s="154">
        <v>0</v>
      </c>
      <c r="K1223" s="155">
        <v>1</v>
      </c>
      <c r="L1223" s="154">
        <v>2000000</v>
      </c>
      <c r="M1223" s="154">
        <v>0</v>
      </c>
      <c r="N1223" s="154">
        <v>0</v>
      </c>
      <c r="O1223" s="154">
        <v>0</v>
      </c>
      <c r="P1223" s="154">
        <v>0</v>
      </c>
      <c r="Q1223" s="154">
        <v>0</v>
      </c>
      <c r="R1223" s="154">
        <v>0</v>
      </c>
      <c r="S1223" s="154">
        <v>0</v>
      </c>
      <c r="T1223" s="154">
        <v>0</v>
      </c>
      <c r="U1223" s="154">
        <v>0</v>
      </c>
      <c r="V1223" s="154">
        <v>0</v>
      </c>
      <c r="W1223" s="154">
        <v>0</v>
      </c>
      <c r="X1223" s="154">
        <v>0</v>
      </c>
      <c r="Y1223" s="154">
        <v>0</v>
      </c>
      <c r="Z1223" s="154">
        <v>0</v>
      </c>
      <c r="AA1223" s="154">
        <v>0</v>
      </c>
      <c r="AB1223" s="156">
        <v>2021</v>
      </c>
    </row>
    <row r="1224" spans="1:28" ht="35.25" customHeight="1" x14ac:dyDescent="0.5">
      <c r="A1224">
        <v>1</v>
      </c>
      <c r="B1224" s="124">
        <v>423</v>
      </c>
      <c r="C1224" s="125" t="s">
        <v>2497</v>
      </c>
      <c r="D1224" s="150">
        <v>959065</v>
      </c>
      <c r="E1224" s="154">
        <v>0</v>
      </c>
      <c r="F1224" s="154">
        <v>0</v>
      </c>
      <c r="G1224" s="154">
        <v>929265</v>
      </c>
      <c r="H1224" s="154">
        <v>0</v>
      </c>
      <c r="I1224" s="154">
        <v>0</v>
      </c>
      <c r="J1224" s="154">
        <v>0</v>
      </c>
      <c r="K1224" s="155">
        <v>0</v>
      </c>
      <c r="L1224" s="154">
        <v>0</v>
      </c>
      <c r="M1224" s="154">
        <v>0</v>
      </c>
      <c r="N1224" s="154">
        <v>0</v>
      </c>
      <c r="O1224" s="154">
        <v>29800</v>
      </c>
      <c r="P1224" s="154">
        <v>0</v>
      </c>
      <c r="Q1224" s="154">
        <v>0</v>
      </c>
      <c r="R1224" s="154">
        <v>0</v>
      </c>
      <c r="S1224" s="154">
        <v>0</v>
      </c>
      <c r="T1224" s="154">
        <v>0</v>
      </c>
      <c r="U1224" s="154">
        <v>0</v>
      </c>
      <c r="V1224" s="154">
        <v>0</v>
      </c>
      <c r="W1224" s="154">
        <v>0</v>
      </c>
      <c r="X1224" s="154">
        <v>0</v>
      </c>
      <c r="Y1224" s="154">
        <v>0</v>
      </c>
      <c r="Z1224" s="154">
        <v>0</v>
      </c>
      <c r="AA1224" s="154">
        <v>0</v>
      </c>
      <c r="AB1224" s="156">
        <v>2021</v>
      </c>
    </row>
    <row r="1225" spans="1:28" ht="35.25" customHeight="1" x14ac:dyDescent="0.5">
      <c r="A1225">
        <v>1</v>
      </c>
      <c r="B1225" s="124">
        <v>424</v>
      </c>
      <c r="C1225" s="125" t="s">
        <v>2875</v>
      </c>
      <c r="D1225" s="150">
        <v>2281968.66</v>
      </c>
      <c r="E1225" s="154">
        <v>0</v>
      </c>
      <c r="F1225" s="154">
        <v>0</v>
      </c>
      <c r="G1225" s="154">
        <v>0</v>
      </c>
      <c r="H1225" s="154">
        <v>0</v>
      </c>
      <c r="I1225" s="154">
        <v>0</v>
      </c>
      <c r="J1225" s="154">
        <v>0</v>
      </c>
      <c r="K1225" s="155">
        <v>0</v>
      </c>
      <c r="L1225" s="154">
        <v>0</v>
      </c>
      <c r="M1225" s="154">
        <v>2281968.66</v>
      </c>
      <c r="N1225" s="154">
        <v>0</v>
      </c>
      <c r="O1225" s="154">
        <v>0</v>
      </c>
      <c r="P1225" s="154">
        <v>0</v>
      </c>
      <c r="Q1225" s="154">
        <v>0</v>
      </c>
      <c r="R1225" s="154">
        <v>0</v>
      </c>
      <c r="S1225" s="154">
        <v>0</v>
      </c>
      <c r="T1225" s="154">
        <v>0</v>
      </c>
      <c r="U1225" s="154">
        <v>0</v>
      </c>
      <c r="V1225" s="154">
        <v>0</v>
      </c>
      <c r="W1225" s="154">
        <v>0</v>
      </c>
      <c r="X1225" s="154">
        <v>0</v>
      </c>
      <c r="Y1225" s="154">
        <v>0</v>
      </c>
      <c r="Z1225" s="154">
        <v>0</v>
      </c>
      <c r="AA1225" s="154">
        <v>0</v>
      </c>
      <c r="AB1225" s="156">
        <v>2021</v>
      </c>
    </row>
    <row r="1226" spans="1:28" ht="35.25" customHeight="1" x14ac:dyDescent="0.5">
      <c r="A1226">
        <v>1</v>
      </c>
      <c r="B1226" s="124">
        <v>425</v>
      </c>
      <c r="C1226" s="125" t="s">
        <v>2876</v>
      </c>
      <c r="D1226" s="150">
        <v>826030</v>
      </c>
      <c r="E1226" s="154">
        <v>148969</v>
      </c>
      <c r="F1226" s="154">
        <v>0</v>
      </c>
      <c r="G1226" s="154">
        <v>0</v>
      </c>
      <c r="H1226" s="154">
        <v>0</v>
      </c>
      <c r="I1226" s="154">
        <v>677061</v>
      </c>
      <c r="J1226" s="154">
        <v>0</v>
      </c>
      <c r="K1226" s="155">
        <v>0</v>
      </c>
      <c r="L1226" s="154">
        <v>0</v>
      </c>
      <c r="M1226" s="154">
        <v>0</v>
      </c>
      <c r="N1226" s="154">
        <v>0</v>
      </c>
      <c r="O1226" s="154">
        <v>0</v>
      </c>
      <c r="P1226" s="154">
        <v>0</v>
      </c>
      <c r="Q1226" s="154">
        <v>0</v>
      </c>
      <c r="R1226" s="154">
        <v>0</v>
      </c>
      <c r="S1226" s="154">
        <v>0</v>
      </c>
      <c r="T1226" s="154">
        <v>0</v>
      </c>
      <c r="U1226" s="154">
        <v>0</v>
      </c>
      <c r="V1226" s="154">
        <v>0</v>
      </c>
      <c r="W1226" s="154">
        <v>0</v>
      </c>
      <c r="X1226" s="154">
        <v>0</v>
      </c>
      <c r="Y1226" s="154">
        <v>0</v>
      </c>
      <c r="Z1226" s="154">
        <v>0</v>
      </c>
      <c r="AA1226" s="154">
        <v>0</v>
      </c>
      <c r="AB1226" s="156">
        <v>2021</v>
      </c>
    </row>
    <row r="1227" spans="1:28" ht="35.25" customHeight="1" x14ac:dyDescent="0.5">
      <c r="A1227">
        <v>1</v>
      </c>
      <c r="B1227" s="124">
        <v>426</v>
      </c>
      <c r="C1227" s="125" t="s">
        <v>2877</v>
      </c>
      <c r="D1227" s="150">
        <v>3886000</v>
      </c>
      <c r="E1227" s="154">
        <v>0</v>
      </c>
      <c r="F1227" s="154">
        <v>0</v>
      </c>
      <c r="G1227" s="154">
        <v>0</v>
      </c>
      <c r="H1227" s="154">
        <v>0</v>
      </c>
      <c r="I1227" s="154">
        <v>0</v>
      </c>
      <c r="J1227" s="154">
        <v>0</v>
      </c>
      <c r="K1227" s="155">
        <v>2</v>
      </c>
      <c r="L1227" s="154">
        <v>3886000</v>
      </c>
      <c r="M1227" s="154">
        <v>0</v>
      </c>
      <c r="N1227" s="154">
        <v>0</v>
      </c>
      <c r="O1227" s="154">
        <v>0</v>
      </c>
      <c r="P1227" s="154">
        <v>0</v>
      </c>
      <c r="Q1227" s="154">
        <v>0</v>
      </c>
      <c r="R1227" s="154">
        <v>0</v>
      </c>
      <c r="S1227" s="154">
        <v>0</v>
      </c>
      <c r="T1227" s="154">
        <v>0</v>
      </c>
      <c r="U1227" s="154">
        <v>0</v>
      </c>
      <c r="V1227" s="154">
        <v>0</v>
      </c>
      <c r="W1227" s="154">
        <v>0</v>
      </c>
      <c r="X1227" s="154">
        <v>0</v>
      </c>
      <c r="Y1227" s="154">
        <v>0</v>
      </c>
      <c r="Z1227" s="154">
        <v>0</v>
      </c>
      <c r="AA1227" s="154">
        <v>0</v>
      </c>
      <c r="AB1227" s="156">
        <v>2021</v>
      </c>
    </row>
    <row r="1228" spans="1:28" ht="35.25" customHeight="1" x14ac:dyDescent="0.5">
      <c r="A1228">
        <v>1</v>
      </c>
      <c r="B1228" s="124">
        <v>427</v>
      </c>
      <c r="C1228" s="125" t="s">
        <v>2878</v>
      </c>
      <c r="D1228" s="150">
        <v>1850000</v>
      </c>
      <c r="E1228" s="154">
        <v>0</v>
      </c>
      <c r="F1228" s="154">
        <v>0</v>
      </c>
      <c r="G1228" s="154">
        <v>0</v>
      </c>
      <c r="H1228" s="154">
        <v>0</v>
      </c>
      <c r="I1228" s="154">
        <v>0</v>
      </c>
      <c r="J1228" s="154">
        <v>0</v>
      </c>
      <c r="K1228" s="155">
        <v>1</v>
      </c>
      <c r="L1228" s="154">
        <v>1850000</v>
      </c>
      <c r="M1228" s="154">
        <v>0</v>
      </c>
      <c r="N1228" s="154">
        <v>0</v>
      </c>
      <c r="O1228" s="154">
        <v>0</v>
      </c>
      <c r="P1228" s="154">
        <v>0</v>
      </c>
      <c r="Q1228" s="154">
        <v>0</v>
      </c>
      <c r="R1228" s="154">
        <v>0</v>
      </c>
      <c r="S1228" s="154">
        <v>0</v>
      </c>
      <c r="T1228" s="154">
        <v>0</v>
      </c>
      <c r="U1228" s="154">
        <v>0</v>
      </c>
      <c r="V1228" s="154">
        <v>0</v>
      </c>
      <c r="W1228" s="154">
        <v>0</v>
      </c>
      <c r="X1228" s="154">
        <v>0</v>
      </c>
      <c r="Y1228" s="154">
        <v>0</v>
      </c>
      <c r="Z1228" s="154">
        <v>0</v>
      </c>
      <c r="AA1228" s="154">
        <v>0</v>
      </c>
      <c r="AB1228" s="156">
        <v>2021</v>
      </c>
    </row>
    <row r="1229" spans="1:28" ht="35.25" customHeight="1" x14ac:dyDescent="0.5">
      <c r="A1229">
        <v>1</v>
      </c>
      <c r="B1229" s="124">
        <v>428</v>
      </c>
      <c r="C1229" s="125" t="s">
        <v>2879</v>
      </c>
      <c r="D1229" s="150">
        <v>176878.18</v>
      </c>
      <c r="E1229" s="154">
        <v>176878.18</v>
      </c>
      <c r="F1229" s="154">
        <v>0</v>
      </c>
      <c r="G1229" s="154">
        <v>0</v>
      </c>
      <c r="H1229" s="154">
        <v>0</v>
      </c>
      <c r="I1229" s="154">
        <v>0</v>
      </c>
      <c r="J1229" s="154">
        <v>0</v>
      </c>
      <c r="K1229" s="155">
        <v>0</v>
      </c>
      <c r="L1229" s="154">
        <v>0</v>
      </c>
      <c r="M1229" s="154">
        <v>0</v>
      </c>
      <c r="N1229" s="154">
        <v>0</v>
      </c>
      <c r="O1229" s="154">
        <v>0</v>
      </c>
      <c r="P1229" s="154">
        <v>0</v>
      </c>
      <c r="Q1229" s="154">
        <v>0</v>
      </c>
      <c r="R1229" s="154">
        <v>0</v>
      </c>
      <c r="S1229" s="154">
        <v>0</v>
      </c>
      <c r="T1229" s="154">
        <v>0</v>
      </c>
      <c r="U1229" s="154">
        <v>0</v>
      </c>
      <c r="V1229" s="154">
        <v>0</v>
      </c>
      <c r="W1229" s="154">
        <v>0</v>
      </c>
      <c r="X1229" s="154">
        <v>0</v>
      </c>
      <c r="Y1229" s="154">
        <v>0</v>
      </c>
      <c r="Z1229" s="154">
        <v>0</v>
      </c>
      <c r="AA1229" s="154">
        <v>0</v>
      </c>
      <c r="AB1229" s="156">
        <v>2021</v>
      </c>
    </row>
    <row r="1230" spans="1:28" ht="35.25" customHeight="1" x14ac:dyDescent="0.5">
      <c r="A1230">
        <v>1</v>
      </c>
      <c r="B1230" s="124">
        <v>429</v>
      </c>
      <c r="C1230" s="125" t="s">
        <v>2880</v>
      </c>
      <c r="D1230" s="150">
        <v>176878.18</v>
      </c>
      <c r="E1230" s="154">
        <v>176878.18</v>
      </c>
      <c r="F1230" s="154">
        <v>0</v>
      </c>
      <c r="G1230" s="154">
        <v>0</v>
      </c>
      <c r="H1230" s="154">
        <v>0</v>
      </c>
      <c r="I1230" s="154">
        <v>0</v>
      </c>
      <c r="J1230" s="154">
        <v>0</v>
      </c>
      <c r="K1230" s="155">
        <v>0</v>
      </c>
      <c r="L1230" s="154">
        <v>0</v>
      </c>
      <c r="M1230" s="154">
        <v>0</v>
      </c>
      <c r="N1230" s="154">
        <v>0</v>
      </c>
      <c r="O1230" s="154">
        <v>0</v>
      </c>
      <c r="P1230" s="154">
        <v>0</v>
      </c>
      <c r="Q1230" s="154">
        <v>0</v>
      </c>
      <c r="R1230" s="154">
        <v>0</v>
      </c>
      <c r="S1230" s="154">
        <v>0</v>
      </c>
      <c r="T1230" s="154">
        <v>0</v>
      </c>
      <c r="U1230" s="154">
        <v>0</v>
      </c>
      <c r="V1230" s="154">
        <v>0</v>
      </c>
      <c r="W1230" s="154">
        <v>0</v>
      </c>
      <c r="X1230" s="154">
        <v>0</v>
      </c>
      <c r="Y1230" s="154">
        <v>0</v>
      </c>
      <c r="Z1230" s="154">
        <v>0</v>
      </c>
      <c r="AA1230" s="154">
        <v>0</v>
      </c>
      <c r="AB1230" s="156">
        <v>2021</v>
      </c>
    </row>
    <row r="1231" spans="1:28" ht="35.25" customHeight="1" x14ac:dyDescent="0.5">
      <c r="A1231">
        <v>1</v>
      </c>
      <c r="B1231" s="124">
        <v>430</v>
      </c>
      <c r="C1231" s="125" t="s">
        <v>2323</v>
      </c>
      <c r="D1231" s="150">
        <v>300000</v>
      </c>
      <c r="E1231" s="154">
        <v>0</v>
      </c>
      <c r="F1231" s="154">
        <v>0</v>
      </c>
      <c r="G1231" s="154">
        <v>0</v>
      </c>
      <c r="H1231" s="154">
        <v>0</v>
      </c>
      <c r="I1231" s="154">
        <v>0</v>
      </c>
      <c r="J1231" s="154">
        <v>0</v>
      </c>
      <c r="K1231" s="155">
        <v>0</v>
      </c>
      <c r="L1231" s="154">
        <v>0</v>
      </c>
      <c r="M1231" s="154">
        <v>0</v>
      </c>
      <c r="N1231" s="154">
        <v>0</v>
      </c>
      <c r="O1231" s="154">
        <v>300000</v>
      </c>
      <c r="P1231" s="154">
        <v>0</v>
      </c>
      <c r="Q1231" s="154">
        <v>0</v>
      </c>
      <c r="R1231" s="154">
        <v>0</v>
      </c>
      <c r="S1231" s="154">
        <v>0</v>
      </c>
      <c r="T1231" s="154">
        <v>0</v>
      </c>
      <c r="U1231" s="154">
        <v>0</v>
      </c>
      <c r="V1231" s="154">
        <v>0</v>
      </c>
      <c r="W1231" s="154">
        <v>0</v>
      </c>
      <c r="X1231" s="154">
        <v>0</v>
      </c>
      <c r="Y1231" s="154">
        <v>0</v>
      </c>
      <c r="Z1231" s="154">
        <v>0</v>
      </c>
      <c r="AA1231" s="154">
        <v>0</v>
      </c>
      <c r="AB1231" s="156">
        <v>2021</v>
      </c>
    </row>
    <row r="1232" spans="1:28" ht="35.25" customHeight="1" x14ac:dyDescent="0.5">
      <c r="A1232">
        <v>1</v>
      </c>
      <c r="B1232" s="124">
        <v>431</v>
      </c>
      <c r="C1232" s="125" t="s">
        <v>2881</v>
      </c>
      <c r="D1232" s="150">
        <v>1481841</v>
      </c>
      <c r="E1232" s="154">
        <v>0</v>
      </c>
      <c r="F1232" s="154">
        <v>0</v>
      </c>
      <c r="G1232" s="154">
        <v>0</v>
      </c>
      <c r="H1232" s="154">
        <v>0</v>
      </c>
      <c r="I1232" s="154">
        <v>0</v>
      </c>
      <c r="J1232" s="154">
        <v>0</v>
      </c>
      <c r="K1232" s="155">
        <v>0</v>
      </c>
      <c r="L1232" s="154">
        <v>0</v>
      </c>
      <c r="M1232" s="154">
        <v>1481841</v>
      </c>
      <c r="N1232" s="154">
        <v>0</v>
      </c>
      <c r="O1232" s="154">
        <v>0</v>
      </c>
      <c r="P1232" s="154">
        <v>0</v>
      </c>
      <c r="Q1232" s="154">
        <v>0</v>
      </c>
      <c r="R1232" s="154">
        <v>0</v>
      </c>
      <c r="S1232" s="154">
        <v>0</v>
      </c>
      <c r="T1232" s="154">
        <v>0</v>
      </c>
      <c r="U1232" s="154">
        <v>0</v>
      </c>
      <c r="V1232" s="154">
        <v>0</v>
      </c>
      <c r="W1232" s="154">
        <v>0</v>
      </c>
      <c r="X1232" s="154">
        <v>0</v>
      </c>
      <c r="Y1232" s="154">
        <v>0</v>
      </c>
      <c r="Z1232" s="154">
        <v>0</v>
      </c>
      <c r="AA1232" s="154">
        <v>0</v>
      </c>
      <c r="AB1232" s="156">
        <v>2021</v>
      </c>
    </row>
    <row r="1233" spans="1:28" ht="35.25" customHeight="1" x14ac:dyDescent="0.5">
      <c r="A1233">
        <v>1</v>
      </c>
      <c r="B1233" s="124">
        <v>432</v>
      </c>
      <c r="C1233" s="125" t="s">
        <v>1408</v>
      </c>
      <c r="D1233" s="150">
        <v>1229059.51</v>
      </c>
      <c r="E1233" s="154">
        <v>0</v>
      </c>
      <c r="F1233" s="154">
        <v>0</v>
      </c>
      <c r="G1233" s="154">
        <v>0</v>
      </c>
      <c r="H1233" s="154">
        <v>0</v>
      </c>
      <c r="I1233" s="154">
        <v>0</v>
      </c>
      <c r="J1233" s="154">
        <v>0</v>
      </c>
      <c r="K1233" s="155">
        <v>0</v>
      </c>
      <c r="L1233" s="154">
        <v>0</v>
      </c>
      <c r="M1233" s="154">
        <v>0</v>
      </c>
      <c r="N1233" s="154">
        <v>0</v>
      </c>
      <c r="O1233" s="154">
        <v>1229059.51</v>
      </c>
      <c r="P1233" s="154">
        <v>0</v>
      </c>
      <c r="Q1233" s="154">
        <v>0</v>
      </c>
      <c r="R1233" s="154">
        <v>0</v>
      </c>
      <c r="S1233" s="154">
        <v>0</v>
      </c>
      <c r="T1233" s="154">
        <v>0</v>
      </c>
      <c r="U1233" s="154">
        <v>0</v>
      </c>
      <c r="V1233" s="154">
        <v>0</v>
      </c>
      <c r="W1233" s="154">
        <v>0</v>
      </c>
      <c r="X1233" s="154">
        <v>0</v>
      </c>
      <c r="Y1233" s="154">
        <v>0</v>
      </c>
      <c r="Z1233" s="154">
        <v>0</v>
      </c>
      <c r="AA1233" s="154">
        <v>0</v>
      </c>
      <c r="AB1233" s="156">
        <v>2021</v>
      </c>
    </row>
    <row r="1234" spans="1:28" ht="35.25" customHeight="1" x14ac:dyDescent="0.5">
      <c r="A1234">
        <v>1</v>
      </c>
      <c r="B1234" s="124">
        <v>433</v>
      </c>
      <c r="C1234" s="125" t="s">
        <v>2321</v>
      </c>
      <c r="D1234" s="150">
        <v>520128</v>
      </c>
      <c r="E1234" s="154">
        <v>0</v>
      </c>
      <c r="F1234" s="154">
        <v>0</v>
      </c>
      <c r="G1234" s="154">
        <v>0</v>
      </c>
      <c r="H1234" s="154">
        <v>0</v>
      </c>
      <c r="I1234" s="154">
        <v>0</v>
      </c>
      <c r="J1234" s="154">
        <v>0</v>
      </c>
      <c r="K1234" s="155">
        <v>0</v>
      </c>
      <c r="L1234" s="154">
        <v>0</v>
      </c>
      <c r="M1234" s="154">
        <v>0</v>
      </c>
      <c r="N1234" s="154">
        <v>0</v>
      </c>
      <c r="O1234" s="154">
        <v>520128</v>
      </c>
      <c r="P1234" s="154">
        <v>0</v>
      </c>
      <c r="Q1234" s="154">
        <v>0</v>
      </c>
      <c r="R1234" s="154">
        <v>0</v>
      </c>
      <c r="S1234" s="154">
        <v>0</v>
      </c>
      <c r="T1234" s="154">
        <v>0</v>
      </c>
      <c r="U1234" s="154">
        <v>0</v>
      </c>
      <c r="V1234" s="154">
        <v>0</v>
      </c>
      <c r="W1234" s="154">
        <v>0</v>
      </c>
      <c r="X1234" s="154">
        <v>0</v>
      </c>
      <c r="Y1234" s="154">
        <v>0</v>
      </c>
      <c r="Z1234" s="154">
        <v>0</v>
      </c>
      <c r="AA1234" s="154">
        <v>0</v>
      </c>
      <c r="AB1234" s="156">
        <v>2021</v>
      </c>
    </row>
    <row r="1235" spans="1:28" ht="35.25" customHeight="1" x14ac:dyDescent="0.5">
      <c r="A1235">
        <v>1</v>
      </c>
      <c r="B1235" s="124">
        <v>434</v>
      </c>
      <c r="C1235" s="125" t="s">
        <v>2129</v>
      </c>
      <c r="D1235" s="150">
        <v>315280</v>
      </c>
      <c r="E1235" s="154">
        <v>0</v>
      </c>
      <c r="F1235" s="154">
        <v>0</v>
      </c>
      <c r="G1235" s="154">
        <v>0</v>
      </c>
      <c r="H1235" s="154">
        <v>0</v>
      </c>
      <c r="I1235" s="154">
        <v>0</v>
      </c>
      <c r="J1235" s="154">
        <v>0</v>
      </c>
      <c r="K1235" s="155">
        <v>0</v>
      </c>
      <c r="L1235" s="154">
        <v>0</v>
      </c>
      <c r="M1235" s="154">
        <v>0</v>
      </c>
      <c r="N1235" s="154">
        <v>0</v>
      </c>
      <c r="O1235" s="154">
        <v>315280</v>
      </c>
      <c r="P1235" s="154">
        <v>0</v>
      </c>
      <c r="Q1235" s="154">
        <v>0</v>
      </c>
      <c r="R1235" s="154">
        <v>0</v>
      </c>
      <c r="S1235" s="154">
        <v>0</v>
      </c>
      <c r="T1235" s="154">
        <v>0</v>
      </c>
      <c r="U1235" s="154">
        <v>0</v>
      </c>
      <c r="V1235" s="154">
        <v>0</v>
      </c>
      <c r="W1235" s="154">
        <v>0</v>
      </c>
      <c r="X1235" s="154">
        <v>0</v>
      </c>
      <c r="Y1235" s="154">
        <v>0</v>
      </c>
      <c r="Z1235" s="154">
        <v>0</v>
      </c>
      <c r="AA1235" s="154">
        <v>0</v>
      </c>
      <c r="AB1235" s="156">
        <v>2021</v>
      </c>
    </row>
    <row r="1236" spans="1:28" ht="35.25" customHeight="1" x14ac:dyDescent="0.5">
      <c r="A1236">
        <v>1</v>
      </c>
      <c r="B1236" s="124">
        <v>435</v>
      </c>
      <c r="C1236" s="125" t="s">
        <v>3027</v>
      </c>
      <c r="D1236" s="150">
        <v>927321</v>
      </c>
      <c r="E1236" s="154">
        <v>0</v>
      </c>
      <c r="F1236" s="154">
        <v>0</v>
      </c>
      <c r="G1236" s="154">
        <v>0</v>
      </c>
      <c r="H1236" s="154">
        <v>0</v>
      </c>
      <c r="I1236" s="154">
        <v>0</v>
      </c>
      <c r="J1236" s="154">
        <v>0</v>
      </c>
      <c r="K1236" s="155">
        <v>0</v>
      </c>
      <c r="L1236" s="154">
        <v>0</v>
      </c>
      <c r="M1236" s="154">
        <v>927321</v>
      </c>
      <c r="N1236" s="154">
        <v>0</v>
      </c>
      <c r="O1236" s="154">
        <v>0</v>
      </c>
      <c r="P1236" s="154">
        <v>0</v>
      </c>
      <c r="Q1236" s="154">
        <v>0</v>
      </c>
      <c r="R1236" s="154">
        <v>0</v>
      </c>
      <c r="S1236" s="154">
        <v>0</v>
      </c>
      <c r="T1236" s="154">
        <v>0</v>
      </c>
      <c r="U1236" s="154">
        <v>0</v>
      </c>
      <c r="V1236" s="154">
        <v>0</v>
      </c>
      <c r="W1236" s="154">
        <v>0</v>
      </c>
      <c r="X1236" s="154">
        <v>0</v>
      </c>
      <c r="Y1236" s="154">
        <v>0</v>
      </c>
      <c r="Z1236" s="154">
        <v>0</v>
      </c>
      <c r="AA1236" s="154">
        <v>0</v>
      </c>
      <c r="AB1236" s="156">
        <v>2021</v>
      </c>
    </row>
    <row r="1237" spans="1:28" ht="35.25" customHeight="1" x14ac:dyDescent="0.5">
      <c r="A1237">
        <v>1</v>
      </c>
      <c r="B1237" s="124">
        <v>436</v>
      </c>
      <c r="C1237" s="125" t="s">
        <v>3133</v>
      </c>
      <c r="D1237" s="150">
        <v>483639</v>
      </c>
      <c r="E1237" s="154">
        <v>148969</v>
      </c>
      <c r="F1237" s="154">
        <v>0</v>
      </c>
      <c r="G1237" s="154">
        <v>148882</v>
      </c>
      <c r="H1237" s="154">
        <v>0</v>
      </c>
      <c r="I1237" s="154">
        <v>0</v>
      </c>
      <c r="J1237" s="154">
        <v>0</v>
      </c>
      <c r="K1237" s="155">
        <v>0</v>
      </c>
      <c r="L1237" s="154">
        <v>0</v>
      </c>
      <c r="M1237" s="154">
        <v>0</v>
      </c>
      <c r="N1237" s="154">
        <v>0</v>
      </c>
      <c r="O1237" s="154">
        <v>185788</v>
      </c>
      <c r="P1237" s="154">
        <v>0</v>
      </c>
      <c r="Q1237" s="154">
        <v>0</v>
      </c>
      <c r="R1237" s="154">
        <v>0</v>
      </c>
      <c r="S1237" s="154">
        <v>0</v>
      </c>
      <c r="T1237" s="154">
        <v>0</v>
      </c>
      <c r="U1237" s="154">
        <v>0</v>
      </c>
      <c r="V1237" s="154">
        <v>0</v>
      </c>
      <c r="W1237" s="154">
        <v>0</v>
      </c>
      <c r="X1237" s="154">
        <v>0</v>
      </c>
      <c r="Y1237" s="154">
        <v>0</v>
      </c>
      <c r="Z1237" s="154">
        <v>0</v>
      </c>
      <c r="AA1237" s="154">
        <v>0</v>
      </c>
      <c r="AB1237" s="156">
        <v>2021</v>
      </c>
    </row>
    <row r="1238" spans="1:28" ht="35.25" customHeight="1" x14ac:dyDescent="0.5">
      <c r="A1238">
        <v>1</v>
      </c>
      <c r="B1238" s="124">
        <v>437</v>
      </c>
      <c r="C1238" s="125" t="s">
        <v>2108</v>
      </c>
      <c r="D1238" s="150">
        <v>393800</v>
      </c>
      <c r="E1238" s="154">
        <v>0</v>
      </c>
      <c r="F1238" s="154">
        <v>0</v>
      </c>
      <c r="G1238" s="154">
        <v>0</v>
      </c>
      <c r="H1238" s="154">
        <v>0</v>
      </c>
      <c r="I1238" s="154">
        <v>0</v>
      </c>
      <c r="J1238" s="154">
        <v>0</v>
      </c>
      <c r="K1238" s="155">
        <v>0</v>
      </c>
      <c r="L1238" s="154">
        <v>0</v>
      </c>
      <c r="M1238" s="154">
        <v>0</v>
      </c>
      <c r="N1238" s="154">
        <v>0</v>
      </c>
      <c r="O1238" s="154">
        <v>393800</v>
      </c>
      <c r="P1238" s="154">
        <v>0</v>
      </c>
      <c r="Q1238" s="154">
        <v>0</v>
      </c>
      <c r="R1238" s="154">
        <v>0</v>
      </c>
      <c r="S1238" s="154">
        <v>0</v>
      </c>
      <c r="T1238" s="154">
        <v>0</v>
      </c>
      <c r="U1238" s="154">
        <v>0</v>
      </c>
      <c r="V1238" s="154">
        <v>0</v>
      </c>
      <c r="W1238" s="154">
        <v>0</v>
      </c>
      <c r="X1238" s="154">
        <v>0</v>
      </c>
      <c r="Y1238" s="154">
        <v>0</v>
      </c>
      <c r="Z1238" s="154">
        <v>0</v>
      </c>
      <c r="AA1238" s="154">
        <v>0</v>
      </c>
      <c r="AB1238" s="156" t="s">
        <v>3067</v>
      </c>
    </row>
    <row r="1239" spans="1:28" ht="35.25" customHeight="1" x14ac:dyDescent="0.5">
      <c r="A1239">
        <v>1</v>
      </c>
      <c r="B1239" s="124">
        <v>438</v>
      </c>
      <c r="C1239" s="125" t="s">
        <v>3134</v>
      </c>
      <c r="D1239" s="150">
        <v>85640</v>
      </c>
      <c r="E1239" s="154">
        <v>0</v>
      </c>
      <c r="F1239" s="154">
        <v>0</v>
      </c>
      <c r="G1239" s="154">
        <v>0</v>
      </c>
      <c r="H1239" s="154">
        <v>0</v>
      </c>
      <c r="I1239" s="154">
        <v>0</v>
      </c>
      <c r="J1239" s="154">
        <v>0</v>
      </c>
      <c r="K1239" s="155">
        <v>0</v>
      </c>
      <c r="L1239" s="154">
        <v>0</v>
      </c>
      <c r="M1239" s="154">
        <v>0</v>
      </c>
      <c r="N1239" s="154">
        <v>0</v>
      </c>
      <c r="O1239" s="154">
        <v>85640</v>
      </c>
      <c r="P1239" s="154">
        <v>0</v>
      </c>
      <c r="Q1239" s="154">
        <v>0</v>
      </c>
      <c r="R1239" s="154">
        <v>0</v>
      </c>
      <c r="S1239" s="154">
        <v>0</v>
      </c>
      <c r="T1239" s="154">
        <v>0</v>
      </c>
      <c r="U1239" s="154">
        <v>0</v>
      </c>
      <c r="V1239" s="154">
        <v>0</v>
      </c>
      <c r="W1239" s="154">
        <v>0</v>
      </c>
      <c r="X1239" s="154">
        <v>0</v>
      </c>
      <c r="Y1239" s="154">
        <v>0</v>
      </c>
      <c r="Z1239" s="154">
        <v>0</v>
      </c>
      <c r="AA1239" s="154">
        <v>0</v>
      </c>
      <c r="AB1239" s="156" t="s">
        <v>3067</v>
      </c>
    </row>
    <row r="1240" spans="1:28" ht="35.25" customHeight="1" x14ac:dyDescent="0.5">
      <c r="A1240">
        <v>1</v>
      </c>
      <c r="B1240" s="124">
        <v>439</v>
      </c>
      <c r="C1240" s="125" t="s">
        <v>3135</v>
      </c>
      <c r="D1240" s="150">
        <v>6096000</v>
      </c>
      <c r="E1240" s="154">
        <v>0</v>
      </c>
      <c r="F1240" s="154">
        <v>0</v>
      </c>
      <c r="G1240" s="154">
        <v>0</v>
      </c>
      <c r="H1240" s="154">
        <v>0</v>
      </c>
      <c r="I1240" s="154">
        <v>0</v>
      </c>
      <c r="J1240" s="154">
        <v>0</v>
      </c>
      <c r="K1240" s="155">
        <v>3</v>
      </c>
      <c r="L1240" s="154">
        <v>6096000</v>
      </c>
      <c r="M1240" s="154">
        <v>0</v>
      </c>
      <c r="N1240" s="154">
        <v>0</v>
      </c>
      <c r="O1240" s="154">
        <v>0</v>
      </c>
      <c r="P1240" s="154">
        <v>0</v>
      </c>
      <c r="Q1240" s="154">
        <v>0</v>
      </c>
      <c r="R1240" s="154">
        <v>0</v>
      </c>
      <c r="S1240" s="154">
        <v>0</v>
      </c>
      <c r="T1240" s="154">
        <v>0</v>
      </c>
      <c r="U1240" s="154">
        <v>0</v>
      </c>
      <c r="V1240" s="154">
        <v>0</v>
      </c>
      <c r="W1240" s="154">
        <v>0</v>
      </c>
      <c r="X1240" s="154">
        <v>0</v>
      </c>
      <c r="Y1240" s="154">
        <v>0</v>
      </c>
      <c r="Z1240" s="154">
        <v>0</v>
      </c>
      <c r="AA1240" s="154">
        <v>0</v>
      </c>
      <c r="AB1240" s="156" t="s">
        <v>3067</v>
      </c>
    </row>
    <row r="1241" spans="1:28" ht="35.25" customHeight="1" x14ac:dyDescent="0.5">
      <c r="A1241">
        <v>1</v>
      </c>
      <c r="B1241" s="124">
        <v>440</v>
      </c>
      <c r="C1241" s="125" t="s">
        <v>3136</v>
      </c>
      <c r="D1241" s="150">
        <v>176938</v>
      </c>
      <c r="E1241" s="154">
        <v>0</v>
      </c>
      <c r="F1241" s="154">
        <v>176938</v>
      </c>
      <c r="G1241" s="154">
        <v>0</v>
      </c>
      <c r="H1241" s="154">
        <v>0</v>
      </c>
      <c r="I1241" s="154">
        <v>0</v>
      </c>
      <c r="J1241" s="154">
        <v>0</v>
      </c>
      <c r="K1241" s="155">
        <v>0</v>
      </c>
      <c r="L1241" s="154">
        <v>0</v>
      </c>
      <c r="M1241" s="154">
        <v>0</v>
      </c>
      <c r="N1241" s="154">
        <v>0</v>
      </c>
      <c r="O1241" s="154">
        <v>0</v>
      </c>
      <c r="P1241" s="154">
        <v>0</v>
      </c>
      <c r="Q1241" s="154">
        <v>0</v>
      </c>
      <c r="R1241" s="154">
        <v>0</v>
      </c>
      <c r="S1241" s="154">
        <v>0</v>
      </c>
      <c r="T1241" s="154">
        <v>0</v>
      </c>
      <c r="U1241" s="154">
        <v>0</v>
      </c>
      <c r="V1241" s="154">
        <v>0</v>
      </c>
      <c r="W1241" s="154">
        <v>0</v>
      </c>
      <c r="X1241" s="154">
        <v>0</v>
      </c>
      <c r="Y1241" s="154">
        <v>0</v>
      </c>
      <c r="Z1241" s="154">
        <v>0</v>
      </c>
      <c r="AA1241" s="154">
        <v>0</v>
      </c>
      <c r="AB1241" s="156" t="s">
        <v>3067</v>
      </c>
    </row>
    <row r="1242" spans="1:28" ht="35.25" customHeight="1" x14ac:dyDescent="0.5">
      <c r="A1242">
        <v>1</v>
      </c>
      <c r="B1242" s="124">
        <v>441</v>
      </c>
      <c r="C1242" s="125" t="s">
        <v>2110</v>
      </c>
      <c r="D1242" s="150">
        <v>441001</v>
      </c>
      <c r="E1242" s="154">
        <v>0</v>
      </c>
      <c r="F1242" s="154">
        <v>65000</v>
      </c>
      <c r="G1242" s="154">
        <v>0</v>
      </c>
      <c r="H1242" s="154">
        <v>0</v>
      </c>
      <c r="I1242" s="154">
        <v>60001</v>
      </c>
      <c r="J1242" s="154">
        <v>0</v>
      </c>
      <c r="K1242" s="155">
        <v>0</v>
      </c>
      <c r="L1242" s="154">
        <v>0</v>
      </c>
      <c r="M1242" s="154">
        <v>0</v>
      </c>
      <c r="N1242" s="154">
        <v>0</v>
      </c>
      <c r="O1242" s="154">
        <v>316000</v>
      </c>
      <c r="P1242" s="154">
        <v>0</v>
      </c>
      <c r="Q1242" s="154">
        <v>0</v>
      </c>
      <c r="R1242" s="154">
        <v>0</v>
      </c>
      <c r="S1242" s="154">
        <v>0</v>
      </c>
      <c r="T1242" s="154">
        <v>0</v>
      </c>
      <c r="U1242" s="154">
        <v>0</v>
      </c>
      <c r="V1242" s="154">
        <v>0</v>
      </c>
      <c r="W1242" s="154">
        <v>0</v>
      </c>
      <c r="X1242" s="154">
        <v>0</v>
      </c>
      <c r="Y1242" s="154">
        <v>0</v>
      </c>
      <c r="Z1242" s="154">
        <v>0</v>
      </c>
      <c r="AA1242" s="154">
        <v>0</v>
      </c>
      <c r="AB1242" s="156" t="s">
        <v>3067</v>
      </c>
    </row>
    <row r="1243" spans="1:28" ht="35.25" customHeight="1" x14ac:dyDescent="0.5">
      <c r="A1243">
        <v>1</v>
      </c>
      <c r="B1243" s="124">
        <v>442</v>
      </c>
      <c r="C1243" s="125" t="s">
        <v>3137</v>
      </c>
      <c r="D1243" s="150">
        <v>3968592.8</v>
      </c>
      <c r="E1243" s="154">
        <v>0</v>
      </c>
      <c r="F1243" s="154">
        <v>0</v>
      </c>
      <c r="G1243" s="154">
        <v>3968592.8</v>
      </c>
      <c r="H1243" s="154">
        <v>0</v>
      </c>
      <c r="I1243" s="154">
        <v>0</v>
      </c>
      <c r="J1243" s="154">
        <v>0</v>
      </c>
      <c r="K1243" s="155">
        <v>0</v>
      </c>
      <c r="L1243" s="154">
        <v>0</v>
      </c>
      <c r="M1243" s="154">
        <v>0</v>
      </c>
      <c r="N1243" s="154">
        <v>0</v>
      </c>
      <c r="O1243" s="154">
        <v>0</v>
      </c>
      <c r="P1243" s="154">
        <v>0</v>
      </c>
      <c r="Q1243" s="154">
        <v>0</v>
      </c>
      <c r="R1243" s="154">
        <v>0</v>
      </c>
      <c r="S1243" s="154">
        <v>0</v>
      </c>
      <c r="T1243" s="154">
        <v>0</v>
      </c>
      <c r="U1243" s="154">
        <v>0</v>
      </c>
      <c r="V1243" s="154">
        <v>0</v>
      </c>
      <c r="W1243" s="154">
        <v>0</v>
      </c>
      <c r="X1243" s="154">
        <v>0</v>
      </c>
      <c r="Y1243" s="154">
        <v>0</v>
      </c>
      <c r="Z1243" s="154">
        <v>0</v>
      </c>
      <c r="AA1243" s="154">
        <v>0</v>
      </c>
      <c r="AB1243" s="156" t="s">
        <v>3067</v>
      </c>
    </row>
    <row r="1244" spans="1:28" ht="35.25" customHeight="1" x14ac:dyDescent="0.5">
      <c r="A1244">
        <v>1</v>
      </c>
      <c r="B1244" s="124">
        <v>443</v>
      </c>
      <c r="C1244" s="125" t="s">
        <v>3138</v>
      </c>
      <c r="D1244" s="150">
        <v>433489.8</v>
      </c>
      <c r="E1244" s="154">
        <v>0</v>
      </c>
      <c r="F1244" s="154">
        <v>0</v>
      </c>
      <c r="G1244" s="154">
        <v>0</v>
      </c>
      <c r="H1244" s="154">
        <v>0</v>
      </c>
      <c r="I1244" s="154">
        <v>433489.8</v>
      </c>
      <c r="J1244" s="154">
        <v>0</v>
      </c>
      <c r="K1244" s="155">
        <v>0</v>
      </c>
      <c r="L1244" s="154">
        <v>0</v>
      </c>
      <c r="M1244" s="154">
        <v>0</v>
      </c>
      <c r="N1244" s="154">
        <v>0</v>
      </c>
      <c r="O1244" s="154">
        <v>0</v>
      </c>
      <c r="P1244" s="154">
        <v>0</v>
      </c>
      <c r="Q1244" s="154">
        <v>0</v>
      </c>
      <c r="R1244" s="154">
        <v>0</v>
      </c>
      <c r="S1244" s="154">
        <v>0</v>
      </c>
      <c r="T1244" s="154">
        <v>0</v>
      </c>
      <c r="U1244" s="154">
        <v>0</v>
      </c>
      <c r="V1244" s="154">
        <v>0</v>
      </c>
      <c r="W1244" s="154">
        <v>0</v>
      </c>
      <c r="X1244" s="154">
        <v>0</v>
      </c>
      <c r="Y1244" s="154">
        <v>0</v>
      </c>
      <c r="Z1244" s="154">
        <v>0</v>
      </c>
      <c r="AA1244" s="154">
        <v>0</v>
      </c>
      <c r="AB1244" s="156" t="s">
        <v>3067</v>
      </c>
    </row>
    <row r="1245" spans="1:28" ht="35.25" customHeight="1" x14ac:dyDescent="0.5">
      <c r="A1245">
        <v>1</v>
      </c>
      <c r="B1245" s="124">
        <v>444</v>
      </c>
      <c r="C1245" s="125" t="s">
        <v>2112</v>
      </c>
      <c r="D1245" s="150">
        <v>581000</v>
      </c>
      <c r="E1245" s="154">
        <v>0</v>
      </c>
      <c r="F1245" s="154">
        <v>0</v>
      </c>
      <c r="G1245" s="154">
        <v>0</v>
      </c>
      <c r="H1245" s="154">
        <v>0</v>
      </c>
      <c r="I1245" s="154">
        <v>0</v>
      </c>
      <c r="J1245" s="154">
        <v>0</v>
      </c>
      <c r="K1245" s="155">
        <v>0</v>
      </c>
      <c r="L1245" s="154">
        <v>0</v>
      </c>
      <c r="M1245" s="154">
        <v>0</v>
      </c>
      <c r="N1245" s="154">
        <v>0</v>
      </c>
      <c r="O1245" s="154">
        <v>581000</v>
      </c>
      <c r="P1245" s="154">
        <v>0</v>
      </c>
      <c r="Q1245" s="154">
        <v>0</v>
      </c>
      <c r="R1245" s="154">
        <v>0</v>
      </c>
      <c r="S1245" s="154">
        <v>0</v>
      </c>
      <c r="T1245" s="154">
        <v>0</v>
      </c>
      <c r="U1245" s="154">
        <v>0</v>
      </c>
      <c r="V1245" s="154">
        <v>0</v>
      </c>
      <c r="W1245" s="154">
        <v>0</v>
      </c>
      <c r="X1245" s="154">
        <v>0</v>
      </c>
      <c r="Y1245" s="154">
        <v>0</v>
      </c>
      <c r="Z1245" s="154">
        <v>0</v>
      </c>
      <c r="AA1245" s="154">
        <v>0</v>
      </c>
      <c r="AB1245" s="156" t="s">
        <v>3067</v>
      </c>
    </row>
    <row r="1246" spans="1:28" ht="35.25" customHeight="1" x14ac:dyDescent="0.5">
      <c r="A1246">
        <v>1</v>
      </c>
      <c r="B1246" s="124">
        <v>445</v>
      </c>
      <c r="C1246" s="125" t="s">
        <v>1791</v>
      </c>
      <c r="D1246" s="150">
        <v>874272</v>
      </c>
      <c r="E1246" s="154">
        <v>0</v>
      </c>
      <c r="F1246" s="154">
        <v>0</v>
      </c>
      <c r="G1246" s="154">
        <v>0</v>
      </c>
      <c r="H1246" s="154">
        <v>0</v>
      </c>
      <c r="I1246" s="154">
        <v>874272</v>
      </c>
      <c r="J1246" s="154">
        <v>0</v>
      </c>
      <c r="K1246" s="155">
        <v>0</v>
      </c>
      <c r="L1246" s="154">
        <v>0</v>
      </c>
      <c r="M1246" s="154">
        <v>0</v>
      </c>
      <c r="N1246" s="154">
        <v>0</v>
      </c>
      <c r="O1246" s="154">
        <v>0</v>
      </c>
      <c r="P1246" s="154">
        <v>0</v>
      </c>
      <c r="Q1246" s="154">
        <v>0</v>
      </c>
      <c r="R1246" s="154">
        <v>0</v>
      </c>
      <c r="S1246" s="154">
        <v>0</v>
      </c>
      <c r="T1246" s="154">
        <v>0</v>
      </c>
      <c r="U1246" s="154">
        <v>0</v>
      </c>
      <c r="V1246" s="154">
        <v>0</v>
      </c>
      <c r="W1246" s="154">
        <v>0</v>
      </c>
      <c r="X1246" s="154">
        <v>0</v>
      </c>
      <c r="Y1246" s="154">
        <v>0</v>
      </c>
      <c r="Z1246" s="154">
        <v>0</v>
      </c>
      <c r="AA1246" s="154">
        <v>0</v>
      </c>
      <c r="AB1246" s="156" t="s">
        <v>3067</v>
      </c>
    </row>
    <row r="1247" spans="1:28" ht="35.25" customHeight="1" x14ac:dyDescent="0.5">
      <c r="A1247">
        <v>1</v>
      </c>
      <c r="B1247" s="124">
        <v>446</v>
      </c>
      <c r="C1247" s="125" t="s">
        <v>3139</v>
      </c>
      <c r="D1247" s="150">
        <v>1059300</v>
      </c>
      <c r="E1247" s="154">
        <v>0</v>
      </c>
      <c r="F1247" s="154">
        <v>0</v>
      </c>
      <c r="G1247" s="154">
        <v>0</v>
      </c>
      <c r="H1247" s="154">
        <v>0</v>
      </c>
      <c r="I1247" s="154">
        <v>0</v>
      </c>
      <c r="J1247" s="154">
        <v>0</v>
      </c>
      <c r="K1247" s="155">
        <v>0</v>
      </c>
      <c r="L1247" s="154">
        <v>0</v>
      </c>
      <c r="M1247" s="154">
        <v>0</v>
      </c>
      <c r="N1247" s="154">
        <v>0</v>
      </c>
      <c r="O1247" s="154">
        <v>1059300</v>
      </c>
      <c r="P1247" s="154">
        <v>0</v>
      </c>
      <c r="Q1247" s="154">
        <v>0</v>
      </c>
      <c r="R1247" s="154">
        <v>0</v>
      </c>
      <c r="S1247" s="154">
        <v>0</v>
      </c>
      <c r="T1247" s="154">
        <v>0</v>
      </c>
      <c r="U1247" s="154">
        <v>0</v>
      </c>
      <c r="V1247" s="154">
        <v>0</v>
      </c>
      <c r="W1247" s="154">
        <v>0</v>
      </c>
      <c r="X1247" s="154">
        <v>0</v>
      </c>
      <c r="Y1247" s="154">
        <v>0</v>
      </c>
      <c r="Z1247" s="154">
        <v>0</v>
      </c>
      <c r="AA1247" s="154">
        <v>0</v>
      </c>
      <c r="AB1247" s="156" t="s">
        <v>3067</v>
      </c>
    </row>
    <row r="1248" spans="1:28" ht="35.25" customHeight="1" x14ac:dyDescent="0.5">
      <c r="A1248">
        <v>1</v>
      </c>
      <c r="B1248" s="124">
        <v>447</v>
      </c>
      <c r="C1248" s="125" t="s">
        <v>3140</v>
      </c>
      <c r="D1248" s="150">
        <v>4160465</v>
      </c>
      <c r="E1248" s="154">
        <v>0</v>
      </c>
      <c r="F1248" s="154">
        <v>0</v>
      </c>
      <c r="G1248" s="154">
        <v>0</v>
      </c>
      <c r="H1248" s="154">
        <v>0</v>
      </c>
      <c r="I1248" s="154">
        <v>0</v>
      </c>
      <c r="J1248" s="154">
        <v>0</v>
      </c>
      <c r="K1248" s="155">
        <v>0</v>
      </c>
      <c r="L1248" s="154">
        <v>0</v>
      </c>
      <c r="M1248" s="154">
        <v>0</v>
      </c>
      <c r="N1248" s="154">
        <v>511946</v>
      </c>
      <c r="O1248" s="154">
        <v>2276237</v>
      </c>
      <c r="P1248" s="154">
        <v>1372282</v>
      </c>
      <c r="Q1248" s="154">
        <v>0</v>
      </c>
      <c r="R1248" s="154">
        <v>0</v>
      </c>
      <c r="S1248" s="154">
        <v>0</v>
      </c>
      <c r="T1248" s="154">
        <v>0</v>
      </c>
      <c r="U1248" s="154">
        <v>0</v>
      </c>
      <c r="V1248" s="154">
        <v>0</v>
      </c>
      <c r="W1248" s="154">
        <v>0</v>
      </c>
      <c r="X1248" s="154">
        <v>0</v>
      </c>
      <c r="Y1248" s="154">
        <v>0</v>
      </c>
      <c r="Z1248" s="154">
        <v>0</v>
      </c>
      <c r="AA1248" s="154">
        <v>0</v>
      </c>
      <c r="AB1248" s="156" t="s">
        <v>3067</v>
      </c>
    </row>
    <row r="1249" spans="1:28" ht="35.25" customHeight="1" x14ac:dyDescent="0.5">
      <c r="A1249">
        <v>1</v>
      </c>
      <c r="B1249" s="124">
        <v>448</v>
      </c>
      <c r="C1249" s="125" t="s">
        <v>3141</v>
      </c>
      <c r="D1249" s="150">
        <v>871561.5</v>
      </c>
      <c r="E1249" s="154">
        <v>0</v>
      </c>
      <c r="F1249" s="154">
        <v>0</v>
      </c>
      <c r="G1249" s="154">
        <v>0</v>
      </c>
      <c r="H1249" s="154">
        <v>0</v>
      </c>
      <c r="I1249" s="154">
        <v>0</v>
      </c>
      <c r="J1249" s="154">
        <v>0</v>
      </c>
      <c r="K1249" s="155">
        <v>0</v>
      </c>
      <c r="L1249" s="154">
        <v>0</v>
      </c>
      <c r="M1249" s="154">
        <v>871561.5</v>
      </c>
      <c r="N1249" s="154">
        <v>0</v>
      </c>
      <c r="O1249" s="154">
        <v>0</v>
      </c>
      <c r="P1249" s="154">
        <v>0</v>
      </c>
      <c r="Q1249" s="154">
        <v>0</v>
      </c>
      <c r="R1249" s="154">
        <v>0</v>
      </c>
      <c r="S1249" s="154">
        <v>0</v>
      </c>
      <c r="T1249" s="154">
        <v>0</v>
      </c>
      <c r="U1249" s="154">
        <v>0</v>
      </c>
      <c r="V1249" s="154">
        <v>0</v>
      </c>
      <c r="W1249" s="154">
        <v>0</v>
      </c>
      <c r="X1249" s="154">
        <v>0</v>
      </c>
      <c r="Y1249" s="154">
        <v>0</v>
      </c>
      <c r="Z1249" s="154">
        <v>0</v>
      </c>
      <c r="AA1249" s="154">
        <v>0</v>
      </c>
      <c r="AB1249" s="156" t="s">
        <v>3067</v>
      </c>
    </row>
    <row r="1250" spans="1:28" ht="35.25" customHeight="1" x14ac:dyDescent="0.5">
      <c r="A1250">
        <v>1</v>
      </c>
      <c r="B1250" s="124">
        <v>449</v>
      </c>
      <c r="C1250" s="125" t="s">
        <v>3142</v>
      </c>
      <c r="D1250" s="150">
        <v>930000</v>
      </c>
      <c r="E1250" s="154">
        <v>0</v>
      </c>
      <c r="F1250" s="154">
        <v>0</v>
      </c>
      <c r="G1250" s="154">
        <v>0</v>
      </c>
      <c r="H1250" s="154">
        <v>0</v>
      </c>
      <c r="I1250" s="154">
        <v>0</v>
      </c>
      <c r="J1250" s="154">
        <v>0</v>
      </c>
      <c r="K1250" s="155">
        <v>0</v>
      </c>
      <c r="L1250" s="154">
        <v>0</v>
      </c>
      <c r="M1250" s="154">
        <v>930000</v>
      </c>
      <c r="N1250" s="154">
        <v>0</v>
      </c>
      <c r="O1250" s="154">
        <v>0</v>
      </c>
      <c r="P1250" s="154">
        <v>0</v>
      </c>
      <c r="Q1250" s="154">
        <v>0</v>
      </c>
      <c r="R1250" s="154">
        <v>0</v>
      </c>
      <c r="S1250" s="154">
        <v>0</v>
      </c>
      <c r="T1250" s="154">
        <v>0</v>
      </c>
      <c r="U1250" s="154">
        <v>0</v>
      </c>
      <c r="V1250" s="154">
        <v>0</v>
      </c>
      <c r="W1250" s="154">
        <v>0</v>
      </c>
      <c r="X1250" s="154">
        <v>0</v>
      </c>
      <c r="Y1250" s="154">
        <v>0</v>
      </c>
      <c r="Z1250" s="154">
        <v>0</v>
      </c>
      <c r="AA1250" s="154">
        <v>0</v>
      </c>
      <c r="AB1250" s="156" t="s">
        <v>3067</v>
      </c>
    </row>
    <row r="1251" spans="1:28" ht="35.25" customHeight="1" x14ac:dyDescent="0.5">
      <c r="A1251">
        <v>1</v>
      </c>
      <c r="B1251" s="124">
        <v>450</v>
      </c>
      <c r="C1251" s="125" t="s">
        <v>3143</v>
      </c>
      <c r="D1251" s="150">
        <v>746237.73</v>
      </c>
      <c r="E1251" s="154">
        <v>0</v>
      </c>
      <c r="F1251" s="154">
        <v>0</v>
      </c>
      <c r="G1251" s="154">
        <v>746237.73</v>
      </c>
      <c r="H1251" s="154">
        <v>0</v>
      </c>
      <c r="I1251" s="154">
        <v>0</v>
      </c>
      <c r="J1251" s="154">
        <v>0</v>
      </c>
      <c r="K1251" s="155">
        <v>0</v>
      </c>
      <c r="L1251" s="154">
        <v>0</v>
      </c>
      <c r="M1251" s="154">
        <v>0</v>
      </c>
      <c r="N1251" s="154">
        <v>0</v>
      </c>
      <c r="O1251" s="154">
        <v>0</v>
      </c>
      <c r="P1251" s="154">
        <v>0</v>
      </c>
      <c r="Q1251" s="154">
        <v>0</v>
      </c>
      <c r="R1251" s="154">
        <v>0</v>
      </c>
      <c r="S1251" s="154">
        <v>0</v>
      </c>
      <c r="T1251" s="154">
        <v>0</v>
      </c>
      <c r="U1251" s="154">
        <v>0</v>
      </c>
      <c r="V1251" s="154">
        <v>0</v>
      </c>
      <c r="W1251" s="154">
        <v>0</v>
      </c>
      <c r="X1251" s="154">
        <v>0</v>
      </c>
      <c r="Y1251" s="154">
        <v>0</v>
      </c>
      <c r="Z1251" s="154">
        <v>0</v>
      </c>
      <c r="AA1251" s="154">
        <v>0</v>
      </c>
      <c r="AB1251" s="156" t="s">
        <v>3067</v>
      </c>
    </row>
    <row r="1252" spans="1:28" ht="35.25" customHeight="1" x14ac:dyDescent="0.5">
      <c r="A1252">
        <v>1</v>
      </c>
      <c r="B1252" s="124">
        <v>451</v>
      </c>
      <c r="C1252" s="125" t="s">
        <v>3144</v>
      </c>
      <c r="D1252" s="150">
        <v>1968853</v>
      </c>
      <c r="E1252" s="154">
        <v>0</v>
      </c>
      <c r="F1252" s="154">
        <v>0</v>
      </c>
      <c r="G1252" s="154">
        <v>0</v>
      </c>
      <c r="H1252" s="154">
        <v>0</v>
      </c>
      <c r="I1252" s="154">
        <v>0</v>
      </c>
      <c r="J1252" s="154">
        <v>0</v>
      </c>
      <c r="K1252" s="155">
        <v>0</v>
      </c>
      <c r="L1252" s="154">
        <v>0</v>
      </c>
      <c r="M1252" s="154">
        <v>1968853</v>
      </c>
      <c r="N1252" s="154">
        <v>0</v>
      </c>
      <c r="O1252" s="154">
        <v>0</v>
      </c>
      <c r="P1252" s="154">
        <v>0</v>
      </c>
      <c r="Q1252" s="154">
        <v>0</v>
      </c>
      <c r="R1252" s="154">
        <v>0</v>
      </c>
      <c r="S1252" s="154">
        <v>0</v>
      </c>
      <c r="T1252" s="154">
        <v>0</v>
      </c>
      <c r="U1252" s="154">
        <v>0</v>
      </c>
      <c r="V1252" s="154">
        <v>0</v>
      </c>
      <c r="W1252" s="154">
        <v>0</v>
      </c>
      <c r="X1252" s="154">
        <v>0</v>
      </c>
      <c r="Y1252" s="154">
        <v>0</v>
      </c>
      <c r="Z1252" s="154">
        <v>0</v>
      </c>
      <c r="AA1252" s="154">
        <v>0</v>
      </c>
      <c r="AB1252" s="156">
        <v>2021</v>
      </c>
    </row>
    <row r="1253" spans="1:28" ht="35.25" customHeight="1" x14ac:dyDescent="0.5">
      <c r="A1253">
        <v>1</v>
      </c>
      <c r="B1253" s="124">
        <v>452</v>
      </c>
      <c r="C1253" s="125" t="s">
        <v>3145</v>
      </c>
      <c r="D1253" s="150">
        <v>887143</v>
      </c>
      <c r="E1253" s="154">
        <v>0</v>
      </c>
      <c r="F1253" s="154">
        <v>0</v>
      </c>
      <c r="G1253" s="154">
        <v>0</v>
      </c>
      <c r="H1253" s="154">
        <v>0</v>
      </c>
      <c r="I1253" s="154">
        <v>0</v>
      </c>
      <c r="J1253" s="154">
        <v>0</v>
      </c>
      <c r="K1253" s="155">
        <v>0</v>
      </c>
      <c r="L1253" s="154">
        <v>0</v>
      </c>
      <c r="M1253" s="154">
        <v>0</v>
      </c>
      <c r="N1253" s="154">
        <v>0</v>
      </c>
      <c r="O1253" s="154">
        <v>887143</v>
      </c>
      <c r="P1253" s="154">
        <v>0</v>
      </c>
      <c r="Q1253" s="154">
        <v>0</v>
      </c>
      <c r="R1253" s="154">
        <v>0</v>
      </c>
      <c r="S1253" s="154">
        <v>0</v>
      </c>
      <c r="T1253" s="154">
        <v>0</v>
      </c>
      <c r="U1253" s="154">
        <v>0</v>
      </c>
      <c r="V1253" s="154">
        <v>0</v>
      </c>
      <c r="W1253" s="154">
        <v>0</v>
      </c>
      <c r="X1253" s="154">
        <v>0</v>
      </c>
      <c r="Y1253" s="154">
        <v>0</v>
      </c>
      <c r="Z1253" s="154">
        <v>0</v>
      </c>
      <c r="AA1253" s="154">
        <v>0</v>
      </c>
      <c r="AB1253" s="156">
        <v>2021</v>
      </c>
    </row>
    <row r="1254" spans="1:28" ht="35.25" customHeight="1" x14ac:dyDescent="0.5">
      <c r="A1254">
        <v>1</v>
      </c>
      <c r="B1254" s="124">
        <v>453</v>
      </c>
      <c r="C1254" s="125" t="s">
        <v>2315</v>
      </c>
      <c r="D1254" s="150">
        <v>501607</v>
      </c>
      <c r="E1254" s="154">
        <v>0</v>
      </c>
      <c r="F1254" s="154">
        <v>0</v>
      </c>
      <c r="G1254" s="154">
        <v>0</v>
      </c>
      <c r="H1254" s="154">
        <v>0</v>
      </c>
      <c r="I1254" s="154">
        <v>0</v>
      </c>
      <c r="J1254" s="154">
        <v>0</v>
      </c>
      <c r="K1254" s="155">
        <v>0</v>
      </c>
      <c r="L1254" s="154">
        <v>0</v>
      </c>
      <c r="M1254" s="154">
        <v>0</v>
      </c>
      <c r="N1254" s="154">
        <v>0</v>
      </c>
      <c r="O1254" s="154">
        <v>501607</v>
      </c>
      <c r="P1254" s="154">
        <v>0</v>
      </c>
      <c r="Q1254" s="154">
        <v>0</v>
      </c>
      <c r="R1254" s="154">
        <v>0</v>
      </c>
      <c r="S1254" s="154">
        <v>0</v>
      </c>
      <c r="T1254" s="154">
        <v>0</v>
      </c>
      <c r="U1254" s="154">
        <v>0</v>
      </c>
      <c r="V1254" s="154">
        <v>0</v>
      </c>
      <c r="W1254" s="154">
        <v>0</v>
      </c>
      <c r="X1254" s="154">
        <v>0</v>
      </c>
      <c r="Y1254" s="154">
        <v>0</v>
      </c>
      <c r="Z1254" s="154">
        <v>0</v>
      </c>
      <c r="AA1254" s="154">
        <v>0</v>
      </c>
      <c r="AB1254" s="156">
        <v>2021</v>
      </c>
    </row>
    <row r="1255" spans="1:28" ht="35.25" customHeight="1" x14ac:dyDescent="0.5">
      <c r="A1255">
        <v>1</v>
      </c>
      <c r="B1255" s="124">
        <v>454</v>
      </c>
      <c r="C1255" s="125" t="s">
        <v>3146</v>
      </c>
      <c r="D1255" s="150">
        <v>1038198</v>
      </c>
      <c r="E1255" s="154">
        <v>0</v>
      </c>
      <c r="F1255" s="154">
        <v>0</v>
      </c>
      <c r="G1255" s="154">
        <v>0</v>
      </c>
      <c r="H1255" s="154">
        <v>0</v>
      </c>
      <c r="I1255" s="154">
        <v>1038198</v>
      </c>
      <c r="J1255" s="154">
        <v>0</v>
      </c>
      <c r="K1255" s="155">
        <v>0</v>
      </c>
      <c r="L1255" s="154">
        <v>0</v>
      </c>
      <c r="M1255" s="154">
        <v>0</v>
      </c>
      <c r="N1255" s="154">
        <v>0</v>
      </c>
      <c r="O1255" s="154">
        <v>0</v>
      </c>
      <c r="P1255" s="154">
        <v>0</v>
      </c>
      <c r="Q1255" s="154">
        <v>0</v>
      </c>
      <c r="R1255" s="154">
        <v>0</v>
      </c>
      <c r="S1255" s="154">
        <v>0</v>
      </c>
      <c r="T1255" s="154">
        <v>0</v>
      </c>
      <c r="U1255" s="154">
        <v>0</v>
      </c>
      <c r="V1255" s="154">
        <v>0</v>
      </c>
      <c r="W1255" s="154">
        <v>0</v>
      </c>
      <c r="X1255" s="154">
        <v>0</v>
      </c>
      <c r="Y1255" s="154">
        <v>0</v>
      </c>
      <c r="Z1255" s="154">
        <v>0</v>
      </c>
      <c r="AA1255" s="154">
        <v>0</v>
      </c>
      <c r="AB1255" s="156">
        <v>2021</v>
      </c>
    </row>
    <row r="1256" spans="1:28" ht="35.25" customHeight="1" x14ac:dyDescent="0.5">
      <c r="A1256">
        <v>1</v>
      </c>
      <c r="B1256" s="124">
        <v>455</v>
      </c>
      <c r="C1256" s="125" t="s">
        <v>3147</v>
      </c>
      <c r="D1256" s="150">
        <v>2640285.7999999998</v>
      </c>
      <c r="E1256" s="154">
        <v>0</v>
      </c>
      <c r="F1256" s="154">
        <v>0</v>
      </c>
      <c r="G1256" s="154">
        <v>0</v>
      </c>
      <c r="H1256" s="154">
        <v>387036.8</v>
      </c>
      <c r="I1256" s="154">
        <v>0</v>
      </c>
      <c r="J1256" s="154">
        <v>0</v>
      </c>
      <c r="K1256" s="155">
        <v>0</v>
      </c>
      <c r="L1256" s="154">
        <v>0</v>
      </c>
      <c r="M1256" s="154">
        <v>2168526</v>
      </c>
      <c r="N1256" s="154">
        <v>0</v>
      </c>
      <c r="O1256" s="154">
        <v>84723</v>
      </c>
      <c r="P1256" s="154">
        <v>0</v>
      </c>
      <c r="Q1256" s="154">
        <v>0</v>
      </c>
      <c r="R1256" s="154">
        <v>0</v>
      </c>
      <c r="S1256" s="154">
        <v>0</v>
      </c>
      <c r="T1256" s="154">
        <v>0</v>
      </c>
      <c r="U1256" s="154">
        <v>0</v>
      </c>
      <c r="V1256" s="154">
        <v>0</v>
      </c>
      <c r="W1256" s="154">
        <v>0</v>
      </c>
      <c r="X1256" s="154">
        <v>0</v>
      </c>
      <c r="Y1256" s="154">
        <v>0</v>
      </c>
      <c r="Z1256" s="154">
        <v>0</v>
      </c>
      <c r="AA1256" s="154">
        <v>0</v>
      </c>
      <c r="AB1256" s="156">
        <v>2021</v>
      </c>
    </row>
    <row r="1257" spans="1:28" ht="35.25" customHeight="1" x14ac:dyDescent="0.5">
      <c r="A1257">
        <v>1</v>
      </c>
      <c r="B1257" s="124">
        <v>456</v>
      </c>
      <c r="C1257" s="125" t="s">
        <v>3148</v>
      </c>
      <c r="D1257" s="150">
        <v>769979</v>
      </c>
      <c r="E1257" s="154">
        <v>0</v>
      </c>
      <c r="F1257" s="154">
        <v>0</v>
      </c>
      <c r="G1257" s="154">
        <v>769979</v>
      </c>
      <c r="H1257" s="154">
        <v>0</v>
      </c>
      <c r="I1257" s="154">
        <v>0</v>
      </c>
      <c r="J1257" s="154">
        <v>0</v>
      </c>
      <c r="K1257" s="155">
        <v>0</v>
      </c>
      <c r="L1257" s="154">
        <v>0</v>
      </c>
      <c r="M1257" s="154">
        <v>0</v>
      </c>
      <c r="N1257" s="154">
        <v>0</v>
      </c>
      <c r="O1257" s="154">
        <v>0</v>
      </c>
      <c r="P1257" s="154">
        <v>0</v>
      </c>
      <c r="Q1257" s="154">
        <v>0</v>
      </c>
      <c r="R1257" s="154">
        <v>0</v>
      </c>
      <c r="S1257" s="154">
        <v>0</v>
      </c>
      <c r="T1257" s="154">
        <v>0</v>
      </c>
      <c r="U1257" s="154">
        <v>0</v>
      </c>
      <c r="V1257" s="154">
        <v>0</v>
      </c>
      <c r="W1257" s="154">
        <v>0</v>
      </c>
      <c r="X1257" s="154">
        <v>0</v>
      </c>
      <c r="Y1257" s="154">
        <v>0</v>
      </c>
      <c r="Z1257" s="154">
        <v>0</v>
      </c>
      <c r="AA1257" s="154">
        <v>0</v>
      </c>
      <c r="AB1257" s="156">
        <v>2021</v>
      </c>
    </row>
    <row r="1258" spans="1:28" ht="35.25" customHeight="1" x14ac:dyDescent="0.5">
      <c r="A1258">
        <v>1</v>
      </c>
      <c r="B1258" s="124">
        <v>457</v>
      </c>
      <c r="C1258" s="125" t="s">
        <v>2319</v>
      </c>
      <c r="D1258" s="150">
        <v>380490</v>
      </c>
      <c r="E1258" s="154">
        <v>0</v>
      </c>
      <c r="F1258" s="154">
        <v>0</v>
      </c>
      <c r="G1258" s="154">
        <v>0</v>
      </c>
      <c r="H1258" s="154">
        <v>0</v>
      </c>
      <c r="I1258" s="154">
        <v>0</v>
      </c>
      <c r="J1258" s="154">
        <v>0</v>
      </c>
      <c r="K1258" s="155">
        <v>0</v>
      </c>
      <c r="L1258" s="154">
        <v>0</v>
      </c>
      <c r="M1258" s="154">
        <v>0</v>
      </c>
      <c r="N1258" s="154">
        <v>0</v>
      </c>
      <c r="O1258" s="154">
        <v>380490</v>
      </c>
      <c r="P1258" s="154">
        <v>0</v>
      </c>
      <c r="Q1258" s="154">
        <v>0</v>
      </c>
      <c r="R1258" s="154">
        <v>0</v>
      </c>
      <c r="S1258" s="154">
        <v>0</v>
      </c>
      <c r="T1258" s="154">
        <v>0</v>
      </c>
      <c r="U1258" s="154">
        <v>0</v>
      </c>
      <c r="V1258" s="154">
        <v>0</v>
      </c>
      <c r="W1258" s="154">
        <v>0</v>
      </c>
      <c r="X1258" s="154">
        <v>0</v>
      </c>
      <c r="Y1258" s="154">
        <v>0</v>
      </c>
      <c r="Z1258" s="154">
        <v>0</v>
      </c>
      <c r="AA1258" s="154">
        <v>0</v>
      </c>
      <c r="AB1258" s="156">
        <v>2021</v>
      </c>
    </row>
    <row r="1259" spans="1:28" ht="35.25" customHeight="1" x14ac:dyDescent="0.5">
      <c r="A1259">
        <v>1</v>
      </c>
      <c r="B1259" s="124">
        <v>458</v>
      </c>
      <c r="C1259" s="125" t="s">
        <v>3149</v>
      </c>
      <c r="D1259" s="150">
        <v>806359.2</v>
      </c>
      <c r="E1259" s="154">
        <v>0</v>
      </c>
      <c r="F1259" s="154">
        <v>0</v>
      </c>
      <c r="G1259" s="154">
        <v>0</v>
      </c>
      <c r="H1259" s="154">
        <v>0</v>
      </c>
      <c r="I1259" s="154">
        <v>0</v>
      </c>
      <c r="J1259" s="154">
        <v>0</v>
      </c>
      <c r="K1259" s="155">
        <v>0</v>
      </c>
      <c r="L1259" s="154">
        <v>0</v>
      </c>
      <c r="M1259" s="154">
        <v>0</v>
      </c>
      <c r="N1259" s="154">
        <v>0</v>
      </c>
      <c r="O1259" s="154">
        <v>806359.2</v>
      </c>
      <c r="P1259" s="154">
        <v>0</v>
      </c>
      <c r="Q1259" s="154">
        <v>0</v>
      </c>
      <c r="R1259" s="154">
        <v>0</v>
      </c>
      <c r="S1259" s="154">
        <v>0</v>
      </c>
      <c r="T1259" s="154">
        <v>0</v>
      </c>
      <c r="U1259" s="154">
        <v>0</v>
      </c>
      <c r="V1259" s="154">
        <v>0</v>
      </c>
      <c r="W1259" s="154">
        <v>0</v>
      </c>
      <c r="X1259" s="154">
        <v>0</v>
      </c>
      <c r="Y1259" s="154">
        <v>0</v>
      </c>
      <c r="Z1259" s="154">
        <v>0</v>
      </c>
      <c r="AA1259" s="154">
        <v>0</v>
      </c>
      <c r="AB1259" s="156">
        <v>2021</v>
      </c>
    </row>
    <row r="1260" spans="1:28" ht="35.25" customHeight="1" x14ac:dyDescent="0.5">
      <c r="A1260">
        <v>1</v>
      </c>
      <c r="B1260" s="124">
        <v>459</v>
      </c>
      <c r="C1260" s="125" t="s">
        <v>3150</v>
      </c>
      <c r="D1260" s="150">
        <v>1042534.5</v>
      </c>
      <c r="E1260" s="154">
        <v>521267.25</v>
      </c>
      <c r="F1260" s="154">
        <v>521267.25</v>
      </c>
      <c r="G1260" s="154">
        <v>0</v>
      </c>
      <c r="H1260" s="154">
        <v>0</v>
      </c>
      <c r="I1260" s="154">
        <v>0</v>
      </c>
      <c r="J1260" s="154">
        <v>0</v>
      </c>
      <c r="K1260" s="155">
        <v>0</v>
      </c>
      <c r="L1260" s="154">
        <v>0</v>
      </c>
      <c r="M1260" s="154">
        <v>0</v>
      </c>
      <c r="N1260" s="154">
        <v>0</v>
      </c>
      <c r="O1260" s="154">
        <v>0</v>
      </c>
      <c r="P1260" s="154">
        <v>0</v>
      </c>
      <c r="Q1260" s="154">
        <v>0</v>
      </c>
      <c r="R1260" s="154">
        <v>0</v>
      </c>
      <c r="S1260" s="154">
        <v>0</v>
      </c>
      <c r="T1260" s="154">
        <v>0</v>
      </c>
      <c r="U1260" s="154">
        <v>0</v>
      </c>
      <c r="V1260" s="154">
        <v>0</v>
      </c>
      <c r="W1260" s="154">
        <v>0</v>
      </c>
      <c r="X1260" s="154">
        <v>0</v>
      </c>
      <c r="Y1260" s="154">
        <v>0</v>
      </c>
      <c r="Z1260" s="154">
        <v>0</v>
      </c>
      <c r="AA1260" s="154">
        <v>0</v>
      </c>
      <c r="AB1260" s="156">
        <v>2021</v>
      </c>
    </row>
    <row r="1261" spans="1:28" ht="35.25" customHeight="1" x14ac:dyDescent="0.5">
      <c r="A1261">
        <v>1</v>
      </c>
      <c r="B1261" s="124">
        <v>460</v>
      </c>
      <c r="C1261" s="125" t="s">
        <v>3065</v>
      </c>
      <c r="D1261" s="150">
        <v>317100</v>
      </c>
      <c r="E1261" s="154">
        <v>0</v>
      </c>
      <c r="F1261" s="154">
        <v>0</v>
      </c>
      <c r="G1261" s="154">
        <v>0</v>
      </c>
      <c r="H1261" s="154">
        <v>0</v>
      </c>
      <c r="I1261" s="154">
        <v>0</v>
      </c>
      <c r="J1261" s="154">
        <v>0</v>
      </c>
      <c r="K1261" s="155">
        <v>0</v>
      </c>
      <c r="L1261" s="154">
        <v>0</v>
      </c>
      <c r="M1261" s="154">
        <v>0</v>
      </c>
      <c r="N1261" s="154">
        <v>0</v>
      </c>
      <c r="O1261" s="154">
        <v>0</v>
      </c>
      <c r="P1261" s="154">
        <v>317100</v>
      </c>
      <c r="Q1261" s="154">
        <v>0</v>
      </c>
      <c r="R1261" s="154">
        <v>0</v>
      </c>
      <c r="S1261" s="154">
        <v>0</v>
      </c>
      <c r="T1261" s="154">
        <v>0</v>
      </c>
      <c r="U1261" s="154">
        <v>0</v>
      </c>
      <c r="V1261" s="154">
        <v>0</v>
      </c>
      <c r="W1261" s="154">
        <v>0</v>
      </c>
      <c r="X1261" s="154">
        <v>0</v>
      </c>
      <c r="Y1261" s="154">
        <v>0</v>
      </c>
      <c r="Z1261" s="154">
        <v>0</v>
      </c>
      <c r="AA1261" s="154">
        <v>0</v>
      </c>
      <c r="AB1261" s="156">
        <v>2021</v>
      </c>
    </row>
    <row r="1262" spans="1:28" ht="35.25" customHeight="1" x14ac:dyDescent="0.5">
      <c r="A1262">
        <v>1</v>
      </c>
      <c r="B1262" s="124">
        <v>461</v>
      </c>
      <c r="C1262" s="125" t="s">
        <v>2113</v>
      </c>
      <c r="D1262" s="150">
        <v>2123076</v>
      </c>
      <c r="E1262" s="154">
        <v>0</v>
      </c>
      <c r="F1262" s="154">
        <v>0</v>
      </c>
      <c r="G1262" s="154">
        <v>0</v>
      </c>
      <c r="H1262" s="154">
        <v>0</v>
      </c>
      <c r="I1262" s="154">
        <v>0</v>
      </c>
      <c r="J1262" s="154">
        <v>0</v>
      </c>
      <c r="K1262" s="155">
        <v>0</v>
      </c>
      <c r="L1262" s="154">
        <v>0</v>
      </c>
      <c r="M1262" s="154">
        <v>2123076</v>
      </c>
      <c r="N1262" s="154">
        <v>0</v>
      </c>
      <c r="O1262" s="154">
        <v>0</v>
      </c>
      <c r="P1262" s="154">
        <v>0</v>
      </c>
      <c r="Q1262" s="154">
        <v>0</v>
      </c>
      <c r="R1262" s="154">
        <v>0</v>
      </c>
      <c r="S1262" s="154">
        <v>0</v>
      </c>
      <c r="T1262" s="154">
        <v>0</v>
      </c>
      <c r="U1262" s="154">
        <v>0</v>
      </c>
      <c r="V1262" s="154">
        <v>0</v>
      </c>
      <c r="W1262" s="154">
        <v>0</v>
      </c>
      <c r="X1262" s="154">
        <v>0</v>
      </c>
      <c r="Y1262" s="154">
        <v>0</v>
      </c>
      <c r="Z1262" s="154">
        <v>0</v>
      </c>
      <c r="AA1262" s="154">
        <v>0</v>
      </c>
      <c r="AB1262" s="156">
        <v>2021</v>
      </c>
    </row>
    <row r="1263" spans="1:28" ht="35.25" customHeight="1" x14ac:dyDescent="0.5">
      <c r="A1263">
        <v>1</v>
      </c>
      <c r="B1263" s="124">
        <v>462</v>
      </c>
      <c r="C1263" s="125" t="s">
        <v>3151</v>
      </c>
      <c r="D1263" s="150">
        <v>851900</v>
      </c>
      <c r="E1263" s="154">
        <v>0</v>
      </c>
      <c r="F1263" s="154">
        <v>0</v>
      </c>
      <c r="G1263" s="154">
        <v>0</v>
      </c>
      <c r="H1263" s="154">
        <v>0</v>
      </c>
      <c r="I1263" s="154">
        <v>0</v>
      </c>
      <c r="J1263" s="154">
        <v>0</v>
      </c>
      <c r="K1263" s="155">
        <v>0</v>
      </c>
      <c r="L1263" s="154">
        <v>0</v>
      </c>
      <c r="M1263" s="154">
        <v>0</v>
      </c>
      <c r="N1263" s="154">
        <v>0</v>
      </c>
      <c r="O1263" s="154">
        <v>851900</v>
      </c>
      <c r="P1263" s="154">
        <v>0</v>
      </c>
      <c r="Q1263" s="154">
        <v>0</v>
      </c>
      <c r="R1263" s="154">
        <v>0</v>
      </c>
      <c r="S1263" s="154">
        <v>0</v>
      </c>
      <c r="T1263" s="154">
        <v>0</v>
      </c>
      <c r="U1263" s="154">
        <v>0</v>
      </c>
      <c r="V1263" s="154">
        <v>0</v>
      </c>
      <c r="W1263" s="154">
        <v>0</v>
      </c>
      <c r="X1263" s="154">
        <v>0</v>
      </c>
      <c r="Y1263" s="154">
        <v>0</v>
      </c>
      <c r="Z1263" s="154">
        <v>0</v>
      </c>
      <c r="AA1263" s="154">
        <v>0</v>
      </c>
      <c r="AB1263" s="156">
        <v>2021</v>
      </c>
    </row>
    <row r="1264" spans="1:28" ht="35.25" customHeight="1" x14ac:dyDescent="0.5">
      <c r="A1264">
        <v>1</v>
      </c>
      <c r="B1264" s="124">
        <v>463</v>
      </c>
      <c r="C1264" s="125" t="s">
        <v>3152</v>
      </c>
      <c r="D1264" s="150">
        <v>667048</v>
      </c>
      <c r="E1264" s="154">
        <v>0</v>
      </c>
      <c r="F1264" s="154">
        <v>0</v>
      </c>
      <c r="G1264" s="154">
        <v>0</v>
      </c>
      <c r="H1264" s="154">
        <v>0</v>
      </c>
      <c r="I1264" s="154">
        <v>0</v>
      </c>
      <c r="J1264" s="154">
        <v>0</v>
      </c>
      <c r="K1264" s="155">
        <v>0</v>
      </c>
      <c r="L1264" s="154">
        <v>0</v>
      </c>
      <c r="M1264" s="154">
        <v>667048</v>
      </c>
      <c r="N1264" s="154">
        <v>0</v>
      </c>
      <c r="O1264" s="154">
        <v>0</v>
      </c>
      <c r="P1264" s="154">
        <v>0</v>
      </c>
      <c r="Q1264" s="154">
        <v>0</v>
      </c>
      <c r="R1264" s="154">
        <v>0</v>
      </c>
      <c r="S1264" s="154">
        <v>0</v>
      </c>
      <c r="T1264" s="154">
        <v>0</v>
      </c>
      <c r="U1264" s="154">
        <v>0</v>
      </c>
      <c r="V1264" s="154">
        <v>0</v>
      </c>
      <c r="W1264" s="154">
        <v>0</v>
      </c>
      <c r="X1264" s="154">
        <v>0</v>
      </c>
      <c r="Y1264" s="154">
        <v>0</v>
      </c>
      <c r="Z1264" s="154">
        <v>0</v>
      </c>
      <c r="AA1264" s="154">
        <v>0</v>
      </c>
      <c r="AB1264" s="156">
        <v>2021</v>
      </c>
    </row>
    <row r="1265" spans="1:28" ht="35.25" customHeight="1" x14ac:dyDescent="0.5">
      <c r="A1265">
        <v>1</v>
      </c>
      <c r="B1265" s="124">
        <v>464</v>
      </c>
      <c r="C1265" s="125" t="s">
        <v>3153</v>
      </c>
      <c r="D1265" s="150">
        <v>610000</v>
      </c>
      <c r="E1265" s="154">
        <v>0</v>
      </c>
      <c r="F1265" s="154">
        <v>0</v>
      </c>
      <c r="G1265" s="154">
        <v>0</v>
      </c>
      <c r="H1265" s="154">
        <v>0</v>
      </c>
      <c r="I1265" s="154">
        <v>0</v>
      </c>
      <c r="J1265" s="154">
        <v>0</v>
      </c>
      <c r="K1265" s="155">
        <v>0</v>
      </c>
      <c r="L1265" s="154">
        <v>0</v>
      </c>
      <c r="M1265" s="154">
        <v>610000</v>
      </c>
      <c r="N1265" s="154">
        <v>0</v>
      </c>
      <c r="O1265" s="154">
        <v>0</v>
      </c>
      <c r="P1265" s="154">
        <v>0</v>
      </c>
      <c r="Q1265" s="154">
        <v>0</v>
      </c>
      <c r="R1265" s="154">
        <v>0</v>
      </c>
      <c r="S1265" s="154">
        <v>0</v>
      </c>
      <c r="T1265" s="154">
        <v>0</v>
      </c>
      <c r="U1265" s="154">
        <v>0</v>
      </c>
      <c r="V1265" s="154">
        <v>0</v>
      </c>
      <c r="W1265" s="154">
        <v>0</v>
      </c>
      <c r="X1265" s="154">
        <v>0</v>
      </c>
      <c r="Y1265" s="154">
        <v>0</v>
      </c>
      <c r="Z1265" s="154">
        <v>0</v>
      </c>
      <c r="AA1265" s="154">
        <v>0</v>
      </c>
      <c r="AB1265" s="156">
        <v>2021</v>
      </c>
    </row>
    <row r="1266" spans="1:28" ht="35.25" customHeight="1" x14ac:dyDescent="0.5">
      <c r="A1266">
        <v>1</v>
      </c>
      <c r="B1266" s="124">
        <v>465</v>
      </c>
      <c r="C1266" s="125" t="s">
        <v>1794</v>
      </c>
      <c r="D1266" s="150">
        <v>805278.98</v>
      </c>
      <c r="E1266" s="154">
        <v>348668.76</v>
      </c>
      <c r="F1266" s="154">
        <v>456610.22</v>
      </c>
      <c r="G1266" s="154">
        <v>0</v>
      </c>
      <c r="H1266" s="154">
        <v>0</v>
      </c>
      <c r="I1266" s="154">
        <v>0</v>
      </c>
      <c r="J1266" s="154">
        <v>0</v>
      </c>
      <c r="K1266" s="155">
        <v>0</v>
      </c>
      <c r="L1266" s="154">
        <v>0</v>
      </c>
      <c r="M1266" s="154">
        <v>0</v>
      </c>
      <c r="N1266" s="154">
        <v>0</v>
      </c>
      <c r="O1266" s="154">
        <v>0</v>
      </c>
      <c r="P1266" s="154">
        <v>0</v>
      </c>
      <c r="Q1266" s="154">
        <v>0</v>
      </c>
      <c r="R1266" s="154">
        <v>0</v>
      </c>
      <c r="S1266" s="154">
        <v>0</v>
      </c>
      <c r="T1266" s="154">
        <v>0</v>
      </c>
      <c r="U1266" s="154">
        <v>0</v>
      </c>
      <c r="V1266" s="154">
        <v>0</v>
      </c>
      <c r="W1266" s="154">
        <v>0</v>
      </c>
      <c r="X1266" s="154">
        <v>0</v>
      </c>
      <c r="Y1266" s="154">
        <v>0</v>
      </c>
      <c r="Z1266" s="154">
        <v>0</v>
      </c>
      <c r="AA1266" s="154">
        <v>0</v>
      </c>
      <c r="AB1266" s="156">
        <v>2021</v>
      </c>
    </row>
    <row r="1267" spans="1:28" ht="35.25" customHeight="1" x14ac:dyDescent="0.5">
      <c r="A1267">
        <v>2</v>
      </c>
      <c r="B1267" s="124">
        <v>466</v>
      </c>
      <c r="C1267" s="125" t="s">
        <v>3294</v>
      </c>
      <c r="D1267" s="150">
        <v>4300000</v>
      </c>
      <c r="E1267" s="154">
        <v>0</v>
      </c>
      <c r="F1267" s="154">
        <v>0</v>
      </c>
      <c r="G1267" s="154">
        <v>0</v>
      </c>
      <c r="H1267" s="154">
        <v>0</v>
      </c>
      <c r="I1267" s="154">
        <v>0</v>
      </c>
      <c r="J1267" s="154">
        <v>0</v>
      </c>
      <c r="K1267" s="155">
        <v>0</v>
      </c>
      <c r="L1267" s="154">
        <v>0</v>
      </c>
      <c r="M1267" s="154">
        <v>4300000</v>
      </c>
      <c r="N1267" s="154">
        <v>0</v>
      </c>
      <c r="O1267" s="154">
        <v>0</v>
      </c>
      <c r="P1267" s="154">
        <v>0</v>
      </c>
      <c r="Q1267" s="154">
        <v>0</v>
      </c>
      <c r="R1267" s="154">
        <v>0</v>
      </c>
      <c r="S1267" s="154">
        <v>0</v>
      </c>
      <c r="T1267" s="154">
        <v>0</v>
      </c>
      <c r="U1267" s="154">
        <v>0</v>
      </c>
      <c r="V1267" s="154">
        <v>0</v>
      </c>
      <c r="W1267" s="154">
        <v>0</v>
      </c>
      <c r="X1267" s="154">
        <v>0</v>
      </c>
      <c r="Y1267" s="154">
        <v>0</v>
      </c>
      <c r="Z1267" s="154">
        <v>0</v>
      </c>
      <c r="AA1267" s="154">
        <v>0</v>
      </c>
      <c r="AB1267" s="156">
        <v>2021</v>
      </c>
    </row>
    <row r="1268" spans="1:28" ht="35.25" customHeight="1" x14ac:dyDescent="0.5">
      <c r="A1268">
        <v>1</v>
      </c>
      <c r="B1268" s="124">
        <v>467</v>
      </c>
      <c r="C1268" s="125" t="s">
        <v>2105</v>
      </c>
      <c r="D1268" s="150">
        <v>3714206.9099999997</v>
      </c>
      <c r="E1268" s="154">
        <v>901562.74</v>
      </c>
      <c r="F1268" s="154">
        <v>1970915.4</v>
      </c>
      <c r="G1268" s="154">
        <v>0</v>
      </c>
      <c r="H1268" s="154">
        <v>841728.77</v>
      </c>
      <c r="I1268" s="154">
        <v>0</v>
      </c>
      <c r="J1268" s="154">
        <v>0</v>
      </c>
      <c r="K1268" s="155">
        <v>0</v>
      </c>
      <c r="L1268" s="154">
        <v>0</v>
      </c>
      <c r="M1268" s="154">
        <v>0</v>
      </c>
      <c r="N1268" s="154">
        <v>0</v>
      </c>
      <c r="O1268" s="157">
        <v>0</v>
      </c>
      <c r="P1268" s="154">
        <v>0</v>
      </c>
      <c r="Q1268" s="154">
        <v>0</v>
      </c>
      <c r="R1268" s="154">
        <v>0</v>
      </c>
      <c r="S1268" s="154">
        <v>0</v>
      </c>
      <c r="T1268" s="154">
        <v>0</v>
      </c>
      <c r="U1268" s="154">
        <v>0</v>
      </c>
      <c r="V1268" s="154">
        <v>0</v>
      </c>
      <c r="W1268" s="154">
        <v>0</v>
      </c>
      <c r="X1268" s="154">
        <v>0</v>
      </c>
      <c r="Y1268" s="154">
        <v>0</v>
      </c>
      <c r="Z1268" s="154">
        <v>0</v>
      </c>
      <c r="AA1268" s="154">
        <v>0</v>
      </c>
      <c r="AB1268" s="156">
        <v>2021</v>
      </c>
    </row>
    <row r="1269" spans="1:28" ht="35.25" customHeight="1" x14ac:dyDescent="0.5">
      <c r="B1269" s="148" t="s">
        <v>1011</v>
      </c>
      <c r="C1269" s="125"/>
      <c r="D1269" s="150">
        <v>31141027.91</v>
      </c>
      <c r="E1269" s="150">
        <v>534371.5</v>
      </c>
      <c r="F1269" s="150">
        <v>823376.5</v>
      </c>
      <c r="G1269" s="150">
        <v>4121601.8</v>
      </c>
      <c r="H1269" s="150">
        <v>2836619.76</v>
      </c>
      <c r="I1269" s="150">
        <v>4688556.0599999996</v>
      </c>
      <c r="J1269" s="150">
        <v>589859</v>
      </c>
      <c r="K1269" s="151">
        <v>0</v>
      </c>
      <c r="L1269" s="150">
        <v>0</v>
      </c>
      <c r="M1269" s="150">
        <v>10934232.390000001</v>
      </c>
      <c r="N1269" s="150">
        <v>931192.6</v>
      </c>
      <c r="O1269" s="150">
        <v>4995218.3000000007</v>
      </c>
      <c r="P1269" s="150">
        <v>686000</v>
      </c>
      <c r="Q1269" s="150">
        <v>0</v>
      </c>
      <c r="R1269" s="150">
        <v>0</v>
      </c>
      <c r="S1269" s="150">
        <v>0</v>
      </c>
      <c r="T1269" s="150">
        <v>0</v>
      </c>
      <c r="U1269" s="150">
        <v>0</v>
      </c>
      <c r="V1269" s="150">
        <v>0</v>
      </c>
      <c r="W1269" s="150">
        <v>0</v>
      </c>
      <c r="X1269" s="150">
        <v>0</v>
      </c>
      <c r="Y1269" s="150">
        <v>0</v>
      </c>
      <c r="Z1269" s="150">
        <v>0</v>
      </c>
      <c r="AA1269" s="150">
        <v>0</v>
      </c>
      <c r="AB1269" s="152" t="s">
        <v>857</v>
      </c>
    </row>
    <row r="1270" spans="1:28" ht="35.25" customHeight="1" x14ac:dyDescent="0.5">
      <c r="A1270">
        <v>1</v>
      </c>
      <c r="B1270" s="124">
        <v>468</v>
      </c>
      <c r="C1270" s="125" t="s">
        <v>2742</v>
      </c>
      <c r="D1270" s="150">
        <v>215348.93</v>
      </c>
      <c r="E1270" s="157">
        <v>0</v>
      </c>
      <c r="F1270" s="157">
        <v>0</v>
      </c>
      <c r="G1270" s="157">
        <v>0</v>
      </c>
      <c r="H1270" s="157">
        <v>0</v>
      </c>
      <c r="I1270" s="157">
        <v>215348.93</v>
      </c>
      <c r="J1270" s="157">
        <v>0</v>
      </c>
      <c r="K1270" s="158">
        <v>0</v>
      </c>
      <c r="L1270" s="157">
        <v>0</v>
      </c>
      <c r="M1270" s="157">
        <v>0</v>
      </c>
      <c r="N1270" s="157">
        <v>0</v>
      </c>
      <c r="O1270" s="157">
        <v>0</v>
      </c>
      <c r="P1270" s="157">
        <v>0</v>
      </c>
      <c r="Q1270" s="157">
        <v>0</v>
      </c>
      <c r="R1270" s="157">
        <v>0</v>
      </c>
      <c r="S1270" s="157">
        <v>0</v>
      </c>
      <c r="T1270" s="157">
        <v>0</v>
      </c>
      <c r="U1270" s="157">
        <v>0</v>
      </c>
      <c r="V1270" s="157">
        <v>0</v>
      </c>
      <c r="W1270" s="157">
        <v>0</v>
      </c>
      <c r="X1270" s="157">
        <v>0</v>
      </c>
      <c r="Y1270" s="157">
        <v>0</v>
      </c>
      <c r="Z1270" s="157">
        <v>0</v>
      </c>
      <c r="AA1270" s="157">
        <v>0</v>
      </c>
      <c r="AB1270" s="159">
        <v>2021</v>
      </c>
    </row>
    <row r="1271" spans="1:28" ht="35.25" customHeight="1" x14ac:dyDescent="0.5">
      <c r="A1271">
        <v>1</v>
      </c>
      <c r="B1271" s="124">
        <v>469</v>
      </c>
      <c r="C1271" s="125" t="s">
        <v>2882</v>
      </c>
      <c r="D1271" s="150">
        <v>555878</v>
      </c>
      <c r="E1271" s="157">
        <v>0</v>
      </c>
      <c r="F1271" s="157">
        <v>0</v>
      </c>
      <c r="G1271" s="157">
        <v>0</v>
      </c>
      <c r="H1271" s="157">
        <v>0</v>
      </c>
      <c r="I1271" s="157">
        <v>555878</v>
      </c>
      <c r="J1271" s="157">
        <v>0</v>
      </c>
      <c r="K1271" s="158">
        <v>0</v>
      </c>
      <c r="L1271" s="157">
        <v>0</v>
      </c>
      <c r="M1271" s="157">
        <v>0</v>
      </c>
      <c r="N1271" s="157">
        <v>0</v>
      </c>
      <c r="O1271" s="157">
        <v>0</v>
      </c>
      <c r="P1271" s="157">
        <v>0</v>
      </c>
      <c r="Q1271" s="157">
        <v>0</v>
      </c>
      <c r="R1271" s="157">
        <v>0</v>
      </c>
      <c r="S1271" s="157">
        <v>0</v>
      </c>
      <c r="T1271" s="157">
        <v>0</v>
      </c>
      <c r="U1271" s="157">
        <v>0</v>
      </c>
      <c r="V1271" s="157">
        <v>0</v>
      </c>
      <c r="W1271" s="157">
        <v>0</v>
      </c>
      <c r="X1271" s="157">
        <v>0</v>
      </c>
      <c r="Y1271" s="157">
        <v>0</v>
      </c>
      <c r="Z1271" s="157">
        <v>0</v>
      </c>
      <c r="AA1271" s="157">
        <v>0</v>
      </c>
      <c r="AB1271" s="159">
        <v>2021</v>
      </c>
    </row>
    <row r="1272" spans="1:28" ht="35.25" customHeight="1" x14ac:dyDescent="0.5">
      <c r="A1272">
        <v>1</v>
      </c>
      <c r="B1272" s="124">
        <v>470</v>
      </c>
      <c r="C1272" s="125" t="s">
        <v>1989</v>
      </c>
      <c r="D1272" s="150">
        <v>54540</v>
      </c>
      <c r="E1272" s="157">
        <v>0</v>
      </c>
      <c r="F1272" s="157">
        <v>0</v>
      </c>
      <c r="G1272" s="157">
        <v>0</v>
      </c>
      <c r="H1272" s="157">
        <v>0</v>
      </c>
      <c r="I1272" s="157">
        <v>0</v>
      </c>
      <c r="J1272" s="157">
        <v>0</v>
      </c>
      <c r="K1272" s="158">
        <v>0</v>
      </c>
      <c r="L1272" s="157">
        <v>0</v>
      </c>
      <c r="M1272" s="157">
        <v>54540</v>
      </c>
      <c r="N1272" s="157">
        <v>0</v>
      </c>
      <c r="O1272" s="157">
        <v>0</v>
      </c>
      <c r="P1272" s="157">
        <v>0</v>
      </c>
      <c r="Q1272" s="157">
        <v>0</v>
      </c>
      <c r="R1272" s="157">
        <v>0</v>
      </c>
      <c r="S1272" s="157">
        <v>0</v>
      </c>
      <c r="T1272" s="157">
        <v>0</v>
      </c>
      <c r="U1272" s="157">
        <v>0</v>
      </c>
      <c r="V1272" s="157">
        <v>0</v>
      </c>
      <c r="W1272" s="157">
        <v>0</v>
      </c>
      <c r="X1272" s="157">
        <v>0</v>
      </c>
      <c r="Y1272" s="157">
        <v>0</v>
      </c>
      <c r="Z1272" s="157">
        <v>0</v>
      </c>
      <c r="AA1272" s="157">
        <v>0</v>
      </c>
      <c r="AB1272" s="159">
        <v>2021</v>
      </c>
    </row>
    <row r="1273" spans="1:28" ht="35.25" customHeight="1" x14ac:dyDescent="0.5">
      <c r="A1273">
        <v>1</v>
      </c>
      <c r="B1273" s="124">
        <v>471</v>
      </c>
      <c r="C1273" s="125" t="s">
        <v>1740</v>
      </c>
      <c r="D1273" s="150">
        <v>696000</v>
      </c>
      <c r="E1273" s="157">
        <v>0</v>
      </c>
      <c r="F1273" s="157">
        <v>0</v>
      </c>
      <c r="G1273" s="157">
        <v>0</v>
      </c>
      <c r="H1273" s="157">
        <v>0</v>
      </c>
      <c r="I1273" s="157">
        <v>0</v>
      </c>
      <c r="J1273" s="157">
        <v>0</v>
      </c>
      <c r="K1273" s="158">
        <v>0</v>
      </c>
      <c r="L1273" s="157">
        <v>0</v>
      </c>
      <c r="M1273" s="157">
        <v>696000</v>
      </c>
      <c r="N1273" s="157">
        <v>0</v>
      </c>
      <c r="O1273" s="157">
        <v>0</v>
      </c>
      <c r="P1273" s="157">
        <v>0</v>
      </c>
      <c r="Q1273" s="157">
        <v>0</v>
      </c>
      <c r="R1273" s="157">
        <v>0</v>
      </c>
      <c r="S1273" s="157">
        <v>0</v>
      </c>
      <c r="T1273" s="157">
        <v>0</v>
      </c>
      <c r="U1273" s="157">
        <v>0</v>
      </c>
      <c r="V1273" s="157">
        <v>0</v>
      </c>
      <c r="W1273" s="157">
        <v>0</v>
      </c>
      <c r="X1273" s="157">
        <v>0</v>
      </c>
      <c r="Y1273" s="157">
        <v>0</v>
      </c>
      <c r="Z1273" s="157">
        <v>0</v>
      </c>
      <c r="AA1273" s="157">
        <v>0</v>
      </c>
      <c r="AB1273" s="159">
        <v>2021</v>
      </c>
    </row>
    <row r="1274" spans="1:28" ht="35.25" customHeight="1" x14ac:dyDescent="0.5">
      <c r="A1274">
        <v>1</v>
      </c>
      <c r="B1274" s="124">
        <v>472</v>
      </c>
      <c r="C1274" s="125" t="s">
        <v>1990</v>
      </c>
      <c r="D1274" s="150">
        <v>646329</v>
      </c>
      <c r="E1274" s="157">
        <v>116327</v>
      </c>
      <c r="F1274" s="157">
        <v>0</v>
      </c>
      <c r="G1274" s="157">
        <v>0</v>
      </c>
      <c r="H1274" s="157">
        <v>0</v>
      </c>
      <c r="I1274" s="157">
        <v>125000</v>
      </c>
      <c r="J1274" s="157">
        <v>0</v>
      </c>
      <c r="K1274" s="158">
        <v>0</v>
      </c>
      <c r="L1274" s="157">
        <v>0</v>
      </c>
      <c r="M1274" s="157">
        <v>0</v>
      </c>
      <c r="N1274" s="157">
        <v>405002</v>
      </c>
      <c r="O1274" s="157">
        <v>0</v>
      </c>
      <c r="P1274" s="157">
        <v>0</v>
      </c>
      <c r="Q1274" s="157">
        <v>0</v>
      </c>
      <c r="R1274" s="157">
        <v>0</v>
      </c>
      <c r="S1274" s="157">
        <v>0</v>
      </c>
      <c r="T1274" s="157">
        <v>0</v>
      </c>
      <c r="U1274" s="157">
        <v>0</v>
      </c>
      <c r="V1274" s="157">
        <v>0</v>
      </c>
      <c r="W1274" s="157">
        <v>0</v>
      </c>
      <c r="X1274" s="157">
        <v>0</v>
      </c>
      <c r="Y1274" s="157">
        <v>0</v>
      </c>
      <c r="Z1274" s="157">
        <v>0</v>
      </c>
      <c r="AA1274" s="157">
        <v>0</v>
      </c>
      <c r="AB1274" s="159">
        <v>2021</v>
      </c>
    </row>
    <row r="1275" spans="1:28" ht="35.25" customHeight="1" x14ac:dyDescent="0.5">
      <c r="A1275">
        <v>1</v>
      </c>
      <c r="B1275" s="124">
        <v>473</v>
      </c>
      <c r="C1275" s="125" t="s">
        <v>2883</v>
      </c>
      <c r="D1275" s="150">
        <v>3670044.04</v>
      </c>
      <c r="E1275" s="157">
        <v>0</v>
      </c>
      <c r="F1275" s="157">
        <v>0</v>
      </c>
      <c r="G1275" s="157">
        <v>0</v>
      </c>
      <c r="H1275" s="157">
        <v>0</v>
      </c>
      <c r="I1275" s="157">
        <v>0</v>
      </c>
      <c r="J1275" s="157">
        <v>319993</v>
      </c>
      <c r="K1275" s="158">
        <v>0</v>
      </c>
      <c r="L1275" s="157">
        <v>0</v>
      </c>
      <c r="M1275" s="157">
        <v>2749039.44</v>
      </c>
      <c r="N1275" s="157">
        <v>0</v>
      </c>
      <c r="O1275" s="157">
        <v>601011.6</v>
      </c>
      <c r="P1275" s="157">
        <v>0</v>
      </c>
      <c r="Q1275" s="157">
        <v>0</v>
      </c>
      <c r="R1275" s="157">
        <v>0</v>
      </c>
      <c r="S1275" s="157">
        <v>0</v>
      </c>
      <c r="T1275" s="157">
        <v>0</v>
      </c>
      <c r="U1275" s="157">
        <v>0</v>
      </c>
      <c r="V1275" s="157">
        <v>0</v>
      </c>
      <c r="W1275" s="157">
        <v>0</v>
      </c>
      <c r="X1275" s="157">
        <v>0</v>
      </c>
      <c r="Y1275" s="157">
        <v>0</v>
      </c>
      <c r="Z1275" s="157">
        <v>0</v>
      </c>
      <c r="AA1275" s="157">
        <v>0</v>
      </c>
      <c r="AB1275" s="159">
        <v>2021</v>
      </c>
    </row>
    <row r="1276" spans="1:28" ht="35.25" customHeight="1" x14ac:dyDescent="0.5">
      <c r="A1276">
        <v>1</v>
      </c>
      <c r="B1276" s="124">
        <v>474</v>
      </c>
      <c r="C1276" s="125" t="s">
        <v>1993</v>
      </c>
      <c r="D1276" s="150">
        <v>90000</v>
      </c>
      <c r="E1276" s="157">
        <v>0</v>
      </c>
      <c r="F1276" s="157">
        <v>0</v>
      </c>
      <c r="G1276" s="157">
        <v>0</v>
      </c>
      <c r="H1276" s="157">
        <v>0</v>
      </c>
      <c r="I1276" s="157">
        <v>0</v>
      </c>
      <c r="J1276" s="157">
        <v>0</v>
      </c>
      <c r="K1276" s="158">
        <v>0</v>
      </c>
      <c r="L1276" s="157">
        <v>0</v>
      </c>
      <c r="M1276" s="157">
        <v>0</v>
      </c>
      <c r="N1276" s="157">
        <v>0</v>
      </c>
      <c r="O1276" s="157">
        <v>0</v>
      </c>
      <c r="P1276" s="157">
        <v>90000</v>
      </c>
      <c r="Q1276" s="157">
        <v>0</v>
      </c>
      <c r="R1276" s="157">
        <v>0</v>
      </c>
      <c r="S1276" s="157">
        <v>0</v>
      </c>
      <c r="T1276" s="157">
        <v>0</v>
      </c>
      <c r="U1276" s="157">
        <v>0</v>
      </c>
      <c r="V1276" s="157">
        <v>0</v>
      </c>
      <c r="W1276" s="157">
        <v>0</v>
      </c>
      <c r="X1276" s="157">
        <v>0</v>
      </c>
      <c r="Y1276" s="157">
        <v>0</v>
      </c>
      <c r="Z1276" s="157">
        <v>0</v>
      </c>
      <c r="AA1276" s="157">
        <v>0</v>
      </c>
      <c r="AB1276" s="159">
        <v>2021</v>
      </c>
    </row>
    <row r="1277" spans="1:28" ht="35.25" customHeight="1" x14ac:dyDescent="0.5">
      <c r="A1277">
        <v>1</v>
      </c>
      <c r="B1277" s="124">
        <v>475</v>
      </c>
      <c r="C1277" s="125" t="s">
        <v>1994</v>
      </c>
      <c r="D1277" s="150">
        <v>504000</v>
      </c>
      <c r="E1277" s="157">
        <v>0</v>
      </c>
      <c r="F1277" s="157">
        <v>0</v>
      </c>
      <c r="G1277" s="157">
        <v>0</v>
      </c>
      <c r="H1277" s="157">
        <v>0</v>
      </c>
      <c r="I1277" s="157">
        <v>0</v>
      </c>
      <c r="J1277" s="157">
        <v>0</v>
      </c>
      <c r="K1277" s="158">
        <v>0</v>
      </c>
      <c r="L1277" s="157">
        <v>0</v>
      </c>
      <c r="M1277" s="157">
        <v>504000</v>
      </c>
      <c r="N1277" s="157">
        <v>0</v>
      </c>
      <c r="O1277" s="157">
        <v>0</v>
      </c>
      <c r="P1277" s="157">
        <v>0</v>
      </c>
      <c r="Q1277" s="157">
        <v>0</v>
      </c>
      <c r="R1277" s="157">
        <v>0</v>
      </c>
      <c r="S1277" s="157">
        <v>0</v>
      </c>
      <c r="T1277" s="157">
        <v>0</v>
      </c>
      <c r="U1277" s="157">
        <v>0</v>
      </c>
      <c r="V1277" s="157">
        <v>0</v>
      </c>
      <c r="W1277" s="157">
        <v>0</v>
      </c>
      <c r="X1277" s="157">
        <v>0</v>
      </c>
      <c r="Y1277" s="157">
        <v>0</v>
      </c>
      <c r="Z1277" s="157">
        <v>0</v>
      </c>
      <c r="AA1277" s="157">
        <v>0</v>
      </c>
      <c r="AB1277" s="159">
        <v>2021</v>
      </c>
    </row>
    <row r="1278" spans="1:28" ht="35.25" customHeight="1" x14ac:dyDescent="0.5">
      <c r="A1278">
        <v>1</v>
      </c>
      <c r="B1278" s="124">
        <v>476</v>
      </c>
      <c r="C1278" s="125" t="s">
        <v>1996</v>
      </c>
      <c r="D1278" s="150">
        <v>2062999.3</v>
      </c>
      <c r="E1278" s="157">
        <v>0</v>
      </c>
      <c r="F1278" s="157">
        <v>0</v>
      </c>
      <c r="G1278" s="157">
        <v>0</v>
      </c>
      <c r="H1278" s="157">
        <v>0</v>
      </c>
      <c r="I1278" s="157">
        <v>0</v>
      </c>
      <c r="J1278" s="157">
        <v>0</v>
      </c>
      <c r="K1278" s="158">
        <v>0</v>
      </c>
      <c r="L1278" s="157">
        <v>0</v>
      </c>
      <c r="M1278" s="157">
        <v>2062999.3</v>
      </c>
      <c r="N1278" s="157">
        <v>0</v>
      </c>
      <c r="O1278" s="157">
        <v>0</v>
      </c>
      <c r="P1278" s="157">
        <v>0</v>
      </c>
      <c r="Q1278" s="157">
        <v>0</v>
      </c>
      <c r="R1278" s="157">
        <v>0</v>
      </c>
      <c r="S1278" s="157">
        <v>0</v>
      </c>
      <c r="T1278" s="157">
        <v>0</v>
      </c>
      <c r="U1278" s="157">
        <v>0</v>
      </c>
      <c r="V1278" s="157">
        <v>0</v>
      </c>
      <c r="W1278" s="157">
        <v>0</v>
      </c>
      <c r="X1278" s="157">
        <v>0</v>
      </c>
      <c r="Y1278" s="157">
        <v>0</v>
      </c>
      <c r="Z1278" s="157">
        <v>0</v>
      </c>
      <c r="AA1278" s="157">
        <v>0</v>
      </c>
      <c r="AB1278" s="159">
        <v>2021</v>
      </c>
    </row>
    <row r="1279" spans="1:28" ht="35.25" customHeight="1" x14ac:dyDescent="0.5">
      <c r="A1279">
        <v>1</v>
      </c>
      <c r="B1279" s="124">
        <v>477</v>
      </c>
      <c r="C1279" s="125" t="s">
        <v>2439</v>
      </c>
      <c r="D1279" s="150">
        <v>274547.24</v>
      </c>
      <c r="E1279" s="157">
        <v>0</v>
      </c>
      <c r="F1279" s="157">
        <v>0</v>
      </c>
      <c r="G1279" s="157">
        <v>0</v>
      </c>
      <c r="H1279" s="157">
        <v>0</v>
      </c>
      <c r="I1279" s="157">
        <v>0</v>
      </c>
      <c r="J1279" s="157">
        <v>0</v>
      </c>
      <c r="K1279" s="158">
        <v>0</v>
      </c>
      <c r="L1279" s="157">
        <v>0</v>
      </c>
      <c r="M1279" s="157">
        <v>0</v>
      </c>
      <c r="N1279" s="157">
        <v>0</v>
      </c>
      <c r="O1279" s="157">
        <v>274547.24</v>
      </c>
      <c r="P1279" s="157">
        <v>0</v>
      </c>
      <c r="Q1279" s="157">
        <v>0</v>
      </c>
      <c r="R1279" s="157">
        <v>0</v>
      </c>
      <c r="S1279" s="157">
        <v>0</v>
      </c>
      <c r="T1279" s="157">
        <v>0</v>
      </c>
      <c r="U1279" s="157">
        <v>0</v>
      </c>
      <c r="V1279" s="157">
        <v>0</v>
      </c>
      <c r="W1279" s="157">
        <v>0</v>
      </c>
      <c r="X1279" s="157">
        <v>0</v>
      </c>
      <c r="Y1279" s="157">
        <v>0</v>
      </c>
      <c r="Z1279" s="157">
        <v>0</v>
      </c>
      <c r="AA1279" s="157">
        <v>0</v>
      </c>
      <c r="AB1279" s="159">
        <v>2021</v>
      </c>
    </row>
    <row r="1280" spans="1:28" ht="35.25" customHeight="1" x14ac:dyDescent="0.5">
      <c r="A1280">
        <v>1</v>
      </c>
      <c r="B1280" s="124">
        <v>478</v>
      </c>
      <c r="C1280" s="125" t="s">
        <v>2440</v>
      </c>
      <c r="D1280" s="150">
        <v>1141941.01</v>
      </c>
      <c r="E1280" s="157">
        <v>0</v>
      </c>
      <c r="F1280" s="157">
        <v>0</v>
      </c>
      <c r="G1280" s="157">
        <v>0</v>
      </c>
      <c r="H1280" s="157">
        <v>0</v>
      </c>
      <c r="I1280" s="157">
        <v>0</v>
      </c>
      <c r="J1280" s="157">
        <v>0</v>
      </c>
      <c r="K1280" s="158">
        <v>0</v>
      </c>
      <c r="L1280" s="157">
        <v>0</v>
      </c>
      <c r="M1280" s="157">
        <v>0</v>
      </c>
      <c r="N1280" s="157">
        <v>0</v>
      </c>
      <c r="O1280" s="157">
        <v>1141941.01</v>
      </c>
      <c r="P1280" s="157">
        <v>0</v>
      </c>
      <c r="Q1280" s="157">
        <v>0</v>
      </c>
      <c r="R1280" s="157">
        <v>0</v>
      </c>
      <c r="S1280" s="157">
        <v>0</v>
      </c>
      <c r="T1280" s="157">
        <v>0</v>
      </c>
      <c r="U1280" s="157">
        <v>0</v>
      </c>
      <c r="V1280" s="157">
        <v>0</v>
      </c>
      <c r="W1280" s="157">
        <v>0</v>
      </c>
      <c r="X1280" s="157">
        <v>0</v>
      </c>
      <c r="Y1280" s="157">
        <v>0</v>
      </c>
      <c r="Z1280" s="157">
        <v>0</v>
      </c>
      <c r="AA1280" s="157">
        <v>0</v>
      </c>
      <c r="AB1280" s="159">
        <v>2021</v>
      </c>
    </row>
    <row r="1281" spans="1:28" ht="35.25" customHeight="1" x14ac:dyDescent="0.5">
      <c r="A1281">
        <v>1</v>
      </c>
      <c r="B1281" s="124">
        <v>479</v>
      </c>
      <c r="C1281" s="125" t="s">
        <v>2884</v>
      </c>
      <c r="D1281" s="150">
        <v>352996</v>
      </c>
      <c r="E1281" s="157">
        <v>0</v>
      </c>
      <c r="F1281" s="157">
        <v>0</v>
      </c>
      <c r="G1281" s="157">
        <v>0</v>
      </c>
      <c r="H1281" s="157">
        <v>0</v>
      </c>
      <c r="I1281" s="157">
        <v>352996</v>
      </c>
      <c r="J1281" s="157">
        <v>0</v>
      </c>
      <c r="K1281" s="158">
        <v>0</v>
      </c>
      <c r="L1281" s="157">
        <v>0</v>
      </c>
      <c r="M1281" s="157">
        <v>0</v>
      </c>
      <c r="N1281" s="157">
        <v>0</v>
      </c>
      <c r="O1281" s="157">
        <v>0</v>
      </c>
      <c r="P1281" s="157">
        <v>0</v>
      </c>
      <c r="Q1281" s="157">
        <v>0</v>
      </c>
      <c r="R1281" s="157">
        <v>0</v>
      </c>
      <c r="S1281" s="157">
        <v>0</v>
      </c>
      <c r="T1281" s="157">
        <v>0</v>
      </c>
      <c r="U1281" s="157">
        <v>0</v>
      </c>
      <c r="V1281" s="157">
        <v>0</v>
      </c>
      <c r="W1281" s="157">
        <v>0</v>
      </c>
      <c r="X1281" s="157">
        <v>0</v>
      </c>
      <c r="Y1281" s="157">
        <v>0</v>
      </c>
      <c r="Z1281" s="157">
        <v>0</v>
      </c>
      <c r="AA1281" s="157">
        <v>0</v>
      </c>
      <c r="AB1281" s="159">
        <v>2021</v>
      </c>
    </row>
    <row r="1282" spans="1:28" ht="35.25" customHeight="1" x14ac:dyDescent="0.5">
      <c r="A1282">
        <v>1</v>
      </c>
      <c r="B1282" s="124">
        <v>480</v>
      </c>
      <c r="C1282" s="125" t="s">
        <v>1997</v>
      </c>
      <c r="D1282" s="150">
        <v>198554.4</v>
      </c>
      <c r="E1282" s="157">
        <v>0</v>
      </c>
      <c r="F1282" s="157">
        <v>0</v>
      </c>
      <c r="G1282" s="157">
        <v>198554.4</v>
      </c>
      <c r="H1282" s="157">
        <v>0</v>
      </c>
      <c r="I1282" s="157">
        <v>0</v>
      </c>
      <c r="J1282" s="157">
        <v>0</v>
      </c>
      <c r="K1282" s="158">
        <v>0</v>
      </c>
      <c r="L1282" s="157">
        <v>0</v>
      </c>
      <c r="M1282" s="157">
        <v>0</v>
      </c>
      <c r="N1282" s="157">
        <v>0</v>
      </c>
      <c r="O1282" s="157">
        <v>0</v>
      </c>
      <c r="P1282" s="157">
        <v>0</v>
      </c>
      <c r="Q1282" s="157">
        <v>0</v>
      </c>
      <c r="R1282" s="157">
        <v>0</v>
      </c>
      <c r="S1282" s="157">
        <v>0</v>
      </c>
      <c r="T1282" s="157">
        <v>0</v>
      </c>
      <c r="U1282" s="157">
        <v>0</v>
      </c>
      <c r="V1282" s="157">
        <v>0</v>
      </c>
      <c r="W1282" s="157">
        <v>0</v>
      </c>
      <c r="X1282" s="157">
        <v>0</v>
      </c>
      <c r="Y1282" s="157">
        <v>0</v>
      </c>
      <c r="Z1282" s="157">
        <v>0</v>
      </c>
      <c r="AA1282" s="157">
        <v>0</v>
      </c>
      <c r="AB1282" s="159">
        <v>2021</v>
      </c>
    </row>
    <row r="1283" spans="1:28" ht="35.25" customHeight="1" x14ac:dyDescent="0.5">
      <c r="A1283">
        <v>1</v>
      </c>
      <c r="B1283" s="124">
        <v>481</v>
      </c>
      <c r="C1283" s="125" t="s">
        <v>2885</v>
      </c>
      <c r="D1283" s="150">
        <v>921600</v>
      </c>
      <c r="E1283" s="157">
        <v>0</v>
      </c>
      <c r="F1283" s="157">
        <v>0</v>
      </c>
      <c r="G1283" s="157">
        <v>0</v>
      </c>
      <c r="H1283" s="157">
        <v>921600</v>
      </c>
      <c r="I1283" s="157">
        <v>0</v>
      </c>
      <c r="J1283" s="157">
        <v>0</v>
      </c>
      <c r="K1283" s="158">
        <v>0</v>
      </c>
      <c r="L1283" s="157">
        <v>0</v>
      </c>
      <c r="M1283" s="157">
        <v>0</v>
      </c>
      <c r="N1283" s="157">
        <v>0</v>
      </c>
      <c r="O1283" s="157">
        <v>0</v>
      </c>
      <c r="P1283" s="157">
        <v>0</v>
      </c>
      <c r="Q1283" s="157">
        <v>0</v>
      </c>
      <c r="R1283" s="157">
        <v>0</v>
      </c>
      <c r="S1283" s="157">
        <v>0</v>
      </c>
      <c r="T1283" s="157">
        <v>0</v>
      </c>
      <c r="U1283" s="157">
        <v>0</v>
      </c>
      <c r="V1283" s="157">
        <v>0</v>
      </c>
      <c r="W1283" s="157">
        <v>0</v>
      </c>
      <c r="X1283" s="157">
        <v>0</v>
      </c>
      <c r="Y1283" s="157">
        <v>0</v>
      </c>
      <c r="Z1283" s="157">
        <v>0</v>
      </c>
      <c r="AA1283" s="157">
        <v>0</v>
      </c>
      <c r="AB1283" s="159">
        <v>2021</v>
      </c>
    </row>
    <row r="1284" spans="1:28" ht="35.25" customHeight="1" x14ac:dyDescent="0.5">
      <c r="A1284">
        <v>1</v>
      </c>
      <c r="B1284" s="124">
        <v>482</v>
      </c>
      <c r="C1284" s="125" t="s">
        <v>2886</v>
      </c>
      <c r="D1284" s="150">
        <v>1698507.6</v>
      </c>
      <c r="E1284" s="157">
        <v>0</v>
      </c>
      <c r="F1284" s="157">
        <v>0</v>
      </c>
      <c r="G1284" s="157">
        <v>0</v>
      </c>
      <c r="H1284" s="157">
        <v>1287450</v>
      </c>
      <c r="I1284" s="157">
        <v>0</v>
      </c>
      <c r="J1284" s="157">
        <v>269866</v>
      </c>
      <c r="K1284" s="158">
        <v>0</v>
      </c>
      <c r="L1284" s="157">
        <v>0</v>
      </c>
      <c r="M1284" s="157">
        <v>0</v>
      </c>
      <c r="N1284" s="157">
        <v>141191.6</v>
      </c>
      <c r="O1284" s="157">
        <v>0</v>
      </c>
      <c r="P1284" s="157">
        <v>0</v>
      </c>
      <c r="Q1284" s="157">
        <v>0</v>
      </c>
      <c r="R1284" s="157">
        <v>0</v>
      </c>
      <c r="S1284" s="157">
        <v>0</v>
      </c>
      <c r="T1284" s="157">
        <v>0</v>
      </c>
      <c r="U1284" s="157">
        <v>0</v>
      </c>
      <c r="V1284" s="157">
        <v>0</v>
      </c>
      <c r="W1284" s="157">
        <v>0</v>
      </c>
      <c r="X1284" s="157">
        <v>0</v>
      </c>
      <c r="Y1284" s="157">
        <v>0</v>
      </c>
      <c r="Z1284" s="157">
        <v>0</v>
      </c>
      <c r="AA1284" s="157">
        <v>0</v>
      </c>
      <c r="AB1284" s="159">
        <v>2021</v>
      </c>
    </row>
    <row r="1285" spans="1:28" ht="35.25" customHeight="1" x14ac:dyDescent="0.5">
      <c r="A1285">
        <v>1</v>
      </c>
      <c r="B1285" s="124">
        <v>483</v>
      </c>
      <c r="C1285" s="125" t="s">
        <v>2887</v>
      </c>
      <c r="D1285" s="150">
        <v>1052200</v>
      </c>
      <c r="E1285" s="157">
        <v>0</v>
      </c>
      <c r="F1285" s="157">
        <v>0</v>
      </c>
      <c r="G1285" s="157">
        <v>0</v>
      </c>
      <c r="H1285" s="157">
        <v>0</v>
      </c>
      <c r="I1285" s="157">
        <v>1052200</v>
      </c>
      <c r="J1285" s="157">
        <v>0</v>
      </c>
      <c r="K1285" s="158">
        <v>0</v>
      </c>
      <c r="L1285" s="157">
        <v>0</v>
      </c>
      <c r="M1285" s="157">
        <v>0</v>
      </c>
      <c r="N1285" s="157">
        <v>0</v>
      </c>
      <c r="O1285" s="157">
        <v>0</v>
      </c>
      <c r="P1285" s="157">
        <v>0</v>
      </c>
      <c r="Q1285" s="157">
        <v>0</v>
      </c>
      <c r="R1285" s="157">
        <v>0</v>
      </c>
      <c r="S1285" s="157">
        <v>0</v>
      </c>
      <c r="T1285" s="157">
        <v>0</v>
      </c>
      <c r="U1285" s="157">
        <v>0</v>
      </c>
      <c r="V1285" s="157">
        <v>0</v>
      </c>
      <c r="W1285" s="157">
        <v>0</v>
      </c>
      <c r="X1285" s="157">
        <v>0</v>
      </c>
      <c r="Y1285" s="157">
        <v>0</v>
      </c>
      <c r="Z1285" s="157">
        <v>0</v>
      </c>
      <c r="AA1285" s="157">
        <v>0</v>
      </c>
      <c r="AB1285" s="159">
        <v>2021</v>
      </c>
    </row>
    <row r="1286" spans="1:28" ht="35.25" customHeight="1" x14ac:dyDescent="0.5">
      <c r="A1286">
        <v>1</v>
      </c>
      <c r="B1286" s="124">
        <v>484</v>
      </c>
      <c r="C1286" s="125" t="s">
        <v>1999</v>
      </c>
      <c r="D1286" s="150">
        <v>244383</v>
      </c>
      <c r="E1286" s="157">
        <v>244383</v>
      </c>
      <c r="F1286" s="157">
        <v>0</v>
      </c>
      <c r="G1286" s="157">
        <v>0</v>
      </c>
      <c r="H1286" s="157">
        <v>0</v>
      </c>
      <c r="I1286" s="157">
        <v>0</v>
      </c>
      <c r="J1286" s="157">
        <v>0</v>
      </c>
      <c r="K1286" s="158">
        <v>0</v>
      </c>
      <c r="L1286" s="157">
        <v>0</v>
      </c>
      <c r="M1286" s="157">
        <v>0</v>
      </c>
      <c r="N1286" s="157">
        <v>0</v>
      </c>
      <c r="O1286" s="157">
        <v>0</v>
      </c>
      <c r="P1286" s="157">
        <v>0</v>
      </c>
      <c r="Q1286" s="157">
        <v>0</v>
      </c>
      <c r="R1286" s="157">
        <v>0</v>
      </c>
      <c r="S1286" s="157">
        <v>0</v>
      </c>
      <c r="T1286" s="157">
        <v>0</v>
      </c>
      <c r="U1286" s="157">
        <v>0</v>
      </c>
      <c r="V1286" s="157">
        <v>0</v>
      </c>
      <c r="W1286" s="157">
        <v>0</v>
      </c>
      <c r="X1286" s="157">
        <v>0</v>
      </c>
      <c r="Y1286" s="157">
        <v>0</v>
      </c>
      <c r="Z1286" s="157">
        <v>0</v>
      </c>
      <c r="AA1286" s="157">
        <v>0</v>
      </c>
      <c r="AB1286" s="159">
        <v>2021</v>
      </c>
    </row>
    <row r="1287" spans="1:28" ht="35.25" customHeight="1" x14ac:dyDescent="0.5">
      <c r="A1287">
        <v>1</v>
      </c>
      <c r="B1287" s="124">
        <v>485</v>
      </c>
      <c r="C1287" s="125" t="s">
        <v>2000</v>
      </c>
      <c r="D1287" s="150">
        <v>788893.69</v>
      </c>
      <c r="E1287" s="157">
        <v>0</v>
      </c>
      <c r="F1287" s="157">
        <v>0</v>
      </c>
      <c r="G1287" s="157">
        <v>0</v>
      </c>
      <c r="H1287" s="157">
        <v>0</v>
      </c>
      <c r="I1287" s="157">
        <v>788893.69</v>
      </c>
      <c r="J1287" s="157">
        <v>0</v>
      </c>
      <c r="K1287" s="158">
        <v>0</v>
      </c>
      <c r="L1287" s="157">
        <v>0</v>
      </c>
      <c r="M1287" s="157">
        <v>0</v>
      </c>
      <c r="N1287" s="157">
        <v>0</v>
      </c>
      <c r="O1287" s="157">
        <v>0</v>
      </c>
      <c r="P1287" s="157">
        <v>0</v>
      </c>
      <c r="Q1287" s="157">
        <v>0</v>
      </c>
      <c r="R1287" s="157">
        <v>0</v>
      </c>
      <c r="S1287" s="157">
        <v>0</v>
      </c>
      <c r="T1287" s="157">
        <v>0</v>
      </c>
      <c r="U1287" s="157">
        <v>0</v>
      </c>
      <c r="V1287" s="157">
        <v>0</v>
      </c>
      <c r="W1287" s="157">
        <v>0</v>
      </c>
      <c r="X1287" s="157">
        <v>0</v>
      </c>
      <c r="Y1287" s="157">
        <v>0</v>
      </c>
      <c r="Z1287" s="157">
        <v>0</v>
      </c>
      <c r="AA1287" s="157">
        <v>0</v>
      </c>
      <c r="AB1287" s="159">
        <v>2021</v>
      </c>
    </row>
    <row r="1288" spans="1:28" ht="35.25" customHeight="1" x14ac:dyDescent="0.5">
      <c r="A1288">
        <v>1</v>
      </c>
      <c r="B1288" s="124">
        <v>486</v>
      </c>
      <c r="C1288" s="125" t="s">
        <v>2888</v>
      </c>
      <c r="D1288" s="150">
        <v>413850</v>
      </c>
      <c r="E1288" s="157">
        <v>0</v>
      </c>
      <c r="F1288" s="157">
        <v>413850</v>
      </c>
      <c r="G1288" s="157">
        <v>0</v>
      </c>
      <c r="H1288" s="157">
        <v>0</v>
      </c>
      <c r="I1288" s="157">
        <v>0</v>
      </c>
      <c r="J1288" s="157">
        <v>0</v>
      </c>
      <c r="K1288" s="158">
        <v>0</v>
      </c>
      <c r="L1288" s="157">
        <v>0</v>
      </c>
      <c r="M1288" s="157">
        <v>0</v>
      </c>
      <c r="N1288" s="157">
        <v>0</v>
      </c>
      <c r="O1288" s="157">
        <v>0</v>
      </c>
      <c r="P1288" s="157">
        <v>0</v>
      </c>
      <c r="Q1288" s="157">
        <v>0</v>
      </c>
      <c r="R1288" s="157">
        <v>0</v>
      </c>
      <c r="S1288" s="157">
        <v>0</v>
      </c>
      <c r="T1288" s="157">
        <v>0</v>
      </c>
      <c r="U1288" s="157">
        <v>0</v>
      </c>
      <c r="V1288" s="157">
        <v>0</v>
      </c>
      <c r="W1288" s="157">
        <v>0</v>
      </c>
      <c r="X1288" s="157">
        <v>0</v>
      </c>
      <c r="Y1288" s="157">
        <v>0</v>
      </c>
      <c r="Z1288" s="157">
        <v>0</v>
      </c>
      <c r="AA1288" s="157">
        <v>0</v>
      </c>
      <c r="AB1288" s="159">
        <v>2021</v>
      </c>
    </row>
    <row r="1289" spans="1:28" ht="35.25" customHeight="1" x14ac:dyDescent="0.5">
      <c r="A1289">
        <v>1</v>
      </c>
      <c r="B1289" s="124">
        <v>487</v>
      </c>
      <c r="C1289" s="125" t="s">
        <v>2443</v>
      </c>
      <c r="D1289" s="150">
        <v>465525.36</v>
      </c>
      <c r="E1289" s="157">
        <v>0</v>
      </c>
      <c r="F1289" s="157">
        <v>0</v>
      </c>
      <c r="G1289" s="157">
        <v>0</v>
      </c>
      <c r="H1289" s="154">
        <v>272554.36</v>
      </c>
      <c r="I1289" s="157">
        <v>0</v>
      </c>
      <c r="J1289" s="157">
        <v>0</v>
      </c>
      <c r="K1289" s="158">
        <v>0</v>
      </c>
      <c r="L1289" s="157">
        <v>0</v>
      </c>
      <c r="M1289" s="157">
        <v>192971</v>
      </c>
      <c r="N1289" s="157">
        <v>0</v>
      </c>
      <c r="O1289" s="157">
        <v>0</v>
      </c>
      <c r="P1289" s="157">
        <v>0</v>
      </c>
      <c r="Q1289" s="157">
        <v>0</v>
      </c>
      <c r="R1289" s="157">
        <v>0</v>
      </c>
      <c r="S1289" s="157">
        <v>0</v>
      </c>
      <c r="T1289" s="157">
        <v>0</v>
      </c>
      <c r="U1289" s="157">
        <v>0</v>
      </c>
      <c r="V1289" s="157">
        <v>0</v>
      </c>
      <c r="W1289" s="157">
        <v>0</v>
      </c>
      <c r="X1289" s="157">
        <v>0</v>
      </c>
      <c r="Y1289" s="157">
        <v>0</v>
      </c>
      <c r="Z1289" s="157">
        <v>0</v>
      </c>
      <c r="AA1289" s="157">
        <v>0</v>
      </c>
      <c r="AB1289" s="159">
        <v>2021</v>
      </c>
    </row>
    <row r="1290" spans="1:28" ht="35.25" customHeight="1" x14ac:dyDescent="0.5">
      <c r="A1290">
        <v>1</v>
      </c>
      <c r="B1290" s="124">
        <v>488</v>
      </c>
      <c r="C1290" s="125" t="s">
        <v>2001</v>
      </c>
      <c r="D1290" s="150">
        <v>436000</v>
      </c>
      <c r="E1290" s="157">
        <v>0</v>
      </c>
      <c r="F1290" s="157">
        <v>0</v>
      </c>
      <c r="G1290" s="157">
        <v>0</v>
      </c>
      <c r="H1290" s="157">
        <v>0</v>
      </c>
      <c r="I1290" s="157">
        <v>0</v>
      </c>
      <c r="J1290" s="157">
        <v>0</v>
      </c>
      <c r="K1290" s="158">
        <v>0</v>
      </c>
      <c r="L1290" s="157">
        <v>0</v>
      </c>
      <c r="M1290" s="157">
        <v>0</v>
      </c>
      <c r="N1290" s="157">
        <v>0</v>
      </c>
      <c r="O1290" s="157">
        <v>436000</v>
      </c>
      <c r="P1290" s="157">
        <v>0</v>
      </c>
      <c r="Q1290" s="157">
        <v>0</v>
      </c>
      <c r="R1290" s="157">
        <v>0</v>
      </c>
      <c r="S1290" s="157">
        <v>0</v>
      </c>
      <c r="T1290" s="157">
        <v>0</v>
      </c>
      <c r="U1290" s="157">
        <v>0</v>
      </c>
      <c r="V1290" s="157">
        <v>0</v>
      </c>
      <c r="W1290" s="157">
        <v>0</v>
      </c>
      <c r="X1290" s="157">
        <v>0</v>
      </c>
      <c r="Y1290" s="157">
        <v>0</v>
      </c>
      <c r="Z1290" s="157">
        <v>0</v>
      </c>
      <c r="AA1290" s="157">
        <v>0</v>
      </c>
      <c r="AB1290" s="159">
        <v>2021</v>
      </c>
    </row>
    <row r="1291" spans="1:28" ht="35.25" customHeight="1" x14ac:dyDescent="0.5">
      <c r="A1291">
        <v>1</v>
      </c>
      <c r="B1291" s="124">
        <v>489</v>
      </c>
      <c r="C1291" s="125" t="s">
        <v>2889</v>
      </c>
      <c r="D1291" s="150">
        <v>853600.44</v>
      </c>
      <c r="E1291" s="154">
        <v>0</v>
      </c>
      <c r="F1291" s="154">
        <v>0</v>
      </c>
      <c r="G1291" s="154">
        <v>0</v>
      </c>
      <c r="H1291" s="154">
        <v>0</v>
      </c>
      <c r="I1291" s="154">
        <v>853600.44</v>
      </c>
      <c r="J1291" s="154">
        <v>0</v>
      </c>
      <c r="K1291" s="155">
        <v>0</v>
      </c>
      <c r="L1291" s="154">
        <v>0</v>
      </c>
      <c r="M1291" s="154">
        <v>0</v>
      </c>
      <c r="N1291" s="154">
        <v>0</v>
      </c>
      <c r="O1291" s="154">
        <v>0</v>
      </c>
      <c r="P1291" s="154">
        <v>0</v>
      </c>
      <c r="Q1291" s="154">
        <v>0</v>
      </c>
      <c r="R1291" s="154">
        <v>0</v>
      </c>
      <c r="S1291" s="154">
        <v>0</v>
      </c>
      <c r="T1291" s="154">
        <v>0</v>
      </c>
      <c r="U1291" s="154">
        <v>0</v>
      </c>
      <c r="V1291" s="154">
        <v>0</v>
      </c>
      <c r="W1291" s="154">
        <v>0</v>
      </c>
      <c r="X1291" s="154">
        <v>0</v>
      </c>
      <c r="Y1291" s="154">
        <v>0</v>
      </c>
      <c r="Z1291" s="154">
        <v>0</v>
      </c>
      <c r="AA1291" s="154">
        <v>0</v>
      </c>
      <c r="AB1291" s="156">
        <v>2021</v>
      </c>
    </row>
    <row r="1292" spans="1:28" ht="35.25" customHeight="1" x14ac:dyDescent="0.5">
      <c r="A1292">
        <v>1</v>
      </c>
      <c r="B1292" s="124">
        <v>490</v>
      </c>
      <c r="C1292" s="125" t="s">
        <v>3154</v>
      </c>
      <c r="D1292" s="150">
        <v>284000</v>
      </c>
      <c r="E1292" s="154">
        <v>0</v>
      </c>
      <c r="F1292" s="154">
        <v>0</v>
      </c>
      <c r="G1292" s="154">
        <v>0</v>
      </c>
      <c r="H1292" s="154">
        <v>0</v>
      </c>
      <c r="I1292" s="154">
        <v>0</v>
      </c>
      <c r="J1292" s="154">
        <v>0</v>
      </c>
      <c r="K1292" s="155">
        <v>0</v>
      </c>
      <c r="L1292" s="154">
        <v>0</v>
      </c>
      <c r="M1292" s="154">
        <v>0</v>
      </c>
      <c r="N1292" s="154">
        <v>0</v>
      </c>
      <c r="O1292" s="154">
        <v>284000</v>
      </c>
      <c r="P1292" s="154">
        <v>0</v>
      </c>
      <c r="Q1292" s="154">
        <v>0</v>
      </c>
      <c r="R1292" s="154">
        <v>0</v>
      </c>
      <c r="S1292" s="154">
        <v>0</v>
      </c>
      <c r="T1292" s="154">
        <v>0</v>
      </c>
      <c r="U1292" s="154">
        <v>0</v>
      </c>
      <c r="V1292" s="154">
        <v>0</v>
      </c>
      <c r="W1292" s="154">
        <v>0</v>
      </c>
      <c r="X1292" s="154">
        <v>0</v>
      </c>
      <c r="Y1292" s="154">
        <v>0</v>
      </c>
      <c r="Z1292" s="154">
        <v>0</v>
      </c>
      <c r="AA1292" s="154">
        <v>0</v>
      </c>
      <c r="AB1292" s="156" t="s">
        <v>3067</v>
      </c>
    </row>
    <row r="1293" spans="1:28" ht="35.25" customHeight="1" x14ac:dyDescent="0.5">
      <c r="A1293">
        <v>1</v>
      </c>
      <c r="B1293" s="124">
        <v>491</v>
      </c>
      <c r="C1293" s="125" t="s">
        <v>3155</v>
      </c>
      <c r="D1293" s="150">
        <v>75015.399999999994</v>
      </c>
      <c r="E1293" s="154">
        <v>0</v>
      </c>
      <c r="F1293" s="154">
        <v>0</v>
      </c>
      <c r="G1293" s="154">
        <v>0</v>
      </c>
      <c r="H1293" s="154">
        <v>75015.399999999994</v>
      </c>
      <c r="I1293" s="154">
        <v>0</v>
      </c>
      <c r="J1293" s="154">
        <v>0</v>
      </c>
      <c r="K1293" s="155">
        <v>0</v>
      </c>
      <c r="L1293" s="154">
        <v>0</v>
      </c>
      <c r="M1293" s="154">
        <v>0</v>
      </c>
      <c r="N1293" s="154">
        <v>0</v>
      </c>
      <c r="O1293" s="154">
        <v>0</v>
      </c>
      <c r="P1293" s="154">
        <v>0</v>
      </c>
      <c r="Q1293" s="154">
        <v>0</v>
      </c>
      <c r="R1293" s="154">
        <v>0</v>
      </c>
      <c r="S1293" s="154">
        <v>0</v>
      </c>
      <c r="T1293" s="154">
        <v>0</v>
      </c>
      <c r="U1293" s="154">
        <v>0</v>
      </c>
      <c r="V1293" s="154">
        <v>0</v>
      </c>
      <c r="W1293" s="154">
        <v>0</v>
      </c>
      <c r="X1293" s="154">
        <v>0</v>
      </c>
      <c r="Y1293" s="154">
        <v>0</v>
      </c>
      <c r="Z1293" s="154">
        <v>0</v>
      </c>
      <c r="AA1293" s="154">
        <v>0</v>
      </c>
      <c r="AB1293" s="156" t="s">
        <v>3067</v>
      </c>
    </row>
    <row r="1294" spans="1:28" ht="35.25" customHeight="1" x14ac:dyDescent="0.5">
      <c r="A1294">
        <v>1</v>
      </c>
      <c r="B1294" s="124">
        <v>492</v>
      </c>
      <c r="C1294" s="125" t="s">
        <v>1741</v>
      </c>
      <c r="D1294" s="150">
        <v>890428</v>
      </c>
      <c r="E1294" s="154">
        <v>0</v>
      </c>
      <c r="F1294" s="154">
        <v>0</v>
      </c>
      <c r="G1294" s="154">
        <v>698428</v>
      </c>
      <c r="H1294" s="154">
        <v>0</v>
      </c>
      <c r="I1294" s="154">
        <v>0</v>
      </c>
      <c r="J1294" s="154">
        <v>0</v>
      </c>
      <c r="K1294" s="155">
        <v>0</v>
      </c>
      <c r="L1294" s="154">
        <v>0</v>
      </c>
      <c r="M1294" s="154">
        <v>0</v>
      </c>
      <c r="N1294" s="154">
        <v>0</v>
      </c>
      <c r="O1294" s="154">
        <v>192000</v>
      </c>
      <c r="P1294" s="154">
        <v>0</v>
      </c>
      <c r="Q1294" s="154">
        <v>0</v>
      </c>
      <c r="R1294" s="154">
        <v>0</v>
      </c>
      <c r="S1294" s="154">
        <v>0</v>
      </c>
      <c r="T1294" s="154">
        <v>0</v>
      </c>
      <c r="U1294" s="154">
        <v>0</v>
      </c>
      <c r="V1294" s="154">
        <v>0</v>
      </c>
      <c r="W1294" s="154">
        <v>0</v>
      </c>
      <c r="X1294" s="154">
        <v>0</v>
      </c>
      <c r="Y1294" s="154">
        <v>0</v>
      </c>
      <c r="Z1294" s="154">
        <v>0</v>
      </c>
      <c r="AA1294" s="154">
        <v>0</v>
      </c>
      <c r="AB1294" s="156" t="s">
        <v>3067</v>
      </c>
    </row>
    <row r="1295" spans="1:28" ht="35.25" customHeight="1" x14ac:dyDescent="0.5">
      <c r="A1295">
        <v>1</v>
      </c>
      <c r="B1295" s="124">
        <v>493</v>
      </c>
      <c r="C1295" s="125" t="s">
        <v>3156</v>
      </c>
      <c r="D1295" s="150">
        <v>990989.4</v>
      </c>
      <c r="E1295" s="154">
        <v>0</v>
      </c>
      <c r="F1295" s="154">
        <v>0</v>
      </c>
      <c r="G1295" s="154">
        <v>990989.4</v>
      </c>
      <c r="H1295" s="154">
        <v>0</v>
      </c>
      <c r="I1295" s="154">
        <v>0</v>
      </c>
      <c r="J1295" s="154">
        <v>0</v>
      </c>
      <c r="K1295" s="155">
        <v>0</v>
      </c>
      <c r="L1295" s="154">
        <v>0</v>
      </c>
      <c r="M1295" s="154">
        <v>0</v>
      </c>
      <c r="N1295" s="154">
        <v>0</v>
      </c>
      <c r="O1295" s="154">
        <v>0</v>
      </c>
      <c r="P1295" s="154">
        <v>0</v>
      </c>
      <c r="Q1295" s="154">
        <v>0</v>
      </c>
      <c r="R1295" s="154">
        <v>0</v>
      </c>
      <c r="S1295" s="154">
        <v>0</v>
      </c>
      <c r="T1295" s="154">
        <v>0</v>
      </c>
      <c r="U1295" s="154">
        <v>0</v>
      </c>
      <c r="V1295" s="154">
        <v>0</v>
      </c>
      <c r="W1295" s="154">
        <v>0</v>
      </c>
      <c r="X1295" s="154">
        <v>0</v>
      </c>
      <c r="Y1295" s="154">
        <v>0</v>
      </c>
      <c r="Z1295" s="154">
        <v>0</v>
      </c>
      <c r="AA1295" s="154">
        <v>0</v>
      </c>
      <c r="AB1295" s="156" t="s">
        <v>3067</v>
      </c>
    </row>
    <row r="1296" spans="1:28" ht="35.25" customHeight="1" x14ac:dyDescent="0.5">
      <c r="A1296">
        <v>1</v>
      </c>
      <c r="B1296" s="124">
        <v>494</v>
      </c>
      <c r="C1296" s="125" t="s">
        <v>3157</v>
      </c>
      <c r="D1296" s="150">
        <v>320000</v>
      </c>
      <c r="E1296" s="154">
        <v>0</v>
      </c>
      <c r="F1296" s="154">
        <v>0</v>
      </c>
      <c r="G1296" s="154">
        <v>0</v>
      </c>
      <c r="H1296" s="154">
        <v>0</v>
      </c>
      <c r="I1296" s="154">
        <v>320000</v>
      </c>
      <c r="J1296" s="154">
        <v>0</v>
      </c>
      <c r="K1296" s="155">
        <v>0</v>
      </c>
      <c r="L1296" s="154">
        <v>0</v>
      </c>
      <c r="M1296" s="154">
        <v>0</v>
      </c>
      <c r="N1296" s="154">
        <v>0</v>
      </c>
      <c r="O1296" s="154">
        <v>0</v>
      </c>
      <c r="P1296" s="154">
        <v>0</v>
      </c>
      <c r="Q1296" s="154">
        <v>0</v>
      </c>
      <c r="R1296" s="154">
        <v>0</v>
      </c>
      <c r="S1296" s="154">
        <v>0</v>
      </c>
      <c r="T1296" s="154">
        <v>0</v>
      </c>
      <c r="U1296" s="154">
        <v>0</v>
      </c>
      <c r="V1296" s="154">
        <v>0</v>
      </c>
      <c r="W1296" s="154">
        <v>0</v>
      </c>
      <c r="X1296" s="154">
        <v>0</v>
      </c>
      <c r="Y1296" s="154">
        <v>0</v>
      </c>
      <c r="Z1296" s="154">
        <v>0</v>
      </c>
      <c r="AA1296" s="154">
        <v>0</v>
      </c>
      <c r="AB1296" s="156" t="s">
        <v>3067</v>
      </c>
    </row>
    <row r="1297" spans="1:28" ht="35.25" customHeight="1" x14ac:dyDescent="0.5">
      <c r="A1297">
        <v>1</v>
      </c>
      <c r="B1297" s="124">
        <v>495</v>
      </c>
      <c r="C1297" s="125" t="s">
        <v>1995</v>
      </c>
      <c r="D1297" s="150">
        <v>174400</v>
      </c>
      <c r="E1297" s="154">
        <v>0</v>
      </c>
      <c r="F1297" s="154">
        <v>0</v>
      </c>
      <c r="G1297" s="154">
        <v>174400</v>
      </c>
      <c r="H1297" s="154">
        <v>0</v>
      </c>
      <c r="I1297" s="154">
        <v>0</v>
      </c>
      <c r="J1297" s="154">
        <v>0</v>
      </c>
      <c r="K1297" s="155">
        <v>0</v>
      </c>
      <c r="L1297" s="154">
        <v>0</v>
      </c>
      <c r="M1297" s="154">
        <v>0</v>
      </c>
      <c r="N1297" s="154">
        <v>0</v>
      </c>
      <c r="O1297" s="154">
        <v>0</v>
      </c>
      <c r="P1297" s="154">
        <v>0</v>
      </c>
      <c r="Q1297" s="154">
        <v>0</v>
      </c>
      <c r="R1297" s="154">
        <v>0</v>
      </c>
      <c r="S1297" s="154">
        <v>0</v>
      </c>
      <c r="T1297" s="154">
        <v>0</v>
      </c>
      <c r="U1297" s="154">
        <v>0</v>
      </c>
      <c r="V1297" s="154">
        <v>0</v>
      </c>
      <c r="W1297" s="154">
        <v>0</v>
      </c>
      <c r="X1297" s="154">
        <v>0</v>
      </c>
      <c r="Y1297" s="154">
        <v>0</v>
      </c>
      <c r="Z1297" s="154">
        <v>0</v>
      </c>
      <c r="AA1297" s="154">
        <v>0</v>
      </c>
      <c r="AB1297" s="156" t="s">
        <v>3067</v>
      </c>
    </row>
    <row r="1298" spans="1:28" ht="35.25" customHeight="1" x14ac:dyDescent="0.5">
      <c r="A1298">
        <v>1</v>
      </c>
      <c r="B1298" s="124">
        <v>496</v>
      </c>
      <c r="C1298" s="125" t="s">
        <v>2438</v>
      </c>
      <c r="D1298" s="150">
        <v>700644.25</v>
      </c>
      <c r="E1298" s="154">
        <v>0</v>
      </c>
      <c r="F1298" s="154">
        <v>0</v>
      </c>
      <c r="G1298" s="154">
        <v>0</v>
      </c>
      <c r="H1298" s="154">
        <v>0</v>
      </c>
      <c r="I1298" s="154">
        <v>0</v>
      </c>
      <c r="J1298" s="154">
        <v>0</v>
      </c>
      <c r="K1298" s="155">
        <v>0</v>
      </c>
      <c r="L1298" s="154">
        <v>0</v>
      </c>
      <c r="M1298" s="154">
        <v>700644.25</v>
      </c>
      <c r="N1298" s="154">
        <v>0</v>
      </c>
      <c r="O1298" s="154">
        <v>0</v>
      </c>
      <c r="P1298" s="154">
        <v>0</v>
      </c>
      <c r="Q1298" s="154">
        <v>0</v>
      </c>
      <c r="R1298" s="154">
        <v>0</v>
      </c>
      <c r="S1298" s="154">
        <v>0</v>
      </c>
      <c r="T1298" s="154">
        <v>0</v>
      </c>
      <c r="U1298" s="154">
        <v>0</v>
      </c>
      <c r="V1298" s="154">
        <v>0</v>
      </c>
      <c r="W1298" s="154">
        <v>0</v>
      </c>
      <c r="X1298" s="154">
        <v>0</v>
      </c>
      <c r="Y1298" s="154">
        <v>0</v>
      </c>
      <c r="Z1298" s="154">
        <v>0</v>
      </c>
      <c r="AA1298" s="154">
        <v>0</v>
      </c>
      <c r="AB1298" s="156" t="s">
        <v>3067</v>
      </c>
    </row>
    <row r="1299" spans="1:28" ht="35.25" customHeight="1" x14ac:dyDescent="0.5">
      <c r="A1299">
        <v>1</v>
      </c>
      <c r="B1299" s="124">
        <v>497</v>
      </c>
      <c r="C1299" s="125" t="s">
        <v>3158</v>
      </c>
      <c r="D1299" s="150">
        <v>1505128</v>
      </c>
      <c r="E1299" s="154">
        <v>0</v>
      </c>
      <c r="F1299" s="154">
        <v>0</v>
      </c>
      <c r="G1299" s="154">
        <v>0</v>
      </c>
      <c r="H1299" s="154">
        <v>0</v>
      </c>
      <c r="I1299" s="154">
        <v>0</v>
      </c>
      <c r="J1299" s="154">
        <v>0</v>
      </c>
      <c r="K1299" s="155">
        <v>0</v>
      </c>
      <c r="L1299" s="154">
        <v>0</v>
      </c>
      <c r="M1299" s="154">
        <v>1505128</v>
      </c>
      <c r="N1299" s="154">
        <v>0</v>
      </c>
      <c r="O1299" s="154">
        <v>0</v>
      </c>
      <c r="P1299" s="154">
        <v>0</v>
      </c>
      <c r="Q1299" s="154">
        <v>0</v>
      </c>
      <c r="R1299" s="154">
        <v>0</v>
      </c>
      <c r="S1299" s="154">
        <v>0</v>
      </c>
      <c r="T1299" s="154">
        <v>0</v>
      </c>
      <c r="U1299" s="154">
        <v>0</v>
      </c>
      <c r="V1299" s="154">
        <v>0</v>
      </c>
      <c r="W1299" s="154">
        <v>0</v>
      </c>
      <c r="X1299" s="154">
        <v>0</v>
      </c>
      <c r="Y1299" s="154">
        <v>0</v>
      </c>
      <c r="Z1299" s="154">
        <v>0</v>
      </c>
      <c r="AA1299" s="154">
        <v>0</v>
      </c>
      <c r="AB1299" s="156" t="s">
        <v>3067</v>
      </c>
    </row>
    <row r="1300" spans="1:28" ht="35.25" customHeight="1" x14ac:dyDescent="0.5">
      <c r="A1300">
        <v>1</v>
      </c>
      <c r="B1300" s="124">
        <v>498</v>
      </c>
      <c r="C1300" s="125" t="s">
        <v>3159</v>
      </c>
      <c r="D1300" s="150">
        <v>235865</v>
      </c>
      <c r="E1300" s="154">
        <v>0</v>
      </c>
      <c r="F1300" s="154">
        <v>235865</v>
      </c>
      <c r="G1300" s="154">
        <v>0</v>
      </c>
      <c r="H1300" s="154">
        <v>0</v>
      </c>
      <c r="I1300" s="154">
        <v>0</v>
      </c>
      <c r="J1300" s="154">
        <v>0</v>
      </c>
      <c r="K1300" s="155">
        <v>0</v>
      </c>
      <c r="L1300" s="154">
        <v>0</v>
      </c>
      <c r="M1300" s="154">
        <v>0</v>
      </c>
      <c r="N1300" s="154">
        <v>0</v>
      </c>
      <c r="O1300" s="154">
        <v>0</v>
      </c>
      <c r="P1300" s="154">
        <v>0</v>
      </c>
      <c r="Q1300" s="154">
        <v>0</v>
      </c>
      <c r="R1300" s="154">
        <v>0</v>
      </c>
      <c r="S1300" s="154">
        <v>0</v>
      </c>
      <c r="T1300" s="154">
        <v>0</v>
      </c>
      <c r="U1300" s="154">
        <v>0</v>
      </c>
      <c r="V1300" s="154">
        <v>0</v>
      </c>
      <c r="W1300" s="154">
        <v>0</v>
      </c>
      <c r="X1300" s="154">
        <v>0</v>
      </c>
      <c r="Y1300" s="154">
        <v>0</v>
      </c>
      <c r="Z1300" s="154">
        <v>0</v>
      </c>
      <c r="AA1300" s="154">
        <v>0</v>
      </c>
      <c r="AB1300" s="156" t="s">
        <v>3067</v>
      </c>
    </row>
    <row r="1301" spans="1:28" ht="35.25" customHeight="1" x14ac:dyDescent="0.5">
      <c r="A1301">
        <v>1</v>
      </c>
      <c r="B1301" s="124">
        <v>499</v>
      </c>
      <c r="C1301" s="125" t="s">
        <v>3160</v>
      </c>
      <c r="D1301" s="150">
        <v>1436198</v>
      </c>
      <c r="E1301" s="154">
        <v>0</v>
      </c>
      <c r="F1301" s="154">
        <v>0</v>
      </c>
      <c r="G1301" s="154">
        <v>0</v>
      </c>
      <c r="H1301" s="154">
        <v>0</v>
      </c>
      <c r="I1301" s="154">
        <v>0</v>
      </c>
      <c r="J1301" s="154">
        <v>0</v>
      </c>
      <c r="K1301" s="155">
        <v>0</v>
      </c>
      <c r="L1301" s="154">
        <v>0</v>
      </c>
      <c r="M1301" s="154">
        <v>0</v>
      </c>
      <c r="N1301" s="154">
        <v>384999</v>
      </c>
      <c r="O1301" s="154">
        <v>1051199</v>
      </c>
      <c r="P1301" s="154">
        <v>0</v>
      </c>
      <c r="Q1301" s="154">
        <v>0</v>
      </c>
      <c r="R1301" s="154">
        <v>0</v>
      </c>
      <c r="S1301" s="154">
        <v>0</v>
      </c>
      <c r="T1301" s="154">
        <v>0</v>
      </c>
      <c r="U1301" s="154">
        <v>0</v>
      </c>
      <c r="V1301" s="154">
        <v>0</v>
      </c>
      <c r="W1301" s="154">
        <v>0</v>
      </c>
      <c r="X1301" s="154">
        <v>0</v>
      </c>
      <c r="Y1301" s="154">
        <v>0</v>
      </c>
      <c r="Z1301" s="154">
        <v>0</v>
      </c>
      <c r="AA1301" s="154">
        <v>0</v>
      </c>
      <c r="AB1301" s="156" t="s">
        <v>3067</v>
      </c>
    </row>
    <row r="1302" spans="1:28" ht="35.25" customHeight="1" x14ac:dyDescent="0.5">
      <c r="A1302">
        <v>1</v>
      </c>
      <c r="B1302" s="124">
        <v>500</v>
      </c>
      <c r="C1302" s="125" t="s">
        <v>1742</v>
      </c>
      <c r="D1302" s="150">
        <v>424639</v>
      </c>
      <c r="E1302" s="154">
        <v>0</v>
      </c>
      <c r="F1302" s="154">
        <v>0</v>
      </c>
      <c r="G1302" s="154">
        <v>0</v>
      </c>
      <c r="H1302" s="154">
        <v>0</v>
      </c>
      <c r="I1302" s="154">
        <v>424639</v>
      </c>
      <c r="J1302" s="154">
        <v>0</v>
      </c>
      <c r="K1302" s="155">
        <v>0</v>
      </c>
      <c r="L1302" s="154">
        <v>0</v>
      </c>
      <c r="M1302" s="154">
        <v>0</v>
      </c>
      <c r="N1302" s="154">
        <v>0</v>
      </c>
      <c r="O1302" s="154">
        <v>0</v>
      </c>
      <c r="P1302" s="154">
        <v>0</v>
      </c>
      <c r="Q1302" s="154">
        <v>0</v>
      </c>
      <c r="R1302" s="154">
        <v>0</v>
      </c>
      <c r="S1302" s="154">
        <v>0</v>
      </c>
      <c r="T1302" s="154">
        <v>0</v>
      </c>
      <c r="U1302" s="154">
        <v>0</v>
      </c>
      <c r="V1302" s="154">
        <v>0</v>
      </c>
      <c r="W1302" s="154">
        <v>0</v>
      </c>
      <c r="X1302" s="154">
        <v>0</v>
      </c>
      <c r="Y1302" s="154">
        <v>0</v>
      </c>
      <c r="Z1302" s="154">
        <v>0</v>
      </c>
      <c r="AA1302" s="154">
        <v>0</v>
      </c>
      <c r="AB1302" s="156" t="s">
        <v>3067</v>
      </c>
    </row>
    <row r="1303" spans="1:28" ht="35.25" customHeight="1" x14ac:dyDescent="0.5">
      <c r="A1303">
        <v>1</v>
      </c>
      <c r="B1303" s="124">
        <v>501</v>
      </c>
      <c r="C1303" s="125" t="s">
        <v>3161</v>
      </c>
      <c r="D1303" s="150">
        <v>1534914.4</v>
      </c>
      <c r="E1303" s="154">
        <v>0</v>
      </c>
      <c r="F1303" s="154">
        <v>0</v>
      </c>
      <c r="G1303" s="154">
        <v>0</v>
      </c>
      <c r="H1303" s="154">
        <v>0</v>
      </c>
      <c r="I1303" s="154">
        <v>0</v>
      </c>
      <c r="J1303" s="154">
        <v>0</v>
      </c>
      <c r="K1303" s="155">
        <v>0</v>
      </c>
      <c r="L1303" s="154">
        <v>0</v>
      </c>
      <c r="M1303" s="154">
        <v>1534914.4</v>
      </c>
      <c r="N1303" s="154">
        <v>0</v>
      </c>
      <c r="O1303" s="154">
        <v>0</v>
      </c>
      <c r="P1303" s="154">
        <v>0</v>
      </c>
      <c r="Q1303" s="154">
        <v>0</v>
      </c>
      <c r="R1303" s="154">
        <v>0</v>
      </c>
      <c r="S1303" s="154">
        <v>0</v>
      </c>
      <c r="T1303" s="154">
        <v>0</v>
      </c>
      <c r="U1303" s="154">
        <v>0</v>
      </c>
      <c r="V1303" s="154">
        <v>0</v>
      </c>
      <c r="W1303" s="154">
        <v>0</v>
      </c>
      <c r="X1303" s="154">
        <v>0</v>
      </c>
      <c r="Y1303" s="154">
        <v>0</v>
      </c>
      <c r="Z1303" s="154">
        <v>0</v>
      </c>
      <c r="AA1303" s="154">
        <v>0</v>
      </c>
      <c r="AB1303" s="156" t="s">
        <v>3067</v>
      </c>
    </row>
    <row r="1304" spans="1:28" ht="35.25" customHeight="1" x14ac:dyDescent="0.5">
      <c r="A1304">
        <v>1</v>
      </c>
      <c r="B1304" s="124">
        <v>502</v>
      </c>
      <c r="C1304" s="125" t="s">
        <v>2002</v>
      </c>
      <c r="D1304" s="150">
        <v>203969.45</v>
      </c>
      <c r="E1304" s="154">
        <v>0</v>
      </c>
      <c r="F1304" s="154">
        <v>0</v>
      </c>
      <c r="G1304" s="154">
        <v>0</v>
      </c>
      <c r="H1304" s="154">
        <v>0</v>
      </c>
      <c r="I1304" s="154">
        <v>0</v>
      </c>
      <c r="J1304" s="154">
        <v>0</v>
      </c>
      <c r="K1304" s="155">
        <v>0</v>
      </c>
      <c r="L1304" s="154">
        <v>0</v>
      </c>
      <c r="M1304" s="154">
        <v>0</v>
      </c>
      <c r="N1304" s="154">
        <v>0</v>
      </c>
      <c r="O1304" s="154">
        <v>203969.45</v>
      </c>
      <c r="P1304" s="154">
        <v>0</v>
      </c>
      <c r="Q1304" s="154">
        <v>0</v>
      </c>
      <c r="R1304" s="154">
        <v>0</v>
      </c>
      <c r="S1304" s="154">
        <v>0</v>
      </c>
      <c r="T1304" s="154">
        <v>0</v>
      </c>
      <c r="U1304" s="154">
        <v>0</v>
      </c>
      <c r="V1304" s="154">
        <v>0</v>
      </c>
      <c r="W1304" s="154">
        <v>0</v>
      </c>
      <c r="X1304" s="154">
        <v>0</v>
      </c>
      <c r="Y1304" s="154">
        <v>0</v>
      </c>
      <c r="Z1304" s="154">
        <v>0</v>
      </c>
      <c r="AA1304" s="154">
        <v>0</v>
      </c>
      <c r="AB1304" s="156" t="s">
        <v>3067</v>
      </c>
    </row>
    <row r="1305" spans="1:28" ht="35.25" customHeight="1" x14ac:dyDescent="0.5">
      <c r="A1305">
        <v>1</v>
      </c>
      <c r="B1305" s="124">
        <v>503</v>
      </c>
      <c r="C1305" s="125" t="s">
        <v>3162</v>
      </c>
      <c r="D1305" s="150">
        <v>596000</v>
      </c>
      <c r="E1305" s="154">
        <v>0</v>
      </c>
      <c r="F1305" s="154">
        <v>0</v>
      </c>
      <c r="G1305" s="154">
        <v>0</v>
      </c>
      <c r="H1305" s="154">
        <v>0</v>
      </c>
      <c r="I1305" s="154">
        <v>0</v>
      </c>
      <c r="J1305" s="154">
        <v>0</v>
      </c>
      <c r="K1305" s="155">
        <v>0</v>
      </c>
      <c r="L1305" s="154">
        <v>0</v>
      </c>
      <c r="M1305" s="154">
        <v>0</v>
      </c>
      <c r="N1305" s="154">
        <v>0</v>
      </c>
      <c r="O1305" s="154">
        <v>0</v>
      </c>
      <c r="P1305" s="154">
        <v>596000</v>
      </c>
      <c r="Q1305" s="154">
        <v>0</v>
      </c>
      <c r="R1305" s="154">
        <v>0</v>
      </c>
      <c r="S1305" s="154">
        <v>0</v>
      </c>
      <c r="T1305" s="154">
        <v>0</v>
      </c>
      <c r="U1305" s="154">
        <v>0</v>
      </c>
      <c r="V1305" s="154">
        <v>0</v>
      </c>
      <c r="W1305" s="154">
        <v>0</v>
      </c>
      <c r="X1305" s="154">
        <v>0</v>
      </c>
      <c r="Y1305" s="154">
        <v>0</v>
      </c>
      <c r="Z1305" s="154">
        <v>0</v>
      </c>
      <c r="AA1305" s="154">
        <v>0</v>
      </c>
      <c r="AB1305" s="156">
        <v>2021</v>
      </c>
    </row>
    <row r="1306" spans="1:28" ht="35.25" customHeight="1" x14ac:dyDescent="0.5">
      <c r="A1306">
        <v>1</v>
      </c>
      <c r="B1306" s="124">
        <v>504</v>
      </c>
      <c r="C1306" s="125" t="s">
        <v>3163</v>
      </c>
      <c r="D1306" s="150">
        <v>909235</v>
      </c>
      <c r="E1306" s="154">
        <v>0</v>
      </c>
      <c r="F1306" s="154">
        <v>0</v>
      </c>
      <c r="G1306" s="154">
        <v>909235</v>
      </c>
      <c r="H1306" s="154">
        <v>0</v>
      </c>
      <c r="I1306" s="154">
        <v>0</v>
      </c>
      <c r="J1306" s="154">
        <v>0</v>
      </c>
      <c r="K1306" s="155">
        <v>0</v>
      </c>
      <c r="L1306" s="154">
        <v>0</v>
      </c>
      <c r="M1306" s="154">
        <v>0</v>
      </c>
      <c r="N1306" s="154">
        <v>0</v>
      </c>
      <c r="O1306" s="154">
        <v>0</v>
      </c>
      <c r="P1306" s="154">
        <v>0</v>
      </c>
      <c r="Q1306" s="154">
        <v>0</v>
      </c>
      <c r="R1306" s="154">
        <v>0</v>
      </c>
      <c r="S1306" s="154">
        <v>0</v>
      </c>
      <c r="T1306" s="154">
        <v>0</v>
      </c>
      <c r="U1306" s="154">
        <v>0</v>
      </c>
      <c r="V1306" s="154">
        <v>0</v>
      </c>
      <c r="W1306" s="154">
        <v>0</v>
      </c>
      <c r="X1306" s="154">
        <v>0</v>
      </c>
      <c r="Y1306" s="154">
        <v>0</v>
      </c>
      <c r="Z1306" s="154">
        <v>0</v>
      </c>
      <c r="AA1306" s="154">
        <v>0</v>
      </c>
      <c r="AB1306" s="156">
        <v>2021</v>
      </c>
    </row>
    <row r="1307" spans="1:28" ht="35.25" customHeight="1" x14ac:dyDescent="0.5">
      <c r="A1307">
        <v>1</v>
      </c>
      <c r="B1307" s="124">
        <v>505</v>
      </c>
      <c r="C1307" s="125" t="s">
        <v>1991</v>
      </c>
      <c r="D1307" s="150">
        <v>347323</v>
      </c>
      <c r="E1307" s="154">
        <v>173661.5</v>
      </c>
      <c r="F1307" s="154">
        <v>173661.5</v>
      </c>
      <c r="G1307" s="154">
        <v>0</v>
      </c>
      <c r="H1307" s="154">
        <v>0</v>
      </c>
      <c r="I1307" s="154">
        <v>0</v>
      </c>
      <c r="J1307" s="154">
        <v>0</v>
      </c>
      <c r="K1307" s="155">
        <v>0</v>
      </c>
      <c r="L1307" s="154">
        <v>0</v>
      </c>
      <c r="M1307" s="154">
        <v>0</v>
      </c>
      <c r="N1307" s="154">
        <v>0</v>
      </c>
      <c r="O1307" s="154">
        <v>0</v>
      </c>
      <c r="P1307" s="154">
        <v>0</v>
      </c>
      <c r="Q1307" s="154">
        <v>0</v>
      </c>
      <c r="R1307" s="154">
        <v>0</v>
      </c>
      <c r="S1307" s="154">
        <v>0</v>
      </c>
      <c r="T1307" s="154">
        <v>0</v>
      </c>
      <c r="U1307" s="154">
        <v>0</v>
      </c>
      <c r="V1307" s="154">
        <v>0</v>
      </c>
      <c r="W1307" s="154">
        <v>0</v>
      </c>
      <c r="X1307" s="154">
        <v>0</v>
      </c>
      <c r="Y1307" s="154">
        <v>0</v>
      </c>
      <c r="Z1307" s="154">
        <v>0</v>
      </c>
      <c r="AA1307" s="154">
        <v>0</v>
      </c>
      <c r="AB1307" s="156">
        <v>2021</v>
      </c>
    </row>
    <row r="1308" spans="1:28" ht="35.25" customHeight="1" x14ac:dyDescent="0.5">
      <c r="A1308">
        <v>1</v>
      </c>
      <c r="B1308" s="124">
        <v>506</v>
      </c>
      <c r="C1308" s="125" t="s">
        <v>3164</v>
      </c>
      <c r="D1308" s="150">
        <v>933996</v>
      </c>
      <c r="E1308" s="154">
        <v>0</v>
      </c>
      <c r="F1308" s="154">
        <v>0</v>
      </c>
      <c r="G1308" s="154">
        <v>0</v>
      </c>
      <c r="H1308" s="154">
        <v>0</v>
      </c>
      <c r="I1308" s="154">
        <v>0</v>
      </c>
      <c r="J1308" s="154">
        <v>0</v>
      </c>
      <c r="K1308" s="155">
        <v>0</v>
      </c>
      <c r="L1308" s="154">
        <v>0</v>
      </c>
      <c r="M1308" s="154">
        <v>933996</v>
      </c>
      <c r="N1308" s="154">
        <v>0</v>
      </c>
      <c r="O1308" s="154">
        <v>0</v>
      </c>
      <c r="P1308" s="154">
        <v>0</v>
      </c>
      <c r="Q1308" s="154">
        <v>0</v>
      </c>
      <c r="R1308" s="154">
        <v>0</v>
      </c>
      <c r="S1308" s="154">
        <v>0</v>
      </c>
      <c r="T1308" s="154">
        <v>0</v>
      </c>
      <c r="U1308" s="154">
        <v>0</v>
      </c>
      <c r="V1308" s="154">
        <v>0</v>
      </c>
      <c r="W1308" s="154">
        <v>0</v>
      </c>
      <c r="X1308" s="154">
        <v>0</v>
      </c>
      <c r="Y1308" s="154">
        <v>0</v>
      </c>
      <c r="Z1308" s="154">
        <v>0</v>
      </c>
      <c r="AA1308" s="154">
        <v>0</v>
      </c>
      <c r="AB1308" s="156">
        <v>2021</v>
      </c>
    </row>
    <row r="1309" spans="1:28" ht="35.25" customHeight="1" x14ac:dyDescent="0.5">
      <c r="A1309">
        <v>1</v>
      </c>
      <c r="B1309" s="124">
        <v>507</v>
      </c>
      <c r="C1309" s="125" t="s">
        <v>2003</v>
      </c>
      <c r="D1309" s="150">
        <v>810550</v>
      </c>
      <c r="E1309" s="154">
        <v>0</v>
      </c>
      <c r="F1309" s="154">
        <v>0</v>
      </c>
      <c r="G1309" s="154">
        <v>0</v>
      </c>
      <c r="H1309" s="154">
        <v>0</v>
      </c>
      <c r="I1309" s="154">
        <v>0</v>
      </c>
      <c r="J1309" s="154">
        <v>0</v>
      </c>
      <c r="K1309" s="155">
        <v>0</v>
      </c>
      <c r="L1309" s="154">
        <v>0</v>
      </c>
      <c r="M1309" s="154">
        <v>0</v>
      </c>
      <c r="N1309" s="154">
        <v>0</v>
      </c>
      <c r="O1309" s="154">
        <v>810550</v>
      </c>
      <c r="P1309" s="154">
        <v>0</v>
      </c>
      <c r="Q1309" s="154">
        <v>0</v>
      </c>
      <c r="R1309" s="154">
        <v>0</v>
      </c>
      <c r="S1309" s="154">
        <v>0</v>
      </c>
      <c r="T1309" s="154">
        <v>0</v>
      </c>
      <c r="U1309" s="154">
        <v>0</v>
      </c>
      <c r="V1309" s="154">
        <v>0</v>
      </c>
      <c r="W1309" s="154">
        <v>0</v>
      </c>
      <c r="X1309" s="154">
        <v>0</v>
      </c>
      <c r="Y1309" s="154">
        <v>0</v>
      </c>
      <c r="Z1309" s="154">
        <v>0</v>
      </c>
      <c r="AA1309" s="154">
        <v>0</v>
      </c>
      <c r="AB1309" s="156">
        <v>2021</v>
      </c>
    </row>
    <row r="1310" spans="1:28" ht="35.25" customHeight="1" x14ac:dyDescent="0.5">
      <c r="A1310">
        <v>1</v>
      </c>
      <c r="B1310" s="124">
        <v>508</v>
      </c>
      <c r="C1310" s="125" t="s">
        <v>2890</v>
      </c>
      <c r="D1310" s="150">
        <v>1429995</v>
      </c>
      <c r="E1310" s="157">
        <v>0</v>
      </c>
      <c r="F1310" s="157">
        <v>0</v>
      </c>
      <c r="G1310" s="157">
        <v>1149995</v>
      </c>
      <c r="H1310" s="157">
        <v>280000</v>
      </c>
      <c r="I1310" s="157">
        <v>0</v>
      </c>
      <c r="J1310" s="157">
        <v>0</v>
      </c>
      <c r="K1310" s="158">
        <v>0</v>
      </c>
      <c r="L1310" s="157">
        <v>0</v>
      </c>
      <c r="M1310" s="157">
        <v>0</v>
      </c>
      <c r="N1310" s="157">
        <v>0</v>
      </c>
      <c r="O1310" s="157">
        <v>0</v>
      </c>
      <c r="P1310" s="157">
        <v>0</v>
      </c>
      <c r="Q1310" s="157">
        <v>0</v>
      </c>
      <c r="R1310" s="157">
        <v>0</v>
      </c>
      <c r="S1310" s="157">
        <v>0</v>
      </c>
      <c r="T1310" s="157">
        <v>0</v>
      </c>
      <c r="U1310" s="157">
        <v>0</v>
      </c>
      <c r="V1310" s="157">
        <v>0</v>
      </c>
      <c r="W1310" s="157">
        <v>0</v>
      </c>
      <c r="X1310" s="157">
        <v>0</v>
      </c>
      <c r="Y1310" s="157">
        <v>0</v>
      </c>
      <c r="Z1310" s="157">
        <v>0</v>
      </c>
      <c r="AA1310" s="157">
        <v>0</v>
      </c>
      <c r="AB1310" s="159">
        <v>2021</v>
      </c>
    </row>
    <row r="1311" spans="1:28" ht="35.25" customHeight="1" x14ac:dyDescent="0.5">
      <c r="B1311" s="148" t="s">
        <v>727</v>
      </c>
      <c r="C1311" s="125"/>
      <c r="D1311" s="150">
        <v>167290092.84</v>
      </c>
      <c r="E1311" s="150">
        <v>927098.79</v>
      </c>
      <c r="F1311" s="150">
        <v>2302877</v>
      </c>
      <c r="G1311" s="150">
        <v>9230250.0700000003</v>
      </c>
      <c r="H1311" s="150">
        <v>2143099.34</v>
      </c>
      <c r="I1311" s="150">
        <v>2014044.72</v>
      </c>
      <c r="J1311" s="150">
        <v>527997</v>
      </c>
      <c r="K1311" s="151">
        <v>22</v>
      </c>
      <c r="L1311" s="150">
        <v>40839220</v>
      </c>
      <c r="M1311" s="150">
        <v>53024056.339999989</v>
      </c>
      <c r="N1311" s="150">
        <v>0</v>
      </c>
      <c r="O1311" s="150">
        <v>54585789.420000009</v>
      </c>
      <c r="P1311" s="150">
        <v>1695660.1600000001</v>
      </c>
      <c r="Q1311" s="150">
        <v>0</v>
      </c>
      <c r="R1311" s="150">
        <v>0</v>
      </c>
      <c r="S1311" s="150">
        <v>0</v>
      </c>
      <c r="T1311" s="150">
        <v>0</v>
      </c>
      <c r="U1311" s="150">
        <v>0</v>
      </c>
      <c r="V1311" s="150">
        <v>0</v>
      </c>
      <c r="W1311" s="150">
        <v>0</v>
      </c>
      <c r="X1311" s="150">
        <v>0</v>
      </c>
      <c r="Y1311" s="150">
        <v>0</v>
      </c>
      <c r="Z1311" s="150">
        <v>0</v>
      </c>
      <c r="AA1311" s="150">
        <v>0</v>
      </c>
      <c r="AB1311" s="152" t="s">
        <v>857</v>
      </c>
    </row>
    <row r="1312" spans="1:28" ht="35.25" customHeight="1" x14ac:dyDescent="0.5">
      <c r="A1312">
        <v>1</v>
      </c>
      <c r="B1312" s="124">
        <v>509</v>
      </c>
      <c r="C1312" s="125" t="s">
        <v>2743</v>
      </c>
      <c r="D1312" s="150">
        <v>630000</v>
      </c>
      <c r="E1312" s="154">
        <v>0</v>
      </c>
      <c r="F1312" s="154">
        <v>0</v>
      </c>
      <c r="G1312" s="154">
        <v>0</v>
      </c>
      <c r="H1312" s="154">
        <v>0</v>
      </c>
      <c r="I1312" s="154">
        <v>0</v>
      </c>
      <c r="J1312" s="154">
        <v>0</v>
      </c>
      <c r="K1312" s="155">
        <v>0</v>
      </c>
      <c r="L1312" s="154">
        <v>0</v>
      </c>
      <c r="M1312" s="154">
        <v>0</v>
      </c>
      <c r="N1312" s="154">
        <v>0</v>
      </c>
      <c r="O1312" s="154">
        <v>630000</v>
      </c>
      <c r="P1312" s="154">
        <v>0</v>
      </c>
      <c r="Q1312" s="154">
        <v>0</v>
      </c>
      <c r="R1312" s="154">
        <v>0</v>
      </c>
      <c r="S1312" s="154">
        <v>0</v>
      </c>
      <c r="T1312" s="154">
        <v>0</v>
      </c>
      <c r="U1312" s="154">
        <v>0</v>
      </c>
      <c r="V1312" s="154">
        <v>0</v>
      </c>
      <c r="W1312" s="154">
        <v>0</v>
      </c>
      <c r="X1312" s="154">
        <v>0</v>
      </c>
      <c r="Y1312" s="154">
        <v>0</v>
      </c>
      <c r="Z1312" s="154">
        <v>0</v>
      </c>
      <c r="AA1312" s="154">
        <v>0</v>
      </c>
      <c r="AB1312" s="156">
        <v>2021</v>
      </c>
    </row>
    <row r="1313" spans="1:28" ht="35.25" customHeight="1" x14ac:dyDescent="0.5">
      <c r="A1313">
        <v>1</v>
      </c>
      <c r="B1313" s="124">
        <v>510</v>
      </c>
      <c r="C1313" s="125" t="s">
        <v>2744</v>
      </c>
      <c r="D1313" s="150">
        <v>879093.55</v>
      </c>
      <c r="E1313" s="154">
        <v>0</v>
      </c>
      <c r="F1313" s="154">
        <v>0</v>
      </c>
      <c r="G1313" s="154">
        <v>0</v>
      </c>
      <c r="H1313" s="154">
        <v>0</v>
      </c>
      <c r="I1313" s="154">
        <v>0</v>
      </c>
      <c r="J1313" s="154">
        <v>0</v>
      </c>
      <c r="K1313" s="155">
        <v>0</v>
      </c>
      <c r="L1313" s="154">
        <v>0</v>
      </c>
      <c r="M1313" s="154">
        <v>0</v>
      </c>
      <c r="N1313" s="154">
        <v>0</v>
      </c>
      <c r="O1313" s="154">
        <v>879093.55</v>
      </c>
      <c r="P1313" s="154">
        <v>0</v>
      </c>
      <c r="Q1313" s="154">
        <v>0</v>
      </c>
      <c r="R1313" s="154">
        <v>0</v>
      </c>
      <c r="S1313" s="154">
        <v>0</v>
      </c>
      <c r="T1313" s="154">
        <v>0</v>
      </c>
      <c r="U1313" s="154">
        <v>0</v>
      </c>
      <c r="V1313" s="154">
        <v>0</v>
      </c>
      <c r="W1313" s="154">
        <v>0</v>
      </c>
      <c r="X1313" s="154">
        <v>0</v>
      </c>
      <c r="Y1313" s="154">
        <v>0</v>
      </c>
      <c r="Z1313" s="154">
        <v>0</v>
      </c>
      <c r="AA1313" s="154">
        <v>0</v>
      </c>
      <c r="AB1313" s="156">
        <v>2021</v>
      </c>
    </row>
    <row r="1314" spans="1:28" ht="35.25" customHeight="1" x14ac:dyDescent="0.5">
      <c r="A1314">
        <v>1</v>
      </c>
      <c r="B1314" s="124">
        <v>511</v>
      </c>
      <c r="C1314" s="125" t="s">
        <v>2745</v>
      </c>
      <c r="D1314" s="150">
        <v>2998009</v>
      </c>
      <c r="E1314" s="154">
        <v>0</v>
      </c>
      <c r="F1314" s="154">
        <v>0</v>
      </c>
      <c r="G1314" s="154">
        <v>0</v>
      </c>
      <c r="H1314" s="154">
        <v>0</v>
      </c>
      <c r="I1314" s="154">
        <v>0</v>
      </c>
      <c r="J1314" s="154">
        <v>0</v>
      </c>
      <c r="K1314" s="155">
        <v>0</v>
      </c>
      <c r="L1314" s="154">
        <v>0</v>
      </c>
      <c r="M1314" s="154">
        <v>2998009</v>
      </c>
      <c r="N1314" s="154">
        <v>0</v>
      </c>
      <c r="O1314" s="154">
        <v>0</v>
      </c>
      <c r="P1314" s="154">
        <v>0</v>
      </c>
      <c r="Q1314" s="154">
        <v>0</v>
      </c>
      <c r="R1314" s="154">
        <v>0</v>
      </c>
      <c r="S1314" s="154">
        <v>0</v>
      </c>
      <c r="T1314" s="154">
        <v>0</v>
      </c>
      <c r="U1314" s="154">
        <v>0</v>
      </c>
      <c r="V1314" s="154">
        <v>0</v>
      </c>
      <c r="W1314" s="154">
        <v>0</v>
      </c>
      <c r="X1314" s="154">
        <v>0</v>
      </c>
      <c r="Y1314" s="154">
        <v>0</v>
      </c>
      <c r="Z1314" s="154">
        <v>0</v>
      </c>
      <c r="AA1314" s="154">
        <v>0</v>
      </c>
      <c r="AB1314" s="156">
        <v>2021</v>
      </c>
    </row>
    <row r="1315" spans="1:28" ht="35.25" customHeight="1" x14ac:dyDescent="0.5">
      <c r="A1315">
        <v>1</v>
      </c>
      <c r="B1315" s="124">
        <v>512</v>
      </c>
      <c r="C1315" s="125" t="s">
        <v>2746</v>
      </c>
      <c r="D1315" s="150">
        <v>1232589.44</v>
      </c>
      <c r="E1315" s="154">
        <v>0</v>
      </c>
      <c r="F1315" s="154">
        <v>0</v>
      </c>
      <c r="G1315" s="154">
        <v>0</v>
      </c>
      <c r="H1315" s="154">
        <v>0</v>
      </c>
      <c r="I1315" s="154">
        <v>0</v>
      </c>
      <c r="J1315" s="154">
        <v>0</v>
      </c>
      <c r="K1315" s="155">
        <v>0</v>
      </c>
      <c r="L1315" s="154">
        <v>0</v>
      </c>
      <c r="M1315" s="154">
        <v>0</v>
      </c>
      <c r="N1315" s="154">
        <v>0</v>
      </c>
      <c r="O1315" s="154">
        <v>1232589.44</v>
      </c>
      <c r="P1315" s="154">
        <v>0</v>
      </c>
      <c r="Q1315" s="154">
        <v>0</v>
      </c>
      <c r="R1315" s="154">
        <v>0</v>
      </c>
      <c r="S1315" s="154">
        <v>0</v>
      </c>
      <c r="T1315" s="154">
        <v>0</v>
      </c>
      <c r="U1315" s="154">
        <v>0</v>
      </c>
      <c r="V1315" s="154">
        <v>0</v>
      </c>
      <c r="W1315" s="154">
        <v>0</v>
      </c>
      <c r="X1315" s="154">
        <v>0</v>
      </c>
      <c r="Y1315" s="154">
        <v>0</v>
      </c>
      <c r="Z1315" s="154">
        <v>0</v>
      </c>
      <c r="AA1315" s="154">
        <v>0</v>
      </c>
      <c r="AB1315" s="156">
        <v>2021</v>
      </c>
    </row>
    <row r="1316" spans="1:28" ht="35.25" customHeight="1" x14ac:dyDescent="0.5">
      <c r="A1316">
        <v>1</v>
      </c>
      <c r="B1316" s="124">
        <v>513</v>
      </c>
      <c r="C1316" s="125" t="s">
        <v>2451</v>
      </c>
      <c r="D1316" s="150">
        <v>1107639</v>
      </c>
      <c r="E1316" s="154">
        <v>0</v>
      </c>
      <c r="F1316" s="154">
        <v>1000006</v>
      </c>
      <c r="G1316" s="154">
        <v>107633</v>
      </c>
      <c r="H1316" s="154">
        <v>0</v>
      </c>
      <c r="I1316" s="154">
        <v>0</v>
      </c>
      <c r="J1316" s="154">
        <v>0</v>
      </c>
      <c r="K1316" s="155">
        <v>0</v>
      </c>
      <c r="L1316" s="154">
        <v>0</v>
      </c>
      <c r="M1316" s="154">
        <v>0</v>
      </c>
      <c r="N1316" s="154">
        <v>0</v>
      </c>
      <c r="O1316" s="154">
        <v>0</v>
      </c>
      <c r="P1316" s="154">
        <v>0</v>
      </c>
      <c r="Q1316" s="154">
        <v>0</v>
      </c>
      <c r="R1316" s="154">
        <v>0</v>
      </c>
      <c r="S1316" s="154">
        <v>0</v>
      </c>
      <c r="T1316" s="154">
        <v>0</v>
      </c>
      <c r="U1316" s="154">
        <v>0</v>
      </c>
      <c r="V1316" s="154">
        <v>0</v>
      </c>
      <c r="W1316" s="154">
        <v>0</v>
      </c>
      <c r="X1316" s="154">
        <v>0</v>
      </c>
      <c r="Y1316" s="154">
        <v>0</v>
      </c>
      <c r="Z1316" s="154">
        <v>0</v>
      </c>
      <c r="AA1316" s="154">
        <v>0</v>
      </c>
      <c r="AB1316" s="156">
        <v>2021</v>
      </c>
    </row>
    <row r="1317" spans="1:28" ht="35.25" customHeight="1" x14ac:dyDescent="0.5">
      <c r="A1317">
        <v>1</v>
      </c>
      <c r="B1317" s="124">
        <v>514</v>
      </c>
      <c r="C1317" s="125" t="s">
        <v>2452</v>
      </c>
      <c r="D1317" s="150">
        <v>1769427</v>
      </c>
      <c r="E1317" s="154">
        <v>0</v>
      </c>
      <c r="F1317" s="154">
        <v>0</v>
      </c>
      <c r="G1317" s="154">
        <v>0</v>
      </c>
      <c r="H1317" s="154">
        <v>0</v>
      </c>
      <c r="I1317" s="154">
        <v>0</v>
      </c>
      <c r="J1317" s="154">
        <v>0</v>
      </c>
      <c r="K1317" s="155">
        <v>0</v>
      </c>
      <c r="L1317" s="154">
        <v>0</v>
      </c>
      <c r="M1317" s="154">
        <v>679106</v>
      </c>
      <c r="N1317" s="154">
        <v>0</v>
      </c>
      <c r="O1317" s="154">
        <v>1090321</v>
      </c>
      <c r="P1317" s="154">
        <v>0</v>
      </c>
      <c r="Q1317" s="154">
        <v>0</v>
      </c>
      <c r="R1317" s="154">
        <v>0</v>
      </c>
      <c r="S1317" s="154">
        <v>0</v>
      </c>
      <c r="T1317" s="154">
        <v>0</v>
      </c>
      <c r="U1317" s="154">
        <v>0</v>
      </c>
      <c r="V1317" s="154">
        <v>0</v>
      </c>
      <c r="W1317" s="154">
        <v>0</v>
      </c>
      <c r="X1317" s="154">
        <v>0</v>
      </c>
      <c r="Y1317" s="154">
        <v>0</v>
      </c>
      <c r="Z1317" s="154">
        <v>0</v>
      </c>
      <c r="AA1317" s="154">
        <v>0</v>
      </c>
      <c r="AB1317" s="156">
        <v>2021</v>
      </c>
    </row>
    <row r="1318" spans="1:28" ht="35.25" customHeight="1" x14ac:dyDescent="0.5">
      <c r="A1318">
        <v>1</v>
      </c>
      <c r="B1318" s="124">
        <v>515</v>
      </c>
      <c r="C1318" s="125" t="s">
        <v>2891</v>
      </c>
      <c r="D1318" s="150">
        <v>4180000</v>
      </c>
      <c r="E1318" s="154">
        <v>0</v>
      </c>
      <c r="F1318" s="154">
        <v>0</v>
      </c>
      <c r="G1318" s="154">
        <v>0</v>
      </c>
      <c r="H1318" s="154">
        <v>0</v>
      </c>
      <c r="I1318" s="154">
        <v>0</v>
      </c>
      <c r="J1318" s="154">
        <v>0</v>
      </c>
      <c r="K1318" s="155">
        <v>2</v>
      </c>
      <c r="L1318" s="154">
        <v>4180000</v>
      </c>
      <c r="M1318" s="154">
        <v>0</v>
      </c>
      <c r="N1318" s="154">
        <v>0</v>
      </c>
      <c r="O1318" s="154">
        <v>0</v>
      </c>
      <c r="P1318" s="154">
        <v>0</v>
      </c>
      <c r="Q1318" s="154">
        <v>0</v>
      </c>
      <c r="R1318" s="154">
        <v>0</v>
      </c>
      <c r="S1318" s="154">
        <v>0</v>
      </c>
      <c r="T1318" s="154">
        <v>0</v>
      </c>
      <c r="U1318" s="154">
        <v>0</v>
      </c>
      <c r="V1318" s="154">
        <v>0</v>
      </c>
      <c r="W1318" s="154">
        <v>0</v>
      </c>
      <c r="X1318" s="154">
        <v>0</v>
      </c>
      <c r="Y1318" s="154">
        <v>0</v>
      </c>
      <c r="Z1318" s="154">
        <v>0</v>
      </c>
      <c r="AA1318" s="154">
        <v>0</v>
      </c>
      <c r="AB1318" s="156">
        <v>2021</v>
      </c>
    </row>
    <row r="1319" spans="1:28" ht="35.25" customHeight="1" x14ac:dyDescent="0.5">
      <c r="A1319">
        <v>1</v>
      </c>
      <c r="B1319" s="124">
        <v>516</v>
      </c>
      <c r="C1319" s="125" t="s">
        <v>1746</v>
      </c>
      <c r="D1319" s="150">
        <v>4240000</v>
      </c>
      <c r="E1319" s="154">
        <v>0</v>
      </c>
      <c r="F1319" s="154">
        <v>0</v>
      </c>
      <c r="G1319" s="154">
        <v>0</v>
      </c>
      <c r="H1319" s="154">
        <v>0</v>
      </c>
      <c r="I1319" s="154">
        <v>0</v>
      </c>
      <c r="J1319" s="154">
        <v>0</v>
      </c>
      <c r="K1319" s="155">
        <v>2</v>
      </c>
      <c r="L1319" s="154">
        <v>4240000</v>
      </c>
      <c r="M1319" s="154">
        <v>0</v>
      </c>
      <c r="N1319" s="154">
        <v>0</v>
      </c>
      <c r="O1319" s="154">
        <v>0</v>
      </c>
      <c r="P1319" s="154">
        <v>0</v>
      </c>
      <c r="Q1319" s="154">
        <v>0</v>
      </c>
      <c r="R1319" s="154">
        <v>0</v>
      </c>
      <c r="S1319" s="154">
        <v>0</v>
      </c>
      <c r="T1319" s="154">
        <v>0</v>
      </c>
      <c r="U1319" s="154">
        <v>0</v>
      </c>
      <c r="V1319" s="154">
        <v>0</v>
      </c>
      <c r="W1319" s="154">
        <v>0</v>
      </c>
      <c r="X1319" s="154">
        <v>0</v>
      </c>
      <c r="Y1319" s="154">
        <v>0</v>
      </c>
      <c r="Z1319" s="154">
        <v>0</v>
      </c>
      <c r="AA1319" s="154">
        <v>0</v>
      </c>
      <c r="AB1319" s="156">
        <v>2021</v>
      </c>
    </row>
    <row r="1320" spans="1:28" ht="35.25" customHeight="1" x14ac:dyDescent="0.5">
      <c r="A1320">
        <v>1</v>
      </c>
      <c r="B1320" s="124">
        <v>517</v>
      </c>
      <c r="C1320" s="125" t="s">
        <v>2892</v>
      </c>
      <c r="D1320" s="150">
        <v>3026299.03</v>
      </c>
      <c r="E1320" s="154">
        <v>0</v>
      </c>
      <c r="F1320" s="154">
        <v>0</v>
      </c>
      <c r="G1320" s="154">
        <v>0</v>
      </c>
      <c r="H1320" s="154">
        <v>0</v>
      </c>
      <c r="I1320" s="154">
        <v>0</v>
      </c>
      <c r="J1320" s="154">
        <v>0</v>
      </c>
      <c r="K1320" s="155">
        <v>0</v>
      </c>
      <c r="L1320" s="154">
        <v>0</v>
      </c>
      <c r="M1320" s="154">
        <v>3026299.03</v>
      </c>
      <c r="N1320" s="154">
        <v>0</v>
      </c>
      <c r="O1320" s="154">
        <v>0</v>
      </c>
      <c r="P1320" s="154">
        <v>0</v>
      </c>
      <c r="Q1320" s="154">
        <v>0</v>
      </c>
      <c r="R1320" s="154">
        <v>0</v>
      </c>
      <c r="S1320" s="154">
        <v>0</v>
      </c>
      <c r="T1320" s="154">
        <v>0</v>
      </c>
      <c r="U1320" s="154">
        <v>0</v>
      </c>
      <c r="V1320" s="154">
        <v>0</v>
      </c>
      <c r="W1320" s="154">
        <v>0</v>
      </c>
      <c r="X1320" s="154">
        <v>0</v>
      </c>
      <c r="Y1320" s="154">
        <v>0</v>
      </c>
      <c r="Z1320" s="154">
        <v>0</v>
      </c>
      <c r="AA1320" s="154">
        <v>0</v>
      </c>
      <c r="AB1320" s="156">
        <v>2021</v>
      </c>
    </row>
    <row r="1321" spans="1:28" ht="35.25" customHeight="1" x14ac:dyDescent="0.5">
      <c r="A1321">
        <v>1</v>
      </c>
      <c r="B1321" s="124">
        <v>518</v>
      </c>
      <c r="C1321" s="125" t="s">
        <v>2027</v>
      </c>
      <c r="D1321" s="150">
        <v>522662</v>
      </c>
      <c r="E1321" s="154">
        <v>0</v>
      </c>
      <c r="F1321" s="154">
        <v>0</v>
      </c>
      <c r="G1321" s="154">
        <v>0</v>
      </c>
      <c r="H1321" s="154">
        <v>448662</v>
      </c>
      <c r="I1321" s="154">
        <v>0</v>
      </c>
      <c r="J1321" s="154">
        <v>0</v>
      </c>
      <c r="K1321" s="155">
        <v>0</v>
      </c>
      <c r="L1321" s="154">
        <v>0</v>
      </c>
      <c r="M1321" s="154">
        <v>0</v>
      </c>
      <c r="N1321" s="154">
        <v>0</v>
      </c>
      <c r="O1321" s="154">
        <v>74000</v>
      </c>
      <c r="P1321" s="154">
        <v>0</v>
      </c>
      <c r="Q1321" s="154">
        <v>0</v>
      </c>
      <c r="R1321" s="154">
        <v>0</v>
      </c>
      <c r="S1321" s="154">
        <v>0</v>
      </c>
      <c r="T1321" s="154">
        <v>0</v>
      </c>
      <c r="U1321" s="154">
        <v>0</v>
      </c>
      <c r="V1321" s="154">
        <v>0</v>
      </c>
      <c r="W1321" s="154">
        <v>0</v>
      </c>
      <c r="X1321" s="154">
        <v>0</v>
      </c>
      <c r="Y1321" s="154">
        <v>0</v>
      </c>
      <c r="Z1321" s="154">
        <v>0</v>
      </c>
      <c r="AA1321" s="154">
        <v>0</v>
      </c>
      <c r="AB1321" s="156">
        <v>2021</v>
      </c>
    </row>
    <row r="1322" spans="1:28" ht="35.25" customHeight="1" x14ac:dyDescent="0.5">
      <c r="A1322">
        <v>1</v>
      </c>
      <c r="B1322" s="124">
        <v>519</v>
      </c>
      <c r="C1322" s="125" t="s">
        <v>2550</v>
      </c>
      <c r="D1322" s="150">
        <v>1950220</v>
      </c>
      <c r="E1322" s="154">
        <v>0</v>
      </c>
      <c r="F1322" s="154">
        <v>0</v>
      </c>
      <c r="G1322" s="154">
        <v>0</v>
      </c>
      <c r="H1322" s="154">
        <v>0</v>
      </c>
      <c r="I1322" s="154">
        <v>0</v>
      </c>
      <c r="J1322" s="154">
        <v>0</v>
      </c>
      <c r="K1322" s="155">
        <v>1</v>
      </c>
      <c r="L1322" s="154">
        <v>1950220</v>
      </c>
      <c r="M1322" s="154">
        <v>0</v>
      </c>
      <c r="N1322" s="154">
        <v>0</v>
      </c>
      <c r="O1322" s="154">
        <v>0</v>
      </c>
      <c r="P1322" s="154">
        <v>0</v>
      </c>
      <c r="Q1322" s="154">
        <v>0</v>
      </c>
      <c r="R1322" s="154">
        <v>0</v>
      </c>
      <c r="S1322" s="154">
        <v>0</v>
      </c>
      <c r="T1322" s="154">
        <v>0</v>
      </c>
      <c r="U1322" s="154">
        <v>0</v>
      </c>
      <c r="V1322" s="154">
        <v>0</v>
      </c>
      <c r="W1322" s="154">
        <v>0</v>
      </c>
      <c r="X1322" s="154">
        <v>0</v>
      </c>
      <c r="Y1322" s="154">
        <v>0</v>
      </c>
      <c r="Z1322" s="154">
        <v>0</v>
      </c>
      <c r="AA1322" s="154">
        <v>0</v>
      </c>
      <c r="AB1322" s="156">
        <v>2021</v>
      </c>
    </row>
    <row r="1323" spans="1:28" ht="35.25" customHeight="1" x14ac:dyDescent="0.5">
      <c r="A1323">
        <v>1</v>
      </c>
      <c r="B1323" s="124">
        <v>520</v>
      </c>
      <c r="C1323" s="125" t="s">
        <v>2455</v>
      </c>
      <c r="D1323" s="150">
        <v>3900000</v>
      </c>
      <c r="E1323" s="154">
        <v>0</v>
      </c>
      <c r="F1323" s="154">
        <v>0</v>
      </c>
      <c r="G1323" s="154">
        <v>0</v>
      </c>
      <c r="H1323" s="154">
        <v>0</v>
      </c>
      <c r="I1323" s="154">
        <v>0</v>
      </c>
      <c r="J1323" s="154">
        <v>0</v>
      </c>
      <c r="K1323" s="155">
        <v>2</v>
      </c>
      <c r="L1323" s="154">
        <v>3900000</v>
      </c>
      <c r="M1323" s="154">
        <v>0</v>
      </c>
      <c r="N1323" s="154">
        <v>0</v>
      </c>
      <c r="O1323" s="154">
        <v>0</v>
      </c>
      <c r="P1323" s="154">
        <v>0</v>
      </c>
      <c r="Q1323" s="154">
        <v>0</v>
      </c>
      <c r="R1323" s="154">
        <v>0</v>
      </c>
      <c r="S1323" s="154">
        <v>0</v>
      </c>
      <c r="T1323" s="154">
        <v>0</v>
      </c>
      <c r="U1323" s="154">
        <v>0</v>
      </c>
      <c r="V1323" s="154">
        <v>0</v>
      </c>
      <c r="W1323" s="154">
        <v>0</v>
      </c>
      <c r="X1323" s="154">
        <v>0</v>
      </c>
      <c r="Y1323" s="154">
        <v>0</v>
      </c>
      <c r="Z1323" s="154">
        <v>0</v>
      </c>
      <c r="AA1323" s="154">
        <v>0</v>
      </c>
      <c r="AB1323" s="156">
        <v>2021</v>
      </c>
    </row>
    <row r="1324" spans="1:28" ht="35.25" customHeight="1" x14ac:dyDescent="0.5">
      <c r="A1324">
        <v>1</v>
      </c>
      <c r="B1324" s="124">
        <v>521</v>
      </c>
      <c r="C1324" s="125" t="s">
        <v>3166</v>
      </c>
      <c r="D1324" s="150">
        <v>1800000</v>
      </c>
      <c r="E1324" s="154">
        <v>0</v>
      </c>
      <c r="F1324" s="154">
        <v>0</v>
      </c>
      <c r="G1324" s="154">
        <v>0</v>
      </c>
      <c r="H1324" s="154">
        <v>0</v>
      </c>
      <c r="I1324" s="154">
        <v>0</v>
      </c>
      <c r="J1324" s="154">
        <v>0</v>
      </c>
      <c r="K1324" s="155">
        <v>0</v>
      </c>
      <c r="L1324" s="154">
        <v>0</v>
      </c>
      <c r="M1324" s="154">
        <v>1800000</v>
      </c>
      <c r="N1324" s="154">
        <v>0</v>
      </c>
      <c r="O1324" s="154">
        <v>0</v>
      </c>
      <c r="P1324" s="154">
        <v>0</v>
      </c>
      <c r="Q1324" s="154">
        <v>0</v>
      </c>
      <c r="R1324" s="154">
        <v>0</v>
      </c>
      <c r="S1324" s="154">
        <v>0</v>
      </c>
      <c r="T1324" s="154">
        <v>0</v>
      </c>
      <c r="U1324" s="154">
        <v>0</v>
      </c>
      <c r="V1324" s="154">
        <v>0</v>
      </c>
      <c r="W1324" s="154">
        <v>0</v>
      </c>
      <c r="X1324" s="154">
        <v>0</v>
      </c>
      <c r="Y1324" s="154">
        <v>0</v>
      </c>
      <c r="Z1324" s="154">
        <v>0</v>
      </c>
      <c r="AA1324" s="154">
        <v>0</v>
      </c>
      <c r="AB1324" s="156">
        <v>2021</v>
      </c>
    </row>
    <row r="1325" spans="1:28" ht="35.25" customHeight="1" x14ac:dyDescent="0.5">
      <c r="A1325">
        <v>1</v>
      </c>
      <c r="B1325" s="124">
        <v>522</v>
      </c>
      <c r="C1325" s="125" t="s">
        <v>1748</v>
      </c>
      <c r="D1325" s="150">
        <v>81287</v>
      </c>
      <c r="E1325" s="154">
        <v>81287</v>
      </c>
      <c r="F1325" s="154">
        <v>0</v>
      </c>
      <c r="G1325" s="154">
        <v>0</v>
      </c>
      <c r="H1325" s="154">
        <v>0</v>
      </c>
      <c r="I1325" s="154">
        <v>0</v>
      </c>
      <c r="J1325" s="154">
        <v>0</v>
      </c>
      <c r="K1325" s="155">
        <v>0</v>
      </c>
      <c r="L1325" s="154">
        <v>0</v>
      </c>
      <c r="M1325" s="154">
        <v>0</v>
      </c>
      <c r="N1325" s="154">
        <v>0</v>
      </c>
      <c r="O1325" s="154">
        <v>0</v>
      </c>
      <c r="P1325" s="154">
        <v>0</v>
      </c>
      <c r="Q1325" s="154">
        <v>0</v>
      </c>
      <c r="R1325" s="154">
        <v>0</v>
      </c>
      <c r="S1325" s="154">
        <v>0</v>
      </c>
      <c r="T1325" s="154">
        <v>0</v>
      </c>
      <c r="U1325" s="154">
        <v>0</v>
      </c>
      <c r="V1325" s="154">
        <v>0</v>
      </c>
      <c r="W1325" s="154">
        <v>0</v>
      </c>
      <c r="X1325" s="154">
        <v>0</v>
      </c>
      <c r="Y1325" s="154">
        <v>0</v>
      </c>
      <c r="Z1325" s="154">
        <v>0</v>
      </c>
      <c r="AA1325" s="154">
        <v>0</v>
      </c>
      <c r="AB1325" s="156">
        <v>2021</v>
      </c>
    </row>
    <row r="1326" spans="1:28" ht="35.25" customHeight="1" x14ac:dyDescent="0.5">
      <c r="A1326">
        <v>1</v>
      </c>
      <c r="B1326" s="124">
        <v>523</v>
      </c>
      <c r="C1326" s="125" t="s">
        <v>2893</v>
      </c>
      <c r="D1326" s="150">
        <v>296173</v>
      </c>
      <c r="E1326" s="154">
        <v>0</v>
      </c>
      <c r="F1326" s="154">
        <v>55747</v>
      </c>
      <c r="G1326" s="154">
        <v>0</v>
      </c>
      <c r="H1326" s="154">
        <v>0</v>
      </c>
      <c r="I1326" s="154">
        <v>0</v>
      </c>
      <c r="J1326" s="154">
        <v>0</v>
      </c>
      <c r="K1326" s="155">
        <v>0</v>
      </c>
      <c r="L1326" s="154">
        <v>0</v>
      </c>
      <c r="M1326" s="154">
        <v>0</v>
      </c>
      <c r="N1326" s="154">
        <v>0</v>
      </c>
      <c r="O1326" s="154">
        <v>240426</v>
      </c>
      <c r="P1326" s="154">
        <v>0</v>
      </c>
      <c r="Q1326" s="154">
        <v>0</v>
      </c>
      <c r="R1326" s="154">
        <v>0</v>
      </c>
      <c r="S1326" s="154">
        <v>0</v>
      </c>
      <c r="T1326" s="154">
        <v>0</v>
      </c>
      <c r="U1326" s="154">
        <v>0</v>
      </c>
      <c r="V1326" s="154">
        <v>0</v>
      </c>
      <c r="W1326" s="154">
        <v>0</v>
      </c>
      <c r="X1326" s="154">
        <v>0</v>
      </c>
      <c r="Y1326" s="154">
        <v>0</v>
      </c>
      <c r="Z1326" s="154">
        <v>0</v>
      </c>
      <c r="AA1326" s="154">
        <v>0</v>
      </c>
      <c r="AB1326" s="156">
        <v>2021</v>
      </c>
    </row>
    <row r="1327" spans="1:28" ht="35.25" customHeight="1" x14ac:dyDescent="0.5">
      <c r="A1327">
        <v>1</v>
      </c>
      <c r="B1327" s="124">
        <v>524</v>
      </c>
      <c r="C1327" s="125" t="s">
        <v>2894</v>
      </c>
      <c r="D1327" s="150">
        <v>1510654.6</v>
      </c>
      <c r="E1327" s="154">
        <v>0</v>
      </c>
      <c r="F1327" s="154">
        <v>0</v>
      </c>
      <c r="G1327" s="154">
        <v>0</v>
      </c>
      <c r="H1327" s="154">
        <v>0</v>
      </c>
      <c r="I1327" s="154">
        <v>0</v>
      </c>
      <c r="J1327" s="154">
        <v>0</v>
      </c>
      <c r="K1327" s="155">
        <v>0</v>
      </c>
      <c r="L1327" s="154">
        <v>0</v>
      </c>
      <c r="M1327" s="154">
        <v>1510654.6</v>
      </c>
      <c r="N1327" s="154">
        <v>0</v>
      </c>
      <c r="O1327" s="154">
        <v>0</v>
      </c>
      <c r="P1327" s="154">
        <v>0</v>
      </c>
      <c r="Q1327" s="154">
        <v>0</v>
      </c>
      <c r="R1327" s="154">
        <v>0</v>
      </c>
      <c r="S1327" s="154">
        <v>0</v>
      </c>
      <c r="T1327" s="154">
        <v>0</v>
      </c>
      <c r="U1327" s="154">
        <v>0</v>
      </c>
      <c r="V1327" s="154">
        <v>0</v>
      </c>
      <c r="W1327" s="154">
        <v>0</v>
      </c>
      <c r="X1327" s="154">
        <v>0</v>
      </c>
      <c r="Y1327" s="154">
        <v>0</v>
      </c>
      <c r="Z1327" s="154">
        <v>0</v>
      </c>
      <c r="AA1327" s="154">
        <v>0</v>
      </c>
      <c r="AB1327" s="156">
        <v>2021</v>
      </c>
    </row>
    <row r="1328" spans="1:28" ht="35.25" customHeight="1" x14ac:dyDescent="0.5">
      <c r="A1328">
        <v>1</v>
      </c>
      <c r="B1328" s="124">
        <v>525</v>
      </c>
      <c r="C1328" s="125" t="s">
        <v>2446</v>
      </c>
      <c r="D1328" s="150">
        <v>310773</v>
      </c>
      <c r="E1328" s="154">
        <v>310773</v>
      </c>
      <c r="F1328" s="154">
        <v>0</v>
      </c>
      <c r="G1328" s="154">
        <v>0</v>
      </c>
      <c r="H1328" s="154">
        <v>0</v>
      </c>
      <c r="I1328" s="154">
        <v>0</v>
      </c>
      <c r="J1328" s="154">
        <v>0</v>
      </c>
      <c r="K1328" s="155">
        <v>0</v>
      </c>
      <c r="L1328" s="154">
        <v>0</v>
      </c>
      <c r="M1328" s="154">
        <v>0</v>
      </c>
      <c r="N1328" s="154">
        <v>0</v>
      </c>
      <c r="O1328" s="154">
        <v>0</v>
      </c>
      <c r="P1328" s="154">
        <v>0</v>
      </c>
      <c r="Q1328" s="154">
        <v>0</v>
      </c>
      <c r="R1328" s="154">
        <v>0</v>
      </c>
      <c r="S1328" s="154">
        <v>0</v>
      </c>
      <c r="T1328" s="154">
        <v>0</v>
      </c>
      <c r="U1328" s="154">
        <v>0</v>
      </c>
      <c r="V1328" s="154">
        <v>0</v>
      </c>
      <c r="W1328" s="154">
        <v>0</v>
      </c>
      <c r="X1328" s="154">
        <v>0</v>
      </c>
      <c r="Y1328" s="154">
        <v>0</v>
      </c>
      <c r="Z1328" s="154">
        <v>0</v>
      </c>
      <c r="AA1328" s="154">
        <v>0</v>
      </c>
      <c r="AB1328" s="156">
        <v>2021</v>
      </c>
    </row>
    <row r="1329" spans="1:28" ht="35.25" customHeight="1" x14ac:dyDescent="0.5">
      <c r="A1329">
        <v>1</v>
      </c>
      <c r="B1329" s="124">
        <v>526</v>
      </c>
      <c r="C1329" s="125" t="s">
        <v>2034</v>
      </c>
      <c r="D1329" s="150">
        <v>578729</v>
      </c>
      <c r="E1329" s="154">
        <v>21327</v>
      </c>
      <c r="F1329" s="154">
        <v>0</v>
      </c>
      <c r="G1329" s="154">
        <v>227586</v>
      </c>
      <c r="H1329" s="154">
        <v>329816</v>
      </c>
      <c r="I1329" s="154">
        <v>0</v>
      </c>
      <c r="J1329" s="154">
        <v>0</v>
      </c>
      <c r="K1329" s="155">
        <v>0</v>
      </c>
      <c r="L1329" s="154">
        <v>0</v>
      </c>
      <c r="M1329" s="154">
        <v>0</v>
      </c>
      <c r="N1329" s="154">
        <v>0</v>
      </c>
      <c r="O1329" s="154">
        <v>0</v>
      </c>
      <c r="P1329" s="154">
        <v>0</v>
      </c>
      <c r="Q1329" s="154">
        <v>0</v>
      </c>
      <c r="R1329" s="154">
        <v>0</v>
      </c>
      <c r="S1329" s="154">
        <v>0</v>
      </c>
      <c r="T1329" s="154">
        <v>0</v>
      </c>
      <c r="U1329" s="154">
        <v>0</v>
      </c>
      <c r="V1329" s="154">
        <v>0</v>
      </c>
      <c r="W1329" s="154">
        <v>0</v>
      </c>
      <c r="X1329" s="154">
        <v>0</v>
      </c>
      <c r="Y1329" s="154">
        <v>0</v>
      </c>
      <c r="Z1329" s="154">
        <v>0</v>
      </c>
      <c r="AA1329" s="154">
        <v>0</v>
      </c>
      <c r="AB1329" s="156">
        <v>2021</v>
      </c>
    </row>
    <row r="1330" spans="1:28" ht="35.25" customHeight="1" x14ac:dyDescent="0.5">
      <c r="A1330">
        <v>1</v>
      </c>
      <c r="B1330" s="124">
        <v>527</v>
      </c>
      <c r="C1330" s="125" t="s">
        <v>2035</v>
      </c>
      <c r="D1330" s="150">
        <v>363333</v>
      </c>
      <c r="E1330" s="154">
        <v>115734</v>
      </c>
      <c r="F1330" s="154">
        <v>0</v>
      </c>
      <c r="G1330" s="154">
        <v>0</v>
      </c>
      <c r="H1330" s="154">
        <v>247599</v>
      </c>
      <c r="I1330" s="154">
        <v>0</v>
      </c>
      <c r="J1330" s="154">
        <v>0</v>
      </c>
      <c r="K1330" s="155">
        <v>0</v>
      </c>
      <c r="L1330" s="154">
        <v>0</v>
      </c>
      <c r="M1330" s="154">
        <v>0</v>
      </c>
      <c r="N1330" s="154">
        <v>0</v>
      </c>
      <c r="O1330" s="154">
        <v>0</v>
      </c>
      <c r="P1330" s="154">
        <v>0</v>
      </c>
      <c r="Q1330" s="154">
        <v>0</v>
      </c>
      <c r="R1330" s="154">
        <v>0</v>
      </c>
      <c r="S1330" s="154">
        <v>0</v>
      </c>
      <c r="T1330" s="154">
        <v>0</v>
      </c>
      <c r="U1330" s="154">
        <v>0</v>
      </c>
      <c r="V1330" s="154">
        <v>0</v>
      </c>
      <c r="W1330" s="154">
        <v>0</v>
      </c>
      <c r="X1330" s="154">
        <v>0</v>
      </c>
      <c r="Y1330" s="154">
        <v>0</v>
      </c>
      <c r="Z1330" s="154">
        <v>0</v>
      </c>
      <c r="AA1330" s="154">
        <v>0</v>
      </c>
      <c r="AB1330" s="156">
        <v>2021</v>
      </c>
    </row>
    <row r="1331" spans="1:28" ht="35.25" customHeight="1" x14ac:dyDescent="0.5">
      <c r="A1331">
        <v>1</v>
      </c>
      <c r="B1331" s="124">
        <v>528</v>
      </c>
      <c r="C1331" s="125" t="s">
        <v>2895</v>
      </c>
      <c r="D1331" s="150">
        <v>1446528</v>
      </c>
      <c r="E1331" s="154">
        <v>0</v>
      </c>
      <c r="F1331" s="154">
        <v>0</v>
      </c>
      <c r="G1331" s="154">
        <v>0</v>
      </c>
      <c r="H1331" s="154">
        <v>0</v>
      </c>
      <c r="I1331" s="154">
        <v>0</v>
      </c>
      <c r="J1331" s="154">
        <v>0</v>
      </c>
      <c r="K1331" s="155">
        <v>0</v>
      </c>
      <c r="L1331" s="154">
        <v>0</v>
      </c>
      <c r="M1331" s="154">
        <v>1446528</v>
      </c>
      <c r="N1331" s="154">
        <v>0</v>
      </c>
      <c r="O1331" s="154">
        <v>0</v>
      </c>
      <c r="P1331" s="154">
        <v>0</v>
      </c>
      <c r="Q1331" s="154">
        <v>0</v>
      </c>
      <c r="R1331" s="154">
        <v>0</v>
      </c>
      <c r="S1331" s="154">
        <v>0</v>
      </c>
      <c r="T1331" s="154">
        <v>0</v>
      </c>
      <c r="U1331" s="154">
        <v>0</v>
      </c>
      <c r="V1331" s="154">
        <v>0</v>
      </c>
      <c r="W1331" s="154">
        <v>0</v>
      </c>
      <c r="X1331" s="154">
        <v>0</v>
      </c>
      <c r="Y1331" s="154">
        <v>0</v>
      </c>
      <c r="Z1331" s="154">
        <v>0</v>
      </c>
      <c r="AA1331" s="154">
        <v>0</v>
      </c>
      <c r="AB1331" s="156">
        <v>2021</v>
      </c>
    </row>
    <row r="1332" spans="1:28" ht="35.25" customHeight="1" x14ac:dyDescent="0.5">
      <c r="A1332">
        <v>1</v>
      </c>
      <c r="B1332" s="124">
        <v>529</v>
      </c>
      <c r="C1332" s="125" t="s">
        <v>2896</v>
      </c>
      <c r="D1332" s="150">
        <v>541760.94000000006</v>
      </c>
      <c r="E1332" s="154">
        <v>184794.79</v>
      </c>
      <c r="F1332" s="154">
        <v>0</v>
      </c>
      <c r="G1332" s="154">
        <v>0</v>
      </c>
      <c r="H1332" s="154">
        <v>0</v>
      </c>
      <c r="I1332" s="154">
        <v>356966.15</v>
      </c>
      <c r="J1332" s="154">
        <v>0</v>
      </c>
      <c r="K1332" s="155">
        <v>0</v>
      </c>
      <c r="L1332" s="154">
        <v>0</v>
      </c>
      <c r="M1332" s="154">
        <v>0</v>
      </c>
      <c r="N1332" s="154">
        <v>0</v>
      </c>
      <c r="O1332" s="154">
        <v>0</v>
      </c>
      <c r="P1332" s="154">
        <v>0</v>
      </c>
      <c r="Q1332" s="154">
        <v>0</v>
      </c>
      <c r="R1332" s="154">
        <v>0</v>
      </c>
      <c r="S1332" s="154">
        <v>0</v>
      </c>
      <c r="T1332" s="154">
        <v>0</v>
      </c>
      <c r="U1332" s="154">
        <v>0</v>
      </c>
      <c r="V1332" s="154">
        <v>0</v>
      </c>
      <c r="W1332" s="154">
        <v>0</v>
      </c>
      <c r="X1332" s="154">
        <v>0</v>
      </c>
      <c r="Y1332" s="154">
        <v>0</v>
      </c>
      <c r="Z1332" s="154">
        <v>0</v>
      </c>
      <c r="AA1332" s="154">
        <v>0</v>
      </c>
      <c r="AB1332" s="156">
        <v>2021</v>
      </c>
    </row>
    <row r="1333" spans="1:28" ht="35.25" customHeight="1" x14ac:dyDescent="0.5">
      <c r="A1333">
        <v>1</v>
      </c>
      <c r="B1333" s="124">
        <v>530</v>
      </c>
      <c r="C1333" s="125" t="s">
        <v>3167</v>
      </c>
      <c r="D1333" s="150">
        <v>1813528.2</v>
      </c>
      <c r="E1333" s="154">
        <v>0</v>
      </c>
      <c r="F1333" s="154">
        <v>0</v>
      </c>
      <c r="G1333" s="154">
        <v>0</v>
      </c>
      <c r="H1333" s="154">
        <v>0</v>
      </c>
      <c r="I1333" s="154">
        <v>0</v>
      </c>
      <c r="J1333" s="154">
        <v>0</v>
      </c>
      <c r="K1333" s="155">
        <v>0</v>
      </c>
      <c r="L1333" s="154">
        <v>0</v>
      </c>
      <c r="M1333" s="154">
        <v>1813528.2</v>
      </c>
      <c r="N1333" s="154">
        <v>0</v>
      </c>
      <c r="O1333" s="154">
        <v>0</v>
      </c>
      <c r="P1333" s="154">
        <v>0</v>
      </c>
      <c r="Q1333" s="154">
        <v>0</v>
      </c>
      <c r="R1333" s="154">
        <v>0</v>
      </c>
      <c r="S1333" s="154">
        <v>0</v>
      </c>
      <c r="T1333" s="154">
        <v>0</v>
      </c>
      <c r="U1333" s="154">
        <v>0</v>
      </c>
      <c r="V1333" s="154">
        <v>0</v>
      </c>
      <c r="W1333" s="154">
        <v>0</v>
      </c>
      <c r="X1333" s="154">
        <v>0</v>
      </c>
      <c r="Y1333" s="154">
        <v>0</v>
      </c>
      <c r="Z1333" s="154">
        <v>0</v>
      </c>
      <c r="AA1333" s="154">
        <v>0</v>
      </c>
      <c r="AB1333" s="156">
        <v>2021</v>
      </c>
    </row>
    <row r="1334" spans="1:28" ht="35.25" customHeight="1" x14ac:dyDescent="0.5">
      <c r="A1334">
        <v>1</v>
      </c>
      <c r="B1334" s="124">
        <v>531</v>
      </c>
      <c r="C1334" s="125" t="s">
        <v>2897</v>
      </c>
      <c r="D1334" s="150">
        <v>1854148</v>
      </c>
      <c r="E1334" s="154">
        <v>0</v>
      </c>
      <c r="F1334" s="154">
        <v>0</v>
      </c>
      <c r="G1334" s="154">
        <v>0</v>
      </c>
      <c r="H1334" s="154">
        <v>0</v>
      </c>
      <c r="I1334" s="154">
        <v>0</v>
      </c>
      <c r="J1334" s="154">
        <v>0</v>
      </c>
      <c r="K1334" s="155">
        <v>0</v>
      </c>
      <c r="L1334" s="154">
        <v>0</v>
      </c>
      <c r="M1334" s="154">
        <v>1179202</v>
      </c>
      <c r="N1334" s="154">
        <v>0</v>
      </c>
      <c r="O1334" s="154">
        <v>674946</v>
      </c>
      <c r="P1334" s="154">
        <v>0</v>
      </c>
      <c r="Q1334" s="154">
        <v>0</v>
      </c>
      <c r="R1334" s="154">
        <v>0</v>
      </c>
      <c r="S1334" s="154">
        <v>0</v>
      </c>
      <c r="T1334" s="154">
        <v>0</v>
      </c>
      <c r="U1334" s="154">
        <v>0</v>
      </c>
      <c r="V1334" s="154">
        <v>0</v>
      </c>
      <c r="W1334" s="154">
        <v>0</v>
      </c>
      <c r="X1334" s="154">
        <v>0</v>
      </c>
      <c r="Y1334" s="154">
        <v>0</v>
      </c>
      <c r="Z1334" s="154">
        <v>0</v>
      </c>
      <c r="AA1334" s="154">
        <v>0</v>
      </c>
      <c r="AB1334" s="156">
        <v>2021</v>
      </c>
    </row>
    <row r="1335" spans="1:28" ht="35.25" customHeight="1" x14ac:dyDescent="0.5">
      <c r="A1335">
        <v>1</v>
      </c>
      <c r="B1335" s="124">
        <v>532</v>
      </c>
      <c r="C1335" s="125" t="s">
        <v>2039</v>
      </c>
      <c r="D1335" s="150">
        <v>411350</v>
      </c>
      <c r="E1335" s="154">
        <v>0</v>
      </c>
      <c r="F1335" s="154">
        <v>0</v>
      </c>
      <c r="G1335" s="154">
        <v>411350</v>
      </c>
      <c r="H1335" s="154">
        <v>0</v>
      </c>
      <c r="I1335" s="154">
        <v>0</v>
      </c>
      <c r="J1335" s="154">
        <v>0</v>
      </c>
      <c r="K1335" s="155">
        <v>0</v>
      </c>
      <c r="L1335" s="154">
        <v>0</v>
      </c>
      <c r="M1335" s="154">
        <v>0</v>
      </c>
      <c r="N1335" s="154">
        <v>0</v>
      </c>
      <c r="O1335" s="154">
        <v>0</v>
      </c>
      <c r="P1335" s="154">
        <v>0</v>
      </c>
      <c r="Q1335" s="154">
        <v>0</v>
      </c>
      <c r="R1335" s="154">
        <v>0</v>
      </c>
      <c r="S1335" s="154">
        <v>0</v>
      </c>
      <c r="T1335" s="154">
        <v>0</v>
      </c>
      <c r="U1335" s="154">
        <v>0</v>
      </c>
      <c r="V1335" s="154">
        <v>0</v>
      </c>
      <c r="W1335" s="154">
        <v>0</v>
      </c>
      <c r="X1335" s="154">
        <v>0</v>
      </c>
      <c r="Y1335" s="154">
        <v>0</v>
      </c>
      <c r="Z1335" s="154">
        <v>0</v>
      </c>
      <c r="AA1335" s="154">
        <v>0</v>
      </c>
      <c r="AB1335" s="156">
        <v>2021</v>
      </c>
    </row>
    <row r="1336" spans="1:28" ht="35.25" customHeight="1" x14ac:dyDescent="0.5">
      <c r="A1336">
        <v>1</v>
      </c>
      <c r="B1336" s="124">
        <v>533</v>
      </c>
      <c r="C1336" s="125" t="s">
        <v>2898</v>
      </c>
      <c r="D1336" s="150">
        <v>573796</v>
      </c>
      <c r="E1336" s="154">
        <v>0</v>
      </c>
      <c r="F1336" s="154">
        <v>0</v>
      </c>
      <c r="G1336" s="154">
        <v>0</v>
      </c>
      <c r="H1336" s="154">
        <v>0</v>
      </c>
      <c r="I1336" s="154">
        <v>0</v>
      </c>
      <c r="J1336" s="154">
        <v>0</v>
      </c>
      <c r="K1336" s="155">
        <v>0</v>
      </c>
      <c r="L1336" s="154">
        <v>0</v>
      </c>
      <c r="M1336" s="154">
        <v>0</v>
      </c>
      <c r="N1336" s="154">
        <v>0</v>
      </c>
      <c r="O1336" s="154">
        <v>573796</v>
      </c>
      <c r="P1336" s="154">
        <v>0</v>
      </c>
      <c r="Q1336" s="154">
        <v>0</v>
      </c>
      <c r="R1336" s="154">
        <v>0</v>
      </c>
      <c r="S1336" s="154">
        <v>0</v>
      </c>
      <c r="T1336" s="154">
        <v>0</v>
      </c>
      <c r="U1336" s="154">
        <v>0</v>
      </c>
      <c r="V1336" s="154">
        <v>0</v>
      </c>
      <c r="W1336" s="154">
        <v>0</v>
      </c>
      <c r="X1336" s="154">
        <v>0</v>
      </c>
      <c r="Y1336" s="154">
        <v>0</v>
      </c>
      <c r="Z1336" s="154">
        <v>0</v>
      </c>
      <c r="AA1336" s="154">
        <v>0</v>
      </c>
      <c r="AB1336" s="156">
        <v>2021</v>
      </c>
    </row>
    <row r="1337" spans="1:28" ht="35.25" customHeight="1" x14ac:dyDescent="0.5">
      <c r="A1337">
        <v>1</v>
      </c>
      <c r="B1337" s="124">
        <v>534</v>
      </c>
      <c r="C1337" s="125" t="s">
        <v>1752</v>
      </c>
      <c r="D1337" s="150">
        <v>316930</v>
      </c>
      <c r="E1337" s="154">
        <v>0</v>
      </c>
      <c r="F1337" s="154">
        <v>0</v>
      </c>
      <c r="G1337" s="154">
        <v>0</v>
      </c>
      <c r="H1337" s="154">
        <v>0</v>
      </c>
      <c r="I1337" s="154">
        <v>0</v>
      </c>
      <c r="J1337" s="154">
        <v>0</v>
      </c>
      <c r="K1337" s="155">
        <v>0</v>
      </c>
      <c r="L1337" s="154">
        <v>0</v>
      </c>
      <c r="M1337" s="154">
        <v>0</v>
      </c>
      <c r="N1337" s="154">
        <v>0</v>
      </c>
      <c r="O1337" s="154">
        <v>316930</v>
      </c>
      <c r="P1337" s="154">
        <v>0</v>
      </c>
      <c r="Q1337" s="154">
        <v>0</v>
      </c>
      <c r="R1337" s="154">
        <v>0</v>
      </c>
      <c r="S1337" s="154">
        <v>0</v>
      </c>
      <c r="T1337" s="154">
        <v>0</v>
      </c>
      <c r="U1337" s="154">
        <v>0</v>
      </c>
      <c r="V1337" s="154">
        <v>0</v>
      </c>
      <c r="W1337" s="154">
        <v>0</v>
      </c>
      <c r="X1337" s="154">
        <v>0</v>
      </c>
      <c r="Y1337" s="154">
        <v>0</v>
      </c>
      <c r="Z1337" s="154">
        <v>0</v>
      </c>
      <c r="AA1337" s="154">
        <v>0</v>
      </c>
      <c r="AB1337" s="156">
        <v>2021</v>
      </c>
    </row>
    <row r="1338" spans="1:28" ht="35.25" customHeight="1" x14ac:dyDescent="0.5">
      <c r="A1338">
        <v>1</v>
      </c>
      <c r="B1338" s="124">
        <v>535</v>
      </c>
      <c r="C1338" s="125" t="s">
        <v>2899</v>
      </c>
      <c r="D1338" s="150">
        <v>479543</v>
      </c>
      <c r="E1338" s="154">
        <v>0</v>
      </c>
      <c r="F1338" s="154">
        <v>0</v>
      </c>
      <c r="G1338" s="154">
        <v>0</v>
      </c>
      <c r="H1338" s="154">
        <v>0</v>
      </c>
      <c r="I1338" s="154">
        <v>479543</v>
      </c>
      <c r="J1338" s="154">
        <v>0</v>
      </c>
      <c r="K1338" s="155">
        <v>0</v>
      </c>
      <c r="L1338" s="154">
        <v>0</v>
      </c>
      <c r="M1338" s="154">
        <v>0</v>
      </c>
      <c r="N1338" s="154">
        <v>0</v>
      </c>
      <c r="O1338" s="154">
        <v>0</v>
      </c>
      <c r="P1338" s="154">
        <v>0</v>
      </c>
      <c r="Q1338" s="154">
        <v>0</v>
      </c>
      <c r="R1338" s="154">
        <v>0</v>
      </c>
      <c r="S1338" s="154">
        <v>0</v>
      </c>
      <c r="T1338" s="154">
        <v>0</v>
      </c>
      <c r="U1338" s="154">
        <v>0</v>
      </c>
      <c r="V1338" s="154">
        <v>0</v>
      </c>
      <c r="W1338" s="154">
        <v>0</v>
      </c>
      <c r="X1338" s="154">
        <v>0</v>
      </c>
      <c r="Y1338" s="154">
        <v>0</v>
      </c>
      <c r="Z1338" s="154">
        <v>0</v>
      </c>
      <c r="AA1338" s="154">
        <v>0</v>
      </c>
      <c r="AB1338" s="156">
        <v>2021</v>
      </c>
    </row>
    <row r="1339" spans="1:28" ht="35.25" customHeight="1" x14ac:dyDescent="0.5">
      <c r="A1339">
        <v>1</v>
      </c>
      <c r="B1339" s="124">
        <v>536</v>
      </c>
      <c r="C1339" s="125" t="s">
        <v>1753</v>
      </c>
      <c r="D1339" s="150">
        <v>174492.7</v>
      </c>
      <c r="E1339" s="154">
        <v>0</v>
      </c>
      <c r="F1339" s="154">
        <v>0</v>
      </c>
      <c r="G1339" s="154">
        <v>0</v>
      </c>
      <c r="H1339" s="154">
        <v>0</v>
      </c>
      <c r="I1339" s="154">
        <v>0</v>
      </c>
      <c r="J1339" s="154">
        <v>0</v>
      </c>
      <c r="K1339" s="155">
        <v>0</v>
      </c>
      <c r="L1339" s="154">
        <v>0</v>
      </c>
      <c r="M1339" s="154">
        <v>174492.7</v>
      </c>
      <c r="N1339" s="154">
        <v>0</v>
      </c>
      <c r="O1339" s="154">
        <v>0</v>
      </c>
      <c r="P1339" s="154">
        <v>0</v>
      </c>
      <c r="Q1339" s="154">
        <v>0</v>
      </c>
      <c r="R1339" s="154">
        <v>0</v>
      </c>
      <c r="S1339" s="154">
        <v>0</v>
      </c>
      <c r="T1339" s="154">
        <v>0</v>
      </c>
      <c r="U1339" s="154">
        <v>0</v>
      </c>
      <c r="V1339" s="154">
        <v>0</v>
      </c>
      <c r="W1339" s="154">
        <v>0</v>
      </c>
      <c r="X1339" s="154">
        <v>0</v>
      </c>
      <c r="Y1339" s="154">
        <v>0</v>
      </c>
      <c r="Z1339" s="154">
        <v>0</v>
      </c>
      <c r="AA1339" s="154">
        <v>0</v>
      </c>
      <c r="AB1339" s="156">
        <v>2021</v>
      </c>
    </row>
    <row r="1340" spans="1:28" ht="35.25" customHeight="1" x14ac:dyDescent="0.5">
      <c r="A1340">
        <v>1</v>
      </c>
      <c r="B1340" s="124">
        <v>537</v>
      </c>
      <c r="C1340" s="125" t="s">
        <v>2900</v>
      </c>
      <c r="D1340" s="150">
        <v>2610907.0099999998</v>
      </c>
      <c r="E1340" s="154">
        <v>0</v>
      </c>
      <c r="F1340" s="154">
        <v>0</v>
      </c>
      <c r="G1340" s="154">
        <v>0</v>
      </c>
      <c r="H1340" s="154">
        <v>0</v>
      </c>
      <c r="I1340" s="154">
        <v>0</v>
      </c>
      <c r="J1340" s="154">
        <v>0</v>
      </c>
      <c r="K1340" s="155">
        <v>0</v>
      </c>
      <c r="L1340" s="154">
        <v>0</v>
      </c>
      <c r="M1340" s="154">
        <v>2610907.0099999998</v>
      </c>
      <c r="N1340" s="154">
        <v>0</v>
      </c>
      <c r="O1340" s="154">
        <v>0</v>
      </c>
      <c r="P1340" s="154">
        <v>0</v>
      </c>
      <c r="Q1340" s="154">
        <v>0</v>
      </c>
      <c r="R1340" s="154">
        <v>0</v>
      </c>
      <c r="S1340" s="154">
        <v>0</v>
      </c>
      <c r="T1340" s="154">
        <v>0</v>
      </c>
      <c r="U1340" s="154">
        <v>0</v>
      </c>
      <c r="V1340" s="154">
        <v>0</v>
      </c>
      <c r="W1340" s="154">
        <v>0</v>
      </c>
      <c r="X1340" s="154">
        <v>0</v>
      </c>
      <c r="Y1340" s="154">
        <v>0</v>
      </c>
      <c r="Z1340" s="154">
        <v>0</v>
      </c>
      <c r="AA1340" s="154">
        <v>0</v>
      </c>
      <c r="AB1340" s="156">
        <v>2021</v>
      </c>
    </row>
    <row r="1341" spans="1:28" ht="35.25" customHeight="1" x14ac:dyDescent="0.5">
      <c r="A1341">
        <v>1</v>
      </c>
      <c r="B1341" s="124">
        <v>538</v>
      </c>
      <c r="C1341" s="125" t="s">
        <v>2459</v>
      </c>
      <c r="D1341" s="150">
        <v>107832</v>
      </c>
      <c r="E1341" s="154">
        <v>0</v>
      </c>
      <c r="F1341" s="154">
        <v>0</v>
      </c>
      <c r="G1341" s="154">
        <v>107832</v>
      </c>
      <c r="H1341" s="154">
        <v>0</v>
      </c>
      <c r="I1341" s="154">
        <v>0</v>
      </c>
      <c r="J1341" s="154">
        <v>0</v>
      </c>
      <c r="K1341" s="155">
        <v>0</v>
      </c>
      <c r="L1341" s="154">
        <v>0</v>
      </c>
      <c r="M1341" s="154">
        <v>0</v>
      </c>
      <c r="N1341" s="154">
        <v>0</v>
      </c>
      <c r="O1341" s="154">
        <v>0</v>
      </c>
      <c r="P1341" s="154">
        <v>0</v>
      </c>
      <c r="Q1341" s="154">
        <v>0</v>
      </c>
      <c r="R1341" s="154">
        <v>0</v>
      </c>
      <c r="S1341" s="154">
        <v>0</v>
      </c>
      <c r="T1341" s="154">
        <v>0</v>
      </c>
      <c r="U1341" s="154">
        <v>0</v>
      </c>
      <c r="V1341" s="154">
        <v>0</v>
      </c>
      <c r="W1341" s="154">
        <v>0</v>
      </c>
      <c r="X1341" s="154">
        <v>0</v>
      </c>
      <c r="Y1341" s="154">
        <v>0</v>
      </c>
      <c r="Z1341" s="154">
        <v>0</v>
      </c>
      <c r="AA1341" s="154">
        <v>0</v>
      </c>
      <c r="AB1341" s="156">
        <v>2021</v>
      </c>
    </row>
    <row r="1342" spans="1:28" ht="35.25" customHeight="1" x14ac:dyDescent="0.5">
      <c r="A1342">
        <v>1</v>
      </c>
      <c r="B1342" s="124">
        <v>539</v>
      </c>
      <c r="C1342" s="125" t="s">
        <v>2901</v>
      </c>
      <c r="D1342" s="150">
        <v>166617</v>
      </c>
      <c r="E1342" s="154">
        <v>0</v>
      </c>
      <c r="F1342" s="154">
        <v>0</v>
      </c>
      <c r="G1342" s="154">
        <v>0</v>
      </c>
      <c r="H1342" s="154">
        <v>166617</v>
      </c>
      <c r="I1342" s="154">
        <v>0</v>
      </c>
      <c r="J1342" s="154">
        <v>0</v>
      </c>
      <c r="K1342" s="155">
        <v>0</v>
      </c>
      <c r="L1342" s="154">
        <v>0</v>
      </c>
      <c r="M1342" s="154">
        <v>0</v>
      </c>
      <c r="N1342" s="154">
        <v>0</v>
      </c>
      <c r="O1342" s="154">
        <v>0</v>
      </c>
      <c r="P1342" s="154">
        <v>0</v>
      </c>
      <c r="Q1342" s="154">
        <v>0</v>
      </c>
      <c r="R1342" s="154">
        <v>0</v>
      </c>
      <c r="S1342" s="154">
        <v>0</v>
      </c>
      <c r="T1342" s="154">
        <v>0</v>
      </c>
      <c r="U1342" s="154">
        <v>0</v>
      </c>
      <c r="V1342" s="154">
        <v>0</v>
      </c>
      <c r="W1342" s="154">
        <v>0</v>
      </c>
      <c r="X1342" s="154">
        <v>0</v>
      </c>
      <c r="Y1342" s="154">
        <v>0</v>
      </c>
      <c r="Z1342" s="154">
        <v>0</v>
      </c>
      <c r="AA1342" s="154">
        <v>0</v>
      </c>
      <c r="AB1342" s="156">
        <v>2021</v>
      </c>
    </row>
    <row r="1343" spans="1:28" ht="35.25" customHeight="1" x14ac:dyDescent="0.5">
      <c r="A1343">
        <v>1</v>
      </c>
      <c r="B1343" s="124">
        <v>540</v>
      </c>
      <c r="C1343" s="125" t="s">
        <v>2048</v>
      </c>
      <c r="D1343" s="150">
        <v>667000</v>
      </c>
      <c r="E1343" s="154">
        <v>0</v>
      </c>
      <c r="F1343" s="154">
        <v>0</v>
      </c>
      <c r="G1343" s="154">
        <v>0</v>
      </c>
      <c r="H1343" s="154">
        <v>0</v>
      </c>
      <c r="I1343" s="154">
        <v>0</v>
      </c>
      <c r="J1343" s="154">
        <v>0</v>
      </c>
      <c r="K1343" s="155">
        <v>0</v>
      </c>
      <c r="L1343" s="154">
        <v>0</v>
      </c>
      <c r="M1343" s="154">
        <v>0</v>
      </c>
      <c r="N1343" s="154">
        <v>0</v>
      </c>
      <c r="O1343" s="154">
        <v>667000</v>
      </c>
      <c r="P1343" s="154">
        <v>0</v>
      </c>
      <c r="Q1343" s="154">
        <v>0</v>
      </c>
      <c r="R1343" s="154">
        <v>0</v>
      </c>
      <c r="S1343" s="154">
        <v>0</v>
      </c>
      <c r="T1343" s="154">
        <v>0</v>
      </c>
      <c r="U1343" s="154">
        <v>0</v>
      </c>
      <c r="V1343" s="154">
        <v>0</v>
      </c>
      <c r="W1343" s="154">
        <v>0</v>
      </c>
      <c r="X1343" s="154">
        <v>0</v>
      </c>
      <c r="Y1343" s="154">
        <v>0</v>
      </c>
      <c r="Z1343" s="154">
        <v>0</v>
      </c>
      <c r="AA1343" s="154">
        <v>0</v>
      </c>
      <c r="AB1343" s="156">
        <v>2021</v>
      </c>
    </row>
    <row r="1344" spans="1:28" ht="35.25" customHeight="1" x14ac:dyDescent="0.5">
      <c r="A1344">
        <v>1</v>
      </c>
      <c r="B1344" s="124">
        <v>541</v>
      </c>
      <c r="C1344" s="125" t="s">
        <v>2049</v>
      </c>
      <c r="D1344" s="150">
        <v>2180000</v>
      </c>
      <c r="E1344" s="154">
        <v>0</v>
      </c>
      <c r="F1344" s="154">
        <v>0</v>
      </c>
      <c r="G1344" s="154">
        <v>0</v>
      </c>
      <c r="H1344" s="154">
        <v>0</v>
      </c>
      <c r="I1344" s="154">
        <v>0</v>
      </c>
      <c r="J1344" s="154">
        <v>0</v>
      </c>
      <c r="K1344" s="155">
        <v>1</v>
      </c>
      <c r="L1344" s="154">
        <v>2180000</v>
      </c>
      <c r="M1344" s="154">
        <v>0</v>
      </c>
      <c r="N1344" s="154">
        <v>0</v>
      </c>
      <c r="O1344" s="154">
        <v>0</v>
      </c>
      <c r="P1344" s="154">
        <v>0</v>
      </c>
      <c r="Q1344" s="154">
        <v>0</v>
      </c>
      <c r="R1344" s="154">
        <v>0</v>
      </c>
      <c r="S1344" s="154">
        <v>0</v>
      </c>
      <c r="T1344" s="154">
        <v>0</v>
      </c>
      <c r="U1344" s="154">
        <v>0</v>
      </c>
      <c r="V1344" s="154">
        <v>0</v>
      </c>
      <c r="W1344" s="154">
        <v>0</v>
      </c>
      <c r="X1344" s="154">
        <v>0</v>
      </c>
      <c r="Y1344" s="154">
        <v>0</v>
      </c>
      <c r="Z1344" s="154">
        <v>0</v>
      </c>
      <c r="AA1344" s="154">
        <v>0</v>
      </c>
      <c r="AB1344" s="156">
        <v>2021</v>
      </c>
    </row>
    <row r="1345" spans="1:28" ht="35.25" customHeight="1" x14ac:dyDescent="0.5">
      <c r="A1345">
        <v>1</v>
      </c>
      <c r="B1345" s="124">
        <v>542</v>
      </c>
      <c r="C1345" s="125" t="s">
        <v>2460</v>
      </c>
      <c r="D1345" s="150">
        <v>269250</v>
      </c>
      <c r="E1345" s="154">
        <v>54500</v>
      </c>
      <c r="F1345" s="154">
        <v>0</v>
      </c>
      <c r="G1345" s="154">
        <v>0</v>
      </c>
      <c r="H1345" s="154">
        <v>48600</v>
      </c>
      <c r="I1345" s="154">
        <v>0</v>
      </c>
      <c r="J1345" s="154">
        <v>0</v>
      </c>
      <c r="K1345" s="155">
        <v>0</v>
      </c>
      <c r="L1345" s="154">
        <v>0</v>
      </c>
      <c r="M1345" s="154">
        <v>0</v>
      </c>
      <c r="N1345" s="154">
        <v>0</v>
      </c>
      <c r="O1345" s="154">
        <v>166150</v>
      </c>
      <c r="P1345" s="154">
        <v>0</v>
      </c>
      <c r="Q1345" s="154">
        <v>0</v>
      </c>
      <c r="R1345" s="154">
        <v>0</v>
      </c>
      <c r="S1345" s="154">
        <v>0</v>
      </c>
      <c r="T1345" s="154">
        <v>0</v>
      </c>
      <c r="U1345" s="154">
        <v>0</v>
      </c>
      <c r="V1345" s="154">
        <v>0</v>
      </c>
      <c r="W1345" s="154">
        <v>0</v>
      </c>
      <c r="X1345" s="154">
        <v>0</v>
      </c>
      <c r="Y1345" s="154">
        <v>0</v>
      </c>
      <c r="Z1345" s="154">
        <v>0</v>
      </c>
      <c r="AA1345" s="154">
        <v>0</v>
      </c>
      <c r="AB1345" s="156">
        <v>2021</v>
      </c>
    </row>
    <row r="1346" spans="1:28" ht="35.25" customHeight="1" x14ac:dyDescent="0.5">
      <c r="A1346">
        <v>1</v>
      </c>
      <c r="B1346" s="124">
        <v>543</v>
      </c>
      <c r="C1346" s="125" t="s">
        <v>2050</v>
      </c>
      <c r="D1346" s="150">
        <v>1080000</v>
      </c>
      <c r="E1346" s="154">
        <v>0</v>
      </c>
      <c r="F1346" s="154">
        <v>0</v>
      </c>
      <c r="G1346" s="154">
        <v>30000</v>
      </c>
      <c r="H1346" s="154">
        <v>0</v>
      </c>
      <c r="I1346" s="154">
        <v>0</v>
      </c>
      <c r="J1346" s="154">
        <v>0</v>
      </c>
      <c r="K1346" s="155">
        <v>0</v>
      </c>
      <c r="L1346" s="154">
        <v>0</v>
      </c>
      <c r="M1346" s="154">
        <v>0</v>
      </c>
      <c r="N1346" s="154">
        <v>0</v>
      </c>
      <c r="O1346" s="154">
        <v>1050000</v>
      </c>
      <c r="P1346" s="154">
        <v>0</v>
      </c>
      <c r="Q1346" s="154">
        <v>0</v>
      </c>
      <c r="R1346" s="154">
        <v>0</v>
      </c>
      <c r="S1346" s="154">
        <v>0</v>
      </c>
      <c r="T1346" s="154">
        <v>0</v>
      </c>
      <c r="U1346" s="154">
        <v>0</v>
      </c>
      <c r="V1346" s="154">
        <v>0</v>
      </c>
      <c r="W1346" s="154">
        <v>0</v>
      </c>
      <c r="X1346" s="154">
        <v>0</v>
      </c>
      <c r="Y1346" s="154">
        <v>0</v>
      </c>
      <c r="Z1346" s="154">
        <v>0</v>
      </c>
      <c r="AA1346" s="154">
        <v>0</v>
      </c>
      <c r="AB1346" s="156">
        <v>2021</v>
      </c>
    </row>
    <row r="1347" spans="1:28" ht="35.25" customHeight="1" x14ac:dyDescent="0.5">
      <c r="A1347">
        <v>1</v>
      </c>
      <c r="B1347" s="124">
        <v>544</v>
      </c>
      <c r="C1347" s="125" t="s">
        <v>2902</v>
      </c>
      <c r="D1347" s="150">
        <v>8120000</v>
      </c>
      <c r="E1347" s="154">
        <v>0</v>
      </c>
      <c r="F1347" s="154">
        <v>0</v>
      </c>
      <c r="G1347" s="154">
        <v>0</v>
      </c>
      <c r="H1347" s="154">
        <v>0</v>
      </c>
      <c r="I1347" s="154">
        <v>0</v>
      </c>
      <c r="J1347" s="154">
        <v>0</v>
      </c>
      <c r="K1347" s="155">
        <v>4</v>
      </c>
      <c r="L1347" s="154">
        <v>8120000</v>
      </c>
      <c r="M1347" s="154">
        <v>0</v>
      </c>
      <c r="N1347" s="154">
        <v>0</v>
      </c>
      <c r="O1347" s="154">
        <v>0</v>
      </c>
      <c r="P1347" s="154">
        <v>0</v>
      </c>
      <c r="Q1347" s="154">
        <v>0</v>
      </c>
      <c r="R1347" s="154">
        <v>0</v>
      </c>
      <c r="S1347" s="154">
        <v>0</v>
      </c>
      <c r="T1347" s="154">
        <v>0</v>
      </c>
      <c r="U1347" s="154">
        <v>0</v>
      </c>
      <c r="V1347" s="154">
        <v>0</v>
      </c>
      <c r="W1347" s="154">
        <v>0</v>
      </c>
      <c r="X1347" s="154">
        <v>0</v>
      </c>
      <c r="Y1347" s="154">
        <v>0</v>
      </c>
      <c r="Z1347" s="154">
        <v>0</v>
      </c>
      <c r="AA1347" s="154">
        <v>0</v>
      </c>
      <c r="AB1347" s="156">
        <v>2021</v>
      </c>
    </row>
    <row r="1348" spans="1:28" ht="35.25" customHeight="1" x14ac:dyDescent="0.5">
      <c r="A1348">
        <v>1</v>
      </c>
      <c r="B1348" s="124">
        <v>545</v>
      </c>
      <c r="C1348" s="125" t="s">
        <v>2055</v>
      </c>
      <c r="D1348" s="150">
        <v>835000</v>
      </c>
      <c r="E1348" s="154">
        <v>0</v>
      </c>
      <c r="F1348" s="154">
        <v>0</v>
      </c>
      <c r="G1348" s="154">
        <v>0</v>
      </c>
      <c r="H1348" s="154">
        <v>0</v>
      </c>
      <c r="I1348" s="154">
        <v>0</v>
      </c>
      <c r="J1348" s="154">
        <v>0</v>
      </c>
      <c r="K1348" s="155">
        <v>0</v>
      </c>
      <c r="L1348" s="154">
        <v>0</v>
      </c>
      <c r="M1348" s="154">
        <v>0</v>
      </c>
      <c r="N1348" s="154">
        <v>0</v>
      </c>
      <c r="O1348" s="154">
        <v>835000</v>
      </c>
      <c r="P1348" s="154">
        <v>0</v>
      </c>
      <c r="Q1348" s="154">
        <v>0</v>
      </c>
      <c r="R1348" s="154">
        <v>0</v>
      </c>
      <c r="S1348" s="154">
        <v>0</v>
      </c>
      <c r="T1348" s="154">
        <v>0</v>
      </c>
      <c r="U1348" s="154">
        <v>0</v>
      </c>
      <c r="V1348" s="154">
        <v>0</v>
      </c>
      <c r="W1348" s="154">
        <v>0</v>
      </c>
      <c r="X1348" s="154">
        <v>0</v>
      </c>
      <c r="Y1348" s="154">
        <v>0</v>
      </c>
      <c r="Z1348" s="154">
        <v>0</v>
      </c>
      <c r="AA1348" s="154">
        <v>0</v>
      </c>
      <c r="AB1348" s="156">
        <v>2021</v>
      </c>
    </row>
    <row r="1349" spans="1:28" ht="35.25" customHeight="1" x14ac:dyDescent="0.5">
      <c r="A1349">
        <v>1</v>
      </c>
      <c r="B1349" s="124">
        <v>546</v>
      </c>
      <c r="C1349" s="125" t="s">
        <v>3168</v>
      </c>
      <c r="D1349" s="150">
        <v>835816</v>
      </c>
      <c r="E1349" s="154">
        <v>0</v>
      </c>
      <c r="F1349" s="154">
        <v>0</v>
      </c>
      <c r="G1349" s="154">
        <v>0</v>
      </c>
      <c r="H1349" s="154">
        <v>0</v>
      </c>
      <c r="I1349" s="154">
        <v>0</v>
      </c>
      <c r="J1349" s="154">
        <v>0</v>
      </c>
      <c r="K1349" s="155">
        <v>0</v>
      </c>
      <c r="L1349" s="154">
        <v>0</v>
      </c>
      <c r="M1349" s="154">
        <v>399910.40000000002</v>
      </c>
      <c r="N1349" s="154">
        <v>0</v>
      </c>
      <c r="O1349" s="154">
        <v>435905.6</v>
      </c>
      <c r="P1349" s="154">
        <v>0</v>
      </c>
      <c r="Q1349" s="154">
        <v>0</v>
      </c>
      <c r="R1349" s="154">
        <v>0</v>
      </c>
      <c r="S1349" s="154">
        <v>0</v>
      </c>
      <c r="T1349" s="154">
        <v>0</v>
      </c>
      <c r="U1349" s="154">
        <v>0</v>
      </c>
      <c r="V1349" s="154">
        <v>0</v>
      </c>
      <c r="W1349" s="154">
        <v>0</v>
      </c>
      <c r="X1349" s="154">
        <v>0</v>
      </c>
      <c r="Y1349" s="154">
        <v>0</v>
      </c>
      <c r="Z1349" s="154">
        <v>0</v>
      </c>
      <c r="AA1349" s="154">
        <v>0</v>
      </c>
      <c r="AB1349" s="156">
        <v>2021</v>
      </c>
    </row>
    <row r="1350" spans="1:28" ht="35.25" customHeight="1" x14ac:dyDescent="0.5">
      <c r="A1350">
        <v>1</v>
      </c>
      <c r="B1350" s="124">
        <v>547</v>
      </c>
      <c r="C1350" s="125" t="s">
        <v>2903</v>
      </c>
      <c r="D1350" s="150">
        <v>607380.91</v>
      </c>
      <c r="E1350" s="154">
        <v>0</v>
      </c>
      <c r="F1350" s="154">
        <v>0</v>
      </c>
      <c r="G1350" s="154">
        <v>607380.91</v>
      </c>
      <c r="H1350" s="154">
        <v>0</v>
      </c>
      <c r="I1350" s="154">
        <v>0</v>
      </c>
      <c r="J1350" s="154">
        <v>0</v>
      </c>
      <c r="K1350" s="155">
        <v>0</v>
      </c>
      <c r="L1350" s="154">
        <v>0</v>
      </c>
      <c r="M1350" s="154">
        <v>0</v>
      </c>
      <c r="N1350" s="154">
        <v>0</v>
      </c>
      <c r="O1350" s="154">
        <v>0</v>
      </c>
      <c r="P1350" s="154">
        <v>0</v>
      </c>
      <c r="Q1350" s="154">
        <v>0</v>
      </c>
      <c r="R1350" s="154">
        <v>0</v>
      </c>
      <c r="S1350" s="154">
        <v>0</v>
      </c>
      <c r="T1350" s="154">
        <v>0</v>
      </c>
      <c r="U1350" s="154">
        <v>0</v>
      </c>
      <c r="V1350" s="154">
        <v>0</v>
      </c>
      <c r="W1350" s="154">
        <v>0</v>
      </c>
      <c r="X1350" s="154">
        <v>0</v>
      </c>
      <c r="Y1350" s="154">
        <v>0</v>
      </c>
      <c r="Z1350" s="154">
        <v>0</v>
      </c>
      <c r="AA1350" s="154">
        <v>0</v>
      </c>
      <c r="AB1350" s="156">
        <v>2021</v>
      </c>
    </row>
    <row r="1351" spans="1:28" ht="35.25" customHeight="1" x14ac:dyDescent="0.5">
      <c r="A1351">
        <v>1</v>
      </c>
      <c r="B1351" s="124">
        <v>548</v>
      </c>
      <c r="C1351" s="125" t="s">
        <v>3169</v>
      </c>
      <c r="D1351" s="150">
        <v>1324210</v>
      </c>
      <c r="E1351" s="154">
        <v>0</v>
      </c>
      <c r="F1351" s="154">
        <v>0</v>
      </c>
      <c r="G1351" s="154">
        <v>0</v>
      </c>
      <c r="H1351" s="154">
        <v>0</v>
      </c>
      <c r="I1351" s="154">
        <v>0</v>
      </c>
      <c r="J1351" s="154">
        <v>0</v>
      </c>
      <c r="K1351" s="155">
        <v>0</v>
      </c>
      <c r="L1351" s="154">
        <v>0</v>
      </c>
      <c r="M1351" s="154">
        <v>192732</v>
      </c>
      <c r="N1351" s="154">
        <v>0</v>
      </c>
      <c r="O1351" s="154">
        <v>1131478</v>
      </c>
      <c r="P1351" s="154">
        <v>0</v>
      </c>
      <c r="Q1351" s="154">
        <v>0</v>
      </c>
      <c r="R1351" s="154">
        <v>0</v>
      </c>
      <c r="S1351" s="154">
        <v>0</v>
      </c>
      <c r="T1351" s="154">
        <v>0</v>
      </c>
      <c r="U1351" s="154">
        <v>0</v>
      </c>
      <c r="V1351" s="154">
        <v>0</v>
      </c>
      <c r="W1351" s="154">
        <v>0</v>
      </c>
      <c r="X1351" s="154">
        <v>0</v>
      </c>
      <c r="Y1351" s="154">
        <v>0</v>
      </c>
      <c r="Z1351" s="154">
        <v>0</v>
      </c>
      <c r="AA1351" s="154">
        <v>0</v>
      </c>
      <c r="AB1351" s="156">
        <v>2021</v>
      </c>
    </row>
    <row r="1352" spans="1:28" ht="35.25" customHeight="1" x14ac:dyDescent="0.5">
      <c r="A1352">
        <v>1</v>
      </c>
      <c r="B1352" s="124">
        <v>549</v>
      </c>
      <c r="C1352" s="125" t="s">
        <v>2904</v>
      </c>
      <c r="D1352" s="150">
        <v>387028</v>
      </c>
      <c r="E1352" s="154">
        <v>0</v>
      </c>
      <c r="F1352" s="154">
        <v>0</v>
      </c>
      <c r="G1352" s="154">
        <v>0</v>
      </c>
      <c r="H1352" s="154">
        <v>0</v>
      </c>
      <c r="I1352" s="154">
        <v>0</v>
      </c>
      <c r="J1352" s="154">
        <v>0</v>
      </c>
      <c r="K1352" s="155">
        <v>0</v>
      </c>
      <c r="L1352" s="154">
        <v>0</v>
      </c>
      <c r="M1352" s="154">
        <v>387028</v>
      </c>
      <c r="N1352" s="154">
        <v>0</v>
      </c>
      <c r="O1352" s="154">
        <v>0</v>
      </c>
      <c r="P1352" s="154">
        <v>0</v>
      </c>
      <c r="Q1352" s="154">
        <v>0</v>
      </c>
      <c r="R1352" s="154">
        <v>0</v>
      </c>
      <c r="S1352" s="154">
        <v>0</v>
      </c>
      <c r="T1352" s="154">
        <v>0</v>
      </c>
      <c r="U1352" s="154">
        <v>0</v>
      </c>
      <c r="V1352" s="154">
        <v>0</v>
      </c>
      <c r="W1352" s="154">
        <v>0</v>
      </c>
      <c r="X1352" s="154">
        <v>0</v>
      </c>
      <c r="Y1352" s="154">
        <v>0</v>
      </c>
      <c r="Z1352" s="154">
        <v>0</v>
      </c>
      <c r="AA1352" s="154">
        <v>0</v>
      </c>
      <c r="AB1352" s="156">
        <v>2021</v>
      </c>
    </row>
    <row r="1353" spans="1:28" ht="35.25" customHeight="1" x14ac:dyDescent="0.5">
      <c r="A1353">
        <v>1</v>
      </c>
      <c r="B1353" s="124">
        <v>550</v>
      </c>
      <c r="C1353" s="125" t="s">
        <v>2061</v>
      </c>
      <c r="D1353" s="150">
        <v>414683</v>
      </c>
      <c r="E1353" s="154">
        <v>0</v>
      </c>
      <c r="F1353" s="154">
        <v>0</v>
      </c>
      <c r="G1353" s="154">
        <v>0</v>
      </c>
      <c r="H1353" s="154">
        <v>0</v>
      </c>
      <c r="I1353" s="154">
        <v>0</v>
      </c>
      <c r="J1353" s="154">
        <v>0</v>
      </c>
      <c r="K1353" s="155">
        <v>0</v>
      </c>
      <c r="L1353" s="154">
        <v>0</v>
      </c>
      <c r="M1353" s="154">
        <v>0</v>
      </c>
      <c r="N1353" s="154">
        <v>0</v>
      </c>
      <c r="O1353" s="154">
        <v>414683</v>
      </c>
      <c r="P1353" s="154">
        <v>0</v>
      </c>
      <c r="Q1353" s="154">
        <v>0</v>
      </c>
      <c r="R1353" s="154">
        <v>0</v>
      </c>
      <c r="S1353" s="154">
        <v>0</v>
      </c>
      <c r="T1353" s="154">
        <v>0</v>
      </c>
      <c r="U1353" s="154">
        <v>0</v>
      </c>
      <c r="V1353" s="154">
        <v>0</v>
      </c>
      <c r="W1353" s="154">
        <v>0</v>
      </c>
      <c r="X1353" s="154">
        <v>0</v>
      </c>
      <c r="Y1353" s="154">
        <v>0</v>
      </c>
      <c r="Z1353" s="154">
        <v>0</v>
      </c>
      <c r="AA1353" s="154">
        <v>0</v>
      </c>
      <c r="AB1353" s="156">
        <v>2021</v>
      </c>
    </row>
    <row r="1354" spans="1:28" ht="35.25" customHeight="1" x14ac:dyDescent="0.5">
      <c r="A1354">
        <v>1</v>
      </c>
      <c r="B1354" s="124">
        <v>551</v>
      </c>
      <c r="C1354" s="125" t="s">
        <v>2062</v>
      </c>
      <c r="D1354" s="150">
        <v>108487</v>
      </c>
      <c r="E1354" s="154">
        <v>0</v>
      </c>
      <c r="F1354" s="154">
        <v>0</v>
      </c>
      <c r="G1354" s="154">
        <v>108487</v>
      </c>
      <c r="H1354" s="154">
        <v>0</v>
      </c>
      <c r="I1354" s="154">
        <v>0</v>
      </c>
      <c r="J1354" s="154">
        <v>0</v>
      </c>
      <c r="K1354" s="155">
        <v>0</v>
      </c>
      <c r="L1354" s="154">
        <v>0</v>
      </c>
      <c r="M1354" s="154">
        <v>0</v>
      </c>
      <c r="N1354" s="154">
        <v>0</v>
      </c>
      <c r="O1354" s="154">
        <v>0</v>
      </c>
      <c r="P1354" s="154">
        <v>0</v>
      </c>
      <c r="Q1354" s="154">
        <v>0</v>
      </c>
      <c r="R1354" s="154">
        <v>0</v>
      </c>
      <c r="S1354" s="154">
        <v>0</v>
      </c>
      <c r="T1354" s="154">
        <v>0</v>
      </c>
      <c r="U1354" s="154">
        <v>0</v>
      </c>
      <c r="V1354" s="154">
        <v>0</v>
      </c>
      <c r="W1354" s="154">
        <v>0</v>
      </c>
      <c r="X1354" s="154">
        <v>0</v>
      </c>
      <c r="Y1354" s="154">
        <v>0</v>
      </c>
      <c r="Z1354" s="154">
        <v>0</v>
      </c>
      <c r="AA1354" s="154">
        <v>0</v>
      </c>
      <c r="AB1354" s="156">
        <v>2021</v>
      </c>
    </row>
    <row r="1355" spans="1:28" ht="35.25" customHeight="1" x14ac:dyDescent="0.5">
      <c r="A1355">
        <v>1</v>
      </c>
      <c r="B1355" s="124">
        <v>552</v>
      </c>
      <c r="C1355" s="125" t="s">
        <v>2905</v>
      </c>
      <c r="D1355" s="150">
        <v>176528</v>
      </c>
      <c r="E1355" s="154">
        <v>0</v>
      </c>
      <c r="F1355" s="154">
        <v>0</v>
      </c>
      <c r="G1355" s="154">
        <v>176528</v>
      </c>
      <c r="H1355" s="154">
        <v>0</v>
      </c>
      <c r="I1355" s="154">
        <v>0</v>
      </c>
      <c r="J1355" s="154">
        <v>0</v>
      </c>
      <c r="K1355" s="155">
        <v>0</v>
      </c>
      <c r="L1355" s="154">
        <v>0</v>
      </c>
      <c r="M1355" s="154">
        <v>0</v>
      </c>
      <c r="N1355" s="154">
        <v>0</v>
      </c>
      <c r="O1355" s="154">
        <v>0</v>
      </c>
      <c r="P1355" s="154">
        <v>0</v>
      </c>
      <c r="Q1355" s="154">
        <v>0</v>
      </c>
      <c r="R1355" s="154">
        <v>0</v>
      </c>
      <c r="S1355" s="154">
        <v>0</v>
      </c>
      <c r="T1355" s="154">
        <v>0</v>
      </c>
      <c r="U1355" s="154">
        <v>0</v>
      </c>
      <c r="V1355" s="154">
        <v>0</v>
      </c>
      <c r="W1355" s="154">
        <v>0</v>
      </c>
      <c r="X1355" s="154">
        <v>0</v>
      </c>
      <c r="Y1355" s="154">
        <v>0</v>
      </c>
      <c r="Z1355" s="154">
        <v>0</v>
      </c>
      <c r="AA1355" s="154">
        <v>0</v>
      </c>
      <c r="AB1355" s="156">
        <v>2021</v>
      </c>
    </row>
    <row r="1356" spans="1:28" ht="35.25" customHeight="1" x14ac:dyDescent="0.5">
      <c r="A1356">
        <v>1</v>
      </c>
      <c r="B1356" s="124">
        <v>553</v>
      </c>
      <c r="C1356" s="125" t="s">
        <v>1759</v>
      </c>
      <c r="D1356" s="150">
        <v>52970</v>
      </c>
      <c r="E1356" s="154">
        <v>0</v>
      </c>
      <c r="F1356" s="154">
        <v>0</v>
      </c>
      <c r="G1356" s="154">
        <v>52970</v>
      </c>
      <c r="H1356" s="154">
        <v>0</v>
      </c>
      <c r="I1356" s="154">
        <v>0</v>
      </c>
      <c r="J1356" s="154">
        <v>0</v>
      </c>
      <c r="K1356" s="155">
        <v>0</v>
      </c>
      <c r="L1356" s="154">
        <v>0</v>
      </c>
      <c r="M1356" s="154">
        <v>0</v>
      </c>
      <c r="N1356" s="154">
        <v>0</v>
      </c>
      <c r="O1356" s="154">
        <v>0</v>
      </c>
      <c r="P1356" s="154">
        <v>0</v>
      </c>
      <c r="Q1356" s="154">
        <v>0</v>
      </c>
      <c r="R1356" s="154">
        <v>0</v>
      </c>
      <c r="S1356" s="154">
        <v>0</v>
      </c>
      <c r="T1356" s="154">
        <v>0</v>
      </c>
      <c r="U1356" s="154">
        <v>0</v>
      </c>
      <c r="V1356" s="154">
        <v>0</v>
      </c>
      <c r="W1356" s="154">
        <v>0</v>
      </c>
      <c r="X1356" s="154">
        <v>0</v>
      </c>
      <c r="Y1356" s="154">
        <v>0</v>
      </c>
      <c r="Z1356" s="154">
        <v>0</v>
      </c>
      <c r="AA1356" s="154">
        <v>0</v>
      </c>
      <c r="AB1356" s="156">
        <v>2021</v>
      </c>
    </row>
    <row r="1357" spans="1:28" ht="35.25" customHeight="1" x14ac:dyDescent="0.5">
      <c r="A1357">
        <v>1</v>
      </c>
      <c r="B1357" s="124">
        <v>554</v>
      </c>
      <c r="C1357" s="125" t="s">
        <v>2906</v>
      </c>
      <c r="D1357" s="150">
        <v>179485</v>
      </c>
      <c r="E1357" s="154">
        <v>0</v>
      </c>
      <c r="F1357" s="154">
        <v>0</v>
      </c>
      <c r="G1357" s="154">
        <v>0</v>
      </c>
      <c r="H1357" s="154">
        <v>0</v>
      </c>
      <c r="I1357" s="154">
        <v>0</v>
      </c>
      <c r="J1357" s="154">
        <v>0</v>
      </c>
      <c r="K1357" s="155">
        <v>0</v>
      </c>
      <c r="L1357" s="154">
        <v>0</v>
      </c>
      <c r="M1357" s="154">
        <v>0</v>
      </c>
      <c r="N1357" s="154">
        <v>0</v>
      </c>
      <c r="O1357" s="154">
        <v>179485</v>
      </c>
      <c r="P1357" s="154">
        <v>0</v>
      </c>
      <c r="Q1357" s="154">
        <v>0</v>
      </c>
      <c r="R1357" s="154">
        <v>0</v>
      </c>
      <c r="S1357" s="154">
        <v>0</v>
      </c>
      <c r="T1357" s="154">
        <v>0</v>
      </c>
      <c r="U1357" s="154">
        <v>0</v>
      </c>
      <c r="V1357" s="154">
        <v>0</v>
      </c>
      <c r="W1357" s="154">
        <v>0</v>
      </c>
      <c r="X1357" s="154">
        <v>0</v>
      </c>
      <c r="Y1357" s="154">
        <v>0</v>
      </c>
      <c r="Z1357" s="154">
        <v>0</v>
      </c>
      <c r="AA1357" s="154">
        <v>0</v>
      </c>
      <c r="AB1357" s="156">
        <v>2021</v>
      </c>
    </row>
    <row r="1358" spans="1:28" ht="35.25" customHeight="1" x14ac:dyDescent="0.5">
      <c r="A1358">
        <v>1</v>
      </c>
      <c r="B1358" s="124">
        <v>555</v>
      </c>
      <c r="C1358" s="125" t="s">
        <v>1760</v>
      </c>
      <c r="D1358" s="150">
        <v>294785.81</v>
      </c>
      <c r="E1358" s="154">
        <v>0</v>
      </c>
      <c r="F1358" s="154">
        <v>0</v>
      </c>
      <c r="G1358" s="154">
        <v>260706.81</v>
      </c>
      <c r="H1358" s="154">
        <v>0</v>
      </c>
      <c r="I1358" s="154">
        <v>0</v>
      </c>
      <c r="J1358" s="154">
        <v>0</v>
      </c>
      <c r="K1358" s="155">
        <v>0</v>
      </c>
      <c r="L1358" s="154">
        <v>0</v>
      </c>
      <c r="M1358" s="154">
        <v>34079</v>
      </c>
      <c r="N1358" s="154">
        <v>0</v>
      </c>
      <c r="O1358" s="154">
        <v>0</v>
      </c>
      <c r="P1358" s="154">
        <v>0</v>
      </c>
      <c r="Q1358" s="154">
        <v>0</v>
      </c>
      <c r="R1358" s="154">
        <v>0</v>
      </c>
      <c r="S1358" s="154">
        <v>0</v>
      </c>
      <c r="T1358" s="154">
        <v>0</v>
      </c>
      <c r="U1358" s="154">
        <v>0</v>
      </c>
      <c r="V1358" s="154">
        <v>0</v>
      </c>
      <c r="W1358" s="154">
        <v>0</v>
      </c>
      <c r="X1358" s="154">
        <v>0</v>
      </c>
      <c r="Y1358" s="154">
        <v>0</v>
      </c>
      <c r="Z1358" s="154">
        <v>0</v>
      </c>
      <c r="AA1358" s="154">
        <v>0</v>
      </c>
      <c r="AB1358" s="156">
        <v>2021</v>
      </c>
    </row>
    <row r="1359" spans="1:28" ht="35.25" customHeight="1" x14ac:dyDescent="0.5">
      <c r="A1359">
        <v>1</v>
      </c>
      <c r="B1359" s="124">
        <v>556</v>
      </c>
      <c r="C1359" s="125" t="s">
        <v>2907</v>
      </c>
      <c r="D1359" s="150">
        <v>824842</v>
      </c>
      <c r="E1359" s="154">
        <v>0</v>
      </c>
      <c r="F1359" s="154">
        <v>0</v>
      </c>
      <c r="G1359" s="154">
        <v>0</v>
      </c>
      <c r="H1359" s="154">
        <v>0</v>
      </c>
      <c r="I1359" s="154">
        <v>0</v>
      </c>
      <c r="J1359" s="154">
        <v>0</v>
      </c>
      <c r="K1359" s="155">
        <v>0</v>
      </c>
      <c r="L1359" s="154">
        <v>0</v>
      </c>
      <c r="M1359" s="154">
        <v>0</v>
      </c>
      <c r="N1359" s="154">
        <v>0</v>
      </c>
      <c r="O1359" s="154">
        <v>824842</v>
      </c>
      <c r="P1359" s="154">
        <v>0</v>
      </c>
      <c r="Q1359" s="154">
        <v>0</v>
      </c>
      <c r="R1359" s="154">
        <v>0</v>
      </c>
      <c r="S1359" s="154">
        <v>0</v>
      </c>
      <c r="T1359" s="154">
        <v>0</v>
      </c>
      <c r="U1359" s="154">
        <v>0</v>
      </c>
      <c r="V1359" s="154">
        <v>0</v>
      </c>
      <c r="W1359" s="154">
        <v>0</v>
      </c>
      <c r="X1359" s="154">
        <v>0</v>
      </c>
      <c r="Y1359" s="154">
        <v>0</v>
      </c>
      <c r="Z1359" s="154">
        <v>0</v>
      </c>
      <c r="AA1359" s="154">
        <v>0</v>
      </c>
      <c r="AB1359" s="156">
        <v>2021</v>
      </c>
    </row>
    <row r="1360" spans="1:28" ht="35.25" customHeight="1" x14ac:dyDescent="0.5">
      <c r="A1360">
        <v>1</v>
      </c>
      <c r="B1360" s="124">
        <v>557</v>
      </c>
      <c r="C1360" s="125" t="s">
        <v>2073</v>
      </c>
      <c r="D1360" s="150">
        <v>353211</v>
      </c>
      <c r="E1360" s="154">
        <v>0</v>
      </c>
      <c r="F1360" s="154">
        <v>0</v>
      </c>
      <c r="G1360" s="154">
        <v>0</v>
      </c>
      <c r="H1360" s="154">
        <v>0</v>
      </c>
      <c r="I1360" s="154">
        <v>0</v>
      </c>
      <c r="J1360" s="154">
        <v>0</v>
      </c>
      <c r="K1360" s="155">
        <v>0</v>
      </c>
      <c r="L1360" s="154">
        <v>0</v>
      </c>
      <c r="M1360" s="154">
        <v>0</v>
      </c>
      <c r="N1360" s="154">
        <v>0</v>
      </c>
      <c r="O1360" s="154">
        <v>353211</v>
      </c>
      <c r="P1360" s="154">
        <v>0</v>
      </c>
      <c r="Q1360" s="154">
        <v>0</v>
      </c>
      <c r="R1360" s="154">
        <v>0</v>
      </c>
      <c r="S1360" s="154">
        <v>0</v>
      </c>
      <c r="T1360" s="154">
        <v>0</v>
      </c>
      <c r="U1360" s="154">
        <v>0</v>
      </c>
      <c r="V1360" s="154">
        <v>0</v>
      </c>
      <c r="W1360" s="154">
        <v>0</v>
      </c>
      <c r="X1360" s="154">
        <v>0</v>
      </c>
      <c r="Y1360" s="154">
        <v>0</v>
      </c>
      <c r="Z1360" s="154">
        <v>0</v>
      </c>
      <c r="AA1360" s="154">
        <v>0</v>
      </c>
      <c r="AB1360" s="156">
        <v>2021</v>
      </c>
    </row>
    <row r="1361" spans="1:28" ht="35.25" customHeight="1" x14ac:dyDescent="0.5">
      <c r="A1361">
        <v>1</v>
      </c>
      <c r="B1361" s="124">
        <v>558</v>
      </c>
      <c r="C1361" s="125" t="s">
        <v>2466</v>
      </c>
      <c r="D1361" s="150">
        <v>1350000</v>
      </c>
      <c r="E1361" s="154">
        <v>0</v>
      </c>
      <c r="F1361" s="154">
        <v>0</v>
      </c>
      <c r="G1361" s="154">
        <v>0</v>
      </c>
      <c r="H1361" s="154">
        <v>0</v>
      </c>
      <c r="I1361" s="154">
        <v>0</v>
      </c>
      <c r="J1361" s="154">
        <v>0</v>
      </c>
      <c r="K1361" s="155">
        <v>0</v>
      </c>
      <c r="L1361" s="154">
        <v>0</v>
      </c>
      <c r="M1361" s="154">
        <v>1350000</v>
      </c>
      <c r="N1361" s="154">
        <v>0</v>
      </c>
      <c r="O1361" s="154">
        <v>0</v>
      </c>
      <c r="P1361" s="154">
        <v>0</v>
      </c>
      <c r="Q1361" s="154">
        <v>0</v>
      </c>
      <c r="R1361" s="154">
        <v>0</v>
      </c>
      <c r="S1361" s="154">
        <v>0</v>
      </c>
      <c r="T1361" s="154">
        <v>0</v>
      </c>
      <c r="U1361" s="154">
        <v>0</v>
      </c>
      <c r="V1361" s="154">
        <v>0</v>
      </c>
      <c r="W1361" s="154">
        <v>0</v>
      </c>
      <c r="X1361" s="154">
        <v>0</v>
      </c>
      <c r="Y1361" s="154">
        <v>0</v>
      </c>
      <c r="Z1361" s="154">
        <v>0</v>
      </c>
      <c r="AA1361" s="154">
        <v>0</v>
      </c>
      <c r="AB1361" s="156">
        <v>2021</v>
      </c>
    </row>
    <row r="1362" spans="1:28" ht="35.25" customHeight="1" x14ac:dyDescent="0.5">
      <c r="A1362">
        <v>1</v>
      </c>
      <c r="B1362" s="124">
        <v>559</v>
      </c>
      <c r="C1362" s="125" t="s">
        <v>2908</v>
      </c>
      <c r="D1362" s="150">
        <v>392441</v>
      </c>
      <c r="E1362" s="154">
        <v>0</v>
      </c>
      <c r="F1362" s="154">
        <v>0</v>
      </c>
      <c r="G1362" s="154">
        <v>0</v>
      </c>
      <c r="H1362" s="154">
        <v>0</v>
      </c>
      <c r="I1362" s="154">
        <v>0</v>
      </c>
      <c r="J1362" s="154">
        <v>0</v>
      </c>
      <c r="K1362" s="155">
        <v>0</v>
      </c>
      <c r="L1362" s="154">
        <v>0</v>
      </c>
      <c r="M1362" s="154">
        <v>0</v>
      </c>
      <c r="N1362" s="154">
        <v>0</v>
      </c>
      <c r="O1362" s="154">
        <v>0</v>
      </c>
      <c r="P1362" s="154">
        <v>392441</v>
      </c>
      <c r="Q1362" s="154">
        <v>0</v>
      </c>
      <c r="R1362" s="154">
        <v>0</v>
      </c>
      <c r="S1362" s="154">
        <v>0</v>
      </c>
      <c r="T1362" s="154">
        <v>0</v>
      </c>
      <c r="U1362" s="154">
        <v>0</v>
      </c>
      <c r="V1362" s="154">
        <v>0</v>
      </c>
      <c r="W1362" s="154">
        <v>0</v>
      </c>
      <c r="X1362" s="154">
        <v>0</v>
      </c>
      <c r="Y1362" s="154">
        <v>0</v>
      </c>
      <c r="Z1362" s="154">
        <v>0</v>
      </c>
      <c r="AA1362" s="154">
        <v>0</v>
      </c>
      <c r="AB1362" s="156">
        <v>2021</v>
      </c>
    </row>
    <row r="1363" spans="1:28" ht="35.25" customHeight="1" x14ac:dyDescent="0.5">
      <c r="A1363">
        <v>1</v>
      </c>
      <c r="B1363" s="124">
        <v>560</v>
      </c>
      <c r="C1363" s="125" t="s">
        <v>1762</v>
      </c>
      <c r="D1363" s="150">
        <v>13016.06</v>
      </c>
      <c r="E1363" s="154">
        <v>0</v>
      </c>
      <c r="F1363" s="154">
        <v>0</v>
      </c>
      <c r="G1363" s="154">
        <v>0</v>
      </c>
      <c r="H1363" s="154">
        <v>0</v>
      </c>
      <c r="I1363" s="154">
        <v>0</v>
      </c>
      <c r="J1363" s="154">
        <v>0</v>
      </c>
      <c r="K1363" s="155">
        <v>0</v>
      </c>
      <c r="L1363" s="154">
        <v>0</v>
      </c>
      <c r="M1363" s="154">
        <v>13016.06</v>
      </c>
      <c r="N1363" s="154">
        <v>0</v>
      </c>
      <c r="O1363" s="154">
        <v>0</v>
      </c>
      <c r="P1363" s="154">
        <v>0</v>
      </c>
      <c r="Q1363" s="154">
        <v>0</v>
      </c>
      <c r="R1363" s="154">
        <v>0</v>
      </c>
      <c r="S1363" s="154">
        <v>0</v>
      </c>
      <c r="T1363" s="154">
        <v>0</v>
      </c>
      <c r="U1363" s="154">
        <v>0</v>
      </c>
      <c r="V1363" s="154">
        <v>0</v>
      </c>
      <c r="W1363" s="154">
        <v>0</v>
      </c>
      <c r="X1363" s="154">
        <v>0</v>
      </c>
      <c r="Y1363" s="154">
        <v>0</v>
      </c>
      <c r="Z1363" s="154">
        <v>0</v>
      </c>
      <c r="AA1363" s="154">
        <v>0</v>
      </c>
      <c r="AB1363" s="156">
        <v>2021</v>
      </c>
    </row>
    <row r="1364" spans="1:28" ht="35.25" customHeight="1" x14ac:dyDescent="0.5">
      <c r="A1364">
        <v>1</v>
      </c>
      <c r="B1364" s="124">
        <v>561</v>
      </c>
      <c r="C1364" s="125" t="s">
        <v>2078</v>
      </c>
      <c r="D1364" s="150">
        <v>3924124.41</v>
      </c>
      <c r="E1364" s="154">
        <v>0</v>
      </c>
      <c r="F1364" s="154">
        <v>0</v>
      </c>
      <c r="G1364" s="154">
        <v>0</v>
      </c>
      <c r="H1364" s="154">
        <v>0</v>
      </c>
      <c r="I1364" s="154">
        <v>0</v>
      </c>
      <c r="J1364" s="154">
        <v>0</v>
      </c>
      <c r="K1364" s="155">
        <v>0</v>
      </c>
      <c r="L1364" s="154">
        <v>0</v>
      </c>
      <c r="M1364" s="154">
        <v>3924124.41</v>
      </c>
      <c r="N1364" s="154">
        <v>0</v>
      </c>
      <c r="O1364" s="154">
        <v>0</v>
      </c>
      <c r="P1364" s="154">
        <v>0</v>
      </c>
      <c r="Q1364" s="154">
        <v>0</v>
      </c>
      <c r="R1364" s="154">
        <v>0</v>
      </c>
      <c r="S1364" s="154">
        <v>0</v>
      </c>
      <c r="T1364" s="154">
        <v>0</v>
      </c>
      <c r="U1364" s="154">
        <v>0</v>
      </c>
      <c r="V1364" s="154">
        <v>0</v>
      </c>
      <c r="W1364" s="154">
        <v>0</v>
      </c>
      <c r="X1364" s="154">
        <v>0</v>
      </c>
      <c r="Y1364" s="154">
        <v>0</v>
      </c>
      <c r="Z1364" s="154">
        <v>0</v>
      </c>
      <c r="AA1364" s="154">
        <v>0</v>
      </c>
      <c r="AB1364" s="156">
        <v>2021</v>
      </c>
    </row>
    <row r="1365" spans="1:28" ht="35.25" customHeight="1" x14ac:dyDescent="0.5">
      <c r="A1365">
        <v>1</v>
      </c>
      <c r="B1365" s="124">
        <v>562</v>
      </c>
      <c r="C1365" s="125" t="s">
        <v>2079</v>
      </c>
      <c r="D1365" s="150">
        <v>755354.28</v>
      </c>
      <c r="E1365" s="154">
        <v>0</v>
      </c>
      <c r="F1365" s="154">
        <v>0</v>
      </c>
      <c r="G1365" s="154">
        <v>0</v>
      </c>
      <c r="H1365" s="154">
        <v>0</v>
      </c>
      <c r="I1365" s="154">
        <v>0</v>
      </c>
      <c r="J1365" s="154">
        <v>0</v>
      </c>
      <c r="K1365" s="155">
        <v>0</v>
      </c>
      <c r="L1365" s="154">
        <v>0</v>
      </c>
      <c r="M1365" s="154">
        <v>0</v>
      </c>
      <c r="N1365" s="154">
        <v>0</v>
      </c>
      <c r="O1365" s="154">
        <v>755354.28</v>
      </c>
      <c r="P1365" s="154">
        <v>0</v>
      </c>
      <c r="Q1365" s="154">
        <v>0</v>
      </c>
      <c r="R1365" s="154">
        <v>0</v>
      </c>
      <c r="S1365" s="154">
        <v>0</v>
      </c>
      <c r="T1365" s="154">
        <v>0</v>
      </c>
      <c r="U1365" s="154">
        <v>0</v>
      </c>
      <c r="V1365" s="154">
        <v>0</v>
      </c>
      <c r="W1365" s="154">
        <v>0</v>
      </c>
      <c r="X1365" s="154">
        <v>0</v>
      </c>
      <c r="Y1365" s="154">
        <v>0</v>
      </c>
      <c r="Z1365" s="154">
        <v>0</v>
      </c>
      <c r="AA1365" s="154">
        <v>0</v>
      </c>
      <c r="AB1365" s="156">
        <v>2021</v>
      </c>
    </row>
    <row r="1366" spans="1:28" ht="35.25" customHeight="1" x14ac:dyDescent="0.5">
      <c r="A1366">
        <v>1</v>
      </c>
      <c r="B1366" s="124">
        <v>563</v>
      </c>
      <c r="C1366" s="125" t="s">
        <v>2467</v>
      </c>
      <c r="D1366" s="150">
        <v>114920.73</v>
      </c>
      <c r="E1366" s="154">
        <v>0</v>
      </c>
      <c r="F1366" s="154">
        <v>0</v>
      </c>
      <c r="G1366" s="154">
        <v>0</v>
      </c>
      <c r="H1366" s="154">
        <v>0</v>
      </c>
      <c r="I1366" s="154">
        <v>0</v>
      </c>
      <c r="J1366" s="154">
        <v>0</v>
      </c>
      <c r="K1366" s="155">
        <v>0</v>
      </c>
      <c r="L1366" s="154">
        <v>0</v>
      </c>
      <c r="M1366" s="154">
        <v>114920.73</v>
      </c>
      <c r="N1366" s="154">
        <v>0</v>
      </c>
      <c r="O1366" s="154">
        <v>0</v>
      </c>
      <c r="P1366" s="154">
        <v>0</v>
      </c>
      <c r="Q1366" s="154">
        <v>0</v>
      </c>
      <c r="R1366" s="154">
        <v>0</v>
      </c>
      <c r="S1366" s="154">
        <v>0</v>
      </c>
      <c r="T1366" s="154">
        <v>0</v>
      </c>
      <c r="U1366" s="154">
        <v>0</v>
      </c>
      <c r="V1366" s="154">
        <v>0</v>
      </c>
      <c r="W1366" s="154">
        <v>0</v>
      </c>
      <c r="X1366" s="154">
        <v>0</v>
      </c>
      <c r="Y1366" s="154">
        <v>0</v>
      </c>
      <c r="Z1366" s="154">
        <v>0</v>
      </c>
      <c r="AA1366" s="154">
        <v>0</v>
      </c>
      <c r="AB1366" s="156">
        <v>2021</v>
      </c>
    </row>
    <row r="1367" spans="1:28" ht="35.25" customHeight="1" x14ac:dyDescent="0.5">
      <c r="A1367">
        <v>1</v>
      </c>
      <c r="B1367" s="124">
        <v>564</v>
      </c>
      <c r="C1367" s="125" t="s">
        <v>2468</v>
      </c>
      <c r="D1367" s="150">
        <v>168471.56</v>
      </c>
      <c r="E1367" s="154">
        <v>0</v>
      </c>
      <c r="F1367" s="154">
        <v>0</v>
      </c>
      <c r="G1367" s="154">
        <v>166889</v>
      </c>
      <c r="H1367" s="154">
        <v>0</v>
      </c>
      <c r="I1367" s="154">
        <v>0</v>
      </c>
      <c r="J1367" s="154">
        <v>0</v>
      </c>
      <c r="K1367" s="155">
        <v>0</v>
      </c>
      <c r="L1367" s="154">
        <v>0</v>
      </c>
      <c r="M1367" s="154">
        <v>1582.56</v>
      </c>
      <c r="N1367" s="154">
        <v>0</v>
      </c>
      <c r="O1367" s="154">
        <v>0</v>
      </c>
      <c r="P1367" s="154">
        <v>0</v>
      </c>
      <c r="Q1367" s="154">
        <v>0</v>
      </c>
      <c r="R1367" s="154">
        <v>0</v>
      </c>
      <c r="S1367" s="154">
        <v>0</v>
      </c>
      <c r="T1367" s="154">
        <v>0</v>
      </c>
      <c r="U1367" s="154">
        <v>0</v>
      </c>
      <c r="V1367" s="154">
        <v>0</v>
      </c>
      <c r="W1367" s="154">
        <v>0</v>
      </c>
      <c r="X1367" s="154">
        <v>0</v>
      </c>
      <c r="Y1367" s="154">
        <v>0</v>
      </c>
      <c r="Z1367" s="154">
        <v>0</v>
      </c>
      <c r="AA1367" s="154">
        <v>0</v>
      </c>
      <c r="AB1367" s="156">
        <v>2021</v>
      </c>
    </row>
    <row r="1368" spans="1:28" ht="35.25" customHeight="1" x14ac:dyDescent="0.5">
      <c r="A1368">
        <v>1</v>
      </c>
      <c r="B1368" s="124">
        <v>565</v>
      </c>
      <c r="C1368" s="125" t="s">
        <v>1763</v>
      </c>
      <c r="D1368" s="150">
        <v>201845.45</v>
      </c>
      <c r="E1368" s="154">
        <v>0</v>
      </c>
      <c r="F1368" s="154">
        <v>0</v>
      </c>
      <c r="G1368" s="154">
        <v>201845.45</v>
      </c>
      <c r="H1368" s="154">
        <v>0</v>
      </c>
      <c r="I1368" s="154">
        <v>0</v>
      </c>
      <c r="J1368" s="154">
        <v>0</v>
      </c>
      <c r="K1368" s="155">
        <v>0</v>
      </c>
      <c r="L1368" s="154">
        <v>0</v>
      </c>
      <c r="M1368" s="154">
        <v>0</v>
      </c>
      <c r="N1368" s="154">
        <v>0</v>
      </c>
      <c r="O1368" s="154">
        <v>0</v>
      </c>
      <c r="P1368" s="154">
        <v>0</v>
      </c>
      <c r="Q1368" s="154">
        <v>0</v>
      </c>
      <c r="R1368" s="154">
        <v>0</v>
      </c>
      <c r="S1368" s="154">
        <v>0</v>
      </c>
      <c r="T1368" s="154">
        <v>0</v>
      </c>
      <c r="U1368" s="154">
        <v>0</v>
      </c>
      <c r="V1368" s="154">
        <v>0</v>
      </c>
      <c r="W1368" s="154">
        <v>0</v>
      </c>
      <c r="X1368" s="154">
        <v>0</v>
      </c>
      <c r="Y1368" s="154">
        <v>0</v>
      </c>
      <c r="Z1368" s="154">
        <v>0</v>
      </c>
      <c r="AA1368" s="154">
        <v>0</v>
      </c>
      <c r="AB1368" s="156">
        <v>2021</v>
      </c>
    </row>
    <row r="1369" spans="1:28" ht="35.25" customHeight="1" x14ac:dyDescent="0.5">
      <c r="A1369">
        <v>1</v>
      </c>
      <c r="B1369" s="124">
        <v>566</v>
      </c>
      <c r="C1369" s="125" t="s">
        <v>2076</v>
      </c>
      <c r="D1369" s="150">
        <v>2910366</v>
      </c>
      <c r="E1369" s="154">
        <v>0</v>
      </c>
      <c r="F1369" s="154">
        <v>0</v>
      </c>
      <c r="G1369" s="154">
        <v>0</v>
      </c>
      <c r="H1369" s="154">
        <v>0</v>
      </c>
      <c r="I1369" s="154">
        <v>0</v>
      </c>
      <c r="J1369" s="154">
        <v>0</v>
      </c>
      <c r="K1369" s="155">
        <v>0</v>
      </c>
      <c r="L1369" s="154">
        <v>0</v>
      </c>
      <c r="M1369" s="154">
        <v>1977250</v>
      </c>
      <c r="N1369" s="154">
        <v>0</v>
      </c>
      <c r="O1369" s="154">
        <v>933116</v>
      </c>
      <c r="P1369" s="154">
        <v>0</v>
      </c>
      <c r="Q1369" s="154">
        <v>0</v>
      </c>
      <c r="R1369" s="154">
        <v>0</v>
      </c>
      <c r="S1369" s="154">
        <v>0</v>
      </c>
      <c r="T1369" s="154">
        <v>0</v>
      </c>
      <c r="U1369" s="154">
        <v>0</v>
      </c>
      <c r="V1369" s="154">
        <v>0</v>
      </c>
      <c r="W1369" s="154">
        <v>0</v>
      </c>
      <c r="X1369" s="154">
        <v>0</v>
      </c>
      <c r="Y1369" s="154">
        <v>0</v>
      </c>
      <c r="Z1369" s="154">
        <v>0</v>
      </c>
      <c r="AA1369" s="154">
        <v>0</v>
      </c>
      <c r="AB1369" s="156">
        <v>2021</v>
      </c>
    </row>
    <row r="1370" spans="1:28" ht="35.25" customHeight="1" x14ac:dyDescent="0.5">
      <c r="A1370">
        <v>1</v>
      </c>
      <c r="B1370" s="124">
        <v>567</v>
      </c>
      <c r="C1370" s="125" t="s">
        <v>2910</v>
      </c>
      <c r="D1370" s="150">
        <v>212000</v>
      </c>
      <c r="E1370" s="154">
        <v>0</v>
      </c>
      <c r="F1370" s="154">
        <v>0</v>
      </c>
      <c r="G1370" s="154">
        <v>0</v>
      </c>
      <c r="H1370" s="154">
        <v>0</v>
      </c>
      <c r="I1370" s="154">
        <v>0</v>
      </c>
      <c r="J1370" s="154">
        <v>0</v>
      </c>
      <c r="K1370" s="155">
        <v>0</v>
      </c>
      <c r="L1370" s="154">
        <v>0</v>
      </c>
      <c r="M1370" s="154">
        <v>0</v>
      </c>
      <c r="N1370" s="154">
        <v>0</v>
      </c>
      <c r="O1370" s="154">
        <v>212000</v>
      </c>
      <c r="P1370" s="154">
        <v>0</v>
      </c>
      <c r="Q1370" s="154">
        <v>0</v>
      </c>
      <c r="R1370" s="154">
        <v>0</v>
      </c>
      <c r="S1370" s="154">
        <v>0</v>
      </c>
      <c r="T1370" s="154">
        <v>0</v>
      </c>
      <c r="U1370" s="154">
        <v>0</v>
      </c>
      <c r="V1370" s="154">
        <v>0</v>
      </c>
      <c r="W1370" s="154">
        <v>0</v>
      </c>
      <c r="X1370" s="154">
        <v>0</v>
      </c>
      <c r="Y1370" s="154">
        <v>0</v>
      </c>
      <c r="Z1370" s="154">
        <v>0</v>
      </c>
      <c r="AA1370" s="154">
        <v>0</v>
      </c>
      <c r="AB1370" s="156">
        <v>2021</v>
      </c>
    </row>
    <row r="1371" spans="1:28" ht="35.25" customHeight="1" x14ac:dyDescent="0.5">
      <c r="A1371">
        <v>1</v>
      </c>
      <c r="B1371" s="124">
        <v>568</v>
      </c>
      <c r="C1371" s="125" t="s">
        <v>2469</v>
      </c>
      <c r="D1371" s="150">
        <v>391100</v>
      </c>
      <c r="E1371" s="154">
        <v>0</v>
      </c>
      <c r="F1371" s="154">
        <v>0</v>
      </c>
      <c r="G1371" s="154">
        <v>0</v>
      </c>
      <c r="H1371" s="154">
        <v>0</v>
      </c>
      <c r="I1371" s="154">
        <v>0</v>
      </c>
      <c r="J1371" s="154">
        <v>0</v>
      </c>
      <c r="K1371" s="155">
        <v>0</v>
      </c>
      <c r="L1371" s="154">
        <v>0</v>
      </c>
      <c r="M1371" s="154">
        <v>0</v>
      </c>
      <c r="N1371" s="154">
        <v>0</v>
      </c>
      <c r="O1371" s="154">
        <v>391100</v>
      </c>
      <c r="P1371" s="154">
        <v>0</v>
      </c>
      <c r="Q1371" s="154">
        <v>0</v>
      </c>
      <c r="R1371" s="154">
        <v>0</v>
      </c>
      <c r="S1371" s="154">
        <v>0</v>
      </c>
      <c r="T1371" s="154">
        <v>0</v>
      </c>
      <c r="U1371" s="154">
        <v>0</v>
      </c>
      <c r="V1371" s="154">
        <v>0</v>
      </c>
      <c r="W1371" s="154">
        <v>0</v>
      </c>
      <c r="X1371" s="154">
        <v>0</v>
      </c>
      <c r="Y1371" s="154">
        <v>0</v>
      </c>
      <c r="Z1371" s="154">
        <v>0</v>
      </c>
      <c r="AA1371" s="154">
        <v>0</v>
      </c>
      <c r="AB1371" s="156">
        <v>2021</v>
      </c>
    </row>
    <row r="1372" spans="1:28" ht="35.25" customHeight="1" x14ac:dyDescent="0.5">
      <c r="A1372">
        <v>1</v>
      </c>
      <c r="B1372" s="124">
        <v>569</v>
      </c>
      <c r="C1372" s="125" t="s">
        <v>1616</v>
      </c>
      <c r="D1372" s="150">
        <v>800365</v>
      </c>
      <c r="E1372" s="154">
        <v>0</v>
      </c>
      <c r="F1372" s="154">
        <v>0</v>
      </c>
      <c r="G1372" s="154">
        <v>340365</v>
      </c>
      <c r="H1372" s="154">
        <v>0</v>
      </c>
      <c r="I1372" s="154">
        <v>0</v>
      </c>
      <c r="J1372" s="154">
        <v>0</v>
      </c>
      <c r="K1372" s="155">
        <v>0</v>
      </c>
      <c r="L1372" s="154">
        <v>0</v>
      </c>
      <c r="M1372" s="154">
        <v>50000</v>
      </c>
      <c r="N1372" s="154">
        <v>0</v>
      </c>
      <c r="O1372" s="154">
        <v>410000</v>
      </c>
      <c r="P1372" s="154">
        <v>0</v>
      </c>
      <c r="Q1372" s="154">
        <v>0</v>
      </c>
      <c r="R1372" s="154">
        <v>0</v>
      </c>
      <c r="S1372" s="154">
        <v>0</v>
      </c>
      <c r="T1372" s="154">
        <v>0</v>
      </c>
      <c r="U1372" s="154">
        <v>0</v>
      </c>
      <c r="V1372" s="154">
        <v>0</v>
      </c>
      <c r="W1372" s="154">
        <v>0</v>
      </c>
      <c r="X1372" s="154">
        <v>0</v>
      </c>
      <c r="Y1372" s="154">
        <v>0</v>
      </c>
      <c r="Z1372" s="154">
        <v>0</v>
      </c>
      <c r="AA1372" s="154">
        <v>0</v>
      </c>
      <c r="AB1372" s="156">
        <v>2021</v>
      </c>
    </row>
    <row r="1373" spans="1:28" ht="35.25" customHeight="1" x14ac:dyDescent="0.5">
      <c r="A1373">
        <v>1</v>
      </c>
      <c r="B1373" s="124">
        <v>570</v>
      </c>
      <c r="C1373" s="125" t="s">
        <v>2911</v>
      </c>
      <c r="D1373" s="150">
        <v>408701</v>
      </c>
      <c r="E1373" s="154">
        <v>0</v>
      </c>
      <c r="F1373" s="154">
        <v>0</v>
      </c>
      <c r="G1373" s="154">
        <v>0</v>
      </c>
      <c r="H1373" s="154">
        <v>0</v>
      </c>
      <c r="I1373" s="154">
        <v>0</v>
      </c>
      <c r="J1373" s="154">
        <v>0</v>
      </c>
      <c r="K1373" s="155">
        <v>0</v>
      </c>
      <c r="L1373" s="154">
        <v>0</v>
      </c>
      <c r="M1373" s="154">
        <v>0</v>
      </c>
      <c r="N1373" s="154">
        <v>0</v>
      </c>
      <c r="O1373" s="154">
        <v>408701</v>
      </c>
      <c r="P1373" s="154">
        <v>0</v>
      </c>
      <c r="Q1373" s="154">
        <v>0</v>
      </c>
      <c r="R1373" s="154">
        <v>0</v>
      </c>
      <c r="S1373" s="154">
        <v>0</v>
      </c>
      <c r="T1373" s="154">
        <v>0</v>
      </c>
      <c r="U1373" s="154">
        <v>0</v>
      </c>
      <c r="V1373" s="154">
        <v>0</v>
      </c>
      <c r="W1373" s="154">
        <v>0</v>
      </c>
      <c r="X1373" s="154">
        <v>0</v>
      </c>
      <c r="Y1373" s="154">
        <v>0</v>
      </c>
      <c r="Z1373" s="154">
        <v>0</v>
      </c>
      <c r="AA1373" s="154">
        <v>0</v>
      </c>
      <c r="AB1373" s="156">
        <v>2021</v>
      </c>
    </row>
    <row r="1374" spans="1:28" ht="35.25" customHeight="1" x14ac:dyDescent="0.5">
      <c r="A1374">
        <v>1</v>
      </c>
      <c r="B1374" s="124">
        <v>571</v>
      </c>
      <c r="C1374" s="125" t="s">
        <v>2912</v>
      </c>
      <c r="D1374" s="150">
        <v>1313337.31</v>
      </c>
      <c r="E1374" s="154">
        <v>0</v>
      </c>
      <c r="F1374" s="154">
        <v>0</v>
      </c>
      <c r="G1374" s="154">
        <v>1313337.31</v>
      </c>
      <c r="H1374" s="154">
        <v>0</v>
      </c>
      <c r="I1374" s="154">
        <v>0</v>
      </c>
      <c r="J1374" s="154">
        <v>0</v>
      </c>
      <c r="K1374" s="155">
        <v>0</v>
      </c>
      <c r="L1374" s="154">
        <v>0</v>
      </c>
      <c r="M1374" s="154">
        <v>0</v>
      </c>
      <c r="N1374" s="154">
        <v>0</v>
      </c>
      <c r="O1374" s="154">
        <v>0</v>
      </c>
      <c r="P1374" s="154">
        <v>0</v>
      </c>
      <c r="Q1374" s="154">
        <v>0</v>
      </c>
      <c r="R1374" s="154">
        <v>0</v>
      </c>
      <c r="S1374" s="154">
        <v>0</v>
      </c>
      <c r="T1374" s="154">
        <v>0</v>
      </c>
      <c r="U1374" s="154">
        <v>0</v>
      </c>
      <c r="V1374" s="154">
        <v>0</v>
      </c>
      <c r="W1374" s="154">
        <v>0</v>
      </c>
      <c r="X1374" s="154">
        <v>0</v>
      </c>
      <c r="Y1374" s="154">
        <v>0</v>
      </c>
      <c r="Z1374" s="154">
        <v>0</v>
      </c>
      <c r="AA1374" s="154">
        <v>0</v>
      </c>
      <c r="AB1374" s="156">
        <v>2021</v>
      </c>
    </row>
    <row r="1375" spans="1:28" ht="35.25" customHeight="1" x14ac:dyDescent="0.5">
      <c r="A1375">
        <v>1</v>
      </c>
      <c r="B1375" s="124">
        <v>572</v>
      </c>
      <c r="C1375" s="125" t="s">
        <v>2913</v>
      </c>
      <c r="D1375" s="150">
        <v>1196924.4099999999</v>
      </c>
      <c r="E1375" s="154">
        <v>0</v>
      </c>
      <c r="F1375" s="154">
        <v>0</v>
      </c>
      <c r="G1375" s="154">
        <v>0</v>
      </c>
      <c r="H1375" s="154">
        <v>0</v>
      </c>
      <c r="I1375" s="154">
        <v>0</v>
      </c>
      <c r="J1375" s="154">
        <v>0</v>
      </c>
      <c r="K1375" s="155">
        <v>0</v>
      </c>
      <c r="L1375" s="154">
        <v>0</v>
      </c>
      <c r="M1375" s="154">
        <v>0</v>
      </c>
      <c r="N1375" s="154">
        <v>0</v>
      </c>
      <c r="O1375" s="154">
        <v>1196924.4099999999</v>
      </c>
      <c r="P1375" s="154">
        <v>0</v>
      </c>
      <c r="Q1375" s="154">
        <v>0</v>
      </c>
      <c r="R1375" s="154">
        <v>0</v>
      </c>
      <c r="S1375" s="154">
        <v>0</v>
      </c>
      <c r="T1375" s="154">
        <v>0</v>
      </c>
      <c r="U1375" s="154">
        <v>0</v>
      </c>
      <c r="V1375" s="154">
        <v>0</v>
      </c>
      <c r="W1375" s="154">
        <v>0</v>
      </c>
      <c r="X1375" s="154">
        <v>0</v>
      </c>
      <c r="Y1375" s="154">
        <v>0</v>
      </c>
      <c r="Z1375" s="154">
        <v>0</v>
      </c>
      <c r="AA1375" s="154">
        <v>0</v>
      </c>
      <c r="AB1375" s="156">
        <v>2021</v>
      </c>
    </row>
    <row r="1376" spans="1:28" ht="35.25" customHeight="1" x14ac:dyDescent="0.5">
      <c r="A1376">
        <v>1</v>
      </c>
      <c r="B1376" s="124">
        <v>573</v>
      </c>
      <c r="C1376" s="125" t="s">
        <v>2470</v>
      </c>
      <c r="D1376" s="150">
        <v>300000</v>
      </c>
      <c r="E1376" s="154">
        <v>0</v>
      </c>
      <c r="F1376" s="154">
        <v>0</v>
      </c>
      <c r="G1376" s="154">
        <v>0</v>
      </c>
      <c r="H1376" s="154">
        <v>0</v>
      </c>
      <c r="I1376" s="154">
        <v>0</v>
      </c>
      <c r="J1376" s="154">
        <v>0</v>
      </c>
      <c r="K1376" s="155">
        <v>0</v>
      </c>
      <c r="L1376" s="154">
        <v>0</v>
      </c>
      <c r="M1376" s="154">
        <v>0</v>
      </c>
      <c r="N1376" s="154">
        <v>0</v>
      </c>
      <c r="O1376" s="154">
        <v>300000</v>
      </c>
      <c r="P1376" s="154">
        <v>0</v>
      </c>
      <c r="Q1376" s="154">
        <v>0</v>
      </c>
      <c r="R1376" s="154">
        <v>0</v>
      </c>
      <c r="S1376" s="154">
        <v>0</v>
      </c>
      <c r="T1376" s="154">
        <v>0</v>
      </c>
      <c r="U1376" s="154">
        <v>0</v>
      </c>
      <c r="V1376" s="154">
        <v>0</v>
      </c>
      <c r="W1376" s="154">
        <v>0</v>
      </c>
      <c r="X1376" s="154">
        <v>0</v>
      </c>
      <c r="Y1376" s="154">
        <v>0</v>
      </c>
      <c r="Z1376" s="154">
        <v>0</v>
      </c>
      <c r="AA1376" s="154">
        <v>0</v>
      </c>
      <c r="AB1376" s="156">
        <v>2021</v>
      </c>
    </row>
    <row r="1377" spans="1:28" ht="35.25" customHeight="1" x14ac:dyDescent="0.5">
      <c r="A1377">
        <v>1</v>
      </c>
      <c r="B1377" s="124">
        <v>574</v>
      </c>
      <c r="C1377" s="125" t="s">
        <v>2914</v>
      </c>
      <c r="D1377" s="150">
        <v>1055220.95</v>
      </c>
      <c r="E1377" s="154">
        <v>0</v>
      </c>
      <c r="F1377" s="154">
        <v>0</v>
      </c>
      <c r="G1377" s="154">
        <v>1055220.95</v>
      </c>
      <c r="H1377" s="154">
        <v>0</v>
      </c>
      <c r="I1377" s="154">
        <v>0</v>
      </c>
      <c r="J1377" s="154">
        <v>0</v>
      </c>
      <c r="K1377" s="155">
        <v>0</v>
      </c>
      <c r="L1377" s="154">
        <v>0</v>
      </c>
      <c r="M1377" s="154">
        <v>0</v>
      </c>
      <c r="N1377" s="154">
        <v>0</v>
      </c>
      <c r="O1377" s="154">
        <v>0</v>
      </c>
      <c r="P1377" s="154">
        <v>0</v>
      </c>
      <c r="Q1377" s="154">
        <v>0</v>
      </c>
      <c r="R1377" s="154">
        <v>0</v>
      </c>
      <c r="S1377" s="154">
        <v>0</v>
      </c>
      <c r="T1377" s="154">
        <v>0</v>
      </c>
      <c r="U1377" s="154">
        <v>0</v>
      </c>
      <c r="V1377" s="154">
        <v>0</v>
      </c>
      <c r="W1377" s="154">
        <v>0</v>
      </c>
      <c r="X1377" s="154">
        <v>0</v>
      </c>
      <c r="Y1377" s="154">
        <v>0</v>
      </c>
      <c r="Z1377" s="154">
        <v>0</v>
      </c>
      <c r="AA1377" s="154">
        <v>0</v>
      </c>
      <c r="AB1377" s="156">
        <v>2021</v>
      </c>
    </row>
    <row r="1378" spans="1:28" ht="35.25" customHeight="1" x14ac:dyDescent="0.5">
      <c r="A1378">
        <v>1</v>
      </c>
      <c r="B1378" s="124">
        <v>575</v>
      </c>
      <c r="C1378" s="125" t="s">
        <v>2915</v>
      </c>
      <c r="D1378" s="150">
        <v>3740000</v>
      </c>
      <c r="E1378" s="154">
        <v>0</v>
      </c>
      <c r="F1378" s="154">
        <v>0</v>
      </c>
      <c r="G1378" s="154">
        <v>0</v>
      </c>
      <c r="H1378" s="154">
        <v>0</v>
      </c>
      <c r="I1378" s="154">
        <v>0</v>
      </c>
      <c r="J1378" s="154">
        <v>0</v>
      </c>
      <c r="K1378" s="155">
        <v>2</v>
      </c>
      <c r="L1378" s="154">
        <v>3740000</v>
      </c>
      <c r="M1378" s="154">
        <v>0</v>
      </c>
      <c r="N1378" s="154">
        <v>0</v>
      </c>
      <c r="O1378" s="154">
        <v>0</v>
      </c>
      <c r="P1378" s="154">
        <v>0</v>
      </c>
      <c r="Q1378" s="154">
        <v>0</v>
      </c>
      <c r="R1378" s="154">
        <v>0</v>
      </c>
      <c r="S1378" s="154">
        <v>0</v>
      </c>
      <c r="T1378" s="154">
        <v>0</v>
      </c>
      <c r="U1378" s="154">
        <v>0</v>
      </c>
      <c r="V1378" s="154">
        <v>0</v>
      </c>
      <c r="W1378" s="154">
        <v>0</v>
      </c>
      <c r="X1378" s="154">
        <v>0</v>
      </c>
      <c r="Y1378" s="154">
        <v>0</v>
      </c>
      <c r="Z1378" s="154">
        <v>0</v>
      </c>
      <c r="AA1378" s="154">
        <v>0</v>
      </c>
      <c r="AB1378" s="156">
        <v>2021</v>
      </c>
    </row>
    <row r="1379" spans="1:28" ht="35.25" customHeight="1" x14ac:dyDescent="0.5">
      <c r="A1379">
        <v>1</v>
      </c>
      <c r="B1379" s="124">
        <v>576</v>
      </c>
      <c r="C1379" s="125" t="s">
        <v>2916</v>
      </c>
      <c r="D1379" s="150">
        <v>299450.69</v>
      </c>
      <c r="E1379" s="154">
        <v>0</v>
      </c>
      <c r="F1379" s="154">
        <v>0</v>
      </c>
      <c r="G1379" s="154">
        <v>0</v>
      </c>
      <c r="H1379" s="154">
        <v>299450.69</v>
      </c>
      <c r="I1379" s="154">
        <v>0</v>
      </c>
      <c r="J1379" s="154">
        <v>0</v>
      </c>
      <c r="K1379" s="155">
        <v>0</v>
      </c>
      <c r="L1379" s="154">
        <v>0</v>
      </c>
      <c r="M1379" s="154">
        <v>0</v>
      </c>
      <c r="N1379" s="154">
        <v>0</v>
      </c>
      <c r="O1379" s="154">
        <v>0</v>
      </c>
      <c r="P1379" s="154">
        <v>0</v>
      </c>
      <c r="Q1379" s="154">
        <v>0</v>
      </c>
      <c r="R1379" s="154">
        <v>0</v>
      </c>
      <c r="S1379" s="154">
        <v>0</v>
      </c>
      <c r="T1379" s="154">
        <v>0</v>
      </c>
      <c r="U1379" s="154">
        <v>0</v>
      </c>
      <c r="V1379" s="154">
        <v>0</v>
      </c>
      <c r="W1379" s="154">
        <v>0</v>
      </c>
      <c r="X1379" s="154">
        <v>0</v>
      </c>
      <c r="Y1379" s="154">
        <v>0</v>
      </c>
      <c r="Z1379" s="154">
        <v>0</v>
      </c>
      <c r="AA1379" s="154">
        <v>0</v>
      </c>
      <c r="AB1379" s="156">
        <v>2021</v>
      </c>
    </row>
    <row r="1380" spans="1:28" ht="35.25" customHeight="1" x14ac:dyDescent="0.5">
      <c r="A1380">
        <v>1</v>
      </c>
      <c r="B1380" s="124">
        <v>577</v>
      </c>
      <c r="C1380" s="125" t="s">
        <v>2917</v>
      </c>
      <c r="D1380" s="150">
        <v>1298283</v>
      </c>
      <c r="E1380" s="154">
        <v>0</v>
      </c>
      <c r="F1380" s="154">
        <v>0</v>
      </c>
      <c r="G1380" s="154">
        <v>0</v>
      </c>
      <c r="H1380" s="154">
        <v>0</v>
      </c>
      <c r="I1380" s="154">
        <v>0</v>
      </c>
      <c r="J1380" s="154">
        <v>0</v>
      </c>
      <c r="K1380" s="155">
        <v>0</v>
      </c>
      <c r="L1380" s="154">
        <v>0</v>
      </c>
      <c r="M1380" s="154">
        <v>0</v>
      </c>
      <c r="N1380" s="154">
        <v>0</v>
      </c>
      <c r="O1380" s="154">
        <v>1298283</v>
      </c>
      <c r="P1380" s="154">
        <v>0</v>
      </c>
      <c r="Q1380" s="154">
        <v>0</v>
      </c>
      <c r="R1380" s="154">
        <v>0</v>
      </c>
      <c r="S1380" s="154">
        <v>0</v>
      </c>
      <c r="T1380" s="154">
        <v>0</v>
      </c>
      <c r="U1380" s="154">
        <v>0</v>
      </c>
      <c r="V1380" s="154">
        <v>0</v>
      </c>
      <c r="W1380" s="154">
        <v>0</v>
      </c>
      <c r="X1380" s="154">
        <v>0</v>
      </c>
      <c r="Y1380" s="154">
        <v>0</v>
      </c>
      <c r="Z1380" s="154">
        <v>0</v>
      </c>
      <c r="AA1380" s="154">
        <v>0</v>
      </c>
      <c r="AB1380" s="156">
        <v>2021</v>
      </c>
    </row>
    <row r="1381" spans="1:28" ht="35.25" customHeight="1" x14ac:dyDescent="0.5">
      <c r="A1381">
        <v>1</v>
      </c>
      <c r="B1381" s="124">
        <v>578</v>
      </c>
      <c r="C1381" s="125" t="s">
        <v>2918</v>
      </c>
      <c r="D1381" s="150">
        <v>3199982</v>
      </c>
      <c r="E1381" s="154">
        <v>0</v>
      </c>
      <c r="F1381" s="154">
        <v>0</v>
      </c>
      <c r="G1381" s="154">
        <v>0</v>
      </c>
      <c r="H1381" s="154">
        <v>0</v>
      </c>
      <c r="I1381" s="154">
        <v>0</v>
      </c>
      <c r="J1381" s="154">
        <v>0</v>
      </c>
      <c r="K1381" s="155">
        <v>0</v>
      </c>
      <c r="L1381" s="154">
        <v>0</v>
      </c>
      <c r="M1381" s="154">
        <v>0</v>
      </c>
      <c r="N1381" s="154">
        <v>0</v>
      </c>
      <c r="O1381" s="154">
        <v>3199982</v>
      </c>
      <c r="P1381" s="154">
        <v>0</v>
      </c>
      <c r="Q1381" s="154">
        <v>0</v>
      </c>
      <c r="R1381" s="154">
        <v>0</v>
      </c>
      <c r="S1381" s="154">
        <v>0</v>
      </c>
      <c r="T1381" s="154">
        <v>0</v>
      </c>
      <c r="U1381" s="154">
        <v>0</v>
      </c>
      <c r="V1381" s="154">
        <v>0</v>
      </c>
      <c r="W1381" s="154">
        <v>0</v>
      </c>
      <c r="X1381" s="154">
        <v>0</v>
      </c>
      <c r="Y1381" s="154">
        <v>0</v>
      </c>
      <c r="Z1381" s="154">
        <v>0</v>
      </c>
      <c r="AA1381" s="154">
        <v>0</v>
      </c>
      <c r="AB1381" s="156">
        <v>2021</v>
      </c>
    </row>
    <row r="1382" spans="1:28" ht="35.25" customHeight="1" x14ac:dyDescent="0.5">
      <c r="A1382">
        <v>1</v>
      </c>
      <c r="B1382" s="124">
        <v>579</v>
      </c>
      <c r="C1382" s="125" t="s">
        <v>2009</v>
      </c>
      <c r="D1382" s="150">
        <v>1152523</v>
      </c>
      <c r="E1382" s="154">
        <v>0</v>
      </c>
      <c r="F1382" s="154">
        <v>0</v>
      </c>
      <c r="G1382" s="154">
        <v>0</v>
      </c>
      <c r="H1382" s="154">
        <v>0</v>
      </c>
      <c r="I1382" s="154">
        <v>0</v>
      </c>
      <c r="J1382" s="154">
        <v>0</v>
      </c>
      <c r="K1382" s="155">
        <v>0</v>
      </c>
      <c r="L1382" s="154">
        <v>0</v>
      </c>
      <c r="M1382" s="154">
        <v>0</v>
      </c>
      <c r="N1382" s="154">
        <v>0</v>
      </c>
      <c r="O1382" s="154">
        <v>1152523</v>
      </c>
      <c r="P1382" s="154">
        <v>0</v>
      </c>
      <c r="Q1382" s="154">
        <v>0</v>
      </c>
      <c r="R1382" s="154">
        <v>0</v>
      </c>
      <c r="S1382" s="154">
        <v>0</v>
      </c>
      <c r="T1382" s="154">
        <v>0</v>
      </c>
      <c r="U1382" s="154">
        <v>0</v>
      </c>
      <c r="V1382" s="154">
        <v>0</v>
      </c>
      <c r="W1382" s="154">
        <v>0</v>
      </c>
      <c r="X1382" s="154">
        <v>0</v>
      </c>
      <c r="Y1382" s="154">
        <v>0</v>
      </c>
      <c r="Z1382" s="154">
        <v>0</v>
      </c>
      <c r="AA1382" s="154">
        <v>0</v>
      </c>
      <c r="AB1382" s="156">
        <v>2021</v>
      </c>
    </row>
    <row r="1383" spans="1:28" ht="35.25" customHeight="1" x14ac:dyDescent="0.5">
      <c r="A1383">
        <v>1</v>
      </c>
      <c r="B1383" s="124">
        <v>580</v>
      </c>
      <c r="C1383" s="125" t="s">
        <v>2291</v>
      </c>
      <c r="D1383" s="150">
        <v>456000.48</v>
      </c>
      <c r="E1383" s="154">
        <v>0</v>
      </c>
      <c r="F1383" s="154">
        <v>0</v>
      </c>
      <c r="G1383" s="154">
        <v>0</v>
      </c>
      <c r="H1383" s="154">
        <v>0</v>
      </c>
      <c r="I1383" s="154">
        <v>0</v>
      </c>
      <c r="J1383" s="154">
        <v>0</v>
      </c>
      <c r="K1383" s="155">
        <v>0</v>
      </c>
      <c r="L1383" s="154">
        <v>0</v>
      </c>
      <c r="M1383" s="154">
        <v>0</v>
      </c>
      <c r="N1383" s="154">
        <v>0</v>
      </c>
      <c r="O1383" s="154">
        <v>456000.48</v>
      </c>
      <c r="P1383" s="154">
        <v>0</v>
      </c>
      <c r="Q1383" s="154">
        <v>0</v>
      </c>
      <c r="R1383" s="154">
        <v>0</v>
      </c>
      <c r="S1383" s="154">
        <v>0</v>
      </c>
      <c r="T1383" s="154">
        <v>0</v>
      </c>
      <c r="U1383" s="154">
        <v>0</v>
      </c>
      <c r="V1383" s="154">
        <v>0</v>
      </c>
      <c r="W1383" s="154">
        <v>0</v>
      </c>
      <c r="X1383" s="154">
        <v>0</v>
      </c>
      <c r="Y1383" s="154">
        <v>0</v>
      </c>
      <c r="Z1383" s="154">
        <v>0</v>
      </c>
      <c r="AA1383" s="154">
        <v>0</v>
      </c>
      <c r="AB1383" s="156">
        <v>2021</v>
      </c>
    </row>
    <row r="1384" spans="1:28" ht="35.25" customHeight="1" x14ac:dyDescent="0.5">
      <c r="A1384">
        <v>1</v>
      </c>
      <c r="B1384" s="124">
        <v>581</v>
      </c>
      <c r="C1384" s="125" t="s">
        <v>2919</v>
      </c>
      <c r="D1384" s="150">
        <v>1356918</v>
      </c>
      <c r="E1384" s="154">
        <v>0</v>
      </c>
      <c r="F1384" s="154">
        <v>0</v>
      </c>
      <c r="G1384" s="154">
        <v>0</v>
      </c>
      <c r="H1384" s="154">
        <v>0</v>
      </c>
      <c r="I1384" s="154">
        <v>0</v>
      </c>
      <c r="J1384" s="154">
        <v>0</v>
      </c>
      <c r="K1384" s="155">
        <v>0</v>
      </c>
      <c r="L1384" s="154">
        <v>0</v>
      </c>
      <c r="M1384" s="154">
        <v>0</v>
      </c>
      <c r="N1384" s="154">
        <v>0</v>
      </c>
      <c r="O1384" s="154">
        <v>1356918</v>
      </c>
      <c r="P1384" s="154">
        <v>0</v>
      </c>
      <c r="Q1384" s="154">
        <v>0</v>
      </c>
      <c r="R1384" s="154">
        <v>0</v>
      </c>
      <c r="S1384" s="154">
        <v>0</v>
      </c>
      <c r="T1384" s="154">
        <v>0</v>
      </c>
      <c r="U1384" s="154">
        <v>0</v>
      </c>
      <c r="V1384" s="154">
        <v>0</v>
      </c>
      <c r="W1384" s="154">
        <v>0</v>
      </c>
      <c r="X1384" s="154">
        <v>0</v>
      </c>
      <c r="Y1384" s="154">
        <v>0</v>
      </c>
      <c r="Z1384" s="154">
        <v>0</v>
      </c>
      <c r="AA1384" s="154">
        <v>0</v>
      </c>
      <c r="AB1384" s="156">
        <v>2021</v>
      </c>
    </row>
    <row r="1385" spans="1:28" ht="35.25" customHeight="1" x14ac:dyDescent="0.5">
      <c r="A1385">
        <v>1</v>
      </c>
      <c r="B1385" s="124">
        <v>582</v>
      </c>
      <c r="C1385" s="125" t="s">
        <v>2011</v>
      </c>
      <c r="D1385" s="150">
        <v>1419976</v>
      </c>
      <c r="E1385" s="154">
        <v>0</v>
      </c>
      <c r="F1385" s="154">
        <v>0</v>
      </c>
      <c r="G1385" s="154">
        <v>0</v>
      </c>
      <c r="H1385" s="154">
        <v>0</v>
      </c>
      <c r="I1385" s="154">
        <v>0</v>
      </c>
      <c r="J1385" s="154">
        <v>0</v>
      </c>
      <c r="K1385" s="155">
        <v>0</v>
      </c>
      <c r="L1385" s="154">
        <v>0</v>
      </c>
      <c r="M1385" s="154">
        <v>0</v>
      </c>
      <c r="N1385" s="154">
        <v>0</v>
      </c>
      <c r="O1385" s="154">
        <v>1419976</v>
      </c>
      <c r="P1385" s="154">
        <v>0</v>
      </c>
      <c r="Q1385" s="154">
        <v>0</v>
      </c>
      <c r="R1385" s="154">
        <v>0</v>
      </c>
      <c r="S1385" s="154">
        <v>0</v>
      </c>
      <c r="T1385" s="154">
        <v>0</v>
      </c>
      <c r="U1385" s="154">
        <v>0</v>
      </c>
      <c r="V1385" s="154">
        <v>0</v>
      </c>
      <c r="W1385" s="154">
        <v>0</v>
      </c>
      <c r="X1385" s="154">
        <v>0</v>
      </c>
      <c r="Y1385" s="154">
        <v>0</v>
      </c>
      <c r="Z1385" s="154">
        <v>0</v>
      </c>
      <c r="AA1385" s="154">
        <v>0</v>
      </c>
      <c r="AB1385" s="156">
        <v>2021</v>
      </c>
    </row>
    <row r="1386" spans="1:28" ht="35.25" customHeight="1" x14ac:dyDescent="0.5">
      <c r="A1386">
        <v>1</v>
      </c>
      <c r="B1386" s="124">
        <v>583</v>
      </c>
      <c r="C1386" s="125" t="s">
        <v>2920</v>
      </c>
      <c r="D1386" s="150">
        <v>1483310</v>
      </c>
      <c r="E1386" s="154">
        <v>0</v>
      </c>
      <c r="F1386" s="154">
        <v>0</v>
      </c>
      <c r="G1386" s="154">
        <v>0</v>
      </c>
      <c r="H1386" s="154">
        <v>0</v>
      </c>
      <c r="I1386" s="154">
        <v>0</v>
      </c>
      <c r="J1386" s="154">
        <v>0</v>
      </c>
      <c r="K1386" s="155">
        <v>0</v>
      </c>
      <c r="L1386" s="154">
        <v>0</v>
      </c>
      <c r="M1386" s="154">
        <v>0</v>
      </c>
      <c r="N1386" s="154">
        <v>0</v>
      </c>
      <c r="O1386" s="154">
        <v>1483310</v>
      </c>
      <c r="P1386" s="154">
        <v>0</v>
      </c>
      <c r="Q1386" s="154">
        <v>0</v>
      </c>
      <c r="R1386" s="154">
        <v>0</v>
      </c>
      <c r="S1386" s="154">
        <v>0</v>
      </c>
      <c r="T1386" s="154">
        <v>0</v>
      </c>
      <c r="U1386" s="154">
        <v>0</v>
      </c>
      <c r="V1386" s="154">
        <v>0</v>
      </c>
      <c r="W1386" s="154">
        <v>0</v>
      </c>
      <c r="X1386" s="154">
        <v>0</v>
      </c>
      <c r="Y1386" s="154">
        <v>0</v>
      </c>
      <c r="Z1386" s="154">
        <v>0</v>
      </c>
      <c r="AA1386" s="154">
        <v>0</v>
      </c>
      <c r="AB1386" s="156">
        <v>2021</v>
      </c>
    </row>
    <row r="1387" spans="1:28" ht="35.25" customHeight="1" x14ac:dyDescent="0.5">
      <c r="A1387">
        <v>1</v>
      </c>
      <c r="B1387" s="124">
        <v>584</v>
      </c>
      <c r="C1387" s="125" t="s">
        <v>2921</v>
      </c>
      <c r="D1387" s="150">
        <v>1233380.6299999999</v>
      </c>
      <c r="E1387" s="154">
        <v>0</v>
      </c>
      <c r="F1387" s="154">
        <v>0</v>
      </c>
      <c r="G1387" s="154">
        <v>0</v>
      </c>
      <c r="H1387" s="154">
        <v>0</v>
      </c>
      <c r="I1387" s="154">
        <v>0</v>
      </c>
      <c r="J1387" s="154">
        <v>0</v>
      </c>
      <c r="K1387" s="155">
        <v>0</v>
      </c>
      <c r="L1387" s="154">
        <v>0</v>
      </c>
      <c r="M1387" s="154">
        <v>0</v>
      </c>
      <c r="N1387" s="154">
        <v>0</v>
      </c>
      <c r="O1387" s="154">
        <v>1233380.6299999999</v>
      </c>
      <c r="P1387" s="154">
        <v>0</v>
      </c>
      <c r="Q1387" s="154">
        <v>0</v>
      </c>
      <c r="R1387" s="154">
        <v>0</v>
      </c>
      <c r="S1387" s="154">
        <v>0</v>
      </c>
      <c r="T1387" s="154">
        <v>0</v>
      </c>
      <c r="U1387" s="154">
        <v>0</v>
      </c>
      <c r="V1387" s="154">
        <v>0</v>
      </c>
      <c r="W1387" s="154">
        <v>0</v>
      </c>
      <c r="X1387" s="154">
        <v>0</v>
      </c>
      <c r="Y1387" s="154">
        <v>0</v>
      </c>
      <c r="Z1387" s="154">
        <v>0</v>
      </c>
      <c r="AA1387" s="154">
        <v>0</v>
      </c>
      <c r="AB1387" s="156">
        <v>2021</v>
      </c>
    </row>
    <row r="1388" spans="1:28" ht="35.25" customHeight="1" x14ac:dyDescent="0.5">
      <c r="A1388">
        <v>1</v>
      </c>
      <c r="B1388" s="124">
        <v>585</v>
      </c>
      <c r="C1388" s="125" t="s">
        <v>2922</v>
      </c>
      <c r="D1388" s="150">
        <v>2196506.6</v>
      </c>
      <c r="E1388" s="154">
        <v>0</v>
      </c>
      <c r="F1388" s="154">
        <v>0</v>
      </c>
      <c r="G1388" s="154">
        <v>0</v>
      </c>
      <c r="H1388" s="154">
        <v>0</v>
      </c>
      <c r="I1388" s="154">
        <v>0</v>
      </c>
      <c r="J1388" s="154">
        <v>0</v>
      </c>
      <c r="K1388" s="155">
        <v>0</v>
      </c>
      <c r="L1388" s="154">
        <v>0</v>
      </c>
      <c r="M1388" s="154">
        <v>0</v>
      </c>
      <c r="N1388" s="154">
        <v>0</v>
      </c>
      <c r="O1388" s="154">
        <v>2196506.6</v>
      </c>
      <c r="P1388" s="154">
        <v>0</v>
      </c>
      <c r="Q1388" s="154">
        <v>0</v>
      </c>
      <c r="R1388" s="154">
        <v>0</v>
      </c>
      <c r="S1388" s="154">
        <v>0</v>
      </c>
      <c r="T1388" s="154">
        <v>0</v>
      </c>
      <c r="U1388" s="154">
        <v>0</v>
      </c>
      <c r="V1388" s="154">
        <v>0</v>
      </c>
      <c r="W1388" s="154">
        <v>0</v>
      </c>
      <c r="X1388" s="154">
        <v>0</v>
      </c>
      <c r="Y1388" s="154">
        <v>0</v>
      </c>
      <c r="Z1388" s="154">
        <v>0</v>
      </c>
      <c r="AA1388" s="154">
        <v>0</v>
      </c>
      <c r="AB1388" s="156">
        <v>2021</v>
      </c>
    </row>
    <row r="1389" spans="1:28" ht="35.25" customHeight="1" x14ac:dyDescent="0.5">
      <c r="A1389">
        <v>1</v>
      </c>
      <c r="B1389" s="124">
        <v>586</v>
      </c>
      <c r="C1389" s="125" t="s">
        <v>2014</v>
      </c>
      <c r="D1389" s="150">
        <v>490739.4</v>
      </c>
      <c r="E1389" s="154">
        <v>0</v>
      </c>
      <c r="F1389" s="154">
        <v>0</v>
      </c>
      <c r="G1389" s="154">
        <v>0</v>
      </c>
      <c r="H1389" s="154">
        <v>0</v>
      </c>
      <c r="I1389" s="154">
        <v>0</v>
      </c>
      <c r="J1389" s="154">
        <v>0</v>
      </c>
      <c r="K1389" s="155">
        <v>0</v>
      </c>
      <c r="L1389" s="154">
        <v>0</v>
      </c>
      <c r="M1389" s="154">
        <v>0</v>
      </c>
      <c r="N1389" s="154">
        <v>0</v>
      </c>
      <c r="O1389" s="154">
        <v>490739.4</v>
      </c>
      <c r="P1389" s="154">
        <v>0</v>
      </c>
      <c r="Q1389" s="154">
        <v>0</v>
      </c>
      <c r="R1389" s="154">
        <v>0</v>
      </c>
      <c r="S1389" s="154">
        <v>0</v>
      </c>
      <c r="T1389" s="154">
        <v>0</v>
      </c>
      <c r="U1389" s="154">
        <v>0</v>
      </c>
      <c r="V1389" s="154">
        <v>0</v>
      </c>
      <c r="W1389" s="154">
        <v>0</v>
      </c>
      <c r="X1389" s="154">
        <v>0</v>
      </c>
      <c r="Y1389" s="154">
        <v>0</v>
      </c>
      <c r="Z1389" s="154">
        <v>0</v>
      </c>
      <c r="AA1389" s="154">
        <v>0</v>
      </c>
      <c r="AB1389" s="156">
        <v>2021</v>
      </c>
    </row>
    <row r="1390" spans="1:28" ht="35.25" customHeight="1" x14ac:dyDescent="0.5">
      <c r="A1390">
        <v>1</v>
      </c>
      <c r="B1390" s="124">
        <v>587</v>
      </c>
      <c r="C1390" s="125" t="s">
        <v>2923</v>
      </c>
      <c r="D1390" s="150">
        <v>670000</v>
      </c>
      <c r="E1390" s="154">
        <v>0</v>
      </c>
      <c r="F1390" s="154">
        <v>0</v>
      </c>
      <c r="G1390" s="154">
        <v>0</v>
      </c>
      <c r="H1390" s="154">
        <v>0</v>
      </c>
      <c r="I1390" s="154">
        <v>0</v>
      </c>
      <c r="J1390" s="154">
        <v>0</v>
      </c>
      <c r="K1390" s="155">
        <v>0</v>
      </c>
      <c r="L1390" s="154">
        <v>0</v>
      </c>
      <c r="M1390" s="154">
        <v>0</v>
      </c>
      <c r="N1390" s="154">
        <v>0</v>
      </c>
      <c r="O1390" s="154">
        <v>670000</v>
      </c>
      <c r="P1390" s="154">
        <v>0</v>
      </c>
      <c r="Q1390" s="154">
        <v>0</v>
      </c>
      <c r="R1390" s="154">
        <v>0</v>
      </c>
      <c r="S1390" s="154">
        <v>0</v>
      </c>
      <c r="T1390" s="154">
        <v>0</v>
      </c>
      <c r="U1390" s="154">
        <v>0</v>
      </c>
      <c r="V1390" s="154">
        <v>0</v>
      </c>
      <c r="W1390" s="154">
        <v>0</v>
      </c>
      <c r="X1390" s="154">
        <v>0</v>
      </c>
      <c r="Y1390" s="154">
        <v>0</v>
      </c>
      <c r="Z1390" s="154">
        <v>0</v>
      </c>
      <c r="AA1390" s="154">
        <v>0</v>
      </c>
      <c r="AB1390" s="156">
        <v>2021</v>
      </c>
    </row>
    <row r="1391" spans="1:28" ht="35.25" customHeight="1" x14ac:dyDescent="0.5">
      <c r="A1391">
        <v>1</v>
      </c>
      <c r="B1391" s="124">
        <v>588</v>
      </c>
      <c r="C1391" s="125" t="s">
        <v>2924</v>
      </c>
      <c r="D1391" s="150">
        <v>1800000</v>
      </c>
      <c r="E1391" s="154">
        <v>0</v>
      </c>
      <c r="F1391" s="154">
        <v>0</v>
      </c>
      <c r="G1391" s="154">
        <v>0</v>
      </c>
      <c r="H1391" s="154">
        <v>0</v>
      </c>
      <c r="I1391" s="154">
        <v>0</v>
      </c>
      <c r="J1391" s="154">
        <v>0</v>
      </c>
      <c r="K1391" s="155">
        <v>0</v>
      </c>
      <c r="L1391" s="154">
        <v>0</v>
      </c>
      <c r="M1391" s="154">
        <v>1800000</v>
      </c>
      <c r="N1391" s="154">
        <v>0</v>
      </c>
      <c r="O1391" s="154">
        <v>0</v>
      </c>
      <c r="P1391" s="154">
        <v>0</v>
      </c>
      <c r="Q1391" s="154">
        <v>0</v>
      </c>
      <c r="R1391" s="154">
        <v>0</v>
      </c>
      <c r="S1391" s="154">
        <v>0</v>
      </c>
      <c r="T1391" s="154">
        <v>0</v>
      </c>
      <c r="U1391" s="154">
        <v>0</v>
      </c>
      <c r="V1391" s="154">
        <v>0</v>
      </c>
      <c r="W1391" s="154">
        <v>0</v>
      </c>
      <c r="X1391" s="154">
        <v>0</v>
      </c>
      <c r="Y1391" s="154">
        <v>0</v>
      </c>
      <c r="Z1391" s="154">
        <v>0</v>
      </c>
      <c r="AA1391" s="154">
        <v>0</v>
      </c>
      <c r="AB1391" s="156">
        <v>2021</v>
      </c>
    </row>
    <row r="1392" spans="1:28" ht="35.25" customHeight="1" x14ac:dyDescent="0.5">
      <c r="A1392">
        <v>1</v>
      </c>
      <c r="B1392" s="124">
        <v>589</v>
      </c>
      <c r="C1392" s="125" t="s">
        <v>2925</v>
      </c>
      <c r="D1392" s="150">
        <v>1435645.75</v>
      </c>
      <c r="E1392" s="154">
        <v>0</v>
      </c>
      <c r="F1392" s="154">
        <v>0</v>
      </c>
      <c r="G1392" s="154">
        <v>0</v>
      </c>
      <c r="H1392" s="154">
        <v>0</v>
      </c>
      <c r="I1392" s="154">
        <v>0</v>
      </c>
      <c r="J1392" s="154">
        <v>0</v>
      </c>
      <c r="K1392" s="155">
        <v>0</v>
      </c>
      <c r="L1392" s="154">
        <v>0</v>
      </c>
      <c r="M1392" s="154">
        <v>0</v>
      </c>
      <c r="N1392" s="154">
        <v>0</v>
      </c>
      <c r="O1392" s="154">
        <v>1435645.75</v>
      </c>
      <c r="P1392" s="154">
        <v>0</v>
      </c>
      <c r="Q1392" s="154">
        <v>0</v>
      </c>
      <c r="R1392" s="154">
        <v>0</v>
      </c>
      <c r="S1392" s="154">
        <v>0</v>
      </c>
      <c r="T1392" s="154">
        <v>0</v>
      </c>
      <c r="U1392" s="154">
        <v>0</v>
      </c>
      <c r="V1392" s="154">
        <v>0</v>
      </c>
      <c r="W1392" s="154">
        <v>0</v>
      </c>
      <c r="X1392" s="154">
        <v>0</v>
      </c>
      <c r="Y1392" s="154">
        <v>0</v>
      </c>
      <c r="Z1392" s="154">
        <v>0</v>
      </c>
      <c r="AA1392" s="154">
        <v>0</v>
      </c>
      <c r="AB1392" s="156">
        <v>2021</v>
      </c>
    </row>
    <row r="1393" spans="1:28" ht="35.25" customHeight="1" x14ac:dyDescent="0.5">
      <c r="A1393">
        <v>1</v>
      </c>
      <c r="B1393" s="124">
        <v>590</v>
      </c>
      <c r="C1393" s="125" t="s">
        <v>3028</v>
      </c>
      <c r="D1393" s="150">
        <v>1595157.98</v>
      </c>
      <c r="E1393" s="154">
        <v>0</v>
      </c>
      <c r="F1393" s="154">
        <v>0</v>
      </c>
      <c r="G1393" s="154">
        <v>0</v>
      </c>
      <c r="H1393" s="154">
        <v>0</v>
      </c>
      <c r="I1393" s="154">
        <v>0</v>
      </c>
      <c r="J1393" s="154">
        <v>0</v>
      </c>
      <c r="K1393" s="155">
        <v>0</v>
      </c>
      <c r="L1393" s="154">
        <v>0</v>
      </c>
      <c r="M1393" s="154">
        <v>1595157.98</v>
      </c>
      <c r="N1393" s="154">
        <v>0</v>
      </c>
      <c r="O1393" s="154">
        <v>0</v>
      </c>
      <c r="P1393" s="154">
        <v>0</v>
      </c>
      <c r="Q1393" s="154">
        <v>0</v>
      </c>
      <c r="R1393" s="154">
        <v>0</v>
      </c>
      <c r="S1393" s="154">
        <v>0</v>
      </c>
      <c r="T1393" s="154">
        <v>0</v>
      </c>
      <c r="U1393" s="154">
        <v>0</v>
      </c>
      <c r="V1393" s="154">
        <v>0</v>
      </c>
      <c r="W1393" s="154">
        <v>0</v>
      </c>
      <c r="X1393" s="154">
        <v>0</v>
      </c>
      <c r="Y1393" s="154">
        <v>0</v>
      </c>
      <c r="Z1393" s="154">
        <v>0</v>
      </c>
      <c r="AA1393" s="154">
        <v>0</v>
      </c>
      <c r="AB1393" s="156">
        <v>2021</v>
      </c>
    </row>
    <row r="1394" spans="1:28" ht="35.25" customHeight="1" x14ac:dyDescent="0.5">
      <c r="A1394">
        <v>1</v>
      </c>
      <c r="B1394" s="124">
        <v>591</v>
      </c>
      <c r="C1394" s="125" t="s">
        <v>2298</v>
      </c>
      <c r="D1394" s="150">
        <v>360762.2</v>
      </c>
      <c r="E1394" s="154">
        <v>0</v>
      </c>
      <c r="F1394" s="154">
        <v>0</v>
      </c>
      <c r="G1394" s="154">
        <v>0</v>
      </c>
      <c r="H1394" s="154">
        <v>0</v>
      </c>
      <c r="I1394" s="154">
        <v>0</v>
      </c>
      <c r="J1394" s="154">
        <v>0</v>
      </c>
      <c r="K1394" s="155">
        <v>0</v>
      </c>
      <c r="L1394" s="154">
        <v>0</v>
      </c>
      <c r="M1394" s="154">
        <v>0</v>
      </c>
      <c r="N1394" s="154">
        <v>0</v>
      </c>
      <c r="O1394" s="154">
        <v>360762.2</v>
      </c>
      <c r="P1394" s="154">
        <v>0</v>
      </c>
      <c r="Q1394" s="154">
        <v>0</v>
      </c>
      <c r="R1394" s="154">
        <v>0</v>
      </c>
      <c r="S1394" s="154">
        <v>0</v>
      </c>
      <c r="T1394" s="154">
        <v>0</v>
      </c>
      <c r="U1394" s="154">
        <v>0</v>
      </c>
      <c r="V1394" s="154">
        <v>0</v>
      </c>
      <c r="W1394" s="154">
        <v>0</v>
      </c>
      <c r="X1394" s="154">
        <v>0</v>
      </c>
      <c r="Y1394" s="154">
        <v>0</v>
      </c>
      <c r="Z1394" s="154">
        <v>0</v>
      </c>
      <c r="AA1394" s="154">
        <v>0</v>
      </c>
      <c r="AB1394" s="156">
        <v>2021</v>
      </c>
    </row>
    <row r="1395" spans="1:28" ht="35.25" customHeight="1" x14ac:dyDescent="0.5">
      <c r="A1395">
        <v>1</v>
      </c>
      <c r="B1395" s="124">
        <v>592</v>
      </c>
      <c r="C1395" s="125" t="s">
        <v>3029</v>
      </c>
      <c r="D1395" s="150">
        <v>1340568.31</v>
      </c>
      <c r="E1395" s="154">
        <v>0</v>
      </c>
      <c r="F1395" s="154">
        <v>0</v>
      </c>
      <c r="G1395" s="154">
        <v>0</v>
      </c>
      <c r="H1395" s="154">
        <v>0</v>
      </c>
      <c r="I1395" s="154">
        <v>0</v>
      </c>
      <c r="J1395" s="154">
        <v>0</v>
      </c>
      <c r="K1395" s="155">
        <v>0</v>
      </c>
      <c r="L1395" s="154">
        <v>0</v>
      </c>
      <c r="M1395" s="154">
        <v>1340568.31</v>
      </c>
      <c r="N1395" s="154">
        <v>0</v>
      </c>
      <c r="O1395" s="154">
        <v>0</v>
      </c>
      <c r="P1395" s="154">
        <v>0</v>
      </c>
      <c r="Q1395" s="154">
        <v>0</v>
      </c>
      <c r="R1395" s="154">
        <v>0</v>
      </c>
      <c r="S1395" s="154">
        <v>0</v>
      </c>
      <c r="T1395" s="154">
        <v>0</v>
      </c>
      <c r="U1395" s="154">
        <v>0</v>
      </c>
      <c r="V1395" s="154">
        <v>0</v>
      </c>
      <c r="W1395" s="154">
        <v>0</v>
      </c>
      <c r="X1395" s="154">
        <v>0</v>
      </c>
      <c r="Y1395" s="154">
        <v>0</v>
      </c>
      <c r="Z1395" s="154">
        <v>0</v>
      </c>
      <c r="AA1395" s="154">
        <v>0</v>
      </c>
      <c r="AB1395" s="156">
        <v>2021</v>
      </c>
    </row>
    <row r="1396" spans="1:28" ht="35.25" customHeight="1" x14ac:dyDescent="0.5">
      <c r="A1396">
        <v>1</v>
      </c>
      <c r="B1396" s="124">
        <v>593</v>
      </c>
      <c r="C1396" s="125" t="s">
        <v>1744</v>
      </c>
      <c r="D1396" s="150">
        <v>346631</v>
      </c>
      <c r="E1396" s="154">
        <v>0</v>
      </c>
      <c r="F1396" s="154">
        <v>0</v>
      </c>
      <c r="G1396" s="154">
        <v>346631</v>
      </c>
      <c r="H1396" s="154">
        <v>0</v>
      </c>
      <c r="I1396" s="154">
        <v>0</v>
      </c>
      <c r="J1396" s="154">
        <v>0</v>
      </c>
      <c r="K1396" s="155">
        <v>0</v>
      </c>
      <c r="L1396" s="154">
        <v>0</v>
      </c>
      <c r="M1396" s="154">
        <v>0</v>
      </c>
      <c r="N1396" s="154">
        <v>0</v>
      </c>
      <c r="O1396" s="154">
        <v>0</v>
      </c>
      <c r="P1396" s="154">
        <v>0</v>
      </c>
      <c r="Q1396" s="154">
        <v>0</v>
      </c>
      <c r="R1396" s="154">
        <v>0</v>
      </c>
      <c r="S1396" s="154">
        <v>0</v>
      </c>
      <c r="T1396" s="154">
        <v>0</v>
      </c>
      <c r="U1396" s="154">
        <v>0</v>
      </c>
      <c r="V1396" s="154">
        <v>0</v>
      </c>
      <c r="W1396" s="154">
        <v>0</v>
      </c>
      <c r="X1396" s="154">
        <v>0</v>
      </c>
      <c r="Y1396" s="154">
        <v>0</v>
      </c>
      <c r="Z1396" s="154">
        <v>0</v>
      </c>
      <c r="AA1396" s="154">
        <v>0</v>
      </c>
      <c r="AB1396" s="156" t="s">
        <v>3067</v>
      </c>
    </row>
    <row r="1397" spans="1:28" ht="35.25" customHeight="1" x14ac:dyDescent="0.5">
      <c r="A1397">
        <v>1</v>
      </c>
      <c r="B1397" s="124">
        <v>594</v>
      </c>
      <c r="C1397" s="125" t="s">
        <v>3170</v>
      </c>
      <c r="D1397" s="150">
        <v>378807</v>
      </c>
      <c r="E1397" s="154">
        <v>0</v>
      </c>
      <c r="F1397" s="154">
        <v>0</v>
      </c>
      <c r="G1397" s="154">
        <v>0</v>
      </c>
      <c r="H1397" s="154">
        <v>0</v>
      </c>
      <c r="I1397" s="154">
        <v>0</v>
      </c>
      <c r="J1397" s="154">
        <v>0</v>
      </c>
      <c r="K1397" s="155">
        <v>0</v>
      </c>
      <c r="L1397" s="154">
        <v>0</v>
      </c>
      <c r="M1397" s="154">
        <v>0</v>
      </c>
      <c r="N1397" s="154">
        <v>0</v>
      </c>
      <c r="O1397" s="154">
        <v>378807</v>
      </c>
      <c r="P1397" s="154">
        <v>0</v>
      </c>
      <c r="Q1397" s="154">
        <v>0</v>
      </c>
      <c r="R1397" s="154">
        <v>0</v>
      </c>
      <c r="S1397" s="154">
        <v>0</v>
      </c>
      <c r="T1397" s="154">
        <v>0</v>
      </c>
      <c r="U1397" s="154">
        <v>0</v>
      </c>
      <c r="V1397" s="154">
        <v>0</v>
      </c>
      <c r="W1397" s="154">
        <v>0</v>
      </c>
      <c r="X1397" s="154">
        <v>0</v>
      </c>
      <c r="Y1397" s="154">
        <v>0</v>
      </c>
      <c r="Z1397" s="154">
        <v>0</v>
      </c>
      <c r="AA1397" s="154">
        <v>0</v>
      </c>
      <c r="AB1397" s="156" t="s">
        <v>3067</v>
      </c>
    </row>
    <row r="1398" spans="1:28" ht="35.25" customHeight="1" x14ac:dyDescent="0.5">
      <c r="A1398">
        <v>1</v>
      </c>
      <c r="B1398" s="124">
        <v>595</v>
      </c>
      <c r="C1398" s="125" t="s">
        <v>3064</v>
      </c>
      <c r="D1398" s="150">
        <v>445984</v>
      </c>
      <c r="E1398" s="154">
        <v>0</v>
      </c>
      <c r="F1398" s="154">
        <v>0</v>
      </c>
      <c r="G1398" s="154">
        <v>0</v>
      </c>
      <c r="H1398" s="154">
        <v>73496</v>
      </c>
      <c r="I1398" s="154">
        <v>0</v>
      </c>
      <c r="J1398" s="154">
        <v>0</v>
      </c>
      <c r="K1398" s="155">
        <v>0</v>
      </c>
      <c r="L1398" s="154">
        <v>0</v>
      </c>
      <c r="M1398" s="154">
        <v>0</v>
      </c>
      <c r="N1398" s="154">
        <v>0</v>
      </c>
      <c r="O1398" s="154">
        <v>372488</v>
      </c>
      <c r="P1398" s="154">
        <v>0</v>
      </c>
      <c r="Q1398" s="154">
        <v>0</v>
      </c>
      <c r="R1398" s="154">
        <v>0</v>
      </c>
      <c r="S1398" s="154">
        <v>0</v>
      </c>
      <c r="T1398" s="154">
        <v>0</v>
      </c>
      <c r="U1398" s="154">
        <v>0</v>
      </c>
      <c r="V1398" s="154">
        <v>0</v>
      </c>
      <c r="W1398" s="154">
        <v>0</v>
      </c>
      <c r="X1398" s="154">
        <v>0</v>
      </c>
      <c r="Y1398" s="154">
        <v>0</v>
      </c>
      <c r="Z1398" s="154">
        <v>0</v>
      </c>
      <c r="AA1398" s="154">
        <v>0</v>
      </c>
      <c r="AB1398" s="156" t="s">
        <v>3067</v>
      </c>
    </row>
    <row r="1399" spans="1:28" ht="35.25" customHeight="1" x14ac:dyDescent="0.5">
      <c r="A1399">
        <v>1</v>
      </c>
      <c r="B1399" s="124">
        <v>596</v>
      </c>
      <c r="C1399" s="125" t="s">
        <v>2021</v>
      </c>
      <c r="D1399" s="150">
        <v>329346</v>
      </c>
      <c r="E1399" s="154">
        <v>0</v>
      </c>
      <c r="F1399" s="154">
        <v>0</v>
      </c>
      <c r="G1399" s="154">
        <v>0</v>
      </c>
      <c r="H1399" s="154">
        <v>0</v>
      </c>
      <c r="I1399" s="154">
        <v>0</v>
      </c>
      <c r="J1399" s="154">
        <v>0</v>
      </c>
      <c r="K1399" s="155">
        <v>0</v>
      </c>
      <c r="L1399" s="154">
        <v>0</v>
      </c>
      <c r="M1399" s="154">
        <v>329346</v>
      </c>
      <c r="N1399" s="154">
        <v>0</v>
      </c>
      <c r="O1399" s="154">
        <v>0</v>
      </c>
      <c r="P1399" s="154">
        <v>0</v>
      </c>
      <c r="Q1399" s="154">
        <v>0</v>
      </c>
      <c r="R1399" s="154">
        <v>0</v>
      </c>
      <c r="S1399" s="154">
        <v>0</v>
      </c>
      <c r="T1399" s="154">
        <v>0</v>
      </c>
      <c r="U1399" s="154">
        <v>0</v>
      </c>
      <c r="V1399" s="154">
        <v>0</v>
      </c>
      <c r="W1399" s="154">
        <v>0</v>
      </c>
      <c r="X1399" s="154">
        <v>0</v>
      </c>
      <c r="Y1399" s="154">
        <v>0</v>
      </c>
      <c r="Z1399" s="154">
        <v>0</v>
      </c>
      <c r="AA1399" s="154">
        <v>0</v>
      </c>
      <c r="AB1399" s="156" t="s">
        <v>3067</v>
      </c>
    </row>
    <row r="1400" spans="1:28" ht="35.25" customHeight="1" x14ac:dyDescent="0.5">
      <c r="A1400">
        <v>1</v>
      </c>
      <c r="B1400" s="124">
        <v>597</v>
      </c>
      <c r="C1400" s="125" t="s">
        <v>2776</v>
      </c>
      <c r="D1400" s="150">
        <v>403700</v>
      </c>
      <c r="E1400" s="154">
        <v>0</v>
      </c>
      <c r="F1400" s="154">
        <v>0</v>
      </c>
      <c r="G1400" s="154">
        <v>0</v>
      </c>
      <c r="H1400" s="154">
        <v>0</v>
      </c>
      <c r="I1400" s="154">
        <v>0</v>
      </c>
      <c r="J1400" s="154">
        <v>403700</v>
      </c>
      <c r="K1400" s="155">
        <v>0</v>
      </c>
      <c r="L1400" s="154">
        <v>0</v>
      </c>
      <c r="M1400" s="154">
        <v>0</v>
      </c>
      <c r="N1400" s="154">
        <v>0</v>
      </c>
      <c r="O1400" s="154">
        <v>0</v>
      </c>
      <c r="P1400" s="154">
        <v>0</v>
      </c>
      <c r="Q1400" s="154">
        <v>0</v>
      </c>
      <c r="R1400" s="154">
        <v>0</v>
      </c>
      <c r="S1400" s="154">
        <v>0</v>
      </c>
      <c r="T1400" s="154">
        <v>0</v>
      </c>
      <c r="U1400" s="154">
        <v>0</v>
      </c>
      <c r="V1400" s="154">
        <v>0</v>
      </c>
      <c r="W1400" s="154">
        <v>0</v>
      </c>
      <c r="X1400" s="154">
        <v>0</v>
      </c>
      <c r="Y1400" s="154">
        <v>0</v>
      </c>
      <c r="Z1400" s="154">
        <v>0</v>
      </c>
      <c r="AA1400" s="154">
        <v>0</v>
      </c>
      <c r="AB1400" s="156" t="s">
        <v>3067</v>
      </c>
    </row>
    <row r="1401" spans="1:28" ht="35.25" customHeight="1" x14ac:dyDescent="0.5">
      <c r="A1401">
        <v>1</v>
      </c>
      <c r="B1401" s="124">
        <v>598</v>
      </c>
      <c r="C1401" s="125" t="s">
        <v>2023</v>
      </c>
      <c r="D1401" s="150">
        <v>182778.38</v>
      </c>
      <c r="E1401" s="154">
        <v>0</v>
      </c>
      <c r="F1401" s="154">
        <v>0</v>
      </c>
      <c r="G1401" s="154">
        <v>182778.38</v>
      </c>
      <c r="H1401" s="154">
        <v>0</v>
      </c>
      <c r="I1401" s="154">
        <v>0</v>
      </c>
      <c r="J1401" s="154">
        <v>0</v>
      </c>
      <c r="K1401" s="155">
        <v>0</v>
      </c>
      <c r="L1401" s="154">
        <v>0</v>
      </c>
      <c r="M1401" s="154">
        <v>0</v>
      </c>
      <c r="N1401" s="154">
        <v>0</v>
      </c>
      <c r="O1401" s="154">
        <v>0</v>
      </c>
      <c r="P1401" s="154">
        <v>0</v>
      </c>
      <c r="Q1401" s="154">
        <v>0</v>
      </c>
      <c r="R1401" s="154">
        <v>0</v>
      </c>
      <c r="S1401" s="154">
        <v>0</v>
      </c>
      <c r="T1401" s="154">
        <v>0</v>
      </c>
      <c r="U1401" s="154">
        <v>0</v>
      </c>
      <c r="V1401" s="154">
        <v>0</v>
      </c>
      <c r="W1401" s="154">
        <v>0</v>
      </c>
      <c r="X1401" s="154">
        <v>0</v>
      </c>
      <c r="Y1401" s="154">
        <v>0</v>
      </c>
      <c r="Z1401" s="154">
        <v>0</v>
      </c>
      <c r="AA1401" s="154">
        <v>0</v>
      </c>
      <c r="AB1401" s="156" t="s">
        <v>3067</v>
      </c>
    </row>
    <row r="1402" spans="1:28" ht="35.25" customHeight="1" x14ac:dyDescent="0.5">
      <c r="A1402">
        <v>1</v>
      </c>
      <c r="B1402" s="124">
        <v>599</v>
      </c>
      <c r="C1402" s="125" t="s">
        <v>3171</v>
      </c>
      <c r="D1402" s="150">
        <v>1668882</v>
      </c>
      <c r="E1402" s="154">
        <v>0</v>
      </c>
      <c r="F1402" s="154">
        <v>0</v>
      </c>
      <c r="G1402" s="154">
        <v>0</v>
      </c>
      <c r="H1402" s="154">
        <v>0</v>
      </c>
      <c r="I1402" s="154">
        <v>0</v>
      </c>
      <c r="J1402" s="154">
        <v>0</v>
      </c>
      <c r="K1402" s="155">
        <v>0</v>
      </c>
      <c r="L1402" s="154">
        <v>0</v>
      </c>
      <c r="M1402" s="154">
        <v>1668882</v>
      </c>
      <c r="N1402" s="154">
        <v>0</v>
      </c>
      <c r="O1402" s="154">
        <v>0</v>
      </c>
      <c r="P1402" s="154">
        <v>0</v>
      </c>
      <c r="Q1402" s="154">
        <v>0</v>
      </c>
      <c r="R1402" s="154">
        <v>0</v>
      </c>
      <c r="S1402" s="154">
        <v>0</v>
      </c>
      <c r="T1402" s="154">
        <v>0</v>
      </c>
      <c r="U1402" s="154">
        <v>0</v>
      </c>
      <c r="V1402" s="154">
        <v>0</v>
      </c>
      <c r="W1402" s="154">
        <v>0</v>
      </c>
      <c r="X1402" s="154">
        <v>0</v>
      </c>
      <c r="Y1402" s="154">
        <v>0</v>
      </c>
      <c r="Z1402" s="154">
        <v>0</v>
      </c>
      <c r="AA1402" s="154">
        <v>0</v>
      </c>
      <c r="AB1402" s="156" t="s">
        <v>3067</v>
      </c>
    </row>
    <row r="1403" spans="1:28" ht="35.25" customHeight="1" x14ac:dyDescent="0.5">
      <c r="A1403">
        <v>1</v>
      </c>
      <c r="B1403" s="124">
        <v>600</v>
      </c>
      <c r="C1403" s="125" t="s">
        <v>3172</v>
      </c>
      <c r="D1403" s="150">
        <v>847598</v>
      </c>
      <c r="E1403" s="154">
        <v>0</v>
      </c>
      <c r="F1403" s="154">
        <v>0</v>
      </c>
      <c r="G1403" s="154">
        <v>0</v>
      </c>
      <c r="H1403" s="154">
        <v>0</v>
      </c>
      <c r="I1403" s="154">
        <v>0</v>
      </c>
      <c r="J1403" s="154">
        <v>0</v>
      </c>
      <c r="K1403" s="155">
        <v>0</v>
      </c>
      <c r="L1403" s="154">
        <v>0</v>
      </c>
      <c r="M1403" s="154">
        <v>847598</v>
      </c>
      <c r="N1403" s="154">
        <v>0</v>
      </c>
      <c r="O1403" s="154">
        <v>0</v>
      </c>
      <c r="P1403" s="154">
        <v>0</v>
      </c>
      <c r="Q1403" s="154">
        <v>0</v>
      </c>
      <c r="R1403" s="154">
        <v>0</v>
      </c>
      <c r="S1403" s="154">
        <v>0</v>
      </c>
      <c r="T1403" s="154">
        <v>0</v>
      </c>
      <c r="U1403" s="154">
        <v>0</v>
      </c>
      <c r="V1403" s="154">
        <v>0</v>
      </c>
      <c r="W1403" s="154">
        <v>0</v>
      </c>
      <c r="X1403" s="154">
        <v>0</v>
      </c>
      <c r="Y1403" s="154">
        <v>0</v>
      </c>
      <c r="Z1403" s="154">
        <v>0</v>
      </c>
      <c r="AA1403" s="154">
        <v>0</v>
      </c>
      <c r="AB1403" s="156" t="s">
        <v>3067</v>
      </c>
    </row>
    <row r="1404" spans="1:28" ht="35.25" customHeight="1" x14ac:dyDescent="0.5">
      <c r="A1404">
        <v>1</v>
      </c>
      <c r="B1404" s="124">
        <v>601</v>
      </c>
      <c r="C1404" s="125" t="s">
        <v>3173</v>
      </c>
      <c r="D1404" s="150">
        <v>326065</v>
      </c>
      <c r="E1404" s="154">
        <v>0</v>
      </c>
      <c r="F1404" s="154">
        <v>0</v>
      </c>
      <c r="G1404" s="154">
        <v>0</v>
      </c>
      <c r="H1404" s="154">
        <v>0</v>
      </c>
      <c r="I1404" s="154">
        <v>326065</v>
      </c>
      <c r="J1404" s="154">
        <v>0</v>
      </c>
      <c r="K1404" s="155">
        <v>0</v>
      </c>
      <c r="L1404" s="154">
        <v>0</v>
      </c>
      <c r="M1404" s="154">
        <v>0</v>
      </c>
      <c r="N1404" s="154">
        <v>0</v>
      </c>
      <c r="O1404" s="154">
        <v>0</v>
      </c>
      <c r="P1404" s="154">
        <v>0</v>
      </c>
      <c r="Q1404" s="154">
        <v>0</v>
      </c>
      <c r="R1404" s="154">
        <v>0</v>
      </c>
      <c r="S1404" s="154">
        <v>0</v>
      </c>
      <c r="T1404" s="154">
        <v>0</v>
      </c>
      <c r="U1404" s="154">
        <v>0</v>
      </c>
      <c r="V1404" s="154">
        <v>0</v>
      </c>
      <c r="W1404" s="154">
        <v>0</v>
      </c>
      <c r="X1404" s="154">
        <v>0</v>
      </c>
      <c r="Y1404" s="154">
        <v>0</v>
      </c>
      <c r="Z1404" s="154">
        <v>0</v>
      </c>
      <c r="AA1404" s="154">
        <v>0</v>
      </c>
      <c r="AB1404" s="156" t="s">
        <v>3067</v>
      </c>
    </row>
    <row r="1405" spans="1:28" ht="35.25" customHeight="1" x14ac:dyDescent="0.5">
      <c r="A1405">
        <v>1</v>
      </c>
      <c r="B1405" s="124">
        <v>602</v>
      </c>
      <c r="C1405" s="125" t="s">
        <v>3174</v>
      </c>
      <c r="D1405" s="150">
        <v>392648</v>
      </c>
      <c r="E1405" s="154">
        <v>0</v>
      </c>
      <c r="F1405" s="154">
        <v>0</v>
      </c>
      <c r="G1405" s="154">
        <v>0</v>
      </c>
      <c r="H1405" s="154">
        <v>0</v>
      </c>
      <c r="I1405" s="154">
        <v>0</v>
      </c>
      <c r="J1405" s="154">
        <v>0</v>
      </c>
      <c r="K1405" s="155">
        <v>0</v>
      </c>
      <c r="L1405" s="154">
        <v>0</v>
      </c>
      <c r="M1405" s="154">
        <v>0</v>
      </c>
      <c r="N1405" s="154">
        <v>0</v>
      </c>
      <c r="O1405" s="154">
        <v>392648</v>
      </c>
      <c r="P1405" s="154">
        <v>0</v>
      </c>
      <c r="Q1405" s="154">
        <v>0</v>
      </c>
      <c r="R1405" s="154">
        <v>0</v>
      </c>
      <c r="S1405" s="154">
        <v>0</v>
      </c>
      <c r="T1405" s="154">
        <v>0</v>
      </c>
      <c r="U1405" s="154">
        <v>0</v>
      </c>
      <c r="V1405" s="154">
        <v>0</v>
      </c>
      <c r="W1405" s="154">
        <v>0</v>
      </c>
      <c r="X1405" s="154">
        <v>0</v>
      </c>
      <c r="Y1405" s="154">
        <v>0</v>
      </c>
      <c r="Z1405" s="154">
        <v>0</v>
      </c>
      <c r="AA1405" s="154">
        <v>0</v>
      </c>
      <c r="AB1405" s="156" t="s">
        <v>3067</v>
      </c>
    </row>
    <row r="1406" spans="1:28" ht="35.25" customHeight="1" x14ac:dyDescent="0.5">
      <c r="A1406">
        <v>1</v>
      </c>
      <c r="B1406" s="124">
        <v>603</v>
      </c>
      <c r="C1406" s="125" t="s">
        <v>3175</v>
      </c>
      <c r="D1406" s="150">
        <v>748910.22</v>
      </c>
      <c r="E1406" s="154">
        <v>0</v>
      </c>
      <c r="F1406" s="154">
        <v>0</v>
      </c>
      <c r="G1406" s="154">
        <v>0</v>
      </c>
      <c r="H1406" s="154">
        <v>0</v>
      </c>
      <c r="I1406" s="154">
        <v>0</v>
      </c>
      <c r="J1406" s="154">
        <v>0</v>
      </c>
      <c r="K1406" s="155">
        <v>0</v>
      </c>
      <c r="L1406" s="154">
        <v>0</v>
      </c>
      <c r="M1406" s="154">
        <v>748910.22</v>
      </c>
      <c r="N1406" s="154">
        <v>0</v>
      </c>
      <c r="O1406" s="154">
        <v>0</v>
      </c>
      <c r="P1406" s="154">
        <v>0</v>
      </c>
      <c r="Q1406" s="154">
        <v>0</v>
      </c>
      <c r="R1406" s="154">
        <v>0</v>
      </c>
      <c r="S1406" s="154">
        <v>0</v>
      </c>
      <c r="T1406" s="154">
        <v>0</v>
      </c>
      <c r="U1406" s="154">
        <v>0</v>
      </c>
      <c r="V1406" s="154">
        <v>0</v>
      </c>
      <c r="W1406" s="154">
        <v>0</v>
      </c>
      <c r="X1406" s="154">
        <v>0</v>
      </c>
      <c r="Y1406" s="154">
        <v>0</v>
      </c>
      <c r="Z1406" s="154">
        <v>0</v>
      </c>
      <c r="AA1406" s="154">
        <v>0</v>
      </c>
      <c r="AB1406" s="156" t="s">
        <v>3067</v>
      </c>
    </row>
    <row r="1407" spans="1:28" ht="35.25" customHeight="1" x14ac:dyDescent="0.5">
      <c r="A1407">
        <v>1</v>
      </c>
      <c r="B1407" s="124">
        <v>604</v>
      </c>
      <c r="C1407" s="125" t="s">
        <v>2036</v>
      </c>
      <c r="D1407" s="150">
        <v>33286</v>
      </c>
      <c r="E1407" s="154">
        <v>33286</v>
      </c>
      <c r="F1407" s="154">
        <v>0</v>
      </c>
      <c r="G1407" s="154">
        <v>0</v>
      </c>
      <c r="H1407" s="154">
        <v>0</v>
      </c>
      <c r="I1407" s="154">
        <v>0</v>
      </c>
      <c r="J1407" s="154">
        <v>0</v>
      </c>
      <c r="K1407" s="155">
        <v>0</v>
      </c>
      <c r="L1407" s="154">
        <v>0</v>
      </c>
      <c r="M1407" s="154">
        <v>0</v>
      </c>
      <c r="N1407" s="154">
        <v>0</v>
      </c>
      <c r="O1407" s="154">
        <v>0</v>
      </c>
      <c r="P1407" s="154">
        <v>0</v>
      </c>
      <c r="Q1407" s="154">
        <v>0</v>
      </c>
      <c r="R1407" s="154">
        <v>0</v>
      </c>
      <c r="S1407" s="154">
        <v>0</v>
      </c>
      <c r="T1407" s="154">
        <v>0</v>
      </c>
      <c r="U1407" s="154">
        <v>0</v>
      </c>
      <c r="V1407" s="154">
        <v>0</v>
      </c>
      <c r="W1407" s="154">
        <v>0</v>
      </c>
      <c r="X1407" s="154">
        <v>0</v>
      </c>
      <c r="Y1407" s="154">
        <v>0</v>
      </c>
      <c r="Z1407" s="154">
        <v>0</v>
      </c>
      <c r="AA1407" s="154">
        <v>0</v>
      </c>
      <c r="AB1407" s="156" t="s">
        <v>3067</v>
      </c>
    </row>
    <row r="1408" spans="1:28" ht="35.25" customHeight="1" x14ac:dyDescent="0.5">
      <c r="A1408">
        <v>1</v>
      </c>
      <c r="B1408" s="124">
        <v>605</v>
      </c>
      <c r="C1408" s="125" t="s">
        <v>3176</v>
      </c>
      <c r="D1408" s="150">
        <v>2613898</v>
      </c>
      <c r="E1408" s="154">
        <v>0</v>
      </c>
      <c r="F1408" s="154">
        <v>0</v>
      </c>
      <c r="G1408" s="154">
        <v>0</v>
      </c>
      <c r="H1408" s="154">
        <v>0</v>
      </c>
      <c r="I1408" s="154">
        <v>0</v>
      </c>
      <c r="J1408" s="154">
        <v>0</v>
      </c>
      <c r="K1408" s="155">
        <v>0</v>
      </c>
      <c r="L1408" s="154">
        <v>0</v>
      </c>
      <c r="M1408" s="154">
        <v>2613898</v>
      </c>
      <c r="N1408" s="154">
        <v>0</v>
      </c>
      <c r="O1408" s="154">
        <v>0</v>
      </c>
      <c r="P1408" s="154">
        <v>0</v>
      </c>
      <c r="Q1408" s="154">
        <v>0</v>
      </c>
      <c r="R1408" s="154">
        <v>0</v>
      </c>
      <c r="S1408" s="154">
        <v>0</v>
      </c>
      <c r="T1408" s="154">
        <v>0</v>
      </c>
      <c r="U1408" s="154">
        <v>0</v>
      </c>
      <c r="V1408" s="154">
        <v>0</v>
      </c>
      <c r="W1408" s="154">
        <v>0</v>
      </c>
      <c r="X1408" s="154">
        <v>0</v>
      </c>
      <c r="Y1408" s="154">
        <v>0</v>
      </c>
      <c r="Z1408" s="154">
        <v>0</v>
      </c>
      <c r="AA1408" s="154">
        <v>0</v>
      </c>
      <c r="AB1408" s="156" t="s">
        <v>3067</v>
      </c>
    </row>
    <row r="1409" spans="1:28" ht="35.25" customHeight="1" x14ac:dyDescent="0.5">
      <c r="A1409">
        <v>1</v>
      </c>
      <c r="B1409" s="124">
        <v>606</v>
      </c>
      <c r="C1409" s="125" t="s">
        <v>3177</v>
      </c>
      <c r="D1409" s="150">
        <v>540387</v>
      </c>
      <c r="E1409" s="154">
        <v>0</v>
      </c>
      <c r="F1409" s="154">
        <v>0</v>
      </c>
      <c r="G1409" s="154">
        <v>0</v>
      </c>
      <c r="H1409" s="154">
        <v>0</v>
      </c>
      <c r="I1409" s="154">
        <v>0</v>
      </c>
      <c r="J1409" s="154">
        <v>0</v>
      </c>
      <c r="K1409" s="155">
        <v>0</v>
      </c>
      <c r="L1409" s="154">
        <v>0</v>
      </c>
      <c r="M1409" s="154">
        <v>540387</v>
      </c>
      <c r="N1409" s="154">
        <v>0</v>
      </c>
      <c r="O1409" s="154">
        <v>0</v>
      </c>
      <c r="P1409" s="154">
        <v>0</v>
      </c>
      <c r="Q1409" s="154">
        <v>0</v>
      </c>
      <c r="R1409" s="154">
        <v>0</v>
      </c>
      <c r="S1409" s="154">
        <v>0</v>
      </c>
      <c r="T1409" s="154">
        <v>0</v>
      </c>
      <c r="U1409" s="154">
        <v>0</v>
      </c>
      <c r="V1409" s="154">
        <v>0</v>
      </c>
      <c r="W1409" s="154">
        <v>0</v>
      </c>
      <c r="X1409" s="154">
        <v>0</v>
      </c>
      <c r="Y1409" s="154">
        <v>0</v>
      </c>
      <c r="Z1409" s="154">
        <v>0</v>
      </c>
      <c r="AA1409" s="154">
        <v>0</v>
      </c>
      <c r="AB1409" s="156" t="s">
        <v>3067</v>
      </c>
    </row>
    <row r="1410" spans="1:28" ht="35.25" customHeight="1" x14ac:dyDescent="0.5">
      <c r="A1410">
        <v>1</v>
      </c>
      <c r="B1410" s="124">
        <v>607</v>
      </c>
      <c r="C1410" s="125" t="s">
        <v>3178</v>
      </c>
      <c r="D1410" s="150">
        <v>630000</v>
      </c>
      <c r="E1410" s="154">
        <v>0</v>
      </c>
      <c r="F1410" s="154">
        <v>0</v>
      </c>
      <c r="G1410" s="154">
        <v>0</v>
      </c>
      <c r="H1410" s="154">
        <v>0</v>
      </c>
      <c r="I1410" s="154">
        <v>0</v>
      </c>
      <c r="J1410" s="154">
        <v>0</v>
      </c>
      <c r="K1410" s="155">
        <v>0</v>
      </c>
      <c r="L1410" s="154">
        <v>0</v>
      </c>
      <c r="M1410" s="154">
        <v>0</v>
      </c>
      <c r="N1410" s="154">
        <v>0</v>
      </c>
      <c r="O1410" s="154">
        <v>630000</v>
      </c>
      <c r="P1410" s="154">
        <v>0</v>
      </c>
      <c r="Q1410" s="154">
        <v>0</v>
      </c>
      <c r="R1410" s="154">
        <v>0</v>
      </c>
      <c r="S1410" s="154">
        <v>0</v>
      </c>
      <c r="T1410" s="154">
        <v>0</v>
      </c>
      <c r="U1410" s="154">
        <v>0</v>
      </c>
      <c r="V1410" s="154">
        <v>0</v>
      </c>
      <c r="W1410" s="154">
        <v>0</v>
      </c>
      <c r="X1410" s="154">
        <v>0</v>
      </c>
      <c r="Y1410" s="154">
        <v>0</v>
      </c>
      <c r="Z1410" s="154">
        <v>0</v>
      </c>
      <c r="AA1410" s="154">
        <v>0</v>
      </c>
      <c r="AB1410" s="156" t="s">
        <v>3067</v>
      </c>
    </row>
    <row r="1411" spans="1:28" ht="35.25" customHeight="1" x14ac:dyDescent="0.5">
      <c r="A1411">
        <v>1</v>
      </c>
      <c r="B1411" s="124">
        <v>608</v>
      </c>
      <c r="C1411" s="125" t="s">
        <v>3179</v>
      </c>
      <c r="D1411" s="150">
        <v>611000</v>
      </c>
      <c r="E1411" s="154">
        <v>0</v>
      </c>
      <c r="F1411" s="154">
        <v>0</v>
      </c>
      <c r="G1411" s="154">
        <v>611000</v>
      </c>
      <c r="H1411" s="154">
        <v>0</v>
      </c>
      <c r="I1411" s="154">
        <v>0</v>
      </c>
      <c r="J1411" s="154">
        <v>0</v>
      </c>
      <c r="K1411" s="155">
        <v>0</v>
      </c>
      <c r="L1411" s="154">
        <v>0</v>
      </c>
      <c r="M1411" s="154">
        <v>0</v>
      </c>
      <c r="N1411" s="154">
        <v>0</v>
      </c>
      <c r="O1411" s="154">
        <v>0</v>
      </c>
      <c r="P1411" s="154">
        <v>0</v>
      </c>
      <c r="Q1411" s="154">
        <v>0</v>
      </c>
      <c r="R1411" s="154">
        <v>0</v>
      </c>
      <c r="S1411" s="154">
        <v>0</v>
      </c>
      <c r="T1411" s="154">
        <v>0</v>
      </c>
      <c r="U1411" s="154">
        <v>0</v>
      </c>
      <c r="V1411" s="154">
        <v>0</v>
      </c>
      <c r="W1411" s="154">
        <v>0</v>
      </c>
      <c r="X1411" s="154">
        <v>0</v>
      </c>
      <c r="Y1411" s="154">
        <v>0</v>
      </c>
      <c r="Z1411" s="154">
        <v>0</v>
      </c>
      <c r="AA1411" s="154">
        <v>0</v>
      </c>
      <c r="AB1411" s="156" t="s">
        <v>3067</v>
      </c>
    </row>
    <row r="1412" spans="1:28" ht="35.25" customHeight="1" x14ac:dyDescent="0.5">
      <c r="A1412">
        <v>1</v>
      </c>
      <c r="B1412" s="124">
        <v>609</v>
      </c>
      <c r="C1412" s="125" t="s">
        <v>3180</v>
      </c>
      <c r="D1412" s="150">
        <v>592479</v>
      </c>
      <c r="E1412" s="154">
        <v>0</v>
      </c>
      <c r="F1412" s="154">
        <v>0</v>
      </c>
      <c r="G1412" s="154">
        <v>0</v>
      </c>
      <c r="H1412" s="154">
        <v>0</v>
      </c>
      <c r="I1412" s="154">
        <v>0</v>
      </c>
      <c r="J1412" s="154">
        <v>0</v>
      </c>
      <c r="K1412" s="155">
        <v>0</v>
      </c>
      <c r="L1412" s="154">
        <v>0</v>
      </c>
      <c r="M1412" s="154">
        <v>0</v>
      </c>
      <c r="N1412" s="154">
        <v>0</v>
      </c>
      <c r="O1412" s="154">
        <v>592479</v>
      </c>
      <c r="P1412" s="154">
        <v>0</v>
      </c>
      <c r="Q1412" s="154">
        <v>0</v>
      </c>
      <c r="R1412" s="154">
        <v>0</v>
      </c>
      <c r="S1412" s="154">
        <v>0</v>
      </c>
      <c r="T1412" s="154">
        <v>0</v>
      </c>
      <c r="U1412" s="154">
        <v>0</v>
      </c>
      <c r="V1412" s="154">
        <v>0</v>
      </c>
      <c r="W1412" s="154">
        <v>0</v>
      </c>
      <c r="X1412" s="154">
        <v>0</v>
      </c>
      <c r="Y1412" s="154">
        <v>0</v>
      </c>
      <c r="Z1412" s="154">
        <v>0</v>
      </c>
      <c r="AA1412" s="154">
        <v>0</v>
      </c>
      <c r="AB1412" s="156" t="s">
        <v>3067</v>
      </c>
    </row>
    <row r="1413" spans="1:28" ht="35.25" customHeight="1" x14ac:dyDescent="0.5">
      <c r="A1413">
        <v>1</v>
      </c>
      <c r="B1413" s="124">
        <v>610</v>
      </c>
      <c r="C1413" s="125" t="s">
        <v>3181</v>
      </c>
      <c r="D1413" s="150">
        <v>993600</v>
      </c>
      <c r="E1413" s="154">
        <v>0</v>
      </c>
      <c r="F1413" s="154">
        <v>0</v>
      </c>
      <c r="G1413" s="154">
        <v>0</v>
      </c>
      <c r="H1413" s="154">
        <v>0</v>
      </c>
      <c r="I1413" s="154">
        <v>0</v>
      </c>
      <c r="J1413" s="154">
        <v>0</v>
      </c>
      <c r="K1413" s="155">
        <v>0</v>
      </c>
      <c r="L1413" s="154">
        <v>0</v>
      </c>
      <c r="M1413" s="154">
        <v>0</v>
      </c>
      <c r="N1413" s="154">
        <v>0</v>
      </c>
      <c r="O1413" s="154">
        <v>993600</v>
      </c>
      <c r="P1413" s="154">
        <v>0</v>
      </c>
      <c r="Q1413" s="154">
        <v>0</v>
      </c>
      <c r="R1413" s="154">
        <v>0</v>
      </c>
      <c r="S1413" s="154">
        <v>0</v>
      </c>
      <c r="T1413" s="154">
        <v>0</v>
      </c>
      <c r="U1413" s="154">
        <v>0</v>
      </c>
      <c r="V1413" s="154">
        <v>0</v>
      </c>
      <c r="W1413" s="154">
        <v>0</v>
      </c>
      <c r="X1413" s="154">
        <v>0</v>
      </c>
      <c r="Y1413" s="154">
        <v>0</v>
      </c>
      <c r="Z1413" s="154">
        <v>0</v>
      </c>
      <c r="AA1413" s="154">
        <v>0</v>
      </c>
      <c r="AB1413" s="156" t="s">
        <v>3067</v>
      </c>
    </row>
    <row r="1414" spans="1:28" ht="35.25" customHeight="1" x14ac:dyDescent="0.5">
      <c r="A1414">
        <v>1</v>
      </c>
      <c r="B1414" s="124">
        <v>611</v>
      </c>
      <c r="C1414" s="125" t="s">
        <v>3182</v>
      </c>
      <c r="D1414" s="150">
        <v>180492</v>
      </c>
      <c r="E1414" s="154">
        <v>0</v>
      </c>
      <c r="F1414" s="154">
        <v>0</v>
      </c>
      <c r="G1414" s="154">
        <v>0</v>
      </c>
      <c r="H1414" s="154">
        <v>0</v>
      </c>
      <c r="I1414" s="154">
        <v>0</v>
      </c>
      <c r="J1414" s="154">
        <v>0</v>
      </c>
      <c r="K1414" s="155">
        <v>0</v>
      </c>
      <c r="L1414" s="154">
        <v>0</v>
      </c>
      <c r="M1414" s="154">
        <v>0</v>
      </c>
      <c r="N1414" s="154">
        <v>0</v>
      </c>
      <c r="O1414" s="154">
        <v>180492</v>
      </c>
      <c r="P1414" s="154">
        <v>0</v>
      </c>
      <c r="Q1414" s="154">
        <v>0</v>
      </c>
      <c r="R1414" s="154">
        <v>0</v>
      </c>
      <c r="S1414" s="154">
        <v>0</v>
      </c>
      <c r="T1414" s="154">
        <v>0</v>
      </c>
      <c r="U1414" s="154">
        <v>0</v>
      </c>
      <c r="V1414" s="154">
        <v>0</v>
      </c>
      <c r="W1414" s="154">
        <v>0</v>
      </c>
      <c r="X1414" s="154">
        <v>0</v>
      </c>
      <c r="Y1414" s="154">
        <v>0</v>
      </c>
      <c r="Z1414" s="154">
        <v>0</v>
      </c>
      <c r="AA1414" s="154">
        <v>0</v>
      </c>
      <c r="AB1414" s="156" t="s">
        <v>3067</v>
      </c>
    </row>
    <row r="1415" spans="1:28" ht="35.25" customHeight="1" x14ac:dyDescent="0.5">
      <c r="A1415">
        <v>1</v>
      </c>
      <c r="B1415" s="124">
        <v>612</v>
      </c>
      <c r="C1415" s="125" t="s">
        <v>3183</v>
      </c>
      <c r="D1415" s="150">
        <v>191713.54</v>
      </c>
      <c r="E1415" s="154">
        <v>0</v>
      </c>
      <c r="F1415" s="154">
        <v>0</v>
      </c>
      <c r="G1415" s="154">
        <v>191713.54</v>
      </c>
      <c r="H1415" s="154">
        <v>0</v>
      </c>
      <c r="I1415" s="154">
        <v>0</v>
      </c>
      <c r="J1415" s="154">
        <v>0</v>
      </c>
      <c r="K1415" s="155">
        <v>0</v>
      </c>
      <c r="L1415" s="154">
        <v>0</v>
      </c>
      <c r="M1415" s="154">
        <v>0</v>
      </c>
      <c r="N1415" s="154">
        <v>0</v>
      </c>
      <c r="O1415" s="154">
        <v>0</v>
      </c>
      <c r="P1415" s="154">
        <v>0</v>
      </c>
      <c r="Q1415" s="154">
        <v>0</v>
      </c>
      <c r="R1415" s="154">
        <v>0</v>
      </c>
      <c r="S1415" s="154">
        <v>0</v>
      </c>
      <c r="T1415" s="154">
        <v>0</v>
      </c>
      <c r="U1415" s="154">
        <v>0</v>
      </c>
      <c r="V1415" s="154">
        <v>0</v>
      </c>
      <c r="W1415" s="154">
        <v>0</v>
      </c>
      <c r="X1415" s="154">
        <v>0</v>
      </c>
      <c r="Y1415" s="154">
        <v>0</v>
      </c>
      <c r="Z1415" s="154">
        <v>0</v>
      </c>
      <c r="AA1415" s="154">
        <v>0</v>
      </c>
      <c r="AB1415" s="156" t="s">
        <v>3067</v>
      </c>
    </row>
    <row r="1416" spans="1:28" ht="35.25" customHeight="1" x14ac:dyDescent="0.5">
      <c r="A1416">
        <v>1</v>
      </c>
      <c r="B1416" s="124">
        <v>613</v>
      </c>
      <c r="C1416" s="125" t="s">
        <v>2043</v>
      </c>
      <c r="D1416" s="150">
        <v>700265</v>
      </c>
      <c r="E1416" s="154">
        <v>0</v>
      </c>
      <c r="F1416" s="154">
        <v>0</v>
      </c>
      <c r="G1416" s="154">
        <v>0</v>
      </c>
      <c r="H1416" s="154">
        <v>0</v>
      </c>
      <c r="I1416" s="154">
        <v>0</v>
      </c>
      <c r="J1416" s="154">
        <v>0</v>
      </c>
      <c r="K1416" s="155">
        <v>0</v>
      </c>
      <c r="L1416" s="154">
        <v>0</v>
      </c>
      <c r="M1416" s="154">
        <v>0</v>
      </c>
      <c r="N1416" s="154">
        <v>0</v>
      </c>
      <c r="O1416" s="154">
        <v>700265</v>
      </c>
      <c r="P1416" s="154">
        <v>0</v>
      </c>
      <c r="Q1416" s="154">
        <v>0</v>
      </c>
      <c r="R1416" s="154">
        <v>0</v>
      </c>
      <c r="S1416" s="154">
        <v>0</v>
      </c>
      <c r="T1416" s="154">
        <v>0</v>
      </c>
      <c r="U1416" s="154">
        <v>0</v>
      </c>
      <c r="V1416" s="154">
        <v>0</v>
      </c>
      <c r="W1416" s="154">
        <v>0</v>
      </c>
      <c r="X1416" s="154">
        <v>0</v>
      </c>
      <c r="Y1416" s="154">
        <v>0</v>
      </c>
      <c r="Z1416" s="154">
        <v>0</v>
      </c>
      <c r="AA1416" s="154">
        <v>0</v>
      </c>
      <c r="AB1416" s="156" t="s">
        <v>3067</v>
      </c>
    </row>
    <row r="1417" spans="1:28" ht="35.25" customHeight="1" x14ac:dyDescent="0.5">
      <c r="A1417">
        <v>1</v>
      </c>
      <c r="B1417" s="124">
        <v>614</v>
      </c>
      <c r="C1417" s="125" t="s">
        <v>2044</v>
      </c>
      <c r="D1417" s="150">
        <v>283281.95</v>
      </c>
      <c r="E1417" s="154">
        <v>0</v>
      </c>
      <c r="F1417" s="154">
        <v>0</v>
      </c>
      <c r="G1417" s="154">
        <v>283281.95</v>
      </c>
      <c r="H1417" s="154">
        <v>0</v>
      </c>
      <c r="I1417" s="154">
        <v>0</v>
      </c>
      <c r="J1417" s="154">
        <v>0</v>
      </c>
      <c r="K1417" s="155">
        <v>0</v>
      </c>
      <c r="L1417" s="154">
        <v>0</v>
      </c>
      <c r="M1417" s="154">
        <v>0</v>
      </c>
      <c r="N1417" s="154">
        <v>0</v>
      </c>
      <c r="O1417" s="154">
        <v>0</v>
      </c>
      <c r="P1417" s="154">
        <v>0</v>
      </c>
      <c r="Q1417" s="154">
        <v>0</v>
      </c>
      <c r="R1417" s="154">
        <v>0</v>
      </c>
      <c r="S1417" s="154">
        <v>0</v>
      </c>
      <c r="T1417" s="154">
        <v>0</v>
      </c>
      <c r="U1417" s="154">
        <v>0</v>
      </c>
      <c r="V1417" s="154">
        <v>0</v>
      </c>
      <c r="W1417" s="154">
        <v>0</v>
      </c>
      <c r="X1417" s="154">
        <v>0</v>
      </c>
      <c r="Y1417" s="154">
        <v>0</v>
      </c>
      <c r="Z1417" s="154">
        <v>0</v>
      </c>
      <c r="AA1417" s="154">
        <v>0</v>
      </c>
      <c r="AB1417" s="156" t="s">
        <v>3067</v>
      </c>
    </row>
    <row r="1418" spans="1:28" ht="35.25" customHeight="1" x14ac:dyDescent="0.5">
      <c r="A1418">
        <v>1</v>
      </c>
      <c r="B1418" s="124">
        <v>615</v>
      </c>
      <c r="C1418" s="125" t="s">
        <v>3184</v>
      </c>
      <c r="D1418" s="150">
        <v>1314012.4800000002</v>
      </c>
      <c r="E1418" s="154">
        <v>0</v>
      </c>
      <c r="F1418" s="154">
        <v>0</v>
      </c>
      <c r="G1418" s="154">
        <v>1229656.9100000001</v>
      </c>
      <c r="H1418" s="154">
        <v>0</v>
      </c>
      <c r="I1418" s="154">
        <v>84355.57</v>
      </c>
      <c r="J1418" s="154">
        <v>0</v>
      </c>
      <c r="K1418" s="155">
        <v>0</v>
      </c>
      <c r="L1418" s="154">
        <v>0</v>
      </c>
      <c r="M1418" s="154">
        <v>0</v>
      </c>
      <c r="N1418" s="154">
        <v>0</v>
      </c>
      <c r="O1418" s="154">
        <v>0</v>
      </c>
      <c r="P1418" s="154">
        <v>0</v>
      </c>
      <c r="Q1418" s="154">
        <v>0</v>
      </c>
      <c r="R1418" s="154">
        <v>0</v>
      </c>
      <c r="S1418" s="154">
        <v>0</v>
      </c>
      <c r="T1418" s="154">
        <v>0</v>
      </c>
      <c r="U1418" s="154">
        <v>0</v>
      </c>
      <c r="V1418" s="154">
        <v>0</v>
      </c>
      <c r="W1418" s="154">
        <v>0</v>
      </c>
      <c r="X1418" s="154">
        <v>0</v>
      </c>
      <c r="Y1418" s="154">
        <v>0</v>
      </c>
      <c r="Z1418" s="154">
        <v>0</v>
      </c>
      <c r="AA1418" s="154">
        <v>0</v>
      </c>
      <c r="AB1418" s="156" t="s">
        <v>3067</v>
      </c>
    </row>
    <row r="1419" spans="1:28" ht="35.25" customHeight="1" x14ac:dyDescent="0.5">
      <c r="A1419">
        <v>1</v>
      </c>
      <c r="B1419" s="124">
        <v>616</v>
      </c>
      <c r="C1419" s="125" t="s">
        <v>1756</v>
      </c>
      <c r="D1419" s="150">
        <v>1850000</v>
      </c>
      <c r="E1419" s="154">
        <v>0</v>
      </c>
      <c r="F1419" s="154">
        <v>0</v>
      </c>
      <c r="G1419" s="154">
        <v>0</v>
      </c>
      <c r="H1419" s="154">
        <v>0</v>
      </c>
      <c r="I1419" s="154">
        <v>0</v>
      </c>
      <c r="J1419" s="154">
        <v>0</v>
      </c>
      <c r="K1419" s="155">
        <v>1</v>
      </c>
      <c r="L1419" s="154">
        <v>1850000</v>
      </c>
      <c r="M1419" s="154">
        <v>0</v>
      </c>
      <c r="N1419" s="154">
        <v>0</v>
      </c>
      <c r="O1419" s="154">
        <v>0</v>
      </c>
      <c r="P1419" s="154">
        <v>0</v>
      </c>
      <c r="Q1419" s="154">
        <v>0</v>
      </c>
      <c r="R1419" s="154">
        <v>0</v>
      </c>
      <c r="S1419" s="154">
        <v>0</v>
      </c>
      <c r="T1419" s="154">
        <v>0</v>
      </c>
      <c r="U1419" s="154">
        <v>0</v>
      </c>
      <c r="V1419" s="154">
        <v>0</v>
      </c>
      <c r="W1419" s="154">
        <v>0</v>
      </c>
      <c r="X1419" s="154">
        <v>0</v>
      </c>
      <c r="Y1419" s="154">
        <v>0</v>
      </c>
      <c r="Z1419" s="154">
        <v>0</v>
      </c>
      <c r="AA1419" s="154">
        <v>0</v>
      </c>
      <c r="AB1419" s="156" t="s">
        <v>3067</v>
      </c>
    </row>
    <row r="1420" spans="1:28" ht="35.25" customHeight="1" x14ac:dyDescent="0.5">
      <c r="A1420">
        <v>1</v>
      </c>
      <c r="B1420" s="124">
        <v>617</v>
      </c>
      <c r="C1420" s="125" t="s">
        <v>2052</v>
      </c>
      <c r="D1420" s="150">
        <v>1149829</v>
      </c>
      <c r="E1420" s="154">
        <v>0</v>
      </c>
      <c r="F1420" s="154">
        <v>0</v>
      </c>
      <c r="G1420" s="154">
        <v>0</v>
      </c>
      <c r="H1420" s="154">
        <v>0</v>
      </c>
      <c r="I1420" s="154">
        <v>0</v>
      </c>
      <c r="J1420" s="154">
        <v>0</v>
      </c>
      <c r="K1420" s="155">
        <v>0</v>
      </c>
      <c r="L1420" s="154">
        <v>0</v>
      </c>
      <c r="M1420" s="154">
        <v>0</v>
      </c>
      <c r="N1420" s="154">
        <v>0</v>
      </c>
      <c r="O1420" s="154">
        <v>1149829</v>
      </c>
      <c r="P1420" s="154">
        <v>0</v>
      </c>
      <c r="Q1420" s="154">
        <v>0</v>
      </c>
      <c r="R1420" s="154">
        <v>0</v>
      </c>
      <c r="S1420" s="154">
        <v>0</v>
      </c>
      <c r="T1420" s="154">
        <v>0</v>
      </c>
      <c r="U1420" s="154">
        <v>0</v>
      </c>
      <c r="V1420" s="154">
        <v>0</v>
      </c>
      <c r="W1420" s="154">
        <v>0</v>
      </c>
      <c r="X1420" s="154">
        <v>0</v>
      </c>
      <c r="Y1420" s="154">
        <v>0</v>
      </c>
      <c r="Z1420" s="154">
        <v>0</v>
      </c>
      <c r="AA1420" s="154">
        <v>0</v>
      </c>
      <c r="AB1420" s="156" t="s">
        <v>3067</v>
      </c>
    </row>
    <row r="1421" spans="1:28" ht="35.25" customHeight="1" x14ac:dyDescent="0.5">
      <c r="A1421">
        <v>1</v>
      </c>
      <c r="B1421" s="124">
        <v>618</v>
      </c>
      <c r="C1421" s="125" t="s">
        <v>1758</v>
      </c>
      <c r="D1421" s="150">
        <v>100000</v>
      </c>
      <c r="E1421" s="154">
        <v>0</v>
      </c>
      <c r="F1421" s="154">
        <v>0</v>
      </c>
      <c r="G1421" s="154">
        <v>0</v>
      </c>
      <c r="H1421" s="154">
        <v>0</v>
      </c>
      <c r="I1421" s="154">
        <v>0</v>
      </c>
      <c r="J1421" s="154">
        <v>0</v>
      </c>
      <c r="K1421" s="155">
        <v>1</v>
      </c>
      <c r="L1421" s="154">
        <v>100000</v>
      </c>
      <c r="M1421" s="154">
        <v>0</v>
      </c>
      <c r="N1421" s="154">
        <v>0</v>
      </c>
      <c r="O1421" s="154">
        <v>0</v>
      </c>
      <c r="P1421" s="154">
        <v>0</v>
      </c>
      <c r="Q1421" s="154">
        <v>0</v>
      </c>
      <c r="R1421" s="154">
        <v>0</v>
      </c>
      <c r="S1421" s="154">
        <v>0</v>
      </c>
      <c r="T1421" s="154">
        <v>0</v>
      </c>
      <c r="U1421" s="154">
        <v>0</v>
      </c>
      <c r="V1421" s="154">
        <v>0</v>
      </c>
      <c r="W1421" s="154">
        <v>0</v>
      </c>
      <c r="X1421" s="154">
        <v>0</v>
      </c>
      <c r="Y1421" s="154">
        <v>0</v>
      </c>
      <c r="Z1421" s="154">
        <v>0</v>
      </c>
      <c r="AA1421" s="154">
        <v>0</v>
      </c>
      <c r="AB1421" s="156" t="s">
        <v>3067</v>
      </c>
    </row>
    <row r="1422" spans="1:28" ht="35.25" customHeight="1" x14ac:dyDescent="0.5">
      <c r="A1422">
        <v>1</v>
      </c>
      <c r="B1422" s="124">
        <v>619</v>
      </c>
      <c r="C1422" s="125" t="s">
        <v>2053</v>
      </c>
      <c r="D1422" s="150">
        <v>482000</v>
      </c>
      <c r="E1422" s="154">
        <v>0</v>
      </c>
      <c r="F1422" s="154">
        <v>0</v>
      </c>
      <c r="G1422" s="154">
        <v>0</v>
      </c>
      <c r="H1422" s="154">
        <v>0</v>
      </c>
      <c r="I1422" s="154">
        <v>0</v>
      </c>
      <c r="J1422" s="154">
        <v>0</v>
      </c>
      <c r="K1422" s="155">
        <v>0</v>
      </c>
      <c r="L1422" s="154">
        <v>0</v>
      </c>
      <c r="M1422" s="154">
        <v>0</v>
      </c>
      <c r="N1422" s="154">
        <v>0</v>
      </c>
      <c r="O1422" s="154">
        <v>482000</v>
      </c>
      <c r="P1422" s="154">
        <v>0</v>
      </c>
      <c r="Q1422" s="154">
        <v>0</v>
      </c>
      <c r="R1422" s="154">
        <v>0</v>
      </c>
      <c r="S1422" s="154">
        <v>0</v>
      </c>
      <c r="T1422" s="154">
        <v>0</v>
      </c>
      <c r="U1422" s="154">
        <v>0</v>
      </c>
      <c r="V1422" s="154">
        <v>0</v>
      </c>
      <c r="W1422" s="154">
        <v>0</v>
      </c>
      <c r="X1422" s="154">
        <v>0</v>
      </c>
      <c r="Y1422" s="154">
        <v>0</v>
      </c>
      <c r="Z1422" s="154">
        <v>0</v>
      </c>
      <c r="AA1422" s="154">
        <v>0</v>
      </c>
      <c r="AB1422" s="156" t="s">
        <v>3067</v>
      </c>
    </row>
    <row r="1423" spans="1:28" ht="35.25" customHeight="1" x14ac:dyDescent="0.5">
      <c r="A1423">
        <v>1</v>
      </c>
      <c r="B1423" s="124">
        <v>620</v>
      </c>
      <c r="C1423" s="125" t="s">
        <v>2054</v>
      </c>
      <c r="D1423" s="150">
        <v>73500</v>
      </c>
      <c r="E1423" s="154">
        <v>0</v>
      </c>
      <c r="F1423" s="154">
        <v>0</v>
      </c>
      <c r="G1423" s="154">
        <v>0</v>
      </c>
      <c r="H1423" s="154">
        <v>0</v>
      </c>
      <c r="I1423" s="154">
        <v>0</v>
      </c>
      <c r="J1423" s="154">
        <v>0</v>
      </c>
      <c r="K1423" s="155">
        <v>0</v>
      </c>
      <c r="L1423" s="154">
        <v>0</v>
      </c>
      <c r="M1423" s="154">
        <v>0</v>
      </c>
      <c r="N1423" s="154">
        <v>0</v>
      </c>
      <c r="O1423" s="154">
        <v>73500</v>
      </c>
      <c r="P1423" s="154">
        <v>0</v>
      </c>
      <c r="Q1423" s="154">
        <v>0</v>
      </c>
      <c r="R1423" s="154">
        <v>0</v>
      </c>
      <c r="S1423" s="154">
        <v>0</v>
      </c>
      <c r="T1423" s="154">
        <v>0</v>
      </c>
      <c r="U1423" s="154">
        <v>0</v>
      </c>
      <c r="V1423" s="154">
        <v>0</v>
      </c>
      <c r="W1423" s="154">
        <v>0</v>
      </c>
      <c r="X1423" s="154">
        <v>0</v>
      </c>
      <c r="Y1423" s="154">
        <v>0</v>
      </c>
      <c r="Z1423" s="154">
        <v>0</v>
      </c>
      <c r="AA1423" s="154">
        <v>0</v>
      </c>
      <c r="AB1423" s="156" t="s">
        <v>3067</v>
      </c>
    </row>
    <row r="1424" spans="1:28" ht="35.25" customHeight="1" x14ac:dyDescent="0.5">
      <c r="A1424">
        <v>1</v>
      </c>
      <c r="B1424" s="124">
        <v>621</v>
      </c>
      <c r="C1424" s="125" t="s">
        <v>3185</v>
      </c>
      <c r="D1424" s="150">
        <v>224066.14</v>
      </c>
      <c r="E1424" s="154">
        <v>0</v>
      </c>
      <c r="F1424" s="154">
        <v>0</v>
      </c>
      <c r="G1424" s="154">
        <v>0</v>
      </c>
      <c r="H1424" s="154">
        <v>0</v>
      </c>
      <c r="I1424" s="154">
        <v>0</v>
      </c>
      <c r="J1424" s="154">
        <v>0</v>
      </c>
      <c r="K1424" s="155">
        <v>0</v>
      </c>
      <c r="L1424" s="154">
        <v>0</v>
      </c>
      <c r="M1424" s="154">
        <v>0</v>
      </c>
      <c r="N1424" s="154">
        <v>0</v>
      </c>
      <c r="O1424" s="154">
        <v>224066.14</v>
      </c>
      <c r="P1424" s="154">
        <v>0</v>
      </c>
      <c r="Q1424" s="154">
        <v>0</v>
      </c>
      <c r="R1424" s="154">
        <v>0</v>
      </c>
      <c r="S1424" s="154">
        <v>0</v>
      </c>
      <c r="T1424" s="154">
        <v>0</v>
      </c>
      <c r="U1424" s="154">
        <v>0</v>
      </c>
      <c r="V1424" s="154">
        <v>0</v>
      </c>
      <c r="W1424" s="154">
        <v>0</v>
      </c>
      <c r="X1424" s="154">
        <v>0</v>
      </c>
      <c r="Y1424" s="154">
        <v>0</v>
      </c>
      <c r="Z1424" s="154">
        <v>0</v>
      </c>
      <c r="AA1424" s="154">
        <v>0</v>
      </c>
      <c r="AB1424" s="156" t="s">
        <v>3067</v>
      </c>
    </row>
    <row r="1425" spans="1:28" ht="35.25" customHeight="1" x14ac:dyDescent="0.5">
      <c r="A1425">
        <v>1</v>
      </c>
      <c r="B1425" s="124">
        <v>622</v>
      </c>
      <c r="C1425" s="125" t="s">
        <v>3186</v>
      </c>
      <c r="D1425" s="150">
        <v>297765.34000000003</v>
      </c>
      <c r="E1425" s="154">
        <v>0</v>
      </c>
      <c r="F1425" s="154">
        <v>0</v>
      </c>
      <c r="G1425" s="154">
        <v>0</v>
      </c>
      <c r="H1425" s="154">
        <v>0</v>
      </c>
      <c r="I1425" s="154">
        <v>0</v>
      </c>
      <c r="J1425" s="154">
        <v>0</v>
      </c>
      <c r="K1425" s="155">
        <v>0</v>
      </c>
      <c r="L1425" s="154">
        <v>0</v>
      </c>
      <c r="M1425" s="154">
        <v>0</v>
      </c>
      <c r="N1425" s="154">
        <v>0</v>
      </c>
      <c r="O1425" s="154">
        <v>297765.34000000003</v>
      </c>
      <c r="P1425" s="154">
        <v>0</v>
      </c>
      <c r="Q1425" s="154">
        <v>0</v>
      </c>
      <c r="R1425" s="154">
        <v>0</v>
      </c>
      <c r="S1425" s="154">
        <v>0</v>
      </c>
      <c r="T1425" s="154">
        <v>0</v>
      </c>
      <c r="U1425" s="154">
        <v>0</v>
      </c>
      <c r="V1425" s="154">
        <v>0</v>
      </c>
      <c r="W1425" s="154">
        <v>0</v>
      </c>
      <c r="X1425" s="154">
        <v>0</v>
      </c>
      <c r="Y1425" s="154">
        <v>0</v>
      </c>
      <c r="Z1425" s="154">
        <v>0</v>
      </c>
      <c r="AA1425" s="154">
        <v>0</v>
      </c>
      <c r="AB1425" s="156" t="s">
        <v>3067</v>
      </c>
    </row>
    <row r="1426" spans="1:28" ht="35.25" customHeight="1" x14ac:dyDescent="0.5">
      <c r="A1426">
        <v>1</v>
      </c>
      <c r="B1426" s="124">
        <v>623</v>
      </c>
      <c r="C1426" s="125" t="s">
        <v>3187</v>
      </c>
      <c r="D1426" s="150">
        <v>211921</v>
      </c>
      <c r="E1426" s="154">
        <v>0</v>
      </c>
      <c r="F1426" s="154">
        <v>0</v>
      </c>
      <c r="G1426" s="154">
        <v>0</v>
      </c>
      <c r="H1426" s="154">
        <v>0</v>
      </c>
      <c r="I1426" s="154">
        <v>0</v>
      </c>
      <c r="J1426" s="154">
        <v>0</v>
      </c>
      <c r="K1426" s="155">
        <v>0</v>
      </c>
      <c r="L1426" s="154">
        <v>0</v>
      </c>
      <c r="M1426" s="154">
        <v>0</v>
      </c>
      <c r="N1426" s="154">
        <v>0</v>
      </c>
      <c r="O1426" s="154">
        <v>211921</v>
      </c>
      <c r="P1426" s="154">
        <v>0</v>
      </c>
      <c r="Q1426" s="154">
        <v>0</v>
      </c>
      <c r="R1426" s="154">
        <v>0</v>
      </c>
      <c r="S1426" s="154">
        <v>0</v>
      </c>
      <c r="T1426" s="154">
        <v>0</v>
      </c>
      <c r="U1426" s="154">
        <v>0</v>
      </c>
      <c r="V1426" s="154">
        <v>0</v>
      </c>
      <c r="W1426" s="154">
        <v>0</v>
      </c>
      <c r="X1426" s="154">
        <v>0</v>
      </c>
      <c r="Y1426" s="154">
        <v>0</v>
      </c>
      <c r="Z1426" s="154">
        <v>0</v>
      </c>
      <c r="AA1426" s="154">
        <v>0</v>
      </c>
      <c r="AB1426" s="156" t="s">
        <v>3067</v>
      </c>
    </row>
    <row r="1427" spans="1:28" ht="35.25" customHeight="1" x14ac:dyDescent="0.5">
      <c r="A1427">
        <v>1</v>
      </c>
      <c r="B1427" s="124">
        <v>624</v>
      </c>
      <c r="C1427" s="125" t="s">
        <v>2063</v>
      </c>
      <c r="D1427" s="150">
        <v>1079172</v>
      </c>
      <c r="E1427" s="154">
        <v>0</v>
      </c>
      <c r="F1427" s="154">
        <v>0</v>
      </c>
      <c r="G1427" s="154">
        <v>0</v>
      </c>
      <c r="H1427" s="154">
        <v>0</v>
      </c>
      <c r="I1427" s="154">
        <v>0</v>
      </c>
      <c r="J1427" s="154">
        <v>0</v>
      </c>
      <c r="K1427" s="155">
        <v>0</v>
      </c>
      <c r="L1427" s="154">
        <v>0</v>
      </c>
      <c r="M1427" s="154">
        <v>1079172</v>
      </c>
      <c r="N1427" s="154">
        <v>0</v>
      </c>
      <c r="O1427" s="154">
        <v>0</v>
      </c>
      <c r="P1427" s="154">
        <v>0</v>
      </c>
      <c r="Q1427" s="154">
        <v>0</v>
      </c>
      <c r="R1427" s="154">
        <v>0</v>
      </c>
      <c r="S1427" s="154">
        <v>0</v>
      </c>
      <c r="T1427" s="154">
        <v>0</v>
      </c>
      <c r="U1427" s="154">
        <v>0</v>
      </c>
      <c r="V1427" s="154">
        <v>0</v>
      </c>
      <c r="W1427" s="154">
        <v>0</v>
      </c>
      <c r="X1427" s="154">
        <v>0</v>
      </c>
      <c r="Y1427" s="154">
        <v>0</v>
      </c>
      <c r="Z1427" s="154">
        <v>0</v>
      </c>
      <c r="AA1427" s="154">
        <v>0</v>
      </c>
      <c r="AB1427" s="156" t="s">
        <v>3067</v>
      </c>
    </row>
    <row r="1428" spans="1:28" ht="35.25" customHeight="1" x14ac:dyDescent="0.5">
      <c r="A1428">
        <v>1</v>
      </c>
      <c r="B1428" s="124">
        <v>625</v>
      </c>
      <c r="C1428" s="125" t="s">
        <v>3188</v>
      </c>
      <c r="D1428" s="150">
        <v>1523862</v>
      </c>
      <c r="E1428" s="154">
        <v>0</v>
      </c>
      <c r="F1428" s="154">
        <v>0</v>
      </c>
      <c r="G1428" s="154">
        <v>0</v>
      </c>
      <c r="H1428" s="154">
        <v>0</v>
      </c>
      <c r="I1428" s="154">
        <v>0</v>
      </c>
      <c r="J1428" s="154">
        <v>0</v>
      </c>
      <c r="K1428" s="155">
        <v>0</v>
      </c>
      <c r="L1428" s="154">
        <v>0</v>
      </c>
      <c r="M1428" s="154">
        <v>1523862</v>
      </c>
      <c r="N1428" s="154">
        <v>0</v>
      </c>
      <c r="O1428" s="154">
        <v>0</v>
      </c>
      <c r="P1428" s="154">
        <v>0</v>
      </c>
      <c r="Q1428" s="154">
        <v>0</v>
      </c>
      <c r="R1428" s="154">
        <v>0</v>
      </c>
      <c r="S1428" s="154">
        <v>0</v>
      </c>
      <c r="T1428" s="154">
        <v>0</v>
      </c>
      <c r="U1428" s="154">
        <v>0</v>
      </c>
      <c r="V1428" s="154">
        <v>0</v>
      </c>
      <c r="W1428" s="154">
        <v>0</v>
      </c>
      <c r="X1428" s="154">
        <v>0</v>
      </c>
      <c r="Y1428" s="154">
        <v>0</v>
      </c>
      <c r="Z1428" s="154">
        <v>0</v>
      </c>
      <c r="AA1428" s="154">
        <v>0</v>
      </c>
      <c r="AB1428" s="156" t="s">
        <v>3067</v>
      </c>
    </row>
    <row r="1429" spans="1:28" ht="35.25" customHeight="1" x14ac:dyDescent="0.5">
      <c r="A1429">
        <v>1</v>
      </c>
      <c r="B1429" s="124">
        <v>626</v>
      </c>
      <c r="C1429" s="125" t="s">
        <v>2067</v>
      </c>
      <c r="D1429" s="150">
        <v>71518.8</v>
      </c>
      <c r="E1429" s="154">
        <v>0</v>
      </c>
      <c r="F1429" s="154">
        <v>0</v>
      </c>
      <c r="G1429" s="154">
        <v>0</v>
      </c>
      <c r="H1429" s="154">
        <v>71518.8</v>
      </c>
      <c r="I1429" s="154">
        <v>0</v>
      </c>
      <c r="J1429" s="154">
        <v>0</v>
      </c>
      <c r="K1429" s="155">
        <v>0</v>
      </c>
      <c r="L1429" s="154">
        <v>0</v>
      </c>
      <c r="M1429" s="154">
        <v>0</v>
      </c>
      <c r="N1429" s="154">
        <v>0</v>
      </c>
      <c r="O1429" s="154">
        <v>0</v>
      </c>
      <c r="P1429" s="154">
        <v>0</v>
      </c>
      <c r="Q1429" s="154">
        <v>0</v>
      </c>
      <c r="R1429" s="154">
        <v>0</v>
      </c>
      <c r="S1429" s="154">
        <v>0</v>
      </c>
      <c r="T1429" s="154">
        <v>0</v>
      </c>
      <c r="U1429" s="154">
        <v>0</v>
      </c>
      <c r="V1429" s="154">
        <v>0</v>
      </c>
      <c r="W1429" s="154">
        <v>0</v>
      </c>
      <c r="X1429" s="154">
        <v>0</v>
      </c>
      <c r="Y1429" s="154">
        <v>0</v>
      </c>
      <c r="Z1429" s="154">
        <v>0</v>
      </c>
      <c r="AA1429" s="154">
        <v>0</v>
      </c>
      <c r="AB1429" s="156" t="s">
        <v>3067</v>
      </c>
    </row>
    <row r="1430" spans="1:28" ht="35.25" customHeight="1" x14ac:dyDescent="0.5">
      <c r="A1430">
        <v>1</v>
      </c>
      <c r="B1430" s="124">
        <v>627</v>
      </c>
      <c r="C1430" s="125" t="s">
        <v>2068</v>
      </c>
      <c r="D1430" s="150">
        <v>117527</v>
      </c>
      <c r="E1430" s="154">
        <v>0</v>
      </c>
      <c r="F1430" s="154">
        <v>0</v>
      </c>
      <c r="G1430" s="154">
        <v>0</v>
      </c>
      <c r="H1430" s="154">
        <v>0</v>
      </c>
      <c r="I1430" s="154">
        <v>0</v>
      </c>
      <c r="J1430" s="154">
        <v>0</v>
      </c>
      <c r="K1430" s="155">
        <v>0</v>
      </c>
      <c r="L1430" s="154">
        <v>0</v>
      </c>
      <c r="M1430" s="154">
        <v>0</v>
      </c>
      <c r="N1430" s="154">
        <v>0</v>
      </c>
      <c r="O1430" s="154">
        <v>117527</v>
      </c>
      <c r="P1430" s="154">
        <v>0</v>
      </c>
      <c r="Q1430" s="154">
        <v>0</v>
      </c>
      <c r="R1430" s="154">
        <v>0</v>
      </c>
      <c r="S1430" s="154">
        <v>0</v>
      </c>
      <c r="T1430" s="154">
        <v>0</v>
      </c>
      <c r="U1430" s="154">
        <v>0</v>
      </c>
      <c r="V1430" s="154">
        <v>0</v>
      </c>
      <c r="W1430" s="154">
        <v>0</v>
      </c>
      <c r="X1430" s="154">
        <v>0</v>
      </c>
      <c r="Y1430" s="154">
        <v>0</v>
      </c>
      <c r="Z1430" s="154">
        <v>0</v>
      </c>
      <c r="AA1430" s="154">
        <v>0</v>
      </c>
      <c r="AB1430" s="156" t="s">
        <v>3067</v>
      </c>
    </row>
    <row r="1431" spans="1:28" ht="35.25" customHeight="1" x14ac:dyDescent="0.5">
      <c r="A1431">
        <v>1</v>
      </c>
      <c r="B1431" s="124">
        <v>628</v>
      </c>
      <c r="C1431" s="125" t="s">
        <v>2069</v>
      </c>
      <c r="D1431" s="150">
        <v>672902.91999999993</v>
      </c>
      <c r="E1431" s="154">
        <v>0</v>
      </c>
      <c r="F1431" s="154">
        <v>0</v>
      </c>
      <c r="G1431" s="154">
        <v>447422.86</v>
      </c>
      <c r="H1431" s="154">
        <v>0</v>
      </c>
      <c r="I1431" s="154">
        <v>0</v>
      </c>
      <c r="J1431" s="154">
        <v>0</v>
      </c>
      <c r="K1431" s="155">
        <v>0</v>
      </c>
      <c r="L1431" s="154">
        <v>0</v>
      </c>
      <c r="M1431" s="154">
        <v>0</v>
      </c>
      <c r="N1431" s="154">
        <v>0</v>
      </c>
      <c r="O1431" s="154">
        <v>0</v>
      </c>
      <c r="P1431" s="154">
        <v>225480.06</v>
      </c>
      <c r="Q1431" s="154">
        <v>0</v>
      </c>
      <c r="R1431" s="154">
        <v>0</v>
      </c>
      <c r="S1431" s="154">
        <v>0</v>
      </c>
      <c r="T1431" s="154">
        <v>0</v>
      </c>
      <c r="U1431" s="154">
        <v>0</v>
      </c>
      <c r="V1431" s="154">
        <v>0</v>
      </c>
      <c r="W1431" s="154">
        <v>0</v>
      </c>
      <c r="X1431" s="154">
        <v>0</v>
      </c>
      <c r="Y1431" s="154">
        <v>0</v>
      </c>
      <c r="Z1431" s="154">
        <v>0</v>
      </c>
      <c r="AA1431" s="154">
        <v>0</v>
      </c>
      <c r="AB1431" s="156" t="s">
        <v>3067</v>
      </c>
    </row>
    <row r="1432" spans="1:28" ht="35.25" customHeight="1" x14ac:dyDescent="0.5">
      <c r="A1432">
        <v>1</v>
      </c>
      <c r="B1432" s="124">
        <v>629</v>
      </c>
      <c r="C1432" s="125" t="s">
        <v>3189</v>
      </c>
      <c r="D1432" s="150">
        <v>164476</v>
      </c>
      <c r="E1432" s="154">
        <v>0</v>
      </c>
      <c r="F1432" s="154">
        <v>0</v>
      </c>
      <c r="G1432" s="154">
        <v>0</v>
      </c>
      <c r="H1432" s="154">
        <v>0</v>
      </c>
      <c r="I1432" s="154">
        <v>0</v>
      </c>
      <c r="J1432" s="154">
        <v>0</v>
      </c>
      <c r="K1432" s="155">
        <v>0</v>
      </c>
      <c r="L1432" s="154">
        <v>0</v>
      </c>
      <c r="M1432" s="154">
        <v>0</v>
      </c>
      <c r="N1432" s="154">
        <v>0</v>
      </c>
      <c r="O1432" s="154">
        <v>164476</v>
      </c>
      <c r="P1432" s="154">
        <v>0</v>
      </c>
      <c r="Q1432" s="154">
        <v>0</v>
      </c>
      <c r="R1432" s="154">
        <v>0</v>
      </c>
      <c r="S1432" s="154">
        <v>0</v>
      </c>
      <c r="T1432" s="154">
        <v>0</v>
      </c>
      <c r="U1432" s="154">
        <v>0</v>
      </c>
      <c r="V1432" s="154">
        <v>0</v>
      </c>
      <c r="W1432" s="154">
        <v>0</v>
      </c>
      <c r="X1432" s="154">
        <v>0</v>
      </c>
      <c r="Y1432" s="154">
        <v>0</v>
      </c>
      <c r="Z1432" s="154">
        <v>0</v>
      </c>
      <c r="AA1432" s="154">
        <v>0</v>
      </c>
      <c r="AB1432" s="156" t="s">
        <v>3067</v>
      </c>
    </row>
    <row r="1433" spans="1:28" ht="35.25" customHeight="1" x14ac:dyDescent="0.5">
      <c r="A1433">
        <v>1</v>
      </c>
      <c r="B1433" s="124">
        <v>630</v>
      </c>
      <c r="C1433" s="125" t="s">
        <v>3190</v>
      </c>
      <c r="D1433" s="150">
        <v>846709.32</v>
      </c>
      <c r="E1433" s="154">
        <v>0</v>
      </c>
      <c r="F1433" s="154">
        <v>0</v>
      </c>
      <c r="G1433" s="154">
        <v>0</v>
      </c>
      <c r="H1433" s="154">
        <v>0</v>
      </c>
      <c r="I1433" s="154">
        <v>0</v>
      </c>
      <c r="J1433" s="154">
        <v>0</v>
      </c>
      <c r="K1433" s="155">
        <v>0</v>
      </c>
      <c r="L1433" s="154">
        <v>0</v>
      </c>
      <c r="M1433" s="154">
        <v>846709.32</v>
      </c>
      <c r="N1433" s="154">
        <v>0</v>
      </c>
      <c r="O1433" s="154">
        <v>0</v>
      </c>
      <c r="P1433" s="154">
        <v>0</v>
      </c>
      <c r="Q1433" s="154">
        <v>0</v>
      </c>
      <c r="R1433" s="154">
        <v>0</v>
      </c>
      <c r="S1433" s="154">
        <v>0</v>
      </c>
      <c r="T1433" s="154">
        <v>0</v>
      </c>
      <c r="U1433" s="154">
        <v>0</v>
      </c>
      <c r="V1433" s="154">
        <v>0</v>
      </c>
      <c r="W1433" s="154">
        <v>0</v>
      </c>
      <c r="X1433" s="154">
        <v>0</v>
      </c>
      <c r="Y1433" s="154">
        <v>0</v>
      </c>
      <c r="Z1433" s="154">
        <v>0</v>
      </c>
      <c r="AA1433" s="154">
        <v>0</v>
      </c>
      <c r="AB1433" s="156" t="s">
        <v>3067</v>
      </c>
    </row>
    <row r="1434" spans="1:28" ht="35.25" customHeight="1" x14ac:dyDescent="0.5">
      <c r="A1434">
        <v>1</v>
      </c>
      <c r="B1434" s="124">
        <v>631</v>
      </c>
      <c r="C1434" s="125" t="s">
        <v>2071</v>
      </c>
      <c r="D1434" s="150">
        <v>234000</v>
      </c>
      <c r="E1434" s="154">
        <v>0</v>
      </c>
      <c r="F1434" s="154">
        <v>0</v>
      </c>
      <c r="G1434" s="154">
        <v>0</v>
      </c>
      <c r="H1434" s="154">
        <v>0</v>
      </c>
      <c r="I1434" s="154">
        <v>0</v>
      </c>
      <c r="J1434" s="154">
        <v>0</v>
      </c>
      <c r="K1434" s="155">
        <v>0</v>
      </c>
      <c r="L1434" s="154">
        <v>0</v>
      </c>
      <c r="M1434" s="154">
        <v>0</v>
      </c>
      <c r="N1434" s="154">
        <v>0</v>
      </c>
      <c r="O1434" s="154">
        <v>234000</v>
      </c>
      <c r="P1434" s="154">
        <v>0</v>
      </c>
      <c r="Q1434" s="154">
        <v>0</v>
      </c>
      <c r="R1434" s="154">
        <v>0</v>
      </c>
      <c r="S1434" s="154">
        <v>0</v>
      </c>
      <c r="T1434" s="154">
        <v>0</v>
      </c>
      <c r="U1434" s="154">
        <v>0</v>
      </c>
      <c r="V1434" s="154">
        <v>0</v>
      </c>
      <c r="W1434" s="154">
        <v>0</v>
      </c>
      <c r="X1434" s="154">
        <v>0</v>
      </c>
      <c r="Y1434" s="154">
        <v>0</v>
      </c>
      <c r="Z1434" s="154">
        <v>0</v>
      </c>
      <c r="AA1434" s="154">
        <v>0</v>
      </c>
      <c r="AB1434" s="156" t="s">
        <v>3067</v>
      </c>
    </row>
    <row r="1435" spans="1:28" ht="35.25" customHeight="1" x14ac:dyDescent="0.5">
      <c r="A1435">
        <v>1</v>
      </c>
      <c r="B1435" s="124">
        <v>632</v>
      </c>
      <c r="C1435" s="125" t="s">
        <v>2077</v>
      </c>
      <c r="D1435" s="150">
        <v>694200</v>
      </c>
      <c r="E1435" s="154">
        <v>0</v>
      </c>
      <c r="F1435" s="154">
        <v>0</v>
      </c>
      <c r="G1435" s="154">
        <v>0</v>
      </c>
      <c r="H1435" s="154">
        <v>0</v>
      </c>
      <c r="I1435" s="154">
        <v>0</v>
      </c>
      <c r="J1435" s="154">
        <v>0</v>
      </c>
      <c r="K1435" s="155">
        <v>0</v>
      </c>
      <c r="L1435" s="154">
        <v>0</v>
      </c>
      <c r="M1435" s="154">
        <v>0</v>
      </c>
      <c r="N1435" s="154">
        <v>0</v>
      </c>
      <c r="O1435" s="154">
        <v>694200</v>
      </c>
      <c r="P1435" s="154">
        <v>0</v>
      </c>
      <c r="Q1435" s="154">
        <v>0</v>
      </c>
      <c r="R1435" s="154">
        <v>0</v>
      </c>
      <c r="S1435" s="154">
        <v>0</v>
      </c>
      <c r="T1435" s="154">
        <v>0</v>
      </c>
      <c r="U1435" s="154">
        <v>0</v>
      </c>
      <c r="V1435" s="154">
        <v>0</v>
      </c>
      <c r="W1435" s="154">
        <v>0</v>
      </c>
      <c r="X1435" s="154">
        <v>0</v>
      </c>
      <c r="Y1435" s="154">
        <v>0</v>
      </c>
      <c r="Z1435" s="154">
        <v>0</v>
      </c>
      <c r="AA1435" s="154">
        <v>0</v>
      </c>
      <c r="AB1435" s="156" t="s">
        <v>3067</v>
      </c>
    </row>
    <row r="1436" spans="1:28" ht="35.25" customHeight="1" x14ac:dyDescent="0.5">
      <c r="A1436">
        <v>1</v>
      </c>
      <c r="B1436" s="124">
        <v>633</v>
      </c>
      <c r="C1436" s="125" t="s">
        <v>2080</v>
      </c>
      <c r="D1436" s="150">
        <v>555687</v>
      </c>
      <c r="E1436" s="154">
        <v>0</v>
      </c>
      <c r="F1436" s="154">
        <v>0</v>
      </c>
      <c r="G1436" s="154">
        <v>0</v>
      </c>
      <c r="H1436" s="154">
        <v>0</v>
      </c>
      <c r="I1436" s="154">
        <v>0</v>
      </c>
      <c r="J1436" s="154">
        <v>0</v>
      </c>
      <c r="K1436" s="155">
        <v>0</v>
      </c>
      <c r="L1436" s="154">
        <v>0</v>
      </c>
      <c r="M1436" s="154">
        <v>0</v>
      </c>
      <c r="N1436" s="154">
        <v>0</v>
      </c>
      <c r="O1436" s="154">
        <v>555687</v>
      </c>
      <c r="P1436" s="154">
        <v>0</v>
      </c>
      <c r="Q1436" s="154">
        <v>0</v>
      </c>
      <c r="R1436" s="154">
        <v>0</v>
      </c>
      <c r="S1436" s="154">
        <v>0</v>
      </c>
      <c r="T1436" s="154">
        <v>0</v>
      </c>
      <c r="U1436" s="154">
        <v>0</v>
      </c>
      <c r="V1436" s="154">
        <v>0</v>
      </c>
      <c r="W1436" s="154">
        <v>0</v>
      </c>
      <c r="X1436" s="154">
        <v>0</v>
      </c>
      <c r="Y1436" s="154">
        <v>0</v>
      </c>
      <c r="Z1436" s="154">
        <v>0</v>
      </c>
      <c r="AA1436" s="154">
        <v>0</v>
      </c>
      <c r="AB1436" s="156" t="s">
        <v>3067</v>
      </c>
    </row>
    <row r="1437" spans="1:28" ht="35.25" customHeight="1" x14ac:dyDescent="0.5">
      <c r="A1437">
        <v>1</v>
      </c>
      <c r="B1437" s="124">
        <v>634</v>
      </c>
      <c r="C1437" s="125" t="s">
        <v>3191</v>
      </c>
      <c r="D1437" s="150">
        <v>600429</v>
      </c>
      <c r="E1437" s="154">
        <v>0</v>
      </c>
      <c r="F1437" s="154">
        <v>0</v>
      </c>
      <c r="G1437" s="154">
        <v>0</v>
      </c>
      <c r="H1437" s="154">
        <v>0</v>
      </c>
      <c r="I1437" s="154">
        <v>0</v>
      </c>
      <c r="J1437" s="154">
        <v>0</v>
      </c>
      <c r="K1437" s="155">
        <v>0</v>
      </c>
      <c r="L1437" s="154">
        <v>0</v>
      </c>
      <c r="M1437" s="154">
        <v>0</v>
      </c>
      <c r="N1437" s="154">
        <v>0</v>
      </c>
      <c r="O1437" s="154">
        <v>600429</v>
      </c>
      <c r="P1437" s="154">
        <v>0</v>
      </c>
      <c r="Q1437" s="154">
        <v>0</v>
      </c>
      <c r="R1437" s="154">
        <v>0</v>
      </c>
      <c r="S1437" s="154">
        <v>0</v>
      </c>
      <c r="T1437" s="154">
        <v>0</v>
      </c>
      <c r="U1437" s="154">
        <v>0</v>
      </c>
      <c r="V1437" s="154">
        <v>0</v>
      </c>
      <c r="W1437" s="154">
        <v>0</v>
      </c>
      <c r="X1437" s="154">
        <v>0</v>
      </c>
      <c r="Y1437" s="154">
        <v>0</v>
      </c>
      <c r="Z1437" s="154">
        <v>0</v>
      </c>
      <c r="AA1437" s="154">
        <v>0</v>
      </c>
      <c r="AB1437" s="156" t="s">
        <v>3067</v>
      </c>
    </row>
    <row r="1438" spans="1:28" ht="35.25" customHeight="1" x14ac:dyDescent="0.5">
      <c r="A1438">
        <v>1</v>
      </c>
      <c r="B1438" s="124">
        <v>635</v>
      </c>
      <c r="C1438" s="125" t="s">
        <v>3192</v>
      </c>
      <c r="D1438" s="150">
        <v>749414.6</v>
      </c>
      <c r="E1438" s="154">
        <v>0</v>
      </c>
      <c r="F1438" s="154">
        <v>0</v>
      </c>
      <c r="G1438" s="154">
        <v>0</v>
      </c>
      <c r="H1438" s="154">
        <v>0</v>
      </c>
      <c r="I1438" s="154">
        <v>0</v>
      </c>
      <c r="J1438" s="154">
        <v>0</v>
      </c>
      <c r="K1438" s="155">
        <v>0</v>
      </c>
      <c r="L1438" s="154">
        <v>0</v>
      </c>
      <c r="M1438" s="154">
        <v>0</v>
      </c>
      <c r="N1438" s="154">
        <v>0</v>
      </c>
      <c r="O1438" s="154">
        <v>749414.6</v>
      </c>
      <c r="P1438" s="154">
        <v>0</v>
      </c>
      <c r="Q1438" s="154">
        <v>0</v>
      </c>
      <c r="R1438" s="154">
        <v>0</v>
      </c>
      <c r="S1438" s="154">
        <v>0</v>
      </c>
      <c r="T1438" s="154">
        <v>0</v>
      </c>
      <c r="U1438" s="154">
        <v>0</v>
      </c>
      <c r="V1438" s="154">
        <v>0</v>
      </c>
      <c r="W1438" s="154">
        <v>0</v>
      </c>
      <c r="X1438" s="154">
        <v>0</v>
      </c>
      <c r="Y1438" s="154">
        <v>0</v>
      </c>
      <c r="Z1438" s="154">
        <v>0</v>
      </c>
      <c r="AA1438" s="154">
        <v>0</v>
      </c>
      <c r="AB1438" s="156">
        <v>2021</v>
      </c>
    </row>
    <row r="1439" spans="1:28" ht="35.25" customHeight="1" x14ac:dyDescent="0.5">
      <c r="A1439">
        <v>1</v>
      </c>
      <c r="B1439" s="124">
        <v>636</v>
      </c>
      <c r="C1439" s="125" t="s">
        <v>3193</v>
      </c>
      <c r="D1439" s="150">
        <v>1425968</v>
      </c>
      <c r="E1439" s="154">
        <v>0</v>
      </c>
      <c r="F1439" s="154">
        <v>0</v>
      </c>
      <c r="G1439" s="154">
        <v>0</v>
      </c>
      <c r="H1439" s="154">
        <v>0</v>
      </c>
      <c r="I1439" s="154">
        <v>0</v>
      </c>
      <c r="J1439" s="154">
        <v>0</v>
      </c>
      <c r="K1439" s="155">
        <v>0</v>
      </c>
      <c r="L1439" s="154">
        <v>0</v>
      </c>
      <c r="M1439" s="154">
        <v>0</v>
      </c>
      <c r="N1439" s="154">
        <v>0</v>
      </c>
      <c r="O1439" s="154">
        <v>1425968</v>
      </c>
      <c r="P1439" s="154">
        <v>0</v>
      </c>
      <c r="Q1439" s="154">
        <v>0</v>
      </c>
      <c r="R1439" s="154">
        <v>0</v>
      </c>
      <c r="S1439" s="154">
        <v>0</v>
      </c>
      <c r="T1439" s="154">
        <v>0</v>
      </c>
      <c r="U1439" s="154">
        <v>0</v>
      </c>
      <c r="V1439" s="154">
        <v>0</v>
      </c>
      <c r="W1439" s="154">
        <v>0</v>
      </c>
      <c r="X1439" s="154">
        <v>0</v>
      </c>
      <c r="Y1439" s="154">
        <v>0</v>
      </c>
      <c r="Z1439" s="154">
        <v>0</v>
      </c>
      <c r="AA1439" s="154">
        <v>0</v>
      </c>
      <c r="AB1439" s="156">
        <v>2021</v>
      </c>
    </row>
    <row r="1440" spans="1:28" ht="35.25" customHeight="1" x14ac:dyDescent="0.5">
      <c r="A1440">
        <v>1</v>
      </c>
      <c r="B1440" s="124">
        <v>637</v>
      </c>
      <c r="C1440" s="125" t="s">
        <v>3194</v>
      </c>
      <c r="D1440" s="150">
        <v>450000</v>
      </c>
      <c r="E1440" s="154">
        <v>0</v>
      </c>
      <c r="F1440" s="154">
        <v>0</v>
      </c>
      <c r="G1440" s="154">
        <v>0</v>
      </c>
      <c r="H1440" s="154">
        <v>0</v>
      </c>
      <c r="I1440" s="154">
        <v>0</v>
      </c>
      <c r="J1440" s="154">
        <v>0</v>
      </c>
      <c r="K1440" s="155">
        <v>0</v>
      </c>
      <c r="L1440" s="154">
        <v>0</v>
      </c>
      <c r="M1440" s="154">
        <v>0</v>
      </c>
      <c r="N1440" s="154">
        <v>0</v>
      </c>
      <c r="O1440" s="154">
        <v>450000</v>
      </c>
      <c r="P1440" s="154">
        <v>0</v>
      </c>
      <c r="Q1440" s="154">
        <v>0</v>
      </c>
      <c r="R1440" s="154">
        <v>0</v>
      </c>
      <c r="S1440" s="154">
        <v>0</v>
      </c>
      <c r="T1440" s="154">
        <v>0</v>
      </c>
      <c r="U1440" s="154">
        <v>0</v>
      </c>
      <c r="V1440" s="154">
        <v>0</v>
      </c>
      <c r="W1440" s="154">
        <v>0</v>
      </c>
      <c r="X1440" s="154">
        <v>0</v>
      </c>
      <c r="Y1440" s="154">
        <v>0</v>
      </c>
      <c r="Z1440" s="154">
        <v>0</v>
      </c>
      <c r="AA1440" s="154">
        <v>0</v>
      </c>
      <c r="AB1440" s="156">
        <v>2021</v>
      </c>
    </row>
    <row r="1441" spans="1:28" ht="35.25" customHeight="1" x14ac:dyDescent="0.5">
      <c r="A1441">
        <v>1</v>
      </c>
      <c r="B1441" s="124">
        <v>638</v>
      </c>
      <c r="C1441" s="125" t="s">
        <v>3195</v>
      </c>
      <c r="D1441" s="150">
        <v>410870</v>
      </c>
      <c r="E1441" s="154">
        <v>0</v>
      </c>
      <c r="F1441" s="154">
        <v>410870</v>
      </c>
      <c r="G1441" s="154">
        <v>0</v>
      </c>
      <c r="H1441" s="154">
        <v>0</v>
      </c>
      <c r="I1441" s="154">
        <v>0</v>
      </c>
      <c r="J1441" s="154">
        <v>0</v>
      </c>
      <c r="K1441" s="155">
        <v>0</v>
      </c>
      <c r="L1441" s="154">
        <v>0</v>
      </c>
      <c r="M1441" s="154">
        <v>0</v>
      </c>
      <c r="N1441" s="154">
        <v>0</v>
      </c>
      <c r="O1441" s="154">
        <v>0</v>
      </c>
      <c r="P1441" s="154">
        <v>0</v>
      </c>
      <c r="Q1441" s="154">
        <v>0</v>
      </c>
      <c r="R1441" s="154">
        <v>0</v>
      </c>
      <c r="S1441" s="154">
        <v>0</v>
      </c>
      <c r="T1441" s="154">
        <v>0</v>
      </c>
      <c r="U1441" s="154">
        <v>0</v>
      </c>
      <c r="V1441" s="154">
        <v>0</v>
      </c>
      <c r="W1441" s="154">
        <v>0</v>
      </c>
      <c r="X1441" s="154">
        <v>0</v>
      </c>
      <c r="Y1441" s="154">
        <v>0</v>
      </c>
      <c r="Z1441" s="154">
        <v>0</v>
      </c>
      <c r="AA1441" s="154">
        <v>0</v>
      </c>
      <c r="AB1441" s="156">
        <v>2021</v>
      </c>
    </row>
    <row r="1442" spans="1:28" ht="35.25" customHeight="1" x14ac:dyDescent="0.5">
      <c r="A1442">
        <v>1</v>
      </c>
      <c r="B1442" s="124">
        <v>639</v>
      </c>
      <c r="C1442" s="125" t="s">
        <v>3196</v>
      </c>
      <c r="D1442" s="150">
        <v>383470</v>
      </c>
      <c r="E1442" s="154">
        <v>0</v>
      </c>
      <c r="F1442" s="154">
        <v>0</v>
      </c>
      <c r="G1442" s="154">
        <v>383470</v>
      </c>
      <c r="H1442" s="154">
        <v>0</v>
      </c>
      <c r="I1442" s="154">
        <v>0</v>
      </c>
      <c r="J1442" s="154">
        <v>0</v>
      </c>
      <c r="K1442" s="155">
        <v>0</v>
      </c>
      <c r="L1442" s="154">
        <v>0</v>
      </c>
      <c r="M1442" s="154">
        <v>0</v>
      </c>
      <c r="N1442" s="154">
        <v>0</v>
      </c>
      <c r="O1442" s="154">
        <v>0</v>
      </c>
      <c r="P1442" s="154">
        <v>0</v>
      </c>
      <c r="Q1442" s="154">
        <v>0</v>
      </c>
      <c r="R1442" s="154">
        <v>0</v>
      </c>
      <c r="S1442" s="154">
        <v>0</v>
      </c>
      <c r="T1442" s="154">
        <v>0</v>
      </c>
      <c r="U1442" s="154">
        <v>0</v>
      </c>
      <c r="V1442" s="154">
        <v>0</v>
      </c>
      <c r="W1442" s="154">
        <v>0</v>
      </c>
      <c r="X1442" s="154">
        <v>0</v>
      </c>
      <c r="Y1442" s="154">
        <v>0</v>
      </c>
      <c r="Z1442" s="154">
        <v>0</v>
      </c>
      <c r="AA1442" s="154">
        <v>0</v>
      </c>
      <c r="AB1442" s="156">
        <v>2021</v>
      </c>
    </row>
    <row r="1443" spans="1:28" ht="35.25" customHeight="1" x14ac:dyDescent="0.5">
      <c r="A1443">
        <v>1</v>
      </c>
      <c r="B1443" s="124">
        <v>640</v>
      </c>
      <c r="C1443" s="125" t="s">
        <v>3197</v>
      </c>
      <c r="D1443" s="150">
        <v>888796</v>
      </c>
      <c r="E1443" s="154">
        <v>0</v>
      </c>
      <c r="F1443" s="154">
        <v>0</v>
      </c>
      <c r="G1443" s="154">
        <v>0</v>
      </c>
      <c r="H1443" s="154">
        <v>0</v>
      </c>
      <c r="I1443" s="154">
        <v>0</v>
      </c>
      <c r="J1443" s="154">
        <v>0</v>
      </c>
      <c r="K1443" s="155">
        <v>0</v>
      </c>
      <c r="L1443" s="154">
        <v>0</v>
      </c>
      <c r="M1443" s="154">
        <v>888796</v>
      </c>
      <c r="N1443" s="154">
        <v>0</v>
      </c>
      <c r="O1443" s="154">
        <v>0</v>
      </c>
      <c r="P1443" s="154">
        <v>0</v>
      </c>
      <c r="Q1443" s="154">
        <v>0</v>
      </c>
      <c r="R1443" s="154">
        <v>0</v>
      </c>
      <c r="S1443" s="154">
        <v>0</v>
      </c>
      <c r="T1443" s="154">
        <v>0</v>
      </c>
      <c r="U1443" s="154">
        <v>0</v>
      </c>
      <c r="V1443" s="154">
        <v>0</v>
      </c>
      <c r="W1443" s="154">
        <v>0</v>
      </c>
      <c r="X1443" s="154">
        <v>0</v>
      </c>
      <c r="Y1443" s="154">
        <v>0</v>
      </c>
      <c r="Z1443" s="154">
        <v>0</v>
      </c>
      <c r="AA1443" s="154">
        <v>0</v>
      </c>
      <c r="AB1443" s="156">
        <v>2021</v>
      </c>
    </row>
    <row r="1444" spans="1:28" ht="35.25" customHeight="1" x14ac:dyDescent="0.5">
      <c r="A1444">
        <v>1</v>
      </c>
      <c r="B1444" s="124">
        <v>641</v>
      </c>
      <c r="C1444" s="125" t="s">
        <v>3198</v>
      </c>
      <c r="D1444" s="150">
        <v>126165</v>
      </c>
      <c r="E1444" s="154">
        <v>0</v>
      </c>
      <c r="F1444" s="154">
        <v>0</v>
      </c>
      <c r="G1444" s="154">
        <v>0</v>
      </c>
      <c r="H1444" s="154">
        <v>0</v>
      </c>
      <c r="I1444" s="154">
        <v>0</v>
      </c>
      <c r="J1444" s="154">
        <v>0</v>
      </c>
      <c r="K1444" s="155">
        <v>0</v>
      </c>
      <c r="L1444" s="154">
        <v>0</v>
      </c>
      <c r="M1444" s="154">
        <v>0</v>
      </c>
      <c r="N1444" s="154">
        <v>0</v>
      </c>
      <c r="O1444" s="154">
        <v>126165</v>
      </c>
      <c r="P1444" s="154">
        <v>0</v>
      </c>
      <c r="Q1444" s="154">
        <v>0</v>
      </c>
      <c r="R1444" s="154">
        <v>0</v>
      </c>
      <c r="S1444" s="154">
        <v>0</v>
      </c>
      <c r="T1444" s="154">
        <v>0</v>
      </c>
      <c r="U1444" s="154">
        <v>0</v>
      </c>
      <c r="V1444" s="154">
        <v>0</v>
      </c>
      <c r="W1444" s="154">
        <v>0</v>
      </c>
      <c r="X1444" s="154">
        <v>0</v>
      </c>
      <c r="Y1444" s="154">
        <v>0</v>
      </c>
      <c r="Z1444" s="154">
        <v>0</v>
      </c>
      <c r="AA1444" s="154">
        <v>0</v>
      </c>
      <c r="AB1444" s="156">
        <v>2021</v>
      </c>
    </row>
    <row r="1445" spans="1:28" ht="35.25" customHeight="1" x14ac:dyDescent="0.5">
      <c r="A1445">
        <v>1</v>
      </c>
      <c r="B1445" s="124">
        <v>642</v>
      </c>
      <c r="C1445" s="125" t="s">
        <v>3199</v>
      </c>
      <c r="D1445" s="150">
        <v>331025</v>
      </c>
      <c r="E1445" s="154">
        <v>0</v>
      </c>
      <c r="F1445" s="154">
        <v>0</v>
      </c>
      <c r="G1445" s="154">
        <v>0</v>
      </c>
      <c r="H1445" s="154">
        <v>0</v>
      </c>
      <c r="I1445" s="154">
        <v>331025</v>
      </c>
      <c r="J1445" s="154">
        <v>0</v>
      </c>
      <c r="K1445" s="155">
        <v>0</v>
      </c>
      <c r="L1445" s="154">
        <v>0</v>
      </c>
      <c r="M1445" s="154">
        <v>0</v>
      </c>
      <c r="N1445" s="154">
        <v>0</v>
      </c>
      <c r="O1445" s="154">
        <v>0</v>
      </c>
      <c r="P1445" s="154">
        <v>0</v>
      </c>
      <c r="Q1445" s="154">
        <v>0</v>
      </c>
      <c r="R1445" s="154">
        <v>0</v>
      </c>
      <c r="S1445" s="154">
        <v>0</v>
      </c>
      <c r="T1445" s="154">
        <v>0</v>
      </c>
      <c r="U1445" s="154">
        <v>0</v>
      </c>
      <c r="V1445" s="154">
        <v>0</v>
      </c>
      <c r="W1445" s="154">
        <v>0</v>
      </c>
      <c r="X1445" s="154">
        <v>0</v>
      </c>
      <c r="Y1445" s="154">
        <v>0</v>
      </c>
      <c r="Z1445" s="154">
        <v>0</v>
      </c>
      <c r="AA1445" s="154">
        <v>0</v>
      </c>
      <c r="AB1445" s="156">
        <v>2021</v>
      </c>
    </row>
    <row r="1446" spans="1:28" ht="35.25" customHeight="1" x14ac:dyDescent="0.5">
      <c r="A1446">
        <v>1</v>
      </c>
      <c r="B1446" s="124">
        <v>643</v>
      </c>
      <c r="C1446" s="125" t="s">
        <v>3200</v>
      </c>
      <c r="D1446" s="150">
        <v>1960000</v>
      </c>
      <c r="E1446" s="154">
        <v>0</v>
      </c>
      <c r="F1446" s="154">
        <v>0</v>
      </c>
      <c r="G1446" s="154">
        <v>0</v>
      </c>
      <c r="H1446" s="154">
        <v>0</v>
      </c>
      <c r="I1446" s="154">
        <v>0</v>
      </c>
      <c r="J1446" s="154">
        <v>0</v>
      </c>
      <c r="K1446" s="155">
        <v>1</v>
      </c>
      <c r="L1446" s="154">
        <v>1960000</v>
      </c>
      <c r="M1446" s="154">
        <v>0</v>
      </c>
      <c r="N1446" s="154">
        <v>0</v>
      </c>
      <c r="O1446" s="154">
        <v>0</v>
      </c>
      <c r="P1446" s="154">
        <v>0</v>
      </c>
      <c r="Q1446" s="154">
        <v>0</v>
      </c>
      <c r="R1446" s="154">
        <v>0</v>
      </c>
      <c r="S1446" s="154">
        <v>0</v>
      </c>
      <c r="T1446" s="154">
        <v>0</v>
      </c>
      <c r="U1446" s="154">
        <v>0</v>
      </c>
      <c r="V1446" s="154">
        <v>0</v>
      </c>
      <c r="W1446" s="154">
        <v>0</v>
      </c>
      <c r="X1446" s="154">
        <v>0</v>
      </c>
      <c r="Y1446" s="154">
        <v>0</v>
      </c>
      <c r="Z1446" s="154">
        <v>0</v>
      </c>
      <c r="AA1446" s="154">
        <v>0</v>
      </c>
      <c r="AB1446" s="156">
        <v>2021</v>
      </c>
    </row>
    <row r="1447" spans="1:28" ht="35.25" customHeight="1" x14ac:dyDescent="0.5">
      <c r="A1447">
        <v>1</v>
      </c>
      <c r="B1447" s="124">
        <v>644</v>
      </c>
      <c r="C1447" s="125" t="s">
        <v>2017</v>
      </c>
      <c r="D1447" s="150">
        <v>124297</v>
      </c>
      <c r="E1447" s="154">
        <v>0</v>
      </c>
      <c r="F1447" s="154">
        <v>0</v>
      </c>
      <c r="G1447" s="154">
        <v>0</v>
      </c>
      <c r="H1447" s="154">
        <v>0</v>
      </c>
      <c r="I1447" s="154">
        <v>0</v>
      </c>
      <c r="J1447" s="154">
        <v>124297</v>
      </c>
      <c r="K1447" s="155">
        <v>0</v>
      </c>
      <c r="L1447" s="154">
        <v>0</v>
      </c>
      <c r="M1447" s="154">
        <v>0</v>
      </c>
      <c r="N1447" s="154">
        <v>0</v>
      </c>
      <c r="O1447" s="154">
        <v>0</v>
      </c>
      <c r="P1447" s="154">
        <v>0</v>
      </c>
      <c r="Q1447" s="154">
        <v>0</v>
      </c>
      <c r="R1447" s="154">
        <v>0</v>
      </c>
      <c r="S1447" s="154">
        <v>0</v>
      </c>
      <c r="T1447" s="154">
        <v>0</v>
      </c>
      <c r="U1447" s="154">
        <v>0</v>
      </c>
      <c r="V1447" s="154">
        <v>0</v>
      </c>
      <c r="W1447" s="154">
        <v>0</v>
      </c>
      <c r="X1447" s="154">
        <v>0</v>
      </c>
      <c r="Y1447" s="154">
        <v>0</v>
      </c>
      <c r="Z1447" s="154">
        <v>0</v>
      </c>
      <c r="AA1447" s="154">
        <v>0</v>
      </c>
      <c r="AB1447" s="156">
        <v>2021</v>
      </c>
    </row>
    <row r="1448" spans="1:28" ht="35.25" customHeight="1" x14ac:dyDescent="0.5">
      <c r="A1448">
        <v>1</v>
      </c>
      <c r="B1448" s="124">
        <v>645</v>
      </c>
      <c r="C1448" s="125" t="s">
        <v>2450</v>
      </c>
      <c r="D1448" s="150">
        <v>1960000</v>
      </c>
      <c r="E1448" s="154">
        <v>0</v>
      </c>
      <c r="F1448" s="154">
        <v>0</v>
      </c>
      <c r="G1448" s="154">
        <v>0</v>
      </c>
      <c r="H1448" s="154">
        <v>0</v>
      </c>
      <c r="I1448" s="154">
        <v>0</v>
      </c>
      <c r="J1448" s="154">
        <v>0</v>
      </c>
      <c r="K1448" s="155">
        <v>1</v>
      </c>
      <c r="L1448" s="154">
        <v>1960000</v>
      </c>
      <c r="M1448" s="154">
        <v>0</v>
      </c>
      <c r="N1448" s="154">
        <v>0</v>
      </c>
      <c r="O1448" s="154">
        <v>0</v>
      </c>
      <c r="P1448" s="154">
        <v>0</v>
      </c>
      <c r="Q1448" s="154">
        <v>0</v>
      </c>
      <c r="R1448" s="154">
        <v>0</v>
      </c>
      <c r="S1448" s="154">
        <v>0</v>
      </c>
      <c r="T1448" s="154">
        <v>0</v>
      </c>
      <c r="U1448" s="154">
        <v>0</v>
      </c>
      <c r="V1448" s="154">
        <v>0</v>
      </c>
      <c r="W1448" s="154">
        <v>0</v>
      </c>
      <c r="X1448" s="154">
        <v>0</v>
      </c>
      <c r="Y1448" s="154">
        <v>0</v>
      </c>
      <c r="Z1448" s="154">
        <v>0</v>
      </c>
      <c r="AA1448" s="154">
        <v>0</v>
      </c>
      <c r="AB1448" s="156">
        <v>2021</v>
      </c>
    </row>
    <row r="1449" spans="1:28" ht="35.25" customHeight="1" x14ac:dyDescent="0.5">
      <c r="A1449">
        <v>1</v>
      </c>
      <c r="B1449" s="124">
        <v>646</v>
      </c>
      <c r="C1449" s="125" t="s">
        <v>3201</v>
      </c>
      <c r="D1449" s="150">
        <v>1997175</v>
      </c>
      <c r="E1449" s="154">
        <v>0</v>
      </c>
      <c r="F1449" s="154">
        <v>0</v>
      </c>
      <c r="G1449" s="154">
        <v>0</v>
      </c>
      <c r="H1449" s="154">
        <v>0</v>
      </c>
      <c r="I1449" s="154">
        <v>0</v>
      </c>
      <c r="J1449" s="154">
        <v>0</v>
      </c>
      <c r="K1449" s="155">
        <v>0</v>
      </c>
      <c r="L1449" s="154">
        <v>0</v>
      </c>
      <c r="M1449" s="154">
        <v>1997175</v>
      </c>
      <c r="N1449" s="154">
        <v>0</v>
      </c>
      <c r="O1449" s="154">
        <v>0</v>
      </c>
      <c r="P1449" s="154">
        <v>0</v>
      </c>
      <c r="Q1449" s="154">
        <v>0</v>
      </c>
      <c r="R1449" s="154">
        <v>0</v>
      </c>
      <c r="S1449" s="154">
        <v>0</v>
      </c>
      <c r="T1449" s="154">
        <v>0</v>
      </c>
      <c r="U1449" s="154">
        <v>0</v>
      </c>
      <c r="V1449" s="154">
        <v>0</v>
      </c>
      <c r="W1449" s="154">
        <v>0</v>
      </c>
      <c r="X1449" s="154">
        <v>0</v>
      </c>
      <c r="Y1449" s="154">
        <v>0</v>
      </c>
      <c r="Z1449" s="154">
        <v>0</v>
      </c>
      <c r="AA1449" s="154">
        <v>0</v>
      </c>
      <c r="AB1449" s="156">
        <v>2021</v>
      </c>
    </row>
    <row r="1450" spans="1:28" ht="35.25" customHeight="1" x14ac:dyDescent="0.5">
      <c r="A1450">
        <v>1</v>
      </c>
      <c r="B1450" s="124">
        <v>647</v>
      </c>
      <c r="C1450" s="125" t="s">
        <v>2022</v>
      </c>
      <c r="D1450" s="150">
        <v>604749</v>
      </c>
      <c r="E1450" s="154">
        <v>0</v>
      </c>
      <c r="F1450" s="154">
        <v>0</v>
      </c>
      <c r="G1450" s="154">
        <v>0</v>
      </c>
      <c r="H1450" s="154">
        <v>0</v>
      </c>
      <c r="I1450" s="154">
        <v>0</v>
      </c>
      <c r="J1450" s="154">
        <v>0</v>
      </c>
      <c r="K1450" s="155">
        <v>0</v>
      </c>
      <c r="L1450" s="154">
        <v>0</v>
      </c>
      <c r="M1450" s="154">
        <v>0</v>
      </c>
      <c r="N1450" s="154">
        <v>0</v>
      </c>
      <c r="O1450" s="154">
        <v>604749</v>
      </c>
      <c r="P1450" s="154">
        <v>0</v>
      </c>
      <c r="Q1450" s="154">
        <v>0</v>
      </c>
      <c r="R1450" s="154">
        <v>0</v>
      </c>
      <c r="S1450" s="154">
        <v>0</v>
      </c>
      <c r="T1450" s="154">
        <v>0</v>
      </c>
      <c r="U1450" s="154">
        <v>0</v>
      </c>
      <c r="V1450" s="154">
        <v>0</v>
      </c>
      <c r="W1450" s="154">
        <v>0</v>
      </c>
      <c r="X1450" s="154">
        <v>0</v>
      </c>
      <c r="Y1450" s="154">
        <v>0</v>
      </c>
      <c r="Z1450" s="154">
        <v>0</v>
      </c>
      <c r="AA1450" s="154">
        <v>0</v>
      </c>
      <c r="AB1450" s="156">
        <v>2021</v>
      </c>
    </row>
    <row r="1451" spans="1:28" ht="35.25" customHeight="1" x14ac:dyDescent="0.5">
      <c r="A1451">
        <v>1</v>
      </c>
      <c r="B1451" s="124">
        <v>648</v>
      </c>
      <c r="C1451" s="125" t="s">
        <v>3202</v>
      </c>
      <c r="D1451" s="150">
        <v>1140971</v>
      </c>
      <c r="E1451" s="154">
        <v>0</v>
      </c>
      <c r="F1451" s="154">
        <v>0</v>
      </c>
      <c r="G1451" s="154">
        <v>0</v>
      </c>
      <c r="H1451" s="154">
        <v>0</v>
      </c>
      <c r="I1451" s="154">
        <v>0</v>
      </c>
      <c r="J1451" s="154">
        <v>0</v>
      </c>
      <c r="K1451" s="155">
        <v>0</v>
      </c>
      <c r="L1451" s="154">
        <v>0</v>
      </c>
      <c r="M1451" s="154">
        <v>0</v>
      </c>
      <c r="N1451" s="154">
        <v>0</v>
      </c>
      <c r="O1451" s="154">
        <v>1140971</v>
      </c>
      <c r="P1451" s="154">
        <v>0</v>
      </c>
      <c r="Q1451" s="154">
        <v>0</v>
      </c>
      <c r="R1451" s="154">
        <v>0</v>
      </c>
      <c r="S1451" s="154">
        <v>0</v>
      </c>
      <c r="T1451" s="154">
        <v>0</v>
      </c>
      <c r="U1451" s="154">
        <v>0</v>
      </c>
      <c r="V1451" s="154">
        <v>0</v>
      </c>
      <c r="W1451" s="154">
        <v>0</v>
      </c>
      <c r="X1451" s="154">
        <v>0</v>
      </c>
      <c r="Y1451" s="154">
        <v>0</v>
      </c>
      <c r="Z1451" s="154">
        <v>0</v>
      </c>
      <c r="AA1451" s="154">
        <v>0</v>
      </c>
      <c r="AB1451" s="156">
        <v>2021</v>
      </c>
    </row>
    <row r="1452" spans="1:28" ht="35.25" customHeight="1" x14ac:dyDescent="0.5">
      <c r="A1452">
        <v>1</v>
      </c>
      <c r="B1452" s="124">
        <v>649</v>
      </c>
      <c r="C1452" s="125" t="s">
        <v>3203</v>
      </c>
      <c r="D1452" s="150">
        <v>3302858</v>
      </c>
      <c r="E1452" s="154">
        <v>0</v>
      </c>
      <c r="F1452" s="154">
        <v>0</v>
      </c>
      <c r="G1452" s="154">
        <v>0</v>
      </c>
      <c r="H1452" s="154">
        <v>0</v>
      </c>
      <c r="I1452" s="154">
        <v>0</v>
      </c>
      <c r="J1452" s="154">
        <v>0</v>
      </c>
      <c r="K1452" s="155">
        <v>0</v>
      </c>
      <c r="L1452" s="154">
        <v>0</v>
      </c>
      <c r="M1452" s="154">
        <v>3302858</v>
      </c>
      <c r="N1452" s="154">
        <v>0</v>
      </c>
      <c r="O1452" s="154">
        <v>0</v>
      </c>
      <c r="P1452" s="154">
        <v>0</v>
      </c>
      <c r="Q1452" s="154">
        <v>0</v>
      </c>
      <c r="R1452" s="154">
        <v>0</v>
      </c>
      <c r="S1452" s="154">
        <v>0</v>
      </c>
      <c r="T1452" s="154">
        <v>0</v>
      </c>
      <c r="U1452" s="154">
        <v>0</v>
      </c>
      <c r="V1452" s="154">
        <v>0</v>
      </c>
      <c r="W1452" s="154">
        <v>0</v>
      </c>
      <c r="X1452" s="154">
        <v>0</v>
      </c>
      <c r="Y1452" s="154">
        <v>0</v>
      </c>
      <c r="Z1452" s="154">
        <v>0</v>
      </c>
      <c r="AA1452" s="154">
        <v>0</v>
      </c>
      <c r="AB1452" s="156">
        <v>2021</v>
      </c>
    </row>
    <row r="1453" spans="1:28" ht="35.25" customHeight="1" x14ac:dyDescent="0.5">
      <c r="A1453">
        <v>1</v>
      </c>
      <c r="B1453" s="124">
        <v>650</v>
      </c>
      <c r="C1453" s="125" t="s">
        <v>1394</v>
      </c>
      <c r="D1453" s="150">
        <v>457339.85</v>
      </c>
      <c r="E1453" s="154">
        <v>0</v>
      </c>
      <c r="F1453" s="154">
        <v>0</v>
      </c>
      <c r="G1453" s="154">
        <v>0</v>
      </c>
      <c r="H1453" s="154">
        <v>457339.85</v>
      </c>
      <c r="I1453" s="154">
        <v>0</v>
      </c>
      <c r="J1453" s="154">
        <v>0</v>
      </c>
      <c r="K1453" s="155">
        <v>0</v>
      </c>
      <c r="L1453" s="154">
        <v>0</v>
      </c>
      <c r="M1453" s="154">
        <v>0</v>
      </c>
      <c r="N1453" s="154">
        <v>0</v>
      </c>
      <c r="O1453" s="154">
        <v>0</v>
      </c>
      <c r="P1453" s="154">
        <v>0</v>
      </c>
      <c r="Q1453" s="154">
        <v>0</v>
      </c>
      <c r="R1453" s="154">
        <v>0</v>
      </c>
      <c r="S1453" s="154">
        <v>0</v>
      </c>
      <c r="T1453" s="154">
        <v>0</v>
      </c>
      <c r="U1453" s="154">
        <v>0</v>
      </c>
      <c r="V1453" s="154">
        <v>0</v>
      </c>
      <c r="W1453" s="154">
        <v>0</v>
      </c>
      <c r="X1453" s="154">
        <v>0</v>
      </c>
      <c r="Y1453" s="154">
        <v>0</v>
      </c>
      <c r="Z1453" s="154">
        <v>0</v>
      </c>
      <c r="AA1453" s="154">
        <v>0</v>
      </c>
      <c r="AB1453" s="156">
        <v>2021</v>
      </c>
    </row>
    <row r="1454" spans="1:28" ht="35.25" customHeight="1" x14ac:dyDescent="0.5">
      <c r="A1454">
        <v>1</v>
      </c>
      <c r="B1454" s="124">
        <v>651</v>
      </c>
      <c r="C1454" s="125" t="s">
        <v>2026</v>
      </c>
      <c r="D1454" s="150">
        <v>188614</v>
      </c>
      <c r="E1454" s="154">
        <v>0</v>
      </c>
      <c r="F1454" s="154">
        <v>0</v>
      </c>
      <c r="G1454" s="154">
        <v>0</v>
      </c>
      <c r="H1454" s="154">
        <v>0</v>
      </c>
      <c r="I1454" s="154">
        <v>0</v>
      </c>
      <c r="J1454" s="154">
        <v>0</v>
      </c>
      <c r="K1454" s="155">
        <v>0</v>
      </c>
      <c r="L1454" s="154">
        <v>0</v>
      </c>
      <c r="M1454" s="154">
        <v>0</v>
      </c>
      <c r="N1454" s="154">
        <v>0</v>
      </c>
      <c r="O1454" s="154">
        <v>188614</v>
      </c>
      <c r="P1454" s="154">
        <v>0</v>
      </c>
      <c r="Q1454" s="154">
        <v>0</v>
      </c>
      <c r="R1454" s="154">
        <v>0</v>
      </c>
      <c r="S1454" s="154">
        <v>0</v>
      </c>
      <c r="T1454" s="154">
        <v>0</v>
      </c>
      <c r="U1454" s="154">
        <v>0</v>
      </c>
      <c r="V1454" s="154">
        <v>0</v>
      </c>
      <c r="W1454" s="154">
        <v>0</v>
      </c>
      <c r="X1454" s="154">
        <v>0</v>
      </c>
      <c r="Y1454" s="154">
        <v>0</v>
      </c>
      <c r="Z1454" s="154">
        <v>0</v>
      </c>
      <c r="AA1454" s="154">
        <v>0</v>
      </c>
      <c r="AB1454" s="156">
        <v>2021</v>
      </c>
    </row>
    <row r="1455" spans="1:28" ht="35.25" customHeight="1" x14ac:dyDescent="0.5">
      <c r="A1455">
        <v>1</v>
      </c>
      <c r="B1455" s="124">
        <v>652</v>
      </c>
      <c r="C1455" s="125" t="s">
        <v>3204</v>
      </c>
      <c r="D1455" s="150">
        <v>930979</v>
      </c>
      <c r="E1455" s="154">
        <v>0</v>
      </c>
      <c r="F1455" s="154">
        <v>0</v>
      </c>
      <c r="G1455" s="154">
        <v>0</v>
      </c>
      <c r="H1455" s="154">
        <v>0</v>
      </c>
      <c r="I1455" s="154">
        <v>0</v>
      </c>
      <c r="J1455" s="154">
        <v>0</v>
      </c>
      <c r="K1455" s="155">
        <v>0</v>
      </c>
      <c r="L1455" s="154">
        <v>0</v>
      </c>
      <c r="M1455" s="154">
        <v>0</v>
      </c>
      <c r="N1455" s="154">
        <v>0</v>
      </c>
      <c r="O1455" s="154">
        <v>930979</v>
      </c>
      <c r="P1455" s="154">
        <v>0</v>
      </c>
      <c r="Q1455" s="154">
        <v>0</v>
      </c>
      <c r="R1455" s="154">
        <v>0</v>
      </c>
      <c r="S1455" s="154">
        <v>0</v>
      </c>
      <c r="T1455" s="154">
        <v>0</v>
      </c>
      <c r="U1455" s="154">
        <v>0</v>
      </c>
      <c r="V1455" s="154">
        <v>0</v>
      </c>
      <c r="W1455" s="154">
        <v>0</v>
      </c>
      <c r="X1455" s="154">
        <v>0</v>
      </c>
      <c r="Y1455" s="154">
        <v>0</v>
      </c>
      <c r="Z1455" s="154">
        <v>0</v>
      </c>
      <c r="AA1455" s="154">
        <v>0</v>
      </c>
      <c r="AB1455" s="156">
        <v>2021</v>
      </c>
    </row>
    <row r="1456" spans="1:28" ht="35.25" customHeight="1" x14ac:dyDescent="0.5">
      <c r="A1456">
        <v>1</v>
      </c>
      <c r="B1456" s="124">
        <v>653</v>
      </c>
      <c r="C1456" s="125" t="s">
        <v>3205</v>
      </c>
      <c r="D1456" s="150">
        <v>659000</v>
      </c>
      <c r="E1456" s="154">
        <v>0</v>
      </c>
      <c r="F1456" s="154">
        <v>0</v>
      </c>
      <c r="G1456" s="154">
        <v>0</v>
      </c>
      <c r="H1456" s="154">
        <v>0</v>
      </c>
      <c r="I1456" s="154">
        <v>0</v>
      </c>
      <c r="J1456" s="154">
        <v>0</v>
      </c>
      <c r="K1456" s="155">
        <v>1</v>
      </c>
      <c r="L1456" s="154">
        <v>659000</v>
      </c>
      <c r="M1456" s="154">
        <v>0</v>
      </c>
      <c r="N1456" s="154">
        <v>0</v>
      </c>
      <c r="O1456" s="154">
        <v>0</v>
      </c>
      <c r="P1456" s="154">
        <v>0</v>
      </c>
      <c r="Q1456" s="154">
        <v>0</v>
      </c>
      <c r="R1456" s="154">
        <v>0</v>
      </c>
      <c r="S1456" s="154">
        <v>0</v>
      </c>
      <c r="T1456" s="154">
        <v>0</v>
      </c>
      <c r="U1456" s="154">
        <v>0</v>
      </c>
      <c r="V1456" s="154">
        <v>0</v>
      </c>
      <c r="W1456" s="154">
        <v>0</v>
      </c>
      <c r="X1456" s="154">
        <v>0</v>
      </c>
      <c r="Y1456" s="154">
        <v>0</v>
      </c>
      <c r="Z1456" s="154">
        <v>0</v>
      </c>
      <c r="AA1456" s="154">
        <v>0</v>
      </c>
      <c r="AB1456" s="156">
        <v>2021</v>
      </c>
    </row>
    <row r="1457" spans="1:28" ht="35.25" customHeight="1" x14ac:dyDescent="0.5">
      <c r="A1457">
        <v>1</v>
      </c>
      <c r="B1457" s="124">
        <v>654</v>
      </c>
      <c r="C1457" s="125" t="s">
        <v>3206</v>
      </c>
      <c r="D1457" s="150">
        <v>800000</v>
      </c>
      <c r="E1457" s="154">
        <v>0</v>
      </c>
      <c r="F1457" s="154">
        <v>0</v>
      </c>
      <c r="G1457" s="154">
        <v>0</v>
      </c>
      <c r="H1457" s="154">
        <v>0</v>
      </c>
      <c r="I1457" s="154">
        <v>0</v>
      </c>
      <c r="J1457" s="154">
        <v>0</v>
      </c>
      <c r="K1457" s="155">
        <v>0</v>
      </c>
      <c r="L1457" s="154">
        <v>0</v>
      </c>
      <c r="M1457" s="154">
        <v>0</v>
      </c>
      <c r="N1457" s="154">
        <v>0</v>
      </c>
      <c r="O1457" s="154">
        <v>800000</v>
      </c>
      <c r="P1457" s="154">
        <v>0</v>
      </c>
      <c r="Q1457" s="154">
        <v>0</v>
      </c>
      <c r="R1457" s="154">
        <v>0</v>
      </c>
      <c r="S1457" s="154">
        <v>0</v>
      </c>
      <c r="T1457" s="154">
        <v>0</v>
      </c>
      <c r="U1457" s="154">
        <v>0</v>
      </c>
      <c r="V1457" s="154">
        <v>0</v>
      </c>
      <c r="W1457" s="154">
        <v>0</v>
      </c>
      <c r="X1457" s="154">
        <v>0</v>
      </c>
      <c r="Y1457" s="154">
        <v>0</v>
      </c>
      <c r="Z1457" s="154">
        <v>0</v>
      </c>
      <c r="AA1457" s="154">
        <v>0</v>
      </c>
      <c r="AB1457" s="156">
        <v>2021</v>
      </c>
    </row>
    <row r="1458" spans="1:28" ht="35.25" customHeight="1" x14ac:dyDescent="0.5">
      <c r="A1458">
        <v>1</v>
      </c>
      <c r="B1458" s="124">
        <v>655</v>
      </c>
      <c r="C1458" s="125" t="s">
        <v>3207</v>
      </c>
      <c r="D1458" s="150">
        <v>56619</v>
      </c>
      <c r="E1458" s="154">
        <v>0</v>
      </c>
      <c r="F1458" s="154">
        <v>0</v>
      </c>
      <c r="G1458" s="154">
        <v>56619</v>
      </c>
      <c r="H1458" s="154">
        <v>0</v>
      </c>
      <c r="I1458" s="154">
        <v>0</v>
      </c>
      <c r="J1458" s="154">
        <v>0</v>
      </c>
      <c r="K1458" s="155">
        <v>0</v>
      </c>
      <c r="L1458" s="154">
        <v>0</v>
      </c>
      <c r="M1458" s="154">
        <v>0</v>
      </c>
      <c r="N1458" s="154">
        <v>0</v>
      </c>
      <c r="O1458" s="154">
        <v>0</v>
      </c>
      <c r="P1458" s="154">
        <v>0</v>
      </c>
      <c r="Q1458" s="154">
        <v>0</v>
      </c>
      <c r="R1458" s="154">
        <v>0</v>
      </c>
      <c r="S1458" s="154">
        <v>0</v>
      </c>
      <c r="T1458" s="154">
        <v>0</v>
      </c>
      <c r="U1458" s="154">
        <v>0</v>
      </c>
      <c r="V1458" s="154">
        <v>0</v>
      </c>
      <c r="W1458" s="154">
        <v>0</v>
      </c>
      <c r="X1458" s="154">
        <v>0</v>
      </c>
      <c r="Y1458" s="154">
        <v>0</v>
      </c>
      <c r="Z1458" s="154">
        <v>0</v>
      </c>
      <c r="AA1458" s="154">
        <v>0</v>
      </c>
      <c r="AB1458" s="156">
        <v>2021</v>
      </c>
    </row>
    <row r="1459" spans="1:28" ht="35.25" customHeight="1" x14ac:dyDescent="0.5">
      <c r="A1459">
        <v>1</v>
      </c>
      <c r="B1459" s="124">
        <v>656</v>
      </c>
      <c r="C1459" s="125" t="s">
        <v>3208</v>
      </c>
      <c r="D1459" s="150">
        <v>994057.41</v>
      </c>
      <c r="E1459" s="154">
        <v>0</v>
      </c>
      <c r="F1459" s="154">
        <v>0</v>
      </c>
      <c r="G1459" s="154">
        <v>0</v>
      </c>
      <c r="H1459" s="154">
        <v>0</v>
      </c>
      <c r="I1459" s="154">
        <v>0</v>
      </c>
      <c r="J1459" s="154">
        <v>0</v>
      </c>
      <c r="K1459" s="155">
        <v>0</v>
      </c>
      <c r="L1459" s="154">
        <v>0</v>
      </c>
      <c r="M1459" s="154">
        <v>994057.41</v>
      </c>
      <c r="N1459" s="154">
        <v>0</v>
      </c>
      <c r="O1459" s="154">
        <v>0</v>
      </c>
      <c r="P1459" s="154">
        <v>0</v>
      </c>
      <c r="Q1459" s="154">
        <v>0</v>
      </c>
      <c r="R1459" s="154">
        <v>0</v>
      </c>
      <c r="S1459" s="154">
        <v>0</v>
      </c>
      <c r="T1459" s="154">
        <v>0</v>
      </c>
      <c r="U1459" s="154">
        <v>0</v>
      </c>
      <c r="V1459" s="154">
        <v>0</v>
      </c>
      <c r="W1459" s="154">
        <v>0</v>
      </c>
      <c r="X1459" s="154">
        <v>0</v>
      </c>
      <c r="Y1459" s="154">
        <v>0</v>
      </c>
      <c r="Z1459" s="154">
        <v>0</v>
      </c>
      <c r="AA1459" s="154">
        <v>0</v>
      </c>
      <c r="AB1459" s="156">
        <v>2021</v>
      </c>
    </row>
    <row r="1460" spans="1:28" ht="35.25" customHeight="1" x14ac:dyDescent="0.5">
      <c r="A1460">
        <v>1</v>
      </c>
      <c r="B1460" s="124">
        <v>657</v>
      </c>
      <c r="C1460" s="125" t="s">
        <v>3209</v>
      </c>
      <c r="D1460" s="150">
        <v>1600000</v>
      </c>
      <c r="E1460" s="154">
        <v>0</v>
      </c>
      <c r="F1460" s="154">
        <v>0</v>
      </c>
      <c r="G1460" s="154">
        <v>0</v>
      </c>
      <c r="H1460" s="154">
        <v>0</v>
      </c>
      <c r="I1460" s="154">
        <v>0</v>
      </c>
      <c r="J1460" s="154">
        <v>0</v>
      </c>
      <c r="K1460" s="155">
        <v>0</v>
      </c>
      <c r="L1460" s="154">
        <v>0</v>
      </c>
      <c r="M1460" s="154">
        <v>1600000</v>
      </c>
      <c r="N1460" s="154">
        <v>0</v>
      </c>
      <c r="O1460" s="154">
        <v>0</v>
      </c>
      <c r="P1460" s="154">
        <v>0</v>
      </c>
      <c r="Q1460" s="154">
        <v>0</v>
      </c>
      <c r="R1460" s="154">
        <v>0</v>
      </c>
      <c r="S1460" s="154">
        <v>0</v>
      </c>
      <c r="T1460" s="154">
        <v>0</v>
      </c>
      <c r="U1460" s="154">
        <v>0</v>
      </c>
      <c r="V1460" s="154">
        <v>0</v>
      </c>
      <c r="W1460" s="154">
        <v>0</v>
      </c>
      <c r="X1460" s="154">
        <v>0</v>
      </c>
      <c r="Y1460" s="154">
        <v>0</v>
      </c>
      <c r="Z1460" s="154">
        <v>0</v>
      </c>
      <c r="AA1460" s="154">
        <v>0</v>
      </c>
      <c r="AB1460" s="156">
        <v>2021</v>
      </c>
    </row>
    <row r="1461" spans="1:28" ht="35.25" customHeight="1" x14ac:dyDescent="0.5">
      <c r="A1461">
        <v>1</v>
      </c>
      <c r="B1461" s="124">
        <v>658</v>
      </c>
      <c r="C1461" s="125" t="s">
        <v>3210</v>
      </c>
      <c r="D1461" s="150">
        <v>55364</v>
      </c>
      <c r="E1461" s="154">
        <v>0</v>
      </c>
      <c r="F1461" s="154">
        <v>0</v>
      </c>
      <c r="G1461" s="154">
        <v>55364</v>
      </c>
      <c r="H1461" s="154">
        <v>0</v>
      </c>
      <c r="I1461" s="154">
        <v>0</v>
      </c>
      <c r="J1461" s="154">
        <v>0</v>
      </c>
      <c r="K1461" s="155">
        <v>0</v>
      </c>
      <c r="L1461" s="154">
        <v>0</v>
      </c>
      <c r="M1461" s="154">
        <v>0</v>
      </c>
      <c r="N1461" s="154">
        <v>0</v>
      </c>
      <c r="O1461" s="154">
        <v>0</v>
      </c>
      <c r="P1461" s="154">
        <v>0</v>
      </c>
      <c r="Q1461" s="154">
        <v>0</v>
      </c>
      <c r="R1461" s="154">
        <v>0</v>
      </c>
      <c r="S1461" s="154">
        <v>0</v>
      </c>
      <c r="T1461" s="154">
        <v>0</v>
      </c>
      <c r="U1461" s="154">
        <v>0</v>
      </c>
      <c r="V1461" s="154">
        <v>0</v>
      </c>
      <c r="W1461" s="154">
        <v>0</v>
      </c>
      <c r="X1461" s="154">
        <v>0</v>
      </c>
      <c r="Y1461" s="154">
        <v>0</v>
      </c>
      <c r="Z1461" s="154">
        <v>0</v>
      </c>
      <c r="AA1461" s="154">
        <v>0</v>
      </c>
      <c r="AB1461" s="156">
        <v>2021</v>
      </c>
    </row>
    <row r="1462" spans="1:28" ht="35.25" customHeight="1" x14ac:dyDescent="0.5">
      <c r="A1462">
        <v>1</v>
      </c>
      <c r="B1462" s="124">
        <v>659</v>
      </c>
      <c r="C1462" s="125" t="s">
        <v>2056</v>
      </c>
      <c r="D1462" s="150">
        <v>130225</v>
      </c>
      <c r="E1462" s="154">
        <v>0</v>
      </c>
      <c r="F1462" s="154">
        <v>0</v>
      </c>
      <c r="G1462" s="154">
        <v>0</v>
      </c>
      <c r="H1462" s="154">
        <v>0</v>
      </c>
      <c r="I1462" s="154">
        <v>0</v>
      </c>
      <c r="J1462" s="154">
        <v>0</v>
      </c>
      <c r="K1462" s="155">
        <v>0</v>
      </c>
      <c r="L1462" s="154">
        <v>0</v>
      </c>
      <c r="M1462" s="154">
        <v>0</v>
      </c>
      <c r="N1462" s="154">
        <v>0</v>
      </c>
      <c r="O1462" s="154">
        <v>130225</v>
      </c>
      <c r="P1462" s="154">
        <v>0</v>
      </c>
      <c r="Q1462" s="154">
        <v>0</v>
      </c>
      <c r="R1462" s="154">
        <v>0</v>
      </c>
      <c r="S1462" s="154">
        <v>0</v>
      </c>
      <c r="T1462" s="154">
        <v>0</v>
      </c>
      <c r="U1462" s="154">
        <v>0</v>
      </c>
      <c r="V1462" s="154">
        <v>0</v>
      </c>
      <c r="W1462" s="154">
        <v>0</v>
      </c>
      <c r="X1462" s="154">
        <v>0</v>
      </c>
      <c r="Y1462" s="154">
        <v>0</v>
      </c>
      <c r="Z1462" s="154">
        <v>0</v>
      </c>
      <c r="AA1462" s="154">
        <v>0</v>
      </c>
      <c r="AB1462" s="156">
        <v>2021</v>
      </c>
    </row>
    <row r="1463" spans="1:28" ht="35.25" customHeight="1" x14ac:dyDescent="0.5">
      <c r="A1463">
        <v>1</v>
      </c>
      <c r="B1463" s="124">
        <v>660</v>
      </c>
      <c r="C1463" s="125" t="s">
        <v>2462</v>
      </c>
      <c r="D1463" s="150">
        <v>400000</v>
      </c>
      <c r="E1463" s="154">
        <v>0</v>
      </c>
      <c r="F1463" s="154">
        <v>0</v>
      </c>
      <c r="G1463" s="154">
        <v>0</v>
      </c>
      <c r="H1463" s="154">
        <v>0</v>
      </c>
      <c r="I1463" s="154">
        <v>0</v>
      </c>
      <c r="J1463" s="154">
        <v>0</v>
      </c>
      <c r="K1463" s="155">
        <v>0</v>
      </c>
      <c r="L1463" s="154">
        <v>0</v>
      </c>
      <c r="M1463" s="154">
        <v>0</v>
      </c>
      <c r="N1463" s="154">
        <v>0</v>
      </c>
      <c r="O1463" s="154">
        <v>400000</v>
      </c>
      <c r="P1463" s="154">
        <v>0</v>
      </c>
      <c r="Q1463" s="154">
        <v>0</v>
      </c>
      <c r="R1463" s="154">
        <v>0</v>
      </c>
      <c r="S1463" s="154">
        <v>0</v>
      </c>
      <c r="T1463" s="154">
        <v>0</v>
      </c>
      <c r="U1463" s="154">
        <v>0</v>
      </c>
      <c r="V1463" s="154">
        <v>0</v>
      </c>
      <c r="W1463" s="154">
        <v>0</v>
      </c>
      <c r="X1463" s="154">
        <v>0</v>
      </c>
      <c r="Y1463" s="154">
        <v>0</v>
      </c>
      <c r="Z1463" s="154">
        <v>0</v>
      </c>
      <c r="AA1463" s="154">
        <v>0</v>
      </c>
      <c r="AB1463" s="156">
        <v>2021</v>
      </c>
    </row>
    <row r="1464" spans="1:28" ht="35.25" customHeight="1" x14ac:dyDescent="0.5">
      <c r="A1464">
        <v>1</v>
      </c>
      <c r="B1464" s="124">
        <v>661</v>
      </c>
      <c r="C1464" s="125" t="s">
        <v>3211</v>
      </c>
      <c r="D1464" s="150">
        <v>540565</v>
      </c>
      <c r="E1464" s="154">
        <v>0</v>
      </c>
      <c r="F1464" s="154">
        <v>0</v>
      </c>
      <c r="G1464" s="154">
        <v>0</v>
      </c>
      <c r="H1464" s="154">
        <v>0</v>
      </c>
      <c r="I1464" s="154">
        <v>0</v>
      </c>
      <c r="J1464" s="154">
        <v>0</v>
      </c>
      <c r="K1464" s="155">
        <v>0</v>
      </c>
      <c r="L1464" s="154">
        <v>0</v>
      </c>
      <c r="M1464" s="154">
        <v>0</v>
      </c>
      <c r="N1464" s="154">
        <v>0</v>
      </c>
      <c r="O1464" s="154">
        <v>540565</v>
      </c>
      <c r="P1464" s="154">
        <v>0</v>
      </c>
      <c r="Q1464" s="154">
        <v>0</v>
      </c>
      <c r="R1464" s="154">
        <v>0</v>
      </c>
      <c r="S1464" s="154">
        <v>0</v>
      </c>
      <c r="T1464" s="154">
        <v>0</v>
      </c>
      <c r="U1464" s="154">
        <v>0</v>
      </c>
      <c r="V1464" s="154">
        <v>0</v>
      </c>
      <c r="W1464" s="154">
        <v>0</v>
      </c>
      <c r="X1464" s="154">
        <v>0</v>
      </c>
      <c r="Y1464" s="154">
        <v>0</v>
      </c>
      <c r="Z1464" s="154">
        <v>0</v>
      </c>
      <c r="AA1464" s="154">
        <v>0</v>
      </c>
      <c r="AB1464" s="156">
        <v>2021</v>
      </c>
    </row>
    <row r="1465" spans="1:28" ht="35.25" customHeight="1" x14ac:dyDescent="0.5">
      <c r="A1465">
        <v>1</v>
      </c>
      <c r="B1465" s="124">
        <v>662</v>
      </c>
      <c r="C1465" s="125" t="s">
        <v>2058</v>
      </c>
      <c r="D1465" s="150">
        <v>710857</v>
      </c>
      <c r="E1465" s="154">
        <v>0</v>
      </c>
      <c r="F1465" s="154">
        <v>710857</v>
      </c>
      <c r="G1465" s="154">
        <v>0</v>
      </c>
      <c r="H1465" s="154">
        <v>0</v>
      </c>
      <c r="I1465" s="154">
        <v>0</v>
      </c>
      <c r="J1465" s="154">
        <v>0</v>
      </c>
      <c r="K1465" s="155">
        <v>0</v>
      </c>
      <c r="L1465" s="154">
        <v>0</v>
      </c>
      <c r="M1465" s="154">
        <v>0</v>
      </c>
      <c r="N1465" s="154">
        <v>0</v>
      </c>
      <c r="O1465" s="154">
        <v>0</v>
      </c>
      <c r="P1465" s="154">
        <v>0</v>
      </c>
      <c r="Q1465" s="154">
        <v>0</v>
      </c>
      <c r="R1465" s="154">
        <v>0</v>
      </c>
      <c r="S1465" s="154">
        <v>0</v>
      </c>
      <c r="T1465" s="154">
        <v>0</v>
      </c>
      <c r="U1465" s="154">
        <v>0</v>
      </c>
      <c r="V1465" s="154">
        <v>0</v>
      </c>
      <c r="W1465" s="154">
        <v>0</v>
      </c>
      <c r="X1465" s="154">
        <v>0</v>
      </c>
      <c r="Y1465" s="154">
        <v>0</v>
      </c>
      <c r="Z1465" s="154">
        <v>0</v>
      </c>
      <c r="AA1465" s="154">
        <v>0</v>
      </c>
      <c r="AB1465" s="156">
        <v>2021</v>
      </c>
    </row>
    <row r="1466" spans="1:28" ht="35.25" customHeight="1" x14ac:dyDescent="0.5">
      <c r="A1466">
        <v>1</v>
      </c>
      <c r="B1466" s="124">
        <v>663</v>
      </c>
      <c r="C1466" s="125" t="s">
        <v>3212</v>
      </c>
      <c r="D1466" s="150">
        <v>54548</v>
      </c>
      <c r="E1466" s="154">
        <v>0</v>
      </c>
      <c r="F1466" s="154">
        <v>0</v>
      </c>
      <c r="G1466" s="154">
        <v>54548</v>
      </c>
      <c r="H1466" s="154">
        <v>0</v>
      </c>
      <c r="I1466" s="154">
        <v>0</v>
      </c>
      <c r="J1466" s="154">
        <v>0</v>
      </c>
      <c r="K1466" s="155">
        <v>0</v>
      </c>
      <c r="L1466" s="154">
        <v>0</v>
      </c>
      <c r="M1466" s="154">
        <v>0</v>
      </c>
      <c r="N1466" s="154">
        <v>0</v>
      </c>
      <c r="O1466" s="154">
        <v>0</v>
      </c>
      <c r="P1466" s="154">
        <v>0</v>
      </c>
      <c r="Q1466" s="154">
        <v>0</v>
      </c>
      <c r="R1466" s="154">
        <v>0</v>
      </c>
      <c r="S1466" s="154">
        <v>0</v>
      </c>
      <c r="T1466" s="154">
        <v>0</v>
      </c>
      <c r="U1466" s="154">
        <v>0</v>
      </c>
      <c r="V1466" s="154">
        <v>0</v>
      </c>
      <c r="W1466" s="154">
        <v>0</v>
      </c>
      <c r="X1466" s="154">
        <v>0</v>
      </c>
      <c r="Y1466" s="154">
        <v>0</v>
      </c>
      <c r="Z1466" s="154">
        <v>0</v>
      </c>
      <c r="AA1466" s="154">
        <v>0</v>
      </c>
      <c r="AB1466" s="156">
        <v>2021</v>
      </c>
    </row>
    <row r="1467" spans="1:28" ht="35.25" customHeight="1" x14ac:dyDescent="0.5">
      <c r="A1467">
        <v>1</v>
      </c>
      <c r="B1467" s="124">
        <v>664</v>
      </c>
      <c r="C1467" s="125" t="s">
        <v>2059</v>
      </c>
      <c r="D1467" s="150">
        <v>592400</v>
      </c>
      <c r="E1467" s="154">
        <v>0</v>
      </c>
      <c r="F1467" s="154">
        <v>0</v>
      </c>
      <c r="G1467" s="154">
        <v>0</v>
      </c>
      <c r="H1467" s="154">
        <v>0</v>
      </c>
      <c r="I1467" s="154">
        <v>0</v>
      </c>
      <c r="J1467" s="154">
        <v>0</v>
      </c>
      <c r="K1467" s="155">
        <v>0</v>
      </c>
      <c r="L1467" s="154">
        <v>0</v>
      </c>
      <c r="M1467" s="154">
        <v>0</v>
      </c>
      <c r="N1467" s="154">
        <v>0</v>
      </c>
      <c r="O1467" s="154">
        <v>592400</v>
      </c>
      <c r="P1467" s="154">
        <v>0</v>
      </c>
      <c r="Q1467" s="154">
        <v>0</v>
      </c>
      <c r="R1467" s="154">
        <v>0</v>
      </c>
      <c r="S1467" s="154">
        <v>0</v>
      </c>
      <c r="T1467" s="154">
        <v>0</v>
      </c>
      <c r="U1467" s="154">
        <v>0</v>
      </c>
      <c r="V1467" s="154">
        <v>0</v>
      </c>
      <c r="W1467" s="154">
        <v>0</v>
      </c>
      <c r="X1467" s="154">
        <v>0</v>
      </c>
      <c r="Y1467" s="154">
        <v>0</v>
      </c>
      <c r="Z1467" s="154">
        <v>0</v>
      </c>
      <c r="AA1467" s="154">
        <v>0</v>
      </c>
      <c r="AB1467" s="156">
        <v>2021</v>
      </c>
    </row>
    <row r="1468" spans="1:28" ht="35.25" customHeight="1" x14ac:dyDescent="0.5">
      <c r="A1468">
        <v>1</v>
      </c>
      <c r="B1468" s="124">
        <v>665</v>
      </c>
      <c r="C1468" s="125" t="s">
        <v>3213</v>
      </c>
      <c r="D1468" s="150">
        <v>1488519.9</v>
      </c>
      <c r="E1468" s="154">
        <v>0</v>
      </c>
      <c r="F1468" s="154">
        <v>0</v>
      </c>
      <c r="G1468" s="154">
        <v>0</v>
      </c>
      <c r="H1468" s="154">
        <v>0</v>
      </c>
      <c r="I1468" s="154">
        <v>0</v>
      </c>
      <c r="J1468" s="154">
        <v>0</v>
      </c>
      <c r="K1468" s="155">
        <v>0</v>
      </c>
      <c r="L1468" s="154">
        <v>0</v>
      </c>
      <c r="M1468" s="154">
        <v>0</v>
      </c>
      <c r="N1468" s="154">
        <v>0</v>
      </c>
      <c r="O1468" s="154">
        <v>1191694</v>
      </c>
      <c r="P1468" s="154">
        <v>296825.90000000002</v>
      </c>
      <c r="Q1468" s="154">
        <v>0</v>
      </c>
      <c r="R1468" s="154">
        <v>0</v>
      </c>
      <c r="S1468" s="154">
        <v>0</v>
      </c>
      <c r="T1468" s="154">
        <v>0</v>
      </c>
      <c r="U1468" s="154">
        <v>0</v>
      </c>
      <c r="V1468" s="154">
        <v>0</v>
      </c>
      <c r="W1468" s="154">
        <v>0</v>
      </c>
      <c r="X1468" s="154">
        <v>0</v>
      </c>
      <c r="Y1468" s="154">
        <v>0</v>
      </c>
      <c r="Z1468" s="154">
        <v>0</v>
      </c>
      <c r="AA1468" s="154">
        <v>0</v>
      </c>
      <c r="AB1468" s="156">
        <v>2021</v>
      </c>
    </row>
    <row r="1469" spans="1:28" ht="35.25" customHeight="1" x14ac:dyDescent="0.5">
      <c r="A1469">
        <v>1</v>
      </c>
      <c r="B1469" s="124">
        <v>666</v>
      </c>
      <c r="C1469" s="125" t="s">
        <v>3214</v>
      </c>
      <c r="D1469" s="150">
        <v>1097598</v>
      </c>
      <c r="E1469" s="154">
        <v>0</v>
      </c>
      <c r="F1469" s="154">
        <v>0</v>
      </c>
      <c r="G1469" s="154">
        <v>0</v>
      </c>
      <c r="H1469" s="154">
        <v>0</v>
      </c>
      <c r="I1469" s="154">
        <v>0</v>
      </c>
      <c r="J1469" s="154">
        <v>0</v>
      </c>
      <c r="K1469" s="155">
        <v>0</v>
      </c>
      <c r="L1469" s="154">
        <v>0</v>
      </c>
      <c r="M1469" s="154">
        <v>847598</v>
      </c>
      <c r="N1469" s="154">
        <v>0</v>
      </c>
      <c r="O1469" s="154">
        <v>250000</v>
      </c>
      <c r="P1469" s="154">
        <v>0</v>
      </c>
      <c r="Q1469" s="154">
        <v>0</v>
      </c>
      <c r="R1469" s="154">
        <v>0</v>
      </c>
      <c r="S1469" s="154">
        <v>0</v>
      </c>
      <c r="T1469" s="154">
        <v>0</v>
      </c>
      <c r="U1469" s="154">
        <v>0</v>
      </c>
      <c r="V1469" s="154">
        <v>0</v>
      </c>
      <c r="W1469" s="154">
        <v>0</v>
      </c>
      <c r="X1469" s="154">
        <v>0</v>
      </c>
      <c r="Y1469" s="154">
        <v>0</v>
      </c>
      <c r="Z1469" s="154">
        <v>0</v>
      </c>
      <c r="AA1469" s="154">
        <v>0</v>
      </c>
      <c r="AB1469" s="156">
        <v>2021</v>
      </c>
    </row>
    <row r="1470" spans="1:28" ht="35.25" customHeight="1" x14ac:dyDescent="0.5">
      <c r="A1470">
        <v>1</v>
      </c>
      <c r="B1470" s="124">
        <v>667</v>
      </c>
      <c r="C1470" s="125" t="s">
        <v>2473</v>
      </c>
      <c r="D1470" s="150">
        <v>347180</v>
      </c>
      <c r="E1470" s="154">
        <v>0</v>
      </c>
      <c r="F1470" s="154">
        <v>0</v>
      </c>
      <c r="G1470" s="154">
        <v>0</v>
      </c>
      <c r="H1470" s="154">
        <v>0</v>
      </c>
      <c r="I1470" s="154">
        <v>347180</v>
      </c>
      <c r="J1470" s="154">
        <v>0</v>
      </c>
      <c r="K1470" s="155">
        <v>0</v>
      </c>
      <c r="L1470" s="154">
        <v>0</v>
      </c>
      <c r="M1470" s="154">
        <v>0</v>
      </c>
      <c r="N1470" s="154">
        <v>0</v>
      </c>
      <c r="O1470" s="154">
        <v>0</v>
      </c>
      <c r="P1470" s="154">
        <v>0</v>
      </c>
      <c r="Q1470" s="154">
        <v>0</v>
      </c>
      <c r="R1470" s="154">
        <v>0</v>
      </c>
      <c r="S1470" s="154">
        <v>0</v>
      </c>
      <c r="T1470" s="154">
        <v>0</v>
      </c>
      <c r="U1470" s="154">
        <v>0</v>
      </c>
      <c r="V1470" s="154">
        <v>0</v>
      </c>
      <c r="W1470" s="154">
        <v>0</v>
      </c>
      <c r="X1470" s="154">
        <v>0</v>
      </c>
      <c r="Y1470" s="154">
        <v>0</v>
      </c>
      <c r="Z1470" s="154">
        <v>0</v>
      </c>
      <c r="AA1470" s="154">
        <v>0</v>
      </c>
      <c r="AB1470" s="156">
        <v>2021</v>
      </c>
    </row>
    <row r="1471" spans="1:28" ht="35.25" customHeight="1" x14ac:dyDescent="0.5">
      <c r="A1471">
        <v>1</v>
      </c>
      <c r="B1471" s="124">
        <v>668</v>
      </c>
      <c r="C1471" s="125" t="s">
        <v>2448</v>
      </c>
      <c r="D1471" s="150">
        <v>220000</v>
      </c>
      <c r="E1471" s="154">
        <v>0</v>
      </c>
      <c r="F1471" s="154">
        <v>0</v>
      </c>
      <c r="G1471" s="154">
        <v>0</v>
      </c>
      <c r="H1471" s="154">
        <v>0</v>
      </c>
      <c r="I1471" s="154">
        <v>0</v>
      </c>
      <c r="J1471" s="154">
        <v>0</v>
      </c>
      <c r="K1471" s="155">
        <v>0</v>
      </c>
      <c r="L1471" s="154">
        <v>0</v>
      </c>
      <c r="M1471" s="154">
        <v>220000</v>
      </c>
      <c r="N1471" s="154">
        <v>0</v>
      </c>
      <c r="O1471" s="154">
        <v>0</v>
      </c>
      <c r="P1471" s="154">
        <v>0</v>
      </c>
      <c r="Q1471" s="154">
        <v>0</v>
      </c>
      <c r="R1471" s="154">
        <v>0</v>
      </c>
      <c r="S1471" s="154">
        <v>0</v>
      </c>
      <c r="T1471" s="154">
        <v>0</v>
      </c>
      <c r="U1471" s="154">
        <v>0</v>
      </c>
      <c r="V1471" s="154">
        <v>0</v>
      </c>
      <c r="W1471" s="154">
        <v>0</v>
      </c>
      <c r="X1471" s="154">
        <v>0</v>
      </c>
      <c r="Y1471" s="154">
        <v>0</v>
      </c>
      <c r="Z1471" s="154">
        <v>0</v>
      </c>
      <c r="AA1471" s="154">
        <v>0</v>
      </c>
      <c r="AB1471" s="156">
        <v>2021</v>
      </c>
    </row>
    <row r="1472" spans="1:28" ht="35.25" customHeight="1" x14ac:dyDescent="0.5">
      <c r="A1472">
        <v>1</v>
      </c>
      <c r="B1472" s="124">
        <v>669</v>
      </c>
      <c r="C1472" s="125" t="s">
        <v>1764</v>
      </c>
      <c r="D1472" s="150">
        <v>25164</v>
      </c>
      <c r="E1472" s="154">
        <v>0</v>
      </c>
      <c r="F1472" s="154">
        <v>0</v>
      </c>
      <c r="G1472" s="154">
        <v>0</v>
      </c>
      <c r="H1472" s="154">
        <v>0</v>
      </c>
      <c r="I1472" s="154">
        <v>0</v>
      </c>
      <c r="J1472" s="154">
        <v>0</v>
      </c>
      <c r="K1472" s="155">
        <v>0</v>
      </c>
      <c r="L1472" s="154">
        <v>0</v>
      </c>
      <c r="M1472" s="154">
        <v>0</v>
      </c>
      <c r="N1472" s="154">
        <v>0</v>
      </c>
      <c r="O1472" s="154">
        <v>25164</v>
      </c>
      <c r="P1472" s="154">
        <v>0</v>
      </c>
      <c r="Q1472" s="154">
        <v>0</v>
      </c>
      <c r="R1472" s="154">
        <v>0</v>
      </c>
      <c r="S1472" s="154">
        <v>0</v>
      </c>
      <c r="T1472" s="154">
        <v>0</v>
      </c>
      <c r="U1472" s="154">
        <v>0</v>
      </c>
      <c r="V1472" s="154">
        <v>0</v>
      </c>
      <c r="W1472" s="154">
        <v>0</v>
      </c>
      <c r="X1472" s="154">
        <v>0</v>
      </c>
      <c r="Y1472" s="154">
        <v>0</v>
      </c>
      <c r="Z1472" s="154">
        <v>0</v>
      </c>
      <c r="AA1472" s="154">
        <v>0</v>
      </c>
      <c r="AB1472" s="156">
        <v>2021</v>
      </c>
    </row>
    <row r="1473" spans="1:28" ht="35.25" customHeight="1" x14ac:dyDescent="0.5">
      <c r="A1473">
        <v>1</v>
      </c>
      <c r="B1473" s="124">
        <v>670</v>
      </c>
      <c r="C1473" s="125" t="s">
        <v>2081</v>
      </c>
      <c r="D1473" s="150">
        <v>112000</v>
      </c>
      <c r="E1473" s="154">
        <v>0</v>
      </c>
      <c r="F1473" s="154">
        <v>0</v>
      </c>
      <c r="G1473" s="154">
        <v>112000</v>
      </c>
      <c r="H1473" s="154">
        <v>0</v>
      </c>
      <c r="I1473" s="154">
        <v>0</v>
      </c>
      <c r="J1473" s="154">
        <v>0</v>
      </c>
      <c r="K1473" s="155">
        <v>0</v>
      </c>
      <c r="L1473" s="154">
        <v>0</v>
      </c>
      <c r="M1473" s="154">
        <v>0</v>
      </c>
      <c r="N1473" s="154">
        <v>0</v>
      </c>
      <c r="O1473" s="154">
        <v>0</v>
      </c>
      <c r="P1473" s="154">
        <v>0</v>
      </c>
      <c r="Q1473" s="154">
        <v>0</v>
      </c>
      <c r="R1473" s="154">
        <v>0</v>
      </c>
      <c r="S1473" s="154">
        <v>0</v>
      </c>
      <c r="T1473" s="154">
        <v>0</v>
      </c>
      <c r="U1473" s="154">
        <v>0</v>
      </c>
      <c r="V1473" s="154">
        <v>0</v>
      </c>
      <c r="W1473" s="154">
        <v>0</v>
      </c>
      <c r="X1473" s="154">
        <v>0</v>
      </c>
      <c r="Y1473" s="154">
        <v>0</v>
      </c>
      <c r="Z1473" s="154">
        <v>0</v>
      </c>
      <c r="AA1473" s="154">
        <v>0</v>
      </c>
      <c r="AB1473" s="156">
        <v>2021</v>
      </c>
    </row>
    <row r="1474" spans="1:28" ht="35.25" customHeight="1" x14ac:dyDescent="0.5">
      <c r="A1474">
        <v>1</v>
      </c>
      <c r="B1474" s="124">
        <v>671</v>
      </c>
      <c r="C1474" s="125" t="s">
        <v>3215</v>
      </c>
      <c r="D1474" s="150">
        <v>780913.2</v>
      </c>
      <c r="E1474" s="154">
        <v>0</v>
      </c>
      <c r="F1474" s="154">
        <v>0</v>
      </c>
      <c r="G1474" s="154">
        <v>0</v>
      </c>
      <c r="H1474" s="154">
        <v>0</v>
      </c>
      <c r="I1474" s="154">
        <v>0</v>
      </c>
      <c r="J1474" s="154">
        <v>0</v>
      </c>
      <c r="K1474" s="155">
        <v>0</v>
      </c>
      <c r="L1474" s="154">
        <v>0</v>
      </c>
      <c r="M1474" s="154">
        <v>0</v>
      </c>
      <c r="N1474" s="154">
        <v>0</v>
      </c>
      <c r="O1474" s="154">
        <v>0</v>
      </c>
      <c r="P1474" s="154">
        <v>780913.2</v>
      </c>
      <c r="Q1474" s="154">
        <v>0</v>
      </c>
      <c r="R1474" s="154">
        <v>0</v>
      </c>
      <c r="S1474" s="154">
        <v>0</v>
      </c>
      <c r="T1474" s="154">
        <v>0</v>
      </c>
      <c r="U1474" s="154">
        <v>0</v>
      </c>
      <c r="V1474" s="154">
        <v>0</v>
      </c>
      <c r="W1474" s="154">
        <v>0</v>
      </c>
      <c r="X1474" s="154">
        <v>0</v>
      </c>
      <c r="Y1474" s="154">
        <v>0</v>
      </c>
      <c r="Z1474" s="154">
        <v>0</v>
      </c>
      <c r="AA1474" s="154">
        <v>0</v>
      </c>
      <c r="AB1474" s="156">
        <v>2021</v>
      </c>
    </row>
    <row r="1475" spans="1:28" ht="35.25" customHeight="1" x14ac:dyDescent="0.5">
      <c r="A1475">
        <v>1</v>
      </c>
      <c r="B1475" s="124">
        <v>672</v>
      </c>
      <c r="C1475" s="125" t="s">
        <v>2082</v>
      </c>
      <c r="D1475" s="150">
        <v>107633</v>
      </c>
      <c r="E1475" s="154">
        <v>0</v>
      </c>
      <c r="F1475" s="154">
        <v>0</v>
      </c>
      <c r="G1475" s="154">
        <v>107633</v>
      </c>
      <c r="H1475" s="154">
        <v>0</v>
      </c>
      <c r="I1475" s="154">
        <v>0</v>
      </c>
      <c r="J1475" s="154">
        <v>0</v>
      </c>
      <c r="K1475" s="155">
        <v>0</v>
      </c>
      <c r="L1475" s="154">
        <v>0</v>
      </c>
      <c r="M1475" s="154">
        <v>0</v>
      </c>
      <c r="N1475" s="154">
        <v>0</v>
      </c>
      <c r="O1475" s="154">
        <v>0</v>
      </c>
      <c r="P1475" s="154">
        <v>0</v>
      </c>
      <c r="Q1475" s="154">
        <v>0</v>
      </c>
      <c r="R1475" s="154">
        <v>0</v>
      </c>
      <c r="S1475" s="154">
        <v>0</v>
      </c>
      <c r="T1475" s="154">
        <v>0</v>
      </c>
      <c r="U1475" s="154">
        <v>0</v>
      </c>
      <c r="V1475" s="154">
        <v>0</v>
      </c>
      <c r="W1475" s="154">
        <v>0</v>
      </c>
      <c r="X1475" s="154">
        <v>0</v>
      </c>
      <c r="Y1475" s="154">
        <v>0</v>
      </c>
      <c r="Z1475" s="154">
        <v>0</v>
      </c>
      <c r="AA1475" s="154">
        <v>0</v>
      </c>
      <c r="AB1475" s="156">
        <v>2021</v>
      </c>
    </row>
    <row r="1476" spans="1:28" ht="35.25" customHeight="1" x14ac:dyDescent="0.5">
      <c r="A1476">
        <v>1</v>
      </c>
      <c r="B1476" s="124">
        <v>673</v>
      </c>
      <c r="C1476" s="125" t="s">
        <v>3216</v>
      </c>
      <c r="D1476" s="150">
        <v>450000</v>
      </c>
      <c r="E1476" s="154">
        <v>0</v>
      </c>
      <c r="F1476" s="154">
        <v>0</v>
      </c>
      <c r="G1476" s="154">
        <v>0</v>
      </c>
      <c r="H1476" s="154">
        <v>0</v>
      </c>
      <c r="I1476" s="154">
        <v>0</v>
      </c>
      <c r="J1476" s="154">
        <v>0</v>
      </c>
      <c r="K1476" s="155">
        <v>0</v>
      </c>
      <c r="L1476" s="154">
        <v>0</v>
      </c>
      <c r="M1476" s="154">
        <v>0</v>
      </c>
      <c r="N1476" s="154">
        <v>0</v>
      </c>
      <c r="O1476" s="154">
        <v>450000</v>
      </c>
      <c r="P1476" s="154">
        <v>0</v>
      </c>
      <c r="Q1476" s="154">
        <v>0</v>
      </c>
      <c r="R1476" s="154">
        <v>0</v>
      </c>
      <c r="S1476" s="154">
        <v>0</v>
      </c>
      <c r="T1476" s="154">
        <v>0</v>
      </c>
      <c r="U1476" s="154">
        <v>0</v>
      </c>
      <c r="V1476" s="154">
        <v>0</v>
      </c>
      <c r="W1476" s="154">
        <v>0</v>
      </c>
      <c r="X1476" s="154">
        <v>0</v>
      </c>
      <c r="Y1476" s="154">
        <v>0</v>
      </c>
      <c r="Z1476" s="154">
        <v>0</v>
      </c>
      <c r="AA1476" s="154">
        <v>0</v>
      </c>
      <c r="AB1476" s="156">
        <v>2021</v>
      </c>
    </row>
    <row r="1477" spans="1:28" ht="35.25" customHeight="1" x14ac:dyDescent="0.5">
      <c r="A1477">
        <v>1</v>
      </c>
      <c r="B1477" s="124">
        <v>674</v>
      </c>
      <c r="C1477" s="125" t="s">
        <v>2461</v>
      </c>
      <c r="D1477" s="150">
        <v>6888678.4000000004</v>
      </c>
      <c r="E1477" s="157">
        <v>125397</v>
      </c>
      <c r="F1477" s="157">
        <v>125397</v>
      </c>
      <c r="G1477" s="157">
        <v>0</v>
      </c>
      <c r="H1477" s="157">
        <v>0</v>
      </c>
      <c r="I1477" s="157">
        <v>0</v>
      </c>
      <c r="J1477" s="157">
        <v>0</v>
      </c>
      <c r="K1477" s="158">
        <v>3</v>
      </c>
      <c r="L1477" s="157">
        <v>6000000</v>
      </c>
      <c r="M1477" s="157">
        <v>498604.4</v>
      </c>
      <c r="N1477" s="157">
        <v>0</v>
      </c>
      <c r="O1477" s="157">
        <v>139280</v>
      </c>
      <c r="P1477" s="157">
        <v>0</v>
      </c>
      <c r="Q1477" s="157">
        <v>0</v>
      </c>
      <c r="R1477" s="157">
        <v>0</v>
      </c>
      <c r="S1477" s="157">
        <v>0</v>
      </c>
      <c r="T1477" s="157">
        <v>0</v>
      </c>
      <c r="U1477" s="157">
        <v>0</v>
      </c>
      <c r="V1477" s="157">
        <v>0</v>
      </c>
      <c r="W1477" s="157">
        <v>0</v>
      </c>
      <c r="X1477" s="157">
        <v>0</v>
      </c>
      <c r="Y1477" s="157">
        <v>0</v>
      </c>
      <c r="Z1477" s="157">
        <v>0</v>
      </c>
      <c r="AA1477" s="157">
        <v>0</v>
      </c>
      <c r="AB1477" s="156">
        <v>2020</v>
      </c>
    </row>
    <row r="1478" spans="1:28" ht="35.25" customHeight="1" x14ac:dyDescent="0.5">
      <c r="A1478">
        <v>2</v>
      </c>
      <c r="B1478" s="124">
        <v>675</v>
      </c>
      <c r="C1478" s="125" t="s">
        <v>3295</v>
      </c>
      <c r="D1478" s="150">
        <v>88910</v>
      </c>
      <c r="E1478" s="157">
        <v>0</v>
      </c>
      <c r="F1478" s="157">
        <v>0</v>
      </c>
      <c r="G1478" s="157">
        <v>0</v>
      </c>
      <c r="H1478" s="157">
        <v>0</v>
      </c>
      <c r="I1478" s="157">
        <v>88910</v>
      </c>
      <c r="J1478" s="157">
        <v>0</v>
      </c>
      <c r="K1478" s="158">
        <v>0</v>
      </c>
      <c r="L1478" s="157">
        <v>0</v>
      </c>
      <c r="M1478" s="157">
        <v>0</v>
      </c>
      <c r="N1478" s="157">
        <v>0</v>
      </c>
      <c r="O1478" s="157">
        <v>0</v>
      </c>
      <c r="P1478" s="157">
        <v>0</v>
      </c>
      <c r="Q1478" s="157">
        <v>0</v>
      </c>
      <c r="R1478" s="157">
        <v>0</v>
      </c>
      <c r="S1478" s="157">
        <v>0</v>
      </c>
      <c r="T1478" s="157">
        <v>0</v>
      </c>
      <c r="U1478" s="157">
        <v>0</v>
      </c>
      <c r="V1478" s="157">
        <v>0</v>
      </c>
      <c r="W1478" s="157">
        <v>0</v>
      </c>
      <c r="X1478" s="157">
        <v>0</v>
      </c>
      <c r="Y1478" s="157">
        <v>0</v>
      </c>
      <c r="Z1478" s="157">
        <v>0</v>
      </c>
      <c r="AA1478" s="157">
        <v>0</v>
      </c>
      <c r="AB1478" s="156">
        <v>2021</v>
      </c>
    </row>
    <row r="1479" spans="1:28" ht="35.25" customHeight="1" x14ac:dyDescent="0.5">
      <c r="A1479">
        <v>3</v>
      </c>
      <c r="B1479" s="124">
        <v>676</v>
      </c>
      <c r="C1479" s="125" t="s">
        <v>2907</v>
      </c>
      <c r="D1479" s="150">
        <v>2272342</v>
      </c>
      <c r="E1479" s="157">
        <v>0</v>
      </c>
      <c r="F1479" s="157">
        <v>0</v>
      </c>
      <c r="G1479" s="157">
        <v>0</v>
      </c>
      <c r="H1479" s="157">
        <v>0</v>
      </c>
      <c r="I1479" s="157">
        <v>0</v>
      </c>
      <c r="J1479" s="157">
        <v>0</v>
      </c>
      <c r="K1479" s="158">
        <v>0</v>
      </c>
      <c r="L1479" s="157">
        <v>0</v>
      </c>
      <c r="M1479" s="157">
        <v>0</v>
      </c>
      <c r="N1479" s="157">
        <v>0</v>
      </c>
      <c r="O1479" s="157">
        <v>2272342</v>
      </c>
      <c r="P1479" s="157">
        <v>0</v>
      </c>
      <c r="Q1479" s="157">
        <v>0</v>
      </c>
      <c r="R1479" s="157">
        <v>0</v>
      </c>
      <c r="S1479" s="157">
        <v>0</v>
      </c>
      <c r="T1479" s="157">
        <v>0</v>
      </c>
      <c r="U1479" s="157">
        <v>0</v>
      </c>
      <c r="V1479" s="157">
        <v>0</v>
      </c>
      <c r="W1479" s="157">
        <v>0</v>
      </c>
      <c r="X1479" s="157">
        <v>0</v>
      </c>
      <c r="Y1479" s="157">
        <v>0</v>
      </c>
      <c r="Z1479" s="157">
        <v>0</v>
      </c>
      <c r="AA1479" s="157">
        <v>0</v>
      </c>
      <c r="AB1479" s="156">
        <v>2021</v>
      </c>
    </row>
    <row r="1480" spans="1:28" ht="35.25" customHeight="1" x14ac:dyDescent="0.5">
      <c r="A1480">
        <v>1</v>
      </c>
      <c r="B1480" s="124">
        <v>677</v>
      </c>
      <c r="C1480" s="125" t="s">
        <v>2561</v>
      </c>
      <c r="D1480" s="150">
        <v>2057107</v>
      </c>
      <c r="E1480" s="154">
        <v>0</v>
      </c>
      <c r="F1480" s="154">
        <v>0</v>
      </c>
      <c r="G1480" s="154">
        <v>0</v>
      </c>
      <c r="H1480" s="154">
        <v>0</v>
      </c>
      <c r="I1480" s="154">
        <v>0</v>
      </c>
      <c r="J1480" s="154">
        <v>0</v>
      </c>
      <c r="K1480" s="155">
        <v>0</v>
      </c>
      <c r="L1480" s="154">
        <v>0</v>
      </c>
      <c r="M1480" s="154">
        <v>2057107</v>
      </c>
      <c r="N1480" s="154">
        <v>0</v>
      </c>
      <c r="O1480" s="154">
        <v>0</v>
      </c>
      <c r="P1480" s="154">
        <v>0</v>
      </c>
      <c r="Q1480" s="154">
        <v>0</v>
      </c>
      <c r="R1480" s="154">
        <v>0</v>
      </c>
      <c r="S1480" s="154">
        <v>0</v>
      </c>
      <c r="T1480" s="154">
        <v>0</v>
      </c>
      <c r="U1480" s="154">
        <v>0</v>
      </c>
      <c r="V1480" s="154">
        <v>0</v>
      </c>
      <c r="W1480" s="154">
        <v>0</v>
      </c>
      <c r="X1480" s="154">
        <v>0</v>
      </c>
      <c r="Y1480" s="154">
        <v>0</v>
      </c>
      <c r="Z1480" s="154">
        <v>0</v>
      </c>
      <c r="AA1480" s="154">
        <v>0</v>
      </c>
      <c r="AB1480" s="156">
        <v>2021</v>
      </c>
    </row>
    <row r="1481" spans="1:28" ht="35.25" customHeight="1" x14ac:dyDescent="0.5">
      <c r="B1481" s="153" t="s">
        <v>814</v>
      </c>
      <c r="C1481" s="125"/>
      <c r="D1481" s="150">
        <v>6975133</v>
      </c>
      <c r="E1481" s="150">
        <v>0</v>
      </c>
      <c r="F1481" s="150">
        <v>0</v>
      </c>
      <c r="G1481" s="150">
        <v>0</v>
      </c>
      <c r="H1481" s="150">
        <v>0</v>
      </c>
      <c r="I1481" s="150">
        <v>0</v>
      </c>
      <c r="J1481" s="150">
        <v>0</v>
      </c>
      <c r="K1481" s="151">
        <v>0</v>
      </c>
      <c r="L1481" s="150">
        <v>0</v>
      </c>
      <c r="M1481" s="150">
        <v>1364770</v>
      </c>
      <c r="N1481" s="150">
        <v>0</v>
      </c>
      <c r="O1481" s="150">
        <v>5610363</v>
      </c>
      <c r="P1481" s="150">
        <v>0</v>
      </c>
      <c r="Q1481" s="150">
        <v>0</v>
      </c>
      <c r="R1481" s="150">
        <v>0</v>
      </c>
      <c r="S1481" s="150">
        <v>0</v>
      </c>
      <c r="T1481" s="150">
        <v>0</v>
      </c>
      <c r="U1481" s="150">
        <v>0</v>
      </c>
      <c r="V1481" s="150">
        <v>0</v>
      </c>
      <c r="W1481" s="150">
        <v>0</v>
      </c>
      <c r="X1481" s="150">
        <v>0</v>
      </c>
      <c r="Y1481" s="150">
        <v>0</v>
      </c>
      <c r="Z1481" s="150">
        <v>0</v>
      </c>
      <c r="AA1481" s="150">
        <v>0</v>
      </c>
      <c r="AB1481" s="152" t="s">
        <v>857</v>
      </c>
    </row>
    <row r="1482" spans="1:28" ht="35.25" customHeight="1" x14ac:dyDescent="0.5">
      <c r="A1482">
        <v>1</v>
      </c>
      <c r="B1482" s="124">
        <v>678</v>
      </c>
      <c r="C1482" s="125" t="s">
        <v>2747</v>
      </c>
      <c r="D1482" s="150">
        <v>1489268</v>
      </c>
      <c r="E1482" s="154">
        <v>0</v>
      </c>
      <c r="F1482" s="154">
        <v>0</v>
      </c>
      <c r="G1482" s="154">
        <v>0</v>
      </c>
      <c r="H1482" s="154">
        <v>0</v>
      </c>
      <c r="I1482" s="154">
        <v>0</v>
      </c>
      <c r="J1482" s="154">
        <v>0</v>
      </c>
      <c r="K1482" s="155">
        <v>0</v>
      </c>
      <c r="L1482" s="154">
        <v>0</v>
      </c>
      <c r="M1482" s="154">
        <v>0</v>
      </c>
      <c r="N1482" s="154">
        <v>0</v>
      </c>
      <c r="O1482" s="154">
        <v>1489268</v>
      </c>
      <c r="P1482" s="154">
        <v>0</v>
      </c>
      <c r="Q1482" s="154">
        <v>0</v>
      </c>
      <c r="R1482" s="154">
        <v>0</v>
      </c>
      <c r="S1482" s="154">
        <v>0</v>
      </c>
      <c r="T1482" s="154">
        <v>0</v>
      </c>
      <c r="U1482" s="154">
        <v>0</v>
      </c>
      <c r="V1482" s="154">
        <v>0</v>
      </c>
      <c r="W1482" s="154">
        <v>0</v>
      </c>
      <c r="X1482" s="154">
        <v>0</v>
      </c>
      <c r="Y1482" s="154">
        <v>0</v>
      </c>
      <c r="Z1482" s="154">
        <v>0</v>
      </c>
      <c r="AA1482" s="154">
        <v>0</v>
      </c>
      <c r="AB1482" s="156">
        <v>2021</v>
      </c>
    </row>
    <row r="1483" spans="1:28" ht="35.25" customHeight="1" x14ac:dyDescent="0.5">
      <c r="A1483">
        <v>1</v>
      </c>
      <c r="B1483" s="124">
        <v>679</v>
      </c>
      <c r="C1483" s="125" t="s">
        <v>2926</v>
      </c>
      <c r="D1483" s="150">
        <v>151877</v>
      </c>
      <c r="E1483" s="154">
        <v>0</v>
      </c>
      <c r="F1483" s="154">
        <v>0</v>
      </c>
      <c r="G1483" s="154">
        <v>0</v>
      </c>
      <c r="H1483" s="154">
        <v>0</v>
      </c>
      <c r="I1483" s="154">
        <v>0</v>
      </c>
      <c r="J1483" s="154">
        <v>0</v>
      </c>
      <c r="K1483" s="155">
        <v>0</v>
      </c>
      <c r="L1483" s="154">
        <v>0</v>
      </c>
      <c r="M1483" s="154">
        <v>0</v>
      </c>
      <c r="N1483" s="154">
        <v>0</v>
      </c>
      <c r="O1483" s="154">
        <v>151877</v>
      </c>
      <c r="P1483" s="154">
        <v>0</v>
      </c>
      <c r="Q1483" s="154">
        <v>0</v>
      </c>
      <c r="R1483" s="154">
        <v>0</v>
      </c>
      <c r="S1483" s="154">
        <v>0</v>
      </c>
      <c r="T1483" s="154">
        <v>0</v>
      </c>
      <c r="U1483" s="154">
        <v>0</v>
      </c>
      <c r="V1483" s="154">
        <v>0</v>
      </c>
      <c r="W1483" s="154">
        <v>0</v>
      </c>
      <c r="X1483" s="154">
        <v>0</v>
      </c>
      <c r="Y1483" s="154">
        <v>0</v>
      </c>
      <c r="Z1483" s="154">
        <v>0</v>
      </c>
      <c r="AA1483" s="154">
        <v>0</v>
      </c>
      <c r="AB1483" s="156">
        <v>2021</v>
      </c>
    </row>
    <row r="1484" spans="1:28" ht="35.25" customHeight="1" x14ac:dyDescent="0.5">
      <c r="A1484">
        <v>1</v>
      </c>
      <c r="B1484" s="124">
        <v>680</v>
      </c>
      <c r="C1484" s="125" t="s">
        <v>2927</v>
      </c>
      <c r="D1484" s="150">
        <v>462741</v>
      </c>
      <c r="E1484" s="154">
        <v>0</v>
      </c>
      <c r="F1484" s="154">
        <v>0</v>
      </c>
      <c r="G1484" s="154">
        <v>0</v>
      </c>
      <c r="H1484" s="154">
        <v>0</v>
      </c>
      <c r="I1484" s="154">
        <v>0</v>
      </c>
      <c r="J1484" s="154">
        <v>0</v>
      </c>
      <c r="K1484" s="155">
        <v>0</v>
      </c>
      <c r="L1484" s="154">
        <v>0</v>
      </c>
      <c r="M1484" s="154">
        <v>0</v>
      </c>
      <c r="N1484" s="154">
        <v>0</v>
      </c>
      <c r="O1484" s="154">
        <v>462741</v>
      </c>
      <c r="P1484" s="154">
        <v>0</v>
      </c>
      <c r="Q1484" s="154">
        <v>0</v>
      </c>
      <c r="R1484" s="154">
        <v>0</v>
      </c>
      <c r="S1484" s="154">
        <v>0</v>
      </c>
      <c r="T1484" s="154">
        <v>0</v>
      </c>
      <c r="U1484" s="154">
        <v>0</v>
      </c>
      <c r="V1484" s="154">
        <v>0</v>
      </c>
      <c r="W1484" s="154">
        <v>0</v>
      </c>
      <c r="X1484" s="154">
        <v>0</v>
      </c>
      <c r="Y1484" s="154">
        <v>0</v>
      </c>
      <c r="Z1484" s="154">
        <v>0</v>
      </c>
      <c r="AA1484" s="154">
        <v>0</v>
      </c>
      <c r="AB1484" s="156">
        <v>2021</v>
      </c>
    </row>
    <row r="1485" spans="1:28" ht="35.25" customHeight="1" x14ac:dyDescent="0.5">
      <c r="A1485">
        <v>1</v>
      </c>
      <c r="B1485" s="124">
        <v>681</v>
      </c>
      <c r="C1485" s="125" t="s">
        <v>2928</v>
      </c>
      <c r="D1485" s="150">
        <v>2868096</v>
      </c>
      <c r="E1485" s="154">
        <v>0</v>
      </c>
      <c r="F1485" s="154">
        <v>0</v>
      </c>
      <c r="G1485" s="154">
        <v>0</v>
      </c>
      <c r="H1485" s="154">
        <v>0</v>
      </c>
      <c r="I1485" s="154">
        <v>0</v>
      </c>
      <c r="J1485" s="154">
        <v>0</v>
      </c>
      <c r="K1485" s="155">
        <v>0</v>
      </c>
      <c r="L1485" s="154">
        <v>0</v>
      </c>
      <c r="M1485" s="154">
        <v>1364770</v>
      </c>
      <c r="N1485" s="154">
        <v>0</v>
      </c>
      <c r="O1485" s="154">
        <v>1503326</v>
      </c>
      <c r="P1485" s="154">
        <v>0</v>
      </c>
      <c r="Q1485" s="154">
        <v>0</v>
      </c>
      <c r="R1485" s="154">
        <v>0</v>
      </c>
      <c r="S1485" s="154">
        <v>0</v>
      </c>
      <c r="T1485" s="154">
        <v>0</v>
      </c>
      <c r="U1485" s="154">
        <v>0</v>
      </c>
      <c r="V1485" s="154">
        <v>0</v>
      </c>
      <c r="W1485" s="154">
        <v>0</v>
      </c>
      <c r="X1485" s="154">
        <v>0</v>
      </c>
      <c r="Y1485" s="154">
        <v>0</v>
      </c>
      <c r="Z1485" s="154">
        <v>0</v>
      </c>
      <c r="AA1485" s="154">
        <v>0</v>
      </c>
      <c r="AB1485" s="156">
        <v>2021</v>
      </c>
    </row>
    <row r="1486" spans="1:28" ht="35.25" customHeight="1" x14ac:dyDescent="0.5">
      <c r="A1486">
        <v>1</v>
      </c>
      <c r="B1486" s="124">
        <v>682</v>
      </c>
      <c r="C1486" s="125" t="s">
        <v>2929</v>
      </c>
      <c r="D1486" s="150">
        <v>401466</v>
      </c>
      <c r="E1486" s="154">
        <v>0</v>
      </c>
      <c r="F1486" s="154">
        <v>0</v>
      </c>
      <c r="G1486" s="154">
        <v>0</v>
      </c>
      <c r="H1486" s="154">
        <v>0</v>
      </c>
      <c r="I1486" s="154">
        <v>0</v>
      </c>
      <c r="J1486" s="154">
        <v>0</v>
      </c>
      <c r="K1486" s="155">
        <v>0</v>
      </c>
      <c r="L1486" s="154">
        <v>0</v>
      </c>
      <c r="M1486" s="154">
        <v>0</v>
      </c>
      <c r="N1486" s="154">
        <v>0</v>
      </c>
      <c r="O1486" s="154">
        <v>401466</v>
      </c>
      <c r="P1486" s="154">
        <v>0</v>
      </c>
      <c r="Q1486" s="154">
        <v>0</v>
      </c>
      <c r="R1486" s="154">
        <v>0</v>
      </c>
      <c r="S1486" s="154">
        <v>0</v>
      </c>
      <c r="T1486" s="154">
        <v>0</v>
      </c>
      <c r="U1486" s="154">
        <v>0</v>
      </c>
      <c r="V1486" s="154">
        <v>0</v>
      </c>
      <c r="W1486" s="154">
        <v>0</v>
      </c>
      <c r="X1486" s="154">
        <v>0</v>
      </c>
      <c r="Y1486" s="154">
        <v>0</v>
      </c>
      <c r="Z1486" s="154">
        <v>0</v>
      </c>
      <c r="AA1486" s="154">
        <v>0</v>
      </c>
      <c r="AB1486" s="156">
        <v>2021</v>
      </c>
    </row>
    <row r="1487" spans="1:28" ht="35.25" customHeight="1" x14ac:dyDescent="0.5">
      <c r="A1487">
        <v>1</v>
      </c>
      <c r="B1487" s="124">
        <v>683</v>
      </c>
      <c r="C1487" s="125" t="s">
        <v>2339</v>
      </c>
      <c r="D1487" s="150">
        <v>1601685</v>
      </c>
      <c r="E1487" s="154">
        <v>0</v>
      </c>
      <c r="F1487" s="154">
        <v>0</v>
      </c>
      <c r="G1487" s="154">
        <v>0</v>
      </c>
      <c r="H1487" s="154">
        <v>0</v>
      </c>
      <c r="I1487" s="154">
        <v>0</v>
      </c>
      <c r="J1487" s="154">
        <v>0</v>
      </c>
      <c r="K1487" s="155">
        <v>0</v>
      </c>
      <c r="L1487" s="154">
        <v>0</v>
      </c>
      <c r="M1487" s="154">
        <v>0</v>
      </c>
      <c r="N1487" s="154">
        <v>0</v>
      </c>
      <c r="O1487" s="154">
        <v>1601685</v>
      </c>
      <c r="P1487" s="154">
        <v>0</v>
      </c>
      <c r="Q1487" s="154">
        <v>0</v>
      </c>
      <c r="R1487" s="154">
        <v>0</v>
      </c>
      <c r="S1487" s="154">
        <v>0</v>
      </c>
      <c r="T1487" s="154">
        <v>0</v>
      </c>
      <c r="U1487" s="154">
        <v>0</v>
      </c>
      <c r="V1487" s="154">
        <v>0</v>
      </c>
      <c r="W1487" s="154">
        <v>0</v>
      </c>
      <c r="X1487" s="154">
        <v>0</v>
      </c>
      <c r="Y1487" s="154">
        <v>0</v>
      </c>
      <c r="Z1487" s="154">
        <v>0</v>
      </c>
      <c r="AA1487" s="154">
        <v>0</v>
      </c>
      <c r="AB1487" s="156">
        <v>2021</v>
      </c>
    </row>
    <row r="1488" spans="1:28" ht="35.25" customHeight="1" x14ac:dyDescent="0.5">
      <c r="B1488" s="153" t="s">
        <v>847</v>
      </c>
      <c r="C1488" s="125"/>
      <c r="D1488" s="150">
        <v>106496</v>
      </c>
      <c r="E1488" s="150">
        <v>0</v>
      </c>
      <c r="F1488" s="150">
        <v>106496</v>
      </c>
      <c r="G1488" s="150">
        <v>0</v>
      </c>
      <c r="H1488" s="150">
        <v>0</v>
      </c>
      <c r="I1488" s="150">
        <v>0</v>
      </c>
      <c r="J1488" s="150">
        <v>0</v>
      </c>
      <c r="K1488" s="151">
        <v>0</v>
      </c>
      <c r="L1488" s="150">
        <v>0</v>
      </c>
      <c r="M1488" s="150">
        <v>0</v>
      </c>
      <c r="N1488" s="150">
        <v>0</v>
      </c>
      <c r="O1488" s="150">
        <v>0</v>
      </c>
      <c r="P1488" s="150">
        <v>0</v>
      </c>
      <c r="Q1488" s="150">
        <v>0</v>
      </c>
      <c r="R1488" s="150">
        <v>0</v>
      </c>
      <c r="S1488" s="150">
        <v>0</v>
      </c>
      <c r="T1488" s="150">
        <v>0</v>
      </c>
      <c r="U1488" s="150">
        <v>0</v>
      </c>
      <c r="V1488" s="150">
        <v>0</v>
      </c>
      <c r="W1488" s="150">
        <v>0</v>
      </c>
      <c r="X1488" s="150">
        <v>0</v>
      </c>
      <c r="Y1488" s="150">
        <v>0</v>
      </c>
      <c r="Z1488" s="150">
        <v>0</v>
      </c>
      <c r="AA1488" s="150">
        <v>0</v>
      </c>
      <c r="AB1488" s="152" t="s">
        <v>857</v>
      </c>
    </row>
    <row r="1489" spans="1:28" ht="35.25" customHeight="1" x14ac:dyDescent="0.5">
      <c r="A1489">
        <v>1</v>
      </c>
      <c r="B1489" s="124">
        <v>684</v>
      </c>
      <c r="C1489" s="125" t="s">
        <v>2748</v>
      </c>
      <c r="D1489" s="150">
        <v>106496</v>
      </c>
      <c r="E1489" s="154">
        <v>0</v>
      </c>
      <c r="F1489" s="154">
        <v>106496</v>
      </c>
      <c r="G1489" s="154">
        <v>0</v>
      </c>
      <c r="H1489" s="154">
        <v>0</v>
      </c>
      <c r="I1489" s="154">
        <v>0</v>
      </c>
      <c r="J1489" s="154">
        <v>0</v>
      </c>
      <c r="K1489" s="155">
        <v>0</v>
      </c>
      <c r="L1489" s="154">
        <v>0</v>
      </c>
      <c r="M1489" s="154">
        <v>0</v>
      </c>
      <c r="N1489" s="154">
        <v>0</v>
      </c>
      <c r="O1489" s="157">
        <v>0</v>
      </c>
      <c r="P1489" s="154">
        <v>0</v>
      </c>
      <c r="Q1489" s="154">
        <v>0</v>
      </c>
      <c r="R1489" s="154">
        <v>0</v>
      </c>
      <c r="S1489" s="154">
        <v>0</v>
      </c>
      <c r="T1489" s="154">
        <v>0</v>
      </c>
      <c r="U1489" s="154">
        <v>0</v>
      </c>
      <c r="V1489" s="154">
        <v>0</v>
      </c>
      <c r="W1489" s="154">
        <v>0</v>
      </c>
      <c r="X1489" s="154">
        <v>0</v>
      </c>
      <c r="Y1489" s="154">
        <v>0</v>
      </c>
      <c r="Z1489" s="154">
        <v>0</v>
      </c>
      <c r="AA1489" s="154">
        <v>0</v>
      </c>
      <c r="AB1489" s="156">
        <v>2021</v>
      </c>
    </row>
    <row r="1490" spans="1:28" ht="35.25" customHeight="1" x14ac:dyDescent="0.5">
      <c r="B1490" s="153" t="s">
        <v>1245</v>
      </c>
      <c r="C1490" s="125"/>
      <c r="D1490" s="150">
        <v>781490</v>
      </c>
      <c r="E1490" s="150">
        <v>0</v>
      </c>
      <c r="F1490" s="150">
        <v>0</v>
      </c>
      <c r="G1490" s="150">
        <v>0</v>
      </c>
      <c r="H1490" s="150">
        <v>0</v>
      </c>
      <c r="I1490" s="150">
        <v>0</v>
      </c>
      <c r="J1490" s="150">
        <v>0</v>
      </c>
      <c r="K1490" s="151">
        <v>0</v>
      </c>
      <c r="L1490" s="150">
        <v>0</v>
      </c>
      <c r="M1490" s="150">
        <v>781490</v>
      </c>
      <c r="N1490" s="150">
        <v>0</v>
      </c>
      <c r="O1490" s="150">
        <v>0</v>
      </c>
      <c r="P1490" s="150">
        <v>0</v>
      </c>
      <c r="Q1490" s="150">
        <v>0</v>
      </c>
      <c r="R1490" s="150">
        <v>0</v>
      </c>
      <c r="S1490" s="150">
        <v>0</v>
      </c>
      <c r="T1490" s="150">
        <v>0</v>
      </c>
      <c r="U1490" s="150">
        <v>0</v>
      </c>
      <c r="V1490" s="150">
        <v>0</v>
      </c>
      <c r="W1490" s="150">
        <v>0</v>
      </c>
      <c r="X1490" s="150">
        <v>0</v>
      </c>
      <c r="Y1490" s="150">
        <v>0</v>
      </c>
      <c r="Z1490" s="150">
        <v>0</v>
      </c>
      <c r="AA1490" s="150">
        <v>0</v>
      </c>
      <c r="AB1490" s="152" t="s">
        <v>857</v>
      </c>
    </row>
    <row r="1491" spans="1:28" ht="35.25" customHeight="1" x14ac:dyDescent="0.5">
      <c r="A1491">
        <v>1</v>
      </c>
      <c r="B1491" s="124">
        <v>685</v>
      </c>
      <c r="C1491" s="125" t="s">
        <v>3296</v>
      </c>
      <c r="D1491" s="150">
        <v>781490</v>
      </c>
      <c r="E1491" s="154">
        <v>0</v>
      </c>
      <c r="F1491" s="154">
        <v>0</v>
      </c>
      <c r="G1491" s="154">
        <v>0</v>
      </c>
      <c r="H1491" s="154">
        <v>0</v>
      </c>
      <c r="I1491" s="154">
        <v>0</v>
      </c>
      <c r="J1491" s="154">
        <v>0</v>
      </c>
      <c r="K1491" s="155">
        <v>0</v>
      </c>
      <c r="L1491" s="154">
        <v>0</v>
      </c>
      <c r="M1491" s="154">
        <v>781490</v>
      </c>
      <c r="N1491" s="154">
        <v>0</v>
      </c>
      <c r="O1491" s="157">
        <v>0</v>
      </c>
      <c r="P1491" s="154">
        <v>0</v>
      </c>
      <c r="Q1491" s="154">
        <v>0</v>
      </c>
      <c r="R1491" s="154">
        <v>0</v>
      </c>
      <c r="S1491" s="154">
        <v>0</v>
      </c>
      <c r="T1491" s="154">
        <v>0</v>
      </c>
      <c r="U1491" s="154">
        <v>0</v>
      </c>
      <c r="V1491" s="154">
        <v>0</v>
      </c>
      <c r="W1491" s="154">
        <v>0</v>
      </c>
      <c r="X1491" s="154">
        <v>0</v>
      </c>
      <c r="Y1491" s="154">
        <v>0</v>
      </c>
      <c r="Z1491" s="154">
        <v>0</v>
      </c>
      <c r="AA1491" s="154">
        <v>0</v>
      </c>
      <c r="AB1491" s="156">
        <v>2021</v>
      </c>
    </row>
    <row r="1492" spans="1:28" ht="35.25" customHeight="1" x14ac:dyDescent="0.5">
      <c r="B1492" s="153" t="s">
        <v>829</v>
      </c>
      <c r="C1492" s="125"/>
      <c r="D1492" s="150">
        <v>3046603</v>
      </c>
      <c r="E1492" s="150">
        <v>0</v>
      </c>
      <c r="F1492" s="150">
        <v>0</v>
      </c>
      <c r="G1492" s="150">
        <v>0</v>
      </c>
      <c r="H1492" s="150">
        <v>0</v>
      </c>
      <c r="I1492" s="150">
        <v>0</v>
      </c>
      <c r="J1492" s="150">
        <v>0</v>
      </c>
      <c r="K1492" s="151">
        <v>0</v>
      </c>
      <c r="L1492" s="150">
        <v>0</v>
      </c>
      <c r="M1492" s="150">
        <v>0</v>
      </c>
      <c r="N1492" s="150">
        <v>0</v>
      </c>
      <c r="O1492" s="150">
        <v>3046603</v>
      </c>
      <c r="P1492" s="150">
        <v>0</v>
      </c>
      <c r="Q1492" s="150">
        <v>0</v>
      </c>
      <c r="R1492" s="150">
        <v>0</v>
      </c>
      <c r="S1492" s="150">
        <v>0</v>
      </c>
      <c r="T1492" s="150">
        <v>0</v>
      </c>
      <c r="U1492" s="150">
        <v>0</v>
      </c>
      <c r="V1492" s="150">
        <v>0</v>
      </c>
      <c r="W1492" s="150">
        <v>0</v>
      </c>
      <c r="X1492" s="150">
        <v>0</v>
      </c>
      <c r="Y1492" s="150">
        <v>0</v>
      </c>
      <c r="Z1492" s="150">
        <v>0</v>
      </c>
      <c r="AA1492" s="150">
        <v>0</v>
      </c>
      <c r="AB1492" s="152" t="s">
        <v>857</v>
      </c>
    </row>
    <row r="1493" spans="1:28" ht="35.25" customHeight="1" x14ac:dyDescent="0.5">
      <c r="A1493">
        <v>1</v>
      </c>
      <c r="B1493" s="124">
        <v>686</v>
      </c>
      <c r="C1493" s="125" t="s">
        <v>2749</v>
      </c>
      <c r="D1493" s="150">
        <v>1329760</v>
      </c>
      <c r="E1493" s="154">
        <v>0</v>
      </c>
      <c r="F1493" s="154">
        <v>0</v>
      </c>
      <c r="G1493" s="154">
        <v>0</v>
      </c>
      <c r="H1493" s="154">
        <v>0</v>
      </c>
      <c r="I1493" s="154">
        <v>0</v>
      </c>
      <c r="J1493" s="154">
        <v>0</v>
      </c>
      <c r="K1493" s="155">
        <v>0</v>
      </c>
      <c r="L1493" s="154">
        <v>0</v>
      </c>
      <c r="M1493" s="154">
        <v>0</v>
      </c>
      <c r="N1493" s="154">
        <v>0</v>
      </c>
      <c r="O1493" s="154">
        <v>1329760</v>
      </c>
      <c r="P1493" s="154">
        <v>0</v>
      </c>
      <c r="Q1493" s="154">
        <v>0</v>
      </c>
      <c r="R1493" s="154">
        <v>0</v>
      </c>
      <c r="S1493" s="154">
        <v>0</v>
      </c>
      <c r="T1493" s="154">
        <v>0</v>
      </c>
      <c r="U1493" s="154">
        <v>0</v>
      </c>
      <c r="V1493" s="154">
        <v>0</v>
      </c>
      <c r="W1493" s="154">
        <v>0</v>
      </c>
      <c r="X1493" s="154">
        <v>0</v>
      </c>
      <c r="Y1493" s="154">
        <v>0</v>
      </c>
      <c r="Z1493" s="154">
        <v>0</v>
      </c>
      <c r="AA1493" s="154">
        <v>0</v>
      </c>
      <c r="AB1493" s="156">
        <v>2021</v>
      </c>
    </row>
    <row r="1494" spans="1:28" ht="35.25" customHeight="1" x14ac:dyDescent="0.5">
      <c r="A1494">
        <v>1</v>
      </c>
      <c r="B1494" s="124">
        <v>687</v>
      </c>
      <c r="C1494" s="125" t="s">
        <v>2930</v>
      </c>
      <c r="D1494" s="150">
        <v>819958</v>
      </c>
      <c r="E1494" s="154">
        <v>0</v>
      </c>
      <c r="F1494" s="154">
        <v>0</v>
      </c>
      <c r="G1494" s="154">
        <v>0</v>
      </c>
      <c r="H1494" s="154">
        <v>0</v>
      </c>
      <c r="I1494" s="154">
        <v>0</v>
      </c>
      <c r="J1494" s="154">
        <v>0</v>
      </c>
      <c r="K1494" s="155">
        <v>0</v>
      </c>
      <c r="L1494" s="154">
        <v>0</v>
      </c>
      <c r="M1494" s="154">
        <v>0</v>
      </c>
      <c r="N1494" s="154">
        <v>0</v>
      </c>
      <c r="O1494" s="154">
        <v>819958</v>
      </c>
      <c r="P1494" s="154">
        <v>0</v>
      </c>
      <c r="Q1494" s="154">
        <v>0</v>
      </c>
      <c r="R1494" s="154">
        <v>0</v>
      </c>
      <c r="S1494" s="154">
        <v>0</v>
      </c>
      <c r="T1494" s="154">
        <v>0</v>
      </c>
      <c r="U1494" s="154">
        <v>0</v>
      </c>
      <c r="V1494" s="154">
        <v>0</v>
      </c>
      <c r="W1494" s="154">
        <v>0</v>
      </c>
      <c r="X1494" s="154">
        <v>0</v>
      </c>
      <c r="Y1494" s="154">
        <v>0</v>
      </c>
      <c r="Z1494" s="154">
        <v>0</v>
      </c>
      <c r="AA1494" s="154">
        <v>0</v>
      </c>
      <c r="AB1494" s="156">
        <v>2021</v>
      </c>
    </row>
    <row r="1495" spans="1:28" ht="35.25" customHeight="1" x14ac:dyDescent="0.5">
      <c r="A1495">
        <v>1</v>
      </c>
      <c r="B1495" s="124">
        <v>688</v>
      </c>
      <c r="C1495" s="125" t="s">
        <v>2931</v>
      </c>
      <c r="D1495" s="150">
        <v>896885</v>
      </c>
      <c r="E1495" s="154">
        <v>0</v>
      </c>
      <c r="F1495" s="154">
        <v>0</v>
      </c>
      <c r="G1495" s="154">
        <v>0</v>
      </c>
      <c r="H1495" s="154">
        <v>0</v>
      </c>
      <c r="I1495" s="154">
        <v>0</v>
      </c>
      <c r="J1495" s="154">
        <v>0</v>
      </c>
      <c r="K1495" s="155">
        <v>0</v>
      </c>
      <c r="L1495" s="154">
        <v>0</v>
      </c>
      <c r="M1495" s="154">
        <v>0</v>
      </c>
      <c r="N1495" s="154">
        <v>0</v>
      </c>
      <c r="O1495" s="154">
        <v>896885</v>
      </c>
      <c r="P1495" s="154">
        <v>0</v>
      </c>
      <c r="Q1495" s="154">
        <v>0</v>
      </c>
      <c r="R1495" s="154">
        <v>0</v>
      </c>
      <c r="S1495" s="154">
        <v>0</v>
      </c>
      <c r="T1495" s="154">
        <v>0</v>
      </c>
      <c r="U1495" s="154">
        <v>0</v>
      </c>
      <c r="V1495" s="154">
        <v>0</v>
      </c>
      <c r="W1495" s="154">
        <v>0</v>
      </c>
      <c r="X1495" s="154">
        <v>0</v>
      </c>
      <c r="Y1495" s="154">
        <v>0</v>
      </c>
      <c r="Z1495" s="154">
        <v>0</v>
      </c>
      <c r="AA1495" s="154">
        <v>0</v>
      </c>
      <c r="AB1495" s="156">
        <v>2021</v>
      </c>
    </row>
    <row r="1496" spans="1:28" ht="35.25" customHeight="1" x14ac:dyDescent="0.5">
      <c r="B1496" s="153" t="s">
        <v>782</v>
      </c>
      <c r="C1496" s="125"/>
      <c r="D1496" s="150">
        <v>26281079.700000003</v>
      </c>
      <c r="E1496" s="150">
        <v>300370.74</v>
      </c>
      <c r="F1496" s="150">
        <v>86747.67</v>
      </c>
      <c r="G1496" s="150">
        <v>579513.65999999992</v>
      </c>
      <c r="H1496" s="150">
        <v>80014.5</v>
      </c>
      <c r="I1496" s="150">
        <v>0</v>
      </c>
      <c r="J1496" s="150">
        <v>0</v>
      </c>
      <c r="K1496" s="151">
        <v>4</v>
      </c>
      <c r="L1496" s="150">
        <v>4598601</v>
      </c>
      <c r="M1496" s="150">
        <v>16040672.74</v>
      </c>
      <c r="N1496" s="150">
        <v>154444.66</v>
      </c>
      <c r="O1496" s="150">
        <v>4440714.7299999995</v>
      </c>
      <c r="P1496" s="150">
        <v>0</v>
      </c>
      <c r="Q1496" s="150">
        <v>0</v>
      </c>
      <c r="R1496" s="150">
        <v>0</v>
      </c>
      <c r="S1496" s="150">
        <v>0</v>
      </c>
      <c r="T1496" s="150">
        <v>0</v>
      </c>
      <c r="U1496" s="150">
        <v>0</v>
      </c>
      <c r="V1496" s="150">
        <v>0</v>
      </c>
      <c r="W1496" s="150">
        <v>0</v>
      </c>
      <c r="X1496" s="150">
        <v>0</v>
      </c>
      <c r="Y1496" s="150">
        <v>0</v>
      </c>
      <c r="Z1496" s="150">
        <v>0</v>
      </c>
      <c r="AA1496" s="150">
        <v>0</v>
      </c>
      <c r="AB1496" s="152" t="s">
        <v>857</v>
      </c>
    </row>
    <row r="1497" spans="1:28" ht="35.25" customHeight="1" x14ac:dyDescent="0.5">
      <c r="A1497">
        <v>1</v>
      </c>
      <c r="B1497" s="124">
        <v>689</v>
      </c>
      <c r="C1497" s="125" t="s">
        <v>1978</v>
      </c>
      <c r="D1497" s="150">
        <v>100000</v>
      </c>
      <c r="E1497" s="154">
        <v>0</v>
      </c>
      <c r="F1497" s="154">
        <v>0</v>
      </c>
      <c r="G1497" s="154">
        <v>0</v>
      </c>
      <c r="H1497" s="154">
        <v>0</v>
      </c>
      <c r="I1497" s="154">
        <v>0</v>
      </c>
      <c r="J1497" s="154">
        <v>0</v>
      </c>
      <c r="K1497" s="155">
        <v>0</v>
      </c>
      <c r="L1497" s="154">
        <v>0</v>
      </c>
      <c r="M1497" s="154">
        <v>100000</v>
      </c>
      <c r="N1497" s="154">
        <v>0</v>
      </c>
      <c r="O1497" s="154">
        <v>0</v>
      </c>
      <c r="P1497" s="154">
        <v>0</v>
      </c>
      <c r="Q1497" s="154">
        <v>0</v>
      </c>
      <c r="R1497" s="154">
        <v>0</v>
      </c>
      <c r="S1497" s="154">
        <v>0</v>
      </c>
      <c r="T1497" s="154">
        <v>0</v>
      </c>
      <c r="U1497" s="154">
        <v>0</v>
      </c>
      <c r="V1497" s="154">
        <v>0</v>
      </c>
      <c r="W1497" s="154">
        <v>0</v>
      </c>
      <c r="X1497" s="154">
        <v>0</v>
      </c>
      <c r="Y1497" s="154">
        <v>0</v>
      </c>
      <c r="Z1497" s="154">
        <v>0</v>
      </c>
      <c r="AA1497" s="154">
        <v>0</v>
      </c>
      <c r="AB1497" s="156">
        <v>2021</v>
      </c>
    </row>
    <row r="1498" spans="1:28" ht="35.25" customHeight="1" x14ac:dyDescent="0.5">
      <c r="A1498">
        <v>1</v>
      </c>
      <c r="B1498" s="124">
        <v>690</v>
      </c>
      <c r="C1498" s="125" t="s">
        <v>2431</v>
      </c>
      <c r="D1498" s="150">
        <v>25274.84</v>
      </c>
      <c r="E1498" s="154">
        <v>0</v>
      </c>
      <c r="F1498" s="154">
        <v>0</v>
      </c>
      <c r="G1498" s="154">
        <v>0</v>
      </c>
      <c r="H1498" s="154">
        <v>25274.84</v>
      </c>
      <c r="I1498" s="154">
        <v>0</v>
      </c>
      <c r="J1498" s="154">
        <v>0</v>
      </c>
      <c r="K1498" s="155">
        <v>0</v>
      </c>
      <c r="L1498" s="154">
        <v>0</v>
      </c>
      <c r="M1498" s="154">
        <v>0</v>
      </c>
      <c r="N1498" s="154">
        <v>0</v>
      </c>
      <c r="O1498" s="154">
        <v>0</v>
      </c>
      <c r="P1498" s="154">
        <v>0</v>
      </c>
      <c r="Q1498" s="154">
        <v>0</v>
      </c>
      <c r="R1498" s="154">
        <v>0</v>
      </c>
      <c r="S1498" s="154">
        <v>0</v>
      </c>
      <c r="T1498" s="154">
        <v>0</v>
      </c>
      <c r="U1498" s="154">
        <v>0</v>
      </c>
      <c r="V1498" s="154">
        <v>0</v>
      </c>
      <c r="W1498" s="154">
        <v>0</v>
      </c>
      <c r="X1498" s="154">
        <v>0</v>
      </c>
      <c r="Y1498" s="154">
        <v>0</v>
      </c>
      <c r="Z1498" s="154">
        <v>0</v>
      </c>
      <c r="AA1498" s="154">
        <v>0</v>
      </c>
      <c r="AB1498" s="156">
        <v>2021</v>
      </c>
    </row>
    <row r="1499" spans="1:28" ht="35.25" customHeight="1" x14ac:dyDescent="0.5">
      <c r="A1499">
        <v>1</v>
      </c>
      <c r="B1499" s="124">
        <v>691</v>
      </c>
      <c r="C1499" s="125" t="s">
        <v>1977</v>
      </c>
      <c r="D1499" s="150">
        <v>1293188</v>
      </c>
      <c r="E1499" s="154">
        <v>0</v>
      </c>
      <c r="F1499" s="154">
        <v>0</v>
      </c>
      <c r="G1499" s="154">
        <v>0</v>
      </c>
      <c r="H1499" s="154">
        <v>0</v>
      </c>
      <c r="I1499" s="154">
        <v>0</v>
      </c>
      <c r="J1499" s="154">
        <v>0</v>
      </c>
      <c r="K1499" s="155">
        <v>0</v>
      </c>
      <c r="L1499" s="154">
        <v>0</v>
      </c>
      <c r="M1499" s="154">
        <v>1293188</v>
      </c>
      <c r="N1499" s="154">
        <v>0</v>
      </c>
      <c r="O1499" s="154">
        <v>0</v>
      </c>
      <c r="P1499" s="154">
        <v>0</v>
      </c>
      <c r="Q1499" s="154">
        <v>0</v>
      </c>
      <c r="R1499" s="154">
        <v>0</v>
      </c>
      <c r="S1499" s="154">
        <v>0</v>
      </c>
      <c r="T1499" s="154">
        <v>0</v>
      </c>
      <c r="U1499" s="154">
        <v>0</v>
      </c>
      <c r="V1499" s="154">
        <v>0</v>
      </c>
      <c r="W1499" s="154">
        <v>0</v>
      </c>
      <c r="X1499" s="154">
        <v>0</v>
      </c>
      <c r="Y1499" s="154">
        <v>0</v>
      </c>
      <c r="Z1499" s="154">
        <v>0</v>
      </c>
      <c r="AA1499" s="154">
        <v>0</v>
      </c>
      <c r="AB1499" s="156">
        <v>2021</v>
      </c>
    </row>
    <row r="1500" spans="1:28" ht="35.25" customHeight="1" x14ac:dyDescent="0.5">
      <c r="A1500">
        <v>1</v>
      </c>
      <c r="B1500" s="124">
        <v>692</v>
      </c>
      <c r="C1500" s="125" t="s">
        <v>2932</v>
      </c>
      <c r="D1500" s="150">
        <v>232767</v>
      </c>
      <c r="E1500" s="154">
        <v>0</v>
      </c>
      <c r="F1500" s="154">
        <v>0</v>
      </c>
      <c r="G1500" s="154">
        <v>0</v>
      </c>
      <c r="H1500" s="154">
        <v>0</v>
      </c>
      <c r="I1500" s="154">
        <v>0</v>
      </c>
      <c r="J1500" s="154">
        <v>0</v>
      </c>
      <c r="K1500" s="155">
        <v>0</v>
      </c>
      <c r="L1500" s="154">
        <v>0</v>
      </c>
      <c r="M1500" s="154">
        <v>232767</v>
      </c>
      <c r="N1500" s="154">
        <v>0</v>
      </c>
      <c r="O1500" s="154">
        <v>0</v>
      </c>
      <c r="P1500" s="154">
        <v>0</v>
      </c>
      <c r="Q1500" s="154">
        <v>0</v>
      </c>
      <c r="R1500" s="154">
        <v>0</v>
      </c>
      <c r="S1500" s="154">
        <v>0</v>
      </c>
      <c r="T1500" s="154">
        <v>0</v>
      </c>
      <c r="U1500" s="154">
        <v>0</v>
      </c>
      <c r="V1500" s="154">
        <v>0</v>
      </c>
      <c r="W1500" s="154">
        <v>0</v>
      </c>
      <c r="X1500" s="154">
        <v>0</v>
      </c>
      <c r="Y1500" s="154">
        <v>0</v>
      </c>
      <c r="Z1500" s="154">
        <v>0</v>
      </c>
      <c r="AA1500" s="154">
        <v>0</v>
      </c>
      <c r="AB1500" s="156">
        <v>2021</v>
      </c>
    </row>
    <row r="1501" spans="1:28" ht="35.25" customHeight="1" x14ac:dyDescent="0.5">
      <c r="A1501">
        <v>1</v>
      </c>
      <c r="B1501" s="124">
        <v>693</v>
      </c>
      <c r="C1501" s="125" t="s">
        <v>1979</v>
      </c>
      <c r="D1501" s="150">
        <v>450087.45</v>
      </c>
      <c r="E1501" s="154">
        <v>0</v>
      </c>
      <c r="F1501" s="154">
        <v>0</v>
      </c>
      <c r="G1501" s="154">
        <v>0</v>
      </c>
      <c r="H1501" s="154">
        <v>0</v>
      </c>
      <c r="I1501" s="154">
        <v>0</v>
      </c>
      <c r="J1501" s="154">
        <v>0</v>
      </c>
      <c r="K1501" s="155">
        <v>0</v>
      </c>
      <c r="L1501" s="154">
        <v>0</v>
      </c>
      <c r="M1501" s="154">
        <v>0</v>
      </c>
      <c r="N1501" s="154">
        <v>0</v>
      </c>
      <c r="O1501" s="154">
        <v>450087.45</v>
      </c>
      <c r="P1501" s="154">
        <v>0</v>
      </c>
      <c r="Q1501" s="154">
        <v>0</v>
      </c>
      <c r="R1501" s="154">
        <v>0</v>
      </c>
      <c r="S1501" s="154">
        <v>0</v>
      </c>
      <c r="T1501" s="154">
        <v>0</v>
      </c>
      <c r="U1501" s="154">
        <v>0</v>
      </c>
      <c r="V1501" s="154">
        <v>0</v>
      </c>
      <c r="W1501" s="154">
        <v>0</v>
      </c>
      <c r="X1501" s="154">
        <v>0</v>
      </c>
      <c r="Y1501" s="154">
        <v>0</v>
      </c>
      <c r="Z1501" s="154">
        <v>0</v>
      </c>
      <c r="AA1501" s="154">
        <v>0</v>
      </c>
      <c r="AB1501" s="156">
        <v>2021</v>
      </c>
    </row>
    <row r="1502" spans="1:28" ht="35.25" customHeight="1" x14ac:dyDescent="0.5">
      <c r="A1502">
        <v>1</v>
      </c>
      <c r="B1502" s="124">
        <v>694</v>
      </c>
      <c r="C1502" s="125" t="s">
        <v>1981</v>
      </c>
      <c r="D1502" s="150">
        <v>300370.74</v>
      </c>
      <c r="E1502" s="154">
        <v>300370.74</v>
      </c>
      <c r="F1502" s="154">
        <v>0</v>
      </c>
      <c r="G1502" s="154">
        <v>0</v>
      </c>
      <c r="H1502" s="154">
        <v>0</v>
      </c>
      <c r="I1502" s="154">
        <v>0</v>
      </c>
      <c r="J1502" s="154">
        <v>0</v>
      </c>
      <c r="K1502" s="155">
        <v>0</v>
      </c>
      <c r="L1502" s="154">
        <v>0</v>
      </c>
      <c r="M1502" s="154">
        <v>0</v>
      </c>
      <c r="N1502" s="154">
        <v>0</v>
      </c>
      <c r="O1502" s="154">
        <v>0</v>
      </c>
      <c r="P1502" s="154">
        <v>0</v>
      </c>
      <c r="Q1502" s="154">
        <v>0</v>
      </c>
      <c r="R1502" s="154">
        <v>0</v>
      </c>
      <c r="S1502" s="154">
        <v>0</v>
      </c>
      <c r="T1502" s="154">
        <v>0</v>
      </c>
      <c r="U1502" s="154">
        <v>0</v>
      </c>
      <c r="V1502" s="154">
        <v>0</v>
      </c>
      <c r="W1502" s="154">
        <v>0</v>
      </c>
      <c r="X1502" s="154">
        <v>0</v>
      </c>
      <c r="Y1502" s="154">
        <v>0</v>
      </c>
      <c r="Z1502" s="154">
        <v>0</v>
      </c>
      <c r="AA1502" s="154">
        <v>0</v>
      </c>
      <c r="AB1502" s="156">
        <v>2021</v>
      </c>
    </row>
    <row r="1503" spans="1:28" ht="35.25" customHeight="1" x14ac:dyDescent="0.5">
      <c r="A1503">
        <v>1</v>
      </c>
      <c r="B1503" s="124">
        <v>695</v>
      </c>
      <c r="C1503" s="125" t="s">
        <v>1984</v>
      </c>
      <c r="D1503" s="150">
        <v>167365.70000000001</v>
      </c>
      <c r="E1503" s="154">
        <v>0</v>
      </c>
      <c r="F1503" s="154">
        <v>0</v>
      </c>
      <c r="G1503" s="154">
        <v>0</v>
      </c>
      <c r="H1503" s="154">
        <v>0</v>
      </c>
      <c r="I1503" s="154">
        <v>0</v>
      </c>
      <c r="J1503" s="154">
        <v>0</v>
      </c>
      <c r="K1503" s="155">
        <v>0</v>
      </c>
      <c r="L1503" s="154">
        <v>0</v>
      </c>
      <c r="M1503" s="154">
        <v>0</v>
      </c>
      <c r="N1503" s="154">
        <v>0</v>
      </c>
      <c r="O1503" s="154">
        <v>167365.70000000001</v>
      </c>
      <c r="P1503" s="154">
        <v>0</v>
      </c>
      <c r="Q1503" s="154">
        <v>0</v>
      </c>
      <c r="R1503" s="154">
        <v>0</v>
      </c>
      <c r="S1503" s="154">
        <v>0</v>
      </c>
      <c r="T1503" s="154">
        <v>0</v>
      </c>
      <c r="U1503" s="154">
        <v>0</v>
      </c>
      <c r="V1503" s="154">
        <v>0</v>
      </c>
      <c r="W1503" s="154">
        <v>0</v>
      </c>
      <c r="X1503" s="154">
        <v>0</v>
      </c>
      <c r="Y1503" s="154">
        <v>0</v>
      </c>
      <c r="Z1503" s="154">
        <v>0</v>
      </c>
      <c r="AA1503" s="154">
        <v>0</v>
      </c>
      <c r="AB1503" s="156">
        <v>2021</v>
      </c>
    </row>
    <row r="1504" spans="1:28" ht="35.25" customHeight="1" x14ac:dyDescent="0.5">
      <c r="A1504">
        <v>1</v>
      </c>
      <c r="B1504" s="124">
        <v>696</v>
      </c>
      <c r="C1504" s="125" t="s">
        <v>1985</v>
      </c>
      <c r="D1504" s="150">
        <v>1688443</v>
      </c>
      <c r="E1504" s="154">
        <v>0</v>
      </c>
      <c r="F1504" s="154">
        <v>0</v>
      </c>
      <c r="G1504" s="154">
        <v>0</v>
      </c>
      <c r="H1504" s="154">
        <v>0</v>
      </c>
      <c r="I1504" s="154">
        <v>0</v>
      </c>
      <c r="J1504" s="154">
        <v>0</v>
      </c>
      <c r="K1504" s="155">
        <v>0</v>
      </c>
      <c r="L1504" s="154">
        <v>0</v>
      </c>
      <c r="M1504" s="154">
        <v>0</v>
      </c>
      <c r="N1504" s="154">
        <v>0</v>
      </c>
      <c r="O1504" s="154">
        <v>1688443</v>
      </c>
      <c r="P1504" s="154">
        <v>0</v>
      </c>
      <c r="Q1504" s="154">
        <v>0</v>
      </c>
      <c r="R1504" s="154">
        <v>0</v>
      </c>
      <c r="S1504" s="154">
        <v>0</v>
      </c>
      <c r="T1504" s="154">
        <v>0</v>
      </c>
      <c r="U1504" s="154">
        <v>0</v>
      </c>
      <c r="V1504" s="154">
        <v>0</v>
      </c>
      <c r="W1504" s="154">
        <v>0</v>
      </c>
      <c r="X1504" s="154">
        <v>0</v>
      </c>
      <c r="Y1504" s="154">
        <v>0</v>
      </c>
      <c r="Z1504" s="154">
        <v>0</v>
      </c>
      <c r="AA1504" s="154">
        <v>0</v>
      </c>
      <c r="AB1504" s="156">
        <v>2021</v>
      </c>
    </row>
    <row r="1505" spans="1:28" ht="35.25" customHeight="1" x14ac:dyDescent="0.5">
      <c r="A1505">
        <v>1</v>
      </c>
      <c r="B1505" s="124">
        <v>697</v>
      </c>
      <c r="C1505" s="125" t="s">
        <v>2933</v>
      </c>
      <c r="D1505" s="150">
        <v>2930310</v>
      </c>
      <c r="E1505" s="154">
        <v>0</v>
      </c>
      <c r="F1505" s="154">
        <v>0</v>
      </c>
      <c r="G1505" s="154">
        <v>0</v>
      </c>
      <c r="H1505" s="154">
        <v>0</v>
      </c>
      <c r="I1505" s="154">
        <v>0</v>
      </c>
      <c r="J1505" s="154">
        <v>0</v>
      </c>
      <c r="K1505" s="155">
        <v>0</v>
      </c>
      <c r="L1505" s="154">
        <v>0</v>
      </c>
      <c r="M1505" s="154">
        <v>2507280</v>
      </c>
      <c r="N1505" s="154">
        <v>0</v>
      </c>
      <c r="O1505" s="154">
        <v>423030</v>
      </c>
      <c r="P1505" s="154">
        <v>0</v>
      </c>
      <c r="Q1505" s="154">
        <v>0</v>
      </c>
      <c r="R1505" s="154">
        <v>0</v>
      </c>
      <c r="S1505" s="154">
        <v>0</v>
      </c>
      <c r="T1505" s="154">
        <v>0</v>
      </c>
      <c r="U1505" s="154">
        <v>0</v>
      </c>
      <c r="V1505" s="154">
        <v>0</v>
      </c>
      <c r="W1505" s="154">
        <v>0</v>
      </c>
      <c r="X1505" s="154">
        <v>0</v>
      </c>
      <c r="Y1505" s="154">
        <v>0</v>
      </c>
      <c r="Z1505" s="154">
        <v>0</v>
      </c>
      <c r="AA1505" s="154">
        <v>0</v>
      </c>
      <c r="AB1505" s="156">
        <v>2021</v>
      </c>
    </row>
    <row r="1506" spans="1:28" ht="35.25" customHeight="1" x14ac:dyDescent="0.5">
      <c r="A1506">
        <v>1</v>
      </c>
      <c r="B1506" s="124">
        <v>698</v>
      </c>
      <c r="C1506" s="125" t="s">
        <v>3217</v>
      </c>
      <c r="D1506" s="150">
        <v>1800000</v>
      </c>
      <c r="E1506" s="157">
        <v>0</v>
      </c>
      <c r="F1506" s="157">
        <v>0</v>
      </c>
      <c r="G1506" s="157">
        <v>0</v>
      </c>
      <c r="H1506" s="157">
        <v>0</v>
      </c>
      <c r="I1506" s="157">
        <v>0</v>
      </c>
      <c r="J1506" s="157">
        <v>0</v>
      </c>
      <c r="K1506" s="158">
        <v>1</v>
      </c>
      <c r="L1506" s="157">
        <v>1800000</v>
      </c>
      <c r="M1506" s="157">
        <v>0</v>
      </c>
      <c r="N1506" s="157">
        <v>0</v>
      </c>
      <c r="O1506" s="157">
        <v>0</v>
      </c>
      <c r="P1506" s="157">
        <v>0</v>
      </c>
      <c r="Q1506" s="157">
        <v>0</v>
      </c>
      <c r="R1506" s="157">
        <v>0</v>
      </c>
      <c r="S1506" s="157">
        <v>0</v>
      </c>
      <c r="T1506" s="157">
        <v>0</v>
      </c>
      <c r="U1506" s="157">
        <v>0</v>
      </c>
      <c r="V1506" s="157">
        <v>0</v>
      </c>
      <c r="W1506" s="157">
        <v>0</v>
      </c>
      <c r="X1506" s="157">
        <v>0</v>
      </c>
      <c r="Y1506" s="157">
        <v>0</v>
      </c>
      <c r="Z1506" s="157">
        <v>0</v>
      </c>
      <c r="AA1506" s="157">
        <v>0</v>
      </c>
      <c r="AB1506" s="159" t="s">
        <v>3067</v>
      </c>
    </row>
    <row r="1507" spans="1:28" ht="35.25" customHeight="1" x14ac:dyDescent="0.5">
      <c r="A1507">
        <v>1</v>
      </c>
      <c r="B1507" s="124">
        <v>699</v>
      </c>
      <c r="C1507" s="125" t="s">
        <v>2432</v>
      </c>
      <c r="D1507" s="150">
        <v>93096</v>
      </c>
      <c r="E1507" s="157">
        <v>0</v>
      </c>
      <c r="F1507" s="157">
        <v>0</v>
      </c>
      <c r="G1507" s="157">
        <v>0</v>
      </c>
      <c r="H1507" s="157">
        <v>0</v>
      </c>
      <c r="I1507" s="157">
        <v>0</v>
      </c>
      <c r="J1507" s="157">
        <v>0</v>
      </c>
      <c r="K1507" s="158">
        <v>1</v>
      </c>
      <c r="L1507" s="157">
        <v>93096</v>
      </c>
      <c r="M1507" s="157">
        <v>0</v>
      </c>
      <c r="N1507" s="157">
        <v>0</v>
      </c>
      <c r="O1507" s="157">
        <v>0</v>
      </c>
      <c r="P1507" s="157">
        <v>0</v>
      </c>
      <c r="Q1507" s="157">
        <v>0</v>
      </c>
      <c r="R1507" s="157">
        <v>0</v>
      </c>
      <c r="S1507" s="157">
        <v>0</v>
      </c>
      <c r="T1507" s="157">
        <v>0</v>
      </c>
      <c r="U1507" s="157">
        <v>0</v>
      </c>
      <c r="V1507" s="157">
        <v>0</v>
      </c>
      <c r="W1507" s="157">
        <v>0</v>
      </c>
      <c r="X1507" s="157">
        <v>0</v>
      </c>
      <c r="Y1507" s="157">
        <v>0</v>
      </c>
      <c r="Z1507" s="157">
        <v>0</v>
      </c>
      <c r="AA1507" s="157">
        <v>0</v>
      </c>
      <c r="AB1507" s="159" t="s">
        <v>3067</v>
      </c>
    </row>
    <row r="1508" spans="1:28" ht="35.25" customHeight="1" x14ac:dyDescent="0.5">
      <c r="A1508">
        <v>1</v>
      </c>
      <c r="B1508" s="124">
        <v>700</v>
      </c>
      <c r="C1508" s="125" t="s">
        <v>3218</v>
      </c>
      <c r="D1508" s="150">
        <v>285505</v>
      </c>
      <c r="E1508" s="157">
        <v>0</v>
      </c>
      <c r="F1508" s="157">
        <v>0</v>
      </c>
      <c r="G1508" s="157">
        <v>0</v>
      </c>
      <c r="H1508" s="157">
        <v>0</v>
      </c>
      <c r="I1508" s="157">
        <v>0</v>
      </c>
      <c r="J1508" s="157">
        <v>0</v>
      </c>
      <c r="K1508" s="158">
        <v>1</v>
      </c>
      <c r="L1508" s="157">
        <v>285505</v>
      </c>
      <c r="M1508" s="157">
        <v>0</v>
      </c>
      <c r="N1508" s="157">
        <v>0</v>
      </c>
      <c r="O1508" s="157">
        <v>0</v>
      </c>
      <c r="P1508" s="157">
        <v>0</v>
      </c>
      <c r="Q1508" s="157">
        <v>0</v>
      </c>
      <c r="R1508" s="157">
        <v>0</v>
      </c>
      <c r="S1508" s="157">
        <v>0</v>
      </c>
      <c r="T1508" s="157">
        <v>0</v>
      </c>
      <c r="U1508" s="157">
        <v>0</v>
      </c>
      <c r="V1508" s="157">
        <v>0</v>
      </c>
      <c r="W1508" s="157">
        <v>0</v>
      </c>
      <c r="X1508" s="157">
        <v>0</v>
      </c>
      <c r="Y1508" s="157">
        <v>0</v>
      </c>
      <c r="Z1508" s="157">
        <v>0</v>
      </c>
      <c r="AA1508" s="157">
        <v>0</v>
      </c>
      <c r="AB1508" s="159" t="s">
        <v>3067</v>
      </c>
    </row>
    <row r="1509" spans="1:28" ht="35.25" customHeight="1" x14ac:dyDescent="0.5">
      <c r="A1509">
        <v>1</v>
      </c>
      <c r="B1509" s="124">
        <v>701</v>
      </c>
      <c r="C1509" s="125" t="s">
        <v>1980</v>
      </c>
      <c r="D1509" s="150">
        <v>1760038</v>
      </c>
      <c r="E1509" s="157">
        <v>0</v>
      </c>
      <c r="F1509" s="157">
        <v>0</v>
      </c>
      <c r="G1509" s="157">
        <v>0</v>
      </c>
      <c r="H1509" s="157">
        <v>0</v>
      </c>
      <c r="I1509" s="157">
        <v>0</v>
      </c>
      <c r="J1509" s="157">
        <v>0</v>
      </c>
      <c r="K1509" s="158">
        <v>0</v>
      </c>
      <c r="L1509" s="157">
        <v>0</v>
      </c>
      <c r="M1509" s="157">
        <v>1760038</v>
      </c>
      <c r="N1509" s="157">
        <v>0</v>
      </c>
      <c r="O1509" s="157">
        <v>0</v>
      </c>
      <c r="P1509" s="157">
        <v>0</v>
      </c>
      <c r="Q1509" s="157">
        <v>0</v>
      </c>
      <c r="R1509" s="157">
        <v>0</v>
      </c>
      <c r="S1509" s="157">
        <v>0</v>
      </c>
      <c r="T1509" s="157">
        <v>0</v>
      </c>
      <c r="U1509" s="157">
        <v>0</v>
      </c>
      <c r="V1509" s="157">
        <v>0</v>
      </c>
      <c r="W1509" s="157">
        <v>0</v>
      </c>
      <c r="X1509" s="157">
        <v>0</v>
      </c>
      <c r="Y1509" s="157">
        <v>0</v>
      </c>
      <c r="Z1509" s="157">
        <v>0</v>
      </c>
      <c r="AA1509" s="157">
        <v>0</v>
      </c>
      <c r="AB1509" s="156" t="s">
        <v>3067</v>
      </c>
    </row>
    <row r="1510" spans="1:28" ht="35.25" customHeight="1" x14ac:dyDescent="0.5">
      <c r="A1510">
        <v>1</v>
      </c>
      <c r="B1510" s="124">
        <v>702</v>
      </c>
      <c r="C1510" s="125" t="s">
        <v>3219</v>
      </c>
      <c r="D1510" s="150">
        <v>1705889</v>
      </c>
      <c r="E1510" s="157">
        <v>0</v>
      </c>
      <c r="F1510" s="157">
        <v>0</v>
      </c>
      <c r="G1510" s="157">
        <v>0</v>
      </c>
      <c r="H1510" s="157">
        <v>0</v>
      </c>
      <c r="I1510" s="157">
        <v>0</v>
      </c>
      <c r="J1510" s="157">
        <v>0</v>
      </c>
      <c r="K1510" s="158">
        <v>0</v>
      </c>
      <c r="L1510" s="157">
        <v>0</v>
      </c>
      <c r="M1510" s="157">
        <v>1705889</v>
      </c>
      <c r="N1510" s="157">
        <v>0</v>
      </c>
      <c r="O1510" s="157">
        <v>0</v>
      </c>
      <c r="P1510" s="157">
        <v>0</v>
      </c>
      <c r="Q1510" s="157">
        <v>0</v>
      </c>
      <c r="R1510" s="157">
        <v>0</v>
      </c>
      <c r="S1510" s="157">
        <v>0</v>
      </c>
      <c r="T1510" s="157">
        <v>0</v>
      </c>
      <c r="U1510" s="157">
        <v>0</v>
      </c>
      <c r="V1510" s="157">
        <v>0</v>
      </c>
      <c r="W1510" s="157">
        <v>0</v>
      </c>
      <c r="X1510" s="157">
        <v>0</v>
      </c>
      <c r="Y1510" s="157">
        <v>0</v>
      </c>
      <c r="Z1510" s="157">
        <v>0</v>
      </c>
      <c r="AA1510" s="157">
        <v>0</v>
      </c>
      <c r="AB1510" s="156" t="s">
        <v>3067</v>
      </c>
    </row>
    <row r="1511" spans="1:28" ht="35.25" customHeight="1" x14ac:dyDescent="0.5">
      <c r="A1511">
        <v>1</v>
      </c>
      <c r="B1511" s="124">
        <v>703</v>
      </c>
      <c r="C1511" s="125" t="s">
        <v>3220</v>
      </c>
      <c r="D1511" s="150">
        <v>1285020</v>
      </c>
      <c r="E1511" s="157">
        <v>0</v>
      </c>
      <c r="F1511" s="157">
        <v>0</v>
      </c>
      <c r="G1511" s="157">
        <v>0</v>
      </c>
      <c r="H1511" s="157">
        <v>0</v>
      </c>
      <c r="I1511" s="157">
        <v>0</v>
      </c>
      <c r="J1511" s="157">
        <v>0</v>
      </c>
      <c r="K1511" s="158">
        <v>0</v>
      </c>
      <c r="L1511" s="157">
        <v>0</v>
      </c>
      <c r="M1511" s="157">
        <v>970000</v>
      </c>
      <c r="N1511" s="157">
        <v>0</v>
      </c>
      <c r="O1511" s="157">
        <v>315020</v>
      </c>
      <c r="P1511" s="157">
        <v>0</v>
      </c>
      <c r="Q1511" s="157">
        <v>0</v>
      </c>
      <c r="R1511" s="157">
        <v>0</v>
      </c>
      <c r="S1511" s="157">
        <v>0</v>
      </c>
      <c r="T1511" s="157">
        <v>0</v>
      </c>
      <c r="U1511" s="157">
        <v>0</v>
      </c>
      <c r="V1511" s="157">
        <v>0</v>
      </c>
      <c r="W1511" s="157">
        <v>0</v>
      </c>
      <c r="X1511" s="157">
        <v>0</v>
      </c>
      <c r="Y1511" s="157">
        <v>0</v>
      </c>
      <c r="Z1511" s="157">
        <v>0</v>
      </c>
      <c r="AA1511" s="157">
        <v>0</v>
      </c>
      <c r="AB1511" s="156" t="s">
        <v>3067</v>
      </c>
    </row>
    <row r="1512" spans="1:28" ht="35.25" customHeight="1" x14ac:dyDescent="0.5">
      <c r="A1512">
        <v>1</v>
      </c>
      <c r="B1512" s="124">
        <v>704</v>
      </c>
      <c r="C1512" s="125" t="s">
        <v>3221</v>
      </c>
      <c r="D1512" s="150">
        <v>86747.67</v>
      </c>
      <c r="E1512" s="157">
        <v>0</v>
      </c>
      <c r="F1512" s="157">
        <v>86747.67</v>
      </c>
      <c r="G1512" s="157">
        <v>0</v>
      </c>
      <c r="H1512" s="157">
        <v>0</v>
      </c>
      <c r="I1512" s="157">
        <v>0</v>
      </c>
      <c r="J1512" s="157">
        <v>0</v>
      </c>
      <c r="K1512" s="158">
        <v>0</v>
      </c>
      <c r="L1512" s="157">
        <v>0</v>
      </c>
      <c r="M1512" s="157">
        <v>0</v>
      </c>
      <c r="N1512" s="157">
        <v>0</v>
      </c>
      <c r="O1512" s="157">
        <v>0</v>
      </c>
      <c r="P1512" s="157">
        <v>0</v>
      </c>
      <c r="Q1512" s="157">
        <v>0</v>
      </c>
      <c r="R1512" s="157">
        <v>0</v>
      </c>
      <c r="S1512" s="157">
        <v>0</v>
      </c>
      <c r="T1512" s="157">
        <v>0</v>
      </c>
      <c r="U1512" s="157">
        <v>0</v>
      </c>
      <c r="V1512" s="157">
        <v>0</v>
      </c>
      <c r="W1512" s="157">
        <v>0</v>
      </c>
      <c r="X1512" s="157">
        <v>0</v>
      </c>
      <c r="Y1512" s="157">
        <v>0</v>
      </c>
      <c r="Z1512" s="157">
        <v>0</v>
      </c>
      <c r="AA1512" s="157">
        <v>0</v>
      </c>
      <c r="AB1512" s="159" t="s">
        <v>3067</v>
      </c>
    </row>
    <row r="1513" spans="1:28" ht="35.25" customHeight="1" x14ac:dyDescent="0.5">
      <c r="A1513">
        <v>1</v>
      </c>
      <c r="B1513" s="124">
        <v>705</v>
      </c>
      <c r="C1513" s="125" t="s">
        <v>2436</v>
      </c>
      <c r="D1513" s="150">
        <v>2420000</v>
      </c>
      <c r="E1513" s="157">
        <v>0</v>
      </c>
      <c r="F1513" s="157">
        <v>0</v>
      </c>
      <c r="G1513" s="157">
        <v>0</v>
      </c>
      <c r="H1513" s="157">
        <v>0</v>
      </c>
      <c r="I1513" s="157">
        <v>0</v>
      </c>
      <c r="J1513" s="157">
        <v>0</v>
      </c>
      <c r="K1513" s="158">
        <v>1</v>
      </c>
      <c r="L1513" s="157">
        <v>2420000</v>
      </c>
      <c r="M1513" s="157">
        <v>0</v>
      </c>
      <c r="N1513" s="157">
        <v>0</v>
      </c>
      <c r="O1513" s="157">
        <v>0</v>
      </c>
      <c r="P1513" s="157">
        <v>0</v>
      </c>
      <c r="Q1513" s="157">
        <v>0</v>
      </c>
      <c r="R1513" s="157">
        <v>0</v>
      </c>
      <c r="S1513" s="157">
        <v>0</v>
      </c>
      <c r="T1513" s="157">
        <v>0</v>
      </c>
      <c r="U1513" s="157">
        <v>0</v>
      </c>
      <c r="V1513" s="157">
        <v>0</v>
      </c>
      <c r="W1513" s="157">
        <v>0</v>
      </c>
      <c r="X1513" s="157">
        <v>0</v>
      </c>
      <c r="Y1513" s="157">
        <v>0</v>
      </c>
      <c r="Z1513" s="157">
        <v>0</v>
      </c>
      <c r="AA1513" s="157">
        <v>0</v>
      </c>
      <c r="AB1513" s="159" t="s">
        <v>3067</v>
      </c>
    </row>
    <row r="1514" spans="1:28" ht="35.25" customHeight="1" x14ac:dyDescent="0.5">
      <c r="A1514">
        <v>1</v>
      </c>
      <c r="B1514" s="124">
        <v>706</v>
      </c>
      <c r="C1514" s="125" t="s">
        <v>3222</v>
      </c>
      <c r="D1514" s="150">
        <v>1272057</v>
      </c>
      <c r="E1514" s="157">
        <v>0</v>
      </c>
      <c r="F1514" s="157">
        <v>0</v>
      </c>
      <c r="G1514" s="157">
        <v>0</v>
      </c>
      <c r="H1514" s="157">
        <v>0</v>
      </c>
      <c r="I1514" s="157">
        <v>0</v>
      </c>
      <c r="J1514" s="157">
        <v>0</v>
      </c>
      <c r="K1514" s="158">
        <v>0</v>
      </c>
      <c r="L1514" s="157">
        <v>0</v>
      </c>
      <c r="M1514" s="157">
        <v>1272057</v>
      </c>
      <c r="N1514" s="157">
        <v>0</v>
      </c>
      <c r="O1514" s="157">
        <v>0</v>
      </c>
      <c r="P1514" s="157">
        <v>0</v>
      </c>
      <c r="Q1514" s="157">
        <v>0</v>
      </c>
      <c r="R1514" s="157">
        <v>0</v>
      </c>
      <c r="S1514" s="157">
        <v>0</v>
      </c>
      <c r="T1514" s="157">
        <v>0</v>
      </c>
      <c r="U1514" s="157">
        <v>0</v>
      </c>
      <c r="V1514" s="157">
        <v>0</v>
      </c>
      <c r="W1514" s="157">
        <v>0</v>
      </c>
      <c r="X1514" s="157">
        <v>0</v>
      </c>
      <c r="Y1514" s="157">
        <v>0</v>
      </c>
      <c r="Z1514" s="157">
        <v>0</v>
      </c>
      <c r="AA1514" s="157">
        <v>0</v>
      </c>
      <c r="AB1514" s="156" t="s">
        <v>3067</v>
      </c>
    </row>
    <row r="1515" spans="1:28" ht="35.25" customHeight="1" x14ac:dyDescent="0.5">
      <c r="A1515">
        <v>1</v>
      </c>
      <c r="B1515" s="124">
        <v>707</v>
      </c>
      <c r="C1515" s="125" t="s">
        <v>3223</v>
      </c>
      <c r="D1515" s="150">
        <v>488697.98</v>
      </c>
      <c r="E1515" s="157">
        <v>0</v>
      </c>
      <c r="F1515" s="157">
        <v>0</v>
      </c>
      <c r="G1515" s="157">
        <v>279513.65999999997</v>
      </c>
      <c r="H1515" s="157">
        <v>54739.66</v>
      </c>
      <c r="I1515" s="157">
        <v>0</v>
      </c>
      <c r="J1515" s="157">
        <v>0</v>
      </c>
      <c r="K1515" s="158">
        <v>0</v>
      </c>
      <c r="L1515" s="157">
        <v>0</v>
      </c>
      <c r="M1515" s="157">
        <v>0</v>
      </c>
      <c r="N1515" s="157">
        <v>154444.66</v>
      </c>
      <c r="O1515" s="157">
        <v>0</v>
      </c>
      <c r="P1515" s="157">
        <v>0</v>
      </c>
      <c r="Q1515" s="157">
        <v>0</v>
      </c>
      <c r="R1515" s="157">
        <v>0</v>
      </c>
      <c r="S1515" s="157">
        <v>0</v>
      </c>
      <c r="T1515" s="157">
        <v>0</v>
      </c>
      <c r="U1515" s="157">
        <v>0</v>
      </c>
      <c r="V1515" s="157">
        <v>0</v>
      </c>
      <c r="W1515" s="157">
        <v>0</v>
      </c>
      <c r="X1515" s="157">
        <v>0</v>
      </c>
      <c r="Y1515" s="157">
        <v>0</v>
      </c>
      <c r="Z1515" s="157">
        <v>0</v>
      </c>
      <c r="AA1515" s="157">
        <v>0</v>
      </c>
      <c r="AB1515" s="159" t="s">
        <v>3067</v>
      </c>
    </row>
    <row r="1516" spans="1:28" ht="35.25" customHeight="1" x14ac:dyDescent="0.5">
      <c r="A1516">
        <v>1</v>
      </c>
      <c r="B1516" s="124">
        <v>708</v>
      </c>
      <c r="C1516" s="125" t="s">
        <v>3224</v>
      </c>
      <c r="D1516" s="150">
        <v>300000</v>
      </c>
      <c r="E1516" s="157">
        <v>0</v>
      </c>
      <c r="F1516" s="157">
        <v>0</v>
      </c>
      <c r="G1516" s="157">
        <v>300000</v>
      </c>
      <c r="H1516" s="157">
        <v>0</v>
      </c>
      <c r="I1516" s="157">
        <v>0</v>
      </c>
      <c r="J1516" s="157">
        <v>0</v>
      </c>
      <c r="K1516" s="158">
        <v>0</v>
      </c>
      <c r="L1516" s="157">
        <v>0</v>
      </c>
      <c r="M1516" s="157">
        <v>0</v>
      </c>
      <c r="N1516" s="157">
        <v>0</v>
      </c>
      <c r="O1516" s="157">
        <v>0</v>
      </c>
      <c r="P1516" s="157">
        <v>0</v>
      </c>
      <c r="Q1516" s="157">
        <v>0</v>
      </c>
      <c r="R1516" s="157">
        <v>0</v>
      </c>
      <c r="S1516" s="157">
        <v>0</v>
      </c>
      <c r="T1516" s="157">
        <v>0</v>
      </c>
      <c r="U1516" s="157">
        <v>0</v>
      </c>
      <c r="V1516" s="157">
        <v>0</v>
      </c>
      <c r="W1516" s="157">
        <v>0</v>
      </c>
      <c r="X1516" s="157">
        <v>0</v>
      </c>
      <c r="Y1516" s="157">
        <v>0</v>
      </c>
      <c r="Z1516" s="157">
        <v>0</v>
      </c>
      <c r="AA1516" s="157">
        <v>0</v>
      </c>
      <c r="AB1516" s="159">
        <v>2021</v>
      </c>
    </row>
    <row r="1517" spans="1:28" ht="35.25" customHeight="1" x14ac:dyDescent="0.5">
      <c r="A1517">
        <v>1</v>
      </c>
      <c r="B1517" s="124">
        <v>709</v>
      </c>
      <c r="C1517" s="125" t="s">
        <v>3225</v>
      </c>
      <c r="D1517" s="150">
        <v>2699904.74</v>
      </c>
      <c r="E1517" s="157">
        <v>0</v>
      </c>
      <c r="F1517" s="157">
        <v>0</v>
      </c>
      <c r="G1517" s="157">
        <v>0</v>
      </c>
      <c r="H1517" s="157">
        <v>0</v>
      </c>
      <c r="I1517" s="157">
        <v>0</v>
      </c>
      <c r="J1517" s="157">
        <v>0</v>
      </c>
      <c r="K1517" s="158">
        <v>0</v>
      </c>
      <c r="L1517" s="157">
        <v>0</v>
      </c>
      <c r="M1517" s="157">
        <v>2699904.74</v>
      </c>
      <c r="N1517" s="157">
        <v>0</v>
      </c>
      <c r="O1517" s="157">
        <v>0</v>
      </c>
      <c r="P1517" s="157">
        <v>0</v>
      </c>
      <c r="Q1517" s="157">
        <v>0</v>
      </c>
      <c r="R1517" s="157">
        <v>0</v>
      </c>
      <c r="S1517" s="157">
        <v>0</v>
      </c>
      <c r="T1517" s="157">
        <v>0</v>
      </c>
      <c r="U1517" s="157">
        <v>0</v>
      </c>
      <c r="V1517" s="157">
        <v>0</v>
      </c>
      <c r="W1517" s="157">
        <v>0</v>
      </c>
      <c r="X1517" s="157">
        <v>0</v>
      </c>
      <c r="Y1517" s="157">
        <v>0</v>
      </c>
      <c r="Z1517" s="157">
        <v>0</v>
      </c>
      <c r="AA1517" s="157">
        <v>0</v>
      </c>
      <c r="AB1517" s="159">
        <v>2021</v>
      </c>
    </row>
    <row r="1518" spans="1:28" ht="35.25" customHeight="1" x14ac:dyDescent="0.5">
      <c r="A1518">
        <v>1</v>
      </c>
      <c r="B1518" s="124">
        <v>710</v>
      </c>
      <c r="C1518" s="125" t="s">
        <v>1977</v>
      </c>
      <c r="D1518" s="150">
        <v>137785</v>
      </c>
      <c r="E1518" s="157">
        <v>0</v>
      </c>
      <c r="F1518" s="157">
        <v>0</v>
      </c>
      <c r="G1518" s="157">
        <v>0</v>
      </c>
      <c r="H1518" s="157">
        <v>0</v>
      </c>
      <c r="I1518" s="157">
        <v>0</v>
      </c>
      <c r="J1518" s="157">
        <v>0</v>
      </c>
      <c r="K1518" s="158">
        <v>0</v>
      </c>
      <c r="L1518" s="157">
        <v>0</v>
      </c>
      <c r="M1518" s="157">
        <v>0</v>
      </c>
      <c r="N1518" s="157">
        <v>0</v>
      </c>
      <c r="O1518" s="157">
        <v>137785</v>
      </c>
      <c r="P1518" s="157">
        <v>0</v>
      </c>
      <c r="Q1518" s="157">
        <v>0</v>
      </c>
      <c r="R1518" s="157">
        <v>0</v>
      </c>
      <c r="S1518" s="157">
        <v>0</v>
      </c>
      <c r="T1518" s="157">
        <v>0</v>
      </c>
      <c r="U1518" s="157">
        <v>0</v>
      </c>
      <c r="V1518" s="157">
        <v>0</v>
      </c>
      <c r="W1518" s="157">
        <v>0</v>
      </c>
      <c r="X1518" s="157">
        <v>0</v>
      </c>
      <c r="Y1518" s="157">
        <v>0</v>
      </c>
      <c r="Z1518" s="157">
        <v>0</v>
      </c>
      <c r="AA1518" s="157">
        <v>0</v>
      </c>
      <c r="AB1518" s="159">
        <v>2021</v>
      </c>
    </row>
    <row r="1519" spans="1:28" ht="35.25" customHeight="1" x14ac:dyDescent="0.5">
      <c r="A1519">
        <v>1</v>
      </c>
      <c r="B1519" s="124">
        <v>711</v>
      </c>
      <c r="C1519" s="125" t="s">
        <v>1981</v>
      </c>
      <c r="D1519" s="150">
        <v>483200</v>
      </c>
      <c r="E1519" s="157">
        <v>0</v>
      </c>
      <c r="F1519" s="157">
        <v>0</v>
      </c>
      <c r="G1519" s="157">
        <v>0</v>
      </c>
      <c r="H1519" s="157">
        <v>0</v>
      </c>
      <c r="I1519" s="157">
        <v>0</v>
      </c>
      <c r="J1519" s="157">
        <v>0</v>
      </c>
      <c r="K1519" s="158">
        <v>0</v>
      </c>
      <c r="L1519" s="157">
        <v>0</v>
      </c>
      <c r="M1519" s="157">
        <v>0</v>
      </c>
      <c r="N1519" s="157">
        <v>0</v>
      </c>
      <c r="O1519" s="157">
        <v>483200</v>
      </c>
      <c r="P1519" s="157">
        <v>0</v>
      </c>
      <c r="Q1519" s="157">
        <v>0</v>
      </c>
      <c r="R1519" s="157">
        <v>0</v>
      </c>
      <c r="S1519" s="157">
        <v>0</v>
      </c>
      <c r="T1519" s="157">
        <v>0</v>
      </c>
      <c r="U1519" s="157">
        <v>0</v>
      </c>
      <c r="V1519" s="157">
        <v>0</v>
      </c>
      <c r="W1519" s="157">
        <v>0</v>
      </c>
      <c r="X1519" s="157">
        <v>0</v>
      </c>
      <c r="Y1519" s="157">
        <v>0</v>
      </c>
      <c r="Z1519" s="157">
        <v>0</v>
      </c>
      <c r="AA1519" s="157">
        <v>0</v>
      </c>
      <c r="AB1519" s="159">
        <v>2021</v>
      </c>
    </row>
    <row r="1520" spans="1:28" ht="35.25" customHeight="1" x14ac:dyDescent="0.5">
      <c r="A1520">
        <v>1</v>
      </c>
      <c r="B1520" s="124">
        <v>712</v>
      </c>
      <c r="C1520" s="125" t="s">
        <v>3227</v>
      </c>
      <c r="D1520" s="150">
        <v>530224.57999999996</v>
      </c>
      <c r="E1520" s="157">
        <v>0</v>
      </c>
      <c r="F1520" s="157">
        <v>0</v>
      </c>
      <c r="G1520" s="157">
        <v>0</v>
      </c>
      <c r="H1520" s="157">
        <v>0</v>
      </c>
      <c r="I1520" s="157">
        <v>0</v>
      </c>
      <c r="J1520" s="157">
        <v>0</v>
      </c>
      <c r="K1520" s="158">
        <v>0</v>
      </c>
      <c r="L1520" s="157">
        <v>0</v>
      </c>
      <c r="M1520" s="157">
        <v>0</v>
      </c>
      <c r="N1520" s="157">
        <v>0</v>
      </c>
      <c r="O1520" s="157">
        <v>530224.57999999996</v>
      </c>
      <c r="P1520" s="157">
        <v>0</v>
      </c>
      <c r="Q1520" s="157">
        <v>0</v>
      </c>
      <c r="R1520" s="157">
        <v>0</v>
      </c>
      <c r="S1520" s="157">
        <v>0</v>
      </c>
      <c r="T1520" s="157">
        <v>0</v>
      </c>
      <c r="U1520" s="157">
        <v>0</v>
      </c>
      <c r="V1520" s="157">
        <v>0</v>
      </c>
      <c r="W1520" s="157">
        <v>0</v>
      </c>
      <c r="X1520" s="157">
        <v>0</v>
      </c>
      <c r="Y1520" s="157">
        <v>0</v>
      </c>
      <c r="Z1520" s="157">
        <v>0</v>
      </c>
      <c r="AA1520" s="157">
        <v>0</v>
      </c>
      <c r="AB1520" s="159">
        <v>2021</v>
      </c>
    </row>
    <row r="1521" spans="1:28" ht="35.25" customHeight="1" x14ac:dyDescent="0.5">
      <c r="A1521">
        <v>1</v>
      </c>
      <c r="B1521" s="124">
        <v>713</v>
      </c>
      <c r="C1521" s="125" t="s">
        <v>2430</v>
      </c>
      <c r="D1521" s="150">
        <v>245559</v>
      </c>
      <c r="E1521" s="157">
        <v>0</v>
      </c>
      <c r="F1521" s="157">
        <v>0</v>
      </c>
      <c r="G1521" s="157">
        <v>0</v>
      </c>
      <c r="H1521" s="157">
        <v>0</v>
      </c>
      <c r="I1521" s="157">
        <v>0</v>
      </c>
      <c r="J1521" s="157">
        <v>0</v>
      </c>
      <c r="K1521" s="158">
        <v>0</v>
      </c>
      <c r="L1521" s="157">
        <v>0</v>
      </c>
      <c r="M1521" s="157">
        <v>0</v>
      </c>
      <c r="N1521" s="157">
        <v>0</v>
      </c>
      <c r="O1521" s="157">
        <v>245559</v>
      </c>
      <c r="P1521" s="157">
        <v>0</v>
      </c>
      <c r="Q1521" s="157">
        <v>0</v>
      </c>
      <c r="R1521" s="157">
        <v>0</v>
      </c>
      <c r="S1521" s="157">
        <v>0</v>
      </c>
      <c r="T1521" s="157">
        <v>0</v>
      </c>
      <c r="U1521" s="157">
        <v>0</v>
      </c>
      <c r="V1521" s="157">
        <v>0</v>
      </c>
      <c r="W1521" s="157">
        <v>0</v>
      </c>
      <c r="X1521" s="157">
        <v>0</v>
      </c>
      <c r="Y1521" s="157">
        <v>0</v>
      </c>
      <c r="Z1521" s="157">
        <v>0</v>
      </c>
      <c r="AA1521" s="157">
        <v>0</v>
      </c>
      <c r="AB1521" s="159">
        <v>2021</v>
      </c>
    </row>
    <row r="1522" spans="1:28" ht="35.25" customHeight="1" x14ac:dyDescent="0.5">
      <c r="A1522">
        <v>1</v>
      </c>
      <c r="B1522" s="124">
        <v>714</v>
      </c>
      <c r="C1522" s="125" t="s">
        <v>2934</v>
      </c>
      <c r="D1522" s="150">
        <v>3499549</v>
      </c>
      <c r="E1522" s="154">
        <v>0</v>
      </c>
      <c r="F1522" s="154">
        <v>0</v>
      </c>
      <c r="G1522" s="154">
        <v>0</v>
      </c>
      <c r="H1522" s="154">
        <v>0</v>
      </c>
      <c r="I1522" s="154">
        <v>0</v>
      </c>
      <c r="J1522" s="154">
        <v>0</v>
      </c>
      <c r="K1522" s="155">
        <v>0</v>
      </c>
      <c r="L1522" s="154">
        <v>0</v>
      </c>
      <c r="M1522" s="154">
        <v>3499549</v>
      </c>
      <c r="N1522" s="154">
        <v>0</v>
      </c>
      <c r="O1522" s="154">
        <v>0</v>
      </c>
      <c r="P1522" s="154">
        <v>0</v>
      </c>
      <c r="Q1522" s="154">
        <v>0</v>
      </c>
      <c r="R1522" s="154">
        <v>0</v>
      </c>
      <c r="S1522" s="154">
        <v>0</v>
      </c>
      <c r="T1522" s="154">
        <v>0</v>
      </c>
      <c r="U1522" s="154">
        <v>0</v>
      </c>
      <c r="V1522" s="154">
        <v>0</v>
      </c>
      <c r="W1522" s="154">
        <v>0</v>
      </c>
      <c r="X1522" s="154">
        <v>0</v>
      </c>
      <c r="Y1522" s="154">
        <v>0</v>
      </c>
      <c r="Z1522" s="154">
        <v>0</v>
      </c>
      <c r="AA1522" s="154">
        <v>0</v>
      </c>
      <c r="AB1522" s="156">
        <v>2021</v>
      </c>
    </row>
    <row r="1523" spans="1:28" ht="35.25" customHeight="1" x14ac:dyDescent="0.5">
      <c r="B1523" s="153" t="s">
        <v>784</v>
      </c>
      <c r="C1523" s="125"/>
      <c r="D1523" s="150">
        <v>903690.58000000007</v>
      </c>
      <c r="E1523" s="150">
        <v>0</v>
      </c>
      <c r="F1523" s="150">
        <v>0</v>
      </c>
      <c r="G1523" s="150">
        <v>0</v>
      </c>
      <c r="H1523" s="150">
        <v>97071.72</v>
      </c>
      <c r="I1523" s="150">
        <v>0</v>
      </c>
      <c r="J1523" s="150">
        <v>0</v>
      </c>
      <c r="K1523" s="151">
        <v>0</v>
      </c>
      <c r="L1523" s="150">
        <v>0</v>
      </c>
      <c r="M1523" s="150">
        <v>0</v>
      </c>
      <c r="N1523" s="150">
        <v>0</v>
      </c>
      <c r="O1523" s="150">
        <v>806618.8600000001</v>
      </c>
      <c r="P1523" s="150">
        <v>0</v>
      </c>
      <c r="Q1523" s="150">
        <v>0</v>
      </c>
      <c r="R1523" s="150">
        <v>0</v>
      </c>
      <c r="S1523" s="150">
        <v>0</v>
      </c>
      <c r="T1523" s="150">
        <v>0</v>
      </c>
      <c r="U1523" s="150">
        <v>0</v>
      </c>
      <c r="V1523" s="150">
        <v>0</v>
      </c>
      <c r="W1523" s="150">
        <v>0</v>
      </c>
      <c r="X1523" s="150">
        <v>0</v>
      </c>
      <c r="Y1523" s="150">
        <v>0</v>
      </c>
      <c r="Z1523" s="150">
        <v>0</v>
      </c>
      <c r="AA1523" s="150">
        <v>0</v>
      </c>
      <c r="AB1523" s="152" t="s">
        <v>857</v>
      </c>
    </row>
    <row r="1524" spans="1:28" ht="35.25" customHeight="1" x14ac:dyDescent="0.5">
      <c r="A1524">
        <v>1</v>
      </c>
      <c r="B1524" s="124">
        <v>715</v>
      </c>
      <c r="C1524" s="125" t="s">
        <v>2935</v>
      </c>
      <c r="D1524" s="150">
        <v>425248.39</v>
      </c>
      <c r="E1524" s="154">
        <v>0</v>
      </c>
      <c r="F1524" s="154">
        <v>0</v>
      </c>
      <c r="G1524" s="154">
        <v>0</v>
      </c>
      <c r="H1524" s="154">
        <v>0</v>
      </c>
      <c r="I1524" s="154">
        <v>0</v>
      </c>
      <c r="J1524" s="154">
        <v>0</v>
      </c>
      <c r="K1524" s="155">
        <v>0</v>
      </c>
      <c r="L1524" s="154">
        <v>0</v>
      </c>
      <c r="M1524" s="154">
        <v>0</v>
      </c>
      <c r="N1524" s="154">
        <v>0</v>
      </c>
      <c r="O1524" s="154">
        <v>425248.39</v>
      </c>
      <c r="P1524" s="154">
        <v>0</v>
      </c>
      <c r="Q1524" s="154">
        <v>0</v>
      </c>
      <c r="R1524" s="154">
        <v>0</v>
      </c>
      <c r="S1524" s="154">
        <v>0</v>
      </c>
      <c r="T1524" s="154">
        <v>0</v>
      </c>
      <c r="U1524" s="154">
        <v>0</v>
      </c>
      <c r="V1524" s="154">
        <v>0</v>
      </c>
      <c r="W1524" s="154">
        <v>0</v>
      </c>
      <c r="X1524" s="154">
        <v>0</v>
      </c>
      <c r="Y1524" s="154">
        <v>0</v>
      </c>
      <c r="Z1524" s="154">
        <v>0</v>
      </c>
      <c r="AA1524" s="154">
        <v>0</v>
      </c>
      <c r="AB1524" s="156">
        <v>2021</v>
      </c>
    </row>
    <row r="1525" spans="1:28" ht="35.25" customHeight="1" x14ac:dyDescent="0.5">
      <c r="A1525">
        <v>1</v>
      </c>
      <c r="B1525" s="124">
        <v>716</v>
      </c>
      <c r="C1525" s="125" t="s">
        <v>3228</v>
      </c>
      <c r="D1525" s="150">
        <v>63988.19</v>
      </c>
      <c r="E1525" s="154">
        <v>0</v>
      </c>
      <c r="F1525" s="154">
        <v>0</v>
      </c>
      <c r="G1525" s="154">
        <v>0</v>
      </c>
      <c r="H1525" s="154">
        <v>0</v>
      </c>
      <c r="I1525" s="154">
        <v>0</v>
      </c>
      <c r="J1525" s="154">
        <v>0</v>
      </c>
      <c r="K1525" s="155">
        <v>0</v>
      </c>
      <c r="L1525" s="154">
        <v>0</v>
      </c>
      <c r="M1525" s="154">
        <v>0</v>
      </c>
      <c r="N1525" s="154">
        <v>0</v>
      </c>
      <c r="O1525" s="154">
        <v>63988.19</v>
      </c>
      <c r="P1525" s="154">
        <v>0</v>
      </c>
      <c r="Q1525" s="154">
        <v>0</v>
      </c>
      <c r="R1525" s="154">
        <v>0</v>
      </c>
      <c r="S1525" s="154">
        <v>0</v>
      </c>
      <c r="T1525" s="154">
        <v>0</v>
      </c>
      <c r="U1525" s="154">
        <v>0</v>
      </c>
      <c r="V1525" s="154">
        <v>0</v>
      </c>
      <c r="W1525" s="154">
        <v>0</v>
      </c>
      <c r="X1525" s="154">
        <v>0</v>
      </c>
      <c r="Y1525" s="154">
        <v>0</v>
      </c>
      <c r="Z1525" s="154">
        <v>0</v>
      </c>
      <c r="AA1525" s="154">
        <v>0</v>
      </c>
      <c r="AB1525" s="156" t="s">
        <v>3067</v>
      </c>
    </row>
    <row r="1526" spans="1:28" ht="35.25" customHeight="1" x14ac:dyDescent="0.5">
      <c r="A1526">
        <v>1</v>
      </c>
      <c r="B1526" s="124">
        <v>717</v>
      </c>
      <c r="C1526" s="125" t="s">
        <v>2936</v>
      </c>
      <c r="D1526" s="150">
        <v>414454</v>
      </c>
      <c r="E1526" s="154">
        <v>0</v>
      </c>
      <c r="F1526" s="154">
        <v>0</v>
      </c>
      <c r="G1526" s="154">
        <v>0</v>
      </c>
      <c r="H1526" s="154">
        <v>97071.72</v>
      </c>
      <c r="I1526" s="154">
        <v>0</v>
      </c>
      <c r="J1526" s="154">
        <v>0</v>
      </c>
      <c r="K1526" s="155">
        <v>0</v>
      </c>
      <c r="L1526" s="154">
        <v>0</v>
      </c>
      <c r="M1526" s="154">
        <v>0</v>
      </c>
      <c r="N1526" s="154">
        <v>0</v>
      </c>
      <c r="O1526" s="154">
        <v>317382.28000000003</v>
      </c>
      <c r="P1526" s="154">
        <v>0</v>
      </c>
      <c r="Q1526" s="154">
        <v>0</v>
      </c>
      <c r="R1526" s="154">
        <v>0</v>
      </c>
      <c r="S1526" s="154">
        <v>0</v>
      </c>
      <c r="T1526" s="154">
        <v>0</v>
      </c>
      <c r="U1526" s="154">
        <v>0</v>
      </c>
      <c r="V1526" s="154">
        <v>0</v>
      </c>
      <c r="W1526" s="154">
        <v>0</v>
      </c>
      <c r="X1526" s="154">
        <v>0</v>
      </c>
      <c r="Y1526" s="154">
        <v>0</v>
      </c>
      <c r="Z1526" s="154">
        <v>0</v>
      </c>
      <c r="AA1526" s="154">
        <v>0</v>
      </c>
      <c r="AB1526" s="156">
        <v>2021</v>
      </c>
    </row>
    <row r="1527" spans="1:28" ht="35.25" customHeight="1" x14ac:dyDescent="0.5">
      <c r="B1527" s="153" t="s">
        <v>790</v>
      </c>
      <c r="C1527" s="125"/>
      <c r="D1527" s="150">
        <v>6529368.0499999998</v>
      </c>
      <c r="E1527" s="150">
        <v>0</v>
      </c>
      <c r="F1527" s="150">
        <v>0</v>
      </c>
      <c r="G1527" s="150">
        <v>218610</v>
      </c>
      <c r="H1527" s="150">
        <v>98317</v>
      </c>
      <c r="I1527" s="150">
        <v>0</v>
      </c>
      <c r="J1527" s="150">
        <v>684624.63</v>
      </c>
      <c r="K1527" s="151">
        <v>0</v>
      </c>
      <c r="L1527" s="150">
        <v>0</v>
      </c>
      <c r="M1527" s="150">
        <v>2042529</v>
      </c>
      <c r="N1527" s="150">
        <v>985531.41999999993</v>
      </c>
      <c r="O1527" s="150">
        <v>2499756</v>
      </c>
      <c r="P1527" s="150">
        <v>0</v>
      </c>
      <c r="Q1527" s="150">
        <v>0</v>
      </c>
      <c r="R1527" s="150">
        <v>0</v>
      </c>
      <c r="S1527" s="150">
        <v>0</v>
      </c>
      <c r="T1527" s="150">
        <v>0</v>
      </c>
      <c r="U1527" s="150">
        <v>0</v>
      </c>
      <c r="V1527" s="150">
        <v>0</v>
      </c>
      <c r="W1527" s="150">
        <v>0</v>
      </c>
      <c r="X1527" s="150">
        <v>0</v>
      </c>
      <c r="Y1527" s="150">
        <v>0</v>
      </c>
      <c r="Z1527" s="150">
        <v>0</v>
      </c>
      <c r="AA1527" s="150">
        <v>0</v>
      </c>
      <c r="AB1527" s="152" t="s">
        <v>857</v>
      </c>
    </row>
    <row r="1528" spans="1:28" ht="35.25" customHeight="1" x14ac:dyDescent="0.5">
      <c r="A1528">
        <v>1</v>
      </c>
      <c r="B1528" s="124">
        <v>718</v>
      </c>
      <c r="C1528" s="125" t="s">
        <v>2937</v>
      </c>
      <c r="D1528" s="150">
        <v>218610</v>
      </c>
      <c r="E1528" s="157">
        <v>0</v>
      </c>
      <c r="F1528" s="157">
        <v>0</v>
      </c>
      <c r="G1528" s="157">
        <v>218610</v>
      </c>
      <c r="H1528" s="157">
        <v>0</v>
      </c>
      <c r="I1528" s="157">
        <v>0</v>
      </c>
      <c r="J1528" s="157">
        <v>0</v>
      </c>
      <c r="K1528" s="158">
        <v>0</v>
      </c>
      <c r="L1528" s="157">
        <v>0</v>
      </c>
      <c r="M1528" s="157">
        <v>0</v>
      </c>
      <c r="N1528" s="157">
        <v>0</v>
      </c>
      <c r="O1528" s="157">
        <v>0</v>
      </c>
      <c r="P1528" s="157">
        <v>0</v>
      </c>
      <c r="Q1528" s="157">
        <v>0</v>
      </c>
      <c r="R1528" s="157">
        <v>0</v>
      </c>
      <c r="S1528" s="157">
        <v>0</v>
      </c>
      <c r="T1528" s="157">
        <v>0</v>
      </c>
      <c r="U1528" s="157">
        <v>0</v>
      </c>
      <c r="V1528" s="157">
        <v>0</v>
      </c>
      <c r="W1528" s="157">
        <v>0</v>
      </c>
      <c r="X1528" s="157">
        <v>0</v>
      </c>
      <c r="Y1528" s="157">
        <v>0</v>
      </c>
      <c r="Z1528" s="157">
        <v>0</v>
      </c>
      <c r="AA1528" s="157">
        <v>0</v>
      </c>
      <c r="AB1528" s="156">
        <v>2021</v>
      </c>
    </row>
    <row r="1529" spans="1:28" ht="35.25" customHeight="1" x14ac:dyDescent="0.5">
      <c r="A1529">
        <v>1</v>
      </c>
      <c r="B1529" s="124">
        <v>719</v>
      </c>
      <c r="C1529" s="125" t="s">
        <v>3229</v>
      </c>
      <c r="D1529" s="150">
        <v>1162406.05</v>
      </c>
      <c r="E1529" s="157">
        <v>0</v>
      </c>
      <c r="F1529" s="157">
        <v>0</v>
      </c>
      <c r="G1529" s="157">
        <v>0</v>
      </c>
      <c r="H1529" s="157">
        <v>0</v>
      </c>
      <c r="I1529" s="157">
        <v>0</v>
      </c>
      <c r="J1529" s="157">
        <v>684624.63</v>
      </c>
      <c r="K1529" s="158">
        <v>0</v>
      </c>
      <c r="L1529" s="157">
        <v>0</v>
      </c>
      <c r="M1529" s="157">
        <v>0</v>
      </c>
      <c r="N1529" s="157">
        <v>377531.42</v>
      </c>
      <c r="O1529" s="157">
        <v>100250</v>
      </c>
      <c r="P1529" s="157">
        <v>0</v>
      </c>
      <c r="Q1529" s="157">
        <v>0</v>
      </c>
      <c r="R1529" s="157">
        <v>0</v>
      </c>
      <c r="S1529" s="157">
        <v>0</v>
      </c>
      <c r="T1529" s="157">
        <v>0</v>
      </c>
      <c r="U1529" s="157">
        <v>0</v>
      </c>
      <c r="V1529" s="157">
        <v>0</v>
      </c>
      <c r="W1529" s="157">
        <v>0</v>
      </c>
      <c r="X1529" s="157">
        <v>0</v>
      </c>
      <c r="Y1529" s="157">
        <v>0</v>
      </c>
      <c r="Z1529" s="157">
        <v>0</v>
      </c>
      <c r="AA1529" s="157">
        <v>0</v>
      </c>
      <c r="AB1529" s="156" t="s">
        <v>3067</v>
      </c>
    </row>
    <row r="1530" spans="1:28" ht="35.25" customHeight="1" x14ac:dyDescent="0.5">
      <c r="A1530">
        <v>1</v>
      </c>
      <c r="B1530" s="124">
        <v>720</v>
      </c>
      <c r="C1530" s="125" t="s">
        <v>3230</v>
      </c>
      <c r="D1530" s="150">
        <v>543608</v>
      </c>
      <c r="E1530" s="157">
        <v>0</v>
      </c>
      <c r="F1530" s="157">
        <v>0</v>
      </c>
      <c r="G1530" s="157">
        <v>0</v>
      </c>
      <c r="H1530" s="157">
        <v>0</v>
      </c>
      <c r="I1530" s="157">
        <v>0</v>
      </c>
      <c r="J1530" s="157">
        <v>0</v>
      </c>
      <c r="K1530" s="158">
        <v>0</v>
      </c>
      <c r="L1530" s="157">
        <v>0</v>
      </c>
      <c r="M1530" s="157">
        <v>543608</v>
      </c>
      <c r="N1530" s="157">
        <v>0</v>
      </c>
      <c r="O1530" s="157">
        <v>0</v>
      </c>
      <c r="P1530" s="157">
        <v>0</v>
      </c>
      <c r="Q1530" s="157">
        <v>0</v>
      </c>
      <c r="R1530" s="157">
        <v>0</v>
      </c>
      <c r="S1530" s="157">
        <v>0</v>
      </c>
      <c r="T1530" s="157">
        <v>0</v>
      </c>
      <c r="U1530" s="157">
        <v>0</v>
      </c>
      <c r="V1530" s="157">
        <v>0</v>
      </c>
      <c r="W1530" s="157">
        <v>0</v>
      </c>
      <c r="X1530" s="157">
        <v>0</v>
      </c>
      <c r="Y1530" s="157">
        <v>0</v>
      </c>
      <c r="Z1530" s="157">
        <v>0</v>
      </c>
      <c r="AA1530" s="157">
        <v>0</v>
      </c>
      <c r="AB1530" s="156" t="s">
        <v>3067</v>
      </c>
    </row>
    <row r="1531" spans="1:28" ht="35.25" customHeight="1" x14ac:dyDescent="0.5">
      <c r="A1531">
        <v>1</v>
      </c>
      <c r="B1531" s="124">
        <v>721</v>
      </c>
      <c r="C1531" s="125" t="s">
        <v>3231</v>
      </c>
      <c r="D1531" s="150">
        <v>810000</v>
      </c>
      <c r="E1531" s="157">
        <v>0</v>
      </c>
      <c r="F1531" s="157">
        <v>0</v>
      </c>
      <c r="G1531" s="157">
        <v>0</v>
      </c>
      <c r="H1531" s="157">
        <v>0</v>
      </c>
      <c r="I1531" s="157">
        <v>0</v>
      </c>
      <c r="J1531" s="157">
        <v>0</v>
      </c>
      <c r="K1531" s="158">
        <v>0</v>
      </c>
      <c r="L1531" s="157">
        <v>0</v>
      </c>
      <c r="M1531" s="157">
        <v>0</v>
      </c>
      <c r="N1531" s="157">
        <v>0</v>
      </c>
      <c r="O1531" s="157">
        <v>810000</v>
      </c>
      <c r="P1531" s="157">
        <v>0</v>
      </c>
      <c r="Q1531" s="157">
        <v>0</v>
      </c>
      <c r="R1531" s="157">
        <v>0</v>
      </c>
      <c r="S1531" s="157">
        <v>0</v>
      </c>
      <c r="T1531" s="157">
        <v>0</v>
      </c>
      <c r="U1531" s="157">
        <v>0</v>
      </c>
      <c r="V1531" s="157">
        <v>0</v>
      </c>
      <c r="W1531" s="157">
        <v>0</v>
      </c>
      <c r="X1531" s="157">
        <v>0</v>
      </c>
      <c r="Y1531" s="157">
        <v>0</v>
      </c>
      <c r="Z1531" s="157">
        <v>0</v>
      </c>
      <c r="AA1531" s="157">
        <v>0</v>
      </c>
      <c r="AB1531" s="156" t="s">
        <v>3067</v>
      </c>
    </row>
    <row r="1532" spans="1:28" ht="35.25" customHeight="1" x14ac:dyDescent="0.5">
      <c r="A1532">
        <v>1</v>
      </c>
      <c r="B1532" s="124">
        <v>722</v>
      </c>
      <c r="C1532" s="125" t="s">
        <v>2148</v>
      </c>
      <c r="D1532" s="150">
        <v>187789</v>
      </c>
      <c r="E1532" s="157">
        <v>0</v>
      </c>
      <c r="F1532" s="157">
        <v>0</v>
      </c>
      <c r="G1532" s="157">
        <v>0</v>
      </c>
      <c r="H1532" s="157">
        <v>98317</v>
      </c>
      <c r="I1532" s="157">
        <v>0</v>
      </c>
      <c r="J1532" s="157">
        <v>0</v>
      </c>
      <c r="K1532" s="158">
        <v>0</v>
      </c>
      <c r="L1532" s="157">
        <v>0</v>
      </c>
      <c r="M1532" s="157">
        <v>0</v>
      </c>
      <c r="N1532" s="157">
        <v>0</v>
      </c>
      <c r="O1532" s="157">
        <v>89472</v>
      </c>
      <c r="P1532" s="157">
        <v>0</v>
      </c>
      <c r="Q1532" s="157">
        <v>0</v>
      </c>
      <c r="R1532" s="157">
        <v>0</v>
      </c>
      <c r="S1532" s="157">
        <v>0</v>
      </c>
      <c r="T1532" s="157">
        <v>0</v>
      </c>
      <c r="U1532" s="157">
        <v>0</v>
      </c>
      <c r="V1532" s="157">
        <v>0</v>
      </c>
      <c r="W1532" s="157">
        <v>0</v>
      </c>
      <c r="X1532" s="157">
        <v>0</v>
      </c>
      <c r="Y1532" s="157">
        <v>0</v>
      </c>
      <c r="Z1532" s="157">
        <v>0</v>
      </c>
      <c r="AA1532" s="157">
        <v>0</v>
      </c>
      <c r="AB1532" s="156" t="s">
        <v>3067</v>
      </c>
    </row>
    <row r="1533" spans="1:28" ht="35.25" customHeight="1" x14ac:dyDescent="0.5">
      <c r="A1533">
        <v>1</v>
      </c>
      <c r="B1533" s="124">
        <v>723</v>
      </c>
      <c r="C1533" s="125" t="s">
        <v>3232</v>
      </c>
      <c r="D1533" s="150">
        <v>1498921</v>
      </c>
      <c r="E1533" s="157">
        <v>0</v>
      </c>
      <c r="F1533" s="157">
        <v>0</v>
      </c>
      <c r="G1533" s="157">
        <v>0</v>
      </c>
      <c r="H1533" s="157">
        <v>0</v>
      </c>
      <c r="I1533" s="157">
        <v>0</v>
      </c>
      <c r="J1533" s="157">
        <v>0</v>
      </c>
      <c r="K1533" s="158">
        <v>0</v>
      </c>
      <c r="L1533" s="157">
        <v>0</v>
      </c>
      <c r="M1533" s="157">
        <v>1498921</v>
      </c>
      <c r="N1533" s="157">
        <v>0</v>
      </c>
      <c r="O1533" s="157">
        <v>0</v>
      </c>
      <c r="P1533" s="157">
        <v>0</v>
      </c>
      <c r="Q1533" s="157">
        <v>0</v>
      </c>
      <c r="R1533" s="157">
        <v>0</v>
      </c>
      <c r="S1533" s="157">
        <v>0</v>
      </c>
      <c r="T1533" s="157">
        <v>0</v>
      </c>
      <c r="U1533" s="157">
        <v>0</v>
      </c>
      <c r="V1533" s="157">
        <v>0</v>
      </c>
      <c r="W1533" s="157">
        <v>0</v>
      </c>
      <c r="X1533" s="157">
        <v>0</v>
      </c>
      <c r="Y1533" s="157">
        <v>0</v>
      </c>
      <c r="Z1533" s="157">
        <v>0</v>
      </c>
      <c r="AA1533" s="157">
        <v>0</v>
      </c>
      <c r="AB1533" s="156" t="s">
        <v>3067</v>
      </c>
    </row>
    <row r="1534" spans="1:28" ht="35.25" customHeight="1" x14ac:dyDescent="0.5">
      <c r="A1534">
        <v>1</v>
      </c>
      <c r="B1534" s="124">
        <v>724</v>
      </c>
      <c r="C1534" s="125" t="s">
        <v>2335</v>
      </c>
      <c r="D1534" s="150">
        <v>1500034</v>
      </c>
      <c r="E1534" s="157">
        <v>0</v>
      </c>
      <c r="F1534" s="157">
        <v>0</v>
      </c>
      <c r="G1534" s="157">
        <v>0</v>
      </c>
      <c r="H1534" s="157">
        <v>0</v>
      </c>
      <c r="I1534" s="157">
        <v>0</v>
      </c>
      <c r="J1534" s="157">
        <v>0</v>
      </c>
      <c r="K1534" s="158">
        <v>0</v>
      </c>
      <c r="L1534" s="157">
        <v>0</v>
      </c>
      <c r="M1534" s="157">
        <v>0</v>
      </c>
      <c r="N1534" s="157">
        <v>0</v>
      </c>
      <c r="O1534" s="157">
        <v>1500034</v>
      </c>
      <c r="P1534" s="157">
        <v>0</v>
      </c>
      <c r="Q1534" s="157">
        <v>0</v>
      </c>
      <c r="R1534" s="157">
        <v>0</v>
      </c>
      <c r="S1534" s="157">
        <v>0</v>
      </c>
      <c r="T1534" s="157">
        <v>0</v>
      </c>
      <c r="U1534" s="157">
        <v>0</v>
      </c>
      <c r="V1534" s="157">
        <v>0</v>
      </c>
      <c r="W1534" s="157">
        <v>0</v>
      </c>
      <c r="X1534" s="157">
        <v>0</v>
      </c>
      <c r="Y1534" s="157">
        <v>0</v>
      </c>
      <c r="Z1534" s="157">
        <v>0</v>
      </c>
      <c r="AA1534" s="157">
        <v>0</v>
      </c>
      <c r="AB1534" s="156">
        <v>2021</v>
      </c>
    </row>
    <row r="1535" spans="1:28" ht="35.25" customHeight="1" x14ac:dyDescent="0.5">
      <c r="A1535">
        <v>1</v>
      </c>
      <c r="B1535" s="124">
        <v>725</v>
      </c>
      <c r="C1535" s="125" t="s">
        <v>2938</v>
      </c>
      <c r="D1535" s="150">
        <v>608000</v>
      </c>
      <c r="E1535" s="157">
        <v>0</v>
      </c>
      <c r="F1535" s="157">
        <v>0</v>
      </c>
      <c r="G1535" s="157">
        <v>0</v>
      </c>
      <c r="H1535" s="157">
        <v>0</v>
      </c>
      <c r="I1535" s="157">
        <v>0</v>
      </c>
      <c r="J1535" s="157">
        <v>0</v>
      </c>
      <c r="K1535" s="158">
        <v>0</v>
      </c>
      <c r="L1535" s="157">
        <v>0</v>
      </c>
      <c r="M1535" s="157">
        <v>0</v>
      </c>
      <c r="N1535" s="157">
        <v>608000</v>
      </c>
      <c r="O1535" s="157">
        <v>0</v>
      </c>
      <c r="P1535" s="157">
        <v>0</v>
      </c>
      <c r="Q1535" s="157">
        <v>0</v>
      </c>
      <c r="R1535" s="157">
        <v>0</v>
      </c>
      <c r="S1535" s="157">
        <v>0</v>
      </c>
      <c r="T1535" s="157">
        <v>0</v>
      </c>
      <c r="U1535" s="157">
        <v>0</v>
      </c>
      <c r="V1535" s="157">
        <v>0</v>
      </c>
      <c r="W1535" s="157">
        <v>0</v>
      </c>
      <c r="X1535" s="157">
        <v>0</v>
      </c>
      <c r="Y1535" s="157">
        <v>0</v>
      </c>
      <c r="Z1535" s="157">
        <v>0</v>
      </c>
      <c r="AA1535" s="157">
        <v>0</v>
      </c>
      <c r="AB1535" s="156">
        <v>2021</v>
      </c>
    </row>
    <row r="1536" spans="1:28" ht="35.25" customHeight="1" x14ac:dyDescent="0.5">
      <c r="B1536" s="153" t="s">
        <v>1766</v>
      </c>
      <c r="C1536" s="125"/>
      <c r="D1536" s="150">
        <v>1483911</v>
      </c>
      <c r="E1536" s="150">
        <v>400131</v>
      </c>
      <c r="F1536" s="150">
        <v>0</v>
      </c>
      <c r="G1536" s="150">
        <v>0</v>
      </c>
      <c r="H1536" s="150">
        <v>0</v>
      </c>
      <c r="I1536" s="150">
        <v>0</v>
      </c>
      <c r="J1536" s="150">
        <v>0</v>
      </c>
      <c r="K1536" s="151">
        <v>0</v>
      </c>
      <c r="L1536" s="150">
        <v>0</v>
      </c>
      <c r="M1536" s="150">
        <v>0</v>
      </c>
      <c r="N1536" s="150">
        <v>0</v>
      </c>
      <c r="O1536" s="150">
        <v>1083780</v>
      </c>
      <c r="P1536" s="150">
        <v>0</v>
      </c>
      <c r="Q1536" s="150">
        <v>0</v>
      </c>
      <c r="R1536" s="150">
        <v>0</v>
      </c>
      <c r="S1536" s="150">
        <v>0</v>
      </c>
      <c r="T1536" s="150">
        <v>0</v>
      </c>
      <c r="U1536" s="150">
        <v>0</v>
      </c>
      <c r="V1536" s="150">
        <v>0</v>
      </c>
      <c r="W1536" s="150">
        <v>0</v>
      </c>
      <c r="X1536" s="150">
        <v>0</v>
      </c>
      <c r="Y1536" s="150">
        <v>0</v>
      </c>
      <c r="Z1536" s="150">
        <v>0</v>
      </c>
      <c r="AA1536" s="150">
        <v>0</v>
      </c>
      <c r="AB1536" s="152" t="s">
        <v>857</v>
      </c>
    </row>
    <row r="1537" spans="1:28" ht="35.25" customHeight="1" x14ac:dyDescent="0.5">
      <c r="A1537">
        <v>1</v>
      </c>
      <c r="B1537" s="124">
        <v>726</v>
      </c>
      <c r="C1537" s="125" t="s">
        <v>1767</v>
      </c>
      <c r="D1537" s="150">
        <v>329990</v>
      </c>
      <c r="E1537" s="154">
        <v>0</v>
      </c>
      <c r="F1537" s="154">
        <v>0</v>
      </c>
      <c r="G1537" s="154">
        <v>0</v>
      </c>
      <c r="H1537" s="154">
        <v>0</v>
      </c>
      <c r="I1537" s="154">
        <v>0</v>
      </c>
      <c r="J1537" s="154">
        <v>0</v>
      </c>
      <c r="K1537" s="155">
        <v>0</v>
      </c>
      <c r="L1537" s="154">
        <v>0</v>
      </c>
      <c r="M1537" s="154">
        <v>0</v>
      </c>
      <c r="N1537" s="154">
        <v>0</v>
      </c>
      <c r="O1537" s="154">
        <v>329990</v>
      </c>
      <c r="P1537" s="154">
        <v>0</v>
      </c>
      <c r="Q1537" s="154">
        <v>0</v>
      </c>
      <c r="R1537" s="154">
        <v>0</v>
      </c>
      <c r="S1537" s="154">
        <v>0</v>
      </c>
      <c r="T1537" s="154">
        <v>0</v>
      </c>
      <c r="U1537" s="154">
        <v>0</v>
      </c>
      <c r="V1537" s="154">
        <v>0</v>
      </c>
      <c r="W1537" s="154">
        <v>0</v>
      </c>
      <c r="X1537" s="154">
        <v>0</v>
      </c>
      <c r="Y1537" s="154">
        <v>0</v>
      </c>
      <c r="Z1537" s="154">
        <v>0</v>
      </c>
      <c r="AA1537" s="154">
        <v>0</v>
      </c>
      <c r="AB1537" s="156">
        <v>2021</v>
      </c>
    </row>
    <row r="1538" spans="1:28" ht="35.25" customHeight="1" x14ac:dyDescent="0.5">
      <c r="A1538">
        <v>1</v>
      </c>
      <c r="B1538" s="124">
        <v>727</v>
      </c>
      <c r="C1538" s="125" t="s">
        <v>1768</v>
      </c>
      <c r="D1538" s="150">
        <v>329990</v>
      </c>
      <c r="E1538" s="154">
        <v>0</v>
      </c>
      <c r="F1538" s="154">
        <v>0</v>
      </c>
      <c r="G1538" s="154">
        <v>0</v>
      </c>
      <c r="H1538" s="154">
        <v>0</v>
      </c>
      <c r="I1538" s="154">
        <v>0</v>
      </c>
      <c r="J1538" s="154">
        <v>0</v>
      </c>
      <c r="K1538" s="155">
        <v>0</v>
      </c>
      <c r="L1538" s="154">
        <v>0</v>
      </c>
      <c r="M1538" s="154">
        <v>0</v>
      </c>
      <c r="N1538" s="154">
        <v>0</v>
      </c>
      <c r="O1538" s="154">
        <v>329990</v>
      </c>
      <c r="P1538" s="154">
        <v>0</v>
      </c>
      <c r="Q1538" s="154">
        <v>0</v>
      </c>
      <c r="R1538" s="154">
        <v>0</v>
      </c>
      <c r="S1538" s="154">
        <v>0</v>
      </c>
      <c r="T1538" s="154">
        <v>0</v>
      </c>
      <c r="U1538" s="154">
        <v>0</v>
      </c>
      <c r="V1538" s="154">
        <v>0</v>
      </c>
      <c r="W1538" s="154">
        <v>0</v>
      </c>
      <c r="X1538" s="154">
        <v>0</v>
      </c>
      <c r="Y1538" s="154">
        <v>0</v>
      </c>
      <c r="Z1538" s="154">
        <v>0</v>
      </c>
      <c r="AA1538" s="154">
        <v>0</v>
      </c>
      <c r="AB1538" s="156">
        <v>2021</v>
      </c>
    </row>
    <row r="1539" spans="1:28" ht="35.25" customHeight="1" x14ac:dyDescent="0.5">
      <c r="A1539">
        <v>1</v>
      </c>
      <c r="B1539" s="124">
        <v>728</v>
      </c>
      <c r="C1539" s="125" t="s">
        <v>1770</v>
      </c>
      <c r="D1539" s="150">
        <v>400131</v>
      </c>
      <c r="E1539" s="154">
        <v>400131</v>
      </c>
      <c r="F1539" s="154">
        <v>0</v>
      </c>
      <c r="G1539" s="154">
        <v>0</v>
      </c>
      <c r="H1539" s="154">
        <v>0</v>
      </c>
      <c r="I1539" s="154">
        <v>0</v>
      </c>
      <c r="J1539" s="154">
        <v>0</v>
      </c>
      <c r="K1539" s="155">
        <v>0</v>
      </c>
      <c r="L1539" s="154">
        <v>0</v>
      </c>
      <c r="M1539" s="154">
        <v>0</v>
      </c>
      <c r="N1539" s="154">
        <v>0</v>
      </c>
      <c r="O1539" s="154">
        <v>0</v>
      </c>
      <c r="P1539" s="154">
        <v>0</v>
      </c>
      <c r="Q1539" s="154">
        <v>0</v>
      </c>
      <c r="R1539" s="154">
        <v>0</v>
      </c>
      <c r="S1539" s="154">
        <v>0</v>
      </c>
      <c r="T1539" s="154">
        <v>0</v>
      </c>
      <c r="U1539" s="154">
        <v>0</v>
      </c>
      <c r="V1539" s="154">
        <v>0</v>
      </c>
      <c r="W1539" s="154">
        <v>0</v>
      </c>
      <c r="X1539" s="154">
        <v>0</v>
      </c>
      <c r="Y1539" s="154">
        <v>0</v>
      </c>
      <c r="Z1539" s="154">
        <v>0</v>
      </c>
      <c r="AA1539" s="154">
        <v>0</v>
      </c>
      <c r="AB1539" s="156" t="s">
        <v>3067</v>
      </c>
    </row>
    <row r="1540" spans="1:28" ht="35.25" customHeight="1" x14ac:dyDescent="0.5">
      <c r="A1540">
        <v>1</v>
      </c>
      <c r="B1540" s="124">
        <v>729</v>
      </c>
      <c r="C1540" s="125" t="s">
        <v>1769</v>
      </c>
      <c r="D1540" s="150">
        <v>423800</v>
      </c>
      <c r="E1540" s="154">
        <v>0</v>
      </c>
      <c r="F1540" s="154">
        <v>0</v>
      </c>
      <c r="G1540" s="154">
        <v>0</v>
      </c>
      <c r="H1540" s="154">
        <v>0</v>
      </c>
      <c r="I1540" s="154">
        <v>0</v>
      </c>
      <c r="J1540" s="154">
        <v>0</v>
      </c>
      <c r="K1540" s="155">
        <v>0</v>
      </c>
      <c r="L1540" s="154">
        <v>0</v>
      </c>
      <c r="M1540" s="154">
        <v>0</v>
      </c>
      <c r="N1540" s="154">
        <v>0</v>
      </c>
      <c r="O1540" s="154">
        <v>423800</v>
      </c>
      <c r="P1540" s="154">
        <v>0</v>
      </c>
      <c r="Q1540" s="154">
        <v>0</v>
      </c>
      <c r="R1540" s="154">
        <v>0</v>
      </c>
      <c r="S1540" s="154">
        <v>0</v>
      </c>
      <c r="T1540" s="154">
        <v>0</v>
      </c>
      <c r="U1540" s="154">
        <v>0</v>
      </c>
      <c r="V1540" s="154">
        <v>0</v>
      </c>
      <c r="W1540" s="154">
        <v>0</v>
      </c>
      <c r="X1540" s="154">
        <v>0</v>
      </c>
      <c r="Y1540" s="154">
        <v>0</v>
      </c>
      <c r="Z1540" s="154">
        <v>0</v>
      </c>
      <c r="AA1540" s="154">
        <v>0</v>
      </c>
      <c r="AB1540" s="156">
        <v>2021</v>
      </c>
    </row>
    <row r="1541" spans="1:28" ht="35.25" customHeight="1" x14ac:dyDescent="0.5">
      <c r="B1541" s="153" t="s">
        <v>795</v>
      </c>
      <c r="C1541" s="125"/>
      <c r="D1541" s="150">
        <v>14507088.359999999</v>
      </c>
      <c r="E1541" s="150">
        <v>0</v>
      </c>
      <c r="F1541" s="150">
        <v>504580</v>
      </c>
      <c r="G1541" s="150">
        <v>1920976.5</v>
      </c>
      <c r="H1541" s="150">
        <v>73573</v>
      </c>
      <c r="I1541" s="150">
        <v>1364999.22</v>
      </c>
      <c r="J1541" s="150">
        <v>0</v>
      </c>
      <c r="K1541" s="155">
        <v>0</v>
      </c>
      <c r="L1541" s="150">
        <v>0</v>
      </c>
      <c r="M1541" s="150">
        <v>4539937</v>
      </c>
      <c r="N1541" s="150">
        <v>1232076</v>
      </c>
      <c r="O1541" s="150">
        <v>3664446.64</v>
      </c>
      <c r="P1541" s="150">
        <v>1206500</v>
      </c>
      <c r="Q1541" s="150">
        <v>0</v>
      </c>
      <c r="R1541" s="150">
        <v>0</v>
      </c>
      <c r="S1541" s="150">
        <v>0</v>
      </c>
      <c r="T1541" s="150">
        <v>0</v>
      </c>
      <c r="U1541" s="150">
        <v>0</v>
      </c>
      <c r="V1541" s="150">
        <v>0</v>
      </c>
      <c r="W1541" s="150">
        <v>0</v>
      </c>
      <c r="X1541" s="150">
        <v>0</v>
      </c>
      <c r="Y1541" s="150">
        <v>0</v>
      </c>
      <c r="Z1541" s="150">
        <v>0</v>
      </c>
      <c r="AA1541" s="150">
        <v>0</v>
      </c>
      <c r="AB1541" s="152" t="s">
        <v>857</v>
      </c>
    </row>
    <row r="1542" spans="1:28" ht="35.25" customHeight="1" x14ac:dyDescent="0.5">
      <c r="A1542">
        <v>1</v>
      </c>
      <c r="B1542" s="124">
        <v>730</v>
      </c>
      <c r="C1542" s="125" t="s">
        <v>2939</v>
      </c>
      <c r="D1542" s="150">
        <v>439720</v>
      </c>
      <c r="E1542" s="157">
        <v>0</v>
      </c>
      <c r="F1542" s="157">
        <v>0</v>
      </c>
      <c r="G1542" s="154">
        <v>439720</v>
      </c>
      <c r="H1542" s="154">
        <v>0</v>
      </c>
      <c r="I1542" s="154">
        <v>0</v>
      </c>
      <c r="J1542" s="154">
        <v>0</v>
      </c>
      <c r="K1542" s="155">
        <v>0</v>
      </c>
      <c r="L1542" s="154">
        <v>0</v>
      </c>
      <c r="M1542" s="157">
        <v>0</v>
      </c>
      <c r="N1542" s="154">
        <v>0</v>
      </c>
      <c r="O1542" s="154">
        <v>0</v>
      </c>
      <c r="P1542" s="154">
        <v>0</v>
      </c>
      <c r="Q1542" s="154">
        <v>0</v>
      </c>
      <c r="R1542" s="154">
        <v>0</v>
      </c>
      <c r="S1542" s="154">
        <v>0</v>
      </c>
      <c r="T1542" s="154">
        <v>0</v>
      </c>
      <c r="U1542" s="154">
        <v>0</v>
      </c>
      <c r="V1542" s="154">
        <v>0</v>
      </c>
      <c r="W1542" s="154">
        <v>0</v>
      </c>
      <c r="X1542" s="154">
        <v>0</v>
      </c>
      <c r="Y1542" s="154">
        <v>0</v>
      </c>
      <c r="Z1542" s="154">
        <v>0</v>
      </c>
      <c r="AA1542" s="154">
        <v>0</v>
      </c>
      <c r="AB1542" s="156">
        <v>2021</v>
      </c>
    </row>
    <row r="1543" spans="1:28" ht="35.25" customHeight="1" x14ac:dyDescent="0.5">
      <c r="A1543">
        <v>1</v>
      </c>
      <c r="B1543" s="124">
        <v>731</v>
      </c>
      <c r="C1543" s="125" t="s">
        <v>2940</v>
      </c>
      <c r="D1543" s="150">
        <v>232880</v>
      </c>
      <c r="E1543" s="157">
        <v>0</v>
      </c>
      <c r="F1543" s="157">
        <v>0</v>
      </c>
      <c r="G1543" s="154">
        <v>0</v>
      </c>
      <c r="H1543" s="154">
        <v>0</v>
      </c>
      <c r="I1543" s="154">
        <v>0</v>
      </c>
      <c r="J1543" s="154">
        <v>0</v>
      </c>
      <c r="K1543" s="155">
        <v>0</v>
      </c>
      <c r="L1543" s="154">
        <v>0</v>
      </c>
      <c r="M1543" s="157">
        <v>0</v>
      </c>
      <c r="N1543" s="154">
        <v>0</v>
      </c>
      <c r="O1543" s="154">
        <v>232880</v>
      </c>
      <c r="P1543" s="154">
        <v>0</v>
      </c>
      <c r="Q1543" s="154">
        <v>0</v>
      </c>
      <c r="R1543" s="154">
        <v>0</v>
      </c>
      <c r="S1543" s="154">
        <v>0</v>
      </c>
      <c r="T1543" s="154">
        <v>0</v>
      </c>
      <c r="U1543" s="154">
        <v>0</v>
      </c>
      <c r="V1543" s="154">
        <v>0</v>
      </c>
      <c r="W1543" s="154">
        <v>0</v>
      </c>
      <c r="X1543" s="154">
        <v>0</v>
      </c>
      <c r="Y1543" s="154">
        <v>0</v>
      </c>
      <c r="Z1543" s="154">
        <v>0</v>
      </c>
      <c r="AA1543" s="154">
        <v>0</v>
      </c>
      <c r="AB1543" s="156">
        <v>2021</v>
      </c>
    </row>
    <row r="1544" spans="1:28" ht="35.25" customHeight="1" x14ac:dyDescent="0.5">
      <c r="A1544">
        <v>1</v>
      </c>
      <c r="B1544" s="124">
        <v>732</v>
      </c>
      <c r="C1544" s="125" t="s">
        <v>2136</v>
      </c>
      <c r="D1544" s="150">
        <v>1557600</v>
      </c>
      <c r="E1544" s="157">
        <v>0</v>
      </c>
      <c r="F1544" s="157">
        <v>0</v>
      </c>
      <c r="G1544" s="154">
        <v>0</v>
      </c>
      <c r="H1544" s="154">
        <v>0</v>
      </c>
      <c r="I1544" s="154">
        <v>0</v>
      </c>
      <c r="J1544" s="154">
        <v>0</v>
      </c>
      <c r="K1544" s="155">
        <v>0</v>
      </c>
      <c r="L1544" s="154">
        <v>0</v>
      </c>
      <c r="M1544" s="157">
        <v>0</v>
      </c>
      <c r="N1544" s="154">
        <v>350000</v>
      </c>
      <c r="O1544" s="154">
        <v>1207600</v>
      </c>
      <c r="P1544" s="154">
        <v>0</v>
      </c>
      <c r="Q1544" s="154">
        <v>0</v>
      </c>
      <c r="R1544" s="154">
        <v>0</v>
      </c>
      <c r="S1544" s="154">
        <v>0</v>
      </c>
      <c r="T1544" s="154">
        <v>0</v>
      </c>
      <c r="U1544" s="154">
        <v>0</v>
      </c>
      <c r="V1544" s="154">
        <v>0</v>
      </c>
      <c r="W1544" s="154">
        <v>0</v>
      </c>
      <c r="X1544" s="154">
        <v>0</v>
      </c>
      <c r="Y1544" s="154">
        <v>0</v>
      </c>
      <c r="Z1544" s="154">
        <v>0</v>
      </c>
      <c r="AA1544" s="154">
        <v>0</v>
      </c>
      <c r="AB1544" s="156">
        <v>2021</v>
      </c>
    </row>
    <row r="1545" spans="1:28" ht="35.25" customHeight="1" x14ac:dyDescent="0.5">
      <c r="A1545">
        <v>1</v>
      </c>
      <c r="B1545" s="124">
        <v>733</v>
      </c>
      <c r="C1545" s="125" t="s">
        <v>2132</v>
      </c>
      <c r="D1545" s="150">
        <v>156726.5</v>
      </c>
      <c r="E1545" s="157">
        <v>0</v>
      </c>
      <c r="F1545" s="157">
        <v>0</v>
      </c>
      <c r="G1545" s="154">
        <v>156726.5</v>
      </c>
      <c r="H1545" s="154">
        <v>0</v>
      </c>
      <c r="I1545" s="154">
        <v>0</v>
      </c>
      <c r="J1545" s="154">
        <v>0</v>
      </c>
      <c r="K1545" s="155">
        <v>0</v>
      </c>
      <c r="L1545" s="154">
        <v>0</v>
      </c>
      <c r="M1545" s="157">
        <v>0</v>
      </c>
      <c r="N1545" s="154">
        <v>0</v>
      </c>
      <c r="O1545" s="154">
        <v>0</v>
      </c>
      <c r="P1545" s="154">
        <v>0</v>
      </c>
      <c r="Q1545" s="154">
        <v>0</v>
      </c>
      <c r="R1545" s="154">
        <v>0</v>
      </c>
      <c r="S1545" s="154">
        <v>0</v>
      </c>
      <c r="T1545" s="154">
        <v>0</v>
      </c>
      <c r="U1545" s="154">
        <v>0</v>
      </c>
      <c r="V1545" s="154">
        <v>0</v>
      </c>
      <c r="W1545" s="154">
        <v>0</v>
      </c>
      <c r="X1545" s="154">
        <v>0</v>
      </c>
      <c r="Y1545" s="154">
        <v>0</v>
      </c>
      <c r="Z1545" s="154">
        <v>0</v>
      </c>
      <c r="AA1545" s="154">
        <v>0</v>
      </c>
      <c r="AB1545" s="156">
        <v>2021</v>
      </c>
    </row>
    <row r="1546" spans="1:28" ht="35.25" customHeight="1" x14ac:dyDescent="0.5">
      <c r="A1546">
        <v>1</v>
      </c>
      <c r="B1546" s="124">
        <v>734</v>
      </c>
      <c r="C1546" s="125" t="s">
        <v>2941</v>
      </c>
      <c r="D1546" s="150">
        <v>910129.64</v>
      </c>
      <c r="E1546" s="157">
        <v>0</v>
      </c>
      <c r="F1546" s="157">
        <v>0</v>
      </c>
      <c r="G1546" s="154">
        <v>0</v>
      </c>
      <c r="H1546" s="154">
        <v>0</v>
      </c>
      <c r="I1546" s="154">
        <v>0</v>
      </c>
      <c r="J1546" s="154">
        <v>0</v>
      </c>
      <c r="K1546" s="155">
        <v>0</v>
      </c>
      <c r="L1546" s="154">
        <v>0</v>
      </c>
      <c r="M1546" s="157">
        <v>0</v>
      </c>
      <c r="N1546" s="154">
        <v>0</v>
      </c>
      <c r="O1546" s="154">
        <v>910129.64</v>
      </c>
      <c r="P1546" s="154">
        <v>0</v>
      </c>
      <c r="Q1546" s="154">
        <v>0</v>
      </c>
      <c r="R1546" s="154">
        <v>0</v>
      </c>
      <c r="S1546" s="154">
        <v>0</v>
      </c>
      <c r="T1546" s="154">
        <v>0</v>
      </c>
      <c r="U1546" s="154">
        <v>0</v>
      </c>
      <c r="V1546" s="154">
        <v>0</v>
      </c>
      <c r="W1546" s="154">
        <v>0</v>
      </c>
      <c r="X1546" s="154">
        <v>0</v>
      </c>
      <c r="Y1546" s="154">
        <v>0</v>
      </c>
      <c r="Z1546" s="154">
        <v>0</v>
      </c>
      <c r="AA1546" s="154">
        <v>0</v>
      </c>
      <c r="AB1546" s="156">
        <v>2021</v>
      </c>
    </row>
    <row r="1547" spans="1:28" ht="35.25" customHeight="1" x14ac:dyDescent="0.5">
      <c r="A1547">
        <v>1</v>
      </c>
      <c r="B1547" s="124">
        <v>735</v>
      </c>
      <c r="C1547" s="125" t="s">
        <v>2331</v>
      </c>
      <c r="D1547" s="150">
        <v>504580</v>
      </c>
      <c r="E1547" s="154">
        <v>0</v>
      </c>
      <c r="F1547" s="154">
        <v>504580</v>
      </c>
      <c r="G1547" s="154">
        <v>0</v>
      </c>
      <c r="H1547" s="154">
        <v>0</v>
      </c>
      <c r="I1547" s="154">
        <v>0</v>
      </c>
      <c r="J1547" s="154">
        <v>0</v>
      </c>
      <c r="K1547" s="155">
        <v>0</v>
      </c>
      <c r="L1547" s="154">
        <v>0</v>
      </c>
      <c r="M1547" s="154">
        <v>0</v>
      </c>
      <c r="N1547" s="154">
        <v>0</v>
      </c>
      <c r="O1547" s="154">
        <v>0</v>
      </c>
      <c r="P1547" s="154">
        <v>0</v>
      </c>
      <c r="Q1547" s="154">
        <v>0</v>
      </c>
      <c r="R1547" s="154">
        <v>0</v>
      </c>
      <c r="S1547" s="154">
        <v>0</v>
      </c>
      <c r="T1547" s="154">
        <v>0</v>
      </c>
      <c r="U1547" s="154">
        <v>0</v>
      </c>
      <c r="V1547" s="154">
        <v>0</v>
      </c>
      <c r="W1547" s="154">
        <v>0</v>
      </c>
      <c r="X1547" s="154">
        <v>0</v>
      </c>
      <c r="Y1547" s="154">
        <v>0</v>
      </c>
      <c r="Z1547" s="154">
        <v>0</v>
      </c>
      <c r="AA1547" s="154">
        <v>0</v>
      </c>
      <c r="AB1547" s="156">
        <v>2021</v>
      </c>
    </row>
    <row r="1548" spans="1:28" ht="35.25" customHeight="1" x14ac:dyDescent="0.5">
      <c r="A1548">
        <v>1</v>
      </c>
      <c r="B1548" s="124">
        <v>736</v>
      </c>
      <c r="C1548" s="125" t="s">
        <v>2942</v>
      </c>
      <c r="D1548" s="150">
        <v>333208</v>
      </c>
      <c r="E1548" s="154">
        <v>0</v>
      </c>
      <c r="F1548" s="154">
        <v>0</v>
      </c>
      <c r="G1548" s="154">
        <v>0</v>
      </c>
      <c r="H1548" s="154">
        <v>0</v>
      </c>
      <c r="I1548" s="154">
        <v>0</v>
      </c>
      <c r="J1548" s="154">
        <v>0</v>
      </c>
      <c r="K1548" s="155">
        <v>0</v>
      </c>
      <c r="L1548" s="154">
        <v>0</v>
      </c>
      <c r="M1548" s="154">
        <v>333208</v>
      </c>
      <c r="N1548" s="154">
        <v>0</v>
      </c>
      <c r="O1548" s="154">
        <v>0</v>
      </c>
      <c r="P1548" s="154">
        <v>0</v>
      </c>
      <c r="Q1548" s="154">
        <v>0</v>
      </c>
      <c r="R1548" s="154">
        <v>0</v>
      </c>
      <c r="S1548" s="154">
        <v>0</v>
      </c>
      <c r="T1548" s="154">
        <v>0</v>
      </c>
      <c r="U1548" s="154">
        <v>0</v>
      </c>
      <c r="V1548" s="154">
        <v>0</v>
      </c>
      <c r="W1548" s="154">
        <v>0</v>
      </c>
      <c r="X1548" s="154">
        <v>0</v>
      </c>
      <c r="Y1548" s="154">
        <v>0</v>
      </c>
      <c r="Z1548" s="154">
        <v>0</v>
      </c>
      <c r="AA1548" s="154">
        <v>0</v>
      </c>
      <c r="AB1548" s="156">
        <v>2021</v>
      </c>
    </row>
    <row r="1549" spans="1:28" ht="35.25" customHeight="1" x14ac:dyDescent="0.5">
      <c r="A1549">
        <v>1</v>
      </c>
      <c r="B1549" s="124">
        <v>737</v>
      </c>
      <c r="C1549" s="125" t="s">
        <v>2943</v>
      </c>
      <c r="D1549" s="150">
        <v>150305</v>
      </c>
      <c r="E1549" s="154">
        <v>0</v>
      </c>
      <c r="F1549" s="154">
        <v>0</v>
      </c>
      <c r="G1549" s="154">
        <v>0</v>
      </c>
      <c r="H1549" s="154">
        <v>0</v>
      </c>
      <c r="I1549" s="154">
        <v>0</v>
      </c>
      <c r="J1549" s="154">
        <v>0</v>
      </c>
      <c r="K1549" s="155">
        <v>0</v>
      </c>
      <c r="L1549" s="154">
        <v>0</v>
      </c>
      <c r="M1549" s="154">
        <v>0</v>
      </c>
      <c r="N1549" s="154">
        <v>0</v>
      </c>
      <c r="O1549" s="154">
        <v>150305</v>
      </c>
      <c r="P1549" s="154">
        <v>0</v>
      </c>
      <c r="Q1549" s="154">
        <v>0</v>
      </c>
      <c r="R1549" s="154">
        <v>0</v>
      </c>
      <c r="S1549" s="154">
        <v>0</v>
      </c>
      <c r="T1549" s="154">
        <v>0</v>
      </c>
      <c r="U1549" s="154">
        <v>0</v>
      </c>
      <c r="V1549" s="154">
        <v>0</v>
      </c>
      <c r="W1549" s="154">
        <v>0</v>
      </c>
      <c r="X1549" s="154">
        <v>0</v>
      </c>
      <c r="Y1549" s="154">
        <v>0</v>
      </c>
      <c r="Z1549" s="154">
        <v>0</v>
      </c>
      <c r="AA1549" s="154">
        <v>0</v>
      </c>
      <c r="AB1549" s="156">
        <v>2021</v>
      </c>
    </row>
    <row r="1550" spans="1:28" ht="35.25" customHeight="1" x14ac:dyDescent="0.5">
      <c r="A1550">
        <v>1</v>
      </c>
      <c r="B1550" s="124">
        <v>738</v>
      </c>
      <c r="C1550" s="125" t="s">
        <v>2130</v>
      </c>
      <c r="D1550" s="150">
        <v>378055</v>
      </c>
      <c r="E1550" s="154">
        <v>0</v>
      </c>
      <c r="F1550" s="154">
        <v>0</v>
      </c>
      <c r="G1550" s="154">
        <v>304482</v>
      </c>
      <c r="H1550" s="154">
        <v>73573</v>
      </c>
      <c r="I1550" s="154">
        <v>0</v>
      </c>
      <c r="J1550" s="154">
        <v>0</v>
      </c>
      <c r="K1550" s="155">
        <v>0</v>
      </c>
      <c r="L1550" s="154">
        <v>0</v>
      </c>
      <c r="M1550" s="154">
        <v>0</v>
      </c>
      <c r="N1550" s="154">
        <v>0</v>
      </c>
      <c r="O1550" s="154">
        <v>0</v>
      </c>
      <c r="P1550" s="154">
        <v>0</v>
      </c>
      <c r="Q1550" s="154">
        <v>0</v>
      </c>
      <c r="R1550" s="154">
        <v>0</v>
      </c>
      <c r="S1550" s="154">
        <v>0</v>
      </c>
      <c r="T1550" s="154">
        <v>0</v>
      </c>
      <c r="U1550" s="154">
        <v>0</v>
      </c>
      <c r="V1550" s="154">
        <v>0</v>
      </c>
      <c r="W1550" s="154">
        <v>0</v>
      </c>
      <c r="X1550" s="154">
        <v>0</v>
      </c>
      <c r="Y1550" s="154">
        <v>0</v>
      </c>
      <c r="Z1550" s="154">
        <v>0</v>
      </c>
      <c r="AA1550" s="154">
        <v>0</v>
      </c>
      <c r="AB1550" s="156">
        <v>2021</v>
      </c>
    </row>
    <row r="1551" spans="1:28" ht="35.25" customHeight="1" x14ac:dyDescent="0.5">
      <c r="A1551">
        <v>1</v>
      </c>
      <c r="B1551" s="124">
        <v>739</v>
      </c>
      <c r="C1551" s="125" t="s">
        <v>2944</v>
      </c>
      <c r="D1551" s="150">
        <v>583583</v>
      </c>
      <c r="E1551" s="154">
        <v>0</v>
      </c>
      <c r="F1551" s="154">
        <v>0</v>
      </c>
      <c r="G1551" s="154">
        <v>583583</v>
      </c>
      <c r="H1551" s="154">
        <v>0</v>
      </c>
      <c r="I1551" s="154">
        <v>0</v>
      </c>
      <c r="J1551" s="154">
        <v>0</v>
      </c>
      <c r="K1551" s="155">
        <v>0</v>
      </c>
      <c r="L1551" s="154">
        <v>0</v>
      </c>
      <c r="M1551" s="154">
        <v>0</v>
      </c>
      <c r="N1551" s="154">
        <v>0</v>
      </c>
      <c r="O1551" s="154">
        <v>0</v>
      </c>
      <c r="P1551" s="154">
        <v>0</v>
      </c>
      <c r="Q1551" s="154">
        <v>0</v>
      </c>
      <c r="R1551" s="154">
        <v>0</v>
      </c>
      <c r="S1551" s="154">
        <v>0</v>
      </c>
      <c r="T1551" s="154">
        <v>0</v>
      </c>
      <c r="U1551" s="154">
        <v>0</v>
      </c>
      <c r="V1551" s="154">
        <v>0</v>
      </c>
      <c r="W1551" s="154">
        <v>0</v>
      </c>
      <c r="X1551" s="154">
        <v>0</v>
      </c>
      <c r="Y1551" s="154">
        <v>0</v>
      </c>
      <c r="Z1551" s="154">
        <v>0</v>
      </c>
      <c r="AA1551" s="154">
        <v>0</v>
      </c>
      <c r="AB1551" s="156">
        <v>2021</v>
      </c>
    </row>
    <row r="1552" spans="1:28" ht="35.25" customHeight="1" x14ac:dyDescent="0.5">
      <c r="A1552">
        <v>1</v>
      </c>
      <c r="B1552" s="124">
        <v>740</v>
      </c>
      <c r="C1552" s="125" t="s">
        <v>3030</v>
      </c>
      <c r="D1552" s="150">
        <v>2150625</v>
      </c>
      <c r="E1552" s="154">
        <v>0</v>
      </c>
      <c r="F1552" s="154">
        <v>0</v>
      </c>
      <c r="G1552" s="154">
        <v>0</v>
      </c>
      <c r="H1552" s="154">
        <v>0</v>
      </c>
      <c r="I1552" s="154">
        <v>0</v>
      </c>
      <c r="J1552" s="154">
        <v>0</v>
      </c>
      <c r="K1552" s="155">
        <v>0</v>
      </c>
      <c r="L1552" s="154">
        <v>0</v>
      </c>
      <c r="M1552" s="154">
        <v>2150625</v>
      </c>
      <c r="N1552" s="154">
        <v>0</v>
      </c>
      <c r="O1552" s="154">
        <v>0</v>
      </c>
      <c r="P1552" s="154">
        <v>0</v>
      </c>
      <c r="Q1552" s="154">
        <v>0</v>
      </c>
      <c r="R1552" s="154">
        <v>0</v>
      </c>
      <c r="S1552" s="154">
        <v>0</v>
      </c>
      <c r="T1552" s="154">
        <v>0</v>
      </c>
      <c r="U1552" s="154">
        <v>0</v>
      </c>
      <c r="V1552" s="154">
        <v>0</v>
      </c>
      <c r="W1552" s="154">
        <v>0</v>
      </c>
      <c r="X1552" s="154">
        <v>0</v>
      </c>
      <c r="Y1552" s="154">
        <v>0</v>
      </c>
      <c r="Z1552" s="154">
        <v>0</v>
      </c>
      <c r="AA1552" s="154">
        <v>0</v>
      </c>
      <c r="AB1552" s="156">
        <v>2021</v>
      </c>
    </row>
    <row r="1553" spans="1:28" ht="35.25" customHeight="1" x14ac:dyDescent="0.5">
      <c r="A1553">
        <v>1</v>
      </c>
      <c r="B1553" s="124">
        <v>741</v>
      </c>
      <c r="C1553" s="125" t="s">
        <v>3031</v>
      </c>
      <c r="D1553" s="150">
        <v>2056104</v>
      </c>
      <c r="E1553" s="154">
        <v>0</v>
      </c>
      <c r="F1553" s="154">
        <v>0</v>
      </c>
      <c r="G1553" s="154">
        <v>0</v>
      </c>
      <c r="H1553" s="154">
        <v>0</v>
      </c>
      <c r="I1553" s="154">
        <v>0</v>
      </c>
      <c r="J1553" s="154">
        <v>0</v>
      </c>
      <c r="K1553" s="155">
        <v>0</v>
      </c>
      <c r="L1553" s="154">
        <v>0</v>
      </c>
      <c r="M1553" s="154">
        <v>2056104</v>
      </c>
      <c r="N1553" s="154">
        <v>0</v>
      </c>
      <c r="O1553" s="154">
        <v>0</v>
      </c>
      <c r="P1553" s="154">
        <v>0</v>
      </c>
      <c r="Q1553" s="154">
        <v>0</v>
      </c>
      <c r="R1553" s="154">
        <v>0</v>
      </c>
      <c r="S1553" s="154">
        <v>0</v>
      </c>
      <c r="T1553" s="154">
        <v>0</v>
      </c>
      <c r="U1553" s="154">
        <v>0</v>
      </c>
      <c r="V1553" s="154">
        <v>0</v>
      </c>
      <c r="W1553" s="154">
        <v>0</v>
      </c>
      <c r="X1553" s="154">
        <v>0</v>
      </c>
      <c r="Y1553" s="154">
        <v>0</v>
      </c>
      <c r="Z1553" s="154">
        <v>0</v>
      </c>
      <c r="AA1553" s="154">
        <v>0</v>
      </c>
      <c r="AB1553" s="156">
        <v>2021</v>
      </c>
    </row>
    <row r="1554" spans="1:28" ht="35.25" customHeight="1" x14ac:dyDescent="0.5">
      <c r="A1554">
        <v>1</v>
      </c>
      <c r="B1554" s="124">
        <v>742</v>
      </c>
      <c r="C1554" s="125" t="s">
        <v>3233</v>
      </c>
      <c r="D1554" s="150">
        <v>286200</v>
      </c>
      <c r="E1554" s="154">
        <v>0</v>
      </c>
      <c r="F1554" s="154">
        <v>0</v>
      </c>
      <c r="G1554" s="154">
        <v>0</v>
      </c>
      <c r="H1554" s="154">
        <v>0</v>
      </c>
      <c r="I1554" s="154">
        <v>0</v>
      </c>
      <c r="J1554" s="154">
        <v>0</v>
      </c>
      <c r="K1554" s="155">
        <v>0</v>
      </c>
      <c r="L1554" s="154">
        <v>0</v>
      </c>
      <c r="M1554" s="154">
        <v>0</v>
      </c>
      <c r="N1554" s="154">
        <v>0</v>
      </c>
      <c r="O1554" s="154">
        <v>286200</v>
      </c>
      <c r="P1554" s="154">
        <v>0</v>
      </c>
      <c r="Q1554" s="154">
        <v>0</v>
      </c>
      <c r="R1554" s="154">
        <v>0</v>
      </c>
      <c r="S1554" s="154">
        <v>0</v>
      </c>
      <c r="T1554" s="154">
        <v>0</v>
      </c>
      <c r="U1554" s="154">
        <v>0</v>
      </c>
      <c r="V1554" s="154">
        <v>0</v>
      </c>
      <c r="W1554" s="154">
        <v>0</v>
      </c>
      <c r="X1554" s="154">
        <v>0</v>
      </c>
      <c r="Y1554" s="154">
        <v>0</v>
      </c>
      <c r="Z1554" s="154">
        <v>0</v>
      </c>
      <c r="AA1554" s="154">
        <v>0</v>
      </c>
      <c r="AB1554" s="156" t="s">
        <v>3067</v>
      </c>
    </row>
    <row r="1555" spans="1:28" ht="35.25" customHeight="1" x14ac:dyDescent="0.5">
      <c r="A1555">
        <v>1</v>
      </c>
      <c r="B1555" s="124">
        <v>743</v>
      </c>
      <c r="C1555" s="125" t="s">
        <v>2133</v>
      </c>
      <c r="D1555" s="150">
        <v>882076</v>
      </c>
      <c r="E1555" s="154">
        <v>0</v>
      </c>
      <c r="F1555" s="154">
        <v>0</v>
      </c>
      <c r="G1555" s="154">
        <v>0</v>
      </c>
      <c r="H1555" s="154">
        <v>0</v>
      </c>
      <c r="I1555" s="154">
        <v>0</v>
      </c>
      <c r="J1555" s="154">
        <v>0</v>
      </c>
      <c r="K1555" s="155">
        <v>0</v>
      </c>
      <c r="L1555" s="154">
        <v>0</v>
      </c>
      <c r="M1555" s="154">
        <v>0</v>
      </c>
      <c r="N1555" s="154">
        <v>882076</v>
      </c>
      <c r="O1555" s="154">
        <v>0</v>
      </c>
      <c r="P1555" s="154">
        <v>0</v>
      </c>
      <c r="Q1555" s="154">
        <v>0</v>
      </c>
      <c r="R1555" s="154">
        <v>0</v>
      </c>
      <c r="S1555" s="154">
        <v>0</v>
      </c>
      <c r="T1555" s="154">
        <v>0</v>
      </c>
      <c r="U1555" s="154">
        <v>0</v>
      </c>
      <c r="V1555" s="154">
        <v>0</v>
      </c>
      <c r="W1555" s="154">
        <v>0</v>
      </c>
      <c r="X1555" s="154">
        <v>0</v>
      </c>
      <c r="Y1555" s="154">
        <v>0</v>
      </c>
      <c r="Z1555" s="154">
        <v>0</v>
      </c>
      <c r="AA1555" s="154">
        <v>0</v>
      </c>
      <c r="AB1555" s="156" t="s">
        <v>3067</v>
      </c>
    </row>
    <row r="1556" spans="1:28" ht="35.25" customHeight="1" x14ac:dyDescent="0.5">
      <c r="A1556">
        <v>1</v>
      </c>
      <c r="B1556" s="124">
        <v>744</v>
      </c>
      <c r="C1556" s="125" t="s">
        <v>2503</v>
      </c>
      <c r="D1556" s="150">
        <v>503500</v>
      </c>
      <c r="E1556" s="154">
        <v>0</v>
      </c>
      <c r="F1556" s="154">
        <v>0</v>
      </c>
      <c r="G1556" s="154">
        <v>0</v>
      </c>
      <c r="H1556" s="154">
        <v>0</v>
      </c>
      <c r="I1556" s="154">
        <v>0</v>
      </c>
      <c r="J1556" s="154">
        <v>0</v>
      </c>
      <c r="K1556" s="155">
        <v>0</v>
      </c>
      <c r="L1556" s="154">
        <v>0</v>
      </c>
      <c r="M1556" s="154">
        <v>0</v>
      </c>
      <c r="N1556" s="154">
        <v>0</v>
      </c>
      <c r="O1556" s="154">
        <v>0</v>
      </c>
      <c r="P1556" s="154">
        <v>503500</v>
      </c>
      <c r="Q1556" s="154">
        <v>0</v>
      </c>
      <c r="R1556" s="154">
        <v>0</v>
      </c>
      <c r="S1556" s="154">
        <v>0</v>
      </c>
      <c r="T1556" s="154">
        <v>0</v>
      </c>
      <c r="U1556" s="154">
        <v>0</v>
      </c>
      <c r="V1556" s="154">
        <v>0</v>
      </c>
      <c r="W1556" s="154">
        <v>0</v>
      </c>
      <c r="X1556" s="154">
        <v>0</v>
      </c>
      <c r="Y1556" s="154">
        <v>0</v>
      </c>
      <c r="Z1556" s="154">
        <v>0</v>
      </c>
      <c r="AA1556" s="154">
        <v>0</v>
      </c>
      <c r="AB1556" s="156" t="s">
        <v>3067</v>
      </c>
    </row>
    <row r="1557" spans="1:28" ht="35.25" customHeight="1" x14ac:dyDescent="0.5">
      <c r="A1557">
        <v>1</v>
      </c>
      <c r="B1557" s="124">
        <v>745</v>
      </c>
      <c r="C1557" s="125" t="s">
        <v>2134</v>
      </c>
      <c r="D1557" s="150">
        <v>703000</v>
      </c>
      <c r="E1557" s="154">
        <v>0</v>
      </c>
      <c r="F1557" s="154">
        <v>0</v>
      </c>
      <c r="G1557" s="154">
        <v>0</v>
      </c>
      <c r="H1557" s="154">
        <v>0</v>
      </c>
      <c r="I1557" s="154">
        <v>0</v>
      </c>
      <c r="J1557" s="154">
        <v>0</v>
      </c>
      <c r="K1557" s="155">
        <v>0</v>
      </c>
      <c r="L1557" s="154">
        <v>0</v>
      </c>
      <c r="M1557" s="154">
        <v>0</v>
      </c>
      <c r="N1557" s="154">
        <v>0</v>
      </c>
      <c r="O1557" s="154">
        <v>0</v>
      </c>
      <c r="P1557" s="154">
        <v>703000</v>
      </c>
      <c r="Q1557" s="154">
        <v>0</v>
      </c>
      <c r="R1557" s="154">
        <v>0</v>
      </c>
      <c r="S1557" s="154">
        <v>0</v>
      </c>
      <c r="T1557" s="154">
        <v>0</v>
      </c>
      <c r="U1557" s="154">
        <v>0</v>
      </c>
      <c r="V1557" s="154">
        <v>0</v>
      </c>
      <c r="W1557" s="154">
        <v>0</v>
      </c>
      <c r="X1557" s="154">
        <v>0</v>
      </c>
      <c r="Y1557" s="154">
        <v>0</v>
      </c>
      <c r="Z1557" s="154">
        <v>0</v>
      </c>
      <c r="AA1557" s="154">
        <v>0</v>
      </c>
      <c r="AB1557" s="156" t="s">
        <v>3067</v>
      </c>
    </row>
    <row r="1558" spans="1:28" ht="35.25" customHeight="1" x14ac:dyDescent="0.5">
      <c r="A1558">
        <v>1</v>
      </c>
      <c r="B1558" s="124">
        <v>746</v>
      </c>
      <c r="C1558" s="125" t="s">
        <v>2135</v>
      </c>
      <c r="D1558" s="150">
        <v>877332</v>
      </c>
      <c r="E1558" s="154">
        <v>0</v>
      </c>
      <c r="F1558" s="154">
        <v>0</v>
      </c>
      <c r="G1558" s="154">
        <v>0</v>
      </c>
      <c r="H1558" s="154">
        <v>0</v>
      </c>
      <c r="I1558" s="154">
        <v>0</v>
      </c>
      <c r="J1558" s="154">
        <v>0</v>
      </c>
      <c r="K1558" s="155">
        <v>0</v>
      </c>
      <c r="L1558" s="154">
        <v>0</v>
      </c>
      <c r="M1558" s="154">
        <v>0</v>
      </c>
      <c r="N1558" s="154">
        <v>0</v>
      </c>
      <c r="O1558" s="154">
        <v>877332</v>
      </c>
      <c r="P1558" s="154">
        <v>0</v>
      </c>
      <c r="Q1558" s="154">
        <v>0</v>
      </c>
      <c r="R1558" s="154">
        <v>0</v>
      </c>
      <c r="S1558" s="154">
        <v>0</v>
      </c>
      <c r="T1558" s="154">
        <v>0</v>
      </c>
      <c r="U1558" s="154">
        <v>0</v>
      </c>
      <c r="V1558" s="154">
        <v>0</v>
      </c>
      <c r="W1558" s="154">
        <v>0</v>
      </c>
      <c r="X1558" s="154">
        <v>0</v>
      </c>
      <c r="Y1558" s="154">
        <v>0</v>
      </c>
      <c r="Z1558" s="154">
        <v>0</v>
      </c>
      <c r="AA1558" s="154">
        <v>0</v>
      </c>
      <c r="AB1558" s="156" t="s">
        <v>3067</v>
      </c>
    </row>
    <row r="1559" spans="1:28" ht="35.25" customHeight="1" x14ac:dyDescent="0.5">
      <c r="A1559">
        <v>1</v>
      </c>
      <c r="B1559" s="124">
        <v>747</v>
      </c>
      <c r="C1559" s="125" t="s">
        <v>2330</v>
      </c>
      <c r="D1559" s="150">
        <v>436465</v>
      </c>
      <c r="E1559" s="154">
        <v>0</v>
      </c>
      <c r="F1559" s="154">
        <v>0</v>
      </c>
      <c r="G1559" s="154">
        <v>436465</v>
      </c>
      <c r="H1559" s="154">
        <v>0</v>
      </c>
      <c r="I1559" s="154">
        <v>0</v>
      </c>
      <c r="J1559" s="154">
        <v>0</v>
      </c>
      <c r="K1559" s="155">
        <v>0</v>
      </c>
      <c r="L1559" s="154">
        <v>0</v>
      </c>
      <c r="M1559" s="154">
        <v>0</v>
      </c>
      <c r="N1559" s="154">
        <v>0</v>
      </c>
      <c r="O1559" s="154">
        <v>0</v>
      </c>
      <c r="P1559" s="154">
        <v>0</v>
      </c>
      <c r="Q1559" s="154">
        <v>0</v>
      </c>
      <c r="R1559" s="154">
        <v>0</v>
      </c>
      <c r="S1559" s="154">
        <v>0</v>
      </c>
      <c r="T1559" s="154">
        <v>0</v>
      </c>
      <c r="U1559" s="154">
        <v>0</v>
      </c>
      <c r="V1559" s="154">
        <v>0</v>
      </c>
      <c r="W1559" s="154">
        <v>0</v>
      </c>
      <c r="X1559" s="154">
        <v>0</v>
      </c>
      <c r="Y1559" s="154">
        <v>0</v>
      </c>
      <c r="Z1559" s="154">
        <v>0</v>
      </c>
      <c r="AA1559" s="154">
        <v>0</v>
      </c>
      <c r="AB1559" s="156">
        <v>2021</v>
      </c>
    </row>
    <row r="1560" spans="1:28" ht="35.25" customHeight="1" x14ac:dyDescent="0.5">
      <c r="A1560">
        <v>1</v>
      </c>
      <c r="B1560" s="124">
        <v>748</v>
      </c>
      <c r="C1560" s="125" t="s">
        <v>2945</v>
      </c>
      <c r="D1560" s="150">
        <v>1364999.22</v>
      </c>
      <c r="E1560" s="157">
        <v>0</v>
      </c>
      <c r="F1560" s="157">
        <v>0</v>
      </c>
      <c r="G1560" s="154">
        <v>0</v>
      </c>
      <c r="H1560" s="154">
        <v>0</v>
      </c>
      <c r="I1560" s="154">
        <v>1364999.22</v>
      </c>
      <c r="J1560" s="154">
        <v>0</v>
      </c>
      <c r="K1560" s="155">
        <v>0</v>
      </c>
      <c r="L1560" s="154">
        <v>0</v>
      </c>
      <c r="M1560" s="157">
        <v>0</v>
      </c>
      <c r="N1560" s="154">
        <v>0</v>
      </c>
      <c r="O1560" s="154">
        <v>0</v>
      </c>
      <c r="P1560" s="154">
        <v>0</v>
      </c>
      <c r="Q1560" s="154">
        <v>0</v>
      </c>
      <c r="R1560" s="154">
        <v>0</v>
      </c>
      <c r="S1560" s="154">
        <v>0</v>
      </c>
      <c r="T1560" s="154">
        <v>0</v>
      </c>
      <c r="U1560" s="154">
        <v>0</v>
      </c>
      <c r="V1560" s="154">
        <v>0</v>
      </c>
      <c r="W1560" s="154">
        <v>0</v>
      </c>
      <c r="X1560" s="154">
        <v>0</v>
      </c>
      <c r="Y1560" s="154">
        <v>0</v>
      </c>
      <c r="Z1560" s="154">
        <v>0</v>
      </c>
      <c r="AA1560" s="154">
        <v>0</v>
      </c>
      <c r="AB1560" s="156">
        <v>2021</v>
      </c>
    </row>
    <row r="1561" spans="1:28" ht="35.25" customHeight="1" x14ac:dyDescent="0.5">
      <c r="B1561" s="153" t="s">
        <v>807</v>
      </c>
      <c r="C1561" s="125"/>
      <c r="D1561" s="150">
        <v>2207882.88</v>
      </c>
      <c r="E1561" s="150">
        <v>0</v>
      </c>
      <c r="F1561" s="150">
        <v>0</v>
      </c>
      <c r="G1561" s="150">
        <v>0</v>
      </c>
      <c r="H1561" s="150">
        <v>0</v>
      </c>
      <c r="I1561" s="150">
        <v>0</v>
      </c>
      <c r="J1561" s="150">
        <v>0</v>
      </c>
      <c r="K1561" s="151">
        <v>0</v>
      </c>
      <c r="L1561" s="150">
        <v>0</v>
      </c>
      <c r="M1561" s="150">
        <v>1068799.46</v>
      </c>
      <c r="N1561" s="150">
        <v>0</v>
      </c>
      <c r="O1561" s="150">
        <v>1139083.42</v>
      </c>
      <c r="P1561" s="150">
        <v>0</v>
      </c>
      <c r="Q1561" s="150">
        <v>0</v>
      </c>
      <c r="R1561" s="150">
        <v>0</v>
      </c>
      <c r="S1561" s="150">
        <v>0</v>
      </c>
      <c r="T1561" s="150">
        <v>0</v>
      </c>
      <c r="U1561" s="150">
        <v>0</v>
      </c>
      <c r="V1561" s="150">
        <v>0</v>
      </c>
      <c r="W1561" s="150">
        <v>0</v>
      </c>
      <c r="X1561" s="150">
        <v>0</v>
      </c>
      <c r="Y1561" s="150">
        <v>0</v>
      </c>
      <c r="Z1561" s="150">
        <v>0</v>
      </c>
      <c r="AA1561" s="150">
        <v>0</v>
      </c>
      <c r="AB1561" s="152" t="s">
        <v>857</v>
      </c>
    </row>
    <row r="1562" spans="1:28" ht="35.25" customHeight="1" x14ac:dyDescent="0.5">
      <c r="A1562">
        <v>1</v>
      </c>
      <c r="B1562" s="124">
        <v>749</v>
      </c>
      <c r="C1562" s="125" t="s">
        <v>2511</v>
      </c>
      <c r="D1562" s="150">
        <v>270000</v>
      </c>
      <c r="E1562" s="154">
        <v>0</v>
      </c>
      <c r="F1562" s="154">
        <v>0</v>
      </c>
      <c r="G1562" s="154">
        <v>0</v>
      </c>
      <c r="H1562" s="154">
        <v>0</v>
      </c>
      <c r="I1562" s="154">
        <v>0</v>
      </c>
      <c r="J1562" s="154">
        <v>0</v>
      </c>
      <c r="K1562" s="155">
        <v>0</v>
      </c>
      <c r="L1562" s="154">
        <v>0</v>
      </c>
      <c r="M1562" s="154">
        <v>0</v>
      </c>
      <c r="N1562" s="154">
        <v>0</v>
      </c>
      <c r="O1562" s="154">
        <v>270000</v>
      </c>
      <c r="P1562" s="154">
        <v>0</v>
      </c>
      <c r="Q1562" s="154">
        <v>0</v>
      </c>
      <c r="R1562" s="154">
        <v>0</v>
      </c>
      <c r="S1562" s="154">
        <v>0</v>
      </c>
      <c r="T1562" s="154">
        <v>0</v>
      </c>
      <c r="U1562" s="154">
        <v>0</v>
      </c>
      <c r="V1562" s="154">
        <v>0</v>
      </c>
      <c r="W1562" s="154">
        <v>0</v>
      </c>
      <c r="X1562" s="154">
        <v>0</v>
      </c>
      <c r="Y1562" s="154">
        <v>0</v>
      </c>
      <c r="Z1562" s="154">
        <v>0</v>
      </c>
      <c r="AA1562" s="154">
        <v>0</v>
      </c>
      <c r="AB1562" s="156">
        <v>2021</v>
      </c>
    </row>
    <row r="1563" spans="1:28" ht="35.25" customHeight="1" x14ac:dyDescent="0.5">
      <c r="A1563">
        <v>1</v>
      </c>
      <c r="B1563" s="124">
        <v>750</v>
      </c>
      <c r="C1563" s="125" t="s">
        <v>2946</v>
      </c>
      <c r="D1563" s="150">
        <v>1068799.46</v>
      </c>
      <c r="E1563" s="154">
        <v>0</v>
      </c>
      <c r="F1563" s="154">
        <v>0</v>
      </c>
      <c r="G1563" s="154">
        <v>0</v>
      </c>
      <c r="H1563" s="154">
        <v>0</v>
      </c>
      <c r="I1563" s="154">
        <v>0</v>
      </c>
      <c r="J1563" s="154">
        <v>0</v>
      </c>
      <c r="K1563" s="155">
        <v>0</v>
      </c>
      <c r="L1563" s="154">
        <v>0</v>
      </c>
      <c r="M1563" s="154">
        <v>1068799.46</v>
      </c>
      <c r="N1563" s="154">
        <v>0</v>
      </c>
      <c r="O1563" s="154">
        <v>0</v>
      </c>
      <c r="P1563" s="154">
        <v>0</v>
      </c>
      <c r="Q1563" s="154">
        <v>0</v>
      </c>
      <c r="R1563" s="154">
        <v>0</v>
      </c>
      <c r="S1563" s="154">
        <v>0</v>
      </c>
      <c r="T1563" s="154">
        <v>0</v>
      </c>
      <c r="U1563" s="154">
        <v>0</v>
      </c>
      <c r="V1563" s="154">
        <v>0</v>
      </c>
      <c r="W1563" s="154">
        <v>0</v>
      </c>
      <c r="X1563" s="154">
        <v>0</v>
      </c>
      <c r="Y1563" s="154">
        <v>0</v>
      </c>
      <c r="Z1563" s="154">
        <v>0</v>
      </c>
      <c r="AA1563" s="154">
        <v>0</v>
      </c>
      <c r="AB1563" s="156">
        <v>2021</v>
      </c>
    </row>
    <row r="1564" spans="1:28" ht="35.25" customHeight="1" x14ac:dyDescent="0.5">
      <c r="A1564">
        <v>1</v>
      </c>
      <c r="B1564" s="124">
        <v>751</v>
      </c>
      <c r="C1564" s="125" t="s">
        <v>3234</v>
      </c>
      <c r="D1564" s="150">
        <v>152646.42000000001</v>
      </c>
      <c r="E1564" s="154">
        <v>0</v>
      </c>
      <c r="F1564" s="154">
        <v>0</v>
      </c>
      <c r="G1564" s="154">
        <v>0</v>
      </c>
      <c r="H1564" s="154">
        <v>0</v>
      </c>
      <c r="I1564" s="154">
        <v>0</v>
      </c>
      <c r="J1564" s="154">
        <v>0</v>
      </c>
      <c r="K1564" s="155">
        <v>0</v>
      </c>
      <c r="L1564" s="154">
        <v>0</v>
      </c>
      <c r="M1564" s="154">
        <v>0</v>
      </c>
      <c r="N1564" s="154">
        <v>0</v>
      </c>
      <c r="O1564" s="154">
        <v>152646.42000000001</v>
      </c>
      <c r="P1564" s="154">
        <v>0</v>
      </c>
      <c r="Q1564" s="154">
        <v>0</v>
      </c>
      <c r="R1564" s="154">
        <v>0</v>
      </c>
      <c r="S1564" s="154">
        <v>0</v>
      </c>
      <c r="T1564" s="154">
        <v>0</v>
      </c>
      <c r="U1564" s="154">
        <v>0</v>
      </c>
      <c r="V1564" s="154">
        <v>0</v>
      </c>
      <c r="W1564" s="154">
        <v>0</v>
      </c>
      <c r="X1564" s="154">
        <v>0</v>
      </c>
      <c r="Y1564" s="154">
        <v>0</v>
      </c>
      <c r="Z1564" s="154">
        <v>0</v>
      </c>
      <c r="AA1564" s="154">
        <v>0</v>
      </c>
      <c r="AB1564" s="156" t="s">
        <v>3067</v>
      </c>
    </row>
    <row r="1565" spans="1:28" ht="35.25" customHeight="1" x14ac:dyDescent="0.5">
      <c r="A1565">
        <v>1</v>
      </c>
      <c r="B1565" s="124">
        <v>752</v>
      </c>
      <c r="C1565" s="125" t="s">
        <v>2947</v>
      </c>
      <c r="D1565" s="150">
        <v>716437</v>
      </c>
      <c r="E1565" s="154">
        <v>0</v>
      </c>
      <c r="F1565" s="154">
        <v>0</v>
      </c>
      <c r="G1565" s="154">
        <v>0</v>
      </c>
      <c r="H1565" s="154">
        <v>0</v>
      </c>
      <c r="I1565" s="154">
        <v>0</v>
      </c>
      <c r="J1565" s="154">
        <v>0</v>
      </c>
      <c r="K1565" s="155">
        <v>0</v>
      </c>
      <c r="L1565" s="154">
        <v>0</v>
      </c>
      <c r="M1565" s="154">
        <v>0</v>
      </c>
      <c r="N1565" s="154">
        <v>0</v>
      </c>
      <c r="O1565" s="154">
        <v>716437</v>
      </c>
      <c r="P1565" s="154">
        <v>0</v>
      </c>
      <c r="Q1565" s="154">
        <v>0</v>
      </c>
      <c r="R1565" s="154">
        <v>0</v>
      </c>
      <c r="S1565" s="154">
        <v>0</v>
      </c>
      <c r="T1565" s="154">
        <v>0</v>
      </c>
      <c r="U1565" s="154">
        <v>0</v>
      </c>
      <c r="V1565" s="154">
        <v>0</v>
      </c>
      <c r="W1565" s="154">
        <v>0</v>
      </c>
      <c r="X1565" s="154">
        <v>0</v>
      </c>
      <c r="Y1565" s="154">
        <v>0</v>
      </c>
      <c r="Z1565" s="154">
        <v>0</v>
      </c>
      <c r="AA1565" s="154">
        <v>0</v>
      </c>
      <c r="AB1565" s="156">
        <v>2021</v>
      </c>
    </row>
    <row r="1566" spans="1:28" ht="35.25" customHeight="1" x14ac:dyDescent="0.5">
      <c r="B1566" s="153" t="s">
        <v>1361</v>
      </c>
      <c r="C1566" s="125"/>
      <c r="D1566" s="150">
        <v>13968455.5</v>
      </c>
      <c r="E1566" s="150">
        <v>268671</v>
      </c>
      <c r="F1566" s="150">
        <v>0</v>
      </c>
      <c r="G1566" s="150">
        <v>0</v>
      </c>
      <c r="H1566" s="150">
        <v>100000</v>
      </c>
      <c r="I1566" s="150">
        <v>924100</v>
      </c>
      <c r="J1566" s="150">
        <v>0</v>
      </c>
      <c r="K1566" s="151">
        <v>0</v>
      </c>
      <c r="L1566" s="150">
        <v>0</v>
      </c>
      <c r="M1566" s="150">
        <v>0</v>
      </c>
      <c r="N1566" s="150">
        <v>0</v>
      </c>
      <c r="O1566" s="150">
        <v>12675684.5</v>
      </c>
      <c r="P1566" s="150">
        <v>0</v>
      </c>
      <c r="Q1566" s="150">
        <v>0</v>
      </c>
      <c r="R1566" s="150">
        <v>0</v>
      </c>
      <c r="S1566" s="150">
        <v>0</v>
      </c>
      <c r="T1566" s="150">
        <v>0</v>
      </c>
      <c r="U1566" s="150">
        <v>0</v>
      </c>
      <c r="V1566" s="150">
        <v>0</v>
      </c>
      <c r="W1566" s="150">
        <v>0</v>
      </c>
      <c r="X1566" s="150">
        <v>0</v>
      </c>
      <c r="Y1566" s="150">
        <v>0</v>
      </c>
      <c r="Z1566" s="150">
        <v>0</v>
      </c>
      <c r="AA1566" s="150">
        <v>0</v>
      </c>
      <c r="AB1566" s="152" t="s">
        <v>857</v>
      </c>
    </row>
    <row r="1567" spans="1:28" ht="35.25" customHeight="1" x14ac:dyDescent="0.5">
      <c r="A1567">
        <v>1</v>
      </c>
      <c r="B1567" s="124">
        <v>753</v>
      </c>
      <c r="C1567" s="125" t="s">
        <v>2948</v>
      </c>
      <c r="D1567" s="150">
        <v>1966144</v>
      </c>
      <c r="E1567" s="154">
        <v>0</v>
      </c>
      <c r="F1567" s="154">
        <v>0</v>
      </c>
      <c r="G1567" s="154">
        <v>0</v>
      </c>
      <c r="H1567" s="154">
        <v>0</v>
      </c>
      <c r="I1567" s="154">
        <v>0</v>
      </c>
      <c r="J1567" s="154">
        <v>0</v>
      </c>
      <c r="K1567" s="155">
        <v>0</v>
      </c>
      <c r="L1567" s="154">
        <v>0</v>
      </c>
      <c r="M1567" s="154">
        <v>0</v>
      </c>
      <c r="N1567" s="154">
        <v>0</v>
      </c>
      <c r="O1567" s="154">
        <v>1966144</v>
      </c>
      <c r="P1567" s="154">
        <v>0</v>
      </c>
      <c r="Q1567" s="154">
        <v>0</v>
      </c>
      <c r="R1567" s="154">
        <v>0</v>
      </c>
      <c r="S1567" s="154">
        <v>0</v>
      </c>
      <c r="T1567" s="154">
        <v>0</v>
      </c>
      <c r="U1567" s="154">
        <v>0</v>
      </c>
      <c r="V1567" s="154">
        <v>0</v>
      </c>
      <c r="W1567" s="154">
        <v>0</v>
      </c>
      <c r="X1567" s="154">
        <v>0</v>
      </c>
      <c r="Y1567" s="154">
        <v>0</v>
      </c>
      <c r="Z1567" s="154">
        <v>0</v>
      </c>
      <c r="AA1567" s="154">
        <v>0</v>
      </c>
      <c r="AB1567" s="156">
        <v>2021</v>
      </c>
    </row>
    <row r="1568" spans="1:28" ht="35.25" customHeight="1" x14ac:dyDescent="0.5">
      <c r="A1568">
        <v>1</v>
      </c>
      <c r="B1568" s="124">
        <v>754</v>
      </c>
      <c r="C1568" s="125" t="s">
        <v>2509</v>
      </c>
      <c r="D1568" s="150">
        <v>739704.2</v>
      </c>
      <c r="E1568" s="154">
        <v>0</v>
      </c>
      <c r="F1568" s="154">
        <v>0</v>
      </c>
      <c r="G1568" s="154">
        <v>0</v>
      </c>
      <c r="H1568" s="154">
        <v>0</v>
      </c>
      <c r="I1568" s="154">
        <v>0</v>
      </c>
      <c r="J1568" s="154">
        <v>0</v>
      </c>
      <c r="K1568" s="155">
        <v>0</v>
      </c>
      <c r="L1568" s="154">
        <v>0</v>
      </c>
      <c r="M1568" s="154">
        <v>0</v>
      </c>
      <c r="N1568" s="154">
        <v>0</v>
      </c>
      <c r="O1568" s="154">
        <v>739704.2</v>
      </c>
      <c r="P1568" s="154">
        <v>0</v>
      </c>
      <c r="Q1568" s="154">
        <v>0</v>
      </c>
      <c r="R1568" s="154">
        <v>0</v>
      </c>
      <c r="S1568" s="154">
        <v>0</v>
      </c>
      <c r="T1568" s="154">
        <v>0</v>
      </c>
      <c r="U1568" s="154">
        <v>0</v>
      </c>
      <c r="V1568" s="154">
        <v>0</v>
      </c>
      <c r="W1568" s="154">
        <v>0</v>
      </c>
      <c r="X1568" s="154">
        <v>0</v>
      </c>
      <c r="Y1568" s="154">
        <v>0</v>
      </c>
      <c r="Z1568" s="154">
        <v>0</v>
      </c>
      <c r="AA1568" s="154">
        <v>0</v>
      </c>
      <c r="AB1568" s="156">
        <v>2021</v>
      </c>
    </row>
    <row r="1569" spans="1:28" ht="35.25" customHeight="1" x14ac:dyDescent="0.5">
      <c r="A1569">
        <v>1</v>
      </c>
      <c r="B1569" s="124">
        <v>755</v>
      </c>
      <c r="C1569" s="125" t="s">
        <v>2150</v>
      </c>
      <c r="D1569" s="150">
        <v>1820200</v>
      </c>
      <c r="E1569" s="154">
        <v>0</v>
      </c>
      <c r="F1569" s="154">
        <v>0</v>
      </c>
      <c r="G1569" s="154">
        <v>0</v>
      </c>
      <c r="H1569" s="154">
        <v>0</v>
      </c>
      <c r="I1569" s="154">
        <v>0</v>
      </c>
      <c r="J1569" s="154">
        <v>0</v>
      </c>
      <c r="K1569" s="155">
        <v>0</v>
      </c>
      <c r="L1569" s="154">
        <v>0</v>
      </c>
      <c r="M1569" s="154">
        <v>0</v>
      </c>
      <c r="N1569" s="154">
        <v>0</v>
      </c>
      <c r="O1569" s="154">
        <v>1820200</v>
      </c>
      <c r="P1569" s="154">
        <v>0</v>
      </c>
      <c r="Q1569" s="154">
        <v>0</v>
      </c>
      <c r="R1569" s="154">
        <v>0</v>
      </c>
      <c r="S1569" s="154">
        <v>0</v>
      </c>
      <c r="T1569" s="154">
        <v>0</v>
      </c>
      <c r="U1569" s="154">
        <v>0</v>
      </c>
      <c r="V1569" s="154">
        <v>0</v>
      </c>
      <c r="W1569" s="154">
        <v>0</v>
      </c>
      <c r="X1569" s="154">
        <v>0</v>
      </c>
      <c r="Y1569" s="154">
        <v>0</v>
      </c>
      <c r="Z1569" s="154">
        <v>0</v>
      </c>
      <c r="AA1569" s="154">
        <v>0</v>
      </c>
      <c r="AB1569" s="156">
        <v>2021</v>
      </c>
    </row>
    <row r="1570" spans="1:28" ht="35.25" customHeight="1" x14ac:dyDescent="0.5">
      <c r="A1570">
        <v>1</v>
      </c>
      <c r="B1570" s="124">
        <v>756</v>
      </c>
      <c r="C1570" s="125" t="s">
        <v>3235</v>
      </c>
      <c r="D1570" s="150">
        <v>1079715.3</v>
      </c>
      <c r="E1570" s="154">
        <v>0</v>
      </c>
      <c r="F1570" s="154">
        <v>0</v>
      </c>
      <c r="G1570" s="154">
        <v>0</v>
      </c>
      <c r="H1570" s="154">
        <v>0</v>
      </c>
      <c r="I1570" s="154">
        <v>0</v>
      </c>
      <c r="J1570" s="154">
        <v>0</v>
      </c>
      <c r="K1570" s="155">
        <v>0</v>
      </c>
      <c r="L1570" s="154">
        <v>0</v>
      </c>
      <c r="M1570" s="154">
        <v>0</v>
      </c>
      <c r="N1570" s="154">
        <v>0</v>
      </c>
      <c r="O1570" s="154">
        <v>1079715.3</v>
      </c>
      <c r="P1570" s="154">
        <v>0</v>
      </c>
      <c r="Q1570" s="154">
        <v>0</v>
      </c>
      <c r="R1570" s="154">
        <v>0</v>
      </c>
      <c r="S1570" s="154">
        <v>0</v>
      </c>
      <c r="T1570" s="154">
        <v>0</v>
      </c>
      <c r="U1570" s="154">
        <v>0</v>
      </c>
      <c r="V1570" s="154">
        <v>0</v>
      </c>
      <c r="W1570" s="154">
        <v>0</v>
      </c>
      <c r="X1570" s="154">
        <v>0</v>
      </c>
      <c r="Y1570" s="154">
        <v>0</v>
      </c>
      <c r="Z1570" s="154">
        <v>0</v>
      </c>
      <c r="AA1570" s="154">
        <v>0</v>
      </c>
      <c r="AB1570" s="156" t="s">
        <v>3067</v>
      </c>
    </row>
    <row r="1571" spans="1:28" ht="35.25" customHeight="1" x14ac:dyDescent="0.5">
      <c r="A1571">
        <v>1</v>
      </c>
      <c r="B1571" s="124">
        <v>757</v>
      </c>
      <c r="C1571" s="125" t="s">
        <v>3236</v>
      </c>
      <c r="D1571" s="150">
        <v>1278950</v>
      </c>
      <c r="E1571" s="154">
        <v>0</v>
      </c>
      <c r="F1571" s="154">
        <v>0</v>
      </c>
      <c r="G1571" s="154">
        <v>0</v>
      </c>
      <c r="H1571" s="154">
        <v>0</v>
      </c>
      <c r="I1571" s="154">
        <v>0</v>
      </c>
      <c r="J1571" s="154">
        <v>0</v>
      </c>
      <c r="K1571" s="155">
        <v>0</v>
      </c>
      <c r="L1571" s="154">
        <v>0</v>
      </c>
      <c r="M1571" s="154">
        <v>0</v>
      </c>
      <c r="N1571" s="154">
        <v>0</v>
      </c>
      <c r="O1571" s="154">
        <v>1278950</v>
      </c>
      <c r="P1571" s="154">
        <v>0</v>
      </c>
      <c r="Q1571" s="154">
        <v>0</v>
      </c>
      <c r="R1571" s="154">
        <v>0</v>
      </c>
      <c r="S1571" s="154">
        <v>0</v>
      </c>
      <c r="T1571" s="154">
        <v>0</v>
      </c>
      <c r="U1571" s="154">
        <v>0</v>
      </c>
      <c r="V1571" s="154">
        <v>0</v>
      </c>
      <c r="W1571" s="154">
        <v>0</v>
      </c>
      <c r="X1571" s="154">
        <v>0</v>
      </c>
      <c r="Y1571" s="154">
        <v>0</v>
      </c>
      <c r="Z1571" s="154">
        <v>0</v>
      </c>
      <c r="AA1571" s="154">
        <v>0</v>
      </c>
      <c r="AB1571" s="156" t="s">
        <v>3067</v>
      </c>
    </row>
    <row r="1572" spans="1:28" ht="35.25" customHeight="1" x14ac:dyDescent="0.5">
      <c r="A1572">
        <v>1</v>
      </c>
      <c r="B1572" s="124">
        <v>758</v>
      </c>
      <c r="C1572" s="125" t="s">
        <v>3237</v>
      </c>
      <c r="D1572" s="150">
        <v>3281058</v>
      </c>
      <c r="E1572" s="154">
        <v>0</v>
      </c>
      <c r="F1572" s="154">
        <v>0</v>
      </c>
      <c r="G1572" s="154">
        <v>0</v>
      </c>
      <c r="H1572" s="154">
        <v>0</v>
      </c>
      <c r="I1572" s="154">
        <v>0</v>
      </c>
      <c r="J1572" s="154">
        <v>0</v>
      </c>
      <c r="K1572" s="155">
        <v>0</v>
      </c>
      <c r="L1572" s="154">
        <v>0</v>
      </c>
      <c r="M1572" s="154">
        <v>0</v>
      </c>
      <c r="N1572" s="154">
        <v>0</v>
      </c>
      <c r="O1572" s="154">
        <v>3281058</v>
      </c>
      <c r="P1572" s="154">
        <v>0</v>
      </c>
      <c r="Q1572" s="154">
        <v>0</v>
      </c>
      <c r="R1572" s="154">
        <v>0</v>
      </c>
      <c r="S1572" s="154">
        <v>0</v>
      </c>
      <c r="T1572" s="154">
        <v>0</v>
      </c>
      <c r="U1572" s="154">
        <v>0</v>
      </c>
      <c r="V1572" s="154">
        <v>0</v>
      </c>
      <c r="W1572" s="154">
        <v>0</v>
      </c>
      <c r="X1572" s="154">
        <v>0</v>
      </c>
      <c r="Y1572" s="154">
        <v>0</v>
      </c>
      <c r="Z1572" s="154">
        <v>0</v>
      </c>
      <c r="AA1572" s="154">
        <v>0</v>
      </c>
      <c r="AB1572" s="156" t="s">
        <v>3067</v>
      </c>
    </row>
    <row r="1573" spans="1:28" ht="35.25" customHeight="1" x14ac:dyDescent="0.5">
      <c r="A1573">
        <v>1</v>
      </c>
      <c r="B1573" s="124">
        <v>759</v>
      </c>
      <c r="C1573" s="125" t="s">
        <v>3238</v>
      </c>
      <c r="D1573" s="150">
        <v>491741</v>
      </c>
      <c r="E1573" s="154">
        <v>0</v>
      </c>
      <c r="F1573" s="154">
        <v>0</v>
      </c>
      <c r="G1573" s="154">
        <v>0</v>
      </c>
      <c r="H1573" s="154">
        <v>0</v>
      </c>
      <c r="I1573" s="154">
        <v>0</v>
      </c>
      <c r="J1573" s="154">
        <v>0</v>
      </c>
      <c r="K1573" s="155">
        <v>0</v>
      </c>
      <c r="L1573" s="154">
        <v>0</v>
      </c>
      <c r="M1573" s="154">
        <v>0</v>
      </c>
      <c r="N1573" s="154">
        <v>0</v>
      </c>
      <c r="O1573" s="154">
        <v>491741</v>
      </c>
      <c r="P1573" s="154">
        <v>0</v>
      </c>
      <c r="Q1573" s="154">
        <v>0</v>
      </c>
      <c r="R1573" s="154">
        <v>0</v>
      </c>
      <c r="S1573" s="154">
        <v>0</v>
      </c>
      <c r="T1573" s="154">
        <v>0</v>
      </c>
      <c r="U1573" s="154">
        <v>0</v>
      </c>
      <c r="V1573" s="154">
        <v>0</v>
      </c>
      <c r="W1573" s="154">
        <v>0</v>
      </c>
      <c r="X1573" s="154">
        <v>0</v>
      </c>
      <c r="Y1573" s="154">
        <v>0</v>
      </c>
      <c r="Z1573" s="154">
        <v>0</v>
      </c>
      <c r="AA1573" s="154">
        <v>0</v>
      </c>
      <c r="AB1573" s="156" t="s">
        <v>3067</v>
      </c>
    </row>
    <row r="1574" spans="1:28" ht="35.25" customHeight="1" x14ac:dyDescent="0.5">
      <c r="A1574">
        <v>1</v>
      </c>
      <c r="B1574" s="124">
        <v>760</v>
      </c>
      <c r="C1574" s="125" t="s">
        <v>3239</v>
      </c>
      <c r="D1574" s="150">
        <v>1244668</v>
      </c>
      <c r="E1574" s="154">
        <v>0</v>
      </c>
      <c r="F1574" s="154">
        <v>0</v>
      </c>
      <c r="G1574" s="154">
        <v>0</v>
      </c>
      <c r="H1574" s="154">
        <v>0</v>
      </c>
      <c r="I1574" s="154">
        <v>924100</v>
      </c>
      <c r="J1574" s="154">
        <v>0</v>
      </c>
      <c r="K1574" s="155">
        <v>0</v>
      </c>
      <c r="L1574" s="154">
        <v>0</v>
      </c>
      <c r="M1574" s="154">
        <v>0</v>
      </c>
      <c r="N1574" s="154">
        <v>0</v>
      </c>
      <c r="O1574" s="154">
        <v>320568</v>
      </c>
      <c r="P1574" s="154">
        <v>0</v>
      </c>
      <c r="Q1574" s="154">
        <v>0</v>
      </c>
      <c r="R1574" s="154">
        <v>0</v>
      </c>
      <c r="S1574" s="154">
        <v>0</v>
      </c>
      <c r="T1574" s="154">
        <v>0</v>
      </c>
      <c r="U1574" s="154">
        <v>0</v>
      </c>
      <c r="V1574" s="154">
        <v>0</v>
      </c>
      <c r="W1574" s="154">
        <v>0</v>
      </c>
      <c r="X1574" s="154">
        <v>0</v>
      </c>
      <c r="Y1574" s="154">
        <v>0</v>
      </c>
      <c r="Z1574" s="154">
        <v>0</v>
      </c>
      <c r="AA1574" s="154">
        <v>0</v>
      </c>
      <c r="AB1574" s="156">
        <v>2021</v>
      </c>
    </row>
    <row r="1575" spans="1:28" ht="35.25" customHeight="1" x14ac:dyDescent="0.5">
      <c r="A1575">
        <v>1</v>
      </c>
      <c r="B1575" s="124">
        <v>761</v>
      </c>
      <c r="C1575" s="125" t="s">
        <v>3240</v>
      </c>
      <c r="D1575" s="150">
        <v>1007508</v>
      </c>
      <c r="E1575" s="154">
        <v>0</v>
      </c>
      <c r="F1575" s="154">
        <v>0</v>
      </c>
      <c r="G1575" s="154">
        <v>0</v>
      </c>
      <c r="H1575" s="154">
        <v>0</v>
      </c>
      <c r="I1575" s="154">
        <v>0</v>
      </c>
      <c r="J1575" s="154">
        <v>0</v>
      </c>
      <c r="K1575" s="155">
        <v>0</v>
      </c>
      <c r="L1575" s="154">
        <v>0</v>
      </c>
      <c r="M1575" s="154">
        <v>0</v>
      </c>
      <c r="N1575" s="154">
        <v>0</v>
      </c>
      <c r="O1575" s="154">
        <v>1007508</v>
      </c>
      <c r="P1575" s="154">
        <v>0</v>
      </c>
      <c r="Q1575" s="154">
        <v>0</v>
      </c>
      <c r="R1575" s="154">
        <v>0</v>
      </c>
      <c r="S1575" s="154">
        <v>0</v>
      </c>
      <c r="T1575" s="154">
        <v>0</v>
      </c>
      <c r="U1575" s="154">
        <v>0</v>
      </c>
      <c r="V1575" s="154">
        <v>0</v>
      </c>
      <c r="W1575" s="154">
        <v>0</v>
      </c>
      <c r="X1575" s="154">
        <v>0</v>
      </c>
      <c r="Y1575" s="154">
        <v>0</v>
      </c>
      <c r="Z1575" s="154">
        <v>0</v>
      </c>
      <c r="AA1575" s="154">
        <v>0</v>
      </c>
      <c r="AB1575" s="156">
        <v>2021</v>
      </c>
    </row>
    <row r="1576" spans="1:28" ht="35.25" customHeight="1" x14ac:dyDescent="0.5">
      <c r="A1576">
        <v>1</v>
      </c>
      <c r="B1576" s="124">
        <v>762</v>
      </c>
      <c r="C1576" s="125" t="s">
        <v>3241</v>
      </c>
      <c r="D1576" s="150">
        <v>368671</v>
      </c>
      <c r="E1576" s="154">
        <v>268671</v>
      </c>
      <c r="F1576" s="154">
        <v>0</v>
      </c>
      <c r="G1576" s="154">
        <v>0</v>
      </c>
      <c r="H1576" s="154">
        <v>100000</v>
      </c>
      <c r="I1576" s="154">
        <v>0</v>
      </c>
      <c r="J1576" s="154">
        <v>0</v>
      </c>
      <c r="K1576" s="155">
        <v>0</v>
      </c>
      <c r="L1576" s="154">
        <v>0</v>
      </c>
      <c r="M1576" s="154">
        <v>0</v>
      </c>
      <c r="N1576" s="154">
        <v>0</v>
      </c>
      <c r="O1576" s="154">
        <v>0</v>
      </c>
      <c r="P1576" s="154">
        <v>0</v>
      </c>
      <c r="Q1576" s="154">
        <v>0</v>
      </c>
      <c r="R1576" s="154">
        <v>0</v>
      </c>
      <c r="S1576" s="154">
        <v>0</v>
      </c>
      <c r="T1576" s="154">
        <v>0</v>
      </c>
      <c r="U1576" s="154">
        <v>0</v>
      </c>
      <c r="V1576" s="154">
        <v>0</v>
      </c>
      <c r="W1576" s="154">
        <v>0</v>
      </c>
      <c r="X1576" s="154">
        <v>0</v>
      </c>
      <c r="Y1576" s="154">
        <v>0</v>
      </c>
      <c r="Z1576" s="154">
        <v>0</v>
      </c>
      <c r="AA1576" s="154">
        <v>0</v>
      </c>
      <c r="AB1576" s="156">
        <v>2021</v>
      </c>
    </row>
    <row r="1577" spans="1:28" ht="35.25" customHeight="1" x14ac:dyDescent="0.5">
      <c r="A1577">
        <v>1</v>
      </c>
      <c r="B1577" s="124">
        <v>763</v>
      </c>
      <c r="C1577" s="125" t="s">
        <v>2949</v>
      </c>
      <c r="D1577" s="150">
        <v>690096</v>
      </c>
      <c r="E1577" s="154">
        <v>0</v>
      </c>
      <c r="F1577" s="154">
        <v>0</v>
      </c>
      <c r="G1577" s="154">
        <v>0</v>
      </c>
      <c r="H1577" s="154">
        <v>0</v>
      </c>
      <c r="I1577" s="154">
        <v>0</v>
      </c>
      <c r="J1577" s="154">
        <v>0</v>
      </c>
      <c r="K1577" s="155">
        <v>0</v>
      </c>
      <c r="L1577" s="154">
        <v>0</v>
      </c>
      <c r="M1577" s="154">
        <v>0</v>
      </c>
      <c r="N1577" s="154">
        <v>0</v>
      </c>
      <c r="O1577" s="154">
        <v>690096</v>
      </c>
      <c r="P1577" s="154">
        <v>0</v>
      </c>
      <c r="Q1577" s="154">
        <v>0</v>
      </c>
      <c r="R1577" s="154">
        <v>0</v>
      </c>
      <c r="S1577" s="154">
        <v>0</v>
      </c>
      <c r="T1577" s="154">
        <v>0</v>
      </c>
      <c r="U1577" s="154">
        <v>0</v>
      </c>
      <c r="V1577" s="154">
        <v>0</v>
      </c>
      <c r="W1577" s="154">
        <v>0</v>
      </c>
      <c r="X1577" s="154">
        <v>0</v>
      </c>
      <c r="Y1577" s="154">
        <v>0</v>
      </c>
      <c r="Z1577" s="154">
        <v>0</v>
      </c>
      <c r="AA1577" s="154">
        <v>0</v>
      </c>
      <c r="AB1577" s="156">
        <v>2021</v>
      </c>
    </row>
    <row r="1578" spans="1:28" ht="35.25" customHeight="1" x14ac:dyDescent="0.5">
      <c r="B1578" s="153" t="s">
        <v>820</v>
      </c>
      <c r="C1578" s="125"/>
      <c r="D1578" s="150">
        <v>10330718.719999999</v>
      </c>
      <c r="E1578" s="150">
        <v>403031</v>
      </c>
      <c r="F1578" s="150">
        <v>283000</v>
      </c>
      <c r="G1578" s="150">
        <v>796047</v>
      </c>
      <c r="H1578" s="150">
        <v>0</v>
      </c>
      <c r="I1578" s="150">
        <v>1263930.3</v>
      </c>
      <c r="J1578" s="150">
        <v>0</v>
      </c>
      <c r="K1578" s="151">
        <v>0</v>
      </c>
      <c r="L1578" s="150">
        <v>0</v>
      </c>
      <c r="M1578" s="150">
        <v>1323663.42</v>
      </c>
      <c r="N1578" s="150">
        <v>446707</v>
      </c>
      <c r="O1578" s="150">
        <v>5814340</v>
      </c>
      <c r="P1578" s="150">
        <v>0</v>
      </c>
      <c r="Q1578" s="150">
        <v>0</v>
      </c>
      <c r="R1578" s="150">
        <v>0</v>
      </c>
      <c r="S1578" s="150">
        <v>0</v>
      </c>
      <c r="T1578" s="150">
        <v>0</v>
      </c>
      <c r="U1578" s="150">
        <v>0</v>
      </c>
      <c r="V1578" s="150">
        <v>0</v>
      </c>
      <c r="W1578" s="150">
        <v>0</v>
      </c>
      <c r="X1578" s="150">
        <v>0</v>
      </c>
      <c r="Y1578" s="150">
        <v>0</v>
      </c>
      <c r="Z1578" s="150">
        <v>0</v>
      </c>
      <c r="AA1578" s="150">
        <v>0</v>
      </c>
      <c r="AB1578" s="152" t="s">
        <v>857</v>
      </c>
    </row>
    <row r="1579" spans="1:28" ht="35.25" customHeight="1" x14ac:dyDescent="0.5">
      <c r="A1579">
        <v>1</v>
      </c>
      <c r="B1579" s="124">
        <v>764</v>
      </c>
      <c r="C1579" s="125" t="s">
        <v>2950</v>
      </c>
      <c r="D1579" s="150">
        <v>140850</v>
      </c>
      <c r="E1579" s="154">
        <v>0</v>
      </c>
      <c r="F1579" s="154">
        <v>0</v>
      </c>
      <c r="G1579" s="154">
        <v>0</v>
      </c>
      <c r="H1579" s="154">
        <v>0</v>
      </c>
      <c r="I1579" s="154">
        <v>0</v>
      </c>
      <c r="J1579" s="154">
        <v>0</v>
      </c>
      <c r="K1579" s="155">
        <v>0</v>
      </c>
      <c r="L1579" s="154">
        <v>0</v>
      </c>
      <c r="M1579" s="154">
        <v>0</v>
      </c>
      <c r="N1579" s="154">
        <v>0</v>
      </c>
      <c r="O1579" s="154">
        <v>140850</v>
      </c>
      <c r="P1579" s="154">
        <v>0</v>
      </c>
      <c r="Q1579" s="154">
        <v>0</v>
      </c>
      <c r="R1579" s="154">
        <v>0</v>
      </c>
      <c r="S1579" s="154">
        <v>0</v>
      </c>
      <c r="T1579" s="154">
        <v>0</v>
      </c>
      <c r="U1579" s="154">
        <v>0</v>
      </c>
      <c r="V1579" s="154">
        <v>0</v>
      </c>
      <c r="W1579" s="154">
        <v>0</v>
      </c>
      <c r="X1579" s="154">
        <v>0</v>
      </c>
      <c r="Y1579" s="154">
        <v>0</v>
      </c>
      <c r="Z1579" s="154">
        <v>0</v>
      </c>
      <c r="AA1579" s="154">
        <v>0</v>
      </c>
      <c r="AB1579" s="156">
        <v>2021</v>
      </c>
    </row>
    <row r="1580" spans="1:28" ht="35.25" customHeight="1" x14ac:dyDescent="0.5">
      <c r="A1580">
        <v>1</v>
      </c>
      <c r="B1580" s="124">
        <v>765</v>
      </c>
      <c r="C1580" s="125" t="s">
        <v>2513</v>
      </c>
      <c r="D1580" s="150">
        <v>389000</v>
      </c>
      <c r="E1580" s="154">
        <v>0</v>
      </c>
      <c r="F1580" s="154">
        <v>0</v>
      </c>
      <c r="G1580" s="154">
        <v>0</v>
      </c>
      <c r="H1580" s="154">
        <v>0</v>
      </c>
      <c r="I1580" s="154">
        <v>0</v>
      </c>
      <c r="J1580" s="154">
        <v>0</v>
      </c>
      <c r="K1580" s="155">
        <v>0</v>
      </c>
      <c r="L1580" s="154">
        <v>0</v>
      </c>
      <c r="M1580" s="154">
        <v>0</v>
      </c>
      <c r="N1580" s="154">
        <v>0</v>
      </c>
      <c r="O1580" s="154">
        <v>389000</v>
      </c>
      <c r="P1580" s="154">
        <v>0</v>
      </c>
      <c r="Q1580" s="154">
        <v>0</v>
      </c>
      <c r="R1580" s="154">
        <v>0</v>
      </c>
      <c r="S1580" s="154">
        <v>0</v>
      </c>
      <c r="T1580" s="154">
        <v>0</v>
      </c>
      <c r="U1580" s="154">
        <v>0</v>
      </c>
      <c r="V1580" s="154">
        <v>0</v>
      </c>
      <c r="W1580" s="154">
        <v>0</v>
      </c>
      <c r="X1580" s="154">
        <v>0</v>
      </c>
      <c r="Y1580" s="154">
        <v>0</v>
      </c>
      <c r="Z1580" s="154">
        <v>0</v>
      </c>
      <c r="AA1580" s="154">
        <v>0</v>
      </c>
      <c r="AB1580" s="156">
        <v>2021</v>
      </c>
    </row>
    <row r="1581" spans="1:28" ht="35.25" customHeight="1" x14ac:dyDescent="0.5">
      <c r="A1581">
        <v>1</v>
      </c>
      <c r="B1581" s="124">
        <v>766</v>
      </c>
      <c r="C1581" s="125" t="s">
        <v>2514</v>
      </c>
      <c r="D1581" s="150">
        <v>85000</v>
      </c>
      <c r="E1581" s="154">
        <v>0</v>
      </c>
      <c r="F1581" s="154">
        <v>0</v>
      </c>
      <c r="G1581" s="154">
        <v>0</v>
      </c>
      <c r="H1581" s="154">
        <v>0</v>
      </c>
      <c r="I1581" s="154">
        <v>0</v>
      </c>
      <c r="J1581" s="154">
        <v>0</v>
      </c>
      <c r="K1581" s="155">
        <v>0</v>
      </c>
      <c r="L1581" s="154">
        <v>0</v>
      </c>
      <c r="M1581" s="154">
        <v>0</v>
      </c>
      <c r="N1581" s="154">
        <v>0</v>
      </c>
      <c r="O1581" s="154">
        <v>85000</v>
      </c>
      <c r="P1581" s="154">
        <v>0</v>
      </c>
      <c r="Q1581" s="154">
        <v>0</v>
      </c>
      <c r="R1581" s="154">
        <v>0</v>
      </c>
      <c r="S1581" s="154">
        <v>0</v>
      </c>
      <c r="T1581" s="154">
        <v>0</v>
      </c>
      <c r="U1581" s="154">
        <v>0</v>
      </c>
      <c r="V1581" s="154">
        <v>0</v>
      </c>
      <c r="W1581" s="154">
        <v>0</v>
      </c>
      <c r="X1581" s="154">
        <v>0</v>
      </c>
      <c r="Y1581" s="154">
        <v>0</v>
      </c>
      <c r="Z1581" s="154">
        <v>0</v>
      </c>
      <c r="AA1581" s="154">
        <v>0</v>
      </c>
      <c r="AB1581" s="156">
        <v>2021</v>
      </c>
    </row>
    <row r="1582" spans="1:28" ht="35.25" customHeight="1" x14ac:dyDescent="0.5">
      <c r="A1582">
        <v>1</v>
      </c>
      <c r="B1582" s="124">
        <v>767</v>
      </c>
      <c r="C1582" s="125" t="s">
        <v>2951</v>
      </c>
      <c r="D1582" s="150">
        <v>608999</v>
      </c>
      <c r="E1582" s="154">
        <v>0</v>
      </c>
      <c r="F1582" s="154">
        <v>0</v>
      </c>
      <c r="G1582" s="154">
        <v>0</v>
      </c>
      <c r="H1582" s="154">
        <v>0</v>
      </c>
      <c r="I1582" s="154">
        <v>608999</v>
      </c>
      <c r="J1582" s="154">
        <v>0</v>
      </c>
      <c r="K1582" s="155">
        <v>0</v>
      </c>
      <c r="L1582" s="154">
        <v>0</v>
      </c>
      <c r="M1582" s="154">
        <v>0</v>
      </c>
      <c r="N1582" s="154">
        <v>0</v>
      </c>
      <c r="O1582" s="154">
        <v>0</v>
      </c>
      <c r="P1582" s="154">
        <v>0</v>
      </c>
      <c r="Q1582" s="154">
        <v>0</v>
      </c>
      <c r="R1582" s="154">
        <v>0</v>
      </c>
      <c r="S1582" s="154">
        <v>0</v>
      </c>
      <c r="T1582" s="154">
        <v>0</v>
      </c>
      <c r="U1582" s="154">
        <v>0</v>
      </c>
      <c r="V1582" s="154">
        <v>0</v>
      </c>
      <c r="W1582" s="154">
        <v>0</v>
      </c>
      <c r="X1582" s="154">
        <v>0</v>
      </c>
      <c r="Y1582" s="154">
        <v>0</v>
      </c>
      <c r="Z1582" s="154">
        <v>0</v>
      </c>
      <c r="AA1582" s="154">
        <v>0</v>
      </c>
      <c r="AB1582" s="156">
        <v>2021</v>
      </c>
    </row>
    <row r="1583" spans="1:28" ht="35.25" customHeight="1" x14ac:dyDescent="0.5">
      <c r="A1583">
        <v>1</v>
      </c>
      <c r="B1583" s="124">
        <v>768</v>
      </c>
      <c r="C1583" s="125" t="s">
        <v>2952</v>
      </c>
      <c r="D1583" s="150">
        <v>679525</v>
      </c>
      <c r="E1583" s="154">
        <v>403031</v>
      </c>
      <c r="F1583" s="154">
        <v>0</v>
      </c>
      <c r="G1583" s="154">
        <v>0</v>
      </c>
      <c r="H1583" s="154">
        <v>0</v>
      </c>
      <c r="I1583" s="154">
        <v>0</v>
      </c>
      <c r="J1583" s="154">
        <v>0</v>
      </c>
      <c r="K1583" s="155">
        <v>0</v>
      </c>
      <c r="L1583" s="154">
        <v>0</v>
      </c>
      <c r="M1583" s="154">
        <v>0</v>
      </c>
      <c r="N1583" s="154">
        <v>0</v>
      </c>
      <c r="O1583" s="154">
        <v>276494</v>
      </c>
      <c r="P1583" s="154">
        <v>0</v>
      </c>
      <c r="Q1583" s="154">
        <v>0</v>
      </c>
      <c r="R1583" s="154">
        <v>0</v>
      </c>
      <c r="S1583" s="154">
        <v>0</v>
      </c>
      <c r="T1583" s="154">
        <v>0</v>
      </c>
      <c r="U1583" s="154">
        <v>0</v>
      </c>
      <c r="V1583" s="154">
        <v>0</v>
      </c>
      <c r="W1583" s="154">
        <v>0</v>
      </c>
      <c r="X1583" s="154">
        <v>0</v>
      </c>
      <c r="Y1583" s="154">
        <v>0</v>
      </c>
      <c r="Z1583" s="154">
        <v>0</v>
      </c>
      <c r="AA1583" s="154">
        <v>0</v>
      </c>
      <c r="AB1583" s="156">
        <v>2021</v>
      </c>
    </row>
    <row r="1584" spans="1:28" ht="35.25" customHeight="1" x14ac:dyDescent="0.5">
      <c r="A1584">
        <v>1</v>
      </c>
      <c r="B1584" s="124">
        <v>769</v>
      </c>
      <c r="C1584" s="125" t="s">
        <v>2953</v>
      </c>
      <c r="D1584" s="150">
        <v>1323663.42</v>
      </c>
      <c r="E1584" s="154">
        <v>0</v>
      </c>
      <c r="F1584" s="154">
        <v>0</v>
      </c>
      <c r="G1584" s="154">
        <v>0</v>
      </c>
      <c r="H1584" s="154">
        <v>0</v>
      </c>
      <c r="I1584" s="154">
        <v>0</v>
      </c>
      <c r="J1584" s="154">
        <v>0</v>
      </c>
      <c r="K1584" s="155">
        <v>0</v>
      </c>
      <c r="L1584" s="154">
        <v>0</v>
      </c>
      <c r="M1584" s="154">
        <v>1323663.42</v>
      </c>
      <c r="N1584" s="154">
        <v>0</v>
      </c>
      <c r="O1584" s="154">
        <v>0</v>
      </c>
      <c r="P1584" s="154">
        <v>0</v>
      </c>
      <c r="Q1584" s="154">
        <v>0</v>
      </c>
      <c r="R1584" s="154">
        <v>0</v>
      </c>
      <c r="S1584" s="154">
        <v>0</v>
      </c>
      <c r="T1584" s="154">
        <v>0</v>
      </c>
      <c r="U1584" s="154">
        <v>0</v>
      </c>
      <c r="V1584" s="154">
        <v>0</v>
      </c>
      <c r="W1584" s="154">
        <v>0</v>
      </c>
      <c r="X1584" s="154">
        <v>0</v>
      </c>
      <c r="Y1584" s="154">
        <v>0</v>
      </c>
      <c r="Z1584" s="154">
        <v>0</v>
      </c>
      <c r="AA1584" s="154">
        <v>0</v>
      </c>
      <c r="AB1584" s="156">
        <v>2021</v>
      </c>
    </row>
    <row r="1585" spans="1:28" ht="35.25" customHeight="1" x14ac:dyDescent="0.5">
      <c r="A1585">
        <v>1</v>
      </c>
      <c r="B1585" s="124">
        <v>770</v>
      </c>
      <c r="C1585" s="125" t="s">
        <v>2954</v>
      </c>
      <c r="D1585" s="150">
        <v>283000</v>
      </c>
      <c r="E1585" s="154">
        <v>0</v>
      </c>
      <c r="F1585" s="154">
        <v>283000</v>
      </c>
      <c r="G1585" s="154">
        <v>0</v>
      </c>
      <c r="H1585" s="154">
        <v>0</v>
      </c>
      <c r="I1585" s="154">
        <v>0</v>
      </c>
      <c r="J1585" s="154">
        <v>0</v>
      </c>
      <c r="K1585" s="155">
        <v>0</v>
      </c>
      <c r="L1585" s="154">
        <v>0</v>
      </c>
      <c r="M1585" s="154">
        <v>0</v>
      </c>
      <c r="N1585" s="154">
        <v>0</v>
      </c>
      <c r="O1585" s="154">
        <v>0</v>
      </c>
      <c r="P1585" s="154">
        <v>0</v>
      </c>
      <c r="Q1585" s="154">
        <v>0</v>
      </c>
      <c r="R1585" s="154">
        <v>0</v>
      </c>
      <c r="S1585" s="154">
        <v>0</v>
      </c>
      <c r="T1585" s="154">
        <v>0</v>
      </c>
      <c r="U1585" s="154">
        <v>0</v>
      </c>
      <c r="V1585" s="154">
        <v>0</v>
      </c>
      <c r="W1585" s="154">
        <v>0</v>
      </c>
      <c r="X1585" s="154">
        <v>0</v>
      </c>
      <c r="Y1585" s="154">
        <v>0</v>
      </c>
      <c r="Z1585" s="154">
        <v>0</v>
      </c>
      <c r="AA1585" s="154">
        <v>0</v>
      </c>
      <c r="AB1585" s="156">
        <v>2021</v>
      </c>
    </row>
    <row r="1586" spans="1:28" ht="35.25" customHeight="1" x14ac:dyDescent="0.5">
      <c r="A1586">
        <v>1</v>
      </c>
      <c r="B1586" s="124">
        <v>771</v>
      </c>
      <c r="C1586" s="125" t="s">
        <v>2515</v>
      </c>
      <c r="D1586" s="150">
        <v>563000</v>
      </c>
      <c r="E1586" s="154">
        <v>0</v>
      </c>
      <c r="F1586" s="154">
        <v>0</v>
      </c>
      <c r="G1586" s="154">
        <v>0</v>
      </c>
      <c r="H1586" s="154">
        <v>0</v>
      </c>
      <c r="I1586" s="154">
        <v>0</v>
      </c>
      <c r="J1586" s="154">
        <v>0</v>
      </c>
      <c r="K1586" s="155">
        <v>0</v>
      </c>
      <c r="L1586" s="154">
        <v>0</v>
      </c>
      <c r="M1586" s="154">
        <v>0</v>
      </c>
      <c r="N1586" s="154">
        <v>0</v>
      </c>
      <c r="O1586" s="154">
        <v>563000</v>
      </c>
      <c r="P1586" s="154">
        <v>0</v>
      </c>
      <c r="Q1586" s="154">
        <v>0</v>
      </c>
      <c r="R1586" s="154">
        <v>0</v>
      </c>
      <c r="S1586" s="154">
        <v>0</v>
      </c>
      <c r="T1586" s="154">
        <v>0</v>
      </c>
      <c r="U1586" s="154">
        <v>0</v>
      </c>
      <c r="V1586" s="154">
        <v>0</v>
      </c>
      <c r="W1586" s="154">
        <v>0</v>
      </c>
      <c r="X1586" s="154">
        <v>0</v>
      </c>
      <c r="Y1586" s="154">
        <v>0</v>
      </c>
      <c r="Z1586" s="154">
        <v>0</v>
      </c>
      <c r="AA1586" s="154">
        <v>0</v>
      </c>
      <c r="AB1586" s="156">
        <v>2021</v>
      </c>
    </row>
    <row r="1587" spans="1:28" ht="35.25" customHeight="1" x14ac:dyDescent="0.5">
      <c r="A1587">
        <v>1</v>
      </c>
      <c r="B1587" s="124">
        <v>772</v>
      </c>
      <c r="C1587" s="125" t="s">
        <v>2161</v>
      </c>
      <c r="D1587" s="150">
        <v>408603</v>
      </c>
      <c r="E1587" s="154">
        <v>0</v>
      </c>
      <c r="F1587" s="154">
        <v>0</v>
      </c>
      <c r="G1587" s="154">
        <v>0</v>
      </c>
      <c r="H1587" s="154">
        <v>0</v>
      </c>
      <c r="I1587" s="154">
        <v>0</v>
      </c>
      <c r="J1587" s="154">
        <v>0</v>
      </c>
      <c r="K1587" s="155">
        <v>0</v>
      </c>
      <c r="L1587" s="154">
        <v>0</v>
      </c>
      <c r="M1587" s="154">
        <v>0</v>
      </c>
      <c r="N1587" s="154">
        <v>0</v>
      </c>
      <c r="O1587" s="154">
        <v>408603</v>
      </c>
      <c r="P1587" s="154">
        <v>0</v>
      </c>
      <c r="Q1587" s="154">
        <v>0</v>
      </c>
      <c r="R1587" s="154">
        <v>0</v>
      </c>
      <c r="S1587" s="154">
        <v>0</v>
      </c>
      <c r="T1587" s="154">
        <v>0</v>
      </c>
      <c r="U1587" s="154">
        <v>0</v>
      </c>
      <c r="V1587" s="154">
        <v>0</v>
      </c>
      <c r="W1587" s="154">
        <v>0</v>
      </c>
      <c r="X1587" s="154">
        <v>0</v>
      </c>
      <c r="Y1587" s="154">
        <v>0</v>
      </c>
      <c r="Z1587" s="154">
        <v>0</v>
      </c>
      <c r="AA1587" s="154">
        <v>0</v>
      </c>
      <c r="AB1587" s="156" t="s">
        <v>3067</v>
      </c>
    </row>
    <row r="1588" spans="1:28" ht="35.25" customHeight="1" x14ac:dyDescent="0.5">
      <c r="A1588">
        <v>1</v>
      </c>
      <c r="B1588" s="124">
        <v>773</v>
      </c>
      <c r="C1588" s="125" t="s">
        <v>3242</v>
      </c>
      <c r="D1588" s="150">
        <v>446707</v>
      </c>
      <c r="E1588" s="154">
        <v>0</v>
      </c>
      <c r="F1588" s="154">
        <v>0</v>
      </c>
      <c r="G1588" s="154">
        <v>0</v>
      </c>
      <c r="H1588" s="154">
        <v>0</v>
      </c>
      <c r="I1588" s="154">
        <v>0</v>
      </c>
      <c r="J1588" s="154">
        <v>0</v>
      </c>
      <c r="K1588" s="155">
        <v>0</v>
      </c>
      <c r="L1588" s="154">
        <v>0</v>
      </c>
      <c r="M1588" s="154">
        <v>0</v>
      </c>
      <c r="N1588" s="154">
        <v>446707</v>
      </c>
      <c r="O1588" s="154">
        <v>0</v>
      </c>
      <c r="P1588" s="154">
        <v>0</v>
      </c>
      <c r="Q1588" s="154">
        <v>0</v>
      </c>
      <c r="R1588" s="154">
        <v>0</v>
      </c>
      <c r="S1588" s="154">
        <v>0</v>
      </c>
      <c r="T1588" s="154">
        <v>0</v>
      </c>
      <c r="U1588" s="154">
        <v>0</v>
      </c>
      <c r="V1588" s="154">
        <v>0</v>
      </c>
      <c r="W1588" s="154">
        <v>0</v>
      </c>
      <c r="X1588" s="154">
        <v>0</v>
      </c>
      <c r="Y1588" s="154">
        <v>0</v>
      </c>
      <c r="Z1588" s="154">
        <v>0</v>
      </c>
      <c r="AA1588" s="154">
        <v>0</v>
      </c>
      <c r="AB1588" s="156" t="s">
        <v>3067</v>
      </c>
    </row>
    <row r="1589" spans="1:28" ht="35.25" customHeight="1" x14ac:dyDescent="0.5">
      <c r="A1589">
        <v>1</v>
      </c>
      <c r="B1589" s="124">
        <v>774</v>
      </c>
      <c r="C1589" s="125" t="s">
        <v>2516</v>
      </c>
      <c r="D1589" s="150">
        <v>50000</v>
      </c>
      <c r="E1589" s="154">
        <v>0</v>
      </c>
      <c r="F1589" s="154">
        <v>0</v>
      </c>
      <c r="G1589" s="154">
        <v>0</v>
      </c>
      <c r="H1589" s="154">
        <v>0</v>
      </c>
      <c r="I1589" s="154">
        <v>0</v>
      </c>
      <c r="J1589" s="154">
        <v>0</v>
      </c>
      <c r="K1589" s="155">
        <v>0</v>
      </c>
      <c r="L1589" s="154">
        <v>0</v>
      </c>
      <c r="M1589" s="154">
        <v>0</v>
      </c>
      <c r="N1589" s="154">
        <v>0</v>
      </c>
      <c r="O1589" s="154">
        <v>50000</v>
      </c>
      <c r="P1589" s="154">
        <v>0</v>
      </c>
      <c r="Q1589" s="154">
        <v>0</v>
      </c>
      <c r="R1589" s="154">
        <v>0</v>
      </c>
      <c r="S1589" s="154">
        <v>0</v>
      </c>
      <c r="T1589" s="154">
        <v>0</v>
      </c>
      <c r="U1589" s="154">
        <v>0</v>
      </c>
      <c r="V1589" s="154">
        <v>0</v>
      </c>
      <c r="W1589" s="154">
        <v>0</v>
      </c>
      <c r="X1589" s="154">
        <v>0</v>
      </c>
      <c r="Y1589" s="154">
        <v>0</v>
      </c>
      <c r="Z1589" s="154">
        <v>0</v>
      </c>
      <c r="AA1589" s="154">
        <v>0</v>
      </c>
      <c r="AB1589" s="156">
        <v>2021</v>
      </c>
    </row>
    <row r="1590" spans="1:28" ht="35.25" customHeight="1" x14ac:dyDescent="0.5">
      <c r="A1590">
        <v>1</v>
      </c>
      <c r="B1590" s="124">
        <v>775</v>
      </c>
      <c r="C1590" s="125" t="s">
        <v>3243</v>
      </c>
      <c r="D1590" s="150">
        <v>625010</v>
      </c>
      <c r="E1590" s="154">
        <v>0</v>
      </c>
      <c r="F1590" s="154">
        <v>0</v>
      </c>
      <c r="G1590" s="154">
        <v>0</v>
      </c>
      <c r="H1590" s="154">
        <v>0</v>
      </c>
      <c r="I1590" s="154">
        <v>0</v>
      </c>
      <c r="J1590" s="154">
        <v>0</v>
      </c>
      <c r="K1590" s="155">
        <v>0</v>
      </c>
      <c r="L1590" s="154">
        <v>0</v>
      </c>
      <c r="M1590" s="154">
        <v>0</v>
      </c>
      <c r="N1590" s="154">
        <v>0</v>
      </c>
      <c r="O1590" s="154">
        <v>625010</v>
      </c>
      <c r="P1590" s="154">
        <v>0</v>
      </c>
      <c r="Q1590" s="154">
        <v>0</v>
      </c>
      <c r="R1590" s="154">
        <v>0</v>
      </c>
      <c r="S1590" s="154">
        <v>0</v>
      </c>
      <c r="T1590" s="154">
        <v>0</v>
      </c>
      <c r="U1590" s="154">
        <v>0</v>
      </c>
      <c r="V1590" s="154">
        <v>0</v>
      </c>
      <c r="W1590" s="154">
        <v>0</v>
      </c>
      <c r="X1590" s="154">
        <v>0</v>
      </c>
      <c r="Y1590" s="154">
        <v>0</v>
      </c>
      <c r="Z1590" s="154">
        <v>0</v>
      </c>
      <c r="AA1590" s="154">
        <v>0</v>
      </c>
      <c r="AB1590" s="156" t="s">
        <v>3067</v>
      </c>
    </row>
    <row r="1591" spans="1:28" ht="35.25" customHeight="1" x14ac:dyDescent="0.5">
      <c r="A1591">
        <v>1</v>
      </c>
      <c r="B1591" s="124">
        <v>776</v>
      </c>
      <c r="C1591" s="125" t="s">
        <v>1803</v>
      </c>
      <c r="D1591" s="150">
        <v>457092</v>
      </c>
      <c r="E1591" s="154">
        <v>0</v>
      </c>
      <c r="F1591" s="154">
        <v>0</v>
      </c>
      <c r="G1591" s="154">
        <v>0</v>
      </c>
      <c r="H1591" s="154">
        <v>0</v>
      </c>
      <c r="I1591" s="154">
        <v>0</v>
      </c>
      <c r="J1591" s="154">
        <v>0</v>
      </c>
      <c r="K1591" s="155">
        <v>0</v>
      </c>
      <c r="L1591" s="154">
        <v>0</v>
      </c>
      <c r="M1591" s="154">
        <v>0</v>
      </c>
      <c r="N1591" s="154">
        <v>0</v>
      </c>
      <c r="O1591" s="154">
        <v>457092</v>
      </c>
      <c r="P1591" s="154">
        <v>0</v>
      </c>
      <c r="Q1591" s="154">
        <v>0</v>
      </c>
      <c r="R1591" s="154">
        <v>0</v>
      </c>
      <c r="S1591" s="154">
        <v>0</v>
      </c>
      <c r="T1591" s="154">
        <v>0</v>
      </c>
      <c r="U1591" s="154">
        <v>0</v>
      </c>
      <c r="V1591" s="154">
        <v>0</v>
      </c>
      <c r="W1591" s="154">
        <v>0</v>
      </c>
      <c r="X1591" s="154">
        <v>0</v>
      </c>
      <c r="Y1591" s="154">
        <v>0</v>
      </c>
      <c r="Z1591" s="154">
        <v>0</v>
      </c>
      <c r="AA1591" s="154">
        <v>0</v>
      </c>
      <c r="AB1591" s="156">
        <v>2021</v>
      </c>
    </row>
    <row r="1592" spans="1:28" ht="35.25" customHeight="1" x14ac:dyDescent="0.5">
      <c r="A1592">
        <v>1</v>
      </c>
      <c r="B1592" s="124">
        <v>777</v>
      </c>
      <c r="C1592" s="125" t="s">
        <v>1804</v>
      </c>
      <c r="D1592" s="150">
        <v>592621</v>
      </c>
      <c r="E1592" s="154">
        <v>0</v>
      </c>
      <c r="F1592" s="154">
        <v>0</v>
      </c>
      <c r="G1592" s="154">
        <v>0</v>
      </c>
      <c r="H1592" s="154">
        <v>0</v>
      </c>
      <c r="I1592" s="154">
        <v>0</v>
      </c>
      <c r="J1592" s="154">
        <v>0</v>
      </c>
      <c r="K1592" s="155">
        <v>0</v>
      </c>
      <c r="L1592" s="154">
        <v>0</v>
      </c>
      <c r="M1592" s="154">
        <v>0</v>
      </c>
      <c r="N1592" s="154">
        <v>0</v>
      </c>
      <c r="O1592" s="154">
        <v>592621</v>
      </c>
      <c r="P1592" s="154">
        <v>0</v>
      </c>
      <c r="Q1592" s="154">
        <v>0</v>
      </c>
      <c r="R1592" s="154">
        <v>0</v>
      </c>
      <c r="S1592" s="154">
        <v>0</v>
      </c>
      <c r="T1592" s="154">
        <v>0</v>
      </c>
      <c r="U1592" s="154">
        <v>0</v>
      </c>
      <c r="V1592" s="154">
        <v>0</v>
      </c>
      <c r="W1592" s="154">
        <v>0</v>
      </c>
      <c r="X1592" s="154">
        <v>0</v>
      </c>
      <c r="Y1592" s="154">
        <v>0</v>
      </c>
      <c r="Z1592" s="154">
        <v>0</v>
      </c>
      <c r="AA1592" s="154">
        <v>0</v>
      </c>
      <c r="AB1592" s="156">
        <v>2021</v>
      </c>
    </row>
    <row r="1593" spans="1:28" ht="35.25" customHeight="1" x14ac:dyDescent="0.5">
      <c r="A1593">
        <v>1</v>
      </c>
      <c r="B1593" s="124">
        <v>778</v>
      </c>
      <c r="C1593" s="125" t="s">
        <v>3244</v>
      </c>
      <c r="D1593" s="150">
        <v>296466</v>
      </c>
      <c r="E1593" s="154">
        <v>0</v>
      </c>
      <c r="F1593" s="154">
        <v>0</v>
      </c>
      <c r="G1593" s="154">
        <v>0</v>
      </c>
      <c r="H1593" s="154">
        <v>0</v>
      </c>
      <c r="I1593" s="154">
        <v>0</v>
      </c>
      <c r="J1593" s="154">
        <v>0</v>
      </c>
      <c r="K1593" s="155">
        <v>0</v>
      </c>
      <c r="L1593" s="154">
        <v>0</v>
      </c>
      <c r="M1593" s="154">
        <v>0</v>
      </c>
      <c r="N1593" s="154">
        <v>0</v>
      </c>
      <c r="O1593" s="154">
        <v>296466</v>
      </c>
      <c r="P1593" s="154">
        <v>0</v>
      </c>
      <c r="Q1593" s="154">
        <v>0</v>
      </c>
      <c r="R1593" s="154">
        <v>0</v>
      </c>
      <c r="S1593" s="154">
        <v>0</v>
      </c>
      <c r="T1593" s="154">
        <v>0</v>
      </c>
      <c r="U1593" s="154">
        <v>0</v>
      </c>
      <c r="V1593" s="154">
        <v>0</v>
      </c>
      <c r="W1593" s="154">
        <v>0</v>
      </c>
      <c r="X1593" s="154">
        <v>0</v>
      </c>
      <c r="Y1593" s="154">
        <v>0</v>
      </c>
      <c r="Z1593" s="154">
        <v>0</v>
      </c>
      <c r="AA1593" s="154">
        <v>0</v>
      </c>
      <c r="AB1593" s="156">
        <v>2021</v>
      </c>
    </row>
    <row r="1594" spans="1:28" ht="35.25" customHeight="1" x14ac:dyDescent="0.5">
      <c r="A1594">
        <v>1</v>
      </c>
      <c r="B1594" s="124">
        <v>779</v>
      </c>
      <c r="C1594" s="125" t="s">
        <v>3245</v>
      </c>
      <c r="D1594" s="150">
        <v>1733184</v>
      </c>
      <c r="E1594" s="154">
        <v>0</v>
      </c>
      <c r="F1594" s="154">
        <v>0</v>
      </c>
      <c r="G1594" s="154">
        <v>0</v>
      </c>
      <c r="H1594" s="154">
        <v>0</v>
      </c>
      <c r="I1594" s="154">
        <v>0</v>
      </c>
      <c r="J1594" s="154">
        <v>0</v>
      </c>
      <c r="K1594" s="155">
        <v>0</v>
      </c>
      <c r="L1594" s="154">
        <v>0</v>
      </c>
      <c r="M1594" s="154">
        <v>0</v>
      </c>
      <c r="N1594" s="154">
        <v>0</v>
      </c>
      <c r="O1594" s="154">
        <v>1733184</v>
      </c>
      <c r="P1594" s="154">
        <v>0</v>
      </c>
      <c r="Q1594" s="154">
        <v>0</v>
      </c>
      <c r="R1594" s="154">
        <v>0</v>
      </c>
      <c r="S1594" s="154">
        <v>0</v>
      </c>
      <c r="T1594" s="154">
        <v>0</v>
      </c>
      <c r="U1594" s="154">
        <v>0</v>
      </c>
      <c r="V1594" s="154">
        <v>0</v>
      </c>
      <c r="W1594" s="154">
        <v>0</v>
      </c>
      <c r="X1594" s="154">
        <v>0</v>
      </c>
      <c r="Y1594" s="154">
        <v>0</v>
      </c>
      <c r="Z1594" s="154">
        <v>0</v>
      </c>
      <c r="AA1594" s="154">
        <v>0</v>
      </c>
      <c r="AB1594" s="156" t="s">
        <v>3067</v>
      </c>
    </row>
    <row r="1595" spans="1:28" ht="35.25" customHeight="1" x14ac:dyDescent="0.5">
      <c r="A1595">
        <v>1</v>
      </c>
      <c r="B1595" s="124">
        <v>780</v>
      </c>
      <c r="C1595" s="125" t="s">
        <v>3246</v>
      </c>
      <c r="D1595" s="150">
        <v>20186</v>
      </c>
      <c r="E1595" s="154">
        <v>0</v>
      </c>
      <c r="F1595" s="154">
        <v>0</v>
      </c>
      <c r="G1595" s="154">
        <v>0</v>
      </c>
      <c r="H1595" s="154">
        <v>0</v>
      </c>
      <c r="I1595" s="154">
        <v>0</v>
      </c>
      <c r="J1595" s="154">
        <v>0</v>
      </c>
      <c r="K1595" s="155">
        <v>0</v>
      </c>
      <c r="L1595" s="154">
        <v>0</v>
      </c>
      <c r="M1595" s="154">
        <v>0</v>
      </c>
      <c r="N1595" s="154">
        <v>0</v>
      </c>
      <c r="O1595" s="154">
        <v>20186</v>
      </c>
      <c r="P1595" s="154">
        <v>0</v>
      </c>
      <c r="Q1595" s="154">
        <v>0</v>
      </c>
      <c r="R1595" s="154">
        <v>0</v>
      </c>
      <c r="S1595" s="154">
        <v>0</v>
      </c>
      <c r="T1595" s="154">
        <v>0</v>
      </c>
      <c r="U1595" s="154">
        <v>0</v>
      </c>
      <c r="V1595" s="154">
        <v>0</v>
      </c>
      <c r="W1595" s="154">
        <v>0</v>
      </c>
      <c r="X1595" s="154">
        <v>0</v>
      </c>
      <c r="Y1595" s="154">
        <v>0</v>
      </c>
      <c r="Z1595" s="154">
        <v>0</v>
      </c>
      <c r="AA1595" s="154">
        <v>0</v>
      </c>
      <c r="AB1595" s="156">
        <v>2021</v>
      </c>
    </row>
    <row r="1596" spans="1:28" ht="35.25" customHeight="1" x14ac:dyDescent="0.5">
      <c r="A1596">
        <v>1</v>
      </c>
      <c r="B1596" s="124">
        <v>781</v>
      </c>
      <c r="C1596" s="125" t="s">
        <v>3247</v>
      </c>
      <c r="D1596" s="150">
        <v>413008</v>
      </c>
      <c r="E1596" s="154">
        <v>0</v>
      </c>
      <c r="F1596" s="154">
        <v>0</v>
      </c>
      <c r="G1596" s="154">
        <v>0</v>
      </c>
      <c r="H1596" s="154">
        <v>0</v>
      </c>
      <c r="I1596" s="154">
        <v>413008</v>
      </c>
      <c r="J1596" s="154">
        <v>0</v>
      </c>
      <c r="K1596" s="155">
        <v>0</v>
      </c>
      <c r="L1596" s="154">
        <v>0</v>
      </c>
      <c r="M1596" s="154">
        <v>0</v>
      </c>
      <c r="N1596" s="154">
        <v>0</v>
      </c>
      <c r="O1596" s="154">
        <v>0</v>
      </c>
      <c r="P1596" s="154">
        <v>0</v>
      </c>
      <c r="Q1596" s="154">
        <v>0</v>
      </c>
      <c r="R1596" s="154">
        <v>0</v>
      </c>
      <c r="S1596" s="154">
        <v>0</v>
      </c>
      <c r="T1596" s="154">
        <v>0</v>
      </c>
      <c r="U1596" s="154">
        <v>0</v>
      </c>
      <c r="V1596" s="154">
        <v>0</v>
      </c>
      <c r="W1596" s="154">
        <v>0</v>
      </c>
      <c r="X1596" s="154">
        <v>0</v>
      </c>
      <c r="Y1596" s="154">
        <v>0</v>
      </c>
      <c r="Z1596" s="154">
        <v>0</v>
      </c>
      <c r="AA1596" s="154">
        <v>0</v>
      </c>
      <c r="AB1596" s="156">
        <v>2021</v>
      </c>
    </row>
    <row r="1597" spans="1:28" ht="35.25" customHeight="1" x14ac:dyDescent="0.5">
      <c r="A1597">
        <v>1</v>
      </c>
      <c r="B1597" s="124">
        <v>782</v>
      </c>
      <c r="C1597" s="125" t="s">
        <v>3332</v>
      </c>
      <c r="D1597" s="150">
        <v>796047</v>
      </c>
      <c r="E1597" s="154">
        <v>0</v>
      </c>
      <c r="F1597" s="154">
        <v>0</v>
      </c>
      <c r="G1597" s="154">
        <v>796047</v>
      </c>
      <c r="H1597" s="154">
        <v>0</v>
      </c>
      <c r="I1597" s="154">
        <v>0</v>
      </c>
      <c r="J1597" s="154">
        <v>0</v>
      </c>
      <c r="K1597" s="155">
        <v>0</v>
      </c>
      <c r="L1597" s="154">
        <v>0</v>
      </c>
      <c r="M1597" s="154">
        <v>0</v>
      </c>
      <c r="N1597" s="154">
        <v>0</v>
      </c>
      <c r="O1597" s="154">
        <v>0</v>
      </c>
      <c r="P1597" s="154">
        <v>0</v>
      </c>
      <c r="Q1597" s="154">
        <v>0</v>
      </c>
      <c r="R1597" s="154">
        <v>0</v>
      </c>
      <c r="S1597" s="154">
        <v>0</v>
      </c>
      <c r="T1597" s="154">
        <v>0</v>
      </c>
      <c r="U1597" s="154">
        <v>0</v>
      </c>
      <c r="V1597" s="154">
        <v>0</v>
      </c>
      <c r="W1597" s="154">
        <v>0</v>
      </c>
      <c r="X1597" s="154">
        <v>0</v>
      </c>
      <c r="Y1597" s="154">
        <v>0</v>
      </c>
      <c r="Z1597" s="154">
        <v>0</v>
      </c>
      <c r="AA1597" s="154">
        <v>0</v>
      </c>
      <c r="AB1597" s="156">
        <v>2021</v>
      </c>
    </row>
    <row r="1598" spans="1:28" ht="35.25" customHeight="1" x14ac:dyDescent="0.5">
      <c r="A1598">
        <v>1</v>
      </c>
      <c r="B1598" s="124">
        <v>783</v>
      </c>
      <c r="C1598" s="125" t="s">
        <v>2164</v>
      </c>
      <c r="D1598" s="150">
        <v>40000</v>
      </c>
      <c r="E1598" s="154">
        <v>0</v>
      </c>
      <c r="F1598" s="154">
        <v>0</v>
      </c>
      <c r="G1598" s="154">
        <v>0</v>
      </c>
      <c r="H1598" s="154">
        <v>0</v>
      </c>
      <c r="I1598" s="154">
        <v>0</v>
      </c>
      <c r="J1598" s="154">
        <v>0</v>
      </c>
      <c r="K1598" s="155">
        <v>0</v>
      </c>
      <c r="L1598" s="154">
        <v>0</v>
      </c>
      <c r="M1598" s="154">
        <v>0</v>
      </c>
      <c r="N1598" s="154">
        <v>0</v>
      </c>
      <c r="O1598" s="154">
        <v>40000</v>
      </c>
      <c r="P1598" s="154">
        <v>0</v>
      </c>
      <c r="Q1598" s="154">
        <v>0</v>
      </c>
      <c r="R1598" s="154">
        <v>0</v>
      </c>
      <c r="S1598" s="154">
        <v>0</v>
      </c>
      <c r="T1598" s="154">
        <v>0</v>
      </c>
      <c r="U1598" s="154">
        <v>0</v>
      </c>
      <c r="V1598" s="154">
        <v>0</v>
      </c>
      <c r="W1598" s="154">
        <v>0</v>
      </c>
      <c r="X1598" s="154">
        <v>0</v>
      </c>
      <c r="Y1598" s="154">
        <v>0</v>
      </c>
      <c r="Z1598" s="154">
        <v>0</v>
      </c>
      <c r="AA1598" s="154">
        <v>0</v>
      </c>
      <c r="AB1598" s="156">
        <v>2021</v>
      </c>
    </row>
    <row r="1599" spans="1:28" ht="35.25" customHeight="1" x14ac:dyDescent="0.5">
      <c r="B1599" s="191">
        <v>784</v>
      </c>
      <c r="C1599" s="125" t="s">
        <v>2517</v>
      </c>
      <c r="D1599" s="150">
        <v>378757.3</v>
      </c>
      <c r="E1599" s="150">
        <v>0</v>
      </c>
      <c r="F1599" s="150">
        <v>0</v>
      </c>
      <c r="G1599" s="150">
        <v>0</v>
      </c>
      <c r="H1599" s="150">
        <v>0</v>
      </c>
      <c r="I1599" s="150">
        <v>241923.3</v>
      </c>
      <c r="J1599" s="150">
        <v>0</v>
      </c>
      <c r="K1599" s="151">
        <v>0</v>
      </c>
      <c r="L1599" s="150">
        <v>0</v>
      </c>
      <c r="M1599" s="150">
        <v>0</v>
      </c>
      <c r="N1599" s="150">
        <v>0</v>
      </c>
      <c r="O1599" s="150">
        <v>136834</v>
      </c>
      <c r="P1599" s="150">
        <v>0</v>
      </c>
      <c r="Q1599" s="150">
        <v>0</v>
      </c>
      <c r="R1599" s="150">
        <v>0</v>
      </c>
      <c r="S1599" s="150">
        <v>0</v>
      </c>
      <c r="T1599" s="150">
        <v>0</v>
      </c>
      <c r="U1599" s="150">
        <v>0</v>
      </c>
      <c r="V1599" s="150">
        <v>0</v>
      </c>
      <c r="W1599" s="150">
        <v>0</v>
      </c>
      <c r="X1599" s="150">
        <v>0</v>
      </c>
      <c r="Y1599" s="150">
        <v>0</v>
      </c>
      <c r="Z1599" s="150">
        <v>0</v>
      </c>
      <c r="AA1599" s="150">
        <v>0</v>
      </c>
      <c r="AB1599" s="288">
        <v>2021</v>
      </c>
    </row>
    <row r="1600" spans="1:28" ht="35.25" customHeight="1" x14ac:dyDescent="0.5">
      <c r="A1600">
        <v>1</v>
      </c>
      <c r="B1600" s="110" t="s">
        <v>819</v>
      </c>
      <c r="C1600" s="125"/>
      <c r="D1600" s="150">
        <v>6618733</v>
      </c>
      <c r="E1600" s="154">
        <v>0</v>
      </c>
      <c r="F1600" s="154">
        <v>0</v>
      </c>
      <c r="G1600" s="154">
        <v>0</v>
      </c>
      <c r="H1600" s="154">
        <v>0</v>
      </c>
      <c r="I1600" s="154">
        <v>667182</v>
      </c>
      <c r="J1600" s="154">
        <v>0</v>
      </c>
      <c r="K1600" s="155">
        <v>0</v>
      </c>
      <c r="L1600" s="154">
        <v>0</v>
      </c>
      <c r="M1600" s="154">
        <v>0</v>
      </c>
      <c r="N1600" s="154">
        <v>0</v>
      </c>
      <c r="O1600" s="154">
        <v>1751694</v>
      </c>
      <c r="P1600" s="154">
        <v>4199857</v>
      </c>
      <c r="Q1600" s="154">
        <v>0</v>
      </c>
      <c r="R1600" s="154">
        <v>0</v>
      </c>
      <c r="S1600" s="154">
        <v>0</v>
      </c>
      <c r="T1600" s="154">
        <v>0</v>
      </c>
      <c r="U1600" s="154">
        <v>0</v>
      </c>
      <c r="V1600" s="154">
        <v>0</v>
      </c>
      <c r="W1600" s="154">
        <v>0</v>
      </c>
      <c r="X1600" s="154">
        <v>0</v>
      </c>
      <c r="Y1600" s="154">
        <v>0</v>
      </c>
      <c r="Z1600" s="154">
        <v>0</v>
      </c>
      <c r="AA1600" s="154">
        <v>0</v>
      </c>
      <c r="AB1600" s="156" t="s">
        <v>857</v>
      </c>
    </row>
    <row r="1601" spans="1:28" ht="35.25" customHeight="1" x14ac:dyDescent="0.5">
      <c r="A1601">
        <v>1</v>
      </c>
      <c r="B1601" s="124">
        <v>785</v>
      </c>
      <c r="C1601" s="125" t="s">
        <v>2955</v>
      </c>
      <c r="D1601" s="150">
        <v>915218</v>
      </c>
      <c r="E1601" s="154">
        <v>0</v>
      </c>
      <c r="F1601" s="154">
        <v>0</v>
      </c>
      <c r="G1601" s="154">
        <v>0</v>
      </c>
      <c r="H1601" s="154">
        <v>0</v>
      </c>
      <c r="I1601" s="154">
        <v>0</v>
      </c>
      <c r="J1601" s="154">
        <v>0</v>
      </c>
      <c r="K1601" s="155">
        <v>0</v>
      </c>
      <c r="L1601" s="154">
        <v>0</v>
      </c>
      <c r="M1601" s="154">
        <v>0</v>
      </c>
      <c r="N1601" s="154">
        <v>0</v>
      </c>
      <c r="O1601" s="154">
        <v>0</v>
      </c>
      <c r="P1601" s="154">
        <v>915218</v>
      </c>
      <c r="Q1601" s="154">
        <v>0</v>
      </c>
      <c r="R1601" s="154">
        <v>0</v>
      </c>
      <c r="S1601" s="154">
        <v>0</v>
      </c>
      <c r="T1601" s="154">
        <v>0</v>
      </c>
      <c r="U1601" s="154">
        <v>0</v>
      </c>
      <c r="V1601" s="154">
        <v>0</v>
      </c>
      <c r="W1601" s="154">
        <v>0</v>
      </c>
      <c r="X1601" s="154">
        <v>0</v>
      </c>
      <c r="Y1601" s="154">
        <v>0</v>
      </c>
      <c r="Z1601" s="154">
        <v>0</v>
      </c>
      <c r="AA1601" s="154">
        <v>0</v>
      </c>
      <c r="AB1601" s="156">
        <v>2021</v>
      </c>
    </row>
    <row r="1602" spans="1:28" ht="35.25" customHeight="1" x14ac:dyDescent="0.5">
      <c r="A1602">
        <v>1</v>
      </c>
      <c r="B1602" s="124">
        <v>786</v>
      </c>
      <c r="C1602" s="125" t="s">
        <v>3248</v>
      </c>
      <c r="D1602" s="150">
        <v>2727371</v>
      </c>
      <c r="E1602" s="154">
        <v>0</v>
      </c>
      <c r="F1602" s="154">
        <v>0</v>
      </c>
      <c r="G1602" s="154">
        <v>0</v>
      </c>
      <c r="H1602" s="154">
        <v>0</v>
      </c>
      <c r="I1602" s="154">
        <v>667182</v>
      </c>
      <c r="J1602" s="154">
        <v>0</v>
      </c>
      <c r="K1602" s="155">
        <v>0</v>
      </c>
      <c r="L1602" s="154">
        <v>0</v>
      </c>
      <c r="M1602" s="154">
        <v>0</v>
      </c>
      <c r="N1602" s="154">
        <v>0</v>
      </c>
      <c r="O1602" s="154">
        <v>0</v>
      </c>
      <c r="P1602" s="154">
        <v>2060189</v>
      </c>
      <c r="Q1602" s="154">
        <v>0</v>
      </c>
      <c r="R1602" s="154">
        <v>0</v>
      </c>
      <c r="S1602" s="154">
        <v>0</v>
      </c>
      <c r="T1602" s="154">
        <v>0</v>
      </c>
      <c r="U1602" s="154">
        <v>0</v>
      </c>
      <c r="V1602" s="154">
        <v>0</v>
      </c>
      <c r="W1602" s="154">
        <v>0</v>
      </c>
      <c r="X1602" s="154">
        <v>0</v>
      </c>
      <c r="Y1602" s="154">
        <v>0</v>
      </c>
      <c r="Z1602" s="154">
        <v>0</v>
      </c>
      <c r="AA1602" s="154">
        <v>0</v>
      </c>
      <c r="AB1602" s="156" t="s">
        <v>3067</v>
      </c>
    </row>
    <row r="1603" spans="1:28" ht="35.25" customHeight="1" x14ac:dyDescent="0.5">
      <c r="A1603">
        <v>1</v>
      </c>
      <c r="B1603" s="124">
        <v>787</v>
      </c>
      <c r="C1603" s="125" t="s">
        <v>3249</v>
      </c>
      <c r="D1603" s="150">
        <v>1435143</v>
      </c>
      <c r="E1603" s="154">
        <v>0</v>
      </c>
      <c r="F1603" s="154">
        <v>0</v>
      </c>
      <c r="G1603" s="154">
        <v>0</v>
      </c>
      <c r="H1603" s="154">
        <v>0</v>
      </c>
      <c r="I1603" s="154">
        <v>0</v>
      </c>
      <c r="J1603" s="154">
        <v>0</v>
      </c>
      <c r="K1603" s="155">
        <v>0</v>
      </c>
      <c r="L1603" s="154">
        <v>0</v>
      </c>
      <c r="M1603" s="154">
        <v>0</v>
      </c>
      <c r="N1603" s="154">
        <v>0</v>
      </c>
      <c r="O1603" s="154">
        <v>1435143</v>
      </c>
      <c r="P1603" s="154">
        <v>0</v>
      </c>
      <c r="Q1603" s="154">
        <v>0</v>
      </c>
      <c r="R1603" s="154">
        <v>0</v>
      </c>
      <c r="S1603" s="154">
        <v>0</v>
      </c>
      <c r="T1603" s="154">
        <v>0</v>
      </c>
      <c r="U1603" s="154">
        <v>0</v>
      </c>
      <c r="V1603" s="154">
        <v>0</v>
      </c>
      <c r="W1603" s="154">
        <v>0</v>
      </c>
      <c r="X1603" s="154">
        <v>0</v>
      </c>
      <c r="Y1603" s="154">
        <v>0</v>
      </c>
      <c r="Z1603" s="154">
        <v>0</v>
      </c>
      <c r="AA1603" s="154">
        <v>0</v>
      </c>
      <c r="AB1603" s="156">
        <v>2021</v>
      </c>
    </row>
    <row r="1604" spans="1:28" ht="35.25" customHeight="1" x14ac:dyDescent="0.5">
      <c r="A1604">
        <v>1</v>
      </c>
      <c r="B1604" s="124">
        <v>788</v>
      </c>
      <c r="C1604" s="125" t="s">
        <v>2518</v>
      </c>
      <c r="D1604" s="150">
        <v>148551</v>
      </c>
      <c r="E1604" s="154">
        <v>0</v>
      </c>
      <c r="F1604" s="154">
        <v>0</v>
      </c>
      <c r="G1604" s="154">
        <v>0</v>
      </c>
      <c r="H1604" s="154">
        <v>0</v>
      </c>
      <c r="I1604" s="154">
        <v>0</v>
      </c>
      <c r="J1604" s="154">
        <v>0</v>
      </c>
      <c r="K1604" s="155">
        <v>0</v>
      </c>
      <c r="L1604" s="154">
        <v>0</v>
      </c>
      <c r="M1604" s="154">
        <v>0</v>
      </c>
      <c r="N1604" s="154">
        <v>0</v>
      </c>
      <c r="O1604" s="154">
        <v>148551</v>
      </c>
      <c r="P1604" s="154">
        <v>0</v>
      </c>
      <c r="Q1604" s="154">
        <v>0</v>
      </c>
      <c r="R1604" s="154">
        <v>0</v>
      </c>
      <c r="S1604" s="154">
        <v>0</v>
      </c>
      <c r="T1604" s="154">
        <v>0</v>
      </c>
      <c r="U1604" s="154">
        <v>0</v>
      </c>
      <c r="V1604" s="154">
        <v>0</v>
      </c>
      <c r="W1604" s="154">
        <v>0</v>
      </c>
      <c r="X1604" s="154">
        <v>0</v>
      </c>
      <c r="Y1604" s="154">
        <v>0</v>
      </c>
      <c r="Z1604" s="154">
        <v>0</v>
      </c>
      <c r="AA1604" s="154">
        <v>0</v>
      </c>
      <c r="AB1604" s="156">
        <v>2021</v>
      </c>
    </row>
    <row r="1605" spans="1:28" ht="35.25" customHeight="1" x14ac:dyDescent="0.5">
      <c r="A1605">
        <v>1</v>
      </c>
      <c r="B1605" s="124">
        <v>789</v>
      </c>
      <c r="C1605" s="125" t="s">
        <v>1435</v>
      </c>
      <c r="D1605" s="150">
        <v>1224450</v>
      </c>
      <c r="E1605" s="154">
        <v>0</v>
      </c>
      <c r="F1605" s="154">
        <v>0</v>
      </c>
      <c r="G1605" s="154">
        <v>0</v>
      </c>
      <c r="H1605" s="154">
        <v>0</v>
      </c>
      <c r="I1605" s="154">
        <v>0</v>
      </c>
      <c r="J1605" s="154">
        <v>0</v>
      </c>
      <c r="K1605" s="155">
        <v>0</v>
      </c>
      <c r="L1605" s="154">
        <v>0</v>
      </c>
      <c r="M1605" s="154">
        <v>0</v>
      </c>
      <c r="N1605" s="154">
        <v>0</v>
      </c>
      <c r="O1605" s="154">
        <v>0</v>
      </c>
      <c r="P1605" s="154">
        <v>1224450</v>
      </c>
      <c r="Q1605" s="154">
        <v>0</v>
      </c>
      <c r="R1605" s="154">
        <v>0</v>
      </c>
      <c r="S1605" s="154">
        <v>0</v>
      </c>
      <c r="T1605" s="154">
        <v>0</v>
      </c>
      <c r="U1605" s="154">
        <v>0</v>
      </c>
      <c r="V1605" s="154">
        <v>0</v>
      </c>
      <c r="W1605" s="154">
        <v>0</v>
      </c>
      <c r="X1605" s="154">
        <v>0</v>
      </c>
      <c r="Y1605" s="154">
        <v>0</v>
      </c>
      <c r="Z1605" s="154">
        <v>0</v>
      </c>
      <c r="AA1605" s="154">
        <v>0</v>
      </c>
      <c r="AB1605" s="156">
        <v>2021</v>
      </c>
    </row>
    <row r="1606" spans="1:28" ht="35.25" customHeight="1" x14ac:dyDescent="0.5">
      <c r="B1606" s="191">
        <v>790</v>
      </c>
      <c r="C1606" s="125" t="s">
        <v>2166</v>
      </c>
      <c r="D1606" s="150">
        <v>168000</v>
      </c>
      <c r="E1606" s="150">
        <v>0</v>
      </c>
      <c r="F1606" s="150">
        <v>0</v>
      </c>
      <c r="G1606" s="150">
        <v>0</v>
      </c>
      <c r="H1606" s="150">
        <v>0</v>
      </c>
      <c r="I1606" s="150">
        <v>0</v>
      </c>
      <c r="J1606" s="150">
        <v>0</v>
      </c>
      <c r="K1606" s="151">
        <v>0</v>
      </c>
      <c r="L1606" s="150">
        <v>0</v>
      </c>
      <c r="M1606" s="150">
        <v>0</v>
      </c>
      <c r="N1606" s="150">
        <v>0</v>
      </c>
      <c r="O1606" s="150">
        <v>168000</v>
      </c>
      <c r="P1606" s="150">
        <v>0</v>
      </c>
      <c r="Q1606" s="150">
        <v>0</v>
      </c>
      <c r="R1606" s="150">
        <v>0</v>
      </c>
      <c r="S1606" s="150">
        <v>0</v>
      </c>
      <c r="T1606" s="150">
        <v>0</v>
      </c>
      <c r="U1606" s="150">
        <v>0</v>
      </c>
      <c r="V1606" s="150">
        <v>0</v>
      </c>
      <c r="W1606" s="150">
        <v>0</v>
      </c>
      <c r="X1606" s="150">
        <v>0</v>
      </c>
      <c r="Y1606" s="150">
        <v>0</v>
      </c>
      <c r="Z1606" s="150">
        <v>0</v>
      </c>
      <c r="AA1606" s="150">
        <v>0</v>
      </c>
      <c r="AB1606" s="288">
        <v>2021</v>
      </c>
    </row>
    <row r="1607" spans="1:28" ht="35.25" customHeight="1" x14ac:dyDescent="0.5">
      <c r="A1607">
        <v>1</v>
      </c>
      <c r="B1607" s="110" t="s">
        <v>818</v>
      </c>
      <c r="C1607" s="125"/>
      <c r="D1607" s="150">
        <v>3407390.29</v>
      </c>
      <c r="E1607" s="154">
        <v>223842.18</v>
      </c>
      <c r="F1607" s="154">
        <v>1429063.81</v>
      </c>
      <c r="G1607" s="154">
        <v>596935.78</v>
      </c>
      <c r="H1607" s="154">
        <v>0</v>
      </c>
      <c r="I1607" s="154">
        <v>0</v>
      </c>
      <c r="J1607" s="154">
        <v>0</v>
      </c>
      <c r="K1607" s="155">
        <v>0</v>
      </c>
      <c r="L1607" s="154">
        <v>0</v>
      </c>
      <c r="M1607" s="154">
        <v>184782</v>
      </c>
      <c r="N1607" s="154">
        <v>0</v>
      </c>
      <c r="O1607" s="154">
        <v>798977</v>
      </c>
      <c r="P1607" s="154">
        <v>173789.52</v>
      </c>
      <c r="Q1607" s="154">
        <v>0</v>
      </c>
      <c r="R1607" s="154">
        <v>0</v>
      </c>
      <c r="S1607" s="154">
        <v>0</v>
      </c>
      <c r="T1607" s="154">
        <v>0</v>
      </c>
      <c r="U1607" s="154">
        <v>0</v>
      </c>
      <c r="V1607" s="154">
        <v>0</v>
      </c>
      <c r="W1607" s="154">
        <v>0</v>
      </c>
      <c r="X1607" s="154">
        <v>0</v>
      </c>
      <c r="Y1607" s="154">
        <v>0</v>
      </c>
      <c r="Z1607" s="154">
        <v>0</v>
      </c>
      <c r="AA1607" s="154">
        <v>0</v>
      </c>
      <c r="AB1607" s="156" t="s">
        <v>857</v>
      </c>
    </row>
    <row r="1608" spans="1:28" ht="35.25" customHeight="1" x14ac:dyDescent="0.5">
      <c r="A1608">
        <v>1</v>
      </c>
      <c r="B1608" s="124">
        <v>791</v>
      </c>
      <c r="C1608" s="125" t="s">
        <v>2169</v>
      </c>
      <c r="D1608" s="150">
        <v>184782</v>
      </c>
      <c r="E1608" s="154">
        <v>0</v>
      </c>
      <c r="F1608" s="154">
        <v>0</v>
      </c>
      <c r="G1608" s="154">
        <v>0</v>
      </c>
      <c r="H1608" s="154">
        <v>0</v>
      </c>
      <c r="I1608" s="154">
        <v>0</v>
      </c>
      <c r="J1608" s="154">
        <v>0</v>
      </c>
      <c r="K1608" s="155">
        <v>0</v>
      </c>
      <c r="L1608" s="154">
        <v>0</v>
      </c>
      <c r="M1608" s="154">
        <v>184782</v>
      </c>
      <c r="N1608" s="154">
        <v>0</v>
      </c>
      <c r="O1608" s="154">
        <v>0</v>
      </c>
      <c r="P1608" s="154">
        <v>0</v>
      </c>
      <c r="Q1608" s="154">
        <v>0</v>
      </c>
      <c r="R1608" s="154">
        <v>0</v>
      </c>
      <c r="S1608" s="154">
        <v>0</v>
      </c>
      <c r="T1608" s="154">
        <v>0</v>
      </c>
      <c r="U1608" s="154">
        <v>0</v>
      </c>
      <c r="V1608" s="154">
        <v>0</v>
      </c>
      <c r="W1608" s="154">
        <v>0</v>
      </c>
      <c r="X1608" s="154">
        <v>0</v>
      </c>
      <c r="Y1608" s="154">
        <v>0</v>
      </c>
      <c r="Z1608" s="154">
        <v>0</v>
      </c>
      <c r="AA1608" s="154">
        <v>0</v>
      </c>
      <c r="AB1608" s="156">
        <v>2021</v>
      </c>
    </row>
    <row r="1609" spans="1:28" ht="35.25" customHeight="1" x14ac:dyDescent="0.5">
      <c r="A1609">
        <v>1</v>
      </c>
      <c r="B1609" s="124">
        <v>792</v>
      </c>
      <c r="C1609" s="125" t="s">
        <v>2956</v>
      </c>
      <c r="D1609" s="150">
        <v>798977</v>
      </c>
      <c r="E1609" s="154">
        <v>0</v>
      </c>
      <c r="F1609" s="154">
        <v>0</v>
      </c>
      <c r="G1609" s="154">
        <v>0</v>
      </c>
      <c r="H1609" s="154">
        <v>0</v>
      </c>
      <c r="I1609" s="154">
        <v>0</v>
      </c>
      <c r="J1609" s="154">
        <v>0</v>
      </c>
      <c r="K1609" s="155">
        <v>0</v>
      </c>
      <c r="L1609" s="154">
        <v>0</v>
      </c>
      <c r="M1609" s="154">
        <v>0</v>
      </c>
      <c r="N1609" s="154">
        <v>0</v>
      </c>
      <c r="O1609" s="154">
        <v>798977</v>
      </c>
      <c r="P1609" s="154">
        <v>0</v>
      </c>
      <c r="Q1609" s="154">
        <v>0</v>
      </c>
      <c r="R1609" s="154">
        <v>0</v>
      </c>
      <c r="S1609" s="154">
        <v>0</v>
      </c>
      <c r="T1609" s="154">
        <v>0</v>
      </c>
      <c r="U1609" s="154">
        <v>0</v>
      </c>
      <c r="V1609" s="154">
        <v>0</v>
      </c>
      <c r="W1609" s="154">
        <v>0</v>
      </c>
      <c r="X1609" s="154">
        <v>0</v>
      </c>
      <c r="Y1609" s="154">
        <v>0</v>
      </c>
      <c r="Z1609" s="154">
        <v>0</v>
      </c>
      <c r="AA1609" s="154">
        <v>0</v>
      </c>
      <c r="AB1609" s="156">
        <v>2021</v>
      </c>
    </row>
    <row r="1610" spans="1:28" ht="35.25" customHeight="1" x14ac:dyDescent="0.5">
      <c r="A1610">
        <v>1</v>
      </c>
      <c r="B1610" s="124">
        <v>793</v>
      </c>
      <c r="C1610" s="125" t="s">
        <v>2957</v>
      </c>
      <c r="D1610" s="150">
        <v>1229120.56</v>
      </c>
      <c r="E1610" s="154">
        <v>223842.18</v>
      </c>
      <c r="F1610" s="154">
        <v>1005278.38</v>
      </c>
      <c r="G1610" s="154">
        <v>0</v>
      </c>
      <c r="H1610" s="154">
        <v>0</v>
      </c>
      <c r="I1610" s="154">
        <v>0</v>
      </c>
      <c r="J1610" s="154">
        <v>0</v>
      </c>
      <c r="K1610" s="155">
        <v>0</v>
      </c>
      <c r="L1610" s="154">
        <v>0</v>
      </c>
      <c r="M1610" s="154">
        <v>0</v>
      </c>
      <c r="N1610" s="154">
        <v>0</v>
      </c>
      <c r="O1610" s="154">
        <v>0</v>
      </c>
      <c r="P1610" s="154">
        <v>0</v>
      </c>
      <c r="Q1610" s="154">
        <v>0</v>
      </c>
      <c r="R1610" s="154">
        <v>0</v>
      </c>
      <c r="S1610" s="154">
        <v>0</v>
      </c>
      <c r="T1610" s="154">
        <v>0</v>
      </c>
      <c r="U1610" s="154">
        <v>0</v>
      </c>
      <c r="V1610" s="154">
        <v>0</v>
      </c>
      <c r="W1610" s="154">
        <v>0</v>
      </c>
      <c r="X1610" s="154">
        <v>0</v>
      </c>
      <c r="Y1610" s="154">
        <v>0</v>
      </c>
      <c r="Z1610" s="154">
        <v>0</v>
      </c>
      <c r="AA1610" s="154">
        <v>0</v>
      </c>
      <c r="AB1610" s="156">
        <v>2021</v>
      </c>
    </row>
    <row r="1611" spans="1:28" ht="35.25" customHeight="1" x14ac:dyDescent="0.5">
      <c r="A1611">
        <v>1</v>
      </c>
      <c r="B1611" s="124">
        <v>794</v>
      </c>
      <c r="C1611" s="125" t="s">
        <v>2524</v>
      </c>
      <c r="D1611" s="150">
        <v>173789.52</v>
      </c>
      <c r="E1611" s="154">
        <v>0</v>
      </c>
      <c r="F1611" s="154">
        <v>0</v>
      </c>
      <c r="G1611" s="154">
        <v>0</v>
      </c>
      <c r="H1611" s="154">
        <v>0</v>
      </c>
      <c r="I1611" s="154">
        <v>0</v>
      </c>
      <c r="J1611" s="154">
        <v>0</v>
      </c>
      <c r="K1611" s="155">
        <v>0</v>
      </c>
      <c r="L1611" s="154">
        <v>0</v>
      </c>
      <c r="M1611" s="154">
        <v>0</v>
      </c>
      <c r="N1611" s="154">
        <v>0</v>
      </c>
      <c r="O1611" s="154">
        <v>0</v>
      </c>
      <c r="P1611" s="154">
        <v>173789.52</v>
      </c>
      <c r="Q1611" s="154">
        <v>0</v>
      </c>
      <c r="R1611" s="154">
        <v>0</v>
      </c>
      <c r="S1611" s="154">
        <v>0</v>
      </c>
      <c r="T1611" s="154">
        <v>0</v>
      </c>
      <c r="U1611" s="154">
        <v>0</v>
      </c>
      <c r="V1611" s="154">
        <v>0</v>
      </c>
      <c r="W1611" s="154">
        <v>0</v>
      </c>
      <c r="X1611" s="154">
        <v>0</v>
      </c>
      <c r="Y1611" s="154">
        <v>0</v>
      </c>
      <c r="Z1611" s="154">
        <v>0</v>
      </c>
      <c r="AA1611" s="154">
        <v>0</v>
      </c>
      <c r="AB1611" s="156">
        <v>2021</v>
      </c>
    </row>
    <row r="1612" spans="1:28" ht="35.25" customHeight="1" x14ac:dyDescent="0.5">
      <c r="A1612">
        <v>1</v>
      </c>
      <c r="B1612" s="124">
        <v>795</v>
      </c>
      <c r="C1612" s="125" t="s">
        <v>2171</v>
      </c>
      <c r="D1612" s="150">
        <v>596935.78</v>
      </c>
      <c r="E1612" s="154">
        <v>0</v>
      </c>
      <c r="F1612" s="154">
        <v>0</v>
      </c>
      <c r="G1612" s="154">
        <v>596935.78</v>
      </c>
      <c r="H1612" s="154">
        <v>0</v>
      </c>
      <c r="I1612" s="154">
        <v>0</v>
      </c>
      <c r="J1612" s="154">
        <v>0</v>
      </c>
      <c r="K1612" s="155">
        <v>0</v>
      </c>
      <c r="L1612" s="154">
        <v>0</v>
      </c>
      <c r="M1612" s="154">
        <v>0</v>
      </c>
      <c r="N1612" s="154">
        <v>0</v>
      </c>
      <c r="O1612" s="154">
        <v>0</v>
      </c>
      <c r="P1612" s="154">
        <v>0</v>
      </c>
      <c r="Q1612" s="154">
        <v>0</v>
      </c>
      <c r="R1612" s="154">
        <v>0</v>
      </c>
      <c r="S1612" s="154">
        <v>0</v>
      </c>
      <c r="T1612" s="154">
        <v>0</v>
      </c>
      <c r="U1612" s="154">
        <v>0</v>
      </c>
      <c r="V1612" s="154">
        <v>0</v>
      </c>
      <c r="W1612" s="154">
        <v>0</v>
      </c>
      <c r="X1612" s="154">
        <v>0</v>
      </c>
      <c r="Y1612" s="154">
        <v>0</v>
      </c>
      <c r="Z1612" s="154">
        <v>0</v>
      </c>
      <c r="AA1612" s="154">
        <v>0</v>
      </c>
      <c r="AB1612" s="156" t="s">
        <v>3067</v>
      </c>
    </row>
    <row r="1613" spans="1:28" ht="35.25" customHeight="1" x14ac:dyDescent="0.5">
      <c r="B1613" s="191">
        <v>796</v>
      </c>
      <c r="C1613" s="125" t="s">
        <v>2526</v>
      </c>
      <c r="D1613" s="150">
        <v>423785.43</v>
      </c>
      <c r="E1613" s="150">
        <v>0</v>
      </c>
      <c r="F1613" s="150">
        <v>423785.43</v>
      </c>
      <c r="G1613" s="150">
        <v>0</v>
      </c>
      <c r="H1613" s="150">
        <v>0</v>
      </c>
      <c r="I1613" s="150">
        <v>0</v>
      </c>
      <c r="J1613" s="150">
        <v>0</v>
      </c>
      <c r="K1613" s="151">
        <v>0</v>
      </c>
      <c r="L1613" s="150">
        <v>0</v>
      </c>
      <c r="M1613" s="150">
        <v>0</v>
      </c>
      <c r="N1613" s="150">
        <v>0</v>
      </c>
      <c r="O1613" s="150">
        <v>0</v>
      </c>
      <c r="P1613" s="150">
        <v>0</v>
      </c>
      <c r="Q1613" s="150">
        <v>0</v>
      </c>
      <c r="R1613" s="150">
        <v>0</v>
      </c>
      <c r="S1613" s="150">
        <v>0</v>
      </c>
      <c r="T1613" s="150">
        <v>0</v>
      </c>
      <c r="U1613" s="150">
        <v>0</v>
      </c>
      <c r="V1613" s="150">
        <v>0</v>
      </c>
      <c r="W1613" s="150">
        <v>0</v>
      </c>
      <c r="X1613" s="150">
        <v>0</v>
      </c>
      <c r="Y1613" s="150">
        <v>0</v>
      </c>
      <c r="Z1613" s="150">
        <v>0</v>
      </c>
      <c r="AA1613" s="150">
        <v>0</v>
      </c>
      <c r="AB1613" s="288">
        <v>2021</v>
      </c>
    </row>
    <row r="1614" spans="1:28" ht="35.25" customHeight="1" x14ac:dyDescent="0.5">
      <c r="A1614">
        <v>1</v>
      </c>
      <c r="B1614" s="110" t="s">
        <v>847</v>
      </c>
      <c r="C1614" s="125"/>
      <c r="D1614" s="150">
        <v>1376389</v>
      </c>
      <c r="E1614" s="154">
        <v>0</v>
      </c>
      <c r="F1614" s="154">
        <v>0</v>
      </c>
      <c r="G1614" s="154">
        <v>0</v>
      </c>
      <c r="H1614" s="154">
        <v>0</v>
      </c>
      <c r="I1614" s="154">
        <v>0</v>
      </c>
      <c r="J1614" s="154">
        <v>0</v>
      </c>
      <c r="K1614" s="155">
        <v>0</v>
      </c>
      <c r="L1614" s="154">
        <v>0</v>
      </c>
      <c r="M1614" s="154">
        <v>528889</v>
      </c>
      <c r="N1614" s="154">
        <v>0</v>
      </c>
      <c r="O1614" s="154">
        <v>847500</v>
      </c>
      <c r="P1614" s="154">
        <v>0</v>
      </c>
      <c r="Q1614" s="154">
        <v>0</v>
      </c>
      <c r="R1614" s="154">
        <v>0</v>
      </c>
      <c r="S1614" s="154">
        <v>0</v>
      </c>
      <c r="T1614" s="154">
        <v>0</v>
      </c>
      <c r="U1614" s="154">
        <v>0</v>
      </c>
      <c r="V1614" s="154">
        <v>0</v>
      </c>
      <c r="W1614" s="154">
        <v>0</v>
      </c>
      <c r="X1614" s="154">
        <v>0</v>
      </c>
      <c r="Y1614" s="154">
        <v>0</v>
      </c>
      <c r="Z1614" s="154">
        <v>0</v>
      </c>
      <c r="AA1614" s="154">
        <v>0</v>
      </c>
      <c r="AB1614" s="156" t="s">
        <v>857</v>
      </c>
    </row>
    <row r="1615" spans="1:28" ht="35.25" customHeight="1" x14ac:dyDescent="0.5">
      <c r="A1615">
        <v>1</v>
      </c>
      <c r="B1615" s="124">
        <v>797</v>
      </c>
      <c r="C1615" s="125" t="s">
        <v>2958</v>
      </c>
      <c r="D1615" s="150">
        <v>847500</v>
      </c>
      <c r="E1615" s="154">
        <v>0</v>
      </c>
      <c r="F1615" s="154">
        <v>0</v>
      </c>
      <c r="G1615" s="154">
        <v>0</v>
      </c>
      <c r="H1615" s="154">
        <v>0</v>
      </c>
      <c r="I1615" s="154">
        <v>0</v>
      </c>
      <c r="J1615" s="154">
        <v>0</v>
      </c>
      <c r="K1615" s="155">
        <v>0</v>
      </c>
      <c r="L1615" s="154">
        <v>0</v>
      </c>
      <c r="M1615" s="154">
        <v>0</v>
      </c>
      <c r="N1615" s="154">
        <v>0</v>
      </c>
      <c r="O1615" s="154">
        <v>847500</v>
      </c>
      <c r="P1615" s="154">
        <v>0</v>
      </c>
      <c r="Q1615" s="154">
        <v>0</v>
      </c>
      <c r="R1615" s="154">
        <v>0</v>
      </c>
      <c r="S1615" s="154">
        <v>0</v>
      </c>
      <c r="T1615" s="154">
        <v>0</v>
      </c>
      <c r="U1615" s="154">
        <v>0</v>
      </c>
      <c r="V1615" s="154">
        <v>0</v>
      </c>
      <c r="W1615" s="154">
        <v>0</v>
      </c>
      <c r="X1615" s="154">
        <v>0</v>
      </c>
      <c r="Y1615" s="154">
        <v>0</v>
      </c>
      <c r="Z1615" s="154">
        <v>0</v>
      </c>
      <c r="AA1615" s="154">
        <v>0</v>
      </c>
      <c r="AB1615" s="156">
        <v>2021</v>
      </c>
    </row>
    <row r="1616" spans="1:28" ht="33" customHeight="1" x14ac:dyDescent="0.5">
      <c r="B1616" s="191">
        <v>798</v>
      </c>
      <c r="C1616" s="125" t="s">
        <v>3066</v>
      </c>
      <c r="D1616" s="150">
        <v>528889</v>
      </c>
      <c r="E1616" s="150">
        <v>0</v>
      </c>
      <c r="F1616" s="150">
        <v>0</v>
      </c>
      <c r="G1616" s="150">
        <v>0</v>
      </c>
      <c r="H1616" s="150">
        <v>0</v>
      </c>
      <c r="I1616" s="150">
        <v>0</v>
      </c>
      <c r="J1616" s="150">
        <v>0</v>
      </c>
      <c r="K1616" s="155">
        <v>0</v>
      </c>
      <c r="L1616" s="150">
        <v>0</v>
      </c>
      <c r="M1616" s="150">
        <v>528889</v>
      </c>
      <c r="N1616" s="150">
        <v>0</v>
      </c>
      <c r="O1616" s="150">
        <v>0</v>
      </c>
      <c r="P1616" s="150">
        <v>0</v>
      </c>
      <c r="Q1616" s="150">
        <v>0</v>
      </c>
      <c r="R1616" s="150">
        <v>0</v>
      </c>
      <c r="S1616" s="150">
        <v>0</v>
      </c>
      <c r="T1616" s="150">
        <v>0</v>
      </c>
      <c r="U1616" s="150">
        <v>0</v>
      </c>
      <c r="V1616" s="150">
        <v>0</v>
      </c>
      <c r="W1616" s="150">
        <v>0</v>
      </c>
      <c r="X1616" s="150">
        <v>0</v>
      </c>
      <c r="Y1616" s="150">
        <v>0</v>
      </c>
      <c r="Z1616" s="150">
        <v>0</v>
      </c>
      <c r="AA1616" s="150">
        <v>0</v>
      </c>
      <c r="AB1616" s="152" t="s">
        <v>3067</v>
      </c>
    </row>
    <row r="1617" spans="1:28" ht="35.25" customHeight="1" x14ac:dyDescent="0.5">
      <c r="A1617">
        <v>1</v>
      </c>
      <c r="B1617" s="110" t="s">
        <v>827</v>
      </c>
      <c r="C1617" s="125"/>
      <c r="D1617" s="150">
        <v>4455067.66</v>
      </c>
      <c r="E1617" s="154">
        <v>0</v>
      </c>
      <c r="F1617" s="154">
        <v>0</v>
      </c>
      <c r="G1617" s="154">
        <v>120783</v>
      </c>
      <c r="H1617" s="154">
        <v>0</v>
      </c>
      <c r="I1617" s="154">
        <v>0</v>
      </c>
      <c r="J1617" s="154">
        <v>0</v>
      </c>
      <c r="K1617" s="155">
        <v>0</v>
      </c>
      <c r="L1617" s="154">
        <v>0</v>
      </c>
      <c r="M1617" s="154">
        <v>0</v>
      </c>
      <c r="N1617" s="154">
        <v>0</v>
      </c>
      <c r="O1617" s="154">
        <v>4334284.66</v>
      </c>
      <c r="P1617" s="154">
        <v>0</v>
      </c>
      <c r="Q1617" s="154">
        <v>0</v>
      </c>
      <c r="R1617" s="154">
        <v>0</v>
      </c>
      <c r="S1617" s="154">
        <v>0</v>
      </c>
      <c r="T1617" s="154">
        <v>0</v>
      </c>
      <c r="U1617" s="154">
        <v>0</v>
      </c>
      <c r="V1617" s="154">
        <v>0</v>
      </c>
      <c r="W1617" s="154">
        <v>0</v>
      </c>
      <c r="X1617" s="154">
        <v>0</v>
      </c>
      <c r="Y1617" s="154">
        <v>0</v>
      </c>
      <c r="Z1617" s="154">
        <v>0</v>
      </c>
      <c r="AA1617" s="154">
        <v>0</v>
      </c>
      <c r="AB1617" s="156" t="s">
        <v>857</v>
      </c>
    </row>
    <row r="1618" spans="1:28" ht="35.25" customHeight="1" x14ac:dyDescent="0.5">
      <c r="A1618">
        <v>1</v>
      </c>
      <c r="B1618" s="124">
        <v>799</v>
      </c>
      <c r="C1618" s="125" t="s">
        <v>2959</v>
      </c>
      <c r="D1618" s="150">
        <v>1679338.83</v>
      </c>
      <c r="E1618" s="154">
        <v>0</v>
      </c>
      <c r="F1618" s="154">
        <v>0</v>
      </c>
      <c r="G1618" s="154">
        <v>0</v>
      </c>
      <c r="H1618" s="154">
        <v>0</v>
      </c>
      <c r="I1618" s="154">
        <v>0</v>
      </c>
      <c r="J1618" s="154">
        <v>0</v>
      </c>
      <c r="K1618" s="155">
        <v>0</v>
      </c>
      <c r="L1618" s="154">
        <v>0</v>
      </c>
      <c r="M1618" s="154">
        <v>0</v>
      </c>
      <c r="N1618" s="154">
        <v>0</v>
      </c>
      <c r="O1618" s="154">
        <v>1679338.83</v>
      </c>
      <c r="P1618" s="154">
        <v>0</v>
      </c>
      <c r="Q1618" s="154">
        <v>0</v>
      </c>
      <c r="R1618" s="154">
        <v>0</v>
      </c>
      <c r="S1618" s="154">
        <v>0</v>
      </c>
      <c r="T1618" s="154">
        <v>0</v>
      </c>
      <c r="U1618" s="154">
        <v>0</v>
      </c>
      <c r="V1618" s="154">
        <v>0</v>
      </c>
      <c r="W1618" s="154">
        <v>0</v>
      </c>
      <c r="X1618" s="154">
        <v>0</v>
      </c>
      <c r="Y1618" s="154">
        <v>0</v>
      </c>
      <c r="Z1618" s="154">
        <v>0</v>
      </c>
      <c r="AA1618" s="154">
        <v>0</v>
      </c>
      <c r="AB1618" s="156">
        <v>2021</v>
      </c>
    </row>
    <row r="1619" spans="1:28" ht="35.25" customHeight="1" x14ac:dyDescent="0.5">
      <c r="A1619">
        <v>1</v>
      </c>
      <c r="B1619" s="124">
        <v>800</v>
      </c>
      <c r="C1619" s="125" t="s">
        <v>3250</v>
      </c>
      <c r="D1619" s="150">
        <v>975607</v>
      </c>
      <c r="E1619" s="154">
        <v>0</v>
      </c>
      <c r="F1619" s="154">
        <v>0</v>
      </c>
      <c r="G1619" s="154">
        <v>0</v>
      </c>
      <c r="H1619" s="154">
        <v>0</v>
      </c>
      <c r="I1619" s="154">
        <v>0</v>
      </c>
      <c r="J1619" s="154">
        <v>0</v>
      </c>
      <c r="K1619" s="155">
        <v>0</v>
      </c>
      <c r="L1619" s="154">
        <v>0</v>
      </c>
      <c r="M1619" s="154">
        <v>0</v>
      </c>
      <c r="N1619" s="154">
        <v>0</v>
      </c>
      <c r="O1619" s="154">
        <v>975607</v>
      </c>
      <c r="P1619" s="154">
        <v>0</v>
      </c>
      <c r="Q1619" s="154">
        <v>0</v>
      </c>
      <c r="R1619" s="154">
        <v>0</v>
      </c>
      <c r="S1619" s="154">
        <v>0</v>
      </c>
      <c r="T1619" s="154">
        <v>0</v>
      </c>
      <c r="U1619" s="154">
        <v>0</v>
      </c>
      <c r="V1619" s="154">
        <v>0</v>
      </c>
      <c r="W1619" s="154">
        <v>0</v>
      </c>
      <c r="X1619" s="154">
        <v>0</v>
      </c>
      <c r="Y1619" s="154">
        <v>0</v>
      </c>
      <c r="Z1619" s="154">
        <v>0</v>
      </c>
      <c r="AA1619" s="154">
        <v>0</v>
      </c>
      <c r="AB1619" s="156">
        <v>2021</v>
      </c>
    </row>
    <row r="1620" spans="1:28" ht="35.25" customHeight="1" x14ac:dyDescent="0.5">
      <c r="A1620">
        <v>1</v>
      </c>
      <c r="B1620" s="124">
        <v>801</v>
      </c>
      <c r="C1620" s="125" t="s">
        <v>2530</v>
      </c>
      <c r="D1620" s="150">
        <v>120783</v>
      </c>
      <c r="E1620" s="154">
        <v>0</v>
      </c>
      <c r="F1620" s="154">
        <v>0</v>
      </c>
      <c r="G1620" s="154">
        <v>120783</v>
      </c>
      <c r="H1620" s="154">
        <v>0</v>
      </c>
      <c r="I1620" s="154">
        <v>0</v>
      </c>
      <c r="J1620" s="154">
        <v>0</v>
      </c>
      <c r="K1620" s="155">
        <v>0</v>
      </c>
      <c r="L1620" s="154">
        <v>0</v>
      </c>
      <c r="M1620" s="154">
        <v>0</v>
      </c>
      <c r="N1620" s="154">
        <v>0</v>
      </c>
      <c r="O1620" s="154">
        <v>0</v>
      </c>
      <c r="P1620" s="154">
        <v>0</v>
      </c>
      <c r="Q1620" s="154">
        <v>0</v>
      </c>
      <c r="R1620" s="154">
        <v>0</v>
      </c>
      <c r="S1620" s="154">
        <v>0</v>
      </c>
      <c r="T1620" s="154">
        <v>0</v>
      </c>
      <c r="U1620" s="154">
        <v>0</v>
      </c>
      <c r="V1620" s="154">
        <v>0</v>
      </c>
      <c r="W1620" s="154">
        <v>0</v>
      </c>
      <c r="X1620" s="154">
        <v>0</v>
      </c>
      <c r="Y1620" s="154">
        <v>0</v>
      </c>
      <c r="Z1620" s="154">
        <v>0</v>
      </c>
      <c r="AA1620" s="154">
        <v>0</v>
      </c>
      <c r="AB1620" s="156">
        <v>2021</v>
      </c>
    </row>
    <row r="1621" spans="1:28" ht="35.25" customHeight="1" x14ac:dyDescent="0.5">
      <c r="B1621" s="191">
        <v>802</v>
      </c>
      <c r="C1621" s="125" t="s">
        <v>2960</v>
      </c>
      <c r="D1621" s="150">
        <v>1679338.83</v>
      </c>
      <c r="E1621" s="150">
        <v>0</v>
      </c>
      <c r="F1621" s="150">
        <v>0</v>
      </c>
      <c r="G1621" s="150">
        <v>0</v>
      </c>
      <c r="H1621" s="150">
        <v>0</v>
      </c>
      <c r="I1621" s="150">
        <v>0</v>
      </c>
      <c r="J1621" s="150">
        <v>0</v>
      </c>
      <c r="K1621" s="151">
        <v>0</v>
      </c>
      <c r="L1621" s="150">
        <v>0</v>
      </c>
      <c r="M1621" s="150">
        <v>0</v>
      </c>
      <c r="N1621" s="150">
        <v>0</v>
      </c>
      <c r="O1621" s="150">
        <v>1679338.83</v>
      </c>
      <c r="P1621" s="150">
        <v>0</v>
      </c>
      <c r="Q1621" s="150">
        <v>0</v>
      </c>
      <c r="R1621" s="150">
        <v>0</v>
      </c>
      <c r="S1621" s="150">
        <v>0</v>
      </c>
      <c r="T1621" s="150">
        <v>0</v>
      </c>
      <c r="U1621" s="150">
        <v>0</v>
      </c>
      <c r="V1621" s="150">
        <v>0</v>
      </c>
      <c r="W1621" s="150">
        <v>0</v>
      </c>
      <c r="X1621" s="150">
        <v>0</v>
      </c>
      <c r="Y1621" s="150">
        <v>0</v>
      </c>
      <c r="Z1621" s="150">
        <v>0</v>
      </c>
      <c r="AA1621" s="150">
        <v>0</v>
      </c>
      <c r="AB1621" s="288">
        <v>2021</v>
      </c>
    </row>
    <row r="1622" spans="1:28" ht="35.25" customHeight="1" x14ac:dyDescent="0.5">
      <c r="A1622">
        <v>1</v>
      </c>
      <c r="B1622" s="110" t="s">
        <v>826</v>
      </c>
      <c r="C1622" s="125"/>
      <c r="D1622" s="150">
        <v>2052152.7000000002</v>
      </c>
      <c r="E1622" s="154">
        <v>0</v>
      </c>
      <c r="F1622" s="154">
        <v>0</v>
      </c>
      <c r="G1622" s="154">
        <v>0</v>
      </c>
      <c r="H1622" s="154">
        <v>0</v>
      </c>
      <c r="I1622" s="154">
        <v>1416599.7000000002</v>
      </c>
      <c r="J1622" s="154">
        <v>0</v>
      </c>
      <c r="K1622" s="155">
        <v>0</v>
      </c>
      <c r="L1622" s="154">
        <v>0</v>
      </c>
      <c r="M1622" s="154">
        <v>0</v>
      </c>
      <c r="N1622" s="154">
        <v>0</v>
      </c>
      <c r="O1622" s="154">
        <v>635553</v>
      </c>
      <c r="P1622" s="154">
        <v>0</v>
      </c>
      <c r="Q1622" s="154">
        <v>0</v>
      </c>
      <c r="R1622" s="154">
        <v>0</v>
      </c>
      <c r="S1622" s="154">
        <v>0</v>
      </c>
      <c r="T1622" s="154">
        <v>0</v>
      </c>
      <c r="U1622" s="154">
        <v>0</v>
      </c>
      <c r="V1622" s="154">
        <v>0</v>
      </c>
      <c r="W1622" s="154">
        <v>0</v>
      </c>
      <c r="X1622" s="154">
        <v>0</v>
      </c>
      <c r="Y1622" s="154">
        <v>0</v>
      </c>
      <c r="Z1622" s="154">
        <v>0</v>
      </c>
      <c r="AA1622" s="154">
        <v>0</v>
      </c>
      <c r="AB1622" s="156" t="s">
        <v>857</v>
      </c>
    </row>
    <row r="1623" spans="1:28" ht="35.25" customHeight="1" x14ac:dyDescent="0.5">
      <c r="A1623">
        <v>1</v>
      </c>
      <c r="B1623" s="124">
        <v>803</v>
      </c>
      <c r="C1623" s="125" t="s">
        <v>2961</v>
      </c>
      <c r="D1623" s="150">
        <v>1874770.1</v>
      </c>
      <c r="E1623" s="154">
        <v>0</v>
      </c>
      <c r="F1623" s="154">
        <v>0</v>
      </c>
      <c r="G1623" s="154">
        <v>0</v>
      </c>
      <c r="H1623" s="154">
        <v>0</v>
      </c>
      <c r="I1623" s="154">
        <v>1416599.7000000002</v>
      </c>
      <c r="J1623" s="154">
        <v>0</v>
      </c>
      <c r="K1623" s="155">
        <v>0</v>
      </c>
      <c r="L1623" s="154">
        <v>0</v>
      </c>
      <c r="M1623" s="154">
        <v>0</v>
      </c>
      <c r="N1623" s="154">
        <v>0</v>
      </c>
      <c r="O1623" s="154">
        <v>458170.4</v>
      </c>
      <c r="P1623" s="154">
        <v>0</v>
      </c>
      <c r="Q1623" s="154">
        <v>0</v>
      </c>
      <c r="R1623" s="154">
        <v>0</v>
      </c>
      <c r="S1623" s="154">
        <v>0</v>
      </c>
      <c r="T1623" s="154">
        <v>0</v>
      </c>
      <c r="U1623" s="154">
        <v>0</v>
      </c>
      <c r="V1623" s="154">
        <v>0</v>
      </c>
      <c r="W1623" s="154">
        <v>0</v>
      </c>
      <c r="X1623" s="154">
        <v>0</v>
      </c>
      <c r="Y1623" s="154">
        <v>0</v>
      </c>
      <c r="Z1623" s="154">
        <v>0</v>
      </c>
      <c r="AA1623" s="154">
        <v>0</v>
      </c>
      <c r="AB1623" s="156">
        <v>2021</v>
      </c>
    </row>
    <row r="1624" spans="1:28" ht="35.25" customHeight="1" x14ac:dyDescent="0.5">
      <c r="A1624">
        <v>1</v>
      </c>
      <c r="B1624" s="124">
        <v>804</v>
      </c>
      <c r="C1624" s="125" t="s">
        <v>2529</v>
      </c>
      <c r="D1624" s="150">
        <v>20983</v>
      </c>
      <c r="E1624" s="154">
        <v>0</v>
      </c>
      <c r="F1624" s="154">
        <v>0</v>
      </c>
      <c r="G1624" s="154">
        <v>0</v>
      </c>
      <c r="H1624" s="154">
        <v>0</v>
      </c>
      <c r="I1624" s="154">
        <v>0</v>
      </c>
      <c r="J1624" s="154">
        <v>0</v>
      </c>
      <c r="K1624" s="155">
        <v>0</v>
      </c>
      <c r="L1624" s="154">
        <v>0</v>
      </c>
      <c r="M1624" s="154">
        <v>0</v>
      </c>
      <c r="N1624" s="154">
        <v>0</v>
      </c>
      <c r="O1624" s="154">
        <v>20983</v>
      </c>
      <c r="P1624" s="154">
        <v>0</v>
      </c>
      <c r="Q1624" s="154">
        <v>0</v>
      </c>
      <c r="R1624" s="154">
        <v>0</v>
      </c>
      <c r="S1624" s="154">
        <v>0</v>
      </c>
      <c r="T1624" s="154">
        <v>0</v>
      </c>
      <c r="U1624" s="154">
        <v>0</v>
      </c>
      <c r="V1624" s="154">
        <v>0</v>
      </c>
      <c r="W1624" s="154">
        <v>0</v>
      </c>
      <c r="X1624" s="154">
        <v>0</v>
      </c>
      <c r="Y1624" s="154">
        <v>0</v>
      </c>
      <c r="Z1624" s="154">
        <v>0</v>
      </c>
      <c r="AA1624" s="154">
        <v>0</v>
      </c>
      <c r="AB1624" s="156">
        <v>2021</v>
      </c>
    </row>
    <row r="1625" spans="1:28" ht="35.25" customHeight="1" x14ac:dyDescent="0.5">
      <c r="B1625" s="191">
        <v>805</v>
      </c>
      <c r="C1625" s="125" t="s">
        <v>2336</v>
      </c>
      <c r="D1625" s="150">
        <v>156399.6</v>
      </c>
      <c r="E1625" s="150">
        <v>0</v>
      </c>
      <c r="F1625" s="150">
        <v>0</v>
      </c>
      <c r="G1625" s="150">
        <v>0</v>
      </c>
      <c r="H1625" s="150">
        <v>0</v>
      </c>
      <c r="I1625" s="150">
        <v>0</v>
      </c>
      <c r="J1625" s="150">
        <v>0</v>
      </c>
      <c r="K1625" s="151">
        <v>0</v>
      </c>
      <c r="L1625" s="150">
        <v>0</v>
      </c>
      <c r="M1625" s="150">
        <v>0</v>
      </c>
      <c r="N1625" s="150">
        <v>0</v>
      </c>
      <c r="O1625" s="150">
        <v>156399.6</v>
      </c>
      <c r="P1625" s="150">
        <v>0</v>
      </c>
      <c r="Q1625" s="150">
        <v>0</v>
      </c>
      <c r="R1625" s="150">
        <v>0</v>
      </c>
      <c r="S1625" s="150">
        <v>0</v>
      </c>
      <c r="T1625" s="150">
        <v>0</v>
      </c>
      <c r="U1625" s="150">
        <v>0</v>
      </c>
      <c r="V1625" s="150">
        <v>0</v>
      </c>
      <c r="W1625" s="150">
        <v>0</v>
      </c>
      <c r="X1625" s="150">
        <v>0</v>
      </c>
      <c r="Y1625" s="150">
        <v>0</v>
      </c>
      <c r="Z1625" s="150">
        <v>0</v>
      </c>
      <c r="AA1625" s="150">
        <v>0</v>
      </c>
      <c r="AB1625" s="156">
        <v>2021</v>
      </c>
    </row>
    <row r="1626" spans="1:28" ht="35.25" customHeight="1" x14ac:dyDescent="0.5">
      <c r="A1626">
        <v>1</v>
      </c>
      <c r="B1626" s="110" t="s">
        <v>2696</v>
      </c>
      <c r="C1626" s="125"/>
      <c r="D1626" s="150">
        <v>11682505.48</v>
      </c>
      <c r="E1626" s="154">
        <v>0</v>
      </c>
      <c r="F1626" s="154">
        <v>0</v>
      </c>
      <c r="G1626" s="154">
        <v>0</v>
      </c>
      <c r="H1626" s="154">
        <v>0</v>
      </c>
      <c r="I1626" s="154">
        <v>0</v>
      </c>
      <c r="J1626" s="154">
        <v>0</v>
      </c>
      <c r="K1626" s="155">
        <v>0</v>
      </c>
      <c r="L1626" s="154">
        <v>0</v>
      </c>
      <c r="M1626" s="154">
        <v>11682505.48</v>
      </c>
      <c r="N1626" s="154">
        <v>0</v>
      </c>
      <c r="O1626" s="154">
        <v>0</v>
      </c>
      <c r="P1626" s="154">
        <v>0</v>
      </c>
      <c r="Q1626" s="154">
        <v>0</v>
      </c>
      <c r="R1626" s="154">
        <v>0</v>
      </c>
      <c r="S1626" s="154">
        <v>0</v>
      </c>
      <c r="T1626" s="154">
        <v>0</v>
      </c>
      <c r="U1626" s="154">
        <v>0</v>
      </c>
      <c r="V1626" s="154">
        <v>0</v>
      </c>
      <c r="W1626" s="154">
        <v>0</v>
      </c>
      <c r="X1626" s="154">
        <v>0</v>
      </c>
      <c r="Y1626" s="154">
        <v>0</v>
      </c>
      <c r="Z1626" s="154">
        <v>0</v>
      </c>
      <c r="AA1626" s="154">
        <v>0</v>
      </c>
      <c r="AB1626" s="156" t="s">
        <v>857</v>
      </c>
    </row>
    <row r="1627" spans="1:28" ht="35.25" customHeight="1" x14ac:dyDescent="0.5">
      <c r="A1627">
        <v>1</v>
      </c>
      <c r="B1627" s="124">
        <v>806</v>
      </c>
      <c r="C1627" s="125" t="s">
        <v>2962</v>
      </c>
      <c r="D1627" s="150">
        <v>3072793.35</v>
      </c>
      <c r="E1627" s="154">
        <v>0</v>
      </c>
      <c r="F1627" s="154">
        <v>0</v>
      </c>
      <c r="G1627" s="154">
        <v>0</v>
      </c>
      <c r="H1627" s="154">
        <v>0</v>
      </c>
      <c r="I1627" s="154">
        <v>0</v>
      </c>
      <c r="J1627" s="154">
        <v>0</v>
      </c>
      <c r="K1627" s="155">
        <v>0</v>
      </c>
      <c r="L1627" s="154">
        <v>0</v>
      </c>
      <c r="M1627" s="154">
        <v>3072793.35</v>
      </c>
      <c r="N1627" s="154">
        <v>0</v>
      </c>
      <c r="O1627" s="154">
        <v>0</v>
      </c>
      <c r="P1627" s="154">
        <v>0</v>
      </c>
      <c r="Q1627" s="154">
        <v>0</v>
      </c>
      <c r="R1627" s="154">
        <v>0</v>
      </c>
      <c r="S1627" s="154">
        <v>0</v>
      </c>
      <c r="T1627" s="154">
        <v>0</v>
      </c>
      <c r="U1627" s="154">
        <v>0</v>
      </c>
      <c r="V1627" s="154">
        <v>0</v>
      </c>
      <c r="W1627" s="154">
        <v>0</v>
      </c>
      <c r="X1627" s="154">
        <v>0</v>
      </c>
      <c r="Y1627" s="154">
        <v>0</v>
      </c>
      <c r="Z1627" s="154">
        <v>0</v>
      </c>
      <c r="AA1627" s="154">
        <v>0</v>
      </c>
      <c r="AB1627" s="156">
        <v>2021</v>
      </c>
    </row>
    <row r="1628" spans="1:28" ht="35.25" customHeight="1" x14ac:dyDescent="0.5">
      <c r="A1628">
        <v>1</v>
      </c>
      <c r="B1628" s="124">
        <v>807</v>
      </c>
      <c r="C1628" s="125" t="s">
        <v>3032</v>
      </c>
      <c r="D1628" s="150">
        <v>2551541.0299999998</v>
      </c>
      <c r="E1628" s="154">
        <v>0</v>
      </c>
      <c r="F1628" s="154">
        <v>0</v>
      </c>
      <c r="G1628" s="154">
        <v>0</v>
      </c>
      <c r="H1628" s="154">
        <v>0</v>
      </c>
      <c r="I1628" s="154">
        <v>0</v>
      </c>
      <c r="J1628" s="154">
        <v>0</v>
      </c>
      <c r="K1628" s="155">
        <v>0</v>
      </c>
      <c r="L1628" s="154">
        <v>0</v>
      </c>
      <c r="M1628" s="154">
        <v>2551541.0299999998</v>
      </c>
      <c r="N1628" s="154">
        <v>0</v>
      </c>
      <c r="O1628" s="154">
        <v>0</v>
      </c>
      <c r="P1628" s="154">
        <v>0</v>
      </c>
      <c r="Q1628" s="154">
        <v>0</v>
      </c>
      <c r="R1628" s="154">
        <v>0</v>
      </c>
      <c r="S1628" s="154">
        <v>0</v>
      </c>
      <c r="T1628" s="154">
        <v>0</v>
      </c>
      <c r="U1628" s="154">
        <v>0</v>
      </c>
      <c r="V1628" s="154">
        <v>0</v>
      </c>
      <c r="W1628" s="154">
        <v>0</v>
      </c>
      <c r="X1628" s="154">
        <v>0</v>
      </c>
      <c r="Y1628" s="154">
        <v>0</v>
      </c>
      <c r="Z1628" s="154">
        <v>0</v>
      </c>
      <c r="AA1628" s="154">
        <v>0</v>
      </c>
      <c r="AB1628" s="156">
        <v>2021</v>
      </c>
    </row>
    <row r="1629" spans="1:28" ht="35.25" customHeight="1" x14ac:dyDescent="0.5">
      <c r="A1629">
        <v>1</v>
      </c>
      <c r="B1629" s="124">
        <v>808</v>
      </c>
      <c r="C1629" s="125" t="s">
        <v>3033</v>
      </c>
      <c r="D1629" s="150">
        <v>3265452.53</v>
      </c>
      <c r="E1629" s="154">
        <v>0</v>
      </c>
      <c r="F1629" s="154">
        <v>0</v>
      </c>
      <c r="G1629" s="154">
        <v>0</v>
      </c>
      <c r="H1629" s="154">
        <v>0</v>
      </c>
      <c r="I1629" s="154">
        <v>0</v>
      </c>
      <c r="J1629" s="154">
        <v>0</v>
      </c>
      <c r="K1629" s="155">
        <v>0</v>
      </c>
      <c r="L1629" s="154">
        <v>0</v>
      </c>
      <c r="M1629" s="154">
        <v>3265452.53</v>
      </c>
      <c r="N1629" s="154">
        <v>0</v>
      </c>
      <c r="O1629" s="154">
        <v>0</v>
      </c>
      <c r="P1629" s="154">
        <v>0</v>
      </c>
      <c r="Q1629" s="154">
        <v>0</v>
      </c>
      <c r="R1629" s="154">
        <v>0</v>
      </c>
      <c r="S1629" s="154">
        <v>0</v>
      </c>
      <c r="T1629" s="154">
        <v>0</v>
      </c>
      <c r="U1629" s="154">
        <v>0</v>
      </c>
      <c r="V1629" s="154">
        <v>0</v>
      </c>
      <c r="W1629" s="154">
        <v>0</v>
      </c>
      <c r="X1629" s="154">
        <v>0</v>
      </c>
      <c r="Y1629" s="154">
        <v>0</v>
      </c>
      <c r="Z1629" s="154">
        <v>0</v>
      </c>
      <c r="AA1629" s="154">
        <v>0</v>
      </c>
      <c r="AB1629" s="156">
        <v>2021</v>
      </c>
    </row>
    <row r="1630" spans="1:28" ht="35.25" customHeight="1" x14ac:dyDescent="0.5">
      <c r="B1630" s="191">
        <v>809</v>
      </c>
      <c r="C1630" s="125" t="s">
        <v>2963</v>
      </c>
      <c r="D1630" s="150">
        <v>2792718.57</v>
      </c>
      <c r="E1630" s="150">
        <v>0</v>
      </c>
      <c r="F1630" s="150">
        <v>0</v>
      </c>
      <c r="G1630" s="150">
        <v>0</v>
      </c>
      <c r="H1630" s="150">
        <v>0</v>
      </c>
      <c r="I1630" s="150">
        <v>0</v>
      </c>
      <c r="J1630" s="150">
        <v>0</v>
      </c>
      <c r="K1630" s="151">
        <v>0</v>
      </c>
      <c r="L1630" s="150">
        <v>0</v>
      </c>
      <c r="M1630" s="150">
        <v>2792718.57</v>
      </c>
      <c r="N1630" s="150">
        <v>0</v>
      </c>
      <c r="O1630" s="150">
        <v>0</v>
      </c>
      <c r="P1630" s="150">
        <v>0</v>
      </c>
      <c r="Q1630" s="150">
        <v>0</v>
      </c>
      <c r="R1630" s="150">
        <v>0</v>
      </c>
      <c r="S1630" s="150">
        <v>0</v>
      </c>
      <c r="T1630" s="150">
        <v>0</v>
      </c>
      <c r="U1630" s="150">
        <v>0</v>
      </c>
      <c r="V1630" s="150">
        <v>0</v>
      </c>
      <c r="W1630" s="150">
        <v>0</v>
      </c>
      <c r="X1630" s="150">
        <v>0</v>
      </c>
      <c r="Y1630" s="150">
        <v>0</v>
      </c>
      <c r="Z1630" s="150">
        <v>0</v>
      </c>
      <c r="AA1630" s="150">
        <v>0</v>
      </c>
      <c r="AB1630" s="156">
        <v>2021</v>
      </c>
    </row>
    <row r="1631" spans="1:28" ht="35.25" customHeight="1" x14ac:dyDescent="0.5">
      <c r="A1631">
        <v>1</v>
      </c>
      <c r="B1631" s="110" t="s">
        <v>812</v>
      </c>
      <c r="C1631" s="125"/>
      <c r="D1631" s="150">
        <v>2057948.49</v>
      </c>
      <c r="E1631" s="154">
        <v>0</v>
      </c>
      <c r="F1631" s="154">
        <v>0</v>
      </c>
      <c r="G1631" s="154">
        <v>0</v>
      </c>
      <c r="H1631" s="154">
        <v>0</v>
      </c>
      <c r="I1631" s="154">
        <v>0</v>
      </c>
      <c r="J1631" s="154">
        <v>0</v>
      </c>
      <c r="K1631" s="155">
        <v>0</v>
      </c>
      <c r="L1631" s="154">
        <v>0</v>
      </c>
      <c r="M1631" s="154">
        <v>1015988.49</v>
      </c>
      <c r="N1631" s="154">
        <v>0</v>
      </c>
      <c r="O1631" s="154">
        <v>1041960</v>
      </c>
      <c r="P1631" s="154">
        <v>0</v>
      </c>
      <c r="Q1631" s="154">
        <v>0</v>
      </c>
      <c r="R1631" s="154">
        <v>0</v>
      </c>
      <c r="S1631" s="154">
        <v>0</v>
      </c>
      <c r="T1631" s="154">
        <v>0</v>
      </c>
      <c r="U1631" s="154">
        <v>0</v>
      </c>
      <c r="V1631" s="154">
        <v>0</v>
      </c>
      <c r="W1631" s="154">
        <v>0</v>
      </c>
      <c r="X1631" s="154">
        <v>0</v>
      </c>
      <c r="Y1631" s="154">
        <v>0</v>
      </c>
      <c r="Z1631" s="154">
        <v>0</v>
      </c>
      <c r="AA1631" s="154">
        <v>0</v>
      </c>
      <c r="AB1631" s="156" t="s">
        <v>857</v>
      </c>
    </row>
    <row r="1632" spans="1:28" ht="35.25" customHeight="1" x14ac:dyDescent="0.5">
      <c r="A1632">
        <v>1</v>
      </c>
      <c r="B1632" s="124">
        <v>810</v>
      </c>
      <c r="C1632" s="125" t="s">
        <v>2964</v>
      </c>
      <c r="D1632" s="150">
        <v>417755.4</v>
      </c>
      <c r="E1632" s="154">
        <v>0</v>
      </c>
      <c r="F1632" s="154">
        <v>0</v>
      </c>
      <c r="G1632" s="154">
        <v>0</v>
      </c>
      <c r="H1632" s="154">
        <v>0</v>
      </c>
      <c r="I1632" s="154">
        <v>0</v>
      </c>
      <c r="J1632" s="154">
        <v>0</v>
      </c>
      <c r="K1632" s="155">
        <v>0</v>
      </c>
      <c r="L1632" s="154">
        <v>0</v>
      </c>
      <c r="M1632" s="154">
        <v>417755.4</v>
      </c>
      <c r="N1632" s="154">
        <v>0</v>
      </c>
      <c r="O1632" s="154">
        <v>0</v>
      </c>
      <c r="P1632" s="154">
        <v>0</v>
      </c>
      <c r="Q1632" s="154">
        <v>0</v>
      </c>
      <c r="R1632" s="154">
        <v>0</v>
      </c>
      <c r="S1632" s="154">
        <v>0</v>
      </c>
      <c r="T1632" s="154">
        <v>0</v>
      </c>
      <c r="U1632" s="154">
        <v>0</v>
      </c>
      <c r="V1632" s="154">
        <v>0</v>
      </c>
      <c r="W1632" s="154">
        <v>0</v>
      </c>
      <c r="X1632" s="154">
        <v>0</v>
      </c>
      <c r="Y1632" s="154">
        <v>0</v>
      </c>
      <c r="Z1632" s="154">
        <v>0</v>
      </c>
      <c r="AA1632" s="154">
        <v>0</v>
      </c>
      <c r="AB1632" s="156">
        <v>2021</v>
      </c>
    </row>
    <row r="1633" spans="1:28" ht="35.25" customHeight="1" x14ac:dyDescent="0.5">
      <c r="A1633">
        <v>1</v>
      </c>
      <c r="B1633" s="124">
        <v>811</v>
      </c>
      <c r="C1633" s="125" t="s">
        <v>3251</v>
      </c>
      <c r="D1633" s="150">
        <v>598233.09</v>
      </c>
      <c r="E1633" s="154">
        <v>0</v>
      </c>
      <c r="F1633" s="154">
        <v>0</v>
      </c>
      <c r="G1633" s="154">
        <v>0</v>
      </c>
      <c r="H1633" s="154">
        <v>0</v>
      </c>
      <c r="I1633" s="154">
        <v>0</v>
      </c>
      <c r="J1633" s="154">
        <v>0</v>
      </c>
      <c r="K1633" s="155">
        <v>0</v>
      </c>
      <c r="L1633" s="154">
        <v>0</v>
      </c>
      <c r="M1633" s="154">
        <v>598233.09</v>
      </c>
      <c r="N1633" s="154">
        <v>0</v>
      </c>
      <c r="O1633" s="154">
        <v>0</v>
      </c>
      <c r="P1633" s="154">
        <v>0</v>
      </c>
      <c r="Q1633" s="154">
        <v>0</v>
      </c>
      <c r="R1633" s="154">
        <v>0</v>
      </c>
      <c r="S1633" s="154">
        <v>0</v>
      </c>
      <c r="T1633" s="154">
        <v>0</v>
      </c>
      <c r="U1633" s="154">
        <v>0</v>
      </c>
      <c r="V1633" s="154">
        <v>0</v>
      </c>
      <c r="W1633" s="154">
        <v>0</v>
      </c>
      <c r="X1633" s="154">
        <v>0</v>
      </c>
      <c r="Y1633" s="154">
        <v>0</v>
      </c>
      <c r="Z1633" s="154">
        <v>0</v>
      </c>
      <c r="AA1633" s="154">
        <v>0</v>
      </c>
      <c r="AB1633" s="156">
        <v>2021</v>
      </c>
    </row>
    <row r="1634" spans="1:28" ht="35.25" customHeight="1" x14ac:dyDescent="0.5">
      <c r="B1634" s="191">
        <v>812</v>
      </c>
      <c r="C1634" s="125" t="s">
        <v>3252</v>
      </c>
      <c r="D1634" s="150">
        <v>1041960</v>
      </c>
      <c r="E1634" s="150">
        <v>0</v>
      </c>
      <c r="F1634" s="150">
        <v>0</v>
      </c>
      <c r="G1634" s="150">
        <v>0</v>
      </c>
      <c r="H1634" s="150">
        <v>0</v>
      </c>
      <c r="I1634" s="150">
        <v>0</v>
      </c>
      <c r="J1634" s="150">
        <v>0</v>
      </c>
      <c r="K1634" s="151">
        <v>0</v>
      </c>
      <c r="L1634" s="150">
        <v>0</v>
      </c>
      <c r="M1634" s="150">
        <v>0</v>
      </c>
      <c r="N1634" s="150">
        <v>0</v>
      </c>
      <c r="O1634" s="150">
        <v>1041960</v>
      </c>
      <c r="P1634" s="150">
        <v>0</v>
      </c>
      <c r="Q1634" s="150">
        <v>0</v>
      </c>
      <c r="R1634" s="150">
        <v>0</v>
      </c>
      <c r="S1634" s="150">
        <v>0</v>
      </c>
      <c r="T1634" s="150">
        <v>0</v>
      </c>
      <c r="U1634" s="150">
        <v>0</v>
      </c>
      <c r="V1634" s="150">
        <v>0</v>
      </c>
      <c r="W1634" s="150">
        <v>0</v>
      </c>
      <c r="X1634" s="150">
        <v>0</v>
      </c>
      <c r="Y1634" s="150">
        <v>0</v>
      </c>
      <c r="Z1634" s="150">
        <v>0</v>
      </c>
      <c r="AA1634" s="150">
        <v>0</v>
      </c>
      <c r="AB1634" s="156" t="s">
        <v>3067</v>
      </c>
    </row>
    <row r="1635" spans="1:28" ht="35.25" customHeight="1" x14ac:dyDescent="0.5">
      <c r="A1635">
        <v>1</v>
      </c>
      <c r="B1635" s="110" t="s">
        <v>825</v>
      </c>
      <c r="C1635" s="125"/>
      <c r="D1635" s="150">
        <v>464317.4</v>
      </c>
      <c r="E1635" s="154">
        <v>0</v>
      </c>
      <c r="F1635" s="154">
        <v>0</v>
      </c>
      <c r="G1635" s="154">
        <v>0</v>
      </c>
      <c r="H1635" s="154">
        <v>0</v>
      </c>
      <c r="I1635" s="154">
        <v>126593</v>
      </c>
      <c r="J1635" s="154">
        <v>0</v>
      </c>
      <c r="K1635" s="155">
        <v>0</v>
      </c>
      <c r="L1635" s="154">
        <v>0</v>
      </c>
      <c r="M1635" s="154">
        <v>0</v>
      </c>
      <c r="N1635" s="154">
        <v>0</v>
      </c>
      <c r="O1635" s="154">
        <v>337724.4</v>
      </c>
      <c r="P1635" s="154">
        <v>0</v>
      </c>
      <c r="Q1635" s="154">
        <v>0</v>
      </c>
      <c r="R1635" s="154">
        <v>0</v>
      </c>
      <c r="S1635" s="154">
        <v>0</v>
      </c>
      <c r="T1635" s="154">
        <v>0</v>
      </c>
      <c r="U1635" s="154">
        <v>0</v>
      </c>
      <c r="V1635" s="154">
        <v>0</v>
      </c>
      <c r="W1635" s="154">
        <v>0</v>
      </c>
      <c r="X1635" s="154">
        <v>0</v>
      </c>
      <c r="Y1635" s="154">
        <v>0</v>
      </c>
      <c r="Z1635" s="154">
        <v>0</v>
      </c>
      <c r="AA1635" s="154">
        <v>0</v>
      </c>
      <c r="AB1635" s="156" t="s">
        <v>857</v>
      </c>
    </row>
    <row r="1636" spans="1:28" ht="35.25" customHeight="1" x14ac:dyDescent="0.5">
      <c r="A1636">
        <v>1</v>
      </c>
      <c r="B1636" s="124">
        <v>813</v>
      </c>
      <c r="C1636" s="125" t="s">
        <v>2965</v>
      </c>
      <c r="D1636" s="150">
        <v>337724.4</v>
      </c>
      <c r="E1636" s="154">
        <v>0</v>
      </c>
      <c r="F1636" s="154">
        <v>0</v>
      </c>
      <c r="G1636" s="154">
        <v>0</v>
      </c>
      <c r="H1636" s="154">
        <v>0</v>
      </c>
      <c r="I1636" s="154">
        <v>0</v>
      </c>
      <c r="J1636" s="154">
        <v>0</v>
      </c>
      <c r="K1636" s="155">
        <v>0</v>
      </c>
      <c r="L1636" s="154">
        <v>0</v>
      </c>
      <c r="M1636" s="154">
        <v>0</v>
      </c>
      <c r="N1636" s="154">
        <v>0</v>
      </c>
      <c r="O1636" s="154">
        <v>337724.4</v>
      </c>
      <c r="P1636" s="154">
        <v>0</v>
      </c>
      <c r="Q1636" s="154">
        <v>0</v>
      </c>
      <c r="R1636" s="154">
        <v>0</v>
      </c>
      <c r="S1636" s="154">
        <v>0</v>
      </c>
      <c r="T1636" s="154">
        <v>0</v>
      </c>
      <c r="U1636" s="154">
        <v>0</v>
      </c>
      <c r="V1636" s="154">
        <v>0</v>
      </c>
      <c r="W1636" s="154">
        <v>0</v>
      </c>
      <c r="X1636" s="154">
        <v>0</v>
      </c>
      <c r="Y1636" s="154">
        <v>0</v>
      </c>
      <c r="Z1636" s="154">
        <v>0</v>
      </c>
      <c r="AA1636" s="154">
        <v>0</v>
      </c>
      <c r="AB1636" s="156">
        <v>2021</v>
      </c>
    </row>
    <row r="1637" spans="1:28" ht="35.25" customHeight="1" x14ac:dyDescent="0.5">
      <c r="B1637" s="191">
        <v>814</v>
      </c>
      <c r="C1637" s="125" t="s">
        <v>3253</v>
      </c>
      <c r="D1637" s="150">
        <v>126593</v>
      </c>
      <c r="E1637" s="150">
        <v>0</v>
      </c>
      <c r="F1637" s="150">
        <v>0</v>
      </c>
      <c r="G1637" s="150">
        <v>0</v>
      </c>
      <c r="H1637" s="150">
        <v>0</v>
      </c>
      <c r="I1637" s="150">
        <v>126593</v>
      </c>
      <c r="J1637" s="150">
        <v>0</v>
      </c>
      <c r="K1637" s="151">
        <v>0</v>
      </c>
      <c r="L1637" s="150">
        <v>0</v>
      </c>
      <c r="M1637" s="150">
        <v>0</v>
      </c>
      <c r="N1637" s="150">
        <v>0</v>
      </c>
      <c r="O1637" s="150">
        <v>0</v>
      </c>
      <c r="P1637" s="150">
        <v>0</v>
      </c>
      <c r="Q1637" s="150">
        <v>0</v>
      </c>
      <c r="R1637" s="150">
        <v>0</v>
      </c>
      <c r="S1637" s="150">
        <v>0</v>
      </c>
      <c r="T1637" s="150">
        <v>0</v>
      </c>
      <c r="U1637" s="150">
        <v>0</v>
      </c>
      <c r="V1637" s="150">
        <v>0</v>
      </c>
      <c r="W1637" s="150">
        <v>0</v>
      </c>
      <c r="X1637" s="150">
        <v>0</v>
      </c>
      <c r="Y1637" s="150">
        <v>0</v>
      </c>
      <c r="Z1637" s="150">
        <v>0</v>
      </c>
      <c r="AA1637" s="150">
        <v>0</v>
      </c>
      <c r="AB1637" s="156">
        <v>2021</v>
      </c>
    </row>
    <row r="1638" spans="1:28" ht="35.25" x14ac:dyDescent="0.5">
      <c r="A1638">
        <v>1</v>
      </c>
      <c r="B1638" s="110" t="s">
        <v>829</v>
      </c>
      <c r="C1638" s="125"/>
      <c r="D1638" s="150">
        <v>3247816</v>
      </c>
      <c r="E1638" s="154">
        <v>0</v>
      </c>
      <c r="F1638" s="154">
        <v>0</v>
      </c>
      <c r="G1638" s="154">
        <v>0</v>
      </c>
      <c r="H1638" s="154">
        <v>0</v>
      </c>
      <c r="I1638" s="154">
        <v>0</v>
      </c>
      <c r="J1638" s="154">
        <v>0</v>
      </c>
      <c r="K1638" s="155">
        <v>0</v>
      </c>
      <c r="L1638" s="154">
        <v>0</v>
      </c>
      <c r="M1638" s="154">
        <v>0</v>
      </c>
      <c r="N1638" s="154">
        <v>0</v>
      </c>
      <c r="O1638" s="154">
        <v>3247816</v>
      </c>
      <c r="P1638" s="154">
        <v>0</v>
      </c>
      <c r="Q1638" s="154">
        <v>0</v>
      </c>
      <c r="R1638" s="154">
        <v>0</v>
      </c>
      <c r="S1638" s="154">
        <v>0</v>
      </c>
      <c r="T1638" s="154">
        <v>0</v>
      </c>
      <c r="U1638" s="154">
        <v>0</v>
      </c>
      <c r="V1638" s="154">
        <v>0</v>
      </c>
      <c r="W1638" s="154">
        <v>0</v>
      </c>
      <c r="X1638" s="154">
        <v>0</v>
      </c>
      <c r="Y1638" s="154">
        <v>0</v>
      </c>
      <c r="Z1638" s="154">
        <v>0</v>
      </c>
      <c r="AA1638" s="154">
        <v>0</v>
      </c>
      <c r="AB1638" s="156" t="s">
        <v>857</v>
      </c>
    </row>
    <row r="1639" spans="1:28" ht="35.25" x14ac:dyDescent="0.5">
      <c r="A1639">
        <v>1</v>
      </c>
      <c r="B1639" s="124">
        <v>815</v>
      </c>
      <c r="C1639" s="125" t="s">
        <v>3034</v>
      </c>
      <c r="D1639" s="150">
        <v>1109625</v>
      </c>
      <c r="E1639" s="154">
        <v>0</v>
      </c>
      <c r="F1639" s="154">
        <v>0</v>
      </c>
      <c r="G1639" s="154">
        <v>0</v>
      </c>
      <c r="H1639" s="154">
        <v>0</v>
      </c>
      <c r="I1639" s="154">
        <v>0</v>
      </c>
      <c r="J1639" s="154">
        <v>0</v>
      </c>
      <c r="K1639" s="155">
        <v>0</v>
      </c>
      <c r="L1639" s="154">
        <v>0</v>
      </c>
      <c r="M1639" s="154">
        <v>0</v>
      </c>
      <c r="N1639" s="154">
        <v>0</v>
      </c>
      <c r="O1639" s="154">
        <v>1109625</v>
      </c>
      <c r="P1639" s="154">
        <v>0</v>
      </c>
      <c r="Q1639" s="154">
        <v>0</v>
      </c>
      <c r="R1639" s="154">
        <v>0</v>
      </c>
      <c r="S1639" s="154">
        <v>0</v>
      </c>
      <c r="T1639" s="154">
        <v>0</v>
      </c>
      <c r="U1639" s="154">
        <v>0</v>
      </c>
      <c r="V1639" s="154">
        <v>0</v>
      </c>
      <c r="W1639" s="154">
        <v>0</v>
      </c>
      <c r="X1639" s="154">
        <v>0</v>
      </c>
      <c r="Y1639" s="154">
        <v>0</v>
      </c>
      <c r="Z1639" s="154">
        <v>0</v>
      </c>
      <c r="AA1639" s="154">
        <v>0</v>
      </c>
      <c r="AB1639" s="156">
        <v>2021</v>
      </c>
    </row>
    <row r="1640" spans="1:28" ht="35.25" x14ac:dyDescent="0.5">
      <c r="A1640">
        <v>1</v>
      </c>
      <c r="B1640" s="124">
        <v>816</v>
      </c>
      <c r="C1640" s="125" t="s">
        <v>2138</v>
      </c>
      <c r="D1640" s="150">
        <v>525158</v>
      </c>
      <c r="E1640" s="154">
        <v>0</v>
      </c>
      <c r="F1640" s="154">
        <v>0</v>
      </c>
      <c r="G1640" s="154">
        <v>0</v>
      </c>
      <c r="H1640" s="154">
        <v>0</v>
      </c>
      <c r="I1640" s="154">
        <v>0</v>
      </c>
      <c r="J1640" s="154">
        <v>0</v>
      </c>
      <c r="K1640" s="155">
        <v>0</v>
      </c>
      <c r="L1640" s="154">
        <v>0</v>
      </c>
      <c r="M1640" s="154">
        <v>0</v>
      </c>
      <c r="N1640" s="154">
        <v>0</v>
      </c>
      <c r="O1640" s="154">
        <v>525158</v>
      </c>
      <c r="P1640" s="154">
        <v>0</v>
      </c>
      <c r="Q1640" s="154">
        <v>0</v>
      </c>
      <c r="R1640" s="154">
        <v>0</v>
      </c>
      <c r="S1640" s="154">
        <v>0</v>
      </c>
      <c r="T1640" s="154">
        <v>0</v>
      </c>
      <c r="U1640" s="154">
        <v>0</v>
      </c>
      <c r="V1640" s="154">
        <v>0</v>
      </c>
      <c r="W1640" s="154">
        <v>0</v>
      </c>
      <c r="X1640" s="154">
        <v>0</v>
      </c>
      <c r="Y1640" s="154">
        <v>0</v>
      </c>
      <c r="Z1640" s="154">
        <v>0</v>
      </c>
      <c r="AA1640" s="154">
        <v>0</v>
      </c>
      <c r="AB1640" s="156" t="s">
        <v>3067</v>
      </c>
    </row>
    <row r="1641" spans="1:28" ht="35.25" x14ac:dyDescent="0.5">
      <c r="A1641">
        <v>1</v>
      </c>
      <c r="B1641" s="124">
        <v>817</v>
      </c>
      <c r="C1641" s="125" t="s">
        <v>3254</v>
      </c>
      <c r="D1641" s="150">
        <v>648077</v>
      </c>
      <c r="E1641" s="154">
        <v>0</v>
      </c>
      <c r="F1641" s="154">
        <v>0</v>
      </c>
      <c r="G1641" s="154">
        <v>0</v>
      </c>
      <c r="H1641" s="154">
        <v>0</v>
      </c>
      <c r="I1641" s="154">
        <v>0</v>
      </c>
      <c r="J1641" s="154">
        <v>0</v>
      </c>
      <c r="K1641" s="155">
        <v>0</v>
      </c>
      <c r="L1641" s="154">
        <v>0</v>
      </c>
      <c r="M1641" s="154">
        <v>0</v>
      </c>
      <c r="N1641" s="154">
        <v>0</v>
      </c>
      <c r="O1641" s="154">
        <v>648077</v>
      </c>
      <c r="P1641" s="154">
        <v>0</v>
      </c>
      <c r="Q1641" s="154">
        <v>0</v>
      </c>
      <c r="R1641" s="154">
        <v>0</v>
      </c>
      <c r="S1641" s="154">
        <v>0</v>
      </c>
      <c r="T1641" s="154">
        <v>0</v>
      </c>
      <c r="U1641" s="154">
        <v>0</v>
      </c>
      <c r="V1641" s="154">
        <v>0</v>
      </c>
      <c r="W1641" s="154">
        <v>0</v>
      </c>
      <c r="X1641" s="154">
        <v>0</v>
      </c>
      <c r="Y1641" s="154">
        <v>0</v>
      </c>
      <c r="Z1641" s="154">
        <v>0</v>
      </c>
      <c r="AA1641" s="154">
        <v>0</v>
      </c>
      <c r="AB1641" s="156" t="s">
        <v>3067</v>
      </c>
    </row>
    <row r="1642" spans="1:28" ht="35.25" x14ac:dyDescent="0.5">
      <c r="A1642">
        <v>1</v>
      </c>
      <c r="B1642" s="124">
        <v>818</v>
      </c>
      <c r="C1642" s="125" t="s">
        <v>2139</v>
      </c>
      <c r="D1642" s="150">
        <v>321456</v>
      </c>
      <c r="E1642" s="154">
        <v>0</v>
      </c>
      <c r="F1642" s="154">
        <v>0</v>
      </c>
      <c r="G1642" s="154">
        <v>0</v>
      </c>
      <c r="H1642" s="154">
        <v>0</v>
      </c>
      <c r="I1642" s="154">
        <v>0</v>
      </c>
      <c r="J1642" s="154">
        <v>0</v>
      </c>
      <c r="K1642" s="155">
        <v>0</v>
      </c>
      <c r="L1642" s="154">
        <v>0</v>
      </c>
      <c r="M1642" s="154">
        <v>0</v>
      </c>
      <c r="N1642" s="154">
        <v>0</v>
      </c>
      <c r="O1642" s="154">
        <v>321456</v>
      </c>
      <c r="P1642" s="154">
        <v>0</v>
      </c>
      <c r="Q1642" s="154">
        <v>0</v>
      </c>
      <c r="R1642" s="154">
        <v>0</v>
      </c>
      <c r="S1642" s="154">
        <v>0</v>
      </c>
      <c r="T1642" s="154">
        <v>0</v>
      </c>
      <c r="U1642" s="154">
        <v>0</v>
      </c>
      <c r="V1642" s="154">
        <v>0</v>
      </c>
      <c r="W1642" s="154">
        <v>0</v>
      </c>
      <c r="X1642" s="154">
        <v>0</v>
      </c>
      <c r="Y1642" s="154">
        <v>0</v>
      </c>
      <c r="Z1642" s="154">
        <v>0</v>
      </c>
      <c r="AA1642" s="154">
        <v>0</v>
      </c>
      <c r="AB1642" s="156" t="s">
        <v>3067</v>
      </c>
    </row>
    <row r="1643" spans="1:28" ht="35.25" x14ac:dyDescent="0.5">
      <c r="B1643" s="191">
        <v>819</v>
      </c>
      <c r="C1643" s="125" t="s">
        <v>3255</v>
      </c>
      <c r="D1643" s="150">
        <v>643500</v>
      </c>
      <c r="E1643" s="150">
        <v>0</v>
      </c>
      <c r="F1643" s="150">
        <v>0</v>
      </c>
      <c r="G1643" s="150">
        <v>0</v>
      </c>
      <c r="H1643" s="150">
        <v>0</v>
      </c>
      <c r="I1643" s="150">
        <v>0</v>
      </c>
      <c r="J1643" s="150">
        <v>0</v>
      </c>
      <c r="K1643" s="151">
        <v>0</v>
      </c>
      <c r="L1643" s="150">
        <v>0</v>
      </c>
      <c r="M1643" s="150">
        <v>0</v>
      </c>
      <c r="N1643" s="150">
        <v>0</v>
      </c>
      <c r="O1643" s="150">
        <v>643500</v>
      </c>
      <c r="P1643" s="150">
        <v>0</v>
      </c>
      <c r="Q1643" s="150">
        <v>0</v>
      </c>
      <c r="R1643" s="150">
        <v>0</v>
      </c>
      <c r="S1643" s="150">
        <v>0</v>
      </c>
      <c r="T1643" s="150">
        <v>0</v>
      </c>
      <c r="U1643" s="150">
        <v>0</v>
      </c>
      <c r="V1643" s="150">
        <v>0</v>
      </c>
      <c r="W1643" s="150">
        <v>0</v>
      </c>
      <c r="X1643" s="150">
        <v>0</v>
      </c>
      <c r="Y1643" s="150">
        <v>0</v>
      </c>
      <c r="Z1643" s="150">
        <v>0</v>
      </c>
      <c r="AA1643" s="150">
        <v>0</v>
      </c>
      <c r="AB1643" s="152" t="s">
        <v>3067</v>
      </c>
    </row>
    <row r="1644" spans="1:28" ht="35.25" x14ac:dyDescent="0.5">
      <c r="A1644">
        <v>1</v>
      </c>
      <c r="B1644" s="110" t="s">
        <v>798</v>
      </c>
      <c r="C1644" s="125"/>
      <c r="D1644" s="150">
        <v>1036923.02</v>
      </c>
      <c r="E1644" s="154">
        <v>0</v>
      </c>
      <c r="F1644" s="154">
        <v>0</v>
      </c>
      <c r="G1644" s="154">
        <v>0</v>
      </c>
      <c r="H1644" s="154">
        <v>0</v>
      </c>
      <c r="I1644" s="154">
        <v>0</v>
      </c>
      <c r="J1644" s="154">
        <v>0</v>
      </c>
      <c r="K1644" s="155">
        <v>0</v>
      </c>
      <c r="L1644" s="154">
        <v>0</v>
      </c>
      <c r="M1644" s="154">
        <v>550440</v>
      </c>
      <c r="N1644" s="154">
        <v>101700</v>
      </c>
      <c r="O1644" s="154">
        <v>0</v>
      </c>
      <c r="P1644" s="154">
        <v>384783.02</v>
      </c>
      <c r="Q1644" s="154">
        <v>0</v>
      </c>
      <c r="R1644" s="154">
        <v>0</v>
      </c>
      <c r="S1644" s="154">
        <v>0</v>
      </c>
      <c r="T1644" s="154">
        <v>0</v>
      </c>
      <c r="U1644" s="154">
        <v>0</v>
      </c>
      <c r="V1644" s="154">
        <v>0</v>
      </c>
      <c r="W1644" s="154">
        <v>0</v>
      </c>
      <c r="X1644" s="154">
        <v>0</v>
      </c>
      <c r="Y1644" s="154">
        <v>0</v>
      </c>
      <c r="Z1644" s="154">
        <v>0</v>
      </c>
      <c r="AA1644" s="154">
        <v>0</v>
      </c>
      <c r="AB1644" s="156" t="s">
        <v>857</v>
      </c>
    </row>
    <row r="1645" spans="1:28" ht="35.25" x14ac:dyDescent="0.5">
      <c r="A1645">
        <v>1</v>
      </c>
      <c r="B1645" s="124">
        <v>820</v>
      </c>
      <c r="C1645" s="125" t="s">
        <v>2152</v>
      </c>
      <c r="D1645" s="150">
        <v>384783.02</v>
      </c>
      <c r="E1645" s="154">
        <v>0</v>
      </c>
      <c r="F1645" s="154">
        <v>0</v>
      </c>
      <c r="G1645" s="154">
        <v>0</v>
      </c>
      <c r="H1645" s="154">
        <v>0</v>
      </c>
      <c r="I1645" s="154">
        <v>0</v>
      </c>
      <c r="J1645" s="154">
        <v>0</v>
      </c>
      <c r="K1645" s="155">
        <v>0</v>
      </c>
      <c r="L1645" s="154">
        <v>0</v>
      </c>
      <c r="M1645" s="154">
        <v>0</v>
      </c>
      <c r="N1645" s="154">
        <v>0</v>
      </c>
      <c r="O1645" s="154">
        <v>0</v>
      </c>
      <c r="P1645" s="154">
        <v>384783.02</v>
      </c>
      <c r="Q1645" s="154">
        <v>0</v>
      </c>
      <c r="R1645" s="154">
        <v>0</v>
      </c>
      <c r="S1645" s="154">
        <v>0</v>
      </c>
      <c r="T1645" s="154">
        <v>0</v>
      </c>
      <c r="U1645" s="154">
        <v>0</v>
      </c>
      <c r="V1645" s="154">
        <v>0</v>
      </c>
      <c r="W1645" s="154">
        <v>0</v>
      </c>
      <c r="X1645" s="154">
        <v>0</v>
      </c>
      <c r="Y1645" s="154">
        <v>0</v>
      </c>
      <c r="Z1645" s="154">
        <v>0</v>
      </c>
      <c r="AA1645" s="154">
        <v>0</v>
      </c>
      <c r="AB1645" s="156" t="s">
        <v>3067</v>
      </c>
    </row>
    <row r="1646" spans="1:28" ht="35.25" x14ac:dyDescent="0.5">
      <c r="A1646">
        <v>1</v>
      </c>
      <c r="B1646" s="124">
        <v>821</v>
      </c>
      <c r="C1646" s="125" t="s">
        <v>3256</v>
      </c>
      <c r="D1646" s="150">
        <v>550440</v>
      </c>
      <c r="E1646" s="154">
        <v>0</v>
      </c>
      <c r="F1646" s="154">
        <v>0</v>
      </c>
      <c r="G1646" s="154">
        <v>0</v>
      </c>
      <c r="H1646" s="154">
        <v>0</v>
      </c>
      <c r="I1646" s="154">
        <v>0</v>
      </c>
      <c r="J1646" s="154">
        <v>0</v>
      </c>
      <c r="K1646" s="155">
        <v>0</v>
      </c>
      <c r="L1646" s="154">
        <v>0</v>
      </c>
      <c r="M1646" s="154">
        <v>550440</v>
      </c>
      <c r="N1646" s="154">
        <v>0</v>
      </c>
      <c r="O1646" s="154">
        <v>0</v>
      </c>
      <c r="P1646" s="154">
        <v>0</v>
      </c>
      <c r="Q1646" s="154">
        <v>0</v>
      </c>
      <c r="R1646" s="154">
        <v>0</v>
      </c>
      <c r="S1646" s="154">
        <v>0</v>
      </c>
      <c r="T1646" s="154">
        <v>0</v>
      </c>
      <c r="U1646" s="154">
        <v>0</v>
      </c>
      <c r="V1646" s="154">
        <v>0</v>
      </c>
      <c r="W1646" s="154">
        <v>0</v>
      </c>
      <c r="X1646" s="154">
        <v>0</v>
      </c>
      <c r="Y1646" s="154">
        <v>0</v>
      </c>
      <c r="Z1646" s="154">
        <v>0</v>
      </c>
      <c r="AA1646" s="154">
        <v>0</v>
      </c>
      <c r="AB1646" s="156" t="s">
        <v>3067</v>
      </c>
    </row>
    <row r="1647" spans="1:28" ht="35.25" x14ac:dyDescent="0.5">
      <c r="B1647" s="191">
        <v>822</v>
      </c>
      <c r="C1647" s="125" t="s">
        <v>3257</v>
      </c>
      <c r="D1647" s="150">
        <v>101700</v>
      </c>
      <c r="E1647" s="150">
        <v>0</v>
      </c>
      <c r="F1647" s="150">
        <v>0</v>
      </c>
      <c r="G1647" s="150">
        <v>0</v>
      </c>
      <c r="H1647" s="150">
        <v>0</v>
      </c>
      <c r="I1647" s="150">
        <v>0</v>
      </c>
      <c r="J1647" s="150">
        <v>0</v>
      </c>
      <c r="K1647" s="151">
        <v>0</v>
      </c>
      <c r="L1647" s="150">
        <v>0</v>
      </c>
      <c r="M1647" s="150">
        <v>0</v>
      </c>
      <c r="N1647" s="150">
        <v>101700</v>
      </c>
      <c r="O1647" s="150">
        <v>0</v>
      </c>
      <c r="P1647" s="150">
        <v>0</v>
      </c>
      <c r="Q1647" s="150">
        <v>0</v>
      </c>
      <c r="R1647" s="150">
        <v>0</v>
      </c>
      <c r="S1647" s="150">
        <v>0</v>
      </c>
      <c r="T1647" s="150">
        <v>0</v>
      </c>
      <c r="U1647" s="150">
        <v>0</v>
      </c>
      <c r="V1647" s="150">
        <v>0</v>
      </c>
      <c r="W1647" s="150">
        <v>0</v>
      </c>
      <c r="X1647" s="150">
        <v>0</v>
      </c>
      <c r="Y1647" s="150">
        <v>0</v>
      </c>
      <c r="Z1647" s="150">
        <v>0</v>
      </c>
      <c r="AA1647" s="150">
        <v>0</v>
      </c>
      <c r="AB1647" s="152" t="s">
        <v>3067</v>
      </c>
    </row>
    <row r="1648" spans="1:28" ht="35.25" x14ac:dyDescent="0.5">
      <c r="A1648">
        <v>1</v>
      </c>
      <c r="B1648" s="110" t="s">
        <v>802</v>
      </c>
      <c r="C1648" s="125"/>
      <c r="D1648" s="150">
        <v>177965.57</v>
      </c>
      <c r="E1648" s="154">
        <v>0</v>
      </c>
      <c r="F1648" s="154">
        <v>0</v>
      </c>
      <c r="G1648" s="154">
        <v>0</v>
      </c>
      <c r="H1648" s="154">
        <v>0</v>
      </c>
      <c r="I1648" s="154">
        <v>0</v>
      </c>
      <c r="J1648" s="154">
        <v>0</v>
      </c>
      <c r="K1648" s="155">
        <v>0</v>
      </c>
      <c r="L1648" s="154">
        <v>0</v>
      </c>
      <c r="M1648" s="154">
        <v>177965.57</v>
      </c>
      <c r="N1648" s="154">
        <v>0</v>
      </c>
      <c r="O1648" s="154">
        <v>0</v>
      </c>
      <c r="P1648" s="154">
        <v>0</v>
      </c>
      <c r="Q1648" s="154">
        <v>0</v>
      </c>
      <c r="R1648" s="154">
        <v>0</v>
      </c>
      <c r="S1648" s="154">
        <v>0</v>
      </c>
      <c r="T1648" s="154">
        <v>0</v>
      </c>
      <c r="U1648" s="154">
        <v>0</v>
      </c>
      <c r="V1648" s="154">
        <v>0</v>
      </c>
      <c r="W1648" s="154">
        <v>0</v>
      </c>
      <c r="X1648" s="154">
        <v>0</v>
      </c>
      <c r="Y1648" s="154">
        <v>0</v>
      </c>
      <c r="Z1648" s="154">
        <v>0</v>
      </c>
      <c r="AA1648" s="154">
        <v>0</v>
      </c>
      <c r="AB1648" s="156" t="s">
        <v>857</v>
      </c>
    </row>
    <row r="1649" spans="1:28" ht="35.25" x14ac:dyDescent="0.5">
      <c r="B1649" s="191">
        <v>823</v>
      </c>
      <c r="C1649" s="125" t="s">
        <v>3258</v>
      </c>
      <c r="D1649" s="150">
        <v>177965.57</v>
      </c>
      <c r="E1649" s="150">
        <v>0</v>
      </c>
      <c r="F1649" s="150">
        <v>0</v>
      </c>
      <c r="G1649" s="150">
        <v>0</v>
      </c>
      <c r="H1649" s="150">
        <v>0</v>
      </c>
      <c r="I1649" s="150">
        <v>0</v>
      </c>
      <c r="J1649" s="150">
        <v>0</v>
      </c>
      <c r="K1649" s="151">
        <v>0</v>
      </c>
      <c r="L1649" s="150">
        <v>0</v>
      </c>
      <c r="M1649" s="150">
        <v>177965.57</v>
      </c>
      <c r="N1649" s="150">
        <v>0</v>
      </c>
      <c r="O1649" s="150">
        <v>0</v>
      </c>
      <c r="P1649" s="150">
        <v>0</v>
      </c>
      <c r="Q1649" s="150">
        <v>0</v>
      </c>
      <c r="R1649" s="150">
        <v>0</v>
      </c>
      <c r="S1649" s="150">
        <v>0</v>
      </c>
      <c r="T1649" s="150">
        <v>0</v>
      </c>
      <c r="U1649" s="150">
        <v>0</v>
      </c>
      <c r="V1649" s="150">
        <v>0</v>
      </c>
      <c r="W1649" s="150">
        <v>0</v>
      </c>
      <c r="X1649" s="150">
        <v>0</v>
      </c>
      <c r="Y1649" s="150">
        <v>0</v>
      </c>
      <c r="Z1649" s="150">
        <v>0</v>
      </c>
      <c r="AA1649" s="150">
        <v>0</v>
      </c>
      <c r="AB1649" s="156" t="s">
        <v>3067</v>
      </c>
    </row>
    <row r="1650" spans="1:28" ht="35.25" x14ac:dyDescent="0.5">
      <c r="A1650">
        <v>1</v>
      </c>
      <c r="B1650" s="110" t="s">
        <v>821</v>
      </c>
      <c r="C1650" s="125"/>
      <c r="D1650" s="150">
        <v>590752.19999999995</v>
      </c>
      <c r="E1650" s="154">
        <v>0</v>
      </c>
      <c r="F1650" s="154">
        <v>0</v>
      </c>
      <c r="G1650" s="154">
        <v>0</v>
      </c>
      <c r="H1650" s="154">
        <v>0</v>
      </c>
      <c r="I1650" s="154">
        <v>0</v>
      </c>
      <c r="J1650" s="154">
        <v>0</v>
      </c>
      <c r="K1650" s="155">
        <v>0</v>
      </c>
      <c r="L1650" s="154">
        <v>0</v>
      </c>
      <c r="M1650" s="154">
        <v>590752.19999999995</v>
      </c>
      <c r="N1650" s="154">
        <v>0</v>
      </c>
      <c r="O1650" s="154">
        <v>0</v>
      </c>
      <c r="P1650" s="154">
        <v>0</v>
      </c>
      <c r="Q1650" s="154">
        <v>0</v>
      </c>
      <c r="R1650" s="154">
        <v>0</v>
      </c>
      <c r="S1650" s="154">
        <v>0</v>
      </c>
      <c r="T1650" s="154">
        <v>0</v>
      </c>
      <c r="U1650" s="154">
        <v>0</v>
      </c>
      <c r="V1650" s="154">
        <v>0</v>
      </c>
      <c r="W1650" s="154">
        <v>0</v>
      </c>
      <c r="X1650" s="154">
        <v>0</v>
      </c>
      <c r="Y1650" s="154">
        <v>0</v>
      </c>
      <c r="Z1650" s="154">
        <v>0</v>
      </c>
      <c r="AA1650" s="154">
        <v>0</v>
      </c>
      <c r="AB1650" s="156" t="s">
        <v>857</v>
      </c>
    </row>
    <row r="1651" spans="1:28" ht="35.25" x14ac:dyDescent="0.5">
      <c r="B1651" s="191">
        <v>824</v>
      </c>
      <c r="C1651" s="125" t="s">
        <v>3259</v>
      </c>
      <c r="D1651" s="150">
        <v>590752.19999999995</v>
      </c>
      <c r="E1651" s="150">
        <v>0</v>
      </c>
      <c r="F1651" s="150">
        <v>0</v>
      </c>
      <c r="G1651" s="150">
        <v>0</v>
      </c>
      <c r="H1651" s="150">
        <v>0</v>
      </c>
      <c r="I1651" s="150">
        <v>0</v>
      </c>
      <c r="J1651" s="150">
        <v>0</v>
      </c>
      <c r="K1651" s="151">
        <v>0</v>
      </c>
      <c r="L1651" s="150">
        <v>0</v>
      </c>
      <c r="M1651" s="150">
        <v>590752.19999999995</v>
      </c>
      <c r="N1651" s="150">
        <v>0</v>
      </c>
      <c r="O1651" s="150">
        <v>0</v>
      </c>
      <c r="P1651" s="150">
        <v>0</v>
      </c>
      <c r="Q1651" s="150">
        <v>0</v>
      </c>
      <c r="R1651" s="150">
        <v>0</v>
      </c>
      <c r="S1651" s="150">
        <v>0</v>
      </c>
      <c r="T1651" s="150">
        <v>0</v>
      </c>
      <c r="U1651" s="150">
        <v>0</v>
      </c>
      <c r="V1651" s="150">
        <v>0</v>
      </c>
      <c r="W1651" s="150">
        <v>0</v>
      </c>
      <c r="X1651" s="150">
        <v>0</v>
      </c>
      <c r="Y1651" s="150">
        <v>0</v>
      </c>
      <c r="Z1651" s="150">
        <v>0</v>
      </c>
      <c r="AA1651" s="150">
        <v>0</v>
      </c>
      <c r="AB1651" s="152" t="s">
        <v>3067</v>
      </c>
    </row>
    <row r="1652" spans="1:28" ht="35.25" x14ac:dyDescent="0.5">
      <c r="A1652">
        <v>1</v>
      </c>
      <c r="B1652" s="110" t="s">
        <v>828</v>
      </c>
      <c r="C1652" s="125"/>
      <c r="D1652" s="150">
        <v>732450</v>
      </c>
      <c r="E1652" s="154">
        <v>0</v>
      </c>
      <c r="F1652" s="154">
        <v>0</v>
      </c>
      <c r="G1652" s="154">
        <v>0</v>
      </c>
      <c r="H1652" s="154">
        <v>0</v>
      </c>
      <c r="I1652" s="154">
        <v>0</v>
      </c>
      <c r="J1652" s="154">
        <v>0</v>
      </c>
      <c r="K1652" s="155">
        <v>0</v>
      </c>
      <c r="L1652" s="154">
        <v>0</v>
      </c>
      <c r="M1652" s="154">
        <v>0</v>
      </c>
      <c r="N1652" s="154">
        <v>0</v>
      </c>
      <c r="O1652" s="154">
        <v>732450</v>
      </c>
      <c r="P1652" s="154">
        <v>0</v>
      </c>
      <c r="Q1652" s="154">
        <v>0</v>
      </c>
      <c r="R1652" s="154">
        <v>0</v>
      </c>
      <c r="S1652" s="154">
        <v>0</v>
      </c>
      <c r="T1652" s="154">
        <v>0</v>
      </c>
      <c r="U1652" s="154">
        <v>0</v>
      </c>
      <c r="V1652" s="154">
        <v>0</v>
      </c>
      <c r="W1652" s="154">
        <v>0</v>
      </c>
      <c r="X1652" s="154">
        <v>0</v>
      </c>
      <c r="Y1652" s="154">
        <v>0</v>
      </c>
      <c r="Z1652" s="154">
        <v>0</v>
      </c>
      <c r="AA1652" s="154">
        <v>0</v>
      </c>
      <c r="AB1652" s="156" t="s">
        <v>857</v>
      </c>
    </row>
    <row r="1653" spans="1:28" ht="35.25" x14ac:dyDescent="0.5">
      <c r="A1653">
        <v>1</v>
      </c>
      <c r="B1653" s="124">
        <v>825</v>
      </c>
      <c r="C1653" s="125" t="s">
        <v>3260</v>
      </c>
      <c r="D1653" s="150">
        <v>102850</v>
      </c>
      <c r="E1653" s="154">
        <v>0</v>
      </c>
      <c r="F1653" s="154">
        <v>0</v>
      </c>
      <c r="G1653" s="154">
        <v>0</v>
      </c>
      <c r="H1653" s="154">
        <v>0</v>
      </c>
      <c r="I1653" s="154">
        <v>0</v>
      </c>
      <c r="J1653" s="154">
        <v>0</v>
      </c>
      <c r="K1653" s="155">
        <v>0</v>
      </c>
      <c r="L1653" s="154">
        <v>0</v>
      </c>
      <c r="M1653" s="154">
        <v>0</v>
      </c>
      <c r="N1653" s="154">
        <v>0</v>
      </c>
      <c r="O1653" s="154">
        <v>102850</v>
      </c>
      <c r="P1653" s="154">
        <v>0</v>
      </c>
      <c r="Q1653" s="154">
        <v>0</v>
      </c>
      <c r="R1653" s="154">
        <v>0</v>
      </c>
      <c r="S1653" s="154">
        <v>0</v>
      </c>
      <c r="T1653" s="154">
        <v>0</v>
      </c>
      <c r="U1653" s="154">
        <v>0</v>
      </c>
      <c r="V1653" s="154">
        <v>0</v>
      </c>
      <c r="W1653" s="154">
        <v>0</v>
      </c>
      <c r="X1653" s="154">
        <v>0</v>
      </c>
      <c r="Y1653" s="154">
        <v>0</v>
      </c>
      <c r="Z1653" s="154">
        <v>0</v>
      </c>
      <c r="AA1653" s="154">
        <v>0</v>
      </c>
      <c r="AB1653" s="156" t="s">
        <v>3067</v>
      </c>
    </row>
    <row r="1654" spans="1:28" ht="35.25" x14ac:dyDescent="0.5">
      <c r="A1654">
        <v>1</v>
      </c>
      <c r="B1654" s="124">
        <v>826</v>
      </c>
      <c r="C1654" s="125" t="s">
        <v>3261</v>
      </c>
      <c r="D1654" s="150">
        <v>102850</v>
      </c>
      <c r="E1654" s="154">
        <v>0</v>
      </c>
      <c r="F1654" s="154">
        <v>0</v>
      </c>
      <c r="G1654" s="154">
        <v>0</v>
      </c>
      <c r="H1654" s="154">
        <v>0</v>
      </c>
      <c r="I1654" s="154">
        <v>0</v>
      </c>
      <c r="J1654" s="154">
        <v>0</v>
      </c>
      <c r="K1654" s="155">
        <v>0</v>
      </c>
      <c r="L1654" s="154">
        <v>0</v>
      </c>
      <c r="M1654" s="154">
        <v>0</v>
      </c>
      <c r="N1654" s="154">
        <v>0</v>
      </c>
      <c r="O1654" s="154">
        <v>102850</v>
      </c>
      <c r="P1654" s="154">
        <v>0</v>
      </c>
      <c r="Q1654" s="154">
        <v>0</v>
      </c>
      <c r="R1654" s="154">
        <v>0</v>
      </c>
      <c r="S1654" s="154">
        <v>0</v>
      </c>
      <c r="T1654" s="154">
        <v>0</v>
      </c>
      <c r="U1654" s="154">
        <v>0</v>
      </c>
      <c r="V1654" s="154">
        <v>0</v>
      </c>
      <c r="W1654" s="154">
        <v>0</v>
      </c>
      <c r="X1654" s="154">
        <v>0</v>
      </c>
      <c r="Y1654" s="154">
        <v>0</v>
      </c>
      <c r="Z1654" s="154">
        <v>0</v>
      </c>
      <c r="AA1654" s="154">
        <v>0</v>
      </c>
      <c r="AB1654" s="156" t="s">
        <v>3067</v>
      </c>
    </row>
    <row r="1655" spans="1:28" ht="35.25" x14ac:dyDescent="0.5">
      <c r="A1655">
        <v>1</v>
      </c>
      <c r="B1655" s="124">
        <v>827</v>
      </c>
      <c r="C1655" s="125" t="s">
        <v>3262</v>
      </c>
      <c r="D1655" s="150">
        <v>102850</v>
      </c>
      <c r="E1655" s="154">
        <v>0</v>
      </c>
      <c r="F1655" s="154">
        <v>0</v>
      </c>
      <c r="G1655" s="154">
        <v>0</v>
      </c>
      <c r="H1655" s="154">
        <v>0</v>
      </c>
      <c r="I1655" s="154">
        <v>0</v>
      </c>
      <c r="J1655" s="154">
        <v>0</v>
      </c>
      <c r="K1655" s="155">
        <v>0</v>
      </c>
      <c r="L1655" s="154">
        <v>0</v>
      </c>
      <c r="M1655" s="154">
        <v>0</v>
      </c>
      <c r="N1655" s="154">
        <v>0</v>
      </c>
      <c r="O1655" s="154">
        <v>102850</v>
      </c>
      <c r="P1655" s="154">
        <v>0</v>
      </c>
      <c r="Q1655" s="154">
        <v>0</v>
      </c>
      <c r="R1655" s="154">
        <v>0</v>
      </c>
      <c r="S1655" s="154">
        <v>0</v>
      </c>
      <c r="T1655" s="154">
        <v>0</v>
      </c>
      <c r="U1655" s="154">
        <v>0</v>
      </c>
      <c r="V1655" s="154">
        <v>0</v>
      </c>
      <c r="W1655" s="154">
        <v>0</v>
      </c>
      <c r="X1655" s="154">
        <v>0</v>
      </c>
      <c r="Y1655" s="154">
        <v>0</v>
      </c>
      <c r="Z1655" s="154">
        <v>0</v>
      </c>
      <c r="AA1655" s="154">
        <v>0</v>
      </c>
      <c r="AB1655" s="156" t="s">
        <v>3067</v>
      </c>
    </row>
    <row r="1656" spans="1:28" ht="35.25" x14ac:dyDescent="0.5">
      <c r="A1656">
        <v>1</v>
      </c>
      <c r="B1656" s="124">
        <v>828</v>
      </c>
      <c r="C1656" s="125" t="s">
        <v>3263</v>
      </c>
      <c r="D1656" s="150">
        <v>202300</v>
      </c>
      <c r="E1656" s="154">
        <v>0</v>
      </c>
      <c r="F1656" s="154">
        <v>0</v>
      </c>
      <c r="G1656" s="154">
        <v>0</v>
      </c>
      <c r="H1656" s="154">
        <v>0</v>
      </c>
      <c r="I1656" s="154">
        <v>0</v>
      </c>
      <c r="J1656" s="154">
        <v>0</v>
      </c>
      <c r="K1656" s="155">
        <v>0</v>
      </c>
      <c r="L1656" s="154">
        <v>0</v>
      </c>
      <c r="M1656" s="154">
        <v>0</v>
      </c>
      <c r="N1656" s="154">
        <v>0</v>
      </c>
      <c r="O1656" s="154">
        <v>202300</v>
      </c>
      <c r="P1656" s="154">
        <v>0</v>
      </c>
      <c r="Q1656" s="154">
        <v>0</v>
      </c>
      <c r="R1656" s="154">
        <v>0</v>
      </c>
      <c r="S1656" s="154">
        <v>0</v>
      </c>
      <c r="T1656" s="154">
        <v>0</v>
      </c>
      <c r="U1656" s="154">
        <v>0</v>
      </c>
      <c r="V1656" s="154">
        <v>0</v>
      </c>
      <c r="W1656" s="154">
        <v>0</v>
      </c>
      <c r="X1656" s="154">
        <v>0</v>
      </c>
      <c r="Y1656" s="154">
        <v>0</v>
      </c>
      <c r="Z1656" s="154">
        <v>0</v>
      </c>
      <c r="AA1656" s="154">
        <v>0</v>
      </c>
      <c r="AB1656" s="156" t="s">
        <v>3067</v>
      </c>
    </row>
    <row r="1657" spans="1:28" ht="35.25" x14ac:dyDescent="0.5">
      <c r="B1657" s="191">
        <v>829</v>
      </c>
      <c r="C1657" s="125" t="s">
        <v>3264</v>
      </c>
      <c r="D1657" s="150">
        <v>221600</v>
      </c>
      <c r="E1657" s="150">
        <v>0</v>
      </c>
      <c r="F1657" s="150">
        <v>0</v>
      </c>
      <c r="G1657" s="150">
        <v>0</v>
      </c>
      <c r="H1657" s="150">
        <v>0</v>
      </c>
      <c r="I1657" s="150">
        <v>0</v>
      </c>
      <c r="J1657" s="150">
        <v>0</v>
      </c>
      <c r="K1657" s="151">
        <v>0</v>
      </c>
      <c r="L1657" s="150">
        <v>0</v>
      </c>
      <c r="M1657" s="150">
        <v>0</v>
      </c>
      <c r="N1657" s="150">
        <v>0</v>
      </c>
      <c r="O1657" s="150">
        <v>221600</v>
      </c>
      <c r="P1657" s="150">
        <v>0</v>
      </c>
      <c r="Q1657" s="150">
        <v>0</v>
      </c>
      <c r="R1657" s="150">
        <v>0</v>
      </c>
      <c r="S1657" s="150">
        <v>0</v>
      </c>
      <c r="T1657" s="150">
        <v>0</v>
      </c>
      <c r="U1657" s="150">
        <v>0</v>
      </c>
      <c r="V1657" s="150">
        <v>0</v>
      </c>
      <c r="W1657" s="150">
        <v>0</v>
      </c>
      <c r="X1657" s="150">
        <v>0</v>
      </c>
      <c r="Y1657" s="150">
        <v>0</v>
      </c>
      <c r="Z1657" s="150">
        <v>0</v>
      </c>
      <c r="AA1657" s="150">
        <v>0</v>
      </c>
      <c r="AB1657" s="152" t="s">
        <v>3067</v>
      </c>
    </row>
    <row r="1658" spans="1:28" ht="35.25" x14ac:dyDescent="0.5">
      <c r="A1658">
        <v>1</v>
      </c>
      <c r="B1658" s="110" t="s">
        <v>839</v>
      </c>
      <c r="C1658" s="125"/>
      <c r="D1658" s="150">
        <v>190000</v>
      </c>
      <c r="E1658" s="154">
        <v>0</v>
      </c>
      <c r="F1658" s="154">
        <v>0</v>
      </c>
      <c r="G1658" s="154">
        <v>0</v>
      </c>
      <c r="H1658" s="154">
        <v>0</v>
      </c>
      <c r="I1658" s="154">
        <v>0</v>
      </c>
      <c r="J1658" s="154">
        <v>0</v>
      </c>
      <c r="K1658" s="155">
        <v>0</v>
      </c>
      <c r="L1658" s="154">
        <v>0</v>
      </c>
      <c r="M1658" s="154">
        <v>0</v>
      </c>
      <c r="N1658" s="154">
        <v>0</v>
      </c>
      <c r="O1658" s="154">
        <v>190000</v>
      </c>
      <c r="P1658" s="154">
        <v>0</v>
      </c>
      <c r="Q1658" s="154">
        <v>0</v>
      </c>
      <c r="R1658" s="154">
        <v>0</v>
      </c>
      <c r="S1658" s="154">
        <v>0</v>
      </c>
      <c r="T1658" s="154">
        <v>0</v>
      </c>
      <c r="U1658" s="154">
        <v>0</v>
      </c>
      <c r="V1658" s="154">
        <v>0</v>
      </c>
      <c r="W1658" s="154">
        <v>0</v>
      </c>
      <c r="X1658" s="154">
        <v>0</v>
      </c>
      <c r="Y1658" s="154">
        <v>0</v>
      </c>
      <c r="Z1658" s="154">
        <v>0</v>
      </c>
      <c r="AA1658" s="154">
        <v>0</v>
      </c>
      <c r="AB1658" s="156" t="s">
        <v>857</v>
      </c>
    </row>
    <row r="1659" spans="1:28" ht="35.25" x14ac:dyDescent="0.5">
      <c r="B1659" s="191">
        <v>830</v>
      </c>
      <c r="C1659" s="125" t="s">
        <v>3265</v>
      </c>
      <c r="D1659" s="150">
        <v>190000</v>
      </c>
      <c r="E1659" s="150">
        <v>0</v>
      </c>
      <c r="F1659" s="150">
        <v>0</v>
      </c>
      <c r="G1659" s="150">
        <v>0</v>
      </c>
      <c r="H1659" s="150">
        <v>0</v>
      </c>
      <c r="I1659" s="150">
        <v>0</v>
      </c>
      <c r="J1659" s="150">
        <v>0</v>
      </c>
      <c r="K1659" s="151">
        <v>0</v>
      </c>
      <c r="L1659" s="150">
        <v>0</v>
      </c>
      <c r="M1659" s="150">
        <v>0</v>
      </c>
      <c r="N1659" s="150">
        <v>0</v>
      </c>
      <c r="O1659" s="150">
        <v>190000</v>
      </c>
      <c r="P1659" s="150">
        <v>0</v>
      </c>
      <c r="Q1659" s="150">
        <v>0</v>
      </c>
      <c r="R1659" s="150">
        <v>0</v>
      </c>
      <c r="S1659" s="150">
        <v>0</v>
      </c>
      <c r="T1659" s="150">
        <v>0</v>
      </c>
      <c r="U1659" s="150">
        <v>0</v>
      </c>
      <c r="V1659" s="150">
        <v>0</v>
      </c>
      <c r="W1659" s="150">
        <v>0</v>
      </c>
      <c r="X1659" s="150">
        <v>0</v>
      </c>
      <c r="Y1659" s="150">
        <v>0</v>
      </c>
      <c r="Z1659" s="150">
        <v>0</v>
      </c>
      <c r="AA1659" s="150">
        <v>0</v>
      </c>
      <c r="AB1659" s="156">
        <v>2021</v>
      </c>
    </row>
    <row r="1660" spans="1:28" ht="35.25" x14ac:dyDescent="0.5">
      <c r="A1660">
        <v>1</v>
      </c>
      <c r="B1660" s="110" t="s">
        <v>801</v>
      </c>
      <c r="C1660" s="125"/>
      <c r="D1660" s="150">
        <v>3754960</v>
      </c>
      <c r="E1660" s="154">
        <v>0</v>
      </c>
      <c r="F1660" s="154">
        <v>0</v>
      </c>
      <c r="G1660" s="154">
        <v>0</v>
      </c>
      <c r="H1660" s="154">
        <v>0</v>
      </c>
      <c r="I1660" s="154">
        <v>0</v>
      </c>
      <c r="J1660" s="154">
        <v>0</v>
      </c>
      <c r="K1660" s="155">
        <v>0</v>
      </c>
      <c r="L1660" s="154">
        <v>0</v>
      </c>
      <c r="M1660" s="154">
        <v>3754960</v>
      </c>
      <c r="N1660" s="154">
        <v>0</v>
      </c>
      <c r="O1660" s="154">
        <v>0</v>
      </c>
      <c r="P1660" s="154">
        <v>0</v>
      </c>
      <c r="Q1660" s="154">
        <v>0</v>
      </c>
      <c r="R1660" s="154">
        <v>0</v>
      </c>
      <c r="S1660" s="154">
        <v>0</v>
      </c>
      <c r="T1660" s="154">
        <v>0</v>
      </c>
      <c r="U1660" s="154">
        <v>0</v>
      </c>
      <c r="V1660" s="154">
        <v>0</v>
      </c>
      <c r="W1660" s="154">
        <v>0</v>
      </c>
      <c r="X1660" s="154">
        <v>0</v>
      </c>
      <c r="Y1660" s="154">
        <v>0</v>
      </c>
      <c r="Z1660" s="154">
        <v>0</v>
      </c>
      <c r="AA1660" s="154">
        <v>0</v>
      </c>
      <c r="AB1660" s="156" t="s">
        <v>857</v>
      </c>
    </row>
    <row r="1661" spans="1:28" ht="35.25" x14ac:dyDescent="0.5">
      <c r="A1661">
        <v>1</v>
      </c>
      <c r="B1661" s="124">
        <v>831</v>
      </c>
      <c r="C1661" s="125" t="s">
        <v>3266</v>
      </c>
      <c r="D1661" s="150">
        <v>1938080</v>
      </c>
      <c r="E1661" s="154">
        <v>0</v>
      </c>
      <c r="F1661" s="154">
        <v>0</v>
      </c>
      <c r="G1661" s="154">
        <v>0</v>
      </c>
      <c r="H1661" s="154">
        <v>0</v>
      </c>
      <c r="I1661" s="154">
        <v>0</v>
      </c>
      <c r="J1661" s="154">
        <v>0</v>
      </c>
      <c r="K1661" s="155">
        <v>0</v>
      </c>
      <c r="L1661" s="154">
        <v>0</v>
      </c>
      <c r="M1661" s="154">
        <v>1938080</v>
      </c>
      <c r="N1661" s="154">
        <v>0</v>
      </c>
      <c r="O1661" s="154">
        <v>0</v>
      </c>
      <c r="P1661" s="154">
        <v>0</v>
      </c>
      <c r="Q1661" s="154">
        <v>0</v>
      </c>
      <c r="R1661" s="154">
        <v>0</v>
      </c>
      <c r="S1661" s="154">
        <v>0</v>
      </c>
      <c r="T1661" s="154">
        <v>0</v>
      </c>
      <c r="U1661" s="154">
        <v>0</v>
      </c>
      <c r="V1661" s="154">
        <v>0</v>
      </c>
      <c r="W1661" s="154">
        <v>0</v>
      </c>
      <c r="X1661" s="154">
        <v>0</v>
      </c>
      <c r="Y1661" s="154">
        <v>0</v>
      </c>
      <c r="Z1661" s="154">
        <v>0</v>
      </c>
      <c r="AA1661" s="154">
        <v>0</v>
      </c>
      <c r="AB1661" s="156">
        <v>2021</v>
      </c>
    </row>
    <row r="1662" spans="1:28" ht="35.25" x14ac:dyDescent="0.5">
      <c r="B1662" s="191">
        <v>832</v>
      </c>
      <c r="C1662" s="125" t="s">
        <v>3267</v>
      </c>
      <c r="D1662" s="150">
        <v>1816880</v>
      </c>
      <c r="E1662" s="150">
        <v>0</v>
      </c>
      <c r="F1662" s="150">
        <v>0</v>
      </c>
      <c r="G1662" s="150">
        <v>0</v>
      </c>
      <c r="H1662" s="150">
        <v>0</v>
      </c>
      <c r="I1662" s="150">
        <v>0</v>
      </c>
      <c r="J1662" s="150">
        <v>0</v>
      </c>
      <c r="K1662" s="151">
        <v>0</v>
      </c>
      <c r="L1662" s="150">
        <v>0</v>
      </c>
      <c r="M1662" s="150">
        <v>1816880</v>
      </c>
      <c r="N1662" s="150">
        <v>0</v>
      </c>
      <c r="O1662" s="150">
        <v>0</v>
      </c>
      <c r="P1662" s="150">
        <v>0</v>
      </c>
      <c r="Q1662" s="150">
        <v>0</v>
      </c>
      <c r="R1662" s="150">
        <v>0</v>
      </c>
      <c r="S1662" s="150">
        <v>0</v>
      </c>
      <c r="T1662" s="150">
        <v>0</v>
      </c>
      <c r="U1662" s="150">
        <v>0</v>
      </c>
      <c r="V1662" s="150">
        <v>0</v>
      </c>
      <c r="W1662" s="150">
        <v>0</v>
      </c>
      <c r="X1662" s="150">
        <v>0</v>
      </c>
      <c r="Y1662" s="150">
        <v>0</v>
      </c>
      <c r="Z1662" s="150">
        <v>0</v>
      </c>
      <c r="AA1662" s="150">
        <v>0</v>
      </c>
      <c r="AB1662" s="156">
        <v>2021</v>
      </c>
    </row>
    <row r="1663" spans="1:28" ht="35.25" x14ac:dyDescent="0.5">
      <c r="A1663">
        <v>1</v>
      </c>
      <c r="B1663" s="110" t="s">
        <v>810</v>
      </c>
      <c r="C1663" s="125"/>
      <c r="D1663" s="150">
        <v>120000</v>
      </c>
      <c r="E1663" s="154">
        <v>0</v>
      </c>
      <c r="F1663" s="154">
        <v>0</v>
      </c>
      <c r="G1663" s="154">
        <v>0</v>
      </c>
      <c r="H1663" s="154">
        <v>0</v>
      </c>
      <c r="I1663" s="154">
        <v>0</v>
      </c>
      <c r="J1663" s="154">
        <v>0</v>
      </c>
      <c r="K1663" s="155">
        <v>1</v>
      </c>
      <c r="L1663" s="154">
        <v>120000</v>
      </c>
      <c r="M1663" s="154">
        <v>0</v>
      </c>
      <c r="N1663" s="154">
        <v>0</v>
      </c>
      <c r="O1663" s="154">
        <v>0</v>
      </c>
      <c r="P1663" s="154">
        <v>0</v>
      </c>
      <c r="Q1663" s="154">
        <v>0</v>
      </c>
      <c r="R1663" s="154">
        <v>0</v>
      </c>
      <c r="S1663" s="154">
        <v>0</v>
      </c>
      <c r="T1663" s="154">
        <v>0</v>
      </c>
      <c r="U1663" s="154">
        <v>0</v>
      </c>
      <c r="V1663" s="154">
        <v>0</v>
      </c>
      <c r="W1663" s="154">
        <v>0</v>
      </c>
      <c r="X1663" s="154">
        <v>0</v>
      </c>
      <c r="Y1663" s="154">
        <v>0</v>
      </c>
      <c r="Z1663" s="154">
        <v>0</v>
      </c>
      <c r="AA1663" s="154">
        <v>0</v>
      </c>
      <c r="AB1663" s="156" t="s">
        <v>857</v>
      </c>
    </row>
    <row r="1664" spans="1:28" ht="35.25" x14ac:dyDescent="0.5">
      <c r="B1664" s="191">
        <v>833</v>
      </c>
      <c r="C1664" s="125" t="s">
        <v>3268</v>
      </c>
      <c r="D1664" s="150">
        <v>120000</v>
      </c>
      <c r="E1664" s="150">
        <v>0</v>
      </c>
      <c r="F1664" s="150">
        <v>0</v>
      </c>
      <c r="G1664" s="150">
        <v>0</v>
      </c>
      <c r="H1664" s="150">
        <v>0</v>
      </c>
      <c r="I1664" s="150">
        <v>0</v>
      </c>
      <c r="J1664" s="150">
        <v>0</v>
      </c>
      <c r="K1664" s="151">
        <v>1</v>
      </c>
      <c r="L1664" s="150">
        <v>120000</v>
      </c>
      <c r="M1664" s="150">
        <v>0</v>
      </c>
      <c r="N1664" s="150">
        <v>0</v>
      </c>
      <c r="O1664" s="150">
        <v>0</v>
      </c>
      <c r="P1664" s="150">
        <v>0</v>
      </c>
      <c r="Q1664" s="150">
        <v>0</v>
      </c>
      <c r="R1664" s="150">
        <v>0</v>
      </c>
      <c r="S1664" s="150">
        <v>0</v>
      </c>
      <c r="T1664" s="150">
        <v>0</v>
      </c>
      <c r="U1664" s="150">
        <v>0</v>
      </c>
      <c r="V1664" s="150">
        <v>0</v>
      </c>
      <c r="W1664" s="150">
        <v>0</v>
      </c>
      <c r="X1664" s="150">
        <v>0</v>
      </c>
      <c r="Y1664" s="150">
        <v>0</v>
      </c>
      <c r="Z1664" s="150">
        <v>0</v>
      </c>
      <c r="AA1664" s="150">
        <v>0</v>
      </c>
      <c r="AB1664" s="156">
        <v>2021</v>
      </c>
    </row>
    <row r="1665" spans="1:28" ht="35.25" x14ac:dyDescent="0.5">
      <c r="B1665" s="153" t="s">
        <v>3269</v>
      </c>
      <c r="C1665" s="125"/>
      <c r="D1665" s="150">
        <v>65133350.560000002</v>
      </c>
      <c r="E1665" s="150">
        <v>1580483.7999999998</v>
      </c>
      <c r="F1665" s="150">
        <v>1755610.4</v>
      </c>
      <c r="G1665" s="150">
        <v>5493821</v>
      </c>
      <c r="H1665" s="150">
        <v>186466</v>
      </c>
      <c r="I1665" s="150">
        <v>0</v>
      </c>
      <c r="J1665" s="150">
        <v>0</v>
      </c>
      <c r="K1665" s="151">
        <v>19</v>
      </c>
      <c r="L1665" s="150">
        <v>42946151.600000001</v>
      </c>
      <c r="M1665" s="150">
        <v>5686068</v>
      </c>
      <c r="N1665" s="150">
        <v>260392.57</v>
      </c>
      <c r="O1665" s="150">
        <v>6894423.5999999996</v>
      </c>
      <c r="P1665" s="150">
        <v>0</v>
      </c>
      <c r="Q1665" s="150">
        <v>0</v>
      </c>
      <c r="R1665" s="150">
        <v>0</v>
      </c>
      <c r="S1665" s="150">
        <v>0</v>
      </c>
      <c r="T1665" s="150">
        <v>0</v>
      </c>
      <c r="U1665" s="150">
        <v>0</v>
      </c>
      <c r="V1665" s="150">
        <v>0</v>
      </c>
      <c r="W1665" s="150">
        <v>0</v>
      </c>
      <c r="X1665" s="150">
        <v>0</v>
      </c>
      <c r="Y1665" s="150">
        <v>0</v>
      </c>
      <c r="Z1665" s="150">
        <v>329933.59000000003</v>
      </c>
      <c r="AA1665" s="150">
        <v>0</v>
      </c>
      <c r="AB1665" s="152" t="s">
        <v>857</v>
      </c>
    </row>
    <row r="1666" spans="1:28" ht="35.25" x14ac:dyDescent="0.5">
      <c r="A1666">
        <v>1</v>
      </c>
      <c r="B1666" s="110" t="s">
        <v>1010</v>
      </c>
      <c r="C1666" s="125"/>
      <c r="D1666" s="150">
        <v>33461850.59</v>
      </c>
      <c r="E1666" s="154">
        <v>527844.4</v>
      </c>
      <c r="F1666" s="154">
        <v>1004506</v>
      </c>
      <c r="G1666" s="154">
        <v>5493821</v>
      </c>
      <c r="H1666" s="154">
        <v>186466</v>
      </c>
      <c r="I1666" s="154">
        <v>0</v>
      </c>
      <c r="J1666" s="154">
        <v>0</v>
      </c>
      <c r="K1666" s="155">
        <v>9</v>
      </c>
      <c r="L1666" s="154">
        <v>21235171.600000001</v>
      </c>
      <c r="M1666" s="154">
        <v>1709358</v>
      </c>
      <c r="N1666" s="154">
        <v>0</v>
      </c>
      <c r="O1666" s="154">
        <v>2974750</v>
      </c>
      <c r="P1666" s="154">
        <v>0</v>
      </c>
      <c r="Q1666" s="154">
        <v>0</v>
      </c>
      <c r="R1666" s="154">
        <v>0</v>
      </c>
      <c r="S1666" s="154">
        <v>0</v>
      </c>
      <c r="T1666" s="154">
        <v>0</v>
      </c>
      <c r="U1666" s="154">
        <v>0</v>
      </c>
      <c r="V1666" s="154">
        <v>0</v>
      </c>
      <c r="W1666" s="154">
        <v>0</v>
      </c>
      <c r="X1666" s="154">
        <v>0</v>
      </c>
      <c r="Y1666" s="154">
        <v>0</v>
      </c>
      <c r="Z1666" s="154">
        <v>329933.59000000003</v>
      </c>
      <c r="AA1666" s="154">
        <v>0</v>
      </c>
      <c r="AB1666" s="156" t="s">
        <v>857</v>
      </c>
    </row>
    <row r="1667" spans="1:28" ht="35.25" x14ac:dyDescent="0.5">
      <c r="A1667">
        <v>1</v>
      </c>
      <c r="B1667" s="124">
        <v>1</v>
      </c>
      <c r="C1667" s="125" t="s">
        <v>3270</v>
      </c>
      <c r="D1667" s="150">
        <v>1199000</v>
      </c>
      <c r="E1667" s="157">
        <v>0</v>
      </c>
      <c r="F1667" s="157">
        <v>0</v>
      </c>
      <c r="G1667" s="157">
        <v>0</v>
      </c>
      <c r="H1667" s="157">
        <v>0</v>
      </c>
      <c r="I1667" s="157">
        <v>0</v>
      </c>
      <c r="J1667" s="157">
        <v>0</v>
      </c>
      <c r="K1667" s="158">
        <v>0</v>
      </c>
      <c r="L1667" s="157">
        <v>0</v>
      </c>
      <c r="M1667" s="157">
        <v>0</v>
      </c>
      <c r="N1667" s="157">
        <v>0</v>
      </c>
      <c r="O1667" s="157">
        <v>1199000</v>
      </c>
      <c r="P1667" s="157">
        <v>0</v>
      </c>
      <c r="Q1667" s="157">
        <v>0</v>
      </c>
      <c r="R1667" s="157">
        <v>0</v>
      </c>
      <c r="S1667" s="157">
        <v>0</v>
      </c>
      <c r="T1667" s="157">
        <v>0</v>
      </c>
      <c r="U1667" s="157">
        <v>0</v>
      </c>
      <c r="V1667" s="157">
        <v>0</v>
      </c>
      <c r="W1667" s="157">
        <v>0</v>
      </c>
      <c r="X1667" s="157">
        <v>0</v>
      </c>
      <c r="Y1667" s="157">
        <v>0</v>
      </c>
      <c r="Z1667" s="157">
        <v>0</v>
      </c>
      <c r="AA1667" s="157">
        <v>0</v>
      </c>
      <c r="AB1667" s="156">
        <v>2022</v>
      </c>
    </row>
    <row r="1668" spans="1:28" ht="35.25" x14ac:dyDescent="0.5">
      <c r="A1668">
        <v>1</v>
      </c>
      <c r="B1668" s="124">
        <v>2</v>
      </c>
      <c r="C1668" s="138" t="s">
        <v>3271</v>
      </c>
      <c r="D1668" s="150">
        <v>1199000</v>
      </c>
      <c r="E1668" s="154">
        <v>0</v>
      </c>
      <c r="F1668" s="154">
        <v>0</v>
      </c>
      <c r="G1668" s="154">
        <v>0</v>
      </c>
      <c r="H1668" s="154">
        <v>0</v>
      </c>
      <c r="I1668" s="154">
        <v>0</v>
      </c>
      <c r="J1668" s="154">
        <v>0</v>
      </c>
      <c r="K1668" s="155">
        <v>0</v>
      </c>
      <c r="L1668" s="154">
        <v>0</v>
      </c>
      <c r="M1668" s="154">
        <v>0</v>
      </c>
      <c r="N1668" s="154">
        <v>0</v>
      </c>
      <c r="O1668" s="154">
        <v>1199000</v>
      </c>
      <c r="P1668" s="154">
        <v>0</v>
      </c>
      <c r="Q1668" s="154">
        <v>0</v>
      </c>
      <c r="R1668" s="154">
        <v>0</v>
      </c>
      <c r="S1668" s="154">
        <v>0</v>
      </c>
      <c r="T1668" s="154">
        <v>0</v>
      </c>
      <c r="U1668" s="154">
        <v>0</v>
      </c>
      <c r="V1668" s="154">
        <v>0</v>
      </c>
      <c r="W1668" s="154">
        <v>0</v>
      </c>
      <c r="X1668" s="154">
        <v>0</v>
      </c>
      <c r="Y1668" s="154">
        <v>0</v>
      </c>
      <c r="Z1668" s="154">
        <v>0</v>
      </c>
      <c r="AA1668" s="154">
        <v>0</v>
      </c>
      <c r="AB1668" s="156">
        <v>2022</v>
      </c>
    </row>
    <row r="1669" spans="1:28" ht="35.25" x14ac:dyDescent="0.5">
      <c r="A1669">
        <v>1</v>
      </c>
      <c r="B1669" s="124">
        <v>3</v>
      </c>
      <c r="C1669" s="138" t="s">
        <v>2759</v>
      </c>
      <c r="D1669" s="150">
        <v>2186500.7999999998</v>
      </c>
      <c r="E1669" s="154">
        <v>0</v>
      </c>
      <c r="F1669" s="154">
        <v>0</v>
      </c>
      <c r="G1669" s="154">
        <v>0</v>
      </c>
      <c r="H1669" s="154">
        <v>0</v>
      </c>
      <c r="I1669" s="154">
        <v>0</v>
      </c>
      <c r="J1669" s="154">
        <v>0</v>
      </c>
      <c r="K1669" s="155">
        <v>1</v>
      </c>
      <c r="L1669" s="154">
        <v>2068500</v>
      </c>
      <c r="M1669" s="154">
        <v>0</v>
      </c>
      <c r="N1669" s="154">
        <v>0</v>
      </c>
      <c r="O1669" s="154">
        <v>0</v>
      </c>
      <c r="P1669" s="154">
        <v>0</v>
      </c>
      <c r="Q1669" s="154">
        <v>0</v>
      </c>
      <c r="R1669" s="154">
        <v>0</v>
      </c>
      <c r="S1669" s="154">
        <v>0</v>
      </c>
      <c r="T1669" s="154">
        <v>0</v>
      </c>
      <c r="U1669" s="154">
        <v>0</v>
      </c>
      <c r="V1669" s="154">
        <v>0</v>
      </c>
      <c r="W1669" s="154">
        <v>0</v>
      </c>
      <c r="X1669" s="154">
        <v>0</v>
      </c>
      <c r="Y1669" s="154">
        <v>0</v>
      </c>
      <c r="Z1669" s="154">
        <v>118000.8</v>
      </c>
      <c r="AA1669" s="154">
        <v>0</v>
      </c>
      <c r="AB1669" s="156">
        <v>2022</v>
      </c>
    </row>
    <row r="1670" spans="1:28" ht="35.25" x14ac:dyDescent="0.5">
      <c r="A1670">
        <v>1</v>
      </c>
      <c r="B1670" s="124">
        <v>4</v>
      </c>
      <c r="C1670" s="138" t="s">
        <v>2813</v>
      </c>
      <c r="D1670" s="150">
        <v>2100000</v>
      </c>
      <c r="E1670" s="154">
        <v>0</v>
      </c>
      <c r="F1670" s="154">
        <v>0</v>
      </c>
      <c r="G1670" s="154">
        <v>0</v>
      </c>
      <c r="H1670" s="154">
        <v>0</v>
      </c>
      <c r="I1670" s="154">
        <v>0</v>
      </c>
      <c r="J1670" s="154">
        <v>0</v>
      </c>
      <c r="K1670" s="155">
        <v>1</v>
      </c>
      <c r="L1670" s="154">
        <v>2100000</v>
      </c>
      <c r="M1670" s="154">
        <v>0</v>
      </c>
      <c r="N1670" s="154">
        <v>0</v>
      </c>
      <c r="O1670" s="154">
        <v>0</v>
      </c>
      <c r="P1670" s="154">
        <v>0</v>
      </c>
      <c r="Q1670" s="154">
        <v>0</v>
      </c>
      <c r="R1670" s="154">
        <v>0</v>
      </c>
      <c r="S1670" s="154">
        <v>0</v>
      </c>
      <c r="T1670" s="154">
        <v>0</v>
      </c>
      <c r="U1670" s="154">
        <v>0</v>
      </c>
      <c r="V1670" s="154">
        <v>0</v>
      </c>
      <c r="W1670" s="154">
        <v>0</v>
      </c>
      <c r="X1670" s="154">
        <v>0</v>
      </c>
      <c r="Y1670" s="154">
        <v>0</v>
      </c>
      <c r="Z1670" s="154">
        <v>0</v>
      </c>
      <c r="AA1670" s="154">
        <v>0</v>
      </c>
      <c r="AB1670" s="156">
        <v>2022</v>
      </c>
    </row>
    <row r="1671" spans="1:28" ht="35.25" x14ac:dyDescent="0.5">
      <c r="A1671">
        <v>1</v>
      </c>
      <c r="B1671" s="124">
        <v>5</v>
      </c>
      <c r="C1671" s="138" t="s">
        <v>3297</v>
      </c>
      <c r="D1671" s="150">
        <v>362145</v>
      </c>
      <c r="E1671" s="154">
        <v>0</v>
      </c>
      <c r="F1671" s="154">
        <v>0</v>
      </c>
      <c r="G1671" s="154">
        <v>362145</v>
      </c>
      <c r="H1671" s="154">
        <v>0</v>
      </c>
      <c r="I1671" s="154">
        <v>0</v>
      </c>
      <c r="J1671" s="154">
        <v>0</v>
      </c>
      <c r="K1671" s="155">
        <v>0</v>
      </c>
      <c r="L1671" s="154">
        <v>0</v>
      </c>
      <c r="M1671" s="154">
        <v>0</v>
      </c>
      <c r="N1671" s="154">
        <v>0</v>
      </c>
      <c r="O1671" s="154">
        <v>0</v>
      </c>
      <c r="P1671" s="154">
        <v>0</v>
      </c>
      <c r="Q1671" s="154">
        <v>0</v>
      </c>
      <c r="R1671" s="154">
        <v>0</v>
      </c>
      <c r="S1671" s="154">
        <v>0</v>
      </c>
      <c r="T1671" s="154">
        <v>0</v>
      </c>
      <c r="U1671" s="154">
        <v>0</v>
      </c>
      <c r="V1671" s="154">
        <v>0</v>
      </c>
      <c r="W1671" s="154">
        <v>0</v>
      </c>
      <c r="X1671" s="154">
        <v>0</v>
      </c>
      <c r="Y1671" s="154">
        <v>0</v>
      </c>
      <c r="Z1671" s="154">
        <v>0</v>
      </c>
      <c r="AA1671" s="154">
        <v>0</v>
      </c>
      <c r="AB1671" s="156">
        <v>2022</v>
      </c>
    </row>
    <row r="1672" spans="1:28" ht="35.25" x14ac:dyDescent="0.5">
      <c r="A1672">
        <v>1</v>
      </c>
      <c r="B1672" s="124">
        <v>6</v>
      </c>
      <c r="C1672" s="138" t="s">
        <v>2532</v>
      </c>
      <c r="D1672" s="150">
        <v>669400</v>
      </c>
      <c r="E1672" s="154">
        <v>0</v>
      </c>
      <c r="F1672" s="154">
        <v>0</v>
      </c>
      <c r="G1672" s="154">
        <v>669400</v>
      </c>
      <c r="H1672" s="154">
        <v>0</v>
      </c>
      <c r="I1672" s="154">
        <v>0</v>
      </c>
      <c r="J1672" s="154">
        <v>0</v>
      </c>
      <c r="K1672" s="155">
        <v>0</v>
      </c>
      <c r="L1672" s="154">
        <v>0</v>
      </c>
      <c r="M1672" s="154">
        <v>0</v>
      </c>
      <c r="N1672" s="154">
        <v>0</v>
      </c>
      <c r="O1672" s="154">
        <v>0</v>
      </c>
      <c r="P1672" s="154">
        <v>0</v>
      </c>
      <c r="Q1672" s="154">
        <v>0</v>
      </c>
      <c r="R1672" s="154">
        <v>0</v>
      </c>
      <c r="S1672" s="154">
        <v>0</v>
      </c>
      <c r="T1672" s="154">
        <v>0</v>
      </c>
      <c r="U1672" s="154">
        <v>0</v>
      </c>
      <c r="V1672" s="154">
        <v>0</v>
      </c>
      <c r="W1672" s="154">
        <v>0</v>
      </c>
      <c r="X1672" s="154">
        <v>0</v>
      </c>
      <c r="Y1672" s="154">
        <v>0</v>
      </c>
      <c r="Z1672" s="154">
        <v>0</v>
      </c>
      <c r="AA1672" s="154">
        <v>0</v>
      </c>
      <c r="AB1672" s="156">
        <v>2022</v>
      </c>
    </row>
    <row r="1673" spans="1:28" ht="35.25" x14ac:dyDescent="0.5">
      <c r="A1673">
        <v>1</v>
      </c>
      <c r="B1673" s="124">
        <v>7</v>
      </c>
      <c r="C1673" s="138" t="s">
        <v>3298</v>
      </c>
      <c r="D1673" s="150">
        <v>668105</v>
      </c>
      <c r="E1673" s="154">
        <v>190351</v>
      </c>
      <c r="F1673" s="154">
        <v>291288</v>
      </c>
      <c r="G1673" s="154">
        <v>0</v>
      </c>
      <c r="H1673" s="154">
        <v>186466</v>
      </c>
      <c r="I1673" s="154">
        <v>0</v>
      </c>
      <c r="J1673" s="154">
        <v>0</v>
      </c>
      <c r="K1673" s="155">
        <v>0</v>
      </c>
      <c r="L1673" s="154">
        <v>0</v>
      </c>
      <c r="M1673" s="154">
        <v>0</v>
      </c>
      <c r="N1673" s="154">
        <v>0</v>
      </c>
      <c r="O1673" s="154">
        <v>0</v>
      </c>
      <c r="P1673" s="154">
        <v>0</v>
      </c>
      <c r="Q1673" s="154">
        <v>0</v>
      </c>
      <c r="R1673" s="154">
        <v>0</v>
      </c>
      <c r="S1673" s="154">
        <v>0</v>
      </c>
      <c r="T1673" s="154">
        <v>0</v>
      </c>
      <c r="U1673" s="154">
        <v>0</v>
      </c>
      <c r="V1673" s="154">
        <v>0</v>
      </c>
      <c r="W1673" s="154">
        <v>0</v>
      </c>
      <c r="X1673" s="154">
        <v>0</v>
      </c>
      <c r="Y1673" s="154">
        <v>0</v>
      </c>
      <c r="Z1673" s="154">
        <v>0</v>
      </c>
      <c r="AA1673" s="154">
        <v>0</v>
      </c>
      <c r="AB1673" s="156">
        <v>2022</v>
      </c>
    </row>
    <row r="1674" spans="1:28" ht="35.25" x14ac:dyDescent="0.5">
      <c r="A1674">
        <v>1</v>
      </c>
      <c r="B1674" s="124">
        <v>8</v>
      </c>
      <c r="C1674" s="138" t="s">
        <v>3299</v>
      </c>
      <c r="D1674" s="150">
        <v>1093745</v>
      </c>
      <c r="E1674" s="154">
        <v>0</v>
      </c>
      <c r="F1674" s="154">
        <v>0</v>
      </c>
      <c r="G1674" s="154">
        <v>1093745</v>
      </c>
      <c r="H1674" s="154">
        <v>0</v>
      </c>
      <c r="I1674" s="154">
        <v>0</v>
      </c>
      <c r="J1674" s="154">
        <v>0</v>
      </c>
      <c r="K1674" s="155">
        <v>0</v>
      </c>
      <c r="L1674" s="154">
        <v>0</v>
      </c>
      <c r="M1674" s="154">
        <v>0</v>
      </c>
      <c r="N1674" s="154">
        <v>0</v>
      </c>
      <c r="O1674" s="154">
        <v>0</v>
      </c>
      <c r="P1674" s="154">
        <v>0</v>
      </c>
      <c r="Q1674" s="154">
        <v>0</v>
      </c>
      <c r="R1674" s="154">
        <v>0</v>
      </c>
      <c r="S1674" s="154">
        <v>0</v>
      </c>
      <c r="T1674" s="154">
        <v>0</v>
      </c>
      <c r="U1674" s="154">
        <v>0</v>
      </c>
      <c r="V1674" s="154">
        <v>0</v>
      </c>
      <c r="W1674" s="154">
        <v>0</v>
      </c>
      <c r="X1674" s="154">
        <v>0</v>
      </c>
      <c r="Y1674" s="154">
        <v>0</v>
      </c>
      <c r="Z1674" s="154">
        <v>0</v>
      </c>
      <c r="AA1674" s="154">
        <v>0</v>
      </c>
      <c r="AB1674" s="156">
        <v>2022</v>
      </c>
    </row>
    <row r="1675" spans="1:28" ht="35.25" x14ac:dyDescent="0.5">
      <c r="A1675">
        <v>1</v>
      </c>
      <c r="B1675" s="124">
        <v>9</v>
      </c>
      <c r="C1675" s="138" t="s">
        <v>3300</v>
      </c>
      <c r="D1675" s="150">
        <v>1709358</v>
      </c>
      <c r="E1675" s="154">
        <v>0</v>
      </c>
      <c r="F1675" s="154">
        <v>0</v>
      </c>
      <c r="G1675" s="154">
        <v>0</v>
      </c>
      <c r="H1675" s="154">
        <v>0</v>
      </c>
      <c r="I1675" s="154">
        <v>0</v>
      </c>
      <c r="J1675" s="154">
        <v>0</v>
      </c>
      <c r="K1675" s="155">
        <v>0</v>
      </c>
      <c r="L1675" s="154">
        <v>0</v>
      </c>
      <c r="M1675" s="154">
        <v>1709358</v>
      </c>
      <c r="N1675" s="154">
        <v>0</v>
      </c>
      <c r="O1675" s="154">
        <v>0</v>
      </c>
      <c r="P1675" s="154">
        <v>0</v>
      </c>
      <c r="Q1675" s="154">
        <v>0</v>
      </c>
      <c r="R1675" s="154">
        <v>0</v>
      </c>
      <c r="S1675" s="154">
        <v>0</v>
      </c>
      <c r="T1675" s="154">
        <v>0</v>
      </c>
      <c r="U1675" s="154">
        <v>0</v>
      </c>
      <c r="V1675" s="154">
        <v>0</v>
      </c>
      <c r="W1675" s="154">
        <v>0</v>
      </c>
      <c r="X1675" s="154">
        <v>0</v>
      </c>
      <c r="Y1675" s="154">
        <v>0</v>
      </c>
      <c r="Z1675" s="154">
        <v>0</v>
      </c>
      <c r="AA1675" s="154">
        <v>0</v>
      </c>
      <c r="AB1675" s="156">
        <v>2022</v>
      </c>
    </row>
    <row r="1676" spans="1:28" ht="35.25" x14ac:dyDescent="0.5">
      <c r="A1676">
        <v>1</v>
      </c>
      <c r="B1676" s="124">
        <v>10</v>
      </c>
      <c r="C1676" s="138" t="s">
        <v>1881</v>
      </c>
      <c r="D1676" s="150">
        <v>129990</v>
      </c>
      <c r="E1676" s="154">
        <v>0</v>
      </c>
      <c r="F1676" s="154">
        <v>0</v>
      </c>
      <c r="G1676" s="154">
        <v>129990</v>
      </c>
      <c r="H1676" s="154">
        <v>0</v>
      </c>
      <c r="I1676" s="154">
        <v>0</v>
      </c>
      <c r="J1676" s="154">
        <v>0</v>
      </c>
      <c r="K1676" s="155">
        <v>0</v>
      </c>
      <c r="L1676" s="154">
        <v>0</v>
      </c>
      <c r="M1676" s="154">
        <v>0</v>
      </c>
      <c r="N1676" s="154">
        <v>0</v>
      </c>
      <c r="O1676" s="154">
        <v>0</v>
      </c>
      <c r="P1676" s="154">
        <v>0</v>
      </c>
      <c r="Q1676" s="154">
        <v>0</v>
      </c>
      <c r="R1676" s="154">
        <v>0</v>
      </c>
      <c r="S1676" s="154">
        <v>0</v>
      </c>
      <c r="T1676" s="154">
        <v>0</v>
      </c>
      <c r="U1676" s="154">
        <v>0</v>
      </c>
      <c r="V1676" s="154">
        <v>0</v>
      </c>
      <c r="W1676" s="154">
        <v>0</v>
      </c>
      <c r="X1676" s="154">
        <v>0</v>
      </c>
      <c r="Y1676" s="154">
        <v>0</v>
      </c>
      <c r="Z1676" s="154">
        <v>0</v>
      </c>
      <c r="AA1676" s="154">
        <v>0</v>
      </c>
      <c r="AB1676" s="156">
        <v>2022</v>
      </c>
    </row>
    <row r="1677" spans="1:28" ht="35.25" x14ac:dyDescent="0.5">
      <c r="A1677">
        <v>1</v>
      </c>
      <c r="B1677" s="124">
        <v>11</v>
      </c>
      <c r="C1677" s="138" t="s">
        <v>3301</v>
      </c>
      <c r="D1677" s="150">
        <v>256750</v>
      </c>
      <c r="E1677" s="154">
        <v>0</v>
      </c>
      <c r="F1677" s="154">
        <v>0</v>
      </c>
      <c r="G1677" s="154">
        <v>0</v>
      </c>
      <c r="H1677" s="154">
        <v>0</v>
      </c>
      <c r="I1677" s="154">
        <v>0</v>
      </c>
      <c r="J1677" s="154">
        <v>0</v>
      </c>
      <c r="K1677" s="155">
        <v>0</v>
      </c>
      <c r="L1677" s="154">
        <v>0</v>
      </c>
      <c r="M1677" s="154">
        <v>0</v>
      </c>
      <c r="N1677" s="154">
        <v>0</v>
      </c>
      <c r="O1677" s="154">
        <v>256750</v>
      </c>
      <c r="P1677" s="154">
        <v>0</v>
      </c>
      <c r="Q1677" s="154">
        <v>0</v>
      </c>
      <c r="R1677" s="154">
        <v>0</v>
      </c>
      <c r="S1677" s="154">
        <v>0</v>
      </c>
      <c r="T1677" s="154">
        <v>0</v>
      </c>
      <c r="U1677" s="154">
        <v>0</v>
      </c>
      <c r="V1677" s="154">
        <v>0</v>
      </c>
      <c r="W1677" s="154">
        <v>0</v>
      </c>
      <c r="X1677" s="154">
        <v>0</v>
      </c>
      <c r="Y1677" s="154">
        <v>0</v>
      </c>
      <c r="Z1677" s="154">
        <v>0</v>
      </c>
      <c r="AA1677" s="154">
        <v>0</v>
      </c>
      <c r="AB1677" s="156">
        <v>2022</v>
      </c>
    </row>
    <row r="1678" spans="1:28" ht="35.25" x14ac:dyDescent="0.5">
      <c r="A1678">
        <v>1</v>
      </c>
      <c r="B1678" s="124">
        <v>12</v>
      </c>
      <c r="C1678" s="138" t="s">
        <v>3302</v>
      </c>
      <c r="D1678" s="150">
        <v>486216</v>
      </c>
      <c r="E1678" s="154">
        <v>0</v>
      </c>
      <c r="F1678" s="154">
        <v>486216</v>
      </c>
      <c r="G1678" s="154">
        <v>0</v>
      </c>
      <c r="H1678" s="154">
        <v>0</v>
      </c>
      <c r="I1678" s="154">
        <v>0</v>
      </c>
      <c r="J1678" s="154">
        <v>0</v>
      </c>
      <c r="K1678" s="155">
        <v>0</v>
      </c>
      <c r="L1678" s="154">
        <v>0</v>
      </c>
      <c r="M1678" s="154">
        <v>0</v>
      </c>
      <c r="N1678" s="154">
        <v>0</v>
      </c>
      <c r="O1678" s="154">
        <v>0</v>
      </c>
      <c r="P1678" s="154">
        <v>0</v>
      </c>
      <c r="Q1678" s="154">
        <v>0</v>
      </c>
      <c r="R1678" s="154">
        <v>0</v>
      </c>
      <c r="S1678" s="154">
        <v>0</v>
      </c>
      <c r="T1678" s="154">
        <v>0</v>
      </c>
      <c r="U1678" s="154">
        <v>0</v>
      </c>
      <c r="V1678" s="154">
        <v>0</v>
      </c>
      <c r="W1678" s="154">
        <v>0</v>
      </c>
      <c r="X1678" s="154">
        <v>0</v>
      </c>
      <c r="Y1678" s="154">
        <v>0</v>
      </c>
      <c r="Z1678" s="154">
        <v>0</v>
      </c>
      <c r="AA1678" s="154">
        <v>0</v>
      </c>
      <c r="AB1678" s="156">
        <v>2022</v>
      </c>
    </row>
    <row r="1679" spans="1:28" ht="35.25" x14ac:dyDescent="0.5">
      <c r="A1679">
        <v>1</v>
      </c>
      <c r="B1679" s="124">
        <v>13</v>
      </c>
      <c r="C1679" s="138" t="s">
        <v>3271</v>
      </c>
      <c r="D1679" s="150">
        <v>865000</v>
      </c>
      <c r="E1679" s="154">
        <v>0</v>
      </c>
      <c r="F1679" s="154">
        <v>0</v>
      </c>
      <c r="G1679" s="154">
        <v>865000</v>
      </c>
      <c r="H1679" s="154">
        <v>0</v>
      </c>
      <c r="I1679" s="154">
        <v>0</v>
      </c>
      <c r="J1679" s="154">
        <v>0</v>
      </c>
      <c r="K1679" s="155">
        <v>0</v>
      </c>
      <c r="L1679" s="154">
        <v>0</v>
      </c>
      <c r="M1679" s="154">
        <v>0</v>
      </c>
      <c r="N1679" s="154">
        <v>0</v>
      </c>
      <c r="O1679" s="154">
        <v>0</v>
      </c>
      <c r="P1679" s="154">
        <v>0</v>
      </c>
      <c r="Q1679" s="154">
        <v>0</v>
      </c>
      <c r="R1679" s="154">
        <v>0</v>
      </c>
      <c r="S1679" s="154">
        <v>0</v>
      </c>
      <c r="T1679" s="154">
        <v>0</v>
      </c>
      <c r="U1679" s="154">
        <v>0</v>
      </c>
      <c r="V1679" s="154">
        <v>0</v>
      </c>
      <c r="W1679" s="154">
        <v>0</v>
      </c>
      <c r="X1679" s="154">
        <v>0</v>
      </c>
      <c r="Y1679" s="154">
        <v>0</v>
      </c>
      <c r="Z1679" s="154">
        <v>0</v>
      </c>
      <c r="AA1679" s="154">
        <v>0</v>
      </c>
      <c r="AB1679" s="156">
        <v>2022</v>
      </c>
    </row>
    <row r="1680" spans="1:28" ht="35.25" x14ac:dyDescent="0.5">
      <c r="A1680">
        <v>1</v>
      </c>
      <c r="B1680" s="124">
        <v>14</v>
      </c>
      <c r="C1680" s="138" t="s">
        <v>3303</v>
      </c>
      <c r="D1680" s="150">
        <v>293541</v>
      </c>
      <c r="E1680" s="154">
        <v>0</v>
      </c>
      <c r="F1680" s="154">
        <v>0</v>
      </c>
      <c r="G1680" s="154">
        <v>293541</v>
      </c>
      <c r="H1680" s="154">
        <v>0</v>
      </c>
      <c r="I1680" s="154">
        <v>0</v>
      </c>
      <c r="J1680" s="154">
        <v>0</v>
      </c>
      <c r="K1680" s="155">
        <v>0</v>
      </c>
      <c r="L1680" s="154">
        <v>0</v>
      </c>
      <c r="M1680" s="154">
        <v>0</v>
      </c>
      <c r="N1680" s="154">
        <v>0</v>
      </c>
      <c r="O1680" s="154">
        <v>0</v>
      </c>
      <c r="P1680" s="154">
        <v>0</v>
      </c>
      <c r="Q1680" s="154">
        <v>0</v>
      </c>
      <c r="R1680" s="154">
        <v>0</v>
      </c>
      <c r="S1680" s="154">
        <v>0</v>
      </c>
      <c r="T1680" s="154">
        <v>0</v>
      </c>
      <c r="U1680" s="154">
        <v>0</v>
      </c>
      <c r="V1680" s="154">
        <v>0</v>
      </c>
      <c r="W1680" s="154">
        <v>0</v>
      </c>
      <c r="X1680" s="154">
        <v>0</v>
      </c>
      <c r="Y1680" s="154">
        <v>0</v>
      </c>
      <c r="Z1680" s="154">
        <v>0</v>
      </c>
      <c r="AA1680" s="154">
        <v>0</v>
      </c>
      <c r="AB1680" s="156">
        <v>2022</v>
      </c>
    </row>
    <row r="1681" spans="1:29" ht="35.25" x14ac:dyDescent="0.5">
      <c r="A1681">
        <v>1</v>
      </c>
      <c r="B1681" s="124">
        <v>15</v>
      </c>
      <c r="C1681" s="138" t="s">
        <v>3304</v>
      </c>
      <c r="D1681" s="150">
        <v>1195000</v>
      </c>
      <c r="E1681" s="154">
        <v>0</v>
      </c>
      <c r="F1681" s="154">
        <v>0</v>
      </c>
      <c r="G1681" s="154">
        <v>1195000</v>
      </c>
      <c r="H1681" s="154">
        <v>0</v>
      </c>
      <c r="I1681" s="154">
        <v>0</v>
      </c>
      <c r="J1681" s="154">
        <v>0</v>
      </c>
      <c r="K1681" s="155">
        <v>0</v>
      </c>
      <c r="L1681" s="154">
        <v>0</v>
      </c>
      <c r="M1681" s="154">
        <v>0</v>
      </c>
      <c r="N1681" s="154">
        <v>0</v>
      </c>
      <c r="O1681" s="154">
        <v>0</v>
      </c>
      <c r="P1681" s="154">
        <v>0</v>
      </c>
      <c r="Q1681" s="154">
        <v>0</v>
      </c>
      <c r="R1681" s="154">
        <v>0</v>
      </c>
      <c r="S1681" s="154">
        <v>0</v>
      </c>
      <c r="T1681" s="154">
        <v>0</v>
      </c>
      <c r="U1681" s="154">
        <v>0</v>
      </c>
      <c r="V1681" s="154">
        <v>0</v>
      </c>
      <c r="W1681" s="154">
        <v>0</v>
      </c>
      <c r="X1681" s="154">
        <v>0</v>
      </c>
      <c r="Y1681" s="154">
        <v>0</v>
      </c>
      <c r="Z1681" s="154">
        <v>0</v>
      </c>
      <c r="AA1681" s="154">
        <v>0</v>
      </c>
      <c r="AB1681" s="156">
        <v>2022</v>
      </c>
    </row>
    <row r="1682" spans="1:29" ht="35.25" x14ac:dyDescent="0.5">
      <c r="A1682">
        <v>1</v>
      </c>
      <c r="B1682" s="124">
        <v>16</v>
      </c>
      <c r="C1682" s="138" t="s">
        <v>3270</v>
      </c>
      <c r="D1682" s="150">
        <v>885000</v>
      </c>
      <c r="E1682" s="154">
        <v>0</v>
      </c>
      <c r="F1682" s="154">
        <v>0</v>
      </c>
      <c r="G1682" s="154">
        <v>885000</v>
      </c>
      <c r="H1682" s="154">
        <v>0</v>
      </c>
      <c r="I1682" s="154">
        <v>0</v>
      </c>
      <c r="J1682" s="154">
        <v>0</v>
      </c>
      <c r="K1682" s="155">
        <v>0</v>
      </c>
      <c r="L1682" s="154">
        <v>0</v>
      </c>
      <c r="M1682" s="154">
        <v>0</v>
      </c>
      <c r="N1682" s="154">
        <v>0</v>
      </c>
      <c r="O1682" s="154">
        <v>0</v>
      </c>
      <c r="P1682" s="154">
        <v>0</v>
      </c>
      <c r="Q1682" s="154">
        <v>0</v>
      </c>
      <c r="R1682" s="154">
        <v>0</v>
      </c>
      <c r="S1682" s="154">
        <v>0</v>
      </c>
      <c r="T1682" s="154">
        <v>0</v>
      </c>
      <c r="U1682" s="154">
        <v>0</v>
      </c>
      <c r="V1682" s="154">
        <v>0</v>
      </c>
      <c r="W1682" s="154">
        <v>0</v>
      </c>
      <c r="X1682" s="154">
        <v>0</v>
      </c>
      <c r="Y1682" s="154">
        <v>0</v>
      </c>
      <c r="Z1682" s="154">
        <v>0</v>
      </c>
      <c r="AA1682" s="154">
        <v>0</v>
      </c>
      <c r="AB1682" s="156">
        <v>2022</v>
      </c>
    </row>
    <row r="1683" spans="1:29" ht="35.25" x14ac:dyDescent="0.5">
      <c r="A1683">
        <v>1</v>
      </c>
      <c r="B1683" s="124">
        <v>17</v>
      </c>
      <c r="C1683" s="138" t="s">
        <v>2418</v>
      </c>
      <c r="D1683" s="150">
        <v>227002</v>
      </c>
      <c r="E1683" s="154">
        <v>0</v>
      </c>
      <c r="F1683" s="154">
        <v>227002</v>
      </c>
      <c r="G1683" s="154">
        <v>0</v>
      </c>
      <c r="H1683" s="154">
        <v>0</v>
      </c>
      <c r="I1683" s="154">
        <v>0</v>
      </c>
      <c r="J1683" s="154">
        <v>0</v>
      </c>
      <c r="K1683" s="155">
        <v>0</v>
      </c>
      <c r="L1683" s="154">
        <v>0</v>
      </c>
      <c r="M1683" s="154">
        <v>0</v>
      </c>
      <c r="N1683" s="154">
        <v>0</v>
      </c>
      <c r="O1683" s="154">
        <v>0</v>
      </c>
      <c r="P1683" s="154">
        <v>0</v>
      </c>
      <c r="Q1683" s="154">
        <v>0</v>
      </c>
      <c r="R1683" s="154">
        <v>0</v>
      </c>
      <c r="S1683" s="154">
        <v>0</v>
      </c>
      <c r="T1683" s="154">
        <v>0</v>
      </c>
      <c r="U1683" s="154">
        <v>0</v>
      </c>
      <c r="V1683" s="154">
        <v>0</v>
      </c>
      <c r="W1683" s="154">
        <v>0</v>
      </c>
      <c r="X1683" s="154">
        <v>0</v>
      </c>
      <c r="Y1683" s="154">
        <v>0</v>
      </c>
      <c r="Z1683" s="154">
        <v>0</v>
      </c>
      <c r="AA1683" s="154">
        <v>0</v>
      </c>
      <c r="AB1683" s="156">
        <v>2022</v>
      </c>
    </row>
    <row r="1684" spans="1:29" ht="35.25" x14ac:dyDescent="0.5">
      <c r="A1684">
        <v>1</v>
      </c>
      <c r="B1684" s="124">
        <v>18</v>
      </c>
      <c r="C1684" s="138" t="s">
        <v>1718</v>
      </c>
      <c r="D1684" s="150">
        <v>93931.99</v>
      </c>
      <c r="E1684" s="154">
        <v>0</v>
      </c>
      <c r="F1684" s="154">
        <v>0</v>
      </c>
      <c r="G1684" s="154">
        <v>0</v>
      </c>
      <c r="H1684" s="154">
        <v>0</v>
      </c>
      <c r="I1684" s="154">
        <v>0</v>
      </c>
      <c r="J1684" s="154">
        <v>0</v>
      </c>
      <c r="K1684" s="155">
        <v>0</v>
      </c>
      <c r="L1684" s="154">
        <v>0</v>
      </c>
      <c r="M1684" s="154">
        <v>0</v>
      </c>
      <c r="N1684" s="154">
        <v>0</v>
      </c>
      <c r="O1684" s="154">
        <v>0</v>
      </c>
      <c r="P1684" s="154">
        <v>0</v>
      </c>
      <c r="Q1684" s="154">
        <v>0</v>
      </c>
      <c r="R1684" s="154">
        <v>0</v>
      </c>
      <c r="S1684" s="154">
        <v>0</v>
      </c>
      <c r="T1684" s="154">
        <v>0</v>
      </c>
      <c r="U1684" s="154">
        <v>0</v>
      </c>
      <c r="V1684" s="154">
        <v>0</v>
      </c>
      <c r="W1684" s="154">
        <v>0</v>
      </c>
      <c r="X1684" s="154">
        <v>0</v>
      </c>
      <c r="Y1684" s="154">
        <v>0</v>
      </c>
      <c r="Z1684" s="154">
        <v>93931.99</v>
      </c>
      <c r="AA1684" s="154">
        <v>0</v>
      </c>
      <c r="AB1684" s="156">
        <v>2022</v>
      </c>
    </row>
    <row r="1685" spans="1:29" ht="35.25" x14ac:dyDescent="0.5">
      <c r="A1685">
        <v>1</v>
      </c>
      <c r="B1685" s="124">
        <v>19</v>
      </c>
      <c r="C1685" s="138" t="s">
        <v>2709</v>
      </c>
      <c r="D1685" s="150">
        <v>337493.4</v>
      </c>
      <c r="E1685" s="154">
        <v>337493.4</v>
      </c>
      <c r="F1685" s="154">
        <v>0</v>
      </c>
      <c r="G1685" s="154">
        <v>0</v>
      </c>
      <c r="H1685" s="154">
        <v>0</v>
      </c>
      <c r="I1685" s="154">
        <v>0</v>
      </c>
      <c r="J1685" s="154">
        <v>0</v>
      </c>
      <c r="K1685" s="155">
        <v>0</v>
      </c>
      <c r="L1685" s="154">
        <v>0</v>
      </c>
      <c r="M1685" s="154">
        <v>0</v>
      </c>
      <c r="N1685" s="154">
        <v>0</v>
      </c>
      <c r="O1685" s="154">
        <v>0</v>
      </c>
      <c r="P1685" s="154">
        <v>0</v>
      </c>
      <c r="Q1685" s="154">
        <v>0</v>
      </c>
      <c r="R1685" s="154">
        <v>0</v>
      </c>
      <c r="S1685" s="154">
        <v>0</v>
      </c>
      <c r="T1685" s="154">
        <v>0</v>
      </c>
      <c r="U1685" s="154">
        <v>0</v>
      </c>
      <c r="V1685" s="154">
        <v>0</v>
      </c>
      <c r="W1685" s="154">
        <v>0</v>
      </c>
      <c r="X1685" s="154">
        <v>0</v>
      </c>
      <c r="Y1685" s="154">
        <v>0</v>
      </c>
      <c r="Z1685" s="154">
        <v>0</v>
      </c>
      <c r="AA1685" s="154">
        <v>0</v>
      </c>
      <c r="AB1685" s="156">
        <v>2022</v>
      </c>
    </row>
    <row r="1686" spans="1:29" ht="35.25" x14ac:dyDescent="0.5">
      <c r="A1686">
        <v>1</v>
      </c>
      <c r="B1686" s="124">
        <v>20</v>
      </c>
      <c r="C1686" s="138" t="s">
        <v>3104</v>
      </c>
      <c r="D1686" s="150">
        <v>320000</v>
      </c>
      <c r="E1686" s="154">
        <v>0</v>
      </c>
      <c r="F1686" s="154">
        <v>0</v>
      </c>
      <c r="G1686" s="154">
        <v>0</v>
      </c>
      <c r="H1686" s="154">
        <v>0</v>
      </c>
      <c r="I1686" s="154">
        <v>0</v>
      </c>
      <c r="J1686" s="154">
        <v>0</v>
      </c>
      <c r="K1686" s="155">
        <v>0</v>
      </c>
      <c r="L1686" s="154">
        <v>0</v>
      </c>
      <c r="M1686" s="154">
        <v>0</v>
      </c>
      <c r="N1686" s="154">
        <v>0</v>
      </c>
      <c r="O1686" s="154">
        <v>320000</v>
      </c>
      <c r="P1686" s="154">
        <v>0</v>
      </c>
      <c r="Q1686" s="154">
        <v>0</v>
      </c>
      <c r="R1686" s="154">
        <v>0</v>
      </c>
      <c r="S1686" s="154">
        <v>0</v>
      </c>
      <c r="T1686" s="154">
        <v>0</v>
      </c>
      <c r="U1686" s="154">
        <v>0</v>
      </c>
      <c r="V1686" s="154">
        <v>0</v>
      </c>
      <c r="W1686" s="154">
        <v>0</v>
      </c>
      <c r="X1686" s="154">
        <v>0</v>
      </c>
      <c r="Y1686" s="154">
        <v>0</v>
      </c>
      <c r="Z1686" s="154">
        <v>0</v>
      </c>
      <c r="AA1686" s="154">
        <v>0</v>
      </c>
      <c r="AB1686" s="156">
        <v>2022</v>
      </c>
      <c r="AC1686" s="160" t="s">
        <v>3306</v>
      </c>
    </row>
    <row r="1687" spans="1:29" ht="35.25" customHeight="1" x14ac:dyDescent="0.5">
      <c r="A1687">
        <v>1</v>
      </c>
      <c r="B1687" s="124">
        <v>21</v>
      </c>
      <c r="C1687" s="138" t="s">
        <v>3333</v>
      </c>
      <c r="D1687" s="150">
        <v>2120000</v>
      </c>
      <c r="E1687" s="154">
        <v>0</v>
      </c>
      <c r="F1687" s="154">
        <v>0</v>
      </c>
      <c r="G1687" s="154">
        <v>0</v>
      </c>
      <c r="H1687" s="154">
        <v>0</v>
      </c>
      <c r="I1687" s="154">
        <v>0</v>
      </c>
      <c r="J1687" s="154">
        <v>0</v>
      </c>
      <c r="K1687" s="155">
        <v>1</v>
      </c>
      <c r="L1687" s="154">
        <v>2120000</v>
      </c>
      <c r="M1687" s="154">
        <v>0</v>
      </c>
      <c r="N1687" s="154">
        <v>0</v>
      </c>
      <c r="O1687" s="154">
        <v>0</v>
      </c>
      <c r="P1687" s="154">
        <v>0</v>
      </c>
      <c r="Q1687" s="154">
        <v>0</v>
      </c>
      <c r="R1687" s="154">
        <v>0</v>
      </c>
      <c r="S1687" s="154">
        <v>0</v>
      </c>
      <c r="T1687" s="154">
        <v>0</v>
      </c>
      <c r="U1687" s="154">
        <v>0</v>
      </c>
      <c r="V1687" s="154">
        <v>0</v>
      </c>
      <c r="W1687" s="154">
        <v>0</v>
      </c>
      <c r="X1687" s="154">
        <v>0</v>
      </c>
      <c r="Y1687" s="154">
        <v>0</v>
      </c>
      <c r="Z1687" s="154">
        <v>0</v>
      </c>
      <c r="AA1687" s="154">
        <v>0</v>
      </c>
      <c r="AB1687" s="156">
        <v>2022</v>
      </c>
    </row>
    <row r="1688" spans="1:29" ht="35.25" customHeight="1" x14ac:dyDescent="0.5">
      <c r="B1688" s="191">
        <v>22</v>
      </c>
      <c r="C1688" s="125" t="s">
        <v>3305</v>
      </c>
      <c r="D1688" s="150">
        <v>10110042</v>
      </c>
      <c r="E1688" s="150">
        <v>0</v>
      </c>
      <c r="F1688" s="150">
        <v>0</v>
      </c>
      <c r="G1688" s="150">
        <v>0</v>
      </c>
      <c r="H1688" s="150">
        <v>0</v>
      </c>
      <c r="I1688" s="150">
        <v>0</v>
      </c>
      <c r="J1688" s="150">
        <v>0</v>
      </c>
      <c r="K1688" s="151">
        <v>4</v>
      </c>
      <c r="L1688" s="150">
        <v>10110042</v>
      </c>
      <c r="M1688" s="150">
        <v>0</v>
      </c>
      <c r="N1688" s="150">
        <v>0</v>
      </c>
      <c r="O1688" s="150">
        <v>0</v>
      </c>
      <c r="P1688" s="150">
        <v>0</v>
      </c>
      <c r="Q1688" s="150">
        <v>0</v>
      </c>
      <c r="R1688" s="150">
        <v>0</v>
      </c>
      <c r="S1688" s="150">
        <v>0</v>
      </c>
      <c r="T1688" s="150">
        <v>0</v>
      </c>
      <c r="U1688" s="150">
        <v>0</v>
      </c>
      <c r="V1688" s="150">
        <v>0</v>
      </c>
      <c r="W1688" s="150">
        <v>0</v>
      </c>
      <c r="X1688" s="150">
        <v>0</v>
      </c>
      <c r="Y1688" s="150">
        <v>0</v>
      </c>
      <c r="Z1688" s="150">
        <v>0</v>
      </c>
      <c r="AA1688" s="150">
        <v>0</v>
      </c>
      <c r="AB1688" s="156">
        <v>2022</v>
      </c>
    </row>
    <row r="1689" spans="1:29" ht="35.25" customHeight="1" x14ac:dyDescent="0.5">
      <c r="A1689">
        <v>1</v>
      </c>
      <c r="B1689" s="124">
        <v>23</v>
      </c>
      <c r="C1689" s="125" t="s">
        <v>2265</v>
      </c>
      <c r="D1689" s="150">
        <v>4954630.3999999994</v>
      </c>
      <c r="E1689" s="154">
        <v>0</v>
      </c>
      <c r="F1689" s="154">
        <v>0</v>
      </c>
      <c r="G1689" s="154">
        <v>0</v>
      </c>
      <c r="H1689" s="154">
        <v>0</v>
      </c>
      <c r="I1689" s="154">
        <v>0</v>
      </c>
      <c r="J1689" s="154">
        <v>0</v>
      </c>
      <c r="K1689" s="155">
        <v>2</v>
      </c>
      <c r="L1689" s="154">
        <v>4836629.5999999996</v>
      </c>
      <c r="M1689" s="154">
        <v>0</v>
      </c>
      <c r="N1689" s="154">
        <v>0</v>
      </c>
      <c r="O1689" s="154">
        <v>0</v>
      </c>
      <c r="P1689" s="154">
        <v>0</v>
      </c>
      <c r="Q1689" s="154">
        <v>0</v>
      </c>
      <c r="R1689" s="154">
        <v>0</v>
      </c>
      <c r="S1689" s="154">
        <v>0</v>
      </c>
      <c r="T1689" s="154">
        <v>0</v>
      </c>
      <c r="U1689" s="154">
        <v>0</v>
      </c>
      <c r="V1689" s="154">
        <v>0</v>
      </c>
      <c r="W1689" s="154">
        <v>0</v>
      </c>
      <c r="X1689" s="154">
        <v>0</v>
      </c>
      <c r="Y1689" s="154">
        <v>0</v>
      </c>
      <c r="Z1689" s="154">
        <v>118000.8</v>
      </c>
      <c r="AA1689" s="154">
        <v>0</v>
      </c>
      <c r="AB1689" s="156">
        <v>2022</v>
      </c>
    </row>
    <row r="1690" spans="1:29" ht="35.25" customHeight="1" x14ac:dyDescent="0.5">
      <c r="A1690">
        <v>2</v>
      </c>
      <c r="B1690" s="110" t="s">
        <v>1012</v>
      </c>
      <c r="C1690" s="129"/>
      <c r="D1690" s="150">
        <v>8625206.1999999993</v>
      </c>
      <c r="E1690" s="157">
        <v>0</v>
      </c>
      <c r="F1690" s="157">
        <v>504114.2</v>
      </c>
      <c r="G1690" s="157">
        <v>0</v>
      </c>
      <c r="H1690" s="157">
        <v>0</v>
      </c>
      <c r="I1690" s="157">
        <v>0</v>
      </c>
      <c r="J1690" s="157">
        <v>0</v>
      </c>
      <c r="K1690" s="158">
        <v>1</v>
      </c>
      <c r="L1690" s="157">
        <v>2237020</v>
      </c>
      <c r="M1690" s="157">
        <v>3976710</v>
      </c>
      <c r="N1690" s="157">
        <v>0</v>
      </c>
      <c r="O1690" s="157">
        <v>1907362</v>
      </c>
      <c r="P1690" s="157">
        <v>0</v>
      </c>
      <c r="Q1690" s="157">
        <v>0</v>
      </c>
      <c r="R1690" s="157">
        <v>0</v>
      </c>
      <c r="S1690" s="157">
        <v>0</v>
      </c>
      <c r="T1690" s="157">
        <v>0</v>
      </c>
      <c r="U1690" s="157">
        <v>0</v>
      </c>
      <c r="V1690" s="157">
        <v>0</v>
      </c>
      <c r="W1690" s="157">
        <v>0</v>
      </c>
      <c r="X1690" s="157">
        <v>0</v>
      </c>
      <c r="Y1690" s="157">
        <v>0</v>
      </c>
      <c r="Z1690" s="157">
        <v>0</v>
      </c>
      <c r="AA1690" s="157">
        <v>0</v>
      </c>
      <c r="AB1690" s="159" t="s">
        <v>857</v>
      </c>
    </row>
    <row r="1691" spans="1:29" ht="35.25" customHeight="1" x14ac:dyDescent="0.5">
      <c r="A1691">
        <v>3</v>
      </c>
      <c r="B1691" s="124">
        <v>24</v>
      </c>
      <c r="C1691" s="129" t="s">
        <v>2117</v>
      </c>
      <c r="D1691" s="150">
        <v>2237020</v>
      </c>
      <c r="E1691" s="157">
        <v>0</v>
      </c>
      <c r="F1691" s="157">
        <v>0</v>
      </c>
      <c r="G1691" s="157">
        <v>0</v>
      </c>
      <c r="H1691" s="157">
        <v>0</v>
      </c>
      <c r="I1691" s="157">
        <v>0</v>
      </c>
      <c r="J1691" s="157">
        <v>0</v>
      </c>
      <c r="K1691" s="158">
        <v>1</v>
      </c>
      <c r="L1691" s="157">
        <v>2237020</v>
      </c>
      <c r="M1691" s="157">
        <v>0</v>
      </c>
      <c r="N1691" s="157">
        <v>0</v>
      </c>
      <c r="O1691" s="157">
        <v>0</v>
      </c>
      <c r="P1691" s="157">
        <v>0</v>
      </c>
      <c r="Q1691" s="157">
        <v>0</v>
      </c>
      <c r="R1691" s="157">
        <v>0</v>
      </c>
      <c r="S1691" s="157">
        <v>0</v>
      </c>
      <c r="T1691" s="157">
        <v>0</v>
      </c>
      <c r="U1691" s="157">
        <v>0</v>
      </c>
      <c r="V1691" s="157">
        <v>0</v>
      </c>
      <c r="W1691" s="157">
        <v>0</v>
      </c>
      <c r="X1691" s="157">
        <v>0</v>
      </c>
      <c r="Y1691" s="157">
        <v>0</v>
      </c>
      <c r="Z1691" s="157">
        <v>0</v>
      </c>
      <c r="AA1691" s="157">
        <v>0</v>
      </c>
      <c r="AB1691" s="156">
        <v>2022</v>
      </c>
    </row>
    <row r="1692" spans="1:29" ht="35.25" customHeight="1" x14ac:dyDescent="0.5">
      <c r="A1692">
        <v>4</v>
      </c>
      <c r="B1692" s="124">
        <v>25</v>
      </c>
      <c r="C1692" s="129" t="s">
        <v>1800</v>
      </c>
      <c r="D1692" s="150">
        <v>537640</v>
      </c>
      <c r="E1692" s="157">
        <v>0</v>
      </c>
      <c r="F1692" s="157">
        <v>0</v>
      </c>
      <c r="G1692" s="157">
        <v>0</v>
      </c>
      <c r="H1692" s="157">
        <v>0</v>
      </c>
      <c r="I1692" s="157">
        <v>0</v>
      </c>
      <c r="J1692" s="157">
        <v>0</v>
      </c>
      <c r="K1692" s="158">
        <v>0</v>
      </c>
      <c r="L1692" s="157">
        <v>0</v>
      </c>
      <c r="M1692" s="157">
        <v>0</v>
      </c>
      <c r="N1692" s="157">
        <v>0</v>
      </c>
      <c r="O1692" s="157">
        <v>537640</v>
      </c>
      <c r="P1692" s="157">
        <v>0</v>
      </c>
      <c r="Q1692" s="157">
        <v>0</v>
      </c>
      <c r="R1692" s="157">
        <v>0</v>
      </c>
      <c r="S1692" s="157">
        <v>0</v>
      </c>
      <c r="T1692" s="157">
        <v>0</v>
      </c>
      <c r="U1692" s="157">
        <v>0</v>
      </c>
      <c r="V1692" s="157">
        <v>0</v>
      </c>
      <c r="W1692" s="157">
        <v>0</v>
      </c>
      <c r="X1692" s="157">
        <v>0</v>
      </c>
      <c r="Y1692" s="157">
        <v>0</v>
      </c>
      <c r="Z1692" s="157">
        <v>0</v>
      </c>
      <c r="AA1692" s="157">
        <v>0</v>
      </c>
      <c r="AB1692" s="159">
        <v>2022</v>
      </c>
    </row>
    <row r="1693" spans="1:29" ht="35.25" customHeight="1" x14ac:dyDescent="0.5">
      <c r="B1693" s="191">
        <v>26</v>
      </c>
      <c r="C1693" s="125" t="s">
        <v>2104</v>
      </c>
      <c r="D1693" s="150">
        <v>504114.2</v>
      </c>
      <c r="E1693" s="150">
        <v>0</v>
      </c>
      <c r="F1693" s="150">
        <v>504114.2</v>
      </c>
      <c r="G1693" s="150">
        <v>0</v>
      </c>
      <c r="H1693" s="150">
        <v>0</v>
      </c>
      <c r="I1693" s="150">
        <v>0</v>
      </c>
      <c r="J1693" s="150">
        <v>0</v>
      </c>
      <c r="K1693" s="151">
        <v>0</v>
      </c>
      <c r="L1693" s="150">
        <v>0</v>
      </c>
      <c r="M1693" s="150">
        <v>0</v>
      </c>
      <c r="N1693" s="150">
        <v>0</v>
      </c>
      <c r="O1693" s="150">
        <v>0</v>
      </c>
      <c r="P1693" s="150">
        <v>0</v>
      </c>
      <c r="Q1693" s="150">
        <v>0</v>
      </c>
      <c r="R1693" s="150">
        <v>0</v>
      </c>
      <c r="S1693" s="150">
        <v>0</v>
      </c>
      <c r="T1693" s="150">
        <v>0</v>
      </c>
      <c r="U1693" s="150">
        <v>0</v>
      </c>
      <c r="V1693" s="150">
        <v>0</v>
      </c>
      <c r="W1693" s="150">
        <v>0</v>
      </c>
      <c r="X1693" s="150">
        <v>0</v>
      </c>
      <c r="Y1693" s="150">
        <v>0</v>
      </c>
      <c r="Z1693" s="150">
        <v>0</v>
      </c>
      <c r="AA1693" s="150">
        <v>0</v>
      </c>
      <c r="AB1693" s="156">
        <v>2022</v>
      </c>
    </row>
    <row r="1694" spans="1:29" ht="35.25" customHeight="1" x14ac:dyDescent="0.5">
      <c r="A1694">
        <v>1</v>
      </c>
      <c r="B1694" s="124">
        <v>27</v>
      </c>
      <c r="C1694" s="125" t="s">
        <v>3307</v>
      </c>
      <c r="D1694" s="150">
        <v>5346432</v>
      </c>
      <c r="E1694" s="154">
        <v>0</v>
      </c>
      <c r="F1694" s="154">
        <v>0</v>
      </c>
      <c r="G1694" s="154">
        <v>0</v>
      </c>
      <c r="H1694" s="154">
        <v>0</v>
      </c>
      <c r="I1694" s="154">
        <v>0</v>
      </c>
      <c r="J1694" s="154">
        <v>0</v>
      </c>
      <c r="K1694" s="155">
        <v>0</v>
      </c>
      <c r="L1694" s="154">
        <v>0</v>
      </c>
      <c r="M1694" s="154">
        <v>3976710</v>
      </c>
      <c r="N1694" s="154">
        <v>0</v>
      </c>
      <c r="O1694" s="154">
        <v>1369722</v>
      </c>
      <c r="P1694" s="154">
        <v>0</v>
      </c>
      <c r="Q1694" s="154">
        <v>0</v>
      </c>
      <c r="R1694" s="154">
        <v>0</v>
      </c>
      <c r="S1694" s="154">
        <v>0</v>
      </c>
      <c r="T1694" s="154">
        <v>0</v>
      </c>
      <c r="U1694" s="154">
        <v>0</v>
      </c>
      <c r="V1694" s="154">
        <v>0</v>
      </c>
      <c r="W1694" s="154">
        <v>0</v>
      </c>
      <c r="X1694" s="154">
        <v>0</v>
      </c>
      <c r="Y1694" s="154">
        <v>0</v>
      </c>
      <c r="Z1694" s="154">
        <v>0</v>
      </c>
      <c r="AA1694" s="154">
        <v>0</v>
      </c>
      <c r="AB1694" s="156">
        <v>2022</v>
      </c>
    </row>
    <row r="1695" spans="1:29" ht="35.25" customHeight="1" x14ac:dyDescent="0.5">
      <c r="B1695" s="153" t="s">
        <v>1011</v>
      </c>
      <c r="C1695" s="125"/>
      <c r="D1695" s="150">
        <v>4360000</v>
      </c>
      <c r="E1695" s="150">
        <v>0</v>
      </c>
      <c r="F1695" s="150">
        <v>0</v>
      </c>
      <c r="G1695" s="150">
        <v>0</v>
      </c>
      <c r="H1695" s="150">
        <v>0</v>
      </c>
      <c r="I1695" s="150">
        <v>0</v>
      </c>
      <c r="J1695" s="150">
        <v>0</v>
      </c>
      <c r="K1695" s="151">
        <v>2</v>
      </c>
      <c r="L1695" s="150">
        <v>4360000</v>
      </c>
      <c r="M1695" s="150">
        <v>0</v>
      </c>
      <c r="N1695" s="150">
        <v>0</v>
      </c>
      <c r="O1695" s="150">
        <v>0</v>
      </c>
      <c r="P1695" s="150">
        <v>0</v>
      </c>
      <c r="Q1695" s="150">
        <v>0</v>
      </c>
      <c r="R1695" s="150">
        <v>0</v>
      </c>
      <c r="S1695" s="150">
        <v>0</v>
      </c>
      <c r="T1695" s="150">
        <v>0</v>
      </c>
      <c r="U1695" s="150">
        <v>0</v>
      </c>
      <c r="V1695" s="150">
        <v>0</v>
      </c>
      <c r="W1695" s="150">
        <v>0</v>
      </c>
      <c r="X1695" s="150">
        <v>0</v>
      </c>
      <c r="Y1695" s="150">
        <v>0</v>
      </c>
      <c r="Z1695" s="150">
        <v>0</v>
      </c>
      <c r="AA1695" s="150">
        <v>0</v>
      </c>
      <c r="AB1695" s="152" t="s">
        <v>857</v>
      </c>
    </row>
    <row r="1696" spans="1:29" ht="35.25" customHeight="1" x14ac:dyDescent="0.5">
      <c r="A1696">
        <v>1</v>
      </c>
      <c r="B1696" s="124">
        <v>28</v>
      </c>
      <c r="C1696" s="125" t="s">
        <v>3165</v>
      </c>
      <c r="D1696" s="150">
        <v>4360000</v>
      </c>
      <c r="E1696" s="154">
        <v>0</v>
      </c>
      <c r="F1696" s="154">
        <v>0</v>
      </c>
      <c r="G1696" s="154">
        <v>0</v>
      </c>
      <c r="H1696" s="154">
        <v>0</v>
      </c>
      <c r="I1696" s="154">
        <v>0</v>
      </c>
      <c r="J1696" s="154">
        <v>0</v>
      </c>
      <c r="K1696" s="155">
        <v>2</v>
      </c>
      <c r="L1696" s="154">
        <v>4360000</v>
      </c>
      <c r="M1696" s="154">
        <v>0</v>
      </c>
      <c r="N1696" s="154">
        <v>0</v>
      </c>
      <c r="O1696" s="154">
        <v>0</v>
      </c>
      <c r="P1696" s="154">
        <v>0</v>
      </c>
      <c r="Q1696" s="154">
        <v>0</v>
      </c>
      <c r="R1696" s="154">
        <v>0</v>
      </c>
      <c r="S1696" s="154">
        <v>0</v>
      </c>
      <c r="T1696" s="154">
        <v>0</v>
      </c>
      <c r="U1696" s="154">
        <v>0</v>
      </c>
      <c r="V1696" s="154">
        <v>0</v>
      </c>
      <c r="W1696" s="154">
        <v>0</v>
      </c>
      <c r="X1696" s="154">
        <v>0</v>
      </c>
      <c r="Y1696" s="154">
        <v>0</v>
      </c>
      <c r="Z1696" s="154">
        <v>0</v>
      </c>
      <c r="AA1696" s="154">
        <v>0</v>
      </c>
      <c r="AB1696" s="156">
        <v>2022</v>
      </c>
    </row>
    <row r="1697" spans="1:28" ht="35.25" customHeight="1" x14ac:dyDescent="0.5">
      <c r="A1697">
        <v>2</v>
      </c>
      <c r="B1697" s="110" t="s">
        <v>805</v>
      </c>
      <c r="C1697" s="129"/>
      <c r="D1697" s="150">
        <v>9503767.1699999999</v>
      </c>
      <c r="E1697" s="157">
        <v>1052639.3999999999</v>
      </c>
      <c r="F1697" s="157">
        <v>246990.2</v>
      </c>
      <c r="G1697" s="157">
        <v>0</v>
      </c>
      <c r="H1697" s="157">
        <v>0</v>
      </c>
      <c r="I1697" s="157">
        <v>0</v>
      </c>
      <c r="J1697" s="157">
        <v>0</v>
      </c>
      <c r="K1697" s="158">
        <v>3</v>
      </c>
      <c r="L1697" s="157">
        <v>6420000</v>
      </c>
      <c r="M1697" s="157">
        <v>0</v>
      </c>
      <c r="N1697" s="157">
        <v>260392.57</v>
      </c>
      <c r="O1697" s="157">
        <v>1523745</v>
      </c>
      <c r="P1697" s="157">
        <v>0</v>
      </c>
      <c r="Q1697" s="157">
        <v>0</v>
      </c>
      <c r="R1697" s="157">
        <v>0</v>
      </c>
      <c r="S1697" s="157">
        <v>0</v>
      </c>
      <c r="T1697" s="157">
        <v>0</v>
      </c>
      <c r="U1697" s="157">
        <v>0</v>
      </c>
      <c r="V1697" s="157">
        <v>0</v>
      </c>
      <c r="W1697" s="157">
        <v>0</v>
      </c>
      <c r="X1697" s="157">
        <v>0</v>
      </c>
      <c r="Y1697" s="157">
        <v>0</v>
      </c>
      <c r="Z1697" s="157">
        <v>0</v>
      </c>
      <c r="AA1697" s="157">
        <v>0</v>
      </c>
      <c r="AB1697" s="159" t="s">
        <v>857</v>
      </c>
    </row>
    <row r="1698" spans="1:28" ht="35.25" customHeight="1" x14ac:dyDescent="0.5">
      <c r="A1698">
        <v>3</v>
      </c>
      <c r="B1698" s="124">
        <v>29</v>
      </c>
      <c r="C1698" s="129" t="s">
        <v>2098</v>
      </c>
      <c r="D1698" s="150">
        <v>2310392.5699999998</v>
      </c>
      <c r="E1698" s="157">
        <v>0</v>
      </c>
      <c r="F1698" s="157">
        <v>0</v>
      </c>
      <c r="G1698" s="157">
        <v>0</v>
      </c>
      <c r="H1698" s="157">
        <v>0</v>
      </c>
      <c r="I1698" s="157">
        <v>0</v>
      </c>
      <c r="J1698" s="157">
        <v>0</v>
      </c>
      <c r="K1698" s="158">
        <v>1</v>
      </c>
      <c r="L1698" s="157">
        <v>2050000</v>
      </c>
      <c r="M1698" s="157">
        <v>0</v>
      </c>
      <c r="N1698" s="157">
        <v>260392.57</v>
      </c>
      <c r="O1698" s="157">
        <v>0</v>
      </c>
      <c r="P1698" s="157">
        <v>0</v>
      </c>
      <c r="Q1698" s="157">
        <v>0</v>
      </c>
      <c r="R1698" s="157">
        <v>0</v>
      </c>
      <c r="S1698" s="157">
        <v>0</v>
      </c>
      <c r="T1698" s="157">
        <v>0</v>
      </c>
      <c r="U1698" s="157">
        <v>0</v>
      </c>
      <c r="V1698" s="157">
        <v>0</v>
      </c>
      <c r="W1698" s="157">
        <v>0</v>
      </c>
      <c r="X1698" s="157">
        <v>0</v>
      </c>
      <c r="Y1698" s="157">
        <v>0</v>
      </c>
      <c r="Z1698" s="157">
        <v>0</v>
      </c>
      <c r="AA1698" s="157">
        <v>0</v>
      </c>
      <c r="AB1698" s="159">
        <v>2022</v>
      </c>
    </row>
    <row r="1699" spans="1:28" ht="35.25" customHeight="1" x14ac:dyDescent="0.5">
      <c r="A1699">
        <v>4</v>
      </c>
      <c r="B1699" s="124">
        <v>30</v>
      </c>
      <c r="C1699" s="129" t="s">
        <v>3308</v>
      </c>
      <c r="D1699" s="150">
        <v>246990.2</v>
      </c>
      <c r="E1699" s="157">
        <v>0</v>
      </c>
      <c r="F1699" s="157">
        <v>246990.2</v>
      </c>
      <c r="G1699" s="157">
        <v>0</v>
      </c>
      <c r="H1699" s="157">
        <v>0</v>
      </c>
      <c r="I1699" s="157">
        <v>0</v>
      </c>
      <c r="J1699" s="157">
        <v>0</v>
      </c>
      <c r="K1699" s="158">
        <v>0</v>
      </c>
      <c r="L1699" s="157">
        <v>0</v>
      </c>
      <c r="M1699" s="157">
        <v>0</v>
      </c>
      <c r="N1699" s="157">
        <v>0</v>
      </c>
      <c r="O1699" s="157">
        <v>0</v>
      </c>
      <c r="P1699" s="157">
        <v>0</v>
      </c>
      <c r="Q1699" s="157">
        <v>0</v>
      </c>
      <c r="R1699" s="157">
        <v>0</v>
      </c>
      <c r="S1699" s="157">
        <v>0</v>
      </c>
      <c r="T1699" s="157">
        <v>0</v>
      </c>
      <c r="U1699" s="157">
        <v>0</v>
      </c>
      <c r="V1699" s="157">
        <v>0</v>
      </c>
      <c r="W1699" s="157">
        <v>0</v>
      </c>
      <c r="X1699" s="157">
        <v>0</v>
      </c>
      <c r="Y1699" s="157">
        <v>0</v>
      </c>
      <c r="Z1699" s="157">
        <v>0</v>
      </c>
      <c r="AA1699" s="157">
        <v>0</v>
      </c>
      <c r="AB1699" s="159">
        <v>2022</v>
      </c>
    </row>
    <row r="1700" spans="1:28" ht="35.25" customHeight="1" x14ac:dyDescent="0.5">
      <c r="A1700">
        <v>5</v>
      </c>
      <c r="B1700" s="124">
        <v>31</v>
      </c>
      <c r="C1700" s="129" t="s">
        <v>2861</v>
      </c>
      <c r="D1700" s="150">
        <v>855361.6</v>
      </c>
      <c r="E1700" s="157">
        <v>855361.6</v>
      </c>
      <c r="F1700" s="157">
        <v>0</v>
      </c>
      <c r="G1700" s="157">
        <v>0</v>
      </c>
      <c r="H1700" s="157">
        <v>0</v>
      </c>
      <c r="I1700" s="157">
        <v>0</v>
      </c>
      <c r="J1700" s="157">
        <v>0</v>
      </c>
      <c r="K1700" s="158">
        <v>0</v>
      </c>
      <c r="L1700" s="157">
        <v>0</v>
      </c>
      <c r="M1700" s="157">
        <v>0</v>
      </c>
      <c r="N1700" s="157">
        <v>0</v>
      </c>
      <c r="O1700" s="157">
        <v>0</v>
      </c>
      <c r="P1700" s="157">
        <v>0</v>
      </c>
      <c r="Q1700" s="157">
        <v>0</v>
      </c>
      <c r="R1700" s="157">
        <v>0</v>
      </c>
      <c r="S1700" s="157">
        <v>0</v>
      </c>
      <c r="T1700" s="157">
        <v>0</v>
      </c>
      <c r="U1700" s="157">
        <v>0</v>
      </c>
      <c r="V1700" s="157">
        <v>0</v>
      </c>
      <c r="W1700" s="157">
        <v>0</v>
      </c>
      <c r="X1700" s="157">
        <v>0</v>
      </c>
      <c r="Y1700" s="157">
        <v>0</v>
      </c>
      <c r="Z1700" s="157">
        <v>0</v>
      </c>
      <c r="AA1700" s="157">
        <v>0</v>
      </c>
      <c r="AB1700" s="159">
        <v>2022</v>
      </c>
    </row>
    <row r="1701" spans="1:28" ht="35.25" customHeight="1" x14ac:dyDescent="0.5">
      <c r="A1701">
        <v>6</v>
      </c>
      <c r="B1701" s="124">
        <v>32</v>
      </c>
      <c r="C1701" s="129" t="s">
        <v>3309</v>
      </c>
      <c r="D1701" s="150">
        <v>1523745</v>
      </c>
      <c r="E1701" s="157">
        <v>0</v>
      </c>
      <c r="F1701" s="157">
        <v>0</v>
      </c>
      <c r="G1701" s="157">
        <v>0</v>
      </c>
      <c r="H1701" s="157">
        <v>0</v>
      </c>
      <c r="I1701" s="157">
        <v>0</v>
      </c>
      <c r="J1701" s="157">
        <v>0</v>
      </c>
      <c r="K1701" s="158">
        <v>0</v>
      </c>
      <c r="L1701" s="157">
        <v>0</v>
      </c>
      <c r="M1701" s="157">
        <v>0</v>
      </c>
      <c r="N1701" s="157">
        <v>0</v>
      </c>
      <c r="O1701" s="157">
        <v>1523745</v>
      </c>
      <c r="P1701" s="157">
        <v>0</v>
      </c>
      <c r="Q1701" s="157">
        <v>0</v>
      </c>
      <c r="R1701" s="157">
        <v>0</v>
      </c>
      <c r="S1701" s="157">
        <v>0</v>
      </c>
      <c r="T1701" s="157">
        <v>0</v>
      </c>
      <c r="U1701" s="157">
        <v>0</v>
      </c>
      <c r="V1701" s="157">
        <v>0</v>
      </c>
      <c r="W1701" s="157">
        <v>0</v>
      </c>
      <c r="X1701" s="157">
        <v>0</v>
      </c>
      <c r="Y1701" s="157">
        <v>0</v>
      </c>
      <c r="Z1701" s="157">
        <v>0</v>
      </c>
      <c r="AA1701" s="157">
        <v>0</v>
      </c>
      <c r="AB1701" s="159">
        <v>2022</v>
      </c>
    </row>
    <row r="1702" spans="1:28" ht="35.25" customHeight="1" x14ac:dyDescent="0.5">
      <c r="A1702">
        <v>7</v>
      </c>
      <c r="B1702" s="124">
        <v>33</v>
      </c>
      <c r="C1702" s="129" t="s">
        <v>3310</v>
      </c>
      <c r="D1702" s="150">
        <v>197277.8</v>
      </c>
      <c r="E1702" s="157">
        <v>197277.8</v>
      </c>
      <c r="F1702" s="157">
        <v>0</v>
      </c>
      <c r="G1702" s="157">
        <v>0</v>
      </c>
      <c r="H1702" s="157">
        <v>0</v>
      </c>
      <c r="I1702" s="157">
        <v>0</v>
      </c>
      <c r="J1702" s="157">
        <v>0</v>
      </c>
      <c r="K1702" s="158">
        <v>0</v>
      </c>
      <c r="L1702" s="157">
        <v>0</v>
      </c>
      <c r="M1702" s="157">
        <v>0</v>
      </c>
      <c r="N1702" s="157">
        <v>0</v>
      </c>
      <c r="O1702" s="157">
        <v>0</v>
      </c>
      <c r="P1702" s="157">
        <v>0</v>
      </c>
      <c r="Q1702" s="157">
        <v>0</v>
      </c>
      <c r="R1702" s="157">
        <v>0</v>
      </c>
      <c r="S1702" s="157">
        <v>0</v>
      </c>
      <c r="T1702" s="157">
        <v>0</v>
      </c>
      <c r="U1702" s="157">
        <v>0</v>
      </c>
      <c r="V1702" s="157">
        <v>0</v>
      </c>
      <c r="W1702" s="157">
        <v>0</v>
      </c>
      <c r="X1702" s="157">
        <v>0</v>
      </c>
      <c r="Y1702" s="157">
        <v>0</v>
      </c>
      <c r="Z1702" s="157">
        <v>0</v>
      </c>
      <c r="AA1702" s="157">
        <v>0</v>
      </c>
      <c r="AB1702" s="159">
        <v>2022</v>
      </c>
    </row>
    <row r="1703" spans="1:28" ht="35.25" customHeight="1" x14ac:dyDescent="0.5">
      <c r="B1703" s="191">
        <v>34</v>
      </c>
      <c r="C1703" s="125" t="s">
        <v>3311</v>
      </c>
      <c r="D1703" s="150">
        <v>2180000</v>
      </c>
      <c r="E1703" s="150">
        <v>0</v>
      </c>
      <c r="F1703" s="150">
        <v>0</v>
      </c>
      <c r="G1703" s="150">
        <v>0</v>
      </c>
      <c r="H1703" s="150">
        <v>0</v>
      </c>
      <c r="I1703" s="150">
        <v>0</v>
      </c>
      <c r="J1703" s="150">
        <v>0</v>
      </c>
      <c r="K1703" s="151">
        <v>1</v>
      </c>
      <c r="L1703" s="150">
        <v>2180000</v>
      </c>
      <c r="M1703" s="150">
        <v>0</v>
      </c>
      <c r="N1703" s="150">
        <v>0</v>
      </c>
      <c r="O1703" s="150">
        <v>0</v>
      </c>
      <c r="P1703" s="150">
        <v>0</v>
      </c>
      <c r="Q1703" s="150">
        <v>0</v>
      </c>
      <c r="R1703" s="150">
        <v>0</v>
      </c>
      <c r="S1703" s="150">
        <v>0</v>
      </c>
      <c r="T1703" s="150">
        <v>0</v>
      </c>
      <c r="U1703" s="150">
        <v>0</v>
      </c>
      <c r="V1703" s="150">
        <v>0</v>
      </c>
      <c r="W1703" s="150">
        <v>0</v>
      </c>
      <c r="X1703" s="150">
        <v>0</v>
      </c>
      <c r="Y1703" s="150">
        <v>0</v>
      </c>
      <c r="Z1703" s="150">
        <v>0</v>
      </c>
      <c r="AA1703" s="150">
        <v>0</v>
      </c>
      <c r="AB1703" s="159">
        <v>2022</v>
      </c>
    </row>
    <row r="1704" spans="1:28" ht="35.25" customHeight="1" x14ac:dyDescent="0.5">
      <c r="A1704">
        <v>1</v>
      </c>
      <c r="B1704" s="124">
        <v>35</v>
      </c>
      <c r="C1704" s="125" t="s">
        <v>3312</v>
      </c>
      <c r="D1704" s="150">
        <v>2190000</v>
      </c>
      <c r="E1704" s="157">
        <v>0</v>
      </c>
      <c r="F1704" s="157">
        <v>0</v>
      </c>
      <c r="G1704" s="157">
        <v>0</v>
      </c>
      <c r="H1704" s="157">
        <v>0</v>
      </c>
      <c r="I1704" s="157">
        <v>0</v>
      </c>
      <c r="J1704" s="157">
        <v>0</v>
      </c>
      <c r="K1704" s="158">
        <v>1</v>
      </c>
      <c r="L1704" s="157">
        <v>2190000</v>
      </c>
      <c r="M1704" s="157">
        <v>0</v>
      </c>
      <c r="N1704" s="157">
        <v>0</v>
      </c>
      <c r="O1704" s="157">
        <v>0</v>
      </c>
      <c r="P1704" s="157">
        <v>0</v>
      </c>
      <c r="Q1704" s="157">
        <v>0</v>
      </c>
      <c r="R1704" s="157">
        <v>0</v>
      </c>
      <c r="S1704" s="157">
        <v>0</v>
      </c>
      <c r="T1704" s="157">
        <v>0</v>
      </c>
      <c r="U1704" s="157">
        <v>0</v>
      </c>
      <c r="V1704" s="157">
        <v>0</v>
      </c>
      <c r="W1704" s="157">
        <v>0</v>
      </c>
      <c r="X1704" s="157">
        <v>0</v>
      </c>
      <c r="Y1704" s="157">
        <v>0</v>
      </c>
      <c r="Z1704" s="157">
        <v>0</v>
      </c>
      <c r="AA1704" s="157">
        <v>0</v>
      </c>
      <c r="AB1704" s="156">
        <v>2022</v>
      </c>
    </row>
    <row r="1705" spans="1:28" ht="35.25" customHeight="1" x14ac:dyDescent="0.5">
      <c r="B1705" s="153" t="s">
        <v>782</v>
      </c>
      <c r="C1705" s="125"/>
      <c r="D1705" s="150">
        <v>1993960</v>
      </c>
      <c r="E1705" s="150">
        <v>0</v>
      </c>
      <c r="F1705" s="150">
        <v>0</v>
      </c>
      <c r="G1705" s="150">
        <v>0</v>
      </c>
      <c r="H1705" s="150">
        <v>0</v>
      </c>
      <c r="I1705" s="150">
        <v>0</v>
      </c>
      <c r="J1705" s="150">
        <v>0</v>
      </c>
      <c r="K1705" s="151">
        <v>1</v>
      </c>
      <c r="L1705" s="150">
        <v>1993960</v>
      </c>
      <c r="M1705" s="150">
        <v>0</v>
      </c>
      <c r="N1705" s="150">
        <v>0</v>
      </c>
      <c r="O1705" s="150">
        <v>0</v>
      </c>
      <c r="P1705" s="150">
        <v>0</v>
      </c>
      <c r="Q1705" s="150">
        <v>0</v>
      </c>
      <c r="R1705" s="150">
        <v>0</v>
      </c>
      <c r="S1705" s="150">
        <v>0</v>
      </c>
      <c r="T1705" s="150">
        <v>0</v>
      </c>
      <c r="U1705" s="150">
        <v>0</v>
      </c>
      <c r="V1705" s="150">
        <v>0</v>
      </c>
      <c r="W1705" s="150">
        <v>0</v>
      </c>
      <c r="X1705" s="150">
        <v>0</v>
      </c>
      <c r="Y1705" s="150">
        <v>0</v>
      </c>
      <c r="Z1705" s="150">
        <v>0</v>
      </c>
      <c r="AA1705" s="150">
        <v>0</v>
      </c>
      <c r="AB1705" s="152" t="s">
        <v>857</v>
      </c>
    </row>
    <row r="1706" spans="1:28" ht="35.25" customHeight="1" x14ac:dyDescent="0.5">
      <c r="A1706">
        <v>1</v>
      </c>
      <c r="B1706" s="124">
        <v>36</v>
      </c>
      <c r="C1706" s="125" t="s">
        <v>3226</v>
      </c>
      <c r="D1706" s="150">
        <v>1993960</v>
      </c>
      <c r="E1706" s="154">
        <v>0</v>
      </c>
      <c r="F1706" s="154">
        <v>0</v>
      </c>
      <c r="G1706" s="154">
        <v>0</v>
      </c>
      <c r="H1706" s="154">
        <v>0</v>
      </c>
      <c r="I1706" s="154">
        <v>0</v>
      </c>
      <c r="J1706" s="154">
        <v>0</v>
      </c>
      <c r="K1706" s="155">
        <v>1</v>
      </c>
      <c r="L1706" s="154">
        <v>1993960</v>
      </c>
      <c r="M1706" s="154">
        <v>0</v>
      </c>
      <c r="N1706" s="154">
        <v>0</v>
      </c>
      <c r="O1706" s="154">
        <v>0</v>
      </c>
      <c r="P1706" s="154">
        <v>0</v>
      </c>
      <c r="Q1706" s="154">
        <v>0</v>
      </c>
      <c r="R1706" s="154">
        <v>0</v>
      </c>
      <c r="S1706" s="154">
        <v>0</v>
      </c>
      <c r="T1706" s="154">
        <v>0</v>
      </c>
      <c r="U1706" s="154">
        <v>0</v>
      </c>
      <c r="V1706" s="154">
        <v>0</v>
      </c>
      <c r="W1706" s="154">
        <v>0</v>
      </c>
      <c r="X1706" s="154">
        <v>0</v>
      </c>
      <c r="Y1706" s="154">
        <v>0</v>
      </c>
      <c r="Z1706" s="154">
        <v>0</v>
      </c>
      <c r="AA1706" s="154">
        <v>0</v>
      </c>
      <c r="AB1706" s="156">
        <v>2022</v>
      </c>
    </row>
    <row r="1707" spans="1:28" ht="35.25" customHeight="1" x14ac:dyDescent="0.5">
      <c r="A1707">
        <v>2</v>
      </c>
      <c r="B1707" s="110" t="s">
        <v>727</v>
      </c>
      <c r="C1707" s="125"/>
      <c r="D1707" s="150">
        <v>7188566.5999999996</v>
      </c>
      <c r="E1707" s="154">
        <v>0</v>
      </c>
      <c r="F1707" s="154">
        <v>0</v>
      </c>
      <c r="G1707" s="154">
        <v>0</v>
      </c>
      <c r="H1707" s="154">
        <v>0</v>
      </c>
      <c r="I1707" s="154">
        <v>0</v>
      </c>
      <c r="J1707" s="154">
        <v>0</v>
      </c>
      <c r="K1707" s="155">
        <v>3</v>
      </c>
      <c r="L1707" s="154">
        <v>6700000</v>
      </c>
      <c r="M1707" s="154">
        <v>0</v>
      </c>
      <c r="N1707" s="154">
        <v>0</v>
      </c>
      <c r="O1707" s="154">
        <v>488566.6</v>
      </c>
      <c r="P1707" s="154">
        <v>0</v>
      </c>
      <c r="Q1707" s="154">
        <v>0</v>
      </c>
      <c r="R1707" s="154">
        <v>0</v>
      </c>
      <c r="S1707" s="154">
        <v>0</v>
      </c>
      <c r="T1707" s="154">
        <v>0</v>
      </c>
      <c r="U1707" s="154">
        <v>0</v>
      </c>
      <c r="V1707" s="154">
        <v>0</v>
      </c>
      <c r="W1707" s="154">
        <v>0</v>
      </c>
      <c r="X1707" s="154">
        <v>0</v>
      </c>
      <c r="Y1707" s="154">
        <v>0</v>
      </c>
      <c r="Z1707" s="154">
        <v>0</v>
      </c>
      <c r="AA1707" s="154">
        <v>0</v>
      </c>
      <c r="AB1707" s="156" t="s">
        <v>857</v>
      </c>
    </row>
    <row r="1708" spans="1:28" ht="35.25" customHeight="1" x14ac:dyDescent="0.5">
      <c r="A1708">
        <v>1</v>
      </c>
      <c r="B1708" s="124">
        <v>37</v>
      </c>
      <c r="C1708" s="125" t="s">
        <v>1756</v>
      </c>
      <c r="D1708" s="150">
        <v>4500000</v>
      </c>
      <c r="E1708" s="154">
        <v>0</v>
      </c>
      <c r="F1708" s="154">
        <v>0</v>
      </c>
      <c r="G1708" s="154">
        <v>0</v>
      </c>
      <c r="H1708" s="154">
        <v>0</v>
      </c>
      <c r="I1708" s="154">
        <v>0</v>
      </c>
      <c r="J1708" s="154">
        <v>0</v>
      </c>
      <c r="K1708" s="155">
        <v>2</v>
      </c>
      <c r="L1708" s="154">
        <v>4500000</v>
      </c>
      <c r="M1708" s="154">
        <v>0</v>
      </c>
      <c r="N1708" s="154">
        <v>0</v>
      </c>
      <c r="O1708" s="154">
        <v>0</v>
      </c>
      <c r="P1708" s="154">
        <v>0</v>
      </c>
      <c r="Q1708" s="154">
        <v>0</v>
      </c>
      <c r="R1708" s="154">
        <v>0</v>
      </c>
      <c r="S1708" s="154">
        <v>0</v>
      </c>
      <c r="T1708" s="154">
        <v>0</v>
      </c>
      <c r="U1708" s="154">
        <v>0</v>
      </c>
      <c r="V1708" s="154">
        <v>0</v>
      </c>
      <c r="W1708" s="154">
        <v>0</v>
      </c>
      <c r="X1708" s="154">
        <v>0</v>
      </c>
      <c r="Y1708" s="154">
        <v>0</v>
      </c>
      <c r="Z1708" s="154">
        <v>0</v>
      </c>
      <c r="AA1708" s="154">
        <v>0</v>
      </c>
      <c r="AB1708" s="156">
        <v>2022</v>
      </c>
    </row>
    <row r="1709" spans="1:28" ht="35.25" customHeight="1" x14ac:dyDescent="0.5">
      <c r="B1709" s="124">
        <v>38</v>
      </c>
      <c r="C1709" s="125" t="s">
        <v>3313</v>
      </c>
      <c r="D1709" s="150">
        <v>488566.6</v>
      </c>
      <c r="E1709" s="154">
        <v>0</v>
      </c>
      <c r="F1709" s="154">
        <v>0</v>
      </c>
      <c r="G1709" s="154">
        <v>0</v>
      </c>
      <c r="H1709" s="154">
        <v>0</v>
      </c>
      <c r="I1709" s="154">
        <v>0</v>
      </c>
      <c r="J1709" s="154">
        <v>0</v>
      </c>
      <c r="K1709" s="155">
        <v>0</v>
      </c>
      <c r="L1709" s="154">
        <v>0</v>
      </c>
      <c r="M1709" s="154">
        <v>0</v>
      </c>
      <c r="N1709" s="154">
        <v>0</v>
      </c>
      <c r="O1709" s="154">
        <v>488566.6</v>
      </c>
      <c r="P1709" s="154">
        <v>0</v>
      </c>
      <c r="Q1709" s="154">
        <v>0</v>
      </c>
      <c r="R1709" s="154">
        <v>0</v>
      </c>
      <c r="S1709" s="154">
        <v>0</v>
      </c>
      <c r="T1709" s="154">
        <v>0</v>
      </c>
      <c r="U1709" s="154">
        <v>0</v>
      </c>
      <c r="V1709" s="154">
        <v>0</v>
      </c>
      <c r="W1709" s="154">
        <v>0</v>
      </c>
      <c r="X1709" s="154">
        <v>0</v>
      </c>
      <c r="Y1709" s="154">
        <v>0</v>
      </c>
      <c r="Z1709" s="154">
        <v>0</v>
      </c>
      <c r="AA1709" s="154">
        <v>0</v>
      </c>
      <c r="AB1709" s="156">
        <v>2022</v>
      </c>
    </row>
    <row r="1710" spans="1:28" ht="35.25" customHeight="1" x14ac:dyDescent="0.5">
      <c r="B1710" s="124">
        <v>39</v>
      </c>
      <c r="C1710" s="125" t="s">
        <v>1755</v>
      </c>
      <c r="D1710" s="150">
        <v>2200000</v>
      </c>
      <c r="E1710" s="154">
        <v>0</v>
      </c>
      <c r="F1710" s="154">
        <v>0</v>
      </c>
      <c r="G1710" s="154">
        <v>0</v>
      </c>
      <c r="H1710" s="154">
        <v>0</v>
      </c>
      <c r="I1710" s="154">
        <v>0</v>
      </c>
      <c r="J1710" s="154">
        <v>0</v>
      </c>
      <c r="K1710" s="155">
        <v>1</v>
      </c>
      <c r="L1710" s="154">
        <v>2200000</v>
      </c>
      <c r="M1710" s="154">
        <v>0</v>
      </c>
      <c r="N1710" s="154">
        <v>0</v>
      </c>
      <c r="O1710" s="154">
        <v>0</v>
      </c>
      <c r="P1710" s="154">
        <v>0</v>
      </c>
      <c r="Q1710" s="154">
        <v>0</v>
      </c>
      <c r="R1710" s="154">
        <v>0</v>
      </c>
      <c r="S1710" s="154">
        <v>0</v>
      </c>
      <c r="T1710" s="154">
        <v>0</v>
      </c>
      <c r="U1710" s="154">
        <v>0</v>
      </c>
      <c r="V1710" s="154">
        <v>0</v>
      </c>
      <c r="W1710" s="154">
        <v>0</v>
      </c>
      <c r="X1710" s="154">
        <v>0</v>
      </c>
      <c r="Y1710" s="154">
        <v>0</v>
      </c>
      <c r="Z1710" s="154">
        <v>0</v>
      </c>
      <c r="AA1710" s="154">
        <v>0</v>
      </c>
      <c r="AB1710" s="156">
        <v>2022</v>
      </c>
    </row>
    <row r="1714" spans="4:27" x14ac:dyDescent="0.25">
      <c r="D1714" s="68"/>
      <c r="E1714" s="68"/>
      <c r="F1714" s="68"/>
      <c r="G1714" s="68"/>
      <c r="H1714" s="68"/>
      <c r="I1714" s="68"/>
      <c r="J1714" s="68"/>
      <c r="K1714" s="68"/>
      <c r="L1714" s="68"/>
      <c r="M1714" s="68"/>
      <c r="N1714" s="68"/>
      <c r="O1714" s="68"/>
      <c r="P1714" s="68"/>
      <c r="Q1714" s="68"/>
      <c r="R1714" s="68"/>
      <c r="S1714" s="68"/>
      <c r="T1714" s="68"/>
      <c r="U1714" s="68"/>
      <c r="V1714" s="68"/>
      <c r="W1714" s="68"/>
      <c r="X1714" s="68"/>
      <c r="Y1714" s="68"/>
      <c r="Z1714" s="68"/>
      <c r="AA1714" s="68"/>
    </row>
    <row r="1717" spans="4:27" x14ac:dyDescent="0.25">
      <c r="L1717" s="68"/>
    </row>
  </sheetData>
  <mergeCells count="25">
    <mergeCell ref="R3:R4"/>
    <mergeCell ref="Z3:Z4"/>
    <mergeCell ref="AA3:AA4"/>
    <mergeCell ref="T3:T4"/>
    <mergeCell ref="U3:U4"/>
    <mergeCell ref="V3:V4"/>
    <mergeCell ref="W3:W4"/>
    <mergeCell ref="X3:X4"/>
    <mergeCell ref="Y3:Y4"/>
    <mergeCell ref="AC1001:AC1011"/>
    <mergeCell ref="S3:S4"/>
    <mergeCell ref="A1:AB1"/>
    <mergeCell ref="B2:B5"/>
    <mergeCell ref="C2:C5"/>
    <mergeCell ref="D2:D4"/>
    <mergeCell ref="E2:P2"/>
    <mergeCell ref="Q2:AA2"/>
    <mergeCell ref="AB2:AB5"/>
    <mergeCell ref="E3:J3"/>
    <mergeCell ref="K3:L4"/>
    <mergeCell ref="M3:M4"/>
    <mergeCell ref="N3:N4"/>
    <mergeCell ref="O3:O4"/>
    <mergeCell ref="P3:P4"/>
    <mergeCell ref="Q3:Q4"/>
  </mergeCells>
  <pageMargins left="0.25" right="0.25" top="0.75" bottom="0.75" header="0.3" footer="0.3"/>
  <pageSetup paperSize="8" scale="1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pageSetUpPr fitToPage="1"/>
  </sheetPr>
  <dimension ref="A1:AC22"/>
  <sheetViews>
    <sheetView view="pageBreakPreview" topLeftCell="C6" zoomScale="40" zoomScaleNormal="55" zoomScaleSheetLayoutView="40" workbookViewId="0">
      <selection activeCell="E11" sqref="E11:AC22"/>
    </sheetView>
  </sheetViews>
  <sheetFormatPr defaultRowHeight="15" x14ac:dyDescent="0.25"/>
  <cols>
    <col min="1" max="2" width="0" style="86" hidden="1" customWidth="1"/>
    <col min="3" max="3" width="15.7109375" style="86" customWidth="1"/>
    <col min="4" max="4" width="106.85546875" style="86" customWidth="1"/>
    <col min="5" max="5" width="32.28515625" style="86" customWidth="1"/>
    <col min="6" max="6" width="28.7109375" style="86" customWidth="1"/>
    <col min="7" max="7" width="29.7109375" style="86" customWidth="1"/>
    <col min="8" max="8" width="34.85546875" style="86" customWidth="1"/>
    <col min="9" max="9" width="34.28515625" style="86" customWidth="1"/>
    <col min="10" max="10" width="28.140625" style="86" customWidth="1"/>
    <col min="11" max="11" width="24.28515625" style="86" customWidth="1"/>
    <col min="12" max="12" width="20" style="86" customWidth="1"/>
    <col min="13" max="13" width="26.28515625" style="86" customWidth="1"/>
    <col min="14" max="14" width="34.42578125" style="86" customWidth="1"/>
    <col min="15" max="15" width="18.140625" style="86" customWidth="1"/>
    <col min="16" max="16" width="24.7109375" style="86" customWidth="1"/>
    <col min="17" max="17" width="29.42578125" style="86" customWidth="1"/>
    <col min="18" max="18" width="30.7109375" style="86" customWidth="1"/>
    <col min="19" max="19" width="27.85546875" style="86" customWidth="1"/>
    <col min="20" max="20" width="49.42578125" style="86" customWidth="1"/>
    <col min="21" max="21" width="32.140625" style="86" customWidth="1"/>
    <col min="22" max="22" width="28.5703125" style="86" customWidth="1"/>
    <col min="23" max="23" width="33" style="86" customWidth="1"/>
    <col min="24" max="24" width="58.85546875" style="86" customWidth="1"/>
    <col min="25" max="25" width="37.85546875" style="86" customWidth="1"/>
    <col min="26" max="26" width="26.85546875" style="86" customWidth="1"/>
    <col min="27" max="27" width="24.42578125" style="86" customWidth="1"/>
    <col min="28" max="28" width="28.7109375" style="86" customWidth="1"/>
    <col min="29" max="29" width="23.85546875" style="86" customWidth="1"/>
    <col min="30" max="256" width="9.140625" style="86"/>
    <col min="257" max="258" width="0" style="86" hidden="1" customWidth="1"/>
    <col min="259" max="259" width="15.7109375" style="86" customWidth="1"/>
    <col min="260" max="260" width="93.42578125" style="86" customWidth="1"/>
    <col min="261" max="261" width="32.28515625" style="86" customWidth="1"/>
    <col min="262" max="262" width="23.7109375" style="86" customWidth="1"/>
    <col min="263" max="263" width="26.42578125" style="86" customWidth="1"/>
    <col min="264" max="264" width="26.5703125" style="86" customWidth="1"/>
    <col min="265" max="265" width="27.85546875" style="86" customWidth="1"/>
    <col min="266" max="266" width="28.140625" style="86" customWidth="1"/>
    <col min="267" max="267" width="24.28515625" style="86" customWidth="1"/>
    <col min="268" max="268" width="13.140625" style="86" customWidth="1"/>
    <col min="269" max="269" width="19.85546875" style="86" customWidth="1"/>
    <col min="270" max="270" width="34.42578125" style="86" customWidth="1"/>
    <col min="271" max="271" width="18.140625" style="86" customWidth="1"/>
    <col min="272" max="272" width="24.7109375" style="86" customWidth="1"/>
    <col min="273" max="273" width="23.28515625" style="86" customWidth="1"/>
    <col min="274" max="274" width="18.42578125" style="86" customWidth="1"/>
    <col min="275" max="275" width="27.85546875" style="86" customWidth="1"/>
    <col min="276" max="276" width="49.42578125" style="86" customWidth="1"/>
    <col min="277" max="277" width="32.140625" style="86" customWidth="1"/>
    <col min="278" max="278" width="22.42578125" style="86" customWidth="1"/>
    <col min="279" max="279" width="33" style="86" customWidth="1"/>
    <col min="280" max="280" width="58.85546875" style="86" customWidth="1"/>
    <col min="281" max="281" width="37.85546875" style="86" customWidth="1"/>
    <col min="282" max="282" width="17.5703125" style="86" customWidth="1"/>
    <col min="283" max="283" width="16.5703125" style="86" customWidth="1"/>
    <col min="284" max="284" width="28.7109375" style="86" customWidth="1"/>
    <col min="285" max="285" width="23.85546875" style="86" customWidth="1"/>
    <col min="286" max="512" width="9.140625" style="86"/>
    <col min="513" max="514" width="0" style="86" hidden="1" customWidth="1"/>
    <col min="515" max="515" width="15.7109375" style="86" customWidth="1"/>
    <col min="516" max="516" width="93.42578125" style="86" customWidth="1"/>
    <col min="517" max="517" width="32.28515625" style="86" customWidth="1"/>
    <col min="518" max="518" width="23.7109375" style="86" customWidth="1"/>
    <col min="519" max="519" width="26.42578125" style="86" customWidth="1"/>
    <col min="520" max="520" width="26.5703125" style="86" customWidth="1"/>
    <col min="521" max="521" width="27.85546875" style="86" customWidth="1"/>
    <col min="522" max="522" width="28.140625" style="86" customWidth="1"/>
    <col min="523" max="523" width="24.28515625" style="86" customWidth="1"/>
    <col min="524" max="524" width="13.140625" style="86" customWidth="1"/>
    <col min="525" max="525" width="19.85546875" style="86" customWidth="1"/>
    <col min="526" max="526" width="34.42578125" style="86" customWidth="1"/>
    <col min="527" max="527" width="18.140625" style="86" customWidth="1"/>
    <col min="528" max="528" width="24.7109375" style="86" customWidth="1"/>
    <col min="529" max="529" width="23.28515625" style="86" customWidth="1"/>
    <col min="530" max="530" width="18.42578125" style="86" customWidth="1"/>
    <col min="531" max="531" width="27.85546875" style="86" customWidth="1"/>
    <col min="532" max="532" width="49.42578125" style="86" customWidth="1"/>
    <col min="533" max="533" width="32.140625" style="86" customWidth="1"/>
    <col min="534" max="534" width="22.42578125" style="86" customWidth="1"/>
    <col min="535" max="535" width="33" style="86" customWidth="1"/>
    <col min="536" max="536" width="58.85546875" style="86" customWidth="1"/>
    <col min="537" max="537" width="37.85546875" style="86" customWidth="1"/>
    <col min="538" max="538" width="17.5703125" style="86" customWidth="1"/>
    <col min="539" max="539" width="16.5703125" style="86" customWidth="1"/>
    <col min="540" max="540" width="28.7109375" style="86" customWidth="1"/>
    <col min="541" max="541" width="23.85546875" style="86" customWidth="1"/>
    <col min="542" max="768" width="9.140625" style="86"/>
    <col min="769" max="770" width="0" style="86" hidden="1" customWidth="1"/>
    <col min="771" max="771" width="15.7109375" style="86" customWidth="1"/>
    <col min="772" max="772" width="93.42578125" style="86" customWidth="1"/>
    <col min="773" max="773" width="32.28515625" style="86" customWidth="1"/>
    <col min="774" max="774" width="23.7109375" style="86" customWidth="1"/>
    <col min="775" max="775" width="26.42578125" style="86" customWidth="1"/>
    <col min="776" max="776" width="26.5703125" style="86" customWidth="1"/>
    <col min="777" max="777" width="27.85546875" style="86" customWidth="1"/>
    <col min="778" max="778" width="28.140625" style="86" customWidth="1"/>
    <col min="779" max="779" width="24.28515625" style="86" customWidth="1"/>
    <col min="780" max="780" width="13.140625" style="86" customWidth="1"/>
    <col min="781" max="781" width="19.85546875" style="86" customWidth="1"/>
    <col min="782" max="782" width="34.42578125" style="86" customWidth="1"/>
    <col min="783" max="783" width="18.140625" style="86" customWidth="1"/>
    <col min="784" max="784" width="24.7109375" style="86" customWidth="1"/>
    <col min="785" max="785" width="23.28515625" style="86" customWidth="1"/>
    <col min="786" max="786" width="18.42578125" style="86" customWidth="1"/>
    <col min="787" max="787" width="27.85546875" style="86" customWidth="1"/>
    <col min="788" max="788" width="49.42578125" style="86" customWidth="1"/>
    <col min="789" max="789" width="32.140625" style="86" customWidth="1"/>
    <col min="790" max="790" width="22.42578125" style="86" customWidth="1"/>
    <col min="791" max="791" width="33" style="86" customWidth="1"/>
    <col min="792" max="792" width="58.85546875" style="86" customWidth="1"/>
    <col min="793" max="793" width="37.85546875" style="86" customWidth="1"/>
    <col min="794" max="794" width="17.5703125" style="86" customWidth="1"/>
    <col min="795" max="795" width="16.5703125" style="86" customWidth="1"/>
    <col min="796" max="796" width="28.7109375" style="86" customWidth="1"/>
    <col min="797" max="797" width="23.85546875" style="86" customWidth="1"/>
    <col min="798" max="1024" width="9.140625" style="86"/>
    <col min="1025" max="1026" width="0" style="86" hidden="1" customWidth="1"/>
    <col min="1027" max="1027" width="15.7109375" style="86" customWidth="1"/>
    <col min="1028" max="1028" width="93.42578125" style="86" customWidth="1"/>
    <col min="1029" max="1029" width="32.28515625" style="86" customWidth="1"/>
    <col min="1030" max="1030" width="23.7109375" style="86" customWidth="1"/>
    <col min="1031" max="1031" width="26.42578125" style="86" customWidth="1"/>
    <col min="1032" max="1032" width="26.5703125" style="86" customWidth="1"/>
    <col min="1033" max="1033" width="27.85546875" style="86" customWidth="1"/>
    <col min="1034" max="1034" width="28.140625" style="86" customWidth="1"/>
    <col min="1035" max="1035" width="24.28515625" style="86" customWidth="1"/>
    <col min="1036" max="1036" width="13.140625" style="86" customWidth="1"/>
    <col min="1037" max="1037" width="19.85546875" style="86" customWidth="1"/>
    <col min="1038" max="1038" width="34.42578125" style="86" customWidth="1"/>
    <col min="1039" max="1039" width="18.140625" style="86" customWidth="1"/>
    <col min="1040" max="1040" width="24.7109375" style="86" customWidth="1"/>
    <col min="1041" max="1041" width="23.28515625" style="86" customWidth="1"/>
    <col min="1042" max="1042" width="18.42578125" style="86" customWidth="1"/>
    <col min="1043" max="1043" width="27.85546875" style="86" customWidth="1"/>
    <col min="1044" max="1044" width="49.42578125" style="86" customWidth="1"/>
    <col min="1045" max="1045" width="32.140625" style="86" customWidth="1"/>
    <col min="1046" max="1046" width="22.42578125" style="86" customWidth="1"/>
    <col min="1047" max="1047" width="33" style="86" customWidth="1"/>
    <col min="1048" max="1048" width="58.85546875" style="86" customWidth="1"/>
    <col min="1049" max="1049" width="37.85546875" style="86" customWidth="1"/>
    <col min="1050" max="1050" width="17.5703125" style="86" customWidth="1"/>
    <col min="1051" max="1051" width="16.5703125" style="86" customWidth="1"/>
    <col min="1052" max="1052" width="28.7109375" style="86" customWidth="1"/>
    <col min="1053" max="1053" width="23.85546875" style="86" customWidth="1"/>
    <col min="1054" max="1280" width="9.140625" style="86"/>
    <col min="1281" max="1282" width="0" style="86" hidden="1" customWidth="1"/>
    <col min="1283" max="1283" width="15.7109375" style="86" customWidth="1"/>
    <col min="1284" max="1284" width="93.42578125" style="86" customWidth="1"/>
    <col min="1285" max="1285" width="32.28515625" style="86" customWidth="1"/>
    <col min="1286" max="1286" width="23.7109375" style="86" customWidth="1"/>
    <col min="1287" max="1287" width="26.42578125" style="86" customWidth="1"/>
    <col min="1288" max="1288" width="26.5703125" style="86" customWidth="1"/>
    <col min="1289" max="1289" width="27.85546875" style="86" customWidth="1"/>
    <col min="1290" max="1290" width="28.140625" style="86" customWidth="1"/>
    <col min="1291" max="1291" width="24.28515625" style="86" customWidth="1"/>
    <col min="1292" max="1292" width="13.140625" style="86" customWidth="1"/>
    <col min="1293" max="1293" width="19.85546875" style="86" customWidth="1"/>
    <col min="1294" max="1294" width="34.42578125" style="86" customWidth="1"/>
    <col min="1295" max="1295" width="18.140625" style="86" customWidth="1"/>
    <col min="1296" max="1296" width="24.7109375" style="86" customWidth="1"/>
    <col min="1297" max="1297" width="23.28515625" style="86" customWidth="1"/>
    <col min="1298" max="1298" width="18.42578125" style="86" customWidth="1"/>
    <col min="1299" max="1299" width="27.85546875" style="86" customWidth="1"/>
    <col min="1300" max="1300" width="49.42578125" style="86" customWidth="1"/>
    <col min="1301" max="1301" width="32.140625" style="86" customWidth="1"/>
    <col min="1302" max="1302" width="22.42578125" style="86" customWidth="1"/>
    <col min="1303" max="1303" width="33" style="86" customWidth="1"/>
    <col min="1304" max="1304" width="58.85546875" style="86" customWidth="1"/>
    <col min="1305" max="1305" width="37.85546875" style="86" customWidth="1"/>
    <col min="1306" max="1306" width="17.5703125" style="86" customWidth="1"/>
    <col min="1307" max="1307" width="16.5703125" style="86" customWidth="1"/>
    <col min="1308" max="1308" width="28.7109375" style="86" customWidth="1"/>
    <col min="1309" max="1309" width="23.85546875" style="86" customWidth="1"/>
    <col min="1310" max="1536" width="9.140625" style="86"/>
    <col min="1537" max="1538" width="0" style="86" hidden="1" customWidth="1"/>
    <col min="1539" max="1539" width="15.7109375" style="86" customWidth="1"/>
    <col min="1540" max="1540" width="93.42578125" style="86" customWidth="1"/>
    <col min="1541" max="1541" width="32.28515625" style="86" customWidth="1"/>
    <col min="1542" max="1542" width="23.7109375" style="86" customWidth="1"/>
    <col min="1543" max="1543" width="26.42578125" style="86" customWidth="1"/>
    <col min="1544" max="1544" width="26.5703125" style="86" customWidth="1"/>
    <col min="1545" max="1545" width="27.85546875" style="86" customWidth="1"/>
    <col min="1546" max="1546" width="28.140625" style="86" customWidth="1"/>
    <col min="1547" max="1547" width="24.28515625" style="86" customWidth="1"/>
    <col min="1548" max="1548" width="13.140625" style="86" customWidth="1"/>
    <col min="1549" max="1549" width="19.85546875" style="86" customWidth="1"/>
    <col min="1550" max="1550" width="34.42578125" style="86" customWidth="1"/>
    <col min="1551" max="1551" width="18.140625" style="86" customWidth="1"/>
    <col min="1552" max="1552" width="24.7109375" style="86" customWidth="1"/>
    <col min="1553" max="1553" width="23.28515625" style="86" customWidth="1"/>
    <col min="1554" max="1554" width="18.42578125" style="86" customWidth="1"/>
    <col min="1555" max="1555" width="27.85546875" style="86" customWidth="1"/>
    <col min="1556" max="1556" width="49.42578125" style="86" customWidth="1"/>
    <col min="1557" max="1557" width="32.140625" style="86" customWidth="1"/>
    <col min="1558" max="1558" width="22.42578125" style="86" customWidth="1"/>
    <col min="1559" max="1559" width="33" style="86" customWidth="1"/>
    <col min="1560" max="1560" width="58.85546875" style="86" customWidth="1"/>
    <col min="1561" max="1561" width="37.85546875" style="86" customWidth="1"/>
    <col min="1562" max="1562" width="17.5703125" style="86" customWidth="1"/>
    <col min="1563" max="1563" width="16.5703125" style="86" customWidth="1"/>
    <col min="1564" max="1564" width="28.7109375" style="86" customWidth="1"/>
    <col min="1565" max="1565" width="23.85546875" style="86" customWidth="1"/>
    <col min="1566" max="1792" width="9.140625" style="86"/>
    <col min="1793" max="1794" width="0" style="86" hidden="1" customWidth="1"/>
    <col min="1795" max="1795" width="15.7109375" style="86" customWidth="1"/>
    <col min="1796" max="1796" width="93.42578125" style="86" customWidth="1"/>
    <col min="1797" max="1797" width="32.28515625" style="86" customWidth="1"/>
    <col min="1798" max="1798" width="23.7109375" style="86" customWidth="1"/>
    <col min="1799" max="1799" width="26.42578125" style="86" customWidth="1"/>
    <col min="1800" max="1800" width="26.5703125" style="86" customWidth="1"/>
    <col min="1801" max="1801" width="27.85546875" style="86" customWidth="1"/>
    <col min="1802" max="1802" width="28.140625" style="86" customWidth="1"/>
    <col min="1803" max="1803" width="24.28515625" style="86" customWidth="1"/>
    <col min="1804" max="1804" width="13.140625" style="86" customWidth="1"/>
    <col min="1805" max="1805" width="19.85546875" style="86" customWidth="1"/>
    <col min="1806" max="1806" width="34.42578125" style="86" customWidth="1"/>
    <col min="1807" max="1807" width="18.140625" style="86" customWidth="1"/>
    <col min="1808" max="1808" width="24.7109375" style="86" customWidth="1"/>
    <col min="1809" max="1809" width="23.28515625" style="86" customWidth="1"/>
    <col min="1810" max="1810" width="18.42578125" style="86" customWidth="1"/>
    <col min="1811" max="1811" width="27.85546875" style="86" customWidth="1"/>
    <col min="1812" max="1812" width="49.42578125" style="86" customWidth="1"/>
    <col min="1813" max="1813" width="32.140625" style="86" customWidth="1"/>
    <col min="1814" max="1814" width="22.42578125" style="86" customWidth="1"/>
    <col min="1815" max="1815" width="33" style="86" customWidth="1"/>
    <col min="1816" max="1816" width="58.85546875" style="86" customWidth="1"/>
    <col min="1817" max="1817" width="37.85546875" style="86" customWidth="1"/>
    <col min="1818" max="1818" width="17.5703125" style="86" customWidth="1"/>
    <col min="1819" max="1819" width="16.5703125" style="86" customWidth="1"/>
    <col min="1820" max="1820" width="28.7109375" style="86" customWidth="1"/>
    <col min="1821" max="1821" width="23.85546875" style="86" customWidth="1"/>
    <col min="1822" max="2048" width="9.140625" style="86"/>
    <col min="2049" max="2050" width="0" style="86" hidden="1" customWidth="1"/>
    <col min="2051" max="2051" width="15.7109375" style="86" customWidth="1"/>
    <col min="2052" max="2052" width="93.42578125" style="86" customWidth="1"/>
    <col min="2053" max="2053" width="32.28515625" style="86" customWidth="1"/>
    <col min="2054" max="2054" width="23.7109375" style="86" customWidth="1"/>
    <col min="2055" max="2055" width="26.42578125" style="86" customWidth="1"/>
    <col min="2056" max="2056" width="26.5703125" style="86" customWidth="1"/>
    <col min="2057" max="2057" width="27.85546875" style="86" customWidth="1"/>
    <col min="2058" max="2058" width="28.140625" style="86" customWidth="1"/>
    <col min="2059" max="2059" width="24.28515625" style="86" customWidth="1"/>
    <col min="2060" max="2060" width="13.140625" style="86" customWidth="1"/>
    <col min="2061" max="2061" width="19.85546875" style="86" customWidth="1"/>
    <col min="2062" max="2062" width="34.42578125" style="86" customWidth="1"/>
    <col min="2063" max="2063" width="18.140625" style="86" customWidth="1"/>
    <col min="2064" max="2064" width="24.7109375" style="86" customWidth="1"/>
    <col min="2065" max="2065" width="23.28515625" style="86" customWidth="1"/>
    <col min="2066" max="2066" width="18.42578125" style="86" customWidth="1"/>
    <col min="2067" max="2067" width="27.85546875" style="86" customWidth="1"/>
    <col min="2068" max="2068" width="49.42578125" style="86" customWidth="1"/>
    <col min="2069" max="2069" width="32.140625" style="86" customWidth="1"/>
    <col min="2070" max="2070" width="22.42578125" style="86" customWidth="1"/>
    <col min="2071" max="2071" width="33" style="86" customWidth="1"/>
    <col min="2072" max="2072" width="58.85546875" style="86" customWidth="1"/>
    <col min="2073" max="2073" width="37.85546875" style="86" customWidth="1"/>
    <col min="2074" max="2074" width="17.5703125" style="86" customWidth="1"/>
    <col min="2075" max="2075" width="16.5703125" style="86" customWidth="1"/>
    <col min="2076" max="2076" width="28.7109375" style="86" customWidth="1"/>
    <col min="2077" max="2077" width="23.85546875" style="86" customWidth="1"/>
    <col min="2078" max="2304" width="9.140625" style="86"/>
    <col min="2305" max="2306" width="0" style="86" hidden="1" customWidth="1"/>
    <col min="2307" max="2307" width="15.7109375" style="86" customWidth="1"/>
    <col min="2308" max="2308" width="93.42578125" style="86" customWidth="1"/>
    <col min="2309" max="2309" width="32.28515625" style="86" customWidth="1"/>
    <col min="2310" max="2310" width="23.7109375" style="86" customWidth="1"/>
    <col min="2311" max="2311" width="26.42578125" style="86" customWidth="1"/>
    <col min="2312" max="2312" width="26.5703125" style="86" customWidth="1"/>
    <col min="2313" max="2313" width="27.85546875" style="86" customWidth="1"/>
    <col min="2314" max="2314" width="28.140625" style="86" customWidth="1"/>
    <col min="2315" max="2315" width="24.28515625" style="86" customWidth="1"/>
    <col min="2316" max="2316" width="13.140625" style="86" customWidth="1"/>
    <col min="2317" max="2317" width="19.85546875" style="86" customWidth="1"/>
    <col min="2318" max="2318" width="34.42578125" style="86" customWidth="1"/>
    <col min="2319" max="2319" width="18.140625" style="86" customWidth="1"/>
    <col min="2320" max="2320" width="24.7109375" style="86" customWidth="1"/>
    <col min="2321" max="2321" width="23.28515625" style="86" customWidth="1"/>
    <col min="2322" max="2322" width="18.42578125" style="86" customWidth="1"/>
    <col min="2323" max="2323" width="27.85546875" style="86" customWidth="1"/>
    <col min="2324" max="2324" width="49.42578125" style="86" customWidth="1"/>
    <col min="2325" max="2325" width="32.140625" style="86" customWidth="1"/>
    <col min="2326" max="2326" width="22.42578125" style="86" customWidth="1"/>
    <col min="2327" max="2327" width="33" style="86" customWidth="1"/>
    <col min="2328" max="2328" width="58.85546875" style="86" customWidth="1"/>
    <col min="2329" max="2329" width="37.85546875" style="86" customWidth="1"/>
    <col min="2330" max="2330" width="17.5703125" style="86" customWidth="1"/>
    <col min="2331" max="2331" width="16.5703125" style="86" customWidth="1"/>
    <col min="2332" max="2332" width="28.7109375" style="86" customWidth="1"/>
    <col min="2333" max="2333" width="23.85546875" style="86" customWidth="1"/>
    <col min="2334" max="2560" width="9.140625" style="86"/>
    <col min="2561" max="2562" width="0" style="86" hidden="1" customWidth="1"/>
    <col min="2563" max="2563" width="15.7109375" style="86" customWidth="1"/>
    <col min="2564" max="2564" width="93.42578125" style="86" customWidth="1"/>
    <col min="2565" max="2565" width="32.28515625" style="86" customWidth="1"/>
    <col min="2566" max="2566" width="23.7109375" style="86" customWidth="1"/>
    <col min="2567" max="2567" width="26.42578125" style="86" customWidth="1"/>
    <col min="2568" max="2568" width="26.5703125" style="86" customWidth="1"/>
    <col min="2569" max="2569" width="27.85546875" style="86" customWidth="1"/>
    <col min="2570" max="2570" width="28.140625" style="86" customWidth="1"/>
    <col min="2571" max="2571" width="24.28515625" style="86" customWidth="1"/>
    <col min="2572" max="2572" width="13.140625" style="86" customWidth="1"/>
    <col min="2573" max="2573" width="19.85546875" style="86" customWidth="1"/>
    <col min="2574" max="2574" width="34.42578125" style="86" customWidth="1"/>
    <col min="2575" max="2575" width="18.140625" style="86" customWidth="1"/>
    <col min="2576" max="2576" width="24.7109375" style="86" customWidth="1"/>
    <col min="2577" max="2577" width="23.28515625" style="86" customWidth="1"/>
    <col min="2578" max="2578" width="18.42578125" style="86" customWidth="1"/>
    <col min="2579" max="2579" width="27.85546875" style="86" customWidth="1"/>
    <col min="2580" max="2580" width="49.42578125" style="86" customWidth="1"/>
    <col min="2581" max="2581" width="32.140625" style="86" customWidth="1"/>
    <col min="2582" max="2582" width="22.42578125" style="86" customWidth="1"/>
    <col min="2583" max="2583" width="33" style="86" customWidth="1"/>
    <col min="2584" max="2584" width="58.85546875" style="86" customWidth="1"/>
    <col min="2585" max="2585" width="37.85546875" style="86" customWidth="1"/>
    <col min="2586" max="2586" width="17.5703125" style="86" customWidth="1"/>
    <col min="2587" max="2587" width="16.5703125" style="86" customWidth="1"/>
    <col min="2588" max="2588" width="28.7109375" style="86" customWidth="1"/>
    <col min="2589" max="2589" width="23.85546875" style="86" customWidth="1"/>
    <col min="2590" max="2816" width="9.140625" style="86"/>
    <col min="2817" max="2818" width="0" style="86" hidden="1" customWidth="1"/>
    <col min="2819" max="2819" width="15.7109375" style="86" customWidth="1"/>
    <col min="2820" max="2820" width="93.42578125" style="86" customWidth="1"/>
    <col min="2821" max="2821" width="32.28515625" style="86" customWidth="1"/>
    <col min="2822" max="2822" width="23.7109375" style="86" customWidth="1"/>
    <col min="2823" max="2823" width="26.42578125" style="86" customWidth="1"/>
    <col min="2824" max="2824" width="26.5703125" style="86" customWidth="1"/>
    <col min="2825" max="2825" width="27.85546875" style="86" customWidth="1"/>
    <col min="2826" max="2826" width="28.140625" style="86" customWidth="1"/>
    <col min="2827" max="2827" width="24.28515625" style="86" customWidth="1"/>
    <col min="2828" max="2828" width="13.140625" style="86" customWidth="1"/>
    <col min="2829" max="2829" width="19.85546875" style="86" customWidth="1"/>
    <col min="2830" max="2830" width="34.42578125" style="86" customWidth="1"/>
    <col min="2831" max="2831" width="18.140625" style="86" customWidth="1"/>
    <col min="2832" max="2832" width="24.7109375" style="86" customWidth="1"/>
    <col min="2833" max="2833" width="23.28515625" style="86" customWidth="1"/>
    <col min="2834" max="2834" width="18.42578125" style="86" customWidth="1"/>
    <col min="2835" max="2835" width="27.85546875" style="86" customWidth="1"/>
    <col min="2836" max="2836" width="49.42578125" style="86" customWidth="1"/>
    <col min="2837" max="2837" width="32.140625" style="86" customWidth="1"/>
    <col min="2838" max="2838" width="22.42578125" style="86" customWidth="1"/>
    <col min="2839" max="2839" width="33" style="86" customWidth="1"/>
    <col min="2840" max="2840" width="58.85546875" style="86" customWidth="1"/>
    <col min="2841" max="2841" width="37.85546875" style="86" customWidth="1"/>
    <col min="2842" max="2842" width="17.5703125" style="86" customWidth="1"/>
    <col min="2843" max="2843" width="16.5703125" style="86" customWidth="1"/>
    <col min="2844" max="2844" width="28.7109375" style="86" customWidth="1"/>
    <col min="2845" max="2845" width="23.85546875" style="86" customWidth="1"/>
    <col min="2846" max="3072" width="9.140625" style="86"/>
    <col min="3073" max="3074" width="0" style="86" hidden="1" customWidth="1"/>
    <col min="3075" max="3075" width="15.7109375" style="86" customWidth="1"/>
    <col min="3076" max="3076" width="93.42578125" style="86" customWidth="1"/>
    <col min="3077" max="3077" width="32.28515625" style="86" customWidth="1"/>
    <col min="3078" max="3078" width="23.7109375" style="86" customWidth="1"/>
    <col min="3079" max="3079" width="26.42578125" style="86" customWidth="1"/>
    <col min="3080" max="3080" width="26.5703125" style="86" customWidth="1"/>
    <col min="3081" max="3081" width="27.85546875" style="86" customWidth="1"/>
    <col min="3082" max="3082" width="28.140625" style="86" customWidth="1"/>
    <col min="3083" max="3083" width="24.28515625" style="86" customWidth="1"/>
    <col min="3084" max="3084" width="13.140625" style="86" customWidth="1"/>
    <col min="3085" max="3085" width="19.85546875" style="86" customWidth="1"/>
    <col min="3086" max="3086" width="34.42578125" style="86" customWidth="1"/>
    <col min="3087" max="3087" width="18.140625" style="86" customWidth="1"/>
    <col min="3088" max="3088" width="24.7109375" style="86" customWidth="1"/>
    <col min="3089" max="3089" width="23.28515625" style="86" customWidth="1"/>
    <col min="3090" max="3090" width="18.42578125" style="86" customWidth="1"/>
    <col min="3091" max="3091" width="27.85546875" style="86" customWidth="1"/>
    <col min="3092" max="3092" width="49.42578125" style="86" customWidth="1"/>
    <col min="3093" max="3093" width="32.140625" style="86" customWidth="1"/>
    <col min="3094" max="3094" width="22.42578125" style="86" customWidth="1"/>
    <col min="3095" max="3095" width="33" style="86" customWidth="1"/>
    <col min="3096" max="3096" width="58.85546875" style="86" customWidth="1"/>
    <col min="3097" max="3097" width="37.85546875" style="86" customWidth="1"/>
    <col min="3098" max="3098" width="17.5703125" style="86" customWidth="1"/>
    <col min="3099" max="3099" width="16.5703125" style="86" customWidth="1"/>
    <col min="3100" max="3100" width="28.7109375" style="86" customWidth="1"/>
    <col min="3101" max="3101" width="23.85546875" style="86" customWidth="1"/>
    <col min="3102" max="3328" width="9.140625" style="86"/>
    <col min="3329" max="3330" width="0" style="86" hidden="1" customWidth="1"/>
    <col min="3331" max="3331" width="15.7109375" style="86" customWidth="1"/>
    <col min="3332" max="3332" width="93.42578125" style="86" customWidth="1"/>
    <col min="3333" max="3333" width="32.28515625" style="86" customWidth="1"/>
    <col min="3334" max="3334" width="23.7109375" style="86" customWidth="1"/>
    <col min="3335" max="3335" width="26.42578125" style="86" customWidth="1"/>
    <col min="3336" max="3336" width="26.5703125" style="86" customWidth="1"/>
    <col min="3337" max="3337" width="27.85546875" style="86" customWidth="1"/>
    <col min="3338" max="3338" width="28.140625" style="86" customWidth="1"/>
    <col min="3339" max="3339" width="24.28515625" style="86" customWidth="1"/>
    <col min="3340" max="3340" width="13.140625" style="86" customWidth="1"/>
    <col min="3341" max="3341" width="19.85546875" style="86" customWidth="1"/>
    <col min="3342" max="3342" width="34.42578125" style="86" customWidth="1"/>
    <col min="3343" max="3343" width="18.140625" style="86" customWidth="1"/>
    <col min="3344" max="3344" width="24.7109375" style="86" customWidth="1"/>
    <col min="3345" max="3345" width="23.28515625" style="86" customWidth="1"/>
    <col min="3346" max="3346" width="18.42578125" style="86" customWidth="1"/>
    <col min="3347" max="3347" width="27.85546875" style="86" customWidth="1"/>
    <col min="3348" max="3348" width="49.42578125" style="86" customWidth="1"/>
    <col min="3349" max="3349" width="32.140625" style="86" customWidth="1"/>
    <col min="3350" max="3350" width="22.42578125" style="86" customWidth="1"/>
    <col min="3351" max="3351" width="33" style="86" customWidth="1"/>
    <col min="3352" max="3352" width="58.85546875" style="86" customWidth="1"/>
    <col min="3353" max="3353" width="37.85546875" style="86" customWidth="1"/>
    <col min="3354" max="3354" width="17.5703125" style="86" customWidth="1"/>
    <col min="3355" max="3355" width="16.5703125" style="86" customWidth="1"/>
    <col min="3356" max="3356" width="28.7109375" style="86" customWidth="1"/>
    <col min="3357" max="3357" width="23.85546875" style="86" customWidth="1"/>
    <col min="3358" max="3584" width="9.140625" style="86"/>
    <col min="3585" max="3586" width="0" style="86" hidden="1" customWidth="1"/>
    <col min="3587" max="3587" width="15.7109375" style="86" customWidth="1"/>
    <col min="3588" max="3588" width="93.42578125" style="86" customWidth="1"/>
    <col min="3589" max="3589" width="32.28515625" style="86" customWidth="1"/>
    <col min="3590" max="3590" width="23.7109375" style="86" customWidth="1"/>
    <col min="3591" max="3591" width="26.42578125" style="86" customWidth="1"/>
    <col min="3592" max="3592" width="26.5703125" style="86" customWidth="1"/>
    <col min="3593" max="3593" width="27.85546875" style="86" customWidth="1"/>
    <col min="3594" max="3594" width="28.140625" style="86" customWidth="1"/>
    <col min="3595" max="3595" width="24.28515625" style="86" customWidth="1"/>
    <col min="3596" max="3596" width="13.140625" style="86" customWidth="1"/>
    <col min="3597" max="3597" width="19.85546875" style="86" customWidth="1"/>
    <col min="3598" max="3598" width="34.42578125" style="86" customWidth="1"/>
    <col min="3599" max="3599" width="18.140625" style="86" customWidth="1"/>
    <col min="3600" max="3600" width="24.7109375" style="86" customWidth="1"/>
    <col min="3601" max="3601" width="23.28515625" style="86" customWidth="1"/>
    <col min="3602" max="3602" width="18.42578125" style="86" customWidth="1"/>
    <col min="3603" max="3603" width="27.85546875" style="86" customWidth="1"/>
    <col min="3604" max="3604" width="49.42578125" style="86" customWidth="1"/>
    <col min="3605" max="3605" width="32.140625" style="86" customWidth="1"/>
    <col min="3606" max="3606" width="22.42578125" style="86" customWidth="1"/>
    <col min="3607" max="3607" width="33" style="86" customWidth="1"/>
    <col min="3608" max="3608" width="58.85546875" style="86" customWidth="1"/>
    <col min="3609" max="3609" width="37.85546875" style="86" customWidth="1"/>
    <col min="3610" max="3610" width="17.5703125" style="86" customWidth="1"/>
    <col min="3611" max="3611" width="16.5703125" style="86" customWidth="1"/>
    <col min="3612" max="3612" width="28.7109375" style="86" customWidth="1"/>
    <col min="3613" max="3613" width="23.85546875" style="86" customWidth="1"/>
    <col min="3614" max="3840" width="9.140625" style="86"/>
    <col min="3841" max="3842" width="0" style="86" hidden="1" customWidth="1"/>
    <col min="3843" max="3843" width="15.7109375" style="86" customWidth="1"/>
    <col min="3844" max="3844" width="93.42578125" style="86" customWidth="1"/>
    <col min="3845" max="3845" width="32.28515625" style="86" customWidth="1"/>
    <col min="3846" max="3846" width="23.7109375" style="86" customWidth="1"/>
    <col min="3847" max="3847" width="26.42578125" style="86" customWidth="1"/>
    <col min="3848" max="3848" width="26.5703125" style="86" customWidth="1"/>
    <col min="3849" max="3849" width="27.85546875" style="86" customWidth="1"/>
    <col min="3850" max="3850" width="28.140625" style="86" customWidth="1"/>
    <col min="3851" max="3851" width="24.28515625" style="86" customWidth="1"/>
    <col min="3852" max="3852" width="13.140625" style="86" customWidth="1"/>
    <col min="3853" max="3853" width="19.85546875" style="86" customWidth="1"/>
    <col min="3854" max="3854" width="34.42578125" style="86" customWidth="1"/>
    <col min="3855" max="3855" width="18.140625" style="86" customWidth="1"/>
    <col min="3856" max="3856" width="24.7109375" style="86" customWidth="1"/>
    <col min="3857" max="3857" width="23.28515625" style="86" customWidth="1"/>
    <col min="3858" max="3858" width="18.42578125" style="86" customWidth="1"/>
    <col min="3859" max="3859" width="27.85546875" style="86" customWidth="1"/>
    <col min="3860" max="3860" width="49.42578125" style="86" customWidth="1"/>
    <col min="3861" max="3861" width="32.140625" style="86" customWidth="1"/>
    <col min="3862" max="3862" width="22.42578125" style="86" customWidth="1"/>
    <col min="3863" max="3863" width="33" style="86" customWidth="1"/>
    <col min="3864" max="3864" width="58.85546875" style="86" customWidth="1"/>
    <col min="3865" max="3865" width="37.85546875" style="86" customWidth="1"/>
    <col min="3866" max="3866" width="17.5703125" style="86" customWidth="1"/>
    <col min="3867" max="3867" width="16.5703125" style="86" customWidth="1"/>
    <col min="3868" max="3868" width="28.7109375" style="86" customWidth="1"/>
    <col min="3869" max="3869" width="23.85546875" style="86" customWidth="1"/>
    <col min="3870" max="4096" width="9.140625" style="86"/>
    <col min="4097" max="4098" width="0" style="86" hidden="1" customWidth="1"/>
    <col min="4099" max="4099" width="15.7109375" style="86" customWidth="1"/>
    <col min="4100" max="4100" width="93.42578125" style="86" customWidth="1"/>
    <col min="4101" max="4101" width="32.28515625" style="86" customWidth="1"/>
    <col min="4102" max="4102" width="23.7109375" style="86" customWidth="1"/>
    <col min="4103" max="4103" width="26.42578125" style="86" customWidth="1"/>
    <col min="4104" max="4104" width="26.5703125" style="86" customWidth="1"/>
    <col min="4105" max="4105" width="27.85546875" style="86" customWidth="1"/>
    <col min="4106" max="4106" width="28.140625" style="86" customWidth="1"/>
    <col min="4107" max="4107" width="24.28515625" style="86" customWidth="1"/>
    <col min="4108" max="4108" width="13.140625" style="86" customWidth="1"/>
    <col min="4109" max="4109" width="19.85546875" style="86" customWidth="1"/>
    <col min="4110" max="4110" width="34.42578125" style="86" customWidth="1"/>
    <col min="4111" max="4111" width="18.140625" style="86" customWidth="1"/>
    <col min="4112" max="4112" width="24.7109375" style="86" customWidth="1"/>
    <col min="4113" max="4113" width="23.28515625" style="86" customWidth="1"/>
    <col min="4114" max="4114" width="18.42578125" style="86" customWidth="1"/>
    <col min="4115" max="4115" width="27.85546875" style="86" customWidth="1"/>
    <col min="4116" max="4116" width="49.42578125" style="86" customWidth="1"/>
    <col min="4117" max="4117" width="32.140625" style="86" customWidth="1"/>
    <col min="4118" max="4118" width="22.42578125" style="86" customWidth="1"/>
    <col min="4119" max="4119" width="33" style="86" customWidth="1"/>
    <col min="4120" max="4120" width="58.85546875" style="86" customWidth="1"/>
    <col min="4121" max="4121" width="37.85546875" style="86" customWidth="1"/>
    <col min="4122" max="4122" width="17.5703125" style="86" customWidth="1"/>
    <col min="4123" max="4123" width="16.5703125" style="86" customWidth="1"/>
    <col min="4124" max="4124" width="28.7109375" style="86" customWidth="1"/>
    <col min="4125" max="4125" width="23.85546875" style="86" customWidth="1"/>
    <col min="4126" max="4352" width="9.140625" style="86"/>
    <col min="4353" max="4354" width="0" style="86" hidden="1" customWidth="1"/>
    <col min="4355" max="4355" width="15.7109375" style="86" customWidth="1"/>
    <col min="4356" max="4356" width="93.42578125" style="86" customWidth="1"/>
    <col min="4357" max="4357" width="32.28515625" style="86" customWidth="1"/>
    <col min="4358" max="4358" width="23.7109375" style="86" customWidth="1"/>
    <col min="4359" max="4359" width="26.42578125" style="86" customWidth="1"/>
    <col min="4360" max="4360" width="26.5703125" style="86" customWidth="1"/>
    <col min="4361" max="4361" width="27.85546875" style="86" customWidth="1"/>
    <col min="4362" max="4362" width="28.140625" style="86" customWidth="1"/>
    <col min="4363" max="4363" width="24.28515625" style="86" customWidth="1"/>
    <col min="4364" max="4364" width="13.140625" style="86" customWidth="1"/>
    <col min="4365" max="4365" width="19.85546875" style="86" customWidth="1"/>
    <col min="4366" max="4366" width="34.42578125" style="86" customWidth="1"/>
    <col min="4367" max="4367" width="18.140625" style="86" customWidth="1"/>
    <col min="4368" max="4368" width="24.7109375" style="86" customWidth="1"/>
    <col min="4369" max="4369" width="23.28515625" style="86" customWidth="1"/>
    <col min="4370" max="4370" width="18.42578125" style="86" customWidth="1"/>
    <col min="4371" max="4371" width="27.85546875" style="86" customWidth="1"/>
    <col min="4372" max="4372" width="49.42578125" style="86" customWidth="1"/>
    <col min="4373" max="4373" width="32.140625" style="86" customWidth="1"/>
    <col min="4374" max="4374" width="22.42578125" style="86" customWidth="1"/>
    <col min="4375" max="4375" width="33" style="86" customWidth="1"/>
    <col min="4376" max="4376" width="58.85546875" style="86" customWidth="1"/>
    <col min="4377" max="4377" width="37.85546875" style="86" customWidth="1"/>
    <col min="4378" max="4378" width="17.5703125" style="86" customWidth="1"/>
    <col min="4379" max="4379" width="16.5703125" style="86" customWidth="1"/>
    <col min="4380" max="4380" width="28.7109375" style="86" customWidth="1"/>
    <col min="4381" max="4381" width="23.85546875" style="86" customWidth="1"/>
    <col min="4382" max="4608" width="9.140625" style="86"/>
    <col min="4609" max="4610" width="0" style="86" hidden="1" customWidth="1"/>
    <col min="4611" max="4611" width="15.7109375" style="86" customWidth="1"/>
    <col min="4612" max="4612" width="93.42578125" style="86" customWidth="1"/>
    <col min="4613" max="4613" width="32.28515625" style="86" customWidth="1"/>
    <col min="4614" max="4614" width="23.7109375" style="86" customWidth="1"/>
    <col min="4615" max="4615" width="26.42578125" style="86" customWidth="1"/>
    <col min="4616" max="4616" width="26.5703125" style="86" customWidth="1"/>
    <col min="4617" max="4617" width="27.85546875" style="86" customWidth="1"/>
    <col min="4618" max="4618" width="28.140625" style="86" customWidth="1"/>
    <col min="4619" max="4619" width="24.28515625" style="86" customWidth="1"/>
    <col min="4620" max="4620" width="13.140625" style="86" customWidth="1"/>
    <col min="4621" max="4621" width="19.85546875" style="86" customWidth="1"/>
    <col min="4622" max="4622" width="34.42578125" style="86" customWidth="1"/>
    <col min="4623" max="4623" width="18.140625" style="86" customWidth="1"/>
    <col min="4624" max="4624" width="24.7109375" style="86" customWidth="1"/>
    <col min="4625" max="4625" width="23.28515625" style="86" customWidth="1"/>
    <col min="4626" max="4626" width="18.42578125" style="86" customWidth="1"/>
    <col min="4627" max="4627" width="27.85546875" style="86" customWidth="1"/>
    <col min="4628" max="4628" width="49.42578125" style="86" customWidth="1"/>
    <col min="4629" max="4629" width="32.140625" style="86" customWidth="1"/>
    <col min="4630" max="4630" width="22.42578125" style="86" customWidth="1"/>
    <col min="4631" max="4631" width="33" style="86" customWidth="1"/>
    <col min="4632" max="4632" width="58.85546875" style="86" customWidth="1"/>
    <col min="4633" max="4633" width="37.85546875" style="86" customWidth="1"/>
    <col min="4634" max="4634" width="17.5703125" style="86" customWidth="1"/>
    <col min="4635" max="4635" width="16.5703125" style="86" customWidth="1"/>
    <col min="4636" max="4636" width="28.7109375" style="86" customWidth="1"/>
    <col min="4637" max="4637" width="23.85546875" style="86" customWidth="1"/>
    <col min="4638" max="4864" width="9.140625" style="86"/>
    <col min="4865" max="4866" width="0" style="86" hidden="1" customWidth="1"/>
    <col min="4867" max="4867" width="15.7109375" style="86" customWidth="1"/>
    <col min="4868" max="4868" width="93.42578125" style="86" customWidth="1"/>
    <col min="4869" max="4869" width="32.28515625" style="86" customWidth="1"/>
    <col min="4870" max="4870" width="23.7109375" style="86" customWidth="1"/>
    <col min="4871" max="4871" width="26.42578125" style="86" customWidth="1"/>
    <col min="4872" max="4872" width="26.5703125" style="86" customWidth="1"/>
    <col min="4873" max="4873" width="27.85546875" style="86" customWidth="1"/>
    <col min="4874" max="4874" width="28.140625" style="86" customWidth="1"/>
    <col min="4875" max="4875" width="24.28515625" style="86" customWidth="1"/>
    <col min="4876" max="4876" width="13.140625" style="86" customWidth="1"/>
    <col min="4877" max="4877" width="19.85546875" style="86" customWidth="1"/>
    <col min="4878" max="4878" width="34.42578125" style="86" customWidth="1"/>
    <col min="4879" max="4879" width="18.140625" style="86" customWidth="1"/>
    <col min="4880" max="4880" width="24.7109375" style="86" customWidth="1"/>
    <col min="4881" max="4881" width="23.28515625" style="86" customWidth="1"/>
    <col min="4882" max="4882" width="18.42578125" style="86" customWidth="1"/>
    <col min="4883" max="4883" width="27.85546875" style="86" customWidth="1"/>
    <col min="4884" max="4884" width="49.42578125" style="86" customWidth="1"/>
    <col min="4885" max="4885" width="32.140625" style="86" customWidth="1"/>
    <col min="4886" max="4886" width="22.42578125" style="86" customWidth="1"/>
    <col min="4887" max="4887" width="33" style="86" customWidth="1"/>
    <col min="4888" max="4888" width="58.85546875" style="86" customWidth="1"/>
    <col min="4889" max="4889" width="37.85546875" style="86" customWidth="1"/>
    <col min="4890" max="4890" width="17.5703125" style="86" customWidth="1"/>
    <col min="4891" max="4891" width="16.5703125" style="86" customWidth="1"/>
    <col min="4892" max="4892" width="28.7109375" style="86" customWidth="1"/>
    <col min="4893" max="4893" width="23.85546875" style="86" customWidth="1"/>
    <col min="4894" max="5120" width="9.140625" style="86"/>
    <col min="5121" max="5122" width="0" style="86" hidden="1" customWidth="1"/>
    <col min="5123" max="5123" width="15.7109375" style="86" customWidth="1"/>
    <col min="5124" max="5124" width="93.42578125" style="86" customWidth="1"/>
    <col min="5125" max="5125" width="32.28515625" style="86" customWidth="1"/>
    <col min="5126" max="5126" width="23.7109375" style="86" customWidth="1"/>
    <col min="5127" max="5127" width="26.42578125" style="86" customWidth="1"/>
    <col min="5128" max="5128" width="26.5703125" style="86" customWidth="1"/>
    <col min="5129" max="5129" width="27.85546875" style="86" customWidth="1"/>
    <col min="5130" max="5130" width="28.140625" style="86" customWidth="1"/>
    <col min="5131" max="5131" width="24.28515625" style="86" customWidth="1"/>
    <col min="5132" max="5132" width="13.140625" style="86" customWidth="1"/>
    <col min="5133" max="5133" width="19.85546875" style="86" customWidth="1"/>
    <col min="5134" max="5134" width="34.42578125" style="86" customWidth="1"/>
    <col min="5135" max="5135" width="18.140625" style="86" customWidth="1"/>
    <col min="5136" max="5136" width="24.7109375" style="86" customWidth="1"/>
    <col min="5137" max="5137" width="23.28515625" style="86" customWidth="1"/>
    <col min="5138" max="5138" width="18.42578125" style="86" customWidth="1"/>
    <col min="5139" max="5139" width="27.85546875" style="86" customWidth="1"/>
    <col min="5140" max="5140" width="49.42578125" style="86" customWidth="1"/>
    <col min="5141" max="5141" width="32.140625" style="86" customWidth="1"/>
    <col min="5142" max="5142" width="22.42578125" style="86" customWidth="1"/>
    <col min="5143" max="5143" width="33" style="86" customWidth="1"/>
    <col min="5144" max="5144" width="58.85546875" style="86" customWidth="1"/>
    <col min="5145" max="5145" width="37.85546875" style="86" customWidth="1"/>
    <col min="5146" max="5146" width="17.5703125" style="86" customWidth="1"/>
    <col min="5147" max="5147" width="16.5703125" style="86" customWidth="1"/>
    <col min="5148" max="5148" width="28.7109375" style="86" customWidth="1"/>
    <col min="5149" max="5149" width="23.85546875" style="86" customWidth="1"/>
    <col min="5150" max="5376" width="9.140625" style="86"/>
    <col min="5377" max="5378" width="0" style="86" hidden="1" customWidth="1"/>
    <col min="5379" max="5379" width="15.7109375" style="86" customWidth="1"/>
    <col min="5380" max="5380" width="93.42578125" style="86" customWidth="1"/>
    <col min="5381" max="5381" width="32.28515625" style="86" customWidth="1"/>
    <col min="5382" max="5382" width="23.7109375" style="86" customWidth="1"/>
    <col min="5383" max="5383" width="26.42578125" style="86" customWidth="1"/>
    <col min="5384" max="5384" width="26.5703125" style="86" customWidth="1"/>
    <col min="5385" max="5385" width="27.85546875" style="86" customWidth="1"/>
    <col min="5386" max="5386" width="28.140625" style="86" customWidth="1"/>
    <col min="5387" max="5387" width="24.28515625" style="86" customWidth="1"/>
    <col min="5388" max="5388" width="13.140625" style="86" customWidth="1"/>
    <col min="5389" max="5389" width="19.85546875" style="86" customWidth="1"/>
    <col min="5390" max="5390" width="34.42578125" style="86" customWidth="1"/>
    <col min="5391" max="5391" width="18.140625" style="86" customWidth="1"/>
    <col min="5392" max="5392" width="24.7109375" style="86" customWidth="1"/>
    <col min="5393" max="5393" width="23.28515625" style="86" customWidth="1"/>
    <col min="5394" max="5394" width="18.42578125" style="86" customWidth="1"/>
    <col min="5395" max="5395" width="27.85546875" style="86" customWidth="1"/>
    <col min="5396" max="5396" width="49.42578125" style="86" customWidth="1"/>
    <col min="5397" max="5397" width="32.140625" style="86" customWidth="1"/>
    <col min="5398" max="5398" width="22.42578125" style="86" customWidth="1"/>
    <col min="5399" max="5399" width="33" style="86" customWidth="1"/>
    <col min="5400" max="5400" width="58.85546875" style="86" customWidth="1"/>
    <col min="5401" max="5401" width="37.85546875" style="86" customWidth="1"/>
    <col min="5402" max="5402" width="17.5703125" style="86" customWidth="1"/>
    <col min="5403" max="5403" width="16.5703125" style="86" customWidth="1"/>
    <col min="5404" max="5404" width="28.7109375" style="86" customWidth="1"/>
    <col min="5405" max="5405" width="23.85546875" style="86" customWidth="1"/>
    <col min="5406" max="5632" width="9.140625" style="86"/>
    <col min="5633" max="5634" width="0" style="86" hidden="1" customWidth="1"/>
    <col min="5635" max="5635" width="15.7109375" style="86" customWidth="1"/>
    <col min="5636" max="5636" width="93.42578125" style="86" customWidth="1"/>
    <col min="5637" max="5637" width="32.28515625" style="86" customWidth="1"/>
    <col min="5638" max="5638" width="23.7109375" style="86" customWidth="1"/>
    <col min="5639" max="5639" width="26.42578125" style="86" customWidth="1"/>
    <col min="5640" max="5640" width="26.5703125" style="86" customWidth="1"/>
    <col min="5641" max="5641" width="27.85546875" style="86" customWidth="1"/>
    <col min="5642" max="5642" width="28.140625" style="86" customWidth="1"/>
    <col min="5643" max="5643" width="24.28515625" style="86" customWidth="1"/>
    <col min="5644" max="5644" width="13.140625" style="86" customWidth="1"/>
    <col min="5645" max="5645" width="19.85546875" style="86" customWidth="1"/>
    <col min="5646" max="5646" width="34.42578125" style="86" customWidth="1"/>
    <col min="5647" max="5647" width="18.140625" style="86" customWidth="1"/>
    <col min="5648" max="5648" width="24.7109375" style="86" customWidth="1"/>
    <col min="5649" max="5649" width="23.28515625" style="86" customWidth="1"/>
    <col min="5650" max="5650" width="18.42578125" style="86" customWidth="1"/>
    <col min="5651" max="5651" width="27.85546875" style="86" customWidth="1"/>
    <col min="5652" max="5652" width="49.42578125" style="86" customWidth="1"/>
    <col min="5653" max="5653" width="32.140625" style="86" customWidth="1"/>
    <col min="5654" max="5654" width="22.42578125" style="86" customWidth="1"/>
    <col min="5655" max="5655" width="33" style="86" customWidth="1"/>
    <col min="5656" max="5656" width="58.85546875" style="86" customWidth="1"/>
    <col min="5657" max="5657" width="37.85546875" style="86" customWidth="1"/>
    <col min="5658" max="5658" width="17.5703125" style="86" customWidth="1"/>
    <col min="5659" max="5659" width="16.5703125" style="86" customWidth="1"/>
    <col min="5660" max="5660" width="28.7109375" style="86" customWidth="1"/>
    <col min="5661" max="5661" width="23.85546875" style="86" customWidth="1"/>
    <col min="5662" max="5888" width="9.140625" style="86"/>
    <col min="5889" max="5890" width="0" style="86" hidden="1" customWidth="1"/>
    <col min="5891" max="5891" width="15.7109375" style="86" customWidth="1"/>
    <col min="5892" max="5892" width="93.42578125" style="86" customWidth="1"/>
    <col min="5893" max="5893" width="32.28515625" style="86" customWidth="1"/>
    <col min="5894" max="5894" width="23.7109375" style="86" customWidth="1"/>
    <col min="5895" max="5895" width="26.42578125" style="86" customWidth="1"/>
    <col min="5896" max="5896" width="26.5703125" style="86" customWidth="1"/>
    <col min="5897" max="5897" width="27.85546875" style="86" customWidth="1"/>
    <col min="5898" max="5898" width="28.140625" style="86" customWidth="1"/>
    <col min="5899" max="5899" width="24.28515625" style="86" customWidth="1"/>
    <col min="5900" max="5900" width="13.140625" style="86" customWidth="1"/>
    <col min="5901" max="5901" width="19.85546875" style="86" customWidth="1"/>
    <col min="5902" max="5902" width="34.42578125" style="86" customWidth="1"/>
    <col min="5903" max="5903" width="18.140625" style="86" customWidth="1"/>
    <col min="5904" max="5904" width="24.7109375" style="86" customWidth="1"/>
    <col min="5905" max="5905" width="23.28515625" style="86" customWidth="1"/>
    <col min="5906" max="5906" width="18.42578125" style="86" customWidth="1"/>
    <col min="5907" max="5907" width="27.85546875" style="86" customWidth="1"/>
    <col min="5908" max="5908" width="49.42578125" style="86" customWidth="1"/>
    <col min="5909" max="5909" width="32.140625" style="86" customWidth="1"/>
    <col min="5910" max="5910" width="22.42578125" style="86" customWidth="1"/>
    <col min="5911" max="5911" width="33" style="86" customWidth="1"/>
    <col min="5912" max="5912" width="58.85546875" style="86" customWidth="1"/>
    <col min="5913" max="5913" width="37.85546875" style="86" customWidth="1"/>
    <col min="5914" max="5914" width="17.5703125" style="86" customWidth="1"/>
    <col min="5915" max="5915" width="16.5703125" style="86" customWidth="1"/>
    <col min="5916" max="5916" width="28.7109375" style="86" customWidth="1"/>
    <col min="5917" max="5917" width="23.85546875" style="86" customWidth="1"/>
    <col min="5918" max="6144" width="9.140625" style="86"/>
    <col min="6145" max="6146" width="0" style="86" hidden="1" customWidth="1"/>
    <col min="6147" max="6147" width="15.7109375" style="86" customWidth="1"/>
    <col min="6148" max="6148" width="93.42578125" style="86" customWidth="1"/>
    <col min="6149" max="6149" width="32.28515625" style="86" customWidth="1"/>
    <col min="6150" max="6150" width="23.7109375" style="86" customWidth="1"/>
    <col min="6151" max="6151" width="26.42578125" style="86" customWidth="1"/>
    <col min="6152" max="6152" width="26.5703125" style="86" customWidth="1"/>
    <col min="6153" max="6153" width="27.85546875" style="86" customWidth="1"/>
    <col min="6154" max="6154" width="28.140625" style="86" customWidth="1"/>
    <col min="6155" max="6155" width="24.28515625" style="86" customWidth="1"/>
    <col min="6156" max="6156" width="13.140625" style="86" customWidth="1"/>
    <col min="6157" max="6157" width="19.85546875" style="86" customWidth="1"/>
    <col min="6158" max="6158" width="34.42578125" style="86" customWidth="1"/>
    <col min="6159" max="6159" width="18.140625" style="86" customWidth="1"/>
    <col min="6160" max="6160" width="24.7109375" style="86" customWidth="1"/>
    <col min="6161" max="6161" width="23.28515625" style="86" customWidth="1"/>
    <col min="6162" max="6162" width="18.42578125" style="86" customWidth="1"/>
    <col min="6163" max="6163" width="27.85546875" style="86" customWidth="1"/>
    <col min="6164" max="6164" width="49.42578125" style="86" customWidth="1"/>
    <col min="6165" max="6165" width="32.140625" style="86" customWidth="1"/>
    <col min="6166" max="6166" width="22.42578125" style="86" customWidth="1"/>
    <col min="6167" max="6167" width="33" style="86" customWidth="1"/>
    <col min="6168" max="6168" width="58.85546875" style="86" customWidth="1"/>
    <col min="6169" max="6169" width="37.85546875" style="86" customWidth="1"/>
    <col min="6170" max="6170" width="17.5703125" style="86" customWidth="1"/>
    <col min="6171" max="6171" width="16.5703125" style="86" customWidth="1"/>
    <col min="6172" max="6172" width="28.7109375" style="86" customWidth="1"/>
    <col min="6173" max="6173" width="23.85546875" style="86" customWidth="1"/>
    <col min="6174" max="6400" width="9.140625" style="86"/>
    <col min="6401" max="6402" width="0" style="86" hidden="1" customWidth="1"/>
    <col min="6403" max="6403" width="15.7109375" style="86" customWidth="1"/>
    <col min="6404" max="6404" width="93.42578125" style="86" customWidth="1"/>
    <col min="6405" max="6405" width="32.28515625" style="86" customWidth="1"/>
    <col min="6406" max="6406" width="23.7109375" style="86" customWidth="1"/>
    <col min="6407" max="6407" width="26.42578125" style="86" customWidth="1"/>
    <col min="6408" max="6408" width="26.5703125" style="86" customWidth="1"/>
    <col min="6409" max="6409" width="27.85546875" style="86" customWidth="1"/>
    <col min="6410" max="6410" width="28.140625" style="86" customWidth="1"/>
    <col min="6411" max="6411" width="24.28515625" style="86" customWidth="1"/>
    <col min="6412" max="6412" width="13.140625" style="86" customWidth="1"/>
    <col min="6413" max="6413" width="19.85546875" style="86" customWidth="1"/>
    <col min="6414" max="6414" width="34.42578125" style="86" customWidth="1"/>
    <col min="6415" max="6415" width="18.140625" style="86" customWidth="1"/>
    <col min="6416" max="6416" width="24.7109375" style="86" customWidth="1"/>
    <col min="6417" max="6417" width="23.28515625" style="86" customWidth="1"/>
    <col min="6418" max="6418" width="18.42578125" style="86" customWidth="1"/>
    <col min="6419" max="6419" width="27.85546875" style="86" customWidth="1"/>
    <col min="6420" max="6420" width="49.42578125" style="86" customWidth="1"/>
    <col min="6421" max="6421" width="32.140625" style="86" customWidth="1"/>
    <col min="6422" max="6422" width="22.42578125" style="86" customWidth="1"/>
    <col min="6423" max="6423" width="33" style="86" customWidth="1"/>
    <col min="6424" max="6424" width="58.85546875" style="86" customWidth="1"/>
    <col min="6425" max="6425" width="37.85546875" style="86" customWidth="1"/>
    <col min="6426" max="6426" width="17.5703125" style="86" customWidth="1"/>
    <col min="6427" max="6427" width="16.5703125" style="86" customWidth="1"/>
    <col min="6428" max="6428" width="28.7109375" style="86" customWidth="1"/>
    <col min="6429" max="6429" width="23.85546875" style="86" customWidth="1"/>
    <col min="6430" max="6656" width="9.140625" style="86"/>
    <col min="6657" max="6658" width="0" style="86" hidden="1" customWidth="1"/>
    <col min="6659" max="6659" width="15.7109375" style="86" customWidth="1"/>
    <col min="6660" max="6660" width="93.42578125" style="86" customWidth="1"/>
    <col min="6661" max="6661" width="32.28515625" style="86" customWidth="1"/>
    <col min="6662" max="6662" width="23.7109375" style="86" customWidth="1"/>
    <col min="6663" max="6663" width="26.42578125" style="86" customWidth="1"/>
    <col min="6664" max="6664" width="26.5703125" style="86" customWidth="1"/>
    <col min="6665" max="6665" width="27.85546875" style="86" customWidth="1"/>
    <col min="6666" max="6666" width="28.140625" style="86" customWidth="1"/>
    <col min="6667" max="6667" width="24.28515625" style="86" customWidth="1"/>
    <col min="6668" max="6668" width="13.140625" style="86" customWidth="1"/>
    <col min="6669" max="6669" width="19.85546875" style="86" customWidth="1"/>
    <col min="6670" max="6670" width="34.42578125" style="86" customWidth="1"/>
    <col min="6671" max="6671" width="18.140625" style="86" customWidth="1"/>
    <col min="6672" max="6672" width="24.7109375" style="86" customWidth="1"/>
    <col min="6673" max="6673" width="23.28515625" style="86" customWidth="1"/>
    <col min="6674" max="6674" width="18.42578125" style="86" customWidth="1"/>
    <col min="6675" max="6675" width="27.85546875" style="86" customWidth="1"/>
    <col min="6676" max="6676" width="49.42578125" style="86" customWidth="1"/>
    <col min="6677" max="6677" width="32.140625" style="86" customWidth="1"/>
    <col min="6678" max="6678" width="22.42578125" style="86" customWidth="1"/>
    <col min="6679" max="6679" width="33" style="86" customWidth="1"/>
    <col min="6680" max="6680" width="58.85546875" style="86" customWidth="1"/>
    <col min="6681" max="6681" width="37.85546875" style="86" customWidth="1"/>
    <col min="6682" max="6682" width="17.5703125" style="86" customWidth="1"/>
    <col min="6683" max="6683" width="16.5703125" style="86" customWidth="1"/>
    <col min="6684" max="6684" width="28.7109375" style="86" customWidth="1"/>
    <col min="6685" max="6685" width="23.85546875" style="86" customWidth="1"/>
    <col min="6686" max="6912" width="9.140625" style="86"/>
    <col min="6913" max="6914" width="0" style="86" hidden="1" customWidth="1"/>
    <col min="6915" max="6915" width="15.7109375" style="86" customWidth="1"/>
    <col min="6916" max="6916" width="93.42578125" style="86" customWidth="1"/>
    <col min="6917" max="6917" width="32.28515625" style="86" customWidth="1"/>
    <col min="6918" max="6918" width="23.7109375" style="86" customWidth="1"/>
    <col min="6919" max="6919" width="26.42578125" style="86" customWidth="1"/>
    <col min="6920" max="6920" width="26.5703125" style="86" customWidth="1"/>
    <col min="6921" max="6921" width="27.85546875" style="86" customWidth="1"/>
    <col min="6922" max="6922" width="28.140625" style="86" customWidth="1"/>
    <col min="6923" max="6923" width="24.28515625" style="86" customWidth="1"/>
    <col min="6924" max="6924" width="13.140625" style="86" customWidth="1"/>
    <col min="6925" max="6925" width="19.85546875" style="86" customWidth="1"/>
    <col min="6926" max="6926" width="34.42578125" style="86" customWidth="1"/>
    <col min="6927" max="6927" width="18.140625" style="86" customWidth="1"/>
    <col min="6928" max="6928" width="24.7109375" style="86" customWidth="1"/>
    <col min="6929" max="6929" width="23.28515625" style="86" customWidth="1"/>
    <col min="6930" max="6930" width="18.42578125" style="86" customWidth="1"/>
    <col min="6931" max="6931" width="27.85546875" style="86" customWidth="1"/>
    <col min="6932" max="6932" width="49.42578125" style="86" customWidth="1"/>
    <col min="6933" max="6933" width="32.140625" style="86" customWidth="1"/>
    <col min="6934" max="6934" width="22.42578125" style="86" customWidth="1"/>
    <col min="6935" max="6935" width="33" style="86" customWidth="1"/>
    <col min="6936" max="6936" width="58.85546875" style="86" customWidth="1"/>
    <col min="6937" max="6937" width="37.85546875" style="86" customWidth="1"/>
    <col min="6938" max="6938" width="17.5703125" style="86" customWidth="1"/>
    <col min="6939" max="6939" width="16.5703125" style="86" customWidth="1"/>
    <col min="6940" max="6940" width="28.7109375" style="86" customWidth="1"/>
    <col min="6941" max="6941" width="23.85546875" style="86" customWidth="1"/>
    <col min="6942" max="7168" width="9.140625" style="86"/>
    <col min="7169" max="7170" width="0" style="86" hidden="1" customWidth="1"/>
    <col min="7171" max="7171" width="15.7109375" style="86" customWidth="1"/>
    <col min="7172" max="7172" width="93.42578125" style="86" customWidth="1"/>
    <col min="7173" max="7173" width="32.28515625" style="86" customWidth="1"/>
    <col min="7174" max="7174" width="23.7109375" style="86" customWidth="1"/>
    <col min="7175" max="7175" width="26.42578125" style="86" customWidth="1"/>
    <col min="7176" max="7176" width="26.5703125" style="86" customWidth="1"/>
    <col min="7177" max="7177" width="27.85546875" style="86" customWidth="1"/>
    <col min="7178" max="7178" width="28.140625" style="86" customWidth="1"/>
    <col min="7179" max="7179" width="24.28515625" style="86" customWidth="1"/>
    <col min="7180" max="7180" width="13.140625" style="86" customWidth="1"/>
    <col min="7181" max="7181" width="19.85546875" style="86" customWidth="1"/>
    <col min="7182" max="7182" width="34.42578125" style="86" customWidth="1"/>
    <col min="7183" max="7183" width="18.140625" style="86" customWidth="1"/>
    <col min="7184" max="7184" width="24.7109375" style="86" customWidth="1"/>
    <col min="7185" max="7185" width="23.28515625" style="86" customWidth="1"/>
    <col min="7186" max="7186" width="18.42578125" style="86" customWidth="1"/>
    <col min="7187" max="7187" width="27.85546875" style="86" customWidth="1"/>
    <col min="7188" max="7188" width="49.42578125" style="86" customWidth="1"/>
    <col min="7189" max="7189" width="32.140625" style="86" customWidth="1"/>
    <col min="7190" max="7190" width="22.42578125" style="86" customWidth="1"/>
    <col min="7191" max="7191" width="33" style="86" customWidth="1"/>
    <col min="7192" max="7192" width="58.85546875" style="86" customWidth="1"/>
    <col min="7193" max="7193" width="37.85546875" style="86" customWidth="1"/>
    <col min="7194" max="7194" width="17.5703125" style="86" customWidth="1"/>
    <col min="7195" max="7195" width="16.5703125" style="86" customWidth="1"/>
    <col min="7196" max="7196" width="28.7109375" style="86" customWidth="1"/>
    <col min="7197" max="7197" width="23.85546875" style="86" customWidth="1"/>
    <col min="7198" max="7424" width="9.140625" style="86"/>
    <col min="7425" max="7426" width="0" style="86" hidden="1" customWidth="1"/>
    <col min="7427" max="7427" width="15.7109375" style="86" customWidth="1"/>
    <col min="7428" max="7428" width="93.42578125" style="86" customWidth="1"/>
    <col min="7429" max="7429" width="32.28515625" style="86" customWidth="1"/>
    <col min="7430" max="7430" width="23.7109375" style="86" customWidth="1"/>
    <col min="7431" max="7431" width="26.42578125" style="86" customWidth="1"/>
    <col min="7432" max="7432" width="26.5703125" style="86" customWidth="1"/>
    <col min="7433" max="7433" width="27.85546875" style="86" customWidth="1"/>
    <col min="7434" max="7434" width="28.140625" style="86" customWidth="1"/>
    <col min="7435" max="7435" width="24.28515625" style="86" customWidth="1"/>
    <col min="7436" max="7436" width="13.140625" style="86" customWidth="1"/>
    <col min="7437" max="7437" width="19.85546875" style="86" customWidth="1"/>
    <col min="7438" max="7438" width="34.42578125" style="86" customWidth="1"/>
    <col min="7439" max="7439" width="18.140625" style="86" customWidth="1"/>
    <col min="7440" max="7440" width="24.7109375" style="86" customWidth="1"/>
    <col min="7441" max="7441" width="23.28515625" style="86" customWidth="1"/>
    <col min="7442" max="7442" width="18.42578125" style="86" customWidth="1"/>
    <col min="7443" max="7443" width="27.85546875" style="86" customWidth="1"/>
    <col min="7444" max="7444" width="49.42578125" style="86" customWidth="1"/>
    <col min="7445" max="7445" width="32.140625" style="86" customWidth="1"/>
    <col min="7446" max="7446" width="22.42578125" style="86" customWidth="1"/>
    <col min="7447" max="7447" width="33" style="86" customWidth="1"/>
    <col min="7448" max="7448" width="58.85546875" style="86" customWidth="1"/>
    <col min="7449" max="7449" width="37.85546875" style="86" customWidth="1"/>
    <col min="7450" max="7450" width="17.5703125" style="86" customWidth="1"/>
    <col min="7451" max="7451" width="16.5703125" style="86" customWidth="1"/>
    <col min="7452" max="7452" width="28.7109375" style="86" customWidth="1"/>
    <col min="7453" max="7453" width="23.85546875" style="86" customWidth="1"/>
    <col min="7454" max="7680" width="9.140625" style="86"/>
    <col min="7681" max="7682" width="0" style="86" hidden="1" customWidth="1"/>
    <col min="7683" max="7683" width="15.7109375" style="86" customWidth="1"/>
    <col min="7684" max="7684" width="93.42578125" style="86" customWidth="1"/>
    <col min="7685" max="7685" width="32.28515625" style="86" customWidth="1"/>
    <col min="7686" max="7686" width="23.7109375" style="86" customWidth="1"/>
    <col min="7687" max="7687" width="26.42578125" style="86" customWidth="1"/>
    <col min="7688" max="7688" width="26.5703125" style="86" customWidth="1"/>
    <col min="7689" max="7689" width="27.85546875" style="86" customWidth="1"/>
    <col min="7690" max="7690" width="28.140625" style="86" customWidth="1"/>
    <col min="7691" max="7691" width="24.28515625" style="86" customWidth="1"/>
    <col min="7692" max="7692" width="13.140625" style="86" customWidth="1"/>
    <col min="7693" max="7693" width="19.85546875" style="86" customWidth="1"/>
    <col min="7694" max="7694" width="34.42578125" style="86" customWidth="1"/>
    <col min="7695" max="7695" width="18.140625" style="86" customWidth="1"/>
    <col min="7696" max="7696" width="24.7109375" style="86" customWidth="1"/>
    <col min="7697" max="7697" width="23.28515625" style="86" customWidth="1"/>
    <col min="7698" max="7698" width="18.42578125" style="86" customWidth="1"/>
    <col min="7699" max="7699" width="27.85546875" style="86" customWidth="1"/>
    <col min="7700" max="7700" width="49.42578125" style="86" customWidth="1"/>
    <col min="7701" max="7701" width="32.140625" style="86" customWidth="1"/>
    <col min="7702" max="7702" width="22.42578125" style="86" customWidth="1"/>
    <col min="7703" max="7703" width="33" style="86" customWidth="1"/>
    <col min="7704" max="7704" width="58.85546875" style="86" customWidth="1"/>
    <col min="7705" max="7705" width="37.85546875" style="86" customWidth="1"/>
    <col min="7706" max="7706" width="17.5703125" style="86" customWidth="1"/>
    <col min="7707" max="7707" width="16.5703125" style="86" customWidth="1"/>
    <col min="7708" max="7708" width="28.7109375" style="86" customWidth="1"/>
    <col min="7709" max="7709" width="23.85546875" style="86" customWidth="1"/>
    <col min="7710" max="7936" width="9.140625" style="86"/>
    <col min="7937" max="7938" width="0" style="86" hidden="1" customWidth="1"/>
    <col min="7939" max="7939" width="15.7109375" style="86" customWidth="1"/>
    <col min="7940" max="7940" width="93.42578125" style="86" customWidth="1"/>
    <col min="7941" max="7941" width="32.28515625" style="86" customWidth="1"/>
    <col min="7942" max="7942" width="23.7109375" style="86" customWidth="1"/>
    <col min="7943" max="7943" width="26.42578125" style="86" customWidth="1"/>
    <col min="7944" max="7944" width="26.5703125" style="86" customWidth="1"/>
    <col min="7945" max="7945" width="27.85546875" style="86" customWidth="1"/>
    <col min="7946" max="7946" width="28.140625" style="86" customWidth="1"/>
    <col min="7947" max="7947" width="24.28515625" style="86" customWidth="1"/>
    <col min="7948" max="7948" width="13.140625" style="86" customWidth="1"/>
    <col min="7949" max="7949" width="19.85546875" style="86" customWidth="1"/>
    <col min="7950" max="7950" width="34.42578125" style="86" customWidth="1"/>
    <col min="7951" max="7951" width="18.140625" style="86" customWidth="1"/>
    <col min="7952" max="7952" width="24.7109375" style="86" customWidth="1"/>
    <col min="7953" max="7953" width="23.28515625" style="86" customWidth="1"/>
    <col min="7954" max="7954" width="18.42578125" style="86" customWidth="1"/>
    <col min="7955" max="7955" width="27.85546875" style="86" customWidth="1"/>
    <col min="7956" max="7956" width="49.42578125" style="86" customWidth="1"/>
    <col min="7957" max="7957" width="32.140625" style="86" customWidth="1"/>
    <col min="7958" max="7958" width="22.42578125" style="86" customWidth="1"/>
    <col min="7959" max="7959" width="33" style="86" customWidth="1"/>
    <col min="7960" max="7960" width="58.85546875" style="86" customWidth="1"/>
    <col min="7961" max="7961" width="37.85546875" style="86" customWidth="1"/>
    <col min="7962" max="7962" width="17.5703125" style="86" customWidth="1"/>
    <col min="7963" max="7963" width="16.5703125" style="86" customWidth="1"/>
    <col min="7964" max="7964" width="28.7109375" style="86" customWidth="1"/>
    <col min="7965" max="7965" width="23.85546875" style="86" customWidth="1"/>
    <col min="7966" max="8192" width="9.140625" style="86"/>
    <col min="8193" max="8194" width="0" style="86" hidden="1" customWidth="1"/>
    <col min="8195" max="8195" width="15.7109375" style="86" customWidth="1"/>
    <col min="8196" max="8196" width="93.42578125" style="86" customWidth="1"/>
    <col min="8197" max="8197" width="32.28515625" style="86" customWidth="1"/>
    <col min="8198" max="8198" width="23.7109375" style="86" customWidth="1"/>
    <col min="8199" max="8199" width="26.42578125" style="86" customWidth="1"/>
    <col min="8200" max="8200" width="26.5703125" style="86" customWidth="1"/>
    <col min="8201" max="8201" width="27.85546875" style="86" customWidth="1"/>
    <col min="8202" max="8202" width="28.140625" style="86" customWidth="1"/>
    <col min="8203" max="8203" width="24.28515625" style="86" customWidth="1"/>
    <col min="8204" max="8204" width="13.140625" style="86" customWidth="1"/>
    <col min="8205" max="8205" width="19.85546875" style="86" customWidth="1"/>
    <col min="8206" max="8206" width="34.42578125" style="86" customWidth="1"/>
    <col min="8207" max="8207" width="18.140625" style="86" customWidth="1"/>
    <col min="8208" max="8208" width="24.7109375" style="86" customWidth="1"/>
    <col min="8209" max="8209" width="23.28515625" style="86" customWidth="1"/>
    <col min="8210" max="8210" width="18.42578125" style="86" customWidth="1"/>
    <col min="8211" max="8211" width="27.85546875" style="86" customWidth="1"/>
    <col min="8212" max="8212" width="49.42578125" style="86" customWidth="1"/>
    <col min="8213" max="8213" width="32.140625" style="86" customWidth="1"/>
    <col min="8214" max="8214" width="22.42578125" style="86" customWidth="1"/>
    <col min="8215" max="8215" width="33" style="86" customWidth="1"/>
    <col min="8216" max="8216" width="58.85546875" style="86" customWidth="1"/>
    <col min="8217" max="8217" width="37.85546875" style="86" customWidth="1"/>
    <col min="8218" max="8218" width="17.5703125" style="86" customWidth="1"/>
    <col min="8219" max="8219" width="16.5703125" style="86" customWidth="1"/>
    <col min="8220" max="8220" width="28.7109375" style="86" customWidth="1"/>
    <col min="8221" max="8221" width="23.85546875" style="86" customWidth="1"/>
    <col min="8222" max="8448" width="9.140625" style="86"/>
    <col min="8449" max="8450" width="0" style="86" hidden="1" customWidth="1"/>
    <col min="8451" max="8451" width="15.7109375" style="86" customWidth="1"/>
    <col min="8452" max="8452" width="93.42578125" style="86" customWidth="1"/>
    <col min="8453" max="8453" width="32.28515625" style="86" customWidth="1"/>
    <col min="8454" max="8454" width="23.7109375" style="86" customWidth="1"/>
    <col min="8455" max="8455" width="26.42578125" style="86" customWidth="1"/>
    <col min="8456" max="8456" width="26.5703125" style="86" customWidth="1"/>
    <col min="8457" max="8457" width="27.85546875" style="86" customWidth="1"/>
    <col min="8458" max="8458" width="28.140625" style="86" customWidth="1"/>
    <col min="8459" max="8459" width="24.28515625" style="86" customWidth="1"/>
    <col min="8460" max="8460" width="13.140625" style="86" customWidth="1"/>
    <col min="8461" max="8461" width="19.85546875" style="86" customWidth="1"/>
    <col min="8462" max="8462" width="34.42578125" style="86" customWidth="1"/>
    <col min="8463" max="8463" width="18.140625" style="86" customWidth="1"/>
    <col min="8464" max="8464" width="24.7109375" style="86" customWidth="1"/>
    <col min="8465" max="8465" width="23.28515625" style="86" customWidth="1"/>
    <col min="8466" max="8466" width="18.42578125" style="86" customWidth="1"/>
    <col min="8467" max="8467" width="27.85546875" style="86" customWidth="1"/>
    <col min="8468" max="8468" width="49.42578125" style="86" customWidth="1"/>
    <col min="8469" max="8469" width="32.140625" style="86" customWidth="1"/>
    <col min="8470" max="8470" width="22.42578125" style="86" customWidth="1"/>
    <col min="8471" max="8471" width="33" style="86" customWidth="1"/>
    <col min="8472" max="8472" width="58.85546875" style="86" customWidth="1"/>
    <col min="8473" max="8473" width="37.85546875" style="86" customWidth="1"/>
    <col min="8474" max="8474" width="17.5703125" style="86" customWidth="1"/>
    <col min="8475" max="8475" width="16.5703125" style="86" customWidth="1"/>
    <col min="8476" max="8476" width="28.7109375" style="86" customWidth="1"/>
    <col min="8477" max="8477" width="23.85546875" style="86" customWidth="1"/>
    <col min="8478" max="8704" width="9.140625" style="86"/>
    <col min="8705" max="8706" width="0" style="86" hidden="1" customWidth="1"/>
    <col min="8707" max="8707" width="15.7109375" style="86" customWidth="1"/>
    <col min="8708" max="8708" width="93.42578125" style="86" customWidth="1"/>
    <col min="8709" max="8709" width="32.28515625" style="86" customWidth="1"/>
    <col min="8710" max="8710" width="23.7109375" style="86" customWidth="1"/>
    <col min="8711" max="8711" width="26.42578125" style="86" customWidth="1"/>
    <col min="8712" max="8712" width="26.5703125" style="86" customWidth="1"/>
    <col min="8713" max="8713" width="27.85546875" style="86" customWidth="1"/>
    <col min="8714" max="8714" width="28.140625" style="86" customWidth="1"/>
    <col min="8715" max="8715" width="24.28515625" style="86" customWidth="1"/>
    <col min="8716" max="8716" width="13.140625" style="86" customWidth="1"/>
    <col min="8717" max="8717" width="19.85546875" style="86" customWidth="1"/>
    <col min="8718" max="8718" width="34.42578125" style="86" customWidth="1"/>
    <col min="8719" max="8719" width="18.140625" style="86" customWidth="1"/>
    <col min="8720" max="8720" width="24.7109375" style="86" customWidth="1"/>
    <col min="8721" max="8721" width="23.28515625" style="86" customWidth="1"/>
    <col min="8722" max="8722" width="18.42578125" style="86" customWidth="1"/>
    <col min="8723" max="8723" width="27.85546875" style="86" customWidth="1"/>
    <col min="8724" max="8724" width="49.42578125" style="86" customWidth="1"/>
    <col min="8725" max="8725" width="32.140625" style="86" customWidth="1"/>
    <col min="8726" max="8726" width="22.42578125" style="86" customWidth="1"/>
    <col min="8727" max="8727" width="33" style="86" customWidth="1"/>
    <col min="8728" max="8728" width="58.85546875" style="86" customWidth="1"/>
    <col min="8729" max="8729" width="37.85546875" style="86" customWidth="1"/>
    <col min="8730" max="8730" width="17.5703125" style="86" customWidth="1"/>
    <col min="8731" max="8731" width="16.5703125" style="86" customWidth="1"/>
    <col min="8732" max="8732" width="28.7109375" style="86" customWidth="1"/>
    <col min="8733" max="8733" width="23.85546875" style="86" customWidth="1"/>
    <col min="8734" max="8960" width="9.140625" style="86"/>
    <col min="8961" max="8962" width="0" style="86" hidden="1" customWidth="1"/>
    <col min="8963" max="8963" width="15.7109375" style="86" customWidth="1"/>
    <col min="8964" max="8964" width="93.42578125" style="86" customWidth="1"/>
    <col min="8965" max="8965" width="32.28515625" style="86" customWidth="1"/>
    <col min="8966" max="8966" width="23.7109375" style="86" customWidth="1"/>
    <col min="8967" max="8967" width="26.42578125" style="86" customWidth="1"/>
    <col min="8968" max="8968" width="26.5703125" style="86" customWidth="1"/>
    <col min="8969" max="8969" width="27.85546875" style="86" customWidth="1"/>
    <col min="8970" max="8970" width="28.140625" style="86" customWidth="1"/>
    <col min="8971" max="8971" width="24.28515625" style="86" customWidth="1"/>
    <col min="8972" max="8972" width="13.140625" style="86" customWidth="1"/>
    <col min="8973" max="8973" width="19.85546875" style="86" customWidth="1"/>
    <col min="8974" max="8974" width="34.42578125" style="86" customWidth="1"/>
    <col min="8975" max="8975" width="18.140625" style="86" customWidth="1"/>
    <col min="8976" max="8976" width="24.7109375" style="86" customWidth="1"/>
    <col min="8977" max="8977" width="23.28515625" style="86" customWidth="1"/>
    <col min="8978" max="8978" width="18.42578125" style="86" customWidth="1"/>
    <col min="8979" max="8979" width="27.85546875" style="86" customWidth="1"/>
    <col min="8980" max="8980" width="49.42578125" style="86" customWidth="1"/>
    <col min="8981" max="8981" width="32.140625" style="86" customWidth="1"/>
    <col min="8982" max="8982" width="22.42578125" style="86" customWidth="1"/>
    <col min="8983" max="8983" width="33" style="86" customWidth="1"/>
    <col min="8984" max="8984" width="58.85546875" style="86" customWidth="1"/>
    <col min="8985" max="8985" width="37.85546875" style="86" customWidth="1"/>
    <col min="8986" max="8986" width="17.5703125" style="86" customWidth="1"/>
    <col min="8987" max="8987" width="16.5703125" style="86" customWidth="1"/>
    <col min="8988" max="8988" width="28.7109375" style="86" customWidth="1"/>
    <col min="8989" max="8989" width="23.85546875" style="86" customWidth="1"/>
    <col min="8990" max="9216" width="9.140625" style="86"/>
    <col min="9217" max="9218" width="0" style="86" hidden="1" customWidth="1"/>
    <col min="9219" max="9219" width="15.7109375" style="86" customWidth="1"/>
    <col min="9220" max="9220" width="93.42578125" style="86" customWidth="1"/>
    <col min="9221" max="9221" width="32.28515625" style="86" customWidth="1"/>
    <col min="9222" max="9222" width="23.7109375" style="86" customWidth="1"/>
    <col min="9223" max="9223" width="26.42578125" style="86" customWidth="1"/>
    <col min="9224" max="9224" width="26.5703125" style="86" customWidth="1"/>
    <col min="9225" max="9225" width="27.85546875" style="86" customWidth="1"/>
    <col min="9226" max="9226" width="28.140625" style="86" customWidth="1"/>
    <col min="9227" max="9227" width="24.28515625" style="86" customWidth="1"/>
    <col min="9228" max="9228" width="13.140625" style="86" customWidth="1"/>
    <col min="9229" max="9229" width="19.85546875" style="86" customWidth="1"/>
    <col min="9230" max="9230" width="34.42578125" style="86" customWidth="1"/>
    <col min="9231" max="9231" width="18.140625" style="86" customWidth="1"/>
    <col min="9232" max="9232" width="24.7109375" style="86" customWidth="1"/>
    <col min="9233" max="9233" width="23.28515625" style="86" customWidth="1"/>
    <col min="9234" max="9234" width="18.42578125" style="86" customWidth="1"/>
    <col min="9235" max="9235" width="27.85546875" style="86" customWidth="1"/>
    <col min="9236" max="9236" width="49.42578125" style="86" customWidth="1"/>
    <col min="9237" max="9237" width="32.140625" style="86" customWidth="1"/>
    <col min="9238" max="9238" width="22.42578125" style="86" customWidth="1"/>
    <col min="9239" max="9239" width="33" style="86" customWidth="1"/>
    <col min="9240" max="9240" width="58.85546875" style="86" customWidth="1"/>
    <col min="9241" max="9241" width="37.85546875" style="86" customWidth="1"/>
    <col min="9242" max="9242" width="17.5703125" style="86" customWidth="1"/>
    <col min="9243" max="9243" width="16.5703125" style="86" customWidth="1"/>
    <col min="9244" max="9244" width="28.7109375" style="86" customWidth="1"/>
    <col min="9245" max="9245" width="23.85546875" style="86" customWidth="1"/>
    <col min="9246" max="9472" width="9.140625" style="86"/>
    <col min="9473" max="9474" width="0" style="86" hidden="1" customWidth="1"/>
    <col min="9475" max="9475" width="15.7109375" style="86" customWidth="1"/>
    <col min="9476" max="9476" width="93.42578125" style="86" customWidth="1"/>
    <col min="9477" max="9477" width="32.28515625" style="86" customWidth="1"/>
    <col min="9478" max="9478" width="23.7109375" style="86" customWidth="1"/>
    <col min="9479" max="9479" width="26.42578125" style="86" customWidth="1"/>
    <col min="9480" max="9480" width="26.5703125" style="86" customWidth="1"/>
    <col min="9481" max="9481" width="27.85546875" style="86" customWidth="1"/>
    <col min="9482" max="9482" width="28.140625" style="86" customWidth="1"/>
    <col min="9483" max="9483" width="24.28515625" style="86" customWidth="1"/>
    <col min="9484" max="9484" width="13.140625" style="86" customWidth="1"/>
    <col min="9485" max="9485" width="19.85546875" style="86" customWidth="1"/>
    <col min="9486" max="9486" width="34.42578125" style="86" customWidth="1"/>
    <col min="9487" max="9487" width="18.140625" style="86" customWidth="1"/>
    <col min="9488" max="9488" width="24.7109375" style="86" customWidth="1"/>
    <col min="9489" max="9489" width="23.28515625" style="86" customWidth="1"/>
    <col min="9490" max="9490" width="18.42578125" style="86" customWidth="1"/>
    <col min="9491" max="9491" width="27.85546875" style="86" customWidth="1"/>
    <col min="9492" max="9492" width="49.42578125" style="86" customWidth="1"/>
    <col min="9493" max="9493" width="32.140625" style="86" customWidth="1"/>
    <col min="9494" max="9494" width="22.42578125" style="86" customWidth="1"/>
    <col min="9495" max="9495" width="33" style="86" customWidth="1"/>
    <col min="9496" max="9496" width="58.85546875" style="86" customWidth="1"/>
    <col min="9497" max="9497" width="37.85546875" style="86" customWidth="1"/>
    <col min="9498" max="9498" width="17.5703125" style="86" customWidth="1"/>
    <col min="9499" max="9499" width="16.5703125" style="86" customWidth="1"/>
    <col min="9500" max="9500" width="28.7109375" style="86" customWidth="1"/>
    <col min="9501" max="9501" width="23.85546875" style="86" customWidth="1"/>
    <col min="9502" max="9728" width="9.140625" style="86"/>
    <col min="9729" max="9730" width="0" style="86" hidden="1" customWidth="1"/>
    <col min="9731" max="9731" width="15.7109375" style="86" customWidth="1"/>
    <col min="9732" max="9732" width="93.42578125" style="86" customWidth="1"/>
    <col min="9733" max="9733" width="32.28515625" style="86" customWidth="1"/>
    <col min="9734" max="9734" width="23.7109375" style="86" customWidth="1"/>
    <col min="9735" max="9735" width="26.42578125" style="86" customWidth="1"/>
    <col min="9736" max="9736" width="26.5703125" style="86" customWidth="1"/>
    <col min="9737" max="9737" width="27.85546875" style="86" customWidth="1"/>
    <col min="9738" max="9738" width="28.140625" style="86" customWidth="1"/>
    <col min="9739" max="9739" width="24.28515625" style="86" customWidth="1"/>
    <col min="9740" max="9740" width="13.140625" style="86" customWidth="1"/>
    <col min="9741" max="9741" width="19.85546875" style="86" customWidth="1"/>
    <col min="9742" max="9742" width="34.42578125" style="86" customWidth="1"/>
    <col min="9743" max="9743" width="18.140625" style="86" customWidth="1"/>
    <col min="9744" max="9744" width="24.7109375" style="86" customWidth="1"/>
    <col min="9745" max="9745" width="23.28515625" style="86" customWidth="1"/>
    <col min="9746" max="9746" width="18.42578125" style="86" customWidth="1"/>
    <col min="9747" max="9747" width="27.85546875" style="86" customWidth="1"/>
    <col min="9748" max="9748" width="49.42578125" style="86" customWidth="1"/>
    <col min="9749" max="9749" width="32.140625" style="86" customWidth="1"/>
    <col min="9750" max="9750" width="22.42578125" style="86" customWidth="1"/>
    <col min="9751" max="9751" width="33" style="86" customWidth="1"/>
    <col min="9752" max="9752" width="58.85546875" style="86" customWidth="1"/>
    <col min="9753" max="9753" width="37.85546875" style="86" customWidth="1"/>
    <col min="9754" max="9754" width="17.5703125" style="86" customWidth="1"/>
    <col min="9755" max="9755" width="16.5703125" style="86" customWidth="1"/>
    <col min="9756" max="9756" width="28.7109375" style="86" customWidth="1"/>
    <col min="9757" max="9757" width="23.85546875" style="86" customWidth="1"/>
    <col min="9758" max="9984" width="9.140625" style="86"/>
    <col min="9985" max="9986" width="0" style="86" hidden="1" customWidth="1"/>
    <col min="9987" max="9987" width="15.7109375" style="86" customWidth="1"/>
    <col min="9988" max="9988" width="93.42578125" style="86" customWidth="1"/>
    <col min="9989" max="9989" width="32.28515625" style="86" customWidth="1"/>
    <col min="9990" max="9990" width="23.7109375" style="86" customWidth="1"/>
    <col min="9991" max="9991" width="26.42578125" style="86" customWidth="1"/>
    <col min="9992" max="9992" width="26.5703125" style="86" customWidth="1"/>
    <col min="9993" max="9993" width="27.85546875" style="86" customWidth="1"/>
    <col min="9994" max="9994" width="28.140625" style="86" customWidth="1"/>
    <col min="9995" max="9995" width="24.28515625" style="86" customWidth="1"/>
    <col min="9996" max="9996" width="13.140625" style="86" customWidth="1"/>
    <col min="9997" max="9997" width="19.85546875" style="86" customWidth="1"/>
    <col min="9998" max="9998" width="34.42578125" style="86" customWidth="1"/>
    <col min="9999" max="9999" width="18.140625" style="86" customWidth="1"/>
    <col min="10000" max="10000" width="24.7109375" style="86" customWidth="1"/>
    <col min="10001" max="10001" width="23.28515625" style="86" customWidth="1"/>
    <col min="10002" max="10002" width="18.42578125" style="86" customWidth="1"/>
    <col min="10003" max="10003" width="27.85546875" style="86" customWidth="1"/>
    <col min="10004" max="10004" width="49.42578125" style="86" customWidth="1"/>
    <col min="10005" max="10005" width="32.140625" style="86" customWidth="1"/>
    <col min="10006" max="10006" width="22.42578125" style="86" customWidth="1"/>
    <col min="10007" max="10007" width="33" style="86" customWidth="1"/>
    <col min="10008" max="10008" width="58.85546875" style="86" customWidth="1"/>
    <col min="10009" max="10009" width="37.85546875" style="86" customWidth="1"/>
    <col min="10010" max="10010" width="17.5703125" style="86" customWidth="1"/>
    <col min="10011" max="10011" width="16.5703125" style="86" customWidth="1"/>
    <col min="10012" max="10012" width="28.7109375" style="86" customWidth="1"/>
    <col min="10013" max="10013" width="23.85546875" style="86" customWidth="1"/>
    <col min="10014" max="10240" width="9.140625" style="86"/>
    <col min="10241" max="10242" width="0" style="86" hidden="1" customWidth="1"/>
    <col min="10243" max="10243" width="15.7109375" style="86" customWidth="1"/>
    <col min="10244" max="10244" width="93.42578125" style="86" customWidth="1"/>
    <col min="10245" max="10245" width="32.28515625" style="86" customWidth="1"/>
    <col min="10246" max="10246" width="23.7109375" style="86" customWidth="1"/>
    <col min="10247" max="10247" width="26.42578125" style="86" customWidth="1"/>
    <col min="10248" max="10248" width="26.5703125" style="86" customWidth="1"/>
    <col min="10249" max="10249" width="27.85546875" style="86" customWidth="1"/>
    <col min="10250" max="10250" width="28.140625" style="86" customWidth="1"/>
    <col min="10251" max="10251" width="24.28515625" style="86" customWidth="1"/>
    <col min="10252" max="10252" width="13.140625" style="86" customWidth="1"/>
    <col min="10253" max="10253" width="19.85546875" style="86" customWidth="1"/>
    <col min="10254" max="10254" width="34.42578125" style="86" customWidth="1"/>
    <col min="10255" max="10255" width="18.140625" style="86" customWidth="1"/>
    <col min="10256" max="10256" width="24.7109375" style="86" customWidth="1"/>
    <col min="10257" max="10257" width="23.28515625" style="86" customWidth="1"/>
    <col min="10258" max="10258" width="18.42578125" style="86" customWidth="1"/>
    <col min="10259" max="10259" width="27.85546875" style="86" customWidth="1"/>
    <col min="10260" max="10260" width="49.42578125" style="86" customWidth="1"/>
    <col min="10261" max="10261" width="32.140625" style="86" customWidth="1"/>
    <col min="10262" max="10262" width="22.42578125" style="86" customWidth="1"/>
    <col min="10263" max="10263" width="33" style="86" customWidth="1"/>
    <col min="10264" max="10264" width="58.85546875" style="86" customWidth="1"/>
    <col min="10265" max="10265" width="37.85546875" style="86" customWidth="1"/>
    <col min="10266" max="10266" width="17.5703125" style="86" customWidth="1"/>
    <col min="10267" max="10267" width="16.5703125" style="86" customWidth="1"/>
    <col min="10268" max="10268" width="28.7109375" style="86" customWidth="1"/>
    <col min="10269" max="10269" width="23.85546875" style="86" customWidth="1"/>
    <col min="10270" max="10496" width="9.140625" style="86"/>
    <col min="10497" max="10498" width="0" style="86" hidden="1" customWidth="1"/>
    <col min="10499" max="10499" width="15.7109375" style="86" customWidth="1"/>
    <col min="10500" max="10500" width="93.42578125" style="86" customWidth="1"/>
    <col min="10501" max="10501" width="32.28515625" style="86" customWidth="1"/>
    <col min="10502" max="10502" width="23.7109375" style="86" customWidth="1"/>
    <col min="10503" max="10503" width="26.42578125" style="86" customWidth="1"/>
    <col min="10504" max="10504" width="26.5703125" style="86" customWidth="1"/>
    <col min="10505" max="10505" width="27.85546875" style="86" customWidth="1"/>
    <col min="10506" max="10506" width="28.140625" style="86" customWidth="1"/>
    <col min="10507" max="10507" width="24.28515625" style="86" customWidth="1"/>
    <col min="10508" max="10508" width="13.140625" style="86" customWidth="1"/>
    <col min="10509" max="10509" width="19.85546875" style="86" customWidth="1"/>
    <col min="10510" max="10510" width="34.42578125" style="86" customWidth="1"/>
    <col min="10511" max="10511" width="18.140625" style="86" customWidth="1"/>
    <col min="10512" max="10512" width="24.7109375" style="86" customWidth="1"/>
    <col min="10513" max="10513" width="23.28515625" style="86" customWidth="1"/>
    <col min="10514" max="10514" width="18.42578125" style="86" customWidth="1"/>
    <col min="10515" max="10515" width="27.85546875" style="86" customWidth="1"/>
    <col min="10516" max="10516" width="49.42578125" style="86" customWidth="1"/>
    <col min="10517" max="10517" width="32.140625" style="86" customWidth="1"/>
    <col min="10518" max="10518" width="22.42578125" style="86" customWidth="1"/>
    <col min="10519" max="10519" width="33" style="86" customWidth="1"/>
    <col min="10520" max="10520" width="58.85546875" style="86" customWidth="1"/>
    <col min="10521" max="10521" width="37.85546875" style="86" customWidth="1"/>
    <col min="10522" max="10522" width="17.5703125" style="86" customWidth="1"/>
    <col min="10523" max="10523" width="16.5703125" style="86" customWidth="1"/>
    <col min="10524" max="10524" width="28.7109375" style="86" customWidth="1"/>
    <col min="10525" max="10525" width="23.85546875" style="86" customWidth="1"/>
    <col min="10526" max="10752" width="9.140625" style="86"/>
    <col min="10753" max="10754" width="0" style="86" hidden="1" customWidth="1"/>
    <col min="10755" max="10755" width="15.7109375" style="86" customWidth="1"/>
    <col min="10756" max="10756" width="93.42578125" style="86" customWidth="1"/>
    <col min="10757" max="10757" width="32.28515625" style="86" customWidth="1"/>
    <col min="10758" max="10758" width="23.7109375" style="86" customWidth="1"/>
    <col min="10759" max="10759" width="26.42578125" style="86" customWidth="1"/>
    <col min="10760" max="10760" width="26.5703125" style="86" customWidth="1"/>
    <col min="10761" max="10761" width="27.85546875" style="86" customWidth="1"/>
    <col min="10762" max="10762" width="28.140625" style="86" customWidth="1"/>
    <col min="10763" max="10763" width="24.28515625" style="86" customWidth="1"/>
    <col min="10764" max="10764" width="13.140625" style="86" customWidth="1"/>
    <col min="10765" max="10765" width="19.85546875" style="86" customWidth="1"/>
    <col min="10766" max="10766" width="34.42578125" style="86" customWidth="1"/>
    <col min="10767" max="10767" width="18.140625" style="86" customWidth="1"/>
    <col min="10768" max="10768" width="24.7109375" style="86" customWidth="1"/>
    <col min="10769" max="10769" width="23.28515625" style="86" customWidth="1"/>
    <col min="10770" max="10770" width="18.42578125" style="86" customWidth="1"/>
    <col min="10771" max="10771" width="27.85546875" style="86" customWidth="1"/>
    <col min="10772" max="10772" width="49.42578125" style="86" customWidth="1"/>
    <col min="10773" max="10773" width="32.140625" style="86" customWidth="1"/>
    <col min="10774" max="10774" width="22.42578125" style="86" customWidth="1"/>
    <col min="10775" max="10775" width="33" style="86" customWidth="1"/>
    <col min="10776" max="10776" width="58.85546875" style="86" customWidth="1"/>
    <col min="10777" max="10777" width="37.85546875" style="86" customWidth="1"/>
    <col min="10778" max="10778" width="17.5703125" style="86" customWidth="1"/>
    <col min="10779" max="10779" width="16.5703125" style="86" customWidth="1"/>
    <col min="10780" max="10780" width="28.7109375" style="86" customWidth="1"/>
    <col min="10781" max="10781" width="23.85546875" style="86" customWidth="1"/>
    <col min="10782" max="11008" width="9.140625" style="86"/>
    <col min="11009" max="11010" width="0" style="86" hidden="1" customWidth="1"/>
    <col min="11011" max="11011" width="15.7109375" style="86" customWidth="1"/>
    <col min="11012" max="11012" width="93.42578125" style="86" customWidth="1"/>
    <col min="11013" max="11013" width="32.28515625" style="86" customWidth="1"/>
    <col min="11014" max="11014" width="23.7109375" style="86" customWidth="1"/>
    <col min="11015" max="11015" width="26.42578125" style="86" customWidth="1"/>
    <col min="11016" max="11016" width="26.5703125" style="86" customWidth="1"/>
    <col min="11017" max="11017" width="27.85546875" style="86" customWidth="1"/>
    <col min="11018" max="11018" width="28.140625" style="86" customWidth="1"/>
    <col min="11019" max="11019" width="24.28515625" style="86" customWidth="1"/>
    <col min="11020" max="11020" width="13.140625" style="86" customWidth="1"/>
    <col min="11021" max="11021" width="19.85546875" style="86" customWidth="1"/>
    <col min="11022" max="11022" width="34.42578125" style="86" customWidth="1"/>
    <col min="11023" max="11023" width="18.140625" style="86" customWidth="1"/>
    <col min="11024" max="11024" width="24.7109375" style="86" customWidth="1"/>
    <col min="11025" max="11025" width="23.28515625" style="86" customWidth="1"/>
    <col min="11026" max="11026" width="18.42578125" style="86" customWidth="1"/>
    <col min="11027" max="11027" width="27.85546875" style="86" customWidth="1"/>
    <col min="11028" max="11028" width="49.42578125" style="86" customWidth="1"/>
    <col min="11029" max="11029" width="32.140625" style="86" customWidth="1"/>
    <col min="11030" max="11030" width="22.42578125" style="86" customWidth="1"/>
    <col min="11031" max="11031" width="33" style="86" customWidth="1"/>
    <col min="11032" max="11032" width="58.85546875" style="86" customWidth="1"/>
    <col min="11033" max="11033" width="37.85546875" style="86" customWidth="1"/>
    <col min="11034" max="11034" width="17.5703125" style="86" customWidth="1"/>
    <col min="11035" max="11035" width="16.5703125" style="86" customWidth="1"/>
    <col min="11036" max="11036" width="28.7109375" style="86" customWidth="1"/>
    <col min="11037" max="11037" width="23.85546875" style="86" customWidth="1"/>
    <col min="11038" max="11264" width="9.140625" style="86"/>
    <col min="11265" max="11266" width="0" style="86" hidden="1" customWidth="1"/>
    <col min="11267" max="11267" width="15.7109375" style="86" customWidth="1"/>
    <col min="11268" max="11268" width="93.42578125" style="86" customWidth="1"/>
    <col min="11269" max="11269" width="32.28515625" style="86" customWidth="1"/>
    <col min="11270" max="11270" width="23.7109375" style="86" customWidth="1"/>
    <col min="11271" max="11271" width="26.42578125" style="86" customWidth="1"/>
    <col min="11272" max="11272" width="26.5703125" style="86" customWidth="1"/>
    <col min="11273" max="11273" width="27.85546875" style="86" customWidth="1"/>
    <col min="11274" max="11274" width="28.140625" style="86" customWidth="1"/>
    <col min="11275" max="11275" width="24.28515625" style="86" customWidth="1"/>
    <col min="11276" max="11276" width="13.140625" style="86" customWidth="1"/>
    <col min="11277" max="11277" width="19.85546875" style="86" customWidth="1"/>
    <col min="11278" max="11278" width="34.42578125" style="86" customWidth="1"/>
    <col min="11279" max="11279" width="18.140625" style="86" customWidth="1"/>
    <col min="11280" max="11280" width="24.7109375" style="86" customWidth="1"/>
    <col min="11281" max="11281" width="23.28515625" style="86" customWidth="1"/>
    <col min="11282" max="11282" width="18.42578125" style="86" customWidth="1"/>
    <col min="11283" max="11283" width="27.85546875" style="86" customWidth="1"/>
    <col min="11284" max="11284" width="49.42578125" style="86" customWidth="1"/>
    <col min="11285" max="11285" width="32.140625" style="86" customWidth="1"/>
    <col min="11286" max="11286" width="22.42578125" style="86" customWidth="1"/>
    <col min="11287" max="11287" width="33" style="86" customWidth="1"/>
    <col min="11288" max="11288" width="58.85546875" style="86" customWidth="1"/>
    <col min="11289" max="11289" width="37.85546875" style="86" customWidth="1"/>
    <col min="11290" max="11290" width="17.5703125" style="86" customWidth="1"/>
    <col min="11291" max="11291" width="16.5703125" style="86" customWidth="1"/>
    <col min="11292" max="11292" width="28.7109375" style="86" customWidth="1"/>
    <col min="11293" max="11293" width="23.85546875" style="86" customWidth="1"/>
    <col min="11294" max="11520" width="9.140625" style="86"/>
    <col min="11521" max="11522" width="0" style="86" hidden="1" customWidth="1"/>
    <col min="11523" max="11523" width="15.7109375" style="86" customWidth="1"/>
    <col min="11524" max="11524" width="93.42578125" style="86" customWidth="1"/>
    <col min="11525" max="11525" width="32.28515625" style="86" customWidth="1"/>
    <col min="11526" max="11526" width="23.7109375" style="86" customWidth="1"/>
    <col min="11527" max="11527" width="26.42578125" style="86" customWidth="1"/>
    <col min="11528" max="11528" width="26.5703125" style="86" customWidth="1"/>
    <col min="11529" max="11529" width="27.85546875" style="86" customWidth="1"/>
    <col min="11530" max="11530" width="28.140625" style="86" customWidth="1"/>
    <col min="11531" max="11531" width="24.28515625" style="86" customWidth="1"/>
    <col min="11532" max="11532" width="13.140625" style="86" customWidth="1"/>
    <col min="11533" max="11533" width="19.85546875" style="86" customWidth="1"/>
    <col min="11534" max="11534" width="34.42578125" style="86" customWidth="1"/>
    <col min="11535" max="11535" width="18.140625" style="86" customWidth="1"/>
    <col min="11536" max="11536" width="24.7109375" style="86" customWidth="1"/>
    <col min="11537" max="11537" width="23.28515625" style="86" customWidth="1"/>
    <col min="11538" max="11538" width="18.42578125" style="86" customWidth="1"/>
    <col min="11539" max="11539" width="27.85546875" style="86" customWidth="1"/>
    <col min="11540" max="11540" width="49.42578125" style="86" customWidth="1"/>
    <col min="11541" max="11541" width="32.140625" style="86" customWidth="1"/>
    <col min="11542" max="11542" width="22.42578125" style="86" customWidth="1"/>
    <col min="11543" max="11543" width="33" style="86" customWidth="1"/>
    <col min="11544" max="11544" width="58.85546875" style="86" customWidth="1"/>
    <col min="11545" max="11545" width="37.85546875" style="86" customWidth="1"/>
    <col min="11546" max="11546" width="17.5703125" style="86" customWidth="1"/>
    <col min="11547" max="11547" width="16.5703125" style="86" customWidth="1"/>
    <col min="11548" max="11548" width="28.7109375" style="86" customWidth="1"/>
    <col min="11549" max="11549" width="23.85546875" style="86" customWidth="1"/>
    <col min="11550" max="11776" width="9.140625" style="86"/>
    <col min="11777" max="11778" width="0" style="86" hidden="1" customWidth="1"/>
    <col min="11779" max="11779" width="15.7109375" style="86" customWidth="1"/>
    <col min="11780" max="11780" width="93.42578125" style="86" customWidth="1"/>
    <col min="11781" max="11781" width="32.28515625" style="86" customWidth="1"/>
    <col min="11782" max="11782" width="23.7109375" style="86" customWidth="1"/>
    <col min="11783" max="11783" width="26.42578125" style="86" customWidth="1"/>
    <col min="11784" max="11784" width="26.5703125" style="86" customWidth="1"/>
    <col min="11785" max="11785" width="27.85546875" style="86" customWidth="1"/>
    <col min="11786" max="11786" width="28.140625" style="86" customWidth="1"/>
    <col min="11787" max="11787" width="24.28515625" style="86" customWidth="1"/>
    <col min="11788" max="11788" width="13.140625" style="86" customWidth="1"/>
    <col min="11789" max="11789" width="19.85546875" style="86" customWidth="1"/>
    <col min="11790" max="11790" width="34.42578125" style="86" customWidth="1"/>
    <col min="11791" max="11791" width="18.140625" style="86" customWidth="1"/>
    <col min="11792" max="11792" width="24.7109375" style="86" customWidth="1"/>
    <col min="11793" max="11793" width="23.28515625" style="86" customWidth="1"/>
    <col min="11794" max="11794" width="18.42578125" style="86" customWidth="1"/>
    <col min="11795" max="11795" width="27.85546875" style="86" customWidth="1"/>
    <col min="11796" max="11796" width="49.42578125" style="86" customWidth="1"/>
    <col min="11797" max="11797" width="32.140625" style="86" customWidth="1"/>
    <col min="11798" max="11798" width="22.42578125" style="86" customWidth="1"/>
    <col min="11799" max="11799" width="33" style="86" customWidth="1"/>
    <col min="11800" max="11800" width="58.85546875" style="86" customWidth="1"/>
    <col min="11801" max="11801" width="37.85546875" style="86" customWidth="1"/>
    <col min="11802" max="11802" width="17.5703125" style="86" customWidth="1"/>
    <col min="11803" max="11803" width="16.5703125" style="86" customWidth="1"/>
    <col min="11804" max="11804" width="28.7109375" style="86" customWidth="1"/>
    <col min="11805" max="11805" width="23.85546875" style="86" customWidth="1"/>
    <col min="11806" max="12032" width="9.140625" style="86"/>
    <col min="12033" max="12034" width="0" style="86" hidden="1" customWidth="1"/>
    <col min="12035" max="12035" width="15.7109375" style="86" customWidth="1"/>
    <col min="12036" max="12036" width="93.42578125" style="86" customWidth="1"/>
    <col min="12037" max="12037" width="32.28515625" style="86" customWidth="1"/>
    <col min="12038" max="12038" width="23.7109375" style="86" customWidth="1"/>
    <col min="12039" max="12039" width="26.42578125" style="86" customWidth="1"/>
    <col min="12040" max="12040" width="26.5703125" style="86" customWidth="1"/>
    <col min="12041" max="12041" width="27.85546875" style="86" customWidth="1"/>
    <col min="12042" max="12042" width="28.140625" style="86" customWidth="1"/>
    <col min="12043" max="12043" width="24.28515625" style="86" customWidth="1"/>
    <col min="12044" max="12044" width="13.140625" style="86" customWidth="1"/>
    <col min="12045" max="12045" width="19.85546875" style="86" customWidth="1"/>
    <col min="12046" max="12046" width="34.42578125" style="86" customWidth="1"/>
    <col min="12047" max="12047" width="18.140625" style="86" customWidth="1"/>
    <col min="12048" max="12048" width="24.7109375" style="86" customWidth="1"/>
    <col min="12049" max="12049" width="23.28515625" style="86" customWidth="1"/>
    <col min="12050" max="12050" width="18.42578125" style="86" customWidth="1"/>
    <col min="12051" max="12051" width="27.85546875" style="86" customWidth="1"/>
    <col min="12052" max="12052" width="49.42578125" style="86" customWidth="1"/>
    <col min="12053" max="12053" width="32.140625" style="86" customWidth="1"/>
    <col min="12054" max="12054" width="22.42578125" style="86" customWidth="1"/>
    <col min="12055" max="12055" width="33" style="86" customWidth="1"/>
    <col min="12056" max="12056" width="58.85546875" style="86" customWidth="1"/>
    <col min="12057" max="12057" width="37.85546875" style="86" customWidth="1"/>
    <col min="12058" max="12058" width="17.5703125" style="86" customWidth="1"/>
    <col min="12059" max="12059" width="16.5703125" style="86" customWidth="1"/>
    <col min="12060" max="12060" width="28.7109375" style="86" customWidth="1"/>
    <col min="12061" max="12061" width="23.85546875" style="86" customWidth="1"/>
    <col min="12062" max="12288" width="9.140625" style="86"/>
    <col min="12289" max="12290" width="0" style="86" hidden="1" customWidth="1"/>
    <col min="12291" max="12291" width="15.7109375" style="86" customWidth="1"/>
    <col min="12292" max="12292" width="93.42578125" style="86" customWidth="1"/>
    <col min="12293" max="12293" width="32.28515625" style="86" customWidth="1"/>
    <col min="12294" max="12294" width="23.7109375" style="86" customWidth="1"/>
    <col min="12295" max="12295" width="26.42578125" style="86" customWidth="1"/>
    <col min="12296" max="12296" width="26.5703125" style="86" customWidth="1"/>
    <col min="12297" max="12297" width="27.85546875" style="86" customWidth="1"/>
    <col min="12298" max="12298" width="28.140625" style="86" customWidth="1"/>
    <col min="12299" max="12299" width="24.28515625" style="86" customWidth="1"/>
    <col min="12300" max="12300" width="13.140625" style="86" customWidth="1"/>
    <col min="12301" max="12301" width="19.85546875" style="86" customWidth="1"/>
    <col min="12302" max="12302" width="34.42578125" style="86" customWidth="1"/>
    <col min="12303" max="12303" width="18.140625" style="86" customWidth="1"/>
    <col min="12304" max="12304" width="24.7109375" style="86" customWidth="1"/>
    <col min="12305" max="12305" width="23.28515625" style="86" customWidth="1"/>
    <col min="12306" max="12306" width="18.42578125" style="86" customWidth="1"/>
    <col min="12307" max="12307" width="27.85546875" style="86" customWidth="1"/>
    <col min="12308" max="12308" width="49.42578125" style="86" customWidth="1"/>
    <col min="12309" max="12309" width="32.140625" style="86" customWidth="1"/>
    <col min="12310" max="12310" width="22.42578125" style="86" customWidth="1"/>
    <col min="12311" max="12311" width="33" style="86" customWidth="1"/>
    <col min="12312" max="12312" width="58.85546875" style="86" customWidth="1"/>
    <col min="12313" max="12313" width="37.85546875" style="86" customWidth="1"/>
    <col min="12314" max="12314" width="17.5703125" style="86" customWidth="1"/>
    <col min="12315" max="12315" width="16.5703125" style="86" customWidth="1"/>
    <col min="12316" max="12316" width="28.7109375" style="86" customWidth="1"/>
    <col min="12317" max="12317" width="23.85546875" style="86" customWidth="1"/>
    <col min="12318" max="12544" width="9.140625" style="86"/>
    <col min="12545" max="12546" width="0" style="86" hidden="1" customWidth="1"/>
    <col min="12547" max="12547" width="15.7109375" style="86" customWidth="1"/>
    <col min="12548" max="12548" width="93.42578125" style="86" customWidth="1"/>
    <col min="12549" max="12549" width="32.28515625" style="86" customWidth="1"/>
    <col min="12550" max="12550" width="23.7109375" style="86" customWidth="1"/>
    <col min="12551" max="12551" width="26.42578125" style="86" customWidth="1"/>
    <col min="12552" max="12552" width="26.5703125" style="86" customWidth="1"/>
    <col min="12553" max="12553" width="27.85546875" style="86" customWidth="1"/>
    <col min="12554" max="12554" width="28.140625" style="86" customWidth="1"/>
    <col min="12555" max="12555" width="24.28515625" style="86" customWidth="1"/>
    <col min="12556" max="12556" width="13.140625" style="86" customWidth="1"/>
    <col min="12557" max="12557" width="19.85546875" style="86" customWidth="1"/>
    <col min="12558" max="12558" width="34.42578125" style="86" customWidth="1"/>
    <col min="12559" max="12559" width="18.140625" style="86" customWidth="1"/>
    <col min="12560" max="12560" width="24.7109375" style="86" customWidth="1"/>
    <col min="12561" max="12561" width="23.28515625" style="86" customWidth="1"/>
    <col min="12562" max="12562" width="18.42578125" style="86" customWidth="1"/>
    <col min="12563" max="12563" width="27.85546875" style="86" customWidth="1"/>
    <col min="12564" max="12564" width="49.42578125" style="86" customWidth="1"/>
    <col min="12565" max="12565" width="32.140625" style="86" customWidth="1"/>
    <col min="12566" max="12566" width="22.42578125" style="86" customWidth="1"/>
    <col min="12567" max="12567" width="33" style="86" customWidth="1"/>
    <col min="12568" max="12568" width="58.85546875" style="86" customWidth="1"/>
    <col min="12569" max="12569" width="37.85546875" style="86" customWidth="1"/>
    <col min="12570" max="12570" width="17.5703125" style="86" customWidth="1"/>
    <col min="12571" max="12571" width="16.5703125" style="86" customWidth="1"/>
    <col min="12572" max="12572" width="28.7109375" style="86" customWidth="1"/>
    <col min="12573" max="12573" width="23.85546875" style="86" customWidth="1"/>
    <col min="12574" max="12800" width="9.140625" style="86"/>
    <col min="12801" max="12802" width="0" style="86" hidden="1" customWidth="1"/>
    <col min="12803" max="12803" width="15.7109375" style="86" customWidth="1"/>
    <col min="12804" max="12804" width="93.42578125" style="86" customWidth="1"/>
    <col min="12805" max="12805" width="32.28515625" style="86" customWidth="1"/>
    <col min="12806" max="12806" width="23.7109375" style="86" customWidth="1"/>
    <col min="12807" max="12807" width="26.42578125" style="86" customWidth="1"/>
    <col min="12808" max="12808" width="26.5703125" style="86" customWidth="1"/>
    <col min="12809" max="12809" width="27.85546875" style="86" customWidth="1"/>
    <col min="12810" max="12810" width="28.140625" style="86" customWidth="1"/>
    <col min="12811" max="12811" width="24.28515625" style="86" customWidth="1"/>
    <col min="12812" max="12812" width="13.140625" style="86" customWidth="1"/>
    <col min="12813" max="12813" width="19.85546875" style="86" customWidth="1"/>
    <col min="12814" max="12814" width="34.42578125" style="86" customWidth="1"/>
    <col min="12815" max="12815" width="18.140625" style="86" customWidth="1"/>
    <col min="12816" max="12816" width="24.7109375" style="86" customWidth="1"/>
    <col min="12817" max="12817" width="23.28515625" style="86" customWidth="1"/>
    <col min="12818" max="12818" width="18.42578125" style="86" customWidth="1"/>
    <col min="12819" max="12819" width="27.85546875" style="86" customWidth="1"/>
    <col min="12820" max="12820" width="49.42578125" style="86" customWidth="1"/>
    <col min="12821" max="12821" width="32.140625" style="86" customWidth="1"/>
    <col min="12822" max="12822" width="22.42578125" style="86" customWidth="1"/>
    <col min="12823" max="12823" width="33" style="86" customWidth="1"/>
    <col min="12824" max="12824" width="58.85546875" style="86" customWidth="1"/>
    <col min="12825" max="12825" width="37.85546875" style="86" customWidth="1"/>
    <col min="12826" max="12826" width="17.5703125" style="86" customWidth="1"/>
    <col min="12827" max="12827" width="16.5703125" style="86" customWidth="1"/>
    <col min="12828" max="12828" width="28.7109375" style="86" customWidth="1"/>
    <col min="12829" max="12829" width="23.85546875" style="86" customWidth="1"/>
    <col min="12830" max="13056" width="9.140625" style="86"/>
    <col min="13057" max="13058" width="0" style="86" hidden="1" customWidth="1"/>
    <col min="13059" max="13059" width="15.7109375" style="86" customWidth="1"/>
    <col min="13060" max="13060" width="93.42578125" style="86" customWidth="1"/>
    <col min="13061" max="13061" width="32.28515625" style="86" customWidth="1"/>
    <col min="13062" max="13062" width="23.7109375" style="86" customWidth="1"/>
    <col min="13063" max="13063" width="26.42578125" style="86" customWidth="1"/>
    <col min="13064" max="13064" width="26.5703125" style="86" customWidth="1"/>
    <col min="13065" max="13065" width="27.85546875" style="86" customWidth="1"/>
    <col min="13066" max="13066" width="28.140625" style="86" customWidth="1"/>
    <col min="13067" max="13067" width="24.28515625" style="86" customWidth="1"/>
    <col min="13068" max="13068" width="13.140625" style="86" customWidth="1"/>
    <col min="13069" max="13069" width="19.85546875" style="86" customWidth="1"/>
    <col min="13070" max="13070" width="34.42578125" style="86" customWidth="1"/>
    <col min="13071" max="13071" width="18.140625" style="86" customWidth="1"/>
    <col min="13072" max="13072" width="24.7109375" style="86" customWidth="1"/>
    <col min="13073" max="13073" width="23.28515625" style="86" customWidth="1"/>
    <col min="13074" max="13074" width="18.42578125" style="86" customWidth="1"/>
    <col min="13075" max="13075" width="27.85546875" style="86" customWidth="1"/>
    <col min="13076" max="13076" width="49.42578125" style="86" customWidth="1"/>
    <col min="13077" max="13077" width="32.140625" style="86" customWidth="1"/>
    <col min="13078" max="13078" width="22.42578125" style="86" customWidth="1"/>
    <col min="13079" max="13079" width="33" style="86" customWidth="1"/>
    <col min="13080" max="13080" width="58.85546875" style="86" customWidth="1"/>
    <col min="13081" max="13081" width="37.85546875" style="86" customWidth="1"/>
    <col min="13082" max="13082" width="17.5703125" style="86" customWidth="1"/>
    <col min="13083" max="13083" width="16.5703125" style="86" customWidth="1"/>
    <col min="13084" max="13084" width="28.7109375" style="86" customWidth="1"/>
    <col min="13085" max="13085" width="23.85546875" style="86" customWidth="1"/>
    <col min="13086" max="13312" width="9.140625" style="86"/>
    <col min="13313" max="13314" width="0" style="86" hidden="1" customWidth="1"/>
    <col min="13315" max="13315" width="15.7109375" style="86" customWidth="1"/>
    <col min="13316" max="13316" width="93.42578125" style="86" customWidth="1"/>
    <col min="13317" max="13317" width="32.28515625" style="86" customWidth="1"/>
    <col min="13318" max="13318" width="23.7109375" style="86" customWidth="1"/>
    <col min="13319" max="13319" width="26.42578125" style="86" customWidth="1"/>
    <col min="13320" max="13320" width="26.5703125" style="86" customWidth="1"/>
    <col min="13321" max="13321" width="27.85546875" style="86" customWidth="1"/>
    <col min="13322" max="13322" width="28.140625" style="86" customWidth="1"/>
    <col min="13323" max="13323" width="24.28515625" style="86" customWidth="1"/>
    <col min="13324" max="13324" width="13.140625" style="86" customWidth="1"/>
    <col min="13325" max="13325" width="19.85546875" style="86" customWidth="1"/>
    <col min="13326" max="13326" width="34.42578125" style="86" customWidth="1"/>
    <col min="13327" max="13327" width="18.140625" style="86" customWidth="1"/>
    <col min="13328" max="13328" width="24.7109375" style="86" customWidth="1"/>
    <col min="13329" max="13329" width="23.28515625" style="86" customWidth="1"/>
    <col min="13330" max="13330" width="18.42578125" style="86" customWidth="1"/>
    <col min="13331" max="13331" width="27.85546875" style="86" customWidth="1"/>
    <col min="13332" max="13332" width="49.42578125" style="86" customWidth="1"/>
    <col min="13333" max="13333" width="32.140625" style="86" customWidth="1"/>
    <col min="13334" max="13334" width="22.42578125" style="86" customWidth="1"/>
    <col min="13335" max="13335" width="33" style="86" customWidth="1"/>
    <col min="13336" max="13336" width="58.85546875" style="86" customWidth="1"/>
    <col min="13337" max="13337" width="37.85546875" style="86" customWidth="1"/>
    <col min="13338" max="13338" width="17.5703125" style="86" customWidth="1"/>
    <col min="13339" max="13339" width="16.5703125" style="86" customWidth="1"/>
    <col min="13340" max="13340" width="28.7109375" style="86" customWidth="1"/>
    <col min="13341" max="13341" width="23.85546875" style="86" customWidth="1"/>
    <col min="13342" max="13568" width="9.140625" style="86"/>
    <col min="13569" max="13570" width="0" style="86" hidden="1" customWidth="1"/>
    <col min="13571" max="13571" width="15.7109375" style="86" customWidth="1"/>
    <col min="13572" max="13572" width="93.42578125" style="86" customWidth="1"/>
    <col min="13573" max="13573" width="32.28515625" style="86" customWidth="1"/>
    <col min="13574" max="13574" width="23.7109375" style="86" customWidth="1"/>
    <col min="13575" max="13575" width="26.42578125" style="86" customWidth="1"/>
    <col min="13576" max="13576" width="26.5703125" style="86" customWidth="1"/>
    <col min="13577" max="13577" width="27.85546875" style="86" customWidth="1"/>
    <col min="13578" max="13578" width="28.140625" style="86" customWidth="1"/>
    <col min="13579" max="13579" width="24.28515625" style="86" customWidth="1"/>
    <col min="13580" max="13580" width="13.140625" style="86" customWidth="1"/>
    <col min="13581" max="13581" width="19.85546875" style="86" customWidth="1"/>
    <col min="13582" max="13582" width="34.42578125" style="86" customWidth="1"/>
    <col min="13583" max="13583" width="18.140625" style="86" customWidth="1"/>
    <col min="13584" max="13584" width="24.7109375" style="86" customWidth="1"/>
    <col min="13585" max="13585" width="23.28515625" style="86" customWidth="1"/>
    <col min="13586" max="13586" width="18.42578125" style="86" customWidth="1"/>
    <col min="13587" max="13587" width="27.85546875" style="86" customWidth="1"/>
    <col min="13588" max="13588" width="49.42578125" style="86" customWidth="1"/>
    <col min="13589" max="13589" width="32.140625" style="86" customWidth="1"/>
    <col min="13590" max="13590" width="22.42578125" style="86" customWidth="1"/>
    <col min="13591" max="13591" width="33" style="86" customWidth="1"/>
    <col min="13592" max="13592" width="58.85546875" style="86" customWidth="1"/>
    <col min="13593" max="13593" width="37.85546875" style="86" customWidth="1"/>
    <col min="13594" max="13594" width="17.5703125" style="86" customWidth="1"/>
    <col min="13595" max="13595" width="16.5703125" style="86" customWidth="1"/>
    <col min="13596" max="13596" width="28.7109375" style="86" customWidth="1"/>
    <col min="13597" max="13597" width="23.85546875" style="86" customWidth="1"/>
    <col min="13598" max="13824" width="9.140625" style="86"/>
    <col min="13825" max="13826" width="0" style="86" hidden="1" customWidth="1"/>
    <col min="13827" max="13827" width="15.7109375" style="86" customWidth="1"/>
    <col min="13828" max="13828" width="93.42578125" style="86" customWidth="1"/>
    <col min="13829" max="13829" width="32.28515625" style="86" customWidth="1"/>
    <col min="13830" max="13830" width="23.7109375" style="86" customWidth="1"/>
    <col min="13831" max="13831" width="26.42578125" style="86" customWidth="1"/>
    <col min="13832" max="13832" width="26.5703125" style="86" customWidth="1"/>
    <col min="13833" max="13833" width="27.85546875" style="86" customWidth="1"/>
    <col min="13834" max="13834" width="28.140625" style="86" customWidth="1"/>
    <col min="13835" max="13835" width="24.28515625" style="86" customWidth="1"/>
    <col min="13836" max="13836" width="13.140625" style="86" customWidth="1"/>
    <col min="13837" max="13837" width="19.85546875" style="86" customWidth="1"/>
    <col min="13838" max="13838" width="34.42578125" style="86" customWidth="1"/>
    <col min="13839" max="13839" width="18.140625" style="86" customWidth="1"/>
    <col min="13840" max="13840" width="24.7109375" style="86" customWidth="1"/>
    <col min="13841" max="13841" width="23.28515625" style="86" customWidth="1"/>
    <col min="13842" max="13842" width="18.42578125" style="86" customWidth="1"/>
    <col min="13843" max="13843" width="27.85546875" style="86" customWidth="1"/>
    <col min="13844" max="13844" width="49.42578125" style="86" customWidth="1"/>
    <col min="13845" max="13845" width="32.140625" style="86" customWidth="1"/>
    <col min="13846" max="13846" width="22.42578125" style="86" customWidth="1"/>
    <col min="13847" max="13847" width="33" style="86" customWidth="1"/>
    <col min="13848" max="13848" width="58.85546875" style="86" customWidth="1"/>
    <col min="13849" max="13849" width="37.85546875" style="86" customWidth="1"/>
    <col min="13850" max="13850" width="17.5703125" style="86" customWidth="1"/>
    <col min="13851" max="13851" width="16.5703125" style="86" customWidth="1"/>
    <col min="13852" max="13852" width="28.7109375" style="86" customWidth="1"/>
    <col min="13853" max="13853" width="23.85546875" style="86" customWidth="1"/>
    <col min="13854" max="14080" width="9.140625" style="86"/>
    <col min="14081" max="14082" width="0" style="86" hidden="1" customWidth="1"/>
    <col min="14083" max="14083" width="15.7109375" style="86" customWidth="1"/>
    <col min="14084" max="14084" width="93.42578125" style="86" customWidth="1"/>
    <col min="14085" max="14085" width="32.28515625" style="86" customWidth="1"/>
    <col min="14086" max="14086" width="23.7109375" style="86" customWidth="1"/>
    <col min="14087" max="14087" width="26.42578125" style="86" customWidth="1"/>
    <col min="14088" max="14088" width="26.5703125" style="86" customWidth="1"/>
    <col min="14089" max="14089" width="27.85546875" style="86" customWidth="1"/>
    <col min="14090" max="14090" width="28.140625" style="86" customWidth="1"/>
    <col min="14091" max="14091" width="24.28515625" style="86" customWidth="1"/>
    <col min="14092" max="14092" width="13.140625" style="86" customWidth="1"/>
    <col min="14093" max="14093" width="19.85546875" style="86" customWidth="1"/>
    <col min="14094" max="14094" width="34.42578125" style="86" customWidth="1"/>
    <col min="14095" max="14095" width="18.140625" style="86" customWidth="1"/>
    <col min="14096" max="14096" width="24.7109375" style="86" customWidth="1"/>
    <col min="14097" max="14097" width="23.28515625" style="86" customWidth="1"/>
    <col min="14098" max="14098" width="18.42578125" style="86" customWidth="1"/>
    <col min="14099" max="14099" width="27.85546875" style="86" customWidth="1"/>
    <col min="14100" max="14100" width="49.42578125" style="86" customWidth="1"/>
    <col min="14101" max="14101" width="32.140625" style="86" customWidth="1"/>
    <col min="14102" max="14102" width="22.42578125" style="86" customWidth="1"/>
    <col min="14103" max="14103" width="33" style="86" customWidth="1"/>
    <col min="14104" max="14104" width="58.85546875" style="86" customWidth="1"/>
    <col min="14105" max="14105" width="37.85546875" style="86" customWidth="1"/>
    <col min="14106" max="14106" width="17.5703125" style="86" customWidth="1"/>
    <col min="14107" max="14107" width="16.5703125" style="86" customWidth="1"/>
    <col min="14108" max="14108" width="28.7109375" style="86" customWidth="1"/>
    <col min="14109" max="14109" width="23.85546875" style="86" customWidth="1"/>
    <col min="14110" max="14336" width="9.140625" style="86"/>
    <col min="14337" max="14338" width="0" style="86" hidden="1" customWidth="1"/>
    <col min="14339" max="14339" width="15.7109375" style="86" customWidth="1"/>
    <col min="14340" max="14340" width="93.42578125" style="86" customWidth="1"/>
    <col min="14341" max="14341" width="32.28515625" style="86" customWidth="1"/>
    <col min="14342" max="14342" width="23.7109375" style="86" customWidth="1"/>
    <col min="14343" max="14343" width="26.42578125" style="86" customWidth="1"/>
    <col min="14344" max="14344" width="26.5703125" style="86" customWidth="1"/>
    <col min="14345" max="14345" width="27.85546875" style="86" customWidth="1"/>
    <col min="14346" max="14346" width="28.140625" style="86" customWidth="1"/>
    <col min="14347" max="14347" width="24.28515625" style="86" customWidth="1"/>
    <col min="14348" max="14348" width="13.140625" style="86" customWidth="1"/>
    <col min="14349" max="14349" width="19.85546875" style="86" customWidth="1"/>
    <col min="14350" max="14350" width="34.42578125" style="86" customWidth="1"/>
    <col min="14351" max="14351" width="18.140625" style="86" customWidth="1"/>
    <col min="14352" max="14352" width="24.7109375" style="86" customWidth="1"/>
    <col min="14353" max="14353" width="23.28515625" style="86" customWidth="1"/>
    <col min="14354" max="14354" width="18.42578125" style="86" customWidth="1"/>
    <col min="14355" max="14355" width="27.85546875" style="86" customWidth="1"/>
    <col min="14356" max="14356" width="49.42578125" style="86" customWidth="1"/>
    <col min="14357" max="14357" width="32.140625" style="86" customWidth="1"/>
    <col min="14358" max="14358" width="22.42578125" style="86" customWidth="1"/>
    <col min="14359" max="14359" width="33" style="86" customWidth="1"/>
    <col min="14360" max="14360" width="58.85546875" style="86" customWidth="1"/>
    <col min="14361" max="14361" width="37.85546875" style="86" customWidth="1"/>
    <col min="14362" max="14362" width="17.5703125" style="86" customWidth="1"/>
    <col min="14363" max="14363" width="16.5703125" style="86" customWidth="1"/>
    <col min="14364" max="14364" width="28.7109375" style="86" customWidth="1"/>
    <col min="14365" max="14365" width="23.85546875" style="86" customWidth="1"/>
    <col min="14366" max="14592" width="9.140625" style="86"/>
    <col min="14593" max="14594" width="0" style="86" hidden="1" customWidth="1"/>
    <col min="14595" max="14595" width="15.7109375" style="86" customWidth="1"/>
    <col min="14596" max="14596" width="93.42578125" style="86" customWidth="1"/>
    <col min="14597" max="14597" width="32.28515625" style="86" customWidth="1"/>
    <col min="14598" max="14598" width="23.7109375" style="86" customWidth="1"/>
    <col min="14599" max="14599" width="26.42578125" style="86" customWidth="1"/>
    <col min="14600" max="14600" width="26.5703125" style="86" customWidth="1"/>
    <col min="14601" max="14601" width="27.85546875" style="86" customWidth="1"/>
    <col min="14602" max="14602" width="28.140625" style="86" customWidth="1"/>
    <col min="14603" max="14603" width="24.28515625" style="86" customWidth="1"/>
    <col min="14604" max="14604" width="13.140625" style="86" customWidth="1"/>
    <col min="14605" max="14605" width="19.85546875" style="86" customWidth="1"/>
    <col min="14606" max="14606" width="34.42578125" style="86" customWidth="1"/>
    <col min="14607" max="14607" width="18.140625" style="86" customWidth="1"/>
    <col min="14608" max="14608" width="24.7109375" style="86" customWidth="1"/>
    <col min="14609" max="14609" width="23.28515625" style="86" customWidth="1"/>
    <col min="14610" max="14610" width="18.42578125" style="86" customWidth="1"/>
    <col min="14611" max="14611" width="27.85546875" style="86" customWidth="1"/>
    <col min="14612" max="14612" width="49.42578125" style="86" customWidth="1"/>
    <col min="14613" max="14613" width="32.140625" style="86" customWidth="1"/>
    <col min="14614" max="14614" width="22.42578125" style="86" customWidth="1"/>
    <col min="14615" max="14615" width="33" style="86" customWidth="1"/>
    <col min="14616" max="14616" width="58.85546875" style="86" customWidth="1"/>
    <col min="14617" max="14617" width="37.85546875" style="86" customWidth="1"/>
    <col min="14618" max="14618" width="17.5703125" style="86" customWidth="1"/>
    <col min="14619" max="14619" width="16.5703125" style="86" customWidth="1"/>
    <col min="14620" max="14620" width="28.7109375" style="86" customWidth="1"/>
    <col min="14621" max="14621" width="23.85546875" style="86" customWidth="1"/>
    <col min="14622" max="14848" width="9.140625" style="86"/>
    <col min="14849" max="14850" width="0" style="86" hidden="1" customWidth="1"/>
    <col min="14851" max="14851" width="15.7109375" style="86" customWidth="1"/>
    <col min="14852" max="14852" width="93.42578125" style="86" customWidth="1"/>
    <col min="14853" max="14853" width="32.28515625" style="86" customWidth="1"/>
    <col min="14854" max="14854" width="23.7109375" style="86" customWidth="1"/>
    <col min="14855" max="14855" width="26.42578125" style="86" customWidth="1"/>
    <col min="14856" max="14856" width="26.5703125" style="86" customWidth="1"/>
    <col min="14857" max="14857" width="27.85546875" style="86" customWidth="1"/>
    <col min="14858" max="14858" width="28.140625" style="86" customWidth="1"/>
    <col min="14859" max="14859" width="24.28515625" style="86" customWidth="1"/>
    <col min="14860" max="14860" width="13.140625" style="86" customWidth="1"/>
    <col min="14861" max="14861" width="19.85546875" style="86" customWidth="1"/>
    <col min="14862" max="14862" width="34.42578125" style="86" customWidth="1"/>
    <col min="14863" max="14863" width="18.140625" style="86" customWidth="1"/>
    <col min="14864" max="14864" width="24.7109375" style="86" customWidth="1"/>
    <col min="14865" max="14865" width="23.28515625" style="86" customWidth="1"/>
    <col min="14866" max="14866" width="18.42578125" style="86" customWidth="1"/>
    <col min="14867" max="14867" width="27.85546875" style="86" customWidth="1"/>
    <col min="14868" max="14868" width="49.42578125" style="86" customWidth="1"/>
    <col min="14869" max="14869" width="32.140625" style="86" customWidth="1"/>
    <col min="14870" max="14870" width="22.42578125" style="86" customWidth="1"/>
    <col min="14871" max="14871" width="33" style="86" customWidth="1"/>
    <col min="14872" max="14872" width="58.85546875" style="86" customWidth="1"/>
    <col min="14873" max="14873" width="37.85546875" style="86" customWidth="1"/>
    <col min="14874" max="14874" width="17.5703125" style="86" customWidth="1"/>
    <col min="14875" max="14875" width="16.5703125" style="86" customWidth="1"/>
    <col min="14876" max="14876" width="28.7109375" style="86" customWidth="1"/>
    <col min="14877" max="14877" width="23.85546875" style="86" customWidth="1"/>
    <col min="14878" max="15104" width="9.140625" style="86"/>
    <col min="15105" max="15106" width="0" style="86" hidden="1" customWidth="1"/>
    <col min="15107" max="15107" width="15.7109375" style="86" customWidth="1"/>
    <col min="15108" max="15108" width="93.42578125" style="86" customWidth="1"/>
    <col min="15109" max="15109" width="32.28515625" style="86" customWidth="1"/>
    <col min="15110" max="15110" width="23.7109375" style="86" customWidth="1"/>
    <col min="15111" max="15111" width="26.42578125" style="86" customWidth="1"/>
    <col min="15112" max="15112" width="26.5703125" style="86" customWidth="1"/>
    <col min="15113" max="15113" width="27.85546875" style="86" customWidth="1"/>
    <col min="15114" max="15114" width="28.140625" style="86" customWidth="1"/>
    <col min="15115" max="15115" width="24.28515625" style="86" customWidth="1"/>
    <col min="15116" max="15116" width="13.140625" style="86" customWidth="1"/>
    <col min="15117" max="15117" width="19.85546875" style="86" customWidth="1"/>
    <col min="15118" max="15118" width="34.42578125" style="86" customWidth="1"/>
    <col min="15119" max="15119" width="18.140625" style="86" customWidth="1"/>
    <col min="15120" max="15120" width="24.7109375" style="86" customWidth="1"/>
    <col min="15121" max="15121" width="23.28515625" style="86" customWidth="1"/>
    <col min="15122" max="15122" width="18.42578125" style="86" customWidth="1"/>
    <col min="15123" max="15123" width="27.85546875" style="86" customWidth="1"/>
    <col min="15124" max="15124" width="49.42578125" style="86" customWidth="1"/>
    <col min="15125" max="15125" width="32.140625" style="86" customWidth="1"/>
    <col min="15126" max="15126" width="22.42578125" style="86" customWidth="1"/>
    <col min="15127" max="15127" width="33" style="86" customWidth="1"/>
    <col min="15128" max="15128" width="58.85546875" style="86" customWidth="1"/>
    <col min="15129" max="15129" width="37.85546875" style="86" customWidth="1"/>
    <col min="15130" max="15130" width="17.5703125" style="86" customWidth="1"/>
    <col min="15131" max="15131" width="16.5703125" style="86" customWidth="1"/>
    <col min="15132" max="15132" width="28.7109375" style="86" customWidth="1"/>
    <col min="15133" max="15133" width="23.85546875" style="86" customWidth="1"/>
    <col min="15134" max="15360" width="9.140625" style="86"/>
    <col min="15361" max="15362" width="0" style="86" hidden="1" customWidth="1"/>
    <col min="15363" max="15363" width="15.7109375" style="86" customWidth="1"/>
    <col min="15364" max="15364" width="93.42578125" style="86" customWidth="1"/>
    <col min="15365" max="15365" width="32.28515625" style="86" customWidth="1"/>
    <col min="15366" max="15366" width="23.7109375" style="86" customWidth="1"/>
    <col min="15367" max="15367" width="26.42578125" style="86" customWidth="1"/>
    <col min="15368" max="15368" width="26.5703125" style="86" customWidth="1"/>
    <col min="15369" max="15369" width="27.85546875" style="86" customWidth="1"/>
    <col min="15370" max="15370" width="28.140625" style="86" customWidth="1"/>
    <col min="15371" max="15371" width="24.28515625" style="86" customWidth="1"/>
    <col min="15372" max="15372" width="13.140625" style="86" customWidth="1"/>
    <col min="15373" max="15373" width="19.85546875" style="86" customWidth="1"/>
    <col min="15374" max="15374" width="34.42578125" style="86" customWidth="1"/>
    <col min="15375" max="15375" width="18.140625" style="86" customWidth="1"/>
    <col min="15376" max="15376" width="24.7109375" style="86" customWidth="1"/>
    <col min="15377" max="15377" width="23.28515625" style="86" customWidth="1"/>
    <col min="15378" max="15378" width="18.42578125" style="86" customWidth="1"/>
    <col min="15379" max="15379" width="27.85546875" style="86" customWidth="1"/>
    <col min="15380" max="15380" width="49.42578125" style="86" customWidth="1"/>
    <col min="15381" max="15381" width="32.140625" style="86" customWidth="1"/>
    <col min="15382" max="15382" width="22.42578125" style="86" customWidth="1"/>
    <col min="15383" max="15383" width="33" style="86" customWidth="1"/>
    <col min="15384" max="15384" width="58.85546875" style="86" customWidth="1"/>
    <col min="15385" max="15385" width="37.85546875" style="86" customWidth="1"/>
    <col min="15386" max="15386" width="17.5703125" style="86" customWidth="1"/>
    <col min="15387" max="15387" width="16.5703125" style="86" customWidth="1"/>
    <col min="15388" max="15388" width="28.7109375" style="86" customWidth="1"/>
    <col min="15389" max="15389" width="23.85546875" style="86" customWidth="1"/>
    <col min="15390" max="15616" width="9.140625" style="86"/>
    <col min="15617" max="15618" width="0" style="86" hidden="1" customWidth="1"/>
    <col min="15619" max="15619" width="15.7109375" style="86" customWidth="1"/>
    <col min="15620" max="15620" width="93.42578125" style="86" customWidth="1"/>
    <col min="15621" max="15621" width="32.28515625" style="86" customWidth="1"/>
    <col min="15622" max="15622" width="23.7109375" style="86" customWidth="1"/>
    <col min="15623" max="15623" width="26.42578125" style="86" customWidth="1"/>
    <col min="15624" max="15624" width="26.5703125" style="86" customWidth="1"/>
    <col min="15625" max="15625" width="27.85546875" style="86" customWidth="1"/>
    <col min="15626" max="15626" width="28.140625" style="86" customWidth="1"/>
    <col min="15627" max="15627" width="24.28515625" style="86" customWidth="1"/>
    <col min="15628" max="15628" width="13.140625" style="86" customWidth="1"/>
    <col min="15629" max="15629" width="19.85546875" style="86" customWidth="1"/>
    <col min="15630" max="15630" width="34.42578125" style="86" customWidth="1"/>
    <col min="15631" max="15631" width="18.140625" style="86" customWidth="1"/>
    <col min="15632" max="15632" width="24.7109375" style="86" customWidth="1"/>
    <col min="15633" max="15633" width="23.28515625" style="86" customWidth="1"/>
    <col min="15634" max="15634" width="18.42578125" style="86" customWidth="1"/>
    <col min="15635" max="15635" width="27.85546875" style="86" customWidth="1"/>
    <col min="15636" max="15636" width="49.42578125" style="86" customWidth="1"/>
    <col min="15637" max="15637" width="32.140625" style="86" customWidth="1"/>
    <col min="15638" max="15638" width="22.42578125" style="86" customWidth="1"/>
    <col min="15639" max="15639" width="33" style="86" customWidth="1"/>
    <col min="15640" max="15640" width="58.85546875" style="86" customWidth="1"/>
    <col min="15641" max="15641" width="37.85546875" style="86" customWidth="1"/>
    <col min="15642" max="15642" width="17.5703125" style="86" customWidth="1"/>
    <col min="15643" max="15643" width="16.5703125" style="86" customWidth="1"/>
    <col min="15644" max="15644" width="28.7109375" style="86" customWidth="1"/>
    <col min="15645" max="15645" width="23.85546875" style="86" customWidth="1"/>
    <col min="15646" max="15872" width="9.140625" style="86"/>
    <col min="15873" max="15874" width="0" style="86" hidden="1" customWidth="1"/>
    <col min="15875" max="15875" width="15.7109375" style="86" customWidth="1"/>
    <col min="15876" max="15876" width="93.42578125" style="86" customWidth="1"/>
    <col min="15877" max="15877" width="32.28515625" style="86" customWidth="1"/>
    <col min="15878" max="15878" width="23.7109375" style="86" customWidth="1"/>
    <col min="15879" max="15879" width="26.42578125" style="86" customWidth="1"/>
    <col min="15880" max="15880" width="26.5703125" style="86" customWidth="1"/>
    <col min="15881" max="15881" width="27.85546875" style="86" customWidth="1"/>
    <col min="15882" max="15882" width="28.140625" style="86" customWidth="1"/>
    <col min="15883" max="15883" width="24.28515625" style="86" customWidth="1"/>
    <col min="15884" max="15884" width="13.140625" style="86" customWidth="1"/>
    <col min="15885" max="15885" width="19.85546875" style="86" customWidth="1"/>
    <col min="15886" max="15886" width="34.42578125" style="86" customWidth="1"/>
    <col min="15887" max="15887" width="18.140625" style="86" customWidth="1"/>
    <col min="15888" max="15888" width="24.7109375" style="86" customWidth="1"/>
    <col min="15889" max="15889" width="23.28515625" style="86" customWidth="1"/>
    <col min="15890" max="15890" width="18.42578125" style="86" customWidth="1"/>
    <col min="15891" max="15891" width="27.85546875" style="86" customWidth="1"/>
    <col min="15892" max="15892" width="49.42578125" style="86" customWidth="1"/>
    <col min="15893" max="15893" width="32.140625" style="86" customWidth="1"/>
    <col min="15894" max="15894" width="22.42578125" style="86" customWidth="1"/>
    <col min="15895" max="15895" width="33" style="86" customWidth="1"/>
    <col min="15896" max="15896" width="58.85546875" style="86" customWidth="1"/>
    <col min="15897" max="15897" width="37.85546875" style="86" customWidth="1"/>
    <col min="15898" max="15898" width="17.5703125" style="86" customWidth="1"/>
    <col min="15899" max="15899" width="16.5703125" style="86" customWidth="1"/>
    <col min="15900" max="15900" width="28.7109375" style="86" customWidth="1"/>
    <col min="15901" max="15901" width="23.85546875" style="86" customWidth="1"/>
    <col min="15902" max="16128" width="9.140625" style="86"/>
    <col min="16129" max="16130" width="0" style="86" hidden="1" customWidth="1"/>
    <col min="16131" max="16131" width="15.7109375" style="86" customWidth="1"/>
    <col min="16132" max="16132" width="93.42578125" style="86" customWidth="1"/>
    <col min="16133" max="16133" width="32.28515625" style="86" customWidth="1"/>
    <col min="16134" max="16134" width="23.7109375" style="86" customWidth="1"/>
    <col min="16135" max="16135" width="26.42578125" style="86" customWidth="1"/>
    <col min="16136" max="16136" width="26.5703125" style="86" customWidth="1"/>
    <col min="16137" max="16137" width="27.85546875" style="86" customWidth="1"/>
    <col min="16138" max="16138" width="28.140625" style="86" customWidth="1"/>
    <col min="16139" max="16139" width="24.28515625" style="86" customWidth="1"/>
    <col min="16140" max="16140" width="13.140625" style="86" customWidth="1"/>
    <col min="16141" max="16141" width="19.85546875" style="86" customWidth="1"/>
    <col min="16142" max="16142" width="34.42578125" style="86" customWidth="1"/>
    <col min="16143" max="16143" width="18.140625" style="86" customWidth="1"/>
    <col min="16144" max="16144" width="24.7109375" style="86" customWidth="1"/>
    <col min="16145" max="16145" width="23.28515625" style="86" customWidth="1"/>
    <col min="16146" max="16146" width="18.42578125" style="86" customWidth="1"/>
    <col min="16147" max="16147" width="27.85546875" style="86" customWidth="1"/>
    <col min="16148" max="16148" width="49.42578125" style="86" customWidth="1"/>
    <col min="16149" max="16149" width="32.140625" style="86" customWidth="1"/>
    <col min="16150" max="16150" width="22.42578125" style="86" customWidth="1"/>
    <col min="16151" max="16151" width="33" style="86" customWidth="1"/>
    <col min="16152" max="16152" width="58.85546875" style="86" customWidth="1"/>
    <col min="16153" max="16153" width="37.85546875" style="86" customWidth="1"/>
    <col min="16154" max="16154" width="17.5703125" style="86" customWidth="1"/>
    <col min="16155" max="16155" width="16.5703125" style="86" customWidth="1"/>
    <col min="16156" max="16156" width="28.7109375" style="86" customWidth="1"/>
    <col min="16157" max="16157" width="23.85546875" style="86" customWidth="1"/>
    <col min="16158" max="16384" width="9.140625" style="86"/>
  </cols>
  <sheetData>
    <row r="1" spans="1:29" ht="31.5" x14ac:dyDescent="0.5">
      <c r="F1" s="87"/>
      <c r="G1" s="87"/>
      <c r="H1" s="87"/>
      <c r="I1" s="87"/>
      <c r="J1" s="87"/>
      <c r="K1" s="87"/>
      <c r="L1" s="425"/>
      <c r="M1" s="425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8"/>
      <c r="AA1" s="426"/>
      <c r="AB1" s="426"/>
      <c r="AC1" s="426"/>
    </row>
    <row r="2" spans="1:29" ht="20.25" x14ac:dyDescent="0.3">
      <c r="Z2" s="426"/>
      <c r="AA2" s="426"/>
      <c r="AB2" s="426"/>
      <c r="AC2" s="426"/>
    </row>
    <row r="3" spans="1:29" ht="21" x14ac:dyDescent="0.35">
      <c r="Z3" s="88"/>
      <c r="AA3" s="426"/>
      <c r="AB3" s="426"/>
      <c r="AC3" s="426"/>
    </row>
    <row r="4" spans="1:29" ht="31.5" x14ac:dyDescent="0.5">
      <c r="AA4" s="87"/>
      <c r="AB4" s="89"/>
      <c r="AC4" s="90"/>
    </row>
    <row r="5" spans="1:29" ht="147.75" customHeight="1" x14ac:dyDescent="0.25">
      <c r="C5" s="427" t="s">
        <v>1661</v>
      </c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427"/>
      <c r="Y5" s="427"/>
      <c r="Z5" s="427"/>
      <c r="AA5" s="427"/>
      <c r="AB5" s="427"/>
      <c r="AC5" s="427"/>
    </row>
    <row r="6" spans="1:29" s="91" customFormat="1" ht="30.75" customHeight="1" x14ac:dyDescent="0.4">
      <c r="C6" s="416" t="s">
        <v>6</v>
      </c>
      <c r="D6" s="416" t="s">
        <v>7</v>
      </c>
      <c r="E6" s="417" t="s">
        <v>8</v>
      </c>
      <c r="F6" s="420" t="s">
        <v>951</v>
      </c>
      <c r="G6" s="420"/>
      <c r="H6" s="420"/>
      <c r="I6" s="420"/>
      <c r="J6" s="420"/>
      <c r="K6" s="420"/>
      <c r="L6" s="420"/>
      <c r="M6" s="420"/>
      <c r="N6" s="420"/>
      <c r="O6" s="420"/>
      <c r="P6" s="420"/>
      <c r="Q6" s="420"/>
      <c r="R6" s="421" t="s">
        <v>9</v>
      </c>
      <c r="S6" s="422"/>
      <c r="T6" s="422"/>
      <c r="U6" s="422"/>
      <c r="V6" s="422"/>
      <c r="W6" s="422"/>
      <c r="X6" s="422"/>
      <c r="Y6" s="422"/>
      <c r="Z6" s="422"/>
      <c r="AA6" s="422"/>
      <c r="AB6" s="422"/>
      <c r="AC6" s="428" t="s">
        <v>1648</v>
      </c>
    </row>
    <row r="7" spans="1:29" s="91" customFormat="1" ht="48.75" customHeight="1" x14ac:dyDescent="0.4">
      <c r="C7" s="416"/>
      <c r="D7" s="416"/>
      <c r="E7" s="418"/>
      <c r="F7" s="420" t="s">
        <v>13</v>
      </c>
      <c r="G7" s="420"/>
      <c r="H7" s="420"/>
      <c r="I7" s="420"/>
      <c r="J7" s="420"/>
      <c r="K7" s="420"/>
      <c r="L7" s="429" t="s">
        <v>14</v>
      </c>
      <c r="M7" s="429"/>
      <c r="N7" s="429" t="s">
        <v>15</v>
      </c>
      <c r="O7" s="429" t="s">
        <v>16</v>
      </c>
      <c r="P7" s="429" t="s">
        <v>17</v>
      </c>
      <c r="Q7" s="429" t="s">
        <v>18</v>
      </c>
      <c r="R7" s="423" t="s">
        <v>1649</v>
      </c>
      <c r="S7" s="423" t="s">
        <v>1650</v>
      </c>
      <c r="T7" s="423" t="s">
        <v>1651</v>
      </c>
      <c r="U7" s="423" t="s">
        <v>1652</v>
      </c>
      <c r="V7" s="423" t="s">
        <v>23</v>
      </c>
      <c r="W7" s="423" t="s">
        <v>1653</v>
      </c>
      <c r="X7" s="423" t="s">
        <v>1654</v>
      </c>
      <c r="Y7" s="423" t="s">
        <v>1655</v>
      </c>
      <c r="Z7" s="423" t="s">
        <v>27</v>
      </c>
      <c r="AA7" s="423" t="s">
        <v>28</v>
      </c>
      <c r="AB7" s="423" t="s">
        <v>1656</v>
      </c>
      <c r="AC7" s="428"/>
    </row>
    <row r="8" spans="1:29" s="91" customFormat="1" ht="409.5" customHeight="1" x14ac:dyDescent="0.4">
      <c r="C8" s="416"/>
      <c r="D8" s="416"/>
      <c r="E8" s="419"/>
      <c r="F8" s="92" t="s">
        <v>30</v>
      </c>
      <c r="G8" s="92" t="s">
        <v>31</v>
      </c>
      <c r="H8" s="92" t="s">
        <v>32</v>
      </c>
      <c r="I8" s="92" t="s">
        <v>33</v>
      </c>
      <c r="J8" s="92" t="s">
        <v>34</v>
      </c>
      <c r="K8" s="92" t="s">
        <v>35</v>
      </c>
      <c r="L8" s="429"/>
      <c r="M8" s="429"/>
      <c r="N8" s="429"/>
      <c r="O8" s="429"/>
      <c r="P8" s="429"/>
      <c r="Q8" s="429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424"/>
      <c r="AC8" s="428"/>
    </row>
    <row r="9" spans="1:29" s="91" customFormat="1" ht="38.25" customHeight="1" x14ac:dyDescent="0.4">
      <c r="C9" s="416"/>
      <c r="D9" s="416"/>
      <c r="E9" s="93" t="s">
        <v>36</v>
      </c>
      <c r="F9" s="94" t="s">
        <v>36</v>
      </c>
      <c r="G9" s="94" t="s">
        <v>36</v>
      </c>
      <c r="H9" s="94" t="s">
        <v>36</v>
      </c>
      <c r="I9" s="94" t="s">
        <v>36</v>
      </c>
      <c r="J9" s="94" t="s">
        <v>36</v>
      </c>
      <c r="K9" s="94" t="s">
        <v>36</v>
      </c>
      <c r="L9" s="94" t="s">
        <v>37</v>
      </c>
      <c r="M9" s="94" t="s">
        <v>36</v>
      </c>
      <c r="N9" s="94" t="s">
        <v>36</v>
      </c>
      <c r="O9" s="94" t="s">
        <v>36</v>
      </c>
      <c r="P9" s="94" t="s">
        <v>36</v>
      </c>
      <c r="Q9" s="94" t="s">
        <v>36</v>
      </c>
      <c r="R9" s="94" t="s">
        <v>36</v>
      </c>
      <c r="S9" s="94" t="s">
        <v>36</v>
      </c>
      <c r="T9" s="94" t="s">
        <v>36</v>
      </c>
      <c r="U9" s="94" t="s">
        <v>36</v>
      </c>
      <c r="V9" s="94" t="s">
        <v>36</v>
      </c>
      <c r="W9" s="94" t="s">
        <v>36</v>
      </c>
      <c r="X9" s="94" t="s">
        <v>36</v>
      </c>
      <c r="Y9" s="94" t="s">
        <v>36</v>
      </c>
      <c r="Z9" s="94" t="s">
        <v>36</v>
      </c>
      <c r="AA9" s="94" t="s">
        <v>36</v>
      </c>
      <c r="AB9" s="94" t="s">
        <v>36</v>
      </c>
      <c r="AC9" s="428"/>
    </row>
    <row r="10" spans="1:29" s="91" customFormat="1" ht="34.5" customHeight="1" x14ac:dyDescent="0.45">
      <c r="A10" s="91">
        <v>1</v>
      </c>
      <c r="C10" s="95">
        <v>1</v>
      </c>
      <c r="D10" s="95">
        <v>2</v>
      </c>
      <c r="E10" s="96">
        <f>D10+1</f>
        <v>3</v>
      </c>
      <c r="F10" s="96">
        <f>E10+1</f>
        <v>4</v>
      </c>
      <c r="G10" s="96">
        <v>5</v>
      </c>
      <c r="H10" s="96">
        <v>6</v>
      </c>
      <c r="I10" s="96">
        <v>7</v>
      </c>
      <c r="J10" s="96">
        <v>8</v>
      </c>
      <c r="K10" s="96">
        <v>9</v>
      </c>
      <c r="L10" s="96">
        <v>10</v>
      </c>
      <c r="M10" s="96">
        <v>11</v>
      </c>
      <c r="N10" s="96">
        <v>12</v>
      </c>
      <c r="O10" s="96">
        <v>13</v>
      </c>
      <c r="P10" s="96">
        <v>14</v>
      </c>
      <c r="Q10" s="96">
        <v>15</v>
      </c>
      <c r="R10" s="96">
        <v>16</v>
      </c>
      <c r="S10" s="96">
        <v>17</v>
      </c>
      <c r="T10" s="96">
        <v>18</v>
      </c>
      <c r="U10" s="96">
        <v>19</v>
      </c>
      <c r="V10" s="96">
        <v>20</v>
      </c>
      <c r="W10" s="96">
        <v>21</v>
      </c>
      <c r="X10" s="96">
        <v>22</v>
      </c>
      <c r="Y10" s="96">
        <v>23</v>
      </c>
      <c r="Z10" s="96">
        <v>24</v>
      </c>
      <c r="AA10" s="96">
        <v>25</v>
      </c>
      <c r="AB10" s="96">
        <v>26</v>
      </c>
      <c r="AC10" s="96">
        <v>27</v>
      </c>
    </row>
    <row r="11" spans="1:29" s="91" customFormat="1" ht="27.75" x14ac:dyDescent="0.4">
      <c r="C11" s="97" t="s">
        <v>1657</v>
      </c>
      <c r="D11" s="95"/>
      <c r="E11" s="98">
        <v>2525064.9900000002</v>
      </c>
      <c r="F11" s="98">
        <v>0</v>
      </c>
      <c r="G11" s="98">
        <v>0</v>
      </c>
      <c r="H11" s="98">
        <v>954899.34</v>
      </c>
      <c r="I11" s="98">
        <v>58937.15</v>
      </c>
      <c r="J11" s="98">
        <v>140121</v>
      </c>
      <c r="K11" s="98">
        <v>0</v>
      </c>
      <c r="L11" s="102">
        <v>0</v>
      </c>
      <c r="M11" s="98">
        <v>0</v>
      </c>
      <c r="N11" s="98">
        <v>193013</v>
      </c>
      <c r="O11" s="98">
        <v>0</v>
      </c>
      <c r="P11" s="98">
        <v>1178094.5</v>
      </c>
      <c r="Q11" s="98">
        <v>0</v>
      </c>
      <c r="R11" s="98">
        <v>0</v>
      </c>
      <c r="S11" s="98">
        <v>0</v>
      </c>
      <c r="T11" s="98">
        <v>0</v>
      </c>
      <c r="U11" s="98">
        <v>0</v>
      </c>
      <c r="V11" s="98">
        <v>0</v>
      </c>
      <c r="W11" s="98">
        <v>0</v>
      </c>
      <c r="X11" s="98">
        <v>0</v>
      </c>
      <c r="Y11" s="98">
        <v>0</v>
      </c>
      <c r="Z11" s="98">
        <v>0</v>
      </c>
      <c r="AA11" s="98">
        <v>0</v>
      </c>
      <c r="AB11" s="98">
        <v>0</v>
      </c>
      <c r="AC11" s="95" t="s">
        <v>857</v>
      </c>
    </row>
    <row r="12" spans="1:29" s="91" customFormat="1" ht="27.75" x14ac:dyDescent="0.4">
      <c r="C12" s="100" t="s">
        <v>1658</v>
      </c>
      <c r="D12" s="95"/>
      <c r="E12" s="98">
        <v>619476.49</v>
      </c>
      <c r="F12" s="98">
        <v>0</v>
      </c>
      <c r="G12" s="98">
        <v>0</v>
      </c>
      <c r="H12" s="98">
        <v>560539.34</v>
      </c>
      <c r="I12" s="98">
        <v>58937.15</v>
      </c>
      <c r="J12" s="98">
        <v>0</v>
      </c>
      <c r="K12" s="98">
        <v>0</v>
      </c>
      <c r="L12" s="102">
        <v>0</v>
      </c>
      <c r="M12" s="98">
        <v>0</v>
      </c>
      <c r="N12" s="98">
        <v>0</v>
      </c>
      <c r="O12" s="98">
        <v>0</v>
      </c>
      <c r="P12" s="98">
        <v>0</v>
      </c>
      <c r="Q12" s="98">
        <v>0</v>
      </c>
      <c r="R12" s="98">
        <v>0</v>
      </c>
      <c r="S12" s="98">
        <v>0</v>
      </c>
      <c r="T12" s="98">
        <v>0</v>
      </c>
      <c r="U12" s="98">
        <v>0</v>
      </c>
      <c r="V12" s="98">
        <v>0</v>
      </c>
      <c r="W12" s="98">
        <v>0</v>
      </c>
      <c r="X12" s="98">
        <v>0</v>
      </c>
      <c r="Y12" s="98">
        <v>0</v>
      </c>
      <c r="Z12" s="98">
        <v>0</v>
      </c>
      <c r="AA12" s="98">
        <v>0</v>
      </c>
      <c r="AB12" s="98">
        <v>0</v>
      </c>
      <c r="AC12" s="95" t="s">
        <v>857</v>
      </c>
    </row>
    <row r="13" spans="1:29" s="91" customFormat="1" ht="27.75" x14ac:dyDescent="0.4">
      <c r="A13" s="91">
        <v>2</v>
      </c>
      <c r="C13" s="100" t="s">
        <v>1660</v>
      </c>
      <c r="D13" s="95"/>
      <c r="E13" s="98">
        <v>58937.15</v>
      </c>
      <c r="F13" s="98">
        <v>0</v>
      </c>
      <c r="G13" s="98">
        <v>0</v>
      </c>
      <c r="H13" s="98">
        <v>0</v>
      </c>
      <c r="I13" s="98">
        <v>58937.15</v>
      </c>
      <c r="J13" s="98">
        <v>0</v>
      </c>
      <c r="K13" s="98">
        <v>0</v>
      </c>
      <c r="L13" s="99">
        <v>0</v>
      </c>
      <c r="M13" s="98">
        <v>0</v>
      </c>
      <c r="N13" s="98">
        <v>0</v>
      </c>
      <c r="O13" s="98">
        <v>0</v>
      </c>
      <c r="P13" s="98">
        <v>0</v>
      </c>
      <c r="Q13" s="98">
        <v>0</v>
      </c>
      <c r="R13" s="98">
        <v>0</v>
      </c>
      <c r="S13" s="98">
        <v>0</v>
      </c>
      <c r="T13" s="98">
        <v>0</v>
      </c>
      <c r="U13" s="98">
        <v>0</v>
      </c>
      <c r="V13" s="98">
        <v>0</v>
      </c>
      <c r="W13" s="98">
        <v>0</v>
      </c>
      <c r="X13" s="98">
        <v>0</v>
      </c>
      <c r="Y13" s="98">
        <v>0</v>
      </c>
      <c r="Z13" s="98">
        <v>0</v>
      </c>
      <c r="AA13" s="98">
        <v>0</v>
      </c>
      <c r="AB13" s="98">
        <v>0</v>
      </c>
      <c r="AC13" s="95" t="s">
        <v>857</v>
      </c>
    </row>
    <row r="14" spans="1:29" s="91" customFormat="1" ht="27.75" x14ac:dyDescent="0.4">
      <c r="A14" s="91">
        <v>3</v>
      </c>
      <c r="B14" s="91">
        <v>1</v>
      </c>
      <c r="C14" s="101">
        <v>1</v>
      </c>
      <c r="D14" s="102" t="s">
        <v>1659</v>
      </c>
      <c r="E14" s="98">
        <v>58937.15</v>
      </c>
      <c r="F14" s="103">
        <v>0</v>
      </c>
      <c r="G14" s="103">
        <v>0</v>
      </c>
      <c r="H14" s="103">
        <v>0</v>
      </c>
      <c r="I14" s="103">
        <v>58937.15</v>
      </c>
      <c r="J14" s="103">
        <v>0</v>
      </c>
      <c r="K14" s="103">
        <v>0</v>
      </c>
      <c r="L14" s="102">
        <v>0</v>
      </c>
      <c r="M14" s="103">
        <v>0</v>
      </c>
      <c r="N14" s="103">
        <v>0</v>
      </c>
      <c r="O14" s="103">
        <v>0</v>
      </c>
      <c r="P14" s="103">
        <v>0</v>
      </c>
      <c r="Q14" s="103">
        <v>0</v>
      </c>
      <c r="R14" s="103">
        <v>0</v>
      </c>
      <c r="S14" s="103">
        <v>0</v>
      </c>
      <c r="T14" s="103">
        <v>0</v>
      </c>
      <c r="U14" s="103">
        <v>0</v>
      </c>
      <c r="V14" s="103">
        <v>0</v>
      </c>
      <c r="W14" s="103">
        <v>0</v>
      </c>
      <c r="X14" s="103">
        <v>0</v>
      </c>
      <c r="Y14" s="103">
        <v>0</v>
      </c>
      <c r="Z14" s="103">
        <v>0</v>
      </c>
      <c r="AA14" s="103">
        <v>0</v>
      </c>
      <c r="AB14" s="103">
        <v>0</v>
      </c>
      <c r="AC14" s="101">
        <v>2020</v>
      </c>
    </row>
    <row r="15" spans="1:29" s="91" customFormat="1" ht="27.75" x14ac:dyDescent="0.4">
      <c r="A15" s="91">
        <v>2</v>
      </c>
      <c r="C15" s="100" t="s">
        <v>1010</v>
      </c>
      <c r="D15" s="95"/>
      <c r="E15" s="98">
        <v>560539.34</v>
      </c>
      <c r="F15" s="98">
        <v>0</v>
      </c>
      <c r="G15" s="98">
        <v>0</v>
      </c>
      <c r="H15" s="98">
        <v>560539.34</v>
      </c>
      <c r="I15" s="98">
        <v>0</v>
      </c>
      <c r="J15" s="98">
        <v>0</v>
      </c>
      <c r="K15" s="98">
        <v>0</v>
      </c>
      <c r="L15" s="99">
        <v>0</v>
      </c>
      <c r="M15" s="98">
        <v>0</v>
      </c>
      <c r="N15" s="98">
        <v>0</v>
      </c>
      <c r="O15" s="98">
        <v>0</v>
      </c>
      <c r="P15" s="98">
        <v>0</v>
      </c>
      <c r="Q15" s="98">
        <v>0</v>
      </c>
      <c r="R15" s="98">
        <v>0</v>
      </c>
      <c r="S15" s="98">
        <v>0</v>
      </c>
      <c r="T15" s="98">
        <v>0</v>
      </c>
      <c r="U15" s="98">
        <v>0</v>
      </c>
      <c r="V15" s="98">
        <v>0</v>
      </c>
      <c r="W15" s="98">
        <v>0</v>
      </c>
      <c r="X15" s="98">
        <v>0</v>
      </c>
      <c r="Y15" s="98">
        <v>0</v>
      </c>
      <c r="Z15" s="98">
        <v>0</v>
      </c>
      <c r="AA15" s="98">
        <v>0</v>
      </c>
      <c r="AB15" s="98">
        <v>0</v>
      </c>
      <c r="AC15" s="95" t="s">
        <v>857</v>
      </c>
    </row>
    <row r="16" spans="1:29" s="91" customFormat="1" ht="27.75" x14ac:dyDescent="0.4">
      <c r="A16" s="91">
        <v>3</v>
      </c>
      <c r="B16" s="91">
        <v>1</v>
      </c>
      <c r="C16" s="101">
        <v>2</v>
      </c>
      <c r="D16" s="102" t="s">
        <v>1850</v>
      </c>
      <c r="E16" s="98">
        <v>560539.34</v>
      </c>
      <c r="F16" s="103">
        <v>0</v>
      </c>
      <c r="G16" s="103">
        <v>0</v>
      </c>
      <c r="H16" s="103">
        <v>560539.34</v>
      </c>
      <c r="I16" s="103">
        <v>0</v>
      </c>
      <c r="J16" s="103">
        <v>0</v>
      </c>
      <c r="K16" s="103">
        <v>0</v>
      </c>
      <c r="L16" s="102">
        <v>0</v>
      </c>
      <c r="M16" s="103">
        <v>0</v>
      </c>
      <c r="N16" s="103">
        <v>0</v>
      </c>
      <c r="O16" s="103">
        <v>0</v>
      </c>
      <c r="P16" s="103">
        <v>0</v>
      </c>
      <c r="Q16" s="103">
        <v>0</v>
      </c>
      <c r="R16" s="103">
        <v>0</v>
      </c>
      <c r="S16" s="103">
        <v>0</v>
      </c>
      <c r="T16" s="103">
        <v>0</v>
      </c>
      <c r="U16" s="103">
        <v>0</v>
      </c>
      <c r="V16" s="103">
        <v>0</v>
      </c>
      <c r="W16" s="103">
        <v>0</v>
      </c>
      <c r="X16" s="103">
        <v>0</v>
      </c>
      <c r="Y16" s="103">
        <v>0</v>
      </c>
      <c r="Z16" s="103">
        <v>0</v>
      </c>
      <c r="AA16" s="103">
        <v>0</v>
      </c>
      <c r="AB16" s="103">
        <v>0</v>
      </c>
      <c r="AC16" s="101">
        <v>2020</v>
      </c>
    </row>
    <row r="17" spans="1:29" s="91" customFormat="1" ht="27.75" x14ac:dyDescent="0.4">
      <c r="C17" s="100" t="s">
        <v>2345</v>
      </c>
      <c r="D17" s="95"/>
      <c r="E17" s="98">
        <v>1905588.5</v>
      </c>
      <c r="F17" s="98">
        <v>0</v>
      </c>
      <c r="G17" s="98">
        <v>0</v>
      </c>
      <c r="H17" s="98">
        <v>394360</v>
      </c>
      <c r="I17" s="98">
        <v>0</v>
      </c>
      <c r="J17" s="98">
        <v>140121</v>
      </c>
      <c r="K17" s="98">
        <v>0</v>
      </c>
      <c r="L17" s="99">
        <v>0</v>
      </c>
      <c r="M17" s="98">
        <v>0</v>
      </c>
      <c r="N17" s="98">
        <v>193013</v>
      </c>
      <c r="O17" s="98">
        <v>0</v>
      </c>
      <c r="P17" s="98">
        <v>1178094.5</v>
      </c>
      <c r="Q17" s="98">
        <v>0</v>
      </c>
      <c r="R17" s="98">
        <v>0</v>
      </c>
      <c r="S17" s="98">
        <v>0</v>
      </c>
      <c r="T17" s="98">
        <v>0</v>
      </c>
      <c r="U17" s="98">
        <v>0</v>
      </c>
      <c r="V17" s="98">
        <v>0</v>
      </c>
      <c r="W17" s="98">
        <v>0</v>
      </c>
      <c r="X17" s="98">
        <v>0</v>
      </c>
      <c r="Y17" s="98">
        <v>0</v>
      </c>
      <c r="Z17" s="98">
        <v>0</v>
      </c>
      <c r="AA17" s="98">
        <v>0</v>
      </c>
      <c r="AB17" s="98">
        <v>0</v>
      </c>
      <c r="AC17" s="95" t="s">
        <v>857</v>
      </c>
    </row>
    <row r="18" spans="1:29" s="91" customFormat="1" ht="27.75" x14ac:dyDescent="0.4">
      <c r="A18" s="91">
        <v>2</v>
      </c>
      <c r="C18" s="100" t="s">
        <v>808</v>
      </c>
      <c r="D18" s="95"/>
      <c r="E18" s="98">
        <v>409751.5</v>
      </c>
      <c r="F18" s="98">
        <v>0</v>
      </c>
      <c r="G18" s="98">
        <v>0</v>
      </c>
      <c r="H18" s="98">
        <v>0</v>
      </c>
      <c r="I18" s="98">
        <v>0</v>
      </c>
      <c r="J18" s="98">
        <v>140121</v>
      </c>
      <c r="K18" s="98">
        <v>0</v>
      </c>
      <c r="L18" s="99">
        <v>0</v>
      </c>
      <c r="M18" s="98">
        <v>0</v>
      </c>
      <c r="N18" s="98">
        <v>193013</v>
      </c>
      <c r="O18" s="98">
        <v>0</v>
      </c>
      <c r="P18" s="98">
        <v>76617.5</v>
      </c>
      <c r="Q18" s="98">
        <v>0</v>
      </c>
      <c r="R18" s="98">
        <v>0</v>
      </c>
      <c r="S18" s="98">
        <v>0</v>
      </c>
      <c r="T18" s="98">
        <v>0</v>
      </c>
      <c r="U18" s="98">
        <v>0</v>
      </c>
      <c r="V18" s="98">
        <v>0</v>
      </c>
      <c r="W18" s="98">
        <v>0</v>
      </c>
      <c r="X18" s="98">
        <v>0</v>
      </c>
      <c r="Y18" s="98">
        <v>0</v>
      </c>
      <c r="Z18" s="98">
        <v>0</v>
      </c>
      <c r="AA18" s="98">
        <v>0</v>
      </c>
      <c r="AB18" s="98">
        <v>0</v>
      </c>
      <c r="AC18" s="95" t="s">
        <v>857</v>
      </c>
    </row>
    <row r="19" spans="1:29" s="91" customFormat="1" ht="27.75" x14ac:dyDescent="0.4">
      <c r="A19" s="91">
        <v>3</v>
      </c>
      <c r="B19" s="91">
        <v>1</v>
      </c>
      <c r="C19" s="101">
        <v>1</v>
      </c>
      <c r="D19" s="102" t="s">
        <v>2346</v>
      </c>
      <c r="E19" s="98">
        <v>409751.5</v>
      </c>
      <c r="F19" s="103">
        <v>0</v>
      </c>
      <c r="G19" s="103">
        <v>0</v>
      </c>
      <c r="H19" s="103">
        <v>0</v>
      </c>
      <c r="I19" s="103">
        <v>0</v>
      </c>
      <c r="J19" s="103">
        <v>140121</v>
      </c>
      <c r="K19" s="103">
        <v>0</v>
      </c>
      <c r="L19" s="102">
        <v>0</v>
      </c>
      <c r="M19" s="103">
        <v>0</v>
      </c>
      <c r="N19" s="103">
        <v>193013</v>
      </c>
      <c r="O19" s="103">
        <v>0</v>
      </c>
      <c r="P19" s="103">
        <v>76617.5</v>
      </c>
      <c r="Q19" s="103">
        <v>0</v>
      </c>
      <c r="R19" s="103">
        <v>0</v>
      </c>
      <c r="S19" s="103">
        <v>0</v>
      </c>
      <c r="T19" s="103">
        <v>0</v>
      </c>
      <c r="U19" s="103">
        <v>0</v>
      </c>
      <c r="V19" s="103">
        <v>0</v>
      </c>
      <c r="W19" s="103">
        <v>0</v>
      </c>
      <c r="X19" s="103">
        <v>0</v>
      </c>
      <c r="Y19" s="103">
        <v>0</v>
      </c>
      <c r="Z19" s="103">
        <v>0</v>
      </c>
      <c r="AA19" s="103">
        <v>0</v>
      </c>
      <c r="AB19" s="103">
        <v>0</v>
      </c>
      <c r="AC19" s="101">
        <v>2021</v>
      </c>
    </row>
    <row r="20" spans="1:29" s="91" customFormat="1" ht="27.75" x14ac:dyDescent="0.4">
      <c r="A20" s="91">
        <v>2</v>
      </c>
      <c r="C20" s="100" t="s">
        <v>1010</v>
      </c>
      <c r="D20" s="95"/>
      <c r="E20" s="98">
        <v>1495837</v>
      </c>
      <c r="F20" s="98">
        <v>0</v>
      </c>
      <c r="G20" s="98">
        <v>0</v>
      </c>
      <c r="H20" s="98">
        <v>394360</v>
      </c>
      <c r="I20" s="98">
        <v>0</v>
      </c>
      <c r="J20" s="98">
        <v>0</v>
      </c>
      <c r="K20" s="98">
        <v>0</v>
      </c>
      <c r="L20" s="99">
        <v>0</v>
      </c>
      <c r="M20" s="98">
        <v>0</v>
      </c>
      <c r="N20" s="98">
        <v>0</v>
      </c>
      <c r="O20" s="98">
        <v>0</v>
      </c>
      <c r="P20" s="98">
        <v>1101477</v>
      </c>
      <c r="Q20" s="98">
        <v>0</v>
      </c>
      <c r="R20" s="98">
        <v>0</v>
      </c>
      <c r="S20" s="98">
        <v>0</v>
      </c>
      <c r="T20" s="98">
        <v>0</v>
      </c>
      <c r="U20" s="98">
        <v>0</v>
      </c>
      <c r="V20" s="98">
        <v>0</v>
      </c>
      <c r="W20" s="98">
        <v>0</v>
      </c>
      <c r="X20" s="98">
        <v>0</v>
      </c>
      <c r="Y20" s="98">
        <v>0</v>
      </c>
      <c r="Z20" s="98">
        <v>0</v>
      </c>
      <c r="AA20" s="98">
        <v>0</v>
      </c>
      <c r="AB20" s="98">
        <v>0</v>
      </c>
      <c r="AC20" s="95" t="s">
        <v>857</v>
      </c>
    </row>
    <row r="21" spans="1:29" s="91" customFormat="1" ht="27.75" x14ac:dyDescent="0.4">
      <c r="A21" s="91">
        <v>3</v>
      </c>
      <c r="B21" s="91">
        <v>1</v>
      </c>
      <c r="C21" s="101">
        <v>2</v>
      </c>
      <c r="D21" s="102" t="s">
        <v>2969</v>
      </c>
      <c r="E21" s="98">
        <v>394360</v>
      </c>
      <c r="F21" s="103">
        <v>0</v>
      </c>
      <c r="G21" s="103">
        <v>0</v>
      </c>
      <c r="H21" s="103">
        <v>394360</v>
      </c>
      <c r="I21" s="103">
        <v>0</v>
      </c>
      <c r="J21" s="103">
        <v>0</v>
      </c>
      <c r="K21" s="103">
        <v>0</v>
      </c>
      <c r="L21" s="102">
        <v>0</v>
      </c>
      <c r="M21" s="103">
        <v>0</v>
      </c>
      <c r="N21" s="103">
        <v>0</v>
      </c>
      <c r="O21" s="103">
        <v>0</v>
      </c>
      <c r="P21" s="103">
        <v>0</v>
      </c>
      <c r="Q21" s="103">
        <v>0</v>
      </c>
      <c r="R21" s="103">
        <v>0</v>
      </c>
      <c r="S21" s="103">
        <v>0</v>
      </c>
      <c r="T21" s="103">
        <v>0</v>
      </c>
      <c r="U21" s="103">
        <v>0</v>
      </c>
      <c r="V21" s="103">
        <v>0</v>
      </c>
      <c r="W21" s="103">
        <v>0</v>
      </c>
      <c r="X21" s="103">
        <v>0</v>
      </c>
      <c r="Y21" s="103">
        <v>0</v>
      </c>
      <c r="Z21" s="103">
        <v>0</v>
      </c>
      <c r="AA21" s="103">
        <v>0</v>
      </c>
      <c r="AB21" s="103">
        <v>0</v>
      </c>
      <c r="AC21" s="101">
        <v>2021</v>
      </c>
    </row>
    <row r="22" spans="1:29" s="91" customFormat="1" ht="27.75" x14ac:dyDescent="0.4">
      <c r="A22" s="91">
        <v>3</v>
      </c>
      <c r="B22" s="91">
        <v>1</v>
      </c>
      <c r="C22" s="101">
        <v>3</v>
      </c>
      <c r="D22" s="102" t="s">
        <v>3050</v>
      </c>
      <c r="E22" s="98">
        <v>1101477</v>
      </c>
      <c r="F22" s="103">
        <v>0</v>
      </c>
      <c r="G22" s="103">
        <v>0</v>
      </c>
      <c r="H22" s="103">
        <v>0</v>
      </c>
      <c r="I22" s="103">
        <v>0</v>
      </c>
      <c r="J22" s="103">
        <v>0</v>
      </c>
      <c r="K22" s="103">
        <v>0</v>
      </c>
      <c r="L22" s="102">
        <v>0</v>
      </c>
      <c r="M22" s="103">
        <v>0</v>
      </c>
      <c r="N22" s="103">
        <v>0</v>
      </c>
      <c r="O22" s="103">
        <v>0</v>
      </c>
      <c r="P22" s="103">
        <v>1101477</v>
      </c>
      <c r="Q22" s="103">
        <v>0</v>
      </c>
      <c r="R22" s="103">
        <v>0</v>
      </c>
      <c r="S22" s="103">
        <v>0</v>
      </c>
      <c r="T22" s="103">
        <v>0</v>
      </c>
      <c r="U22" s="103">
        <v>0</v>
      </c>
      <c r="V22" s="103">
        <v>0</v>
      </c>
      <c r="W22" s="103">
        <v>0</v>
      </c>
      <c r="X22" s="103">
        <v>0</v>
      </c>
      <c r="Y22" s="103">
        <v>0</v>
      </c>
      <c r="Z22" s="103">
        <v>0</v>
      </c>
      <c r="AA22" s="103">
        <v>0</v>
      </c>
      <c r="AB22" s="103">
        <v>0</v>
      </c>
      <c r="AC22" s="101">
        <v>2021</v>
      </c>
    </row>
  </sheetData>
  <mergeCells count="28">
    <mergeCell ref="AC6:AC9"/>
    <mergeCell ref="F7:K7"/>
    <mergeCell ref="L7:M8"/>
    <mergeCell ref="N7:N8"/>
    <mergeCell ref="O7:O8"/>
    <mergeCell ref="P7:P8"/>
    <mergeCell ref="Q7:Q8"/>
    <mergeCell ref="R7:R8"/>
    <mergeCell ref="S7:S8"/>
    <mergeCell ref="T7:T8"/>
    <mergeCell ref="AA7:AA8"/>
    <mergeCell ref="AB7:AB8"/>
    <mergeCell ref="U7:U8"/>
    <mergeCell ref="V7:V8"/>
    <mergeCell ref="W7:W8"/>
    <mergeCell ref="X7:X8"/>
    <mergeCell ref="L1:M1"/>
    <mergeCell ref="AA1:AC1"/>
    <mergeCell ref="Z2:AC2"/>
    <mergeCell ref="AA3:AC3"/>
    <mergeCell ref="C5:AC5"/>
    <mergeCell ref="C6:C9"/>
    <mergeCell ref="D6:D9"/>
    <mergeCell ref="E6:E8"/>
    <mergeCell ref="F6:Q6"/>
    <mergeCell ref="R6:AB6"/>
    <mergeCell ref="Y7:Y8"/>
    <mergeCell ref="Z7:Z8"/>
  </mergeCells>
  <pageMargins left="0" right="0" top="0" bottom="0" header="0" footer="0"/>
  <pageSetup paperSize="8" scale="2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N251"/>
  <sheetViews>
    <sheetView zoomScale="20" zoomScaleNormal="20" workbookViewId="0">
      <pane xSplit="3" ySplit="10" topLeftCell="D242" activePane="bottomRight" state="frozen"/>
      <selection activeCell="B1" sqref="B1"/>
      <selection pane="topRight" activeCell="D1" sqref="D1"/>
      <selection pane="bottomLeft" activeCell="B11" sqref="B11"/>
      <selection pane="bottomRight" activeCell="F11" sqref="F11"/>
    </sheetView>
  </sheetViews>
  <sheetFormatPr defaultRowHeight="15" x14ac:dyDescent="0.25"/>
  <cols>
    <col min="1" max="1" width="9.140625" style="3" hidden="1" customWidth="1"/>
    <col min="2" max="2" width="26.42578125" style="3" customWidth="1"/>
    <col min="3" max="3" width="253.42578125" style="3" customWidth="1"/>
    <col min="4" max="4" width="58.85546875" style="3" customWidth="1"/>
    <col min="5" max="5" width="72.140625" style="3" customWidth="1"/>
    <col min="6" max="6" width="60.7109375" style="3" customWidth="1"/>
    <col min="7" max="9" width="54.28515625" style="3" customWidth="1"/>
    <col min="10" max="10" width="49.28515625" style="3" customWidth="1"/>
    <col min="11" max="11" width="52.85546875" style="3" customWidth="1"/>
    <col min="12" max="12" width="47.85546875" style="3" customWidth="1"/>
    <col min="13" max="13" width="40.140625" style="44" customWidth="1"/>
    <col min="14" max="14" width="44.42578125" style="3" customWidth="1"/>
    <col min="15" max="15" width="43.7109375" style="3" customWidth="1"/>
    <col min="16" max="16" width="58.5703125" style="3" customWidth="1"/>
    <col min="17" max="17" width="41.42578125" style="3" customWidth="1"/>
    <col min="18" max="18" width="42.5703125" style="3" customWidth="1"/>
    <col min="19" max="19" width="43.85546875" style="3" customWidth="1"/>
    <col min="20" max="20" width="60.28515625" style="3" customWidth="1"/>
    <col min="21" max="21" width="35.42578125" style="3" customWidth="1"/>
    <col min="22" max="22" width="49.140625" style="3" customWidth="1"/>
    <col min="23" max="23" width="34.28515625" style="3" customWidth="1"/>
    <col min="24" max="24" width="58" style="3" customWidth="1"/>
    <col min="25" max="25" width="66.28515625" style="3" customWidth="1"/>
    <col min="26" max="26" width="51.85546875" style="3" customWidth="1"/>
    <col min="27" max="27" width="41.42578125" style="3" customWidth="1"/>
    <col min="28" max="28" width="69" style="3" customWidth="1"/>
    <col min="29" max="29" width="96.7109375" style="3" customWidth="1"/>
    <col min="30" max="30" width="55.28515625" style="3" customWidth="1"/>
    <col min="31" max="32" width="51" style="3" customWidth="1"/>
    <col min="33" max="33" width="63.28515625" style="3" customWidth="1"/>
    <col min="34" max="34" width="38.140625" style="3" customWidth="1"/>
    <col min="35" max="35" width="41.7109375" style="3" customWidth="1"/>
    <col min="36" max="36" width="45.28515625" style="3" customWidth="1"/>
    <col min="37" max="16384" width="9.140625" style="3"/>
  </cols>
  <sheetData>
    <row r="1" spans="1:36" ht="90" x14ac:dyDescent="1.1499999999999999">
      <c r="B1" s="430" t="s">
        <v>945</v>
      </c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0"/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30"/>
      <c r="AI1" s="430"/>
      <c r="AJ1" s="430"/>
    </row>
    <row r="2" spans="1:36" ht="90" x14ac:dyDescent="0.25">
      <c r="B2" s="431" t="s">
        <v>3345</v>
      </c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</row>
    <row r="3" spans="1:36" ht="76.5" x14ac:dyDescent="1.05">
      <c r="B3" s="40" t="s">
        <v>947</v>
      </c>
      <c r="C3" s="432" t="s">
        <v>2202</v>
      </c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  <c r="S3" s="432"/>
      <c r="T3" s="432"/>
      <c r="U3" s="432"/>
      <c r="V3" s="432"/>
      <c r="W3" s="432"/>
      <c r="X3" s="432"/>
      <c r="Y3" s="432"/>
      <c r="Z3" s="432"/>
      <c r="AA3" s="432"/>
      <c r="AB3" s="432"/>
      <c r="AC3" s="432"/>
      <c r="AD3" s="432"/>
      <c r="AE3" s="432"/>
      <c r="AF3" s="432"/>
      <c r="AG3" s="432"/>
      <c r="AH3" s="432"/>
      <c r="AI3" s="432"/>
      <c r="AJ3" s="432"/>
    </row>
    <row r="4" spans="1:36" ht="76.5" x14ac:dyDescent="0.25">
      <c r="B4" s="40" t="s">
        <v>948</v>
      </c>
      <c r="C4" s="433" t="s">
        <v>973</v>
      </c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</row>
    <row r="5" spans="1:36" ht="45.75" customHeight="1" x14ac:dyDescent="0.25">
      <c r="B5" s="341" t="s">
        <v>6</v>
      </c>
      <c r="C5" s="341" t="s">
        <v>7</v>
      </c>
      <c r="D5" s="434" t="s">
        <v>974</v>
      </c>
      <c r="E5" s="434" t="s">
        <v>975</v>
      </c>
      <c r="F5" s="437" t="s">
        <v>8</v>
      </c>
      <c r="G5" s="341" t="s">
        <v>951</v>
      </c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  <c r="W5" s="440" t="s">
        <v>9</v>
      </c>
      <c r="X5" s="440"/>
      <c r="Y5" s="440"/>
      <c r="Z5" s="440"/>
      <c r="AA5" s="440"/>
      <c r="AB5" s="440"/>
      <c r="AC5" s="440"/>
      <c r="AD5" s="440"/>
      <c r="AE5" s="440"/>
      <c r="AF5" s="440"/>
      <c r="AG5" s="440"/>
      <c r="AH5" s="441" t="s">
        <v>10</v>
      </c>
      <c r="AI5" s="441" t="s">
        <v>11</v>
      </c>
      <c r="AJ5" s="441" t="s">
        <v>12</v>
      </c>
    </row>
    <row r="6" spans="1:36" ht="45.75" x14ac:dyDescent="0.25">
      <c r="B6" s="341"/>
      <c r="C6" s="341"/>
      <c r="D6" s="435"/>
      <c r="E6" s="435"/>
      <c r="F6" s="438"/>
      <c r="G6" s="341" t="s">
        <v>13</v>
      </c>
      <c r="H6" s="341"/>
      <c r="I6" s="341"/>
      <c r="J6" s="341"/>
      <c r="K6" s="341"/>
      <c r="L6" s="341"/>
      <c r="M6" s="447" t="s">
        <v>14</v>
      </c>
      <c r="N6" s="448"/>
      <c r="O6" s="447" t="s">
        <v>15</v>
      </c>
      <c r="P6" s="448"/>
      <c r="Q6" s="447" t="s">
        <v>16</v>
      </c>
      <c r="R6" s="448"/>
      <c r="S6" s="447" t="s">
        <v>17</v>
      </c>
      <c r="T6" s="448"/>
      <c r="U6" s="447" t="s">
        <v>18</v>
      </c>
      <c r="V6" s="448"/>
      <c r="W6" s="445" t="s">
        <v>19</v>
      </c>
      <c r="X6" s="445" t="s">
        <v>976</v>
      </c>
      <c r="Y6" s="445" t="s">
        <v>21</v>
      </c>
      <c r="Z6" s="445" t="s">
        <v>22</v>
      </c>
      <c r="AA6" s="445" t="s">
        <v>23</v>
      </c>
      <c r="AB6" s="445" t="s">
        <v>977</v>
      </c>
      <c r="AC6" s="445" t="s">
        <v>978</v>
      </c>
      <c r="AD6" s="445" t="s">
        <v>979</v>
      </c>
      <c r="AE6" s="453" t="s">
        <v>27</v>
      </c>
      <c r="AF6" s="453" t="s">
        <v>28</v>
      </c>
      <c r="AG6" s="453" t="s">
        <v>980</v>
      </c>
      <c r="AH6" s="442"/>
      <c r="AI6" s="442"/>
      <c r="AJ6" s="442"/>
    </row>
    <row r="7" spans="1:36" ht="303" customHeight="1" x14ac:dyDescent="0.25">
      <c r="B7" s="341"/>
      <c r="C7" s="341"/>
      <c r="D7" s="435"/>
      <c r="E7" s="436"/>
      <c r="F7" s="439"/>
      <c r="G7" s="41" t="s">
        <v>30</v>
      </c>
      <c r="H7" s="41" t="s">
        <v>31</v>
      </c>
      <c r="I7" s="41" t="s">
        <v>32</v>
      </c>
      <c r="J7" s="41" t="s">
        <v>33</v>
      </c>
      <c r="K7" s="41" t="s">
        <v>34</v>
      </c>
      <c r="L7" s="41" t="s">
        <v>35</v>
      </c>
      <c r="M7" s="449"/>
      <c r="N7" s="450"/>
      <c r="O7" s="449"/>
      <c r="P7" s="450"/>
      <c r="Q7" s="449"/>
      <c r="R7" s="450"/>
      <c r="S7" s="449"/>
      <c r="T7" s="450"/>
      <c r="U7" s="449"/>
      <c r="V7" s="450"/>
      <c r="W7" s="446"/>
      <c r="X7" s="446"/>
      <c r="Y7" s="446"/>
      <c r="Z7" s="446"/>
      <c r="AA7" s="446"/>
      <c r="AB7" s="446"/>
      <c r="AC7" s="446"/>
      <c r="AD7" s="446"/>
      <c r="AE7" s="454"/>
      <c r="AF7" s="454"/>
      <c r="AG7" s="454"/>
      <c r="AH7" s="442"/>
      <c r="AI7" s="442"/>
      <c r="AJ7" s="442"/>
    </row>
    <row r="8" spans="1:36" ht="38.25" customHeight="1" x14ac:dyDescent="0.25">
      <c r="B8" s="341"/>
      <c r="C8" s="341"/>
      <c r="D8" s="436"/>
      <c r="E8" s="200" t="s">
        <v>981</v>
      </c>
      <c r="F8" s="204" t="s">
        <v>36</v>
      </c>
      <c r="G8" s="200" t="s">
        <v>36</v>
      </c>
      <c r="H8" s="200" t="s">
        <v>36</v>
      </c>
      <c r="I8" s="200" t="s">
        <v>36</v>
      </c>
      <c r="J8" s="200" t="s">
        <v>36</v>
      </c>
      <c r="K8" s="200" t="s">
        <v>36</v>
      </c>
      <c r="L8" s="200" t="s">
        <v>36</v>
      </c>
      <c r="M8" s="17" t="s">
        <v>37</v>
      </c>
      <c r="N8" s="200" t="s">
        <v>36</v>
      </c>
      <c r="O8" s="200" t="s">
        <v>38</v>
      </c>
      <c r="P8" s="200" t="s">
        <v>36</v>
      </c>
      <c r="Q8" s="200" t="s">
        <v>38</v>
      </c>
      <c r="R8" s="200" t="s">
        <v>36</v>
      </c>
      <c r="S8" s="200" t="s">
        <v>38</v>
      </c>
      <c r="T8" s="200" t="s">
        <v>36</v>
      </c>
      <c r="U8" s="200" t="s">
        <v>39</v>
      </c>
      <c r="V8" s="200" t="s">
        <v>36</v>
      </c>
      <c r="W8" s="200" t="s">
        <v>36</v>
      </c>
      <c r="X8" s="200" t="s">
        <v>36</v>
      </c>
      <c r="Y8" s="200" t="s">
        <v>36</v>
      </c>
      <c r="Z8" s="200" t="s">
        <v>36</v>
      </c>
      <c r="AA8" s="200" t="s">
        <v>36</v>
      </c>
      <c r="AB8" s="200" t="s">
        <v>36</v>
      </c>
      <c r="AC8" s="200" t="s">
        <v>36</v>
      </c>
      <c r="AD8" s="200" t="s">
        <v>36</v>
      </c>
      <c r="AE8" s="200" t="s">
        <v>36</v>
      </c>
      <c r="AF8" s="200" t="s">
        <v>36</v>
      </c>
      <c r="AG8" s="200" t="s">
        <v>36</v>
      </c>
      <c r="AH8" s="443"/>
      <c r="AI8" s="443"/>
      <c r="AJ8" s="443"/>
    </row>
    <row r="9" spans="1:36" ht="45.75" x14ac:dyDescent="0.65">
      <c r="B9" s="205">
        <v>1</v>
      </c>
      <c r="C9" s="205">
        <v>2</v>
      </c>
      <c r="D9" s="205">
        <v>3</v>
      </c>
      <c r="E9" s="205">
        <v>4</v>
      </c>
      <c r="F9" s="205">
        <v>5</v>
      </c>
      <c r="G9" s="205">
        <v>6</v>
      </c>
      <c r="H9" s="205">
        <v>7</v>
      </c>
      <c r="I9" s="205">
        <v>8</v>
      </c>
      <c r="J9" s="205">
        <v>9</v>
      </c>
      <c r="K9" s="205">
        <v>10</v>
      </c>
      <c r="L9" s="205">
        <v>11</v>
      </c>
      <c r="M9" s="42">
        <v>12</v>
      </c>
      <c r="N9" s="205">
        <v>13</v>
      </c>
      <c r="O9" s="205">
        <v>14</v>
      </c>
      <c r="P9" s="205">
        <v>15</v>
      </c>
      <c r="Q9" s="205">
        <v>16</v>
      </c>
      <c r="R9" s="205">
        <v>17</v>
      </c>
      <c r="S9" s="205">
        <v>18</v>
      </c>
      <c r="T9" s="205">
        <v>19</v>
      </c>
      <c r="U9" s="205">
        <v>20</v>
      </c>
      <c r="V9" s="205">
        <v>21</v>
      </c>
      <c r="W9" s="205">
        <v>22</v>
      </c>
      <c r="X9" s="205">
        <v>23</v>
      </c>
      <c r="Y9" s="205">
        <v>24</v>
      </c>
      <c r="Z9" s="205">
        <v>25</v>
      </c>
      <c r="AA9" s="205">
        <v>26</v>
      </c>
      <c r="AB9" s="205">
        <v>27</v>
      </c>
      <c r="AC9" s="205">
        <v>28</v>
      </c>
      <c r="AD9" s="205">
        <v>29</v>
      </c>
      <c r="AE9" s="205">
        <v>30</v>
      </c>
      <c r="AF9" s="205">
        <v>31</v>
      </c>
      <c r="AG9" s="205">
        <v>32</v>
      </c>
      <c r="AH9" s="205">
        <v>33</v>
      </c>
      <c r="AI9" s="205">
        <v>34</v>
      </c>
      <c r="AJ9" s="205">
        <v>35</v>
      </c>
    </row>
    <row r="10" spans="1:36" ht="61.5" x14ac:dyDescent="0.25">
      <c r="B10" s="444" t="s">
        <v>982</v>
      </c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444"/>
      <c r="AA10" s="444"/>
      <c r="AB10" s="444"/>
      <c r="AC10" s="444"/>
      <c r="AD10" s="444"/>
      <c r="AE10" s="444"/>
      <c r="AF10" s="444"/>
      <c r="AG10" s="444"/>
      <c r="AH10" s="444"/>
      <c r="AI10" s="444"/>
      <c r="AJ10" s="444"/>
    </row>
    <row r="11" spans="1:36" s="51" customFormat="1" ht="61.5" x14ac:dyDescent="0.85">
      <c r="B11" s="111" t="s">
        <v>1865</v>
      </c>
      <c r="C11" s="52"/>
      <c r="D11" s="47" t="s">
        <v>857</v>
      </c>
      <c r="E11" s="48">
        <f>AVERAGE(E13:E59)</f>
        <v>1.007232092198582</v>
      </c>
      <c r="F11" s="258">
        <v>86443436.250000015</v>
      </c>
      <c r="G11" s="21">
        <v>0</v>
      </c>
      <c r="H11" s="21">
        <v>0</v>
      </c>
      <c r="I11" s="21">
        <v>0</v>
      </c>
      <c r="J11" s="21">
        <v>0</v>
      </c>
      <c r="K11" s="21">
        <v>597348</v>
      </c>
      <c r="L11" s="21">
        <v>0</v>
      </c>
      <c r="M11" s="53">
        <v>0</v>
      </c>
      <c r="N11" s="21">
        <v>0</v>
      </c>
      <c r="O11" s="21">
        <v>16520.11</v>
      </c>
      <c r="P11" s="21">
        <v>78497587.150000006</v>
      </c>
      <c r="Q11" s="21">
        <v>0</v>
      </c>
      <c r="R11" s="21">
        <v>0</v>
      </c>
      <c r="S11" s="21">
        <v>1379.5099999999998</v>
      </c>
      <c r="T11" s="21">
        <v>4677520.24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918610.16</v>
      </c>
      <c r="AF11" s="21">
        <v>1752370.7</v>
      </c>
      <c r="AG11" s="21">
        <v>0</v>
      </c>
      <c r="AH11" s="25" t="s">
        <v>857</v>
      </c>
      <c r="AI11" s="25" t="s">
        <v>857</v>
      </c>
      <c r="AJ11" s="25" t="s">
        <v>857</v>
      </c>
    </row>
    <row r="12" spans="1:36" s="51" customFormat="1" ht="61.5" x14ac:dyDescent="0.85">
      <c r="B12" s="111" t="s">
        <v>1611</v>
      </c>
      <c r="C12" s="52"/>
      <c r="D12" s="47" t="s">
        <v>857</v>
      </c>
      <c r="E12" s="48">
        <f>AVERAGE(E14:E59)</f>
        <v>1.0072697463768121</v>
      </c>
      <c r="F12" s="258">
        <v>51357504.920000009</v>
      </c>
      <c r="G12" s="21">
        <v>0</v>
      </c>
      <c r="H12" s="21">
        <v>0</v>
      </c>
      <c r="I12" s="21">
        <v>0</v>
      </c>
      <c r="J12" s="21">
        <v>0</v>
      </c>
      <c r="K12" s="21">
        <v>597348</v>
      </c>
      <c r="L12" s="21">
        <v>0</v>
      </c>
      <c r="M12" s="53">
        <v>0</v>
      </c>
      <c r="N12" s="21">
        <v>0</v>
      </c>
      <c r="O12" s="21">
        <v>10871.88</v>
      </c>
      <c r="P12" s="21">
        <v>46165774.080000006</v>
      </c>
      <c r="Q12" s="21">
        <v>0</v>
      </c>
      <c r="R12" s="21">
        <v>0</v>
      </c>
      <c r="S12" s="21">
        <v>857.57999999999993</v>
      </c>
      <c r="T12" s="21">
        <v>2568651.2599999998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460388.37000000005</v>
      </c>
      <c r="AF12" s="21">
        <v>1565343.21</v>
      </c>
      <c r="AG12" s="21">
        <v>0</v>
      </c>
      <c r="AH12" s="25" t="s">
        <v>857</v>
      </c>
      <c r="AI12" s="25" t="s">
        <v>857</v>
      </c>
      <c r="AJ12" s="25" t="s">
        <v>857</v>
      </c>
    </row>
    <row r="13" spans="1:36" s="12" customFormat="1" ht="61.5" x14ac:dyDescent="0.85">
      <c r="B13" s="289" t="s">
        <v>782</v>
      </c>
      <c r="C13" s="15"/>
      <c r="D13" s="47" t="s">
        <v>857</v>
      </c>
      <c r="E13" s="48">
        <f>AVERAGE(E14:E14)</f>
        <v>1.0055000000000001</v>
      </c>
      <c r="F13" s="21">
        <v>2123521.14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53">
        <v>0</v>
      </c>
      <c r="N13" s="21">
        <v>0</v>
      </c>
      <c r="O13" s="21">
        <v>521</v>
      </c>
      <c r="P13" s="21">
        <v>2110856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46">
        <v>12665.14</v>
      </c>
      <c r="AF13" s="46">
        <v>0</v>
      </c>
      <c r="AG13" s="21">
        <v>0</v>
      </c>
      <c r="AH13" s="25" t="s">
        <v>857</v>
      </c>
      <c r="AI13" s="25" t="s">
        <v>857</v>
      </c>
      <c r="AJ13" s="25" t="s">
        <v>857</v>
      </c>
    </row>
    <row r="14" spans="1:36" s="12" customFormat="1" ht="61.5" x14ac:dyDescent="0.85">
      <c r="A14" s="12">
        <v>1</v>
      </c>
      <c r="B14" s="45">
        <f>SUBTOTAL(103,$A14:A$14)</f>
        <v>1</v>
      </c>
      <c r="C14" s="15" t="s">
        <v>983</v>
      </c>
      <c r="D14" s="47" t="s">
        <v>1002</v>
      </c>
      <c r="E14" s="48">
        <v>1.0055000000000001</v>
      </c>
      <c r="F14" s="21">
        <v>2123521.14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53">
        <v>0</v>
      </c>
      <c r="N14" s="21">
        <v>0</v>
      </c>
      <c r="O14" s="29">
        <v>521</v>
      </c>
      <c r="P14" s="29">
        <v>2110856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46">
        <v>12665.14</v>
      </c>
      <c r="AF14" s="46">
        <v>0</v>
      </c>
      <c r="AG14" s="46">
        <v>0</v>
      </c>
      <c r="AH14" s="25" t="s">
        <v>262</v>
      </c>
      <c r="AI14" s="25">
        <v>2020</v>
      </c>
      <c r="AJ14" s="25">
        <v>2020</v>
      </c>
    </row>
    <row r="15" spans="1:36" s="12" customFormat="1" ht="61.5" x14ac:dyDescent="0.85">
      <c r="B15" s="289" t="s">
        <v>1010</v>
      </c>
      <c r="C15" s="15"/>
      <c r="D15" s="47" t="s">
        <v>857</v>
      </c>
      <c r="E15" s="48">
        <f>AVERAGE(E16:E23)</f>
        <v>1.0039750000000001</v>
      </c>
      <c r="F15" s="21">
        <v>14141903.43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53">
        <v>0</v>
      </c>
      <c r="N15" s="21">
        <v>0</v>
      </c>
      <c r="O15" s="21">
        <v>2840</v>
      </c>
      <c r="P15" s="21">
        <v>12813797.620000001</v>
      </c>
      <c r="Q15" s="21">
        <v>0</v>
      </c>
      <c r="R15" s="21">
        <v>0</v>
      </c>
      <c r="S15" s="21">
        <v>419</v>
      </c>
      <c r="T15" s="21">
        <v>981934.24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190381.11000000002</v>
      </c>
      <c r="AF15" s="21">
        <v>155790.46000000002</v>
      </c>
      <c r="AG15" s="21">
        <v>0</v>
      </c>
      <c r="AH15" s="25" t="s">
        <v>857</v>
      </c>
      <c r="AI15" s="25" t="s">
        <v>857</v>
      </c>
      <c r="AJ15" s="25" t="s">
        <v>857</v>
      </c>
    </row>
    <row r="16" spans="1:36" s="12" customFormat="1" ht="61.5" x14ac:dyDescent="0.85">
      <c r="A16" s="12">
        <v>1</v>
      </c>
      <c r="B16" s="45">
        <f>SUBTOTAL(103,$A$14:A16)</f>
        <v>2</v>
      </c>
      <c r="C16" s="15" t="s">
        <v>984</v>
      </c>
      <c r="D16" s="47" t="s">
        <v>1003</v>
      </c>
      <c r="E16" s="48">
        <v>1.0047999999999999</v>
      </c>
      <c r="F16" s="21">
        <v>6213014.2000000002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53">
        <v>0</v>
      </c>
      <c r="N16" s="21">
        <v>0</v>
      </c>
      <c r="O16" s="21">
        <v>1441</v>
      </c>
      <c r="P16" s="270">
        <v>6128441.7000000002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90">
        <v>84572.5</v>
      </c>
      <c r="AF16" s="46">
        <v>0</v>
      </c>
      <c r="AG16" s="46">
        <v>0</v>
      </c>
      <c r="AH16" s="25" t="s">
        <v>262</v>
      </c>
      <c r="AI16" s="25">
        <v>2020</v>
      </c>
      <c r="AJ16" s="25">
        <v>2020</v>
      </c>
    </row>
    <row r="17" spans="1:36" s="12" customFormat="1" ht="61.5" x14ac:dyDescent="0.85">
      <c r="A17" s="12">
        <v>1</v>
      </c>
      <c r="B17" s="45">
        <f>SUBTOTAL(103,$A$14:A17)</f>
        <v>3</v>
      </c>
      <c r="C17" s="15" t="s">
        <v>985</v>
      </c>
      <c r="D17" s="47" t="s">
        <v>1002</v>
      </c>
      <c r="E17" s="48">
        <v>1</v>
      </c>
      <c r="F17" s="21">
        <v>801933.34000000008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53">
        <v>0</v>
      </c>
      <c r="N17" s="21">
        <v>0</v>
      </c>
      <c r="O17" s="29">
        <v>163</v>
      </c>
      <c r="P17" s="29">
        <v>791017.3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46">
        <v>10916.04</v>
      </c>
      <c r="AF17" s="46">
        <v>0</v>
      </c>
      <c r="AG17" s="46">
        <v>0</v>
      </c>
      <c r="AH17" s="25" t="s">
        <v>262</v>
      </c>
      <c r="AI17" s="25">
        <v>2020</v>
      </c>
      <c r="AJ17" s="25">
        <v>2020</v>
      </c>
    </row>
    <row r="18" spans="1:36" s="12" customFormat="1" ht="61.5" x14ac:dyDescent="0.85">
      <c r="A18" s="12">
        <v>1</v>
      </c>
      <c r="B18" s="45">
        <f>SUBTOTAL(103,$A$14:A18)</f>
        <v>4</v>
      </c>
      <c r="C18" s="15" t="s">
        <v>986</v>
      </c>
      <c r="D18" s="47" t="s">
        <v>1004</v>
      </c>
      <c r="E18" s="48">
        <v>1.0003</v>
      </c>
      <c r="F18" s="21">
        <v>61989.62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53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46">
        <v>0</v>
      </c>
      <c r="AF18" s="291">
        <v>61989.62</v>
      </c>
      <c r="AG18" s="46">
        <v>0</v>
      </c>
      <c r="AH18" s="25">
        <v>2020</v>
      </c>
      <c r="AI18" s="25" t="s">
        <v>262</v>
      </c>
      <c r="AJ18" s="25" t="s">
        <v>262</v>
      </c>
    </row>
    <row r="19" spans="1:36" s="12" customFormat="1" ht="61.5" x14ac:dyDescent="0.85">
      <c r="A19" s="12">
        <v>1</v>
      </c>
      <c r="B19" s="45">
        <f>SUBTOTAL(103,$A$14:A19)</f>
        <v>5</v>
      </c>
      <c r="C19" s="15" t="s">
        <v>999</v>
      </c>
      <c r="D19" s="47" t="s">
        <v>1003</v>
      </c>
      <c r="E19" s="48">
        <v>1.0178</v>
      </c>
      <c r="F19" s="21">
        <v>995484.92999999993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53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9">
        <v>419</v>
      </c>
      <c r="T19" s="29">
        <v>981934.24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9">
        <v>13550.69</v>
      </c>
      <c r="AF19" s="46">
        <v>0</v>
      </c>
      <c r="AG19" s="46">
        <v>0</v>
      </c>
      <c r="AH19" s="25" t="s">
        <v>262</v>
      </c>
      <c r="AI19" s="25">
        <v>2020</v>
      </c>
      <c r="AJ19" s="25">
        <v>2020</v>
      </c>
    </row>
    <row r="20" spans="1:36" s="12" customFormat="1" ht="61.5" x14ac:dyDescent="0.85">
      <c r="A20" s="12">
        <v>1</v>
      </c>
      <c r="B20" s="45">
        <f>SUBTOTAL(103,$A$14:A20)</f>
        <v>6</v>
      </c>
      <c r="C20" s="15" t="s">
        <v>1041</v>
      </c>
      <c r="D20" s="47" t="s">
        <v>1005</v>
      </c>
      <c r="E20" s="48">
        <v>1</v>
      </c>
      <c r="F20" s="21">
        <v>4973435.79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53">
        <v>0</v>
      </c>
      <c r="N20" s="21">
        <v>0</v>
      </c>
      <c r="O20" s="270">
        <v>977</v>
      </c>
      <c r="P20" s="270">
        <v>4905736.62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9">
        <v>67699.17</v>
      </c>
      <c r="AF20" s="46">
        <v>0</v>
      </c>
      <c r="AG20" s="46">
        <v>0</v>
      </c>
      <c r="AH20" s="25" t="s">
        <v>262</v>
      </c>
      <c r="AI20" s="25">
        <v>2020</v>
      </c>
      <c r="AJ20" s="25">
        <v>2020</v>
      </c>
    </row>
    <row r="21" spans="1:36" s="12" customFormat="1" ht="61.5" x14ac:dyDescent="0.85">
      <c r="A21" s="12">
        <v>1</v>
      </c>
      <c r="B21" s="45">
        <f>SUBTOTAL(103,$A$14:A21)</f>
        <v>7</v>
      </c>
      <c r="C21" s="15" t="s">
        <v>1049</v>
      </c>
      <c r="D21" s="47" t="s">
        <v>1003</v>
      </c>
      <c r="E21" s="48">
        <v>1.0053000000000001</v>
      </c>
      <c r="F21" s="21">
        <v>50283.37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53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46">
        <v>0</v>
      </c>
      <c r="AF21" s="291">
        <v>50283.37</v>
      </c>
      <c r="AG21" s="46">
        <v>0</v>
      </c>
      <c r="AH21" s="25">
        <v>2020</v>
      </c>
      <c r="AI21" s="25" t="s">
        <v>262</v>
      </c>
      <c r="AJ21" s="25" t="s">
        <v>262</v>
      </c>
    </row>
    <row r="22" spans="1:36" s="12" customFormat="1" ht="61.5" x14ac:dyDescent="0.85">
      <c r="A22" s="12">
        <v>1</v>
      </c>
      <c r="B22" s="45">
        <f>SUBTOTAL(103,$A$14:A22)</f>
        <v>8</v>
      </c>
      <c r="C22" s="15" t="s">
        <v>1355</v>
      </c>
      <c r="D22" s="47" t="s">
        <v>1003</v>
      </c>
      <c r="E22" s="48">
        <v>1.0036</v>
      </c>
      <c r="F22" s="21">
        <v>43517.47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53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46">
        <v>0</v>
      </c>
      <c r="AF22" s="291">
        <v>43517.47</v>
      </c>
      <c r="AG22" s="46">
        <v>0</v>
      </c>
      <c r="AH22" s="25">
        <v>2020</v>
      </c>
      <c r="AI22" s="25" t="s">
        <v>262</v>
      </c>
      <c r="AJ22" s="25" t="s">
        <v>262</v>
      </c>
    </row>
    <row r="23" spans="1:36" s="12" customFormat="1" ht="61.5" x14ac:dyDescent="0.85">
      <c r="A23" s="12">
        <v>1</v>
      </c>
      <c r="B23" s="45">
        <f>SUBTOTAL(103,$A$14:A23)</f>
        <v>9</v>
      </c>
      <c r="C23" s="15" t="s">
        <v>1662</v>
      </c>
      <c r="D23" s="47" t="s">
        <v>1004</v>
      </c>
      <c r="E23" s="48">
        <v>1</v>
      </c>
      <c r="F23" s="21">
        <v>1002244.71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53">
        <v>0</v>
      </c>
      <c r="N23" s="21">
        <v>0</v>
      </c>
      <c r="O23" s="21">
        <v>259</v>
      </c>
      <c r="P23" s="21">
        <v>988602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46">
        <v>13642.71</v>
      </c>
      <c r="AF23" s="73">
        <v>0</v>
      </c>
      <c r="AG23" s="46">
        <v>0</v>
      </c>
      <c r="AH23" s="25" t="s">
        <v>262</v>
      </c>
      <c r="AI23" s="25">
        <v>2020</v>
      </c>
      <c r="AJ23" s="25">
        <v>2020</v>
      </c>
    </row>
    <row r="24" spans="1:36" s="12" customFormat="1" ht="61.5" x14ac:dyDescent="0.85">
      <c r="B24" s="289" t="s">
        <v>786</v>
      </c>
      <c r="C24" s="15"/>
      <c r="D24" s="47" t="s">
        <v>857</v>
      </c>
      <c r="E24" s="48">
        <f>AVERAGE(E25)</f>
        <v>1.0267999999999999</v>
      </c>
      <c r="F24" s="21">
        <v>2046844.64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53">
        <v>0</v>
      </c>
      <c r="N24" s="21">
        <v>0</v>
      </c>
      <c r="O24" s="21">
        <v>386.8</v>
      </c>
      <c r="P24" s="21">
        <v>1947102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46">
        <v>19714.41</v>
      </c>
      <c r="AF24" s="46">
        <v>80028.23</v>
      </c>
      <c r="AG24" s="21">
        <v>0</v>
      </c>
      <c r="AH24" s="25" t="s">
        <v>857</v>
      </c>
      <c r="AI24" s="25" t="s">
        <v>857</v>
      </c>
      <c r="AJ24" s="25" t="s">
        <v>857</v>
      </c>
    </row>
    <row r="25" spans="1:36" s="12" customFormat="1" ht="61.5" x14ac:dyDescent="0.85">
      <c r="A25" s="12">
        <v>1</v>
      </c>
      <c r="B25" s="45">
        <f>SUBTOTAL(103,$A$14:A25)</f>
        <v>10</v>
      </c>
      <c r="C25" s="15" t="s">
        <v>644</v>
      </c>
      <c r="D25" s="47" t="s">
        <v>1005</v>
      </c>
      <c r="E25" s="48">
        <v>1.0267999999999999</v>
      </c>
      <c r="F25" s="21">
        <v>2046844.64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53">
        <v>0</v>
      </c>
      <c r="N25" s="21">
        <v>0</v>
      </c>
      <c r="O25" s="29">
        <v>386.8</v>
      </c>
      <c r="P25" s="29">
        <v>1947102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46">
        <v>19714.41</v>
      </c>
      <c r="AF25" s="291">
        <v>80028.23</v>
      </c>
      <c r="AG25" s="21">
        <v>0</v>
      </c>
      <c r="AH25" s="25">
        <v>2020</v>
      </c>
      <c r="AI25" s="25">
        <v>2020</v>
      </c>
      <c r="AJ25" s="25">
        <v>2020</v>
      </c>
    </row>
    <row r="26" spans="1:36" s="12" customFormat="1" ht="61.5" x14ac:dyDescent="0.85">
      <c r="B26" s="289" t="s">
        <v>790</v>
      </c>
      <c r="C26" s="15"/>
      <c r="D26" s="47" t="s">
        <v>857</v>
      </c>
      <c r="E26" s="48">
        <f>AVERAGE(E27)</f>
        <v>1</v>
      </c>
      <c r="F26" s="21">
        <v>5153989.53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53">
        <v>0</v>
      </c>
      <c r="N26" s="21">
        <v>0</v>
      </c>
      <c r="O26" s="21">
        <v>1080.5999999999999</v>
      </c>
      <c r="P26" s="21">
        <v>5102328.45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46">
        <v>51661.08</v>
      </c>
      <c r="AF26" s="46">
        <v>0</v>
      </c>
      <c r="AG26" s="21">
        <v>0</v>
      </c>
      <c r="AH26" s="25" t="s">
        <v>857</v>
      </c>
      <c r="AI26" s="25" t="s">
        <v>857</v>
      </c>
      <c r="AJ26" s="25" t="s">
        <v>857</v>
      </c>
    </row>
    <row r="27" spans="1:36" s="12" customFormat="1" ht="61.5" x14ac:dyDescent="0.85">
      <c r="A27" s="12">
        <v>1</v>
      </c>
      <c r="B27" s="45">
        <f>SUBTOTAL(103,$A$14:A27)</f>
        <v>11</v>
      </c>
      <c r="C27" s="15" t="s">
        <v>1032</v>
      </c>
      <c r="D27" s="47" t="s">
        <v>1006</v>
      </c>
      <c r="E27" s="48">
        <v>1</v>
      </c>
      <c r="F27" s="21">
        <v>5153989.53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53">
        <v>0</v>
      </c>
      <c r="N27" s="21">
        <v>0</v>
      </c>
      <c r="O27" s="29">
        <v>1080.5999999999999</v>
      </c>
      <c r="P27" s="29">
        <v>5102328.45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9">
        <v>51661.08</v>
      </c>
      <c r="AF27" s="46">
        <v>0</v>
      </c>
      <c r="AG27" s="21">
        <v>0</v>
      </c>
      <c r="AH27" s="25" t="s">
        <v>262</v>
      </c>
      <c r="AI27" s="25">
        <v>2020</v>
      </c>
      <c r="AJ27" s="25">
        <v>2020</v>
      </c>
    </row>
    <row r="28" spans="1:36" s="12" customFormat="1" ht="61.5" x14ac:dyDescent="0.85">
      <c r="B28" s="289" t="s">
        <v>791</v>
      </c>
      <c r="C28" s="15"/>
      <c r="D28" s="47" t="s">
        <v>857</v>
      </c>
      <c r="E28" s="48">
        <f>AVERAGE(E29)</f>
        <v>1.0308999999999999</v>
      </c>
      <c r="F28" s="21">
        <v>48440.03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53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46">
        <v>0</v>
      </c>
      <c r="AF28" s="46">
        <v>48440.03</v>
      </c>
      <c r="AG28" s="21">
        <v>0</v>
      </c>
      <c r="AH28" s="25" t="s">
        <v>857</v>
      </c>
      <c r="AI28" s="25" t="s">
        <v>857</v>
      </c>
      <c r="AJ28" s="25" t="s">
        <v>857</v>
      </c>
    </row>
    <row r="29" spans="1:36" s="12" customFormat="1" ht="61.5" x14ac:dyDescent="0.85">
      <c r="A29" s="12">
        <v>1</v>
      </c>
      <c r="B29" s="45">
        <f>SUBTOTAL(103,$A$14:A29)</f>
        <v>12</v>
      </c>
      <c r="C29" s="15" t="s">
        <v>987</v>
      </c>
      <c r="D29" s="47" t="s">
        <v>1002</v>
      </c>
      <c r="E29" s="48">
        <v>1.0308999999999999</v>
      </c>
      <c r="F29" s="21">
        <v>48440.03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53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46">
        <v>0</v>
      </c>
      <c r="AF29" s="291">
        <v>48440.03</v>
      </c>
      <c r="AG29" s="21">
        <v>0</v>
      </c>
      <c r="AH29" s="25">
        <v>2020</v>
      </c>
      <c r="AI29" s="25" t="s">
        <v>262</v>
      </c>
      <c r="AJ29" s="25" t="s">
        <v>262</v>
      </c>
    </row>
    <row r="30" spans="1:36" s="12" customFormat="1" ht="61.5" x14ac:dyDescent="0.85">
      <c r="B30" s="289" t="s">
        <v>1011</v>
      </c>
      <c r="C30" s="15"/>
      <c r="D30" s="47" t="s">
        <v>857</v>
      </c>
      <c r="E30" s="48">
        <f>AVERAGE(E31:E32)</f>
        <v>1.0206</v>
      </c>
      <c r="F30" s="21">
        <v>31767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53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46">
        <v>0</v>
      </c>
      <c r="AF30" s="46">
        <v>31767</v>
      </c>
      <c r="AG30" s="21">
        <v>0</v>
      </c>
      <c r="AH30" s="25" t="s">
        <v>857</v>
      </c>
      <c r="AI30" s="25" t="s">
        <v>857</v>
      </c>
      <c r="AJ30" s="25" t="s">
        <v>857</v>
      </c>
    </row>
    <row r="31" spans="1:36" s="12" customFormat="1" ht="61.5" x14ac:dyDescent="0.85">
      <c r="A31" s="12">
        <v>1</v>
      </c>
      <c r="B31" s="45">
        <f>SUBTOTAL(103,$A$14:A31)</f>
        <v>13</v>
      </c>
      <c r="C31" s="15" t="s">
        <v>988</v>
      </c>
      <c r="D31" s="47" t="s">
        <v>1005</v>
      </c>
      <c r="E31" s="48">
        <v>1.0385</v>
      </c>
      <c r="F31" s="21">
        <v>13099.1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53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46">
        <v>0</v>
      </c>
      <c r="AF31" s="291">
        <v>13099.1</v>
      </c>
      <c r="AG31" s="21">
        <v>0</v>
      </c>
      <c r="AH31" s="25">
        <v>2020</v>
      </c>
      <c r="AI31" s="25" t="s">
        <v>262</v>
      </c>
      <c r="AJ31" s="25" t="s">
        <v>262</v>
      </c>
    </row>
    <row r="32" spans="1:36" s="12" customFormat="1" ht="61.5" x14ac:dyDescent="0.85">
      <c r="A32" s="12">
        <v>1</v>
      </c>
      <c r="B32" s="45">
        <f>SUBTOTAL(103,$A$14:A32)</f>
        <v>14</v>
      </c>
      <c r="C32" s="15" t="s">
        <v>989</v>
      </c>
      <c r="D32" s="47" t="s">
        <v>1005</v>
      </c>
      <c r="E32" s="48">
        <v>1.0026999999999999</v>
      </c>
      <c r="F32" s="21">
        <v>18667.900000000001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53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46">
        <v>0</v>
      </c>
      <c r="AF32" s="291">
        <v>18667.900000000001</v>
      </c>
      <c r="AG32" s="21">
        <v>0</v>
      </c>
      <c r="AH32" s="25">
        <v>2020</v>
      </c>
      <c r="AI32" s="25" t="s">
        <v>262</v>
      </c>
      <c r="AJ32" s="25" t="s">
        <v>262</v>
      </c>
    </row>
    <row r="33" spans="1:36" s="12" customFormat="1" ht="61.5" x14ac:dyDescent="0.85">
      <c r="B33" s="289" t="s">
        <v>798</v>
      </c>
      <c r="C33" s="15"/>
      <c r="D33" s="47" t="s">
        <v>857</v>
      </c>
      <c r="E33" s="48">
        <f>AVERAGE(E34:E35)</f>
        <v>1</v>
      </c>
      <c r="F33" s="21">
        <v>3557815.66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53">
        <v>0</v>
      </c>
      <c r="N33" s="21">
        <v>0</v>
      </c>
      <c r="O33" s="21">
        <v>828.5</v>
      </c>
      <c r="P33" s="21">
        <v>3438664.78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46">
        <v>20632</v>
      </c>
      <c r="AF33" s="46">
        <v>98518.88</v>
      </c>
      <c r="AG33" s="21">
        <v>0</v>
      </c>
      <c r="AH33" s="25" t="s">
        <v>857</v>
      </c>
      <c r="AI33" s="25" t="s">
        <v>857</v>
      </c>
      <c r="AJ33" s="25" t="s">
        <v>857</v>
      </c>
    </row>
    <row r="34" spans="1:36" s="12" customFormat="1" ht="61.5" x14ac:dyDescent="0.85">
      <c r="A34" s="12">
        <v>1</v>
      </c>
      <c r="B34" s="45">
        <f>SUBTOTAL(103,$A$14:A34)</f>
        <v>15</v>
      </c>
      <c r="C34" s="15" t="s">
        <v>1009</v>
      </c>
      <c r="D34" s="47" t="s">
        <v>1003</v>
      </c>
      <c r="E34" s="48">
        <v>1</v>
      </c>
      <c r="F34" s="21">
        <v>2576429.98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53">
        <v>0</v>
      </c>
      <c r="N34" s="21">
        <v>0</v>
      </c>
      <c r="O34" s="29">
        <v>604.54</v>
      </c>
      <c r="P34" s="29">
        <v>2510284.38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46">
        <v>15061.71</v>
      </c>
      <c r="AF34" s="73">
        <v>51083.89</v>
      </c>
      <c r="AG34" s="21">
        <v>0</v>
      </c>
      <c r="AH34" s="25">
        <v>2020</v>
      </c>
      <c r="AI34" s="25">
        <v>2020</v>
      </c>
      <c r="AJ34" s="25">
        <v>2020</v>
      </c>
    </row>
    <row r="35" spans="1:36" s="12" customFormat="1" ht="61.5" x14ac:dyDescent="0.85">
      <c r="A35" s="12">
        <v>1</v>
      </c>
      <c r="B35" s="45">
        <f>SUBTOTAL(103,$A$14:A35)</f>
        <v>16</v>
      </c>
      <c r="C35" s="15" t="s">
        <v>990</v>
      </c>
      <c r="D35" s="47" t="s">
        <v>1003</v>
      </c>
      <c r="E35" s="48">
        <v>1</v>
      </c>
      <c r="F35" s="21">
        <v>981385.68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53">
        <v>0</v>
      </c>
      <c r="N35" s="21">
        <v>0</v>
      </c>
      <c r="O35" s="29">
        <v>223.96</v>
      </c>
      <c r="P35" s="29">
        <v>928380.4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9">
        <v>5570.29</v>
      </c>
      <c r="AF35" s="73">
        <v>47434.99</v>
      </c>
      <c r="AG35" s="21">
        <v>0</v>
      </c>
      <c r="AH35" s="25">
        <v>2020</v>
      </c>
      <c r="AI35" s="25">
        <v>2020</v>
      </c>
      <c r="AJ35" s="25">
        <v>2020</v>
      </c>
    </row>
    <row r="36" spans="1:36" s="12" customFormat="1" ht="61.5" x14ac:dyDescent="0.85">
      <c r="B36" s="289" t="s">
        <v>727</v>
      </c>
      <c r="C36" s="15"/>
      <c r="D36" s="47" t="s">
        <v>857</v>
      </c>
      <c r="E36" s="48">
        <f>AVERAGE(E37:E41)</f>
        <v>1.0075000000000001</v>
      </c>
      <c r="F36" s="21">
        <v>223917.22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53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46">
        <v>0</v>
      </c>
      <c r="AF36" s="46">
        <v>223917.22</v>
      </c>
      <c r="AG36" s="21">
        <v>0</v>
      </c>
      <c r="AH36" s="25" t="s">
        <v>857</v>
      </c>
      <c r="AI36" s="25" t="s">
        <v>857</v>
      </c>
      <c r="AJ36" s="25" t="s">
        <v>857</v>
      </c>
    </row>
    <row r="37" spans="1:36" s="12" customFormat="1" ht="61.5" x14ac:dyDescent="0.85">
      <c r="A37" s="12">
        <v>1</v>
      </c>
      <c r="B37" s="45">
        <f>SUBTOTAL(103,$A$14:A37)</f>
        <v>17</v>
      </c>
      <c r="C37" s="15" t="s">
        <v>991</v>
      </c>
      <c r="D37" s="47" t="s">
        <v>1004</v>
      </c>
      <c r="E37" s="48">
        <v>1.0043</v>
      </c>
      <c r="F37" s="21">
        <v>47271.85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53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46">
        <v>0</v>
      </c>
      <c r="AF37" s="29">
        <v>47271.85</v>
      </c>
      <c r="AG37" s="21">
        <v>0</v>
      </c>
      <c r="AH37" s="25">
        <v>2020</v>
      </c>
      <c r="AI37" s="25" t="s">
        <v>262</v>
      </c>
      <c r="AJ37" s="25" t="s">
        <v>262</v>
      </c>
    </row>
    <row r="38" spans="1:36" s="12" customFormat="1" ht="61.5" x14ac:dyDescent="0.85">
      <c r="A38" s="12">
        <v>1</v>
      </c>
      <c r="B38" s="45">
        <f>SUBTOTAL(103,$A$14:A38)</f>
        <v>18</v>
      </c>
      <c r="C38" s="15" t="s">
        <v>751</v>
      </c>
      <c r="D38" s="47" t="s">
        <v>1004</v>
      </c>
      <c r="E38" s="48">
        <v>1.0185999999999999</v>
      </c>
      <c r="F38" s="21">
        <v>99352.46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53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46">
        <v>0</v>
      </c>
      <c r="AF38" s="29">
        <v>99352.46</v>
      </c>
      <c r="AG38" s="21">
        <v>0</v>
      </c>
      <c r="AH38" s="25">
        <v>2020</v>
      </c>
      <c r="AI38" s="25" t="s">
        <v>262</v>
      </c>
      <c r="AJ38" s="25" t="s">
        <v>262</v>
      </c>
    </row>
    <row r="39" spans="1:36" s="12" customFormat="1" ht="61.5" x14ac:dyDescent="0.85">
      <c r="A39" s="12">
        <v>1</v>
      </c>
      <c r="B39" s="45">
        <f>SUBTOTAL(103,$A$14:A39)</f>
        <v>19</v>
      </c>
      <c r="C39" s="15" t="s">
        <v>743</v>
      </c>
      <c r="D39" s="47" t="s">
        <v>1004</v>
      </c>
      <c r="E39" s="48">
        <v>1.0064</v>
      </c>
      <c r="F39" s="21">
        <v>77292.91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53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46">
        <v>0</v>
      </c>
      <c r="AF39" s="29">
        <v>77292.91</v>
      </c>
      <c r="AG39" s="21">
        <v>0</v>
      </c>
      <c r="AH39" s="25">
        <v>2020</v>
      </c>
      <c r="AI39" s="25" t="s">
        <v>262</v>
      </c>
      <c r="AJ39" s="25" t="s">
        <v>262</v>
      </c>
    </row>
    <row r="40" spans="1:36" s="12" customFormat="1" ht="61.5" x14ac:dyDescent="0.85">
      <c r="B40" s="289" t="s">
        <v>805</v>
      </c>
      <c r="C40" s="15"/>
      <c r="D40" s="47" t="s">
        <v>857</v>
      </c>
      <c r="E40" s="48">
        <f>AVERAGE(E41)</f>
        <v>1.0041</v>
      </c>
      <c r="F40" s="21">
        <v>3265341.36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53">
        <v>0</v>
      </c>
      <c r="N40" s="21">
        <v>0</v>
      </c>
      <c r="O40" s="21">
        <v>695</v>
      </c>
      <c r="P40" s="21">
        <v>3166427.79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46">
        <v>18998.57</v>
      </c>
      <c r="AF40" s="46">
        <v>79915</v>
      </c>
      <c r="AG40" s="21">
        <v>0</v>
      </c>
      <c r="AH40" s="25" t="s">
        <v>857</v>
      </c>
      <c r="AI40" s="25" t="s">
        <v>857</v>
      </c>
      <c r="AJ40" s="25" t="s">
        <v>857</v>
      </c>
    </row>
    <row r="41" spans="1:36" s="12" customFormat="1" ht="61.5" x14ac:dyDescent="0.85">
      <c r="A41" s="12">
        <v>1</v>
      </c>
      <c r="B41" s="45">
        <f>SUBTOTAL(103,$A$14:A41)</f>
        <v>20</v>
      </c>
      <c r="C41" s="15" t="s">
        <v>992</v>
      </c>
      <c r="D41" s="47" t="s">
        <v>1003</v>
      </c>
      <c r="E41" s="48">
        <v>1.0041</v>
      </c>
      <c r="F41" s="21">
        <v>3265341.36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53">
        <v>0</v>
      </c>
      <c r="N41" s="21">
        <v>0</v>
      </c>
      <c r="O41" s="29">
        <v>695</v>
      </c>
      <c r="P41" s="29">
        <v>3166427.79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46">
        <v>18998.57</v>
      </c>
      <c r="AF41" s="29">
        <v>79915</v>
      </c>
      <c r="AG41" s="21">
        <v>0</v>
      </c>
      <c r="AH41" s="25">
        <v>2020</v>
      </c>
      <c r="AI41" s="25">
        <v>2020</v>
      </c>
      <c r="AJ41" s="25">
        <v>2020</v>
      </c>
    </row>
    <row r="42" spans="1:36" s="12" customFormat="1" ht="61.5" x14ac:dyDescent="0.85">
      <c r="B42" s="289" t="s">
        <v>807</v>
      </c>
      <c r="C42" s="15"/>
      <c r="D42" s="47" t="s">
        <v>857</v>
      </c>
      <c r="E42" s="48">
        <f>AVERAGE(E43)</f>
        <v>1</v>
      </c>
      <c r="F42" s="21">
        <v>97672.62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53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46">
        <v>0</v>
      </c>
      <c r="AF42" s="46">
        <v>97672.62</v>
      </c>
      <c r="AG42" s="21">
        <v>0</v>
      </c>
      <c r="AH42" s="25" t="s">
        <v>857</v>
      </c>
      <c r="AI42" s="25" t="s">
        <v>857</v>
      </c>
      <c r="AJ42" s="25" t="s">
        <v>857</v>
      </c>
    </row>
    <row r="43" spans="1:36" s="12" customFormat="1" ht="61.5" x14ac:dyDescent="0.85">
      <c r="A43" s="12">
        <v>1</v>
      </c>
      <c r="B43" s="45">
        <f>SUBTOTAL(103,$A$14:A43)</f>
        <v>21</v>
      </c>
      <c r="C43" s="15" t="s">
        <v>993</v>
      </c>
      <c r="D43" s="47" t="s">
        <v>1005</v>
      </c>
      <c r="E43" s="48">
        <v>1</v>
      </c>
      <c r="F43" s="21">
        <v>97672.62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53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46">
        <v>0</v>
      </c>
      <c r="AF43" s="291">
        <v>97672.62</v>
      </c>
      <c r="AG43" s="21">
        <v>0</v>
      </c>
      <c r="AH43" s="25">
        <v>2020</v>
      </c>
      <c r="AI43" s="25" t="s">
        <v>262</v>
      </c>
      <c r="AJ43" s="25" t="s">
        <v>262</v>
      </c>
    </row>
    <row r="44" spans="1:36" s="12" customFormat="1" ht="61.5" x14ac:dyDescent="0.85">
      <c r="B44" s="289" t="s">
        <v>1012</v>
      </c>
      <c r="C44" s="15"/>
      <c r="D44" s="47" t="s">
        <v>857</v>
      </c>
      <c r="E44" s="48">
        <f>AVERAGE(E45:E47)</f>
        <v>1.0093333333333334</v>
      </c>
      <c r="F44" s="21">
        <v>7637123.5900000008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53">
        <v>0</v>
      </c>
      <c r="N44" s="21">
        <v>0</v>
      </c>
      <c r="O44" s="21">
        <v>1438.7</v>
      </c>
      <c r="P44" s="21">
        <v>7406508.8399999999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46">
        <v>25643.34</v>
      </c>
      <c r="AF44" s="46">
        <v>204971.41</v>
      </c>
      <c r="AG44" s="21">
        <v>0</v>
      </c>
      <c r="AH44" s="25" t="s">
        <v>857</v>
      </c>
      <c r="AI44" s="25" t="s">
        <v>857</v>
      </c>
      <c r="AJ44" s="25" t="s">
        <v>857</v>
      </c>
    </row>
    <row r="45" spans="1:36" s="12" customFormat="1" ht="61.5" x14ac:dyDescent="0.85">
      <c r="A45" s="12">
        <v>1</v>
      </c>
      <c r="B45" s="45">
        <f>SUBTOTAL(103,$A$14:A45)</f>
        <v>22</v>
      </c>
      <c r="C45" s="15" t="s">
        <v>994</v>
      </c>
      <c r="D45" s="47" t="s">
        <v>1007</v>
      </c>
      <c r="E45" s="48">
        <v>1.0093000000000001</v>
      </c>
      <c r="F45" s="21">
        <v>2406352.7599999998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53">
        <v>0</v>
      </c>
      <c r="N45" s="21">
        <v>0</v>
      </c>
      <c r="O45" s="29">
        <v>441.7</v>
      </c>
      <c r="P45" s="29">
        <v>2338270.38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46">
        <v>0</v>
      </c>
      <c r="AF45" s="29">
        <v>68082.38</v>
      </c>
      <c r="AG45" s="21">
        <v>0</v>
      </c>
      <c r="AH45" s="25">
        <v>2020</v>
      </c>
      <c r="AI45" s="25">
        <v>2020</v>
      </c>
      <c r="AJ45" s="25" t="s">
        <v>262</v>
      </c>
    </row>
    <row r="46" spans="1:36" s="12" customFormat="1" ht="61.5" x14ac:dyDescent="0.85">
      <c r="A46" s="12">
        <v>1</v>
      </c>
      <c r="B46" s="45">
        <f>SUBTOTAL(103,$A$14:A46)</f>
        <v>23</v>
      </c>
      <c r="C46" s="15" t="s">
        <v>995</v>
      </c>
      <c r="D46" s="47" t="s">
        <v>1003</v>
      </c>
      <c r="E46" s="48">
        <v>1.0031000000000001</v>
      </c>
      <c r="F46" s="21">
        <v>2491755.89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53">
        <v>0</v>
      </c>
      <c r="N46" s="21">
        <v>0</v>
      </c>
      <c r="O46" s="29">
        <v>502</v>
      </c>
      <c r="P46" s="29">
        <v>2407983.3199999998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11377.72</v>
      </c>
      <c r="AF46" s="291">
        <v>72394.850000000006</v>
      </c>
      <c r="AG46" s="21">
        <v>0</v>
      </c>
      <c r="AH46" s="25">
        <v>2020</v>
      </c>
      <c r="AI46" s="25">
        <v>2020</v>
      </c>
      <c r="AJ46" s="25">
        <v>2020</v>
      </c>
    </row>
    <row r="47" spans="1:36" s="12" customFormat="1" ht="61.5" x14ac:dyDescent="0.85">
      <c r="A47" s="12">
        <v>1</v>
      </c>
      <c r="B47" s="45">
        <f>SUBTOTAL(103,$A$14:A47)</f>
        <v>24</v>
      </c>
      <c r="C47" s="15" t="s">
        <v>996</v>
      </c>
      <c r="D47" s="47" t="s">
        <v>1006</v>
      </c>
      <c r="E47" s="48">
        <v>1.0156000000000001</v>
      </c>
      <c r="F47" s="21">
        <v>2739014.9400000004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53">
        <v>0</v>
      </c>
      <c r="N47" s="21">
        <v>0</v>
      </c>
      <c r="O47" s="29">
        <v>495</v>
      </c>
      <c r="P47" s="29">
        <v>2660255.14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14265.62</v>
      </c>
      <c r="AF47" s="291">
        <v>64494.18</v>
      </c>
      <c r="AG47" s="21">
        <v>0</v>
      </c>
      <c r="AH47" s="25">
        <v>2020</v>
      </c>
      <c r="AI47" s="25">
        <v>2020</v>
      </c>
      <c r="AJ47" s="25">
        <v>2020</v>
      </c>
    </row>
    <row r="48" spans="1:36" s="12" customFormat="1" ht="61.5" x14ac:dyDescent="0.85">
      <c r="B48" s="289" t="s">
        <v>1013</v>
      </c>
      <c r="C48" s="15"/>
      <c r="D48" s="47" t="s">
        <v>857</v>
      </c>
      <c r="E48" s="48">
        <f>AVERAGE(E49)</f>
        <v>1</v>
      </c>
      <c r="F48" s="21">
        <v>2434994.4500000002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53">
        <v>0</v>
      </c>
      <c r="N48" s="21">
        <v>0</v>
      </c>
      <c r="O48" s="21">
        <v>780</v>
      </c>
      <c r="P48" s="21">
        <v>2307296.7200000002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46">
        <v>32359.84</v>
      </c>
      <c r="AF48" s="46">
        <v>95337.89</v>
      </c>
      <c r="AG48" s="21">
        <v>0</v>
      </c>
      <c r="AH48" s="25" t="s">
        <v>857</v>
      </c>
      <c r="AI48" s="25" t="s">
        <v>857</v>
      </c>
      <c r="AJ48" s="25" t="s">
        <v>857</v>
      </c>
    </row>
    <row r="49" spans="1:36" s="12" customFormat="1" ht="61.5" x14ac:dyDescent="0.85">
      <c r="A49" s="12">
        <v>1</v>
      </c>
      <c r="B49" s="45">
        <f>SUBTOTAL(103,$A$14:A49)</f>
        <v>25</v>
      </c>
      <c r="C49" s="15" t="s">
        <v>1001</v>
      </c>
      <c r="D49" s="47" t="s">
        <v>1002</v>
      </c>
      <c r="E49" s="48">
        <v>1</v>
      </c>
      <c r="F49" s="21">
        <v>2434994.4500000002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53">
        <v>0</v>
      </c>
      <c r="N49" s="21">
        <v>0</v>
      </c>
      <c r="O49" s="21">
        <v>780</v>
      </c>
      <c r="P49" s="21">
        <v>2307296.7200000002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9">
        <v>32359.84</v>
      </c>
      <c r="AF49" s="291">
        <v>95337.89</v>
      </c>
      <c r="AG49" s="21">
        <v>0</v>
      </c>
      <c r="AH49" s="25">
        <v>2020</v>
      </c>
      <c r="AI49" s="25">
        <v>2020</v>
      </c>
      <c r="AJ49" s="25">
        <v>2020</v>
      </c>
    </row>
    <row r="50" spans="1:36" s="12" customFormat="1" ht="61.5" x14ac:dyDescent="0.85">
      <c r="B50" s="289" t="s">
        <v>818</v>
      </c>
      <c r="C50" s="15"/>
      <c r="D50" s="47" t="s">
        <v>857</v>
      </c>
      <c r="E50" s="48">
        <f>AVERAGE(E51)</f>
        <v>1.008</v>
      </c>
      <c r="F50" s="21">
        <v>89459.11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53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46">
        <v>0</v>
      </c>
      <c r="AF50" s="46">
        <v>89459.11</v>
      </c>
      <c r="AG50" s="21">
        <v>0</v>
      </c>
      <c r="AH50" s="25" t="s">
        <v>857</v>
      </c>
      <c r="AI50" s="25" t="s">
        <v>857</v>
      </c>
      <c r="AJ50" s="25" t="s">
        <v>857</v>
      </c>
    </row>
    <row r="51" spans="1:36" s="12" customFormat="1" ht="61.5" x14ac:dyDescent="0.85">
      <c r="A51" s="12">
        <v>1</v>
      </c>
      <c r="B51" s="45">
        <f>SUBTOTAL(103,$A$14:A51)</f>
        <v>26</v>
      </c>
      <c r="C51" s="15" t="s">
        <v>997</v>
      </c>
      <c r="D51" s="47" t="s">
        <v>1003</v>
      </c>
      <c r="E51" s="48">
        <v>1.008</v>
      </c>
      <c r="F51" s="21">
        <v>89459.11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53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46">
        <v>0</v>
      </c>
      <c r="AF51" s="291">
        <v>89459.11</v>
      </c>
      <c r="AG51" s="21">
        <v>0</v>
      </c>
      <c r="AH51" s="25">
        <v>2020</v>
      </c>
      <c r="AI51" s="25" t="s">
        <v>262</v>
      </c>
      <c r="AJ51" s="25" t="s">
        <v>262</v>
      </c>
    </row>
    <row r="52" spans="1:36" s="12" customFormat="1" ht="61.5" x14ac:dyDescent="0.85">
      <c r="B52" s="289" t="s">
        <v>824</v>
      </c>
      <c r="C52" s="15"/>
      <c r="D52" s="47" t="s">
        <v>857</v>
      </c>
      <c r="E52" s="48">
        <f>AVERAGE(E53)</f>
        <v>1.0001</v>
      </c>
      <c r="F52" s="21">
        <v>3168456.39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53">
        <v>0</v>
      </c>
      <c r="N52" s="21">
        <v>0</v>
      </c>
      <c r="O52" s="21">
        <v>874</v>
      </c>
      <c r="P52" s="21">
        <v>3070274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46">
        <v>0</v>
      </c>
      <c r="AF52" s="46">
        <v>98182.39</v>
      </c>
      <c r="AG52" s="21">
        <v>0</v>
      </c>
      <c r="AH52" s="25" t="s">
        <v>857</v>
      </c>
      <c r="AI52" s="25" t="s">
        <v>857</v>
      </c>
      <c r="AJ52" s="25" t="s">
        <v>857</v>
      </c>
    </row>
    <row r="53" spans="1:36" s="12" customFormat="1" ht="61.5" x14ac:dyDescent="0.85">
      <c r="A53" s="12">
        <v>1</v>
      </c>
      <c r="B53" s="45">
        <f>SUBTOTAL(103,$A$14:A53)</f>
        <v>27</v>
      </c>
      <c r="C53" s="15" t="s">
        <v>1000</v>
      </c>
      <c r="D53" s="47" t="s">
        <v>1005</v>
      </c>
      <c r="E53" s="48">
        <v>1.0001</v>
      </c>
      <c r="F53" s="21">
        <v>3168456.39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53">
        <v>0</v>
      </c>
      <c r="N53" s="21">
        <v>0</v>
      </c>
      <c r="O53" s="29">
        <v>874</v>
      </c>
      <c r="P53" s="29">
        <v>3070274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46">
        <v>0</v>
      </c>
      <c r="AF53" s="291">
        <v>98182.39</v>
      </c>
      <c r="AG53" s="21">
        <v>0</v>
      </c>
      <c r="AH53" s="25">
        <v>2020</v>
      </c>
      <c r="AI53" s="25">
        <v>2020</v>
      </c>
      <c r="AJ53" s="25" t="s">
        <v>262</v>
      </c>
    </row>
    <row r="54" spans="1:36" s="12" customFormat="1" ht="61.5" x14ac:dyDescent="0.85">
      <c r="B54" s="289" t="s">
        <v>826</v>
      </c>
      <c r="C54" s="15"/>
      <c r="D54" s="47" t="s">
        <v>857</v>
      </c>
      <c r="E54" s="48">
        <f>AVERAGE(E55:E56)</f>
        <v>1.0058</v>
      </c>
      <c r="F54" s="21">
        <v>4966030.97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53">
        <v>0</v>
      </c>
      <c r="N54" s="21">
        <v>0</v>
      </c>
      <c r="O54" s="21">
        <v>880.82999999999993</v>
      </c>
      <c r="P54" s="21">
        <v>3232706.81</v>
      </c>
      <c r="Q54" s="21">
        <v>0</v>
      </c>
      <c r="R54" s="21">
        <v>0</v>
      </c>
      <c r="S54" s="21">
        <v>438.58</v>
      </c>
      <c r="T54" s="21">
        <v>1586717.02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62168.57</v>
      </c>
      <c r="AF54" s="21">
        <v>84438.57</v>
      </c>
      <c r="AG54" s="21">
        <v>0</v>
      </c>
      <c r="AH54" s="25" t="s">
        <v>857</v>
      </c>
      <c r="AI54" s="25" t="s">
        <v>857</v>
      </c>
      <c r="AJ54" s="25" t="s">
        <v>857</v>
      </c>
    </row>
    <row r="55" spans="1:36" s="12" customFormat="1" ht="61.5" x14ac:dyDescent="0.85">
      <c r="A55" s="12">
        <v>1</v>
      </c>
      <c r="B55" s="45">
        <f>SUBTOTAL(103,$A$14:A55)</f>
        <v>28</v>
      </c>
      <c r="C55" s="15" t="s">
        <v>1042</v>
      </c>
      <c r="D55" s="47" t="s">
        <v>1002</v>
      </c>
      <c r="E55" s="48">
        <v>1</v>
      </c>
      <c r="F55" s="21">
        <v>1924066.04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53">
        <v>0</v>
      </c>
      <c r="N55" s="21">
        <v>0</v>
      </c>
      <c r="O55" s="29">
        <v>571.88</v>
      </c>
      <c r="P55" s="104">
        <v>1899561.69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104">
        <v>24504.35</v>
      </c>
      <c r="AF55" s="46">
        <v>0</v>
      </c>
      <c r="AG55" s="21">
        <v>0</v>
      </c>
      <c r="AH55" s="25" t="s">
        <v>262</v>
      </c>
      <c r="AI55" s="25">
        <v>2020</v>
      </c>
      <c r="AJ55" s="25">
        <v>2020</v>
      </c>
    </row>
    <row r="56" spans="1:36" s="12" customFormat="1" ht="61.5" x14ac:dyDescent="0.85">
      <c r="A56" s="12">
        <v>1</v>
      </c>
      <c r="B56" s="45">
        <f>SUBTOTAL(103,$A$14:A56)</f>
        <v>29</v>
      </c>
      <c r="C56" s="15" t="s">
        <v>998</v>
      </c>
      <c r="D56" s="47" t="s">
        <v>1008</v>
      </c>
      <c r="E56" s="48">
        <v>1.0116000000000001</v>
      </c>
      <c r="F56" s="21">
        <v>1650932.93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53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9">
        <v>438.58</v>
      </c>
      <c r="T56" s="29">
        <v>1586717.02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9">
        <v>20468.650000000001</v>
      </c>
      <c r="AF56" s="291">
        <v>43747.26</v>
      </c>
      <c r="AG56" s="21">
        <v>0</v>
      </c>
      <c r="AH56" s="25">
        <v>2020</v>
      </c>
      <c r="AI56" s="25">
        <v>2020</v>
      </c>
      <c r="AJ56" s="25">
        <v>2020</v>
      </c>
    </row>
    <row r="57" spans="1:36" s="12" customFormat="1" ht="61.5" x14ac:dyDescent="0.85">
      <c r="A57" s="12">
        <v>1</v>
      </c>
      <c r="B57" s="45">
        <f>SUBTOTAL(103,$A$14:A57)</f>
        <v>30</v>
      </c>
      <c r="C57" s="15" t="s">
        <v>188</v>
      </c>
      <c r="D57" s="47" t="s">
        <v>1004</v>
      </c>
      <c r="E57" s="48">
        <v>1</v>
      </c>
      <c r="F57" s="21">
        <v>1391032.0000000002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53">
        <v>0</v>
      </c>
      <c r="N57" s="21">
        <v>0</v>
      </c>
      <c r="O57" s="29">
        <v>308.95</v>
      </c>
      <c r="P57" s="29">
        <v>1333145.1200000001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9">
        <v>17195.57</v>
      </c>
      <c r="AF57" s="29">
        <v>40691.31</v>
      </c>
      <c r="AG57" s="21">
        <v>0</v>
      </c>
      <c r="AH57" s="25">
        <v>2020</v>
      </c>
      <c r="AI57" s="25">
        <v>2020</v>
      </c>
      <c r="AJ57" s="25">
        <v>2020</v>
      </c>
    </row>
    <row r="58" spans="1:36" s="12" customFormat="1" ht="61.5" x14ac:dyDescent="0.85">
      <c r="B58" s="289" t="s">
        <v>825</v>
      </c>
      <c r="C58" s="15"/>
      <c r="D58" s="47" t="s">
        <v>857</v>
      </c>
      <c r="E58" s="48">
        <f>AVERAGE(E59)</f>
        <v>1</v>
      </c>
      <c r="F58" s="21">
        <v>1661171.06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53">
        <v>0</v>
      </c>
      <c r="N58" s="21">
        <v>0</v>
      </c>
      <c r="O58" s="21">
        <v>546.45000000000005</v>
      </c>
      <c r="P58" s="21">
        <v>1569811.07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46">
        <v>20250.560000000001</v>
      </c>
      <c r="AF58" s="46">
        <v>71109.429999999993</v>
      </c>
      <c r="AG58" s="21">
        <v>0</v>
      </c>
      <c r="AH58" s="25" t="s">
        <v>857</v>
      </c>
      <c r="AI58" s="25" t="s">
        <v>857</v>
      </c>
      <c r="AJ58" s="25" t="s">
        <v>857</v>
      </c>
    </row>
    <row r="59" spans="1:36" s="12" customFormat="1" ht="61.5" x14ac:dyDescent="0.85">
      <c r="A59" s="12">
        <v>1</v>
      </c>
      <c r="B59" s="45">
        <f>SUBTOTAL(103,$A$14:A59)</f>
        <v>31</v>
      </c>
      <c r="C59" s="15" t="s">
        <v>1033</v>
      </c>
      <c r="D59" s="47" t="s">
        <v>1007</v>
      </c>
      <c r="E59" s="48">
        <v>1</v>
      </c>
      <c r="F59" s="21">
        <v>1661171.06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53">
        <v>0</v>
      </c>
      <c r="N59" s="21">
        <v>0</v>
      </c>
      <c r="O59" s="29">
        <v>546.45000000000005</v>
      </c>
      <c r="P59" s="104">
        <v>1569811.07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104">
        <v>20250.560000000001</v>
      </c>
      <c r="AF59" s="291">
        <v>71109.429999999993</v>
      </c>
      <c r="AG59" s="21">
        <v>0</v>
      </c>
      <c r="AH59" s="25">
        <v>2020</v>
      </c>
      <c r="AI59" s="25">
        <v>2020</v>
      </c>
      <c r="AJ59" s="25">
        <v>2020</v>
      </c>
    </row>
    <row r="60" spans="1:36" s="12" customFormat="1" ht="61.5" x14ac:dyDescent="0.85">
      <c r="B60" s="289" t="s">
        <v>801</v>
      </c>
      <c r="C60" s="15"/>
      <c r="D60" s="47" t="s">
        <v>857</v>
      </c>
      <c r="E60" s="48">
        <f>E61</f>
        <v>1.009761876417796</v>
      </c>
      <c r="F60" s="21">
        <v>105794.97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53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105794.97</v>
      </c>
      <c r="AG60" s="21">
        <v>0</v>
      </c>
      <c r="AH60" s="25" t="s">
        <v>857</v>
      </c>
      <c r="AI60" s="25" t="s">
        <v>857</v>
      </c>
      <c r="AJ60" s="25" t="s">
        <v>857</v>
      </c>
    </row>
    <row r="61" spans="1:36" s="12" customFormat="1" ht="61.5" x14ac:dyDescent="0.85">
      <c r="A61" s="12">
        <v>1</v>
      </c>
      <c r="B61" s="45">
        <f>SUBTOTAL(103,$A$14:A61)</f>
        <v>32</v>
      </c>
      <c r="C61" s="15" t="s">
        <v>1357</v>
      </c>
      <c r="D61" s="47" t="s">
        <v>1007</v>
      </c>
      <c r="E61" s="48">
        <v>1.009761876417796</v>
      </c>
      <c r="F61" s="21">
        <v>105794.97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53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92">
        <v>105794.97</v>
      </c>
      <c r="AG61" s="21">
        <v>0</v>
      </c>
      <c r="AH61" s="25">
        <v>2020</v>
      </c>
      <c r="AI61" s="25" t="s">
        <v>262</v>
      </c>
      <c r="AJ61" s="25" t="s">
        <v>262</v>
      </c>
    </row>
    <row r="62" spans="1:36" s="12" customFormat="1" ht="61.5" x14ac:dyDescent="0.85">
      <c r="B62" s="289" t="s">
        <v>837</v>
      </c>
      <c r="C62" s="15"/>
      <c r="D62" s="47" t="s">
        <v>857</v>
      </c>
      <c r="E62" s="48">
        <f>E63</f>
        <v>1.0869557735329547</v>
      </c>
      <c r="F62" s="21">
        <v>603261.75</v>
      </c>
      <c r="G62" s="21">
        <v>0</v>
      </c>
      <c r="H62" s="21">
        <v>0</v>
      </c>
      <c r="I62" s="21">
        <v>0</v>
      </c>
      <c r="J62" s="21">
        <v>0</v>
      </c>
      <c r="K62" s="21">
        <v>597348</v>
      </c>
      <c r="L62" s="21">
        <v>0</v>
      </c>
      <c r="M62" s="53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5913.75</v>
      </c>
      <c r="AF62" s="21">
        <v>0</v>
      </c>
      <c r="AG62" s="21">
        <v>0</v>
      </c>
      <c r="AH62" s="25" t="s">
        <v>857</v>
      </c>
      <c r="AI62" s="25" t="s">
        <v>857</v>
      </c>
      <c r="AJ62" s="25" t="s">
        <v>857</v>
      </c>
    </row>
    <row r="63" spans="1:36" s="12" customFormat="1" ht="61.5" x14ac:dyDescent="0.85">
      <c r="A63" s="12">
        <v>1</v>
      </c>
      <c r="B63" s="45">
        <f>SUBTOTAL(103,$A$14:A63)</f>
        <v>33</v>
      </c>
      <c r="C63" s="15" t="s">
        <v>1358</v>
      </c>
      <c r="D63" s="47" t="s">
        <v>1007</v>
      </c>
      <c r="E63" s="48">
        <v>1.0869557735329547</v>
      </c>
      <c r="F63" s="21">
        <v>603261.75</v>
      </c>
      <c r="G63" s="21">
        <v>0</v>
      </c>
      <c r="H63" s="21">
        <v>0</v>
      </c>
      <c r="I63" s="21">
        <v>0</v>
      </c>
      <c r="J63" s="21">
        <v>0</v>
      </c>
      <c r="K63" s="29">
        <v>597348</v>
      </c>
      <c r="L63" s="21">
        <v>0</v>
      </c>
      <c r="M63" s="53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9">
        <v>5913.75</v>
      </c>
      <c r="AF63" s="21">
        <v>0</v>
      </c>
      <c r="AG63" s="21">
        <v>0</v>
      </c>
      <c r="AH63" s="25" t="s">
        <v>262</v>
      </c>
      <c r="AI63" s="25">
        <v>2020</v>
      </c>
      <c r="AJ63" s="25">
        <v>2020</v>
      </c>
    </row>
    <row r="64" spans="1:36" s="51" customFormat="1" ht="61.5" x14ac:dyDescent="0.85">
      <c r="B64" s="111" t="s">
        <v>1863</v>
      </c>
      <c r="C64" s="52"/>
      <c r="D64" s="47" t="s">
        <v>857</v>
      </c>
      <c r="E64" s="48">
        <f>AVERAGE(E65:E78)</f>
        <v>1.0186428571428574</v>
      </c>
      <c r="F64" s="258">
        <v>11274519.959999999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53">
        <v>0</v>
      </c>
      <c r="N64" s="21">
        <v>0</v>
      </c>
      <c r="O64" s="21">
        <v>2279.2299999999996</v>
      </c>
      <c r="P64" s="21">
        <v>8865198.4699999988</v>
      </c>
      <c r="Q64" s="21">
        <v>0</v>
      </c>
      <c r="R64" s="21">
        <v>0</v>
      </c>
      <c r="S64" s="21">
        <v>521.92999999999995</v>
      </c>
      <c r="T64" s="21">
        <v>2108868.98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113425.01999999999</v>
      </c>
      <c r="AF64" s="21">
        <v>187027.49</v>
      </c>
      <c r="AG64" s="21">
        <v>0</v>
      </c>
      <c r="AH64" s="25" t="s">
        <v>857</v>
      </c>
      <c r="AI64" s="25" t="s">
        <v>857</v>
      </c>
      <c r="AJ64" s="25" t="s">
        <v>857</v>
      </c>
    </row>
    <row r="65" spans="1:36" s="12" customFormat="1" ht="61.5" x14ac:dyDescent="0.85">
      <c r="B65" s="289" t="s">
        <v>1010</v>
      </c>
      <c r="C65" s="15"/>
      <c r="D65" s="47" t="s">
        <v>857</v>
      </c>
      <c r="E65" s="48">
        <f>AVERAGE(E66:E68)</f>
        <v>1.0022</v>
      </c>
      <c r="F65" s="21">
        <v>4318971.5999999996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53">
        <v>0</v>
      </c>
      <c r="N65" s="21">
        <v>0</v>
      </c>
      <c r="O65" s="21">
        <v>642.32000000000005</v>
      </c>
      <c r="P65" s="21">
        <v>2151312.13</v>
      </c>
      <c r="Q65" s="21">
        <v>0</v>
      </c>
      <c r="R65" s="21">
        <v>0</v>
      </c>
      <c r="S65" s="21">
        <v>521.92999999999995</v>
      </c>
      <c r="T65" s="21">
        <v>2108868.98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58790.49</v>
      </c>
      <c r="AF65" s="21">
        <v>0</v>
      </c>
      <c r="AG65" s="21">
        <v>0</v>
      </c>
      <c r="AH65" s="25" t="s">
        <v>857</v>
      </c>
      <c r="AI65" s="25" t="s">
        <v>857</v>
      </c>
      <c r="AJ65" s="25" t="s">
        <v>857</v>
      </c>
    </row>
    <row r="66" spans="1:36" s="12" customFormat="1" ht="61.5" x14ac:dyDescent="0.85">
      <c r="A66" s="12">
        <v>1</v>
      </c>
      <c r="B66" s="45">
        <f>SUBTOTAL(103,$A$65:A66)</f>
        <v>1</v>
      </c>
      <c r="C66" s="15" t="s">
        <v>986</v>
      </c>
      <c r="D66" s="47" t="s">
        <v>1004</v>
      </c>
      <c r="E66" s="48">
        <v>1.0003</v>
      </c>
      <c r="F66" s="21">
        <v>903430.57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53">
        <v>0</v>
      </c>
      <c r="N66" s="21">
        <v>0</v>
      </c>
      <c r="O66" s="29">
        <v>255.03</v>
      </c>
      <c r="P66" s="104">
        <v>891132.94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46">
        <v>12297.63</v>
      </c>
      <c r="AF66" s="46">
        <v>0</v>
      </c>
      <c r="AG66" s="46">
        <v>0</v>
      </c>
      <c r="AH66" s="25" t="s">
        <v>262</v>
      </c>
      <c r="AI66" s="25">
        <v>2021</v>
      </c>
      <c r="AJ66" s="25">
        <v>2021</v>
      </c>
    </row>
    <row r="67" spans="1:36" s="12" customFormat="1" ht="61.5" x14ac:dyDescent="0.85">
      <c r="A67" s="12">
        <v>1</v>
      </c>
      <c r="B67" s="45">
        <f>SUBTOTAL(103,$A$65:A67)</f>
        <v>2</v>
      </c>
      <c r="C67" s="15" t="s">
        <v>1048</v>
      </c>
      <c r="D67" s="47" t="s">
        <v>1005</v>
      </c>
      <c r="E67" s="48">
        <v>1.0026999999999999</v>
      </c>
      <c r="F67" s="21">
        <v>2137971.37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53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70">
        <v>521.92999999999995</v>
      </c>
      <c r="T67" s="270">
        <v>2108868.98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9">
        <v>29102.39</v>
      </c>
      <c r="AF67" s="46">
        <v>0</v>
      </c>
      <c r="AG67" s="46">
        <v>0</v>
      </c>
      <c r="AH67" s="25" t="s">
        <v>262</v>
      </c>
      <c r="AI67" s="25">
        <v>2021</v>
      </c>
      <c r="AJ67" s="25">
        <v>2021</v>
      </c>
    </row>
    <row r="68" spans="1:36" s="12" customFormat="1" ht="61.5" x14ac:dyDescent="0.85">
      <c r="A68" s="12">
        <v>1</v>
      </c>
      <c r="B68" s="45">
        <f>SUBTOTAL(103,$A$65:A68)</f>
        <v>3</v>
      </c>
      <c r="C68" s="15" t="s">
        <v>1355</v>
      </c>
      <c r="D68" s="47" t="s">
        <v>1003</v>
      </c>
      <c r="E68" s="48">
        <v>1.0036</v>
      </c>
      <c r="F68" s="21">
        <v>1277569.6599999999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53">
        <v>0</v>
      </c>
      <c r="N68" s="21">
        <v>0</v>
      </c>
      <c r="O68" s="29">
        <v>387.29</v>
      </c>
      <c r="P68" s="29">
        <v>1260179.19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9">
        <v>17390.47</v>
      </c>
      <c r="AF68" s="46">
        <v>0</v>
      </c>
      <c r="AG68" s="46">
        <v>0</v>
      </c>
      <c r="AH68" s="25" t="s">
        <v>262</v>
      </c>
      <c r="AI68" s="25">
        <v>2021</v>
      </c>
      <c r="AJ68" s="25">
        <v>2021</v>
      </c>
    </row>
    <row r="69" spans="1:36" s="12" customFormat="1" ht="61.5" x14ac:dyDescent="0.85">
      <c r="B69" s="289" t="s">
        <v>791</v>
      </c>
      <c r="C69" s="15"/>
      <c r="D69" s="47" t="s">
        <v>857</v>
      </c>
      <c r="E69" s="48">
        <f>AVERAGE(E70)</f>
        <v>1.0308999999999999</v>
      </c>
      <c r="F69" s="21">
        <v>1358175.69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53">
        <v>0</v>
      </c>
      <c r="N69" s="21">
        <v>0</v>
      </c>
      <c r="O69" s="21">
        <v>304.95</v>
      </c>
      <c r="P69" s="21">
        <v>1344562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46">
        <v>13613.69</v>
      </c>
      <c r="AF69" s="46">
        <v>0</v>
      </c>
      <c r="AG69" s="21">
        <v>0</v>
      </c>
      <c r="AH69" s="25" t="s">
        <v>857</v>
      </c>
      <c r="AI69" s="25" t="s">
        <v>857</v>
      </c>
      <c r="AJ69" s="25" t="s">
        <v>857</v>
      </c>
    </row>
    <row r="70" spans="1:36" s="12" customFormat="1" ht="61.5" x14ac:dyDescent="0.85">
      <c r="A70" s="12">
        <v>1</v>
      </c>
      <c r="B70" s="45">
        <f>SUBTOTAL(103,$A$65:A70)</f>
        <v>4</v>
      </c>
      <c r="C70" s="15" t="s">
        <v>987</v>
      </c>
      <c r="D70" s="47" t="s">
        <v>1002</v>
      </c>
      <c r="E70" s="48">
        <v>1.0308999999999999</v>
      </c>
      <c r="F70" s="21">
        <v>1358175.69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53">
        <v>0</v>
      </c>
      <c r="N70" s="21">
        <v>0</v>
      </c>
      <c r="O70" s="29">
        <v>304.95</v>
      </c>
      <c r="P70" s="29">
        <v>1344562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9">
        <v>13613.69</v>
      </c>
      <c r="AF70" s="46">
        <v>0</v>
      </c>
      <c r="AG70" s="21">
        <v>0</v>
      </c>
      <c r="AH70" s="25" t="s">
        <v>262</v>
      </c>
      <c r="AI70" s="25">
        <v>2021</v>
      </c>
      <c r="AJ70" s="25">
        <v>2021</v>
      </c>
    </row>
    <row r="71" spans="1:36" s="12" customFormat="1" ht="61.5" x14ac:dyDescent="0.85">
      <c r="B71" s="289" t="s">
        <v>1011</v>
      </c>
      <c r="C71" s="15"/>
      <c r="D71" s="47" t="s">
        <v>857</v>
      </c>
      <c r="E71" s="48">
        <f>AVERAGE(E72:E72)</f>
        <v>1.0385</v>
      </c>
      <c r="F71" s="21">
        <v>60184.81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53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46">
        <v>0</v>
      </c>
      <c r="AF71" s="46">
        <v>60184.81</v>
      </c>
      <c r="AG71" s="21">
        <v>0</v>
      </c>
      <c r="AH71" s="25" t="s">
        <v>857</v>
      </c>
      <c r="AI71" s="25" t="s">
        <v>857</v>
      </c>
      <c r="AJ71" s="25" t="s">
        <v>857</v>
      </c>
    </row>
    <row r="72" spans="1:36" s="12" customFormat="1" ht="61.5" x14ac:dyDescent="0.85">
      <c r="A72" s="12">
        <v>1</v>
      </c>
      <c r="B72" s="45">
        <f>SUBTOTAL(103,$A$65:A72)</f>
        <v>5</v>
      </c>
      <c r="C72" s="15" t="s">
        <v>1864</v>
      </c>
      <c r="D72" s="47" t="s">
        <v>1005</v>
      </c>
      <c r="E72" s="48">
        <v>1.0385</v>
      </c>
      <c r="F72" s="21">
        <v>60184.81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53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46">
        <v>0</v>
      </c>
      <c r="AF72" s="293">
        <v>60184.81</v>
      </c>
      <c r="AG72" s="21">
        <v>0</v>
      </c>
      <c r="AH72" s="25">
        <v>2021</v>
      </c>
      <c r="AI72" s="25" t="s">
        <v>262</v>
      </c>
      <c r="AJ72" s="25" t="s">
        <v>262</v>
      </c>
    </row>
    <row r="73" spans="1:36" s="12" customFormat="1" ht="61.5" x14ac:dyDescent="0.85">
      <c r="B73" s="289" t="s">
        <v>727</v>
      </c>
      <c r="C73" s="15"/>
      <c r="D73" s="47" t="s">
        <v>857</v>
      </c>
      <c r="E73" s="48">
        <f>AVERAGE(E74:E74)</f>
        <v>1.0043</v>
      </c>
      <c r="F73" s="21">
        <v>1003273.4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53">
        <v>0</v>
      </c>
      <c r="N73" s="21">
        <v>0</v>
      </c>
      <c r="O73" s="21">
        <v>290.64</v>
      </c>
      <c r="P73" s="21">
        <v>990496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46">
        <v>12777.4</v>
      </c>
      <c r="AF73" s="46">
        <v>0</v>
      </c>
      <c r="AG73" s="21">
        <v>0</v>
      </c>
      <c r="AH73" s="25" t="s">
        <v>857</v>
      </c>
      <c r="AI73" s="25" t="s">
        <v>857</v>
      </c>
      <c r="AJ73" s="25" t="s">
        <v>857</v>
      </c>
    </row>
    <row r="74" spans="1:36" s="12" customFormat="1" ht="61.5" x14ac:dyDescent="0.85">
      <c r="A74" s="12">
        <v>1</v>
      </c>
      <c r="B74" s="45">
        <f>SUBTOTAL(103,$A$65:A74)</f>
        <v>6</v>
      </c>
      <c r="C74" s="15" t="s">
        <v>991</v>
      </c>
      <c r="D74" s="47" t="s">
        <v>1004</v>
      </c>
      <c r="E74" s="48">
        <v>1.0043</v>
      </c>
      <c r="F74" s="21">
        <v>1003273.4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53">
        <v>0</v>
      </c>
      <c r="N74" s="21">
        <v>0</v>
      </c>
      <c r="O74" s="29">
        <v>290.64</v>
      </c>
      <c r="P74" s="29">
        <v>990496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9">
        <v>12777.4</v>
      </c>
      <c r="AF74" s="46">
        <v>0</v>
      </c>
      <c r="AG74" s="21">
        <v>0</v>
      </c>
      <c r="AH74" s="25" t="s">
        <v>262</v>
      </c>
      <c r="AI74" s="25">
        <v>2021</v>
      </c>
      <c r="AJ74" s="25">
        <v>2021</v>
      </c>
    </row>
    <row r="75" spans="1:36" s="12" customFormat="1" ht="61.5" x14ac:dyDescent="0.85">
      <c r="B75" s="289" t="s">
        <v>807</v>
      </c>
      <c r="C75" s="15"/>
      <c r="D75" s="47" t="s">
        <v>857</v>
      </c>
      <c r="E75" s="48">
        <f>AVERAGE(E76)</f>
        <v>1</v>
      </c>
      <c r="F75" s="21">
        <v>4407071.78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53">
        <v>0</v>
      </c>
      <c r="N75" s="21">
        <v>0</v>
      </c>
      <c r="O75" s="21">
        <v>1041.32</v>
      </c>
      <c r="P75" s="21">
        <v>4378828.34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46">
        <v>28243.439999999999</v>
      </c>
      <c r="AF75" s="46">
        <v>0</v>
      </c>
      <c r="AG75" s="21">
        <v>0</v>
      </c>
      <c r="AH75" s="25" t="s">
        <v>857</v>
      </c>
      <c r="AI75" s="25" t="s">
        <v>857</v>
      </c>
      <c r="AJ75" s="25" t="s">
        <v>857</v>
      </c>
    </row>
    <row r="76" spans="1:36" s="12" customFormat="1" ht="61.5" x14ac:dyDescent="0.85">
      <c r="A76" s="12">
        <v>1</v>
      </c>
      <c r="B76" s="45">
        <f>SUBTOTAL(103,$A$65:A76)</f>
        <v>7</v>
      </c>
      <c r="C76" s="15" t="s">
        <v>993</v>
      </c>
      <c r="D76" s="47" t="s">
        <v>1005</v>
      </c>
      <c r="E76" s="48">
        <v>1</v>
      </c>
      <c r="F76" s="21">
        <v>4407071.78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53">
        <v>0</v>
      </c>
      <c r="N76" s="21">
        <v>0</v>
      </c>
      <c r="O76" s="29">
        <v>1041.32</v>
      </c>
      <c r="P76" s="29">
        <v>4378828.34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9">
        <v>28243.439999999999</v>
      </c>
      <c r="AF76" s="46">
        <v>0</v>
      </c>
      <c r="AG76" s="21">
        <v>0</v>
      </c>
      <c r="AH76" s="25" t="s">
        <v>262</v>
      </c>
      <c r="AI76" s="25">
        <v>2021</v>
      </c>
      <c r="AJ76" s="25">
        <v>2021</v>
      </c>
    </row>
    <row r="77" spans="1:36" s="12" customFormat="1" ht="61.5" x14ac:dyDescent="0.85">
      <c r="B77" s="289" t="s">
        <v>1645</v>
      </c>
      <c r="C77" s="15"/>
      <c r="D77" s="47" t="s">
        <v>857</v>
      </c>
      <c r="E77" s="48">
        <f>AVERAGE(E78)</f>
        <v>1.0524</v>
      </c>
      <c r="F77" s="21">
        <v>126842.68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53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46">
        <v>0</v>
      </c>
      <c r="AF77" s="46">
        <v>126842.68</v>
      </c>
      <c r="AG77" s="21">
        <v>0</v>
      </c>
      <c r="AH77" s="25" t="s">
        <v>857</v>
      </c>
      <c r="AI77" s="25" t="s">
        <v>857</v>
      </c>
      <c r="AJ77" s="25" t="s">
        <v>857</v>
      </c>
    </row>
    <row r="78" spans="1:36" s="12" customFormat="1" ht="61.5" x14ac:dyDescent="0.85">
      <c r="A78" s="12">
        <v>1</v>
      </c>
      <c r="B78" s="45">
        <f>SUBTOTAL(103,$A$65:A78)</f>
        <v>8</v>
      </c>
      <c r="C78" s="15" t="s">
        <v>1644</v>
      </c>
      <c r="D78" s="47" t="s">
        <v>1005</v>
      </c>
      <c r="E78" s="48">
        <v>1.0524</v>
      </c>
      <c r="F78" s="21">
        <v>126842.68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53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46">
        <v>0</v>
      </c>
      <c r="AF78" s="293">
        <v>126842.68</v>
      </c>
      <c r="AG78" s="21">
        <v>0</v>
      </c>
      <c r="AH78" s="25">
        <v>2021</v>
      </c>
      <c r="AI78" s="25" t="s">
        <v>262</v>
      </c>
      <c r="AJ78" s="25" t="s">
        <v>262</v>
      </c>
    </row>
    <row r="79" spans="1:36" s="51" customFormat="1" ht="61.5" x14ac:dyDescent="0.85">
      <c r="B79" s="111" t="s">
        <v>2750</v>
      </c>
      <c r="C79" s="52"/>
      <c r="D79" s="47" t="s">
        <v>857</v>
      </c>
      <c r="E79" s="48">
        <f>AVERAGE(E87:E107)</f>
        <v>0.91351637871634372</v>
      </c>
      <c r="F79" s="258">
        <v>23811411.370000001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53">
        <v>0</v>
      </c>
      <c r="N79" s="21">
        <v>0</v>
      </c>
      <c r="O79" s="21">
        <v>3369</v>
      </c>
      <c r="P79" s="21">
        <v>23466614.599999998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344796.77</v>
      </c>
      <c r="AF79" s="21">
        <v>0</v>
      </c>
      <c r="AG79" s="21">
        <v>0</v>
      </c>
      <c r="AH79" s="25" t="s">
        <v>857</v>
      </c>
      <c r="AI79" s="25" t="s">
        <v>857</v>
      </c>
      <c r="AJ79" s="25" t="s">
        <v>857</v>
      </c>
    </row>
    <row r="80" spans="1:36" s="12" customFormat="1" ht="61.5" x14ac:dyDescent="0.85">
      <c r="B80" s="289" t="s">
        <v>727</v>
      </c>
      <c r="C80" s="15"/>
      <c r="D80" s="47" t="s">
        <v>857</v>
      </c>
      <c r="E80" s="48">
        <f>AVERAGE(E81:E81)</f>
        <v>1.0064</v>
      </c>
      <c r="F80" s="21">
        <v>8519858.5700000003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53">
        <v>0</v>
      </c>
      <c r="N80" s="21">
        <v>0</v>
      </c>
      <c r="O80" s="21">
        <v>1009</v>
      </c>
      <c r="P80" s="21">
        <v>8341353.5999999996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46">
        <v>178504.97</v>
      </c>
      <c r="AF80" s="46">
        <v>0</v>
      </c>
      <c r="AG80" s="21">
        <v>0</v>
      </c>
      <c r="AH80" s="25" t="s">
        <v>857</v>
      </c>
      <c r="AI80" s="25" t="s">
        <v>857</v>
      </c>
      <c r="AJ80" s="25" t="s">
        <v>857</v>
      </c>
    </row>
    <row r="81" spans="1:40" s="12" customFormat="1" ht="61.5" x14ac:dyDescent="0.85">
      <c r="A81" s="12">
        <v>1</v>
      </c>
      <c r="B81" s="45">
        <f>SUBTOTAL(103,$A$81:A81)</f>
        <v>1</v>
      </c>
      <c r="C81" s="15" t="s">
        <v>743</v>
      </c>
      <c r="D81" s="47" t="s">
        <v>1004</v>
      </c>
      <c r="E81" s="48">
        <v>1.0064</v>
      </c>
      <c r="F81" s="21">
        <v>3370620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53">
        <v>0</v>
      </c>
      <c r="N81" s="21">
        <v>0</v>
      </c>
      <c r="O81" s="21">
        <v>433</v>
      </c>
      <c r="P81" s="21">
        <v>3300000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46">
        <v>70620</v>
      </c>
      <c r="AF81" s="46">
        <v>0</v>
      </c>
      <c r="AG81" s="21">
        <v>0</v>
      </c>
      <c r="AH81" s="25" t="s">
        <v>262</v>
      </c>
      <c r="AI81" s="25">
        <v>2022</v>
      </c>
      <c r="AJ81" s="25">
        <v>2022</v>
      </c>
    </row>
    <row r="82" spans="1:40" s="12" customFormat="1" ht="61.5" x14ac:dyDescent="0.85">
      <c r="A82" s="12">
        <v>1</v>
      </c>
      <c r="B82" s="45">
        <f>SUBTOTAL(103,$A$81:A82)</f>
        <v>2</v>
      </c>
      <c r="C82" s="15" t="s">
        <v>751</v>
      </c>
      <c r="D82" s="47" t="s">
        <v>1004</v>
      </c>
      <c r="E82" s="48">
        <v>1.0185999999999999</v>
      </c>
      <c r="F82" s="21">
        <v>5149238.5699999994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53">
        <v>0</v>
      </c>
      <c r="N82" s="21">
        <v>0</v>
      </c>
      <c r="O82" s="21">
        <v>576</v>
      </c>
      <c r="P82" s="21">
        <v>5041353.5999999996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46">
        <v>107884.97</v>
      </c>
      <c r="AF82" s="46">
        <v>0</v>
      </c>
      <c r="AG82" s="21">
        <v>0</v>
      </c>
      <c r="AH82" s="25" t="s">
        <v>262</v>
      </c>
      <c r="AI82" s="25">
        <v>2022</v>
      </c>
      <c r="AJ82" s="25">
        <v>2022</v>
      </c>
    </row>
    <row r="83" spans="1:40" s="12" customFormat="1" ht="61.5" x14ac:dyDescent="0.85">
      <c r="B83" s="289" t="s">
        <v>1011</v>
      </c>
      <c r="C83" s="15"/>
      <c r="D83" s="47" t="s">
        <v>857</v>
      </c>
      <c r="E83" s="48">
        <f>AVERAGE(E84:E84)</f>
        <v>1.0385</v>
      </c>
      <c r="F83" s="21">
        <v>2215379.62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53">
        <v>0</v>
      </c>
      <c r="N83" s="21">
        <v>0</v>
      </c>
      <c r="O83" s="21">
        <v>387</v>
      </c>
      <c r="P83" s="21">
        <v>2201182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46">
        <v>14197.62</v>
      </c>
      <c r="AF83" s="46">
        <v>0</v>
      </c>
      <c r="AG83" s="21">
        <v>0</v>
      </c>
      <c r="AH83" s="25" t="s">
        <v>857</v>
      </c>
      <c r="AI83" s="25" t="s">
        <v>857</v>
      </c>
      <c r="AJ83" s="25" t="s">
        <v>857</v>
      </c>
    </row>
    <row r="84" spans="1:40" s="12" customFormat="1" ht="61.5" x14ac:dyDescent="0.85">
      <c r="A84" s="12">
        <v>1</v>
      </c>
      <c r="B84" s="45">
        <f>SUBTOTAL(103,$A$81:A84)</f>
        <v>3</v>
      </c>
      <c r="C84" s="15" t="s">
        <v>1864</v>
      </c>
      <c r="D84" s="47" t="s">
        <v>1005</v>
      </c>
      <c r="E84" s="48">
        <v>1.0385</v>
      </c>
      <c r="F84" s="21">
        <v>2215379.62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53">
        <v>0</v>
      </c>
      <c r="N84" s="21">
        <v>0</v>
      </c>
      <c r="O84" s="21">
        <v>387</v>
      </c>
      <c r="P84" s="21">
        <v>2201182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14197.62</v>
      </c>
      <c r="AF84" s="46">
        <v>0</v>
      </c>
      <c r="AG84" s="21">
        <v>0</v>
      </c>
      <c r="AH84" s="25" t="s">
        <v>262</v>
      </c>
      <c r="AI84" s="25">
        <v>2022</v>
      </c>
      <c r="AJ84" s="25">
        <v>2022</v>
      </c>
    </row>
    <row r="85" spans="1:40" s="12" customFormat="1" ht="61.5" x14ac:dyDescent="0.85">
      <c r="B85" s="289" t="s">
        <v>818</v>
      </c>
      <c r="C85" s="15"/>
      <c r="D85" s="47" t="s">
        <v>857</v>
      </c>
      <c r="E85" s="48">
        <f>AVERAGE(E86)</f>
        <v>1.008</v>
      </c>
      <c r="F85" s="21">
        <v>3358549.5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53">
        <v>0</v>
      </c>
      <c r="N85" s="21">
        <v>0</v>
      </c>
      <c r="O85" s="21">
        <v>422</v>
      </c>
      <c r="P85" s="21">
        <v>3288182.4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46">
        <v>70367.100000000006</v>
      </c>
      <c r="AF85" s="46">
        <v>0</v>
      </c>
      <c r="AG85" s="21">
        <v>0</v>
      </c>
      <c r="AH85" s="25" t="s">
        <v>857</v>
      </c>
      <c r="AI85" s="25" t="s">
        <v>857</v>
      </c>
      <c r="AJ85" s="25" t="s">
        <v>857</v>
      </c>
    </row>
    <row r="86" spans="1:40" s="12" customFormat="1" ht="61.5" x14ac:dyDescent="0.85">
      <c r="A86" s="12">
        <v>1</v>
      </c>
      <c r="B86" s="45">
        <f>SUBTOTAL(103,$A$81:A86)</f>
        <v>4</v>
      </c>
      <c r="C86" s="15" t="s">
        <v>997</v>
      </c>
      <c r="D86" s="47" t="s">
        <v>1003</v>
      </c>
      <c r="E86" s="48">
        <v>1.008</v>
      </c>
      <c r="F86" s="21">
        <v>3358549.5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53">
        <v>0</v>
      </c>
      <c r="N86" s="21">
        <v>0</v>
      </c>
      <c r="O86" s="29">
        <v>422</v>
      </c>
      <c r="P86" s="29">
        <v>3288182.4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46">
        <v>70367.100000000006</v>
      </c>
      <c r="AF86" s="46">
        <v>0</v>
      </c>
      <c r="AG86" s="21">
        <v>0</v>
      </c>
      <c r="AH86" s="25" t="s">
        <v>262</v>
      </c>
      <c r="AI86" s="25">
        <v>2022</v>
      </c>
      <c r="AJ86" s="25">
        <v>2022</v>
      </c>
    </row>
    <row r="87" spans="1:40" s="12" customFormat="1" ht="61.5" x14ac:dyDescent="0.85">
      <c r="B87" s="289" t="s">
        <v>801</v>
      </c>
      <c r="C87" s="15"/>
      <c r="D87" s="47" t="s">
        <v>857</v>
      </c>
      <c r="E87" s="48">
        <f>E88</f>
        <v>1.009761876417796</v>
      </c>
      <c r="F87" s="21">
        <v>5730244.9099999992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53">
        <v>0</v>
      </c>
      <c r="N87" s="21">
        <v>0</v>
      </c>
      <c r="O87" s="21">
        <v>918</v>
      </c>
      <c r="P87" s="21">
        <v>5674071.5999999996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56173.31</v>
      </c>
      <c r="AF87" s="21">
        <v>0</v>
      </c>
      <c r="AG87" s="21">
        <v>0</v>
      </c>
      <c r="AH87" s="25" t="s">
        <v>857</v>
      </c>
      <c r="AI87" s="25" t="s">
        <v>857</v>
      </c>
      <c r="AJ87" s="25" t="s">
        <v>857</v>
      </c>
    </row>
    <row r="88" spans="1:40" s="12" customFormat="1" ht="61.5" x14ac:dyDescent="0.85">
      <c r="A88" s="12">
        <v>1</v>
      </c>
      <c r="B88" s="45">
        <f>SUBTOTAL(103,$A$81:A88)</f>
        <v>5</v>
      </c>
      <c r="C88" s="15" t="s">
        <v>1357</v>
      </c>
      <c r="D88" s="47" t="s">
        <v>1007</v>
      </c>
      <c r="E88" s="48">
        <v>1.009761876417796</v>
      </c>
      <c r="F88" s="21">
        <v>5730244.9099999992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53">
        <v>0</v>
      </c>
      <c r="N88" s="21">
        <v>0</v>
      </c>
      <c r="O88" s="29">
        <v>918</v>
      </c>
      <c r="P88" s="29">
        <v>5674071.5999999996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56173.31</v>
      </c>
      <c r="AF88" s="46">
        <v>0</v>
      </c>
      <c r="AG88" s="21">
        <v>0</v>
      </c>
      <c r="AH88" s="25" t="s">
        <v>262</v>
      </c>
      <c r="AI88" s="25">
        <v>2022</v>
      </c>
      <c r="AJ88" s="25">
        <v>2022</v>
      </c>
    </row>
    <row r="89" spans="1:40" s="12" customFormat="1" ht="61.5" x14ac:dyDescent="0.85">
      <c r="B89" s="289" t="s">
        <v>1645</v>
      </c>
      <c r="C89" s="15"/>
      <c r="D89" s="47" t="s">
        <v>857</v>
      </c>
      <c r="E89" s="48">
        <f>AVERAGE(E90)</f>
        <v>1.0524</v>
      </c>
      <c r="F89" s="21">
        <v>3987378.77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53">
        <v>0</v>
      </c>
      <c r="N89" s="21">
        <v>0</v>
      </c>
      <c r="O89" s="21">
        <v>633</v>
      </c>
      <c r="P89" s="21">
        <v>3961825</v>
      </c>
      <c r="Q89" s="21">
        <v>0</v>
      </c>
      <c r="R89" s="21">
        <v>0</v>
      </c>
      <c r="S89" s="21">
        <v>0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46">
        <v>25553.77</v>
      </c>
      <c r="AF89" s="46">
        <v>0</v>
      </c>
      <c r="AG89" s="21">
        <v>0</v>
      </c>
      <c r="AH89" s="25" t="s">
        <v>857</v>
      </c>
      <c r="AI89" s="25" t="s">
        <v>857</v>
      </c>
      <c r="AJ89" s="25" t="s">
        <v>857</v>
      </c>
    </row>
    <row r="90" spans="1:40" s="12" customFormat="1" ht="61.5" x14ac:dyDescent="0.85">
      <c r="A90" s="12">
        <v>1</v>
      </c>
      <c r="B90" s="45">
        <f>SUBTOTAL(103,$A$81:A90)</f>
        <v>6</v>
      </c>
      <c r="C90" s="15" t="s">
        <v>1644</v>
      </c>
      <c r="D90" s="47" t="s">
        <v>1005</v>
      </c>
      <c r="E90" s="48">
        <v>1.0524</v>
      </c>
      <c r="F90" s="21">
        <v>3987378.77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53">
        <v>0</v>
      </c>
      <c r="N90" s="21">
        <v>0</v>
      </c>
      <c r="O90" s="21">
        <v>633</v>
      </c>
      <c r="P90" s="21">
        <v>3961825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46">
        <v>25553.77</v>
      </c>
      <c r="AF90" s="46">
        <v>0</v>
      </c>
      <c r="AG90" s="21">
        <v>0</v>
      </c>
      <c r="AH90" s="25" t="s">
        <v>262</v>
      </c>
      <c r="AI90" s="25">
        <v>2022</v>
      </c>
      <c r="AJ90" s="25">
        <v>2022</v>
      </c>
    </row>
    <row r="91" spans="1:40" ht="61.5" x14ac:dyDescent="0.25">
      <c r="B91" s="444" t="s">
        <v>1359</v>
      </c>
      <c r="C91" s="444"/>
      <c r="D91" s="444"/>
      <c r="E91" s="444"/>
      <c r="F91" s="444"/>
      <c r="G91" s="444"/>
      <c r="H91" s="444"/>
      <c r="I91" s="444"/>
      <c r="J91" s="444"/>
      <c r="K91" s="444"/>
      <c r="L91" s="444"/>
      <c r="M91" s="444"/>
      <c r="N91" s="444"/>
      <c r="O91" s="444"/>
      <c r="P91" s="444"/>
      <c r="Q91" s="444"/>
      <c r="R91" s="444"/>
      <c r="S91" s="444"/>
      <c r="T91" s="444"/>
      <c r="U91" s="444"/>
      <c r="V91" s="444"/>
      <c r="W91" s="444"/>
      <c r="X91" s="444"/>
      <c r="Y91" s="444"/>
      <c r="Z91" s="444"/>
      <c r="AA91" s="444"/>
      <c r="AB91" s="444"/>
      <c r="AC91" s="444"/>
      <c r="AD91" s="444"/>
      <c r="AE91" s="444"/>
      <c r="AF91" s="444"/>
      <c r="AG91" s="444"/>
      <c r="AH91" s="444"/>
      <c r="AI91" s="444"/>
      <c r="AJ91" s="444"/>
    </row>
    <row r="92" spans="1:40" ht="61.5" x14ac:dyDescent="0.85">
      <c r="B92" s="451" t="s">
        <v>1014</v>
      </c>
      <c r="C92" s="452"/>
      <c r="D92" s="294" t="s">
        <v>857</v>
      </c>
      <c r="E92" s="48">
        <v>0.89549999999999996</v>
      </c>
      <c r="F92" s="21">
        <v>70288064.060000017</v>
      </c>
      <c r="G92" s="21">
        <v>0</v>
      </c>
      <c r="H92" s="21">
        <v>0</v>
      </c>
      <c r="I92" s="21">
        <v>204413.62</v>
      </c>
      <c r="J92" s="21">
        <v>0</v>
      </c>
      <c r="K92" s="21">
        <v>44750</v>
      </c>
      <c r="L92" s="21">
        <v>0</v>
      </c>
      <c r="M92" s="23">
        <v>0</v>
      </c>
      <c r="N92" s="21">
        <v>0</v>
      </c>
      <c r="O92" s="21">
        <v>93067.090000000011</v>
      </c>
      <c r="P92" s="21">
        <v>66679824.059999995</v>
      </c>
      <c r="Q92" s="21">
        <v>0</v>
      </c>
      <c r="R92" s="21">
        <v>0</v>
      </c>
      <c r="S92" s="21">
        <v>7478.24</v>
      </c>
      <c r="T92" s="21">
        <v>1670780.8299999998</v>
      </c>
      <c r="U92" s="21">
        <v>143.80000000000001</v>
      </c>
      <c r="V92" s="21">
        <v>109992</v>
      </c>
      <c r="W92" s="21">
        <v>0</v>
      </c>
      <c r="X92" s="21">
        <v>426031.78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914772.47999999986</v>
      </c>
      <c r="AF92" s="21">
        <v>237499.28999999998</v>
      </c>
      <c r="AG92" s="21">
        <v>0</v>
      </c>
      <c r="AH92" s="127" t="s">
        <v>857</v>
      </c>
      <c r="AI92" s="127" t="s">
        <v>857</v>
      </c>
      <c r="AJ92" s="127" t="s">
        <v>857</v>
      </c>
    </row>
    <row r="93" spans="1:40" ht="62.25" x14ac:dyDescent="0.9">
      <c r="B93" s="295" t="s">
        <v>782</v>
      </c>
      <c r="C93" s="296"/>
      <c r="D93" s="132" t="s">
        <v>857</v>
      </c>
      <c r="E93" s="48">
        <f>AVERAGE(E94:E99)</f>
        <v>0.82381693240432963</v>
      </c>
      <c r="F93" s="21">
        <v>5786683.75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3">
        <v>0</v>
      </c>
      <c r="N93" s="21">
        <v>0</v>
      </c>
      <c r="O93" s="21">
        <v>6737.3</v>
      </c>
      <c r="P93" s="21">
        <v>5336142.3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356033.78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94507.670000000013</v>
      </c>
      <c r="AF93" s="21">
        <v>0</v>
      </c>
      <c r="AG93" s="21">
        <v>0</v>
      </c>
      <c r="AH93" s="127" t="s">
        <v>857</v>
      </c>
      <c r="AI93" s="127" t="s">
        <v>857</v>
      </c>
      <c r="AJ93" s="127" t="s">
        <v>857</v>
      </c>
    </row>
    <row r="94" spans="1:40" ht="62.25" x14ac:dyDescent="0.9">
      <c r="A94" s="3">
        <v>1</v>
      </c>
      <c r="B94" s="45">
        <f>SUBTOTAL(103,$A$94:A94)</f>
        <v>1</v>
      </c>
      <c r="C94" s="126" t="s">
        <v>594</v>
      </c>
      <c r="D94" s="50" t="s">
        <v>1818</v>
      </c>
      <c r="E94" s="48">
        <v>0.68103653271030484</v>
      </c>
      <c r="F94" s="21">
        <v>546562.15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3">
        <v>0</v>
      </c>
      <c r="N94" s="21">
        <v>0</v>
      </c>
      <c r="O94" s="21">
        <v>851.8</v>
      </c>
      <c r="P94" s="21">
        <v>538524.67000000004</v>
      </c>
      <c r="Q94" s="21">
        <v>0</v>
      </c>
      <c r="R94" s="21">
        <v>0</v>
      </c>
      <c r="S94" s="21">
        <v>0</v>
      </c>
      <c r="T94" s="128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8037.48</v>
      </c>
      <c r="AF94" s="21">
        <v>0</v>
      </c>
      <c r="AG94" s="21">
        <v>0</v>
      </c>
      <c r="AH94" s="127" t="s">
        <v>262</v>
      </c>
      <c r="AI94" s="127">
        <v>2020</v>
      </c>
      <c r="AJ94" s="127">
        <v>2020</v>
      </c>
      <c r="AK94" s="43"/>
      <c r="AL94" s="43"/>
      <c r="AM94" s="43"/>
      <c r="AN94" s="43"/>
    </row>
    <row r="95" spans="1:40" ht="62.25" x14ac:dyDescent="0.9">
      <c r="A95" s="3">
        <v>1</v>
      </c>
      <c r="B95" s="45">
        <f>SUBTOTAL(103,$A$94:A95)</f>
        <v>2</v>
      </c>
      <c r="C95" s="126" t="s">
        <v>1363</v>
      </c>
      <c r="D95" s="50" t="s">
        <v>1818</v>
      </c>
      <c r="E95" s="48">
        <v>0.76770000000000005</v>
      </c>
      <c r="F95" s="21">
        <v>491248.27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3">
        <v>0</v>
      </c>
      <c r="N95" s="21">
        <v>0</v>
      </c>
      <c r="O95" s="21">
        <v>901.5</v>
      </c>
      <c r="P95" s="21">
        <v>484024.21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7224.06</v>
      </c>
      <c r="AF95" s="21">
        <v>0</v>
      </c>
      <c r="AG95" s="21">
        <v>0</v>
      </c>
      <c r="AH95" s="127" t="s">
        <v>262</v>
      </c>
      <c r="AI95" s="127">
        <v>2020</v>
      </c>
      <c r="AJ95" s="127">
        <v>2020</v>
      </c>
      <c r="AK95" s="43"/>
      <c r="AL95" s="43"/>
      <c r="AM95" s="43"/>
      <c r="AN95" s="43"/>
    </row>
    <row r="96" spans="1:40" ht="62.25" x14ac:dyDescent="0.9">
      <c r="A96" s="3">
        <v>1</v>
      </c>
      <c r="B96" s="45">
        <f>SUBTOTAL(103,$A$94:A96)</f>
        <v>3</v>
      </c>
      <c r="C96" s="126" t="s">
        <v>1364</v>
      </c>
      <c r="D96" s="50" t="s">
        <v>1818</v>
      </c>
      <c r="E96" s="48">
        <v>0.87790000000000001</v>
      </c>
      <c r="F96" s="21">
        <v>1439722.57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3">
        <v>0</v>
      </c>
      <c r="N96" s="21">
        <v>0</v>
      </c>
      <c r="O96" s="21">
        <v>811</v>
      </c>
      <c r="P96" s="21">
        <v>1418550.7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21171.87</v>
      </c>
      <c r="AF96" s="21">
        <v>0</v>
      </c>
      <c r="AG96" s="21">
        <v>0</v>
      </c>
      <c r="AH96" s="127" t="s">
        <v>262</v>
      </c>
      <c r="AI96" s="127">
        <v>2020</v>
      </c>
      <c r="AJ96" s="127">
        <v>2020</v>
      </c>
      <c r="AK96" s="43"/>
      <c r="AL96" s="43"/>
      <c r="AM96" s="43"/>
      <c r="AN96" s="43"/>
    </row>
    <row r="97" spans="1:40" ht="62.25" x14ac:dyDescent="0.9">
      <c r="A97" s="3">
        <v>1</v>
      </c>
      <c r="B97" s="45">
        <f>SUBTOTAL(103,$A$94:A97)</f>
        <v>4</v>
      </c>
      <c r="C97" s="126" t="s">
        <v>1365</v>
      </c>
      <c r="D97" s="64" t="s">
        <v>1818</v>
      </c>
      <c r="E97" s="48">
        <v>0.74686506171567224</v>
      </c>
      <c r="F97" s="21">
        <v>361347.58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3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128">
        <v>0</v>
      </c>
      <c r="U97" s="21">
        <v>0</v>
      </c>
      <c r="V97" s="21">
        <v>0</v>
      </c>
      <c r="W97" s="21">
        <v>0</v>
      </c>
      <c r="X97" s="29">
        <v>356033.78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5313.8</v>
      </c>
      <c r="AF97" s="21">
        <v>0</v>
      </c>
      <c r="AG97" s="21">
        <v>0</v>
      </c>
      <c r="AH97" s="127" t="s">
        <v>262</v>
      </c>
      <c r="AI97" s="25">
        <v>2021</v>
      </c>
      <c r="AJ97" s="25">
        <v>2021</v>
      </c>
      <c r="AK97" s="43"/>
      <c r="AL97" s="43"/>
      <c r="AM97" s="43"/>
      <c r="AN97" s="43"/>
    </row>
    <row r="98" spans="1:40" ht="62.25" x14ac:dyDescent="0.9">
      <c r="A98" s="3">
        <v>1</v>
      </c>
      <c r="B98" s="45">
        <f>SUBTOTAL(103,$A$94:A98)</f>
        <v>5</v>
      </c>
      <c r="C98" s="126" t="s">
        <v>1366</v>
      </c>
      <c r="D98" s="50" t="s">
        <v>1819</v>
      </c>
      <c r="E98" s="48">
        <v>0.94499999999999995</v>
      </c>
      <c r="F98" s="21">
        <v>179920.82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3">
        <v>0</v>
      </c>
      <c r="N98" s="21">
        <v>0</v>
      </c>
      <c r="O98" s="21">
        <v>1160</v>
      </c>
      <c r="P98" s="21">
        <v>177261.89</v>
      </c>
      <c r="Q98" s="21">
        <v>0</v>
      </c>
      <c r="R98" s="21">
        <v>0</v>
      </c>
      <c r="S98" s="21">
        <v>0</v>
      </c>
      <c r="T98" s="128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2658.93</v>
      </c>
      <c r="AF98" s="21">
        <v>0</v>
      </c>
      <c r="AG98" s="21">
        <v>0</v>
      </c>
      <c r="AH98" s="127" t="s">
        <v>262</v>
      </c>
      <c r="AI98" s="127">
        <v>2020</v>
      </c>
      <c r="AJ98" s="127">
        <v>2020</v>
      </c>
      <c r="AK98" s="43"/>
      <c r="AL98" s="43"/>
      <c r="AM98" s="43"/>
      <c r="AN98" s="43"/>
    </row>
    <row r="99" spans="1:40" ht="62.25" x14ac:dyDescent="0.9">
      <c r="A99" s="3">
        <v>1</v>
      </c>
      <c r="B99" s="45">
        <f>SUBTOTAL(103,$A$94:A99)</f>
        <v>6</v>
      </c>
      <c r="C99" s="126" t="s">
        <v>1367</v>
      </c>
      <c r="D99" s="50" t="s">
        <v>1819</v>
      </c>
      <c r="E99" s="48">
        <v>0.9244</v>
      </c>
      <c r="F99" s="21">
        <v>1057900.6500000001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3">
        <v>0</v>
      </c>
      <c r="N99" s="21">
        <v>0</v>
      </c>
      <c r="O99" s="21">
        <v>1100</v>
      </c>
      <c r="P99" s="21">
        <v>1043626.03</v>
      </c>
      <c r="Q99" s="21">
        <v>0</v>
      </c>
      <c r="R99" s="21">
        <v>0</v>
      </c>
      <c r="S99" s="21">
        <v>0</v>
      </c>
      <c r="T99" s="128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14274.619999999999</v>
      </c>
      <c r="AF99" s="21">
        <v>0</v>
      </c>
      <c r="AG99" s="21">
        <v>0</v>
      </c>
      <c r="AH99" s="127" t="s">
        <v>262</v>
      </c>
      <c r="AI99" s="25">
        <v>2022</v>
      </c>
      <c r="AJ99" s="25">
        <v>2022</v>
      </c>
      <c r="AK99" s="43"/>
      <c r="AL99" s="43"/>
      <c r="AM99" s="43"/>
      <c r="AN99" s="43"/>
    </row>
    <row r="100" spans="1:40" ht="62.25" x14ac:dyDescent="0.9">
      <c r="A100" s="3">
        <v>1</v>
      </c>
      <c r="B100" s="45">
        <f>SUBTOTAL(103,$A$94:A100)</f>
        <v>7</v>
      </c>
      <c r="C100" s="126" t="s">
        <v>1138</v>
      </c>
      <c r="D100" s="64">
        <v>2020</v>
      </c>
      <c r="E100" s="48">
        <v>0.97050000000000003</v>
      </c>
      <c r="F100" s="21">
        <v>1709981.71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3">
        <v>0</v>
      </c>
      <c r="N100" s="21">
        <v>0</v>
      </c>
      <c r="O100" s="21">
        <v>1913</v>
      </c>
      <c r="P100" s="21">
        <v>1674154.8</v>
      </c>
      <c r="Q100" s="21">
        <v>0</v>
      </c>
      <c r="R100" s="21">
        <v>0</v>
      </c>
      <c r="S100" s="21">
        <v>0</v>
      </c>
      <c r="T100" s="128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35826.910000000003</v>
      </c>
      <c r="AF100" s="21">
        <v>0</v>
      </c>
      <c r="AG100" s="21">
        <v>0</v>
      </c>
      <c r="AH100" s="127" t="s">
        <v>262</v>
      </c>
      <c r="AI100" s="25">
        <v>2022</v>
      </c>
      <c r="AJ100" s="25">
        <v>2022</v>
      </c>
      <c r="AK100" s="43"/>
      <c r="AL100" s="43"/>
      <c r="AM100" s="43"/>
      <c r="AN100" s="43"/>
    </row>
    <row r="101" spans="1:40" ht="62.25" x14ac:dyDescent="0.9">
      <c r="B101" s="295" t="s">
        <v>783</v>
      </c>
      <c r="C101" s="296"/>
      <c r="D101" s="132" t="s">
        <v>857</v>
      </c>
      <c r="E101" s="48">
        <f t="shared" ref="E101:N101" si="0">E102</f>
        <v>0.88649999999999995</v>
      </c>
      <c r="F101" s="21">
        <v>418959.01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3">
        <v>0</v>
      </c>
      <c r="N101" s="21">
        <v>0</v>
      </c>
      <c r="O101" s="21">
        <v>819.7</v>
      </c>
      <c r="P101" s="21">
        <v>412767.5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6191.51</v>
      </c>
      <c r="AF101" s="21">
        <v>0</v>
      </c>
      <c r="AG101" s="21">
        <v>0</v>
      </c>
      <c r="AH101" s="127" t="s">
        <v>857</v>
      </c>
      <c r="AI101" s="127" t="s">
        <v>857</v>
      </c>
      <c r="AJ101" s="127" t="s">
        <v>857</v>
      </c>
    </row>
    <row r="102" spans="1:40" ht="62.25" x14ac:dyDescent="0.9">
      <c r="A102" s="3">
        <v>1</v>
      </c>
      <c r="B102" s="45">
        <f>SUBTOTAL(103,$A$94:A102)</f>
        <v>8</v>
      </c>
      <c r="C102" s="126" t="s">
        <v>1851</v>
      </c>
      <c r="D102" s="50">
        <v>2016</v>
      </c>
      <c r="E102" s="48">
        <v>0.88649999999999995</v>
      </c>
      <c r="F102" s="21">
        <v>418959.01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3">
        <v>0</v>
      </c>
      <c r="N102" s="21">
        <v>0</v>
      </c>
      <c r="O102" s="21">
        <v>819.7</v>
      </c>
      <c r="P102" s="21">
        <v>412767.5</v>
      </c>
      <c r="Q102" s="21">
        <v>0</v>
      </c>
      <c r="R102" s="21">
        <v>0</v>
      </c>
      <c r="S102" s="21">
        <v>0</v>
      </c>
      <c r="T102" s="128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6191.51</v>
      </c>
      <c r="AF102" s="21">
        <v>0</v>
      </c>
      <c r="AG102" s="21">
        <v>0</v>
      </c>
      <c r="AH102" s="127" t="s">
        <v>262</v>
      </c>
      <c r="AI102" s="25">
        <v>2022</v>
      </c>
      <c r="AJ102" s="25">
        <v>2022</v>
      </c>
      <c r="AK102" s="43"/>
      <c r="AL102" s="43"/>
      <c r="AM102" s="43"/>
      <c r="AN102" s="43"/>
    </row>
    <row r="103" spans="1:40" ht="62.25" x14ac:dyDescent="0.9">
      <c r="B103" s="295" t="s">
        <v>786</v>
      </c>
      <c r="C103" s="296"/>
      <c r="D103" s="132" t="s">
        <v>857</v>
      </c>
      <c r="E103" s="48">
        <f>AVERAGE(E104:E106)</f>
        <v>0.94748668819388027</v>
      </c>
      <c r="F103" s="21">
        <v>35763.019999999997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3">
        <v>0</v>
      </c>
      <c r="N103" s="21">
        <v>0</v>
      </c>
      <c r="O103" s="21">
        <v>2012</v>
      </c>
      <c r="P103" s="21">
        <v>35329.020000000004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434</v>
      </c>
      <c r="AF103" s="21">
        <v>0</v>
      </c>
      <c r="AG103" s="21">
        <v>0</v>
      </c>
      <c r="AH103" s="127" t="s">
        <v>857</v>
      </c>
      <c r="AI103" s="127" t="s">
        <v>857</v>
      </c>
      <c r="AJ103" s="127" t="s">
        <v>857</v>
      </c>
      <c r="AK103" s="43"/>
      <c r="AL103" s="43"/>
      <c r="AM103" s="43"/>
      <c r="AN103" s="43"/>
    </row>
    <row r="104" spans="1:40" ht="62.25" x14ac:dyDescent="0.9">
      <c r="A104" s="3">
        <v>1</v>
      </c>
      <c r="B104" s="45">
        <f>SUBTOTAL(103,$A$94:A104)</f>
        <v>9</v>
      </c>
      <c r="C104" s="126" t="s">
        <v>1368</v>
      </c>
      <c r="D104" s="50" t="s">
        <v>1819</v>
      </c>
      <c r="E104" s="48">
        <v>0.95197013899993665</v>
      </c>
      <c r="F104" s="21">
        <v>11221.62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3">
        <v>0</v>
      </c>
      <c r="N104" s="21">
        <v>0</v>
      </c>
      <c r="O104" s="21">
        <v>924</v>
      </c>
      <c r="P104" s="21">
        <v>11055.78</v>
      </c>
      <c r="Q104" s="21">
        <v>0</v>
      </c>
      <c r="R104" s="21">
        <v>0</v>
      </c>
      <c r="S104" s="21">
        <v>0</v>
      </c>
      <c r="T104" s="128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165.84</v>
      </c>
      <c r="AF104" s="21">
        <v>0</v>
      </c>
      <c r="AG104" s="21">
        <v>0</v>
      </c>
      <c r="AH104" s="127" t="s">
        <v>262</v>
      </c>
      <c r="AI104" s="127">
        <v>2020</v>
      </c>
      <c r="AJ104" s="127">
        <v>2020</v>
      </c>
      <c r="AK104" s="43"/>
      <c r="AL104" s="43"/>
      <c r="AM104" s="43"/>
      <c r="AN104" s="43"/>
    </row>
    <row r="105" spans="1:40" ht="62.25" x14ac:dyDescent="0.9">
      <c r="A105" s="3">
        <v>1</v>
      </c>
      <c r="B105" s="45">
        <f>SUBTOTAL(103,$A$94:A105)</f>
        <v>10</v>
      </c>
      <c r="C105" s="126" t="s">
        <v>1369</v>
      </c>
      <c r="D105" s="50" t="s">
        <v>1819</v>
      </c>
      <c r="E105" s="48">
        <v>0.89759999999999995</v>
      </c>
      <c r="F105" s="21">
        <v>19576.66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3">
        <v>0</v>
      </c>
      <c r="N105" s="21">
        <v>0</v>
      </c>
      <c r="O105" s="21">
        <v>746</v>
      </c>
      <c r="P105" s="21">
        <v>19381.87</v>
      </c>
      <c r="Q105" s="21">
        <v>0</v>
      </c>
      <c r="R105" s="21">
        <v>0</v>
      </c>
      <c r="S105" s="21">
        <v>0</v>
      </c>
      <c r="T105" s="128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194.79</v>
      </c>
      <c r="AF105" s="21">
        <v>0</v>
      </c>
      <c r="AG105" s="21">
        <v>0</v>
      </c>
      <c r="AH105" s="127" t="s">
        <v>262</v>
      </c>
      <c r="AI105" s="127">
        <v>2020</v>
      </c>
      <c r="AJ105" s="127">
        <v>2020</v>
      </c>
      <c r="AK105" s="43"/>
      <c r="AL105" s="43"/>
      <c r="AM105" s="43"/>
      <c r="AN105" s="43"/>
    </row>
    <row r="106" spans="1:40" ht="62.25" x14ac:dyDescent="0.9">
      <c r="A106" s="3">
        <v>1</v>
      </c>
      <c r="B106" s="45">
        <f>SUBTOTAL(103,$A$94:A106)</f>
        <v>11</v>
      </c>
      <c r="C106" s="126" t="s">
        <v>1820</v>
      </c>
      <c r="D106" s="50" t="s">
        <v>1818</v>
      </c>
      <c r="E106" s="48">
        <v>0.9928899255817043</v>
      </c>
      <c r="F106" s="21">
        <v>4964.74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3">
        <v>0</v>
      </c>
      <c r="N106" s="21">
        <v>0</v>
      </c>
      <c r="O106" s="21">
        <v>342</v>
      </c>
      <c r="P106" s="21">
        <v>4891.37</v>
      </c>
      <c r="Q106" s="21">
        <v>0</v>
      </c>
      <c r="R106" s="21">
        <v>0</v>
      </c>
      <c r="S106" s="21">
        <v>0</v>
      </c>
      <c r="T106" s="128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73.37</v>
      </c>
      <c r="AF106" s="21">
        <v>0</v>
      </c>
      <c r="AG106" s="21">
        <v>0</v>
      </c>
      <c r="AH106" s="127" t="s">
        <v>262</v>
      </c>
      <c r="AI106" s="25">
        <v>2022</v>
      </c>
      <c r="AJ106" s="25">
        <v>2022</v>
      </c>
      <c r="AK106" s="43"/>
      <c r="AL106" s="43"/>
      <c r="AM106" s="43"/>
      <c r="AN106" s="43"/>
    </row>
    <row r="107" spans="1:40" ht="62.25" x14ac:dyDescent="0.9">
      <c r="B107" s="295" t="s">
        <v>1010</v>
      </c>
      <c r="C107" s="296"/>
      <c r="D107" s="132" t="s">
        <v>857</v>
      </c>
      <c r="E107" s="48">
        <f>AVERAGE(E108:E123)</f>
        <v>0.95033854188545508</v>
      </c>
      <c r="F107" s="21">
        <v>2018294.8699999996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3">
        <v>0</v>
      </c>
      <c r="N107" s="21">
        <v>0</v>
      </c>
      <c r="O107" s="21">
        <v>9468.5600000000013</v>
      </c>
      <c r="P107" s="21">
        <v>1346455.6300000001</v>
      </c>
      <c r="Q107" s="21">
        <v>0</v>
      </c>
      <c r="R107" s="21">
        <v>0</v>
      </c>
      <c r="S107" s="21">
        <v>853.2</v>
      </c>
      <c r="T107" s="21">
        <v>427011.58</v>
      </c>
      <c r="U107" s="21">
        <v>143.80000000000001</v>
      </c>
      <c r="V107" s="21">
        <v>109992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27336.37</v>
      </c>
      <c r="AF107" s="21">
        <v>107499.29</v>
      </c>
      <c r="AG107" s="21">
        <v>0</v>
      </c>
      <c r="AH107" s="127" t="s">
        <v>857</v>
      </c>
      <c r="AI107" s="127" t="s">
        <v>857</v>
      </c>
      <c r="AJ107" s="127" t="s">
        <v>857</v>
      </c>
      <c r="AK107" s="43"/>
      <c r="AL107" s="43"/>
      <c r="AM107" s="43"/>
      <c r="AN107" s="43"/>
    </row>
    <row r="108" spans="1:40" ht="62.25" x14ac:dyDescent="0.9">
      <c r="A108" s="3">
        <v>1</v>
      </c>
      <c r="B108" s="45">
        <f>SUBTOTAL(103,$A$94:A108)</f>
        <v>12</v>
      </c>
      <c r="C108" s="126" t="s">
        <v>1370</v>
      </c>
      <c r="D108" s="50" t="s">
        <v>1819</v>
      </c>
      <c r="E108" s="48">
        <v>0.97330000000000005</v>
      </c>
      <c r="F108" s="21">
        <v>9167.9599999999991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3">
        <v>0</v>
      </c>
      <c r="N108" s="21">
        <v>0</v>
      </c>
      <c r="O108" s="21">
        <v>1120</v>
      </c>
      <c r="P108" s="21">
        <v>9032.4699999999993</v>
      </c>
      <c r="Q108" s="21">
        <v>0</v>
      </c>
      <c r="R108" s="21">
        <v>0</v>
      </c>
      <c r="S108" s="21">
        <v>0</v>
      </c>
      <c r="T108" s="128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135.49</v>
      </c>
      <c r="AF108" s="21">
        <v>0</v>
      </c>
      <c r="AG108" s="21">
        <v>0</v>
      </c>
      <c r="AH108" s="127" t="s">
        <v>262</v>
      </c>
      <c r="AI108" s="127">
        <v>2020</v>
      </c>
      <c r="AJ108" s="127">
        <v>2020</v>
      </c>
      <c r="AK108" s="43"/>
      <c r="AL108" s="43"/>
      <c r="AM108" s="43"/>
      <c r="AN108" s="43"/>
    </row>
    <row r="109" spans="1:40" ht="62.25" x14ac:dyDescent="0.9">
      <c r="A109" s="3">
        <v>1</v>
      </c>
      <c r="B109" s="45">
        <f>SUBTOTAL(103,$A$94:A109)</f>
        <v>13</v>
      </c>
      <c r="C109" s="126" t="s">
        <v>1371</v>
      </c>
      <c r="D109" s="50" t="s">
        <v>1818</v>
      </c>
      <c r="E109" s="48">
        <v>0.86990000000000001</v>
      </c>
      <c r="F109" s="21">
        <v>208365.3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3">
        <v>0</v>
      </c>
      <c r="N109" s="21">
        <v>0</v>
      </c>
      <c r="O109" s="21">
        <v>728.12</v>
      </c>
      <c r="P109" s="21">
        <v>205529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9">
        <v>2836.3</v>
      </c>
      <c r="AF109" s="21">
        <v>0</v>
      </c>
      <c r="AG109" s="21">
        <v>0</v>
      </c>
      <c r="AH109" s="127" t="s">
        <v>262</v>
      </c>
      <c r="AI109" s="127">
        <v>2020</v>
      </c>
      <c r="AJ109" s="127">
        <v>2020</v>
      </c>
      <c r="AK109" s="43"/>
      <c r="AL109" s="43"/>
      <c r="AM109" s="43"/>
      <c r="AN109" s="43"/>
    </row>
    <row r="110" spans="1:40" ht="62.25" x14ac:dyDescent="0.9">
      <c r="A110" s="3">
        <v>1</v>
      </c>
      <c r="B110" s="45">
        <f>SUBTOTAL(103,$A$94:A110)</f>
        <v>14</v>
      </c>
      <c r="C110" s="126" t="s">
        <v>1372</v>
      </c>
      <c r="D110" s="50" t="s">
        <v>1819</v>
      </c>
      <c r="E110" s="48">
        <v>0.95440000000000003</v>
      </c>
      <c r="F110" s="21">
        <v>170151.06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3">
        <v>0</v>
      </c>
      <c r="N110" s="21">
        <v>0</v>
      </c>
      <c r="O110" s="21">
        <v>755</v>
      </c>
      <c r="P110" s="21">
        <v>167636.51</v>
      </c>
      <c r="Q110" s="21">
        <v>0</v>
      </c>
      <c r="R110" s="21">
        <v>0</v>
      </c>
      <c r="S110" s="21">
        <v>0</v>
      </c>
      <c r="T110" s="128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2514.5500000000002</v>
      </c>
      <c r="AF110" s="21">
        <v>0</v>
      </c>
      <c r="AG110" s="21">
        <v>0</v>
      </c>
      <c r="AH110" s="127" t="s">
        <v>262</v>
      </c>
      <c r="AI110" s="127">
        <v>2020</v>
      </c>
      <c r="AJ110" s="127">
        <v>2020</v>
      </c>
      <c r="AK110" s="43"/>
      <c r="AL110" s="43"/>
      <c r="AM110" s="43"/>
      <c r="AN110" s="43"/>
    </row>
    <row r="111" spans="1:40" ht="62.25" x14ac:dyDescent="0.9">
      <c r="A111" s="3">
        <v>1</v>
      </c>
      <c r="B111" s="45">
        <f>SUBTOTAL(103,$A$94:A111)</f>
        <v>15</v>
      </c>
      <c r="C111" s="126" t="s">
        <v>1373</v>
      </c>
      <c r="D111" s="50" t="s">
        <v>1819</v>
      </c>
      <c r="E111" s="48">
        <v>1.0023</v>
      </c>
      <c r="F111" s="21">
        <v>39070.28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3">
        <v>0</v>
      </c>
      <c r="N111" s="21">
        <v>0</v>
      </c>
      <c r="O111" s="21">
        <v>497</v>
      </c>
      <c r="P111" s="21">
        <v>38538.449999999997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9">
        <v>531.83000000000004</v>
      </c>
      <c r="AF111" s="21">
        <v>0</v>
      </c>
      <c r="AG111" s="21">
        <v>0</v>
      </c>
      <c r="AH111" s="127" t="s">
        <v>262</v>
      </c>
      <c r="AI111" s="127">
        <v>2020</v>
      </c>
      <c r="AJ111" s="127">
        <v>2020</v>
      </c>
      <c r="AK111" s="43"/>
      <c r="AL111" s="43"/>
      <c r="AM111" s="43"/>
      <c r="AN111" s="43"/>
    </row>
    <row r="112" spans="1:40" ht="62.25" x14ac:dyDescent="0.9">
      <c r="A112" s="3">
        <v>1</v>
      </c>
      <c r="B112" s="45">
        <f>SUBTOTAL(103,$A$94:A112)</f>
        <v>16</v>
      </c>
      <c r="C112" s="126" t="s">
        <v>1374</v>
      </c>
      <c r="D112" s="50" t="s">
        <v>1818</v>
      </c>
      <c r="E112" s="48">
        <v>0.96599999999999997</v>
      </c>
      <c r="F112" s="21">
        <v>35421.97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3">
        <v>0</v>
      </c>
      <c r="N112" s="21">
        <v>0</v>
      </c>
      <c r="O112" s="21">
        <v>636</v>
      </c>
      <c r="P112" s="21">
        <v>34939.800000000003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9">
        <v>482.17</v>
      </c>
      <c r="AF112" s="21">
        <v>0</v>
      </c>
      <c r="AG112" s="21">
        <v>0</v>
      </c>
      <c r="AH112" s="127" t="s">
        <v>262</v>
      </c>
      <c r="AI112" s="127">
        <v>2020</v>
      </c>
      <c r="AJ112" s="127">
        <v>2020</v>
      </c>
      <c r="AK112" s="43"/>
      <c r="AL112" s="43"/>
      <c r="AM112" s="43"/>
      <c r="AN112" s="43"/>
    </row>
    <row r="113" spans="1:40" ht="62.25" x14ac:dyDescent="0.9">
      <c r="A113" s="3">
        <v>1</v>
      </c>
      <c r="B113" s="45">
        <f>SUBTOTAL(103,$A$94:A113)</f>
        <v>17</v>
      </c>
      <c r="C113" s="126" t="s">
        <v>1375</v>
      </c>
      <c r="D113" s="50" t="s">
        <v>1819</v>
      </c>
      <c r="E113" s="48">
        <v>0.90890000000000004</v>
      </c>
      <c r="F113" s="21">
        <v>381944.5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3">
        <v>0</v>
      </c>
      <c r="N113" s="21">
        <v>0</v>
      </c>
      <c r="O113" s="21">
        <v>645</v>
      </c>
      <c r="P113" s="21">
        <v>376300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5644.5</v>
      </c>
      <c r="AF113" s="21">
        <v>0</v>
      </c>
      <c r="AG113" s="21">
        <v>0</v>
      </c>
      <c r="AH113" s="127" t="s">
        <v>262</v>
      </c>
      <c r="AI113" s="25">
        <v>2022</v>
      </c>
      <c r="AJ113" s="25">
        <v>2022</v>
      </c>
      <c r="AK113" s="43"/>
      <c r="AL113" s="43"/>
      <c r="AM113" s="43"/>
      <c r="AN113" s="43"/>
    </row>
    <row r="114" spans="1:40" ht="62.25" x14ac:dyDescent="0.9">
      <c r="A114" s="3">
        <v>1</v>
      </c>
      <c r="B114" s="45">
        <f>SUBTOTAL(103,$A$94:A114)</f>
        <v>18</v>
      </c>
      <c r="C114" s="126" t="s">
        <v>1376</v>
      </c>
      <c r="D114" s="50" t="s">
        <v>1818</v>
      </c>
      <c r="E114" s="48">
        <v>0.97260000000000002</v>
      </c>
      <c r="F114" s="21">
        <v>7571.98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3">
        <v>0</v>
      </c>
      <c r="N114" s="21">
        <v>0</v>
      </c>
      <c r="O114" s="21">
        <v>691.81</v>
      </c>
      <c r="P114" s="21">
        <v>7460.08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111.9</v>
      </c>
      <c r="AF114" s="21">
        <v>0</v>
      </c>
      <c r="AG114" s="21">
        <v>0</v>
      </c>
      <c r="AH114" s="127" t="s">
        <v>262</v>
      </c>
      <c r="AI114" s="127">
        <v>2020</v>
      </c>
      <c r="AJ114" s="127">
        <v>2020</v>
      </c>
      <c r="AK114" s="43"/>
      <c r="AL114" s="43"/>
      <c r="AM114" s="43"/>
      <c r="AN114" s="43"/>
    </row>
    <row r="115" spans="1:40" ht="62.25" x14ac:dyDescent="0.9">
      <c r="A115" s="3">
        <v>1</v>
      </c>
      <c r="B115" s="45">
        <f>SUBTOTAL(103,$A$94:A115)</f>
        <v>19</v>
      </c>
      <c r="C115" s="126" t="s">
        <v>1377</v>
      </c>
      <c r="D115" s="64" t="s">
        <v>1819</v>
      </c>
      <c r="E115" s="48">
        <v>0.9919</v>
      </c>
      <c r="F115" s="21">
        <v>433416.75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3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853.2</v>
      </c>
      <c r="T115" s="128">
        <v>427011.58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6405.17</v>
      </c>
      <c r="AF115" s="21">
        <v>0</v>
      </c>
      <c r="AG115" s="21">
        <v>0</v>
      </c>
      <c r="AH115" s="127" t="s">
        <v>262</v>
      </c>
      <c r="AI115" s="127">
        <v>2020</v>
      </c>
      <c r="AJ115" s="127">
        <v>2020</v>
      </c>
      <c r="AK115" s="43"/>
      <c r="AL115" s="43"/>
      <c r="AM115" s="43"/>
      <c r="AN115" s="43"/>
    </row>
    <row r="116" spans="1:40" ht="62.25" x14ac:dyDescent="0.9">
      <c r="A116" s="3">
        <v>1</v>
      </c>
      <c r="B116" s="45">
        <f>SUBTOTAL(103,$A$94:A116)</f>
        <v>20</v>
      </c>
      <c r="C116" s="126" t="s">
        <v>1079</v>
      </c>
      <c r="D116" s="50" t="s">
        <v>1479</v>
      </c>
      <c r="E116" s="48">
        <v>0.96870000000000001</v>
      </c>
      <c r="F116" s="21">
        <v>167825.19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3">
        <v>0</v>
      </c>
      <c r="N116" s="21">
        <v>0</v>
      </c>
      <c r="O116" s="21">
        <v>404</v>
      </c>
      <c r="P116" s="21">
        <v>165540.73000000001</v>
      </c>
      <c r="Q116" s="21">
        <v>0</v>
      </c>
      <c r="R116" s="21">
        <v>0</v>
      </c>
      <c r="S116" s="21">
        <v>0</v>
      </c>
      <c r="T116" s="128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2284.46</v>
      </c>
      <c r="AF116" s="21">
        <v>0</v>
      </c>
      <c r="AG116" s="21">
        <v>0</v>
      </c>
      <c r="AH116" s="127" t="s">
        <v>262</v>
      </c>
      <c r="AI116" s="127">
        <v>2020</v>
      </c>
      <c r="AJ116" s="127">
        <v>2020</v>
      </c>
      <c r="AK116" s="43"/>
      <c r="AL116" s="43"/>
      <c r="AM116" s="43"/>
      <c r="AN116" s="43"/>
    </row>
    <row r="117" spans="1:40" ht="62.25" x14ac:dyDescent="0.9">
      <c r="A117" s="3">
        <v>1</v>
      </c>
      <c r="B117" s="45">
        <f>SUBTOTAL(103,$A$94:A117)</f>
        <v>21</v>
      </c>
      <c r="C117" s="126" t="s">
        <v>1443</v>
      </c>
      <c r="D117" s="64" t="s">
        <v>1479</v>
      </c>
      <c r="E117" s="48">
        <v>0.97260000000000002</v>
      </c>
      <c r="F117" s="21">
        <v>111509.89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3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128">
        <v>0</v>
      </c>
      <c r="U117" s="21">
        <v>143.80000000000001</v>
      </c>
      <c r="V117" s="21">
        <v>109992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1517.89</v>
      </c>
      <c r="AF117" s="21">
        <v>0</v>
      </c>
      <c r="AG117" s="21">
        <v>0</v>
      </c>
      <c r="AH117" s="127" t="s">
        <v>262</v>
      </c>
      <c r="AI117" s="127">
        <v>2020</v>
      </c>
      <c r="AJ117" s="127">
        <v>2020</v>
      </c>
      <c r="AK117" s="43"/>
      <c r="AL117" s="43"/>
      <c r="AM117" s="43"/>
      <c r="AN117" s="43"/>
    </row>
    <row r="118" spans="1:40" ht="62.25" x14ac:dyDescent="0.9">
      <c r="A118" s="3">
        <v>1</v>
      </c>
      <c r="B118" s="45">
        <f>SUBTOTAL(103,$A$94:A118)</f>
        <v>22</v>
      </c>
      <c r="C118" s="126" t="s">
        <v>1444</v>
      </c>
      <c r="D118" s="50" t="s">
        <v>1818</v>
      </c>
      <c r="E118" s="48">
        <v>0.9859</v>
      </c>
      <c r="F118" s="21">
        <v>155632.46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3">
        <v>0</v>
      </c>
      <c r="N118" s="21">
        <v>0</v>
      </c>
      <c r="O118" s="21">
        <v>622.63</v>
      </c>
      <c r="P118" s="21">
        <v>153513.97</v>
      </c>
      <c r="Q118" s="21">
        <v>0</v>
      </c>
      <c r="R118" s="21">
        <v>0</v>
      </c>
      <c r="S118" s="21">
        <v>0</v>
      </c>
      <c r="T118" s="128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9">
        <v>2118.4899999999998</v>
      </c>
      <c r="AF118" s="21">
        <v>0</v>
      </c>
      <c r="AG118" s="21">
        <v>0</v>
      </c>
      <c r="AH118" s="127" t="s">
        <v>262</v>
      </c>
      <c r="AI118" s="127">
        <v>2020</v>
      </c>
      <c r="AJ118" s="127">
        <v>2020</v>
      </c>
      <c r="AK118" s="43"/>
      <c r="AL118" s="43"/>
      <c r="AM118" s="43"/>
      <c r="AN118" s="43"/>
    </row>
    <row r="119" spans="1:40" ht="62.25" x14ac:dyDescent="0.9">
      <c r="A119" s="3">
        <v>1</v>
      </c>
      <c r="B119" s="45">
        <f>SUBTOTAL(103,$A$94:A119)</f>
        <v>23</v>
      </c>
      <c r="C119" s="126" t="s">
        <v>1445</v>
      </c>
      <c r="D119" s="50" t="s">
        <v>1819</v>
      </c>
      <c r="E119" s="48">
        <v>1.0001</v>
      </c>
      <c r="F119" s="21">
        <v>7494.52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3">
        <v>0</v>
      </c>
      <c r="N119" s="21">
        <v>0</v>
      </c>
      <c r="O119" s="21">
        <v>550</v>
      </c>
      <c r="P119" s="21">
        <v>7392.5</v>
      </c>
      <c r="Q119" s="21">
        <v>0</v>
      </c>
      <c r="R119" s="21">
        <v>0</v>
      </c>
      <c r="S119" s="21">
        <v>0</v>
      </c>
      <c r="T119" s="128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9">
        <v>102.02</v>
      </c>
      <c r="AF119" s="21">
        <v>0</v>
      </c>
      <c r="AG119" s="21">
        <v>0</v>
      </c>
      <c r="AH119" s="127" t="s">
        <v>262</v>
      </c>
      <c r="AI119" s="127">
        <v>2020</v>
      </c>
      <c r="AJ119" s="127">
        <v>2020</v>
      </c>
      <c r="AK119" s="43"/>
      <c r="AL119" s="43"/>
      <c r="AM119" s="43"/>
      <c r="AN119" s="43"/>
    </row>
    <row r="120" spans="1:40" ht="62.25" x14ac:dyDescent="0.9">
      <c r="A120" s="3">
        <v>1</v>
      </c>
      <c r="B120" s="45">
        <f>SUBTOTAL(103,$A$94:A120)</f>
        <v>24</v>
      </c>
      <c r="C120" s="126" t="s">
        <v>1446</v>
      </c>
      <c r="D120" s="50" t="s">
        <v>1821</v>
      </c>
      <c r="E120" s="48">
        <v>0.95650000000000002</v>
      </c>
      <c r="F120" s="21">
        <v>48133.04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3">
        <v>0</v>
      </c>
      <c r="N120" s="21">
        <v>0</v>
      </c>
      <c r="O120" s="21">
        <v>807</v>
      </c>
      <c r="P120" s="21">
        <v>47477.85</v>
      </c>
      <c r="Q120" s="21">
        <v>0</v>
      </c>
      <c r="R120" s="21">
        <v>0</v>
      </c>
      <c r="S120" s="21">
        <v>0</v>
      </c>
      <c r="T120" s="128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655.19000000000005</v>
      </c>
      <c r="AF120" s="21">
        <v>0</v>
      </c>
      <c r="AG120" s="21">
        <v>0</v>
      </c>
      <c r="AH120" s="127" t="s">
        <v>262</v>
      </c>
      <c r="AI120" s="127">
        <v>2020</v>
      </c>
      <c r="AJ120" s="127">
        <v>2020</v>
      </c>
      <c r="AK120" s="43"/>
      <c r="AL120" s="43"/>
      <c r="AM120" s="43"/>
      <c r="AN120" s="43"/>
    </row>
    <row r="121" spans="1:40" ht="62.25" x14ac:dyDescent="0.9">
      <c r="A121" s="3">
        <v>1</v>
      </c>
      <c r="B121" s="45">
        <f>SUBTOTAL(103,$A$94:A121)</f>
        <v>25</v>
      </c>
      <c r="C121" s="126" t="s">
        <v>1549</v>
      </c>
      <c r="D121" s="50" t="s">
        <v>1819</v>
      </c>
      <c r="E121" s="48">
        <v>0.76249999999999996</v>
      </c>
      <c r="F121" s="21">
        <v>91476.549999999988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3">
        <v>0</v>
      </c>
      <c r="N121" s="21">
        <v>0</v>
      </c>
      <c r="O121" s="21">
        <v>1059</v>
      </c>
      <c r="P121" s="21">
        <v>90124.68</v>
      </c>
      <c r="Q121" s="21">
        <v>0</v>
      </c>
      <c r="R121" s="21">
        <v>0</v>
      </c>
      <c r="S121" s="21">
        <v>0</v>
      </c>
      <c r="T121" s="128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1351.87</v>
      </c>
      <c r="AF121" s="21">
        <v>0</v>
      </c>
      <c r="AG121" s="21">
        <v>0</v>
      </c>
      <c r="AH121" s="127" t="s">
        <v>262</v>
      </c>
      <c r="AI121" s="127">
        <v>2020</v>
      </c>
      <c r="AJ121" s="127">
        <v>2020</v>
      </c>
      <c r="AK121" s="43"/>
      <c r="AL121" s="43"/>
      <c r="AM121" s="43"/>
      <c r="AN121" s="43"/>
    </row>
    <row r="122" spans="1:40" ht="62.25" x14ac:dyDescent="0.9">
      <c r="A122" s="3">
        <v>1</v>
      </c>
      <c r="B122" s="45">
        <f>SUBTOTAL(103,$A$94:A122)</f>
        <v>26</v>
      </c>
      <c r="C122" s="126" t="s">
        <v>1822</v>
      </c>
      <c r="D122" s="50" t="s">
        <v>1821</v>
      </c>
      <c r="E122" s="48">
        <v>0.95521667016728007</v>
      </c>
      <c r="F122" s="21">
        <v>43614.13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3">
        <v>0</v>
      </c>
      <c r="N122" s="21">
        <v>0</v>
      </c>
      <c r="O122" s="21">
        <v>953</v>
      </c>
      <c r="P122" s="21">
        <v>42969.59</v>
      </c>
      <c r="Q122" s="21">
        <v>0</v>
      </c>
      <c r="R122" s="21">
        <v>0</v>
      </c>
      <c r="S122" s="21">
        <v>0</v>
      </c>
      <c r="T122" s="128">
        <v>0</v>
      </c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0</v>
      </c>
      <c r="AD122" s="21">
        <v>0</v>
      </c>
      <c r="AE122" s="21">
        <v>644.54</v>
      </c>
      <c r="AF122" s="21">
        <v>0</v>
      </c>
      <c r="AG122" s="21">
        <v>0</v>
      </c>
      <c r="AH122" s="127" t="s">
        <v>262</v>
      </c>
      <c r="AI122" s="127">
        <v>2020</v>
      </c>
      <c r="AJ122" s="127">
        <v>2020</v>
      </c>
      <c r="AK122" s="43"/>
      <c r="AL122" s="43"/>
      <c r="AM122" s="43"/>
      <c r="AN122" s="43"/>
    </row>
    <row r="123" spans="1:40" ht="62.25" x14ac:dyDescent="0.9">
      <c r="A123" s="3">
        <v>1</v>
      </c>
      <c r="B123" s="45">
        <f>SUBTOTAL(103,$A$94:A123)</f>
        <v>27</v>
      </c>
      <c r="C123" s="126" t="s">
        <v>3272</v>
      </c>
      <c r="D123" s="64">
        <v>2015</v>
      </c>
      <c r="E123" s="48">
        <v>0.96460000000000001</v>
      </c>
      <c r="F123" s="21">
        <v>107499.29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3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128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107499.29</v>
      </c>
      <c r="AG123" s="21">
        <v>0</v>
      </c>
      <c r="AH123" s="127">
        <v>2022</v>
      </c>
      <c r="AI123" s="127" t="s">
        <v>262</v>
      </c>
      <c r="AJ123" s="127" t="s">
        <v>262</v>
      </c>
      <c r="AK123" s="43"/>
      <c r="AL123" s="43"/>
      <c r="AM123" s="43"/>
      <c r="AN123" s="43"/>
    </row>
    <row r="124" spans="1:40" ht="62.25" x14ac:dyDescent="0.9">
      <c r="B124" s="295" t="s">
        <v>790</v>
      </c>
      <c r="C124" s="296"/>
      <c r="D124" s="132" t="s">
        <v>857</v>
      </c>
      <c r="E124" s="48">
        <f>AVERAGE(E125:E131)</f>
        <v>0.79046997917439299</v>
      </c>
      <c r="F124" s="21">
        <v>3562756.68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3">
        <v>0</v>
      </c>
      <c r="N124" s="21">
        <v>0</v>
      </c>
      <c r="O124" s="21">
        <v>6319.26</v>
      </c>
      <c r="P124" s="21">
        <v>3513977.9500000007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48778.73</v>
      </c>
      <c r="AF124" s="21">
        <v>0</v>
      </c>
      <c r="AG124" s="21">
        <v>0</v>
      </c>
      <c r="AH124" s="127" t="s">
        <v>857</v>
      </c>
      <c r="AI124" s="127" t="s">
        <v>857</v>
      </c>
      <c r="AJ124" s="127" t="s">
        <v>857</v>
      </c>
      <c r="AK124" s="43"/>
      <c r="AL124" s="43"/>
      <c r="AM124" s="43"/>
      <c r="AN124" s="43"/>
    </row>
    <row r="125" spans="1:40" ht="62.25" x14ac:dyDescent="0.9">
      <c r="A125" s="3">
        <v>1</v>
      </c>
      <c r="B125" s="45">
        <f>SUBTOTAL(103,$A$94:A125)</f>
        <v>28</v>
      </c>
      <c r="C125" s="126" t="s">
        <v>1378</v>
      </c>
      <c r="D125" s="50" t="s">
        <v>1819</v>
      </c>
      <c r="E125" s="48">
        <v>0.79441212856856191</v>
      </c>
      <c r="F125" s="21">
        <v>502837.5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3">
        <v>0</v>
      </c>
      <c r="N125" s="21">
        <v>0</v>
      </c>
      <c r="O125" s="21">
        <v>1148</v>
      </c>
      <c r="P125" s="21">
        <v>497834.27</v>
      </c>
      <c r="Q125" s="21">
        <v>0</v>
      </c>
      <c r="R125" s="21">
        <v>0</v>
      </c>
      <c r="S125" s="21">
        <v>0</v>
      </c>
      <c r="T125" s="128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9">
        <v>5003.2299999999996</v>
      </c>
      <c r="AF125" s="21">
        <v>0</v>
      </c>
      <c r="AG125" s="21">
        <v>0</v>
      </c>
      <c r="AH125" s="127" t="s">
        <v>262</v>
      </c>
      <c r="AI125" s="127">
        <v>2020</v>
      </c>
      <c r="AJ125" s="127">
        <v>2020</v>
      </c>
      <c r="AK125" s="43"/>
      <c r="AL125" s="43"/>
      <c r="AM125" s="43"/>
      <c r="AN125" s="43"/>
    </row>
    <row r="126" spans="1:40" ht="62.25" x14ac:dyDescent="0.9">
      <c r="A126" s="3">
        <v>1</v>
      </c>
      <c r="B126" s="45">
        <f>SUBTOTAL(103,$A$94:A126)</f>
        <v>29</v>
      </c>
      <c r="C126" s="126" t="s">
        <v>1379</v>
      </c>
      <c r="D126" s="50" t="s">
        <v>1819</v>
      </c>
      <c r="E126" s="48">
        <v>0.77911652932310516</v>
      </c>
      <c r="F126" s="21">
        <v>2722231.22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3">
        <v>0</v>
      </c>
      <c r="N126" s="21">
        <v>0</v>
      </c>
      <c r="O126" s="21">
        <v>812.5</v>
      </c>
      <c r="P126" s="21">
        <v>2682001.2000000002</v>
      </c>
      <c r="Q126" s="21">
        <v>0</v>
      </c>
      <c r="R126" s="21">
        <v>0</v>
      </c>
      <c r="S126" s="21">
        <v>0</v>
      </c>
      <c r="T126" s="128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  <c r="AC126" s="21">
        <v>0</v>
      </c>
      <c r="AD126" s="21">
        <v>0</v>
      </c>
      <c r="AE126" s="21">
        <v>40230.019999999997</v>
      </c>
      <c r="AF126" s="21">
        <v>0</v>
      </c>
      <c r="AG126" s="21">
        <v>0</v>
      </c>
      <c r="AH126" s="127" t="s">
        <v>262</v>
      </c>
      <c r="AI126" s="25">
        <v>2022</v>
      </c>
      <c r="AJ126" s="25">
        <v>2022</v>
      </c>
      <c r="AK126" s="43"/>
      <c r="AL126" s="43"/>
      <c r="AM126" s="43"/>
      <c r="AN126" s="43"/>
    </row>
    <row r="127" spans="1:40" ht="62.25" x14ac:dyDescent="0.9">
      <c r="A127" s="3">
        <v>1</v>
      </c>
      <c r="B127" s="45">
        <f>SUBTOTAL(103,$A$94:A127)</f>
        <v>30</v>
      </c>
      <c r="C127" s="126" t="s">
        <v>1380</v>
      </c>
      <c r="D127" s="50" t="s">
        <v>1479</v>
      </c>
      <c r="E127" s="48">
        <v>0.64500000000000002</v>
      </c>
      <c r="F127" s="21">
        <v>57982.38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3">
        <v>0</v>
      </c>
      <c r="N127" s="21">
        <v>0</v>
      </c>
      <c r="O127" s="21">
        <v>1240.56</v>
      </c>
      <c r="P127" s="128">
        <v>57405.46</v>
      </c>
      <c r="Q127" s="21">
        <v>0</v>
      </c>
      <c r="R127" s="21">
        <v>0</v>
      </c>
      <c r="S127" s="21">
        <v>0</v>
      </c>
      <c r="T127" s="128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0</v>
      </c>
      <c r="AE127" s="21">
        <v>576.91999999999996</v>
      </c>
      <c r="AF127" s="21">
        <v>0</v>
      </c>
      <c r="AG127" s="21">
        <v>0</v>
      </c>
      <c r="AH127" s="127" t="s">
        <v>262</v>
      </c>
      <c r="AI127" s="127">
        <v>2020</v>
      </c>
      <c r="AJ127" s="127">
        <v>2020</v>
      </c>
      <c r="AK127" s="43"/>
      <c r="AL127" s="43"/>
      <c r="AM127" s="43"/>
      <c r="AN127" s="43"/>
    </row>
    <row r="128" spans="1:40" ht="62.25" x14ac:dyDescent="0.9">
      <c r="A128" s="3">
        <v>1</v>
      </c>
      <c r="B128" s="45">
        <f>SUBTOTAL(103,$A$94:A128)</f>
        <v>31</v>
      </c>
      <c r="C128" s="126" t="s">
        <v>1381</v>
      </c>
      <c r="D128" s="50" t="s">
        <v>1819</v>
      </c>
      <c r="E128" s="48">
        <v>0.88700000000000001</v>
      </c>
      <c r="F128" s="21">
        <v>175548.91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3">
        <v>0</v>
      </c>
      <c r="N128" s="21">
        <v>0</v>
      </c>
      <c r="O128" s="21">
        <v>838</v>
      </c>
      <c r="P128" s="21">
        <v>173802.2</v>
      </c>
      <c r="Q128" s="21">
        <v>0</v>
      </c>
      <c r="R128" s="21">
        <v>0</v>
      </c>
      <c r="S128" s="21">
        <v>0</v>
      </c>
      <c r="T128" s="128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1746.71</v>
      </c>
      <c r="AF128" s="21">
        <v>0</v>
      </c>
      <c r="AG128" s="21">
        <v>0</v>
      </c>
      <c r="AH128" s="127" t="s">
        <v>262</v>
      </c>
      <c r="AI128" s="127">
        <v>2020</v>
      </c>
      <c r="AJ128" s="127">
        <v>2020</v>
      </c>
      <c r="AK128" s="43"/>
      <c r="AL128" s="43"/>
      <c r="AM128" s="43"/>
      <c r="AN128" s="43"/>
    </row>
    <row r="129" spans="1:40" ht="62.25" x14ac:dyDescent="0.9">
      <c r="A129" s="3">
        <v>1</v>
      </c>
      <c r="B129" s="45">
        <f>SUBTOTAL(103,$A$94:A129)</f>
        <v>32</v>
      </c>
      <c r="C129" s="126" t="s">
        <v>1382</v>
      </c>
      <c r="D129" s="50" t="s">
        <v>1819</v>
      </c>
      <c r="E129" s="48">
        <v>0.78459999999999996</v>
      </c>
      <c r="F129" s="21">
        <v>63565.37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3">
        <v>0</v>
      </c>
      <c r="N129" s="21">
        <v>0</v>
      </c>
      <c r="O129" s="21">
        <v>823.2</v>
      </c>
      <c r="P129" s="21">
        <v>62932.89</v>
      </c>
      <c r="Q129" s="21">
        <v>0</v>
      </c>
      <c r="R129" s="21">
        <v>0</v>
      </c>
      <c r="S129" s="21">
        <v>0</v>
      </c>
      <c r="T129" s="128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632.48</v>
      </c>
      <c r="AF129" s="21">
        <v>0</v>
      </c>
      <c r="AG129" s="21">
        <v>0</v>
      </c>
      <c r="AH129" s="127" t="s">
        <v>262</v>
      </c>
      <c r="AI129" s="127">
        <v>2020</v>
      </c>
      <c r="AJ129" s="127">
        <v>2020</v>
      </c>
      <c r="AK129" s="43"/>
      <c r="AL129" s="43"/>
      <c r="AM129" s="43"/>
      <c r="AN129" s="43"/>
    </row>
    <row r="130" spans="1:40" ht="62.25" x14ac:dyDescent="0.9">
      <c r="A130" s="3">
        <v>1</v>
      </c>
      <c r="B130" s="45">
        <f>SUBTOTAL(103,$A$94:A130)</f>
        <v>33</v>
      </c>
      <c r="C130" s="126" t="s">
        <v>1383</v>
      </c>
      <c r="D130" s="50" t="s">
        <v>1819</v>
      </c>
      <c r="E130" s="48">
        <v>0.70240000000000002</v>
      </c>
      <c r="F130" s="21">
        <v>2443.61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3">
        <v>0</v>
      </c>
      <c r="N130" s="21">
        <v>0</v>
      </c>
      <c r="O130" s="21">
        <v>472</v>
      </c>
      <c r="P130" s="21">
        <v>2418</v>
      </c>
      <c r="Q130" s="21">
        <v>0</v>
      </c>
      <c r="R130" s="21">
        <v>0</v>
      </c>
      <c r="S130" s="21">
        <v>0</v>
      </c>
      <c r="T130" s="128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25.61</v>
      </c>
      <c r="AF130" s="21">
        <v>0</v>
      </c>
      <c r="AG130" s="21">
        <v>0</v>
      </c>
      <c r="AH130" s="127" t="s">
        <v>262</v>
      </c>
      <c r="AI130" s="127">
        <v>2020</v>
      </c>
      <c r="AJ130" s="127">
        <v>2020</v>
      </c>
      <c r="AK130" s="43"/>
      <c r="AL130" s="43"/>
      <c r="AM130" s="43"/>
      <c r="AN130" s="43"/>
    </row>
    <row r="131" spans="1:40" ht="62.25" x14ac:dyDescent="0.9">
      <c r="A131" s="3">
        <v>1</v>
      </c>
      <c r="B131" s="45">
        <f>SUBTOTAL(103,$A$94:A131)</f>
        <v>34</v>
      </c>
      <c r="C131" s="126" t="s">
        <v>1823</v>
      </c>
      <c r="D131" s="50" t="s">
        <v>1479</v>
      </c>
      <c r="E131" s="48">
        <v>0.94076119632908406</v>
      </c>
      <c r="F131" s="21">
        <v>38147.69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3">
        <v>0</v>
      </c>
      <c r="N131" s="21">
        <v>0</v>
      </c>
      <c r="O131" s="21">
        <v>985</v>
      </c>
      <c r="P131" s="21">
        <v>37583.93</v>
      </c>
      <c r="Q131" s="21">
        <v>0</v>
      </c>
      <c r="R131" s="21">
        <v>0</v>
      </c>
      <c r="S131" s="21">
        <v>0</v>
      </c>
      <c r="T131" s="128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563.76</v>
      </c>
      <c r="AF131" s="21">
        <v>0</v>
      </c>
      <c r="AG131" s="21">
        <v>0</v>
      </c>
      <c r="AH131" s="127" t="s">
        <v>262</v>
      </c>
      <c r="AI131" s="25">
        <v>2022</v>
      </c>
      <c r="AJ131" s="25">
        <v>2022</v>
      </c>
      <c r="AK131" s="43"/>
      <c r="AL131" s="43"/>
      <c r="AM131" s="43"/>
      <c r="AN131" s="43"/>
    </row>
    <row r="132" spans="1:40" ht="62.25" x14ac:dyDescent="0.9">
      <c r="B132" s="295" t="s">
        <v>789</v>
      </c>
      <c r="C132" s="296"/>
      <c r="D132" s="132" t="s">
        <v>857</v>
      </c>
      <c r="E132" s="48">
        <f>AVERAGE(E133:E136)</f>
        <v>0.6400023136337607</v>
      </c>
      <c r="F132" s="21">
        <v>3561217.53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3">
        <v>0</v>
      </c>
      <c r="N132" s="21">
        <v>0</v>
      </c>
      <c r="O132" s="21">
        <v>1939.8</v>
      </c>
      <c r="P132" s="21">
        <v>3509120.87</v>
      </c>
      <c r="Q132" s="21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  <c r="AC132" s="21">
        <v>0</v>
      </c>
      <c r="AD132" s="21">
        <v>0</v>
      </c>
      <c r="AE132" s="21">
        <v>52096.66</v>
      </c>
      <c r="AF132" s="21">
        <v>0</v>
      </c>
      <c r="AG132" s="21">
        <v>0</v>
      </c>
      <c r="AH132" s="127" t="s">
        <v>857</v>
      </c>
      <c r="AI132" s="127" t="s">
        <v>857</v>
      </c>
      <c r="AJ132" s="127" t="s">
        <v>857</v>
      </c>
      <c r="AK132" s="43"/>
      <c r="AL132" s="43"/>
      <c r="AM132" s="43"/>
      <c r="AN132" s="43"/>
    </row>
    <row r="133" spans="1:40" ht="62.25" x14ac:dyDescent="0.9">
      <c r="A133" s="3">
        <v>1</v>
      </c>
      <c r="B133" s="45">
        <f>SUBTOTAL(103,$A$94:A133)</f>
        <v>35</v>
      </c>
      <c r="C133" s="126" t="s">
        <v>1384</v>
      </c>
      <c r="D133" s="50" t="s">
        <v>1819</v>
      </c>
      <c r="E133" s="48">
        <v>0.4062203289705193</v>
      </c>
      <c r="F133" s="21">
        <v>48915.49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3">
        <v>0</v>
      </c>
      <c r="N133" s="21">
        <v>0</v>
      </c>
      <c r="O133" s="67">
        <v>412</v>
      </c>
      <c r="P133" s="21">
        <v>48428.78</v>
      </c>
      <c r="Q133" s="21">
        <v>0</v>
      </c>
      <c r="R133" s="21">
        <v>0</v>
      </c>
      <c r="S133" s="21">
        <v>0</v>
      </c>
      <c r="T133" s="128">
        <v>0</v>
      </c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1">
        <v>0</v>
      </c>
      <c r="AE133" s="21">
        <v>486.71</v>
      </c>
      <c r="AF133" s="21">
        <v>0</v>
      </c>
      <c r="AG133" s="21">
        <v>0</v>
      </c>
      <c r="AH133" s="127" t="s">
        <v>262</v>
      </c>
      <c r="AI133" s="127">
        <v>2020</v>
      </c>
      <c r="AJ133" s="127">
        <v>2020</v>
      </c>
      <c r="AK133" s="43"/>
      <c r="AL133" s="43"/>
      <c r="AM133" s="43"/>
      <c r="AN133" s="43"/>
    </row>
    <row r="134" spans="1:40" ht="62.25" x14ac:dyDescent="0.9">
      <c r="A134" s="3">
        <v>1</v>
      </c>
      <c r="B134" s="45">
        <f>SUBTOTAL(103,$A$94:A134)</f>
        <v>36</v>
      </c>
      <c r="C134" s="126" t="s">
        <v>1385</v>
      </c>
      <c r="D134" s="50" t="s">
        <v>1819</v>
      </c>
      <c r="E134" s="48">
        <v>0.69908892556452351</v>
      </c>
      <c r="F134" s="21">
        <v>14682.87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3">
        <v>0</v>
      </c>
      <c r="N134" s="21">
        <v>0</v>
      </c>
      <c r="O134" s="21">
        <v>508</v>
      </c>
      <c r="P134" s="21">
        <v>14536.78</v>
      </c>
      <c r="Q134" s="21">
        <v>0</v>
      </c>
      <c r="R134" s="21">
        <v>0</v>
      </c>
      <c r="S134" s="21">
        <v>0</v>
      </c>
      <c r="T134" s="128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146.09</v>
      </c>
      <c r="AF134" s="21">
        <v>0</v>
      </c>
      <c r="AG134" s="21">
        <v>0</v>
      </c>
      <c r="AH134" s="127" t="s">
        <v>262</v>
      </c>
      <c r="AI134" s="127">
        <v>2020</v>
      </c>
      <c r="AJ134" s="127">
        <v>2020</v>
      </c>
      <c r="AK134" s="43"/>
      <c r="AL134" s="43"/>
      <c r="AM134" s="43"/>
      <c r="AN134" s="43"/>
    </row>
    <row r="135" spans="1:40" ht="62.25" x14ac:dyDescent="0.9">
      <c r="A135" s="3">
        <v>1</v>
      </c>
      <c r="B135" s="45">
        <f>SUBTOTAL(103,$A$94:A135)</f>
        <v>37</v>
      </c>
      <c r="C135" s="126" t="s">
        <v>1386</v>
      </c>
      <c r="D135" s="50" t="s">
        <v>1819</v>
      </c>
      <c r="E135" s="48">
        <v>0.53310000000000002</v>
      </c>
      <c r="F135" s="21">
        <v>3451000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3">
        <v>0</v>
      </c>
      <c r="N135" s="21">
        <v>0</v>
      </c>
      <c r="O135" s="29">
        <v>685.8</v>
      </c>
      <c r="P135" s="29">
        <v>3400000</v>
      </c>
      <c r="Q135" s="21">
        <v>0</v>
      </c>
      <c r="R135" s="21">
        <v>0</v>
      </c>
      <c r="S135" s="21">
        <v>0</v>
      </c>
      <c r="T135" s="128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51000</v>
      </c>
      <c r="AF135" s="21">
        <v>0</v>
      </c>
      <c r="AG135" s="21">
        <v>0</v>
      </c>
      <c r="AH135" s="127" t="s">
        <v>262</v>
      </c>
      <c r="AI135" s="25">
        <v>2022</v>
      </c>
      <c r="AJ135" s="25">
        <v>2022</v>
      </c>
      <c r="AK135" s="43"/>
      <c r="AL135" s="43"/>
      <c r="AM135" s="43"/>
      <c r="AN135" s="43"/>
    </row>
    <row r="136" spans="1:40" ht="62.25" x14ac:dyDescent="0.9">
      <c r="A136" s="3">
        <v>1</v>
      </c>
      <c r="B136" s="45">
        <f>SUBTOTAL(103,$A$94:A136)</f>
        <v>38</v>
      </c>
      <c r="C136" s="126" t="s">
        <v>1387</v>
      </c>
      <c r="D136" s="50" t="s">
        <v>1818</v>
      </c>
      <c r="E136" s="48">
        <v>0.92159999999999997</v>
      </c>
      <c r="F136" s="21">
        <v>46619.17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3">
        <v>0</v>
      </c>
      <c r="N136" s="21">
        <v>0</v>
      </c>
      <c r="O136" s="21">
        <v>334</v>
      </c>
      <c r="P136" s="21">
        <v>46155.31</v>
      </c>
      <c r="Q136" s="21">
        <v>0</v>
      </c>
      <c r="R136" s="21">
        <v>0</v>
      </c>
      <c r="S136" s="21">
        <v>0</v>
      </c>
      <c r="T136" s="128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463.86</v>
      </c>
      <c r="AF136" s="21">
        <v>0</v>
      </c>
      <c r="AG136" s="21">
        <v>0</v>
      </c>
      <c r="AH136" s="127" t="s">
        <v>262</v>
      </c>
      <c r="AI136" s="127">
        <v>2020</v>
      </c>
      <c r="AJ136" s="127">
        <v>2020</v>
      </c>
      <c r="AK136" s="43"/>
      <c r="AL136" s="43"/>
      <c r="AM136" s="43"/>
      <c r="AN136" s="43"/>
    </row>
    <row r="137" spans="1:40" ht="62.25" x14ac:dyDescent="0.9">
      <c r="B137" s="295" t="s">
        <v>727</v>
      </c>
      <c r="C137" s="296"/>
      <c r="D137" s="132" t="s">
        <v>857</v>
      </c>
      <c r="E137" s="48">
        <f>AVERAGE(E138:E165)</f>
        <v>0.85874728387796762</v>
      </c>
      <c r="F137" s="21">
        <v>22919252.099999994</v>
      </c>
      <c r="G137" s="21">
        <v>0</v>
      </c>
      <c r="H137" s="21">
        <v>0</v>
      </c>
      <c r="I137" s="21">
        <v>0</v>
      </c>
      <c r="J137" s="21">
        <v>0</v>
      </c>
      <c r="K137" s="21">
        <v>44750</v>
      </c>
      <c r="L137" s="21">
        <v>0</v>
      </c>
      <c r="M137" s="23">
        <v>0</v>
      </c>
      <c r="N137" s="21">
        <v>0</v>
      </c>
      <c r="O137" s="21">
        <v>17241.14</v>
      </c>
      <c r="P137" s="21">
        <v>21954638.599999998</v>
      </c>
      <c r="Q137" s="21">
        <v>0</v>
      </c>
      <c r="R137" s="21">
        <v>0</v>
      </c>
      <c r="S137" s="21">
        <v>5134.45</v>
      </c>
      <c r="T137" s="21">
        <v>645132.4800000001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274731.02000000008</v>
      </c>
      <c r="AF137" s="21">
        <v>0</v>
      </c>
      <c r="AG137" s="21">
        <v>0</v>
      </c>
      <c r="AH137" s="127" t="s">
        <v>857</v>
      </c>
      <c r="AI137" s="127" t="s">
        <v>857</v>
      </c>
      <c r="AJ137" s="127" t="s">
        <v>857</v>
      </c>
      <c r="AK137" s="43"/>
      <c r="AL137" s="43"/>
      <c r="AM137" s="43"/>
      <c r="AN137" s="43"/>
    </row>
    <row r="138" spans="1:40" ht="62.25" x14ac:dyDescent="0.9">
      <c r="A138" s="3">
        <v>1</v>
      </c>
      <c r="B138" s="45">
        <f>SUBTOTAL(103,$A$94:A138)</f>
        <v>39</v>
      </c>
      <c r="C138" s="126" t="s">
        <v>1388</v>
      </c>
      <c r="D138" s="50" t="s">
        <v>1818</v>
      </c>
      <c r="E138" s="48">
        <v>0.87120114478643584</v>
      </c>
      <c r="F138" s="21">
        <v>13000.44</v>
      </c>
      <c r="G138" s="21">
        <v>0</v>
      </c>
      <c r="H138" s="21">
        <v>0</v>
      </c>
      <c r="I138" s="21">
        <v>0</v>
      </c>
      <c r="J138" s="21">
        <v>0</v>
      </c>
      <c r="K138" s="21">
        <v>12873</v>
      </c>
      <c r="L138" s="21">
        <v>0</v>
      </c>
      <c r="M138" s="23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128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127.44</v>
      </c>
      <c r="AF138" s="21">
        <v>0</v>
      </c>
      <c r="AG138" s="21">
        <v>0</v>
      </c>
      <c r="AH138" s="127" t="s">
        <v>262</v>
      </c>
      <c r="AI138" s="127">
        <v>2020</v>
      </c>
      <c r="AJ138" s="127">
        <v>2020</v>
      </c>
      <c r="AK138" s="43"/>
      <c r="AL138" s="43"/>
      <c r="AM138" s="43"/>
      <c r="AN138" s="43"/>
    </row>
    <row r="139" spans="1:40" ht="62.25" x14ac:dyDescent="0.9">
      <c r="A139" s="3">
        <v>1</v>
      </c>
      <c r="B139" s="45">
        <f>SUBTOTAL(103,$A$94:A139)</f>
        <v>40</v>
      </c>
      <c r="C139" s="126" t="s">
        <v>1389</v>
      </c>
      <c r="D139" s="50" t="s">
        <v>1818</v>
      </c>
      <c r="E139" s="48">
        <v>0.88725132075072177</v>
      </c>
      <c r="F139" s="21">
        <v>1780255.26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3">
        <v>0</v>
      </c>
      <c r="N139" s="21">
        <v>0</v>
      </c>
      <c r="O139" s="21">
        <v>1600</v>
      </c>
      <c r="P139" s="21">
        <v>1762803.51</v>
      </c>
      <c r="Q139" s="21">
        <v>0</v>
      </c>
      <c r="R139" s="21">
        <v>0</v>
      </c>
      <c r="S139" s="21">
        <v>0</v>
      </c>
      <c r="T139" s="128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17451.75</v>
      </c>
      <c r="AF139" s="21">
        <v>0</v>
      </c>
      <c r="AG139" s="21">
        <v>0</v>
      </c>
      <c r="AH139" s="127" t="s">
        <v>262</v>
      </c>
      <c r="AI139" s="25">
        <v>2021</v>
      </c>
      <c r="AJ139" s="25">
        <v>2021</v>
      </c>
      <c r="AK139" s="43"/>
      <c r="AL139" s="43"/>
      <c r="AM139" s="43"/>
      <c r="AN139" s="43"/>
    </row>
    <row r="140" spans="1:40" ht="62.25" x14ac:dyDescent="0.9">
      <c r="A140" s="3">
        <v>1</v>
      </c>
      <c r="B140" s="45">
        <f>SUBTOTAL(103,$A$94:A140)</f>
        <v>41</v>
      </c>
      <c r="C140" s="126" t="s">
        <v>1390</v>
      </c>
      <c r="D140" s="50" t="s">
        <v>1479</v>
      </c>
      <c r="E140" s="48">
        <v>0.86073469797958557</v>
      </c>
      <c r="F140" s="21">
        <v>5340971.07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3">
        <v>0</v>
      </c>
      <c r="N140" s="21">
        <v>0</v>
      </c>
      <c r="O140" s="21">
        <v>824.88</v>
      </c>
      <c r="P140" s="29">
        <v>5284987.2</v>
      </c>
      <c r="Q140" s="21">
        <v>0</v>
      </c>
      <c r="R140" s="21">
        <v>0</v>
      </c>
      <c r="S140" s="21">
        <v>0</v>
      </c>
      <c r="T140" s="128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55983.87</v>
      </c>
      <c r="AF140" s="21">
        <v>0</v>
      </c>
      <c r="AG140" s="21">
        <v>0</v>
      </c>
      <c r="AH140" s="127" t="s">
        <v>262</v>
      </c>
      <c r="AI140" s="25">
        <v>2022</v>
      </c>
      <c r="AJ140" s="25">
        <v>2022</v>
      </c>
      <c r="AK140" s="43"/>
      <c r="AL140" s="43"/>
      <c r="AM140" s="43"/>
      <c r="AN140" s="43"/>
    </row>
    <row r="141" spans="1:40" ht="62.25" x14ac:dyDescent="0.9">
      <c r="A141" s="3">
        <v>1</v>
      </c>
      <c r="B141" s="45">
        <f>SUBTOTAL(103,$A$94:A141)</f>
        <v>42</v>
      </c>
      <c r="C141" s="126" t="s">
        <v>1391</v>
      </c>
      <c r="D141" s="50" t="s">
        <v>1819</v>
      </c>
      <c r="E141" s="48">
        <v>0.94940000000000002</v>
      </c>
      <c r="F141" s="21">
        <v>448500.1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3">
        <v>0</v>
      </c>
      <c r="N141" s="21">
        <v>0</v>
      </c>
      <c r="O141" s="21">
        <v>477.6</v>
      </c>
      <c r="P141" s="21">
        <v>443798.94</v>
      </c>
      <c r="Q141" s="21">
        <v>0</v>
      </c>
      <c r="R141" s="21">
        <v>0</v>
      </c>
      <c r="S141" s="21">
        <v>0</v>
      </c>
      <c r="T141" s="128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4701.16</v>
      </c>
      <c r="AF141" s="21">
        <v>0</v>
      </c>
      <c r="AG141" s="21">
        <v>0</v>
      </c>
      <c r="AH141" s="127" t="s">
        <v>262</v>
      </c>
      <c r="AI141" s="25">
        <v>2022</v>
      </c>
      <c r="AJ141" s="25">
        <v>2022</v>
      </c>
      <c r="AK141" s="43"/>
      <c r="AL141" s="43"/>
      <c r="AM141" s="43"/>
      <c r="AN141" s="43"/>
    </row>
    <row r="142" spans="1:40" ht="62.25" x14ac:dyDescent="0.9">
      <c r="A142" s="3">
        <v>1</v>
      </c>
      <c r="B142" s="45">
        <f>SUBTOTAL(103,$A$94:A142)</f>
        <v>43</v>
      </c>
      <c r="C142" s="126" t="s">
        <v>1392</v>
      </c>
      <c r="D142" s="50" t="s">
        <v>1818</v>
      </c>
      <c r="E142" s="48">
        <v>0.50380000000000003</v>
      </c>
      <c r="F142" s="21">
        <v>580524.38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3">
        <v>0</v>
      </c>
      <c r="N142" s="21">
        <v>0</v>
      </c>
      <c r="O142" s="21">
        <v>431.8</v>
      </c>
      <c r="P142" s="29">
        <v>571945.19999999995</v>
      </c>
      <c r="Q142" s="21">
        <v>0</v>
      </c>
      <c r="R142" s="21">
        <v>0</v>
      </c>
      <c r="S142" s="21">
        <v>0</v>
      </c>
      <c r="T142" s="128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8579.18</v>
      </c>
      <c r="AF142" s="21">
        <v>0</v>
      </c>
      <c r="AG142" s="21">
        <v>0</v>
      </c>
      <c r="AH142" s="127" t="s">
        <v>262</v>
      </c>
      <c r="AI142" s="25">
        <v>2022</v>
      </c>
      <c r="AJ142" s="25">
        <v>2022</v>
      </c>
      <c r="AK142" s="43"/>
      <c r="AL142" s="43"/>
      <c r="AM142" s="43"/>
      <c r="AN142" s="43"/>
    </row>
    <row r="143" spans="1:40" ht="62.25" x14ac:dyDescent="0.9">
      <c r="A143" s="3">
        <v>1</v>
      </c>
      <c r="B143" s="45">
        <f>SUBTOTAL(103,$A$94:A143)</f>
        <v>44</v>
      </c>
      <c r="C143" s="126" t="s">
        <v>1393</v>
      </c>
      <c r="D143" s="50" t="s">
        <v>1818</v>
      </c>
      <c r="E143" s="48">
        <v>0.93600000000000005</v>
      </c>
      <c r="F143" s="21">
        <v>1170243.6200000001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3">
        <v>0</v>
      </c>
      <c r="N143" s="21">
        <v>0</v>
      </c>
      <c r="O143" s="21">
        <v>1110</v>
      </c>
      <c r="P143" s="21">
        <v>1158771.78</v>
      </c>
      <c r="Q143" s="21">
        <v>0</v>
      </c>
      <c r="R143" s="21">
        <v>0</v>
      </c>
      <c r="S143" s="21">
        <v>0</v>
      </c>
      <c r="T143" s="128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11471.84</v>
      </c>
      <c r="AF143" s="21">
        <v>0</v>
      </c>
      <c r="AG143" s="21">
        <v>0</v>
      </c>
      <c r="AH143" s="127" t="s">
        <v>262</v>
      </c>
      <c r="AI143" s="127">
        <v>2020</v>
      </c>
      <c r="AJ143" s="127">
        <v>2020</v>
      </c>
      <c r="AK143" s="43"/>
      <c r="AL143" s="43"/>
      <c r="AM143" s="43"/>
      <c r="AN143" s="43"/>
    </row>
    <row r="144" spans="1:40" ht="62.25" x14ac:dyDescent="0.9">
      <c r="A144" s="3">
        <v>1</v>
      </c>
      <c r="B144" s="45">
        <f>SUBTOTAL(103,$A$94:A144)</f>
        <v>45</v>
      </c>
      <c r="C144" s="126" t="s">
        <v>1394</v>
      </c>
      <c r="D144" s="50" t="s">
        <v>1818</v>
      </c>
      <c r="E144" s="48">
        <v>0.91669999999999996</v>
      </c>
      <c r="F144" s="21">
        <v>82236.160000000003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3">
        <v>0</v>
      </c>
      <c r="N144" s="21">
        <v>0</v>
      </c>
      <c r="O144" s="21">
        <v>1586.2</v>
      </c>
      <c r="P144" s="21">
        <v>81430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806.16</v>
      </c>
      <c r="AF144" s="21">
        <v>0</v>
      </c>
      <c r="AG144" s="21">
        <v>0</v>
      </c>
      <c r="AH144" s="127" t="s">
        <v>262</v>
      </c>
      <c r="AI144" s="127">
        <v>2020</v>
      </c>
      <c r="AJ144" s="127">
        <v>2020</v>
      </c>
      <c r="AK144" s="43"/>
      <c r="AL144" s="43"/>
      <c r="AM144" s="43"/>
      <c r="AN144" s="43"/>
    </row>
    <row r="145" spans="1:40" ht="62.25" x14ac:dyDescent="0.9">
      <c r="A145" s="3">
        <v>1</v>
      </c>
      <c r="B145" s="45">
        <f>SUBTOTAL(103,$A$94:A145)</f>
        <v>46</v>
      </c>
      <c r="C145" s="126" t="s">
        <v>1395</v>
      </c>
      <c r="D145" s="64" t="s">
        <v>1818</v>
      </c>
      <c r="E145" s="48">
        <v>0.86950000000000005</v>
      </c>
      <c r="F145" s="21">
        <v>32355.16</v>
      </c>
      <c r="G145" s="21">
        <v>0</v>
      </c>
      <c r="H145" s="21">
        <v>0</v>
      </c>
      <c r="I145" s="21">
        <v>0</v>
      </c>
      <c r="J145" s="21">
        <v>0</v>
      </c>
      <c r="K145" s="21">
        <v>31877</v>
      </c>
      <c r="L145" s="21">
        <v>0</v>
      </c>
      <c r="M145" s="23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478.16</v>
      </c>
      <c r="AF145" s="21">
        <v>0</v>
      </c>
      <c r="AG145" s="21">
        <v>0</v>
      </c>
      <c r="AH145" s="127" t="s">
        <v>262</v>
      </c>
      <c r="AI145" s="25">
        <v>2022</v>
      </c>
      <c r="AJ145" s="25">
        <v>2022</v>
      </c>
      <c r="AK145" s="43"/>
      <c r="AL145" s="43"/>
      <c r="AM145" s="43"/>
      <c r="AN145" s="43"/>
    </row>
    <row r="146" spans="1:40" ht="62.25" x14ac:dyDescent="0.9">
      <c r="A146" s="3">
        <v>1</v>
      </c>
      <c r="B146" s="45">
        <f>SUBTOTAL(103,$A$94:A146)</f>
        <v>47</v>
      </c>
      <c r="C146" s="126" t="s">
        <v>1396</v>
      </c>
      <c r="D146" s="50" t="s">
        <v>1818</v>
      </c>
      <c r="E146" s="48">
        <v>0.94930000000000003</v>
      </c>
      <c r="F146" s="21">
        <v>23581.1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3">
        <v>0</v>
      </c>
      <c r="N146" s="21">
        <v>0</v>
      </c>
      <c r="O146" s="21">
        <v>649.79999999999995</v>
      </c>
      <c r="P146" s="21">
        <v>23349.94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231.16</v>
      </c>
      <c r="AF146" s="21">
        <v>0</v>
      </c>
      <c r="AG146" s="21">
        <v>0</v>
      </c>
      <c r="AH146" s="127" t="s">
        <v>262</v>
      </c>
      <c r="AI146" s="127">
        <v>2020</v>
      </c>
      <c r="AJ146" s="127">
        <v>2020</v>
      </c>
      <c r="AK146" s="43"/>
      <c r="AL146" s="43"/>
      <c r="AM146" s="43"/>
      <c r="AN146" s="43"/>
    </row>
    <row r="147" spans="1:40" ht="62.25" x14ac:dyDescent="0.9">
      <c r="A147" s="3">
        <v>1</v>
      </c>
      <c r="B147" s="45">
        <f>SUBTOTAL(103,$A$94:A147)</f>
        <v>48</v>
      </c>
      <c r="C147" s="126" t="s">
        <v>1397</v>
      </c>
      <c r="D147" s="50" t="s">
        <v>1819</v>
      </c>
      <c r="E147" s="48">
        <v>0.79333438101544396</v>
      </c>
      <c r="F147" s="21">
        <v>649198.31999999995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3">
        <v>0</v>
      </c>
      <c r="N147" s="21">
        <v>0</v>
      </c>
      <c r="O147" s="21">
        <v>1265</v>
      </c>
      <c r="P147" s="21">
        <v>640930.31999999995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8268</v>
      </c>
      <c r="AF147" s="21">
        <v>0</v>
      </c>
      <c r="AG147" s="21">
        <v>0</v>
      </c>
      <c r="AH147" s="127" t="s">
        <v>262</v>
      </c>
      <c r="AI147" s="127">
        <v>2020</v>
      </c>
      <c r="AJ147" s="127">
        <v>2020</v>
      </c>
      <c r="AK147" s="43"/>
      <c r="AL147" s="43"/>
      <c r="AM147" s="43"/>
      <c r="AN147" s="43"/>
    </row>
    <row r="148" spans="1:40" ht="62.25" x14ac:dyDescent="0.9">
      <c r="A148" s="3">
        <v>1</v>
      </c>
      <c r="B148" s="45">
        <f>SUBTOTAL(103,$A$94:A148)</f>
        <v>49</v>
      </c>
      <c r="C148" s="126" t="s">
        <v>1398</v>
      </c>
      <c r="D148" s="50" t="s">
        <v>1818</v>
      </c>
      <c r="E148" s="48">
        <v>0.91920000000000002</v>
      </c>
      <c r="F148" s="21">
        <v>4725774.6000000006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3">
        <v>0</v>
      </c>
      <c r="N148" s="21">
        <v>0</v>
      </c>
      <c r="O148" s="21">
        <v>1107.2</v>
      </c>
      <c r="P148" s="21">
        <v>4676239.2</v>
      </c>
      <c r="Q148" s="21">
        <v>0</v>
      </c>
      <c r="R148" s="21">
        <v>0</v>
      </c>
      <c r="S148" s="21">
        <v>0</v>
      </c>
      <c r="T148" s="128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49535.4</v>
      </c>
      <c r="AF148" s="21">
        <v>0</v>
      </c>
      <c r="AG148" s="21">
        <v>0</v>
      </c>
      <c r="AH148" s="127" t="s">
        <v>262</v>
      </c>
      <c r="AI148" s="25">
        <v>2022</v>
      </c>
      <c r="AJ148" s="25">
        <v>2022</v>
      </c>
      <c r="AK148" s="43"/>
      <c r="AL148" s="43"/>
      <c r="AM148" s="43"/>
      <c r="AN148" s="43"/>
    </row>
    <row r="149" spans="1:40" ht="62.25" x14ac:dyDescent="0.9">
      <c r="A149" s="3">
        <v>1</v>
      </c>
      <c r="B149" s="45">
        <f>SUBTOTAL(103,$A$94:A149)</f>
        <v>50</v>
      </c>
      <c r="C149" s="126" t="s">
        <v>1399</v>
      </c>
      <c r="D149" s="64" t="s">
        <v>1819</v>
      </c>
      <c r="E149" s="48">
        <v>0.80210000000000004</v>
      </c>
      <c r="F149" s="21">
        <v>69044.600000000006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3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276.85000000000002</v>
      </c>
      <c r="T149" s="21">
        <v>68320.88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723.72</v>
      </c>
      <c r="AF149" s="21">
        <v>0</v>
      </c>
      <c r="AG149" s="21">
        <v>0</v>
      </c>
      <c r="AH149" s="127" t="s">
        <v>262</v>
      </c>
      <c r="AI149" s="25">
        <v>2022</v>
      </c>
      <c r="AJ149" s="25">
        <v>2022</v>
      </c>
      <c r="AK149" s="43"/>
      <c r="AL149" s="43"/>
      <c r="AM149" s="43"/>
      <c r="AN149" s="43"/>
    </row>
    <row r="150" spans="1:40" ht="62.25" x14ac:dyDescent="0.9">
      <c r="A150" s="3">
        <v>1</v>
      </c>
      <c r="B150" s="45">
        <f>SUBTOTAL(103,$A$94:A150)</f>
        <v>51</v>
      </c>
      <c r="C150" s="126" t="s">
        <v>1400</v>
      </c>
      <c r="D150" s="50" t="s">
        <v>1819</v>
      </c>
      <c r="E150" s="48">
        <v>0.98829999999999996</v>
      </c>
      <c r="F150" s="21">
        <v>49508.61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3">
        <v>0</v>
      </c>
      <c r="N150" s="21">
        <v>0</v>
      </c>
      <c r="O150" s="21">
        <v>284.39999999999998</v>
      </c>
      <c r="P150" s="21">
        <v>48776.959999999999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731.65</v>
      </c>
      <c r="AF150" s="21">
        <v>0</v>
      </c>
      <c r="AG150" s="21">
        <v>0</v>
      </c>
      <c r="AH150" s="127" t="s">
        <v>262</v>
      </c>
      <c r="AI150" s="25">
        <v>2022</v>
      </c>
      <c r="AJ150" s="25">
        <v>2022</v>
      </c>
      <c r="AK150" s="43"/>
      <c r="AL150" s="43"/>
      <c r="AM150" s="43"/>
      <c r="AN150" s="43"/>
    </row>
    <row r="151" spans="1:40" ht="62.25" x14ac:dyDescent="0.9">
      <c r="A151" s="3">
        <v>1</v>
      </c>
      <c r="B151" s="45">
        <f>SUBTOTAL(103,$A$94:A151)</f>
        <v>52</v>
      </c>
      <c r="C151" s="126" t="s">
        <v>1401</v>
      </c>
      <c r="D151" s="50" t="s">
        <v>1819</v>
      </c>
      <c r="E151" s="48">
        <v>0.86109999999999998</v>
      </c>
      <c r="F151" s="21">
        <v>193336.55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3">
        <v>0</v>
      </c>
      <c r="N151" s="21">
        <v>0</v>
      </c>
      <c r="O151" s="21">
        <v>1539</v>
      </c>
      <c r="P151" s="21">
        <v>191310</v>
      </c>
      <c r="Q151" s="21">
        <v>0</v>
      </c>
      <c r="R151" s="21">
        <v>0</v>
      </c>
      <c r="S151" s="21">
        <v>0</v>
      </c>
      <c r="T151" s="128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2026.55</v>
      </c>
      <c r="AF151" s="21">
        <v>0</v>
      </c>
      <c r="AG151" s="21">
        <v>0</v>
      </c>
      <c r="AH151" s="127" t="s">
        <v>262</v>
      </c>
      <c r="AI151" s="25">
        <v>2022</v>
      </c>
      <c r="AJ151" s="25">
        <v>2022</v>
      </c>
      <c r="AK151" s="43"/>
      <c r="AL151" s="43"/>
      <c r="AM151" s="43"/>
      <c r="AN151" s="43"/>
    </row>
    <row r="152" spans="1:40" ht="62.25" x14ac:dyDescent="0.9">
      <c r="A152" s="3">
        <v>1</v>
      </c>
      <c r="B152" s="45">
        <f>SUBTOTAL(103,$A$94:A152)</f>
        <v>53</v>
      </c>
      <c r="C152" s="126" t="s">
        <v>1402</v>
      </c>
      <c r="D152" s="50" t="s">
        <v>1819</v>
      </c>
      <c r="E152" s="48">
        <v>0.85870000000000002</v>
      </c>
      <c r="F152" s="21">
        <v>5739030.8599999994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3">
        <v>0</v>
      </c>
      <c r="N152" s="21">
        <v>0</v>
      </c>
      <c r="O152" s="21">
        <v>748</v>
      </c>
      <c r="P152" s="29">
        <v>5654217.5999999996</v>
      </c>
      <c r="Q152" s="21">
        <v>0</v>
      </c>
      <c r="R152" s="21">
        <v>0</v>
      </c>
      <c r="S152" s="21">
        <v>0</v>
      </c>
      <c r="T152" s="128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84813.26</v>
      </c>
      <c r="AF152" s="21">
        <v>0</v>
      </c>
      <c r="AG152" s="21">
        <v>0</v>
      </c>
      <c r="AH152" s="127" t="s">
        <v>262</v>
      </c>
      <c r="AI152" s="25">
        <v>2022</v>
      </c>
      <c r="AJ152" s="25">
        <v>2022</v>
      </c>
      <c r="AK152" s="43"/>
      <c r="AL152" s="43"/>
      <c r="AM152" s="43"/>
      <c r="AN152" s="43"/>
    </row>
    <row r="153" spans="1:40" ht="62.25" x14ac:dyDescent="0.9">
      <c r="A153" s="3">
        <v>1</v>
      </c>
      <c r="B153" s="45">
        <f>SUBTOTAL(103,$A$94:A153)</f>
        <v>54</v>
      </c>
      <c r="C153" s="126" t="s">
        <v>1403</v>
      </c>
      <c r="D153" s="64">
        <v>2015</v>
      </c>
      <c r="E153" s="48">
        <v>0.9476</v>
      </c>
      <c r="F153" s="21">
        <v>37308.06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3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174</v>
      </c>
      <c r="T153" s="128">
        <v>37308.06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127" t="s">
        <v>262</v>
      </c>
      <c r="AI153" s="25">
        <v>2020</v>
      </c>
      <c r="AJ153" s="25" t="s">
        <v>262</v>
      </c>
      <c r="AK153" s="43"/>
      <c r="AL153" s="43"/>
      <c r="AM153" s="43"/>
      <c r="AN153" s="43"/>
    </row>
    <row r="154" spans="1:40" ht="62.25" x14ac:dyDescent="0.9">
      <c r="A154" s="3">
        <v>1</v>
      </c>
      <c r="B154" s="45">
        <f>SUBTOTAL(103,$A$94:A154)</f>
        <v>55</v>
      </c>
      <c r="C154" s="126" t="s">
        <v>1404</v>
      </c>
      <c r="D154" s="50" t="s">
        <v>1819</v>
      </c>
      <c r="E154" s="48">
        <v>0.94679999999999997</v>
      </c>
      <c r="F154" s="21">
        <v>41021.47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3">
        <v>0</v>
      </c>
      <c r="N154" s="21">
        <v>0</v>
      </c>
      <c r="O154" s="21">
        <v>289.66000000000003</v>
      </c>
      <c r="P154" s="21">
        <v>40415.24</v>
      </c>
      <c r="Q154" s="21">
        <v>0</v>
      </c>
      <c r="R154" s="21">
        <v>0</v>
      </c>
      <c r="S154" s="21">
        <v>0</v>
      </c>
      <c r="T154" s="128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606.23</v>
      </c>
      <c r="AF154" s="21">
        <v>0</v>
      </c>
      <c r="AG154" s="21">
        <v>0</v>
      </c>
      <c r="AH154" s="127" t="s">
        <v>262</v>
      </c>
      <c r="AI154" s="25">
        <v>2022</v>
      </c>
      <c r="AJ154" s="25">
        <v>2022</v>
      </c>
      <c r="AK154" s="43"/>
      <c r="AL154" s="43"/>
      <c r="AM154" s="43"/>
      <c r="AN154" s="43"/>
    </row>
    <row r="155" spans="1:40" ht="62.25" x14ac:dyDescent="0.9">
      <c r="A155" s="3">
        <v>1</v>
      </c>
      <c r="B155" s="45">
        <f>SUBTOTAL(103,$A$94:A155)</f>
        <v>56</v>
      </c>
      <c r="C155" s="126" t="s">
        <v>1405</v>
      </c>
      <c r="D155" s="64" t="s">
        <v>1479</v>
      </c>
      <c r="E155" s="48">
        <v>0.92569999999999997</v>
      </c>
      <c r="F155" s="21">
        <v>504846.64999999997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3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3007.6</v>
      </c>
      <c r="T155" s="128">
        <v>497385.86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7460.79</v>
      </c>
      <c r="AF155" s="21">
        <v>0</v>
      </c>
      <c r="AG155" s="21">
        <v>0</v>
      </c>
      <c r="AH155" s="127" t="s">
        <v>262</v>
      </c>
      <c r="AI155" s="25">
        <v>2022</v>
      </c>
      <c r="AJ155" s="25">
        <v>2022</v>
      </c>
      <c r="AK155" s="43"/>
      <c r="AL155" s="43"/>
      <c r="AM155" s="43"/>
      <c r="AN155" s="43"/>
    </row>
    <row r="156" spans="1:40" ht="62.25" x14ac:dyDescent="0.9">
      <c r="A156" s="3">
        <v>1</v>
      </c>
      <c r="B156" s="45">
        <f>SUBTOTAL(103,$A$94:A156)</f>
        <v>57</v>
      </c>
      <c r="C156" s="126" t="s">
        <v>1447</v>
      </c>
      <c r="D156" s="64" t="s">
        <v>1479</v>
      </c>
      <c r="E156" s="48">
        <v>0.80649999999999999</v>
      </c>
      <c r="F156" s="21">
        <v>42661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3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1676</v>
      </c>
      <c r="T156" s="128">
        <v>42117.68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543.32000000000005</v>
      </c>
      <c r="AF156" s="21">
        <v>0</v>
      </c>
      <c r="AG156" s="21">
        <v>0</v>
      </c>
      <c r="AH156" s="127" t="s">
        <v>262</v>
      </c>
      <c r="AI156" s="25">
        <v>2020</v>
      </c>
      <c r="AJ156" s="25">
        <v>2020</v>
      </c>
      <c r="AK156" s="43"/>
      <c r="AL156" s="43"/>
      <c r="AM156" s="43"/>
      <c r="AN156" s="43"/>
    </row>
    <row r="157" spans="1:40" ht="62.25" x14ac:dyDescent="0.9">
      <c r="A157" s="3">
        <v>1</v>
      </c>
      <c r="B157" s="45">
        <f>SUBTOTAL(103,$A$94:A157)</f>
        <v>58</v>
      </c>
      <c r="C157" s="126" t="s">
        <v>1448</v>
      </c>
      <c r="D157" s="50" t="s">
        <v>1819</v>
      </c>
      <c r="E157" s="48">
        <v>0.79520000000000002</v>
      </c>
      <c r="F157" s="21">
        <v>65466.48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3">
        <v>0</v>
      </c>
      <c r="N157" s="21">
        <v>0</v>
      </c>
      <c r="O157" s="21">
        <v>352</v>
      </c>
      <c r="P157" s="21">
        <v>64632.72</v>
      </c>
      <c r="Q157" s="21">
        <v>0</v>
      </c>
      <c r="R157" s="21">
        <v>0</v>
      </c>
      <c r="S157" s="21">
        <v>0</v>
      </c>
      <c r="T157" s="128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833.76</v>
      </c>
      <c r="AF157" s="21">
        <v>0</v>
      </c>
      <c r="AG157" s="21">
        <v>0</v>
      </c>
      <c r="AH157" s="127" t="s">
        <v>262</v>
      </c>
      <c r="AI157" s="127">
        <v>2020</v>
      </c>
      <c r="AJ157" s="127">
        <v>2020</v>
      </c>
      <c r="AK157" s="43"/>
      <c r="AL157" s="43"/>
      <c r="AM157" s="43"/>
      <c r="AN157" s="43"/>
    </row>
    <row r="158" spans="1:40" ht="62.25" x14ac:dyDescent="0.9">
      <c r="A158" s="3">
        <v>1</v>
      </c>
      <c r="B158" s="45">
        <f>SUBTOTAL(103,$A$94:A158)</f>
        <v>59</v>
      </c>
      <c r="C158" s="126" t="s">
        <v>1449</v>
      </c>
      <c r="D158" s="50" t="s">
        <v>1479</v>
      </c>
      <c r="E158" s="48">
        <v>0.76160000000000005</v>
      </c>
      <c r="F158" s="21">
        <v>52154.76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3">
        <v>0</v>
      </c>
      <c r="N158" s="21">
        <v>0</v>
      </c>
      <c r="O158" s="21">
        <v>910</v>
      </c>
      <c r="P158" s="29">
        <v>51384</v>
      </c>
      <c r="Q158" s="21">
        <v>0</v>
      </c>
      <c r="R158" s="21">
        <v>0</v>
      </c>
      <c r="S158" s="21">
        <v>0</v>
      </c>
      <c r="T158" s="128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770.76</v>
      </c>
      <c r="AF158" s="21">
        <v>0</v>
      </c>
      <c r="AG158" s="21">
        <v>0</v>
      </c>
      <c r="AH158" s="127" t="s">
        <v>262</v>
      </c>
      <c r="AI158" s="25">
        <v>2022</v>
      </c>
      <c r="AJ158" s="25">
        <v>2022</v>
      </c>
      <c r="AK158" s="43"/>
      <c r="AL158" s="43"/>
      <c r="AM158" s="43"/>
      <c r="AN158" s="43"/>
    </row>
    <row r="159" spans="1:40" ht="62.25" x14ac:dyDescent="0.9">
      <c r="A159" s="3">
        <v>1</v>
      </c>
      <c r="B159" s="45">
        <f>SUBTOTAL(103,$A$94:A159)</f>
        <v>60</v>
      </c>
      <c r="C159" s="126" t="s">
        <v>1616</v>
      </c>
      <c r="D159" s="50" t="s">
        <v>1818</v>
      </c>
      <c r="E159" s="48">
        <v>0.95309999999999995</v>
      </c>
      <c r="F159" s="21">
        <v>16859.560000000001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3">
        <v>0</v>
      </c>
      <c r="N159" s="21">
        <v>0</v>
      </c>
      <c r="O159" s="21">
        <v>900</v>
      </c>
      <c r="P159" s="21">
        <v>16610.400000000001</v>
      </c>
      <c r="Q159" s="21">
        <v>0</v>
      </c>
      <c r="R159" s="21">
        <v>0</v>
      </c>
      <c r="S159" s="21">
        <v>0</v>
      </c>
      <c r="T159" s="128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249.16</v>
      </c>
      <c r="AF159" s="21">
        <v>0</v>
      </c>
      <c r="AG159" s="21">
        <v>0</v>
      </c>
      <c r="AH159" s="127" t="s">
        <v>262</v>
      </c>
      <c r="AI159" s="25">
        <v>2022</v>
      </c>
      <c r="AJ159" s="25">
        <v>2022</v>
      </c>
      <c r="AK159" s="43"/>
      <c r="AL159" s="43"/>
      <c r="AM159" s="43"/>
      <c r="AN159" s="43"/>
    </row>
    <row r="160" spans="1:40" ht="62.25" x14ac:dyDescent="0.9">
      <c r="A160" s="3">
        <v>1</v>
      </c>
      <c r="B160" s="45">
        <f>SUBTOTAL(103,$A$94:A160)</f>
        <v>61</v>
      </c>
      <c r="C160" s="126" t="s">
        <v>1824</v>
      </c>
      <c r="D160" s="50" t="s">
        <v>1818</v>
      </c>
      <c r="E160" s="48">
        <v>0.88386686541757653</v>
      </c>
      <c r="F160" s="21">
        <v>24060.129999999997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3">
        <v>0</v>
      </c>
      <c r="N160" s="21">
        <v>0</v>
      </c>
      <c r="O160" s="21">
        <v>345.6</v>
      </c>
      <c r="P160" s="21">
        <v>23753.71</v>
      </c>
      <c r="Q160" s="21">
        <v>0</v>
      </c>
      <c r="R160" s="21">
        <v>0</v>
      </c>
      <c r="S160" s="21">
        <v>0</v>
      </c>
      <c r="T160" s="128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306.42</v>
      </c>
      <c r="AF160" s="21">
        <v>0</v>
      </c>
      <c r="AG160" s="21">
        <v>0</v>
      </c>
      <c r="AH160" s="127" t="s">
        <v>262</v>
      </c>
      <c r="AI160" s="127">
        <v>2021</v>
      </c>
      <c r="AJ160" s="127">
        <v>2021</v>
      </c>
      <c r="AK160" s="43"/>
      <c r="AL160" s="43"/>
      <c r="AM160" s="43"/>
      <c r="AN160" s="43"/>
    </row>
    <row r="161" spans="1:40" ht="62.25" x14ac:dyDescent="0.9">
      <c r="A161" s="3">
        <v>1</v>
      </c>
      <c r="B161" s="45">
        <f>SUBTOTAL(103,$A$94:A161)</f>
        <v>62</v>
      </c>
      <c r="C161" s="126" t="s">
        <v>1825</v>
      </c>
      <c r="D161" s="50" t="s">
        <v>1818</v>
      </c>
      <c r="E161" s="48">
        <v>0.90569999999999995</v>
      </c>
      <c r="F161" s="21">
        <v>988504.92999999993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3">
        <v>0</v>
      </c>
      <c r="N161" s="21">
        <v>0</v>
      </c>
      <c r="O161" s="21">
        <v>570</v>
      </c>
      <c r="P161" s="21">
        <v>973896.48</v>
      </c>
      <c r="Q161" s="21">
        <v>0</v>
      </c>
      <c r="R161" s="21">
        <v>0</v>
      </c>
      <c r="S161" s="21">
        <v>0</v>
      </c>
      <c r="T161" s="128">
        <v>0</v>
      </c>
      <c r="U161" s="21">
        <v>0</v>
      </c>
      <c r="V161" s="21">
        <v>0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  <c r="AC161" s="21">
        <v>0</v>
      </c>
      <c r="AD161" s="21">
        <v>0</v>
      </c>
      <c r="AE161" s="21">
        <v>14608.45</v>
      </c>
      <c r="AF161" s="21">
        <v>0</v>
      </c>
      <c r="AG161" s="21">
        <v>0</v>
      </c>
      <c r="AH161" s="127" t="s">
        <v>262</v>
      </c>
      <c r="AI161" s="25">
        <v>2022</v>
      </c>
      <c r="AJ161" s="25">
        <v>2022</v>
      </c>
      <c r="AK161" s="43"/>
      <c r="AL161" s="43"/>
      <c r="AM161" s="43"/>
      <c r="AN161" s="43"/>
    </row>
    <row r="162" spans="1:40" ht="62.25" x14ac:dyDescent="0.9">
      <c r="A162" s="3">
        <v>1</v>
      </c>
      <c r="B162" s="45">
        <f>SUBTOTAL(103,$A$94:A162)</f>
        <v>63</v>
      </c>
      <c r="C162" s="126" t="s">
        <v>1826</v>
      </c>
      <c r="D162" s="50" t="s">
        <v>1819</v>
      </c>
      <c r="E162" s="48">
        <v>0.76750579810492481</v>
      </c>
      <c r="F162" s="21">
        <v>124416.53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3">
        <v>0</v>
      </c>
      <c r="N162" s="21">
        <v>0</v>
      </c>
      <c r="O162" s="21">
        <v>425</v>
      </c>
      <c r="P162" s="21">
        <v>122832</v>
      </c>
      <c r="Q162" s="21">
        <v>0</v>
      </c>
      <c r="R162" s="21">
        <v>0</v>
      </c>
      <c r="S162" s="21">
        <v>0</v>
      </c>
      <c r="T162" s="128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21">
        <v>0</v>
      </c>
      <c r="AE162" s="21">
        <v>1584.53</v>
      </c>
      <c r="AF162" s="21">
        <v>0</v>
      </c>
      <c r="AG162" s="21">
        <v>0</v>
      </c>
      <c r="AH162" s="127" t="s">
        <v>262</v>
      </c>
      <c r="AI162" s="127">
        <v>2021</v>
      </c>
      <c r="AJ162" s="127">
        <v>2021</v>
      </c>
      <c r="AK162" s="43"/>
      <c r="AL162" s="43"/>
      <c r="AM162" s="43"/>
      <c r="AN162" s="43"/>
    </row>
    <row r="163" spans="1:40" ht="62.25" x14ac:dyDescent="0.9">
      <c r="A163" s="3">
        <v>1</v>
      </c>
      <c r="B163" s="45">
        <f>SUBTOTAL(103,$A$94:A163)</f>
        <v>64</v>
      </c>
      <c r="C163" s="126" t="s">
        <v>1827</v>
      </c>
      <c r="D163" s="50" t="s">
        <v>1819</v>
      </c>
      <c r="E163" s="48">
        <v>0.81472974052840219</v>
      </c>
      <c r="F163" s="21">
        <v>65194.47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3">
        <v>0</v>
      </c>
      <c r="N163" s="21">
        <v>0</v>
      </c>
      <c r="O163" s="21">
        <v>531</v>
      </c>
      <c r="P163" s="21">
        <v>64231</v>
      </c>
      <c r="Q163" s="21">
        <v>0</v>
      </c>
      <c r="R163" s="21">
        <v>0</v>
      </c>
      <c r="S163" s="21">
        <v>0</v>
      </c>
      <c r="T163" s="128">
        <v>0</v>
      </c>
      <c r="U163" s="21">
        <v>0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963.47</v>
      </c>
      <c r="AF163" s="21">
        <v>0</v>
      </c>
      <c r="AG163" s="21">
        <v>0</v>
      </c>
      <c r="AH163" s="127" t="s">
        <v>262</v>
      </c>
      <c r="AI163" s="25">
        <v>2022</v>
      </c>
      <c r="AJ163" s="25">
        <v>2022</v>
      </c>
      <c r="AK163" s="43"/>
      <c r="AL163" s="43"/>
      <c r="AM163" s="43"/>
      <c r="AN163" s="43"/>
    </row>
    <row r="164" spans="1:40" ht="62.25" x14ac:dyDescent="0.9">
      <c r="A164" s="3">
        <v>1</v>
      </c>
      <c r="B164" s="45">
        <f>SUBTOTAL(103,$A$94:A164)</f>
        <v>65</v>
      </c>
      <c r="C164" s="126" t="s">
        <v>2365</v>
      </c>
      <c r="D164" s="50" t="s">
        <v>1819</v>
      </c>
      <c r="E164" s="48">
        <v>0.78400000000000003</v>
      </c>
      <c r="F164" s="21">
        <v>17853.439999999999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3">
        <v>0</v>
      </c>
      <c r="N164" s="21">
        <v>0</v>
      </c>
      <c r="O164" s="21">
        <v>316</v>
      </c>
      <c r="P164" s="29">
        <v>17589.599999999999</v>
      </c>
      <c r="Q164" s="21">
        <v>0</v>
      </c>
      <c r="R164" s="21">
        <v>0</v>
      </c>
      <c r="S164" s="21">
        <v>0</v>
      </c>
      <c r="T164" s="128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263.83999999999997</v>
      </c>
      <c r="AF164" s="21">
        <v>0</v>
      </c>
      <c r="AG164" s="21">
        <v>0</v>
      </c>
      <c r="AH164" s="127" t="s">
        <v>262</v>
      </c>
      <c r="AI164" s="25">
        <v>2022</v>
      </c>
      <c r="AJ164" s="25">
        <v>2022</v>
      </c>
      <c r="AK164" s="43"/>
      <c r="AL164" s="43"/>
      <c r="AM164" s="43"/>
      <c r="AN164" s="43"/>
    </row>
    <row r="165" spans="1:40" ht="62.25" x14ac:dyDescent="0.9">
      <c r="A165" s="3">
        <v>1</v>
      </c>
      <c r="B165" s="45">
        <f>SUBTOTAL(103,$A$94:A165)</f>
        <v>66</v>
      </c>
      <c r="C165" s="126" t="s">
        <v>2366</v>
      </c>
      <c r="D165" s="50" t="s">
        <v>1819</v>
      </c>
      <c r="E165" s="48">
        <v>0.78600000000000003</v>
      </c>
      <c r="F165" s="21">
        <v>41343.79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3">
        <v>0</v>
      </c>
      <c r="N165" s="21">
        <v>0</v>
      </c>
      <c r="O165" s="21">
        <v>978</v>
      </c>
      <c r="P165" s="21">
        <v>40732.800000000003</v>
      </c>
      <c r="Q165" s="21">
        <v>0</v>
      </c>
      <c r="R165" s="21">
        <v>0</v>
      </c>
      <c r="S165" s="21">
        <v>0</v>
      </c>
      <c r="T165" s="128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0</v>
      </c>
      <c r="AE165" s="21">
        <v>610.99</v>
      </c>
      <c r="AF165" s="21">
        <v>0</v>
      </c>
      <c r="AG165" s="21">
        <v>0</v>
      </c>
      <c r="AH165" s="127" t="s">
        <v>262</v>
      </c>
      <c r="AI165" s="25">
        <v>2022</v>
      </c>
      <c r="AJ165" s="25">
        <v>2022</v>
      </c>
      <c r="AK165" s="43"/>
      <c r="AL165" s="43"/>
      <c r="AM165" s="43"/>
      <c r="AN165" s="43"/>
    </row>
    <row r="166" spans="1:40" ht="62.25" x14ac:dyDescent="0.9">
      <c r="B166" s="295" t="s">
        <v>1360</v>
      </c>
      <c r="C166" s="296"/>
      <c r="D166" s="132" t="s">
        <v>857</v>
      </c>
      <c r="E166" s="48">
        <f>AVERAGE(E167:E181)</f>
        <v>0.90385558590968551</v>
      </c>
      <c r="F166" s="21">
        <v>5353722.4899999993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3">
        <v>0</v>
      </c>
      <c r="N166" s="21">
        <v>0</v>
      </c>
      <c r="O166" s="21">
        <v>15173.7</v>
      </c>
      <c r="P166" s="21">
        <v>5205082.83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69998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78641.66</v>
      </c>
      <c r="AF166" s="21">
        <v>0</v>
      </c>
      <c r="AG166" s="21">
        <v>0</v>
      </c>
      <c r="AH166" s="127" t="s">
        <v>857</v>
      </c>
      <c r="AI166" s="127" t="s">
        <v>857</v>
      </c>
      <c r="AJ166" s="127" t="s">
        <v>857</v>
      </c>
      <c r="AK166" s="43"/>
      <c r="AL166" s="43"/>
      <c r="AM166" s="43"/>
      <c r="AN166" s="43"/>
    </row>
    <row r="167" spans="1:40" ht="62.25" x14ac:dyDescent="0.9">
      <c r="A167" s="3">
        <v>1</v>
      </c>
      <c r="B167" s="45">
        <f>SUBTOTAL(103,$A$94:A167)</f>
        <v>67</v>
      </c>
      <c r="C167" s="126" t="s">
        <v>1406</v>
      </c>
      <c r="D167" s="50" t="s">
        <v>1819</v>
      </c>
      <c r="E167" s="48">
        <v>0.95770131483230581</v>
      </c>
      <c r="F167" s="21">
        <v>1768733.14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3">
        <v>0</v>
      </c>
      <c r="N167" s="21">
        <v>0</v>
      </c>
      <c r="O167" s="21">
        <v>2039</v>
      </c>
      <c r="P167" s="21">
        <v>1742723</v>
      </c>
      <c r="Q167" s="21">
        <v>0</v>
      </c>
      <c r="R167" s="21">
        <v>0</v>
      </c>
      <c r="S167" s="21">
        <v>0</v>
      </c>
      <c r="T167" s="128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26010.14</v>
      </c>
      <c r="AF167" s="21">
        <v>0</v>
      </c>
      <c r="AG167" s="21">
        <v>0</v>
      </c>
      <c r="AH167" s="127" t="s">
        <v>262</v>
      </c>
      <c r="AI167" s="127">
        <v>2020</v>
      </c>
      <c r="AJ167" s="127">
        <v>2020</v>
      </c>
      <c r="AK167" s="43"/>
      <c r="AL167" s="43"/>
      <c r="AM167" s="43"/>
      <c r="AN167" s="43"/>
    </row>
    <row r="168" spans="1:40" ht="62.25" x14ac:dyDescent="0.9">
      <c r="A168" s="3">
        <v>1</v>
      </c>
      <c r="B168" s="45">
        <f>SUBTOTAL(103,$A$94:A168)</f>
        <v>68</v>
      </c>
      <c r="C168" s="126" t="s">
        <v>1407</v>
      </c>
      <c r="D168" s="50" t="s">
        <v>1818</v>
      </c>
      <c r="E168" s="48">
        <v>0.91669999999999996</v>
      </c>
      <c r="F168" s="21">
        <v>224063.98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3">
        <v>0</v>
      </c>
      <c r="N168" s="21">
        <v>0</v>
      </c>
      <c r="O168" s="21">
        <v>1135</v>
      </c>
      <c r="P168" s="21">
        <v>220769</v>
      </c>
      <c r="Q168" s="21">
        <v>0</v>
      </c>
      <c r="R168" s="21">
        <v>0</v>
      </c>
      <c r="S168" s="21">
        <v>0</v>
      </c>
      <c r="T168" s="128">
        <v>0</v>
      </c>
      <c r="U168" s="21">
        <v>0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0</v>
      </c>
      <c r="AC168" s="21">
        <v>0</v>
      </c>
      <c r="AD168" s="21">
        <v>0</v>
      </c>
      <c r="AE168" s="21">
        <v>3294.98</v>
      </c>
      <c r="AF168" s="21">
        <v>0</v>
      </c>
      <c r="AG168" s="21">
        <v>0</v>
      </c>
      <c r="AH168" s="127" t="s">
        <v>262</v>
      </c>
      <c r="AI168" s="127">
        <v>2020</v>
      </c>
      <c r="AJ168" s="127">
        <v>2020</v>
      </c>
      <c r="AK168" s="43"/>
      <c r="AL168" s="43"/>
      <c r="AM168" s="43"/>
      <c r="AN168" s="43"/>
    </row>
    <row r="169" spans="1:40" ht="62.25" x14ac:dyDescent="0.9">
      <c r="A169" s="3">
        <v>1</v>
      </c>
      <c r="B169" s="45">
        <f>SUBTOTAL(103,$A$94:A169)</f>
        <v>69</v>
      </c>
      <c r="C169" s="126" t="s">
        <v>1408</v>
      </c>
      <c r="D169" s="50" t="s">
        <v>1819</v>
      </c>
      <c r="E169" s="48">
        <v>0.98309999999999997</v>
      </c>
      <c r="F169" s="21">
        <v>31696.09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3">
        <v>0</v>
      </c>
      <c r="N169" s="21">
        <v>0</v>
      </c>
      <c r="O169" s="21">
        <v>1845</v>
      </c>
      <c r="P169" s="21">
        <v>31229.98</v>
      </c>
      <c r="Q169" s="21">
        <v>0</v>
      </c>
      <c r="R169" s="21">
        <v>0</v>
      </c>
      <c r="S169" s="21">
        <v>0</v>
      </c>
      <c r="T169" s="128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466.11</v>
      </c>
      <c r="AF169" s="21">
        <v>0</v>
      </c>
      <c r="AG169" s="21">
        <v>0</v>
      </c>
      <c r="AH169" s="127" t="s">
        <v>262</v>
      </c>
      <c r="AI169" s="127">
        <v>2020</v>
      </c>
      <c r="AJ169" s="127">
        <v>2020</v>
      </c>
      <c r="AK169" s="43"/>
      <c r="AL169" s="43"/>
      <c r="AM169" s="43"/>
      <c r="AN169" s="43"/>
    </row>
    <row r="170" spans="1:40" ht="62.25" x14ac:dyDescent="0.9">
      <c r="A170" s="3">
        <v>1</v>
      </c>
      <c r="B170" s="45">
        <f>SUBTOTAL(103,$A$94:A170)</f>
        <v>70</v>
      </c>
      <c r="C170" s="126" t="s">
        <v>1409</v>
      </c>
      <c r="D170" s="50" t="s">
        <v>1819</v>
      </c>
      <c r="E170" s="48">
        <v>0.9163</v>
      </c>
      <c r="F170" s="21">
        <v>97154.82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3">
        <v>0</v>
      </c>
      <c r="N170" s="21">
        <v>0</v>
      </c>
      <c r="O170" s="21">
        <v>736</v>
      </c>
      <c r="P170" s="21">
        <v>95726.11</v>
      </c>
      <c r="Q170" s="21">
        <v>0</v>
      </c>
      <c r="R170" s="21">
        <v>0</v>
      </c>
      <c r="S170" s="21">
        <v>0</v>
      </c>
      <c r="T170" s="128">
        <v>0</v>
      </c>
      <c r="U170" s="21">
        <v>0</v>
      </c>
      <c r="V170" s="21">
        <v>0</v>
      </c>
      <c r="W170" s="21">
        <v>0</v>
      </c>
      <c r="X170" s="21">
        <v>0</v>
      </c>
      <c r="Y170" s="21">
        <v>0</v>
      </c>
      <c r="Z170" s="21">
        <v>0</v>
      </c>
      <c r="AA170" s="21">
        <v>0</v>
      </c>
      <c r="AB170" s="21">
        <v>0</v>
      </c>
      <c r="AC170" s="21">
        <v>0</v>
      </c>
      <c r="AD170" s="21">
        <v>0</v>
      </c>
      <c r="AE170" s="21">
        <v>1428.71</v>
      </c>
      <c r="AF170" s="21">
        <v>0</v>
      </c>
      <c r="AG170" s="21">
        <v>0</v>
      </c>
      <c r="AH170" s="127" t="s">
        <v>262</v>
      </c>
      <c r="AI170" s="127">
        <v>2020</v>
      </c>
      <c r="AJ170" s="127">
        <v>2020</v>
      </c>
      <c r="AK170" s="43"/>
      <c r="AL170" s="43"/>
      <c r="AM170" s="43"/>
      <c r="AN170" s="43"/>
    </row>
    <row r="171" spans="1:40" ht="62.25" x14ac:dyDescent="0.9">
      <c r="A171" s="3">
        <v>1</v>
      </c>
      <c r="B171" s="45">
        <f>SUBTOTAL(103,$A$94:A171)</f>
        <v>71</v>
      </c>
      <c r="C171" s="126" t="s">
        <v>1410</v>
      </c>
      <c r="D171" s="50" t="s">
        <v>1818</v>
      </c>
      <c r="E171" s="48">
        <v>0.88370000000000004</v>
      </c>
      <c r="F171" s="21">
        <v>115006.25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3">
        <v>0</v>
      </c>
      <c r="N171" s="21">
        <v>0</v>
      </c>
      <c r="O171" s="21">
        <v>518</v>
      </c>
      <c r="P171" s="21">
        <v>113315.02</v>
      </c>
      <c r="Q171" s="21">
        <v>0</v>
      </c>
      <c r="R171" s="21">
        <v>0</v>
      </c>
      <c r="S171" s="21">
        <v>0</v>
      </c>
      <c r="T171" s="128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1691.23</v>
      </c>
      <c r="AF171" s="21">
        <v>0</v>
      </c>
      <c r="AG171" s="21">
        <v>0</v>
      </c>
      <c r="AH171" s="127" t="s">
        <v>262</v>
      </c>
      <c r="AI171" s="127">
        <v>2020</v>
      </c>
      <c r="AJ171" s="127">
        <v>2020</v>
      </c>
      <c r="AK171" s="43"/>
      <c r="AL171" s="43"/>
      <c r="AM171" s="43"/>
      <c r="AN171" s="43"/>
    </row>
    <row r="172" spans="1:40" ht="62.25" x14ac:dyDescent="0.9">
      <c r="A172" s="3">
        <v>1</v>
      </c>
      <c r="B172" s="45">
        <f>SUBTOTAL(103,$A$94:A172)</f>
        <v>72</v>
      </c>
      <c r="C172" s="126" t="s">
        <v>1411</v>
      </c>
      <c r="D172" s="50" t="s">
        <v>1819</v>
      </c>
      <c r="E172" s="48">
        <v>1.000675491846317</v>
      </c>
      <c r="F172" s="21">
        <v>1485022.6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3">
        <v>0</v>
      </c>
      <c r="N172" s="21">
        <v>0</v>
      </c>
      <c r="O172" s="21">
        <v>1238</v>
      </c>
      <c r="P172" s="21">
        <v>1463184.57</v>
      </c>
      <c r="Q172" s="21">
        <v>0</v>
      </c>
      <c r="R172" s="21">
        <v>0</v>
      </c>
      <c r="S172" s="21">
        <v>0</v>
      </c>
      <c r="T172" s="128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0</v>
      </c>
      <c r="Z172" s="21">
        <v>0</v>
      </c>
      <c r="AA172" s="21">
        <v>0</v>
      </c>
      <c r="AB172" s="21">
        <v>0</v>
      </c>
      <c r="AC172" s="21">
        <v>0</v>
      </c>
      <c r="AD172" s="21">
        <v>0</v>
      </c>
      <c r="AE172" s="21">
        <v>21838.03</v>
      </c>
      <c r="AF172" s="21">
        <v>0</v>
      </c>
      <c r="AG172" s="21">
        <v>0</v>
      </c>
      <c r="AH172" s="127" t="s">
        <v>262</v>
      </c>
      <c r="AI172" s="127">
        <v>2020</v>
      </c>
      <c r="AJ172" s="127">
        <v>2020</v>
      </c>
      <c r="AK172" s="43"/>
      <c r="AL172" s="43"/>
      <c r="AM172" s="43"/>
      <c r="AN172" s="43"/>
    </row>
    <row r="173" spans="1:40" ht="62.25" x14ac:dyDescent="0.9">
      <c r="A173" s="3">
        <v>1</v>
      </c>
      <c r="B173" s="45">
        <f>SUBTOTAL(103,$A$94:A173)</f>
        <v>73</v>
      </c>
      <c r="C173" s="126" t="s">
        <v>1412</v>
      </c>
      <c r="D173" s="50" t="s">
        <v>1819</v>
      </c>
      <c r="E173" s="48">
        <v>0.80026822300653366</v>
      </c>
      <c r="F173" s="21">
        <v>179270.28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3">
        <v>0</v>
      </c>
      <c r="N173" s="21">
        <v>0</v>
      </c>
      <c r="O173" s="21">
        <v>668</v>
      </c>
      <c r="P173" s="21">
        <v>176634.02</v>
      </c>
      <c r="Q173" s="21">
        <v>0</v>
      </c>
      <c r="R173" s="21">
        <v>0</v>
      </c>
      <c r="S173" s="21">
        <v>0</v>
      </c>
      <c r="T173" s="128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2636.26</v>
      </c>
      <c r="AF173" s="21">
        <v>0</v>
      </c>
      <c r="AG173" s="21">
        <v>0</v>
      </c>
      <c r="AH173" s="127" t="s">
        <v>262</v>
      </c>
      <c r="AI173" s="127">
        <v>2020</v>
      </c>
      <c r="AJ173" s="127">
        <v>2020</v>
      </c>
      <c r="AK173" s="43"/>
      <c r="AL173" s="43"/>
      <c r="AM173" s="43"/>
      <c r="AN173" s="43"/>
    </row>
    <row r="174" spans="1:40" ht="62.25" x14ac:dyDescent="0.9">
      <c r="A174" s="3">
        <v>1</v>
      </c>
      <c r="B174" s="45">
        <f>SUBTOTAL(103,$A$94:A174)</f>
        <v>74</v>
      </c>
      <c r="C174" s="126" t="s">
        <v>1413</v>
      </c>
      <c r="D174" s="50" t="s">
        <v>1818</v>
      </c>
      <c r="E174" s="48">
        <v>0.92587279445283599</v>
      </c>
      <c r="F174" s="21">
        <v>21660.55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3">
        <v>0</v>
      </c>
      <c r="N174" s="21">
        <v>0</v>
      </c>
      <c r="O174" s="21">
        <v>559</v>
      </c>
      <c r="P174" s="21">
        <v>21342.02</v>
      </c>
      <c r="Q174" s="21">
        <v>0</v>
      </c>
      <c r="R174" s="21">
        <v>0</v>
      </c>
      <c r="S174" s="21">
        <v>0</v>
      </c>
      <c r="T174" s="128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318.52999999999997</v>
      </c>
      <c r="AF174" s="21">
        <v>0</v>
      </c>
      <c r="AG174" s="21">
        <v>0</v>
      </c>
      <c r="AH174" s="127" t="s">
        <v>262</v>
      </c>
      <c r="AI174" s="127">
        <v>2020</v>
      </c>
      <c r="AJ174" s="127">
        <v>2020</v>
      </c>
      <c r="AK174" s="43"/>
      <c r="AL174" s="43"/>
      <c r="AM174" s="43"/>
      <c r="AN174" s="43"/>
    </row>
    <row r="175" spans="1:40" ht="62.25" x14ac:dyDescent="0.9">
      <c r="A175" s="3">
        <v>1</v>
      </c>
      <c r="B175" s="45">
        <f>SUBTOTAL(103,$A$94:A175)</f>
        <v>75</v>
      </c>
      <c r="C175" s="126" t="s">
        <v>1414</v>
      </c>
      <c r="D175" s="50" t="s">
        <v>1819</v>
      </c>
      <c r="E175" s="48">
        <v>0.87360000000000004</v>
      </c>
      <c r="F175" s="21">
        <v>825558.04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3">
        <v>0</v>
      </c>
      <c r="N175" s="21">
        <v>0</v>
      </c>
      <c r="O175" s="21">
        <v>1549</v>
      </c>
      <c r="P175" s="21">
        <v>813417.78</v>
      </c>
      <c r="Q175" s="21">
        <v>0</v>
      </c>
      <c r="R175" s="21">
        <v>0</v>
      </c>
      <c r="S175" s="21">
        <v>0</v>
      </c>
      <c r="T175" s="128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0</v>
      </c>
      <c r="AE175" s="21">
        <v>12140.26</v>
      </c>
      <c r="AF175" s="21">
        <v>0</v>
      </c>
      <c r="AG175" s="21">
        <v>0</v>
      </c>
      <c r="AH175" s="127" t="s">
        <v>262</v>
      </c>
      <c r="AI175" s="127">
        <v>2020</v>
      </c>
      <c r="AJ175" s="127">
        <v>2020</v>
      </c>
      <c r="AK175" s="43"/>
      <c r="AL175" s="43"/>
      <c r="AM175" s="43"/>
      <c r="AN175" s="43"/>
    </row>
    <row r="176" spans="1:40" ht="62.25" x14ac:dyDescent="0.9">
      <c r="A176" s="3">
        <v>1</v>
      </c>
      <c r="B176" s="45">
        <f>SUBTOTAL(103,$A$94:A176)</f>
        <v>76</v>
      </c>
      <c r="C176" s="126" t="s">
        <v>1415</v>
      </c>
      <c r="D176" s="50" t="s">
        <v>1818</v>
      </c>
      <c r="E176" s="48">
        <v>0.78059999999999996</v>
      </c>
      <c r="F176" s="21">
        <v>58127.710000000006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3">
        <v>0</v>
      </c>
      <c r="N176" s="21">
        <v>0</v>
      </c>
      <c r="O176" s="21">
        <v>450</v>
      </c>
      <c r="P176" s="21">
        <v>57272.91</v>
      </c>
      <c r="Q176" s="21">
        <v>0</v>
      </c>
      <c r="R176" s="21">
        <v>0</v>
      </c>
      <c r="S176" s="21">
        <v>0</v>
      </c>
      <c r="T176" s="128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854.8</v>
      </c>
      <c r="AF176" s="21">
        <v>0</v>
      </c>
      <c r="AG176" s="21">
        <v>0</v>
      </c>
      <c r="AH176" s="127" t="s">
        <v>262</v>
      </c>
      <c r="AI176" s="127">
        <v>2020</v>
      </c>
      <c r="AJ176" s="127">
        <v>2020</v>
      </c>
      <c r="AK176" s="43"/>
      <c r="AL176" s="43"/>
      <c r="AM176" s="43"/>
      <c r="AN176" s="43"/>
    </row>
    <row r="177" spans="1:40" ht="62.25" x14ac:dyDescent="0.9">
      <c r="A177" s="3">
        <v>1</v>
      </c>
      <c r="B177" s="45">
        <f>SUBTOTAL(103,$A$94:A177)</f>
        <v>77</v>
      </c>
      <c r="C177" s="126" t="s">
        <v>1118</v>
      </c>
      <c r="D177" s="50" t="s">
        <v>1819</v>
      </c>
      <c r="E177" s="48">
        <v>0.88049999999999995</v>
      </c>
      <c r="F177" s="21">
        <v>174209.85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3">
        <v>0</v>
      </c>
      <c r="N177" s="21">
        <v>0</v>
      </c>
      <c r="O177" s="21">
        <v>498</v>
      </c>
      <c r="P177" s="21">
        <v>171648</v>
      </c>
      <c r="Q177" s="21">
        <v>0</v>
      </c>
      <c r="R177" s="21">
        <v>0</v>
      </c>
      <c r="S177" s="21">
        <v>0</v>
      </c>
      <c r="T177" s="128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2561.85</v>
      </c>
      <c r="AF177" s="21">
        <v>0</v>
      </c>
      <c r="AG177" s="21">
        <v>0</v>
      </c>
      <c r="AH177" s="127" t="s">
        <v>262</v>
      </c>
      <c r="AI177" s="127">
        <v>2020</v>
      </c>
      <c r="AJ177" s="127">
        <v>2020</v>
      </c>
      <c r="AK177" s="43"/>
      <c r="AL177" s="43"/>
      <c r="AM177" s="43"/>
      <c r="AN177" s="43"/>
    </row>
    <row r="178" spans="1:40" ht="62.25" x14ac:dyDescent="0.9">
      <c r="A178" s="3">
        <v>1</v>
      </c>
      <c r="B178" s="45">
        <f>SUBTOTAL(103,$A$94:A178)</f>
        <v>78</v>
      </c>
      <c r="C178" s="126" t="s">
        <v>1416</v>
      </c>
      <c r="D178" s="50">
        <v>2017</v>
      </c>
      <c r="E178" s="48">
        <v>0.97189999999999999</v>
      </c>
      <c r="F178" s="21">
        <v>101365.01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3">
        <v>0</v>
      </c>
      <c r="N178" s="21">
        <v>0</v>
      </c>
      <c r="O178" s="21">
        <v>1067</v>
      </c>
      <c r="P178" s="21">
        <v>99867</v>
      </c>
      <c r="Q178" s="21">
        <v>0</v>
      </c>
      <c r="R178" s="21">
        <v>0</v>
      </c>
      <c r="S178" s="21">
        <v>0</v>
      </c>
      <c r="T178" s="128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1498.01</v>
      </c>
      <c r="AF178" s="21">
        <v>0</v>
      </c>
      <c r="AG178" s="21">
        <v>0</v>
      </c>
      <c r="AH178" s="127" t="s">
        <v>262</v>
      </c>
      <c r="AI178" s="25">
        <v>2022</v>
      </c>
      <c r="AJ178" s="25">
        <v>2022</v>
      </c>
      <c r="AK178" s="43"/>
      <c r="AL178" s="43"/>
      <c r="AM178" s="43"/>
      <c r="AN178" s="43"/>
    </row>
    <row r="179" spans="1:40" ht="62.25" x14ac:dyDescent="0.9">
      <c r="A179" s="3">
        <v>1</v>
      </c>
      <c r="B179" s="45">
        <f>SUBTOTAL(103,$A$94:A179)</f>
        <v>79</v>
      </c>
      <c r="C179" s="126" t="s">
        <v>1452</v>
      </c>
      <c r="D179" s="64" t="s">
        <v>1479</v>
      </c>
      <c r="E179" s="48">
        <v>0.93899999999999995</v>
      </c>
      <c r="F179" s="21">
        <v>70328.740000000005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3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128">
        <v>0</v>
      </c>
      <c r="U179" s="21">
        <v>0</v>
      </c>
      <c r="V179" s="21">
        <v>0</v>
      </c>
      <c r="W179" s="21">
        <v>0</v>
      </c>
      <c r="X179" s="21">
        <v>69998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330.74</v>
      </c>
      <c r="AF179" s="21">
        <v>0</v>
      </c>
      <c r="AG179" s="21">
        <v>0</v>
      </c>
      <c r="AH179" s="127" t="s">
        <v>262</v>
      </c>
      <c r="AI179" s="127">
        <v>2020</v>
      </c>
      <c r="AJ179" s="127">
        <v>2020</v>
      </c>
      <c r="AK179" s="43"/>
      <c r="AL179" s="43"/>
      <c r="AM179" s="43"/>
      <c r="AN179" s="43"/>
    </row>
    <row r="180" spans="1:40" ht="62.25" x14ac:dyDescent="0.9">
      <c r="A180" s="3">
        <v>1</v>
      </c>
      <c r="B180" s="45">
        <f>SUBTOTAL(103,$A$94:A180)</f>
        <v>80</v>
      </c>
      <c r="C180" s="126" t="s">
        <v>1828</v>
      </c>
      <c r="D180" s="50" t="s">
        <v>1818</v>
      </c>
      <c r="E180" s="48">
        <v>0.97650000000000003</v>
      </c>
      <c r="F180" s="21">
        <v>46834.77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3">
        <v>0</v>
      </c>
      <c r="N180" s="21">
        <v>0</v>
      </c>
      <c r="O180" s="21">
        <v>1461</v>
      </c>
      <c r="P180" s="21">
        <v>46142.63</v>
      </c>
      <c r="Q180" s="21">
        <v>0</v>
      </c>
      <c r="R180" s="21">
        <v>0</v>
      </c>
      <c r="S180" s="21">
        <v>0</v>
      </c>
      <c r="T180" s="128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692.14</v>
      </c>
      <c r="AF180" s="21">
        <v>0</v>
      </c>
      <c r="AG180" s="21">
        <v>0</v>
      </c>
      <c r="AH180" s="127" t="s">
        <v>262</v>
      </c>
      <c r="AI180" s="127">
        <v>2020</v>
      </c>
      <c r="AJ180" s="127">
        <v>2020</v>
      </c>
      <c r="AK180" s="43"/>
      <c r="AL180" s="43"/>
      <c r="AM180" s="43"/>
      <c r="AN180" s="43"/>
    </row>
    <row r="181" spans="1:40" ht="62.25" x14ac:dyDescent="0.9">
      <c r="A181" s="3">
        <v>1</v>
      </c>
      <c r="B181" s="45">
        <f>SUBTOTAL(103,$A$94:A181)</f>
        <v>81</v>
      </c>
      <c r="C181" s="126" t="s">
        <v>1829</v>
      </c>
      <c r="D181" s="50" t="s">
        <v>1818</v>
      </c>
      <c r="E181" s="48">
        <v>0.75141596450729198</v>
      </c>
      <c r="F181" s="21">
        <v>58502.97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3">
        <v>0</v>
      </c>
      <c r="N181" s="21">
        <v>0</v>
      </c>
      <c r="O181" s="21">
        <v>500</v>
      </c>
      <c r="P181" s="21">
        <v>57638.39</v>
      </c>
      <c r="Q181" s="21">
        <v>0</v>
      </c>
      <c r="R181" s="21">
        <v>0</v>
      </c>
      <c r="S181" s="21">
        <v>0</v>
      </c>
      <c r="T181" s="128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864.58</v>
      </c>
      <c r="AF181" s="21">
        <v>0</v>
      </c>
      <c r="AG181" s="21">
        <v>0</v>
      </c>
      <c r="AH181" s="127" t="s">
        <v>262</v>
      </c>
      <c r="AI181" s="127">
        <v>2020</v>
      </c>
      <c r="AJ181" s="127">
        <v>2020</v>
      </c>
      <c r="AK181" s="43"/>
      <c r="AL181" s="43"/>
      <c r="AM181" s="43"/>
      <c r="AN181" s="43"/>
    </row>
    <row r="182" spans="1:40" ht="58.5" customHeight="1" x14ac:dyDescent="0.9">
      <c r="A182" s="3">
        <v>1</v>
      </c>
      <c r="B182" s="45">
        <f>SUBTOTAL(103,$A$94:A182)</f>
        <v>82</v>
      </c>
      <c r="C182" s="126" t="s">
        <v>3314</v>
      </c>
      <c r="D182" s="64">
        <v>2017</v>
      </c>
      <c r="E182" s="48">
        <v>0.96309999999999996</v>
      </c>
      <c r="F182" s="21">
        <v>96187.689999999988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3">
        <v>0</v>
      </c>
      <c r="N182" s="21">
        <v>0</v>
      </c>
      <c r="O182" s="21">
        <v>910.7</v>
      </c>
      <c r="P182" s="21">
        <v>94172.4</v>
      </c>
      <c r="Q182" s="21">
        <v>0</v>
      </c>
      <c r="R182" s="21">
        <v>0</v>
      </c>
      <c r="S182" s="21">
        <v>0</v>
      </c>
      <c r="T182" s="128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2015.29</v>
      </c>
      <c r="AF182" s="21">
        <v>0</v>
      </c>
      <c r="AG182" s="21">
        <v>0</v>
      </c>
      <c r="AH182" s="127" t="s">
        <v>262</v>
      </c>
      <c r="AI182" s="127">
        <v>2022</v>
      </c>
      <c r="AJ182" s="127">
        <v>2022</v>
      </c>
      <c r="AK182" s="43"/>
      <c r="AL182" s="43"/>
      <c r="AM182" s="43"/>
      <c r="AN182" s="43"/>
    </row>
    <row r="183" spans="1:40" ht="62.25" x14ac:dyDescent="0.9">
      <c r="B183" s="295" t="s">
        <v>1361</v>
      </c>
      <c r="C183" s="296"/>
      <c r="D183" s="132" t="s">
        <v>857</v>
      </c>
      <c r="E183" s="48">
        <f>AVERAGE(E184:E189)</f>
        <v>0.89380629497361996</v>
      </c>
      <c r="F183" s="21">
        <v>1537584.94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3">
        <v>0</v>
      </c>
      <c r="N183" s="21">
        <v>0</v>
      </c>
      <c r="O183" s="21">
        <v>6063.4000000000005</v>
      </c>
      <c r="P183" s="21">
        <v>1527663.73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9921.2099999999991</v>
      </c>
      <c r="AF183" s="21">
        <v>0</v>
      </c>
      <c r="AG183" s="21">
        <v>0</v>
      </c>
      <c r="AH183" s="127" t="s">
        <v>857</v>
      </c>
      <c r="AI183" s="127" t="s">
        <v>857</v>
      </c>
      <c r="AJ183" s="127" t="s">
        <v>857</v>
      </c>
      <c r="AK183" s="43"/>
      <c r="AL183" s="43"/>
      <c r="AM183" s="43"/>
      <c r="AN183" s="43"/>
    </row>
    <row r="184" spans="1:40" ht="62.25" x14ac:dyDescent="0.9">
      <c r="A184" s="3">
        <v>1</v>
      </c>
      <c r="B184" s="45">
        <f>SUBTOTAL(103,$A$94:A184)</f>
        <v>83</v>
      </c>
      <c r="C184" s="126" t="s">
        <v>1417</v>
      </c>
      <c r="D184" s="50" t="s">
        <v>1819</v>
      </c>
      <c r="E184" s="48">
        <v>0.9054350997618551</v>
      </c>
      <c r="F184" s="21">
        <v>379333.74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3">
        <v>0</v>
      </c>
      <c r="N184" s="21">
        <v>0</v>
      </c>
      <c r="O184" s="21">
        <v>1160.0999999999999</v>
      </c>
      <c r="P184" s="21">
        <v>376902.72</v>
      </c>
      <c r="Q184" s="21">
        <v>0</v>
      </c>
      <c r="R184" s="21">
        <v>0</v>
      </c>
      <c r="S184" s="21">
        <v>0</v>
      </c>
      <c r="T184" s="128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2431.02</v>
      </c>
      <c r="AF184" s="21">
        <v>0</v>
      </c>
      <c r="AG184" s="21">
        <v>0</v>
      </c>
      <c r="AH184" s="127" t="s">
        <v>262</v>
      </c>
      <c r="AI184" s="127">
        <v>2020</v>
      </c>
      <c r="AJ184" s="127">
        <v>2020</v>
      </c>
      <c r="AK184" s="43"/>
      <c r="AL184" s="43"/>
      <c r="AM184" s="43"/>
      <c r="AN184" s="43"/>
    </row>
    <row r="185" spans="1:40" ht="62.25" x14ac:dyDescent="0.9">
      <c r="A185" s="3">
        <v>1</v>
      </c>
      <c r="B185" s="45">
        <f>SUBTOTAL(103,$A$94:A185)</f>
        <v>84</v>
      </c>
      <c r="C185" s="126" t="s">
        <v>1418</v>
      </c>
      <c r="D185" s="50" t="s">
        <v>1819</v>
      </c>
      <c r="E185" s="48">
        <v>0.87345236547698324</v>
      </c>
      <c r="F185" s="21">
        <v>378072.25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3">
        <v>0</v>
      </c>
      <c r="N185" s="21">
        <v>0</v>
      </c>
      <c r="O185" s="21">
        <v>1192.7</v>
      </c>
      <c r="P185" s="21">
        <v>375649.31</v>
      </c>
      <c r="Q185" s="21">
        <v>0</v>
      </c>
      <c r="R185" s="21">
        <v>0</v>
      </c>
      <c r="S185" s="21">
        <v>0</v>
      </c>
      <c r="T185" s="128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2422.94</v>
      </c>
      <c r="AF185" s="21">
        <v>0</v>
      </c>
      <c r="AG185" s="21">
        <v>0</v>
      </c>
      <c r="AH185" s="127" t="s">
        <v>262</v>
      </c>
      <c r="AI185" s="127">
        <v>2020</v>
      </c>
      <c r="AJ185" s="127">
        <v>2020</v>
      </c>
      <c r="AK185" s="43"/>
      <c r="AL185" s="43"/>
      <c r="AM185" s="43"/>
      <c r="AN185" s="43"/>
    </row>
    <row r="186" spans="1:40" ht="62.25" x14ac:dyDescent="0.9">
      <c r="A186" s="3">
        <v>1</v>
      </c>
      <c r="B186" s="45">
        <f>SUBTOTAL(103,$A$94:A186)</f>
        <v>85</v>
      </c>
      <c r="C186" s="126" t="s">
        <v>371</v>
      </c>
      <c r="D186" s="50" t="s">
        <v>1819</v>
      </c>
      <c r="E186" s="48">
        <v>0.86236529068576662</v>
      </c>
      <c r="F186" s="21">
        <v>289922.22000000003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3">
        <v>0</v>
      </c>
      <c r="N186" s="21">
        <v>0</v>
      </c>
      <c r="O186" s="21">
        <v>1207</v>
      </c>
      <c r="P186" s="21">
        <v>288064.21000000002</v>
      </c>
      <c r="Q186" s="21">
        <v>0</v>
      </c>
      <c r="R186" s="21">
        <v>0</v>
      </c>
      <c r="S186" s="21">
        <v>0</v>
      </c>
      <c r="T186" s="128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1858.01</v>
      </c>
      <c r="AF186" s="21">
        <v>0</v>
      </c>
      <c r="AG186" s="21">
        <v>0</v>
      </c>
      <c r="AH186" s="127" t="s">
        <v>262</v>
      </c>
      <c r="AI186" s="127">
        <v>2020</v>
      </c>
      <c r="AJ186" s="127">
        <v>2020</v>
      </c>
      <c r="AK186" s="43"/>
      <c r="AL186" s="43"/>
      <c r="AM186" s="43"/>
      <c r="AN186" s="43"/>
    </row>
    <row r="187" spans="1:40" ht="62.25" x14ac:dyDescent="0.9">
      <c r="A187" s="3">
        <v>1</v>
      </c>
      <c r="B187" s="45">
        <f>SUBTOTAL(103,$A$94:A187)</f>
        <v>86</v>
      </c>
      <c r="C187" s="126" t="s">
        <v>1419</v>
      </c>
      <c r="D187" s="50" t="s">
        <v>1819</v>
      </c>
      <c r="E187" s="48">
        <v>0.85951459937778774</v>
      </c>
      <c r="F187" s="21">
        <v>289922.22000000003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3">
        <v>0</v>
      </c>
      <c r="N187" s="21">
        <v>0</v>
      </c>
      <c r="O187" s="21">
        <v>1206</v>
      </c>
      <c r="P187" s="21">
        <v>288064.21000000002</v>
      </c>
      <c r="Q187" s="21">
        <v>0</v>
      </c>
      <c r="R187" s="21">
        <v>0</v>
      </c>
      <c r="S187" s="21">
        <v>0</v>
      </c>
      <c r="T187" s="128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1858.01</v>
      </c>
      <c r="AF187" s="21">
        <v>0</v>
      </c>
      <c r="AG187" s="21">
        <v>0</v>
      </c>
      <c r="AH187" s="127" t="s">
        <v>262</v>
      </c>
      <c r="AI187" s="127">
        <v>2020</v>
      </c>
      <c r="AJ187" s="127">
        <v>2020</v>
      </c>
      <c r="AK187" s="43"/>
      <c r="AL187" s="43"/>
      <c r="AM187" s="43"/>
      <c r="AN187" s="43"/>
    </row>
    <row r="188" spans="1:40" ht="62.25" x14ac:dyDescent="0.9">
      <c r="A188" s="3">
        <v>1</v>
      </c>
      <c r="B188" s="45">
        <f>SUBTOTAL(103,$A$94:A188)</f>
        <v>87</v>
      </c>
      <c r="C188" s="126" t="s">
        <v>1420</v>
      </c>
      <c r="D188" s="50" t="s">
        <v>1819</v>
      </c>
      <c r="E188" s="48">
        <v>0.89797041453932691</v>
      </c>
      <c r="F188" s="21">
        <v>192286.75999999998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3">
        <v>0</v>
      </c>
      <c r="N188" s="21">
        <v>0</v>
      </c>
      <c r="O188" s="21">
        <v>516.6</v>
      </c>
      <c r="P188" s="21">
        <v>191054.46</v>
      </c>
      <c r="Q188" s="21">
        <v>0</v>
      </c>
      <c r="R188" s="21">
        <v>0</v>
      </c>
      <c r="S188" s="21">
        <v>0</v>
      </c>
      <c r="T188" s="128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1232.3</v>
      </c>
      <c r="AF188" s="21">
        <v>0</v>
      </c>
      <c r="AG188" s="21">
        <v>0</v>
      </c>
      <c r="AH188" s="127" t="s">
        <v>262</v>
      </c>
      <c r="AI188" s="127">
        <v>2020</v>
      </c>
      <c r="AJ188" s="127">
        <v>2020</v>
      </c>
      <c r="AK188" s="43"/>
      <c r="AL188" s="43"/>
      <c r="AM188" s="43"/>
      <c r="AN188" s="43"/>
    </row>
    <row r="189" spans="1:40" ht="62.25" x14ac:dyDescent="0.9">
      <c r="A189" s="3">
        <v>1</v>
      </c>
      <c r="B189" s="45">
        <f>SUBTOTAL(103,$A$94:A189)</f>
        <v>88</v>
      </c>
      <c r="C189" s="126" t="s">
        <v>2203</v>
      </c>
      <c r="D189" s="50">
        <v>2014</v>
      </c>
      <c r="E189" s="48">
        <v>0.96409999999999996</v>
      </c>
      <c r="F189" s="21">
        <v>8047.75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3">
        <v>0</v>
      </c>
      <c r="N189" s="21">
        <v>0</v>
      </c>
      <c r="O189" s="21">
        <v>781</v>
      </c>
      <c r="P189" s="21">
        <v>7928.82</v>
      </c>
      <c r="Q189" s="21">
        <v>0</v>
      </c>
      <c r="R189" s="21">
        <v>0</v>
      </c>
      <c r="S189" s="21">
        <v>0</v>
      </c>
      <c r="T189" s="128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118.93</v>
      </c>
      <c r="AF189" s="21">
        <v>0</v>
      </c>
      <c r="AG189" s="21">
        <v>0</v>
      </c>
      <c r="AH189" s="127" t="s">
        <v>262</v>
      </c>
      <c r="AI189" s="25">
        <v>2022</v>
      </c>
      <c r="AJ189" s="25">
        <v>2022</v>
      </c>
      <c r="AK189" s="43"/>
      <c r="AL189" s="43"/>
      <c r="AM189" s="43"/>
      <c r="AN189" s="43"/>
    </row>
    <row r="190" spans="1:40" ht="62.25" x14ac:dyDescent="0.9">
      <c r="B190" s="295" t="s">
        <v>851</v>
      </c>
      <c r="C190" s="296"/>
      <c r="D190" s="132" t="s">
        <v>857</v>
      </c>
      <c r="E190" s="48">
        <f>AVERAGE(E191:E192)</f>
        <v>0.86194999999999999</v>
      </c>
      <c r="F190" s="21">
        <v>3231773.15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3">
        <v>0</v>
      </c>
      <c r="N190" s="21">
        <v>0</v>
      </c>
      <c r="O190" s="21">
        <v>1625</v>
      </c>
      <c r="P190" s="21">
        <v>3199617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32156.15</v>
      </c>
      <c r="AF190" s="21">
        <v>0</v>
      </c>
      <c r="AG190" s="21">
        <v>0</v>
      </c>
      <c r="AH190" s="127" t="s">
        <v>857</v>
      </c>
      <c r="AI190" s="127" t="s">
        <v>857</v>
      </c>
      <c r="AJ190" s="127" t="s">
        <v>857</v>
      </c>
      <c r="AK190" s="43"/>
      <c r="AL190" s="43"/>
      <c r="AM190" s="43"/>
      <c r="AN190" s="43"/>
    </row>
    <row r="191" spans="1:40" ht="62.25" x14ac:dyDescent="0.9">
      <c r="A191" s="3">
        <v>1</v>
      </c>
      <c r="B191" s="45">
        <f>SUBTOTAL(103,$A$94:A191)</f>
        <v>89</v>
      </c>
      <c r="C191" s="126" t="s">
        <v>1421</v>
      </c>
      <c r="D191" s="50" t="s">
        <v>1818</v>
      </c>
      <c r="E191" s="48">
        <v>0.82040000000000002</v>
      </c>
      <c r="F191" s="21">
        <v>1617633.46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3">
        <v>0</v>
      </c>
      <c r="N191" s="21">
        <v>0</v>
      </c>
      <c r="O191" s="21">
        <v>812.5</v>
      </c>
      <c r="P191" s="21">
        <v>1601538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16095.46</v>
      </c>
      <c r="AF191" s="21">
        <v>0</v>
      </c>
      <c r="AG191" s="21">
        <v>0</v>
      </c>
      <c r="AH191" s="127" t="s">
        <v>262</v>
      </c>
      <c r="AI191" s="127">
        <v>2020</v>
      </c>
      <c r="AJ191" s="127">
        <v>2020</v>
      </c>
      <c r="AK191" s="43"/>
      <c r="AL191" s="43"/>
      <c r="AM191" s="43"/>
      <c r="AN191" s="43"/>
    </row>
    <row r="192" spans="1:40" ht="62.25" x14ac:dyDescent="0.9">
      <c r="A192" s="3">
        <v>1</v>
      </c>
      <c r="B192" s="45">
        <f>SUBTOTAL(103,$A$94:A192)</f>
        <v>90</v>
      </c>
      <c r="C192" s="126" t="s">
        <v>1422</v>
      </c>
      <c r="D192" s="50" t="s">
        <v>1819</v>
      </c>
      <c r="E192" s="48">
        <v>0.90349999999999997</v>
      </c>
      <c r="F192" s="21">
        <v>1614139.69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3">
        <v>0</v>
      </c>
      <c r="N192" s="21">
        <v>0</v>
      </c>
      <c r="O192" s="21">
        <v>812.5</v>
      </c>
      <c r="P192" s="21">
        <v>1598079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16060.69</v>
      </c>
      <c r="AF192" s="21">
        <v>0</v>
      </c>
      <c r="AG192" s="21">
        <v>0</v>
      </c>
      <c r="AH192" s="127" t="s">
        <v>262</v>
      </c>
      <c r="AI192" s="127">
        <v>2020</v>
      </c>
      <c r="AJ192" s="127">
        <v>2020</v>
      </c>
      <c r="AK192" s="43"/>
      <c r="AL192" s="43"/>
      <c r="AM192" s="43"/>
      <c r="AN192" s="43"/>
    </row>
    <row r="193" spans="1:40" ht="62.25" x14ac:dyDescent="0.9">
      <c r="B193" s="297" t="s">
        <v>1362</v>
      </c>
      <c r="C193" s="126"/>
      <c r="D193" s="132" t="s">
        <v>857</v>
      </c>
      <c r="E193" s="48">
        <f>AVERAGE(E194:E195)</f>
        <v>0.91439999999999999</v>
      </c>
      <c r="F193" s="21">
        <v>35323.410000000003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3">
        <v>0</v>
      </c>
      <c r="N193" s="21">
        <v>0</v>
      </c>
      <c r="O193" s="21">
        <v>776.1</v>
      </c>
      <c r="P193" s="21">
        <v>34856.94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466.46999999999997</v>
      </c>
      <c r="AF193" s="21">
        <v>0</v>
      </c>
      <c r="AG193" s="21">
        <v>0</v>
      </c>
      <c r="AH193" s="127" t="s">
        <v>857</v>
      </c>
      <c r="AI193" s="127" t="s">
        <v>857</v>
      </c>
      <c r="AJ193" s="127" t="s">
        <v>857</v>
      </c>
      <c r="AK193" s="43"/>
      <c r="AL193" s="43"/>
      <c r="AM193" s="43"/>
      <c r="AN193" s="43"/>
    </row>
    <row r="194" spans="1:40" ht="62.25" x14ac:dyDescent="0.9">
      <c r="A194" s="3">
        <v>1</v>
      </c>
      <c r="B194" s="45">
        <f>SUBTOTAL(103,$A$94:A194)</f>
        <v>91</v>
      </c>
      <c r="C194" s="126" t="s">
        <v>1423</v>
      </c>
      <c r="D194" s="50" t="s">
        <v>1479</v>
      </c>
      <c r="E194" s="48">
        <v>0.93579999999999997</v>
      </c>
      <c r="F194" s="21">
        <v>11164.380000000001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3">
        <v>0</v>
      </c>
      <c r="N194" s="21">
        <v>0</v>
      </c>
      <c r="O194" s="21">
        <v>471.6</v>
      </c>
      <c r="P194" s="21">
        <v>11054.94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109.44</v>
      </c>
      <c r="AF194" s="21">
        <v>0</v>
      </c>
      <c r="AG194" s="21">
        <v>0</v>
      </c>
      <c r="AH194" s="127" t="s">
        <v>262</v>
      </c>
      <c r="AI194" s="127">
        <v>2020</v>
      </c>
      <c r="AJ194" s="127">
        <v>2020</v>
      </c>
      <c r="AK194" s="43"/>
      <c r="AL194" s="43"/>
      <c r="AM194" s="43"/>
      <c r="AN194" s="43"/>
    </row>
    <row r="195" spans="1:40" ht="62.25" x14ac:dyDescent="0.9">
      <c r="A195" s="3">
        <v>1</v>
      </c>
      <c r="B195" s="45">
        <f>SUBTOTAL(103,$A$94:A195)</f>
        <v>92</v>
      </c>
      <c r="C195" s="126" t="s">
        <v>1830</v>
      </c>
      <c r="D195" s="50" t="s">
        <v>1819</v>
      </c>
      <c r="E195" s="48">
        <v>0.89300000000000002</v>
      </c>
      <c r="F195" s="21">
        <v>24159.03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3">
        <v>0</v>
      </c>
      <c r="N195" s="21">
        <v>0</v>
      </c>
      <c r="O195" s="21">
        <v>304.5</v>
      </c>
      <c r="P195" s="21">
        <v>23802</v>
      </c>
      <c r="Q195" s="21">
        <v>0</v>
      </c>
      <c r="R195" s="21">
        <v>0</v>
      </c>
      <c r="S195" s="21">
        <v>0</v>
      </c>
      <c r="T195" s="128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357.03</v>
      </c>
      <c r="AF195" s="21">
        <v>0</v>
      </c>
      <c r="AG195" s="21">
        <v>0</v>
      </c>
      <c r="AH195" s="127" t="s">
        <v>262</v>
      </c>
      <c r="AI195" s="25">
        <v>2022</v>
      </c>
      <c r="AJ195" s="25">
        <v>2022</v>
      </c>
      <c r="AK195" s="43"/>
      <c r="AL195" s="43"/>
      <c r="AM195" s="43"/>
      <c r="AN195" s="43"/>
    </row>
    <row r="196" spans="1:40" ht="62.25" x14ac:dyDescent="0.9">
      <c r="B196" s="297" t="s">
        <v>827</v>
      </c>
      <c r="C196" s="126"/>
      <c r="D196" s="132" t="s">
        <v>857</v>
      </c>
      <c r="E196" s="48">
        <f>E197</f>
        <v>0.9657</v>
      </c>
      <c r="F196" s="21">
        <v>766743.64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3">
        <v>0</v>
      </c>
      <c r="N196" s="21">
        <v>0</v>
      </c>
      <c r="O196" s="21">
        <v>972.5</v>
      </c>
      <c r="P196" s="21">
        <v>766743.64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127" t="s">
        <v>857</v>
      </c>
      <c r="AI196" s="127" t="s">
        <v>857</v>
      </c>
      <c r="AJ196" s="127" t="s">
        <v>857</v>
      </c>
      <c r="AK196" s="43"/>
      <c r="AL196" s="43"/>
      <c r="AM196" s="43"/>
      <c r="AN196" s="43"/>
    </row>
    <row r="197" spans="1:40" ht="62.25" x14ac:dyDescent="0.9">
      <c r="A197" s="3">
        <v>1</v>
      </c>
      <c r="B197" s="45">
        <f>SUBTOTAL(103,$A$94:A197)</f>
        <v>93</v>
      </c>
      <c r="C197" s="126" t="s">
        <v>1424</v>
      </c>
      <c r="D197" s="50" t="s">
        <v>1479</v>
      </c>
      <c r="E197" s="48">
        <v>0.9657</v>
      </c>
      <c r="F197" s="21">
        <v>766743.64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3">
        <v>0</v>
      </c>
      <c r="N197" s="21">
        <v>0</v>
      </c>
      <c r="O197" s="21">
        <v>972.5</v>
      </c>
      <c r="P197" s="21">
        <v>766743.64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127" t="s">
        <v>262</v>
      </c>
      <c r="AI197" s="127">
        <v>2020</v>
      </c>
      <c r="AJ197" s="127" t="s">
        <v>262</v>
      </c>
      <c r="AK197" s="43"/>
      <c r="AL197" s="43"/>
      <c r="AM197" s="43"/>
      <c r="AN197" s="43"/>
    </row>
    <row r="198" spans="1:40" ht="62.25" x14ac:dyDescent="0.9">
      <c r="B198" s="297" t="s">
        <v>813</v>
      </c>
      <c r="C198" s="126"/>
      <c r="D198" s="132" t="s">
        <v>857</v>
      </c>
      <c r="E198" s="48">
        <f>AVERAGE(E199:E202)</f>
        <v>0.80904999999999994</v>
      </c>
      <c r="F198" s="21">
        <v>2308722.14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3">
        <v>0</v>
      </c>
      <c r="N198" s="21">
        <v>0</v>
      </c>
      <c r="O198" s="21">
        <v>2445.1</v>
      </c>
      <c r="P198" s="21">
        <v>2044610.6800000002</v>
      </c>
      <c r="Q198" s="21">
        <v>0</v>
      </c>
      <c r="R198" s="21">
        <v>0</v>
      </c>
      <c r="S198" s="21">
        <v>157.6</v>
      </c>
      <c r="T198" s="21">
        <v>230009.4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34102.06</v>
      </c>
      <c r="AF198" s="21">
        <v>0</v>
      </c>
      <c r="AG198" s="21">
        <v>0</v>
      </c>
      <c r="AH198" s="127" t="s">
        <v>857</v>
      </c>
      <c r="AI198" s="127" t="s">
        <v>857</v>
      </c>
      <c r="AJ198" s="127" t="s">
        <v>857</v>
      </c>
      <c r="AK198" s="43"/>
      <c r="AL198" s="43"/>
      <c r="AM198" s="43"/>
      <c r="AN198" s="43"/>
    </row>
    <row r="199" spans="1:40" ht="62.25" x14ac:dyDescent="0.9">
      <c r="A199" s="3">
        <v>1</v>
      </c>
      <c r="B199" s="45">
        <f>SUBTOTAL(103,$A$94:A199)</f>
        <v>94</v>
      </c>
      <c r="C199" s="126" t="s">
        <v>1425</v>
      </c>
      <c r="D199" s="50" t="s">
        <v>1479</v>
      </c>
      <c r="E199" s="48">
        <v>0.83589999999999998</v>
      </c>
      <c r="F199" s="21">
        <v>672709.20000000007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3">
        <v>0</v>
      </c>
      <c r="N199" s="21">
        <v>0</v>
      </c>
      <c r="O199" s="21">
        <v>958</v>
      </c>
      <c r="P199" s="21">
        <v>662767.68000000005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9941.52</v>
      </c>
      <c r="AF199" s="21">
        <v>0</v>
      </c>
      <c r="AG199" s="21">
        <v>0</v>
      </c>
      <c r="AH199" s="127" t="s">
        <v>262</v>
      </c>
      <c r="AI199" s="127">
        <v>2020</v>
      </c>
      <c r="AJ199" s="127">
        <v>2020</v>
      </c>
      <c r="AK199" s="43"/>
      <c r="AL199" s="43"/>
      <c r="AM199" s="43"/>
      <c r="AN199" s="43"/>
    </row>
    <row r="200" spans="1:40" ht="62.25" x14ac:dyDescent="0.9">
      <c r="A200" s="3">
        <v>1</v>
      </c>
      <c r="B200" s="45">
        <f>SUBTOTAL(103,$A$94:A200)</f>
        <v>95</v>
      </c>
      <c r="C200" s="126" t="s">
        <v>1426</v>
      </c>
      <c r="D200" s="64" t="s">
        <v>1819</v>
      </c>
      <c r="E200" s="48">
        <v>0.62490000000000001</v>
      </c>
      <c r="F200" s="21">
        <v>233442.29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3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157.6</v>
      </c>
      <c r="T200" s="21">
        <v>230009.4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3432.89</v>
      </c>
      <c r="AF200" s="21">
        <v>0</v>
      </c>
      <c r="AG200" s="21">
        <v>0</v>
      </c>
      <c r="AH200" s="127" t="s">
        <v>262</v>
      </c>
      <c r="AI200" s="127">
        <v>2020</v>
      </c>
      <c r="AJ200" s="127">
        <v>2020</v>
      </c>
      <c r="AK200" s="43"/>
      <c r="AL200" s="43"/>
      <c r="AM200" s="43"/>
      <c r="AN200" s="43"/>
    </row>
    <row r="201" spans="1:40" ht="62.25" x14ac:dyDescent="0.9">
      <c r="A201" s="3">
        <v>1</v>
      </c>
      <c r="B201" s="45">
        <f>SUBTOTAL(103,$A$94:A201)</f>
        <v>96</v>
      </c>
      <c r="C201" s="126" t="s">
        <v>1453</v>
      </c>
      <c r="D201" s="50" t="s">
        <v>1819</v>
      </c>
      <c r="E201" s="48">
        <v>0.875</v>
      </c>
      <c r="F201" s="21">
        <v>57671.29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3">
        <v>0</v>
      </c>
      <c r="N201" s="21">
        <v>0</v>
      </c>
      <c r="O201" s="21">
        <v>508</v>
      </c>
      <c r="P201" s="21">
        <v>56819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0</v>
      </c>
      <c r="AE201" s="21">
        <v>852.29</v>
      </c>
      <c r="AF201" s="21">
        <v>0</v>
      </c>
      <c r="AG201" s="21">
        <v>0</v>
      </c>
      <c r="AH201" s="127" t="s">
        <v>262</v>
      </c>
      <c r="AI201" s="25">
        <v>2022</v>
      </c>
      <c r="AJ201" s="25">
        <v>2022</v>
      </c>
      <c r="AK201" s="43"/>
      <c r="AL201" s="43"/>
      <c r="AM201" s="43"/>
      <c r="AN201" s="43"/>
    </row>
    <row r="202" spans="1:40" ht="62.25" x14ac:dyDescent="0.9">
      <c r="A202" s="3">
        <v>1</v>
      </c>
      <c r="B202" s="45">
        <f>SUBTOTAL(103,$A$94:A202)</f>
        <v>97</v>
      </c>
      <c r="C202" s="126" t="s">
        <v>2200</v>
      </c>
      <c r="D202" s="50">
        <v>2015</v>
      </c>
      <c r="E202" s="48">
        <v>0.90039999999999998</v>
      </c>
      <c r="F202" s="21">
        <v>1344899.36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3">
        <v>0</v>
      </c>
      <c r="N202" s="21">
        <v>0</v>
      </c>
      <c r="O202" s="21">
        <v>979.1</v>
      </c>
      <c r="P202" s="21">
        <v>1325024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19875.36</v>
      </c>
      <c r="AF202" s="21">
        <v>0</v>
      </c>
      <c r="AG202" s="21">
        <v>0</v>
      </c>
      <c r="AH202" s="127" t="s">
        <v>262</v>
      </c>
      <c r="AI202" s="25">
        <v>2022</v>
      </c>
      <c r="AJ202" s="25">
        <v>2022</v>
      </c>
      <c r="AK202" s="43"/>
      <c r="AL202" s="43"/>
      <c r="AM202" s="43"/>
      <c r="AN202" s="43"/>
    </row>
    <row r="203" spans="1:40" ht="62.25" x14ac:dyDescent="0.9">
      <c r="B203" s="297" t="s">
        <v>837</v>
      </c>
      <c r="C203" s="126"/>
      <c r="D203" s="132" t="s">
        <v>857</v>
      </c>
      <c r="E203" s="48">
        <f>E204</f>
        <v>0.93430000000000002</v>
      </c>
      <c r="F203" s="21">
        <v>704698.73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3">
        <v>0</v>
      </c>
      <c r="N203" s="21">
        <v>0</v>
      </c>
      <c r="O203" s="21">
        <v>2032.6</v>
      </c>
      <c r="P203" s="21">
        <v>698842.96</v>
      </c>
      <c r="Q203" s="21">
        <v>0</v>
      </c>
      <c r="R203" s="21">
        <v>0</v>
      </c>
      <c r="S203" s="21">
        <v>0</v>
      </c>
      <c r="T203" s="21">
        <v>0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21">
        <v>0</v>
      </c>
      <c r="AE203" s="21">
        <v>5855.77</v>
      </c>
      <c r="AF203" s="21">
        <v>0</v>
      </c>
      <c r="AG203" s="21">
        <v>0</v>
      </c>
      <c r="AH203" s="127" t="s">
        <v>857</v>
      </c>
      <c r="AI203" s="127" t="s">
        <v>857</v>
      </c>
      <c r="AJ203" s="127" t="s">
        <v>857</v>
      </c>
      <c r="AK203" s="43"/>
      <c r="AL203" s="43"/>
      <c r="AM203" s="43"/>
      <c r="AN203" s="43"/>
    </row>
    <row r="204" spans="1:40" ht="62.25" x14ac:dyDescent="0.9">
      <c r="A204" s="3">
        <v>1</v>
      </c>
      <c r="B204" s="45">
        <f>SUBTOTAL(103,$A$94:A204)</f>
        <v>98</v>
      </c>
      <c r="C204" s="126" t="s">
        <v>1427</v>
      </c>
      <c r="D204" s="50" t="s">
        <v>1818</v>
      </c>
      <c r="E204" s="48">
        <v>0.93430000000000002</v>
      </c>
      <c r="F204" s="21">
        <v>425208.96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3">
        <v>0</v>
      </c>
      <c r="N204" s="21">
        <v>0</v>
      </c>
      <c r="O204" s="21">
        <v>1223</v>
      </c>
      <c r="P204" s="21">
        <v>425208.96</v>
      </c>
      <c r="Q204" s="21">
        <v>0</v>
      </c>
      <c r="R204" s="21">
        <v>0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0</v>
      </c>
      <c r="AG204" s="21">
        <v>0</v>
      </c>
      <c r="AH204" s="127" t="s">
        <v>262</v>
      </c>
      <c r="AI204" s="127">
        <v>2020</v>
      </c>
      <c r="AJ204" s="127" t="s">
        <v>262</v>
      </c>
      <c r="AK204" s="43"/>
      <c r="AL204" s="43"/>
      <c r="AM204" s="43"/>
      <c r="AN204" s="43"/>
    </row>
    <row r="205" spans="1:40" ht="62.25" x14ac:dyDescent="0.9">
      <c r="A205" s="3">
        <v>1</v>
      </c>
      <c r="B205" s="45">
        <f>SUBTOTAL(103,$A$94:A205)</f>
        <v>99</v>
      </c>
      <c r="C205" s="126" t="s">
        <v>3273</v>
      </c>
      <c r="D205" s="64">
        <v>2019</v>
      </c>
      <c r="E205" s="48">
        <v>0.98839999999999995</v>
      </c>
      <c r="F205" s="21">
        <v>279489.77</v>
      </c>
      <c r="G205" s="21">
        <v>0</v>
      </c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3">
        <v>0</v>
      </c>
      <c r="N205" s="21">
        <v>0</v>
      </c>
      <c r="O205" s="21">
        <v>809.6</v>
      </c>
      <c r="P205" s="21">
        <v>273634</v>
      </c>
      <c r="Q205" s="21"/>
      <c r="R205" s="21">
        <v>0</v>
      </c>
      <c r="S205" s="21">
        <v>0</v>
      </c>
      <c r="T205" s="21">
        <v>0</v>
      </c>
      <c r="U205" s="21">
        <v>0</v>
      </c>
      <c r="V205" s="21">
        <v>0</v>
      </c>
      <c r="W205" s="21">
        <v>0</v>
      </c>
      <c r="X205" s="21">
        <v>0</v>
      </c>
      <c r="Y205" s="21">
        <v>0</v>
      </c>
      <c r="Z205" s="21">
        <v>0</v>
      </c>
      <c r="AA205" s="21">
        <v>0</v>
      </c>
      <c r="AB205" s="21">
        <v>0</v>
      </c>
      <c r="AC205" s="21">
        <v>0</v>
      </c>
      <c r="AD205" s="21">
        <v>0</v>
      </c>
      <c r="AE205" s="21">
        <v>5855.77</v>
      </c>
      <c r="AF205" s="21">
        <v>0</v>
      </c>
      <c r="AG205" s="21">
        <v>0</v>
      </c>
      <c r="AH205" s="298" t="s">
        <v>262</v>
      </c>
      <c r="AI205" s="127">
        <v>2022</v>
      </c>
      <c r="AJ205" s="127">
        <v>2022</v>
      </c>
      <c r="AK205" s="43"/>
      <c r="AL205" s="43"/>
      <c r="AM205" s="43"/>
      <c r="AN205" s="43"/>
    </row>
    <row r="206" spans="1:40" ht="62.25" x14ac:dyDescent="0.9">
      <c r="B206" s="297" t="s">
        <v>798</v>
      </c>
      <c r="C206" s="126"/>
      <c r="D206" s="132" t="s">
        <v>857</v>
      </c>
      <c r="E206" s="48">
        <f>AVERAGE(E207:E208)</f>
        <v>0.96888059793717207</v>
      </c>
      <c r="F206" s="21">
        <v>243092.59999999998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3">
        <v>0</v>
      </c>
      <c r="N206" s="21">
        <v>0</v>
      </c>
      <c r="O206" s="21">
        <v>1404.8</v>
      </c>
      <c r="P206" s="21">
        <v>239500.09999999998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3592.5</v>
      </c>
      <c r="AF206" s="21">
        <v>0</v>
      </c>
      <c r="AG206" s="21">
        <v>0</v>
      </c>
      <c r="AH206" s="127" t="s">
        <v>857</v>
      </c>
      <c r="AI206" s="127" t="s">
        <v>857</v>
      </c>
      <c r="AJ206" s="127" t="s">
        <v>857</v>
      </c>
      <c r="AK206" s="43"/>
      <c r="AL206" s="43"/>
      <c r="AM206" s="43"/>
      <c r="AN206" s="43"/>
    </row>
    <row r="207" spans="1:40" ht="62.25" x14ac:dyDescent="0.9">
      <c r="A207" s="3">
        <v>1</v>
      </c>
      <c r="B207" s="45">
        <f>SUBTOTAL(103,$A$94:A207)</f>
        <v>100</v>
      </c>
      <c r="C207" s="126" t="s">
        <v>1428</v>
      </c>
      <c r="D207" s="50" t="s">
        <v>1818</v>
      </c>
      <c r="E207" s="48">
        <v>0.96641898912086177</v>
      </c>
      <c r="F207" s="21">
        <v>218819.08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3">
        <v>0</v>
      </c>
      <c r="N207" s="21">
        <v>0</v>
      </c>
      <c r="O207" s="21">
        <v>729.8</v>
      </c>
      <c r="P207" s="21">
        <v>215585.3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3233.78</v>
      </c>
      <c r="AF207" s="21">
        <v>0</v>
      </c>
      <c r="AG207" s="21">
        <v>0</v>
      </c>
      <c r="AH207" s="127" t="s">
        <v>262</v>
      </c>
      <c r="AI207" s="127">
        <v>2020</v>
      </c>
      <c r="AJ207" s="127">
        <v>2020</v>
      </c>
      <c r="AK207" s="43"/>
      <c r="AL207" s="43"/>
      <c r="AM207" s="43"/>
      <c r="AN207" s="43"/>
    </row>
    <row r="208" spans="1:40" ht="62.25" x14ac:dyDescent="0.9">
      <c r="A208" s="3">
        <v>1</v>
      </c>
      <c r="B208" s="45">
        <f>SUBTOTAL(103,$A$94:A208)</f>
        <v>101</v>
      </c>
      <c r="C208" s="126" t="s">
        <v>1831</v>
      </c>
      <c r="D208" s="50" t="s">
        <v>1819</v>
      </c>
      <c r="E208" s="48">
        <v>0.97134220675348237</v>
      </c>
      <c r="F208" s="21">
        <v>24273.52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3">
        <v>0</v>
      </c>
      <c r="N208" s="21">
        <v>0</v>
      </c>
      <c r="O208" s="21">
        <v>675</v>
      </c>
      <c r="P208" s="21">
        <v>23914.799999999999</v>
      </c>
      <c r="Q208" s="21">
        <v>0</v>
      </c>
      <c r="R208" s="21">
        <v>0</v>
      </c>
      <c r="S208" s="21">
        <v>0</v>
      </c>
      <c r="T208" s="128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358.72</v>
      </c>
      <c r="AF208" s="21">
        <v>0</v>
      </c>
      <c r="AG208" s="21">
        <v>0</v>
      </c>
      <c r="AH208" s="127" t="s">
        <v>262</v>
      </c>
      <c r="AI208" s="25">
        <v>2022</v>
      </c>
      <c r="AJ208" s="25">
        <v>2022</v>
      </c>
      <c r="AK208" s="43"/>
      <c r="AL208" s="43"/>
      <c r="AM208" s="43"/>
      <c r="AN208" s="43"/>
    </row>
    <row r="209" spans="1:40" ht="62.25" x14ac:dyDescent="0.9">
      <c r="B209" s="297" t="s">
        <v>810</v>
      </c>
      <c r="C209" s="126"/>
      <c r="D209" s="132" t="s">
        <v>857</v>
      </c>
      <c r="E209" s="48">
        <f>AVERAGE(E210:E211)</f>
        <v>0.79569999999999996</v>
      </c>
      <c r="F209" s="21">
        <v>2173791.21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3">
        <v>0</v>
      </c>
      <c r="N209" s="21">
        <v>0</v>
      </c>
      <c r="O209" s="21">
        <v>4741.7</v>
      </c>
      <c r="P209" s="21">
        <v>2141818.4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31972.81</v>
      </c>
      <c r="AF209" s="21">
        <v>0</v>
      </c>
      <c r="AG209" s="21">
        <v>0</v>
      </c>
      <c r="AH209" s="127" t="s">
        <v>857</v>
      </c>
      <c r="AI209" s="127" t="s">
        <v>857</v>
      </c>
      <c r="AJ209" s="127" t="s">
        <v>857</v>
      </c>
      <c r="AK209" s="43"/>
      <c r="AL209" s="43"/>
      <c r="AM209" s="43"/>
      <c r="AN209" s="43"/>
    </row>
    <row r="210" spans="1:40" ht="62.25" x14ac:dyDescent="0.9">
      <c r="A210" s="3">
        <v>1</v>
      </c>
      <c r="B210" s="45">
        <f>SUBTOTAL(103,$A$94:A210)</f>
        <v>102</v>
      </c>
      <c r="C210" s="126" t="s">
        <v>1429</v>
      </c>
      <c r="D210" s="50" t="s">
        <v>1479</v>
      </c>
      <c r="E210" s="48">
        <v>0.87239999999999995</v>
      </c>
      <c r="F210" s="21">
        <v>83534.5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3">
        <v>0</v>
      </c>
      <c r="N210" s="21">
        <v>0</v>
      </c>
      <c r="O210" s="21">
        <v>2780.7</v>
      </c>
      <c r="P210" s="21">
        <v>82300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1234.5</v>
      </c>
      <c r="AF210" s="21">
        <v>0</v>
      </c>
      <c r="AG210" s="21">
        <v>0</v>
      </c>
      <c r="AH210" s="127" t="s">
        <v>262</v>
      </c>
      <c r="AI210" s="25">
        <v>2022</v>
      </c>
      <c r="AJ210" s="25">
        <v>2022</v>
      </c>
      <c r="AK210" s="43"/>
      <c r="AL210" s="43"/>
      <c r="AM210" s="43"/>
      <c r="AN210" s="43"/>
    </row>
    <row r="211" spans="1:40" ht="62.25" x14ac:dyDescent="0.9">
      <c r="A211" s="3">
        <v>1</v>
      </c>
      <c r="B211" s="45">
        <f>SUBTOTAL(103,$A$94:A211)</f>
        <v>103</v>
      </c>
      <c r="C211" s="126" t="s">
        <v>1430</v>
      </c>
      <c r="D211" s="50" t="s">
        <v>1819</v>
      </c>
      <c r="E211" s="48">
        <v>0.71899999999999997</v>
      </c>
      <c r="F211" s="21">
        <v>2090256.71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3">
        <v>0</v>
      </c>
      <c r="N211" s="21">
        <v>0</v>
      </c>
      <c r="O211" s="21">
        <v>1961</v>
      </c>
      <c r="P211" s="21">
        <v>2059518.4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30738.31</v>
      </c>
      <c r="AF211" s="21">
        <v>0</v>
      </c>
      <c r="AG211" s="21">
        <v>0</v>
      </c>
      <c r="AH211" s="127" t="s">
        <v>262</v>
      </c>
      <c r="AI211" s="25">
        <v>2021</v>
      </c>
      <c r="AJ211" s="25">
        <v>2021</v>
      </c>
      <c r="AK211" s="43"/>
      <c r="AL211" s="43"/>
      <c r="AM211" s="43"/>
      <c r="AN211" s="43"/>
    </row>
    <row r="212" spans="1:40" ht="62.25" x14ac:dyDescent="0.9">
      <c r="B212" s="297" t="s">
        <v>850</v>
      </c>
      <c r="C212" s="126"/>
      <c r="D212" s="132" t="s">
        <v>857</v>
      </c>
      <c r="E212" s="48">
        <f>AVERAGE(E213:E215)</f>
        <v>0.90376666666666672</v>
      </c>
      <c r="F212" s="21">
        <v>712563.45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3">
        <v>0</v>
      </c>
      <c r="N212" s="21">
        <v>0</v>
      </c>
      <c r="O212" s="21">
        <v>2046.8</v>
      </c>
      <c r="P212" s="21">
        <v>702032.96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0</v>
      </c>
      <c r="AE212" s="21">
        <v>10530.490000000002</v>
      </c>
      <c r="AF212" s="21">
        <v>0</v>
      </c>
      <c r="AG212" s="21">
        <v>0</v>
      </c>
      <c r="AH212" s="127" t="s">
        <v>857</v>
      </c>
      <c r="AI212" s="127" t="s">
        <v>857</v>
      </c>
      <c r="AJ212" s="127" t="s">
        <v>857</v>
      </c>
      <c r="AK212" s="43"/>
      <c r="AL212" s="43"/>
      <c r="AM212" s="43"/>
      <c r="AN212" s="43"/>
    </row>
    <row r="213" spans="1:40" ht="62.25" x14ac:dyDescent="0.9">
      <c r="A213" s="3">
        <v>1</v>
      </c>
      <c r="B213" s="45">
        <f>SUBTOTAL(103,$A$94:A213)</f>
        <v>104</v>
      </c>
      <c r="C213" s="126" t="s">
        <v>1431</v>
      </c>
      <c r="D213" s="50" t="s">
        <v>1819</v>
      </c>
      <c r="E213" s="48">
        <v>0.75539999999999996</v>
      </c>
      <c r="F213" s="21">
        <v>628016.2699999999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3">
        <v>0</v>
      </c>
      <c r="N213" s="21">
        <v>0</v>
      </c>
      <c r="O213" s="21">
        <v>749</v>
      </c>
      <c r="P213" s="21">
        <v>618735.23999999987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9281.0300000000007</v>
      </c>
      <c r="AF213" s="21">
        <v>0</v>
      </c>
      <c r="AG213" s="21">
        <v>0</v>
      </c>
      <c r="AH213" s="127" t="s">
        <v>262</v>
      </c>
      <c r="AI213" s="127" t="s">
        <v>3051</v>
      </c>
      <c r="AJ213" s="127" t="s">
        <v>3051</v>
      </c>
      <c r="AK213" s="43"/>
      <c r="AL213" s="43"/>
      <c r="AM213" s="43"/>
      <c r="AN213" s="43"/>
    </row>
    <row r="214" spans="1:40" ht="62.25" x14ac:dyDescent="0.9">
      <c r="A214" s="3">
        <v>1</v>
      </c>
      <c r="B214" s="45">
        <f>SUBTOTAL(103,$A$94:A214)</f>
        <v>105</v>
      </c>
      <c r="C214" s="126" t="s">
        <v>1432</v>
      </c>
      <c r="D214" s="50" t="s">
        <v>1479</v>
      </c>
      <c r="E214" s="48">
        <v>0.95920000000000005</v>
      </c>
      <c r="F214" s="21">
        <v>30755.429999999997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3">
        <v>0</v>
      </c>
      <c r="N214" s="21">
        <v>0</v>
      </c>
      <c r="O214" s="21">
        <v>703.8</v>
      </c>
      <c r="P214" s="21">
        <v>30300.92</v>
      </c>
      <c r="Q214" s="21">
        <v>0</v>
      </c>
      <c r="R214" s="21">
        <v>0</v>
      </c>
      <c r="S214" s="21">
        <v>0</v>
      </c>
      <c r="T214" s="21">
        <v>0</v>
      </c>
      <c r="U214" s="21">
        <v>0</v>
      </c>
      <c r="V214" s="21">
        <v>0</v>
      </c>
      <c r="W214" s="21">
        <v>0</v>
      </c>
      <c r="X214" s="21">
        <v>0</v>
      </c>
      <c r="Y214" s="21">
        <v>0</v>
      </c>
      <c r="Z214" s="21">
        <v>0</v>
      </c>
      <c r="AA214" s="21">
        <v>0</v>
      </c>
      <c r="AB214" s="21">
        <v>0</v>
      </c>
      <c r="AC214" s="21">
        <v>0</v>
      </c>
      <c r="AD214" s="21">
        <v>0</v>
      </c>
      <c r="AE214" s="21">
        <v>454.51</v>
      </c>
      <c r="AF214" s="21">
        <v>0</v>
      </c>
      <c r="AG214" s="21">
        <v>0</v>
      </c>
      <c r="AH214" s="127" t="s">
        <v>262</v>
      </c>
      <c r="AI214" s="127">
        <v>2020</v>
      </c>
      <c r="AJ214" s="127">
        <v>2020</v>
      </c>
      <c r="AK214" s="43"/>
      <c r="AL214" s="43"/>
      <c r="AM214" s="43"/>
      <c r="AN214" s="43"/>
    </row>
    <row r="215" spans="1:40" ht="62.25" x14ac:dyDescent="0.9">
      <c r="A215" s="3">
        <v>1</v>
      </c>
      <c r="B215" s="45">
        <f>SUBTOTAL(103,$A$94:A215)</f>
        <v>106</v>
      </c>
      <c r="C215" s="126" t="s">
        <v>1832</v>
      </c>
      <c r="D215" s="50" t="s">
        <v>1479</v>
      </c>
      <c r="E215" s="48">
        <v>0.99670000000000003</v>
      </c>
      <c r="F215" s="21">
        <v>53791.75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3">
        <v>0</v>
      </c>
      <c r="N215" s="21">
        <v>0</v>
      </c>
      <c r="O215" s="21">
        <v>594</v>
      </c>
      <c r="P215" s="21">
        <v>52996.800000000003</v>
      </c>
      <c r="Q215" s="21">
        <v>0</v>
      </c>
      <c r="R215" s="21">
        <v>0</v>
      </c>
      <c r="S215" s="21">
        <v>0</v>
      </c>
      <c r="T215" s="128">
        <v>0</v>
      </c>
      <c r="U215" s="21">
        <v>0</v>
      </c>
      <c r="V215" s="21">
        <v>0</v>
      </c>
      <c r="W215" s="21">
        <v>0</v>
      </c>
      <c r="X215" s="21">
        <v>0</v>
      </c>
      <c r="Y215" s="21">
        <v>0</v>
      </c>
      <c r="Z215" s="21">
        <v>0</v>
      </c>
      <c r="AA215" s="21">
        <v>0</v>
      </c>
      <c r="AB215" s="21">
        <v>0</v>
      </c>
      <c r="AC215" s="21">
        <v>0</v>
      </c>
      <c r="AD215" s="21">
        <v>0</v>
      </c>
      <c r="AE215" s="21">
        <v>794.95</v>
      </c>
      <c r="AF215" s="21">
        <v>0</v>
      </c>
      <c r="AG215" s="21">
        <v>0</v>
      </c>
      <c r="AH215" s="127" t="s">
        <v>262</v>
      </c>
      <c r="AI215" s="25">
        <v>2022</v>
      </c>
      <c r="AJ215" s="25">
        <v>2022</v>
      </c>
      <c r="AK215" s="43"/>
      <c r="AL215" s="43"/>
      <c r="AM215" s="43"/>
      <c r="AN215" s="43"/>
    </row>
    <row r="216" spans="1:40" ht="62.25" x14ac:dyDescent="0.9">
      <c r="B216" s="297" t="s">
        <v>824</v>
      </c>
      <c r="C216" s="126"/>
      <c r="D216" s="132" t="s">
        <v>857</v>
      </c>
      <c r="E216" s="48">
        <f>E217</f>
        <v>0.95309999999999995</v>
      </c>
      <c r="F216" s="21">
        <v>39413.129999999997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3">
        <v>0</v>
      </c>
      <c r="N216" s="21">
        <v>0</v>
      </c>
      <c r="O216" s="21">
        <v>544</v>
      </c>
      <c r="P216" s="21">
        <v>39000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413.13</v>
      </c>
      <c r="AF216" s="21">
        <v>0</v>
      </c>
      <c r="AG216" s="21">
        <v>0</v>
      </c>
      <c r="AH216" s="127" t="s">
        <v>857</v>
      </c>
      <c r="AI216" s="127" t="s">
        <v>857</v>
      </c>
      <c r="AJ216" s="127" t="s">
        <v>857</v>
      </c>
      <c r="AK216" s="43"/>
      <c r="AL216" s="43"/>
      <c r="AM216" s="43"/>
      <c r="AN216" s="43"/>
    </row>
    <row r="217" spans="1:40" ht="62.25" x14ac:dyDescent="0.9">
      <c r="A217" s="3">
        <v>1</v>
      </c>
      <c r="B217" s="45">
        <f>SUBTOTAL(103,$A$94:A217)</f>
        <v>107</v>
      </c>
      <c r="C217" s="126" t="s">
        <v>1433</v>
      </c>
      <c r="D217" s="50" t="s">
        <v>1818</v>
      </c>
      <c r="E217" s="48">
        <v>0.95309999999999995</v>
      </c>
      <c r="F217" s="21">
        <v>39413.129999999997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3">
        <v>0</v>
      </c>
      <c r="N217" s="21">
        <v>0</v>
      </c>
      <c r="O217" s="21">
        <v>544</v>
      </c>
      <c r="P217" s="21">
        <v>39000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413.13</v>
      </c>
      <c r="AF217" s="21">
        <v>0</v>
      </c>
      <c r="AG217" s="21">
        <v>0</v>
      </c>
      <c r="AH217" s="127" t="s">
        <v>262</v>
      </c>
      <c r="AI217" s="25">
        <v>2022</v>
      </c>
      <c r="AJ217" s="25">
        <v>2022</v>
      </c>
      <c r="AK217" s="43"/>
      <c r="AL217" s="43"/>
      <c r="AM217" s="43"/>
      <c r="AN217" s="43"/>
    </row>
    <row r="218" spans="1:40" ht="62.25" x14ac:dyDescent="0.9">
      <c r="B218" s="297" t="s">
        <v>792</v>
      </c>
      <c r="C218" s="126"/>
      <c r="D218" s="132" t="s">
        <v>857</v>
      </c>
      <c r="E218" s="48">
        <f>E219</f>
        <v>0.81220000000000003</v>
      </c>
      <c r="F218" s="21">
        <v>275468.56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3">
        <v>0</v>
      </c>
      <c r="N218" s="21">
        <v>0</v>
      </c>
      <c r="O218" s="21">
        <v>708</v>
      </c>
      <c r="P218" s="21">
        <v>271397.59999999998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4070.96</v>
      </c>
      <c r="AF218" s="21">
        <v>0</v>
      </c>
      <c r="AG218" s="21">
        <v>0</v>
      </c>
      <c r="AH218" s="127" t="s">
        <v>857</v>
      </c>
      <c r="AI218" s="127" t="s">
        <v>857</v>
      </c>
      <c r="AJ218" s="127" t="s">
        <v>857</v>
      </c>
      <c r="AK218" s="43"/>
    </row>
    <row r="219" spans="1:40" ht="62.25" x14ac:dyDescent="0.9">
      <c r="A219" s="3">
        <v>1</v>
      </c>
      <c r="B219" s="45">
        <f>SUBTOTAL(103,$A$94:A219)</f>
        <v>108</v>
      </c>
      <c r="C219" s="126" t="s">
        <v>1434</v>
      </c>
      <c r="D219" s="50" t="s">
        <v>1819</v>
      </c>
      <c r="E219" s="48">
        <v>0.81220000000000003</v>
      </c>
      <c r="F219" s="21">
        <v>275468.56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3">
        <v>0</v>
      </c>
      <c r="N219" s="21">
        <v>0</v>
      </c>
      <c r="O219" s="21">
        <v>708</v>
      </c>
      <c r="P219" s="21">
        <v>271397.59999999998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4070.96</v>
      </c>
      <c r="AF219" s="21">
        <v>0</v>
      </c>
      <c r="AG219" s="21">
        <v>0</v>
      </c>
      <c r="AH219" s="127" t="s">
        <v>262</v>
      </c>
      <c r="AI219" s="25">
        <v>2022</v>
      </c>
      <c r="AJ219" s="25">
        <v>2022</v>
      </c>
      <c r="AK219" s="43"/>
    </row>
    <row r="220" spans="1:40" ht="62.25" x14ac:dyDescent="0.9">
      <c r="B220" s="297" t="s">
        <v>834</v>
      </c>
      <c r="C220" s="126"/>
      <c r="D220" s="64" t="s">
        <v>857</v>
      </c>
      <c r="E220" s="48">
        <v>0.82630000000000003</v>
      </c>
      <c r="F220" s="21">
        <v>597194.18999999994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3">
        <v>0</v>
      </c>
      <c r="N220" s="21">
        <v>0</v>
      </c>
      <c r="O220" s="21">
        <v>828</v>
      </c>
      <c r="P220" s="21">
        <v>584682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12512.19</v>
      </c>
      <c r="AF220" s="21">
        <v>0</v>
      </c>
      <c r="AG220" s="21">
        <v>0</v>
      </c>
      <c r="AH220" s="127" t="s">
        <v>857</v>
      </c>
      <c r="AI220" s="127" t="s">
        <v>857</v>
      </c>
      <c r="AJ220" s="127" t="s">
        <v>857</v>
      </c>
      <c r="AK220" s="43"/>
    </row>
    <row r="221" spans="1:40" ht="62.25" x14ac:dyDescent="0.9">
      <c r="A221" s="3">
        <v>1</v>
      </c>
      <c r="B221" s="45">
        <f>SUBTOTAL(103,$A$94:A221)</f>
        <v>109</v>
      </c>
      <c r="C221" s="126" t="s">
        <v>1833</v>
      </c>
      <c r="D221" s="50" t="s">
        <v>1818</v>
      </c>
      <c r="E221" s="48">
        <v>0.82630000000000003</v>
      </c>
      <c r="F221" s="21">
        <v>597194.18999999994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3">
        <v>0</v>
      </c>
      <c r="N221" s="21">
        <v>0</v>
      </c>
      <c r="O221" s="21">
        <v>828</v>
      </c>
      <c r="P221" s="21">
        <v>584682</v>
      </c>
      <c r="Q221" s="21">
        <v>0</v>
      </c>
      <c r="R221" s="21">
        <v>0</v>
      </c>
      <c r="S221" s="21">
        <v>0</v>
      </c>
      <c r="T221" s="128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12512.19</v>
      </c>
      <c r="AF221" s="21">
        <v>0</v>
      </c>
      <c r="AG221" s="21">
        <v>0</v>
      </c>
      <c r="AH221" s="127" t="s">
        <v>262</v>
      </c>
      <c r="AI221" s="25">
        <v>2022</v>
      </c>
      <c r="AJ221" s="25">
        <v>2022</v>
      </c>
      <c r="AK221" s="43"/>
    </row>
    <row r="222" spans="1:40" ht="62.25" x14ac:dyDescent="0.9">
      <c r="B222" s="297" t="s">
        <v>819</v>
      </c>
      <c r="C222" s="126"/>
      <c r="D222" s="132" t="s">
        <v>857</v>
      </c>
      <c r="E222" s="48">
        <f>AVERAGE(E223:E226)</f>
        <v>0.90027499999999994</v>
      </c>
      <c r="F222" s="21">
        <v>5784912.8800000008</v>
      </c>
      <c r="G222" s="21">
        <v>0</v>
      </c>
      <c r="H222" s="21">
        <v>0</v>
      </c>
      <c r="I222" s="21">
        <v>175721.62</v>
      </c>
      <c r="J222" s="21">
        <v>0</v>
      </c>
      <c r="K222" s="21">
        <v>0</v>
      </c>
      <c r="L222" s="21">
        <v>0</v>
      </c>
      <c r="M222" s="23">
        <v>0</v>
      </c>
      <c r="N222" s="21">
        <v>0</v>
      </c>
      <c r="O222" s="21">
        <v>1779.9</v>
      </c>
      <c r="P222" s="21">
        <v>5510187.0599999996</v>
      </c>
      <c r="Q222" s="21">
        <v>0</v>
      </c>
      <c r="R222" s="21">
        <v>0</v>
      </c>
      <c r="S222" s="21">
        <v>474</v>
      </c>
      <c r="T222" s="21">
        <v>13512.88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85491.32</v>
      </c>
      <c r="AF222" s="21">
        <v>0</v>
      </c>
      <c r="AG222" s="21">
        <v>0</v>
      </c>
      <c r="AH222" s="127" t="s">
        <v>857</v>
      </c>
      <c r="AI222" s="127" t="s">
        <v>857</v>
      </c>
      <c r="AJ222" s="127" t="s">
        <v>857</v>
      </c>
      <c r="AK222" s="43"/>
    </row>
    <row r="223" spans="1:40" ht="62.25" x14ac:dyDescent="0.9">
      <c r="A223" s="3">
        <v>1</v>
      </c>
      <c r="B223" s="45">
        <f>SUBTOTAL(103,$A$94:A223)</f>
        <v>110</v>
      </c>
      <c r="C223" s="126" t="s">
        <v>1435</v>
      </c>
      <c r="D223" s="50" t="s">
        <v>1818</v>
      </c>
      <c r="E223" s="48">
        <v>0.96160000000000001</v>
      </c>
      <c r="F223" s="21">
        <v>5582500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3">
        <v>0</v>
      </c>
      <c r="N223" s="21">
        <v>0</v>
      </c>
      <c r="O223" s="21">
        <v>1245.4000000000001</v>
      </c>
      <c r="P223" s="21">
        <v>5500000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82500</v>
      </c>
      <c r="AF223" s="21">
        <v>0</v>
      </c>
      <c r="AG223" s="21">
        <v>0</v>
      </c>
      <c r="AH223" s="127" t="s">
        <v>262</v>
      </c>
      <c r="AI223" s="25">
        <v>2022</v>
      </c>
      <c r="AJ223" s="25">
        <v>2022</v>
      </c>
      <c r="AK223" s="43"/>
    </row>
    <row r="224" spans="1:40" ht="62.25" x14ac:dyDescent="0.9">
      <c r="A224" s="3">
        <v>1</v>
      </c>
      <c r="B224" s="45">
        <f>SUBTOTAL(103,$A$94:A224)</f>
        <v>111</v>
      </c>
      <c r="C224" s="126" t="s">
        <v>1436</v>
      </c>
      <c r="D224" s="50" t="s">
        <v>1819</v>
      </c>
      <c r="E224" s="48">
        <v>0.92120000000000002</v>
      </c>
      <c r="F224" s="21">
        <v>10339.869999999999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3">
        <v>0</v>
      </c>
      <c r="N224" s="21">
        <v>0</v>
      </c>
      <c r="O224" s="21">
        <v>534.5</v>
      </c>
      <c r="P224" s="21">
        <v>10187.06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152.81</v>
      </c>
      <c r="AF224" s="21">
        <v>0</v>
      </c>
      <c r="AG224" s="21">
        <v>0</v>
      </c>
      <c r="AH224" s="127" t="s">
        <v>262</v>
      </c>
      <c r="AI224" s="25">
        <v>2021</v>
      </c>
      <c r="AJ224" s="25">
        <v>2021</v>
      </c>
      <c r="AK224" s="43"/>
    </row>
    <row r="225" spans="1:37" ht="62.25" x14ac:dyDescent="0.9">
      <c r="A225" s="3">
        <v>1</v>
      </c>
      <c r="B225" s="45">
        <f>SUBTOTAL(103,$A$94:A225)</f>
        <v>112</v>
      </c>
      <c r="C225" s="126" t="s">
        <v>1437</v>
      </c>
      <c r="D225" s="132" t="s">
        <v>1818</v>
      </c>
      <c r="E225" s="48">
        <v>0.85540000000000005</v>
      </c>
      <c r="F225" s="21">
        <v>178357.44</v>
      </c>
      <c r="G225" s="21">
        <v>0</v>
      </c>
      <c r="H225" s="21">
        <v>0</v>
      </c>
      <c r="I225" s="21">
        <v>175721.62</v>
      </c>
      <c r="J225" s="21">
        <v>0</v>
      </c>
      <c r="K225" s="21">
        <v>0</v>
      </c>
      <c r="L225" s="21">
        <v>0</v>
      </c>
      <c r="M225" s="23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2635.82</v>
      </c>
      <c r="AF225" s="21">
        <v>0</v>
      </c>
      <c r="AG225" s="21">
        <v>0</v>
      </c>
      <c r="AH225" s="127" t="s">
        <v>262</v>
      </c>
      <c r="AI225" s="25">
        <v>2022</v>
      </c>
      <c r="AJ225" s="25">
        <v>2022</v>
      </c>
      <c r="AK225" s="43"/>
    </row>
    <row r="226" spans="1:37" ht="62.25" x14ac:dyDescent="0.9">
      <c r="A226" s="3">
        <v>1</v>
      </c>
      <c r="B226" s="45">
        <f>SUBTOTAL(103,$A$94:A226)</f>
        <v>113</v>
      </c>
      <c r="C226" s="126" t="s">
        <v>2201</v>
      </c>
      <c r="D226" s="132">
        <v>2014</v>
      </c>
      <c r="E226" s="48">
        <v>0.8629</v>
      </c>
      <c r="F226" s="21">
        <v>13715.57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3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474</v>
      </c>
      <c r="T226" s="21">
        <v>13512.88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202.69</v>
      </c>
      <c r="AF226" s="21">
        <v>0</v>
      </c>
      <c r="AG226" s="21">
        <v>0</v>
      </c>
      <c r="AH226" s="127" t="s">
        <v>262</v>
      </c>
      <c r="AI226" s="25">
        <v>2022</v>
      </c>
      <c r="AJ226" s="25">
        <v>2022</v>
      </c>
      <c r="AK226" s="43"/>
    </row>
    <row r="227" spans="1:37" ht="62.25" x14ac:dyDescent="0.9">
      <c r="B227" s="297" t="s">
        <v>1245</v>
      </c>
      <c r="C227" s="126"/>
      <c r="D227" s="132" t="s">
        <v>857</v>
      </c>
      <c r="E227" s="48">
        <f>E228</f>
        <v>0.99180000000000001</v>
      </c>
      <c r="F227" s="21">
        <v>222759.59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3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488.11</v>
      </c>
      <c r="T227" s="21">
        <v>219483.79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3275.8</v>
      </c>
      <c r="AF227" s="21">
        <v>0</v>
      </c>
      <c r="AG227" s="21">
        <v>0</v>
      </c>
      <c r="AH227" s="127" t="s">
        <v>857</v>
      </c>
      <c r="AI227" s="127" t="s">
        <v>857</v>
      </c>
      <c r="AJ227" s="127" t="s">
        <v>857</v>
      </c>
      <c r="AK227" s="43"/>
    </row>
    <row r="228" spans="1:37" ht="62.25" x14ac:dyDescent="0.9">
      <c r="A228" s="3">
        <v>1</v>
      </c>
      <c r="B228" s="45">
        <f>SUBTOTAL(103,$A$94:A228)</f>
        <v>114</v>
      </c>
      <c r="C228" s="126" t="s">
        <v>1438</v>
      </c>
      <c r="D228" s="132" t="s">
        <v>1479</v>
      </c>
      <c r="E228" s="48">
        <v>0.99180000000000001</v>
      </c>
      <c r="F228" s="21">
        <v>222759.59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3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488.11</v>
      </c>
      <c r="T228" s="21">
        <v>219483.79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3275.8</v>
      </c>
      <c r="AF228" s="21">
        <v>0</v>
      </c>
      <c r="AG228" s="21">
        <v>0</v>
      </c>
      <c r="AH228" s="127" t="s">
        <v>262</v>
      </c>
      <c r="AI228" s="127">
        <v>2020</v>
      </c>
      <c r="AJ228" s="127">
        <v>2020</v>
      </c>
      <c r="AK228" s="43"/>
    </row>
    <row r="229" spans="1:37" ht="62.25" x14ac:dyDescent="0.9">
      <c r="B229" s="297" t="s">
        <v>815</v>
      </c>
      <c r="C229" s="126"/>
      <c r="D229" s="132" t="s">
        <v>857</v>
      </c>
      <c r="E229" s="48">
        <f>E230</f>
        <v>1</v>
      </c>
      <c r="F229" s="21">
        <v>137654.99000000002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3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370.88</v>
      </c>
      <c r="T229" s="21">
        <v>135630.70000000001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2024.29</v>
      </c>
      <c r="AF229" s="21">
        <v>0</v>
      </c>
      <c r="AG229" s="21">
        <v>0</v>
      </c>
      <c r="AH229" s="127" t="s">
        <v>857</v>
      </c>
      <c r="AI229" s="127" t="s">
        <v>857</v>
      </c>
      <c r="AJ229" s="127" t="s">
        <v>857</v>
      </c>
      <c r="AK229" s="43"/>
    </row>
    <row r="230" spans="1:37" ht="62.25" x14ac:dyDescent="0.9">
      <c r="A230" s="3">
        <v>1</v>
      </c>
      <c r="B230" s="45">
        <f>SUBTOTAL(103,$A$94:A230)</f>
        <v>115</v>
      </c>
      <c r="C230" s="126" t="s">
        <v>1439</v>
      </c>
      <c r="D230" s="132" t="s">
        <v>1479</v>
      </c>
      <c r="E230" s="48">
        <v>1</v>
      </c>
      <c r="F230" s="21">
        <v>137654.99000000002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3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370.88</v>
      </c>
      <c r="T230" s="21">
        <v>135630.70000000001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2024.29</v>
      </c>
      <c r="AF230" s="21">
        <v>0</v>
      </c>
      <c r="AG230" s="21">
        <v>0</v>
      </c>
      <c r="AH230" s="127" t="s">
        <v>262</v>
      </c>
      <c r="AI230" s="127">
        <v>2020</v>
      </c>
      <c r="AJ230" s="127">
        <v>2020</v>
      </c>
      <c r="AK230" s="43"/>
    </row>
    <row r="231" spans="1:37" ht="62.25" x14ac:dyDescent="0.9">
      <c r="B231" s="297" t="s">
        <v>803</v>
      </c>
      <c r="C231" s="126"/>
      <c r="D231" s="132" t="s">
        <v>857</v>
      </c>
      <c r="E231" s="48">
        <f>E232</f>
        <v>0.98829999999999996</v>
      </c>
      <c r="F231" s="21">
        <v>1522500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3">
        <v>0</v>
      </c>
      <c r="N231" s="21">
        <v>0</v>
      </c>
      <c r="O231" s="21">
        <v>860.2</v>
      </c>
      <c r="P231" s="21">
        <v>1500000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22500</v>
      </c>
      <c r="AF231" s="21">
        <v>0</v>
      </c>
      <c r="AG231" s="21">
        <v>0</v>
      </c>
      <c r="AH231" s="127" t="s">
        <v>857</v>
      </c>
      <c r="AI231" s="127" t="s">
        <v>857</v>
      </c>
      <c r="AJ231" s="127" t="s">
        <v>857</v>
      </c>
      <c r="AK231" s="43"/>
    </row>
    <row r="232" spans="1:37" ht="62.25" x14ac:dyDescent="0.9">
      <c r="A232" s="3">
        <v>1</v>
      </c>
      <c r="B232" s="45">
        <f>SUBTOTAL(103,$A$94:A232)</f>
        <v>116</v>
      </c>
      <c r="C232" s="126" t="s">
        <v>1440</v>
      </c>
      <c r="D232" s="50" t="s">
        <v>1819</v>
      </c>
      <c r="E232" s="48">
        <v>0.98829999999999996</v>
      </c>
      <c r="F232" s="21">
        <v>1522500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3">
        <v>0</v>
      </c>
      <c r="N232" s="21">
        <v>0</v>
      </c>
      <c r="O232" s="21">
        <v>860.2</v>
      </c>
      <c r="P232" s="21">
        <v>1500000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22500</v>
      </c>
      <c r="AF232" s="21">
        <v>0</v>
      </c>
      <c r="AG232" s="21">
        <v>0</v>
      </c>
      <c r="AH232" s="127" t="s">
        <v>262</v>
      </c>
      <c r="AI232" s="25">
        <v>2022</v>
      </c>
      <c r="AJ232" s="25">
        <v>2022</v>
      </c>
      <c r="AK232" s="43"/>
    </row>
    <row r="233" spans="1:37" ht="62.25" x14ac:dyDescent="0.9">
      <c r="B233" s="297" t="s">
        <v>808</v>
      </c>
      <c r="C233" s="126"/>
      <c r="D233" s="132" t="s">
        <v>857</v>
      </c>
      <c r="E233" s="48">
        <f>E234</f>
        <v>0.72670000000000001</v>
      </c>
      <c r="F233" s="21">
        <v>58502.98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3">
        <v>0</v>
      </c>
      <c r="N233" s="21">
        <v>0</v>
      </c>
      <c r="O233" s="21">
        <v>651</v>
      </c>
      <c r="P233" s="21">
        <v>57638.400000000001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864.58</v>
      </c>
      <c r="AF233" s="21">
        <v>0</v>
      </c>
      <c r="AG233" s="21">
        <v>0</v>
      </c>
      <c r="AH233" s="127" t="s">
        <v>857</v>
      </c>
      <c r="AI233" s="127" t="s">
        <v>857</v>
      </c>
      <c r="AJ233" s="127" t="s">
        <v>857</v>
      </c>
      <c r="AK233" s="43"/>
    </row>
    <row r="234" spans="1:37" ht="62.25" x14ac:dyDescent="0.9">
      <c r="A234" s="3">
        <v>1</v>
      </c>
      <c r="B234" s="45">
        <f>SUBTOTAL(103,$A$94:A234)</f>
        <v>117</v>
      </c>
      <c r="C234" s="126" t="s">
        <v>1441</v>
      </c>
      <c r="D234" s="50" t="s">
        <v>1479</v>
      </c>
      <c r="E234" s="48">
        <v>0.72670000000000001</v>
      </c>
      <c r="F234" s="21">
        <v>58502.98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3">
        <v>0</v>
      </c>
      <c r="N234" s="21">
        <v>0</v>
      </c>
      <c r="O234" s="21">
        <v>651</v>
      </c>
      <c r="P234" s="21">
        <v>57638.400000000001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864.58</v>
      </c>
      <c r="AF234" s="21">
        <v>0</v>
      </c>
      <c r="AG234" s="21">
        <v>0</v>
      </c>
      <c r="AH234" s="127" t="s">
        <v>262</v>
      </c>
      <c r="AI234" s="25">
        <v>2022</v>
      </c>
      <c r="AJ234" s="25">
        <v>2022</v>
      </c>
      <c r="AK234" s="43"/>
    </row>
    <row r="235" spans="1:37" ht="62.25" x14ac:dyDescent="0.9">
      <c r="B235" s="297" t="s">
        <v>823</v>
      </c>
      <c r="C235" s="126"/>
      <c r="D235" s="132" t="s">
        <v>857</v>
      </c>
      <c r="E235" s="48">
        <f>E236</f>
        <v>0.98380000000000001</v>
      </c>
      <c r="F235" s="21">
        <v>39037.31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3">
        <v>0</v>
      </c>
      <c r="N235" s="21">
        <v>0</v>
      </c>
      <c r="O235" s="21">
        <v>762</v>
      </c>
      <c r="P235" s="21">
        <v>39037.31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127" t="s">
        <v>857</v>
      </c>
      <c r="AI235" s="127" t="s">
        <v>857</v>
      </c>
      <c r="AJ235" s="127" t="s">
        <v>857</v>
      </c>
      <c r="AK235" s="43"/>
    </row>
    <row r="236" spans="1:37" ht="62.25" x14ac:dyDescent="0.9">
      <c r="A236" s="3">
        <v>1</v>
      </c>
      <c r="B236" s="45">
        <f>SUBTOTAL(103,$A$94:A236)</f>
        <v>118</v>
      </c>
      <c r="C236" s="126" t="s">
        <v>1442</v>
      </c>
      <c r="D236" s="50" t="s">
        <v>1819</v>
      </c>
      <c r="E236" s="48">
        <v>0.98380000000000001</v>
      </c>
      <c r="F236" s="21">
        <v>39037.31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3">
        <v>0</v>
      </c>
      <c r="N236" s="21">
        <v>0</v>
      </c>
      <c r="O236" s="21">
        <v>762</v>
      </c>
      <c r="P236" s="21">
        <v>39037.31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127" t="s">
        <v>262</v>
      </c>
      <c r="AI236" s="127">
        <v>2020</v>
      </c>
      <c r="AJ236" s="127" t="s">
        <v>262</v>
      </c>
      <c r="AK236" s="43"/>
    </row>
    <row r="237" spans="1:37" ht="62.25" x14ac:dyDescent="0.9">
      <c r="B237" s="297" t="s">
        <v>801</v>
      </c>
      <c r="C237" s="126"/>
      <c r="D237" s="132" t="s">
        <v>857</v>
      </c>
      <c r="E237" s="48">
        <f>E238</f>
        <v>0.98480000000000001</v>
      </c>
      <c r="F237" s="21">
        <v>1045972.2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3">
        <v>0</v>
      </c>
      <c r="N237" s="21">
        <v>0</v>
      </c>
      <c r="O237" s="21">
        <v>1187</v>
      </c>
      <c r="P237" s="21">
        <v>1030514.48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15457.72</v>
      </c>
      <c r="AF237" s="21">
        <v>0</v>
      </c>
      <c r="AG237" s="21">
        <v>0</v>
      </c>
      <c r="AH237" s="127" t="s">
        <v>857</v>
      </c>
      <c r="AI237" s="127" t="s">
        <v>857</v>
      </c>
      <c r="AJ237" s="127" t="s">
        <v>857</v>
      </c>
      <c r="AK237" s="43"/>
    </row>
    <row r="238" spans="1:37" ht="62.25" x14ac:dyDescent="0.9">
      <c r="A238" s="3">
        <v>1</v>
      </c>
      <c r="B238" s="45">
        <f>SUBTOTAL(103,$A$94:A238)</f>
        <v>119</v>
      </c>
      <c r="C238" s="126" t="s">
        <v>2199</v>
      </c>
      <c r="D238" s="50">
        <v>2014</v>
      </c>
      <c r="E238" s="48">
        <v>0.98480000000000001</v>
      </c>
      <c r="F238" s="21">
        <v>1045972.2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3">
        <v>0</v>
      </c>
      <c r="N238" s="21">
        <v>0</v>
      </c>
      <c r="O238" s="21">
        <v>1187</v>
      </c>
      <c r="P238" s="21">
        <v>1030514.48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15457.72</v>
      </c>
      <c r="AF238" s="21">
        <v>0</v>
      </c>
      <c r="AG238" s="21">
        <v>0</v>
      </c>
      <c r="AH238" s="127" t="s">
        <v>262</v>
      </c>
      <c r="AI238" s="25">
        <v>2022</v>
      </c>
      <c r="AJ238" s="25">
        <v>2022</v>
      </c>
      <c r="AK238" s="43"/>
    </row>
    <row r="239" spans="1:37" ht="62.25" x14ac:dyDescent="0.9">
      <c r="B239" s="297" t="s">
        <v>806</v>
      </c>
      <c r="C239" s="126"/>
      <c r="D239" s="132" t="s">
        <v>857</v>
      </c>
      <c r="E239" s="48">
        <f>AVERAGE(E240:E241)</f>
        <v>0.83830000000000005</v>
      </c>
      <c r="F239" s="21">
        <v>98453.75</v>
      </c>
      <c r="G239" s="21">
        <v>0</v>
      </c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3">
        <v>0</v>
      </c>
      <c r="N239" s="21">
        <v>0</v>
      </c>
      <c r="O239" s="21">
        <v>949</v>
      </c>
      <c r="P239" s="21">
        <v>97866.559999999998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587.18999999999994</v>
      </c>
      <c r="AF239" s="21">
        <v>0</v>
      </c>
      <c r="AG239" s="21">
        <v>0</v>
      </c>
      <c r="AH239" s="127" t="s">
        <v>857</v>
      </c>
      <c r="AI239" s="127" t="s">
        <v>857</v>
      </c>
      <c r="AJ239" s="127" t="s">
        <v>857</v>
      </c>
      <c r="AK239" s="43"/>
    </row>
    <row r="240" spans="1:37" ht="62.25" x14ac:dyDescent="0.9">
      <c r="A240" s="3">
        <v>1</v>
      </c>
      <c r="B240" s="45">
        <f>SUBTOTAL(103,$A$94:A240)</f>
        <v>120</v>
      </c>
      <c r="C240" s="126" t="s">
        <v>1450</v>
      </c>
      <c r="D240" s="50" t="s">
        <v>1818</v>
      </c>
      <c r="E240" s="48">
        <v>0.75480000000000003</v>
      </c>
      <c r="F240" s="21">
        <v>78556.570000000007</v>
      </c>
      <c r="G240" s="21">
        <v>0</v>
      </c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3">
        <v>0</v>
      </c>
      <c r="N240" s="21">
        <v>0</v>
      </c>
      <c r="O240" s="21">
        <v>577</v>
      </c>
      <c r="P240" s="21">
        <v>78088.05</v>
      </c>
      <c r="Q240" s="21">
        <v>0</v>
      </c>
      <c r="R240" s="21">
        <v>0</v>
      </c>
      <c r="S240" s="21">
        <v>0</v>
      </c>
      <c r="T240" s="21">
        <v>0</v>
      </c>
      <c r="U240" s="21">
        <v>0</v>
      </c>
      <c r="V240" s="21">
        <v>0</v>
      </c>
      <c r="W240" s="21">
        <v>0</v>
      </c>
      <c r="X240" s="21">
        <v>0</v>
      </c>
      <c r="Y240" s="21">
        <v>0</v>
      </c>
      <c r="Z240" s="21">
        <v>0</v>
      </c>
      <c r="AA240" s="21">
        <v>0</v>
      </c>
      <c r="AB240" s="21">
        <v>0</v>
      </c>
      <c r="AC240" s="21">
        <v>0</v>
      </c>
      <c r="AD240" s="21">
        <v>0</v>
      </c>
      <c r="AE240" s="21">
        <v>468.52</v>
      </c>
      <c r="AF240" s="21">
        <v>0</v>
      </c>
      <c r="AG240" s="21">
        <v>0</v>
      </c>
      <c r="AH240" s="127" t="s">
        <v>262</v>
      </c>
      <c r="AI240" s="127">
        <v>2020</v>
      </c>
      <c r="AJ240" s="127">
        <v>2020</v>
      </c>
      <c r="AK240" s="43"/>
    </row>
    <row r="241" spans="1:37" ht="62.25" x14ac:dyDescent="0.9">
      <c r="A241" s="3">
        <v>1</v>
      </c>
      <c r="B241" s="45">
        <f>SUBTOTAL(103,$A$94:A241)</f>
        <v>121</v>
      </c>
      <c r="C241" s="126" t="s">
        <v>1451</v>
      </c>
      <c r="D241" s="50" t="s">
        <v>1819</v>
      </c>
      <c r="E241" s="48">
        <v>0.92179999999999995</v>
      </c>
      <c r="F241" s="21">
        <v>19897.179999999997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3">
        <v>0</v>
      </c>
      <c r="N241" s="21">
        <v>0</v>
      </c>
      <c r="O241" s="21">
        <v>372</v>
      </c>
      <c r="P241" s="21">
        <v>19778.509999999998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118.67</v>
      </c>
      <c r="AF241" s="21">
        <v>0</v>
      </c>
      <c r="AG241" s="21">
        <v>0</v>
      </c>
      <c r="AH241" s="127" t="s">
        <v>262</v>
      </c>
      <c r="AI241" s="127">
        <v>2020</v>
      </c>
      <c r="AJ241" s="127">
        <v>2020</v>
      </c>
      <c r="AK241" s="43"/>
    </row>
    <row r="242" spans="1:37" ht="62.25" x14ac:dyDescent="0.9">
      <c r="B242" s="297" t="s">
        <v>1011</v>
      </c>
      <c r="C242" s="126"/>
      <c r="D242" s="132" t="s">
        <v>857</v>
      </c>
      <c r="E242" s="48">
        <f t="shared" ref="E242:T250" si="1">E243</f>
        <v>0.93410000000000004</v>
      </c>
      <c r="F242" s="21">
        <v>5309.7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  <c r="M242" s="23">
        <v>0</v>
      </c>
      <c r="N242" s="21">
        <v>0</v>
      </c>
      <c r="O242" s="21">
        <v>429.6</v>
      </c>
      <c r="P242" s="21">
        <v>5231.2299999999996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0</v>
      </c>
      <c r="AE242" s="21">
        <v>78.47</v>
      </c>
      <c r="AF242" s="21">
        <v>0</v>
      </c>
      <c r="AG242" s="21">
        <v>0</v>
      </c>
      <c r="AH242" s="127" t="s">
        <v>857</v>
      </c>
      <c r="AI242" s="127" t="s">
        <v>857</v>
      </c>
      <c r="AJ242" s="127" t="s">
        <v>857</v>
      </c>
      <c r="AK242" s="43"/>
    </row>
    <row r="243" spans="1:37" ht="62.25" x14ac:dyDescent="0.9">
      <c r="A243" s="3">
        <v>1</v>
      </c>
      <c r="B243" s="45">
        <f>SUBTOTAL(103,$A$94:A243)</f>
        <v>122</v>
      </c>
      <c r="C243" s="126" t="s">
        <v>1542</v>
      </c>
      <c r="D243" s="50" t="s">
        <v>1818</v>
      </c>
      <c r="E243" s="48">
        <v>0.93410000000000004</v>
      </c>
      <c r="F243" s="21">
        <v>5309.7</v>
      </c>
      <c r="G243" s="21">
        <v>0</v>
      </c>
      <c r="H243" s="21">
        <v>0</v>
      </c>
      <c r="I243" s="21">
        <v>0</v>
      </c>
      <c r="J243" s="21">
        <v>0</v>
      </c>
      <c r="K243" s="21">
        <v>0</v>
      </c>
      <c r="L243" s="21">
        <v>0</v>
      </c>
      <c r="M243" s="23">
        <v>0</v>
      </c>
      <c r="N243" s="21">
        <v>0</v>
      </c>
      <c r="O243" s="21">
        <v>429.6</v>
      </c>
      <c r="P243" s="21">
        <v>5231.2299999999996</v>
      </c>
      <c r="Q243" s="21">
        <v>0</v>
      </c>
      <c r="R243" s="21">
        <v>0</v>
      </c>
      <c r="S243" s="21">
        <v>0</v>
      </c>
      <c r="T243" s="21">
        <v>0</v>
      </c>
      <c r="U243" s="21">
        <v>0</v>
      </c>
      <c r="V243" s="21">
        <v>0</v>
      </c>
      <c r="W243" s="21">
        <v>0</v>
      </c>
      <c r="X243" s="21">
        <v>0</v>
      </c>
      <c r="Y243" s="21">
        <v>0</v>
      </c>
      <c r="Z243" s="21">
        <v>0</v>
      </c>
      <c r="AA243" s="21">
        <v>0</v>
      </c>
      <c r="AB243" s="21">
        <v>0</v>
      </c>
      <c r="AC243" s="21">
        <v>0</v>
      </c>
      <c r="AD243" s="21">
        <v>0</v>
      </c>
      <c r="AE243" s="21">
        <v>78.47</v>
      </c>
      <c r="AF243" s="21">
        <v>0</v>
      </c>
      <c r="AG243" s="21">
        <v>0</v>
      </c>
      <c r="AH243" s="127" t="s">
        <v>262</v>
      </c>
      <c r="AI243" s="127">
        <v>2020</v>
      </c>
      <c r="AJ243" s="127">
        <v>2020</v>
      </c>
      <c r="AK243" s="43"/>
    </row>
    <row r="244" spans="1:37" ht="62.25" x14ac:dyDescent="0.9">
      <c r="B244" s="297" t="s">
        <v>849</v>
      </c>
      <c r="C244" s="126"/>
      <c r="D244" s="132" t="s">
        <v>857</v>
      </c>
      <c r="E244" s="48">
        <v>0.99509999999999998</v>
      </c>
      <c r="F244" s="21">
        <v>185435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3">
        <v>0</v>
      </c>
      <c r="N244" s="21">
        <v>0</v>
      </c>
      <c r="O244" s="21">
        <v>186.15</v>
      </c>
      <c r="P244" s="21">
        <v>185435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127" t="s">
        <v>857</v>
      </c>
      <c r="AI244" s="127" t="s">
        <v>857</v>
      </c>
      <c r="AJ244" s="127" t="s">
        <v>857</v>
      </c>
      <c r="AK244" s="43"/>
    </row>
    <row r="245" spans="1:37" ht="62.25" x14ac:dyDescent="0.9">
      <c r="A245" s="3">
        <v>1</v>
      </c>
      <c r="B245" s="45">
        <f>SUBTOTAL(103,$A$94:A245)</f>
        <v>123</v>
      </c>
      <c r="C245" s="126" t="s">
        <v>1626</v>
      </c>
      <c r="D245" s="50" t="s">
        <v>1818</v>
      </c>
      <c r="E245" s="48">
        <v>0.99509999999999998</v>
      </c>
      <c r="F245" s="21">
        <v>185435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3">
        <v>0</v>
      </c>
      <c r="N245" s="21">
        <v>0</v>
      </c>
      <c r="O245" s="21">
        <v>186.15</v>
      </c>
      <c r="P245" s="21">
        <v>185435</v>
      </c>
      <c r="Q245" s="21">
        <v>0</v>
      </c>
      <c r="R245" s="21">
        <v>0</v>
      </c>
      <c r="S245" s="21">
        <v>0</v>
      </c>
      <c r="T245" s="128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127" t="s">
        <v>262</v>
      </c>
      <c r="AI245" s="127">
        <v>2020</v>
      </c>
      <c r="AJ245" s="127" t="s">
        <v>262</v>
      </c>
      <c r="AK245" s="43"/>
    </row>
    <row r="246" spans="1:37" ht="62.25" x14ac:dyDescent="0.9">
      <c r="B246" s="297" t="s">
        <v>820</v>
      </c>
      <c r="C246" s="126"/>
      <c r="D246" s="132" t="s">
        <v>857</v>
      </c>
      <c r="E246" s="48">
        <f t="shared" si="1"/>
        <v>0.981975146584529</v>
      </c>
      <c r="F246" s="21">
        <v>159122.38</v>
      </c>
      <c r="G246" s="21">
        <v>0</v>
      </c>
      <c r="H246" s="21">
        <v>0</v>
      </c>
      <c r="I246" s="21">
        <v>28692</v>
      </c>
      <c r="J246" s="21">
        <v>0</v>
      </c>
      <c r="K246" s="21">
        <v>0</v>
      </c>
      <c r="L246" s="21">
        <v>0</v>
      </c>
      <c r="M246" s="23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430.38</v>
      </c>
      <c r="AF246" s="21">
        <v>130000</v>
      </c>
      <c r="AG246" s="21">
        <v>0</v>
      </c>
      <c r="AH246" s="127" t="s">
        <v>857</v>
      </c>
      <c r="AI246" s="127" t="s">
        <v>857</v>
      </c>
      <c r="AJ246" s="127" t="s">
        <v>857</v>
      </c>
      <c r="AK246" s="43"/>
    </row>
    <row r="247" spans="1:37" ht="62.25" x14ac:dyDescent="0.9">
      <c r="A247" s="3">
        <v>1</v>
      </c>
      <c r="B247" s="45">
        <f>SUBTOTAL(103,$A$94:A247)</f>
        <v>124</v>
      </c>
      <c r="C247" s="126" t="s">
        <v>1834</v>
      </c>
      <c r="D247" s="64">
        <v>2015</v>
      </c>
      <c r="E247" s="48">
        <v>0.981975146584529</v>
      </c>
      <c r="F247" s="21">
        <v>159122.38</v>
      </c>
      <c r="G247" s="21">
        <v>0</v>
      </c>
      <c r="H247" s="21">
        <v>0</v>
      </c>
      <c r="I247" s="21">
        <v>28692</v>
      </c>
      <c r="J247" s="21">
        <v>0</v>
      </c>
      <c r="K247" s="21">
        <v>0</v>
      </c>
      <c r="L247" s="21">
        <v>0</v>
      </c>
      <c r="M247" s="23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128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430.38</v>
      </c>
      <c r="AF247" s="21">
        <v>130000</v>
      </c>
      <c r="AG247" s="21">
        <v>0</v>
      </c>
      <c r="AH247" s="127">
        <v>2022</v>
      </c>
      <c r="AI247" s="25">
        <v>2022</v>
      </c>
      <c r="AJ247" s="25">
        <v>2022</v>
      </c>
      <c r="AK247" s="43"/>
    </row>
    <row r="248" spans="1:37" ht="62.25" x14ac:dyDescent="0.9">
      <c r="B248" s="297" t="s">
        <v>818</v>
      </c>
      <c r="C248" s="126"/>
      <c r="D248" s="132" t="s">
        <v>857</v>
      </c>
      <c r="E248" s="48">
        <f t="shared" si="1"/>
        <v>0.95199999999999996</v>
      </c>
      <c r="F248" s="21">
        <v>4030893.68</v>
      </c>
      <c r="G248" s="21">
        <v>0</v>
      </c>
      <c r="H248" s="21">
        <v>0</v>
      </c>
      <c r="I248" s="21">
        <v>0</v>
      </c>
      <c r="J248" s="21">
        <v>0</v>
      </c>
      <c r="K248" s="21">
        <v>0</v>
      </c>
      <c r="L248" s="21">
        <v>0</v>
      </c>
      <c r="M248" s="23">
        <v>0</v>
      </c>
      <c r="N248" s="21">
        <v>0</v>
      </c>
      <c r="O248" s="21">
        <v>1020</v>
      </c>
      <c r="P248" s="21">
        <v>3975142.31</v>
      </c>
      <c r="Q248" s="21">
        <v>0</v>
      </c>
      <c r="R248" s="21">
        <v>0</v>
      </c>
      <c r="S248" s="21">
        <v>0</v>
      </c>
      <c r="T248" s="21">
        <v>0</v>
      </c>
      <c r="U248" s="21">
        <v>0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21">
        <v>0</v>
      </c>
      <c r="AE248" s="21">
        <v>55751.37</v>
      </c>
      <c r="AF248" s="21">
        <v>0</v>
      </c>
      <c r="AG248" s="21">
        <v>0</v>
      </c>
      <c r="AH248" s="127" t="s">
        <v>857</v>
      </c>
      <c r="AI248" s="127" t="s">
        <v>857</v>
      </c>
      <c r="AJ248" s="127" t="s">
        <v>857</v>
      </c>
      <c r="AK248" s="43"/>
    </row>
    <row r="249" spans="1:37" ht="62.25" x14ac:dyDescent="0.9">
      <c r="A249" s="3">
        <v>1</v>
      </c>
      <c r="B249" s="45">
        <f>SUBTOTAL(103,$A$94:A249)</f>
        <v>125</v>
      </c>
      <c r="C249" s="126" t="s">
        <v>2198</v>
      </c>
      <c r="D249" s="64">
        <v>2015</v>
      </c>
      <c r="E249" s="48">
        <v>0.95199999999999996</v>
      </c>
      <c r="F249" s="21">
        <v>4030893.68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3">
        <v>0</v>
      </c>
      <c r="N249" s="21">
        <v>0</v>
      </c>
      <c r="O249" s="21">
        <v>1020</v>
      </c>
      <c r="P249" s="21">
        <v>3975142.31</v>
      </c>
      <c r="Q249" s="21">
        <v>0</v>
      </c>
      <c r="R249" s="21">
        <v>0</v>
      </c>
      <c r="S249" s="21">
        <v>0</v>
      </c>
      <c r="T249" s="128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1">
        <v>0</v>
      </c>
      <c r="AE249" s="21">
        <v>55751.37</v>
      </c>
      <c r="AF249" s="21">
        <v>0</v>
      </c>
      <c r="AG249" s="21">
        <v>0</v>
      </c>
      <c r="AH249" s="127" t="s">
        <v>262</v>
      </c>
      <c r="AI249" s="127">
        <v>2021</v>
      </c>
      <c r="AJ249" s="127">
        <v>2021</v>
      </c>
      <c r="AK249" s="43"/>
    </row>
    <row r="250" spans="1:37" ht="62.25" x14ac:dyDescent="0.9">
      <c r="B250" s="297" t="s">
        <v>785</v>
      </c>
      <c r="C250" s="126"/>
      <c r="D250" s="132" t="s">
        <v>857</v>
      </c>
      <c r="E250" s="48">
        <f t="shared" si="1"/>
        <v>0.60399999999999998</v>
      </c>
      <c r="F250" s="21">
        <v>714491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3">
        <v>0</v>
      </c>
      <c r="N250" s="21">
        <v>0</v>
      </c>
      <c r="O250" s="21">
        <v>1342.78</v>
      </c>
      <c r="P250" s="21">
        <v>714491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  <c r="AC250" s="21">
        <v>0</v>
      </c>
      <c r="AD250" s="21">
        <v>0</v>
      </c>
      <c r="AE250" s="21">
        <v>0</v>
      </c>
      <c r="AF250" s="21">
        <v>0</v>
      </c>
      <c r="AG250" s="21">
        <v>0</v>
      </c>
      <c r="AH250" s="127" t="s">
        <v>857</v>
      </c>
      <c r="AI250" s="127" t="s">
        <v>857</v>
      </c>
      <c r="AJ250" s="127" t="s">
        <v>857</v>
      </c>
      <c r="AK250" s="43"/>
    </row>
    <row r="251" spans="1:37" ht="62.25" x14ac:dyDescent="0.9">
      <c r="A251" s="3">
        <v>1</v>
      </c>
      <c r="B251" s="45">
        <f>SUBTOTAL(103,$A$94:A251)</f>
        <v>126</v>
      </c>
      <c r="C251" s="126" t="s">
        <v>2650</v>
      </c>
      <c r="D251" s="64">
        <v>2016</v>
      </c>
      <c r="E251" s="48">
        <v>0.60399999999999998</v>
      </c>
      <c r="F251" s="21">
        <v>714491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3">
        <v>0</v>
      </c>
      <c r="N251" s="21">
        <v>0</v>
      </c>
      <c r="O251" s="21">
        <v>1342.78</v>
      </c>
      <c r="P251" s="21">
        <v>714491</v>
      </c>
      <c r="Q251" s="21">
        <v>0</v>
      </c>
      <c r="R251" s="21">
        <v>0</v>
      </c>
      <c r="S251" s="21">
        <v>0</v>
      </c>
      <c r="T251" s="128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127" t="s">
        <v>262</v>
      </c>
      <c r="AI251" s="25">
        <v>2022</v>
      </c>
      <c r="AJ251" s="25" t="s">
        <v>262</v>
      </c>
      <c r="AK251" s="43"/>
    </row>
  </sheetData>
  <mergeCells count="34">
    <mergeCell ref="B92:C92"/>
    <mergeCell ref="B91:AJ91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J5:AJ8"/>
    <mergeCell ref="O6:P7"/>
    <mergeCell ref="Q6:R7"/>
    <mergeCell ref="AI5:AI8"/>
    <mergeCell ref="B10:AJ10"/>
    <mergeCell ref="W6:W7"/>
    <mergeCell ref="S6:T7"/>
    <mergeCell ref="M6:N7"/>
    <mergeCell ref="G6:L6"/>
    <mergeCell ref="U6:V7"/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</mergeCells>
  <phoneticPr fontId="42" type="noConversion"/>
  <pageMargins left="0.39370078740157483" right="0.39370078740157483" top="0.39370078740157483" bottom="0.39370078740157483" header="0" footer="0"/>
  <pageSetup paperSize="8" scale="10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T250"/>
  <sheetViews>
    <sheetView topLeftCell="B88" zoomScale="30" zoomScaleNormal="30" workbookViewId="0">
      <selection activeCell="D10" sqref="D10:Q89"/>
    </sheetView>
  </sheetViews>
  <sheetFormatPr defaultRowHeight="28.5" x14ac:dyDescent="0.45"/>
  <cols>
    <col min="1" max="1" width="9.140625" style="3" hidden="1" customWidth="1"/>
    <col min="2" max="2" width="15.85546875" style="3" customWidth="1"/>
    <col min="3" max="3" width="219.85546875" style="3" customWidth="1"/>
    <col min="4" max="4" width="21.42578125" style="3" customWidth="1"/>
    <col min="5" max="5" width="14.85546875" style="3" customWidth="1"/>
    <col min="6" max="6" width="74.28515625" style="3" customWidth="1"/>
    <col min="7" max="7" width="12.85546875" style="3" customWidth="1"/>
    <col min="8" max="8" width="13.85546875" style="3" customWidth="1"/>
    <col min="9" max="9" width="31.140625" style="3" customWidth="1"/>
    <col min="10" max="10" width="32.28515625" style="3" customWidth="1"/>
    <col min="11" max="11" width="32.5703125" style="3" customWidth="1"/>
    <col min="12" max="12" width="32.85546875" style="3" customWidth="1"/>
    <col min="13" max="13" width="42.28515625" style="3" customWidth="1"/>
    <col min="14" max="14" width="95.28515625" style="3" customWidth="1"/>
    <col min="15" max="15" width="45.5703125" style="3" customWidth="1"/>
    <col min="16" max="16" width="29.85546875" style="3" customWidth="1"/>
    <col min="17" max="17" width="25.5703125" style="3" customWidth="1"/>
    <col min="18" max="18" width="33" style="214" customWidth="1"/>
    <col min="19" max="19" width="22.5703125" style="302" bestFit="1" customWidth="1"/>
    <col min="20" max="20" width="19.140625" style="3" bestFit="1" customWidth="1"/>
    <col min="21" max="16384" width="9.140625" style="3"/>
  </cols>
  <sheetData>
    <row r="1" spans="1:18" ht="35.25" x14ac:dyDescent="0.5">
      <c r="B1" s="299"/>
      <c r="C1" s="299"/>
      <c r="D1" s="299"/>
      <c r="E1" s="299"/>
      <c r="F1" s="299"/>
      <c r="G1" s="300"/>
      <c r="H1" s="299"/>
      <c r="I1" s="299"/>
      <c r="J1" s="299"/>
      <c r="K1" s="299"/>
      <c r="L1" s="299"/>
      <c r="M1" s="301"/>
      <c r="N1" s="301"/>
      <c r="O1" s="455" t="s">
        <v>1015</v>
      </c>
      <c r="P1" s="455"/>
      <c r="Q1" s="455"/>
    </row>
    <row r="2" spans="1:18" ht="71.25" customHeight="1" x14ac:dyDescent="0.5">
      <c r="B2" s="299"/>
      <c r="C2" s="299"/>
      <c r="D2" s="299"/>
      <c r="E2" s="299"/>
      <c r="F2" s="299"/>
      <c r="G2" s="300"/>
      <c r="H2" s="299"/>
      <c r="I2" s="299"/>
      <c r="J2" s="299"/>
      <c r="K2" s="299"/>
      <c r="L2" s="299"/>
      <c r="M2" s="303"/>
      <c r="N2" s="456" t="s">
        <v>1016</v>
      </c>
      <c r="O2" s="456"/>
      <c r="P2" s="456"/>
      <c r="Q2" s="456"/>
    </row>
    <row r="3" spans="1:18" ht="201.75" customHeight="1" x14ac:dyDescent="0.45">
      <c r="B3" s="457" t="s">
        <v>3346</v>
      </c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</row>
    <row r="4" spans="1:18" ht="35.25" x14ac:dyDescent="0.45">
      <c r="B4" s="458" t="s">
        <v>6</v>
      </c>
      <c r="C4" s="458" t="s">
        <v>1017</v>
      </c>
      <c r="D4" s="458" t="s">
        <v>242</v>
      </c>
      <c r="E4" s="459"/>
      <c r="F4" s="461" t="s">
        <v>243</v>
      </c>
      <c r="G4" s="462" t="s">
        <v>244</v>
      </c>
      <c r="H4" s="462" t="s">
        <v>245</v>
      </c>
      <c r="I4" s="461" t="s">
        <v>246</v>
      </c>
      <c r="J4" s="458" t="s">
        <v>247</v>
      </c>
      <c r="K4" s="459"/>
      <c r="L4" s="473" t="s">
        <v>1018</v>
      </c>
      <c r="M4" s="473" t="s">
        <v>1019</v>
      </c>
      <c r="N4" s="473" t="s">
        <v>248</v>
      </c>
      <c r="O4" s="478" t="s">
        <v>8</v>
      </c>
      <c r="P4" s="468" t="s">
        <v>250</v>
      </c>
      <c r="Q4" s="468" t="s">
        <v>251</v>
      </c>
    </row>
    <row r="5" spans="1:18" x14ac:dyDescent="0.45">
      <c r="B5" s="459"/>
      <c r="C5" s="459"/>
      <c r="D5" s="461" t="s">
        <v>252</v>
      </c>
      <c r="E5" s="462" t="s">
        <v>253</v>
      </c>
      <c r="F5" s="459"/>
      <c r="G5" s="463"/>
      <c r="H5" s="463"/>
      <c r="I5" s="459"/>
      <c r="J5" s="461" t="s">
        <v>254</v>
      </c>
      <c r="K5" s="462" t="s">
        <v>1020</v>
      </c>
      <c r="L5" s="474"/>
      <c r="M5" s="476"/>
      <c r="N5" s="476"/>
      <c r="O5" s="470"/>
      <c r="P5" s="469"/>
      <c r="Q5" s="469"/>
    </row>
    <row r="6" spans="1:18" ht="301.5" customHeight="1" x14ac:dyDescent="0.45">
      <c r="B6" s="459"/>
      <c r="C6" s="459"/>
      <c r="D6" s="459"/>
      <c r="E6" s="470"/>
      <c r="F6" s="459"/>
      <c r="G6" s="463"/>
      <c r="H6" s="463"/>
      <c r="I6" s="459"/>
      <c r="J6" s="459"/>
      <c r="K6" s="472"/>
      <c r="L6" s="475"/>
      <c r="M6" s="476"/>
      <c r="N6" s="476"/>
      <c r="O6" s="479"/>
      <c r="P6" s="469"/>
      <c r="Q6" s="469"/>
    </row>
    <row r="7" spans="1:18" ht="35.25" x14ac:dyDescent="0.45">
      <c r="B7" s="460"/>
      <c r="C7" s="460"/>
      <c r="D7" s="460"/>
      <c r="E7" s="471"/>
      <c r="F7" s="459"/>
      <c r="G7" s="464"/>
      <c r="H7" s="464"/>
      <c r="I7" s="304" t="s">
        <v>38</v>
      </c>
      <c r="J7" s="304" t="s">
        <v>38</v>
      </c>
      <c r="K7" s="304" t="s">
        <v>38</v>
      </c>
      <c r="L7" s="304" t="s">
        <v>257</v>
      </c>
      <c r="M7" s="477"/>
      <c r="N7" s="477"/>
      <c r="O7" s="304" t="s">
        <v>36</v>
      </c>
      <c r="P7" s="304" t="s">
        <v>258</v>
      </c>
      <c r="Q7" s="304" t="s">
        <v>258</v>
      </c>
    </row>
    <row r="8" spans="1:18" ht="35.25" x14ac:dyDescent="0.45">
      <c r="B8" s="304">
        <v>1</v>
      </c>
      <c r="C8" s="304">
        <v>2</v>
      </c>
      <c r="D8" s="304">
        <v>3</v>
      </c>
      <c r="E8" s="304">
        <v>4</v>
      </c>
      <c r="F8" s="304">
        <v>5</v>
      </c>
      <c r="G8" s="305">
        <v>5.5697674418604599</v>
      </c>
      <c r="H8" s="305">
        <v>7</v>
      </c>
      <c r="I8" s="305">
        <v>8</v>
      </c>
      <c r="J8" s="305">
        <v>9</v>
      </c>
      <c r="K8" s="305">
        <v>10</v>
      </c>
      <c r="L8" s="304">
        <v>11</v>
      </c>
      <c r="M8" s="305">
        <v>12</v>
      </c>
      <c r="N8" s="305">
        <v>13</v>
      </c>
      <c r="O8" s="305">
        <v>14</v>
      </c>
      <c r="P8" s="305">
        <v>15</v>
      </c>
      <c r="Q8" s="305">
        <v>16</v>
      </c>
    </row>
    <row r="9" spans="1:18" ht="45.75" x14ac:dyDescent="0.45">
      <c r="B9" s="465" t="s">
        <v>982</v>
      </c>
      <c r="C9" s="466"/>
      <c r="D9" s="466"/>
      <c r="E9" s="466"/>
      <c r="F9" s="466"/>
      <c r="G9" s="466"/>
      <c r="H9" s="466"/>
      <c r="I9" s="466"/>
      <c r="J9" s="466"/>
      <c r="K9" s="466"/>
      <c r="L9" s="466"/>
      <c r="M9" s="466"/>
      <c r="N9" s="466"/>
      <c r="O9" s="466"/>
      <c r="P9" s="466"/>
      <c r="Q9" s="467"/>
    </row>
    <row r="10" spans="1:18" ht="35.25" x14ac:dyDescent="0.45">
      <c r="B10" s="183" t="s">
        <v>1865</v>
      </c>
      <c r="C10" s="306"/>
      <c r="D10" s="307" t="s">
        <v>857</v>
      </c>
      <c r="E10" s="307" t="s">
        <v>857</v>
      </c>
      <c r="F10" s="307" t="s">
        <v>857</v>
      </c>
      <c r="G10" s="307" t="s">
        <v>857</v>
      </c>
      <c r="H10" s="307" t="s">
        <v>857</v>
      </c>
      <c r="I10" s="308">
        <v>44721.18</v>
      </c>
      <c r="J10" s="308">
        <v>38397.31</v>
      </c>
      <c r="K10" s="308">
        <v>34490.81</v>
      </c>
      <c r="L10" s="309">
        <v>1844</v>
      </c>
      <c r="M10" s="307" t="s">
        <v>857</v>
      </c>
      <c r="N10" s="307" t="s">
        <v>857</v>
      </c>
      <c r="O10" s="308">
        <v>86443436.250000015</v>
      </c>
      <c r="P10" s="310">
        <v>1932.9417571271601</v>
      </c>
      <c r="Q10" s="173">
        <v>10841.363509544788</v>
      </c>
    </row>
    <row r="11" spans="1:18" ht="35.25" x14ac:dyDescent="0.45">
      <c r="B11" s="183" t="s">
        <v>1611</v>
      </c>
      <c r="C11" s="306"/>
      <c r="D11" s="307" t="s">
        <v>857</v>
      </c>
      <c r="E11" s="307" t="s">
        <v>857</v>
      </c>
      <c r="F11" s="307" t="s">
        <v>857</v>
      </c>
      <c r="G11" s="307" t="s">
        <v>857</v>
      </c>
      <c r="H11" s="307" t="s">
        <v>857</v>
      </c>
      <c r="I11" s="308">
        <v>33695.279999999999</v>
      </c>
      <c r="J11" s="308">
        <v>29309.11</v>
      </c>
      <c r="K11" s="308">
        <v>26092.609999999997</v>
      </c>
      <c r="L11" s="309">
        <v>1359</v>
      </c>
      <c r="M11" s="307" t="s">
        <v>857</v>
      </c>
      <c r="N11" s="307" t="s">
        <v>857</v>
      </c>
      <c r="O11" s="308">
        <v>51357504.920000009</v>
      </c>
      <c r="P11" s="310">
        <v>1524.1750452882425</v>
      </c>
      <c r="Q11" s="173">
        <v>10841.363509544788</v>
      </c>
      <c r="R11" s="215"/>
    </row>
    <row r="12" spans="1:18" ht="35.25" x14ac:dyDescent="0.45">
      <c r="B12" s="183" t="s">
        <v>782</v>
      </c>
      <c r="C12" s="306"/>
      <c r="D12" s="307" t="s">
        <v>857</v>
      </c>
      <c r="E12" s="307" t="s">
        <v>857</v>
      </c>
      <c r="F12" s="307" t="s">
        <v>857</v>
      </c>
      <c r="G12" s="307" t="s">
        <v>857</v>
      </c>
      <c r="H12" s="307" t="s">
        <v>857</v>
      </c>
      <c r="I12" s="308">
        <v>792.7</v>
      </c>
      <c r="J12" s="308">
        <v>481</v>
      </c>
      <c r="K12" s="308">
        <v>481</v>
      </c>
      <c r="L12" s="309">
        <v>42</v>
      </c>
      <c r="M12" s="307" t="s">
        <v>857</v>
      </c>
      <c r="N12" s="307" t="s">
        <v>857</v>
      </c>
      <c r="O12" s="310">
        <v>2123521.14</v>
      </c>
      <c r="P12" s="310">
        <v>2678.8458937807495</v>
      </c>
      <c r="Q12" s="173">
        <v>5860.7011984357268</v>
      </c>
      <c r="R12" s="215"/>
    </row>
    <row r="13" spans="1:18" ht="35.25" x14ac:dyDescent="0.5">
      <c r="A13" s="3">
        <v>1</v>
      </c>
      <c r="B13" s="311">
        <f>SUBTOTAL(103,$A13:A$13)</f>
        <v>1</v>
      </c>
      <c r="C13" s="312" t="s">
        <v>983</v>
      </c>
      <c r="D13" s="307">
        <v>1969</v>
      </c>
      <c r="E13" s="307"/>
      <c r="F13" s="307" t="s">
        <v>261</v>
      </c>
      <c r="G13" s="307" t="s">
        <v>296</v>
      </c>
      <c r="H13" s="307" t="s">
        <v>296</v>
      </c>
      <c r="I13" s="308">
        <v>792.7</v>
      </c>
      <c r="J13" s="308">
        <v>481</v>
      </c>
      <c r="K13" s="308">
        <v>481</v>
      </c>
      <c r="L13" s="309">
        <v>42</v>
      </c>
      <c r="M13" s="307" t="s">
        <v>260</v>
      </c>
      <c r="N13" s="307" t="s">
        <v>262</v>
      </c>
      <c r="O13" s="310">
        <v>2123521.14</v>
      </c>
      <c r="P13" s="310">
        <v>2678.8458937807495</v>
      </c>
      <c r="Q13" s="173">
        <v>5860.7011984357268</v>
      </c>
      <c r="R13" s="215"/>
    </row>
    <row r="14" spans="1:18" ht="35.25" x14ac:dyDescent="0.45">
      <c r="B14" s="312" t="s">
        <v>1010</v>
      </c>
      <c r="C14" s="312"/>
      <c r="D14" s="307" t="s">
        <v>857</v>
      </c>
      <c r="E14" s="307" t="s">
        <v>857</v>
      </c>
      <c r="F14" s="307" t="s">
        <v>857</v>
      </c>
      <c r="G14" s="307" t="s">
        <v>857</v>
      </c>
      <c r="H14" s="307" t="s">
        <v>857</v>
      </c>
      <c r="I14" s="308">
        <v>12811.8</v>
      </c>
      <c r="J14" s="308">
        <v>11686.800000000001</v>
      </c>
      <c r="K14" s="308">
        <v>10750.4</v>
      </c>
      <c r="L14" s="309">
        <v>434</v>
      </c>
      <c r="M14" s="307" t="s">
        <v>857</v>
      </c>
      <c r="N14" s="307" t="s">
        <v>857</v>
      </c>
      <c r="O14" s="310">
        <v>14141903.43</v>
      </c>
      <c r="P14" s="310">
        <v>1103.8186226759706</v>
      </c>
      <c r="Q14" s="173">
        <v>10841.363509544788</v>
      </c>
      <c r="R14" s="215"/>
    </row>
    <row r="15" spans="1:18" ht="35.25" x14ac:dyDescent="0.5">
      <c r="A15" s="3">
        <v>1</v>
      </c>
      <c r="B15" s="311">
        <f>SUBTOTAL(103,$A$13:A15)</f>
        <v>2</v>
      </c>
      <c r="C15" s="312" t="s">
        <v>984</v>
      </c>
      <c r="D15" s="307">
        <v>1958</v>
      </c>
      <c r="E15" s="307"/>
      <c r="F15" s="307" t="s">
        <v>261</v>
      </c>
      <c r="G15" s="307" t="s">
        <v>344</v>
      </c>
      <c r="H15" s="307" t="s">
        <v>301</v>
      </c>
      <c r="I15" s="308">
        <v>5229.2</v>
      </c>
      <c r="J15" s="308">
        <v>5229.2</v>
      </c>
      <c r="K15" s="308">
        <v>5001.5999999999995</v>
      </c>
      <c r="L15" s="309">
        <v>121</v>
      </c>
      <c r="M15" s="307" t="s">
        <v>334</v>
      </c>
      <c r="N15" s="307" t="s">
        <v>1021</v>
      </c>
      <c r="O15" s="310">
        <v>6213014.2000000002</v>
      </c>
      <c r="P15" s="310">
        <v>1188.1385680410006</v>
      </c>
      <c r="Q15" s="173">
        <v>2457.2505622274921</v>
      </c>
      <c r="R15" s="215"/>
    </row>
    <row r="16" spans="1:18" ht="35.25" x14ac:dyDescent="0.5">
      <c r="A16" s="3">
        <v>1</v>
      </c>
      <c r="B16" s="311">
        <f>SUBTOTAL(103,$A$13:A16)</f>
        <v>3</v>
      </c>
      <c r="C16" s="312" t="s">
        <v>985</v>
      </c>
      <c r="D16" s="307">
        <v>1979</v>
      </c>
      <c r="E16" s="307"/>
      <c r="F16" s="307" t="s">
        <v>261</v>
      </c>
      <c r="G16" s="307" t="s">
        <v>344</v>
      </c>
      <c r="H16" s="307" t="s">
        <v>297</v>
      </c>
      <c r="I16" s="308">
        <v>802.1</v>
      </c>
      <c r="J16" s="308">
        <v>554.1</v>
      </c>
      <c r="K16" s="308">
        <v>554.1</v>
      </c>
      <c r="L16" s="309">
        <v>25</v>
      </c>
      <c r="M16" s="307" t="s">
        <v>263</v>
      </c>
      <c r="N16" s="307" t="s">
        <v>1022</v>
      </c>
      <c r="O16" s="310">
        <v>801933.34000000008</v>
      </c>
      <c r="P16" s="310">
        <v>999.79222042139395</v>
      </c>
      <c r="Q16" s="173">
        <v>1812.0901633212818</v>
      </c>
      <c r="R16" s="215"/>
    </row>
    <row r="17" spans="1:18" ht="35.25" x14ac:dyDescent="0.5">
      <c r="A17" s="3">
        <v>1</v>
      </c>
      <c r="B17" s="311">
        <f>SUBTOTAL(103,$A$13:A17)</f>
        <v>4</v>
      </c>
      <c r="C17" s="312" t="s">
        <v>986</v>
      </c>
      <c r="D17" s="307">
        <v>1961</v>
      </c>
      <c r="E17" s="307"/>
      <c r="F17" s="307" t="s">
        <v>261</v>
      </c>
      <c r="G17" s="307" t="s">
        <v>296</v>
      </c>
      <c r="H17" s="307" t="s">
        <v>297</v>
      </c>
      <c r="I17" s="308">
        <v>301.39999999999998</v>
      </c>
      <c r="J17" s="308">
        <v>276.5</v>
      </c>
      <c r="K17" s="308">
        <v>238.5</v>
      </c>
      <c r="L17" s="309">
        <v>16</v>
      </c>
      <c r="M17" s="307" t="s">
        <v>263</v>
      </c>
      <c r="N17" s="307" t="s">
        <v>963</v>
      </c>
      <c r="O17" s="310">
        <v>61989.62</v>
      </c>
      <c r="P17" s="310">
        <v>205.67226277372265</v>
      </c>
      <c r="Q17" s="173">
        <v>205.67226277372265</v>
      </c>
      <c r="R17" s="215"/>
    </row>
    <row r="18" spans="1:18" ht="35.25" x14ac:dyDescent="0.5">
      <c r="A18" s="3">
        <v>1</v>
      </c>
      <c r="B18" s="311">
        <f>SUBTOTAL(103,$A$13:A18)</f>
        <v>5</v>
      </c>
      <c r="C18" s="312" t="s">
        <v>999</v>
      </c>
      <c r="D18" s="307">
        <v>1957</v>
      </c>
      <c r="E18" s="307"/>
      <c r="F18" s="307" t="s">
        <v>261</v>
      </c>
      <c r="G18" s="307" t="s">
        <v>296</v>
      </c>
      <c r="H18" s="307" t="s">
        <v>297</v>
      </c>
      <c r="I18" s="308">
        <v>272.39999999999998</v>
      </c>
      <c r="J18" s="308">
        <v>194.8</v>
      </c>
      <c r="K18" s="308">
        <v>157.60000000000002</v>
      </c>
      <c r="L18" s="309">
        <v>14</v>
      </c>
      <c r="M18" s="307" t="s">
        <v>263</v>
      </c>
      <c r="N18" s="307" t="s">
        <v>1023</v>
      </c>
      <c r="O18" s="310">
        <v>995484.92999999993</v>
      </c>
      <c r="P18" s="310">
        <v>3654.4968061674008</v>
      </c>
      <c r="Q18" s="173">
        <v>10841.363509544788</v>
      </c>
      <c r="R18" s="215"/>
    </row>
    <row r="19" spans="1:18" ht="35.25" x14ac:dyDescent="0.5">
      <c r="A19" s="3">
        <v>1</v>
      </c>
      <c r="B19" s="311">
        <f>SUBTOTAL(103,$A$13:A19)</f>
        <v>6</v>
      </c>
      <c r="C19" s="312" t="s">
        <v>1041</v>
      </c>
      <c r="D19" s="307">
        <v>1960</v>
      </c>
      <c r="E19" s="307"/>
      <c r="F19" s="307" t="s">
        <v>261</v>
      </c>
      <c r="G19" s="307" t="s">
        <v>301</v>
      </c>
      <c r="H19" s="307" t="s">
        <v>301</v>
      </c>
      <c r="I19" s="308">
        <v>2738.8</v>
      </c>
      <c r="J19" s="308">
        <v>2498.1</v>
      </c>
      <c r="K19" s="308">
        <v>2383.7999999999997</v>
      </c>
      <c r="L19" s="309">
        <v>128</v>
      </c>
      <c r="M19" s="307" t="s">
        <v>263</v>
      </c>
      <c r="N19" s="307" t="s">
        <v>1040</v>
      </c>
      <c r="O19" s="310">
        <v>4973435.79</v>
      </c>
      <c r="P19" s="310">
        <v>1815.9178435811302</v>
      </c>
      <c r="Q19" s="173">
        <v>3180.9362056375053</v>
      </c>
      <c r="R19" s="215"/>
    </row>
    <row r="20" spans="1:18" ht="35.25" x14ac:dyDescent="0.5">
      <c r="A20" s="3">
        <v>1</v>
      </c>
      <c r="B20" s="311">
        <f>SUBTOTAL(103,$A$13:A20)</f>
        <v>7</v>
      </c>
      <c r="C20" s="313" t="s">
        <v>1049</v>
      </c>
      <c r="D20" s="307">
        <v>1956</v>
      </c>
      <c r="E20" s="307"/>
      <c r="F20" s="307" t="s">
        <v>261</v>
      </c>
      <c r="G20" s="307" t="s">
        <v>296</v>
      </c>
      <c r="H20" s="307" t="s">
        <v>297</v>
      </c>
      <c r="I20" s="308">
        <v>512.5</v>
      </c>
      <c r="J20" s="308">
        <v>512.20000000000005</v>
      </c>
      <c r="K20" s="308">
        <v>324.10000000000002</v>
      </c>
      <c r="L20" s="309">
        <v>25</v>
      </c>
      <c r="M20" s="307" t="s">
        <v>263</v>
      </c>
      <c r="N20" s="307" t="s">
        <v>1023</v>
      </c>
      <c r="O20" s="310">
        <v>50283.37</v>
      </c>
      <c r="P20" s="310">
        <v>98.113892682926831</v>
      </c>
      <c r="Q20" s="173">
        <v>98.113892682926831</v>
      </c>
      <c r="R20" s="215"/>
    </row>
    <row r="21" spans="1:18" ht="35.25" x14ac:dyDescent="0.5">
      <c r="A21" s="3">
        <v>1</v>
      </c>
      <c r="B21" s="311">
        <f>SUBTOTAL(103,$A$13:A21)</f>
        <v>8</v>
      </c>
      <c r="C21" s="313" t="s">
        <v>1355</v>
      </c>
      <c r="D21" s="307">
        <v>1957</v>
      </c>
      <c r="E21" s="307"/>
      <c r="F21" s="307" t="s">
        <v>261</v>
      </c>
      <c r="G21" s="307" t="s">
        <v>296</v>
      </c>
      <c r="H21" s="307" t="s">
        <v>297</v>
      </c>
      <c r="I21" s="308">
        <v>436.2</v>
      </c>
      <c r="J21" s="308">
        <v>387.1</v>
      </c>
      <c r="K21" s="308">
        <v>340.8</v>
      </c>
      <c r="L21" s="309">
        <v>20</v>
      </c>
      <c r="M21" s="307" t="s">
        <v>263</v>
      </c>
      <c r="N21" s="307" t="s">
        <v>1356</v>
      </c>
      <c r="O21" s="310">
        <v>43517.47</v>
      </c>
      <c r="P21" s="310">
        <v>99.764947271893632</v>
      </c>
      <c r="Q21" s="173">
        <v>99.764947271893632</v>
      </c>
      <c r="R21" s="215"/>
    </row>
    <row r="22" spans="1:18" ht="35.25" x14ac:dyDescent="0.5">
      <c r="A22" s="3">
        <v>1</v>
      </c>
      <c r="B22" s="311">
        <f>SUBTOTAL(103,$A$13:A22)</f>
        <v>9</v>
      </c>
      <c r="C22" s="313" t="s">
        <v>1662</v>
      </c>
      <c r="D22" s="307">
        <v>1965</v>
      </c>
      <c r="E22" s="307"/>
      <c r="F22" s="307" t="s">
        <v>261</v>
      </c>
      <c r="G22" s="307" t="s">
        <v>344</v>
      </c>
      <c r="H22" s="307" t="s">
        <v>296</v>
      </c>
      <c r="I22" s="308">
        <v>2519.1999999999998</v>
      </c>
      <c r="J22" s="308">
        <v>2034.8</v>
      </c>
      <c r="K22" s="308">
        <v>1749.9</v>
      </c>
      <c r="L22" s="309">
        <v>85</v>
      </c>
      <c r="M22" s="307" t="s">
        <v>259</v>
      </c>
      <c r="N22" s="307" t="s">
        <v>1336</v>
      </c>
      <c r="O22" s="310">
        <v>1002244.71</v>
      </c>
      <c r="P22" s="310">
        <v>397.8424539536361</v>
      </c>
      <c r="Q22" s="173">
        <v>916.76459193394749</v>
      </c>
      <c r="R22" s="215"/>
    </row>
    <row r="23" spans="1:18" ht="35.25" x14ac:dyDescent="0.45">
      <c r="B23" s="312" t="s">
        <v>786</v>
      </c>
      <c r="C23" s="312"/>
      <c r="D23" s="307" t="s">
        <v>857</v>
      </c>
      <c r="E23" s="307" t="s">
        <v>857</v>
      </c>
      <c r="F23" s="307" t="s">
        <v>857</v>
      </c>
      <c r="G23" s="307" t="s">
        <v>857</v>
      </c>
      <c r="H23" s="307" t="s">
        <v>857</v>
      </c>
      <c r="I23" s="308">
        <v>882.3</v>
      </c>
      <c r="J23" s="308">
        <v>779.5</v>
      </c>
      <c r="K23" s="308">
        <v>779.5</v>
      </c>
      <c r="L23" s="309">
        <v>29</v>
      </c>
      <c r="M23" s="307" t="s">
        <v>857</v>
      </c>
      <c r="N23" s="307" t="s">
        <v>857</v>
      </c>
      <c r="O23" s="310">
        <v>2046844.64</v>
      </c>
      <c r="P23" s="310">
        <v>2319.8964524538137</v>
      </c>
      <c r="Q23" s="173">
        <v>3909.2271018927813</v>
      </c>
      <c r="R23" s="215"/>
    </row>
    <row r="24" spans="1:18" ht="35.25" x14ac:dyDescent="0.5">
      <c r="A24" s="3">
        <v>1</v>
      </c>
      <c r="B24" s="311">
        <f>SUBTOTAL(103,$A$13:A24)</f>
        <v>10</v>
      </c>
      <c r="C24" s="312" t="s">
        <v>644</v>
      </c>
      <c r="D24" s="307">
        <v>1982</v>
      </c>
      <c r="E24" s="307"/>
      <c r="F24" s="307" t="s">
        <v>261</v>
      </c>
      <c r="G24" s="307" t="s">
        <v>301</v>
      </c>
      <c r="H24" s="307" t="s">
        <v>297</v>
      </c>
      <c r="I24" s="308">
        <v>882.3</v>
      </c>
      <c r="J24" s="308">
        <v>779.5</v>
      </c>
      <c r="K24" s="308">
        <v>779.5</v>
      </c>
      <c r="L24" s="309">
        <v>29</v>
      </c>
      <c r="M24" s="307" t="s">
        <v>260</v>
      </c>
      <c r="N24" s="307" t="s">
        <v>262</v>
      </c>
      <c r="O24" s="310">
        <v>2046844.64</v>
      </c>
      <c r="P24" s="310">
        <v>2319.8964524538137</v>
      </c>
      <c r="Q24" s="173">
        <v>3909.2271018927813</v>
      </c>
      <c r="R24" s="215"/>
    </row>
    <row r="25" spans="1:18" ht="35.25" x14ac:dyDescent="0.5">
      <c r="B25" s="314" t="s">
        <v>790</v>
      </c>
      <c r="C25" s="312"/>
      <c r="D25" s="307" t="s">
        <v>857</v>
      </c>
      <c r="E25" s="307" t="s">
        <v>857</v>
      </c>
      <c r="F25" s="307" t="s">
        <v>857</v>
      </c>
      <c r="G25" s="307" t="s">
        <v>857</v>
      </c>
      <c r="H25" s="307" t="s">
        <v>857</v>
      </c>
      <c r="I25" s="308">
        <v>1813.2</v>
      </c>
      <c r="J25" s="308">
        <v>1042.3</v>
      </c>
      <c r="K25" s="308">
        <v>567</v>
      </c>
      <c r="L25" s="309">
        <v>156</v>
      </c>
      <c r="M25" s="307" t="s">
        <v>857</v>
      </c>
      <c r="N25" s="307" t="s">
        <v>857</v>
      </c>
      <c r="O25" s="310">
        <v>5153989.53</v>
      </c>
      <c r="P25" s="310">
        <v>2842.4826439444078</v>
      </c>
      <c r="Q25" s="173">
        <v>5314.2253606882859</v>
      </c>
      <c r="R25" s="215"/>
    </row>
    <row r="26" spans="1:18" ht="35.25" x14ac:dyDescent="0.5">
      <c r="A26" s="3">
        <v>1</v>
      </c>
      <c r="B26" s="311">
        <f>SUBTOTAL(103,$A$13:A26)</f>
        <v>11</v>
      </c>
      <c r="C26" s="312" t="s">
        <v>1032</v>
      </c>
      <c r="D26" s="307">
        <v>2007</v>
      </c>
      <c r="E26" s="307"/>
      <c r="F26" s="307" t="s">
        <v>261</v>
      </c>
      <c r="G26" s="307" t="s">
        <v>305</v>
      </c>
      <c r="H26" s="307" t="s">
        <v>305</v>
      </c>
      <c r="I26" s="308">
        <v>1813.2</v>
      </c>
      <c r="J26" s="308">
        <v>1042.3</v>
      </c>
      <c r="K26" s="308">
        <v>567</v>
      </c>
      <c r="L26" s="309">
        <v>156</v>
      </c>
      <c r="M26" s="307" t="s">
        <v>263</v>
      </c>
      <c r="N26" s="307" t="s">
        <v>1034</v>
      </c>
      <c r="O26" s="310">
        <v>5153989.53</v>
      </c>
      <c r="P26" s="310">
        <v>2842.4826439444078</v>
      </c>
      <c r="Q26" s="173">
        <v>5314.2253606882859</v>
      </c>
      <c r="R26" s="215"/>
    </row>
    <row r="27" spans="1:18" ht="35.25" x14ac:dyDescent="0.45">
      <c r="B27" s="312" t="s">
        <v>791</v>
      </c>
      <c r="C27" s="312"/>
      <c r="D27" s="307" t="s">
        <v>857</v>
      </c>
      <c r="E27" s="307" t="s">
        <v>857</v>
      </c>
      <c r="F27" s="307" t="s">
        <v>857</v>
      </c>
      <c r="G27" s="307" t="s">
        <v>857</v>
      </c>
      <c r="H27" s="307" t="s">
        <v>857</v>
      </c>
      <c r="I27" s="308">
        <v>366.5</v>
      </c>
      <c r="J27" s="308">
        <v>336.9</v>
      </c>
      <c r="K27" s="308">
        <v>336.9</v>
      </c>
      <c r="L27" s="309">
        <v>13</v>
      </c>
      <c r="M27" s="307" t="s">
        <v>857</v>
      </c>
      <c r="N27" s="307" t="s">
        <v>857</v>
      </c>
      <c r="O27" s="310">
        <v>48440.03</v>
      </c>
      <c r="P27" s="310">
        <v>132.16924965893588</v>
      </c>
      <c r="Q27" s="173">
        <v>132.16924965893588</v>
      </c>
      <c r="R27" s="215"/>
    </row>
    <row r="28" spans="1:18" ht="35.25" x14ac:dyDescent="0.5">
      <c r="A28" s="3">
        <v>1</v>
      </c>
      <c r="B28" s="311">
        <f>SUBTOTAL(103,$A$13:A28)</f>
        <v>12</v>
      </c>
      <c r="C28" s="312" t="s">
        <v>987</v>
      </c>
      <c r="D28" s="307">
        <v>1971</v>
      </c>
      <c r="E28" s="307"/>
      <c r="F28" s="307" t="s">
        <v>261</v>
      </c>
      <c r="G28" s="307" t="s">
        <v>296</v>
      </c>
      <c r="H28" s="307" t="s">
        <v>297</v>
      </c>
      <c r="I28" s="308">
        <v>366.5</v>
      </c>
      <c r="J28" s="308">
        <v>336.9</v>
      </c>
      <c r="K28" s="308">
        <v>336.9</v>
      </c>
      <c r="L28" s="309">
        <v>13</v>
      </c>
      <c r="M28" s="307" t="s">
        <v>263</v>
      </c>
      <c r="N28" s="307" t="s">
        <v>326</v>
      </c>
      <c r="O28" s="310">
        <v>48440.03</v>
      </c>
      <c r="P28" s="310">
        <v>132.16924965893588</v>
      </c>
      <c r="Q28" s="173">
        <v>132.16924965893588</v>
      </c>
      <c r="R28" s="215"/>
    </row>
    <row r="29" spans="1:18" ht="35.25" x14ac:dyDescent="0.45">
      <c r="B29" s="312" t="s">
        <v>1011</v>
      </c>
      <c r="C29" s="312"/>
      <c r="D29" s="307" t="s">
        <v>857</v>
      </c>
      <c r="E29" s="307" t="s">
        <v>857</v>
      </c>
      <c r="F29" s="307" t="s">
        <v>857</v>
      </c>
      <c r="G29" s="307" t="s">
        <v>857</v>
      </c>
      <c r="H29" s="307" t="s">
        <v>857</v>
      </c>
      <c r="I29" s="308">
        <v>872.2</v>
      </c>
      <c r="J29" s="308">
        <v>820.40000000000009</v>
      </c>
      <c r="K29" s="308">
        <v>653.30000000000007</v>
      </c>
      <c r="L29" s="309">
        <v>38</v>
      </c>
      <c r="M29" s="307" t="s">
        <v>857</v>
      </c>
      <c r="N29" s="307" t="s">
        <v>857</v>
      </c>
      <c r="O29" s="310">
        <v>31767</v>
      </c>
      <c r="P29" s="310">
        <v>36.421692272414582</v>
      </c>
      <c r="Q29" s="173">
        <v>46.402933134476761</v>
      </c>
      <c r="R29" s="215"/>
    </row>
    <row r="30" spans="1:18" ht="35.25" x14ac:dyDescent="0.5">
      <c r="A30" s="3">
        <v>1</v>
      </c>
      <c r="B30" s="311">
        <f>SUBTOTAL(103,$A$13:A30)</f>
        <v>13</v>
      </c>
      <c r="C30" s="312" t="s">
        <v>988</v>
      </c>
      <c r="D30" s="307">
        <v>1938</v>
      </c>
      <c r="E30" s="307"/>
      <c r="F30" s="307" t="s">
        <v>323</v>
      </c>
      <c r="G30" s="307" t="s">
        <v>296</v>
      </c>
      <c r="H30" s="307" t="s">
        <v>296</v>
      </c>
      <c r="I30" s="308">
        <v>469.9</v>
      </c>
      <c r="J30" s="308">
        <v>418.1</v>
      </c>
      <c r="K30" s="308">
        <v>251.00000000000003</v>
      </c>
      <c r="L30" s="309">
        <v>19</v>
      </c>
      <c r="M30" s="307" t="s">
        <v>260</v>
      </c>
      <c r="N30" s="307" t="s">
        <v>262</v>
      </c>
      <c r="O30" s="310">
        <v>13099.1</v>
      </c>
      <c r="P30" s="310">
        <v>27.876356671632266</v>
      </c>
      <c r="Q30" s="173">
        <v>27.876356671632266</v>
      </c>
      <c r="R30" s="215"/>
    </row>
    <row r="31" spans="1:18" ht="35.25" x14ac:dyDescent="0.5">
      <c r="A31" s="3">
        <v>1</v>
      </c>
      <c r="B31" s="311">
        <f>SUBTOTAL(103,$A$13:A31)</f>
        <v>14</v>
      </c>
      <c r="C31" s="312" t="s">
        <v>989</v>
      </c>
      <c r="D31" s="307">
        <v>1950</v>
      </c>
      <c r="E31" s="307"/>
      <c r="F31" s="307" t="s">
        <v>323</v>
      </c>
      <c r="G31" s="307" t="s">
        <v>296</v>
      </c>
      <c r="H31" s="307" t="s">
        <v>296</v>
      </c>
      <c r="I31" s="308">
        <v>402.3</v>
      </c>
      <c r="J31" s="308">
        <v>402.3</v>
      </c>
      <c r="K31" s="308">
        <v>402.3</v>
      </c>
      <c r="L31" s="309">
        <v>19</v>
      </c>
      <c r="M31" s="307" t="s">
        <v>260</v>
      </c>
      <c r="N31" s="307" t="s">
        <v>262</v>
      </c>
      <c r="O31" s="310">
        <v>18667.900000000001</v>
      </c>
      <c r="P31" s="310">
        <v>46.402933134476761</v>
      </c>
      <c r="Q31" s="173">
        <v>46.402933134476761</v>
      </c>
      <c r="R31" s="215"/>
    </row>
    <row r="32" spans="1:18" ht="35.25" x14ac:dyDescent="0.45">
      <c r="B32" s="312" t="s">
        <v>798</v>
      </c>
      <c r="C32" s="312"/>
      <c r="D32" s="307" t="s">
        <v>857</v>
      </c>
      <c r="E32" s="307" t="s">
        <v>857</v>
      </c>
      <c r="F32" s="307" t="s">
        <v>857</v>
      </c>
      <c r="G32" s="307" t="s">
        <v>857</v>
      </c>
      <c r="H32" s="307" t="s">
        <v>857</v>
      </c>
      <c r="I32" s="308">
        <v>881.98</v>
      </c>
      <c r="J32" s="308">
        <v>832.51</v>
      </c>
      <c r="K32" s="308">
        <v>544.31000000000006</v>
      </c>
      <c r="L32" s="309">
        <v>48</v>
      </c>
      <c r="M32" s="307" t="s">
        <v>857</v>
      </c>
      <c r="N32" s="307" t="s">
        <v>857</v>
      </c>
      <c r="O32" s="310">
        <v>3557815.66</v>
      </c>
      <c r="P32" s="310">
        <v>4033.8960747409237</v>
      </c>
      <c r="Q32" s="173">
        <v>9509.8108495238102</v>
      </c>
      <c r="R32" s="215"/>
    </row>
    <row r="33" spans="1:18" ht="35.25" x14ac:dyDescent="0.5">
      <c r="A33" s="3">
        <v>1</v>
      </c>
      <c r="B33" s="311">
        <f>SUBTOTAL(103,$A$13:A33)</f>
        <v>15</v>
      </c>
      <c r="C33" s="312" t="s">
        <v>1009</v>
      </c>
      <c r="D33" s="307">
        <v>1962</v>
      </c>
      <c r="E33" s="307"/>
      <c r="F33" s="307" t="s">
        <v>261</v>
      </c>
      <c r="G33" s="307" t="s">
        <v>296</v>
      </c>
      <c r="H33" s="307" t="s">
        <v>296</v>
      </c>
      <c r="I33" s="308">
        <v>671.98</v>
      </c>
      <c r="J33" s="308">
        <v>624.21</v>
      </c>
      <c r="K33" s="308">
        <v>544.31000000000006</v>
      </c>
      <c r="L33" s="309">
        <v>38</v>
      </c>
      <c r="M33" s="307" t="s">
        <v>263</v>
      </c>
      <c r="N33" s="307" t="s">
        <v>278</v>
      </c>
      <c r="O33" s="310">
        <v>2576429.98</v>
      </c>
      <c r="P33" s="310">
        <v>3834.0872942647102</v>
      </c>
      <c r="Q33" s="173">
        <v>8022.1247084734669</v>
      </c>
      <c r="R33" s="215"/>
    </row>
    <row r="34" spans="1:18" ht="35.25" x14ac:dyDescent="0.5">
      <c r="A34" s="3">
        <v>1</v>
      </c>
      <c r="B34" s="311">
        <f>SUBTOTAL(103,$A$13:A34)</f>
        <v>16</v>
      </c>
      <c r="C34" s="312" t="s">
        <v>990</v>
      </c>
      <c r="D34" s="307">
        <v>1964</v>
      </c>
      <c r="E34" s="307"/>
      <c r="F34" s="307" t="s">
        <v>261</v>
      </c>
      <c r="G34" s="307" t="s">
        <v>296</v>
      </c>
      <c r="H34" s="307" t="s">
        <v>297</v>
      </c>
      <c r="I34" s="308">
        <v>210</v>
      </c>
      <c r="J34" s="308">
        <v>208.3</v>
      </c>
      <c r="K34" s="308">
        <v>0</v>
      </c>
      <c r="L34" s="309">
        <v>10</v>
      </c>
      <c r="M34" s="307" t="s">
        <v>260</v>
      </c>
      <c r="N34" s="307" t="s">
        <v>262</v>
      </c>
      <c r="O34" s="310">
        <v>981385.68</v>
      </c>
      <c r="P34" s="310">
        <v>4673.2651428571435</v>
      </c>
      <c r="Q34" s="173">
        <v>9509.8108495238102</v>
      </c>
      <c r="R34" s="215"/>
    </row>
    <row r="35" spans="1:18" ht="35.25" x14ac:dyDescent="0.45">
      <c r="B35" s="312" t="s">
        <v>727</v>
      </c>
      <c r="C35" s="312"/>
      <c r="D35" s="307" t="s">
        <v>857</v>
      </c>
      <c r="E35" s="307" t="s">
        <v>857</v>
      </c>
      <c r="F35" s="307" t="s">
        <v>857</v>
      </c>
      <c r="G35" s="307" t="s">
        <v>857</v>
      </c>
      <c r="H35" s="307" t="s">
        <v>857</v>
      </c>
      <c r="I35" s="308">
        <v>2093.1</v>
      </c>
      <c r="J35" s="308">
        <v>1649</v>
      </c>
      <c r="K35" s="308">
        <v>1480.6</v>
      </c>
      <c r="L35" s="309">
        <v>110</v>
      </c>
      <c r="M35" s="307" t="s">
        <v>857</v>
      </c>
      <c r="N35" s="307" t="s">
        <v>857</v>
      </c>
      <c r="O35" s="310">
        <v>223917.22</v>
      </c>
      <c r="P35" s="310">
        <v>106.97874922363958</v>
      </c>
      <c r="Q35" s="173">
        <v>154.58582000000001</v>
      </c>
      <c r="R35" s="215"/>
    </row>
    <row r="36" spans="1:18" ht="35.25" x14ac:dyDescent="0.5">
      <c r="A36" s="3">
        <v>1</v>
      </c>
      <c r="B36" s="311">
        <f>SUBTOTAL(103,$A$13:A36)</f>
        <v>17</v>
      </c>
      <c r="C36" s="312" t="s">
        <v>991</v>
      </c>
      <c r="D36" s="307">
        <v>1960</v>
      </c>
      <c r="E36" s="307"/>
      <c r="F36" s="307" t="s">
        <v>261</v>
      </c>
      <c r="G36" s="307" t="s">
        <v>296</v>
      </c>
      <c r="H36" s="307" t="s">
        <v>297</v>
      </c>
      <c r="I36" s="308">
        <v>306.60000000000002</v>
      </c>
      <c r="J36" s="308">
        <v>285.60000000000002</v>
      </c>
      <c r="K36" s="308">
        <v>252.40000000000003</v>
      </c>
      <c r="L36" s="309">
        <v>21</v>
      </c>
      <c r="M36" s="307" t="s">
        <v>260</v>
      </c>
      <c r="N36" s="307" t="s">
        <v>262</v>
      </c>
      <c r="O36" s="310">
        <v>47271.85</v>
      </c>
      <c r="P36" s="310">
        <v>154.18085453359424</v>
      </c>
      <c r="Q36" s="173">
        <v>154.18085453359424</v>
      </c>
      <c r="R36" s="215"/>
    </row>
    <row r="37" spans="1:18" ht="35.25" x14ac:dyDescent="0.5">
      <c r="A37" s="3">
        <v>1</v>
      </c>
      <c r="B37" s="311">
        <f>SUBTOTAL(103,$A$13:A37)</f>
        <v>18</v>
      </c>
      <c r="C37" s="312" t="s">
        <v>751</v>
      </c>
      <c r="D37" s="307">
        <v>1960</v>
      </c>
      <c r="E37" s="307"/>
      <c r="F37" s="307" t="s">
        <v>261</v>
      </c>
      <c r="G37" s="307" t="s">
        <v>305</v>
      </c>
      <c r="H37" s="307" t="s">
        <v>296</v>
      </c>
      <c r="I37" s="308">
        <v>1286.5</v>
      </c>
      <c r="J37" s="308">
        <v>881.8</v>
      </c>
      <c r="K37" s="308">
        <v>815.9</v>
      </c>
      <c r="L37" s="309">
        <v>39</v>
      </c>
      <c r="M37" s="307" t="s">
        <v>260</v>
      </c>
      <c r="N37" s="307" t="s">
        <v>262</v>
      </c>
      <c r="O37" s="310">
        <v>99352.46</v>
      </c>
      <c r="P37" s="310">
        <v>77.226941313641674</v>
      </c>
      <c r="Q37" s="173">
        <v>77.226941313641674</v>
      </c>
      <c r="R37" s="215"/>
    </row>
    <row r="38" spans="1:18" ht="35.25" x14ac:dyDescent="0.5">
      <c r="A38" s="3">
        <v>1</v>
      </c>
      <c r="B38" s="311">
        <f>SUBTOTAL(103,$A$13:A38)</f>
        <v>19</v>
      </c>
      <c r="C38" s="312" t="s">
        <v>743</v>
      </c>
      <c r="D38" s="307">
        <v>1965</v>
      </c>
      <c r="E38" s="307"/>
      <c r="F38" s="307" t="s">
        <v>261</v>
      </c>
      <c r="G38" s="307" t="s">
        <v>296</v>
      </c>
      <c r="H38" s="307" t="s">
        <v>305</v>
      </c>
      <c r="I38" s="308">
        <v>500</v>
      </c>
      <c r="J38" s="308">
        <v>481.6</v>
      </c>
      <c r="K38" s="308">
        <v>412.3</v>
      </c>
      <c r="L38" s="309">
        <v>50</v>
      </c>
      <c r="M38" s="307" t="s">
        <v>260</v>
      </c>
      <c r="N38" s="307" t="s">
        <v>262</v>
      </c>
      <c r="O38" s="310">
        <v>77292.91</v>
      </c>
      <c r="P38" s="310">
        <v>154.58582000000001</v>
      </c>
      <c r="Q38" s="173">
        <v>154.58582000000001</v>
      </c>
      <c r="R38" s="215"/>
    </row>
    <row r="39" spans="1:18" ht="35.25" x14ac:dyDescent="0.45">
      <c r="B39" s="312" t="s">
        <v>805</v>
      </c>
      <c r="C39" s="312"/>
      <c r="D39" s="307" t="s">
        <v>857</v>
      </c>
      <c r="E39" s="307" t="s">
        <v>857</v>
      </c>
      <c r="F39" s="307" t="s">
        <v>857</v>
      </c>
      <c r="G39" s="307" t="s">
        <v>857</v>
      </c>
      <c r="H39" s="307" t="s">
        <v>857</v>
      </c>
      <c r="I39" s="308">
        <v>755.8</v>
      </c>
      <c r="J39" s="308">
        <v>690.5</v>
      </c>
      <c r="K39" s="308">
        <v>391.9</v>
      </c>
      <c r="L39" s="309">
        <v>20</v>
      </c>
      <c r="M39" s="307" t="s">
        <v>857</v>
      </c>
      <c r="N39" s="307" t="s">
        <v>857</v>
      </c>
      <c r="O39" s="310">
        <v>3265341.36</v>
      </c>
      <c r="P39" s="310">
        <v>4320.3775602011119</v>
      </c>
      <c r="Q39" s="173">
        <v>8199.7126223868763</v>
      </c>
      <c r="R39" s="215"/>
    </row>
    <row r="40" spans="1:18" ht="35.25" x14ac:dyDescent="0.5">
      <c r="A40" s="3">
        <v>1</v>
      </c>
      <c r="B40" s="311">
        <f>SUBTOTAL(103,$A$13:A40)</f>
        <v>20</v>
      </c>
      <c r="C40" s="312" t="s">
        <v>992</v>
      </c>
      <c r="D40" s="307">
        <v>1953</v>
      </c>
      <c r="E40" s="307"/>
      <c r="F40" s="307" t="s">
        <v>261</v>
      </c>
      <c r="G40" s="307" t="s">
        <v>296</v>
      </c>
      <c r="H40" s="307" t="s">
        <v>296</v>
      </c>
      <c r="I40" s="308">
        <v>755.8</v>
      </c>
      <c r="J40" s="308">
        <v>690.5</v>
      </c>
      <c r="K40" s="308">
        <v>391.9</v>
      </c>
      <c r="L40" s="309">
        <v>20</v>
      </c>
      <c r="M40" s="307" t="s">
        <v>260</v>
      </c>
      <c r="N40" s="307" t="s">
        <v>262</v>
      </c>
      <c r="O40" s="310">
        <v>3265341.36</v>
      </c>
      <c r="P40" s="310">
        <v>4320.3775602011119</v>
      </c>
      <c r="Q40" s="173">
        <v>8199.7126223868763</v>
      </c>
      <c r="R40" s="215"/>
    </row>
    <row r="41" spans="1:18" ht="35.25" x14ac:dyDescent="0.45">
      <c r="B41" s="312" t="s">
        <v>807</v>
      </c>
      <c r="C41" s="312"/>
      <c r="D41" s="307" t="s">
        <v>857</v>
      </c>
      <c r="E41" s="307" t="s">
        <v>857</v>
      </c>
      <c r="F41" s="307" t="s">
        <v>857</v>
      </c>
      <c r="G41" s="307" t="s">
        <v>857</v>
      </c>
      <c r="H41" s="307" t="s">
        <v>857</v>
      </c>
      <c r="I41" s="308">
        <v>1840.2</v>
      </c>
      <c r="J41" s="308">
        <v>1840.2</v>
      </c>
      <c r="K41" s="308">
        <v>1695.4</v>
      </c>
      <c r="L41" s="309">
        <v>77</v>
      </c>
      <c r="M41" s="307" t="s">
        <v>857</v>
      </c>
      <c r="N41" s="307" t="s">
        <v>857</v>
      </c>
      <c r="O41" s="310">
        <v>97672.62</v>
      </c>
      <c r="P41" s="310">
        <v>53.077176393870225</v>
      </c>
      <c r="Q41" s="173">
        <v>53.077176393870225</v>
      </c>
      <c r="R41" s="215"/>
    </row>
    <row r="42" spans="1:18" ht="35.25" x14ac:dyDescent="0.5">
      <c r="A42" s="3">
        <v>1</v>
      </c>
      <c r="B42" s="311">
        <f>SUBTOTAL(103,$A$13:A42)</f>
        <v>21</v>
      </c>
      <c r="C42" s="312" t="s">
        <v>993</v>
      </c>
      <c r="D42" s="307">
        <v>1986</v>
      </c>
      <c r="E42" s="307"/>
      <c r="F42" s="307" t="s">
        <v>261</v>
      </c>
      <c r="G42" s="307" t="s">
        <v>305</v>
      </c>
      <c r="H42" s="307" t="s">
        <v>305</v>
      </c>
      <c r="I42" s="308">
        <v>1840.2</v>
      </c>
      <c r="J42" s="308">
        <v>1840.2</v>
      </c>
      <c r="K42" s="308">
        <v>1695.4</v>
      </c>
      <c r="L42" s="309">
        <v>77</v>
      </c>
      <c r="M42" s="307" t="s">
        <v>334</v>
      </c>
      <c r="N42" s="307" t="s">
        <v>1024</v>
      </c>
      <c r="O42" s="310">
        <v>97672.62</v>
      </c>
      <c r="P42" s="310">
        <v>53.077176393870225</v>
      </c>
      <c r="Q42" s="173">
        <v>53.077176393870225</v>
      </c>
      <c r="R42" s="215"/>
    </row>
    <row r="43" spans="1:18" ht="35.25" x14ac:dyDescent="0.45">
      <c r="B43" s="312" t="s">
        <v>1012</v>
      </c>
      <c r="C43" s="312"/>
      <c r="D43" s="307" t="s">
        <v>857</v>
      </c>
      <c r="E43" s="307" t="s">
        <v>857</v>
      </c>
      <c r="F43" s="307" t="s">
        <v>857</v>
      </c>
      <c r="G43" s="307" t="s">
        <v>857</v>
      </c>
      <c r="H43" s="307" t="s">
        <v>857</v>
      </c>
      <c r="I43" s="308">
        <v>1621.7</v>
      </c>
      <c r="J43" s="308">
        <v>1475.1999999999998</v>
      </c>
      <c r="K43" s="308">
        <v>1246.9000000000001</v>
      </c>
      <c r="L43" s="309">
        <v>58</v>
      </c>
      <c r="M43" s="307" t="s">
        <v>857</v>
      </c>
      <c r="N43" s="307" t="s">
        <v>857</v>
      </c>
      <c r="O43" s="310">
        <v>7637123.5900000008</v>
      </c>
      <c r="P43" s="310">
        <v>4709.3319294567436</v>
      </c>
      <c r="Q43" s="173">
        <v>8062.7565363357226</v>
      </c>
      <c r="R43" s="215"/>
    </row>
    <row r="44" spans="1:18" ht="35.25" x14ac:dyDescent="0.5">
      <c r="A44" s="3">
        <v>1</v>
      </c>
      <c r="B44" s="311">
        <f>SUBTOTAL(103,$A$13:A44)</f>
        <v>22</v>
      </c>
      <c r="C44" s="312" t="s">
        <v>994</v>
      </c>
      <c r="D44" s="307">
        <v>1950</v>
      </c>
      <c r="E44" s="307"/>
      <c r="F44" s="307" t="s">
        <v>261</v>
      </c>
      <c r="G44" s="307" t="s">
        <v>296</v>
      </c>
      <c r="H44" s="307" t="s">
        <v>297</v>
      </c>
      <c r="I44" s="308">
        <v>488.5</v>
      </c>
      <c r="J44" s="308">
        <v>433.9</v>
      </c>
      <c r="K44" s="308">
        <v>380.5</v>
      </c>
      <c r="L44" s="309">
        <v>18</v>
      </c>
      <c r="M44" s="307" t="s">
        <v>263</v>
      </c>
      <c r="N44" s="307" t="s">
        <v>314</v>
      </c>
      <c r="O44" s="310">
        <v>2406352.7599999998</v>
      </c>
      <c r="P44" s="310">
        <v>4926.003602865916</v>
      </c>
      <c r="Q44" s="173">
        <v>8062.7565363357226</v>
      </c>
      <c r="R44" s="215"/>
    </row>
    <row r="45" spans="1:18" ht="35.25" x14ac:dyDescent="0.5">
      <c r="A45" s="3">
        <v>1</v>
      </c>
      <c r="B45" s="311">
        <f>SUBTOTAL(103,$A$13:A45)</f>
        <v>23</v>
      </c>
      <c r="C45" s="312" t="s">
        <v>995</v>
      </c>
      <c r="D45" s="307">
        <v>1956</v>
      </c>
      <c r="E45" s="307"/>
      <c r="F45" s="307" t="s">
        <v>261</v>
      </c>
      <c r="G45" s="307" t="s">
        <v>296</v>
      </c>
      <c r="H45" s="307" t="s">
        <v>297</v>
      </c>
      <c r="I45" s="308">
        <v>567.9</v>
      </c>
      <c r="J45" s="308">
        <v>524.79999999999995</v>
      </c>
      <c r="K45" s="308">
        <v>444.99999999999994</v>
      </c>
      <c r="L45" s="309">
        <v>13</v>
      </c>
      <c r="M45" s="307" t="s">
        <v>263</v>
      </c>
      <c r="N45" s="307" t="s">
        <v>314</v>
      </c>
      <c r="O45" s="310">
        <v>2491755.89</v>
      </c>
      <c r="P45" s="310">
        <v>4387.6666490579328</v>
      </c>
      <c r="Q45" s="173">
        <v>7882.2927980278218</v>
      </c>
      <c r="R45" s="215"/>
    </row>
    <row r="46" spans="1:18" ht="35.25" x14ac:dyDescent="0.5">
      <c r="A46" s="3">
        <v>1</v>
      </c>
      <c r="B46" s="311">
        <f>SUBTOTAL(103,$A$13:A46)</f>
        <v>24</v>
      </c>
      <c r="C46" s="312" t="s">
        <v>996</v>
      </c>
      <c r="D46" s="307">
        <v>1963</v>
      </c>
      <c r="E46" s="307"/>
      <c r="F46" s="307" t="s">
        <v>261</v>
      </c>
      <c r="G46" s="307" t="s">
        <v>296</v>
      </c>
      <c r="H46" s="307" t="s">
        <v>296</v>
      </c>
      <c r="I46" s="308">
        <v>565.29999999999995</v>
      </c>
      <c r="J46" s="308">
        <v>516.5</v>
      </c>
      <c r="K46" s="308">
        <v>421.4</v>
      </c>
      <c r="L46" s="309">
        <v>27</v>
      </c>
      <c r="M46" s="307" t="s">
        <v>263</v>
      </c>
      <c r="N46" s="307" t="s">
        <v>320</v>
      </c>
      <c r="O46" s="310">
        <v>2739014.9400000004</v>
      </c>
      <c r="P46" s="310">
        <v>4845.2413585706718</v>
      </c>
      <c r="Q46" s="173">
        <v>7808.1280735892469</v>
      </c>
      <c r="R46" s="215"/>
    </row>
    <row r="47" spans="1:18" ht="35.25" x14ac:dyDescent="0.45">
      <c r="B47" s="312" t="s">
        <v>1013</v>
      </c>
      <c r="C47" s="312"/>
      <c r="D47" s="307" t="s">
        <v>857</v>
      </c>
      <c r="E47" s="307" t="s">
        <v>857</v>
      </c>
      <c r="F47" s="307" t="s">
        <v>857</v>
      </c>
      <c r="G47" s="307" t="s">
        <v>857</v>
      </c>
      <c r="H47" s="307" t="s">
        <v>857</v>
      </c>
      <c r="I47" s="308">
        <v>1598.9</v>
      </c>
      <c r="J47" s="308">
        <v>874</v>
      </c>
      <c r="K47" s="308">
        <v>786.4</v>
      </c>
      <c r="L47" s="309">
        <v>38</v>
      </c>
      <c r="M47" s="307" t="s">
        <v>857</v>
      </c>
      <c r="N47" s="307" t="s">
        <v>857</v>
      </c>
      <c r="O47" s="310">
        <v>2434994.4500000002</v>
      </c>
      <c r="P47" s="310">
        <v>1522.9185377446995</v>
      </c>
      <c r="Q47" s="173">
        <v>4350.0476577647141</v>
      </c>
      <c r="R47" s="215"/>
    </row>
    <row r="48" spans="1:18" ht="35.25" x14ac:dyDescent="0.5">
      <c r="A48" s="3">
        <v>1</v>
      </c>
      <c r="B48" s="311">
        <f>SUBTOTAL(103,$A$13:A48)</f>
        <v>25</v>
      </c>
      <c r="C48" s="312" t="s">
        <v>1001</v>
      </c>
      <c r="D48" s="307">
        <v>1974</v>
      </c>
      <c r="E48" s="307"/>
      <c r="F48" s="307" t="s">
        <v>261</v>
      </c>
      <c r="G48" s="307" t="s">
        <v>296</v>
      </c>
      <c r="H48" s="307" t="s">
        <v>305</v>
      </c>
      <c r="I48" s="308">
        <v>1598.9</v>
      </c>
      <c r="J48" s="308">
        <v>874</v>
      </c>
      <c r="K48" s="308">
        <v>786.4</v>
      </c>
      <c r="L48" s="309">
        <v>38</v>
      </c>
      <c r="M48" s="307" t="s">
        <v>263</v>
      </c>
      <c r="N48" s="307" t="s">
        <v>287</v>
      </c>
      <c r="O48" s="310">
        <v>2434994.4500000002</v>
      </c>
      <c r="P48" s="310">
        <v>1522.9185377446995</v>
      </c>
      <c r="Q48" s="173">
        <v>4350.0476577647141</v>
      </c>
      <c r="R48" s="215"/>
    </row>
    <row r="49" spans="1:18" ht="35.25" x14ac:dyDescent="0.45">
      <c r="B49" s="312" t="s">
        <v>818</v>
      </c>
      <c r="C49" s="312"/>
      <c r="D49" s="307" t="s">
        <v>857</v>
      </c>
      <c r="E49" s="307" t="s">
        <v>857</v>
      </c>
      <c r="F49" s="307" t="s">
        <v>857</v>
      </c>
      <c r="G49" s="307" t="s">
        <v>857</v>
      </c>
      <c r="H49" s="307" t="s">
        <v>857</v>
      </c>
      <c r="I49" s="308">
        <v>465</v>
      </c>
      <c r="J49" s="308">
        <v>424.6</v>
      </c>
      <c r="K49" s="308">
        <v>175.8</v>
      </c>
      <c r="L49" s="309">
        <v>26</v>
      </c>
      <c r="M49" s="307" t="s">
        <v>857</v>
      </c>
      <c r="N49" s="307" t="s">
        <v>857</v>
      </c>
      <c r="O49" s="310">
        <v>89459.11</v>
      </c>
      <c r="P49" s="310">
        <v>192.38518279569894</v>
      </c>
      <c r="Q49" s="173">
        <v>192.38518279569894</v>
      </c>
      <c r="R49" s="215"/>
    </row>
    <row r="50" spans="1:18" ht="35.25" x14ac:dyDescent="0.5">
      <c r="A50" s="3">
        <v>1</v>
      </c>
      <c r="B50" s="311">
        <f>SUBTOTAL(103,$A$13:A50)</f>
        <v>26</v>
      </c>
      <c r="C50" s="312" t="s">
        <v>997</v>
      </c>
      <c r="D50" s="307">
        <v>1953</v>
      </c>
      <c r="E50" s="307"/>
      <c r="F50" s="307" t="s">
        <v>261</v>
      </c>
      <c r="G50" s="307" t="s">
        <v>296</v>
      </c>
      <c r="H50" s="307" t="s">
        <v>297</v>
      </c>
      <c r="I50" s="308">
        <v>465</v>
      </c>
      <c r="J50" s="308">
        <v>424.6</v>
      </c>
      <c r="K50" s="308">
        <v>175.8</v>
      </c>
      <c r="L50" s="309">
        <v>26</v>
      </c>
      <c r="M50" s="307" t="s">
        <v>260</v>
      </c>
      <c r="N50" s="307" t="s">
        <v>262</v>
      </c>
      <c r="O50" s="310">
        <v>89459.11</v>
      </c>
      <c r="P50" s="310">
        <v>192.38518279569894</v>
      </c>
      <c r="Q50" s="173">
        <v>192.38518279569894</v>
      </c>
      <c r="R50" s="215"/>
    </row>
    <row r="51" spans="1:18" ht="35.25" x14ac:dyDescent="0.45">
      <c r="B51" s="312" t="s">
        <v>824</v>
      </c>
      <c r="C51" s="312"/>
      <c r="D51" s="307" t="s">
        <v>857</v>
      </c>
      <c r="E51" s="307" t="s">
        <v>857</v>
      </c>
      <c r="F51" s="307" t="s">
        <v>857</v>
      </c>
      <c r="G51" s="307" t="s">
        <v>857</v>
      </c>
      <c r="H51" s="307" t="s">
        <v>857</v>
      </c>
      <c r="I51" s="308">
        <v>861.5</v>
      </c>
      <c r="J51" s="308">
        <v>861.5</v>
      </c>
      <c r="K51" s="308">
        <v>816.5</v>
      </c>
      <c r="L51" s="309">
        <v>31</v>
      </c>
      <c r="M51" s="307" t="s">
        <v>857</v>
      </c>
      <c r="N51" s="307" t="s">
        <v>857</v>
      </c>
      <c r="O51" s="310">
        <v>3168456.39</v>
      </c>
      <c r="P51" s="310">
        <v>3677.8367846778874</v>
      </c>
      <c r="Q51" s="173">
        <v>9046.4224724318065</v>
      </c>
      <c r="R51" s="215"/>
    </row>
    <row r="52" spans="1:18" ht="35.25" x14ac:dyDescent="0.5">
      <c r="A52" s="3">
        <v>1</v>
      </c>
      <c r="B52" s="311">
        <f>SUBTOTAL(103,$A$13:A52)</f>
        <v>27</v>
      </c>
      <c r="C52" s="312" t="s">
        <v>1000</v>
      </c>
      <c r="D52" s="307">
        <v>1980</v>
      </c>
      <c r="E52" s="307"/>
      <c r="F52" s="307" t="s">
        <v>261</v>
      </c>
      <c r="G52" s="307" t="s">
        <v>296</v>
      </c>
      <c r="H52" s="307" t="s">
        <v>305</v>
      </c>
      <c r="I52" s="308">
        <v>861.5</v>
      </c>
      <c r="J52" s="308">
        <v>861.5</v>
      </c>
      <c r="K52" s="308">
        <v>816.5</v>
      </c>
      <c r="L52" s="309">
        <v>31</v>
      </c>
      <c r="M52" s="307" t="s">
        <v>263</v>
      </c>
      <c r="N52" s="307" t="s">
        <v>275</v>
      </c>
      <c r="O52" s="310">
        <v>3168456.39</v>
      </c>
      <c r="P52" s="310">
        <v>3677.8367846778874</v>
      </c>
      <c r="Q52" s="173">
        <v>9046.4224724318065</v>
      </c>
      <c r="R52" s="215"/>
    </row>
    <row r="53" spans="1:18" ht="35.25" x14ac:dyDescent="0.45">
      <c r="B53" s="312" t="s">
        <v>826</v>
      </c>
      <c r="C53" s="312"/>
      <c r="D53" s="307" t="s">
        <v>857</v>
      </c>
      <c r="E53" s="307" t="s">
        <v>857</v>
      </c>
      <c r="F53" s="307" t="s">
        <v>857</v>
      </c>
      <c r="G53" s="307" t="s">
        <v>857</v>
      </c>
      <c r="H53" s="307" t="s">
        <v>857</v>
      </c>
      <c r="I53" s="308">
        <v>2249.1999999999998</v>
      </c>
      <c r="J53" s="308">
        <v>2068.4</v>
      </c>
      <c r="K53" s="308">
        <v>2023.6000000000001</v>
      </c>
      <c r="L53" s="309">
        <v>104</v>
      </c>
      <c r="M53" s="307" t="s">
        <v>857</v>
      </c>
      <c r="N53" s="307" t="s">
        <v>857</v>
      </c>
      <c r="O53" s="310">
        <v>4966030.97</v>
      </c>
      <c r="P53" s="310">
        <v>2207.9099101902898</v>
      </c>
      <c r="Q53" s="173">
        <v>7657.1483388654951</v>
      </c>
      <c r="R53" s="215"/>
    </row>
    <row r="54" spans="1:18" ht="35.25" x14ac:dyDescent="0.5">
      <c r="A54" s="3">
        <v>1</v>
      </c>
      <c r="B54" s="311">
        <f>SUBTOTAL(103,$A$13:A54)</f>
        <v>28</v>
      </c>
      <c r="C54" s="312" t="s">
        <v>1042</v>
      </c>
      <c r="D54" s="307">
        <v>1980</v>
      </c>
      <c r="E54" s="307"/>
      <c r="F54" s="307" t="s">
        <v>311</v>
      </c>
      <c r="G54" s="307" t="s">
        <v>305</v>
      </c>
      <c r="H54" s="307" t="s">
        <v>305</v>
      </c>
      <c r="I54" s="308">
        <v>1481.6</v>
      </c>
      <c r="J54" s="308">
        <v>1361.4</v>
      </c>
      <c r="K54" s="308">
        <v>1361.4</v>
      </c>
      <c r="L54" s="309">
        <v>70</v>
      </c>
      <c r="M54" s="307" t="s">
        <v>260</v>
      </c>
      <c r="N54" s="307" t="s">
        <v>262</v>
      </c>
      <c r="O54" s="310">
        <v>1924066.04</v>
      </c>
      <c r="P54" s="310">
        <v>1298.6406857451404</v>
      </c>
      <c r="Q54" s="173">
        <v>3441.8715140388776</v>
      </c>
      <c r="R54" s="215"/>
    </row>
    <row r="55" spans="1:18" ht="35.25" x14ac:dyDescent="0.5">
      <c r="A55" s="3">
        <v>1</v>
      </c>
      <c r="B55" s="311">
        <f>SUBTOTAL(103,$A$13:A55)</f>
        <v>29</v>
      </c>
      <c r="C55" s="312" t="s">
        <v>998</v>
      </c>
      <c r="D55" s="307">
        <v>1970</v>
      </c>
      <c r="E55" s="307"/>
      <c r="F55" s="307" t="s">
        <v>261</v>
      </c>
      <c r="G55" s="307" t="s">
        <v>296</v>
      </c>
      <c r="H55" s="307" t="s">
        <v>297</v>
      </c>
      <c r="I55" s="308">
        <v>403.7</v>
      </c>
      <c r="J55" s="308">
        <v>373</v>
      </c>
      <c r="K55" s="308">
        <v>328.2</v>
      </c>
      <c r="L55" s="309">
        <v>20</v>
      </c>
      <c r="M55" s="307" t="s">
        <v>260</v>
      </c>
      <c r="N55" s="307" t="s">
        <v>262</v>
      </c>
      <c r="O55" s="310">
        <v>1650932.93</v>
      </c>
      <c r="P55" s="310">
        <v>4089.5044092147632</v>
      </c>
      <c r="Q55" s="173">
        <v>7657.1483388654951</v>
      </c>
      <c r="R55" s="215"/>
    </row>
    <row r="56" spans="1:18" ht="35.25" x14ac:dyDescent="0.5">
      <c r="A56" s="3">
        <v>1</v>
      </c>
      <c r="B56" s="311">
        <f>SUBTOTAL(103,$A$13:A56)</f>
        <v>30</v>
      </c>
      <c r="C56" s="312" t="s">
        <v>188</v>
      </c>
      <c r="D56" s="307">
        <v>1968</v>
      </c>
      <c r="E56" s="307"/>
      <c r="F56" s="307" t="s">
        <v>261</v>
      </c>
      <c r="G56" s="307" t="s">
        <v>296</v>
      </c>
      <c r="H56" s="307" t="s">
        <v>297</v>
      </c>
      <c r="I56" s="308">
        <v>363.9</v>
      </c>
      <c r="J56" s="308">
        <v>334</v>
      </c>
      <c r="K56" s="308">
        <v>334</v>
      </c>
      <c r="L56" s="309">
        <v>14</v>
      </c>
      <c r="M56" s="307" t="s">
        <v>260</v>
      </c>
      <c r="N56" s="307" t="s">
        <v>262</v>
      </c>
      <c r="O56" s="310">
        <v>1391032.0000000002</v>
      </c>
      <c r="P56" s="310">
        <v>3822.5666391865907</v>
      </c>
      <c r="Q56" s="173">
        <v>7570.5400054960173</v>
      </c>
      <c r="R56" s="215"/>
    </row>
    <row r="57" spans="1:18" ht="35.25" x14ac:dyDescent="0.45">
      <c r="B57" s="312" t="s">
        <v>825</v>
      </c>
      <c r="C57" s="312"/>
      <c r="D57" s="307" t="s">
        <v>857</v>
      </c>
      <c r="E57" s="307" t="s">
        <v>857</v>
      </c>
      <c r="F57" s="307" t="s">
        <v>857</v>
      </c>
      <c r="G57" s="307" t="s">
        <v>857</v>
      </c>
      <c r="H57" s="307" t="s">
        <v>857</v>
      </c>
      <c r="I57" s="308">
        <v>940.4</v>
      </c>
      <c r="J57" s="308">
        <v>940.4</v>
      </c>
      <c r="K57" s="308">
        <v>940.4</v>
      </c>
      <c r="L57" s="309">
        <v>26</v>
      </c>
      <c r="M57" s="307" t="s">
        <v>857</v>
      </c>
      <c r="N57" s="307" t="s">
        <v>857</v>
      </c>
      <c r="O57" s="310">
        <v>1661171.06</v>
      </c>
      <c r="P57" s="310">
        <v>1766.4515737983838</v>
      </c>
      <c r="Q57" s="173">
        <v>5181.5360569970244</v>
      </c>
      <c r="R57" s="215"/>
    </row>
    <row r="58" spans="1:18" ht="35.25" x14ac:dyDescent="0.5">
      <c r="A58" s="3">
        <v>1</v>
      </c>
      <c r="B58" s="311">
        <f>SUBTOTAL(103,$A$13:A58)</f>
        <v>31</v>
      </c>
      <c r="C58" s="312" t="s">
        <v>1033</v>
      </c>
      <c r="D58" s="307">
        <v>1987</v>
      </c>
      <c r="E58" s="307"/>
      <c r="F58" s="307" t="s">
        <v>261</v>
      </c>
      <c r="G58" s="307" t="s">
        <v>296</v>
      </c>
      <c r="H58" s="307" t="s">
        <v>296</v>
      </c>
      <c r="I58" s="308">
        <v>940.4</v>
      </c>
      <c r="J58" s="308">
        <v>940.4</v>
      </c>
      <c r="K58" s="308">
        <v>940.4</v>
      </c>
      <c r="L58" s="309">
        <v>26</v>
      </c>
      <c r="M58" s="307" t="s">
        <v>263</v>
      </c>
      <c r="N58" s="307" t="s">
        <v>1035</v>
      </c>
      <c r="O58" s="310">
        <v>1661171.06</v>
      </c>
      <c r="P58" s="310">
        <v>1766.4515737983838</v>
      </c>
      <c r="Q58" s="173">
        <v>5181.5360569970244</v>
      </c>
      <c r="R58" s="215"/>
    </row>
    <row r="59" spans="1:18" ht="35.25" x14ac:dyDescent="0.5">
      <c r="B59" s="314" t="s">
        <v>801</v>
      </c>
      <c r="C59" s="312"/>
      <c r="D59" s="307" t="s">
        <v>857</v>
      </c>
      <c r="E59" s="307" t="s">
        <v>857</v>
      </c>
      <c r="F59" s="307" t="s">
        <v>857</v>
      </c>
      <c r="G59" s="307" t="s">
        <v>857</v>
      </c>
      <c r="H59" s="307" t="s">
        <v>857</v>
      </c>
      <c r="I59" s="308">
        <v>1743.7</v>
      </c>
      <c r="J59" s="308">
        <v>1552.6</v>
      </c>
      <c r="K59" s="308">
        <v>1552.6</v>
      </c>
      <c r="L59" s="309">
        <v>65</v>
      </c>
      <c r="M59" s="307" t="s">
        <v>857</v>
      </c>
      <c r="N59" s="307" t="s">
        <v>857</v>
      </c>
      <c r="O59" s="310">
        <v>105794.97</v>
      </c>
      <c r="P59" s="310">
        <v>60.672690256351437</v>
      </c>
      <c r="Q59" s="173">
        <v>60.672690256351437</v>
      </c>
      <c r="R59" s="215"/>
    </row>
    <row r="60" spans="1:18" ht="35.25" x14ac:dyDescent="0.5">
      <c r="A60" s="3">
        <v>1</v>
      </c>
      <c r="B60" s="311">
        <f>SUBTOTAL(103,$A$13:A60)</f>
        <v>32</v>
      </c>
      <c r="C60" s="312" t="s">
        <v>1357</v>
      </c>
      <c r="D60" s="307">
        <v>1978</v>
      </c>
      <c r="E60" s="307"/>
      <c r="F60" s="307" t="s">
        <v>261</v>
      </c>
      <c r="G60" s="307" t="s">
        <v>305</v>
      </c>
      <c r="H60" s="307" t="s">
        <v>305</v>
      </c>
      <c r="I60" s="308">
        <v>1743.7</v>
      </c>
      <c r="J60" s="308">
        <v>1552.6</v>
      </c>
      <c r="K60" s="308">
        <v>1552.6</v>
      </c>
      <c r="L60" s="309">
        <v>65</v>
      </c>
      <c r="M60" s="307" t="s">
        <v>263</v>
      </c>
      <c r="N60" s="307" t="s">
        <v>777</v>
      </c>
      <c r="O60" s="310">
        <v>105794.97</v>
      </c>
      <c r="P60" s="310">
        <v>60.672690256351437</v>
      </c>
      <c r="Q60" s="173">
        <v>60.672690256351437</v>
      </c>
      <c r="R60" s="215"/>
    </row>
    <row r="61" spans="1:18" ht="35.25" x14ac:dyDescent="0.5">
      <c r="B61" s="314" t="s">
        <v>837</v>
      </c>
      <c r="C61" s="312"/>
      <c r="D61" s="307" t="s">
        <v>857</v>
      </c>
      <c r="E61" s="307" t="s">
        <v>857</v>
      </c>
      <c r="F61" s="307" t="s">
        <v>857</v>
      </c>
      <c r="G61" s="307" t="s">
        <v>857</v>
      </c>
      <c r="H61" s="307" t="s">
        <v>857</v>
      </c>
      <c r="I61" s="308">
        <v>1105.0999999999999</v>
      </c>
      <c r="J61" s="308">
        <v>953.3</v>
      </c>
      <c r="K61" s="308">
        <v>870.1</v>
      </c>
      <c r="L61" s="309">
        <v>44</v>
      </c>
      <c r="M61" s="307" t="s">
        <v>857</v>
      </c>
      <c r="N61" s="307" t="s">
        <v>857</v>
      </c>
      <c r="O61" s="310">
        <v>603261.75</v>
      </c>
      <c r="P61" s="310">
        <v>545.88883358972043</v>
      </c>
      <c r="Q61" s="173">
        <v>810.46</v>
      </c>
      <c r="R61" s="215"/>
    </row>
    <row r="62" spans="1:18" ht="35.25" x14ac:dyDescent="0.5">
      <c r="A62" s="3">
        <v>1</v>
      </c>
      <c r="B62" s="311">
        <f>SUBTOTAL(103,$A$13:A62)</f>
        <v>33</v>
      </c>
      <c r="C62" s="312" t="s">
        <v>1358</v>
      </c>
      <c r="D62" s="307">
        <v>1979</v>
      </c>
      <c r="E62" s="307"/>
      <c r="F62" s="307" t="s">
        <v>261</v>
      </c>
      <c r="G62" s="307" t="s">
        <v>296</v>
      </c>
      <c r="H62" s="307" t="s">
        <v>305</v>
      </c>
      <c r="I62" s="308">
        <v>1105.0999999999999</v>
      </c>
      <c r="J62" s="308">
        <v>953.3</v>
      </c>
      <c r="K62" s="308">
        <v>870.1</v>
      </c>
      <c r="L62" s="309">
        <v>44</v>
      </c>
      <c r="M62" s="307" t="s">
        <v>263</v>
      </c>
      <c r="N62" s="307" t="s">
        <v>1313</v>
      </c>
      <c r="O62" s="310">
        <v>603261.75</v>
      </c>
      <c r="P62" s="310">
        <v>545.88883358972043</v>
      </c>
      <c r="Q62" s="173">
        <v>810.46</v>
      </c>
      <c r="R62" s="215"/>
    </row>
    <row r="63" spans="1:18" ht="35.25" x14ac:dyDescent="0.45">
      <c r="B63" s="183" t="s">
        <v>1863</v>
      </c>
      <c r="C63" s="306"/>
      <c r="D63" s="307" t="s">
        <v>857</v>
      </c>
      <c r="E63" s="307" t="s">
        <v>857</v>
      </c>
      <c r="F63" s="307" t="s">
        <v>857</v>
      </c>
      <c r="G63" s="307" t="s">
        <v>857</v>
      </c>
      <c r="H63" s="307" t="s">
        <v>857</v>
      </c>
      <c r="I63" s="308">
        <v>5362.3</v>
      </c>
      <c r="J63" s="308">
        <v>4635.5</v>
      </c>
      <c r="K63" s="308">
        <v>4329.5</v>
      </c>
      <c r="L63" s="309">
        <v>244</v>
      </c>
      <c r="M63" s="307" t="s">
        <v>857</v>
      </c>
      <c r="N63" s="307" t="s">
        <v>857</v>
      </c>
      <c r="O63" s="308">
        <v>11274519.959999999</v>
      </c>
      <c r="P63" s="310">
        <v>2102.5530015105455</v>
      </c>
      <c r="Q63" s="173">
        <v>8452.8653150684931</v>
      </c>
      <c r="R63" s="215"/>
    </row>
    <row r="64" spans="1:18" ht="35.25" x14ac:dyDescent="0.45">
      <c r="B64" s="312" t="s">
        <v>1010</v>
      </c>
      <c r="C64" s="312"/>
      <c r="D64" s="307" t="s">
        <v>857</v>
      </c>
      <c r="E64" s="307" t="s">
        <v>857</v>
      </c>
      <c r="F64" s="307" t="s">
        <v>857</v>
      </c>
      <c r="G64" s="307" t="s">
        <v>857</v>
      </c>
      <c r="H64" s="307" t="s">
        <v>857</v>
      </c>
      <c r="I64" s="308">
        <v>1180.5999999999999</v>
      </c>
      <c r="J64" s="308">
        <v>1060.7</v>
      </c>
      <c r="K64" s="308">
        <v>932.7</v>
      </c>
      <c r="L64" s="309">
        <v>60</v>
      </c>
      <c r="M64" s="307" t="s">
        <v>857</v>
      </c>
      <c r="N64" s="307" t="s">
        <v>857</v>
      </c>
      <c r="O64" s="310">
        <v>4318971.5999999996</v>
      </c>
      <c r="P64" s="310">
        <v>3658.2852786718618</v>
      </c>
      <c r="Q64" s="173">
        <v>8303.965208577878</v>
      </c>
      <c r="R64" s="215"/>
    </row>
    <row r="65" spans="1:18" ht="35.25" x14ac:dyDescent="0.5">
      <c r="A65" s="3">
        <v>1</v>
      </c>
      <c r="B65" s="311">
        <f>SUBTOTAL(103,$A$64:A65)</f>
        <v>1</v>
      </c>
      <c r="C65" s="312" t="s">
        <v>986</v>
      </c>
      <c r="D65" s="307">
        <v>1961</v>
      </c>
      <c r="E65" s="307"/>
      <c r="F65" s="307" t="s">
        <v>261</v>
      </c>
      <c r="G65" s="307" t="s">
        <v>296</v>
      </c>
      <c r="H65" s="307" t="s">
        <v>297</v>
      </c>
      <c r="I65" s="308">
        <v>301.39999999999998</v>
      </c>
      <c r="J65" s="308">
        <v>276.5</v>
      </c>
      <c r="K65" s="308">
        <v>238.5</v>
      </c>
      <c r="L65" s="309">
        <v>16</v>
      </c>
      <c r="M65" s="307" t="s">
        <v>263</v>
      </c>
      <c r="N65" s="307" t="s">
        <v>963</v>
      </c>
      <c r="O65" s="310">
        <v>903430.57</v>
      </c>
      <c r="P65" s="310">
        <v>2997.4471466489717</v>
      </c>
      <c r="Q65" s="173">
        <v>7545.164934306571</v>
      </c>
      <c r="R65" s="215"/>
    </row>
    <row r="66" spans="1:18" ht="35.25" x14ac:dyDescent="0.5">
      <c r="A66" s="3">
        <v>1</v>
      </c>
      <c r="B66" s="311">
        <f>SUBTOTAL(103,$A$64:A66)</f>
        <v>2</v>
      </c>
      <c r="C66" s="313" t="s">
        <v>1048</v>
      </c>
      <c r="D66" s="307">
        <v>1956</v>
      </c>
      <c r="E66" s="307"/>
      <c r="F66" s="307" t="s">
        <v>261</v>
      </c>
      <c r="G66" s="307" t="s">
        <v>296</v>
      </c>
      <c r="H66" s="307" t="s">
        <v>297</v>
      </c>
      <c r="I66" s="308">
        <v>443</v>
      </c>
      <c r="J66" s="308">
        <v>397.1</v>
      </c>
      <c r="K66" s="308">
        <v>353.4</v>
      </c>
      <c r="L66" s="309">
        <v>24</v>
      </c>
      <c r="M66" s="307" t="s">
        <v>263</v>
      </c>
      <c r="N66" s="307" t="s">
        <v>1040</v>
      </c>
      <c r="O66" s="310">
        <v>2137971.37</v>
      </c>
      <c r="P66" s="310">
        <v>4826.120474040632</v>
      </c>
      <c r="Q66" s="173">
        <v>8303.965208577878</v>
      </c>
      <c r="R66" s="215"/>
    </row>
    <row r="67" spans="1:18" ht="35.25" x14ac:dyDescent="0.5">
      <c r="A67" s="3">
        <v>1</v>
      </c>
      <c r="B67" s="311">
        <f>SUBTOTAL(103,$A$64:A67)</f>
        <v>3</v>
      </c>
      <c r="C67" s="313" t="s">
        <v>1355</v>
      </c>
      <c r="D67" s="307">
        <v>1957</v>
      </c>
      <c r="E67" s="307"/>
      <c r="F67" s="307" t="s">
        <v>261</v>
      </c>
      <c r="G67" s="307" t="s">
        <v>296</v>
      </c>
      <c r="H67" s="307" t="s">
        <v>297</v>
      </c>
      <c r="I67" s="308">
        <v>436.2</v>
      </c>
      <c r="J67" s="308">
        <v>387.1</v>
      </c>
      <c r="K67" s="308">
        <v>340.8</v>
      </c>
      <c r="L67" s="309">
        <v>20</v>
      </c>
      <c r="M67" s="307" t="s">
        <v>263</v>
      </c>
      <c r="N67" s="307" t="s">
        <v>1356</v>
      </c>
      <c r="O67" s="310">
        <v>1277569.6599999999</v>
      </c>
      <c r="P67" s="310">
        <v>2928.8621274644656</v>
      </c>
      <c r="Q67" s="173">
        <v>7917.1949142595149</v>
      </c>
      <c r="R67" s="215"/>
    </row>
    <row r="68" spans="1:18" ht="35.25" x14ac:dyDescent="0.45">
      <c r="B68" s="312" t="s">
        <v>791</v>
      </c>
      <c r="C68" s="312"/>
      <c r="D68" s="307" t="s">
        <v>857</v>
      </c>
      <c r="E68" s="307" t="s">
        <v>857</v>
      </c>
      <c r="F68" s="307" t="s">
        <v>857</v>
      </c>
      <c r="G68" s="307" t="s">
        <v>857</v>
      </c>
      <c r="H68" s="307" t="s">
        <v>857</v>
      </c>
      <c r="I68" s="308">
        <v>366.5</v>
      </c>
      <c r="J68" s="308">
        <v>336.9</v>
      </c>
      <c r="K68" s="308">
        <v>336.9</v>
      </c>
      <c r="L68" s="309">
        <v>25</v>
      </c>
      <c r="M68" s="307" t="s">
        <v>857</v>
      </c>
      <c r="N68" s="307" t="s">
        <v>857</v>
      </c>
      <c r="O68" s="310">
        <v>1358175.69</v>
      </c>
      <c r="P68" s="310">
        <v>3705.7999727148704</v>
      </c>
      <c r="Q68" s="173">
        <v>7419.5125457025924</v>
      </c>
      <c r="R68" s="215"/>
    </row>
    <row r="69" spans="1:18" ht="35.25" x14ac:dyDescent="0.5">
      <c r="A69" s="3">
        <v>1</v>
      </c>
      <c r="B69" s="311">
        <f>SUBTOTAL(103,$A$64:A69)</f>
        <v>4</v>
      </c>
      <c r="C69" s="312" t="s">
        <v>987</v>
      </c>
      <c r="D69" s="307">
        <v>1971</v>
      </c>
      <c r="E69" s="307"/>
      <c r="F69" s="307" t="s">
        <v>261</v>
      </c>
      <c r="G69" s="307" t="s">
        <v>296</v>
      </c>
      <c r="H69" s="307" t="s">
        <v>297</v>
      </c>
      <c r="I69" s="308">
        <v>366.5</v>
      </c>
      <c r="J69" s="308">
        <v>336.9</v>
      </c>
      <c r="K69" s="308">
        <v>336.9</v>
      </c>
      <c r="L69" s="309">
        <v>25</v>
      </c>
      <c r="M69" s="307" t="s">
        <v>263</v>
      </c>
      <c r="N69" s="307" t="s">
        <v>326</v>
      </c>
      <c r="O69" s="310">
        <v>1358175.69</v>
      </c>
      <c r="P69" s="310">
        <v>3705.7999727148704</v>
      </c>
      <c r="Q69" s="173">
        <v>7419.5125457025924</v>
      </c>
      <c r="R69" s="215"/>
    </row>
    <row r="70" spans="1:18" ht="35.25" x14ac:dyDescent="0.45">
      <c r="B70" s="312" t="s">
        <v>1011</v>
      </c>
      <c r="C70" s="312"/>
      <c r="D70" s="307" t="s">
        <v>857</v>
      </c>
      <c r="E70" s="307" t="s">
        <v>857</v>
      </c>
      <c r="F70" s="307" t="s">
        <v>857</v>
      </c>
      <c r="G70" s="307" t="s">
        <v>857</v>
      </c>
      <c r="H70" s="307" t="s">
        <v>857</v>
      </c>
      <c r="I70" s="308">
        <v>410.7</v>
      </c>
      <c r="J70" s="308">
        <v>379.6</v>
      </c>
      <c r="K70" s="308">
        <v>379.6</v>
      </c>
      <c r="L70" s="309">
        <v>25</v>
      </c>
      <c r="M70" s="307" t="s">
        <v>857</v>
      </c>
      <c r="N70" s="307" t="s">
        <v>857</v>
      </c>
      <c r="O70" s="310">
        <v>60184.81</v>
      </c>
      <c r="P70" s="310">
        <v>146.54202580959338</v>
      </c>
      <c r="Q70" s="173">
        <v>146.54202580959338</v>
      </c>
      <c r="R70" s="215"/>
    </row>
    <row r="71" spans="1:18" ht="35.25" x14ac:dyDescent="0.5">
      <c r="A71" s="3">
        <v>1</v>
      </c>
      <c r="B71" s="311">
        <f>SUBTOTAL(103,$A$64:A71)</f>
        <v>5</v>
      </c>
      <c r="C71" s="312" t="s">
        <v>1864</v>
      </c>
      <c r="D71" s="307">
        <v>1997</v>
      </c>
      <c r="E71" s="307"/>
      <c r="F71" s="307" t="s">
        <v>261</v>
      </c>
      <c r="G71" s="307">
        <v>2</v>
      </c>
      <c r="H71" s="307">
        <v>1</v>
      </c>
      <c r="I71" s="308">
        <v>410.7</v>
      </c>
      <c r="J71" s="308">
        <v>379.6</v>
      </c>
      <c r="K71" s="308">
        <v>379.6</v>
      </c>
      <c r="L71" s="309">
        <v>25</v>
      </c>
      <c r="M71" s="307" t="s">
        <v>260</v>
      </c>
      <c r="N71" s="307" t="s">
        <v>262</v>
      </c>
      <c r="O71" s="310">
        <v>60184.81</v>
      </c>
      <c r="P71" s="310">
        <v>146.54202580959338</v>
      </c>
      <c r="Q71" s="173">
        <v>146.54202580959338</v>
      </c>
      <c r="R71" s="215"/>
    </row>
    <row r="72" spans="1:18" ht="35.25" x14ac:dyDescent="0.45">
      <c r="B72" s="312" t="s">
        <v>727</v>
      </c>
      <c r="C72" s="312"/>
      <c r="D72" s="307" t="s">
        <v>857</v>
      </c>
      <c r="E72" s="307" t="s">
        <v>857</v>
      </c>
      <c r="F72" s="307" t="s">
        <v>857</v>
      </c>
      <c r="G72" s="307" t="s">
        <v>857</v>
      </c>
      <c r="H72" s="307" t="s">
        <v>857</v>
      </c>
      <c r="I72" s="308">
        <v>306.60000000000002</v>
      </c>
      <c r="J72" s="308">
        <v>285.60000000000002</v>
      </c>
      <c r="K72" s="308">
        <v>252.40000000000003</v>
      </c>
      <c r="L72" s="309">
        <v>21</v>
      </c>
      <c r="M72" s="307" t="s">
        <v>857</v>
      </c>
      <c r="N72" s="307" t="s">
        <v>857</v>
      </c>
      <c r="O72" s="310">
        <v>1003273.4</v>
      </c>
      <c r="P72" s="310">
        <v>3272.2550554468362</v>
      </c>
      <c r="Q72" s="173">
        <v>8452.8653150684931</v>
      </c>
      <c r="R72" s="215"/>
    </row>
    <row r="73" spans="1:18" ht="35.25" x14ac:dyDescent="0.5">
      <c r="A73" s="3">
        <v>1</v>
      </c>
      <c r="B73" s="311">
        <f>SUBTOTAL(103,$A$64:A73)</f>
        <v>6</v>
      </c>
      <c r="C73" s="312" t="s">
        <v>991</v>
      </c>
      <c r="D73" s="307">
        <v>1960</v>
      </c>
      <c r="E73" s="307"/>
      <c r="F73" s="307" t="s">
        <v>261</v>
      </c>
      <c r="G73" s="307" t="s">
        <v>296</v>
      </c>
      <c r="H73" s="307" t="s">
        <v>297</v>
      </c>
      <c r="I73" s="308">
        <v>306.60000000000002</v>
      </c>
      <c r="J73" s="308">
        <v>285.60000000000002</v>
      </c>
      <c r="K73" s="308">
        <v>252.40000000000003</v>
      </c>
      <c r="L73" s="309">
        <v>21</v>
      </c>
      <c r="M73" s="307" t="s">
        <v>260</v>
      </c>
      <c r="N73" s="307" t="s">
        <v>262</v>
      </c>
      <c r="O73" s="310">
        <v>1003273.4</v>
      </c>
      <c r="P73" s="310">
        <v>3272.2550554468362</v>
      </c>
      <c r="Q73" s="173">
        <v>8452.8653150684931</v>
      </c>
      <c r="R73" s="215"/>
    </row>
    <row r="74" spans="1:18" ht="35.25" x14ac:dyDescent="0.45">
      <c r="B74" s="312" t="s">
        <v>807</v>
      </c>
      <c r="C74" s="312"/>
      <c r="D74" s="307" t="s">
        <v>857</v>
      </c>
      <c r="E74" s="307" t="s">
        <v>857</v>
      </c>
      <c r="F74" s="307" t="s">
        <v>857</v>
      </c>
      <c r="G74" s="307" t="s">
        <v>857</v>
      </c>
      <c r="H74" s="307" t="s">
        <v>857</v>
      </c>
      <c r="I74" s="308">
        <v>1840.2</v>
      </c>
      <c r="J74" s="308">
        <v>1840.2</v>
      </c>
      <c r="K74" s="308">
        <v>1695.4</v>
      </c>
      <c r="L74" s="309">
        <v>77</v>
      </c>
      <c r="M74" s="307" t="s">
        <v>857</v>
      </c>
      <c r="N74" s="307" t="s">
        <v>857</v>
      </c>
      <c r="O74" s="310">
        <v>4407071.78</v>
      </c>
      <c r="P74" s="310">
        <v>2394.8873926747092</v>
      </c>
      <c r="Q74" s="173">
        <v>5045.9146249320729</v>
      </c>
      <c r="R74" s="215"/>
    </row>
    <row r="75" spans="1:18" ht="35.25" x14ac:dyDescent="0.5">
      <c r="A75" s="3">
        <v>1</v>
      </c>
      <c r="B75" s="311">
        <f>SUBTOTAL(103,$A$64:A75)</f>
        <v>7</v>
      </c>
      <c r="C75" s="312" t="s">
        <v>993</v>
      </c>
      <c r="D75" s="307">
        <v>1986</v>
      </c>
      <c r="E75" s="307"/>
      <c r="F75" s="307" t="s">
        <v>261</v>
      </c>
      <c r="G75" s="307" t="s">
        <v>305</v>
      </c>
      <c r="H75" s="307" t="s">
        <v>305</v>
      </c>
      <c r="I75" s="308">
        <v>1840.2</v>
      </c>
      <c r="J75" s="308">
        <v>1840.2</v>
      </c>
      <c r="K75" s="308">
        <v>1695.4</v>
      </c>
      <c r="L75" s="309">
        <v>77</v>
      </c>
      <c r="M75" s="307" t="s">
        <v>334</v>
      </c>
      <c r="N75" s="307" t="s">
        <v>1024</v>
      </c>
      <c r="O75" s="310">
        <v>4407071.78</v>
      </c>
      <c r="P75" s="310">
        <v>2394.8873926747092</v>
      </c>
      <c r="Q75" s="173">
        <v>5045.9146249320729</v>
      </c>
      <c r="R75" s="215"/>
    </row>
    <row r="76" spans="1:18" ht="35.25" x14ac:dyDescent="0.45">
      <c r="B76" s="312" t="s">
        <v>1645</v>
      </c>
      <c r="C76" s="312"/>
      <c r="D76" s="307" t="s">
        <v>857</v>
      </c>
      <c r="E76" s="307" t="s">
        <v>857</v>
      </c>
      <c r="F76" s="307" t="s">
        <v>857</v>
      </c>
      <c r="G76" s="307" t="s">
        <v>857</v>
      </c>
      <c r="H76" s="307" t="s">
        <v>857</v>
      </c>
      <c r="I76" s="308">
        <v>1257.7</v>
      </c>
      <c r="J76" s="308">
        <v>732.5</v>
      </c>
      <c r="K76" s="308">
        <v>732.5</v>
      </c>
      <c r="L76" s="309">
        <v>36</v>
      </c>
      <c r="M76" s="307" t="s">
        <v>857</v>
      </c>
      <c r="N76" s="307" t="s">
        <v>857</v>
      </c>
      <c r="O76" s="310">
        <v>126842.68</v>
      </c>
      <c r="P76" s="310">
        <v>100.85289019639022</v>
      </c>
      <c r="Q76" s="173">
        <v>100.85289019639022</v>
      </c>
      <c r="R76" s="215"/>
    </row>
    <row r="77" spans="1:18" ht="35.25" x14ac:dyDescent="0.5">
      <c r="A77" s="3">
        <v>1</v>
      </c>
      <c r="B77" s="311">
        <f>SUBTOTAL(103,$A$64:A77)</f>
        <v>8</v>
      </c>
      <c r="C77" s="312" t="s">
        <v>1644</v>
      </c>
      <c r="D77" s="307">
        <v>1972</v>
      </c>
      <c r="E77" s="307"/>
      <c r="F77" s="307" t="s">
        <v>261</v>
      </c>
      <c r="G77" s="307" t="s">
        <v>296</v>
      </c>
      <c r="H77" s="307" t="s">
        <v>296</v>
      </c>
      <c r="I77" s="308">
        <v>1257.7</v>
      </c>
      <c r="J77" s="308">
        <v>732.5</v>
      </c>
      <c r="K77" s="308">
        <v>732.5</v>
      </c>
      <c r="L77" s="309">
        <v>36</v>
      </c>
      <c r="M77" s="307" t="s">
        <v>334</v>
      </c>
      <c r="N77" s="307" t="s">
        <v>1646</v>
      </c>
      <c r="O77" s="310">
        <v>126842.68</v>
      </c>
      <c r="P77" s="310">
        <v>100.85289019639022</v>
      </c>
      <c r="Q77" s="228">
        <v>100.85289019639022</v>
      </c>
      <c r="R77" s="215"/>
    </row>
    <row r="78" spans="1:18" ht="35.25" x14ac:dyDescent="0.45">
      <c r="B78" s="183" t="s">
        <v>2750</v>
      </c>
      <c r="C78" s="306"/>
      <c r="D78" s="307" t="s">
        <v>857</v>
      </c>
      <c r="E78" s="307" t="s">
        <v>857</v>
      </c>
      <c r="F78" s="307" t="s">
        <v>857</v>
      </c>
      <c r="G78" s="307" t="s">
        <v>857</v>
      </c>
      <c r="H78" s="307" t="s">
        <v>857</v>
      </c>
      <c r="I78" s="308">
        <v>5663.5999999999995</v>
      </c>
      <c r="J78" s="308">
        <v>4452.7</v>
      </c>
      <c r="K78" s="308">
        <v>4068.7</v>
      </c>
      <c r="L78" s="309">
        <v>241</v>
      </c>
      <c r="M78" s="307" t="s">
        <v>857</v>
      </c>
      <c r="N78" s="307" t="s">
        <v>857</v>
      </c>
      <c r="O78" s="308">
        <v>23811411.370000001</v>
      </c>
      <c r="P78" s="310">
        <v>4204.2890334769409</v>
      </c>
      <c r="Q78" s="173">
        <v>9852.33</v>
      </c>
      <c r="R78" s="215"/>
    </row>
    <row r="79" spans="1:18" ht="35.25" x14ac:dyDescent="0.45">
      <c r="B79" s="312" t="s">
        <v>727</v>
      </c>
      <c r="C79" s="312"/>
      <c r="D79" s="307" t="s">
        <v>857</v>
      </c>
      <c r="E79" s="307" t="s">
        <v>857</v>
      </c>
      <c r="F79" s="307" t="s">
        <v>857</v>
      </c>
      <c r="G79" s="307" t="s">
        <v>857</v>
      </c>
      <c r="H79" s="307" t="s">
        <v>857</v>
      </c>
      <c r="I79" s="308">
        <v>1786.5</v>
      </c>
      <c r="J79" s="308">
        <v>1363.4</v>
      </c>
      <c r="K79" s="308">
        <v>1228.2</v>
      </c>
      <c r="L79" s="309">
        <v>89</v>
      </c>
      <c r="M79" s="307" t="s">
        <v>857</v>
      </c>
      <c r="N79" s="307" t="s">
        <v>857</v>
      </c>
      <c r="O79" s="310">
        <v>8519858.5700000003</v>
      </c>
      <c r="P79" s="310">
        <v>4769.0224293310948</v>
      </c>
      <c r="Q79" s="173">
        <v>7722.1566400000002</v>
      </c>
      <c r="R79" s="215"/>
    </row>
    <row r="80" spans="1:18" ht="35.25" x14ac:dyDescent="0.5">
      <c r="A80" s="3">
        <v>1</v>
      </c>
      <c r="B80" s="311">
        <v>1</v>
      </c>
      <c r="C80" s="312" t="s">
        <v>743</v>
      </c>
      <c r="D80" s="307">
        <v>1965</v>
      </c>
      <c r="E80" s="307"/>
      <c r="F80" s="307" t="s">
        <v>261</v>
      </c>
      <c r="G80" s="307" t="s">
        <v>296</v>
      </c>
      <c r="H80" s="307" t="s">
        <v>305</v>
      </c>
      <c r="I80" s="308">
        <v>500</v>
      </c>
      <c r="J80" s="308">
        <v>481.6</v>
      </c>
      <c r="K80" s="308">
        <v>412.3</v>
      </c>
      <c r="L80" s="309">
        <v>50</v>
      </c>
      <c r="M80" s="307" t="s">
        <v>260</v>
      </c>
      <c r="N80" s="307" t="s">
        <v>262</v>
      </c>
      <c r="O80" s="310">
        <v>3370620</v>
      </c>
      <c r="P80" s="310">
        <v>6741.24</v>
      </c>
      <c r="Q80" s="173">
        <v>7722.1566400000002</v>
      </c>
      <c r="R80" s="215"/>
    </row>
    <row r="81" spans="1:20" ht="35.25" x14ac:dyDescent="0.5">
      <c r="A81" s="3">
        <v>1</v>
      </c>
      <c r="B81" s="311">
        <v>2</v>
      </c>
      <c r="C81" s="312" t="s">
        <v>751</v>
      </c>
      <c r="D81" s="307">
        <v>1960</v>
      </c>
      <c r="E81" s="307"/>
      <c r="F81" s="307" t="s">
        <v>261</v>
      </c>
      <c r="G81" s="307" t="s">
        <v>305</v>
      </c>
      <c r="H81" s="307" t="s">
        <v>296</v>
      </c>
      <c r="I81" s="308">
        <v>1286.5</v>
      </c>
      <c r="J81" s="308">
        <v>881.8</v>
      </c>
      <c r="K81" s="308">
        <v>815.9</v>
      </c>
      <c r="L81" s="309">
        <v>39</v>
      </c>
      <c r="M81" s="307" t="s">
        <v>260</v>
      </c>
      <c r="N81" s="307" t="s">
        <v>262</v>
      </c>
      <c r="O81" s="310">
        <v>5149238.5699999994</v>
      </c>
      <c r="P81" s="310">
        <v>4002.5173493975899</v>
      </c>
      <c r="Q81" s="173">
        <v>3992.3941235911393</v>
      </c>
      <c r="R81" s="215"/>
    </row>
    <row r="82" spans="1:20" ht="35.25" x14ac:dyDescent="0.45">
      <c r="B82" s="312" t="s">
        <v>1011</v>
      </c>
      <c r="C82" s="312"/>
      <c r="D82" s="307" t="s">
        <v>857</v>
      </c>
      <c r="E82" s="307" t="s">
        <v>857</v>
      </c>
      <c r="F82" s="307" t="s">
        <v>857</v>
      </c>
      <c r="G82" s="307" t="s">
        <v>857</v>
      </c>
      <c r="H82" s="307" t="s">
        <v>857</v>
      </c>
      <c r="I82" s="308">
        <v>410.7</v>
      </c>
      <c r="J82" s="308">
        <v>379.6</v>
      </c>
      <c r="K82" s="308">
        <v>379.6</v>
      </c>
      <c r="L82" s="309">
        <v>25</v>
      </c>
      <c r="M82" s="307" t="s">
        <v>857</v>
      </c>
      <c r="N82" s="307" t="s">
        <v>857</v>
      </c>
      <c r="O82" s="310">
        <v>2215379.62</v>
      </c>
      <c r="P82" s="310">
        <v>5394.155393231069</v>
      </c>
      <c r="Q82" s="173">
        <v>7487.1002522522531</v>
      </c>
      <c r="R82" s="215"/>
    </row>
    <row r="83" spans="1:20" ht="35.25" x14ac:dyDescent="0.5">
      <c r="A83" s="3">
        <v>1</v>
      </c>
      <c r="B83" s="311">
        <v>3</v>
      </c>
      <c r="C83" s="312" t="s">
        <v>1864</v>
      </c>
      <c r="D83" s="307">
        <v>1997</v>
      </c>
      <c r="E83" s="307"/>
      <c r="F83" s="307" t="s">
        <v>261</v>
      </c>
      <c r="G83" s="307">
        <v>2</v>
      </c>
      <c r="H83" s="307">
        <v>1</v>
      </c>
      <c r="I83" s="308">
        <v>410.7</v>
      </c>
      <c r="J83" s="308">
        <v>379.6</v>
      </c>
      <c r="K83" s="308">
        <v>379.6</v>
      </c>
      <c r="L83" s="309">
        <v>25</v>
      </c>
      <c r="M83" s="307" t="s">
        <v>260</v>
      </c>
      <c r="N83" s="307" t="s">
        <v>262</v>
      </c>
      <c r="O83" s="310">
        <v>2215379.62</v>
      </c>
      <c r="P83" s="310">
        <v>5394.155393231069</v>
      </c>
      <c r="Q83" s="173">
        <v>7487.1002522522531</v>
      </c>
      <c r="R83" s="215"/>
    </row>
    <row r="84" spans="1:20" ht="35.25" x14ac:dyDescent="0.45">
      <c r="B84" s="312" t="s">
        <v>818</v>
      </c>
      <c r="C84" s="312"/>
      <c r="D84" s="307" t="s">
        <v>857</v>
      </c>
      <c r="E84" s="307" t="s">
        <v>857</v>
      </c>
      <c r="F84" s="307" t="s">
        <v>857</v>
      </c>
      <c r="G84" s="307" t="s">
        <v>857</v>
      </c>
      <c r="H84" s="307" t="s">
        <v>857</v>
      </c>
      <c r="I84" s="308">
        <v>465</v>
      </c>
      <c r="J84" s="308">
        <v>424.6</v>
      </c>
      <c r="K84" s="308">
        <v>175.8</v>
      </c>
      <c r="L84" s="309">
        <v>26</v>
      </c>
      <c r="M84" s="307" t="s">
        <v>857</v>
      </c>
      <c r="N84" s="307" t="s">
        <v>857</v>
      </c>
      <c r="O84" s="310">
        <v>3358549.5</v>
      </c>
      <c r="P84" s="310">
        <v>7222.6870967741934</v>
      </c>
      <c r="Q84" s="173">
        <v>9852.33</v>
      </c>
      <c r="R84" s="215"/>
    </row>
    <row r="85" spans="1:20" ht="35.25" x14ac:dyDescent="0.5">
      <c r="A85" s="3">
        <v>1</v>
      </c>
      <c r="B85" s="311">
        <v>4</v>
      </c>
      <c r="C85" s="312" t="s">
        <v>997</v>
      </c>
      <c r="D85" s="307">
        <v>1953</v>
      </c>
      <c r="E85" s="307"/>
      <c r="F85" s="307" t="s">
        <v>261</v>
      </c>
      <c r="G85" s="307" t="s">
        <v>296</v>
      </c>
      <c r="H85" s="307" t="s">
        <v>297</v>
      </c>
      <c r="I85" s="308">
        <v>465</v>
      </c>
      <c r="J85" s="308">
        <v>424.6</v>
      </c>
      <c r="K85" s="308">
        <v>175.8</v>
      </c>
      <c r="L85" s="309">
        <v>26</v>
      </c>
      <c r="M85" s="307" t="s">
        <v>260</v>
      </c>
      <c r="N85" s="307" t="s">
        <v>262</v>
      </c>
      <c r="O85" s="310">
        <v>3358549.5</v>
      </c>
      <c r="P85" s="310">
        <v>7222.6870967741934</v>
      </c>
      <c r="Q85" s="173">
        <v>9852.33</v>
      </c>
      <c r="R85" s="215"/>
    </row>
    <row r="86" spans="1:20" ht="35.25" x14ac:dyDescent="0.5">
      <c r="B86" s="314" t="s">
        <v>801</v>
      </c>
      <c r="C86" s="312"/>
      <c r="D86" s="307" t="s">
        <v>857</v>
      </c>
      <c r="E86" s="307" t="s">
        <v>857</v>
      </c>
      <c r="F86" s="307" t="s">
        <v>857</v>
      </c>
      <c r="G86" s="307" t="s">
        <v>857</v>
      </c>
      <c r="H86" s="307" t="s">
        <v>857</v>
      </c>
      <c r="I86" s="308">
        <v>1743.7</v>
      </c>
      <c r="J86" s="308">
        <v>1552.6</v>
      </c>
      <c r="K86" s="308">
        <v>1552.6</v>
      </c>
      <c r="L86" s="309">
        <v>65</v>
      </c>
      <c r="M86" s="307" t="s">
        <v>857</v>
      </c>
      <c r="N86" s="307" t="s">
        <v>857</v>
      </c>
      <c r="O86" s="310">
        <v>5730244.9099999992</v>
      </c>
      <c r="P86" s="310">
        <v>3286.2561851235873</v>
      </c>
      <c r="Q86" s="173">
        <v>4694.5247003498307</v>
      </c>
      <c r="R86" s="215"/>
    </row>
    <row r="87" spans="1:20" ht="35.25" x14ac:dyDescent="0.5">
      <c r="A87" s="3">
        <v>1</v>
      </c>
      <c r="B87" s="311">
        <v>5</v>
      </c>
      <c r="C87" s="312" t="s">
        <v>1357</v>
      </c>
      <c r="D87" s="307">
        <v>1978</v>
      </c>
      <c r="E87" s="307"/>
      <c r="F87" s="307" t="s">
        <v>261</v>
      </c>
      <c r="G87" s="307" t="s">
        <v>305</v>
      </c>
      <c r="H87" s="307" t="s">
        <v>305</v>
      </c>
      <c r="I87" s="308">
        <v>1743.7</v>
      </c>
      <c r="J87" s="308">
        <v>1552.6</v>
      </c>
      <c r="K87" s="308">
        <v>1552.6</v>
      </c>
      <c r="L87" s="309">
        <v>65</v>
      </c>
      <c r="M87" s="307" t="s">
        <v>263</v>
      </c>
      <c r="N87" s="307" t="s">
        <v>777</v>
      </c>
      <c r="O87" s="310">
        <v>5730244.9099999992</v>
      </c>
      <c r="P87" s="310">
        <v>3286.2561851235873</v>
      </c>
      <c r="Q87" s="173">
        <v>4694.5247003498307</v>
      </c>
      <c r="R87" s="215"/>
    </row>
    <row r="88" spans="1:20" ht="35.25" x14ac:dyDescent="0.45">
      <c r="B88" s="312" t="s">
        <v>1645</v>
      </c>
      <c r="C88" s="312"/>
      <c r="D88" s="307" t="s">
        <v>857</v>
      </c>
      <c r="E88" s="307" t="s">
        <v>857</v>
      </c>
      <c r="F88" s="307" t="s">
        <v>857</v>
      </c>
      <c r="G88" s="307" t="s">
        <v>857</v>
      </c>
      <c r="H88" s="307" t="s">
        <v>857</v>
      </c>
      <c r="I88" s="308">
        <v>1257.7</v>
      </c>
      <c r="J88" s="308">
        <v>732.5</v>
      </c>
      <c r="K88" s="308">
        <v>732.5</v>
      </c>
      <c r="L88" s="309">
        <v>36</v>
      </c>
      <c r="M88" s="307" t="s">
        <v>857</v>
      </c>
      <c r="N88" s="307" t="s">
        <v>857</v>
      </c>
      <c r="O88" s="310">
        <v>3987378.77</v>
      </c>
      <c r="P88" s="310">
        <v>3170.3735151466963</v>
      </c>
      <c r="Q88" s="173">
        <v>4711.9859934801625</v>
      </c>
      <c r="R88" s="215"/>
    </row>
    <row r="89" spans="1:20" ht="35.25" x14ac:dyDescent="0.5">
      <c r="A89" s="3">
        <v>1</v>
      </c>
      <c r="B89" s="311">
        <v>6</v>
      </c>
      <c r="C89" s="312" t="s">
        <v>1644</v>
      </c>
      <c r="D89" s="307">
        <v>1972</v>
      </c>
      <c r="E89" s="307"/>
      <c r="F89" s="307" t="s">
        <v>261</v>
      </c>
      <c r="G89" s="307" t="s">
        <v>296</v>
      </c>
      <c r="H89" s="307" t="s">
        <v>296</v>
      </c>
      <c r="I89" s="308">
        <v>1257.7</v>
      </c>
      <c r="J89" s="308">
        <v>732.5</v>
      </c>
      <c r="K89" s="308">
        <v>732.5</v>
      </c>
      <c r="L89" s="309">
        <v>36</v>
      </c>
      <c r="M89" s="307" t="s">
        <v>334</v>
      </c>
      <c r="N89" s="307" t="s">
        <v>1646</v>
      </c>
      <c r="O89" s="310">
        <v>3987378.77</v>
      </c>
      <c r="P89" s="310">
        <v>3170.3735151466963</v>
      </c>
      <c r="Q89" s="173">
        <v>4711.9859934801625</v>
      </c>
      <c r="R89" s="215"/>
    </row>
    <row r="90" spans="1:20" ht="45.75" x14ac:dyDescent="0.45">
      <c r="B90" s="465" t="s">
        <v>1359</v>
      </c>
      <c r="C90" s="466"/>
      <c r="D90" s="466"/>
      <c r="E90" s="466"/>
      <c r="F90" s="466"/>
      <c r="G90" s="466"/>
      <c r="H90" s="466"/>
      <c r="I90" s="466"/>
      <c r="J90" s="466"/>
      <c r="K90" s="466"/>
      <c r="L90" s="466"/>
      <c r="M90" s="466"/>
      <c r="N90" s="466"/>
      <c r="O90" s="466"/>
      <c r="P90" s="466"/>
      <c r="Q90" s="467"/>
      <c r="R90" s="215"/>
    </row>
    <row r="91" spans="1:20" ht="35.25" x14ac:dyDescent="0.5">
      <c r="B91" s="315" t="s">
        <v>1014</v>
      </c>
      <c r="C91" s="315"/>
      <c r="D91" s="316" t="s">
        <v>718</v>
      </c>
      <c r="E91" s="316" t="s">
        <v>718</v>
      </c>
      <c r="F91" s="317" t="s">
        <v>718</v>
      </c>
      <c r="G91" s="317" t="s">
        <v>718</v>
      </c>
      <c r="H91" s="317" t="s">
        <v>718</v>
      </c>
      <c r="I91" s="180">
        <v>322143.58</v>
      </c>
      <c r="J91" s="180">
        <v>271211.07000000007</v>
      </c>
      <c r="K91" s="180">
        <v>243738.20999999996</v>
      </c>
      <c r="L91" s="318">
        <v>13456</v>
      </c>
      <c r="M91" s="316" t="s">
        <v>857</v>
      </c>
      <c r="N91" s="130" t="s">
        <v>857</v>
      </c>
      <c r="O91" s="180">
        <v>70288064.060000002</v>
      </c>
      <c r="P91" s="180">
        <v>218.18862278739189</v>
      </c>
      <c r="Q91" s="180">
        <v>12662.680934933673</v>
      </c>
      <c r="R91" s="215"/>
      <c r="T91" s="214"/>
    </row>
    <row r="92" spans="1:20" ht="35.25" x14ac:dyDescent="0.5">
      <c r="B92" s="315" t="s">
        <v>782</v>
      </c>
      <c r="C92" s="315"/>
      <c r="D92" s="316" t="s">
        <v>718</v>
      </c>
      <c r="E92" s="316" t="s">
        <v>718</v>
      </c>
      <c r="F92" s="317" t="s">
        <v>718</v>
      </c>
      <c r="G92" s="316" t="s">
        <v>718</v>
      </c>
      <c r="H92" s="316" t="s">
        <v>718</v>
      </c>
      <c r="I92" s="180">
        <v>26575.82</v>
      </c>
      <c r="J92" s="180">
        <v>24050.22</v>
      </c>
      <c r="K92" s="180">
        <v>23021.4</v>
      </c>
      <c r="L92" s="318">
        <v>1237</v>
      </c>
      <c r="M92" s="316" t="s">
        <v>857</v>
      </c>
      <c r="N92" s="130" t="s">
        <v>857</v>
      </c>
      <c r="O92" s="180">
        <v>5786683.75</v>
      </c>
      <c r="P92" s="180">
        <v>217.74243466429257</v>
      </c>
      <c r="Q92" s="180">
        <v>4899.7046089716268</v>
      </c>
      <c r="R92" s="215"/>
      <c r="T92" s="214"/>
    </row>
    <row r="93" spans="1:20" ht="35.25" x14ac:dyDescent="0.5">
      <c r="A93" s="3">
        <v>1</v>
      </c>
      <c r="B93" s="319">
        <f>SUBTOTAL(103,$A93:A$93)</f>
        <v>1</v>
      </c>
      <c r="C93" s="320" t="s">
        <v>594</v>
      </c>
      <c r="D93" s="316">
        <v>1965</v>
      </c>
      <c r="E93" s="316"/>
      <c r="F93" s="317" t="s">
        <v>261</v>
      </c>
      <c r="G93" s="316">
        <v>5</v>
      </c>
      <c r="H93" s="316">
        <v>2</v>
      </c>
      <c r="I93" s="180">
        <v>2985.38</v>
      </c>
      <c r="J93" s="180">
        <v>2398.58</v>
      </c>
      <c r="K93" s="180">
        <v>1889.27</v>
      </c>
      <c r="L93" s="318">
        <v>202</v>
      </c>
      <c r="M93" s="316" t="s">
        <v>263</v>
      </c>
      <c r="N93" s="316" t="s">
        <v>1269</v>
      </c>
      <c r="O93" s="180">
        <v>546562.15</v>
      </c>
      <c r="P93" s="180">
        <v>183.07959120781945</v>
      </c>
      <c r="Q93" s="180">
        <v>2544.2438389752729</v>
      </c>
      <c r="R93" s="215"/>
      <c r="T93" s="214"/>
    </row>
    <row r="94" spans="1:20" ht="35.25" x14ac:dyDescent="0.5">
      <c r="A94" s="3">
        <v>1</v>
      </c>
      <c r="B94" s="319">
        <f>SUBTOTAL(103,$A$93:A94)</f>
        <v>2</v>
      </c>
      <c r="C94" s="320" t="s">
        <v>1363</v>
      </c>
      <c r="D94" s="316">
        <v>1986</v>
      </c>
      <c r="E94" s="316"/>
      <c r="F94" s="317" t="s">
        <v>261</v>
      </c>
      <c r="G94" s="316">
        <v>4</v>
      </c>
      <c r="H94" s="316">
        <v>1</v>
      </c>
      <c r="I94" s="180">
        <v>2374.1999999999998</v>
      </c>
      <c r="J94" s="180">
        <v>1689.3</v>
      </c>
      <c r="K94" s="180">
        <v>1639.4</v>
      </c>
      <c r="L94" s="318">
        <v>151</v>
      </c>
      <c r="M94" s="316" t="s">
        <v>263</v>
      </c>
      <c r="N94" s="130" t="s">
        <v>1454</v>
      </c>
      <c r="O94" s="180">
        <v>491248.27</v>
      </c>
      <c r="P94" s="180">
        <v>206.91107320360544</v>
      </c>
      <c r="Q94" s="180">
        <v>3385.8611574425076</v>
      </c>
      <c r="R94" s="215"/>
      <c r="T94" s="214"/>
    </row>
    <row r="95" spans="1:20" ht="35.25" x14ac:dyDescent="0.5">
      <c r="A95" s="3">
        <v>1</v>
      </c>
      <c r="B95" s="319">
        <f>SUBTOTAL(103,$A$93:A95)</f>
        <v>3</v>
      </c>
      <c r="C95" s="320" t="s">
        <v>1364</v>
      </c>
      <c r="D95" s="316">
        <v>1969</v>
      </c>
      <c r="E95" s="316"/>
      <c r="F95" s="317" t="s">
        <v>261</v>
      </c>
      <c r="G95" s="316">
        <v>5</v>
      </c>
      <c r="H95" s="316">
        <v>4</v>
      </c>
      <c r="I95" s="180">
        <v>2953.64</v>
      </c>
      <c r="J95" s="180">
        <v>2684.14</v>
      </c>
      <c r="K95" s="180">
        <v>2616.34</v>
      </c>
      <c r="L95" s="318">
        <v>107</v>
      </c>
      <c r="M95" s="316" t="s">
        <v>263</v>
      </c>
      <c r="N95" s="130" t="s">
        <v>1043</v>
      </c>
      <c r="O95" s="180">
        <v>1439722.57</v>
      </c>
      <c r="P95" s="180">
        <v>487.44009764223131</v>
      </c>
      <c r="Q95" s="180">
        <v>2448.4092306442221</v>
      </c>
      <c r="R95" s="215"/>
      <c r="T95" s="214"/>
    </row>
    <row r="96" spans="1:20" ht="35.25" x14ac:dyDescent="0.5">
      <c r="A96" s="3">
        <v>1</v>
      </c>
      <c r="B96" s="319">
        <f>SUBTOTAL(103,$A$93:A96)</f>
        <v>4</v>
      </c>
      <c r="C96" s="320" t="s">
        <v>1365</v>
      </c>
      <c r="D96" s="316">
        <v>1928</v>
      </c>
      <c r="E96" s="316"/>
      <c r="F96" s="317" t="s">
        <v>261</v>
      </c>
      <c r="G96" s="316">
        <v>3</v>
      </c>
      <c r="H96" s="316">
        <v>2</v>
      </c>
      <c r="I96" s="180">
        <v>884.1</v>
      </c>
      <c r="J96" s="180">
        <v>763.7</v>
      </c>
      <c r="K96" s="180">
        <v>441.4</v>
      </c>
      <c r="L96" s="318">
        <v>48</v>
      </c>
      <c r="M96" s="316" t="s">
        <v>263</v>
      </c>
      <c r="N96" s="316" t="s">
        <v>1455</v>
      </c>
      <c r="O96" s="180">
        <v>361347.58</v>
      </c>
      <c r="P96" s="180">
        <v>408.71799570184368</v>
      </c>
      <c r="Q96" s="180">
        <v>712.1</v>
      </c>
      <c r="R96" s="215"/>
      <c r="T96" s="214"/>
    </row>
    <row r="97" spans="1:20" ht="35.25" x14ac:dyDescent="0.5">
      <c r="A97" s="3">
        <v>1</v>
      </c>
      <c r="B97" s="319">
        <f>SUBTOTAL(103,$A$93:A97)</f>
        <v>5</v>
      </c>
      <c r="C97" s="320" t="s">
        <v>1366</v>
      </c>
      <c r="D97" s="316">
        <v>1958</v>
      </c>
      <c r="E97" s="316"/>
      <c r="F97" s="317" t="s">
        <v>261</v>
      </c>
      <c r="G97" s="316">
        <v>3</v>
      </c>
      <c r="H97" s="316">
        <v>3</v>
      </c>
      <c r="I97" s="180">
        <v>2111.1</v>
      </c>
      <c r="J97" s="180">
        <v>1932</v>
      </c>
      <c r="K97" s="180">
        <v>1902.39</v>
      </c>
      <c r="L97" s="318">
        <v>85</v>
      </c>
      <c r="M97" s="316" t="s">
        <v>260</v>
      </c>
      <c r="N97" s="316" t="s">
        <v>262</v>
      </c>
      <c r="O97" s="180">
        <v>179920.82</v>
      </c>
      <c r="P97" s="180">
        <v>85.226100137369144</v>
      </c>
      <c r="Q97" s="180">
        <v>4899.7046089716268</v>
      </c>
      <c r="R97" s="215"/>
      <c r="T97" s="214"/>
    </row>
    <row r="98" spans="1:20" ht="35.25" x14ac:dyDescent="0.5">
      <c r="A98" s="3">
        <v>1</v>
      </c>
      <c r="B98" s="319">
        <f>SUBTOTAL(103,$A$93:A98)</f>
        <v>6</v>
      </c>
      <c r="C98" s="320" t="s">
        <v>1367</v>
      </c>
      <c r="D98" s="316">
        <v>1986</v>
      </c>
      <c r="E98" s="316"/>
      <c r="F98" s="317" t="s">
        <v>261</v>
      </c>
      <c r="G98" s="316">
        <v>4</v>
      </c>
      <c r="H98" s="316">
        <v>1</v>
      </c>
      <c r="I98" s="180">
        <v>2374.1999999999998</v>
      </c>
      <c r="J98" s="180">
        <v>1689.3</v>
      </c>
      <c r="K98" s="180">
        <v>1639.4</v>
      </c>
      <c r="L98" s="318">
        <v>151</v>
      </c>
      <c r="M98" s="316" t="s">
        <v>263</v>
      </c>
      <c r="N98" s="316" t="s">
        <v>1454</v>
      </c>
      <c r="O98" s="180">
        <v>1057900.6500000001</v>
      </c>
      <c r="P98" s="180">
        <v>445.58194339145825</v>
      </c>
      <c r="Q98" s="180">
        <v>4131.389099486144</v>
      </c>
      <c r="R98" s="215"/>
      <c r="T98" s="214"/>
    </row>
    <row r="99" spans="1:20" ht="35.25" x14ac:dyDescent="0.5">
      <c r="A99" s="3">
        <v>1</v>
      </c>
      <c r="B99" s="319">
        <f>SUBTOTAL(103,$A$93:A99)</f>
        <v>7</v>
      </c>
      <c r="C99" s="320" t="s">
        <v>1138</v>
      </c>
      <c r="D99" s="184">
        <v>1978</v>
      </c>
      <c r="E99" s="184"/>
      <c r="F99" s="317" t="s">
        <v>261</v>
      </c>
      <c r="G99" s="184">
        <v>9</v>
      </c>
      <c r="H99" s="184" t="s">
        <v>2185</v>
      </c>
      <c r="I99" s="173">
        <v>12893.2</v>
      </c>
      <c r="J99" s="173">
        <v>12893.2</v>
      </c>
      <c r="K99" s="173">
        <v>12893.2</v>
      </c>
      <c r="L99" s="186">
        <v>493</v>
      </c>
      <c r="M99" s="184" t="s">
        <v>263</v>
      </c>
      <c r="N99" s="187" t="s">
        <v>1270</v>
      </c>
      <c r="O99" s="180">
        <v>1709981.71</v>
      </c>
      <c r="P99" s="180">
        <v>132.62663341916669</v>
      </c>
      <c r="Q99" s="180">
        <v>1408.4</v>
      </c>
      <c r="R99" s="215"/>
      <c r="T99" s="214"/>
    </row>
    <row r="100" spans="1:20" ht="35.25" x14ac:dyDescent="0.5">
      <c r="B100" s="315" t="s">
        <v>783</v>
      </c>
      <c r="C100" s="315"/>
      <c r="D100" s="316" t="s">
        <v>718</v>
      </c>
      <c r="E100" s="316" t="s">
        <v>718</v>
      </c>
      <c r="F100" s="317" t="s">
        <v>718</v>
      </c>
      <c r="G100" s="316" t="s">
        <v>718</v>
      </c>
      <c r="H100" s="316" t="s">
        <v>718</v>
      </c>
      <c r="I100" s="180">
        <v>4101.7</v>
      </c>
      <c r="J100" s="180">
        <v>2751.3</v>
      </c>
      <c r="K100" s="180">
        <v>2562.4</v>
      </c>
      <c r="L100" s="318">
        <v>111</v>
      </c>
      <c r="M100" s="316" t="s">
        <v>857</v>
      </c>
      <c r="N100" s="130" t="s">
        <v>857</v>
      </c>
      <c r="O100" s="180">
        <v>418959.01</v>
      </c>
      <c r="P100" s="180">
        <v>102.14277250895971</v>
      </c>
      <c r="Q100" s="180">
        <v>1782.0166487066342</v>
      </c>
      <c r="R100" s="215"/>
      <c r="T100" s="214"/>
    </row>
    <row r="101" spans="1:20" ht="35.25" x14ac:dyDescent="0.5">
      <c r="A101" s="3">
        <v>1</v>
      </c>
      <c r="B101" s="319">
        <f>SUBTOTAL(103,$A$93:A101)</f>
        <v>8</v>
      </c>
      <c r="C101" s="320" t="s">
        <v>1851</v>
      </c>
      <c r="D101" s="316">
        <v>1980</v>
      </c>
      <c r="E101" s="316"/>
      <c r="F101" s="317" t="s">
        <v>261</v>
      </c>
      <c r="G101" s="316">
        <v>5</v>
      </c>
      <c r="H101" s="316">
        <v>4</v>
      </c>
      <c r="I101" s="180">
        <v>4101.7</v>
      </c>
      <c r="J101" s="180">
        <v>2751.3</v>
      </c>
      <c r="K101" s="180">
        <v>2562.4</v>
      </c>
      <c r="L101" s="318">
        <v>111</v>
      </c>
      <c r="M101" s="316" t="s">
        <v>263</v>
      </c>
      <c r="N101" s="316" t="s">
        <v>677</v>
      </c>
      <c r="O101" s="180">
        <v>418959.01</v>
      </c>
      <c r="P101" s="180">
        <v>102.14277250895971</v>
      </c>
      <c r="Q101" s="180">
        <v>1782.0166487066342</v>
      </c>
      <c r="R101" s="215"/>
      <c r="T101" s="214"/>
    </row>
    <row r="102" spans="1:20" ht="35.25" x14ac:dyDescent="0.5">
      <c r="B102" s="315" t="s">
        <v>786</v>
      </c>
      <c r="C102" s="320"/>
      <c r="D102" s="316" t="s">
        <v>718</v>
      </c>
      <c r="E102" s="316" t="s">
        <v>718</v>
      </c>
      <c r="F102" s="316" t="s">
        <v>718</v>
      </c>
      <c r="G102" s="316" t="s">
        <v>718</v>
      </c>
      <c r="H102" s="316" t="s">
        <v>718</v>
      </c>
      <c r="I102" s="180">
        <v>2327.5</v>
      </c>
      <c r="J102" s="180">
        <v>2088.7999999999997</v>
      </c>
      <c r="K102" s="180">
        <v>1990.8000000000002</v>
      </c>
      <c r="L102" s="318">
        <v>106</v>
      </c>
      <c r="M102" s="316" t="s">
        <v>857</v>
      </c>
      <c r="N102" s="130" t="s">
        <v>857</v>
      </c>
      <c r="O102" s="180">
        <v>35763.019999999997</v>
      </c>
      <c r="P102" s="180">
        <v>15.365422126745434</v>
      </c>
      <c r="Q102" s="180">
        <v>9169.0549609140107</v>
      </c>
      <c r="R102" s="215"/>
      <c r="T102" s="214"/>
    </row>
    <row r="103" spans="1:20" ht="35.25" x14ac:dyDescent="0.5">
      <c r="A103" s="3">
        <v>1</v>
      </c>
      <c r="B103" s="319">
        <f>SUBTOTAL(103,$A$93:A103)</f>
        <v>9</v>
      </c>
      <c r="C103" s="320" t="s">
        <v>1368</v>
      </c>
      <c r="D103" s="316">
        <v>1979</v>
      </c>
      <c r="E103" s="316"/>
      <c r="F103" s="317" t="s">
        <v>261</v>
      </c>
      <c r="G103" s="316">
        <v>2</v>
      </c>
      <c r="H103" s="316">
        <v>3</v>
      </c>
      <c r="I103" s="180">
        <v>1053.2</v>
      </c>
      <c r="J103" s="180">
        <v>928.3</v>
      </c>
      <c r="K103" s="180">
        <v>866</v>
      </c>
      <c r="L103" s="318">
        <v>38</v>
      </c>
      <c r="M103" s="316" t="s">
        <v>260</v>
      </c>
      <c r="N103" s="130" t="s">
        <v>262</v>
      </c>
      <c r="O103" s="180">
        <v>11221.62</v>
      </c>
      <c r="P103" s="180">
        <v>10.654785415875427</v>
      </c>
      <c r="Q103" s="180">
        <v>7823.1532092669968</v>
      </c>
      <c r="R103" s="215"/>
      <c r="T103" s="214"/>
    </row>
    <row r="104" spans="1:20" ht="35.25" x14ac:dyDescent="0.5">
      <c r="A104" s="3">
        <v>1</v>
      </c>
      <c r="B104" s="319">
        <f>SUBTOTAL(103,$A$93:A104)</f>
        <v>10</v>
      </c>
      <c r="C104" s="320" t="s">
        <v>1369</v>
      </c>
      <c r="D104" s="316">
        <v>1980</v>
      </c>
      <c r="E104" s="316"/>
      <c r="F104" s="317" t="s">
        <v>261</v>
      </c>
      <c r="G104" s="316">
        <v>2</v>
      </c>
      <c r="H104" s="316">
        <v>3</v>
      </c>
      <c r="I104" s="180">
        <v>941.7</v>
      </c>
      <c r="J104" s="180">
        <v>856.9</v>
      </c>
      <c r="K104" s="180">
        <v>856.9</v>
      </c>
      <c r="L104" s="318">
        <v>53</v>
      </c>
      <c r="M104" s="316" t="s">
        <v>260</v>
      </c>
      <c r="N104" s="130" t="s">
        <v>262</v>
      </c>
      <c r="O104" s="180">
        <v>19576.66</v>
      </c>
      <c r="P104" s="180">
        <v>20.78863757035149</v>
      </c>
      <c r="Q104" s="180">
        <v>7063.939513645535</v>
      </c>
      <c r="R104" s="215"/>
      <c r="T104" s="214"/>
    </row>
    <row r="105" spans="1:20" ht="35.25" x14ac:dyDescent="0.5">
      <c r="A105" s="3">
        <v>1</v>
      </c>
      <c r="B105" s="319">
        <f>SUBTOTAL(103,$A$93:A105)</f>
        <v>11</v>
      </c>
      <c r="C105" s="320" t="s">
        <v>1820</v>
      </c>
      <c r="D105" s="316">
        <v>1962</v>
      </c>
      <c r="E105" s="316"/>
      <c r="F105" s="317" t="s">
        <v>261</v>
      </c>
      <c r="G105" s="316">
        <v>2</v>
      </c>
      <c r="H105" s="316">
        <v>1</v>
      </c>
      <c r="I105" s="180">
        <v>332.6</v>
      </c>
      <c r="J105" s="180">
        <v>303.60000000000002</v>
      </c>
      <c r="K105" s="180">
        <v>267.89999999999998</v>
      </c>
      <c r="L105" s="318">
        <v>15</v>
      </c>
      <c r="M105" s="316" t="s">
        <v>260</v>
      </c>
      <c r="N105" s="130" t="s">
        <v>262</v>
      </c>
      <c r="O105" s="180">
        <v>4964.74</v>
      </c>
      <c r="P105" s="180">
        <v>14.927059530968128</v>
      </c>
      <c r="Q105" s="180">
        <v>9169.0549609140107</v>
      </c>
      <c r="R105" s="215"/>
      <c r="T105" s="214"/>
    </row>
    <row r="106" spans="1:20" ht="35.25" x14ac:dyDescent="0.5">
      <c r="B106" s="315" t="s">
        <v>1010</v>
      </c>
      <c r="C106" s="320"/>
      <c r="D106" s="316" t="s">
        <v>718</v>
      </c>
      <c r="E106" s="316" t="s">
        <v>718</v>
      </c>
      <c r="F106" s="317" t="s">
        <v>718</v>
      </c>
      <c r="G106" s="316" t="s">
        <v>718</v>
      </c>
      <c r="H106" s="316" t="s">
        <v>718</v>
      </c>
      <c r="I106" s="180">
        <v>26767.339999999997</v>
      </c>
      <c r="J106" s="180">
        <v>23009.510000000002</v>
      </c>
      <c r="K106" s="180">
        <v>20562.47</v>
      </c>
      <c r="L106" s="318">
        <v>1136</v>
      </c>
      <c r="M106" s="316" t="s">
        <v>857</v>
      </c>
      <c r="N106" s="130" t="s">
        <v>857</v>
      </c>
      <c r="O106" s="180">
        <v>2018294.8699999996</v>
      </c>
      <c r="P106" s="180">
        <v>75.401398495330497</v>
      </c>
      <c r="Q106" s="180">
        <v>12662.680934933673</v>
      </c>
      <c r="R106" s="215"/>
      <c r="T106" s="214"/>
    </row>
    <row r="107" spans="1:20" ht="35.25" x14ac:dyDescent="0.5">
      <c r="A107" s="3">
        <v>1</v>
      </c>
      <c r="B107" s="319">
        <f>SUBTOTAL(103,$A$93:A107)</f>
        <v>12</v>
      </c>
      <c r="C107" s="320" t="s">
        <v>1370</v>
      </c>
      <c r="D107" s="316">
        <v>1966</v>
      </c>
      <c r="E107" s="316"/>
      <c r="F107" s="317" t="s">
        <v>261</v>
      </c>
      <c r="G107" s="316">
        <v>5</v>
      </c>
      <c r="H107" s="316">
        <v>4</v>
      </c>
      <c r="I107" s="180">
        <v>4070</v>
      </c>
      <c r="J107" s="180">
        <v>3151.1</v>
      </c>
      <c r="K107" s="180">
        <v>2925.4</v>
      </c>
      <c r="L107" s="318">
        <v>137</v>
      </c>
      <c r="M107" s="316" t="s">
        <v>263</v>
      </c>
      <c r="N107" s="130" t="s">
        <v>1457</v>
      </c>
      <c r="O107" s="180">
        <v>9167.9599999999991</v>
      </c>
      <c r="P107" s="180">
        <v>2.2525700245700242</v>
      </c>
      <c r="Q107" s="180">
        <v>2453.8291891891895</v>
      </c>
      <c r="R107" s="215"/>
      <c r="T107" s="214"/>
    </row>
    <row r="108" spans="1:20" ht="35.25" x14ac:dyDescent="0.5">
      <c r="A108" s="3">
        <v>1</v>
      </c>
      <c r="B108" s="319">
        <f>SUBTOTAL(103,$A$93:A108)</f>
        <v>13</v>
      </c>
      <c r="C108" s="320" t="s">
        <v>1371</v>
      </c>
      <c r="D108" s="316">
        <v>1960</v>
      </c>
      <c r="E108" s="316">
        <v>2006</v>
      </c>
      <c r="F108" s="317" t="s">
        <v>261</v>
      </c>
      <c r="G108" s="316">
        <v>2</v>
      </c>
      <c r="H108" s="316">
        <v>3</v>
      </c>
      <c r="I108" s="180">
        <v>1011.9</v>
      </c>
      <c r="J108" s="180">
        <v>804.7</v>
      </c>
      <c r="K108" s="180">
        <v>655.4</v>
      </c>
      <c r="L108" s="318">
        <v>42</v>
      </c>
      <c r="M108" s="316" t="s">
        <v>263</v>
      </c>
      <c r="N108" s="130" t="s">
        <v>1458</v>
      </c>
      <c r="O108" s="180">
        <v>208365.3</v>
      </c>
      <c r="P108" s="180">
        <v>205.9149125407649</v>
      </c>
      <c r="Q108" s="180">
        <v>6416.3209455479791</v>
      </c>
      <c r="R108" s="215"/>
      <c r="T108" s="214"/>
    </row>
    <row r="109" spans="1:20" ht="35.25" x14ac:dyDescent="0.5">
      <c r="A109" s="3">
        <v>1</v>
      </c>
      <c r="B109" s="319">
        <f>SUBTOTAL(103,$A$93:A109)</f>
        <v>14</v>
      </c>
      <c r="C109" s="320" t="s">
        <v>1372</v>
      </c>
      <c r="D109" s="316">
        <v>1951</v>
      </c>
      <c r="E109" s="316"/>
      <c r="F109" s="317" t="s">
        <v>261</v>
      </c>
      <c r="G109" s="316">
        <v>2</v>
      </c>
      <c r="H109" s="316">
        <v>2</v>
      </c>
      <c r="I109" s="180">
        <v>695</v>
      </c>
      <c r="J109" s="180">
        <v>626.9</v>
      </c>
      <c r="K109" s="180">
        <v>626.9</v>
      </c>
      <c r="L109" s="318">
        <v>33</v>
      </c>
      <c r="M109" s="316" t="s">
        <v>263</v>
      </c>
      <c r="N109" s="130" t="s">
        <v>955</v>
      </c>
      <c r="O109" s="180">
        <v>170151.06</v>
      </c>
      <c r="P109" s="180">
        <v>244.82166906474819</v>
      </c>
      <c r="Q109" s="180">
        <v>9686.8564028777</v>
      </c>
      <c r="R109" s="215"/>
      <c r="T109" s="214"/>
    </row>
    <row r="110" spans="1:20" ht="35.25" x14ac:dyDescent="0.5">
      <c r="A110" s="3">
        <v>1</v>
      </c>
      <c r="B110" s="319">
        <f>SUBTOTAL(103,$A$93:A110)</f>
        <v>15</v>
      </c>
      <c r="C110" s="320" t="s">
        <v>1373</v>
      </c>
      <c r="D110" s="316">
        <v>1953</v>
      </c>
      <c r="E110" s="316">
        <v>2006</v>
      </c>
      <c r="F110" s="317" t="s">
        <v>261</v>
      </c>
      <c r="G110" s="316">
        <v>2</v>
      </c>
      <c r="H110" s="316">
        <v>1</v>
      </c>
      <c r="I110" s="180">
        <v>537.54</v>
      </c>
      <c r="J110" s="180">
        <v>501.3</v>
      </c>
      <c r="K110" s="180">
        <v>310.2</v>
      </c>
      <c r="L110" s="318">
        <v>37</v>
      </c>
      <c r="M110" s="316" t="s">
        <v>263</v>
      </c>
      <c r="N110" s="130" t="s">
        <v>1456</v>
      </c>
      <c r="O110" s="180">
        <v>39070.28</v>
      </c>
      <c r="P110" s="180">
        <v>72.68348401979388</v>
      </c>
      <c r="Q110" s="180">
        <v>8244.5378576478051</v>
      </c>
      <c r="R110" s="215"/>
      <c r="T110" s="214"/>
    </row>
    <row r="111" spans="1:20" ht="35.25" x14ac:dyDescent="0.5">
      <c r="A111" s="3">
        <v>1</v>
      </c>
      <c r="B111" s="319">
        <f>SUBTOTAL(103,$A$93:A111)</f>
        <v>16</v>
      </c>
      <c r="C111" s="320" t="s">
        <v>1374</v>
      </c>
      <c r="D111" s="316">
        <v>1958</v>
      </c>
      <c r="E111" s="316">
        <v>2007</v>
      </c>
      <c r="F111" s="317" t="s">
        <v>261</v>
      </c>
      <c r="G111" s="316">
        <v>2</v>
      </c>
      <c r="H111" s="316">
        <v>2</v>
      </c>
      <c r="I111" s="180">
        <v>854.8</v>
      </c>
      <c r="J111" s="180">
        <v>789.8</v>
      </c>
      <c r="K111" s="180">
        <v>434.07</v>
      </c>
      <c r="L111" s="318">
        <v>42</v>
      </c>
      <c r="M111" s="316" t="s">
        <v>263</v>
      </c>
      <c r="N111" s="130" t="s">
        <v>1458</v>
      </c>
      <c r="O111" s="180">
        <v>35421.97</v>
      </c>
      <c r="P111" s="180">
        <v>41.438897987833414</v>
      </c>
      <c r="Q111" s="180">
        <v>6634.5781937295278</v>
      </c>
      <c r="R111" s="215"/>
      <c r="T111" s="214"/>
    </row>
    <row r="112" spans="1:20" ht="35.25" x14ac:dyDescent="0.5">
      <c r="A112" s="3">
        <v>1</v>
      </c>
      <c r="B112" s="319">
        <f>SUBTOTAL(103,$A$93:A112)</f>
        <v>17</v>
      </c>
      <c r="C112" s="320" t="s">
        <v>1375</v>
      </c>
      <c r="D112" s="316">
        <v>1940</v>
      </c>
      <c r="E112" s="316"/>
      <c r="F112" s="317" t="s">
        <v>261</v>
      </c>
      <c r="G112" s="316">
        <v>3</v>
      </c>
      <c r="H112" s="316">
        <v>2</v>
      </c>
      <c r="I112" s="180">
        <v>1189.4000000000001</v>
      </c>
      <c r="J112" s="180">
        <v>1119.5999999999999</v>
      </c>
      <c r="K112" s="180">
        <v>1021.2</v>
      </c>
      <c r="L112" s="318">
        <v>46</v>
      </c>
      <c r="M112" s="316" t="s">
        <v>263</v>
      </c>
      <c r="N112" s="130" t="s">
        <v>342</v>
      </c>
      <c r="O112" s="180">
        <v>381944.5</v>
      </c>
      <c r="P112" s="180">
        <v>321.12367580292585</v>
      </c>
      <c r="Q112" s="180">
        <v>4835.6236758029263</v>
      </c>
      <c r="R112" s="215"/>
      <c r="T112" s="214"/>
    </row>
    <row r="113" spans="1:20" ht="35.25" x14ac:dyDescent="0.5">
      <c r="A113" s="3">
        <v>1</v>
      </c>
      <c r="B113" s="319">
        <f>SUBTOTAL(103,$A$93:A113)</f>
        <v>18</v>
      </c>
      <c r="C113" s="320" t="s">
        <v>1376</v>
      </c>
      <c r="D113" s="316">
        <v>1961</v>
      </c>
      <c r="E113" s="316"/>
      <c r="F113" s="317" t="s">
        <v>261</v>
      </c>
      <c r="G113" s="316">
        <v>4</v>
      </c>
      <c r="H113" s="316">
        <v>3</v>
      </c>
      <c r="I113" s="180">
        <v>2136.1</v>
      </c>
      <c r="J113" s="180">
        <v>1990.2</v>
      </c>
      <c r="K113" s="180">
        <v>1946.2</v>
      </c>
      <c r="L113" s="318">
        <v>89</v>
      </c>
      <c r="M113" s="316" t="s">
        <v>263</v>
      </c>
      <c r="N113" s="130" t="s">
        <v>955</v>
      </c>
      <c r="O113" s="180">
        <v>7571.98</v>
      </c>
      <c r="P113" s="180">
        <v>3.5447685033472216</v>
      </c>
      <c r="Q113" s="180">
        <v>2887.9253978746315</v>
      </c>
      <c r="R113" s="215"/>
      <c r="T113" s="214"/>
    </row>
    <row r="114" spans="1:20" ht="35.25" x14ac:dyDescent="0.5">
      <c r="A114" s="3">
        <v>1</v>
      </c>
      <c r="B114" s="319">
        <f>SUBTOTAL(103,$A$93:A114)</f>
        <v>19</v>
      </c>
      <c r="C114" s="320" t="s">
        <v>1377</v>
      </c>
      <c r="D114" s="316">
        <v>1935</v>
      </c>
      <c r="E114" s="316"/>
      <c r="F114" s="317" t="s">
        <v>261</v>
      </c>
      <c r="G114" s="316">
        <v>2</v>
      </c>
      <c r="H114" s="316">
        <v>2</v>
      </c>
      <c r="I114" s="180">
        <v>474.9</v>
      </c>
      <c r="J114" s="180">
        <v>427.5</v>
      </c>
      <c r="K114" s="180">
        <v>427.5</v>
      </c>
      <c r="L114" s="318">
        <v>15</v>
      </c>
      <c r="M114" s="316" t="s">
        <v>263</v>
      </c>
      <c r="N114" s="130" t="s">
        <v>342</v>
      </c>
      <c r="O114" s="180">
        <v>433416.75</v>
      </c>
      <c r="P114" s="180">
        <v>912.64845230574861</v>
      </c>
      <c r="Q114" s="180">
        <v>12662.680934933673</v>
      </c>
      <c r="R114" s="215"/>
      <c r="T114" s="214"/>
    </row>
    <row r="115" spans="1:20" ht="35.25" x14ac:dyDescent="0.5">
      <c r="A115" s="3">
        <v>1</v>
      </c>
      <c r="B115" s="319">
        <f>SUBTOTAL(103,$A$93:A115)</f>
        <v>20</v>
      </c>
      <c r="C115" s="320" t="s">
        <v>1079</v>
      </c>
      <c r="D115" s="316">
        <v>1991</v>
      </c>
      <c r="E115" s="316">
        <v>2010</v>
      </c>
      <c r="F115" s="317" t="s">
        <v>1274</v>
      </c>
      <c r="G115" s="316">
        <v>13</v>
      </c>
      <c r="H115" s="316">
        <v>1</v>
      </c>
      <c r="I115" s="180">
        <v>4135.3</v>
      </c>
      <c r="J115" s="180">
        <v>3928.9</v>
      </c>
      <c r="K115" s="180">
        <v>3680.79</v>
      </c>
      <c r="L115" s="318">
        <v>225</v>
      </c>
      <c r="M115" s="130" t="s">
        <v>263</v>
      </c>
      <c r="N115" s="321" t="s">
        <v>341</v>
      </c>
      <c r="O115" s="180">
        <v>167825.19</v>
      </c>
      <c r="P115" s="180">
        <v>40.583558629361832</v>
      </c>
      <c r="Q115" s="180">
        <v>871.15424757575022</v>
      </c>
      <c r="R115" s="215"/>
      <c r="T115" s="214"/>
    </row>
    <row r="116" spans="1:20" ht="35.25" x14ac:dyDescent="0.5">
      <c r="A116" s="3">
        <v>1</v>
      </c>
      <c r="B116" s="319">
        <f>SUBTOTAL(103,$A$93:A116)</f>
        <v>21</v>
      </c>
      <c r="C116" s="320" t="s">
        <v>1443</v>
      </c>
      <c r="D116" s="316">
        <v>1953</v>
      </c>
      <c r="E116" s="316">
        <v>2008</v>
      </c>
      <c r="F116" s="317" t="s">
        <v>261</v>
      </c>
      <c r="G116" s="316">
        <v>2</v>
      </c>
      <c r="H116" s="316">
        <v>1</v>
      </c>
      <c r="I116" s="180">
        <v>520.79999999999995</v>
      </c>
      <c r="J116" s="180">
        <v>480.7</v>
      </c>
      <c r="K116" s="180">
        <v>406.6</v>
      </c>
      <c r="L116" s="318">
        <v>27</v>
      </c>
      <c r="M116" s="321" t="s">
        <v>263</v>
      </c>
      <c r="N116" s="321" t="s">
        <v>341</v>
      </c>
      <c r="O116" s="180">
        <v>111509.89</v>
      </c>
      <c r="P116" s="180">
        <v>214.11269201228882</v>
      </c>
      <c r="Q116" s="180">
        <v>9325.2146313364065</v>
      </c>
      <c r="R116" s="215"/>
      <c r="T116" s="214"/>
    </row>
    <row r="117" spans="1:20" ht="35.25" x14ac:dyDescent="0.5">
      <c r="A117" s="3">
        <v>1</v>
      </c>
      <c r="B117" s="319">
        <f>SUBTOTAL(103,$A$93:A117)</f>
        <v>22</v>
      </c>
      <c r="C117" s="320" t="s">
        <v>1444</v>
      </c>
      <c r="D117" s="316">
        <v>1936</v>
      </c>
      <c r="E117" s="316">
        <v>2008</v>
      </c>
      <c r="F117" s="317" t="s">
        <v>261</v>
      </c>
      <c r="G117" s="316">
        <v>3</v>
      </c>
      <c r="H117" s="316">
        <v>4</v>
      </c>
      <c r="I117" s="180">
        <v>1637.8</v>
      </c>
      <c r="J117" s="180">
        <v>1246.5999999999999</v>
      </c>
      <c r="K117" s="180">
        <v>1142.8</v>
      </c>
      <c r="L117" s="318">
        <v>53</v>
      </c>
      <c r="M117" s="321" t="s">
        <v>263</v>
      </c>
      <c r="N117" s="321" t="s">
        <v>342</v>
      </c>
      <c r="O117" s="180">
        <v>155632.46</v>
      </c>
      <c r="P117" s="180">
        <v>95.025314446208327</v>
      </c>
      <c r="Q117" s="180">
        <v>3389.9234431554532</v>
      </c>
      <c r="R117" s="215"/>
      <c r="T117" s="214"/>
    </row>
    <row r="118" spans="1:20" ht="35.25" x14ac:dyDescent="0.5">
      <c r="A118" s="3">
        <v>1</v>
      </c>
      <c r="B118" s="319">
        <f>SUBTOTAL(103,$A$93:A118)</f>
        <v>23</v>
      </c>
      <c r="C118" s="320" t="s">
        <v>1445</v>
      </c>
      <c r="D118" s="316">
        <v>1950</v>
      </c>
      <c r="E118" s="316"/>
      <c r="F118" s="317" t="s">
        <v>261</v>
      </c>
      <c r="G118" s="316">
        <v>2</v>
      </c>
      <c r="H118" s="316">
        <v>1</v>
      </c>
      <c r="I118" s="180">
        <v>459.9</v>
      </c>
      <c r="J118" s="180">
        <v>417.6</v>
      </c>
      <c r="K118" s="180">
        <v>417.6</v>
      </c>
      <c r="L118" s="318">
        <v>24</v>
      </c>
      <c r="M118" s="321" t="s">
        <v>263</v>
      </c>
      <c r="N118" s="321" t="s">
        <v>955</v>
      </c>
      <c r="O118" s="180">
        <v>7494.52</v>
      </c>
      <c r="P118" s="180">
        <v>16.295977386388348</v>
      </c>
      <c r="Q118" s="180">
        <v>10663.996520982824</v>
      </c>
      <c r="R118" s="215"/>
      <c r="T118" s="214"/>
    </row>
    <row r="119" spans="1:20" ht="35.25" x14ac:dyDescent="0.5">
      <c r="A119" s="3">
        <v>1</v>
      </c>
      <c r="B119" s="319">
        <f>SUBTOTAL(103,$A$93:A119)</f>
        <v>24</v>
      </c>
      <c r="C119" s="320" t="s">
        <v>1446</v>
      </c>
      <c r="D119" s="316">
        <v>1961</v>
      </c>
      <c r="E119" s="316"/>
      <c r="F119" s="317" t="s">
        <v>261</v>
      </c>
      <c r="G119" s="316">
        <v>4</v>
      </c>
      <c r="H119" s="316">
        <v>2</v>
      </c>
      <c r="I119" s="180">
        <v>2794.3</v>
      </c>
      <c r="J119" s="180">
        <v>1973.11</v>
      </c>
      <c r="K119" s="180">
        <v>1887.11</v>
      </c>
      <c r="L119" s="318">
        <v>86</v>
      </c>
      <c r="M119" s="321" t="s">
        <v>263</v>
      </c>
      <c r="N119" s="321" t="s">
        <v>1515</v>
      </c>
      <c r="O119" s="180">
        <v>48133.04</v>
      </c>
      <c r="P119" s="180">
        <v>17.225437497763302</v>
      </c>
      <c r="Q119" s="180">
        <v>2575.2608095050637</v>
      </c>
      <c r="R119" s="215"/>
      <c r="T119" s="214"/>
    </row>
    <row r="120" spans="1:20" ht="35.25" x14ac:dyDescent="0.5">
      <c r="A120" s="3">
        <v>1</v>
      </c>
      <c r="B120" s="319">
        <f>SUBTOTAL(103,$A$93:A120)</f>
        <v>25</v>
      </c>
      <c r="C120" s="320" t="s">
        <v>1549</v>
      </c>
      <c r="D120" s="316">
        <v>1952</v>
      </c>
      <c r="E120" s="316"/>
      <c r="F120" s="317" t="s">
        <v>329</v>
      </c>
      <c r="G120" s="316">
        <v>2</v>
      </c>
      <c r="H120" s="316">
        <v>3</v>
      </c>
      <c r="I120" s="180">
        <v>1380</v>
      </c>
      <c r="J120" s="180">
        <v>1114.5</v>
      </c>
      <c r="K120" s="180">
        <v>895.5</v>
      </c>
      <c r="L120" s="318">
        <v>35</v>
      </c>
      <c r="M120" s="321" t="s">
        <v>263</v>
      </c>
      <c r="N120" s="321" t="s">
        <v>1548</v>
      </c>
      <c r="O120" s="180">
        <v>91476.549999999988</v>
      </c>
      <c r="P120" s="180">
        <v>66.287355072463754</v>
      </c>
      <c r="Q120" s="180">
        <v>6842.8589565217399</v>
      </c>
      <c r="R120" s="215"/>
      <c r="T120" s="214"/>
    </row>
    <row r="121" spans="1:20" ht="35.25" x14ac:dyDescent="0.5">
      <c r="A121" s="3">
        <v>1</v>
      </c>
      <c r="B121" s="319">
        <f>SUBTOTAL(103,$A$93:A121)</f>
        <v>26</v>
      </c>
      <c r="C121" s="320" t="s">
        <v>1822</v>
      </c>
      <c r="D121" s="316" t="s">
        <v>365</v>
      </c>
      <c r="E121" s="316"/>
      <c r="F121" s="317" t="s">
        <v>304</v>
      </c>
      <c r="G121" s="316">
        <v>5</v>
      </c>
      <c r="H121" s="316">
        <v>4</v>
      </c>
      <c r="I121" s="180">
        <v>3908</v>
      </c>
      <c r="J121" s="180">
        <v>3817</v>
      </c>
      <c r="K121" s="180">
        <v>3165.2</v>
      </c>
      <c r="L121" s="318">
        <v>197</v>
      </c>
      <c r="M121" s="321" t="s">
        <v>263</v>
      </c>
      <c r="N121" s="130" t="s">
        <v>1635</v>
      </c>
      <c r="O121" s="180">
        <v>43614.13</v>
      </c>
      <c r="P121" s="180">
        <v>11.160217502558853</v>
      </c>
      <c r="Q121" s="180">
        <v>2174.4982395087004</v>
      </c>
      <c r="R121" s="215"/>
      <c r="T121" s="214"/>
    </row>
    <row r="122" spans="1:20" ht="35.25" x14ac:dyDescent="0.5">
      <c r="A122" s="3">
        <v>1</v>
      </c>
      <c r="B122" s="319">
        <f>SUBTOTAL(103,$A$93:A122)</f>
        <v>27</v>
      </c>
      <c r="C122" s="320" t="s">
        <v>3272</v>
      </c>
      <c r="D122" s="316">
        <v>1962</v>
      </c>
      <c r="E122" s="316"/>
      <c r="F122" s="317" t="s">
        <v>1297</v>
      </c>
      <c r="G122" s="316">
        <v>3</v>
      </c>
      <c r="H122" s="316">
        <v>2</v>
      </c>
      <c r="I122" s="180">
        <v>961.6</v>
      </c>
      <c r="J122" s="180">
        <v>620</v>
      </c>
      <c r="K122" s="180">
        <v>620</v>
      </c>
      <c r="L122" s="318">
        <v>48</v>
      </c>
      <c r="M122" s="321" t="s">
        <v>263</v>
      </c>
      <c r="N122" s="130" t="s">
        <v>3276</v>
      </c>
      <c r="O122" s="180">
        <v>107499.29</v>
      </c>
      <c r="P122" s="180">
        <v>111.79210690515806</v>
      </c>
      <c r="Q122" s="180">
        <v>111.79</v>
      </c>
      <c r="R122" s="215"/>
      <c r="T122" s="214"/>
    </row>
    <row r="123" spans="1:20" ht="35.25" x14ac:dyDescent="0.5">
      <c r="B123" s="315" t="s">
        <v>790</v>
      </c>
      <c r="C123" s="320"/>
      <c r="D123" s="316" t="s">
        <v>718</v>
      </c>
      <c r="E123" s="316" t="s">
        <v>718</v>
      </c>
      <c r="F123" s="317" t="s">
        <v>718</v>
      </c>
      <c r="G123" s="316" t="s">
        <v>718</v>
      </c>
      <c r="H123" s="316" t="s">
        <v>718</v>
      </c>
      <c r="I123" s="180">
        <v>14909.5</v>
      </c>
      <c r="J123" s="180">
        <v>8883.0999999999985</v>
      </c>
      <c r="K123" s="180">
        <v>7514.1</v>
      </c>
      <c r="L123" s="318">
        <v>477</v>
      </c>
      <c r="M123" s="316" t="s">
        <v>857</v>
      </c>
      <c r="N123" s="130" t="s">
        <v>857</v>
      </c>
      <c r="O123" s="180">
        <v>3562756.68</v>
      </c>
      <c r="P123" s="180">
        <v>238.95883027599854</v>
      </c>
      <c r="Q123" s="180">
        <v>8417.0477330581361</v>
      </c>
      <c r="R123" s="215"/>
      <c r="T123" s="214"/>
    </row>
    <row r="124" spans="1:20" ht="35.25" x14ac:dyDescent="0.5">
      <c r="A124" s="3">
        <v>1</v>
      </c>
      <c r="B124" s="319">
        <f>SUBTOTAL(103,$A$93:A124)</f>
        <v>28</v>
      </c>
      <c r="C124" s="320" t="s">
        <v>1378</v>
      </c>
      <c r="D124" s="316">
        <v>1992</v>
      </c>
      <c r="E124" s="316"/>
      <c r="F124" s="317" t="s">
        <v>261</v>
      </c>
      <c r="G124" s="316">
        <v>3</v>
      </c>
      <c r="H124" s="316">
        <v>3</v>
      </c>
      <c r="I124" s="180">
        <v>3997</v>
      </c>
      <c r="J124" s="180">
        <v>1901.1</v>
      </c>
      <c r="K124" s="180">
        <v>1791.5</v>
      </c>
      <c r="L124" s="318">
        <v>73</v>
      </c>
      <c r="M124" s="316" t="s">
        <v>263</v>
      </c>
      <c r="N124" s="130" t="s">
        <v>1459</v>
      </c>
      <c r="O124" s="180">
        <v>502837.5</v>
      </c>
      <c r="P124" s="180">
        <v>125.80372779584688</v>
      </c>
      <c r="Q124" s="180">
        <v>2561.1113134851144</v>
      </c>
      <c r="R124" s="215"/>
      <c r="T124" s="214"/>
    </row>
    <row r="125" spans="1:20" ht="35.25" x14ac:dyDescent="0.5">
      <c r="A125" s="3">
        <v>1</v>
      </c>
      <c r="B125" s="319">
        <f>SUBTOTAL(103,$A$93:A125)</f>
        <v>29</v>
      </c>
      <c r="C125" s="320" t="s">
        <v>1379</v>
      </c>
      <c r="D125" s="316">
        <v>1983</v>
      </c>
      <c r="E125" s="316"/>
      <c r="F125" s="317" t="s">
        <v>304</v>
      </c>
      <c r="G125" s="316">
        <v>5</v>
      </c>
      <c r="H125" s="316">
        <v>4</v>
      </c>
      <c r="I125" s="180">
        <v>4357</v>
      </c>
      <c r="J125" s="180">
        <v>1821.4</v>
      </c>
      <c r="K125" s="180">
        <v>1678.3</v>
      </c>
      <c r="L125" s="318">
        <v>159</v>
      </c>
      <c r="M125" s="316" t="s">
        <v>263</v>
      </c>
      <c r="N125" s="130" t="s">
        <v>1459</v>
      </c>
      <c r="O125" s="180">
        <v>2722231.22</v>
      </c>
      <c r="P125" s="180">
        <v>624.79486343814551</v>
      </c>
      <c r="Q125" s="180">
        <v>1662.8632086297914</v>
      </c>
      <c r="R125" s="215"/>
      <c r="T125" s="214"/>
    </row>
    <row r="126" spans="1:20" ht="35.25" x14ac:dyDescent="0.5">
      <c r="A126" s="3">
        <v>1</v>
      </c>
      <c r="B126" s="319">
        <f>SUBTOTAL(103,$A$93:A126)</f>
        <v>30</v>
      </c>
      <c r="C126" s="320" t="s">
        <v>1380</v>
      </c>
      <c r="D126" s="316">
        <v>1940</v>
      </c>
      <c r="E126" s="316"/>
      <c r="F126" s="317" t="s">
        <v>261</v>
      </c>
      <c r="G126" s="316">
        <v>3</v>
      </c>
      <c r="H126" s="316">
        <v>3</v>
      </c>
      <c r="I126" s="180">
        <v>2021</v>
      </c>
      <c r="J126" s="180">
        <v>1886.9</v>
      </c>
      <c r="K126" s="180">
        <v>1320.5</v>
      </c>
      <c r="L126" s="318">
        <v>47</v>
      </c>
      <c r="M126" s="316" t="s">
        <v>263</v>
      </c>
      <c r="N126" s="130" t="s">
        <v>1460</v>
      </c>
      <c r="O126" s="180">
        <v>57982.38</v>
      </c>
      <c r="P126" s="180">
        <v>28.689945571499255</v>
      </c>
      <c r="Q126" s="180">
        <v>5473.5888878772885</v>
      </c>
      <c r="R126" s="215"/>
      <c r="T126" s="214"/>
    </row>
    <row r="127" spans="1:20" ht="35.25" x14ac:dyDescent="0.5">
      <c r="A127" s="3">
        <v>1</v>
      </c>
      <c r="B127" s="319">
        <f>SUBTOTAL(103,$A$93:A127)</f>
        <v>31</v>
      </c>
      <c r="C127" s="320" t="s">
        <v>1381</v>
      </c>
      <c r="D127" s="316">
        <v>1994</v>
      </c>
      <c r="E127" s="316"/>
      <c r="F127" s="317" t="s">
        <v>261</v>
      </c>
      <c r="G127" s="316">
        <v>3</v>
      </c>
      <c r="H127" s="316">
        <v>3</v>
      </c>
      <c r="I127" s="180">
        <v>1540.3</v>
      </c>
      <c r="J127" s="180">
        <v>1362.4</v>
      </c>
      <c r="K127" s="180">
        <v>1247.3</v>
      </c>
      <c r="L127" s="318">
        <v>65</v>
      </c>
      <c r="M127" s="316" t="s">
        <v>260</v>
      </c>
      <c r="N127" s="130" t="s">
        <v>262</v>
      </c>
      <c r="O127" s="180">
        <v>175548.91</v>
      </c>
      <c r="P127" s="180">
        <v>113.97059663701877</v>
      </c>
      <c r="Q127" s="180">
        <v>4851.3143673310396</v>
      </c>
      <c r="R127" s="215"/>
      <c r="T127" s="214"/>
    </row>
    <row r="128" spans="1:20" ht="35.25" x14ac:dyDescent="0.5">
      <c r="A128" s="3">
        <v>1</v>
      </c>
      <c r="B128" s="319">
        <f>SUBTOTAL(103,$A$93:A128)</f>
        <v>32</v>
      </c>
      <c r="C128" s="320" t="s">
        <v>1382</v>
      </c>
      <c r="D128" s="316">
        <v>1955</v>
      </c>
      <c r="E128" s="316"/>
      <c r="F128" s="317" t="s">
        <v>261</v>
      </c>
      <c r="G128" s="316">
        <v>2</v>
      </c>
      <c r="H128" s="316">
        <v>2</v>
      </c>
      <c r="I128" s="180">
        <v>872.1</v>
      </c>
      <c r="J128" s="180">
        <v>557</v>
      </c>
      <c r="K128" s="180">
        <v>255.4</v>
      </c>
      <c r="L128" s="318">
        <v>40</v>
      </c>
      <c r="M128" s="316" t="s">
        <v>263</v>
      </c>
      <c r="N128" s="130" t="s">
        <v>1460</v>
      </c>
      <c r="O128" s="180">
        <v>63565.37</v>
      </c>
      <c r="P128" s="180">
        <v>72.887707831670681</v>
      </c>
      <c r="Q128" s="180">
        <v>8417.0477330581361</v>
      </c>
      <c r="R128" s="215"/>
      <c r="T128" s="214"/>
    </row>
    <row r="129" spans="1:20" ht="35.25" x14ac:dyDescent="0.5">
      <c r="A129" s="3">
        <v>1</v>
      </c>
      <c r="B129" s="319">
        <f>SUBTOTAL(103,$A$93:A129)</f>
        <v>33</v>
      </c>
      <c r="C129" s="320" t="s">
        <v>1383</v>
      </c>
      <c r="D129" s="316">
        <v>1928</v>
      </c>
      <c r="E129" s="316"/>
      <c r="F129" s="317" t="s">
        <v>261</v>
      </c>
      <c r="G129" s="316">
        <v>2</v>
      </c>
      <c r="H129" s="316">
        <v>2</v>
      </c>
      <c r="I129" s="180">
        <v>552</v>
      </c>
      <c r="J129" s="180">
        <v>401.5</v>
      </c>
      <c r="K129" s="180">
        <v>268.3</v>
      </c>
      <c r="L129" s="318">
        <v>32</v>
      </c>
      <c r="M129" s="316" t="s">
        <v>260</v>
      </c>
      <c r="N129" s="130" t="s">
        <v>262</v>
      </c>
      <c r="O129" s="180">
        <v>2443.61</v>
      </c>
      <c r="P129" s="180">
        <v>4.4268297101449274</v>
      </c>
      <c r="Q129" s="180">
        <v>7624.7153623188424</v>
      </c>
      <c r="R129" s="215"/>
      <c r="T129" s="214"/>
    </row>
    <row r="130" spans="1:20" ht="35.25" x14ac:dyDescent="0.5">
      <c r="A130" s="3">
        <v>1</v>
      </c>
      <c r="B130" s="319">
        <f>SUBTOTAL(103,$A$93:A130)</f>
        <v>34</v>
      </c>
      <c r="C130" s="320" t="s">
        <v>1823</v>
      </c>
      <c r="D130" s="316" t="s">
        <v>360</v>
      </c>
      <c r="E130" s="316"/>
      <c r="F130" s="317" t="s">
        <v>261</v>
      </c>
      <c r="G130" s="316">
        <v>3</v>
      </c>
      <c r="H130" s="316">
        <v>3</v>
      </c>
      <c r="I130" s="180">
        <v>1570.1</v>
      </c>
      <c r="J130" s="180">
        <v>952.8</v>
      </c>
      <c r="K130" s="180">
        <v>952.8</v>
      </c>
      <c r="L130" s="318">
        <v>61</v>
      </c>
      <c r="M130" s="316" t="s">
        <v>334</v>
      </c>
      <c r="N130" s="130" t="s">
        <v>1835</v>
      </c>
      <c r="O130" s="180">
        <v>38147.69</v>
      </c>
      <c r="P130" s="180">
        <v>24.296344181899244</v>
      </c>
      <c r="Q130" s="180">
        <v>5594.0923508056821</v>
      </c>
      <c r="R130" s="215"/>
      <c r="T130" s="214"/>
    </row>
    <row r="131" spans="1:20" ht="35.25" x14ac:dyDescent="0.5">
      <c r="B131" s="315" t="s">
        <v>789</v>
      </c>
      <c r="C131" s="320"/>
      <c r="D131" s="316" t="s">
        <v>718</v>
      </c>
      <c r="E131" s="316" t="s">
        <v>718</v>
      </c>
      <c r="F131" s="317" t="s">
        <v>718</v>
      </c>
      <c r="G131" s="316" t="s">
        <v>718</v>
      </c>
      <c r="H131" s="316" t="s">
        <v>718</v>
      </c>
      <c r="I131" s="180">
        <v>3874.7000000000003</v>
      </c>
      <c r="J131" s="180">
        <v>2543</v>
      </c>
      <c r="K131" s="180">
        <v>1614</v>
      </c>
      <c r="L131" s="318">
        <v>141</v>
      </c>
      <c r="M131" s="316" t="s">
        <v>857</v>
      </c>
      <c r="N131" s="130" t="s">
        <v>857</v>
      </c>
      <c r="O131" s="180">
        <v>3561217.53</v>
      </c>
      <c r="P131" s="180">
        <v>919.09503445428027</v>
      </c>
      <c r="Q131" s="180">
        <v>6418.7313793103458</v>
      </c>
      <c r="R131" s="215"/>
      <c r="T131" s="214"/>
    </row>
    <row r="132" spans="1:20" ht="35.25" x14ac:dyDescent="0.5">
      <c r="A132" s="3">
        <v>1</v>
      </c>
      <c r="B132" s="319">
        <f>SUBTOTAL(103,$A$93:A132)</f>
        <v>35</v>
      </c>
      <c r="C132" s="320" t="s">
        <v>1384</v>
      </c>
      <c r="D132" s="316">
        <v>1965</v>
      </c>
      <c r="E132" s="316"/>
      <c r="F132" s="317" t="s">
        <v>261</v>
      </c>
      <c r="G132" s="316">
        <v>2</v>
      </c>
      <c r="H132" s="316">
        <v>2</v>
      </c>
      <c r="I132" s="180">
        <v>772.6</v>
      </c>
      <c r="J132" s="180">
        <v>450.9</v>
      </c>
      <c r="K132" s="180">
        <v>299.5</v>
      </c>
      <c r="L132" s="318">
        <v>27</v>
      </c>
      <c r="M132" s="316" t="s">
        <v>260</v>
      </c>
      <c r="N132" s="316" t="s">
        <v>262</v>
      </c>
      <c r="O132" s="180">
        <v>48915.49</v>
      </c>
      <c r="P132" s="180">
        <v>63.312826818534816</v>
      </c>
      <c r="Q132" s="180">
        <v>4755.1391146777123</v>
      </c>
      <c r="R132" s="215"/>
      <c r="T132" s="214"/>
    </row>
    <row r="133" spans="1:20" ht="35.25" x14ac:dyDescent="0.5">
      <c r="A133" s="3">
        <v>1</v>
      </c>
      <c r="B133" s="319">
        <f>SUBTOTAL(103,$A$93:A133)</f>
        <v>36</v>
      </c>
      <c r="C133" s="320" t="s">
        <v>1385</v>
      </c>
      <c r="D133" s="316">
        <v>1942</v>
      </c>
      <c r="E133" s="316"/>
      <c r="F133" s="317" t="s">
        <v>323</v>
      </c>
      <c r="G133" s="316">
        <v>2</v>
      </c>
      <c r="H133" s="316">
        <v>2</v>
      </c>
      <c r="I133" s="180">
        <v>842.2</v>
      </c>
      <c r="J133" s="180">
        <v>492.3</v>
      </c>
      <c r="K133" s="180">
        <v>352</v>
      </c>
      <c r="L133" s="318">
        <v>33</v>
      </c>
      <c r="M133" s="316" t="s">
        <v>260</v>
      </c>
      <c r="N133" s="316" t="s">
        <v>262</v>
      </c>
      <c r="O133" s="180">
        <v>14682.87</v>
      </c>
      <c r="P133" s="180">
        <v>17.433946805984327</v>
      </c>
      <c r="Q133" s="180">
        <v>5378.5992875801476</v>
      </c>
      <c r="R133" s="215"/>
      <c r="T133" s="214"/>
    </row>
    <row r="134" spans="1:20" ht="35.25" x14ac:dyDescent="0.5">
      <c r="A134" s="3">
        <v>1</v>
      </c>
      <c r="B134" s="319">
        <f>SUBTOTAL(103,$A$93:A134)</f>
        <v>37</v>
      </c>
      <c r="C134" s="320" t="s">
        <v>1386</v>
      </c>
      <c r="D134" s="316">
        <v>1933</v>
      </c>
      <c r="E134" s="316"/>
      <c r="F134" s="317" t="s">
        <v>261</v>
      </c>
      <c r="G134" s="316">
        <v>3</v>
      </c>
      <c r="H134" s="316">
        <v>3</v>
      </c>
      <c r="I134" s="180">
        <v>1795.9</v>
      </c>
      <c r="J134" s="180">
        <v>1183</v>
      </c>
      <c r="K134" s="180">
        <v>857.7</v>
      </c>
      <c r="L134" s="318">
        <v>48</v>
      </c>
      <c r="M134" s="316" t="s">
        <v>260</v>
      </c>
      <c r="N134" s="316" t="s">
        <v>262</v>
      </c>
      <c r="O134" s="180">
        <v>3451000</v>
      </c>
      <c r="P134" s="180">
        <v>1921.5991981736177</v>
      </c>
      <c r="Q134" s="180">
        <v>3405.1484113814804</v>
      </c>
      <c r="R134" s="215"/>
      <c r="T134" s="214"/>
    </row>
    <row r="135" spans="1:20" ht="35.25" x14ac:dyDescent="0.5">
      <c r="A135" s="3">
        <v>1</v>
      </c>
      <c r="B135" s="319">
        <f>SUBTOTAL(103,$A$93:A135)</f>
        <v>38</v>
      </c>
      <c r="C135" s="320" t="s">
        <v>1387</v>
      </c>
      <c r="D135" s="316">
        <v>1934</v>
      </c>
      <c r="E135" s="316"/>
      <c r="F135" s="317" t="s">
        <v>323</v>
      </c>
      <c r="G135" s="316">
        <v>2</v>
      </c>
      <c r="H135" s="316">
        <v>2</v>
      </c>
      <c r="I135" s="180">
        <v>464</v>
      </c>
      <c r="J135" s="180">
        <v>416.8</v>
      </c>
      <c r="K135" s="180">
        <v>104.80000000000001</v>
      </c>
      <c r="L135" s="318">
        <v>33</v>
      </c>
      <c r="M135" s="316" t="s">
        <v>260</v>
      </c>
      <c r="N135" s="316" t="s">
        <v>262</v>
      </c>
      <c r="O135" s="180">
        <v>46619.17</v>
      </c>
      <c r="P135" s="180">
        <v>100.47234913793103</v>
      </c>
      <c r="Q135" s="180">
        <v>6418.7313793103458</v>
      </c>
      <c r="R135" s="215"/>
      <c r="T135" s="214"/>
    </row>
    <row r="136" spans="1:20" ht="35.25" x14ac:dyDescent="0.5">
      <c r="B136" s="315" t="s">
        <v>727</v>
      </c>
      <c r="C136" s="320"/>
      <c r="D136" s="316" t="s">
        <v>718</v>
      </c>
      <c r="E136" s="316" t="s">
        <v>718</v>
      </c>
      <c r="F136" s="317" t="s">
        <v>718</v>
      </c>
      <c r="G136" s="316" t="s">
        <v>718</v>
      </c>
      <c r="H136" s="316" t="s">
        <v>718</v>
      </c>
      <c r="I136" s="180">
        <v>56264.920000000006</v>
      </c>
      <c r="J136" s="180">
        <v>46052.36</v>
      </c>
      <c r="K136" s="180">
        <v>39823.909999999996</v>
      </c>
      <c r="L136" s="318">
        <v>1785</v>
      </c>
      <c r="M136" s="316" t="s">
        <v>857</v>
      </c>
      <c r="N136" s="130" t="s">
        <v>857</v>
      </c>
      <c r="O136" s="180">
        <v>22919252.099999994</v>
      </c>
      <c r="P136" s="180">
        <v>407.34532458235066</v>
      </c>
      <c r="Q136" s="180">
        <v>9377.3953584722458</v>
      </c>
      <c r="R136" s="215"/>
      <c r="T136" s="214"/>
    </row>
    <row r="137" spans="1:20" ht="35.25" x14ac:dyDescent="0.5">
      <c r="A137" s="3">
        <v>1</v>
      </c>
      <c r="B137" s="319">
        <f>SUBTOTAL(103,$A$93:A137)</f>
        <v>39</v>
      </c>
      <c r="C137" s="320" t="s">
        <v>1388</v>
      </c>
      <c r="D137" s="316">
        <v>1962</v>
      </c>
      <c r="E137" s="316"/>
      <c r="F137" s="317" t="s">
        <v>261</v>
      </c>
      <c r="G137" s="316">
        <v>5</v>
      </c>
      <c r="H137" s="316">
        <v>2</v>
      </c>
      <c r="I137" s="180">
        <v>1612.2</v>
      </c>
      <c r="J137" s="180">
        <v>1358.8</v>
      </c>
      <c r="K137" s="180">
        <v>1358.8</v>
      </c>
      <c r="L137" s="318">
        <v>53</v>
      </c>
      <c r="M137" s="316" t="s">
        <v>263</v>
      </c>
      <c r="N137" s="316" t="s">
        <v>1461</v>
      </c>
      <c r="O137" s="180">
        <v>13000.44</v>
      </c>
      <c r="P137" s="180">
        <v>8.0637886118347595</v>
      </c>
      <c r="Q137" s="180">
        <v>810.46</v>
      </c>
      <c r="R137" s="215"/>
      <c r="T137" s="214"/>
    </row>
    <row r="138" spans="1:20" ht="35.25" x14ac:dyDescent="0.5">
      <c r="A138" s="3">
        <v>1</v>
      </c>
      <c r="B138" s="319">
        <f>SUBTOTAL(103,$A$93:A138)</f>
        <v>40</v>
      </c>
      <c r="C138" s="320" t="s">
        <v>1389</v>
      </c>
      <c r="D138" s="316">
        <v>1958</v>
      </c>
      <c r="E138" s="316"/>
      <c r="F138" s="317" t="s">
        <v>261</v>
      </c>
      <c r="G138" s="316">
        <v>4</v>
      </c>
      <c r="H138" s="316">
        <v>4</v>
      </c>
      <c r="I138" s="180">
        <v>5485.5</v>
      </c>
      <c r="J138" s="180">
        <v>4412.8</v>
      </c>
      <c r="K138" s="180">
        <v>3382.7</v>
      </c>
      <c r="L138" s="318">
        <v>96</v>
      </c>
      <c r="M138" s="316" t="s">
        <v>263</v>
      </c>
      <c r="N138" s="130" t="s">
        <v>1309</v>
      </c>
      <c r="O138" s="180">
        <v>1780255.26</v>
      </c>
      <c r="P138" s="180">
        <v>324.5383757178015</v>
      </c>
      <c r="Q138" s="180">
        <v>2600.9049311822082</v>
      </c>
      <c r="R138" s="215"/>
      <c r="T138" s="214"/>
    </row>
    <row r="139" spans="1:20" ht="35.25" x14ac:dyDescent="0.5">
      <c r="A139" s="3">
        <v>1</v>
      </c>
      <c r="B139" s="319">
        <f>SUBTOTAL(103,$A$93:A139)</f>
        <v>41</v>
      </c>
      <c r="C139" s="320" t="s">
        <v>1390</v>
      </c>
      <c r="D139" s="316">
        <v>1929</v>
      </c>
      <c r="E139" s="316"/>
      <c r="F139" s="317" t="s">
        <v>261</v>
      </c>
      <c r="G139" s="316">
        <v>4</v>
      </c>
      <c r="H139" s="316">
        <v>5</v>
      </c>
      <c r="I139" s="180">
        <v>2469.13</v>
      </c>
      <c r="J139" s="180">
        <v>2349.9299999999998</v>
      </c>
      <c r="K139" s="180">
        <v>2349.9299999999998</v>
      </c>
      <c r="L139" s="318">
        <v>95</v>
      </c>
      <c r="M139" s="316" t="s">
        <v>263</v>
      </c>
      <c r="N139" s="130" t="s">
        <v>1462</v>
      </c>
      <c r="O139" s="180">
        <v>5340971.07</v>
      </c>
      <c r="P139" s="180">
        <v>2163.0983666311618</v>
      </c>
      <c r="Q139" s="180">
        <v>2978.9796224581128</v>
      </c>
      <c r="R139" s="215"/>
      <c r="T139" s="214"/>
    </row>
    <row r="140" spans="1:20" ht="35.25" x14ac:dyDescent="0.5">
      <c r="A140" s="3">
        <v>1</v>
      </c>
      <c r="B140" s="319">
        <f>SUBTOTAL(103,$A$93:A140)</f>
        <v>42</v>
      </c>
      <c r="C140" s="320" t="s">
        <v>1391</v>
      </c>
      <c r="D140" s="316">
        <v>1961</v>
      </c>
      <c r="E140" s="316"/>
      <c r="F140" s="317" t="s">
        <v>261</v>
      </c>
      <c r="G140" s="316">
        <v>4</v>
      </c>
      <c r="H140" s="316">
        <v>2</v>
      </c>
      <c r="I140" s="180">
        <v>1371.7</v>
      </c>
      <c r="J140" s="180">
        <v>1268.5999999999999</v>
      </c>
      <c r="K140" s="180">
        <v>1268.5999999999999</v>
      </c>
      <c r="L140" s="318">
        <v>55</v>
      </c>
      <c r="M140" s="316" t="s">
        <v>263</v>
      </c>
      <c r="N140" s="130" t="s">
        <v>1463</v>
      </c>
      <c r="O140" s="180">
        <v>448500.1</v>
      </c>
      <c r="P140" s="180">
        <v>326.96661077495077</v>
      </c>
      <c r="Q140" s="180">
        <v>3104.7446992782679</v>
      </c>
      <c r="R140" s="215"/>
      <c r="T140" s="214"/>
    </row>
    <row r="141" spans="1:20" ht="35.25" x14ac:dyDescent="0.5">
      <c r="A141" s="3">
        <v>1</v>
      </c>
      <c r="B141" s="319">
        <f>SUBTOTAL(103,$A$93:A141)</f>
        <v>43</v>
      </c>
      <c r="C141" s="320" t="s">
        <v>1392</v>
      </c>
      <c r="D141" s="316">
        <v>1959</v>
      </c>
      <c r="E141" s="316"/>
      <c r="F141" s="317" t="s">
        <v>261</v>
      </c>
      <c r="G141" s="316">
        <v>4</v>
      </c>
      <c r="H141" s="316">
        <v>3</v>
      </c>
      <c r="I141" s="180">
        <v>2155.1999999999998</v>
      </c>
      <c r="J141" s="180">
        <v>1435.2</v>
      </c>
      <c r="K141" s="180">
        <v>1184.7</v>
      </c>
      <c r="L141" s="318">
        <v>62</v>
      </c>
      <c r="M141" s="316" t="s">
        <v>263</v>
      </c>
      <c r="N141" s="130" t="s">
        <v>1464</v>
      </c>
      <c r="O141" s="180">
        <v>580524.38</v>
      </c>
      <c r="P141" s="180">
        <v>269.35986451373424</v>
      </c>
      <c r="Q141" s="180">
        <v>1786.5524647364518</v>
      </c>
      <c r="R141" s="215"/>
      <c r="T141" s="214"/>
    </row>
    <row r="142" spans="1:20" ht="35.25" x14ac:dyDescent="0.5">
      <c r="A142" s="3">
        <v>1</v>
      </c>
      <c r="B142" s="319">
        <f>SUBTOTAL(103,$A$93:A142)</f>
        <v>44</v>
      </c>
      <c r="C142" s="320" t="s">
        <v>1393</v>
      </c>
      <c r="D142" s="316">
        <v>1959</v>
      </c>
      <c r="E142" s="316"/>
      <c r="F142" s="317" t="s">
        <v>261</v>
      </c>
      <c r="G142" s="316">
        <v>4</v>
      </c>
      <c r="H142" s="316">
        <v>3</v>
      </c>
      <c r="I142" s="180">
        <v>3647.3</v>
      </c>
      <c r="J142" s="180">
        <v>2675.1</v>
      </c>
      <c r="K142" s="180">
        <v>2194.3000000000002</v>
      </c>
      <c r="L142" s="318">
        <v>61</v>
      </c>
      <c r="M142" s="316" t="s">
        <v>263</v>
      </c>
      <c r="N142" s="130" t="s">
        <v>1465</v>
      </c>
      <c r="O142" s="180">
        <v>1170243.6200000001</v>
      </c>
      <c r="P142" s="180">
        <v>320.85203301072028</v>
      </c>
      <c r="Q142" s="180">
        <v>2713.7648123269269</v>
      </c>
      <c r="R142" s="215"/>
      <c r="T142" s="214"/>
    </row>
    <row r="143" spans="1:20" ht="35.25" x14ac:dyDescent="0.5">
      <c r="A143" s="3">
        <v>1</v>
      </c>
      <c r="B143" s="319">
        <f>SUBTOTAL(103,$A$93:A143)</f>
        <v>45</v>
      </c>
      <c r="C143" s="320" t="s">
        <v>1394</v>
      </c>
      <c r="D143" s="316">
        <v>1973</v>
      </c>
      <c r="E143" s="316"/>
      <c r="F143" s="317" t="s">
        <v>261</v>
      </c>
      <c r="G143" s="316">
        <v>5</v>
      </c>
      <c r="H143" s="316">
        <v>6</v>
      </c>
      <c r="I143" s="180">
        <v>4358.8999999999996</v>
      </c>
      <c r="J143" s="180">
        <v>3381.5</v>
      </c>
      <c r="K143" s="180">
        <v>2777</v>
      </c>
      <c r="L143" s="318">
        <v>177</v>
      </c>
      <c r="M143" s="316" t="s">
        <v>263</v>
      </c>
      <c r="N143" s="130" t="s">
        <v>1346</v>
      </c>
      <c r="O143" s="180">
        <v>82236.160000000003</v>
      </c>
      <c r="P143" s="180">
        <v>18.866264424510774</v>
      </c>
      <c r="Q143" s="180">
        <v>3244.9032664204278</v>
      </c>
      <c r="R143" s="215"/>
      <c r="T143" s="214"/>
    </row>
    <row r="144" spans="1:20" ht="35.25" x14ac:dyDescent="0.5">
      <c r="A144" s="3">
        <v>1</v>
      </c>
      <c r="B144" s="319">
        <f>SUBTOTAL(103,$A$93:A144)</f>
        <v>46</v>
      </c>
      <c r="C144" s="320" t="s">
        <v>1395</v>
      </c>
      <c r="D144" s="316">
        <v>1956</v>
      </c>
      <c r="E144" s="316"/>
      <c r="F144" s="317" t="s">
        <v>261</v>
      </c>
      <c r="G144" s="316">
        <v>4</v>
      </c>
      <c r="H144" s="316">
        <v>3</v>
      </c>
      <c r="I144" s="180">
        <v>4032.8</v>
      </c>
      <c r="J144" s="180">
        <v>3036.64</v>
      </c>
      <c r="K144" s="180">
        <v>2440.14</v>
      </c>
      <c r="L144" s="318">
        <v>93</v>
      </c>
      <c r="M144" s="316" t="s">
        <v>263</v>
      </c>
      <c r="N144" s="130" t="s">
        <v>1465</v>
      </c>
      <c r="O144" s="180">
        <v>32355.16</v>
      </c>
      <c r="P144" s="180">
        <v>8.0230013886133698</v>
      </c>
      <c r="Q144" s="180">
        <v>810.46</v>
      </c>
      <c r="R144" s="215"/>
      <c r="T144" s="214"/>
    </row>
    <row r="145" spans="1:20" ht="35.25" x14ac:dyDescent="0.5">
      <c r="A145" s="3">
        <v>1</v>
      </c>
      <c r="B145" s="319">
        <f>SUBTOTAL(103,$A$93:A145)</f>
        <v>47</v>
      </c>
      <c r="C145" s="320" t="s">
        <v>1396</v>
      </c>
      <c r="D145" s="316">
        <v>1953</v>
      </c>
      <c r="E145" s="316"/>
      <c r="F145" s="317" t="s">
        <v>261</v>
      </c>
      <c r="G145" s="316">
        <v>2</v>
      </c>
      <c r="H145" s="316">
        <v>1</v>
      </c>
      <c r="I145" s="180">
        <v>617.9</v>
      </c>
      <c r="J145" s="180">
        <v>408.9</v>
      </c>
      <c r="K145" s="180">
        <v>408.9</v>
      </c>
      <c r="L145" s="318">
        <v>21</v>
      </c>
      <c r="M145" s="316" t="s">
        <v>260</v>
      </c>
      <c r="N145" s="130" t="s">
        <v>262</v>
      </c>
      <c r="O145" s="180">
        <v>23581.1</v>
      </c>
      <c r="P145" s="180">
        <v>38.163295031558505</v>
      </c>
      <c r="Q145" s="180">
        <v>9377.3953584722458</v>
      </c>
      <c r="R145" s="215"/>
      <c r="T145" s="214"/>
    </row>
    <row r="146" spans="1:20" ht="35.25" x14ac:dyDescent="0.5">
      <c r="A146" s="3">
        <v>1</v>
      </c>
      <c r="B146" s="319">
        <f>SUBTOTAL(103,$A$93:A146)</f>
        <v>48</v>
      </c>
      <c r="C146" s="320" t="s">
        <v>1397</v>
      </c>
      <c r="D146" s="316">
        <v>1937</v>
      </c>
      <c r="E146" s="316"/>
      <c r="F146" s="317" t="s">
        <v>261</v>
      </c>
      <c r="G146" s="316">
        <v>4</v>
      </c>
      <c r="H146" s="316">
        <v>6</v>
      </c>
      <c r="I146" s="180">
        <v>2381.6999999999998</v>
      </c>
      <c r="J146" s="180">
        <v>2256.8000000000002</v>
      </c>
      <c r="K146" s="180">
        <v>2256.8000000000002</v>
      </c>
      <c r="L146" s="318">
        <v>155</v>
      </c>
      <c r="M146" s="316" t="s">
        <v>263</v>
      </c>
      <c r="N146" s="130" t="s">
        <v>1553</v>
      </c>
      <c r="O146" s="180">
        <v>649198.31999999995</v>
      </c>
      <c r="P146" s="180">
        <v>272.57770500062981</v>
      </c>
      <c r="Q146" s="180">
        <v>4736.1362052315581</v>
      </c>
      <c r="R146" s="215"/>
      <c r="T146" s="214"/>
    </row>
    <row r="147" spans="1:20" ht="35.25" x14ac:dyDescent="0.5">
      <c r="A147" s="3">
        <v>1</v>
      </c>
      <c r="B147" s="319">
        <f>SUBTOTAL(103,$A$93:A147)</f>
        <v>49</v>
      </c>
      <c r="C147" s="320" t="s">
        <v>1398</v>
      </c>
      <c r="D147" s="316">
        <v>1955</v>
      </c>
      <c r="E147" s="316"/>
      <c r="F147" s="317" t="s">
        <v>261</v>
      </c>
      <c r="G147" s="316">
        <v>3</v>
      </c>
      <c r="H147" s="316">
        <v>3</v>
      </c>
      <c r="I147" s="180">
        <v>1854.6</v>
      </c>
      <c r="J147" s="180">
        <v>1281.7</v>
      </c>
      <c r="K147" s="180">
        <v>834.3</v>
      </c>
      <c r="L147" s="318">
        <v>34</v>
      </c>
      <c r="M147" s="316" t="s">
        <v>263</v>
      </c>
      <c r="N147" s="130" t="s">
        <v>1554</v>
      </c>
      <c r="O147" s="180">
        <v>4725774.6000000006</v>
      </c>
      <c r="P147" s="180">
        <v>2548.1368489162087</v>
      </c>
      <c r="Q147" s="180">
        <v>5606.2054567022542</v>
      </c>
      <c r="R147" s="215"/>
      <c r="T147" s="214"/>
    </row>
    <row r="148" spans="1:20" ht="35.25" x14ac:dyDescent="0.5">
      <c r="A148" s="3">
        <v>1</v>
      </c>
      <c r="B148" s="319">
        <f>SUBTOTAL(103,$A$93:A148)</f>
        <v>50</v>
      </c>
      <c r="C148" s="320" t="s">
        <v>1399</v>
      </c>
      <c r="D148" s="316">
        <v>1929</v>
      </c>
      <c r="E148" s="316"/>
      <c r="F148" s="317" t="s">
        <v>261</v>
      </c>
      <c r="G148" s="316">
        <v>3</v>
      </c>
      <c r="H148" s="316">
        <v>5</v>
      </c>
      <c r="I148" s="180">
        <v>2240.83</v>
      </c>
      <c r="J148" s="180">
        <v>1864.33</v>
      </c>
      <c r="K148" s="180">
        <v>1864.33</v>
      </c>
      <c r="L148" s="318">
        <v>90</v>
      </c>
      <c r="M148" s="316" t="s">
        <v>263</v>
      </c>
      <c r="N148" s="130" t="s">
        <v>1309</v>
      </c>
      <c r="O148" s="180">
        <v>69044.600000000006</v>
      </c>
      <c r="P148" s="180">
        <v>30.812065172279919</v>
      </c>
      <c r="Q148" s="180">
        <v>870.78833869592972</v>
      </c>
      <c r="R148" s="215"/>
      <c r="T148" s="214"/>
    </row>
    <row r="149" spans="1:20" ht="35.25" x14ac:dyDescent="0.5">
      <c r="A149" s="3">
        <v>1</v>
      </c>
      <c r="B149" s="319">
        <f>SUBTOTAL(103,$A$93:A149)</f>
        <v>51</v>
      </c>
      <c r="C149" s="320" t="s">
        <v>1400</v>
      </c>
      <c r="D149" s="316">
        <v>1959</v>
      </c>
      <c r="E149" s="316"/>
      <c r="F149" s="317" t="s">
        <v>261</v>
      </c>
      <c r="G149" s="316">
        <v>2</v>
      </c>
      <c r="H149" s="316">
        <v>1</v>
      </c>
      <c r="I149" s="180">
        <v>367.5</v>
      </c>
      <c r="J149" s="180">
        <v>251</v>
      </c>
      <c r="K149" s="180">
        <v>251</v>
      </c>
      <c r="L149" s="318">
        <v>14</v>
      </c>
      <c r="M149" s="316" t="s">
        <v>263</v>
      </c>
      <c r="N149" s="130" t="s">
        <v>953</v>
      </c>
      <c r="O149" s="180">
        <v>49508.61</v>
      </c>
      <c r="P149" s="180">
        <v>134.71730612244897</v>
      </c>
      <c r="Q149" s="180">
        <v>6900.6970775510199</v>
      </c>
      <c r="R149" s="215"/>
      <c r="T149" s="214"/>
    </row>
    <row r="150" spans="1:20" ht="35.25" x14ac:dyDescent="0.5">
      <c r="A150" s="3">
        <v>1</v>
      </c>
      <c r="B150" s="319">
        <f>SUBTOTAL(103,$A$93:A150)</f>
        <v>52</v>
      </c>
      <c r="C150" s="320" t="s">
        <v>1401</v>
      </c>
      <c r="D150" s="316">
        <v>1934</v>
      </c>
      <c r="E150" s="316"/>
      <c r="F150" s="317" t="s">
        <v>261</v>
      </c>
      <c r="G150" s="316">
        <v>3</v>
      </c>
      <c r="H150" s="316">
        <v>7</v>
      </c>
      <c r="I150" s="180">
        <v>2922</v>
      </c>
      <c r="J150" s="180">
        <v>2656.4</v>
      </c>
      <c r="K150" s="180">
        <v>2656.4</v>
      </c>
      <c r="L150" s="318">
        <v>95</v>
      </c>
      <c r="M150" s="316" t="s">
        <v>263</v>
      </c>
      <c r="N150" s="130" t="s">
        <v>953</v>
      </c>
      <c r="O150" s="180">
        <v>193336.55</v>
      </c>
      <c r="P150" s="180">
        <v>66.1658281998631</v>
      </c>
      <c r="Q150" s="180">
        <v>4696.5518685831621</v>
      </c>
      <c r="R150" s="215"/>
      <c r="T150" s="214"/>
    </row>
    <row r="151" spans="1:20" ht="35.25" x14ac:dyDescent="0.5">
      <c r="A151" s="3">
        <v>1</v>
      </c>
      <c r="B151" s="319">
        <f>SUBTOTAL(103,$A$93:A151)</f>
        <v>53</v>
      </c>
      <c r="C151" s="320" t="s">
        <v>1402</v>
      </c>
      <c r="D151" s="316">
        <v>1934</v>
      </c>
      <c r="E151" s="316"/>
      <c r="F151" s="317" t="s">
        <v>261</v>
      </c>
      <c r="G151" s="316">
        <v>3</v>
      </c>
      <c r="H151" s="316">
        <v>5</v>
      </c>
      <c r="I151" s="180">
        <v>1040.8</v>
      </c>
      <c r="J151" s="180">
        <v>878</v>
      </c>
      <c r="K151" s="180">
        <v>878</v>
      </c>
      <c r="L151" s="318">
        <v>58</v>
      </c>
      <c r="M151" s="316" t="s">
        <v>260</v>
      </c>
      <c r="N151" s="130" t="s">
        <v>262</v>
      </c>
      <c r="O151" s="180">
        <v>5739030.8599999994</v>
      </c>
      <c r="P151" s="180">
        <v>5514.0573212913141</v>
      </c>
      <c r="Q151" s="180">
        <v>6408.4799385088409</v>
      </c>
      <c r="R151" s="215"/>
      <c r="T151" s="214"/>
    </row>
    <row r="152" spans="1:20" ht="35.25" x14ac:dyDescent="0.5">
      <c r="A152" s="3">
        <v>1</v>
      </c>
      <c r="B152" s="319">
        <f>SUBTOTAL(103,$A$93:A152)</f>
        <v>54</v>
      </c>
      <c r="C152" s="320" t="s">
        <v>1403</v>
      </c>
      <c r="D152" s="316">
        <v>1928</v>
      </c>
      <c r="E152" s="316"/>
      <c r="F152" s="317" t="s">
        <v>323</v>
      </c>
      <c r="G152" s="316">
        <v>2</v>
      </c>
      <c r="H152" s="316">
        <v>1</v>
      </c>
      <c r="I152" s="180">
        <v>286.10000000000002</v>
      </c>
      <c r="J152" s="180">
        <v>205.8</v>
      </c>
      <c r="K152" s="180">
        <v>205.8</v>
      </c>
      <c r="L152" s="318">
        <v>16</v>
      </c>
      <c r="M152" s="316" t="s">
        <v>260</v>
      </c>
      <c r="N152" s="130" t="s">
        <v>262</v>
      </c>
      <c r="O152" s="180">
        <v>37308.06</v>
      </c>
      <c r="P152" s="180">
        <v>130.40216707444947</v>
      </c>
      <c r="Q152" s="180">
        <v>1925.3486193638587</v>
      </c>
      <c r="R152" s="215"/>
      <c r="T152" s="214"/>
    </row>
    <row r="153" spans="1:20" ht="35.25" x14ac:dyDescent="0.5">
      <c r="A153" s="3">
        <v>1</v>
      </c>
      <c r="B153" s="319">
        <f>SUBTOTAL(103,$A$93:A153)</f>
        <v>55</v>
      </c>
      <c r="C153" s="320" t="s">
        <v>1404</v>
      </c>
      <c r="D153" s="316">
        <v>1958</v>
      </c>
      <c r="E153" s="316"/>
      <c r="F153" s="317" t="s">
        <v>261</v>
      </c>
      <c r="G153" s="316">
        <v>2</v>
      </c>
      <c r="H153" s="316">
        <v>1</v>
      </c>
      <c r="I153" s="180">
        <v>417.2</v>
      </c>
      <c r="J153" s="180">
        <v>385.8</v>
      </c>
      <c r="K153" s="180">
        <v>385.8</v>
      </c>
      <c r="L153" s="318">
        <v>20</v>
      </c>
      <c r="M153" s="316" t="s">
        <v>260</v>
      </c>
      <c r="N153" s="130" t="s">
        <v>262</v>
      </c>
      <c r="O153" s="180">
        <v>41021.47</v>
      </c>
      <c r="P153" s="180">
        <v>98.325671140939605</v>
      </c>
      <c r="Q153" s="180">
        <v>6191.0589798657729</v>
      </c>
      <c r="R153" s="215"/>
      <c r="T153" s="214"/>
    </row>
    <row r="154" spans="1:20" ht="35.25" x14ac:dyDescent="0.5">
      <c r="A154" s="3">
        <v>1</v>
      </c>
      <c r="B154" s="319">
        <f>SUBTOTAL(103,$A$93:A154)</f>
        <v>56</v>
      </c>
      <c r="C154" s="320" t="s">
        <v>1405</v>
      </c>
      <c r="D154" s="316">
        <v>1958</v>
      </c>
      <c r="E154" s="316"/>
      <c r="F154" s="317" t="s">
        <v>261</v>
      </c>
      <c r="G154" s="316">
        <v>4</v>
      </c>
      <c r="H154" s="316">
        <v>5</v>
      </c>
      <c r="I154" s="180">
        <v>3533.4</v>
      </c>
      <c r="J154" s="180">
        <v>3254</v>
      </c>
      <c r="K154" s="180">
        <v>3254</v>
      </c>
      <c r="L154" s="318">
        <v>98</v>
      </c>
      <c r="M154" s="316" t="s">
        <v>263</v>
      </c>
      <c r="N154" s="130" t="s">
        <v>1346</v>
      </c>
      <c r="O154" s="180">
        <v>504846.64999999997</v>
      </c>
      <c r="P154" s="180">
        <v>142.87843153902756</v>
      </c>
      <c r="Q154" s="180">
        <v>5999.3508145129335</v>
      </c>
      <c r="R154" s="215"/>
      <c r="T154" s="214"/>
    </row>
    <row r="155" spans="1:20" ht="35.25" x14ac:dyDescent="0.5">
      <c r="A155" s="3">
        <v>1</v>
      </c>
      <c r="B155" s="319">
        <f>SUBTOTAL(103,$A$93:A155)</f>
        <v>57</v>
      </c>
      <c r="C155" s="320" t="s">
        <v>1447</v>
      </c>
      <c r="D155" s="316">
        <v>1958</v>
      </c>
      <c r="E155" s="316"/>
      <c r="F155" s="317" t="s">
        <v>261</v>
      </c>
      <c r="G155" s="316">
        <v>4</v>
      </c>
      <c r="H155" s="316">
        <v>4</v>
      </c>
      <c r="I155" s="180">
        <v>3399.9</v>
      </c>
      <c r="J155" s="180">
        <v>2625.8</v>
      </c>
      <c r="K155" s="180">
        <v>2062.6999999999998</v>
      </c>
      <c r="L155" s="318">
        <v>68</v>
      </c>
      <c r="M155" s="316" t="s">
        <v>263</v>
      </c>
      <c r="N155" s="130" t="s">
        <v>1516</v>
      </c>
      <c r="O155" s="180">
        <v>42661</v>
      </c>
      <c r="P155" s="180">
        <v>12.547721991823289</v>
      </c>
      <c r="Q155" s="180">
        <v>3474.4403305979586</v>
      </c>
      <c r="R155" s="215"/>
      <c r="T155" s="214"/>
    </row>
    <row r="156" spans="1:20" ht="35.25" x14ac:dyDescent="0.5">
      <c r="A156" s="3">
        <v>1</v>
      </c>
      <c r="B156" s="319">
        <f>SUBTOTAL(103,$A$93:A156)</f>
        <v>58</v>
      </c>
      <c r="C156" s="320" t="s">
        <v>1448</v>
      </c>
      <c r="D156" s="316">
        <v>1942</v>
      </c>
      <c r="E156" s="316"/>
      <c r="F156" s="317" t="s">
        <v>323</v>
      </c>
      <c r="G156" s="316">
        <v>2</v>
      </c>
      <c r="H156" s="316">
        <v>2</v>
      </c>
      <c r="I156" s="180">
        <v>489</v>
      </c>
      <c r="J156" s="180">
        <v>431</v>
      </c>
      <c r="K156" s="180">
        <v>431</v>
      </c>
      <c r="L156" s="318">
        <v>39</v>
      </c>
      <c r="M156" s="316" t="s">
        <v>260</v>
      </c>
      <c r="N156" s="130" t="s">
        <v>262</v>
      </c>
      <c r="O156" s="180">
        <v>65466.48</v>
      </c>
      <c r="P156" s="180">
        <v>133.87828220858896</v>
      </c>
      <c r="Q156" s="180">
        <v>6418.8099795501021</v>
      </c>
      <c r="R156" s="215"/>
      <c r="T156" s="214"/>
    </row>
    <row r="157" spans="1:20" ht="35.25" x14ac:dyDescent="0.5">
      <c r="A157" s="3">
        <v>1</v>
      </c>
      <c r="B157" s="319">
        <f>SUBTOTAL(103,$A$93:A157)</f>
        <v>59</v>
      </c>
      <c r="C157" s="320" t="s">
        <v>1449</v>
      </c>
      <c r="D157" s="316">
        <v>1931</v>
      </c>
      <c r="E157" s="316"/>
      <c r="F157" s="317" t="s">
        <v>261</v>
      </c>
      <c r="G157" s="316">
        <v>3</v>
      </c>
      <c r="H157" s="316">
        <v>5</v>
      </c>
      <c r="I157" s="180">
        <v>1823.46</v>
      </c>
      <c r="J157" s="180">
        <v>1514.06</v>
      </c>
      <c r="K157" s="180">
        <v>1514.06</v>
      </c>
      <c r="L157" s="318">
        <v>60</v>
      </c>
      <c r="M157" s="316" t="s">
        <v>263</v>
      </c>
      <c r="N157" s="130" t="s">
        <v>1346</v>
      </c>
      <c r="O157" s="180">
        <v>52154.76</v>
      </c>
      <c r="P157" s="180">
        <v>28.60208614392419</v>
      </c>
      <c r="Q157" s="180">
        <v>4450.0599958321</v>
      </c>
      <c r="R157" s="215"/>
      <c r="T157" s="214"/>
    </row>
    <row r="158" spans="1:20" ht="35.25" x14ac:dyDescent="0.5">
      <c r="A158" s="3">
        <v>1</v>
      </c>
      <c r="B158" s="319">
        <f>SUBTOTAL(103,$A$93:A158)</f>
        <v>60</v>
      </c>
      <c r="C158" s="320" t="s">
        <v>1616</v>
      </c>
      <c r="D158" s="316">
        <v>1984</v>
      </c>
      <c r="E158" s="316"/>
      <c r="F158" s="317" t="s">
        <v>304</v>
      </c>
      <c r="G158" s="316">
        <v>5</v>
      </c>
      <c r="H158" s="316">
        <v>5</v>
      </c>
      <c r="I158" s="180">
        <v>4724.5</v>
      </c>
      <c r="J158" s="180">
        <v>4003.6</v>
      </c>
      <c r="K158" s="180">
        <v>1759.6</v>
      </c>
      <c r="L158" s="318">
        <v>146</v>
      </c>
      <c r="M158" s="316" t="s">
        <v>263</v>
      </c>
      <c r="N158" s="130" t="s">
        <v>1462</v>
      </c>
      <c r="O158" s="180">
        <v>16859.560000000001</v>
      </c>
      <c r="P158" s="180">
        <v>3.5685384696793316</v>
      </c>
      <c r="Q158" s="180">
        <v>1698.6635622817232</v>
      </c>
      <c r="R158" s="215"/>
      <c r="T158" s="214"/>
    </row>
    <row r="159" spans="1:20" ht="35.25" x14ac:dyDescent="0.5">
      <c r="A159" s="3">
        <v>1</v>
      </c>
      <c r="B159" s="319">
        <f>SUBTOTAL(103,$A$93:A159)</f>
        <v>61</v>
      </c>
      <c r="C159" s="320" t="s">
        <v>1824</v>
      </c>
      <c r="D159" s="316">
        <v>1959</v>
      </c>
      <c r="E159" s="316"/>
      <c r="F159" s="317" t="s">
        <v>261</v>
      </c>
      <c r="G159" s="316">
        <v>2</v>
      </c>
      <c r="H159" s="316">
        <v>1</v>
      </c>
      <c r="I159" s="180">
        <v>416.5</v>
      </c>
      <c r="J159" s="180">
        <v>259.3</v>
      </c>
      <c r="K159" s="180">
        <v>259.3</v>
      </c>
      <c r="L159" s="318">
        <v>14</v>
      </c>
      <c r="M159" s="321" t="s">
        <v>263</v>
      </c>
      <c r="N159" s="130" t="s">
        <v>1836</v>
      </c>
      <c r="O159" s="180">
        <v>24060.129999999997</v>
      </c>
      <c r="P159" s="180">
        <v>57.767418967587027</v>
      </c>
      <c r="Q159" s="180">
        <v>7399.10930132053</v>
      </c>
      <c r="R159" s="215"/>
      <c r="T159" s="214"/>
    </row>
    <row r="160" spans="1:20" ht="35.25" x14ac:dyDescent="0.5">
      <c r="A160" s="3">
        <v>1</v>
      </c>
      <c r="B160" s="319">
        <f>SUBTOTAL(103,$A$93:A160)</f>
        <v>62</v>
      </c>
      <c r="C160" s="320" t="s">
        <v>1825</v>
      </c>
      <c r="D160" s="316">
        <v>1959</v>
      </c>
      <c r="E160" s="316"/>
      <c r="F160" s="317" t="s">
        <v>261</v>
      </c>
      <c r="G160" s="316">
        <v>3</v>
      </c>
      <c r="H160" s="316">
        <v>2</v>
      </c>
      <c r="I160" s="180">
        <v>1142</v>
      </c>
      <c r="J160" s="180">
        <v>934</v>
      </c>
      <c r="K160" s="180">
        <v>922.45</v>
      </c>
      <c r="L160" s="318">
        <v>42</v>
      </c>
      <c r="M160" s="321" t="s">
        <v>263</v>
      </c>
      <c r="N160" s="130" t="s">
        <v>1837</v>
      </c>
      <c r="O160" s="180">
        <v>988504.92999999993</v>
      </c>
      <c r="P160" s="180">
        <v>865.59100700525391</v>
      </c>
      <c r="Q160" s="180">
        <v>4450.7117338003509</v>
      </c>
      <c r="R160" s="215"/>
      <c r="T160" s="214"/>
    </row>
    <row r="161" spans="1:20" ht="35.25" x14ac:dyDescent="0.5">
      <c r="A161" s="3">
        <v>1</v>
      </c>
      <c r="B161" s="319">
        <f>SUBTOTAL(103,$A$93:A161)</f>
        <v>63</v>
      </c>
      <c r="C161" s="320" t="s">
        <v>1826</v>
      </c>
      <c r="D161" s="316" t="s">
        <v>358</v>
      </c>
      <c r="E161" s="316"/>
      <c r="F161" s="317" t="s">
        <v>323</v>
      </c>
      <c r="G161" s="316">
        <v>2</v>
      </c>
      <c r="H161" s="316">
        <v>2</v>
      </c>
      <c r="I161" s="180">
        <v>485</v>
      </c>
      <c r="J161" s="180">
        <v>329.7</v>
      </c>
      <c r="K161" s="180">
        <v>329.7</v>
      </c>
      <c r="L161" s="318">
        <v>21</v>
      </c>
      <c r="M161" s="321" t="s">
        <v>263</v>
      </c>
      <c r="N161" s="130" t="s">
        <v>773</v>
      </c>
      <c r="O161" s="180">
        <v>124416.53</v>
      </c>
      <c r="P161" s="180">
        <v>256.52892783505155</v>
      </c>
      <c r="Q161" s="180">
        <v>7813.9010309278356</v>
      </c>
      <c r="R161" s="215"/>
      <c r="T161" s="214"/>
    </row>
    <row r="162" spans="1:20" ht="35.25" x14ac:dyDescent="0.5">
      <c r="A162" s="3">
        <v>1</v>
      </c>
      <c r="B162" s="319">
        <f>SUBTOTAL(103,$A$93:A162)</f>
        <v>64</v>
      </c>
      <c r="C162" s="320" t="s">
        <v>1827</v>
      </c>
      <c r="D162" s="316" t="s">
        <v>299</v>
      </c>
      <c r="E162" s="316"/>
      <c r="F162" s="317" t="s">
        <v>261</v>
      </c>
      <c r="G162" s="316">
        <v>2</v>
      </c>
      <c r="H162" s="316">
        <v>2</v>
      </c>
      <c r="I162" s="180">
        <v>610.9</v>
      </c>
      <c r="J162" s="180">
        <v>567.20000000000005</v>
      </c>
      <c r="K162" s="180">
        <v>567.20000000000005</v>
      </c>
      <c r="L162" s="318">
        <v>26</v>
      </c>
      <c r="M162" s="321" t="s">
        <v>263</v>
      </c>
      <c r="N162" s="130" t="s">
        <v>1836</v>
      </c>
      <c r="O162" s="180">
        <v>65194.47</v>
      </c>
      <c r="P162" s="180">
        <v>106.71872646914389</v>
      </c>
      <c r="Q162" s="180">
        <v>7750.7746603372079</v>
      </c>
      <c r="R162" s="215"/>
      <c r="T162" s="214"/>
    </row>
    <row r="163" spans="1:20" ht="35.25" x14ac:dyDescent="0.5">
      <c r="A163" s="3">
        <v>1</v>
      </c>
      <c r="B163" s="319">
        <f>SUBTOTAL(103,$A$93:A163)</f>
        <v>65</v>
      </c>
      <c r="C163" s="320" t="s">
        <v>2365</v>
      </c>
      <c r="D163" s="316">
        <v>1925</v>
      </c>
      <c r="E163" s="316"/>
      <c r="F163" s="317" t="s">
        <v>323</v>
      </c>
      <c r="G163" s="316">
        <v>2</v>
      </c>
      <c r="H163" s="316">
        <v>1</v>
      </c>
      <c r="I163" s="180">
        <v>346.6</v>
      </c>
      <c r="J163" s="180">
        <v>312</v>
      </c>
      <c r="K163" s="180">
        <v>312</v>
      </c>
      <c r="L163" s="318">
        <v>8</v>
      </c>
      <c r="M163" s="321" t="s">
        <v>259</v>
      </c>
      <c r="N163" s="130" t="s">
        <v>1309</v>
      </c>
      <c r="O163" s="180">
        <v>17853.439999999999</v>
      </c>
      <c r="P163" s="180">
        <v>51.510213502596649</v>
      </c>
      <c r="Q163" s="180">
        <v>8129.7883439122907</v>
      </c>
      <c r="R163" s="215"/>
      <c r="T163" s="214"/>
    </row>
    <row r="164" spans="1:20" ht="35.25" x14ac:dyDescent="0.5">
      <c r="A164" s="3">
        <v>1</v>
      </c>
      <c r="B164" s="319">
        <f>SUBTOTAL(103,$A$93:A164)</f>
        <v>66</v>
      </c>
      <c r="C164" s="320" t="s">
        <v>2366</v>
      </c>
      <c r="D164" s="316">
        <v>1954</v>
      </c>
      <c r="E164" s="316"/>
      <c r="F164" s="317" t="s">
        <v>261</v>
      </c>
      <c r="G164" s="316">
        <v>2</v>
      </c>
      <c r="H164" s="316">
        <v>3</v>
      </c>
      <c r="I164" s="180">
        <v>2032.3</v>
      </c>
      <c r="J164" s="180">
        <v>1714.4</v>
      </c>
      <c r="K164" s="180">
        <v>1714.4</v>
      </c>
      <c r="L164" s="318">
        <v>68</v>
      </c>
      <c r="M164" s="321" t="s">
        <v>259</v>
      </c>
      <c r="N164" s="130" t="s">
        <v>2347</v>
      </c>
      <c r="O164" s="180">
        <v>41343.79</v>
      </c>
      <c r="P164" s="180">
        <v>20.343349899129066</v>
      </c>
      <c r="Q164" s="180">
        <v>4291.1307976184626</v>
      </c>
      <c r="R164" s="215"/>
      <c r="T164" s="214"/>
    </row>
    <row r="165" spans="1:20" ht="35.25" x14ac:dyDescent="0.5">
      <c r="B165" s="315" t="s">
        <v>1360</v>
      </c>
      <c r="C165" s="320"/>
      <c r="D165" s="316" t="s">
        <v>718</v>
      </c>
      <c r="E165" s="316" t="s">
        <v>718</v>
      </c>
      <c r="F165" s="317" t="s">
        <v>718</v>
      </c>
      <c r="G165" s="316" t="s">
        <v>718</v>
      </c>
      <c r="H165" s="316" t="s">
        <v>718</v>
      </c>
      <c r="I165" s="180">
        <v>50724.47</v>
      </c>
      <c r="J165" s="180">
        <v>47617.18</v>
      </c>
      <c r="K165" s="180">
        <v>43116.759999999995</v>
      </c>
      <c r="L165" s="318">
        <v>2388</v>
      </c>
      <c r="M165" s="316" t="s">
        <v>857</v>
      </c>
      <c r="N165" s="130" t="s">
        <v>857</v>
      </c>
      <c r="O165" s="180">
        <v>5353722.4899999993</v>
      </c>
      <c r="P165" s="180">
        <v>105.54516370501257</v>
      </c>
      <c r="Q165" s="180">
        <v>9454.2293093577046</v>
      </c>
      <c r="R165" s="215"/>
      <c r="T165" s="214"/>
    </row>
    <row r="166" spans="1:20" ht="35.25" x14ac:dyDescent="0.5">
      <c r="A166" s="3">
        <v>1</v>
      </c>
      <c r="B166" s="319">
        <f>SUBTOTAL(103,$A$93:A166)</f>
        <v>67</v>
      </c>
      <c r="C166" s="320" t="s">
        <v>1406</v>
      </c>
      <c r="D166" s="316">
        <v>1968</v>
      </c>
      <c r="E166" s="316"/>
      <c r="F166" s="317" t="s">
        <v>261</v>
      </c>
      <c r="G166" s="316">
        <v>6</v>
      </c>
      <c r="H166" s="316">
        <v>8</v>
      </c>
      <c r="I166" s="180">
        <v>6064</v>
      </c>
      <c r="J166" s="180">
        <v>5971</v>
      </c>
      <c r="K166" s="180">
        <v>5128.3999999999996</v>
      </c>
      <c r="L166" s="318">
        <v>268</v>
      </c>
      <c r="M166" s="316" t="s">
        <v>334</v>
      </c>
      <c r="N166" s="130" t="s">
        <v>1466</v>
      </c>
      <c r="O166" s="180">
        <v>1768733.14</v>
      </c>
      <c r="P166" s="180">
        <v>291.67762862796832</v>
      </c>
      <c r="Q166" s="180">
        <v>2998.3252902374675</v>
      </c>
      <c r="R166" s="215"/>
      <c r="T166" s="214"/>
    </row>
    <row r="167" spans="1:20" ht="35.25" x14ac:dyDescent="0.5">
      <c r="A167" s="3">
        <v>1</v>
      </c>
      <c r="B167" s="319">
        <f>SUBTOTAL(103,$A$93:A167)</f>
        <v>68</v>
      </c>
      <c r="C167" s="320" t="s">
        <v>1407</v>
      </c>
      <c r="D167" s="316">
        <v>1983</v>
      </c>
      <c r="E167" s="316"/>
      <c r="F167" s="317" t="s">
        <v>261</v>
      </c>
      <c r="G167" s="316">
        <v>5</v>
      </c>
      <c r="H167" s="316">
        <v>6</v>
      </c>
      <c r="I167" s="180">
        <v>4247.2</v>
      </c>
      <c r="J167" s="180">
        <v>3821.7</v>
      </c>
      <c r="K167" s="180">
        <v>3620.8</v>
      </c>
      <c r="L167" s="318">
        <v>176</v>
      </c>
      <c r="M167" s="316" t="s">
        <v>263</v>
      </c>
      <c r="N167" s="130" t="s">
        <v>1467</v>
      </c>
      <c r="O167" s="180">
        <v>224063.98</v>
      </c>
      <c r="P167" s="180">
        <v>52.755693162554159</v>
      </c>
      <c r="Q167" s="180">
        <v>2382.9441514409496</v>
      </c>
      <c r="R167" s="215"/>
      <c r="T167" s="214"/>
    </row>
    <row r="168" spans="1:20" ht="35.25" x14ac:dyDescent="0.5">
      <c r="A168" s="3">
        <v>1</v>
      </c>
      <c r="B168" s="319">
        <f>SUBTOTAL(103,$A$93:A168)</f>
        <v>69</v>
      </c>
      <c r="C168" s="320" t="s">
        <v>1408</v>
      </c>
      <c r="D168" s="316">
        <v>1973</v>
      </c>
      <c r="E168" s="316"/>
      <c r="F168" s="317" t="s">
        <v>261</v>
      </c>
      <c r="G168" s="316">
        <v>5</v>
      </c>
      <c r="H168" s="316">
        <v>8</v>
      </c>
      <c r="I168" s="180">
        <v>6143</v>
      </c>
      <c r="J168" s="180">
        <v>6075.43</v>
      </c>
      <c r="K168" s="180">
        <v>5422.03</v>
      </c>
      <c r="L168" s="318">
        <v>275</v>
      </c>
      <c r="M168" s="316" t="s">
        <v>263</v>
      </c>
      <c r="N168" s="130" t="s">
        <v>1468</v>
      </c>
      <c r="O168" s="180">
        <v>31696.09</v>
      </c>
      <c r="P168" s="180">
        <v>5.1597086114276411</v>
      </c>
      <c r="Q168" s="180">
        <v>2678.1603125508709</v>
      </c>
      <c r="R168" s="215"/>
      <c r="T168" s="214"/>
    </row>
    <row r="169" spans="1:20" ht="35.25" x14ac:dyDescent="0.5">
      <c r="A169" s="3">
        <v>1</v>
      </c>
      <c r="B169" s="319">
        <f>SUBTOTAL(103,$A$93:A169)</f>
        <v>70</v>
      </c>
      <c r="C169" s="320" t="s">
        <v>1409</v>
      </c>
      <c r="D169" s="316">
        <v>1961</v>
      </c>
      <c r="E169" s="316"/>
      <c r="F169" s="317" t="s">
        <v>261</v>
      </c>
      <c r="G169" s="316">
        <v>4</v>
      </c>
      <c r="H169" s="316">
        <v>3</v>
      </c>
      <c r="I169" s="180">
        <v>2176</v>
      </c>
      <c r="J169" s="180">
        <v>2029.3</v>
      </c>
      <c r="K169" s="180">
        <v>1988.8</v>
      </c>
      <c r="L169" s="318">
        <v>89</v>
      </c>
      <c r="M169" s="316" t="s">
        <v>263</v>
      </c>
      <c r="N169" s="130" t="s">
        <v>1294</v>
      </c>
      <c r="O169" s="180">
        <v>97154.82</v>
      </c>
      <c r="P169" s="180">
        <v>44.648354779411768</v>
      </c>
      <c r="Q169" s="180">
        <v>3016.0576470588239</v>
      </c>
      <c r="R169" s="215"/>
      <c r="T169" s="214"/>
    </row>
    <row r="170" spans="1:20" ht="35.25" x14ac:dyDescent="0.5">
      <c r="A170" s="3">
        <v>1</v>
      </c>
      <c r="B170" s="319">
        <f>SUBTOTAL(103,$A$93:A170)</f>
        <v>71</v>
      </c>
      <c r="C170" s="320" t="s">
        <v>1410</v>
      </c>
      <c r="D170" s="316">
        <v>1961</v>
      </c>
      <c r="E170" s="316"/>
      <c r="F170" s="317" t="s">
        <v>261</v>
      </c>
      <c r="G170" s="316">
        <v>2</v>
      </c>
      <c r="H170" s="316">
        <v>2</v>
      </c>
      <c r="I170" s="180">
        <v>588.42999999999995</v>
      </c>
      <c r="J170" s="180">
        <v>546.92999999999995</v>
      </c>
      <c r="K170" s="180">
        <v>516.08000000000004</v>
      </c>
      <c r="L170" s="318">
        <v>30</v>
      </c>
      <c r="M170" s="316" t="s">
        <v>263</v>
      </c>
      <c r="N170" s="130" t="s">
        <v>1468</v>
      </c>
      <c r="O170" s="180">
        <v>115006.25</v>
      </c>
      <c r="P170" s="180">
        <v>195.4459323963768</v>
      </c>
      <c r="Q170" s="180">
        <v>7849.7471576908065</v>
      </c>
      <c r="R170" s="215"/>
      <c r="T170" s="214"/>
    </row>
    <row r="171" spans="1:20" ht="35.25" x14ac:dyDescent="0.5">
      <c r="A171" s="3">
        <v>1</v>
      </c>
      <c r="B171" s="319">
        <f>SUBTOTAL(103,$A$93:A171)</f>
        <v>72</v>
      </c>
      <c r="C171" s="320" t="s">
        <v>1411</v>
      </c>
      <c r="D171" s="316">
        <v>1963</v>
      </c>
      <c r="E171" s="316"/>
      <c r="F171" s="317" t="s">
        <v>261</v>
      </c>
      <c r="G171" s="316">
        <v>4</v>
      </c>
      <c r="H171" s="316">
        <v>4</v>
      </c>
      <c r="I171" s="180">
        <v>2368</v>
      </c>
      <c r="J171" s="180">
        <v>2347.9899999999998</v>
      </c>
      <c r="K171" s="180">
        <v>2199.56</v>
      </c>
      <c r="L171" s="318">
        <v>87</v>
      </c>
      <c r="M171" s="316" t="s">
        <v>263</v>
      </c>
      <c r="N171" s="130" t="s">
        <v>1469</v>
      </c>
      <c r="O171" s="180">
        <v>1485022.6</v>
      </c>
      <c r="P171" s="180">
        <v>627.12103040540546</v>
      </c>
      <c r="Q171" s="180">
        <v>4661.8646621621629</v>
      </c>
      <c r="R171" s="215"/>
      <c r="T171" s="214"/>
    </row>
    <row r="172" spans="1:20" ht="35.25" x14ac:dyDescent="0.5">
      <c r="A172" s="3">
        <v>1</v>
      </c>
      <c r="B172" s="319">
        <f>SUBTOTAL(103,$A$93:A172)</f>
        <v>73</v>
      </c>
      <c r="C172" s="320" t="s">
        <v>1412</v>
      </c>
      <c r="D172" s="316">
        <v>1971</v>
      </c>
      <c r="E172" s="316"/>
      <c r="F172" s="317" t="s">
        <v>261</v>
      </c>
      <c r="G172" s="316">
        <v>4</v>
      </c>
      <c r="H172" s="316">
        <v>1</v>
      </c>
      <c r="I172" s="180">
        <v>1601</v>
      </c>
      <c r="J172" s="180">
        <v>1473.9</v>
      </c>
      <c r="K172" s="180">
        <v>1166.5999999999999</v>
      </c>
      <c r="L172" s="318">
        <v>103</v>
      </c>
      <c r="M172" s="316" t="s">
        <v>263</v>
      </c>
      <c r="N172" s="130" t="s">
        <v>1469</v>
      </c>
      <c r="O172" s="180">
        <v>179270.28</v>
      </c>
      <c r="P172" s="180">
        <v>111.97394128669582</v>
      </c>
      <c r="Q172" s="180">
        <v>3720.5388632104937</v>
      </c>
      <c r="R172" s="215"/>
      <c r="T172" s="214"/>
    </row>
    <row r="173" spans="1:20" ht="35.25" x14ac:dyDescent="0.5">
      <c r="A173" s="3">
        <v>1</v>
      </c>
      <c r="B173" s="319">
        <f>SUBTOTAL(103,$A$93:A173)</f>
        <v>74</v>
      </c>
      <c r="C173" s="320" t="s">
        <v>1413</v>
      </c>
      <c r="D173" s="316">
        <v>1963</v>
      </c>
      <c r="E173" s="316"/>
      <c r="F173" s="317" t="s">
        <v>261</v>
      </c>
      <c r="G173" s="316">
        <v>2</v>
      </c>
      <c r="H173" s="316">
        <v>2</v>
      </c>
      <c r="I173" s="180">
        <v>1027.9000000000001</v>
      </c>
      <c r="J173" s="180">
        <v>620.86</v>
      </c>
      <c r="K173" s="180">
        <v>620.86</v>
      </c>
      <c r="L173" s="318">
        <v>40</v>
      </c>
      <c r="M173" s="316" t="s">
        <v>263</v>
      </c>
      <c r="N173" s="130" t="s">
        <v>1470</v>
      </c>
      <c r="O173" s="180">
        <v>21660.55</v>
      </c>
      <c r="P173" s="180">
        <v>21.072623796089111</v>
      </c>
      <c r="Q173" s="180">
        <v>4849.3290787041542</v>
      </c>
      <c r="R173" s="215"/>
      <c r="T173" s="214"/>
    </row>
    <row r="174" spans="1:20" ht="35.25" x14ac:dyDescent="0.5">
      <c r="A174" s="3">
        <v>1</v>
      </c>
      <c r="B174" s="319">
        <f>SUBTOTAL(103,$A$93:A174)</f>
        <v>75</v>
      </c>
      <c r="C174" s="320" t="s">
        <v>1414</v>
      </c>
      <c r="D174" s="316">
        <v>2003</v>
      </c>
      <c r="E174" s="316"/>
      <c r="F174" s="317" t="s">
        <v>261</v>
      </c>
      <c r="G174" s="316">
        <v>5</v>
      </c>
      <c r="H174" s="316">
        <v>8</v>
      </c>
      <c r="I174" s="180">
        <v>6514</v>
      </c>
      <c r="J174" s="180">
        <v>5845.8</v>
      </c>
      <c r="K174" s="180">
        <v>5845.8</v>
      </c>
      <c r="L174" s="318">
        <v>360</v>
      </c>
      <c r="M174" s="316" t="s">
        <v>263</v>
      </c>
      <c r="N174" s="130" t="s">
        <v>1471</v>
      </c>
      <c r="O174" s="180">
        <v>825558.04</v>
      </c>
      <c r="P174" s="180">
        <v>126.73595947190667</v>
      </c>
      <c r="Q174" s="180">
        <v>2120.4321400061408</v>
      </c>
      <c r="R174" s="215"/>
      <c r="T174" s="214"/>
    </row>
    <row r="175" spans="1:20" ht="35.25" x14ac:dyDescent="0.5">
      <c r="A175" s="3">
        <v>1</v>
      </c>
      <c r="B175" s="319">
        <f>SUBTOTAL(103,$A$93:A175)</f>
        <v>76</v>
      </c>
      <c r="C175" s="320" t="s">
        <v>1415</v>
      </c>
      <c r="D175" s="316">
        <v>1960</v>
      </c>
      <c r="E175" s="316"/>
      <c r="F175" s="317" t="s">
        <v>261</v>
      </c>
      <c r="G175" s="316">
        <v>2</v>
      </c>
      <c r="H175" s="316">
        <v>2</v>
      </c>
      <c r="I175" s="180">
        <v>585.54999999999995</v>
      </c>
      <c r="J175" s="180">
        <v>545.35</v>
      </c>
      <c r="K175" s="180">
        <v>433.53000000000003</v>
      </c>
      <c r="L175" s="318">
        <v>34</v>
      </c>
      <c r="M175" s="316" t="s">
        <v>260</v>
      </c>
      <c r="N175" s="130" t="s">
        <v>262</v>
      </c>
      <c r="O175" s="180">
        <v>58127.710000000006</v>
      </c>
      <c r="P175" s="180">
        <v>99.270275809068423</v>
      </c>
      <c r="Q175" s="180">
        <v>6852.8187174451386</v>
      </c>
      <c r="R175" s="215"/>
      <c r="T175" s="214"/>
    </row>
    <row r="176" spans="1:20" ht="35.25" x14ac:dyDescent="0.5">
      <c r="A176" s="3">
        <v>1</v>
      </c>
      <c r="B176" s="319">
        <f>SUBTOTAL(103,$A$93:A176)</f>
        <v>77</v>
      </c>
      <c r="C176" s="320" t="s">
        <v>1118</v>
      </c>
      <c r="D176" s="316">
        <v>1989</v>
      </c>
      <c r="E176" s="316"/>
      <c r="F176" s="317" t="s">
        <v>261</v>
      </c>
      <c r="G176" s="316">
        <v>9</v>
      </c>
      <c r="H176" s="316">
        <v>1</v>
      </c>
      <c r="I176" s="180">
        <v>3494</v>
      </c>
      <c r="J176" s="180">
        <v>3277.11</v>
      </c>
      <c r="K176" s="180">
        <v>3141.61</v>
      </c>
      <c r="L176" s="318">
        <v>159</v>
      </c>
      <c r="M176" s="316" t="s">
        <v>263</v>
      </c>
      <c r="N176" s="130" t="s">
        <v>1472</v>
      </c>
      <c r="O176" s="180">
        <v>174209.85</v>
      </c>
      <c r="P176" s="180">
        <v>49.859716657126505</v>
      </c>
      <c r="Q176" s="180">
        <v>1270.9461705781341</v>
      </c>
      <c r="R176" s="215"/>
      <c r="T176" s="214"/>
    </row>
    <row r="177" spans="1:20" ht="35.25" x14ac:dyDescent="0.5">
      <c r="A177" s="3">
        <v>1</v>
      </c>
      <c r="B177" s="319">
        <f>SUBTOTAL(103,$A$93:A177)</f>
        <v>78</v>
      </c>
      <c r="C177" s="320" t="s">
        <v>1416</v>
      </c>
      <c r="D177" s="316">
        <v>1987</v>
      </c>
      <c r="E177" s="316"/>
      <c r="F177" s="317" t="s">
        <v>304</v>
      </c>
      <c r="G177" s="316">
        <v>5</v>
      </c>
      <c r="H177" s="316">
        <v>6</v>
      </c>
      <c r="I177" s="180">
        <v>4362</v>
      </c>
      <c r="J177" s="180">
        <v>3933.6</v>
      </c>
      <c r="K177" s="180">
        <v>3462.6</v>
      </c>
      <c r="L177" s="318">
        <v>234</v>
      </c>
      <c r="M177" s="130" t="s">
        <v>263</v>
      </c>
      <c r="N177" s="321" t="s">
        <v>314</v>
      </c>
      <c r="O177" s="180">
        <v>101365.01</v>
      </c>
      <c r="P177" s="180">
        <v>23.238195781751489</v>
      </c>
      <c r="Q177" s="180">
        <v>2181.2200091701056</v>
      </c>
      <c r="R177" s="215"/>
      <c r="T177" s="214"/>
    </row>
    <row r="178" spans="1:20" ht="35.25" x14ac:dyDescent="0.5">
      <c r="A178" s="3">
        <v>1</v>
      </c>
      <c r="B178" s="319">
        <f>SUBTOTAL(103,$A$93:A178)</f>
        <v>79</v>
      </c>
      <c r="C178" s="320" t="s">
        <v>1452</v>
      </c>
      <c r="D178" s="316">
        <v>1966</v>
      </c>
      <c r="E178" s="316"/>
      <c r="F178" s="317" t="s">
        <v>261</v>
      </c>
      <c r="G178" s="316">
        <v>5</v>
      </c>
      <c r="H178" s="316">
        <v>4</v>
      </c>
      <c r="I178" s="180">
        <v>3416</v>
      </c>
      <c r="J178" s="180">
        <v>3392</v>
      </c>
      <c r="K178" s="180">
        <v>2976.63</v>
      </c>
      <c r="L178" s="318">
        <v>150</v>
      </c>
      <c r="M178" s="130" t="s">
        <v>263</v>
      </c>
      <c r="N178" s="321" t="s">
        <v>1470</v>
      </c>
      <c r="O178" s="180">
        <v>70328.740000000005</v>
      </c>
      <c r="P178" s="180">
        <v>20.588038641686182</v>
      </c>
      <c r="Q178" s="180">
        <v>712.1</v>
      </c>
      <c r="R178" s="215"/>
      <c r="T178" s="214"/>
    </row>
    <row r="179" spans="1:20" ht="35.25" x14ac:dyDescent="0.5">
      <c r="A179" s="3">
        <v>1</v>
      </c>
      <c r="B179" s="319">
        <f>SUBTOTAL(103,$A$93:A179)</f>
        <v>80</v>
      </c>
      <c r="C179" s="320" t="s">
        <v>1828</v>
      </c>
      <c r="D179" s="316">
        <v>1972</v>
      </c>
      <c r="E179" s="316"/>
      <c r="F179" s="317" t="s">
        <v>261</v>
      </c>
      <c r="G179" s="316">
        <v>5</v>
      </c>
      <c r="H179" s="316">
        <v>6</v>
      </c>
      <c r="I179" s="180">
        <v>4562.8</v>
      </c>
      <c r="J179" s="180">
        <v>4499.5</v>
      </c>
      <c r="K179" s="180">
        <v>3634.1</v>
      </c>
      <c r="L179" s="318">
        <v>237</v>
      </c>
      <c r="M179" s="321" t="s">
        <v>263</v>
      </c>
      <c r="N179" s="130" t="s">
        <v>318</v>
      </c>
      <c r="O179" s="180">
        <v>46834.77</v>
      </c>
      <c r="P179" s="180">
        <v>10.264480143771367</v>
      </c>
      <c r="Q179" s="180">
        <v>2855.2194792671166</v>
      </c>
      <c r="R179" s="215"/>
      <c r="T179" s="214"/>
    </row>
    <row r="180" spans="1:20" ht="35.25" x14ac:dyDescent="0.5">
      <c r="A180" s="3">
        <v>1</v>
      </c>
      <c r="B180" s="319">
        <f>SUBTOTAL(103,$A$93:A180)</f>
        <v>81</v>
      </c>
      <c r="C180" s="320" t="s">
        <v>1829</v>
      </c>
      <c r="D180" s="316">
        <v>1963</v>
      </c>
      <c r="E180" s="316"/>
      <c r="F180" s="317" t="s">
        <v>261</v>
      </c>
      <c r="G180" s="316">
        <v>2</v>
      </c>
      <c r="H180" s="316">
        <v>1</v>
      </c>
      <c r="I180" s="180">
        <v>471.59</v>
      </c>
      <c r="J180" s="180">
        <v>415.21</v>
      </c>
      <c r="K180" s="180">
        <v>312.26</v>
      </c>
      <c r="L180" s="318">
        <v>21</v>
      </c>
      <c r="M180" s="321" t="s">
        <v>260</v>
      </c>
      <c r="N180" s="130" t="s">
        <v>262</v>
      </c>
      <c r="O180" s="180">
        <v>58502.97</v>
      </c>
      <c r="P180" s="180">
        <v>124.05472974405734</v>
      </c>
      <c r="Q180" s="180">
        <v>9454.2293093577046</v>
      </c>
      <c r="R180" s="215"/>
      <c r="T180" s="214"/>
    </row>
    <row r="181" spans="1:20" ht="35.25" x14ac:dyDescent="0.5">
      <c r="A181" s="3">
        <v>1</v>
      </c>
      <c r="B181" s="319">
        <f>SUBTOTAL(103,$A$93:A181)</f>
        <v>82</v>
      </c>
      <c r="C181" s="320" t="s">
        <v>3314</v>
      </c>
      <c r="D181" s="316">
        <v>1980</v>
      </c>
      <c r="E181" s="316"/>
      <c r="F181" s="317" t="s">
        <v>261</v>
      </c>
      <c r="G181" s="316">
        <v>5</v>
      </c>
      <c r="H181" s="316">
        <v>4</v>
      </c>
      <c r="I181" s="180">
        <v>3103</v>
      </c>
      <c r="J181" s="180">
        <v>2821.5</v>
      </c>
      <c r="K181" s="180">
        <v>2647.1</v>
      </c>
      <c r="L181" s="318">
        <v>125</v>
      </c>
      <c r="M181" s="321" t="s">
        <v>263</v>
      </c>
      <c r="N181" s="130" t="s">
        <v>324</v>
      </c>
      <c r="O181" s="180">
        <v>96187.689999999988</v>
      </c>
      <c r="P181" s="180">
        <v>30.998288752819846</v>
      </c>
      <c r="Q181" s="180">
        <v>3186.2</v>
      </c>
      <c r="R181" s="215"/>
      <c r="T181" s="214"/>
    </row>
    <row r="182" spans="1:20" ht="35.25" x14ac:dyDescent="0.5">
      <c r="B182" s="315" t="s">
        <v>1361</v>
      </c>
      <c r="C182" s="320"/>
      <c r="D182" s="316" t="s">
        <v>718</v>
      </c>
      <c r="E182" s="316" t="s">
        <v>718</v>
      </c>
      <c r="F182" s="317" t="s">
        <v>718</v>
      </c>
      <c r="G182" s="316" t="s">
        <v>718</v>
      </c>
      <c r="H182" s="316" t="s">
        <v>718</v>
      </c>
      <c r="I182" s="180">
        <v>45795.1</v>
      </c>
      <c r="J182" s="180">
        <v>40691.799999999996</v>
      </c>
      <c r="K182" s="180">
        <v>37862.1</v>
      </c>
      <c r="L182" s="318">
        <v>2257</v>
      </c>
      <c r="M182" s="316" t="s">
        <v>857</v>
      </c>
      <c r="N182" s="130" t="s">
        <v>857</v>
      </c>
      <c r="O182" s="180">
        <v>1537584.94</v>
      </c>
      <c r="P182" s="180">
        <v>33.575315699714601</v>
      </c>
      <c r="Q182" s="180">
        <v>1251.9329161335352</v>
      </c>
      <c r="R182" s="215"/>
      <c r="T182" s="214"/>
    </row>
    <row r="183" spans="1:20" ht="35.25" x14ac:dyDescent="0.5">
      <c r="A183" s="3">
        <v>1</v>
      </c>
      <c r="B183" s="319">
        <f>SUBTOTAL(103,$A$93:A183)</f>
        <v>83</v>
      </c>
      <c r="C183" s="320" t="s">
        <v>1417</v>
      </c>
      <c r="D183" s="316">
        <v>1978</v>
      </c>
      <c r="E183" s="316"/>
      <c r="F183" s="317" t="s">
        <v>304</v>
      </c>
      <c r="G183" s="316">
        <v>9</v>
      </c>
      <c r="H183" s="316">
        <v>4</v>
      </c>
      <c r="I183" s="180">
        <v>8707</v>
      </c>
      <c r="J183" s="180">
        <v>7693.6</v>
      </c>
      <c r="K183" s="180">
        <v>7347.1</v>
      </c>
      <c r="L183" s="318">
        <v>357</v>
      </c>
      <c r="M183" s="316" t="s">
        <v>263</v>
      </c>
      <c r="N183" s="130" t="s">
        <v>312</v>
      </c>
      <c r="O183" s="180">
        <v>379333.74</v>
      </c>
      <c r="P183" s="180">
        <v>43.566525783852072</v>
      </c>
      <c r="Q183" s="180">
        <v>1188.0852307338923</v>
      </c>
      <c r="R183" s="215"/>
      <c r="T183" s="214"/>
    </row>
    <row r="184" spans="1:20" ht="35.25" x14ac:dyDescent="0.5">
      <c r="A184" s="3">
        <v>1</v>
      </c>
      <c r="B184" s="319">
        <f>SUBTOTAL(103,$A$93:A184)</f>
        <v>84</v>
      </c>
      <c r="C184" s="320" t="s">
        <v>1418</v>
      </c>
      <c r="D184" s="316">
        <v>1981</v>
      </c>
      <c r="E184" s="316"/>
      <c r="F184" s="317" t="s">
        <v>304</v>
      </c>
      <c r="G184" s="316">
        <v>9</v>
      </c>
      <c r="H184" s="316">
        <v>4</v>
      </c>
      <c r="I184" s="180">
        <v>8838.4</v>
      </c>
      <c r="J184" s="180">
        <v>7825</v>
      </c>
      <c r="K184" s="180">
        <v>7353.9</v>
      </c>
      <c r="L184" s="318">
        <v>387</v>
      </c>
      <c r="M184" s="316" t="s">
        <v>263</v>
      </c>
      <c r="N184" s="130" t="s">
        <v>312</v>
      </c>
      <c r="O184" s="180">
        <v>378072.25</v>
      </c>
      <c r="P184" s="180">
        <v>42.776096352280959</v>
      </c>
      <c r="Q184" s="180">
        <v>1203.3120935916004</v>
      </c>
      <c r="R184" s="215"/>
      <c r="T184" s="214"/>
    </row>
    <row r="185" spans="1:20" ht="35.25" x14ac:dyDescent="0.5">
      <c r="A185" s="3">
        <v>1</v>
      </c>
      <c r="B185" s="319">
        <f>SUBTOTAL(103,$A$93:A185)</f>
        <v>85</v>
      </c>
      <c r="C185" s="320" t="s">
        <v>371</v>
      </c>
      <c r="D185" s="316">
        <v>1982</v>
      </c>
      <c r="E185" s="316"/>
      <c r="F185" s="317" t="s">
        <v>304</v>
      </c>
      <c r="G185" s="316">
        <v>9</v>
      </c>
      <c r="H185" s="316">
        <v>4</v>
      </c>
      <c r="I185" s="180">
        <v>8597</v>
      </c>
      <c r="J185" s="180">
        <v>7716.1</v>
      </c>
      <c r="K185" s="180">
        <v>7190.6</v>
      </c>
      <c r="L185" s="318">
        <v>399</v>
      </c>
      <c r="M185" s="316" t="s">
        <v>263</v>
      </c>
      <c r="N185" s="130" t="s">
        <v>312</v>
      </c>
      <c r="O185" s="180">
        <v>289922.22000000003</v>
      </c>
      <c r="P185" s="180">
        <v>33.723650110503669</v>
      </c>
      <c r="Q185" s="180">
        <v>1251.9329161335352</v>
      </c>
      <c r="R185" s="215"/>
      <c r="T185" s="214"/>
    </row>
    <row r="186" spans="1:20" ht="35.25" x14ac:dyDescent="0.5">
      <c r="A186" s="3">
        <v>1</v>
      </c>
      <c r="B186" s="319">
        <f>SUBTOTAL(103,$A$93:A186)</f>
        <v>86</v>
      </c>
      <c r="C186" s="320" t="s">
        <v>1419</v>
      </c>
      <c r="D186" s="316">
        <v>1983</v>
      </c>
      <c r="E186" s="316"/>
      <c r="F186" s="317" t="s">
        <v>304</v>
      </c>
      <c r="G186" s="316">
        <v>9</v>
      </c>
      <c r="H186" s="316">
        <v>4</v>
      </c>
      <c r="I186" s="180">
        <v>8601.7999999999993</v>
      </c>
      <c r="J186" s="180">
        <v>7730</v>
      </c>
      <c r="K186" s="180">
        <v>7318.9</v>
      </c>
      <c r="L186" s="318">
        <v>404</v>
      </c>
      <c r="M186" s="316" t="s">
        <v>263</v>
      </c>
      <c r="N186" s="130" t="s">
        <v>312</v>
      </c>
      <c r="O186" s="180">
        <v>289922.22000000003</v>
      </c>
      <c r="P186" s="180">
        <v>33.704831546885544</v>
      </c>
      <c r="Q186" s="180">
        <v>1250.1976609546841</v>
      </c>
      <c r="R186" s="215"/>
      <c r="T186" s="214"/>
    </row>
    <row r="187" spans="1:20" ht="35.25" x14ac:dyDescent="0.5">
      <c r="A187" s="3">
        <v>1</v>
      </c>
      <c r="B187" s="319">
        <f>SUBTOTAL(103,$A$93:A187)</f>
        <v>87</v>
      </c>
      <c r="C187" s="320" t="s">
        <v>1420</v>
      </c>
      <c r="D187" s="316">
        <v>1987</v>
      </c>
      <c r="E187" s="316"/>
      <c r="F187" s="317" t="s">
        <v>261</v>
      </c>
      <c r="G187" s="316">
        <v>12</v>
      </c>
      <c r="H187" s="316">
        <v>1</v>
      </c>
      <c r="I187" s="180">
        <v>4535.8</v>
      </c>
      <c r="J187" s="180">
        <v>3907.5</v>
      </c>
      <c r="K187" s="180">
        <v>3078</v>
      </c>
      <c r="L187" s="318">
        <v>448</v>
      </c>
      <c r="M187" s="316" t="s">
        <v>263</v>
      </c>
      <c r="N187" s="130" t="s">
        <v>312</v>
      </c>
      <c r="O187" s="180">
        <v>192286.75999999998</v>
      </c>
      <c r="P187" s="180">
        <v>42.39313020856298</v>
      </c>
      <c r="Q187" s="180">
        <v>1015.5965571674238</v>
      </c>
      <c r="R187" s="215"/>
      <c r="T187" s="214"/>
    </row>
    <row r="188" spans="1:20" ht="35.25" x14ac:dyDescent="0.5">
      <c r="A188" s="3">
        <v>1</v>
      </c>
      <c r="B188" s="319">
        <f>SUBTOTAL(103,$A$93:A188)</f>
        <v>88</v>
      </c>
      <c r="C188" s="320" t="s">
        <v>2203</v>
      </c>
      <c r="D188" s="316">
        <v>1984</v>
      </c>
      <c r="E188" s="316"/>
      <c r="F188" s="317" t="s">
        <v>304</v>
      </c>
      <c r="G188" s="316">
        <v>9</v>
      </c>
      <c r="H188" s="316">
        <v>3</v>
      </c>
      <c r="I188" s="180">
        <v>6515.1</v>
      </c>
      <c r="J188" s="180">
        <v>5819.6</v>
      </c>
      <c r="K188" s="180">
        <v>5573.6</v>
      </c>
      <c r="L188" s="318">
        <v>262</v>
      </c>
      <c r="M188" s="316" t="s">
        <v>263</v>
      </c>
      <c r="N188" s="130" t="s">
        <v>312</v>
      </c>
      <c r="O188" s="180">
        <v>8047.75</v>
      </c>
      <c r="P188" s="180">
        <v>1.2352458135715492</v>
      </c>
      <c r="Q188" s="180">
        <v>1068.9334377062517</v>
      </c>
      <c r="R188" s="215"/>
      <c r="T188" s="214"/>
    </row>
    <row r="189" spans="1:20" ht="35.25" x14ac:dyDescent="0.5">
      <c r="B189" s="315" t="s">
        <v>851</v>
      </c>
      <c r="C189" s="320"/>
      <c r="D189" s="316" t="s">
        <v>718</v>
      </c>
      <c r="E189" s="316" t="s">
        <v>718</v>
      </c>
      <c r="F189" s="317" t="s">
        <v>718</v>
      </c>
      <c r="G189" s="316" t="s">
        <v>718</v>
      </c>
      <c r="H189" s="316" t="s">
        <v>718</v>
      </c>
      <c r="I189" s="180">
        <v>6959.2</v>
      </c>
      <c r="J189" s="180">
        <v>6276.4</v>
      </c>
      <c r="K189" s="180">
        <v>6276.4</v>
      </c>
      <c r="L189" s="318">
        <v>259</v>
      </c>
      <c r="M189" s="316" t="s">
        <v>857</v>
      </c>
      <c r="N189" s="130" t="s">
        <v>857</v>
      </c>
      <c r="O189" s="180">
        <v>3231773.15</v>
      </c>
      <c r="P189" s="180">
        <v>464.38860070123002</v>
      </c>
      <c r="Q189" s="180">
        <v>2087.2018322194058</v>
      </c>
      <c r="R189" s="215"/>
      <c r="T189" s="214"/>
    </row>
    <row r="190" spans="1:20" ht="35.25" x14ac:dyDescent="0.5">
      <c r="A190" s="3">
        <v>1</v>
      </c>
      <c r="B190" s="319">
        <f>SUBTOTAL(103,$A$93:A190)</f>
        <v>89</v>
      </c>
      <c r="C190" s="320" t="s">
        <v>1421</v>
      </c>
      <c r="D190" s="316">
        <v>1988</v>
      </c>
      <c r="E190" s="316"/>
      <c r="F190" s="317" t="s">
        <v>304</v>
      </c>
      <c r="G190" s="316">
        <v>5</v>
      </c>
      <c r="H190" s="316">
        <v>4</v>
      </c>
      <c r="I190" s="180">
        <v>3471.2</v>
      </c>
      <c r="J190" s="180">
        <v>3130.3</v>
      </c>
      <c r="K190" s="180">
        <v>3130.3</v>
      </c>
      <c r="L190" s="318">
        <v>113</v>
      </c>
      <c r="M190" s="316" t="s">
        <v>260</v>
      </c>
      <c r="N190" s="130" t="s">
        <v>262</v>
      </c>
      <c r="O190" s="180">
        <v>1617633.46</v>
      </c>
      <c r="P190" s="180">
        <v>466.01563148190831</v>
      </c>
      <c r="Q190" s="180">
        <v>2087.2018322194058</v>
      </c>
      <c r="R190" s="215"/>
      <c r="T190" s="214"/>
    </row>
    <row r="191" spans="1:20" ht="35.25" x14ac:dyDescent="0.5">
      <c r="A191" s="3">
        <v>1</v>
      </c>
      <c r="B191" s="319">
        <f>SUBTOTAL(103,$A$93:A191)</f>
        <v>90</v>
      </c>
      <c r="C191" s="320" t="s">
        <v>1422</v>
      </c>
      <c r="D191" s="316">
        <v>1989</v>
      </c>
      <c r="E191" s="316"/>
      <c r="F191" s="317" t="s">
        <v>261</v>
      </c>
      <c r="G191" s="316">
        <v>5</v>
      </c>
      <c r="H191" s="316">
        <v>4</v>
      </c>
      <c r="I191" s="180">
        <v>3488</v>
      </c>
      <c r="J191" s="180">
        <v>3146.1</v>
      </c>
      <c r="K191" s="180">
        <v>3146.1</v>
      </c>
      <c r="L191" s="318">
        <v>146</v>
      </c>
      <c r="M191" s="316" t="s">
        <v>260</v>
      </c>
      <c r="N191" s="130" t="s">
        <v>262</v>
      </c>
      <c r="O191" s="180">
        <v>1614139.69</v>
      </c>
      <c r="P191" s="180">
        <v>462.7694065366972</v>
      </c>
      <c r="Q191" s="180">
        <v>2077.1487958715597</v>
      </c>
      <c r="R191" s="215"/>
      <c r="T191" s="214"/>
    </row>
    <row r="192" spans="1:20" ht="35.25" x14ac:dyDescent="0.5">
      <c r="B192" s="315" t="s">
        <v>1362</v>
      </c>
      <c r="C192" s="320"/>
      <c r="D192" s="316" t="s">
        <v>718</v>
      </c>
      <c r="E192" s="316" t="s">
        <v>718</v>
      </c>
      <c r="F192" s="317" t="s">
        <v>718</v>
      </c>
      <c r="G192" s="316" t="s">
        <v>718</v>
      </c>
      <c r="H192" s="316" t="s">
        <v>718</v>
      </c>
      <c r="I192" s="180">
        <v>1317.6</v>
      </c>
      <c r="J192" s="180">
        <v>1189.5999999999999</v>
      </c>
      <c r="K192" s="180">
        <v>1093.8</v>
      </c>
      <c r="L192" s="318">
        <v>50</v>
      </c>
      <c r="M192" s="316" t="s">
        <v>857</v>
      </c>
      <c r="N192" s="130" t="s">
        <v>857</v>
      </c>
      <c r="O192" s="180">
        <v>35323.410000000003</v>
      </c>
      <c r="P192" s="180">
        <v>26.80890255009108</v>
      </c>
      <c r="Q192" s="180">
        <v>8009.5536283185847</v>
      </c>
      <c r="R192" s="215"/>
      <c r="T192" s="214"/>
    </row>
    <row r="193" spans="1:20" ht="35.25" x14ac:dyDescent="0.5">
      <c r="A193" s="3">
        <v>1</v>
      </c>
      <c r="B193" s="319">
        <f>SUBTOTAL(103,$A$93:A193)</f>
        <v>91</v>
      </c>
      <c r="C193" s="320" t="s">
        <v>1423</v>
      </c>
      <c r="D193" s="316">
        <v>1985</v>
      </c>
      <c r="E193" s="316"/>
      <c r="F193" s="317" t="s">
        <v>304</v>
      </c>
      <c r="G193" s="316">
        <v>2</v>
      </c>
      <c r="H193" s="316">
        <v>2</v>
      </c>
      <c r="I193" s="180">
        <v>978.6</v>
      </c>
      <c r="J193" s="180">
        <v>880.3</v>
      </c>
      <c r="K193" s="180">
        <v>821.4</v>
      </c>
      <c r="L193" s="318">
        <v>30</v>
      </c>
      <c r="M193" s="316" t="s">
        <v>260</v>
      </c>
      <c r="N193" s="130" t="s">
        <v>262</v>
      </c>
      <c r="O193" s="180">
        <v>11164.380000000001</v>
      </c>
      <c r="P193" s="180">
        <v>11.408522378908646</v>
      </c>
      <c r="Q193" s="180">
        <v>4297.2369343960763</v>
      </c>
      <c r="R193" s="215"/>
      <c r="T193" s="214"/>
    </row>
    <row r="194" spans="1:20" ht="35.25" x14ac:dyDescent="0.5">
      <c r="A194" s="3">
        <v>1</v>
      </c>
      <c r="B194" s="319">
        <f>SUBTOTAL(103,$A$93:A194)</f>
        <v>92</v>
      </c>
      <c r="C194" s="320" t="s">
        <v>1830</v>
      </c>
      <c r="D194" s="316" t="s">
        <v>343</v>
      </c>
      <c r="E194" s="316"/>
      <c r="F194" s="317" t="s">
        <v>261</v>
      </c>
      <c r="G194" s="316">
        <v>2</v>
      </c>
      <c r="H194" s="316">
        <v>1</v>
      </c>
      <c r="I194" s="180">
        <v>339</v>
      </c>
      <c r="J194" s="180">
        <v>309.3</v>
      </c>
      <c r="K194" s="180">
        <v>272.39999999999998</v>
      </c>
      <c r="L194" s="318">
        <v>20</v>
      </c>
      <c r="M194" s="321" t="s">
        <v>263</v>
      </c>
      <c r="N194" s="130" t="s">
        <v>1838</v>
      </c>
      <c r="O194" s="180">
        <v>24159.03</v>
      </c>
      <c r="P194" s="180">
        <v>71.265575221238933</v>
      </c>
      <c r="Q194" s="180">
        <v>8009.5536283185847</v>
      </c>
      <c r="R194" s="215"/>
      <c r="T194" s="214"/>
    </row>
    <row r="195" spans="1:20" ht="35.25" x14ac:dyDescent="0.5">
      <c r="B195" s="315" t="s">
        <v>827</v>
      </c>
      <c r="C195" s="320"/>
      <c r="D195" s="316" t="s">
        <v>718</v>
      </c>
      <c r="E195" s="316" t="s">
        <v>718</v>
      </c>
      <c r="F195" s="317" t="s">
        <v>718</v>
      </c>
      <c r="G195" s="316" t="s">
        <v>718</v>
      </c>
      <c r="H195" s="316" t="s">
        <v>718</v>
      </c>
      <c r="I195" s="180">
        <v>3121</v>
      </c>
      <c r="J195" s="180">
        <v>1791</v>
      </c>
      <c r="K195" s="180">
        <v>1791</v>
      </c>
      <c r="L195" s="318">
        <v>171</v>
      </c>
      <c r="M195" s="316" t="s">
        <v>857</v>
      </c>
      <c r="N195" s="130" t="s">
        <v>857</v>
      </c>
      <c r="O195" s="180">
        <v>766743.64</v>
      </c>
      <c r="P195" s="180">
        <v>245.67242550464596</v>
      </c>
      <c r="Q195" s="180">
        <v>2778.5393784043576</v>
      </c>
      <c r="R195" s="215"/>
      <c r="T195" s="214"/>
    </row>
    <row r="196" spans="1:20" ht="35.25" x14ac:dyDescent="0.5">
      <c r="A196" s="3">
        <v>1</v>
      </c>
      <c r="B196" s="319">
        <f>SUBTOTAL(103,$A$93:A196)</f>
        <v>93</v>
      </c>
      <c r="C196" s="320" t="s">
        <v>1424</v>
      </c>
      <c r="D196" s="316">
        <v>1986</v>
      </c>
      <c r="E196" s="316"/>
      <c r="F196" s="317" t="s">
        <v>304</v>
      </c>
      <c r="G196" s="316">
        <v>5</v>
      </c>
      <c r="H196" s="316">
        <v>4</v>
      </c>
      <c r="I196" s="180">
        <v>3121</v>
      </c>
      <c r="J196" s="180">
        <v>1791</v>
      </c>
      <c r="K196" s="180">
        <v>1791</v>
      </c>
      <c r="L196" s="318">
        <v>171</v>
      </c>
      <c r="M196" s="316" t="s">
        <v>334</v>
      </c>
      <c r="N196" s="130" t="s">
        <v>1473</v>
      </c>
      <c r="O196" s="180">
        <v>766743.64</v>
      </c>
      <c r="P196" s="180">
        <v>245.67242550464596</v>
      </c>
      <c r="Q196" s="180">
        <v>2778.5393784043576</v>
      </c>
      <c r="R196" s="215"/>
      <c r="T196" s="214"/>
    </row>
    <row r="197" spans="1:20" ht="35.25" x14ac:dyDescent="0.5">
      <c r="B197" s="315" t="s">
        <v>813</v>
      </c>
      <c r="C197" s="320"/>
      <c r="D197" s="316" t="s">
        <v>718</v>
      </c>
      <c r="E197" s="316" t="s">
        <v>718</v>
      </c>
      <c r="F197" s="317" t="s">
        <v>718</v>
      </c>
      <c r="G197" s="316" t="s">
        <v>718</v>
      </c>
      <c r="H197" s="316" t="s">
        <v>718</v>
      </c>
      <c r="I197" s="180">
        <v>9080.32</v>
      </c>
      <c r="J197" s="180">
        <v>7817.6399999999994</v>
      </c>
      <c r="K197" s="180">
        <v>7631.34</v>
      </c>
      <c r="L197" s="318">
        <v>322</v>
      </c>
      <c r="M197" s="316" t="s">
        <v>857</v>
      </c>
      <c r="N197" s="130" t="s">
        <v>857</v>
      </c>
      <c r="O197" s="180">
        <v>2308722.14</v>
      </c>
      <c r="P197" s="180">
        <v>254.25559231392728</v>
      </c>
      <c r="Q197" s="180">
        <v>3519.4831090530506</v>
      </c>
      <c r="R197" s="215"/>
      <c r="T197" s="214"/>
    </row>
    <row r="198" spans="1:20" ht="35.25" x14ac:dyDescent="0.5">
      <c r="A198" s="3">
        <v>1</v>
      </c>
      <c r="B198" s="319">
        <f>SUBTOTAL(103,$A$93:A198)</f>
        <v>94</v>
      </c>
      <c r="C198" s="320" t="s">
        <v>1425</v>
      </c>
      <c r="D198" s="316">
        <v>1976</v>
      </c>
      <c r="E198" s="316"/>
      <c r="F198" s="317" t="s">
        <v>261</v>
      </c>
      <c r="G198" s="316">
        <v>5</v>
      </c>
      <c r="H198" s="316">
        <v>4</v>
      </c>
      <c r="I198" s="180">
        <v>3560.34</v>
      </c>
      <c r="J198" s="180">
        <v>3122.34</v>
      </c>
      <c r="K198" s="180">
        <v>3091.94</v>
      </c>
      <c r="L198" s="318">
        <v>145</v>
      </c>
      <c r="M198" s="316" t="s">
        <v>263</v>
      </c>
      <c r="N198" s="130" t="s">
        <v>1474</v>
      </c>
      <c r="O198" s="180">
        <v>672709.20000000007</v>
      </c>
      <c r="P198" s="180">
        <v>188.94521309762553</v>
      </c>
      <c r="Q198" s="180">
        <v>2399.3563311369139</v>
      </c>
      <c r="R198" s="215"/>
      <c r="T198" s="214"/>
    </row>
    <row r="199" spans="1:20" ht="35.25" x14ac:dyDescent="0.5">
      <c r="A199" s="3">
        <v>1</v>
      </c>
      <c r="B199" s="319">
        <f>SUBTOTAL(103,$A$93:A199)</f>
        <v>95</v>
      </c>
      <c r="C199" s="320" t="s">
        <v>1426</v>
      </c>
      <c r="D199" s="316">
        <v>1975</v>
      </c>
      <c r="E199" s="316"/>
      <c r="F199" s="317" t="s">
        <v>261</v>
      </c>
      <c r="G199" s="316">
        <v>2</v>
      </c>
      <c r="H199" s="316">
        <v>2</v>
      </c>
      <c r="I199" s="180">
        <v>768.5</v>
      </c>
      <c r="J199" s="180">
        <v>710</v>
      </c>
      <c r="K199" s="180">
        <v>655.20000000000005</v>
      </c>
      <c r="L199" s="318">
        <v>38</v>
      </c>
      <c r="M199" s="316" t="s">
        <v>260</v>
      </c>
      <c r="N199" s="130" t="s">
        <v>262</v>
      </c>
      <c r="O199" s="180">
        <v>233442.29</v>
      </c>
      <c r="P199" s="180">
        <v>303.76355237475605</v>
      </c>
      <c r="Q199" s="180">
        <v>1445.4042524398178</v>
      </c>
      <c r="R199" s="215"/>
      <c r="T199" s="214"/>
    </row>
    <row r="200" spans="1:20" ht="35.25" x14ac:dyDescent="0.5">
      <c r="A200" s="3">
        <v>1</v>
      </c>
      <c r="B200" s="319">
        <f>SUBTOTAL(103,$A$93:A200)</f>
        <v>96</v>
      </c>
      <c r="C200" s="320" t="s">
        <v>1453</v>
      </c>
      <c r="D200" s="316">
        <v>1984</v>
      </c>
      <c r="E200" s="316"/>
      <c r="F200" s="317" t="s">
        <v>304</v>
      </c>
      <c r="G200" s="316">
        <v>4</v>
      </c>
      <c r="H200" s="316">
        <v>2</v>
      </c>
      <c r="I200" s="180">
        <v>1287.08</v>
      </c>
      <c r="J200" s="180">
        <v>1127.9000000000001</v>
      </c>
      <c r="K200" s="180">
        <v>1026.8</v>
      </c>
      <c r="L200" s="318">
        <v>51</v>
      </c>
      <c r="M200" s="316" t="s">
        <v>260</v>
      </c>
      <c r="N200" s="130" t="s">
        <v>262</v>
      </c>
      <c r="O200" s="180">
        <v>57671.29</v>
      </c>
      <c r="P200" s="180">
        <v>44.807851881778916</v>
      </c>
      <c r="Q200" s="180">
        <v>3519.4831090530506</v>
      </c>
      <c r="R200" s="215"/>
      <c r="T200" s="214"/>
    </row>
    <row r="201" spans="1:20" ht="35.25" x14ac:dyDescent="0.5">
      <c r="A201" s="3">
        <v>1</v>
      </c>
      <c r="B201" s="319">
        <f>SUBTOTAL(103,$A$93:A201)</f>
        <v>97</v>
      </c>
      <c r="C201" s="320" t="s">
        <v>2200</v>
      </c>
      <c r="D201" s="316">
        <v>1971</v>
      </c>
      <c r="E201" s="316"/>
      <c r="F201" s="317" t="s">
        <v>261</v>
      </c>
      <c r="G201" s="316">
        <v>5</v>
      </c>
      <c r="H201" s="316">
        <v>4</v>
      </c>
      <c r="I201" s="180">
        <v>3464.4</v>
      </c>
      <c r="J201" s="180">
        <v>2857.4</v>
      </c>
      <c r="K201" s="180">
        <v>2857.4</v>
      </c>
      <c r="L201" s="318">
        <v>88</v>
      </c>
      <c r="M201" s="316" t="s">
        <v>260</v>
      </c>
      <c r="N201" s="130" t="s">
        <v>262</v>
      </c>
      <c r="O201" s="180">
        <v>1344899.36</v>
      </c>
      <c r="P201" s="180">
        <v>388.20556517723128</v>
      </c>
      <c r="Q201" s="180">
        <v>2520.1113797482976</v>
      </c>
      <c r="R201" s="215"/>
      <c r="T201" s="214"/>
    </row>
    <row r="202" spans="1:20" ht="35.25" x14ac:dyDescent="0.5">
      <c r="B202" s="315" t="s">
        <v>837</v>
      </c>
      <c r="C202" s="320"/>
      <c r="D202" s="316" t="s">
        <v>718</v>
      </c>
      <c r="E202" s="316" t="s">
        <v>718</v>
      </c>
      <c r="F202" s="317" t="s">
        <v>718</v>
      </c>
      <c r="G202" s="316" t="s">
        <v>718</v>
      </c>
      <c r="H202" s="316" t="s">
        <v>718</v>
      </c>
      <c r="I202" s="180">
        <v>5978.9000000000005</v>
      </c>
      <c r="J202" s="180">
        <v>5540</v>
      </c>
      <c r="K202" s="180">
        <v>5418.3</v>
      </c>
      <c r="L202" s="318">
        <v>232</v>
      </c>
      <c r="M202" s="316" t="s">
        <v>857</v>
      </c>
      <c r="N202" s="130" t="s">
        <v>857</v>
      </c>
      <c r="O202" s="180">
        <v>704698.73</v>
      </c>
      <c r="P202" s="180">
        <v>117.86427770994663</v>
      </c>
      <c r="Q202" s="180">
        <v>7631.87</v>
      </c>
      <c r="R202" s="215"/>
      <c r="T202" s="214"/>
    </row>
    <row r="203" spans="1:20" ht="35.25" x14ac:dyDescent="0.5">
      <c r="A203" s="3">
        <v>1</v>
      </c>
      <c r="B203" s="319">
        <f>SUBTOTAL(103,$A$93:A203)</f>
        <v>98</v>
      </c>
      <c r="C203" s="320" t="s">
        <v>1427</v>
      </c>
      <c r="D203" s="316">
        <v>1982</v>
      </c>
      <c r="E203" s="316"/>
      <c r="F203" s="317" t="s">
        <v>304</v>
      </c>
      <c r="G203" s="316">
        <v>5</v>
      </c>
      <c r="H203" s="316">
        <v>6</v>
      </c>
      <c r="I203" s="180">
        <v>5085.1000000000004</v>
      </c>
      <c r="J203" s="180">
        <v>4673.5</v>
      </c>
      <c r="K203" s="180">
        <v>4551.8</v>
      </c>
      <c r="L203" s="318">
        <v>199</v>
      </c>
      <c r="M203" s="316" t="s">
        <v>334</v>
      </c>
      <c r="N203" s="130" t="s">
        <v>1475</v>
      </c>
      <c r="O203" s="180">
        <v>425208.96</v>
      </c>
      <c r="P203" s="180">
        <v>83.618603370631845</v>
      </c>
      <c r="Q203" s="180">
        <v>2144.6067766612259</v>
      </c>
      <c r="R203" s="215"/>
      <c r="T203" s="214"/>
    </row>
    <row r="204" spans="1:20" ht="35.25" x14ac:dyDescent="0.5">
      <c r="A204" s="3">
        <v>1</v>
      </c>
      <c r="B204" s="319">
        <f>SUBTOTAL(103,$A$93:A204)</f>
        <v>99</v>
      </c>
      <c r="C204" s="320" t="s">
        <v>3273</v>
      </c>
      <c r="D204" s="316">
        <v>1967</v>
      </c>
      <c r="E204" s="316"/>
      <c r="F204" s="317" t="s">
        <v>1297</v>
      </c>
      <c r="G204" s="316">
        <v>2</v>
      </c>
      <c r="H204" s="316">
        <v>3</v>
      </c>
      <c r="I204" s="180">
        <v>893.8</v>
      </c>
      <c r="J204" s="180">
        <v>866.5</v>
      </c>
      <c r="K204" s="180">
        <v>866.5</v>
      </c>
      <c r="L204" s="318">
        <v>33</v>
      </c>
      <c r="M204" s="316" t="s">
        <v>260</v>
      </c>
      <c r="N204" s="130" t="s">
        <v>262</v>
      </c>
      <c r="O204" s="180">
        <v>279489.77</v>
      </c>
      <c r="P204" s="180">
        <v>312.69833296039388</v>
      </c>
      <c r="Q204" s="180">
        <v>7631.87</v>
      </c>
      <c r="R204" s="215"/>
      <c r="T204" s="214"/>
    </row>
    <row r="205" spans="1:20" ht="35.25" x14ac:dyDescent="0.5">
      <c r="B205" s="315" t="s">
        <v>798</v>
      </c>
      <c r="C205" s="320"/>
      <c r="D205" s="316" t="s">
        <v>718</v>
      </c>
      <c r="E205" s="316" t="s">
        <v>718</v>
      </c>
      <c r="F205" s="316" t="s">
        <v>718</v>
      </c>
      <c r="G205" s="316" t="s">
        <v>718</v>
      </c>
      <c r="H205" s="316" t="s">
        <v>718</v>
      </c>
      <c r="I205" s="180">
        <v>4174.76</v>
      </c>
      <c r="J205" s="180">
        <v>2760.79</v>
      </c>
      <c r="K205" s="180">
        <v>1330.8600000000001</v>
      </c>
      <c r="L205" s="318">
        <v>92</v>
      </c>
      <c r="M205" s="316" t="s">
        <v>857</v>
      </c>
      <c r="N205" s="130" t="s">
        <v>857</v>
      </c>
      <c r="O205" s="180">
        <v>243092.59999999998</v>
      </c>
      <c r="P205" s="180">
        <v>58.229119757782478</v>
      </c>
      <c r="Q205" s="180">
        <v>7649.0049561570731</v>
      </c>
      <c r="R205" s="215"/>
      <c r="T205" s="214"/>
    </row>
    <row r="206" spans="1:20" ht="35.25" x14ac:dyDescent="0.5">
      <c r="A206" s="3">
        <v>1</v>
      </c>
      <c r="B206" s="319">
        <f>SUBTOTAL(103,$A$93:A206)</f>
        <v>100</v>
      </c>
      <c r="C206" s="320" t="s">
        <v>1428</v>
      </c>
      <c r="D206" s="316">
        <v>1967</v>
      </c>
      <c r="E206" s="316"/>
      <c r="F206" s="317" t="s">
        <v>261</v>
      </c>
      <c r="G206" s="316">
        <v>4</v>
      </c>
      <c r="H206" s="316">
        <v>3</v>
      </c>
      <c r="I206" s="180">
        <v>3387.86</v>
      </c>
      <c r="J206" s="180">
        <v>2034.29</v>
      </c>
      <c r="K206" s="180">
        <v>1015.36</v>
      </c>
      <c r="L206" s="318">
        <v>59</v>
      </c>
      <c r="M206" s="316" t="s">
        <v>263</v>
      </c>
      <c r="N206" s="130" t="s">
        <v>1262</v>
      </c>
      <c r="O206" s="180">
        <v>218819.08</v>
      </c>
      <c r="P206" s="180">
        <v>64.589174287013037</v>
      </c>
      <c r="Q206" s="180">
        <v>1920.8750633143047</v>
      </c>
      <c r="R206" s="215"/>
      <c r="T206" s="214"/>
    </row>
    <row r="207" spans="1:20" ht="35.25" x14ac:dyDescent="0.5">
      <c r="A207" s="3">
        <v>1</v>
      </c>
      <c r="B207" s="319">
        <f>SUBTOTAL(103,$A$93:A207)</f>
        <v>101</v>
      </c>
      <c r="C207" s="320" t="s">
        <v>1831</v>
      </c>
      <c r="D207" s="316" t="s">
        <v>346</v>
      </c>
      <c r="E207" s="316"/>
      <c r="F207" s="317" t="s">
        <v>261</v>
      </c>
      <c r="G207" s="316">
        <v>2</v>
      </c>
      <c r="H207" s="316">
        <v>2</v>
      </c>
      <c r="I207" s="180">
        <v>786.9</v>
      </c>
      <c r="J207" s="180">
        <v>726.5</v>
      </c>
      <c r="K207" s="180">
        <v>315.5</v>
      </c>
      <c r="L207" s="318">
        <v>33</v>
      </c>
      <c r="M207" s="321" t="s">
        <v>263</v>
      </c>
      <c r="N207" s="130" t="s">
        <v>1839</v>
      </c>
      <c r="O207" s="180">
        <v>24273.52</v>
      </c>
      <c r="P207" s="180">
        <v>30.847019951709239</v>
      </c>
      <c r="Q207" s="180">
        <v>7649.0049561570731</v>
      </c>
      <c r="R207" s="215"/>
      <c r="T207" s="214"/>
    </row>
    <row r="208" spans="1:20" ht="35.25" x14ac:dyDescent="0.5">
      <c r="B208" s="315" t="s">
        <v>810</v>
      </c>
      <c r="C208" s="320"/>
      <c r="D208" s="316" t="s">
        <v>718</v>
      </c>
      <c r="E208" s="316" t="s">
        <v>718</v>
      </c>
      <c r="F208" s="317" t="s">
        <v>718</v>
      </c>
      <c r="G208" s="316" t="s">
        <v>718</v>
      </c>
      <c r="H208" s="316" t="s">
        <v>718</v>
      </c>
      <c r="I208" s="180">
        <v>15972.619999999999</v>
      </c>
      <c r="J208" s="180">
        <v>13085.72</v>
      </c>
      <c r="K208" s="180">
        <v>12402.84</v>
      </c>
      <c r="L208" s="318">
        <v>615</v>
      </c>
      <c r="M208" s="316" t="s">
        <v>857</v>
      </c>
      <c r="N208" s="130" t="s">
        <v>857</v>
      </c>
      <c r="O208" s="180">
        <v>2173791.21</v>
      </c>
      <c r="P208" s="180">
        <v>136.09484292495534</v>
      </c>
      <c r="Q208" s="180">
        <v>2970.9831353959598</v>
      </c>
      <c r="R208" s="215"/>
      <c r="T208" s="214"/>
    </row>
    <row r="209" spans="1:20" ht="35.25" x14ac:dyDescent="0.5">
      <c r="A209" s="3">
        <v>1</v>
      </c>
      <c r="B209" s="319">
        <f>SUBTOTAL(103,$A$93:A209)</f>
        <v>102</v>
      </c>
      <c r="C209" s="320" t="s">
        <v>1429</v>
      </c>
      <c r="D209" s="316">
        <v>1989</v>
      </c>
      <c r="E209" s="316"/>
      <c r="F209" s="317" t="s">
        <v>261</v>
      </c>
      <c r="G209" s="316">
        <v>5</v>
      </c>
      <c r="H209" s="316">
        <v>12</v>
      </c>
      <c r="I209" s="180">
        <v>10086.92</v>
      </c>
      <c r="J209" s="180">
        <v>8329.2199999999993</v>
      </c>
      <c r="K209" s="180">
        <v>7734.54</v>
      </c>
      <c r="L209" s="318">
        <v>405</v>
      </c>
      <c r="M209" s="316" t="s">
        <v>263</v>
      </c>
      <c r="N209" s="130" t="s">
        <v>1476</v>
      </c>
      <c r="O209" s="180">
        <v>83534.5</v>
      </c>
      <c r="P209" s="180">
        <v>8.2814674846236507</v>
      </c>
      <c r="Q209" s="180">
        <v>2458.1946846014444</v>
      </c>
      <c r="R209" s="215"/>
      <c r="T209" s="214"/>
    </row>
    <row r="210" spans="1:20" ht="35.25" x14ac:dyDescent="0.5">
      <c r="A210" s="3">
        <v>1</v>
      </c>
      <c r="B210" s="319">
        <f>SUBTOTAL(103,$A$93:A210)</f>
        <v>103</v>
      </c>
      <c r="C210" s="320" t="s">
        <v>1430</v>
      </c>
      <c r="D210" s="316">
        <v>1977</v>
      </c>
      <c r="E210" s="316"/>
      <c r="F210" s="317" t="s">
        <v>261</v>
      </c>
      <c r="G210" s="316">
        <v>5</v>
      </c>
      <c r="H210" s="316">
        <v>8</v>
      </c>
      <c r="I210" s="180">
        <v>5885.7</v>
      </c>
      <c r="J210" s="180">
        <v>4756.5</v>
      </c>
      <c r="K210" s="180">
        <v>4668.3</v>
      </c>
      <c r="L210" s="318">
        <v>210</v>
      </c>
      <c r="M210" s="316" t="s">
        <v>263</v>
      </c>
      <c r="N210" s="130" t="s">
        <v>1477</v>
      </c>
      <c r="O210" s="180">
        <v>2090256.71</v>
      </c>
      <c r="P210" s="180">
        <v>355.14156514942999</v>
      </c>
      <c r="Q210" s="180">
        <v>2970.9831353959598</v>
      </c>
      <c r="R210" s="215"/>
      <c r="T210" s="214"/>
    </row>
    <row r="211" spans="1:20" ht="35.25" x14ac:dyDescent="0.5">
      <c r="B211" s="315" t="s">
        <v>850</v>
      </c>
      <c r="C211" s="320"/>
      <c r="D211" s="316" t="s">
        <v>718</v>
      </c>
      <c r="E211" s="316" t="s">
        <v>718</v>
      </c>
      <c r="F211" s="317" t="s">
        <v>718</v>
      </c>
      <c r="G211" s="316" t="s">
        <v>718</v>
      </c>
      <c r="H211" s="316" t="s">
        <v>718</v>
      </c>
      <c r="I211" s="180">
        <v>3408</v>
      </c>
      <c r="J211" s="180">
        <v>3083.5</v>
      </c>
      <c r="K211" s="180">
        <v>2494.5</v>
      </c>
      <c r="L211" s="318">
        <v>189</v>
      </c>
      <c r="M211" s="316" t="s">
        <v>857</v>
      </c>
      <c r="N211" s="130" t="s">
        <v>857</v>
      </c>
      <c r="O211" s="180">
        <v>712563.45</v>
      </c>
      <c r="P211" s="180">
        <v>209.08551936619716</v>
      </c>
      <c r="Q211" s="180">
        <v>8095.5914666666677</v>
      </c>
      <c r="R211" s="215"/>
      <c r="T211" s="214"/>
    </row>
    <row r="212" spans="1:20" ht="35.25" x14ac:dyDescent="0.5">
      <c r="A212" s="3">
        <v>1</v>
      </c>
      <c r="B212" s="319">
        <f>SUBTOTAL(103,$A$93:A212)</f>
        <v>104</v>
      </c>
      <c r="C212" s="320" t="s">
        <v>1431</v>
      </c>
      <c r="D212" s="316">
        <v>1961</v>
      </c>
      <c r="E212" s="316"/>
      <c r="F212" s="317" t="s">
        <v>261</v>
      </c>
      <c r="G212" s="316">
        <v>2</v>
      </c>
      <c r="H212" s="316">
        <v>3</v>
      </c>
      <c r="I212" s="180">
        <v>825</v>
      </c>
      <c r="J212" s="180">
        <v>769.5</v>
      </c>
      <c r="K212" s="180">
        <v>628.1</v>
      </c>
      <c r="L212" s="318">
        <v>57</v>
      </c>
      <c r="M212" s="316" t="s">
        <v>263</v>
      </c>
      <c r="N212" s="130" t="s">
        <v>1478</v>
      </c>
      <c r="O212" s="180">
        <v>628016.2699999999</v>
      </c>
      <c r="P212" s="180">
        <v>761.23184242424236</v>
      </c>
      <c r="Q212" s="180">
        <v>8095.5914666666677</v>
      </c>
      <c r="R212" s="215"/>
      <c r="T212" s="214"/>
    </row>
    <row r="213" spans="1:20" ht="35.25" x14ac:dyDescent="0.5">
      <c r="A213" s="3">
        <v>1</v>
      </c>
      <c r="B213" s="319">
        <f>SUBTOTAL(103,$A$93:A213)</f>
        <v>105</v>
      </c>
      <c r="C213" s="320" t="s">
        <v>1432</v>
      </c>
      <c r="D213" s="316">
        <v>1985</v>
      </c>
      <c r="E213" s="316"/>
      <c r="F213" s="317" t="s">
        <v>261</v>
      </c>
      <c r="G213" s="316">
        <v>4</v>
      </c>
      <c r="H213" s="316">
        <v>2</v>
      </c>
      <c r="I213" s="180">
        <v>1789.9</v>
      </c>
      <c r="J213" s="180">
        <v>1591.4</v>
      </c>
      <c r="K213" s="180">
        <v>1185</v>
      </c>
      <c r="L213" s="318">
        <v>91</v>
      </c>
      <c r="M213" s="316" t="s">
        <v>263</v>
      </c>
      <c r="N213" s="130" t="s">
        <v>1478</v>
      </c>
      <c r="O213" s="180">
        <v>30755.429999999997</v>
      </c>
      <c r="P213" s="180">
        <v>17.182764400245819</v>
      </c>
      <c r="Q213" s="180">
        <v>3506.2365227107662</v>
      </c>
      <c r="R213" s="215"/>
      <c r="T213" s="214"/>
    </row>
    <row r="214" spans="1:20" ht="35.25" x14ac:dyDescent="0.5">
      <c r="A214" s="3">
        <v>1</v>
      </c>
      <c r="B214" s="319">
        <f>SUBTOTAL(103,$A$93:A214)</f>
        <v>106</v>
      </c>
      <c r="C214" s="320" t="s">
        <v>1832</v>
      </c>
      <c r="D214" s="316" t="s">
        <v>310</v>
      </c>
      <c r="E214" s="316"/>
      <c r="F214" s="317" t="s">
        <v>261</v>
      </c>
      <c r="G214" s="316">
        <v>2</v>
      </c>
      <c r="H214" s="316">
        <v>2</v>
      </c>
      <c r="I214" s="180">
        <v>793.1</v>
      </c>
      <c r="J214" s="180">
        <v>722.6</v>
      </c>
      <c r="K214" s="180">
        <v>681.4</v>
      </c>
      <c r="L214" s="318">
        <v>41</v>
      </c>
      <c r="M214" s="321" t="s">
        <v>263</v>
      </c>
      <c r="N214" s="130" t="s">
        <v>1840</v>
      </c>
      <c r="O214" s="180">
        <v>53791.75</v>
      </c>
      <c r="P214" s="180">
        <v>67.824675324675326</v>
      </c>
      <c r="Q214" s="180">
        <v>6678.5042995839121</v>
      </c>
      <c r="R214" s="215"/>
      <c r="T214" s="214"/>
    </row>
    <row r="215" spans="1:20" ht="35.25" x14ac:dyDescent="0.5">
      <c r="B215" s="315" t="s">
        <v>824</v>
      </c>
      <c r="C215" s="320"/>
      <c r="D215" s="316" t="s">
        <v>718</v>
      </c>
      <c r="E215" s="316" t="s">
        <v>718</v>
      </c>
      <c r="F215" s="317" t="s">
        <v>718</v>
      </c>
      <c r="G215" s="316" t="s">
        <v>718</v>
      </c>
      <c r="H215" s="316" t="s">
        <v>718</v>
      </c>
      <c r="I215" s="180">
        <v>677.1</v>
      </c>
      <c r="J215" s="180">
        <v>618.1</v>
      </c>
      <c r="K215" s="180">
        <v>363.3</v>
      </c>
      <c r="L215" s="318">
        <v>37</v>
      </c>
      <c r="M215" s="316" t="s">
        <v>857</v>
      </c>
      <c r="N215" s="130" t="s">
        <v>857</v>
      </c>
      <c r="O215" s="180">
        <v>39413.129999999997</v>
      </c>
      <c r="P215" s="180">
        <v>58.208728400531676</v>
      </c>
      <c r="Q215" s="180">
        <v>7164.1851425195691</v>
      </c>
      <c r="R215" s="215"/>
      <c r="T215" s="214"/>
    </row>
    <row r="216" spans="1:20" ht="35.25" x14ac:dyDescent="0.5">
      <c r="A216" s="3">
        <v>1</v>
      </c>
      <c r="B216" s="319">
        <f>SUBTOTAL(103,$A$93:A216)</f>
        <v>107</v>
      </c>
      <c r="C216" s="320" t="s">
        <v>1433</v>
      </c>
      <c r="D216" s="316">
        <v>1991</v>
      </c>
      <c r="E216" s="316"/>
      <c r="F216" s="317" t="s">
        <v>304</v>
      </c>
      <c r="G216" s="316">
        <v>2</v>
      </c>
      <c r="H216" s="316">
        <v>2</v>
      </c>
      <c r="I216" s="180">
        <v>677.1</v>
      </c>
      <c r="J216" s="180">
        <v>618.1</v>
      </c>
      <c r="K216" s="180">
        <v>363.3</v>
      </c>
      <c r="L216" s="318">
        <v>37</v>
      </c>
      <c r="M216" s="316" t="s">
        <v>260</v>
      </c>
      <c r="N216" s="130" t="s">
        <v>262</v>
      </c>
      <c r="O216" s="180">
        <v>39413.129999999997</v>
      </c>
      <c r="P216" s="180">
        <v>58.208728400531676</v>
      </c>
      <c r="Q216" s="180">
        <v>7164.1851425195691</v>
      </c>
      <c r="R216" s="215"/>
      <c r="T216" s="214"/>
    </row>
    <row r="217" spans="1:20" ht="35.25" x14ac:dyDescent="0.5">
      <c r="B217" s="315" t="s">
        <v>792</v>
      </c>
      <c r="C217" s="320"/>
      <c r="D217" s="316" t="s">
        <v>718</v>
      </c>
      <c r="E217" s="316" t="s">
        <v>718</v>
      </c>
      <c r="F217" s="317" t="s">
        <v>718</v>
      </c>
      <c r="G217" s="316" t="s">
        <v>718</v>
      </c>
      <c r="H217" s="316" t="s">
        <v>718</v>
      </c>
      <c r="I217" s="180">
        <v>805.6</v>
      </c>
      <c r="J217" s="180">
        <v>744.2</v>
      </c>
      <c r="K217" s="180">
        <v>701.4</v>
      </c>
      <c r="L217" s="318">
        <v>44</v>
      </c>
      <c r="M217" s="316" t="s">
        <v>857</v>
      </c>
      <c r="N217" s="130" t="s">
        <v>857</v>
      </c>
      <c r="O217" s="180">
        <v>275468.56</v>
      </c>
      <c r="P217" s="180">
        <v>341.94210526315788</v>
      </c>
      <c r="Q217" s="180">
        <v>7836.7233366434957</v>
      </c>
      <c r="R217" s="215"/>
      <c r="T217" s="214"/>
    </row>
    <row r="218" spans="1:20" ht="35.25" x14ac:dyDescent="0.5">
      <c r="A218" s="3">
        <v>1</v>
      </c>
      <c r="B218" s="319">
        <f>SUBTOTAL(103,$A$93:A218)</f>
        <v>108</v>
      </c>
      <c r="C218" s="320" t="s">
        <v>1434</v>
      </c>
      <c r="D218" s="316">
        <v>1969</v>
      </c>
      <c r="E218" s="316"/>
      <c r="F218" s="317" t="s">
        <v>261</v>
      </c>
      <c r="G218" s="316">
        <v>2</v>
      </c>
      <c r="H218" s="316">
        <v>2</v>
      </c>
      <c r="I218" s="180">
        <v>805.6</v>
      </c>
      <c r="J218" s="180">
        <v>744.2</v>
      </c>
      <c r="K218" s="180">
        <v>701.4</v>
      </c>
      <c r="L218" s="318">
        <v>44</v>
      </c>
      <c r="M218" s="316" t="s">
        <v>260</v>
      </c>
      <c r="N218" s="130" t="s">
        <v>262</v>
      </c>
      <c r="O218" s="180">
        <v>275468.56</v>
      </c>
      <c r="P218" s="180">
        <v>341.94210526315788</v>
      </c>
      <c r="Q218" s="180">
        <v>7836.7233366434957</v>
      </c>
      <c r="R218" s="215"/>
      <c r="T218" s="214"/>
    </row>
    <row r="219" spans="1:20" ht="35.25" x14ac:dyDescent="0.5">
      <c r="B219" s="315" t="s">
        <v>834</v>
      </c>
      <c r="C219" s="320"/>
      <c r="D219" s="316" t="s">
        <v>718</v>
      </c>
      <c r="E219" s="316" t="s">
        <v>718</v>
      </c>
      <c r="F219" s="317" t="s">
        <v>718</v>
      </c>
      <c r="G219" s="316" t="s">
        <v>718</v>
      </c>
      <c r="H219" s="316" t="s">
        <v>718</v>
      </c>
      <c r="I219" s="180">
        <v>1423.3</v>
      </c>
      <c r="J219" s="180">
        <v>862.5</v>
      </c>
      <c r="K219" s="180">
        <v>862.5</v>
      </c>
      <c r="L219" s="318">
        <v>37</v>
      </c>
      <c r="M219" s="316" t="s">
        <v>857</v>
      </c>
      <c r="N219" s="130" t="s">
        <v>857</v>
      </c>
      <c r="O219" s="180">
        <v>597194.18999999994</v>
      </c>
      <c r="P219" s="180">
        <v>419.58419869317783</v>
      </c>
      <c r="Q219" s="180">
        <v>5187.4581044052566</v>
      </c>
      <c r="R219" s="215"/>
      <c r="T219" s="214"/>
    </row>
    <row r="220" spans="1:20" ht="35.25" x14ac:dyDescent="0.5">
      <c r="A220" s="3">
        <v>1</v>
      </c>
      <c r="B220" s="319">
        <f>SUBTOTAL(103,$A$93:A220)</f>
        <v>109</v>
      </c>
      <c r="C220" s="320" t="s">
        <v>1833</v>
      </c>
      <c r="D220" s="316">
        <v>1980</v>
      </c>
      <c r="E220" s="316"/>
      <c r="F220" s="317" t="s">
        <v>261</v>
      </c>
      <c r="G220" s="316">
        <v>2</v>
      </c>
      <c r="H220" s="316">
        <v>3</v>
      </c>
      <c r="I220" s="180">
        <v>1423.3</v>
      </c>
      <c r="J220" s="180">
        <v>862.5</v>
      </c>
      <c r="K220" s="180">
        <v>862.5</v>
      </c>
      <c r="L220" s="318">
        <v>37</v>
      </c>
      <c r="M220" s="316" t="s">
        <v>260</v>
      </c>
      <c r="N220" s="130" t="s">
        <v>262</v>
      </c>
      <c r="O220" s="180">
        <v>597194.18999999994</v>
      </c>
      <c r="P220" s="180">
        <v>419.58419869317783</v>
      </c>
      <c r="Q220" s="180">
        <v>5187.4581044052566</v>
      </c>
      <c r="R220" s="215"/>
      <c r="T220" s="214"/>
    </row>
    <row r="221" spans="1:20" ht="35.25" x14ac:dyDescent="0.5">
      <c r="B221" s="315" t="s">
        <v>819</v>
      </c>
      <c r="C221" s="320"/>
      <c r="D221" s="316" t="s">
        <v>718</v>
      </c>
      <c r="E221" s="316" t="s">
        <v>718</v>
      </c>
      <c r="F221" s="317" t="s">
        <v>718</v>
      </c>
      <c r="G221" s="316" t="s">
        <v>718</v>
      </c>
      <c r="H221" s="316" t="s">
        <v>718</v>
      </c>
      <c r="I221" s="180">
        <v>13349.95</v>
      </c>
      <c r="J221" s="180">
        <v>8603.0499999999993</v>
      </c>
      <c r="K221" s="180">
        <v>6388.1299999999992</v>
      </c>
      <c r="L221" s="318">
        <v>640</v>
      </c>
      <c r="M221" s="316" t="s">
        <v>857</v>
      </c>
      <c r="N221" s="130" t="s">
        <v>857</v>
      </c>
      <c r="O221" s="180">
        <v>5784912.8800000008</v>
      </c>
      <c r="P221" s="180">
        <v>433.32843044355974</v>
      </c>
      <c r="Q221" s="180">
        <v>8070.5734895692249</v>
      </c>
      <c r="R221" s="215"/>
      <c r="T221" s="214"/>
    </row>
    <row r="222" spans="1:20" ht="35.25" x14ac:dyDescent="0.5">
      <c r="A222" s="3">
        <v>1</v>
      </c>
      <c r="B222" s="319">
        <f>SUBTOTAL(103,$A$93:A222)</f>
        <v>110</v>
      </c>
      <c r="C222" s="320" t="s">
        <v>1435</v>
      </c>
      <c r="D222" s="316">
        <v>1984</v>
      </c>
      <c r="E222" s="316"/>
      <c r="F222" s="317" t="s">
        <v>304</v>
      </c>
      <c r="G222" s="316">
        <v>5</v>
      </c>
      <c r="H222" s="316">
        <v>6</v>
      </c>
      <c r="I222" s="180">
        <v>6737.77</v>
      </c>
      <c r="J222" s="180">
        <v>4669.7</v>
      </c>
      <c r="K222" s="180">
        <v>4492.3999999999996</v>
      </c>
      <c r="L222" s="318">
        <v>246</v>
      </c>
      <c r="M222" s="316" t="s">
        <v>263</v>
      </c>
      <c r="N222" s="130" t="s">
        <v>1310</v>
      </c>
      <c r="O222" s="180">
        <v>5582500</v>
      </c>
      <c r="P222" s="180">
        <v>828.53822555533952</v>
      </c>
      <c r="Q222" s="180">
        <v>1648.2132242566904</v>
      </c>
      <c r="R222" s="215"/>
      <c r="T222" s="214"/>
    </row>
    <row r="223" spans="1:20" ht="35.25" x14ac:dyDescent="0.5">
      <c r="A223" s="3">
        <v>1</v>
      </c>
      <c r="B223" s="319">
        <f>SUBTOTAL(103,$A$93:A223)</f>
        <v>111</v>
      </c>
      <c r="C223" s="320" t="s">
        <v>1436</v>
      </c>
      <c r="D223" s="316">
        <v>1976</v>
      </c>
      <c r="E223" s="316"/>
      <c r="F223" s="317" t="s">
        <v>261</v>
      </c>
      <c r="G223" s="316">
        <v>2</v>
      </c>
      <c r="H223" s="316">
        <v>2</v>
      </c>
      <c r="I223" s="180">
        <v>590.55999999999995</v>
      </c>
      <c r="J223" s="180">
        <v>553.66</v>
      </c>
      <c r="K223" s="180">
        <v>414.9</v>
      </c>
      <c r="L223" s="318">
        <v>34</v>
      </c>
      <c r="M223" s="316" t="s">
        <v>263</v>
      </c>
      <c r="N223" s="130" t="s">
        <v>287</v>
      </c>
      <c r="O223" s="180">
        <v>10339.869999999999</v>
      </c>
      <c r="P223" s="180">
        <v>17.508585071796261</v>
      </c>
      <c r="Q223" s="180">
        <v>8070.5734895692249</v>
      </c>
      <c r="R223" s="215"/>
      <c r="T223" s="214"/>
    </row>
    <row r="224" spans="1:20" ht="35.25" x14ac:dyDescent="0.5">
      <c r="A224" s="3">
        <v>1</v>
      </c>
      <c r="B224" s="319">
        <f>SUBTOTAL(103,$A$93:A224)</f>
        <v>112</v>
      </c>
      <c r="C224" s="320" t="s">
        <v>1437</v>
      </c>
      <c r="D224" s="316">
        <v>1975</v>
      </c>
      <c r="E224" s="316">
        <v>2010</v>
      </c>
      <c r="F224" s="317" t="s">
        <v>261</v>
      </c>
      <c r="G224" s="316">
        <v>5</v>
      </c>
      <c r="H224" s="316">
        <v>1</v>
      </c>
      <c r="I224" s="180">
        <v>5603.53</v>
      </c>
      <c r="J224" s="180">
        <v>3006.1</v>
      </c>
      <c r="K224" s="180">
        <v>1107.24</v>
      </c>
      <c r="L224" s="318">
        <v>341</v>
      </c>
      <c r="M224" s="316" t="s">
        <v>260</v>
      </c>
      <c r="N224" s="130" t="s">
        <v>262</v>
      </c>
      <c r="O224" s="180">
        <v>178357.44</v>
      </c>
      <c r="P224" s="180">
        <v>31.829478917753633</v>
      </c>
      <c r="Q224" s="180">
        <v>3259.66</v>
      </c>
      <c r="R224" s="215"/>
      <c r="T224" s="214"/>
    </row>
    <row r="225" spans="1:20" ht="35.25" x14ac:dyDescent="0.5">
      <c r="A225" s="3">
        <v>1</v>
      </c>
      <c r="B225" s="319">
        <f>SUBTOTAL(103,$A$93:A225)</f>
        <v>113</v>
      </c>
      <c r="C225" s="320" t="s">
        <v>2201</v>
      </c>
      <c r="D225" s="316">
        <v>1968</v>
      </c>
      <c r="E225" s="316"/>
      <c r="F225" s="317" t="s">
        <v>261</v>
      </c>
      <c r="G225" s="316">
        <v>2</v>
      </c>
      <c r="H225" s="316">
        <v>2</v>
      </c>
      <c r="I225" s="180">
        <v>418.09</v>
      </c>
      <c r="J225" s="180">
        <v>373.59</v>
      </c>
      <c r="K225" s="180">
        <v>373.59</v>
      </c>
      <c r="L225" s="318">
        <v>19</v>
      </c>
      <c r="M225" s="316" t="s">
        <v>263</v>
      </c>
      <c r="N225" s="130" t="s">
        <v>287</v>
      </c>
      <c r="O225" s="180">
        <v>13715.57</v>
      </c>
      <c r="P225" s="180">
        <v>32.805305077854051</v>
      </c>
      <c r="Q225" s="180">
        <v>7990.7132913965906</v>
      </c>
      <c r="R225" s="215"/>
      <c r="T225" s="214"/>
    </row>
    <row r="226" spans="1:20" ht="35.25" x14ac:dyDescent="0.5">
      <c r="B226" s="315" t="s">
        <v>1245</v>
      </c>
      <c r="C226" s="320"/>
      <c r="D226" s="316" t="s">
        <v>718</v>
      </c>
      <c r="E226" s="316" t="s">
        <v>718</v>
      </c>
      <c r="F226" s="317" t="s">
        <v>718</v>
      </c>
      <c r="G226" s="316" t="s">
        <v>718</v>
      </c>
      <c r="H226" s="316" t="s">
        <v>718</v>
      </c>
      <c r="I226" s="180">
        <v>418.1</v>
      </c>
      <c r="J226" s="180">
        <v>377.6</v>
      </c>
      <c r="K226" s="180">
        <v>284.3</v>
      </c>
      <c r="L226" s="318">
        <v>12</v>
      </c>
      <c r="M226" s="316" t="s">
        <v>857</v>
      </c>
      <c r="N226" s="130" t="s">
        <v>857</v>
      </c>
      <c r="O226" s="180">
        <v>222759.59</v>
      </c>
      <c r="P226" s="180">
        <v>532.79021765127959</v>
      </c>
      <c r="Q226" s="180">
        <v>8228.383496292754</v>
      </c>
      <c r="R226" s="215"/>
      <c r="T226" s="214"/>
    </row>
    <row r="227" spans="1:20" ht="35.25" x14ac:dyDescent="0.5">
      <c r="A227" s="3">
        <v>1</v>
      </c>
      <c r="B227" s="319">
        <f>SUBTOTAL(103,$A$93:A227)</f>
        <v>114</v>
      </c>
      <c r="C227" s="320" t="s">
        <v>1438</v>
      </c>
      <c r="D227" s="316">
        <v>1987</v>
      </c>
      <c r="E227" s="316"/>
      <c r="F227" s="317" t="s">
        <v>261</v>
      </c>
      <c r="G227" s="316">
        <v>2</v>
      </c>
      <c r="H227" s="316">
        <v>2</v>
      </c>
      <c r="I227" s="180">
        <v>418.1</v>
      </c>
      <c r="J227" s="180">
        <v>377.6</v>
      </c>
      <c r="K227" s="180">
        <v>284.3</v>
      </c>
      <c r="L227" s="318">
        <v>12</v>
      </c>
      <c r="M227" s="316" t="s">
        <v>260</v>
      </c>
      <c r="N227" s="130" t="s">
        <v>262</v>
      </c>
      <c r="O227" s="180">
        <v>222759.59</v>
      </c>
      <c r="P227" s="180">
        <v>532.79021765127959</v>
      </c>
      <c r="Q227" s="180">
        <v>8228.383496292754</v>
      </c>
      <c r="R227" s="215"/>
      <c r="T227" s="214"/>
    </row>
    <row r="228" spans="1:20" ht="35.25" x14ac:dyDescent="0.5">
      <c r="B228" s="315" t="s">
        <v>815</v>
      </c>
      <c r="C228" s="320"/>
      <c r="D228" s="316" t="s">
        <v>718</v>
      </c>
      <c r="E228" s="316" t="s">
        <v>718</v>
      </c>
      <c r="F228" s="317" t="s">
        <v>718</v>
      </c>
      <c r="G228" s="316" t="s">
        <v>718</v>
      </c>
      <c r="H228" s="316" t="s">
        <v>718</v>
      </c>
      <c r="I228" s="180">
        <v>344.6</v>
      </c>
      <c r="J228" s="180">
        <v>312.2</v>
      </c>
      <c r="K228" s="180">
        <v>312.2</v>
      </c>
      <c r="L228" s="318">
        <v>15</v>
      </c>
      <c r="M228" s="316" t="s">
        <v>857</v>
      </c>
      <c r="N228" s="130" t="s">
        <v>857</v>
      </c>
      <c r="O228" s="180">
        <v>137654.99000000002</v>
      </c>
      <c r="P228" s="180">
        <v>399.46311665699363</v>
      </c>
      <c r="Q228" s="180">
        <v>7585.6906511897841</v>
      </c>
      <c r="R228" s="215"/>
      <c r="T228" s="214"/>
    </row>
    <row r="229" spans="1:20" ht="35.25" x14ac:dyDescent="0.5">
      <c r="A229" s="3">
        <v>1</v>
      </c>
      <c r="B229" s="319">
        <f>SUBTOTAL(103,$A$93:A229)</f>
        <v>115</v>
      </c>
      <c r="C229" s="320" t="s">
        <v>1439</v>
      </c>
      <c r="D229" s="316">
        <v>1975</v>
      </c>
      <c r="E229" s="316"/>
      <c r="F229" s="317" t="s">
        <v>261</v>
      </c>
      <c r="G229" s="316">
        <v>2</v>
      </c>
      <c r="H229" s="316">
        <v>1</v>
      </c>
      <c r="I229" s="180">
        <v>344.6</v>
      </c>
      <c r="J229" s="180">
        <v>312.2</v>
      </c>
      <c r="K229" s="180">
        <v>312.2</v>
      </c>
      <c r="L229" s="318">
        <v>15</v>
      </c>
      <c r="M229" s="316" t="s">
        <v>260</v>
      </c>
      <c r="N229" s="130" t="s">
        <v>262</v>
      </c>
      <c r="O229" s="180">
        <v>137654.99000000002</v>
      </c>
      <c r="P229" s="180">
        <v>399.46311665699363</v>
      </c>
      <c r="Q229" s="180">
        <v>7585.6906511897841</v>
      </c>
      <c r="R229" s="215"/>
      <c r="T229" s="214"/>
    </row>
    <row r="230" spans="1:20" ht="35.25" x14ac:dyDescent="0.5">
      <c r="B230" s="315" t="s">
        <v>803</v>
      </c>
      <c r="C230" s="320"/>
      <c r="D230" s="316" t="s">
        <v>718</v>
      </c>
      <c r="E230" s="316" t="s">
        <v>718</v>
      </c>
      <c r="F230" s="317" t="s">
        <v>718</v>
      </c>
      <c r="G230" s="316" t="s">
        <v>718</v>
      </c>
      <c r="H230" s="316" t="s">
        <v>718</v>
      </c>
      <c r="I230" s="180">
        <v>3508.9</v>
      </c>
      <c r="J230" s="180">
        <v>3167.7</v>
      </c>
      <c r="K230" s="180">
        <v>2665.2</v>
      </c>
      <c r="L230" s="318">
        <v>145</v>
      </c>
      <c r="M230" s="316" t="s">
        <v>857</v>
      </c>
      <c r="N230" s="130" t="s">
        <v>857</v>
      </c>
      <c r="O230" s="180">
        <v>1522500</v>
      </c>
      <c r="P230" s="180">
        <v>433.89666277180879</v>
      </c>
      <c r="Q230" s="180">
        <v>2185.9949864629943</v>
      </c>
      <c r="R230" s="215"/>
      <c r="T230" s="214"/>
    </row>
    <row r="231" spans="1:20" ht="35.25" x14ac:dyDescent="0.5">
      <c r="A231" s="3">
        <v>1</v>
      </c>
      <c r="B231" s="319">
        <f>SUBTOTAL(103,$A$93:A231)</f>
        <v>116</v>
      </c>
      <c r="C231" s="320" t="s">
        <v>1440</v>
      </c>
      <c r="D231" s="316">
        <v>1987</v>
      </c>
      <c r="E231" s="316"/>
      <c r="F231" s="317" t="s">
        <v>304</v>
      </c>
      <c r="G231" s="316">
        <v>5</v>
      </c>
      <c r="H231" s="316">
        <v>4</v>
      </c>
      <c r="I231" s="180">
        <v>3508.9</v>
      </c>
      <c r="J231" s="180">
        <v>3167.7</v>
      </c>
      <c r="K231" s="180">
        <v>2665.2</v>
      </c>
      <c r="L231" s="318">
        <v>145</v>
      </c>
      <c r="M231" s="316" t="s">
        <v>260</v>
      </c>
      <c r="N231" s="130" t="s">
        <v>262</v>
      </c>
      <c r="O231" s="180">
        <v>1522500</v>
      </c>
      <c r="P231" s="180">
        <v>433.89666277180879</v>
      </c>
      <c r="Q231" s="180">
        <v>2185.9949864629943</v>
      </c>
      <c r="R231" s="215"/>
      <c r="T231" s="214"/>
    </row>
    <row r="232" spans="1:20" ht="35.25" x14ac:dyDescent="0.5">
      <c r="B232" s="315" t="s">
        <v>808</v>
      </c>
      <c r="C232" s="320"/>
      <c r="D232" s="316" t="s">
        <v>718</v>
      </c>
      <c r="E232" s="316" t="s">
        <v>718</v>
      </c>
      <c r="F232" s="317" t="s">
        <v>718</v>
      </c>
      <c r="G232" s="316" t="s">
        <v>718</v>
      </c>
      <c r="H232" s="316" t="s">
        <v>718</v>
      </c>
      <c r="I232" s="180">
        <v>719.4</v>
      </c>
      <c r="J232" s="180">
        <v>531.6</v>
      </c>
      <c r="K232" s="180">
        <v>471.6</v>
      </c>
      <c r="L232" s="318">
        <v>30</v>
      </c>
      <c r="M232" s="316" t="s">
        <v>857</v>
      </c>
      <c r="N232" s="130" t="s">
        <v>857</v>
      </c>
      <c r="O232" s="180">
        <v>58502.98</v>
      </c>
      <c r="P232" s="180">
        <v>81.321907144842925</v>
      </c>
      <c r="Q232" s="180">
        <v>8069.214678899084</v>
      </c>
      <c r="R232" s="215"/>
      <c r="T232" s="214"/>
    </row>
    <row r="233" spans="1:20" ht="35.25" x14ac:dyDescent="0.5">
      <c r="A233" s="3">
        <v>1</v>
      </c>
      <c r="B233" s="319">
        <f>SUBTOTAL(103,$A$93:A233)</f>
        <v>117</v>
      </c>
      <c r="C233" s="320" t="s">
        <v>1441</v>
      </c>
      <c r="D233" s="316">
        <v>1975</v>
      </c>
      <c r="E233" s="316"/>
      <c r="F233" s="317" t="s">
        <v>261</v>
      </c>
      <c r="G233" s="316">
        <v>2</v>
      </c>
      <c r="H233" s="316">
        <v>2</v>
      </c>
      <c r="I233" s="180">
        <v>719.4</v>
      </c>
      <c r="J233" s="180">
        <v>531.6</v>
      </c>
      <c r="K233" s="180">
        <v>471.6</v>
      </c>
      <c r="L233" s="318">
        <v>30</v>
      </c>
      <c r="M233" s="316" t="s">
        <v>260</v>
      </c>
      <c r="N233" s="130" t="s">
        <v>262</v>
      </c>
      <c r="O233" s="180">
        <v>58502.98</v>
      </c>
      <c r="P233" s="180">
        <v>81.321907144842925</v>
      </c>
      <c r="Q233" s="180">
        <v>8069.214678899084</v>
      </c>
      <c r="R233" s="215"/>
      <c r="T233" s="214"/>
    </row>
    <row r="234" spans="1:20" ht="35.25" x14ac:dyDescent="0.5">
      <c r="B234" s="315" t="s">
        <v>823</v>
      </c>
      <c r="C234" s="320"/>
      <c r="D234" s="316" t="s">
        <v>718</v>
      </c>
      <c r="E234" s="316" t="s">
        <v>718</v>
      </c>
      <c r="F234" s="317" t="s">
        <v>718</v>
      </c>
      <c r="G234" s="316" t="s">
        <v>718</v>
      </c>
      <c r="H234" s="316" t="s">
        <v>718</v>
      </c>
      <c r="I234" s="180">
        <v>930</v>
      </c>
      <c r="J234" s="180">
        <v>857.4</v>
      </c>
      <c r="K234" s="180">
        <v>561.4</v>
      </c>
      <c r="L234" s="318">
        <v>45</v>
      </c>
      <c r="M234" s="316" t="s">
        <v>857</v>
      </c>
      <c r="N234" s="130" t="s">
        <v>857</v>
      </c>
      <c r="O234" s="180">
        <v>39037.31</v>
      </c>
      <c r="P234" s="180">
        <v>41.975602150537632</v>
      </c>
      <c r="Q234" s="180">
        <v>7306.2198709677423</v>
      </c>
      <c r="R234" s="215"/>
      <c r="T234" s="214"/>
    </row>
    <row r="235" spans="1:20" ht="35.25" x14ac:dyDescent="0.5">
      <c r="A235" s="3">
        <v>1</v>
      </c>
      <c r="B235" s="319">
        <f>SUBTOTAL(103,$A$93:A235)</f>
        <v>118</v>
      </c>
      <c r="C235" s="320" t="s">
        <v>1442</v>
      </c>
      <c r="D235" s="316">
        <v>1973</v>
      </c>
      <c r="E235" s="316"/>
      <c r="F235" s="317" t="s">
        <v>261</v>
      </c>
      <c r="G235" s="316">
        <v>2</v>
      </c>
      <c r="H235" s="316">
        <v>3</v>
      </c>
      <c r="I235" s="180">
        <v>930</v>
      </c>
      <c r="J235" s="180">
        <v>857.4</v>
      </c>
      <c r="K235" s="180">
        <v>561.4</v>
      </c>
      <c r="L235" s="318">
        <v>45</v>
      </c>
      <c r="M235" s="316" t="s">
        <v>263</v>
      </c>
      <c r="N235" s="130" t="s">
        <v>273</v>
      </c>
      <c r="O235" s="180">
        <v>39037.31</v>
      </c>
      <c r="P235" s="180">
        <v>41.975602150537632</v>
      </c>
      <c r="Q235" s="180">
        <v>7306.2198709677423</v>
      </c>
      <c r="R235" s="215"/>
      <c r="T235" s="214"/>
    </row>
    <row r="236" spans="1:20" ht="35.25" x14ac:dyDescent="0.5">
      <c r="B236" s="315" t="s">
        <v>801</v>
      </c>
      <c r="C236" s="320"/>
      <c r="D236" s="316" t="s">
        <v>718</v>
      </c>
      <c r="E236" s="316" t="s">
        <v>718</v>
      </c>
      <c r="F236" s="317" t="s">
        <v>718</v>
      </c>
      <c r="G236" s="316" t="s">
        <v>718</v>
      </c>
      <c r="H236" s="316" t="s">
        <v>718</v>
      </c>
      <c r="I236" s="180">
        <v>5432.4</v>
      </c>
      <c r="J236" s="180">
        <v>4626.3999999999996</v>
      </c>
      <c r="K236" s="180">
        <v>4626.3999999999996</v>
      </c>
      <c r="L236" s="318">
        <v>181</v>
      </c>
      <c r="M236" s="316" t="s">
        <v>857</v>
      </c>
      <c r="N236" s="130" t="s">
        <v>857</v>
      </c>
      <c r="O236" s="180">
        <v>1045972.2</v>
      </c>
      <c r="P236" s="180">
        <v>192.54329578087035</v>
      </c>
      <c r="Q236" s="180">
        <v>1948.4070539724617</v>
      </c>
      <c r="R236" s="215"/>
      <c r="T236" s="214"/>
    </row>
    <row r="237" spans="1:20" ht="35.25" x14ac:dyDescent="0.5">
      <c r="A237" s="3">
        <v>1</v>
      </c>
      <c r="B237" s="319">
        <f>SUBTOTAL(103,$A$93:A237)</f>
        <v>119</v>
      </c>
      <c r="C237" s="320" t="s">
        <v>2199</v>
      </c>
      <c r="D237" s="316">
        <v>1977</v>
      </c>
      <c r="E237" s="316"/>
      <c r="F237" s="317" t="s">
        <v>304</v>
      </c>
      <c r="G237" s="316">
        <v>5</v>
      </c>
      <c r="H237" s="316">
        <v>6</v>
      </c>
      <c r="I237" s="180">
        <v>5432.4</v>
      </c>
      <c r="J237" s="180">
        <v>4626.3999999999996</v>
      </c>
      <c r="K237" s="180">
        <v>4626.3999999999996</v>
      </c>
      <c r="L237" s="318">
        <v>181</v>
      </c>
      <c r="M237" s="316" t="s">
        <v>263</v>
      </c>
      <c r="N237" s="130" t="s">
        <v>777</v>
      </c>
      <c r="O237" s="180">
        <v>1045972.2</v>
      </c>
      <c r="P237" s="180">
        <v>192.54329578087035</v>
      </c>
      <c r="Q237" s="180">
        <v>1948.4070539724617</v>
      </c>
      <c r="R237" s="215"/>
      <c r="T237" s="214"/>
    </row>
    <row r="238" spans="1:20" ht="35.25" x14ac:dyDescent="0.5">
      <c r="B238" s="315" t="s">
        <v>806</v>
      </c>
      <c r="C238" s="320"/>
      <c r="D238" s="316" t="s">
        <v>718</v>
      </c>
      <c r="E238" s="316" t="s">
        <v>718</v>
      </c>
      <c r="F238" s="317" t="s">
        <v>718</v>
      </c>
      <c r="G238" s="316" t="s">
        <v>718</v>
      </c>
      <c r="H238" s="316" t="s">
        <v>718</v>
      </c>
      <c r="I238" s="180">
        <v>1000</v>
      </c>
      <c r="J238" s="180">
        <v>897</v>
      </c>
      <c r="K238" s="180">
        <v>578</v>
      </c>
      <c r="L238" s="318">
        <v>54</v>
      </c>
      <c r="M238" s="316" t="s">
        <v>857</v>
      </c>
      <c r="N238" s="130" t="s">
        <v>857</v>
      </c>
      <c r="O238" s="180">
        <v>98453.75</v>
      </c>
      <c r="P238" s="180">
        <v>98.453749999999999</v>
      </c>
      <c r="Q238" s="180">
        <v>8505.484307692308</v>
      </c>
      <c r="R238" s="215"/>
      <c r="T238" s="214"/>
    </row>
    <row r="239" spans="1:20" ht="35.25" x14ac:dyDescent="0.5">
      <c r="A239" s="3">
        <v>1</v>
      </c>
      <c r="B239" s="319">
        <f>SUBTOTAL(103,$A$93:A239)</f>
        <v>120</v>
      </c>
      <c r="C239" s="320" t="s">
        <v>1450</v>
      </c>
      <c r="D239" s="316">
        <v>1967</v>
      </c>
      <c r="E239" s="316"/>
      <c r="F239" s="317" t="s">
        <v>261</v>
      </c>
      <c r="G239" s="316">
        <v>2</v>
      </c>
      <c r="H239" s="316">
        <v>2</v>
      </c>
      <c r="I239" s="180">
        <v>610</v>
      </c>
      <c r="J239" s="180">
        <v>558</v>
      </c>
      <c r="K239" s="180">
        <v>380.7</v>
      </c>
      <c r="L239" s="318">
        <v>33</v>
      </c>
      <c r="M239" s="316" t="s">
        <v>260</v>
      </c>
      <c r="N239" s="130" t="s">
        <v>262</v>
      </c>
      <c r="O239" s="180">
        <v>78556.570000000007</v>
      </c>
      <c r="P239" s="180">
        <v>128.78126229508197</v>
      </c>
      <c r="Q239" s="180">
        <v>8434.6427540983605</v>
      </c>
      <c r="R239" s="215"/>
      <c r="T239" s="214"/>
    </row>
    <row r="240" spans="1:20" ht="35.25" x14ac:dyDescent="0.5">
      <c r="A240" s="3">
        <v>1</v>
      </c>
      <c r="B240" s="319">
        <f>SUBTOTAL(103,$A$93:A240)</f>
        <v>121</v>
      </c>
      <c r="C240" s="320" t="s">
        <v>1451</v>
      </c>
      <c r="D240" s="316">
        <v>1965</v>
      </c>
      <c r="E240" s="316"/>
      <c r="F240" s="317" t="s">
        <v>261</v>
      </c>
      <c r="G240" s="316">
        <v>2</v>
      </c>
      <c r="H240" s="316">
        <v>2</v>
      </c>
      <c r="I240" s="180">
        <v>390</v>
      </c>
      <c r="J240" s="180">
        <v>339</v>
      </c>
      <c r="K240" s="180">
        <v>197.3</v>
      </c>
      <c r="L240" s="318">
        <v>21</v>
      </c>
      <c r="M240" s="316" t="s">
        <v>260</v>
      </c>
      <c r="N240" s="130" t="s">
        <v>262</v>
      </c>
      <c r="O240" s="180">
        <v>19897.179999999997</v>
      </c>
      <c r="P240" s="180">
        <v>51.018410256410249</v>
      </c>
      <c r="Q240" s="180">
        <v>8505.484307692308</v>
      </c>
      <c r="R240" s="215"/>
      <c r="T240" s="214"/>
    </row>
    <row r="241" spans="1:20" ht="35.25" x14ac:dyDescent="0.5">
      <c r="B241" s="315" t="s">
        <v>1011</v>
      </c>
      <c r="C241" s="320"/>
      <c r="D241" s="316" t="s">
        <v>718</v>
      </c>
      <c r="E241" s="316" t="s">
        <v>718</v>
      </c>
      <c r="F241" s="317" t="s">
        <v>718</v>
      </c>
      <c r="G241" s="316" t="s">
        <v>718</v>
      </c>
      <c r="H241" s="316" t="s">
        <v>718</v>
      </c>
      <c r="I241" s="180">
        <v>1707.6</v>
      </c>
      <c r="J241" s="180">
        <v>1346.4</v>
      </c>
      <c r="K241" s="180">
        <v>1242.0999999999999</v>
      </c>
      <c r="L241" s="318">
        <v>83</v>
      </c>
      <c r="M241" s="316" t="s">
        <v>857</v>
      </c>
      <c r="N241" s="130" t="s">
        <v>857</v>
      </c>
      <c r="O241" s="180">
        <v>5309.7</v>
      </c>
      <c r="P241" s="180">
        <v>3.1094518622628251</v>
      </c>
      <c r="Q241" s="180">
        <v>2243.3593253689392</v>
      </c>
      <c r="R241" s="215"/>
      <c r="T241" s="214"/>
    </row>
    <row r="242" spans="1:20" ht="35.25" x14ac:dyDescent="0.5">
      <c r="A242" s="3">
        <v>1</v>
      </c>
      <c r="B242" s="319">
        <f>SUBTOTAL(103,$A$93:A242)</f>
        <v>122</v>
      </c>
      <c r="C242" s="320" t="s">
        <v>1542</v>
      </c>
      <c r="D242" s="316">
        <v>1985</v>
      </c>
      <c r="E242" s="316"/>
      <c r="F242" s="317" t="s">
        <v>261</v>
      </c>
      <c r="G242" s="316">
        <v>5</v>
      </c>
      <c r="H242" s="316">
        <v>1</v>
      </c>
      <c r="I242" s="180">
        <v>1707.6</v>
      </c>
      <c r="J242" s="180">
        <v>1346.4</v>
      </c>
      <c r="K242" s="180">
        <v>1242.0999999999999</v>
      </c>
      <c r="L242" s="318">
        <v>83</v>
      </c>
      <c r="M242" s="316" t="s">
        <v>263</v>
      </c>
      <c r="N242" s="130" t="s">
        <v>1547</v>
      </c>
      <c r="O242" s="180">
        <v>5309.7</v>
      </c>
      <c r="P242" s="180">
        <v>3.1094518622628251</v>
      </c>
      <c r="Q242" s="180">
        <v>2243.3593253689392</v>
      </c>
      <c r="R242" s="215"/>
      <c r="T242" s="214"/>
    </row>
    <row r="243" spans="1:20" ht="35.25" x14ac:dyDescent="0.5">
      <c r="B243" s="315" t="s">
        <v>849</v>
      </c>
      <c r="C243" s="320"/>
      <c r="D243" s="316" t="s">
        <v>718</v>
      </c>
      <c r="E243" s="316" t="s">
        <v>718</v>
      </c>
      <c r="F243" s="317" t="s">
        <v>718</v>
      </c>
      <c r="G243" s="316" t="s">
        <v>718</v>
      </c>
      <c r="H243" s="316" t="s">
        <v>718</v>
      </c>
      <c r="I243" s="180">
        <v>773.3</v>
      </c>
      <c r="J243" s="180">
        <v>709.7</v>
      </c>
      <c r="K243" s="180">
        <v>676.4</v>
      </c>
      <c r="L243" s="318">
        <v>25</v>
      </c>
      <c r="M243" s="316" t="s">
        <v>857</v>
      </c>
      <c r="N243" s="130" t="s">
        <v>857</v>
      </c>
      <c r="O243" s="180">
        <v>185435</v>
      </c>
      <c r="P243" s="180">
        <v>239.79697400750032</v>
      </c>
      <c r="Q243" s="180">
        <v>2146.5239829302991</v>
      </c>
      <c r="R243" s="215"/>
      <c r="T243" s="214"/>
    </row>
    <row r="244" spans="1:20" ht="35.25" x14ac:dyDescent="0.5">
      <c r="A244" s="3">
        <v>1</v>
      </c>
      <c r="B244" s="319">
        <f>SUBTOTAL(103,$A$93:A244)</f>
        <v>123</v>
      </c>
      <c r="C244" s="320" t="s">
        <v>1626</v>
      </c>
      <c r="D244" s="316">
        <v>1982</v>
      </c>
      <c r="E244" s="316"/>
      <c r="F244" s="317" t="s">
        <v>1274</v>
      </c>
      <c r="G244" s="316">
        <v>5</v>
      </c>
      <c r="H244" s="316">
        <v>1</v>
      </c>
      <c r="I244" s="180">
        <v>773.3</v>
      </c>
      <c r="J244" s="180">
        <v>709.7</v>
      </c>
      <c r="K244" s="180">
        <v>676.4</v>
      </c>
      <c r="L244" s="318">
        <v>25</v>
      </c>
      <c r="M244" s="316" t="s">
        <v>260</v>
      </c>
      <c r="N244" s="130" t="s">
        <v>262</v>
      </c>
      <c r="O244" s="180">
        <v>185435</v>
      </c>
      <c r="P244" s="180">
        <v>239.79697400750032</v>
      </c>
      <c r="Q244" s="180">
        <v>2146.5239829302991</v>
      </c>
      <c r="R244" s="215"/>
      <c r="T244" s="214"/>
    </row>
    <row r="245" spans="1:20" ht="35.25" x14ac:dyDescent="0.5">
      <c r="B245" s="315" t="s">
        <v>820</v>
      </c>
      <c r="C245" s="320"/>
      <c r="D245" s="316" t="s">
        <v>718</v>
      </c>
      <c r="E245" s="316" t="s">
        <v>718</v>
      </c>
      <c r="F245" s="317" t="s">
        <v>718</v>
      </c>
      <c r="G245" s="316" t="s">
        <v>718</v>
      </c>
      <c r="H245" s="316" t="s">
        <v>718</v>
      </c>
      <c r="I245" s="180">
        <v>3094.98</v>
      </c>
      <c r="J245" s="180">
        <v>2793.4</v>
      </c>
      <c r="K245" s="180">
        <v>2250.5</v>
      </c>
      <c r="L245" s="318">
        <v>157</v>
      </c>
      <c r="M245" s="316" t="s">
        <v>857</v>
      </c>
      <c r="N245" s="130" t="s">
        <v>857</v>
      </c>
      <c r="O245" s="180">
        <v>159122.38</v>
      </c>
      <c r="P245" s="180">
        <v>51.413055980975649</v>
      </c>
      <c r="Q245" s="180">
        <v>3259.66</v>
      </c>
      <c r="R245" s="215"/>
      <c r="T245" s="214"/>
    </row>
    <row r="246" spans="1:20" ht="35.25" x14ac:dyDescent="0.5">
      <c r="A246" s="3">
        <v>1</v>
      </c>
      <c r="B246" s="319">
        <f>SUBTOTAL(103,$A$93:A246)</f>
        <v>124</v>
      </c>
      <c r="C246" s="320" t="s">
        <v>1834</v>
      </c>
      <c r="D246" s="316" t="s">
        <v>364</v>
      </c>
      <c r="E246" s="316"/>
      <c r="F246" s="317" t="s">
        <v>261</v>
      </c>
      <c r="G246" s="316">
        <v>5</v>
      </c>
      <c r="H246" s="316">
        <v>4</v>
      </c>
      <c r="I246" s="180">
        <v>3094.98</v>
      </c>
      <c r="J246" s="180">
        <v>2793.4</v>
      </c>
      <c r="K246" s="180">
        <v>2250.5</v>
      </c>
      <c r="L246" s="318">
        <v>157</v>
      </c>
      <c r="M246" s="316" t="s">
        <v>263</v>
      </c>
      <c r="N246" s="130" t="s">
        <v>1841</v>
      </c>
      <c r="O246" s="180">
        <v>159122.38</v>
      </c>
      <c r="P246" s="180">
        <v>51.413055980975649</v>
      </c>
      <c r="Q246" s="180">
        <v>3259.66</v>
      </c>
      <c r="R246" s="215"/>
      <c r="T246" s="214"/>
    </row>
    <row r="247" spans="1:20" ht="35.25" x14ac:dyDescent="0.5">
      <c r="B247" s="315" t="s">
        <v>818</v>
      </c>
      <c r="C247" s="320"/>
      <c r="D247" s="316" t="s">
        <v>718</v>
      </c>
      <c r="E247" s="316" t="s">
        <v>718</v>
      </c>
      <c r="F247" s="317" t="s">
        <v>718</v>
      </c>
      <c r="G247" s="316" t="s">
        <v>718</v>
      </c>
      <c r="H247" s="316" t="s">
        <v>718</v>
      </c>
      <c r="I247" s="180">
        <v>2034.7</v>
      </c>
      <c r="J247" s="180">
        <v>1884.7</v>
      </c>
      <c r="K247" s="180">
        <v>1600.6</v>
      </c>
      <c r="L247" s="318">
        <v>104</v>
      </c>
      <c r="M247" s="316" t="s">
        <v>857</v>
      </c>
      <c r="N247" s="130" t="s">
        <v>857</v>
      </c>
      <c r="O247" s="180">
        <v>4030893.68</v>
      </c>
      <c r="P247" s="180">
        <v>1981.0751855310366</v>
      </c>
      <c r="Q247" s="180">
        <v>4470.1335823462923</v>
      </c>
      <c r="R247" s="215"/>
      <c r="T247" s="214"/>
    </row>
    <row r="248" spans="1:20" ht="35.25" x14ac:dyDescent="0.5">
      <c r="A248" s="3">
        <v>1</v>
      </c>
      <c r="B248" s="319">
        <f>SUBTOTAL(103,$A$93:A248)</f>
        <v>125</v>
      </c>
      <c r="C248" s="320" t="s">
        <v>2198</v>
      </c>
      <c r="D248" s="316">
        <v>1982</v>
      </c>
      <c r="E248" s="316"/>
      <c r="F248" s="317" t="s">
        <v>261</v>
      </c>
      <c r="G248" s="316">
        <v>3</v>
      </c>
      <c r="H248" s="316">
        <v>4</v>
      </c>
      <c r="I248" s="180">
        <v>2034.7</v>
      </c>
      <c r="J248" s="180">
        <v>1884.7</v>
      </c>
      <c r="K248" s="180">
        <v>1600.6</v>
      </c>
      <c r="L248" s="318">
        <v>104</v>
      </c>
      <c r="M248" s="316" t="s">
        <v>263</v>
      </c>
      <c r="N248" s="130" t="s">
        <v>282</v>
      </c>
      <c r="O248" s="180">
        <v>4030893.68</v>
      </c>
      <c r="P248" s="180">
        <v>1981.0751855310366</v>
      </c>
      <c r="Q248" s="180">
        <v>4470.1335823462923</v>
      </c>
      <c r="R248" s="215"/>
      <c r="T248" s="214"/>
    </row>
    <row r="249" spans="1:20" ht="35.25" x14ac:dyDescent="0.5">
      <c r="B249" s="315" t="s">
        <v>785</v>
      </c>
      <c r="C249" s="320"/>
      <c r="D249" s="316" t="s">
        <v>718</v>
      </c>
      <c r="E249" s="316" t="s">
        <v>718</v>
      </c>
      <c r="F249" s="317" t="s">
        <v>718</v>
      </c>
      <c r="G249" s="316" t="s">
        <v>718</v>
      </c>
      <c r="H249" s="316" t="s">
        <v>718</v>
      </c>
      <c r="I249" s="180">
        <v>4570.2</v>
      </c>
      <c r="J249" s="180">
        <v>3647.2</v>
      </c>
      <c r="K249" s="180">
        <v>3647.2</v>
      </c>
      <c r="L249" s="318">
        <v>279</v>
      </c>
      <c r="M249" s="316" t="s">
        <v>857</v>
      </c>
      <c r="N249" s="130" t="s">
        <v>857</v>
      </c>
      <c r="O249" s="180">
        <v>714491</v>
      </c>
      <c r="P249" s="180">
        <v>156.33692179773314</v>
      </c>
      <c r="Q249" s="180">
        <v>2619.9341322480418</v>
      </c>
      <c r="R249" s="215"/>
      <c r="T249" s="214"/>
    </row>
    <row r="250" spans="1:20" ht="35.25" x14ac:dyDescent="0.5">
      <c r="A250" s="3">
        <v>1</v>
      </c>
      <c r="B250" s="319">
        <f>SUBTOTAL(103,$A$93:A250)</f>
        <v>126</v>
      </c>
      <c r="C250" s="320" t="s">
        <v>2650</v>
      </c>
      <c r="D250" s="316">
        <v>1971</v>
      </c>
      <c r="E250" s="316"/>
      <c r="F250" s="317" t="s">
        <v>261</v>
      </c>
      <c r="G250" s="316">
        <v>5</v>
      </c>
      <c r="H250" s="316">
        <v>2</v>
      </c>
      <c r="I250" s="180">
        <v>4570.2</v>
      </c>
      <c r="J250" s="180">
        <v>3647.2</v>
      </c>
      <c r="K250" s="180">
        <v>3647.2</v>
      </c>
      <c r="L250" s="318">
        <v>279</v>
      </c>
      <c r="M250" s="316" t="s">
        <v>260</v>
      </c>
      <c r="N250" s="130" t="s">
        <v>262</v>
      </c>
      <c r="O250" s="180">
        <v>714491</v>
      </c>
      <c r="P250" s="180">
        <v>156.33692179773314</v>
      </c>
      <c r="Q250" s="180">
        <v>2619.9341322480418</v>
      </c>
      <c r="R250" s="215"/>
      <c r="T250" s="214"/>
    </row>
  </sheetData>
  <mergeCells count="23">
    <mergeCell ref="B90:Q90"/>
    <mergeCell ref="Q4:Q6"/>
    <mergeCell ref="D5:D7"/>
    <mergeCell ref="E5:E7"/>
    <mergeCell ref="J5:J6"/>
    <mergeCell ref="K5:K6"/>
    <mergeCell ref="B9:Q9"/>
    <mergeCell ref="J4:K4"/>
    <mergeCell ref="L4:L6"/>
    <mergeCell ref="M4:M7"/>
    <mergeCell ref="N4:N7"/>
    <mergeCell ref="O4:O6"/>
    <mergeCell ref="P4:P6"/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</mergeCells>
  <pageMargins left="0.23622047244094491" right="0.23622047244094491" top="0.39370078740157483" bottom="0.39370078740157483" header="0.31496062992125984" footer="0.31496062992125984"/>
  <pageSetup paperSize="8" scale="2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pageSetUpPr fitToPage="1"/>
  </sheetPr>
  <dimension ref="A1:F76"/>
  <sheetViews>
    <sheetView topLeftCell="A37" zoomScale="60" zoomScaleNormal="60" workbookViewId="0">
      <selection activeCell="C43" sqref="C43:F76"/>
    </sheetView>
  </sheetViews>
  <sheetFormatPr defaultRowHeight="15" x14ac:dyDescent="0.25"/>
  <cols>
    <col min="1" max="1" width="12" customWidth="1"/>
    <col min="2" max="2" width="60.5703125" customWidth="1"/>
    <col min="3" max="3" width="22.140625" customWidth="1"/>
    <col min="4" max="4" width="38.85546875" customWidth="1"/>
    <col min="5" max="5" width="20.5703125" customWidth="1"/>
    <col min="6" max="6" width="25.28515625" customWidth="1"/>
  </cols>
  <sheetData>
    <row r="1" spans="1:6" ht="35.25" customHeight="1" x14ac:dyDescent="0.35">
      <c r="C1" s="30"/>
      <c r="D1" s="483" t="s">
        <v>1025</v>
      </c>
      <c r="E1" s="483"/>
      <c r="F1" s="483"/>
    </row>
    <row r="2" spans="1:6" ht="53.25" customHeight="1" x14ac:dyDescent="0.25">
      <c r="C2" s="485" t="s">
        <v>1016</v>
      </c>
      <c r="D2" s="485"/>
      <c r="E2" s="485"/>
      <c r="F2" s="485"/>
    </row>
    <row r="3" spans="1:6" ht="104.25" customHeight="1" x14ac:dyDescent="0.25">
      <c r="A3" s="486" t="s">
        <v>1026</v>
      </c>
      <c r="B3" s="486"/>
      <c r="C3" s="486"/>
      <c r="D3" s="486"/>
      <c r="E3" s="486"/>
      <c r="F3" s="486"/>
    </row>
    <row r="4" spans="1:6" x14ac:dyDescent="0.25">
      <c r="A4" s="487" t="s">
        <v>6</v>
      </c>
      <c r="B4" s="487" t="s">
        <v>710</v>
      </c>
      <c r="C4" s="484" t="s">
        <v>711</v>
      </c>
      <c r="D4" s="484" t="s">
        <v>1027</v>
      </c>
      <c r="E4" s="484" t="s">
        <v>713</v>
      </c>
      <c r="F4" s="484" t="s">
        <v>714</v>
      </c>
    </row>
    <row r="5" spans="1:6" ht="156.75" customHeight="1" x14ac:dyDescent="0.25">
      <c r="A5" s="488"/>
      <c r="B5" s="488"/>
      <c r="C5" s="489"/>
      <c r="D5" s="484"/>
      <c r="E5" s="484"/>
      <c r="F5" s="484"/>
    </row>
    <row r="6" spans="1:6" ht="23.25" x14ac:dyDescent="0.25">
      <c r="A6" s="488"/>
      <c r="B6" s="488"/>
      <c r="C6" s="31" t="s">
        <v>715</v>
      </c>
      <c r="D6" s="31" t="s">
        <v>257</v>
      </c>
      <c r="E6" s="31" t="s">
        <v>37</v>
      </c>
      <c r="F6" s="31" t="s">
        <v>36</v>
      </c>
    </row>
    <row r="7" spans="1:6" ht="23.25" x14ac:dyDescent="0.35">
      <c r="A7" s="32">
        <v>1</v>
      </c>
      <c r="B7" s="32">
        <v>2</v>
      </c>
      <c r="C7" s="32">
        <v>3</v>
      </c>
      <c r="D7" s="32">
        <v>4</v>
      </c>
      <c r="E7" s="33">
        <v>5</v>
      </c>
      <c r="F7" s="33">
        <v>6</v>
      </c>
    </row>
    <row r="8" spans="1:6" ht="74.25" customHeight="1" x14ac:dyDescent="0.25">
      <c r="A8" s="480" t="s">
        <v>982</v>
      </c>
      <c r="B8" s="481"/>
      <c r="C8" s="481"/>
      <c r="D8" s="481"/>
      <c r="E8" s="481"/>
      <c r="F8" s="482"/>
    </row>
    <row r="9" spans="1:6" ht="23.25" x14ac:dyDescent="0.35">
      <c r="A9" s="32"/>
      <c r="B9" s="113" t="s">
        <v>1865</v>
      </c>
      <c r="C9" s="117">
        <v>44721.18</v>
      </c>
      <c r="D9" s="118">
        <v>1844</v>
      </c>
      <c r="E9" s="115">
        <v>47</v>
      </c>
      <c r="F9" s="117">
        <v>86443436.250000015</v>
      </c>
    </row>
    <row r="10" spans="1:6" ht="23.25" x14ac:dyDescent="0.35">
      <c r="A10" s="32"/>
      <c r="B10" s="112" t="s">
        <v>1611</v>
      </c>
      <c r="C10" s="117">
        <v>33695.279999999999</v>
      </c>
      <c r="D10" s="118">
        <v>1359</v>
      </c>
      <c r="E10" s="115">
        <v>33</v>
      </c>
      <c r="F10" s="117">
        <v>51357504.920000009</v>
      </c>
    </row>
    <row r="11" spans="1:6" ht="23.25" x14ac:dyDescent="0.35">
      <c r="A11" s="32">
        <v>1</v>
      </c>
      <c r="B11" s="37" t="s">
        <v>863</v>
      </c>
      <c r="C11" s="38">
        <v>792.7</v>
      </c>
      <c r="D11" s="36">
        <v>42</v>
      </c>
      <c r="E11" s="36">
        <v>1</v>
      </c>
      <c r="F11" s="39">
        <v>2123521.14</v>
      </c>
    </row>
    <row r="12" spans="1:6" ht="23.25" x14ac:dyDescent="0.35">
      <c r="A12" s="32">
        <v>2</v>
      </c>
      <c r="B12" s="37" t="s">
        <v>1314</v>
      </c>
      <c r="C12" s="38">
        <v>12811.8</v>
      </c>
      <c r="D12" s="36">
        <v>434</v>
      </c>
      <c r="E12" s="36">
        <v>8</v>
      </c>
      <c r="F12" s="39">
        <v>14141903.43</v>
      </c>
    </row>
    <row r="13" spans="1:6" ht="23.25" x14ac:dyDescent="0.35">
      <c r="A13" s="32">
        <v>3</v>
      </c>
      <c r="B13" s="37" t="s">
        <v>867</v>
      </c>
      <c r="C13" s="38">
        <v>882.3</v>
      </c>
      <c r="D13" s="36">
        <v>29</v>
      </c>
      <c r="E13" s="36">
        <v>1</v>
      </c>
      <c r="F13" s="39">
        <v>2046844.64</v>
      </c>
    </row>
    <row r="14" spans="1:6" ht="23.25" x14ac:dyDescent="0.35">
      <c r="A14" s="32">
        <v>4</v>
      </c>
      <c r="B14" s="37" t="s">
        <v>872</v>
      </c>
      <c r="C14" s="38">
        <v>1813.2</v>
      </c>
      <c r="D14" s="36">
        <v>156</v>
      </c>
      <c r="E14" s="36">
        <v>1</v>
      </c>
      <c r="F14" s="39">
        <v>5153989.53</v>
      </c>
    </row>
    <row r="15" spans="1:6" ht="23.25" x14ac:dyDescent="0.35">
      <c r="A15" s="32">
        <v>5</v>
      </c>
      <c r="B15" s="37" t="s">
        <v>873</v>
      </c>
      <c r="C15" s="38">
        <v>366.5</v>
      </c>
      <c r="D15" s="36">
        <v>13</v>
      </c>
      <c r="E15" s="36">
        <v>1</v>
      </c>
      <c r="F15" s="39">
        <v>48440.03</v>
      </c>
    </row>
    <row r="16" spans="1:6" ht="23.25" x14ac:dyDescent="0.35">
      <c r="A16" s="32">
        <v>6</v>
      </c>
      <c r="B16" s="37" t="s">
        <v>1315</v>
      </c>
      <c r="C16" s="38">
        <v>872.2</v>
      </c>
      <c r="D16" s="36">
        <v>38</v>
      </c>
      <c r="E16" s="36">
        <v>2</v>
      </c>
      <c r="F16" s="39">
        <v>31767</v>
      </c>
    </row>
    <row r="17" spans="1:6" ht="23.25" x14ac:dyDescent="0.35">
      <c r="A17" s="32">
        <v>7</v>
      </c>
      <c r="B17" s="37" t="s">
        <v>882</v>
      </c>
      <c r="C17" s="38">
        <v>881.98</v>
      </c>
      <c r="D17" s="36">
        <v>48</v>
      </c>
      <c r="E17" s="36">
        <v>2</v>
      </c>
      <c r="F17" s="39">
        <v>3557815.66</v>
      </c>
    </row>
    <row r="18" spans="1:6" ht="23.25" x14ac:dyDescent="0.35">
      <c r="A18" s="32">
        <v>8</v>
      </c>
      <c r="B18" s="37" t="s">
        <v>915</v>
      </c>
      <c r="C18" s="38">
        <v>2093.1</v>
      </c>
      <c r="D18" s="36">
        <v>110</v>
      </c>
      <c r="E18" s="36">
        <v>3</v>
      </c>
      <c r="F18" s="39">
        <v>223917.22</v>
      </c>
    </row>
    <row r="19" spans="1:6" ht="23.25" x14ac:dyDescent="0.35">
      <c r="A19" s="32">
        <v>9</v>
      </c>
      <c r="B19" s="37" t="s">
        <v>887</v>
      </c>
      <c r="C19" s="38">
        <v>755.8</v>
      </c>
      <c r="D19" s="36">
        <v>20</v>
      </c>
      <c r="E19" s="36">
        <v>1</v>
      </c>
      <c r="F19" s="39">
        <v>3265341.36</v>
      </c>
    </row>
    <row r="20" spans="1:6" ht="23.25" x14ac:dyDescent="0.35">
      <c r="A20" s="32">
        <v>10</v>
      </c>
      <c r="B20" s="37" t="s">
        <v>890</v>
      </c>
      <c r="C20" s="38">
        <v>1840.2</v>
      </c>
      <c r="D20" s="36">
        <v>77</v>
      </c>
      <c r="E20" s="36">
        <v>1</v>
      </c>
      <c r="F20" s="39">
        <v>97672.62</v>
      </c>
    </row>
    <row r="21" spans="1:6" ht="23.25" x14ac:dyDescent="0.35">
      <c r="A21" s="32">
        <v>11</v>
      </c>
      <c r="B21" s="37" t="s">
        <v>1316</v>
      </c>
      <c r="C21" s="38">
        <v>1621.7</v>
      </c>
      <c r="D21" s="36">
        <v>58</v>
      </c>
      <c r="E21" s="36">
        <v>3</v>
      </c>
      <c r="F21" s="39">
        <v>7637123.5900000008</v>
      </c>
    </row>
    <row r="22" spans="1:6" ht="23.25" x14ac:dyDescent="0.35">
      <c r="A22" s="32">
        <v>12</v>
      </c>
      <c r="B22" s="37" t="s">
        <v>1317</v>
      </c>
      <c r="C22" s="38">
        <v>1598.9</v>
      </c>
      <c r="D22" s="36">
        <v>38</v>
      </c>
      <c r="E22" s="36">
        <v>1</v>
      </c>
      <c r="F22" s="39">
        <v>2434994.4500000002</v>
      </c>
    </row>
    <row r="23" spans="1:6" ht="23.25" x14ac:dyDescent="0.35">
      <c r="A23" s="32">
        <v>13</v>
      </c>
      <c r="B23" s="37" t="s">
        <v>903</v>
      </c>
      <c r="C23" s="38">
        <v>465</v>
      </c>
      <c r="D23" s="36">
        <v>26</v>
      </c>
      <c r="E23" s="36">
        <v>1</v>
      </c>
      <c r="F23" s="39">
        <v>89459.11</v>
      </c>
    </row>
    <row r="24" spans="1:6" ht="23.25" x14ac:dyDescent="0.35">
      <c r="A24" s="32">
        <v>14</v>
      </c>
      <c r="B24" s="37" t="s">
        <v>930</v>
      </c>
      <c r="C24" s="38">
        <v>861.5</v>
      </c>
      <c r="D24" s="36">
        <v>31</v>
      </c>
      <c r="E24" s="36">
        <v>1</v>
      </c>
      <c r="F24" s="39">
        <v>3168456.39</v>
      </c>
    </row>
    <row r="25" spans="1:6" ht="23.25" x14ac:dyDescent="0.35">
      <c r="A25" s="32">
        <v>15</v>
      </c>
      <c r="B25" s="37" t="s">
        <v>910</v>
      </c>
      <c r="C25" s="38">
        <v>2249.1999999999998</v>
      </c>
      <c r="D25" s="36">
        <v>104</v>
      </c>
      <c r="E25" s="36">
        <v>3</v>
      </c>
      <c r="F25" s="39">
        <v>4966030.97</v>
      </c>
    </row>
    <row r="26" spans="1:6" ht="23.25" x14ac:dyDescent="0.35">
      <c r="A26" s="32">
        <v>16</v>
      </c>
      <c r="B26" s="37" t="s">
        <v>909</v>
      </c>
      <c r="C26" s="38">
        <v>940.4</v>
      </c>
      <c r="D26" s="36">
        <v>26</v>
      </c>
      <c r="E26" s="36">
        <v>1</v>
      </c>
      <c r="F26" s="39">
        <v>1661171.06</v>
      </c>
    </row>
    <row r="27" spans="1:6" ht="23.25" x14ac:dyDescent="0.35">
      <c r="A27" s="32">
        <v>17</v>
      </c>
      <c r="B27" s="37" t="s">
        <v>884</v>
      </c>
      <c r="C27" s="38">
        <v>1743.7</v>
      </c>
      <c r="D27" s="36">
        <v>65</v>
      </c>
      <c r="E27" s="36">
        <v>1</v>
      </c>
      <c r="F27" s="39">
        <v>105794.97</v>
      </c>
    </row>
    <row r="28" spans="1:6" ht="23.25" x14ac:dyDescent="0.35">
      <c r="A28" s="32">
        <v>18</v>
      </c>
      <c r="B28" s="37" t="s">
        <v>879</v>
      </c>
      <c r="C28" s="38">
        <v>1105.0999999999999</v>
      </c>
      <c r="D28" s="36">
        <v>44</v>
      </c>
      <c r="E28" s="36">
        <v>1</v>
      </c>
      <c r="F28" s="39">
        <v>603261.75</v>
      </c>
    </row>
    <row r="29" spans="1:6" ht="23.25" x14ac:dyDescent="0.35">
      <c r="A29" s="32"/>
      <c r="B29" s="112" t="s">
        <v>1863</v>
      </c>
      <c r="C29" s="114">
        <v>5362.3</v>
      </c>
      <c r="D29" s="115">
        <v>244</v>
      </c>
      <c r="E29" s="115">
        <v>8</v>
      </c>
      <c r="F29" s="116">
        <v>11274519.959999999</v>
      </c>
    </row>
    <row r="30" spans="1:6" ht="23.25" x14ac:dyDescent="0.35">
      <c r="A30" s="32">
        <v>1</v>
      </c>
      <c r="B30" s="37" t="s">
        <v>1314</v>
      </c>
      <c r="C30" s="35">
        <v>1180.5999999999999</v>
      </c>
      <c r="D30" s="63">
        <v>60</v>
      </c>
      <c r="E30" s="36">
        <v>3</v>
      </c>
      <c r="F30" s="35">
        <v>4318971.5999999996</v>
      </c>
    </row>
    <row r="31" spans="1:6" ht="23.25" x14ac:dyDescent="0.35">
      <c r="A31" s="32">
        <v>2</v>
      </c>
      <c r="B31" s="37" t="s">
        <v>873</v>
      </c>
      <c r="C31" s="38">
        <v>366.5</v>
      </c>
      <c r="D31" s="36">
        <v>25</v>
      </c>
      <c r="E31" s="36">
        <v>1</v>
      </c>
      <c r="F31" s="39">
        <v>1358175.69</v>
      </c>
    </row>
    <row r="32" spans="1:6" ht="23.25" x14ac:dyDescent="0.35">
      <c r="A32" s="32">
        <v>3</v>
      </c>
      <c r="B32" s="37" t="s">
        <v>1315</v>
      </c>
      <c r="C32" s="38">
        <v>410.7</v>
      </c>
      <c r="D32" s="36">
        <v>25</v>
      </c>
      <c r="E32" s="36">
        <v>1</v>
      </c>
      <c r="F32" s="39">
        <v>60184.81</v>
      </c>
    </row>
    <row r="33" spans="1:6" ht="23.25" x14ac:dyDescent="0.35">
      <c r="A33" s="32">
        <v>4</v>
      </c>
      <c r="B33" s="37" t="s">
        <v>915</v>
      </c>
      <c r="C33" s="38">
        <v>306.60000000000002</v>
      </c>
      <c r="D33" s="36">
        <v>21</v>
      </c>
      <c r="E33" s="36">
        <v>1</v>
      </c>
      <c r="F33" s="39">
        <v>1003273.4</v>
      </c>
    </row>
    <row r="34" spans="1:6" ht="23.25" x14ac:dyDescent="0.35">
      <c r="A34" s="32">
        <v>5</v>
      </c>
      <c r="B34" s="37" t="s">
        <v>890</v>
      </c>
      <c r="C34" s="38">
        <v>1840.2</v>
      </c>
      <c r="D34" s="36">
        <v>77</v>
      </c>
      <c r="E34" s="36">
        <v>1</v>
      </c>
      <c r="F34" s="39">
        <v>4407071.78</v>
      </c>
    </row>
    <row r="35" spans="1:6" ht="23.25" x14ac:dyDescent="0.35">
      <c r="A35" s="32">
        <v>6</v>
      </c>
      <c r="B35" s="37" t="s">
        <v>1647</v>
      </c>
      <c r="C35" s="38">
        <v>1257.7</v>
      </c>
      <c r="D35" s="36">
        <v>36</v>
      </c>
      <c r="E35" s="36">
        <v>1</v>
      </c>
      <c r="F35" s="39">
        <v>126842.68</v>
      </c>
    </row>
    <row r="36" spans="1:6" ht="23.25" x14ac:dyDescent="0.35">
      <c r="A36" s="32"/>
      <c r="B36" s="112" t="s">
        <v>2750</v>
      </c>
      <c r="C36" s="114">
        <v>5663.5999999999995</v>
      </c>
      <c r="D36" s="115">
        <v>241</v>
      </c>
      <c r="E36" s="115">
        <v>6</v>
      </c>
      <c r="F36" s="116">
        <v>23811411.370000001</v>
      </c>
    </row>
    <row r="37" spans="1:6" ht="23.25" x14ac:dyDescent="0.35">
      <c r="A37" s="32">
        <v>1</v>
      </c>
      <c r="B37" s="37" t="s">
        <v>915</v>
      </c>
      <c r="C37" s="38">
        <v>1786.5</v>
      </c>
      <c r="D37" s="36">
        <v>89</v>
      </c>
      <c r="E37" s="36">
        <v>2</v>
      </c>
      <c r="F37" s="39">
        <v>8519858.5700000003</v>
      </c>
    </row>
    <row r="38" spans="1:6" ht="23.25" x14ac:dyDescent="0.35">
      <c r="A38" s="32">
        <v>2</v>
      </c>
      <c r="B38" s="37" t="s">
        <v>1315</v>
      </c>
      <c r="C38" s="38">
        <v>410.7</v>
      </c>
      <c r="D38" s="36">
        <v>25</v>
      </c>
      <c r="E38" s="36">
        <v>1</v>
      </c>
      <c r="F38" s="39">
        <v>2215379.62</v>
      </c>
    </row>
    <row r="39" spans="1:6" ht="23.25" x14ac:dyDescent="0.35">
      <c r="A39" s="32">
        <v>3</v>
      </c>
      <c r="B39" s="37" t="s">
        <v>903</v>
      </c>
      <c r="C39" s="38">
        <v>465</v>
      </c>
      <c r="D39" s="36">
        <v>26</v>
      </c>
      <c r="E39" s="36">
        <v>1</v>
      </c>
      <c r="F39" s="39">
        <v>3358549.5</v>
      </c>
    </row>
    <row r="40" spans="1:6" ht="23.25" x14ac:dyDescent="0.35">
      <c r="A40" s="32">
        <v>4</v>
      </c>
      <c r="B40" s="37" t="s">
        <v>884</v>
      </c>
      <c r="C40" s="38">
        <v>1743.7</v>
      </c>
      <c r="D40" s="36">
        <v>65</v>
      </c>
      <c r="E40" s="36">
        <v>1</v>
      </c>
      <c r="F40" s="39">
        <v>5730244.9099999992</v>
      </c>
    </row>
    <row r="41" spans="1:6" ht="23.25" x14ac:dyDescent="0.35">
      <c r="A41" s="32">
        <v>5</v>
      </c>
      <c r="B41" s="37" t="s">
        <v>1647</v>
      </c>
      <c r="C41" s="38">
        <v>1257.7</v>
      </c>
      <c r="D41" s="36">
        <v>36</v>
      </c>
      <c r="E41" s="36">
        <v>1</v>
      </c>
      <c r="F41" s="39">
        <v>3987378.77</v>
      </c>
    </row>
    <row r="42" spans="1:6" ht="72" customHeight="1" x14ac:dyDescent="0.25">
      <c r="A42" s="480" t="s">
        <v>1359</v>
      </c>
      <c r="B42" s="481"/>
      <c r="C42" s="481"/>
      <c r="D42" s="481"/>
      <c r="E42" s="481"/>
      <c r="F42" s="482"/>
    </row>
    <row r="43" spans="1:6" ht="23.25" x14ac:dyDescent="0.35">
      <c r="A43" s="32"/>
      <c r="B43" s="34" t="s">
        <v>1014</v>
      </c>
      <c r="C43" s="117">
        <v>322143.58</v>
      </c>
      <c r="D43" s="118">
        <v>13456</v>
      </c>
      <c r="E43" s="139">
        <v>126</v>
      </c>
      <c r="F43" s="117">
        <v>70288064.060000017</v>
      </c>
    </row>
    <row r="44" spans="1:6" ht="23.25" x14ac:dyDescent="0.35">
      <c r="A44" s="32">
        <v>1</v>
      </c>
      <c r="B44" s="37" t="s">
        <v>863</v>
      </c>
      <c r="C44" s="38">
        <v>26575.82</v>
      </c>
      <c r="D44" s="63">
        <v>1237</v>
      </c>
      <c r="E44" s="66">
        <v>7</v>
      </c>
      <c r="F44" s="39">
        <v>5786683.75</v>
      </c>
    </row>
    <row r="45" spans="1:6" ht="23.25" x14ac:dyDescent="0.35">
      <c r="A45" s="32">
        <v>2</v>
      </c>
      <c r="B45" s="37" t="s">
        <v>864</v>
      </c>
      <c r="C45" s="38">
        <v>4101.7</v>
      </c>
      <c r="D45" s="63">
        <v>111</v>
      </c>
      <c r="E45" s="66">
        <v>1</v>
      </c>
      <c r="F45" s="39">
        <v>418959.01</v>
      </c>
    </row>
    <row r="46" spans="1:6" ht="23.25" x14ac:dyDescent="0.35">
      <c r="A46" s="32">
        <v>3</v>
      </c>
      <c r="B46" s="37" t="s">
        <v>867</v>
      </c>
      <c r="C46" s="38">
        <v>2327.5</v>
      </c>
      <c r="D46" s="63">
        <v>106</v>
      </c>
      <c r="E46" s="66">
        <v>3</v>
      </c>
      <c r="F46" s="39">
        <v>35763.019999999997</v>
      </c>
    </row>
    <row r="47" spans="1:6" ht="23.25" x14ac:dyDescent="0.35">
      <c r="A47" s="32">
        <v>4</v>
      </c>
      <c r="B47" s="37" t="s">
        <v>1314</v>
      </c>
      <c r="C47" s="38">
        <v>26767.339999999997</v>
      </c>
      <c r="D47" s="63">
        <v>1136</v>
      </c>
      <c r="E47" s="66">
        <v>16</v>
      </c>
      <c r="F47" s="39">
        <v>2018294.8699999996</v>
      </c>
    </row>
    <row r="48" spans="1:6" ht="23.25" x14ac:dyDescent="0.35">
      <c r="A48" s="32">
        <v>5</v>
      </c>
      <c r="B48" s="37" t="s">
        <v>872</v>
      </c>
      <c r="C48" s="38">
        <v>14909.5</v>
      </c>
      <c r="D48" s="63">
        <v>477</v>
      </c>
      <c r="E48" s="66">
        <v>7</v>
      </c>
      <c r="F48" s="39">
        <v>3562756.68</v>
      </c>
    </row>
    <row r="49" spans="1:6" ht="23.25" x14ac:dyDescent="0.35">
      <c r="A49" s="32">
        <v>6</v>
      </c>
      <c r="B49" s="37" t="s">
        <v>871</v>
      </c>
      <c r="C49" s="38">
        <v>3874.7000000000003</v>
      </c>
      <c r="D49" s="63">
        <v>141</v>
      </c>
      <c r="E49" s="66">
        <v>4</v>
      </c>
      <c r="F49" s="39">
        <v>3561217.53</v>
      </c>
    </row>
    <row r="50" spans="1:6" ht="23.25" x14ac:dyDescent="0.35">
      <c r="A50" s="32">
        <v>7</v>
      </c>
      <c r="B50" s="37" t="s">
        <v>915</v>
      </c>
      <c r="C50" s="38">
        <v>56264.920000000006</v>
      </c>
      <c r="D50" s="63">
        <v>1785</v>
      </c>
      <c r="E50" s="66">
        <v>28</v>
      </c>
      <c r="F50" s="39">
        <v>22919252.099999994</v>
      </c>
    </row>
    <row r="51" spans="1:6" ht="23.25" x14ac:dyDescent="0.35">
      <c r="A51" s="32">
        <v>8</v>
      </c>
      <c r="B51" s="37" t="s">
        <v>1517</v>
      </c>
      <c r="C51" s="38">
        <v>50724.47</v>
      </c>
      <c r="D51" s="63">
        <v>2388</v>
      </c>
      <c r="E51" s="66">
        <v>16</v>
      </c>
      <c r="F51" s="39">
        <v>5353722.4899999993</v>
      </c>
    </row>
    <row r="52" spans="1:6" ht="23.25" x14ac:dyDescent="0.35">
      <c r="A52" s="32">
        <v>9</v>
      </c>
      <c r="B52" s="37" t="s">
        <v>1518</v>
      </c>
      <c r="C52" s="38">
        <v>45795.1</v>
      </c>
      <c r="D52" s="63">
        <v>2257</v>
      </c>
      <c r="E52" s="66">
        <v>6</v>
      </c>
      <c r="F52" s="39">
        <v>1537584.94</v>
      </c>
    </row>
    <row r="53" spans="1:6" ht="23.25" x14ac:dyDescent="0.35">
      <c r="A53" s="32">
        <v>10</v>
      </c>
      <c r="B53" s="37" t="s">
        <v>870</v>
      </c>
      <c r="C53" s="38">
        <v>6959.2</v>
      </c>
      <c r="D53" s="63">
        <v>259</v>
      </c>
      <c r="E53" s="66">
        <v>2</v>
      </c>
      <c r="F53" s="39">
        <v>3231773.15</v>
      </c>
    </row>
    <row r="54" spans="1:6" ht="23.25" x14ac:dyDescent="0.35">
      <c r="A54" s="32">
        <v>11</v>
      </c>
      <c r="B54" s="37" t="s">
        <v>1519</v>
      </c>
      <c r="C54" s="38">
        <v>1317.6</v>
      </c>
      <c r="D54" s="63">
        <v>50</v>
      </c>
      <c r="E54" s="66">
        <v>2</v>
      </c>
      <c r="F54" s="39">
        <v>35323.410000000003</v>
      </c>
    </row>
    <row r="55" spans="1:6" ht="23.25" x14ac:dyDescent="0.35">
      <c r="A55" s="32">
        <v>12</v>
      </c>
      <c r="B55" s="37" t="s">
        <v>931</v>
      </c>
      <c r="C55" s="38">
        <v>3121</v>
      </c>
      <c r="D55" s="63">
        <v>171</v>
      </c>
      <c r="E55" s="66">
        <v>1</v>
      </c>
      <c r="F55" s="39">
        <v>766743.64</v>
      </c>
    </row>
    <row r="56" spans="1:6" ht="23.25" x14ac:dyDescent="0.35">
      <c r="A56" s="32">
        <v>13</v>
      </c>
      <c r="B56" s="37" t="s">
        <v>898</v>
      </c>
      <c r="C56" s="38">
        <v>9080.32</v>
      </c>
      <c r="D56" s="63">
        <v>322</v>
      </c>
      <c r="E56" s="66">
        <v>4</v>
      </c>
      <c r="F56" s="39">
        <v>2308722.14</v>
      </c>
    </row>
    <row r="57" spans="1:6" ht="23.25" x14ac:dyDescent="0.35">
      <c r="A57" s="32">
        <v>14</v>
      </c>
      <c r="B57" s="37" t="s">
        <v>879</v>
      </c>
      <c r="C57" s="38">
        <v>5978.9000000000005</v>
      </c>
      <c r="D57" s="63">
        <v>232</v>
      </c>
      <c r="E57" s="66">
        <v>2</v>
      </c>
      <c r="F57" s="39">
        <v>704698.73</v>
      </c>
    </row>
    <row r="58" spans="1:6" ht="23.25" x14ac:dyDescent="0.35">
      <c r="A58" s="32">
        <v>15</v>
      </c>
      <c r="B58" s="37" t="s">
        <v>882</v>
      </c>
      <c r="C58" s="38">
        <v>4174.76</v>
      </c>
      <c r="D58" s="63">
        <v>92</v>
      </c>
      <c r="E58" s="66">
        <v>2</v>
      </c>
      <c r="F58" s="39">
        <v>243092.59999999998</v>
      </c>
    </row>
    <row r="59" spans="1:6" ht="23.25" x14ac:dyDescent="0.35">
      <c r="A59" s="32">
        <v>16</v>
      </c>
      <c r="B59" s="37" t="s">
        <v>894</v>
      </c>
      <c r="C59" s="38">
        <v>15972.619999999999</v>
      </c>
      <c r="D59" s="63">
        <v>615</v>
      </c>
      <c r="E59" s="66">
        <v>2</v>
      </c>
      <c r="F59" s="39">
        <v>2173791.21</v>
      </c>
    </row>
    <row r="60" spans="1:6" ht="23.25" x14ac:dyDescent="0.35">
      <c r="A60" s="32">
        <v>17</v>
      </c>
      <c r="B60" s="37" t="s">
        <v>897</v>
      </c>
      <c r="C60" s="38">
        <v>3408</v>
      </c>
      <c r="D60" s="63">
        <v>189</v>
      </c>
      <c r="E60" s="66">
        <v>3</v>
      </c>
      <c r="F60" s="39">
        <v>712563.45</v>
      </c>
    </row>
    <row r="61" spans="1:6" ht="23.25" x14ac:dyDescent="0.35">
      <c r="A61" s="32">
        <v>18</v>
      </c>
      <c r="B61" s="37" t="s">
        <v>930</v>
      </c>
      <c r="C61" s="38">
        <v>677.1</v>
      </c>
      <c r="D61" s="63">
        <v>37</v>
      </c>
      <c r="E61" s="66">
        <v>1</v>
      </c>
      <c r="F61" s="39">
        <v>39413.129999999997</v>
      </c>
    </row>
    <row r="62" spans="1:6" ht="23.25" x14ac:dyDescent="0.35">
      <c r="A62" s="32">
        <v>19</v>
      </c>
      <c r="B62" s="37" t="s">
        <v>874</v>
      </c>
      <c r="C62" s="38">
        <v>805.6</v>
      </c>
      <c r="D62" s="63">
        <v>44</v>
      </c>
      <c r="E62" s="66">
        <v>1</v>
      </c>
      <c r="F62" s="39">
        <v>275468.56</v>
      </c>
    </row>
    <row r="63" spans="1:6" ht="23.25" x14ac:dyDescent="0.35">
      <c r="A63" s="32">
        <v>20</v>
      </c>
      <c r="B63" s="37" t="s">
        <v>917</v>
      </c>
      <c r="C63" s="38">
        <v>1423.3</v>
      </c>
      <c r="D63" s="63">
        <v>37</v>
      </c>
      <c r="E63" s="66">
        <v>1</v>
      </c>
      <c r="F63" s="39">
        <v>597194.18999999994</v>
      </c>
    </row>
    <row r="64" spans="1:6" ht="23.25" x14ac:dyDescent="0.35">
      <c r="A64" s="32">
        <v>21</v>
      </c>
      <c r="B64" s="37" t="s">
        <v>928</v>
      </c>
      <c r="C64" s="38">
        <v>13349.95</v>
      </c>
      <c r="D64" s="63">
        <v>640</v>
      </c>
      <c r="E64" s="66">
        <v>4</v>
      </c>
      <c r="F64" s="39">
        <v>5784912.8800000008</v>
      </c>
    </row>
    <row r="65" spans="1:6" ht="23.25" x14ac:dyDescent="0.35">
      <c r="A65" s="32">
        <v>22</v>
      </c>
      <c r="B65" s="37" t="s">
        <v>1319</v>
      </c>
      <c r="C65" s="38">
        <v>418.1</v>
      </c>
      <c r="D65" s="63">
        <v>12</v>
      </c>
      <c r="E65" s="66">
        <v>1</v>
      </c>
      <c r="F65" s="39">
        <v>222759.59</v>
      </c>
    </row>
    <row r="66" spans="1:6" ht="23.25" x14ac:dyDescent="0.35">
      <c r="A66" s="32">
        <v>23</v>
      </c>
      <c r="B66" s="37" t="s">
        <v>937</v>
      </c>
      <c r="C66" s="38">
        <v>344.6</v>
      </c>
      <c r="D66" s="63">
        <v>15</v>
      </c>
      <c r="E66" s="66">
        <v>1</v>
      </c>
      <c r="F66" s="39">
        <v>137654.99000000002</v>
      </c>
    </row>
    <row r="67" spans="1:6" ht="23.25" x14ac:dyDescent="0.35">
      <c r="A67" s="32">
        <v>24</v>
      </c>
      <c r="B67" s="37" t="s">
        <v>886</v>
      </c>
      <c r="C67" s="38">
        <v>3508.9</v>
      </c>
      <c r="D67" s="63">
        <v>145</v>
      </c>
      <c r="E67" s="66">
        <v>1</v>
      </c>
      <c r="F67" s="39">
        <v>1522500</v>
      </c>
    </row>
    <row r="68" spans="1:6" ht="23.25" x14ac:dyDescent="0.35">
      <c r="A68" s="32">
        <v>25</v>
      </c>
      <c r="B68" s="37" t="s">
        <v>893</v>
      </c>
      <c r="C68" s="38">
        <v>719.4</v>
      </c>
      <c r="D68" s="63">
        <v>30</v>
      </c>
      <c r="E68" s="66">
        <v>1</v>
      </c>
      <c r="F68" s="39">
        <v>58502.98</v>
      </c>
    </row>
    <row r="69" spans="1:6" ht="23.25" x14ac:dyDescent="0.35">
      <c r="A69" s="32">
        <v>26</v>
      </c>
      <c r="B69" s="37" t="s">
        <v>908</v>
      </c>
      <c r="C69" s="38">
        <v>930</v>
      </c>
      <c r="D69" s="63">
        <v>45</v>
      </c>
      <c r="E69" s="66">
        <v>1</v>
      </c>
      <c r="F69" s="39">
        <v>39037.31</v>
      </c>
    </row>
    <row r="70" spans="1:6" ht="23.25" x14ac:dyDescent="0.35">
      <c r="A70" s="32">
        <v>27</v>
      </c>
      <c r="B70" s="37" t="s">
        <v>884</v>
      </c>
      <c r="C70" s="38">
        <v>5432.4</v>
      </c>
      <c r="D70" s="63">
        <v>181</v>
      </c>
      <c r="E70" s="66">
        <v>1</v>
      </c>
      <c r="F70" s="39">
        <v>1045972.2</v>
      </c>
    </row>
    <row r="71" spans="1:6" ht="23.25" x14ac:dyDescent="0.35">
      <c r="A71" s="32">
        <v>28</v>
      </c>
      <c r="B71" s="37" t="s">
        <v>888</v>
      </c>
      <c r="C71" s="38">
        <v>1000</v>
      </c>
      <c r="D71" s="63">
        <v>54</v>
      </c>
      <c r="E71" s="66">
        <v>2</v>
      </c>
      <c r="F71" s="39">
        <v>98453.75</v>
      </c>
    </row>
    <row r="72" spans="1:6" ht="23.25" x14ac:dyDescent="0.35">
      <c r="A72" s="32">
        <v>29</v>
      </c>
      <c r="B72" s="37" t="s">
        <v>1315</v>
      </c>
      <c r="C72" s="38">
        <v>1707.6</v>
      </c>
      <c r="D72" s="63">
        <v>83</v>
      </c>
      <c r="E72" s="66">
        <v>1</v>
      </c>
      <c r="F72" s="39">
        <v>5309.7</v>
      </c>
    </row>
    <row r="73" spans="1:6" ht="23.25" x14ac:dyDescent="0.35">
      <c r="A73" s="32">
        <v>30</v>
      </c>
      <c r="B73" s="37" t="s">
        <v>901</v>
      </c>
      <c r="C73" s="38">
        <v>773.3</v>
      </c>
      <c r="D73" s="63">
        <v>25</v>
      </c>
      <c r="E73" s="66">
        <v>1</v>
      </c>
      <c r="F73" s="39">
        <v>185435</v>
      </c>
    </row>
    <row r="74" spans="1:6" ht="23.25" x14ac:dyDescent="0.35">
      <c r="A74" s="32">
        <v>31</v>
      </c>
      <c r="B74" s="37" t="s">
        <v>904</v>
      </c>
      <c r="C74" s="38">
        <v>3094.98</v>
      </c>
      <c r="D74" s="63">
        <v>157</v>
      </c>
      <c r="E74" s="66">
        <v>1</v>
      </c>
      <c r="F74" s="39">
        <v>159122.38</v>
      </c>
    </row>
    <row r="75" spans="1:6" ht="23.25" x14ac:dyDescent="0.35">
      <c r="A75" s="32">
        <v>32</v>
      </c>
      <c r="B75" s="37" t="s">
        <v>903</v>
      </c>
      <c r="C75" s="38">
        <v>2034.7</v>
      </c>
      <c r="D75" s="63">
        <v>104</v>
      </c>
      <c r="E75" s="66">
        <v>1</v>
      </c>
      <c r="F75" s="39">
        <v>4030893.68</v>
      </c>
    </row>
    <row r="76" spans="1:6" ht="23.25" x14ac:dyDescent="0.35">
      <c r="A76" s="32">
        <v>33</v>
      </c>
      <c r="B76" s="37" t="s">
        <v>866</v>
      </c>
      <c r="C76" s="38">
        <v>4570.2</v>
      </c>
      <c r="D76" s="63">
        <v>279</v>
      </c>
      <c r="E76" s="66">
        <v>1</v>
      </c>
      <c r="F76" s="39">
        <v>714491</v>
      </c>
    </row>
  </sheetData>
  <mergeCells count="11">
    <mergeCell ref="A42:F42"/>
    <mergeCell ref="D1:F1"/>
    <mergeCell ref="F4:F5"/>
    <mergeCell ref="A8:F8"/>
    <mergeCell ref="C2:F2"/>
    <mergeCell ref="A3:F3"/>
    <mergeCell ref="A4:A6"/>
    <mergeCell ref="B4:B6"/>
    <mergeCell ref="C4:C5"/>
    <mergeCell ref="D4:D5"/>
    <mergeCell ref="E4:E5"/>
  </mergeCells>
  <pageMargins left="0.39" right="0.32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Реестр</vt:lpstr>
      <vt:lpstr>Перечень</vt:lpstr>
      <vt:lpstr>Рес обесп</vt:lpstr>
      <vt:lpstr>Плановые показатели</vt:lpstr>
      <vt:lpstr>Спец.счета КП 2020-2022</vt:lpstr>
      <vt:lpstr>Зачет</vt:lpstr>
      <vt:lpstr>Реестр_бонусы</vt:lpstr>
      <vt:lpstr>Перечень_бонусы</vt:lpstr>
      <vt:lpstr>Планируемые показат_бонусы</vt:lpstr>
      <vt:lpstr>Зачет!Область_печати</vt:lpstr>
      <vt:lpstr>Перечень!Область_печати</vt:lpstr>
      <vt:lpstr>Реестр!Область_печати</vt:lpstr>
      <vt:lpstr>'Рес обесп'!Область_печати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Татьяна Николаевна Базжина</cp:lastModifiedBy>
  <cp:lastPrinted>2022-07-11T13:20:34Z</cp:lastPrinted>
  <dcterms:created xsi:type="dcterms:W3CDTF">2019-03-21T15:19:46Z</dcterms:created>
  <dcterms:modified xsi:type="dcterms:W3CDTF">2022-07-13T14:21:57Z</dcterms:modified>
</cp:coreProperties>
</file>